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64011"/>
  <bookViews>
    <workbookView xWindow="0" yWindow="0" windowWidth="24000" windowHeight="9630"/>
  </bookViews>
  <sheets>
    <sheet name="Tenderers' Info Nov 21" sheetId="2" r:id="rId1"/>
  </sheets>
  <externalReferences>
    <externalReference r:id="rId2"/>
  </externalReferences>
  <definedNames>
    <definedName name="_xlnm._FilterDatabase" localSheetId="0" hidden="1">'Tenderers'' Info Nov 21'!$A$1:$N$14493</definedName>
    <definedName name="_xlnm.Print_Titles" localSheetId="0">'Tenderers'' Info Nov 21'!$1:$1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2150" i="2" l="1"/>
  <c r="K11338" i="2" l="1"/>
  <c r="K11330" i="2"/>
  <c r="K11261" i="2"/>
  <c r="K11257" i="2"/>
  <c r="K11255" i="2"/>
  <c r="K11238" i="2"/>
  <c r="K11222" i="2"/>
  <c r="K11217" i="2"/>
  <c r="K11216" i="2"/>
  <c r="G10658" i="2" l="1"/>
  <c r="G10657" i="2"/>
  <c r="G10656" i="2"/>
  <c r="G10655" i="2"/>
  <c r="G10654" i="2"/>
  <c r="G10653" i="2"/>
  <c r="G10652" i="2"/>
  <c r="G10651" i="2"/>
  <c r="G10650" i="2"/>
  <c r="G10649" i="2"/>
  <c r="G10648" i="2"/>
  <c r="G10647" i="2"/>
  <c r="G10646" i="2"/>
  <c r="G10645" i="2"/>
  <c r="G10644" i="2"/>
  <c r="G10643" i="2"/>
  <c r="G10642" i="2"/>
  <c r="G10641" i="2"/>
  <c r="G10640" i="2"/>
  <c r="G10639" i="2"/>
  <c r="G10638" i="2"/>
  <c r="G10637" i="2"/>
  <c r="K10514" i="2" l="1"/>
  <c r="K10512" i="2"/>
  <c r="K10483" i="2"/>
  <c r="K10481" i="2"/>
  <c r="K10476" i="2"/>
  <c r="K10475" i="2"/>
  <c r="K10474" i="2"/>
  <c r="K10470" i="2"/>
  <c r="K10469" i="2"/>
  <c r="K10467" i="2"/>
  <c r="K10466" i="2"/>
  <c r="K10465" i="2"/>
  <c r="K10464" i="2"/>
  <c r="K10463" i="2"/>
  <c r="K10462" i="2"/>
  <c r="K10461" i="2"/>
  <c r="K10460" i="2"/>
  <c r="K10459" i="2"/>
  <c r="K10458" i="2"/>
  <c r="K10457" i="2"/>
  <c r="K10456" i="2"/>
  <c r="K10455" i="2"/>
  <c r="K10454" i="2"/>
  <c r="K10453" i="2"/>
  <c r="K10452" i="2"/>
  <c r="K10451" i="2"/>
  <c r="K10450" i="2"/>
  <c r="K10449" i="2"/>
  <c r="K10448" i="2"/>
  <c r="K10447" i="2"/>
  <c r="K10446" i="2"/>
  <c r="K10442" i="2"/>
  <c r="K10435" i="2"/>
  <c r="K10434" i="2"/>
  <c r="K10433" i="2"/>
  <c r="K10425" i="2"/>
  <c r="K10423" i="2"/>
  <c r="K10421" i="2"/>
  <c r="K10420" i="2"/>
  <c r="K10419" i="2"/>
  <c r="K10417" i="2"/>
  <c r="K10414" i="2"/>
  <c r="K10413" i="2"/>
  <c r="K10412" i="2"/>
  <c r="K10411" i="2"/>
  <c r="K10410" i="2"/>
  <c r="K10409" i="2"/>
  <c r="K10400" i="2"/>
  <c r="K10399" i="2"/>
  <c r="K10398" i="2"/>
  <c r="K10397" i="2"/>
  <c r="K10395" i="2"/>
  <c r="K10394" i="2"/>
  <c r="K10393" i="2"/>
  <c r="K10392" i="2"/>
  <c r="K10391" i="2"/>
  <c r="K10390" i="2"/>
  <c r="K10389" i="2"/>
  <c r="K10384" i="2"/>
  <c r="K10378" i="2"/>
  <c r="K10374" i="2"/>
  <c r="K10372" i="2"/>
  <c r="K10371" i="2"/>
  <c r="K10370" i="2"/>
  <c r="K10369" i="2"/>
  <c r="K10368" i="2"/>
  <c r="K10367" i="2"/>
  <c r="K10185" i="2" l="1"/>
  <c r="K10184" i="2"/>
  <c r="K10176" i="2"/>
  <c r="K10175" i="2"/>
  <c r="K10174" i="2"/>
  <c r="K10169" i="2"/>
  <c r="K10168" i="2"/>
  <c r="K10166" i="2"/>
  <c r="K10165" i="2"/>
  <c r="K10163" i="2"/>
  <c r="K10162" i="2"/>
  <c r="K10160" i="2"/>
  <c r="K10159" i="2"/>
  <c r="K10157" i="2"/>
  <c r="K10156" i="2"/>
  <c r="K10153" i="2"/>
  <c r="K10152" i="2"/>
  <c r="K10149" i="2"/>
  <c r="K10148" i="2"/>
  <c r="K10146" i="2"/>
  <c r="K10145" i="2"/>
  <c r="K10044" i="2" l="1"/>
  <c r="K10023" i="2"/>
  <c r="K10019" i="2"/>
  <c r="K10018" i="2"/>
  <c r="K10017" i="2"/>
  <c r="K10014" i="2"/>
  <c r="K10013" i="2"/>
  <c r="K10012" i="2"/>
  <c r="K10010" i="2"/>
  <c r="K10009" i="2"/>
  <c r="K10008" i="2"/>
  <c r="K10006" i="2"/>
  <c r="K10004" i="2"/>
  <c r="K10003" i="2"/>
  <c r="K10002" i="2"/>
  <c r="K10001" i="2"/>
  <c r="K9995" i="2"/>
  <c r="K9993" i="2"/>
  <c r="K9990" i="2"/>
  <c r="K9989" i="2"/>
  <c r="K9988" i="2"/>
  <c r="K9987" i="2"/>
  <c r="K9986" i="2"/>
  <c r="K9985" i="2"/>
  <c r="K9984" i="2"/>
  <c r="K9983" i="2"/>
  <c r="K9982" i="2"/>
  <c r="K9972" i="2"/>
  <c r="K9971" i="2"/>
  <c r="K9970" i="2"/>
  <c r="K9969" i="2"/>
  <c r="K9968" i="2"/>
  <c r="K9967" i="2"/>
  <c r="K9966" i="2"/>
  <c r="K9965" i="2"/>
  <c r="K9964" i="2"/>
  <c r="K9963" i="2"/>
  <c r="K9962" i="2"/>
  <c r="K9961" i="2"/>
  <c r="K9960" i="2"/>
  <c r="K9959" i="2"/>
  <c r="K9958" i="2"/>
  <c r="K9957" i="2"/>
  <c r="K9956" i="2"/>
  <c r="K9955" i="2"/>
  <c r="K9954" i="2"/>
  <c r="K9953" i="2"/>
  <c r="K9952" i="2"/>
  <c r="K9951" i="2"/>
  <c r="K9950" i="2"/>
  <c r="K9949" i="2"/>
  <c r="K9940" i="2"/>
  <c r="K9938" i="2"/>
  <c r="K9937" i="2"/>
  <c r="K9936" i="2"/>
  <c r="K9935" i="2"/>
  <c r="K9934" i="2"/>
  <c r="K9930" i="2"/>
  <c r="K9929" i="2"/>
  <c r="K9928" i="2"/>
  <c r="K9924" i="2"/>
  <c r="K9916" i="2"/>
  <c r="K9915" i="2"/>
  <c r="K9914" i="2"/>
  <c r="K9913" i="2"/>
  <c r="K9912" i="2"/>
  <c r="K9911" i="2"/>
  <c r="K9909" i="2"/>
  <c r="K9908" i="2"/>
  <c r="K9907" i="2"/>
  <c r="K9905" i="2"/>
  <c r="K9904" i="2"/>
  <c r="K9903" i="2"/>
  <c r="K9902" i="2"/>
  <c r="K9901" i="2"/>
  <c r="K9900" i="2"/>
  <c r="K9899" i="2"/>
  <c r="K9898" i="2"/>
  <c r="K9897" i="2"/>
  <c r="K9896" i="2"/>
  <c r="K9895" i="2"/>
  <c r="K9894" i="2"/>
  <c r="K9893" i="2"/>
  <c r="K9892" i="2"/>
  <c r="K9891" i="2"/>
  <c r="K9889" i="2"/>
  <c r="K9882" i="2"/>
  <c r="K9881" i="2"/>
  <c r="K9880" i="2"/>
  <c r="K9876" i="2"/>
  <c r="K9875" i="2"/>
  <c r="K9874" i="2"/>
  <c r="K9873" i="2"/>
  <c r="K9872" i="2"/>
  <c r="K9871" i="2"/>
  <c r="K9870" i="2"/>
  <c r="K9869" i="2"/>
  <c r="K9868" i="2"/>
  <c r="K9867" i="2"/>
  <c r="K9866" i="2"/>
  <c r="K9865" i="2"/>
  <c r="K7373" i="2" l="1"/>
  <c r="K7372" i="2"/>
  <c r="K7335" i="2"/>
  <c r="K7212" i="2"/>
  <c r="K7211" i="2"/>
  <c r="K7178" i="2"/>
  <c r="K7118" i="2"/>
  <c r="K7115" i="2"/>
  <c r="K7110" i="2"/>
  <c r="K7109" i="2"/>
  <c r="K7108" i="2"/>
  <c r="K7079" i="2"/>
  <c r="K6987" i="2"/>
  <c r="K6961" i="2"/>
  <c r="K6940" i="2"/>
  <c r="K6939" i="2"/>
  <c r="K6938" i="2"/>
  <c r="K6907" i="2"/>
  <c r="K6904" i="2"/>
  <c r="K6899" i="2"/>
  <c r="K6891" i="2"/>
  <c r="H6851" i="2"/>
  <c r="K5078" i="2" l="1"/>
  <c r="K5077" i="2"/>
  <c r="K5066" i="2"/>
  <c r="K5058" i="2"/>
  <c r="K5057" i="2"/>
  <c r="K5055" i="2"/>
  <c r="K5054" i="2"/>
  <c r="K5039" i="2"/>
  <c r="K5038" i="2"/>
  <c r="K5031" i="2"/>
  <c r="K5030" i="2"/>
  <c r="K5025" i="2"/>
  <c r="K5024" i="2"/>
  <c r="K5022" i="2"/>
  <c r="K5021" i="2"/>
  <c r="K5020" i="2"/>
  <c r="K5010" i="2"/>
  <c r="K5009" i="2"/>
  <c r="K5007" i="2"/>
  <c r="K5006" i="2"/>
  <c r="K5003" i="2"/>
  <c r="K5002" i="2"/>
  <c r="K5000" i="2"/>
  <c r="K4999" i="2"/>
  <c r="K4988" i="2"/>
  <c r="K4987" i="2"/>
  <c r="K4985" i="2"/>
  <c r="K4984" i="2"/>
  <c r="K4957" i="2"/>
  <c r="K4956" i="2"/>
  <c r="K4947" i="2"/>
  <c r="K4946" i="2"/>
  <c r="K4944" i="2"/>
  <c r="K4943" i="2"/>
  <c r="K4914" i="2"/>
  <c r="K4913" i="2"/>
  <c r="K4883" i="2"/>
  <c r="K4882" i="2"/>
  <c r="K4880" i="2"/>
  <c r="K4879" i="2"/>
  <c r="K4864" i="2"/>
  <c r="K4863" i="2"/>
  <c r="K4844" i="2"/>
  <c r="K4843" i="2"/>
  <c r="K4841" i="2"/>
  <c r="K4840" i="2"/>
  <c r="K4838" i="2"/>
  <c r="K4837" i="2"/>
  <c r="K4835" i="2"/>
  <c r="K4834" i="2"/>
  <c r="K4832" i="2"/>
  <c r="K4831" i="2"/>
  <c r="K4829" i="2"/>
  <c r="K4828" i="2"/>
  <c r="K4826" i="2"/>
  <c r="K4825" i="2"/>
  <c r="K4821" i="2"/>
  <c r="K4820" i="2"/>
  <c r="K4819" i="2"/>
  <c r="K4817" i="2"/>
  <c r="K4816" i="2"/>
  <c r="K4808" i="2"/>
  <c r="K4807" i="2"/>
  <c r="K4800" i="2"/>
  <c r="K4785" i="2"/>
  <c r="K4757" i="2"/>
  <c r="K4756" i="2"/>
  <c r="K4755" i="2"/>
  <c r="K4743" i="2"/>
  <c r="K4732" i="2"/>
  <c r="K4728" i="2"/>
  <c r="K4702" i="2"/>
  <c r="K4693" i="2"/>
  <c r="K4691" i="2"/>
  <c r="K4686" i="2"/>
  <c r="K4682" i="2"/>
  <c r="K4684" i="2" s="1"/>
  <c r="K4668" i="2"/>
  <c r="K4665" i="2"/>
  <c r="K4640" i="2"/>
  <c r="K4626" i="2"/>
  <c r="K4608" i="2"/>
  <c r="K4610" i="2" s="1"/>
  <c r="K4683" i="2" l="1"/>
  <c r="K4609" i="2"/>
  <c r="K4573" i="2"/>
  <c r="K4572" i="2"/>
  <c r="K4533" i="2"/>
  <c r="K4532" i="2"/>
  <c r="K4531" i="2"/>
  <c r="K4529" i="2"/>
  <c r="K4528" i="2"/>
  <c r="K4520" i="2"/>
  <c r="H4512" i="2"/>
  <c r="H4511" i="2"/>
  <c r="H4507" i="2"/>
  <c r="H4508" i="2" s="1"/>
  <c r="H4504" i="2"/>
  <c r="H4503" i="2"/>
  <c r="H4500" i="2"/>
  <c r="H4501" i="2" s="1"/>
  <c r="K4496" i="2"/>
  <c r="K4495" i="2"/>
  <c r="K4468" i="2"/>
  <c r="K4467" i="2"/>
  <c r="K4462" i="2"/>
  <c r="K4461" i="2"/>
  <c r="K3498" i="2" l="1"/>
  <c r="K3497" i="2"/>
  <c r="K3496" i="2"/>
  <c r="K3495" i="2"/>
  <c r="K3494" i="2"/>
  <c r="K3493" i="2"/>
  <c r="K3492" i="2"/>
  <c r="K3491" i="2"/>
  <c r="K3490" i="2"/>
  <c r="K3489" i="2"/>
  <c r="K2571" i="2" l="1"/>
  <c r="K2565" i="2"/>
  <c r="K2564" i="2"/>
  <c r="K2546" i="2"/>
  <c r="K2545" i="2"/>
</calcChain>
</file>

<file path=xl/comments1.xml><?xml version="1.0" encoding="utf-8"?>
<comments xmlns="http://schemas.openxmlformats.org/spreadsheetml/2006/main">
  <authors>
    <author>Author</author>
  </authors>
  <commentList>
    <comment ref="E1347" authorId="0" shapeId="0">
      <text>
        <r>
          <rPr>
            <b/>
            <sz val="9"/>
            <color indexed="81"/>
            <rFont val="Tahoma"/>
            <family val="2"/>
          </rPr>
          <t xml:space="preserve">Author:
</t>
        </r>
      </text>
    </comment>
    <comment ref="H4824" authorId="0" shapeId="0">
      <text>
        <r>
          <rPr>
            <b/>
            <sz val="9"/>
            <color indexed="81"/>
            <rFont val="Tahoma"/>
            <family val="2"/>
          </rPr>
          <t>Author:</t>
        </r>
        <r>
          <rPr>
            <sz val="9"/>
            <color indexed="81"/>
            <rFont val="Tahoma"/>
            <family val="2"/>
          </rPr>
          <t xml:space="preserve">
35257993.30</t>
        </r>
      </text>
    </comment>
    <comment ref="H4825" authorId="0" shapeId="0">
      <text>
        <r>
          <rPr>
            <b/>
            <sz val="9"/>
            <color indexed="81"/>
            <rFont val="Tahoma"/>
            <family val="2"/>
          </rPr>
          <t>Author:</t>
        </r>
        <r>
          <rPr>
            <sz val="9"/>
            <color indexed="81"/>
            <rFont val="Tahoma"/>
            <family val="2"/>
          </rPr>
          <t xml:space="preserve">
35257993.30</t>
        </r>
      </text>
    </comment>
    <comment ref="H4826" authorId="0" shapeId="0">
      <text>
        <r>
          <rPr>
            <b/>
            <sz val="9"/>
            <color indexed="81"/>
            <rFont val="Tahoma"/>
            <family val="2"/>
          </rPr>
          <t>Author:</t>
        </r>
        <r>
          <rPr>
            <sz val="9"/>
            <color indexed="81"/>
            <rFont val="Tahoma"/>
            <family val="2"/>
          </rPr>
          <t xml:space="preserve">
35257993.30</t>
        </r>
      </text>
    </comment>
    <comment ref="H4977" authorId="0" shapeId="0">
      <text>
        <r>
          <rPr>
            <b/>
            <sz val="9"/>
            <color indexed="81"/>
            <rFont val="Tahoma"/>
            <family val="2"/>
          </rPr>
          <t>Author:</t>
        </r>
        <r>
          <rPr>
            <sz val="9"/>
            <color indexed="81"/>
            <rFont val="Tahoma"/>
            <family val="2"/>
          </rPr>
          <t xml:space="preserve">
9592384.65</t>
        </r>
      </text>
    </comment>
    <comment ref="H5013" authorId="0" shapeId="0">
      <text>
        <r>
          <rPr>
            <b/>
            <sz val="9"/>
            <color indexed="81"/>
            <rFont val="Tahoma"/>
            <family val="2"/>
          </rPr>
          <t>Author:</t>
        </r>
        <r>
          <rPr>
            <sz val="9"/>
            <color indexed="81"/>
            <rFont val="Tahoma"/>
            <family val="2"/>
          </rPr>
          <t xml:space="preserve">
8339253.9</t>
        </r>
      </text>
    </comment>
    <comment ref="N8218" authorId="0" shapeId="0">
      <text>
        <r>
          <rPr>
            <b/>
            <sz val="9"/>
            <color indexed="81"/>
            <rFont val="Tahoma"/>
            <charset val="1"/>
          </rPr>
          <t xml:space="preserve">Author:
</t>
        </r>
      </text>
    </comment>
    <comment ref="E8971" authorId="0" shapeId="0">
      <text>
        <r>
          <rPr>
            <b/>
            <sz val="9"/>
            <color indexed="81"/>
            <rFont val="Tahoma"/>
            <family val="2"/>
          </rPr>
          <t xml:space="preserve">Author:
</t>
        </r>
      </text>
    </comment>
    <comment ref="C10173" authorId="0" shapeId="0">
      <text>
        <r>
          <rPr>
            <b/>
            <sz val="9"/>
            <color indexed="81"/>
            <rFont val="Tahoma"/>
            <family val="2"/>
          </rPr>
          <t xml:space="preserve">Author:
</t>
        </r>
      </text>
    </comment>
  </commentList>
</comments>
</file>

<file path=xl/sharedStrings.xml><?xml version="1.0" encoding="utf-8"?>
<sst xmlns="http://schemas.openxmlformats.org/spreadsheetml/2006/main" count="105716" uniqueCount="35812">
  <si>
    <t xml:space="preserve">Business Share in Contract (%)
</t>
  </si>
  <si>
    <t>Payment Received Till Date (As Per Payment Certified by PE)
(Tk)</t>
  </si>
  <si>
    <t xml:space="preserve">Contract Completion Date
</t>
  </si>
  <si>
    <t>Contract Signing Date</t>
  </si>
  <si>
    <t>Contract Amount
(Tk)</t>
  </si>
  <si>
    <t xml:space="preserve">Name of the Project (Short Title)
</t>
  </si>
  <si>
    <t xml:space="preserve">Tender ID
</t>
  </si>
  <si>
    <t xml:space="preserve">Name of the Ongoing Works
</t>
  </si>
  <si>
    <t xml:space="preserve">Sl No.
</t>
  </si>
  <si>
    <t xml:space="preserve">Name of the Tenderer with Address
</t>
  </si>
  <si>
    <t>e-GP enlisted email adress of the Tenderer</t>
  </si>
  <si>
    <t>Name of PE Ditrict</t>
  </si>
  <si>
    <t>If JV put Yes or No</t>
  </si>
  <si>
    <t>Remarks</t>
  </si>
  <si>
    <t>No</t>
  </si>
  <si>
    <t>Barguna</t>
  </si>
  <si>
    <t>M/S Khandaker Sahin Ahmed.Paschim Goalchatmot. Faridpur</t>
  </si>
  <si>
    <t>khandakershahin. ahmed@yahoo.com</t>
  </si>
  <si>
    <t>Improvement of Bamna UP Office-Gudhighata Bazar via Kuchnichora GPS Ramna UP Office-Gudhighata Bazar via Kuchinichora GPS Road by BC From Ch. 1370m to 2370m Earthen from CH. 1000m to 2000m &amp; 1 Nos U-Drain at Ch. 1940m under Bamna Upazila, District: Barguna [Road ID-504193006].</t>
  </si>
  <si>
    <t>BDRIDP</t>
  </si>
  <si>
    <t>06.05.2018</t>
  </si>
  <si>
    <t>31.03.2021</t>
  </si>
  <si>
    <t>Improvement of Uttar Kakchira Bazar Chalavanga Launch Ghat via Gudhighata Adarsha GPS cum Cyclone Shelter Road by BC From Ch. 00m to 1000m under Bamna Upazila, District: Barguna [Road ID-504194080]</t>
  </si>
  <si>
    <t>M/S Khan Enterprise &amp; M/S Poly Construction</t>
  </si>
  <si>
    <t>mpc.mke7@gmail.com</t>
  </si>
  <si>
    <t>Construction of 36.00m Long RCC Girder Bridge on Katherpul RHD-Kadamtala Hat-Baikalin Hat-Ayla GC road at Ch. 6455.00m Road ID -504282010 under Barguna Sadar Upazila Barguna District.</t>
  </si>
  <si>
    <t>05.08.2018</t>
  </si>
  <si>
    <t>23.11.2019</t>
  </si>
  <si>
    <t>M/S Khan Enterprise</t>
  </si>
  <si>
    <t>Khanenterprise20@gmail.com</t>
  </si>
  <si>
    <t>M/S Poly Construction</t>
  </si>
  <si>
    <t>polybarguna123@gmail.com</t>
  </si>
  <si>
    <t>Quashem Construction &amp; M/S palli Store(JV).Town Kalikapur, patuakhali</t>
  </si>
  <si>
    <t>qcpsptk@gmail.com</t>
  </si>
  <si>
    <t>Construction of 20.00m Long RCC Girder Bridge on Barguna-Lakurtala-Dhapati-Chandukhali GC Road Amtali-Kakchira RHDLakurtala-Chandukhali GC via Andarmanik Road Sadar Part at Ch. 11580.00m Road ID -504282007 under Barguna Sadar Upazila Barguna District.</t>
  </si>
  <si>
    <t>12.08.2018</t>
  </si>
  <si>
    <t>01.11.2019</t>
  </si>
  <si>
    <t>Quashem Construction</t>
  </si>
  <si>
    <t>quashemconstruction@gmail.com</t>
  </si>
  <si>
    <t>M/S palli Store.Town Kalikapur, patuakhali</t>
  </si>
  <si>
    <t>badalsarwar@gmail.com</t>
  </si>
  <si>
    <t>Construction of 29.00m  PSC  Girder Bridge on Katherpol RHD - Kadamtala Hat - Baikalin Hat  - Ayla GC road at ch 3215m under Barguna sadar,Barguna.  Road ID- 504282010</t>
  </si>
  <si>
    <t>24.01.2019</t>
  </si>
  <si>
    <t>30.12.2020</t>
  </si>
  <si>
    <t>M/s Mohiuddin Ahmed, Azad Mansion Muslimpara, patuakhali sadar, Patuakhali.</t>
  </si>
  <si>
    <t>mohiuddinptk@gmail. com</t>
  </si>
  <si>
    <t xml:space="preserve"> Improvement of Gourichanna East Lakurtala-Rodpara Bazar road from Ch. 1185.00m 2685.00m ID No-504283004 (a) Earth wark from Ch.1185 - 2685m. (b) Carpeting Ch.1185-2685m. (c) 2 Nos U - Drain at Ch. 2085m &amp; 2580m</t>
  </si>
  <si>
    <t>01.05.2019</t>
  </si>
  <si>
    <t>31.12.2020</t>
  </si>
  <si>
    <t>Improvement of Atharogasia UP - Munsir Hat via uttar Garabunia Bazar &amp; GPS road from Ch 0.00-2000.00m under Amtali Upazila. ID No-504093029</t>
  </si>
  <si>
    <t>08.05.2019</t>
  </si>
  <si>
    <t>M/S Al Mamun Enterprise,police line Road,Barguna</t>
  </si>
  <si>
    <t>henara_b@yahoo.com</t>
  </si>
  <si>
    <t xml:space="preserve">(A) Improvement of Jamir Uddin bridge - RRIPM Bridge near at H/O Ataher Matubber Road by BC Ali Howlader House - Doctor Bari road Ch. 1400m-2100m (a) Earthwork from Ch 1400m-2100m (b) Carpeting DC Ch 1400m-2100m (c) 1 no 2.6m x 2.00m RCC Box Culvert at Ch. 1745 ID No-504474222 under Betagi Upazila Dist Barguna. (B) Improvement of Kazir hat UZR-H/O Hashim member Road by BC Ch. 00m-700m (a) Earthwork from Ch. 00m-700m (b) Carpeting DC Ch. 00m-700m ID No-504474194 Under Betagi Upazila Dist Barguna. Salvage-2,12,137.00 </t>
  </si>
  <si>
    <t>11.06.2019</t>
  </si>
  <si>
    <t>27.02.2020</t>
  </si>
  <si>
    <t>Mahi Enterprise, Bawalkor, Barguna Sadar,Barguna</t>
  </si>
  <si>
    <t>mahi.monir7@gmail.com</t>
  </si>
  <si>
    <r>
      <t xml:space="preserve"> </t>
    </r>
    <r>
      <rPr>
        <sz val="10"/>
        <color theme="1"/>
        <rFont val="Nikosh"/>
      </rPr>
      <t xml:space="preserve">Improvement of Gazipur Bazar (i) Single Storied Multipurpose Shed Size 12.00mx6.00m. (ii) Interal road (a) CC Road0.54km (b) HBB Road 0.25 km (iii) Toilet Block 5.75mx3.075m (iv) Deep Tube-Well under Amtali Upazila Dist Barguna. </t>
    </r>
  </si>
  <si>
    <t>20.05.2019</t>
  </si>
  <si>
    <t>M/S Belal Hossain Traders,Chhotobogi,Taltali,Barguna.</t>
  </si>
  <si>
    <t>rir.lgbsl@gmail.com</t>
  </si>
  <si>
    <t xml:space="preserve">Improvement of Sujauddin Khayaghat- Rodpara Bazar Road.at Ch.3100m-4100m Road ID504284033 </t>
  </si>
  <si>
    <t>02.06.2020</t>
  </si>
  <si>
    <t>09.04.2021</t>
  </si>
  <si>
    <t>M/S lyla Builders &amp; Md Lutful kabir (JV)</t>
  </si>
  <si>
    <t>rir.lgmik@gmail.com</t>
  </si>
  <si>
    <t xml:space="preserve"> Construction of 30.06m Long RCC Girder Bridge on Niamati- Deshanterkati via DC hat Niamati GC-Barguna-Bakergonj RHD Kanki Bazar Road at ch.4551 Km Road ID 504472002 Under Betagi Upazila Dist Barguna.</t>
  </si>
  <si>
    <t>24.05.2020</t>
  </si>
  <si>
    <t>11.04.2021</t>
  </si>
  <si>
    <t>Yes</t>
  </si>
  <si>
    <t>M/S layla Builders</t>
  </si>
  <si>
    <t>Md Lutful kabir</t>
  </si>
  <si>
    <t>mlkabir71@gmail.com</t>
  </si>
  <si>
    <t>M/S Sikder Construction</t>
  </si>
  <si>
    <t>amirul.betagi@gmail.com</t>
  </si>
  <si>
    <t>Construction of Bokabunia Union Land Office Under Bamna Upazila Dist Barguna</t>
  </si>
  <si>
    <t>TULO</t>
  </si>
  <si>
    <t>15.12.2019</t>
  </si>
  <si>
    <t>23.10.2020</t>
  </si>
  <si>
    <t>M/S Gazi Construction</t>
  </si>
  <si>
    <t>gaziconstruction.ptk@gmail.com</t>
  </si>
  <si>
    <t>Construction of Coroibaria Costal Design Union Land Office Under Taltoli Upazila DistBarguna, Construction of  Borobogi Costal Design Union Land Office Under Taltoli Upazila DistBarguna</t>
  </si>
  <si>
    <t>20.02.2020</t>
  </si>
  <si>
    <t>19.02.2021</t>
  </si>
  <si>
    <t>M/S Khan Enterprise, Md Khalilur Rahman, Betagi, Barguna.</t>
  </si>
  <si>
    <t>khanenterprise20@gmail.com</t>
  </si>
  <si>
    <t>Construction of Boramozomder Union Land Office under Betagi  Upazila Dist Barguna, Construction of  Chandokhali Union Land Office Under Betagi Upazila  Dist Barguna, Construction of  Gulshakhali Union Land Office under Amtoli Upazila DistBarguna</t>
  </si>
  <si>
    <t>05.02.2020</t>
  </si>
  <si>
    <t>Mir Showkat Hossain,Barguna.</t>
  </si>
  <si>
    <t>mir.showhathossain708@gmail.com</t>
  </si>
  <si>
    <t xml:space="preserve">Construction of Amratala  Union Land Office with 180m Boundary wall in Pathorghata Upazila District Barguna </t>
  </si>
  <si>
    <t>02.03.2020</t>
  </si>
  <si>
    <t>09.01.2021</t>
  </si>
  <si>
    <t>M/S Lemon Traders,sadar Road,Barguna</t>
  </si>
  <si>
    <t>mslimontraders@yahoo.com</t>
  </si>
  <si>
    <t>Improvement of Gourichanna UP West Lakurtala Gourichanna Bazar Road from Ch. 5200m-7200m under Barguna Sadar Upazila District Barguna Road ID-504283018</t>
  </si>
  <si>
    <t>IRIDPPB</t>
  </si>
  <si>
    <t>17.01.2019</t>
  </si>
  <si>
    <t>23.11.2020</t>
  </si>
  <si>
    <t>M/S Sikder Enterprise</t>
  </si>
  <si>
    <t>sikderenterprise018@gmail.com</t>
  </si>
  <si>
    <t>Improvement of Nisihanbaria GC - Mannan Chairman - Jakir Shop Road BC with seal coat at Ch. 00m-1960m including structure. Under Sadar Upazila. Dist Barguna Road ID-504283018</t>
  </si>
  <si>
    <t>06.02.2020</t>
  </si>
  <si>
    <t>05.10.2020</t>
  </si>
  <si>
    <t>M/S Biswash Poitry &amp; Fish feed</t>
  </si>
  <si>
    <t>johir.sjs@gmail.com</t>
  </si>
  <si>
    <r>
      <rPr>
        <sz val="10"/>
        <color theme="1"/>
        <rFont val="Nikosh"/>
      </rPr>
      <t>Improvement of Fuljhuri UP Office - Mirerhat Golachipa RHD Road including structure at Ch. 00m to 1815m Road ID-504284100 under Barguna Sadar Upazila District Barguna. (</t>
    </r>
    <r>
      <rPr>
        <b/>
        <sz val="10"/>
        <color theme="1"/>
        <rFont val="Nikosh"/>
      </rPr>
      <t>LTM</t>
    </r>
    <r>
      <rPr>
        <sz val="10"/>
        <color theme="1"/>
        <rFont val="Nikosh"/>
      </rPr>
      <t>)</t>
    </r>
  </si>
  <si>
    <t>18.11.2020</t>
  </si>
  <si>
    <t>25.07.2021</t>
  </si>
  <si>
    <t>M/s Abul kalam Azad, Patruakhali, Barguna</t>
  </si>
  <si>
    <t>azadptk@gmail.com</t>
  </si>
  <si>
    <r>
      <rPr>
        <sz val="11"/>
        <color theme="1"/>
        <rFont val="Times New Roman"/>
        <family val="1"/>
      </rPr>
      <t>Improvement of Babuganj GC-Patharghata GC Road Babuganj Bazar-Gora Padma Sagor to Kumirmara Forest office Sonatala Pucca Road including structure at Ch. 00m to 2200m Road ID-504282012 under Barguna Sadar Upazila District Barguna (</t>
    </r>
    <r>
      <rPr>
        <b/>
        <sz val="11"/>
        <color theme="1"/>
        <rFont val="Times New Roman"/>
        <family val="1"/>
      </rPr>
      <t>OSTETM</t>
    </r>
    <r>
      <rPr>
        <sz val="11"/>
        <color theme="1"/>
        <rFont val="Times New Roman"/>
        <family val="1"/>
      </rPr>
      <t>)</t>
    </r>
  </si>
  <si>
    <t>12.01.2021</t>
  </si>
  <si>
    <t>30.12.2021</t>
  </si>
  <si>
    <t>M/S SS Trading.Bhootmara,Barguna Sadar,Barguna</t>
  </si>
  <si>
    <t>rsbcbarguna@yahoo.com</t>
  </si>
  <si>
    <r>
      <rPr>
        <sz val="10"/>
        <color theme="1"/>
        <rFont val="Nikosh"/>
      </rPr>
      <t>Improvement of Padma House-Babuganj Road including structure 1-3.00x3.00m at Ch. 00m to 1000m Road ID-504285182 under Barguna Sadar Upazila District Barguna. (</t>
    </r>
    <r>
      <rPr>
        <b/>
        <sz val="10"/>
        <color theme="1"/>
        <rFont val="Nikosh"/>
      </rPr>
      <t>LTM</t>
    </r>
    <r>
      <rPr>
        <sz val="10"/>
        <color theme="1"/>
        <rFont val="Nikosh"/>
      </rPr>
      <t>)</t>
    </r>
  </si>
  <si>
    <t>RS Buisness Center.</t>
  </si>
  <si>
    <r>
      <t xml:space="preserve">, Improvement of College gate-Kalikabari Road H/O Hemayed Hawlader to Jabed Master Bari Road by BC from Ch 0.00-500.00m including Structure under Betagi Upazila District Barguna Road ID-504474303 Salvage cost Tk. 331206.00 </t>
    </r>
    <r>
      <rPr>
        <b/>
        <sz val="10"/>
        <color theme="1"/>
        <rFont val="Times New Roman"/>
        <family val="1"/>
      </rPr>
      <t/>
    </r>
  </si>
  <si>
    <t>03.02.2019</t>
  </si>
  <si>
    <t>20.12.2020</t>
  </si>
  <si>
    <t>M/S Orni Enterprise, Betagi, Barguna</t>
  </si>
  <si>
    <t>ornienterprise1976@yahoo.com</t>
  </si>
  <si>
    <t>, Improvement of Road from Keorabunia UNR monirkhali khal par maharazer pool via hafizuddin shikder by BC From Ch 0.00-1690.00 including Structure under Betagi Upazila District Barguna Road ID-504474142 Salvage cost Tk. 253265.00</t>
  </si>
  <si>
    <t>05.12.2019</t>
  </si>
  <si>
    <t>M/S Sarder Enterprise, Amtali, Barguna</t>
  </si>
  <si>
    <t>soroar.sarder@yahoo.com</t>
  </si>
  <si>
    <t>Improvement of Bibichini UP Tlagasia to Krishtanpara via Dhalu Houlader House road by BC including structure from ch. 2000m - 3000m under Betagi upazila Dist Barguna. ID No 504474249 Salvage cost 84644</t>
  </si>
  <si>
    <t>11.04.2019</t>
  </si>
  <si>
    <t>24.12.2020</t>
  </si>
  <si>
    <t xml:space="preserve">Improvement of Road from Kumrakhali Bazar to kapali Bari Road by BC From Ch 0.00-500.00m including Structure under Betagi Upazila District Barguna Road ID-504475025 Salvage cost Tk. 154996.00 </t>
  </si>
  <si>
    <t>21.01.2019</t>
  </si>
  <si>
    <t>30.11.2020</t>
  </si>
  <si>
    <t>mohiuddinptk@gmail.com</t>
  </si>
  <si>
    <t xml:space="preserve">Improvement of Bibichini UPC-DC Hat via polli Mongol Bazar Road by BC From Ch 0.00m-2250.00m including Structure under Betagi Upazila District Barguna Road ID-504473023 Salvage cost Tk. 593147.00 </t>
  </si>
  <si>
    <t>25.02.2019</t>
  </si>
  <si>
    <t>05.03.2020</t>
  </si>
  <si>
    <t>M/S Layla Builders &amp; M/S Lutful Kabir JV</t>
  </si>
  <si>
    <t>mtb.mhejv@gmail.com</t>
  </si>
  <si>
    <t xml:space="preserve"> Improvement of Road from Hosnabad UP-Khaner Hat via H/O Abdul Mazid Master Hosnabad UP-Khaner Hat via Shopkhali Kamrabad road road at Ch.4053m-4563m and Ch.5270m-6760m including structure. Under Betagi Upazila. Dist Barguna. ID: 504474277</t>
  </si>
  <si>
    <t>01.03.2020</t>
  </si>
  <si>
    <t>18.01.2021</t>
  </si>
  <si>
    <t>M/S Layla Builders</t>
  </si>
  <si>
    <t>M/S Lutful Kabi</t>
  </si>
  <si>
    <t>rir.lgmlk@gmail.com</t>
  </si>
  <si>
    <t>Improvement of Road from Napitkhali Sluice - Madrasha Bridge via H/O ShikanderShikder by BC Ch 3500m - Ch. 6500m ID 504474056 under Betagi Upazila Dist. Barguna including Structure.</t>
  </si>
  <si>
    <t>22.03.2020</t>
  </si>
  <si>
    <t>05.11.2020</t>
  </si>
  <si>
    <t>M/S Akhi Construction</t>
  </si>
  <si>
    <t>badal_barguna@yahoo.com</t>
  </si>
  <si>
    <t>Improvement of Road from  Ex. Chirman Kader Gazi - New UP Bhaban Via Garibunia Bazer Bibichini UPC- Jhopkhali Bazar via Ranipur Bazar at Ch.00m-1980m including structure. Under Betagi Upazila. Dist Barguna.Road ID-504474089</t>
  </si>
  <si>
    <t>13.02.2020</t>
  </si>
  <si>
    <t>M/S Suborna Enterprise</t>
  </si>
  <si>
    <t>suvashbrg@gmail.com</t>
  </si>
  <si>
    <r>
      <t>,</t>
    </r>
    <r>
      <rPr>
        <sz val="10"/>
        <color theme="1"/>
        <rFont val="Nikosh"/>
      </rPr>
      <t xml:space="preserve"> Improvement of Betagi UP Uttar Ranipur GPS JogaiKhali Bazar Police Inspection Center Road including structure at Ch. 1470-2402m Road ID-504474233 under Betagi Upazila District Barguna. [</t>
    </r>
    <r>
      <rPr>
        <b/>
        <sz val="10"/>
        <color theme="1"/>
        <rFont val="Nikosh"/>
      </rPr>
      <t>LTM</t>
    </r>
    <r>
      <rPr>
        <sz val="10"/>
        <color theme="1"/>
        <rFont val="Nikosh"/>
      </rPr>
      <t>]</t>
    </r>
  </si>
  <si>
    <t>07.07.2021</t>
  </si>
  <si>
    <t>M/S Mithun Traders</t>
  </si>
  <si>
    <t>mdsiddikurr@yahoo.com</t>
  </si>
  <si>
    <r>
      <t>,</t>
    </r>
    <r>
      <rPr>
        <sz val="11"/>
        <color theme="1"/>
        <rFont val="Times New Roman"/>
        <family val="1"/>
      </rPr>
      <t xml:space="preserve"> Improvement of Betmore Nait House - East Gabtali Road - Betmor Napit House - Motaleb Mirdha Bari Road including structure at Ch. 00-1000m Road ID-504474022 under Betagi Upazila District Barguna. [</t>
    </r>
    <r>
      <rPr>
        <b/>
        <sz val="11"/>
        <color theme="1"/>
        <rFont val="Times New Roman"/>
        <family val="1"/>
      </rPr>
      <t>LTM</t>
    </r>
    <r>
      <rPr>
        <sz val="11"/>
        <color theme="1"/>
        <rFont val="Times New Roman"/>
        <family val="1"/>
      </rPr>
      <t>]</t>
    </r>
  </si>
  <si>
    <t>07.01.2021</t>
  </si>
  <si>
    <t>20.05.2021</t>
  </si>
  <si>
    <t>M/S biswas Enterprise</t>
  </si>
  <si>
    <t>biswas.barguna7@gmail.com</t>
  </si>
  <si>
    <r>
      <t>,</t>
    </r>
    <r>
      <rPr>
        <sz val="10"/>
        <color theme="1"/>
        <rFont val="Nikosh"/>
      </rPr>
      <t xml:space="preserve"> Improvement of Ranipur Bazar Old Bibichini UP - Santir Hat Road including structure at Ch. 2900-3942m Road ID-504474324 under Betagi Upazila District Barguna. [</t>
    </r>
    <r>
      <rPr>
        <b/>
        <sz val="10"/>
        <color theme="1"/>
        <rFont val="Nikosh"/>
      </rPr>
      <t>LTM</t>
    </r>
    <r>
      <rPr>
        <sz val="10"/>
        <color theme="1"/>
        <rFont val="Nikosh"/>
      </rPr>
      <t>]</t>
    </r>
  </si>
  <si>
    <t>30.04.2021</t>
  </si>
  <si>
    <t>M/S poly construction</t>
  </si>
  <si>
    <t>Improvement of Dhaka- Kuakata RHD Chakamaiya - Bogirhat GC via Karaibaria bazar Road Taltali portion from Ch. 00-5020m including structure under Taltali Upazila District Barguna Road ID-504872015.</t>
  </si>
  <si>
    <t>20.02.2018</t>
  </si>
  <si>
    <t>30.12.2018</t>
  </si>
  <si>
    <t>Aktaruzzman Khan Badol</t>
  </si>
  <si>
    <t>badal_amtali@yahoo.com</t>
  </si>
  <si>
    <t xml:space="preserve">Improvement of Ali bandor -P.K. School via Karaibaria Madrasha Road by BC from Ch. 1000m-3000m including Structure under Taltali Upazila District Barguna Road ID- 504874010 </t>
  </si>
  <si>
    <t>30.01.2019</t>
  </si>
  <si>
    <t>07.11.2019</t>
  </si>
  <si>
    <t>Ahuruzzaman khan Almas</t>
  </si>
  <si>
    <t>almas_amtali@yahoo.com</t>
  </si>
  <si>
    <r>
      <rPr>
        <sz val="10"/>
        <color theme="1"/>
        <rFont val="Nikosh"/>
      </rPr>
      <t xml:space="preserve"> Improvement of Bora Bogi UP UZR- Fakir hat via Kabirajpara bazar Road by BC from Ch. 1410m-3410m including Structure under Taltali Upazila District Barguna Road ID- 504874118 </t>
    </r>
    <r>
      <rPr>
        <b/>
        <sz val="10"/>
        <color theme="1"/>
        <rFont val="Times New Roman"/>
        <family val="1"/>
      </rPr>
      <t/>
    </r>
  </si>
  <si>
    <t>07.10.2019</t>
  </si>
  <si>
    <t>Akhtaruzzaman khan Badol</t>
  </si>
  <si>
    <t xml:space="preserve"> Improvement of Sonakata UP Laupara Bazar- Bottala Bazar Road by BC from Ch. 00m-1900m including structure under Taltali Upazila District Barguna Road ID- 504874119 Salvage amount Tk. 8,40,418.00</t>
  </si>
  <si>
    <t>01.04.2020</t>
  </si>
  <si>
    <t>Orient Trading &amp; Builders Ltd. &amp; Global Hitec Engineering Ltd(JV)</t>
  </si>
  <si>
    <t>otbl.ghtel@gmail.com</t>
  </si>
  <si>
    <t xml:space="preserve">Improvement of Bora Bogi UPC Baily bridge- Fakir hat via Jayalvanga LtG &amp; Nidra Sluice bazar Road by BC from Ch. 6200m-9660m including Structure under Taltali Upazila District Barguna Road ID- 504873016 </t>
  </si>
  <si>
    <t>07.02.2019</t>
  </si>
  <si>
    <t>14.02.2020</t>
  </si>
  <si>
    <t>Orient Trading &amp; Builders Ltd</t>
  </si>
  <si>
    <t>otblbd@yahoo.com</t>
  </si>
  <si>
    <t>Global Hitec Engineering Ltd.</t>
  </si>
  <si>
    <t>ghtelbd@gmail.com</t>
  </si>
  <si>
    <t>M/S. JIMI TRADERSHospital Road, 07 No. Word, Amtali Pourasava, PO: Amtali, Upazilla: Amtali, District: Barguna.</t>
  </si>
  <si>
    <t>msjimitraders@yahoo.com</t>
  </si>
  <si>
    <r>
      <rPr>
        <sz val="10"/>
        <color theme="1"/>
        <rFont val="Nikosh"/>
      </rPr>
      <t>Improvement of Kachupatra GC-Bogir Hat GC via Panchakoralia Bazar Road including structure at Ch. 2500m to 4000m Road ID-504872005 under Taltali Upazila District Barguna (</t>
    </r>
    <r>
      <rPr>
        <b/>
        <sz val="10"/>
        <color theme="1"/>
        <rFont val="Nikosh"/>
      </rPr>
      <t>LTM</t>
    </r>
    <r>
      <rPr>
        <sz val="10"/>
        <color theme="1"/>
        <rFont val="Nikosh"/>
      </rPr>
      <t>)</t>
    </r>
  </si>
  <si>
    <t>25.09.2021</t>
  </si>
  <si>
    <t>M/S Faysal EnterpriseSadar Road,Mathbaria,Pirojpur</t>
  </si>
  <si>
    <t>faysalenterprise1990@gmail.com</t>
  </si>
  <si>
    <r>
      <rPr>
        <sz val="10"/>
        <color theme="1"/>
        <rFont val="Nikosh"/>
      </rPr>
      <t>Improvement of Panchakorali UP Office Bogir Hat GC via Monosatali GPS Road by Panchakoralia Sluice Bazar UP to Bogirhat GPS Road including structure at Ch. 300m to 2300m Road ID-504873034 underTaltali Upazila District Barguna (</t>
    </r>
    <r>
      <rPr>
        <b/>
        <sz val="10"/>
        <color theme="1"/>
        <rFont val="Nikosh"/>
      </rPr>
      <t>LTM</t>
    </r>
    <r>
      <rPr>
        <sz val="10"/>
        <color theme="1"/>
        <rFont val="Nikosh"/>
      </rPr>
      <t>)</t>
    </r>
  </si>
  <si>
    <t>M/S Mohiuddin Ahmed, Azad Mansion Muslimpara, patuakhali sadar, Patuakhali.</t>
  </si>
  <si>
    <t>Improvement of Amtali Bus Stand RHD - Holdia UP via Jolekhar Sluice gate road from Ch. 3485-5485m including structure under Amtali Upazila District Barguna Road ID-504093008.</t>
  </si>
  <si>
    <t>28.02.2018</t>
  </si>
  <si>
    <t>30.11.2019</t>
  </si>
  <si>
    <t>Improvement of Holdia UP - Holdia hat via Ramji Bazar road from Ch. 00-2240m including structure under Amtali Upazila District Barguna Road ID-504093011</t>
  </si>
  <si>
    <t>29.03.2018</t>
  </si>
  <si>
    <t>M/S Al Araf Enterprise</t>
  </si>
  <si>
    <t>alarafenterprise@yahoo.com</t>
  </si>
  <si>
    <r>
      <t>Improvement of Bhailabunia Cross Dam - Danger Khal Road including structure at Ch.00m -1000m Road ID-504094007 under Amtali Upazila District Barguna[</t>
    </r>
    <r>
      <rPr>
        <b/>
        <sz val="11"/>
        <color theme="1"/>
        <rFont val="Times New Roman"/>
        <family val="1"/>
      </rPr>
      <t>LTM</t>
    </r>
    <r>
      <rPr>
        <sz val="11"/>
        <color theme="1"/>
        <rFont val="Times New Roman"/>
        <family val="1"/>
      </rPr>
      <t xml:space="preserve">] </t>
    </r>
  </si>
  <si>
    <t>31.01.2021</t>
  </si>
  <si>
    <t>28.09.2021</t>
  </si>
  <si>
    <t>M/S Sikder Builders</t>
  </si>
  <si>
    <r>
      <t>Improvement of Gulshakhali UP-Kalagachia Bazar via Fakirkhali GPS Road including structure at Ch.3750m -5015m Road ID-504093019 under Amtali Upazila District Barguna[</t>
    </r>
    <r>
      <rPr>
        <b/>
        <sz val="11"/>
        <color theme="1"/>
        <rFont val="Times New Roman"/>
        <family val="1"/>
      </rPr>
      <t>LTM</t>
    </r>
    <r>
      <rPr>
        <sz val="11"/>
        <color theme="1"/>
        <rFont val="Times New Roman"/>
        <family val="1"/>
      </rPr>
      <t xml:space="preserve">] </t>
    </r>
  </si>
  <si>
    <t>01.02.2021</t>
  </si>
  <si>
    <t>08.10.2021</t>
  </si>
  <si>
    <t>Improvement of Fakirhat Bas stand-NillGonj High School Road by BC from Ch. 2400m-3900m including Structure Road ID-504092003</t>
  </si>
  <si>
    <t>01.01.2019</t>
  </si>
  <si>
    <t>09.08.2019</t>
  </si>
  <si>
    <t>Md Mahafuj Khan</t>
  </si>
  <si>
    <t>mdmahafuz.khan@yahoo.com</t>
  </si>
  <si>
    <t>Improvement of Kholpatua bazar - Azoddha GPS by BC including structure from Ch. 00m-1520m under Bamna Upazila District Barguna. Road ID-504194018 Salvage Cost Tk. 820138.00.</t>
  </si>
  <si>
    <t>25.03.2018</t>
  </si>
  <si>
    <t>31.12.2019</t>
  </si>
  <si>
    <t>M/S Poly Construction. Pro. Md Babul Mia, College Road, Barguna</t>
  </si>
  <si>
    <t>Improvement of Gudighata bazar-Nabagram Reg P.S by BC including structure from Ch. 00m-1700m under Bamna Upazila District Barguna. Road ID-504194023. .</t>
  </si>
  <si>
    <t>01.04.2018</t>
  </si>
  <si>
    <t>Improvement of Charaakhali GPS via Sonakhali Digir par-Duskhali Cyclone Shelter GPS-Care Road by Bc From Ch. 00m to 2150m Including structure under Bamna Upazila District Barguna [Road ID-504194078] [Salvage 214375.00].</t>
  </si>
  <si>
    <t>24.04.2018</t>
  </si>
  <si>
    <t>M/S Atom Enterprise. Amtala Road,Barguna.</t>
  </si>
  <si>
    <t>atombarguna@gmail.com</t>
  </si>
  <si>
    <t xml:space="preserve">Improvement of Hogolpati RHD (Kamal Zomadder House) - Lamua GC (Patharghata) at Jamirtala Including structure from Ch. 0.00m-2000.00m under Bamna Upazila District Barguna [Road ID- 504192009] </t>
  </si>
  <si>
    <t>02.09.2018</t>
  </si>
  <si>
    <t>M/S Sermin Construction</t>
  </si>
  <si>
    <t>serminbarguna@yahoo.com</t>
  </si>
  <si>
    <t xml:space="preserve"> Improvement of Amua-Pipulia RHD Altaf Sardar house-Chachan GPS via Bebazia khali RNGPS Road including structure at Ch. 500m to 1500m Road ID-504194051 under Bamna Upazila District Barguna. </t>
  </si>
  <si>
    <t>25.06.2020</t>
  </si>
  <si>
    <t>M/S Ahmed Steel Industries.Mathbaria,Pirojpur</t>
  </si>
  <si>
    <t>ahamedsteel@gmail.com</t>
  </si>
  <si>
    <t>Improvement of Kathaltali UP RHD - Shaptagram - Kathaltali Bazar via Burjugpur GPS Road from Ch. 00m to 4570m under Patharghata Upazila District Barguna. Road ID-504853021</t>
  </si>
  <si>
    <t>M/S Zaman &amp; brothers</t>
  </si>
  <si>
    <t>jaman.brothers12@gmail.com</t>
  </si>
  <si>
    <t>Improvement of Nachnapara Bazar-Dada Nati Road by BC from Ch. 2000m-3600m including Structure Road ID-504854075</t>
  </si>
  <si>
    <t>25.10.2019</t>
  </si>
  <si>
    <t>M/S Arif &amp; Asif construction. Sadar Road Barguna</t>
  </si>
  <si>
    <t>maacmgsjvca@gmail.com</t>
  </si>
  <si>
    <t>Improvement of Macherkhal Bazar - Ghutabacha Road by BC from Ch. 00m-2200m including Structure Road ID-504854097</t>
  </si>
  <si>
    <t>23.01.2019</t>
  </si>
  <si>
    <t>01.12.2019</t>
  </si>
  <si>
    <t>M/S Karim Builders, Pathorghata, Barguna</t>
  </si>
  <si>
    <t>mskarimbuilders5566@gmail.com</t>
  </si>
  <si>
    <r>
      <t xml:space="preserve"> Improvement of Road from Nachnapara UP RHD - Taluker Charduani Hat via Napiter Kheyaghat Road including Structure by BC from Ch. 0.00m-1000.00m under Patharghata Upazila District Barguna Road ID-504853013 Salvage cost Tk. 1127429.00 </t>
    </r>
    <r>
      <rPr>
        <b/>
        <sz val="10"/>
        <color theme="1"/>
        <rFont val="Times New Roman"/>
        <family val="1"/>
      </rPr>
      <t/>
    </r>
  </si>
  <si>
    <t>01.03.2021</t>
  </si>
  <si>
    <t>M/S Ahamed Steel Industries</t>
  </si>
  <si>
    <t xml:space="preserve">Improvement of Kathaltali UP-Kamarer Hat via Salehia GPS Road by BC from Ch. 00-3000m including Structure Road ID- 504853019 at Patharghata </t>
  </si>
  <si>
    <t>15.07.2019</t>
  </si>
  <si>
    <t>M/S Kohinur Enterprise &amp; M/S Kamal Enterprise(JV)</t>
  </si>
  <si>
    <t>kohinurkamal34@gmail.com</t>
  </si>
  <si>
    <t xml:space="preserve"> Improvement of Road from Madartali High School Jamirtala Ismail Member Bari road by BC including Structure from Ch. 0.00m-2730.00m under Patharghata Upazila District Barguna Road ID-504854061 Salvage cost Tk. 33810.00 </t>
  </si>
  <si>
    <t>M/S Kohinur Enterprise</t>
  </si>
  <si>
    <t>badal_barisal@yahoo.com</t>
  </si>
  <si>
    <t>M/S Kamal Enterprise.</t>
  </si>
  <si>
    <t>mdkamal.hossain34@yahoo.com</t>
  </si>
  <si>
    <t xml:space="preserve"> Improvement of Road from Jamirtala -Ratan Member Bari - Iskander Fakir Bari Road including Structure by BC from Ch. 1375.00m-5000.00m under Patharghata Upazila District Barguna Road ID-504854065 Salvage cost Tk. 2309509.00 </t>
  </si>
  <si>
    <t>Improvement of Macherer Hat - Munchigong Road from Ch. 2550m - Ch. 3900m ID 504855050 under PatharghataUpazila Dist. Barguna including Structure.</t>
  </si>
  <si>
    <t>30.06.2021</t>
  </si>
  <si>
    <t>M/S Rubel &amp; Brother's.pro.Md.Pable  Ahmed,Barguna Sadar</t>
  </si>
  <si>
    <t>rubelbarguna018@gmail.com</t>
  </si>
  <si>
    <t xml:space="preserve">Improvement of kakchira UP to Humayn Sikder house-Latif member house via Melon member saw-mill &amp; Rahman Jomadar house via bottola Highway Road including structure1-1.50x1.50m at Ch. 00m to 1000m Road ID-504855081 under Patharghata Upazila District Barguna </t>
  </si>
  <si>
    <t>08.11.2020</t>
  </si>
  <si>
    <t>15.06.2021</t>
  </si>
  <si>
    <t>M/S Jidan Enterprise, Vill- Bagirhat, Post  Office- Chotobagi</t>
  </si>
  <si>
    <t>jidanenterprise@gmail.com</t>
  </si>
  <si>
    <r>
      <t>Rehabilitation of Potkakhali Khaeya Ghat Parboti Lamua Hat Amtali Hat Amtali UZR Chalitatli GC Road at Ch.00-1000m Road ID 504284070 under Barguna Sadar Upazila Dist Barguna[</t>
    </r>
    <r>
      <rPr>
        <b/>
        <sz val="10"/>
        <color theme="1"/>
        <rFont val="Nikosh"/>
      </rPr>
      <t>LTM</t>
    </r>
    <r>
      <rPr>
        <sz val="10"/>
        <color theme="1"/>
        <rFont val="Nikosh"/>
      </rPr>
      <t>]</t>
    </r>
  </si>
  <si>
    <t>07.12.2020</t>
  </si>
  <si>
    <t>14.06.2020</t>
  </si>
  <si>
    <t>M/S Musulli Construction</t>
  </si>
  <si>
    <t>musulli_delowar@yahoo.com</t>
  </si>
  <si>
    <r>
      <t>Rehabilitation of Porirkhal GC Khontakata Bheri Bundh WDB Road at Ch.00-500m Road ID 504285247 under Barguna Sadar Upazila Dist Barguna[</t>
    </r>
    <r>
      <rPr>
        <b/>
        <sz val="11"/>
        <color theme="1"/>
        <rFont val="Times New Roman"/>
        <family val="1"/>
      </rPr>
      <t>LTM</t>
    </r>
    <r>
      <rPr>
        <sz val="11"/>
        <color theme="1"/>
        <rFont val="Times New Roman"/>
        <family val="1"/>
      </rPr>
      <t>]</t>
    </r>
  </si>
  <si>
    <t>15.12.2020</t>
  </si>
  <si>
    <t>22.06.2021</t>
  </si>
  <si>
    <t>M/S Zitu Enterprise</t>
  </si>
  <si>
    <t>zitubarguna@yahoo.com</t>
  </si>
  <si>
    <t>Maintenance of New para launch ghat UZR-Kazi khal launch ghat UZR road from Ch. 1000m-3000m under Taltali Upazila District Barguna Road ID- 504874090 Salvage amount Tk. 513951.00</t>
  </si>
  <si>
    <t>17.06.2018</t>
  </si>
  <si>
    <t>24.12.2018</t>
  </si>
  <si>
    <r>
      <rPr>
        <sz val="11"/>
        <color theme="1"/>
        <rFont val="Times New Roman"/>
        <family val="1"/>
      </rPr>
      <t xml:space="preserve"> Rehabilitation of Patharghata HQ-Harinbaria Badurtala Bazar Road at Ch.4500-6830m Road ID504853001 under Patharghata Upazila Dist Barguna[</t>
    </r>
    <r>
      <rPr>
        <b/>
        <sz val="11"/>
        <color theme="1"/>
        <rFont val="Times New Roman"/>
        <family val="1"/>
      </rPr>
      <t>LTM</t>
    </r>
    <r>
      <rPr>
        <sz val="11"/>
        <color theme="1"/>
        <rFont val="Times New Roman"/>
        <family val="1"/>
      </rPr>
      <t>]</t>
    </r>
  </si>
  <si>
    <t>22.10.2021</t>
  </si>
  <si>
    <t>M/S B.L Construction</t>
  </si>
  <si>
    <t>blconstruction879@gmail.com</t>
  </si>
  <si>
    <r>
      <rPr>
        <sz val="10"/>
        <color theme="1"/>
        <rFont val="Nikosh"/>
      </rPr>
      <t xml:space="preserve"> Rehabilitation of Saptagram Kataltoli Bazar - Baintala RHD Nachnapara UP Road at Ch.2076-4150 Road ID504853007 under Patharghata Upazila Dist Barguna[</t>
    </r>
    <r>
      <rPr>
        <b/>
        <sz val="10"/>
        <color theme="1"/>
        <rFont val="Nikosh"/>
      </rPr>
      <t>LTM</t>
    </r>
    <r>
      <rPr>
        <sz val="10"/>
        <color theme="1"/>
        <rFont val="Nikosh"/>
      </rPr>
      <t>]</t>
    </r>
  </si>
  <si>
    <t>22.07.2021</t>
  </si>
  <si>
    <t>M/S Chelci Enterprise</t>
  </si>
  <si>
    <t>chelcienterprise321@gmail.com</t>
  </si>
  <si>
    <r>
      <rPr>
        <sz val="10"/>
        <color theme="1"/>
        <rFont val="Nikosh"/>
      </rPr>
      <t>Rehabilitation of Golam Kabir House - Purbo Kalmegha GPS via Khabir Chairman House Road at Ch.00-650m Road ID504854071 under Patharghata Upazila Dist Barguna[</t>
    </r>
    <r>
      <rPr>
        <b/>
        <sz val="10"/>
        <color theme="1"/>
        <rFont val="Nikosh"/>
      </rPr>
      <t>LTM</t>
    </r>
    <r>
      <rPr>
        <sz val="10"/>
        <color theme="1"/>
        <rFont val="Nikosh"/>
      </rPr>
      <t>]</t>
    </r>
  </si>
  <si>
    <t>09.12.2020</t>
  </si>
  <si>
    <t>16.06.2021</t>
  </si>
  <si>
    <t>M/S tania Enterprise</t>
  </si>
  <si>
    <t>maruf.betagi@yahoo.com</t>
  </si>
  <si>
    <r>
      <rPr>
        <sz val="10"/>
        <color theme="1"/>
        <rFont val="Nikosh"/>
      </rPr>
      <t xml:space="preserve"> Rehabilitation of Near Rahman House Culvert at Kalmega Union Road via Sharif Mia Bari Road at Ch.00-1000m Road ID504854074 under Patharghata Upazila Dist Barguna. [</t>
    </r>
    <r>
      <rPr>
        <b/>
        <sz val="10"/>
        <color theme="1"/>
        <rFont val="Nikosh"/>
      </rPr>
      <t>LTM</t>
    </r>
    <r>
      <rPr>
        <sz val="10"/>
        <color theme="1"/>
        <rFont val="Nikosh"/>
      </rPr>
      <t>]</t>
    </r>
  </si>
  <si>
    <t>M/S Maysha Enterprise</t>
  </si>
  <si>
    <t>mishaenterprise11@gmail.com</t>
  </si>
  <si>
    <r>
      <rPr>
        <sz val="10"/>
        <color theme="1"/>
        <rFont val="Nikosh"/>
      </rPr>
      <t>Rehabilitation of Macherkhal R&amp;H-Tengra Bazar via Hatampur Bazar Road at Ch.00-2340m Road ID504854090 under Patharghata Upazila Dist Barguna. [</t>
    </r>
    <r>
      <rPr>
        <b/>
        <sz val="10"/>
        <color theme="1"/>
        <rFont val="Nikosh"/>
      </rPr>
      <t>LTM</t>
    </r>
    <r>
      <rPr>
        <sz val="10"/>
        <color theme="1"/>
        <rFont val="Nikosh"/>
      </rPr>
      <t>]</t>
    </r>
  </si>
  <si>
    <t>09.11.2020</t>
  </si>
  <si>
    <t>17.07.2021</t>
  </si>
  <si>
    <t>M/S Joya Enterprise</t>
  </si>
  <si>
    <t>mdhasibahsan@yahoo.com</t>
  </si>
  <si>
    <r>
      <rPr>
        <sz val="10"/>
        <color theme="1"/>
        <rFont val="Nikosh"/>
      </rPr>
      <t xml:space="preserve"> Rehabilitation of Patharghata Kakchira Rupdhon Bazar-WAPDA Road at Ch.00-360m Road ID504854093 under Patharghata Upazila Dist Barguna. [</t>
    </r>
    <r>
      <rPr>
        <b/>
        <sz val="10"/>
        <color theme="1"/>
        <rFont val="Nikosh"/>
      </rPr>
      <t>LTM</t>
    </r>
    <r>
      <rPr>
        <sz val="10"/>
        <color theme="1"/>
        <rFont val="Nikosh"/>
      </rPr>
      <t>]</t>
    </r>
  </si>
  <si>
    <t>M/S Naim Enterprise</t>
  </si>
  <si>
    <t>msnaimenterprise60@gmail.com</t>
  </si>
  <si>
    <r>
      <t>,</t>
    </r>
    <r>
      <rPr>
        <sz val="10"/>
        <color theme="1"/>
        <rFont val="Nikosh"/>
      </rPr>
      <t xml:space="preserve"> Rehabilitation of Bamna Kholpatua GC road to ma Shabanu Foundation Road at Ch.00-320m Road ID504194050 under Bamna Upazila Dist Barguna. [</t>
    </r>
    <r>
      <rPr>
        <b/>
        <sz val="10"/>
        <color theme="1"/>
        <rFont val="Nikosh"/>
      </rPr>
      <t>LTM</t>
    </r>
    <r>
      <rPr>
        <sz val="10"/>
        <color theme="1"/>
        <rFont val="Nikosh"/>
      </rPr>
      <t>]</t>
    </r>
  </si>
  <si>
    <t>M/s Hawlader traders</t>
  </si>
  <si>
    <t>mshawladertraderspath@gmail.com</t>
  </si>
  <si>
    <r>
      <t>Rehabilitation of Bamna Upazila H/Q - Dawatala GC Baro Talessor Cyclone Shelter road Starting near Bukabunia Bazar Road at Ch.00-1100m Road ID504194068 under Bamna Upazila Dist Barguna[</t>
    </r>
    <r>
      <rPr>
        <b/>
        <sz val="10"/>
        <color theme="1"/>
        <rFont val="Nikosh"/>
      </rPr>
      <t>LTM</t>
    </r>
    <r>
      <rPr>
        <sz val="10"/>
        <color theme="1"/>
        <rFont val="Nikosh"/>
      </rPr>
      <t>]</t>
    </r>
  </si>
  <si>
    <t>06.12.2020</t>
  </si>
  <si>
    <t>M/S Jannat Construction</t>
  </si>
  <si>
    <t>jannaticonstruction91@gmail.com</t>
  </si>
  <si>
    <r>
      <t>,</t>
    </r>
    <r>
      <rPr>
        <sz val="10"/>
        <color theme="1"/>
        <rFont val="Nikosh"/>
      </rPr>
      <t xml:space="preserve"> Rehabilitation of Bamna H/Q Mosque Godown road khan house Road at Ch.00-700m Road ID 504194077 under Bamna upazila Dist Barguna[</t>
    </r>
    <r>
      <rPr>
        <b/>
        <sz val="10"/>
        <color theme="1"/>
        <rFont val="Nikosh"/>
      </rPr>
      <t>LTM</t>
    </r>
    <r>
      <rPr>
        <sz val="10"/>
        <color theme="1"/>
        <rFont val="Nikosh"/>
      </rPr>
      <t>]</t>
    </r>
  </si>
  <si>
    <t>M/S Jakir Enterprise</t>
  </si>
  <si>
    <t>jakir.betagi77@gmail.com</t>
  </si>
  <si>
    <r>
      <rPr>
        <sz val="10"/>
        <color theme="1"/>
        <rFont val="Nikosh"/>
      </rPr>
      <t xml:space="preserve"> Rehabilitation of Sharishamuri UP Office Mayer Hat via House of DC Abul Hasham Shaheb Road at Ch.00-2627m Road ID504474259 under Betagi Upazila Dist Baruna[</t>
    </r>
    <r>
      <rPr>
        <b/>
        <sz val="10"/>
        <color theme="1"/>
        <rFont val="Nikosh"/>
      </rPr>
      <t>LTM</t>
    </r>
    <r>
      <rPr>
        <sz val="10"/>
        <color theme="1"/>
        <rFont val="Nikosh"/>
      </rPr>
      <t>]</t>
    </r>
  </si>
  <si>
    <t>14.12.2020</t>
  </si>
  <si>
    <t>21.08.2021</t>
  </si>
  <si>
    <t>M/S Faysal Enterprise</t>
  </si>
  <si>
    <r>
      <rPr>
        <sz val="10"/>
        <color theme="1"/>
        <rFont val="Nikosh"/>
      </rPr>
      <t xml:space="preserve"> Rehabilitation of Bibichini UP Office Garabunia GPS Dargabari Bazar via House of Anis Member Road at Ch.00-1000m Road ID504474271 under Betagi Upazila Dist Barguna[</t>
    </r>
    <r>
      <rPr>
        <b/>
        <sz val="10"/>
        <color theme="1"/>
        <rFont val="Nikosh"/>
      </rPr>
      <t>LTM</t>
    </r>
    <r>
      <rPr>
        <sz val="10"/>
        <color theme="1"/>
        <rFont val="Nikosh"/>
      </rPr>
      <t>]</t>
    </r>
  </si>
  <si>
    <t>13.06.2021</t>
  </si>
  <si>
    <t>M/S Azizia Traders</t>
  </si>
  <si>
    <t>azizia.betagi@gmail.com</t>
  </si>
  <si>
    <r>
      <rPr>
        <sz val="10"/>
        <color theme="1"/>
        <rFont val="Nikosh"/>
      </rPr>
      <t xml:space="preserve"> Rehabilitation of Badnikhali Kulu Bari - Datter Khal via H/O Altaf Howlader Road at Ch.00-1350m Road ID504474310 under Betagi Upazila Dist Barguna[</t>
    </r>
    <r>
      <rPr>
        <b/>
        <sz val="10"/>
        <color theme="1"/>
        <rFont val="Nikosh"/>
      </rPr>
      <t>LTM</t>
    </r>
    <r>
      <rPr>
        <sz val="10"/>
        <color theme="1"/>
        <rFont val="Nikosh"/>
      </rPr>
      <t>]</t>
    </r>
  </si>
  <si>
    <t>07.06.2021</t>
  </si>
  <si>
    <t>M/S Belal Hossain Traders</t>
  </si>
  <si>
    <t>msbelalhossen1986@gmail.com</t>
  </si>
  <si>
    <r>
      <rPr>
        <sz val="10"/>
        <color theme="1"/>
        <rFont val="Nikosh"/>
      </rPr>
      <t xml:space="preserve"> Rehabilitation of Barguna Betagi RHD Kazir Hat - Fatar Hat Road at Ch.00-2400m Road ID504474322 under Betagi Upazila Dist Barguna[</t>
    </r>
    <r>
      <rPr>
        <b/>
        <sz val="10"/>
        <color theme="1"/>
        <rFont val="Nikosh"/>
      </rPr>
      <t>LTM</t>
    </r>
    <r>
      <rPr>
        <sz val="10"/>
        <color theme="1"/>
        <rFont val="Nikosh"/>
      </rPr>
      <t>]</t>
    </r>
  </si>
  <si>
    <t>M/S Taj Enterprise</t>
  </si>
  <si>
    <t>tajenterprise77@gmail.com</t>
  </si>
  <si>
    <r>
      <rPr>
        <sz val="10"/>
        <color theme="1"/>
        <rFont val="Nikosh"/>
      </rPr>
      <t xml:space="preserve"> Rehabilitation of Kumrakhali Bazar - Mannaner Hat-Mirer Hat Road at Ch.3000-4000m Road ID504474325 under Betagi Upazila Dist Barguna[</t>
    </r>
    <r>
      <rPr>
        <b/>
        <sz val="10"/>
        <color theme="1"/>
        <rFont val="Nikosh"/>
      </rPr>
      <t>LTM</t>
    </r>
    <r>
      <rPr>
        <sz val="10"/>
        <color theme="1"/>
        <rFont val="Nikosh"/>
      </rPr>
      <t>]</t>
    </r>
  </si>
  <si>
    <t>17.04.2021</t>
  </si>
  <si>
    <t>M/S Labonno Enterprise</t>
  </si>
  <si>
    <t>labonnoenterprise81@gmail.com</t>
  </si>
  <si>
    <r>
      <rPr>
        <sz val="11"/>
        <color theme="1"/>
        <rFont val="Times New Roman"/>
        <family val="1"/>
      </rPr>
      <t xml:space="preserve"> Rehabilitation of Chandukhali RHD Bay Pass More to College Gate RHD Road at Ch.00-1250m Road ID504474302 under Betagi Upazila Dist Barguna [</t>
    </r>
    <r>
      <rPr>
        <b/>
        <sz val="11"/>
        <color theme="1"/>
        <rFont val="Times New Roman"/>
        <family val="1"/>
      </rPr>
      <t>LTM</t>
    </r>
    <r>
      <rPr>
        <sz val="11"/>
        <color theme="1"/>
        <rFont val="Times New Roman"/>
        <family val="1"/>
      </rPr>
      <t>]</t>
    </r>
  </si>
  <si>
    <t>23.05.2021</t>
  </si>
  <si>
    <t>M/S poly Construction, Pro:Md babul Mia, college Road Barguna</t>
  </si>
  <si>
    <t>Rehabilitation of Bamna GC Kholpatua GC Ramna launchghat RHD Road from Ch 00m 8320m under Bamna Upazila District Barguna Road ID- 504192001</t>
  </si>
  <si>
    <t>FDDRIRP</t>
  </si>
  <si>
    <t>30.08.2018</t>
  </si>
  <si>
    <t>M/S Khan Enterprise,Betagi Pourashava, UpaZila: Betagi, District: Barguna</t>
  </si>
  <si>
    <t>Rehabilitation of Kewrabunia RHD - Ghatbaria Hat-Chandukhali GC Road from Ch.5000-8300m at Upazila Sadar District:Barguna [Road ID No:504283003]</t>
  </si>
  <si>
    <t>22.09.21</t>
  </si>
  <si>
    <t>22.06.22</t>
  </si>
  <si>
    <t>M/S Sark Enterprise,Khajurtala, Barguna Sadar, Barguna</t>
  </si>
  <si>
    <t>khalil.barguna7@gmail.com</t>
  </si>
  <si>
    <t>Rehabilitation of Hosnabad UPC - Kazir Hat GC Road from Ch. 1400- 4000m at Upazila: Betagi District:Barguna [Road ID No:5044273014]</t>
  </si>
  <si>
    <t>15.08.2021</t>
  </si>
  <si>
    <t>16.12.2021</t>
  </si>
  <si>
    <t>Rehabilitation of Barguna - Betagi RHD (Tutatoli Mor) - Fuljhuri GC Road from Ch.6500 - 10500 &amp; Ch.14827 - 15180m at Upazila:Betagi District:Barguna [Road ID No:5044272004]</t>
  </si>
  <si>
    <t>22.09.2021</t>
  </si>
  <si>
    <t>M/S Jahanara enterprise. Amtali Barguna.</t>
  </si>
  <si>
    <t>majahanaraenterprisebd1@gmail.com</t>
  </si>
  <si>
    <t>Fuljhuri UP-Mirer hat via Fakirbari Mardraqsha Road.</t>
  </si>
  <si>
    <t>Al Amin Enterprise, Betagi,Barguna</t>
  </si>
  <si>
    <t>alaminenterprise121@gmail.com</t>
  </si>
  <si>
    <r>
      <t>Improvement of Parir Khal Bazar Jame Mosque under Baltaly Union  Latitude 22.0434 Longitude 90.0514 Under Barguna Sadar Upazila Dist : Barguna [</t>
    </r>
    <r>
      <rPr>
        <b/>
        <sz val="10"/>
        <color theme="1"/>
        <rFont val="Nikosh"/>
      </rPr>
      <t>LTM</t>
    </r>
    <r>
      <rPr>
        <sz val="10"/>
        <color theme="1"/>
        <rFont val="Nikosh"/>
      </rPr>
      <t>]</t>
    </r>
  </si>
  <si>
    <t>GSIDP</t>
  </si>
  <si>
    <t>10.12.2020</t>
  </si>
  <si>
    <t>MD. Abdul Barek Peda, Amtali, Barguna.</t>
  </si>
  <si>
    <t>mdabdulbarekpada1963@gmail.com</t>
  </si>
  <si>
    <r>
      <t>Improvement of Dakhin Patakata Baitul Salam Jame Mosque Under Badarkhali Union Latitude 22.199697 Longitude 90.061297 Under Sadar Upazila Dist : Barguna [</t>
    </r>
    <r>
      <rPr>
        <b/>
        <sz val="10"/>
        <color theme="1"/>
        <rFont val="Nikosh"/>
      </rPr>
      <t>LTM</t>
    </r>
    <r>
      <rPr>
        <sz val="10"/>
        <color theme="1"/>
        <rFont val="Nikosh"/>
      </rPr>
      <t>]</t>
    </r>
  </si>
  <si>
    <t>M/S Othai Enterprise</t>
  </si>
  <si>
    <t>sankor.somaddar@gmail.com</t>
  </si>
  <si>
    <t xml:space="preserve"> Improvement of Purbo Sonakhali Ghowrohori Sebesrom Rada Krino Mondir Union Atharogasia. under Amtoli Upazila Latitude 22.1920 Longitude 90.3635 </t>
  </si>
  <si>
    <t>12.04.2020</t>
  </si>
  <si>
    <t>19.06.2020</t>
  </si>
  <si>
    <t>Gazi Faruk Ahmed, college Road, Amtali, Barguna</t>
  </si>
  <si>
    <t>gazifaruk5@gmail.com</t>
  </si>
  <si>
    <t xml:space="preserve">Improvement of Purbo Sonakhali Molla Bari Graveyard Union Atharogasia. under Amtoli Upazila Latitude 22.1998 Longitude 90.3756 </t>
  </si>
  <si>
    <t>M/S Patharghata Enterprise</t>
  </si>
  <si>
    <t>jasimuddinpatharghata1994@gmail.com</t>
  </si>
  <si>
    <t xml:space="preserve">Improvement of Paschim Gohorpur Hasemia Jame Mosque  Patharghata Sader Union Latitude 22.025534 Longitude 89.950874 Under Patharghata Upazila Dist : Barguna </t>
  </si>
  <si>
    <t>01.11.2020</t>
  </si>
  <si>
    <t>07.02.2021</t>
  </si>
  <si>
    <t>M/S Rubel Enterprise, Pro. Md Shah Alom Khalifa, Word No-07, Betagi Pourashava, Betagi, Barguna.</t>
  </si>
  <si>
    <t>rebelenterprise019@gmail.com</t>
  </si>
  <si>
    <t>Improvement of Purbo Ranjpur Mridhabari Jam-E-Mosque Union Bibicini.Latitude 22.431435Longitude 90.219938. Betagi.</t>
  </si>
  <si>
    <t>10.02.2020</t>
  </si>
  <si>
    <t>17.05.2020</t>
  </si>
  <si>
    <t>Improvement of Laxipura Late Yeasin Mawlana Bari Jam-E-Mosque Union Bibicini.Latitude 22.426132Longitude 90.210827. Betagi</t>
  </si>
  <si>
    <t>M/S Atom Enterprise, Pro. Md Rezaul Karim Atom, Amtalarpar,   Barguna Mob : 01719633865</t>
  </si>
  <si>
    <t>Improvement of Khalifer Hat-Tengra Bazar Road by BC from Ch. 00.00m-3710.00m under Patharghata Upazila District Barguna. Road ID-504855063 Salvage 3124966.00.</t>
  </si>
  <si>
    <t>DIRIP-2</t>
  </si>
  <si>
    <t>29.08.2018</t>
  </si>
  <si>
    <t>02.12.2020</t>
  </si>
  <si>
    <t>M/S Arif &amp; Asif Construction &amp; Afser &amp; Co (jv). Sadar Road Barguna. Mob-01712885528</t>
  </si>
  <si>
    <t>maacmacjvca@gmail.com</t>
  </si>
  <si>
    <t>Improvement of Aliyabad GPS-Dafa PS via GPS Road by BC from Ch. 00.00m-5525.00m under Betagi Upazila District Barguna. Road ID-504474093.</t>
  </si>
  <si>
    <t>21.05.18</t>
  </si>
  <si>
    <t>30.03.2021</t>
  </si>
  <si>
    <t>M/S Arif &amp; Asif Construction</t>
  </si>
  <si>
    <t>abulhossain764@gmail.com</t>
  </si>
  <si>
    <t>M/S Afser &amp; Co</t>
  </si>
  <si>
    <t>mirdhafaruk@gmail.com</t>
  </si>
  <si>
    <t>Improvement of Road from Hogalpati RHD Kamal Jomaddar Bari Lemua GC Patharghata Jamira Tola sarok Douatola Hogalpati 25 road Langol vanga Sardar Dofadar Bari from Ch. 2000m-5030m under Bamna Upazila District Barguna Road ID- 504192009</t>
  </si>
  <si>
    <t>03.12.2020</t>
  </si>
  <si>
    <t>Md.Golam sorwar. Sonali Para, Barguna. Mob-01770344212</t>
  </si>
  <si>
    <t>mdgolam_sarower@yahoo.com</t>
  </si>
  <si>
    <t>Improvement of Road from Bamna Douatola Road Sher-E-Bangla school Nantu Bari Road - Sher-E-Bangla high school - Badsha Bari Jame mosque from Ch. 00m-1530m under Bamna Upazila District Barguna Road ID- 504195036 Salvage amount Tk. 496022</t>
  </si>
  <si>
    <t>18.06.2018</t>
  </si>
  <si>
    <t>M/S Hazi Enterprize, Pro. Golam Kabir Sikder, Bakergonj Bondar, Bakergonj, Barisal.</t>
  </si>
  <si>
    <t>m.s hazienterprisee@gmail.com</t>
  </si>
  <si>
    <t xml:space="preserve">Improvement of Road from Keramotpur bazar RHD - Fokir Hat Apilar bhorani bridge from Ch. 00m-7600m under Patharghata Upazila District Barguna Road ID-504854023 Salvage amount Tk. 794117.00 </t>
  </si>
  <si>
    <t>29.07.2018</t>
  </si>
  <si>
    <t>10.06.2020</t>
  </si>
  <si>
    <t>M/S Hazi Enterprise Bakerjong, Barishal Mob:01715981612</t>
  </si>
  <si>
    <t>Construction of 18.00m long RCC Bridge on Betagi UPC-Hosnabad UPC via Goyal Bari GPS Road at Ch. 4547m under Betagi Upazila District Barguna Road ID-504473004</t>
  </si>
  <si>
    <t>04.12.2018</t>
  </si>
  <si>
    <t>29.12.2019</t>
  </si>
  <si>
    <t>Construction of 20.00m long RCC Bridge on Betagi UPC - Sabuj kanan- Kadamtala- Jalisha bazar Road at Ch. 5800m under Betagi Upazila District Barguna Road ID-504473022</t>
  </si>
  <si>
    <t>05.12.2018</t>
  </si>
  <si>
    <t>13.10.2019</t>
  </si>
  <si>
    <t>Construction of 17.00m long RCC Bridge on Betagi UPC - Sabuj kanan- Kadamtala- Jalisha bazar Road at Ch. 5400m under Betagi Upazila District Barguna Road ID-504473022</t>
  </si>
  <si>
    <t>03.12.2018</t>
  </si>
  <si>
    <t>20.02.2021</t>
  </si>
  <si>
    <t>M/S Jhuma Enterprise</t>
  </si>
  <si>
    <t>ms.jhumaenterprise675@gmail.com</t>
  </si>
  <si>
    <t xml:space="preserve"> Construction of 18m long RCC bridge at Ch. 6428m on Betagi UP-Hosnabad via Goalpar GPS Road under Betagi Upazila District Barguna Road ID-504473004.</t>
  </si>
  <si>
    <t>06.01.2019</t>
  </si>
  <si>
    <t>14.12.2019</t>
  </si>
  <si>
    <t>M/S Khan Enterprise, Md Khalilur Rahman, Betagi Pourashava, Barguna.</t>
  </si>
  <si>
    <t xml:space="preserve">Construction of 24m long RCC Bridge at Ch. 3000m on Betagi Kumrakhali Bazar - Mirer Hat via Kazirabad UP office Road under Betagi Upazila, Barguna Road ID- 504473013 </t>
  </si>
  <si>
    <t>M/S Tareq Enterprise Betagi Pauroshava,Barguna</t>
  </si>
  <si>
    <t>tariqenterprise17@gmail.com</t>
  </si>
  <si>
    <t xml:space="preserve">Construction of 22m RCC Bridge on Kazirhat - Jaliaghata Road at Ch. 1000m under Patharghata Upazila District Barguna Road ID- 504854032 </t>
  </si>
  <si>
    <t>14.11.2019</t>
  </si>
  <si>
    <t>M/S Trinath Karmokar. Pathorghata Barguna</t>
  </si>
  <si>
    <t>trinathkarmakar71@gmail.com</t>
  </si>
  <si>
    <t xml:space="preserve">Construction of 24m RCC Bridge on Nali Bazar Nachnapara Bazar via Uttor Kathaltoli community primary school Road at Ch. 2265m under Patharghata Upazila District Barguna Road ID- 504854050 </t>
  </si>
  <si>
    <t>18.02.2020</t>
  </si>
  <si>
    <t>M/S MM Enterprise, 13 Kamarpotti Road,Jhalokathi</t>
  </si>
  <si>
    <t>motiur075@gmail.com</t>
  </si>
  <si>
    <t>Construction of 30m long PSC Bridge at Ch. 100m on Bamna - Douatola - Sherebangla school - Nantu bari Road under Bamna Upazila District Barguna Road ID- 504195036</t>
  </si>
  <si>
    <t>19.03.2019</t>
  </si>
  <si>
    <t>25.01.2021</t>
  </si>
  <si>
    <t>Construction of 24m long RCC Bridge at Ch. 1290m on Kakchira UP RHD - Fokir Hat via Khotasbag Road under Patharghata Upazila District Barguna Road ID- 504853015</t>
  </si>
  <si>
    <t>Construction of 33m long PSC Bridge on Kathaltala UP R&amp;H - Saptagram - Kathaltala Bazar via Burujpur GPS road at CH 5190 ID NO 504853010 under upazila Patharghata Dist Barguna.</t>
  </si>
  <si>
    <t>05.08.1919</t>
  </si>
  <si>
    <t>14.05.2020</t>
  </si>
  <si>
    <t>Construction of 32m long PSC Bridge on munsigong hat R&amp;H - Nali SHAPLAJA GC via Charduani GC road at CH 7600m ID NO 504852001 under upazila Patharghata Dist Barguna.</t>
  </si>
  <si>
    <t>25.05.21</t>
  </si>
  <si>
    <t>TN-ASI (JV) Kapuria Patty, Mathbaria,  Pirojpur</t>
  </si>
  <si>
    <t>tnasi2018@gmail.com</t>
  </si>
  <si>
    <t>Construction of 36.00m long PSC Bridge on Nachnapara UP RHD-Talukder Charduani Hat via Napiter Kheya Ghat Road at Ch. 4350m under Patharghata Upazila, Barguna Road ID-504853013</t>
  </si>
  <si>
    <t>06.08.2019</t>
  </si>
  <si>
    <t>18.08.2020</t>
  </si>
  <si>
    <t>The Nirmitee</t>
  </si>
  <si>
    <t>asbsau@gmail.com</t>
  </si>
  <si>
    <t>Ahmed Steel Industries</t>
  </si>
  <si>
    <t>M/S Amir Engineering Corparation, College Road, Barisal.</t>
  </si>
  <si>
    <t>amir.engr_crp@yahoo.com</t>
  </si>
  <si>
    <t xml:space="preserve">Construction of 30.00m Long PSC Girder Bridge on Patharghata UPC Padma Bazar Sluice Road at ch. 2400 m Road ID 504853011 Under Patharghata Upazila Dist Barguna </t>
  </si>
  <si>
    <t>07.04.2020</t>
  </si>
  <si>
    <t>06.02.2021</t>
  </si>
  <si>
    <t>M/S Lyla Builders &amp; Md. Lutful Kabir (JV)</t>
  </si>
  <si>
    <r>
      <rPr>
        <sz val="10"/>
        <color theme="1"/>
        <rFont val="Nikosh"/>
      </rPr>
      <t>Construction of 39.00m Long RCC Girder Bridge on Munsiganj hat R&amp;H - Nali (Shaplaja GC) via Charduani GC Road at ch. 4360m Road ID 504852001 Under Patharghata Upazila Dist Barguna.</t>
    </r>
    <r>
      <rPr>
        <b/>
        <sz val="10"/>
        <color theme="1"/>
        <rFont val="Nikosh"/>
      </rPr>
      <t xml:space="preserve"> </t>
    </r>
  </si>
  <si>
    <t>Md. Lutful Kabir</t>
  </si>
  <si>
    <t>M/S Kohinoor Enterprise, Dadpur Lodge, Kawnia 1st Lane Barisal Sadar, Barisal.</t>
  </si>
  <si>
    <t xml:space="preserve">Construction of 50m Long R.C.C Girder Bridge on Machayer Khal Patharghata at Ch.15.00m ID NO-504854088 </t>
  </si>
  <si>
    <t>IBRP</t>
  </si>
  <si>
    <t>14.06.2021</t>
  </si>
  <si>
    <t>Construction of 72.00m Long RCC Girder Bridge over Tafalbari Khal on Atharogachia UP - Gazipur GC road Via Budhbarar Bazar road at Ch 2540m(Road ID:504093030).</t>
  </si>
  <si>
    <t>6,01,42,526.88</t>
  </si>
  <si>
    <t>06.01.2020</t>
  </si>
  <si>
    <t>13.01.2021</t>
  </si>
  <si>
    <t>M/S Abul Kalam Azad. Azad Mansion Muslimpara, patuakhali sadar, Patuakhali.</t>
  </si>
  <si>
    <t>Construction of 37.00m Long RCC Girder Bridge over Tafalbari Khal branch on Atharogchia Up-Bauria Sluice via North Sonakhali GPS &amp; Julakher Bazar &amp; East Sonakhali GPS road.at ch 4400m(Road ID:504093024)</t>
  </si>
  <si>
    <t>31.10.2020</t>
  </si>
  <si>
    <t>Construction of 48.00m Long RCC Girder Bridge over gazipur Khal  on Gazipur GC-Kukua hat(sahid Sohorawardi High School) road.at ch 522m(Road ID:504094107)</t>
  </si>
  <si>
    <t>26.09.2020</t>
  </si>
  <si>
    <t>Construction of 48.00m Long RCC Girder Laxmipura Bridge   on Betagi UPC - Laxmipura  Bazar road.at ch 6042m(Road ID:504473001)</t>
  </si>
  <si>
    <t>01.08.2019</t>
  </si>
  <si>
    <t>11.06.2020</t>
  </si>
  <si>
    <t>M/S Al-Mamun Enterprise Ltd, Pro. Mrs Henara Begum, Police Line Sarak, Barguna.</t>
  </si>
  <si>
    <t xml:space="preserve">Construction of 21.0m Long RCC Girder Bridge on Sharikkhali UP - Omur Jommadar bari via Nalbunia Govermment Primary School road at Ch 3500m Road ID 504874108 under Taltali Upazila, Barguna. </t>
  </si>
  <si>
    <t xml:space="preserve"> 31.05.2021</t>
  </si>
  <si>
    <t>M/S Sohel Traders,Amtali,Barguna</t>
  </si>
  <si>
    <t>soheltraders654@gmail.com</t>
  </si>
  <si>
    <t>Maintenance of 15.00m long Iron Bridge on DC Hat-Khan bari via H/Q Abdur Rashid Master bari road at ch. 1096m.( Road ID -504474118)</t>
  </si>
  <si>
    <t>04.12.2019</t>
  </si>
  <si>
    <t>M/S Writtic Interprise,Patuakhali sadar,Patuakhali.</t>
  </si>
  <si>
    <t>mdjoliptk1@gmail.com</t>
  </si>
  <si>
    <t xml:space="preserve"> Manitenance of 20.00m Long Iron Bridge on Hosnabad UPC-Mokamia Launch Ghat Bazar road infront H/O Super Aminul Islam at Ch.800.00m under Mokamia Union Upazila Betagi Dist Barguna Road ID- 504473005</t>
  </si>
  <si>
    <t>21.04.2020</t>
  </si>
  <si>
    <t>M/S Hossain &amp; Brothers.Town Kalikapur.Patuakhali</t>
  </si>
  <si>
    <t>mhossain1201@gmail.com</t>
  </si>
  <si>
    <t>Manitenance of 25.00m Long Iron Bridge on Lemua Kheyaghat Shopkhali Bazar via South Shopkhali H/S road Infront of Shopkhali H/S at ch.1100.00 under Hosnabad Union Upazila Betagi Dist Barguna Road ID- 504474060</t>
  </si>
  <si>
    <t>24.11.2019</t>
  </si>
  <si>
    <t>30.05.2020</t>
  </si>
  <si>
    <t>M/S Writti Interprise,Patuakhali sadar,Patuakhali.</t>
  </si>
  <si>
    <t>Manitenance of 10.00m Long Iron Bridge on Dargirchar Bazar Sulice-Faruque Hazi Bari-Jennat Gorami Bari Skander Ali Khan Bari road Near Abdur Rashid Master Bari at ch.10.00m under Bibichine Union Upazila-Betagi Dist Barguna</t>
  </si>
  <si>
    <t>M/S MM Bilders &amp; Enginners LTD- M/S Amir Engineering Corparation (jv), Oxford Mission Road, Barisal.</t>
  </si>
  <si>
    <t>mdelamirjv@gmail.com</t>
  </si>
  <si>
    <t xml:space="preserve"> Construction of 72.00m Long RCC Girder Bridge on Amtali HQ-Taltali HQ-Sonakata SEA Beach Road at ch. 30300m Road ID-504872003 Under Taltali Upazila Dist Barguna.</t>
  </si>
  <si>
    <t>04.05.2021</t>
  </si>
  <si>
    <t>M/S MM Bilders &amp; Enginners LTD</t>
  </si>
  <si>
    <t>mbel_dhaka12@yahoo.com</t>
  </si>
  <si>
    <t>M/S Amir Engineering Corparation.</t>
  </si>
  <si>
    <t xml:space="preserve"> Construction of 20.00m Long RCC Girder Bridge on Panchakoralia UP-Charman hat Road at ch. 5430m Road ID504873032 Under Taltali Upazila Dist Barguna.</t>
  </si>
  <si>
    <t>13.07.2020</t>
  </si>
  <si>
    <t>25.05.2021</t>
  </si>
  <si>
    <t xml:space="preserve"> Construction of 20.00m Long RCC Girder Bridge on Taltali Dhaka -Kuakata RHD Kalapara ferry ghat -Taltali GC Road via newpara launchghatTaltali portion Road at ch. 3950m Road ID504872012 Under Taltali Upazila Dist Barguna.</t>
  </si>
  <si>
    <t>Construction of 18.00m Long RCC Girder Bridge on Dhaka-Kuakata RHD Chakamaiya -Bogirhat GC via Karaibaria Bazar Road Taltali portion at ch. 14550m Road ID-504872015 Under Taltali Upazila Dist Barguna.</t>
  </si>
  <si>
    <t>21.07.2020</t>
  </si>
  <si>
    <t xml:space="preserve"> Construction of 18.00m Long RCC Girder Bridge over Gaurichanna East lakurtala -Roadpara Bazar Road at ch. 4900m Road ID 504283004 Under Sadar Upazila Dist Barguna</t>
  </si>
  <si>
    <t xml:space="preserve"> Construction of 24.00m Long RCC Girder Bridge on Chalikatali GC -Nali Road at ch. 5370m Road ID 504282013 Under Sadar Upazila Dist Barguna.</t>
  </si>
  <si>
    <t>Construction of 33.00m Long RCC Girder Bridge over Keurabunia RHD to Ghatbaria to Chandukhali Road at ch.0090 km Road ID 504283003 Under Sadar Upazila Dist Barguna</t>
  </si>
  <si>
    <t>Construction of 46.00m Long RCC Girder Bridge on Kalirtabok Sluice- Golbunia Kheya Ghat to Road at ch.3000 km Road ID 504284068 Under Sadar Upazila Dist Barguna</t>
  </si>
  <si>
    <t>M/S KK Enterprise, South Sabujbagh, Patuakhali.</t>
  </si>
  <si>
    <t>kabirkke2003@gmail.com</t>
  </si>
  <si>
    <t xml:space="preserve"> Construction of 16.00m Long RCC Girder Bridge on Fuljhuri GC-Gaurichanna-Ghotbaria-Ayla GC Road at ch.5013 km Road ID 504282008 Under Sadar Upazila Dist Barguna</t>
  </si>
  <si>
    <t>Construction of 24.00m Long RCC Girder Bridge on Dinea Madrasha Chorakgashia Sombaria Bazar -H/O Ausan Member &amp;H/O Rashid to Talgochia Road at ch.0020m Road ID 504094091 Under Amtali Upazila Dist Barguna</t>
  </si>
  <si>
    <t>05.01.2020</t>
  </si>
  <si>
    <t>MSE-MDE-MGC(Jv), Town Kalikapur, Patuakhali.</t>
  </si>
  <si>
    <t>msemdemgejv@gmail.com</t>
  </si>
  <si>
    <t>Construction of 24.00m Long RCC Girder Bridge on Arpangasia UP Office -Khuriar Kheya Ghat Via Tarikata Madrasha Road at ch.6143m Road ID 504093014 Under Amtali Upazila Dist Barguna</t>
  </si>
  <si>
    <t>M/S Sayed Enterprise</t>
  </si>
  <si>
    <t>syedmilon77@yahoo.com</t>
  </si>
  <si>
    <t>M/S Dip Enterprise</t>
  </si>
  <si>
    <t>deipenterprise@gmail.com</t>
  </si>
  <si>
    <t>Construction of 20.00m Long RCC Girder Bridge on Hosnabad UPC - Mokamia Launch ghat Bazar Road at ch.6250 m Road ID 504473005 Under Betagi Upazila Dist Barguna.</t>
  </si>
  <si>
    <t>30.01.2020</t>
  </si>
  <si>
    <t>Construction of 20.00m Long RCC Girder Bridge on Fuljhuri GC- Gaurichanna - Ghotbaria-Ayla GC Road at ch.7501 m Road ID 504282008 Under Sadar Upazila Dist Barguna</t>
  </si>
  <si>
    <t>05.01.2021</t>
  </si>
  <si>
    <t>MTB-MHE(JV), 337/3 West Chandkathi, Jhalakathi Sadar. Jhalakathi.</t>
  </si>
  <si>
    <t xml:space="preserve"> Construction of 24.00m Long RCC Girder Bridge on Barguna - Betagi RHDTulatola More- Fuljuri GC Road at ch.2950 m Road ID 504472004 Under Betagi Upazila Dist Barguna</t>
  </si>
  <si>
    <t>M/S Tarek Builders.</t>
  </si>
  <si>
    <t>tarekbuilders@gmail.com</t>
  </si>
  <si>
    <t>M/S Hakkanur Enterprise</t>
  </si>
  <si>
    <t>hakkanur@yahoo.com</t>
  </si>
  <si>
    <t xml:space="preserve"> Construction of 20.00m Long RCC Girder Bridge on Ayla Patakata UP Kadamtala Tulatala-Kotbaria hat-Baikalin hat Road at ch.4150m Road ID 504283020 Under Sadar Upazila Dist Barguna</t>
  </si>
  <si>
    <t>Construction of 22.00m Long RCC Girder Bridge on Ayla Patakata UP Kadamtala Tulatala-Kotbaria hat-Baikalin hat Road at ch.0005m Road ID 504283020 Under Sadar Upazila Dist Barguna</t>
  </si>
  <si>
    <t>02.02.2021</t>
  </si>
  <si>
    <t>M/S Mithun Traders, Pro. Md Siddikur Rahman, Barguna Sadar, Barguna.</t>
  </si>
  <si>
    <t>Construction of 22.00m Long RCC Girder Bridge on Dhaka Kuakata RHD Chakamaiya-Bogirhat GC Via Karalbaria bazar Taltoli portion Road at ch.8414 m Road ID 504872015 Under Taltoli Upazila Dist Barguna</t>
  </si>
  <si>
    <t>Construction of 20.00m Long RCC Girder Bridge on Fuljhuri GC- Gaurichanna - Ghotbaria-Ayla GC Road at ch.10000 m Road ID 504282008 Under Sadar Upazila Dist Barguna</t>
  </si>
  <si>
    <t>M/S Humayun Enterprise, Pro. Md Humayun Kabir, Betagi Bondar, Barguna.</t>
  </si>
  <si>
    <t>humayun.enterprise73@gmail.com</t>
  </si>
  <si>
    <t>Construction of 23.00m Long RCC Girder Bridge on Barguna - Betagi RHDTulatola More- Fuljuri GC Road at ch.8650 m Road ID 504472004 Under Betagi Upazila Dist Barguna</t>
  </si>
  <si>
    <t>28.01.2021</t>
  </si>
  <si>
    <t>M/S fatima Enterprise, Word No-03, Amtali Pourashava, Amtali, Barguna.</t>
  </si>
  <si>
    <t>miraz.amtali7@gmail.com</t>
  </si>
  <si>
    <t>Rehabilitation of 22.00m Long RCC Iron Bridge on Deshantor Kathi H/S UZR-Kristanpara Road at Ch. 50m Road ID 504474029 under Betagi Upazila,Dist.Barguna.</t>
  </si>
  <si>
    <t>13.11.2020</t>
  </si>
  <si>
    <t>M/S Azizia Enterprise, Kumarpatti Road, Betagi, Barguna.</t>
  </si>
  <si>
    <t>Construction of 14.00m Long RCC Girder Bridge on Sonakhali Bazar RHD Road-Kholpatua Bazar Road at Ch.4700m Road ID 504192007 under Bamna Upazila Dist.Barguna</t>
  </si>
  <si>
    <t>23.02.2020</t>
  </si>
  <si>
    <t>M/S Khan Abdus Sabur. Pro. Zannaty Akthar, Word-04, Lakerpar Road, Amtali Pourashava, Amtali, Barguna.</t>
  </si>
  <si>
    <t>mskabdussabur15@gmail.com</t>
  </si>
  <si>
    <t>Construction of 14.00m Long RCC Girder Bridge on Gudighata Bazar-Ramna UP Via Uttar Kakchira Bazar  Road at Ch.1690m Road ID 504193005 under Bamna Upazila Dist.Barguna</t>
  </si>
  <si>
    <t>19.07.2021</t>
  </si>
  <si>
    <t>M/S Labonno Enterprise, Bibichini, Neamoti, Betagi, Barguna.</t>
  </si>
  <si>
    <t>Construction of 14.00m Long RCC Girder Bridge on Sonakhali Bazar RHD Road -Kholapatya Bazar Road at ch.2130 km Road ID 504192007 Under Bamna Dist Barguna</t>
  </si>
  <si>
    <t>05.10.2021</t>
  </si>
  <si>
    <t>M/S Rudra Enterprise,  Pro. Md jabedul Islam, Amtalarpar, Barguna Sadar, Barguna.</t>
  </si>
  <si>
    <t>jabedul456@gmail.com</t>
  </si>
  <si>
    <r>
      <t>,</t>
    </r>
    <r>
      <rPr>
        <sz val="10"/>
        <color theme="1"/>
        <rFont val="Nikosh"/>
      </rPr>
      <t xml:space="preserve"> Construction of 10.00m Long RCC Girder Bridge at Ayla Patakata UP Kadamtala Tulatala-Kotbaria hat-Baikalin hat Road at Ch. 3135m Road ID 504283020 Under Sadar Upazila Dist Barguna</t>
    </r>
  </si>
  <si>
    <t>11.02.2020</t>
  </si>
  <si>
    <t>Construction of 60.00m Long RCC Girder Bridge on Amtali Manikjuri RHD Road to Kachupatra GC Road at ch. 2641m Road ID 504092003 Under Amtali Dist Barguna</t>
  </si>
  <si>
    <t>05.04.2020</t>
  </si>
  <si>
    <t>12.04.2021</t>
  </si>
  <si>
    <t>M/S Kalai Mollah Construction, East Rasti, Puran Bazar, Madaripur.</t>
  </si>
  <si>
    <t>kalaimollahconstruction@gmail.com</t>
  </si>
  <si>
    <t>Construction of 18.00m Long RCC Girder Bridge on Bamna H/Q-Bakabunia UP-Dawatala GC Road at ch.9450 km Road ID 504192008 Under Bamna Upazila Dist Barguna</t>
  </si>
  <si>
    <t>22.06.2020</t>
  </si>
  <si>
    <t>EFTE-ETCL(Pvt)LTD, Harinpala, Bhandaria, Pirojpur.</t>
  </si>
  <si>
    <t>efte.etcl@gmail.com</t>
  </si>
  <si>
    <t>Construction of 24.00m Long RCC Girder Bridge on Bamna H/Q-Bakabunia UP-Dawatala GC Road at ch.2800 km Road ID 504192008 Under Bamna Upazila Dist Barguna</t>
  </si>
  <si>
    <t>20.04.2020</t>
  </si>
  <si>
    <t>27.04.2021</t>
  </si>
  <si>
    <t>M/S Quashem Construction &amp; KK enterprise(JV)</t>
  </si>
  <si>
    <t>qckkejv2019@gmail.com</t>
  </si>
  <si>
    <t>Construction of 24.00m Long RCC Girder Bridge on Arpangasia Bazar - UP Office Road at ch.3850 m Road ID 504093002 Under Amtali Upazila Dist Barguna</t>
  </si>
  <si>
    <t>M/S Quashem Construction</t>
  </si>
  <si>
    <t>M/S KK enterprise</t>
  </si>
  <si>
    <t>Construction of 18.00m Long RCC Girder Bridge on Parikha GC-Chalitatoli GC road at ch. 1580m Road ID-504282011 Under Sadar Upazila Dist Barguna</t>
  </si>
  <si>
    <t>04.06.2020</t>
  </si>
  <si>
    <t>21.04.2021</t>
  </si>
  <si>
    <t>Rehabilitation of 36.00m Long RCC Iron Bridge on Hosnabad UPC- -Mokamia Launch Ghat Bazar Road Taltali Portion Road at ch.6472m Road ID 504473005 Under Betagi Upazila Dist Barguna.</t>
  </si>
  <si>
    <t>13.04.2021</t>
  </si>
  <si>
    <t>Rehabilitation of 24.00m Long RCC Iron Bargua - Betagi RHD Tulatola Mor -Fuljuri GC Road at ch.3900m Road ID 504472004 Under Betagi Upazila Dist Barguna.</t>
  </si>
  <si>
    <t>09.06.2020</t>
  </si>
  <si>
    <t xml:space="preserve"> Rehabilitation of 30.00m Long RCC Iron Bargua - Betagi RHD Tulatola Mor -Fuljuri GC Road at ch.8414m Road ID 504472004 Under Betagi Upazila Dist Barguna. </t>
  </si>
  <si>
    <t>M/S Oyshi Traders, Word No-05, Patharghata Pourashava, Patharghata, Barguna.</t>
  </si>
  <si>
    <t>mazibur05@gmail.com</t>
  </si>
  <si>
    <t xml:space="preserve"> Rehabilitation of 8.00m Long Iron Bridge on Bibichini UPC-DC Hat via Polli Mongol Bazar at ch.1050m under Betagi Upazila DistBarguna Road ID504473023</t>
  </si>
  <si>
    <t xml:space="preserve"> Rehabilitation of 38.00m Long RCC Iron Bridge on Burirchar UP Office - Golbunia Hat Road Over Khal Infront of Manik Khal sonbunia GPS at ch 5400m. Under Barguna Sadar Upazila Road ID 504283005 </t>
  </si>
  <si>
    <t>20.04.2021</t>
  </si>
  <si>
    <t>Rehabilitation of 45.00m Long Iron Bridge on Betagi Up Baka Pool - WAPDA Road via Volanath Pur Darul Ulum Hafezia Madrasha Near Volanathpur Madrasha at Ch. 1450m under Betagi Upazila Dist Barguna Road ID-542844103 [LTM]</t>
  </si>
  <si>
    <t>18.06.2021</t>
  </si>
  <si>
    <t>M/S Matri Enterprise. Pro. Barun Krishna, Betagi Bondar, Betagi, Barguna</t>
  </si>
  <si>
    <t>ms.matrienterprise2016@gmail.com</t>
  </si>
  <si>
    <t xml:space="preserve"> Rehabilitation of 45.00m Long Iron Bridge on Niamoti GC – Barguna - Betagi RHD Kanki Bazar Betagi Porhon Near Habibur Rahman GPS at Ch. 3200m under Betagi Upazila Dist Barguna Road ID-578955390 [LTM]</t>
  </si>
  <si>
    <t>21.05.2021</t>
  </si>
  <si>
    <t xml:space="preserve">M/S Naim Enterprise, Hogla[asha, Munshirhat, Patharghata, Barguna. </t>
  </si>
  <si>
    <t>Rehabilitation of 25.00m Long Iron Bridge on Betagi UPC-Hosnabad UPC Nilkhola via Sabuj kanan-Kadamtala Infront of Nadiria Madrasha at Ch. 2000m Road ID-504473022 Under Betagi Upazila Dist Barguna</t>
  </si>
  <si>
    <t>M/S Mehbin Enterprise, College Branch Road, Barguna Sadar, Barguna.</t>
  </si>
  <si>
    <t>mehbin.barguna@gmail.com</t>
  </si>
  <si>
    <r>
      <t>1.Rehabilitation of 15.00m 3.66m Width RCC Deck Slab Iron Bridge on Kalagachia Launchghat - North Koruna RPS via Dhonmanik chatra RPS at ch.1600m Road ID504474058 02.Rehabilitation of 18.00m 3.66m Width RCC Deck Slab Iron Bridge on Kalagachia Launchghat - North Koruna RPS via Dhonmanik chatra RPS at ch.2150m Road ID504474058 03.Rehabilitation of 09.00m 3.66m Width RCC Deck Slab Iron Bridge on Laxmipura Madrasha Laxmipur Bazar - Bibichini UNR via Khalifabari at ch.250m Road ID504474144 Under Betagi Upazila DistBarguna</t>
    </r>
    <r>
      <rPr>
        <b/>
        <sz val="10"/>
        <color theme="1"/>
        <rFont val="Nikosh"/>
      </rPr>
      <t xml:space="preserve"> </t>
    </r>
  </si>
  <si>
    <t>M/S Akon Traders, Pro. Md Shahidul Alom Ripon, Work No-02, Patharghata Pourashava, Patharghata, Barguna.</t>
  </si>
  <si>
    <t>shahidul.patharghata@gmail.com</t>
  </si>
  <si>
    <t>Rehabilitation of 20.00m Long Iron Bridge at Betagi Barguna RHD Karuna Kathal tola Uttor Karuna GPS via Karuna Girls Dakhil Madrasha Infront of Karuna Girls Dakhil Madrasha Road at ch.2600m Road Under Betagi Upazila Dist Barguna</t>
  </si>
  <si>
    <t>16.02.2021</t>
  </si>
  <si>
    <t>M/S Othoi Enterprise, Pro. Md Sankor Samadder, Barguna Sadar, Barguna.</t>
  </si>
  <si>
    <t>Athrogasia Up – Bauria Sluice via North Sonakhali GPS &amp; Julekhar Bazar &amp; East Sonakhali GPS Road</t>
  </si>
  <si>
    <t>GOBM</t>
  </si>
  <si>
    <t>M/S Alo Construction, South kakchira, Bamna, barguna.</t>
  </si>
  <si>
    <t>aloconstruction777@gmail.com</t>
  </si>
  <si>
    <t>M/S Faysal Enterprise-M/S Shilpi Enterprise (JV), Machimpur, Pirojpur Sadar, Pirojpur.</t>
  </si>
  <si>
    <t>sakilfaysaljv@gmail.com</t>
  </si>
  <si>
    <t xml:space="preserve">Arpagasia Bazar-UP Office Road </t>
  </si>
  <si>
    <t>M/S Faysal Enterprise-</t>
  </si>
  <si>
    <t>M/S Shilpi Enterprise</t>
  </si>
  <si>
    <t>ms.shilpienterprise@yahoo.com</t>
  </si>
  <si>
    <t>Abdus Sabur Design, Pro. Md Habibur Rahman, Chalitabunia, Chandra, Amtali, Barguna</t>
  </si>
  <si>
    <t>abdussaburdesign@gmail.com</t>
  </si>
  <si>
    <t xml:space="preserve">Gazipur GC-Dhankhali GC via Tapura Hat &amp; Kania Mirdha Bari Road </t>
  </si>
  <si>
    <t>Gazi Mozmmel Haque, Word No-04, Amtali Pourashava, Amtali, Barguna.</t>
  </si>
  <si>
    <t>mozmmelgazi@gmail.com</t>
  </si>
  <si>
    <t>26/10/2020</t>
  </si>
  <si>
    <t>26/1/2021</t>
  </si>
  <si>
    <t>M/S Meem Traders, Pro. Md Abdur Rahim, Patharghata, Barguna.</t>
  </si>
  <si>
    <t>meemtraders019@gmail.com</t>
  </si>
  <si>
    <t xml:space="preserve">Bamna UP (Health office)-Sonakhali Bazar via Digirpar </t>
  </si>
  <si>
    <t>Sonakhali Bazar RHD-Kholpatua GC Road</t>
  </si>
  <si>
    <t>M/S K.K Enterprise, Pro. Md Jalal Uddin Kazol, Battala, Barguna Sadar, Barguna.</t>
  </si>
  <si>
    <t>mskkenterprise018@gmail.com</t>
  </si>
  <si>
    <t>Bamna UP Office-Upazila HQ via Safipur Bazar Road</t>
  </si>
  <si>
    <t>18/1/2021</t>
  </si>
  <si>
    <t>Mrs Arifa Khanom, College Road, Amtali, Barguna.</t>
  </si>
  <si>
    <t>mrs.arifakhanom15@yahoo.com</t>
  </si>
  <si>
    <t xml:space="preserve">Bamna H/Q - Habib Khan House to Food Godown BC Road at VDP Club Road </t>
  </si>
  <si>
    <t>15/10/2020</t>
  </si>
  <si>
    <t>15/12/2020</t>
  </si>
  <si>
    <t>M/S Nayem Enterprise, Word-03, Patharghata Pourashava, Patharghata, Barguna.</t>
  </si>
  <si>
    <t>msnayementerprisepat@gmail.com</t>
  </si>
  <si>
    <t>Bamna H/Q (Bamna Digree College) - R&amp;H (Sabder Bridge) Road</t>
  </si>
  <si>
    <t>20/1/2021</t>
  </si>
  <si>
    <t xml:space="preserve">Gudighata Bazar-Ramna UP via Uttar Kakchira Bazar Road </t>
  </si>
  <si>
    <t>25/10/2020</t>
  </si>
  <si>
    <t>25/12/2020</t>
  </si>
  <si>
    <t>M/S J.S Enterprise, Pro. Md Jahirul Islam, Dakkhin Monosatali, J.S Sarak, Barguna Sadar, Barguna.</t>
  </si>
  <si>
    <t>jahirulislambarg1982@gmail.com</t>
  </si>
  <si>
    <t xml:space="preserve">Bamna Upazila H/Q-Bamna UP Office via Puran Bamna Bazar Road </t>
  </si>
  <si>
    <t>30/12/2020</t>
  </si>
  <si>
    <t>M/S Shadhin Enterprise, Pro. Md Siddikur Rahman, Sadar Road, Barguna Sadar, Barguna.</t>
  </si>
  <si>
    <t>shadhin191@gmail.com</t>
  </si>
  <si>
    <t xml:space="preserve">Mokamia UPC-Charkhali WAPDA Bazar via Moller Hat Bazar </t>
  </si>
  <si>
    <t>M/S Meghla Enterprise, College Branch Road, Barguna sadar, barguna.</t>
  </si>
  <si>
    <t>meghlaenterprise77@gmail.com</t>
  </si>
  <si>
    <t>Hosnabad UPC-Mokamia Launchghat Bazar</t>
  </si>
  <si>
    <t>Barguna Betagi RHD (Tulatala More)-Fuljhuri GC Road</t>
  </si>
  <si>
    <t>M/S Porikit Enterprise, Word No-02Betagi Pourashava, Betagi, Barguna.</t>
  </si>
  <si>
    <t>litandass1982@yahoo.com</t>
  </si>
  <si>
    <t xml:space="preserve">Badnikhali GC-Barguna Bakergonj RHD (Ranipur Bottala) Road </t>
  </si>
  <si>
    <t>25/01/2021</t>
  </si>
  <si>
    <t>M/S Razzak Enterprise, Sadar Road, Paschim Barguna, Barguna Sadar, barguna.</t>
  </si>
  <si>
    <t>razzak.barguna7@gmail.com</t>
  </si>
  <si>
    <t xml:space="preserve">Hosnabad UPC-Amaragasia Bazar (WAPDA) Road </t>
  </si>
  <si>
    <t>M/S Bayzid &amp; Co, Pro. Md Abdur Rob, Katpotti, Barguna Sadar, Barguna.</t>
  </si>
  <si>
    <t>bayzidcobarguna@gmail.com</t>
  </si>
  <si>
    <t xml:space="preserve">Barguna Betagi RHD Tulatala More)-Fuljhuri GC Road </t>
  </si>
  <si>
    <t xml:space="preserve">M/S Delwor Hawlader, Dokkin Jarakhali, Bahala, Amtali, barguna. </t>
  </si>
  <si>
    <t>delwarhawlader1971@gmail.com</t>
  </si>
  <si>
    <t>Betagi UPC – Santirhat via Ranipur Road</t>
  </si>
  <si>
    <t>14/10/2020</t>
  </si>
  <si>
    <t>14/12/2020</t>
  </si>
  <si>
    <t>Md Abdul Barek Pada, Sabujbag, Word No-05, Amtali Pourashava, Amtali, Barguna.</t>
  </si>
  <si>
    <t>Ranipur Bazar-Putiakhali Bazar Road</t>
  </si>
  <si>
    <t>31/12/2020</t>
  </si>
  <si>
    <t>M/S Shamim Traders, Sadar Road, Barguna Sadar, Barguna.</t>
  </si>
  <si>
    <t>samim.traders7@gmail.com</t>
  </si>
  <si>
    <t>M/S Sohel Traders, Pro. Md Alamgir Hossain, Amtala sarak, Barguna Sadar, Barguna.</t>
  </si>
  <si>
    <t>Hosnabad UPC-Amaragasia Bazar (WAPDA) Road</t>
  </si>
  <si>
    <t>M/S Momota Enterprise, Pro. Fuad Jomadder, Town hall Road, Barguna Sadar, Barguna.</t>
  </si>
  <si>
    <t>momotabarguna@yahoo.com</t>
  </si>
  <si>
    <t xml:space="preserve">Patharghata GC (Macherkhal)-Charduani GC via Khalifar Hat-Macherkhal UZR Road </t>
  </si>
  <si>
    <t xml:space="preserve">Nachnapara UP (RHD)-Taluker Charduani Hat via Napiter Kheyaghat Road </t>
  </si>
  <si>
    <t>M/S Sikder Builders, Ghotkhali, Amtali, Barguna.</t>
  </si>
  <si>
    <t>sikder.builders22@gmail.com</t>
  </si>
  <si>
    <t>Lemua GC-Betmore RHD (Sathkor Bazar) Roa</t>
  </si>
  <si>
    <t>M/S Khan Traders, Thanapara, Barguna Sadar, barguna.</t>
  </si>
  <si>
    <t>kader.raza@yahoo.com</t>
  </si>
  <si>
    <t xml:space="preserve">Patharghata UP (RHD Kazi bari)-Khaliferhat via Hatempur Bazar Road </t>
  </si>
  <si>
    <t>M/S Arif Traders, High School sarak, Bank Colony, Barguna Sadar, Barguna.</t>
  </si>
  <si>
    <t>ms.ariftraders888@gmail.com</t>
  </si>
  <si>
    <t>Dhaka Kuakata RHD (Mohipur GC)-Taltali GC Road via Nishanbaria Khetaghat (Taltali Portion) Road</t>
  </si>
  <si>
    <t xml:space="preserve">Harinbaria (Sanur Bridge)-H/O Abjal via Behala GPS Road </t>
  </si>
  <si>
    <t>M/S Nayem Enterprise, Pro. Md Nizam Uddin, Keorabunia, Latabaria, Barguna Sadar, Barguna.</t>
  </si>
  <si>
    <t>msnayementerprise58@gmail.com</t>
  </si>
  <si>
    <t>Taltali GC-Bogir Hat GC via Taltali Digree College Road</t>
  </si>
  <si>
    <t>M/S Nayeb Enterprise, Pro. Md Ferdaus Naeb, Potkakhali, Barguna Sadar, Barguna.</t>
  </si>
  <si>
    <t>ferdousnaeb@yahoo.com</t>
  </si>
  <si>
    <t xml:space="preserve">Taltali GC-Bogir Hat GC via Taltali Digree College Road </t>
  </si>
  <si>
    <t>Abul Kalam Azad, Eidgha Sarak, Word No-04, Amtali Pourashava, Amtali, Barguna.</t>
  </si>
  <si>
    <t>mdabulkalamazad2001@gmail.com</t>
  </si>
  <si>
    <t>Kalam Khan Shop Gabtali GPS via Rofiqul Islam GPS Road</t>
  </si>
  <si>
    <t>26/12/2020</t>
  </si>
  <si>
    <t>M/S Shithil Enterprise, Pro. Md Gias Uddin Montu, Khalpatua, Bamna. Barguna.</t>
  </si>
  <si>
    <t>montu.bamna@gmail.com</t>
  </si>
  <si>
    <t>Dhaka Kuakata RHD (Mohipur GC)-Taltali GC Road via Nishanbaria Kheyaghat (Taltali Portion) Road</t>
  </si>
  <si>
    <t>15/11/2020</t>
  </si>
  <si>
    <t>15/01/2021</t>
  </si>
  <si>
    <t>Abu Taleb Gazi, Chalavanga, Amtali, Barguna.</t>
  </si>
  <si>
    <t>abutalebgazi1980@gmail.com</t>
  </si>
  <si>
    <t xml:space="preserve">1 no. single vent 1.50mx1.50m RCC Box Culvert on Patharghata UP-Padma Hat (Sluice) Road </t>
  </si>
  <si>
    <t>28/10/2020</t>
  </si>
  <si>
    <t>28/12/2020</t>
  </si>
  <si>
    <t>M/S Prima Enterprise, Pro. Md Nazrul Islam, College Road, Barguna Sadar, barguna.</t>
  </si>
  <si>
    <t>prima.barguna7@gmail.com</t>
  </si>
  <si>
    <t xml:space="preserve">1 no. 1.50mx1.50m RCC Box Culvert on Nachnapara UP (RHD) –Taluker Charduani Hat via Napiter Kheyaghat Road </t>
  </si>
  <si>
    <t>M/S Satota Traders, Pro. Md Nasir Uddin, Chatonpara, Taltali, Barguna.</t>
  </si>
  <si>
    <t>nasirmunshi121@gmail.com</t>
  </si>
  <si>
    <t>1 no. single vent 1.50mx1.50m RCC Box Culvert on Taltali GC-Bogir Hat GC via Taltali Digree College Road</t>
  </si>
  <si>
    <t>Amtoli-Kakchira RHD (Lakurtala) - Chandukhali GC Via Andarmanik Road (Sadar Part)</t>
  </si>
  <si>
    <t>M/S Afsar &amp; Co &amp; M/S Azad Traders (JVCA), Sadar Road, Barguna Sadar, Barguna.</t>
  </si>
  <si>
    <t>macmatjvca@gmail.com</t>
  </si>
  <si>
    <t>Barguna UZ HQ - Patharghata UZ HQ Via Parirkhal GC Road</t>
  </si>
  <si>
    <t>M/S Afsar &amp; Co</t>
  </si>
  <si>
    <t>M/S Azad Traders</t>
  </si>
  <si>
    <t>azadtraders@gmail.com</t>
  </si>
  <si>
    <t>Barguna UZ HQ-Patharghata UZ HQ Via Parirkhal GC Road</t>
  </si>
  <si>
    <t>m/s Arif&amp;Asif construction-Md.golam satwar JV</t>
  </si>
  <si>
    <t>Fuljhuri GC-Gaurichanna-Ghotbaria-Ayla GC</t>
  </si>
  <si>
    <t>M/S Arif &amp; Asif construction</t>
  </si>
  <si>
    <t xml:space="preserve">Md. golam satwar </t>
  </si>
  <si>
    <t>Md. Enamul Haque, Tarikata, Amtali, Barguna.</t>
  </si>
  <si>
    <t>enamul.amtali@gmail.com</t>
  </si>
  <si>
    <t>Garjonbunia UP office - Babugonj GC (WDB) Road</t>
  </si>
  <si>
    <t xml:space="preserve">Barguna UZ HQ-Patharghata UZ HQ via Parirkhal GC Road (Sadar Part) </t>
  </si>
  <si>
    <t>M/S Al-Mamin Enterprise Ltd, Pro. Mrs Henara Begum, Police Line Sarak, Barguna.</t>
  </si>
  <si>
    <t xml:space="preserve">Amtoli Kakchira RHD (Town hall mor)-Barguna Bakergonj RHD Road </t>
  </si>
  <si>
    <t>M/S Arif Traders,High School Sarok, Bank Colony, Barguna Sadar, Barguna</t>
  </si>
  <si>
    <t>Emergency Maintenance of Barguna UZ HQ - Patharghata UZ HQ Via Parirkhal GC Road (Sadar Part)</t>
  </si>
  <si>
    <t>Al-Amin Enterprise, Betagi Pouroshova Betagi, Barguna</t>
  </si>
  <si>
    <t>Emergency Maintenance of Amtali (AK High School) RHD - Gazipur GC via Talukder Hat Road</t>
  </si>
  <si>
    <t>M/S Al Amin Traders,Naya Bhangoli, Amtali, Barguna.</t>
  </si>
  <si>
    <t>alamin.amtali@yahoo.com</t>
  </si>
  <si>
    <t xml:space="preserve">Emergency Maintenance of Gazipur GC-Dhankhali GC via Tapura Hat &amp; H/O Kania Mirdha Bari Road </t>
  </si>
  <si>
    <t>Md Abdul Hakim,East Khazurtala, Barguna Sadar, Barguna</t>
  </si>
  <si>
    <t>hakim.barguna7@gmail.com</t>
  </si>
  <si>
    <t>Emergency Maintenance of Khuriar Kheya Ghat (RHD) - Dhankhali GC Road</t>
  </si>
  <si>
    <t>M/S Ayaan Arabi Enterprise,Pro: Fariatul Keya, Address: Uttar Betagi, P.O: Betagi-8740, Barguna</t>
  </si>
  <si>
    <t>msayaanarabienterprise@gmail.com</t>
  </si>
  <si>
    <t>Emergency Maintenance of Patuakahli Amtali RHD (Khakuani High School) - Gilishakhali UP Road</t>
  </si>
  <si>
    <t>M/S. Arif Enterprise,Pubo Safipur, PO. Bamna, Upazilla- Bamna. Dist. Barguna</t>
  </si>
  <si>
    <t>ms.arifenterprise123@gmail.com</t>
  </si>
  <si>
    <t>Emergency Maintenance of Athrogasia Up – Bauria Sluice via North Sonakhali GPS &amp; Julekhar Bazar &amp; East Sonakhali GPS Road</t>
  </si>
  <si>
    <t>Md.Abdul Barek Pada,S/o Md. Amjed Pada, Sabuj bag, Ward no -05 Amtali Pourashava,Dist: Barguna</t>
  </si>
  <si>
    <t>Emergency Maintenance of Chawra UP Office - Haldia Bazar via Talukder Hat Road</t>
  </si>
  <si>
    <t>M/S Satota Traders,Chatonpara, Taltali, Amtali, Barguna</t>
  </si>
  <si>
    <t xml:space="preserve">Emergency Maintenance of Talukder Hat - Holdia UP Office Road </t>
  </si>
  <si>
    <t>M/S Anwar Hardware &amp; Sanitary</t>
  </si>
  <si>
    <t>anwar.hardware7@gmail.com</t>
  </si>
  <si>
    <t xml:space="preserve">Emergency Maintenance of Sakharia Bus Stand (RHD) - Atharogasia Union Office Road via  via Chawla Bazar &amp; Atharogasia H/S Road </t>
  </si>
  <si>
    <t>M/S Rejaul Kabir Traders,South Monoshatoli, Barguna Sadar, Barguna</t>
  </si>
  <si>
    <t>kabir.uddindulal017@gmail.com</t>
  </si>
  <si>
    <t>Emergency Maintenance of Hazartakar Bandth Bazar to Atharigachia UP Office Road</t>
  </si>
  <si>
    <t>M/S Sermin Construction,Potkakhali, Barguna Sadar, Barguna</t>
  </si>
  <si>
    <t>Emergency Maintenance of Chowra UP Office - Haldia Hat via Chalitabunia UZR Road</t>
  </si>
  <si>
    <t>M/S Mredha Traders,Hospital Road, Amtali Bandor, Upazilla. Amtali. Dist. Barguna.</t>
  </si>
  <si>
    <t>ms.mirdhatraders17@gmail.com</t>
  </si>
  <si>
    <t xml:space="preserve">Emergency Maintenance of Arpagasia UP Office - Charaggasia Bazar Road </t>
  </si>
  <si>
    <t>M/S Anwar Hardware &amp; Sanitary,Nazrul Islam road, Barguna Sadar, Barguna</t>
  </si>
  <si>
    <t>Emergency Maintenance of Mashiskata RHD - Gulishakhali UP via Yunus Khan College Road</t>
  </si>
  <si>
    <t>M/S Poly Construction,college Road,Barguna</t>
  </si>
  <si>
    <t>Emergency Maintenance of Kholpatua GC - Dawatala GC - Mathbaria RHD Road</t>
  </si>
  <si>
    <t>M/S Raian &amp; Rafsan Enterprise,Village : West Chila,Post :West Chila,Upzila : Amtali,Dist: Barguna</t>
  </si>
  <si>
    <t>msraianandrafsanenterprise@gmail.com</t>
  </si>
  <si>
    <t>Emergency Maintenance of Hogolpati RHD (Kamal Jomaddar House) - Lemua GC (Patharghata) at Jamirtola Road</t>
  </si>
  <si>
    <t>Emergency Maintenance of Bamna GC - Kholpatua GC - Ramna Launch Ghat RHD Road</t>
  </si>
  <si>
    <t>Al Rafi Enterprise,Kali Bari Road Karoitala, Barugna</t>
  </si>
  <si>
    <t>alrafienterprise.barguna.1979@gmail.com</t>
  </si>
  <si>
    <t>Emergency Maintenance of Bamna H/Q (Bamna Digree College) - R&amp;H (Sabder Bridge) Road</t>
  </si>
  <si>
    <t>Md.Golam Sarower,Md Golam Sarower Sonalipara, Lakurtala, Barguna. Post, PS &amp; Dist-Barguna.</t>
  </si>
  <si>
    <t>Emergency Maintenance of Betagi UZHQ (Bus Stand) - Niamoti GC Road</t>
  </si>
  <si>
    <t>M/S Biswash Poltry &amp; Fish Feed,Sadar road, Fish Market, Barguna</t>
  </si>
  <si>
    <t xml:space="preserve">Emergency Maintenance of Badnikhali GC-Barguna Bakergonj RHD (Ranipur Bottala) Road </t>
  </si>
  <si>
    <t>M/S F.A Khondoker,Barguna Sadar,Barguna</t>
  </si>
  <si>
    <t>fakhandoker018@gmail.com</t>
  </si>
  <si>
    <t>Emergency Maintenance of Niamoti GC - Barguna - Bakergonj RHD (Kanki Bazar) Road</t>
  </si>
  <si>
    <t>M/S Joy Traders,27/1(1st floor).Thana road.Patharghata,Barguna</t>
  </si>
  <si>
    <t>yasinara@yahoo.com</t>
  </si>
  <si>
    <t>Emergency Maintenance of Lemua GC-Betmore RHD (Sathkor Bazar) Road</t>
  </si>
  <si>
    <t>M/S Owahi Traders,4No. Dowatala, Bamna, Barguna.</t>
  </si>
  <si>
    <t>owahitraders1980@gmail.com</t>
  </si>
  <si>
    <t xml:space="preserve">Emergency Maintenance of Kathaltali UP - Kamererhat via Salehia GPS </t>
  </si>
  <si>
    <t>M/S Four S Treding ,Dakkhin Karuna, Betagi, Barguna</t>
  </si>
  <si>
    <t>fourstrading7@gmail.com</t>
  </si>
  <si>
    <t>Periodic Maintenance of DC hat to Mirabari Road from Ch 1595m - 1965m [Road ID:504474033] [Betagi]</t>
  </si>
  <si>
    <r>
      <t>,</t>
    </r>
    <r>
      <rPr>
        <sz val="10"/>
        <color theme="1"/>
        <rFont val="Nikosh"/>
      </rPr>
      <t xml:space="preserve"> Construction of RCC Drain at Bamna Bazar Total Length 705.00under Bamna Upazila, Barguna.Road ID 504193001.</t>
    </r>
    <r>
      <rPr>
        <b/>
        <sz val="10"/>
        <color theme="1"/>
        <rFont val="Nikosh"/>
      </rPr>
      <t xml:space="preserve"> </t>
    </r>
  </si>
  <si>
    <t>UTMIDP</t>
  </si>
  <si>
    <t>29.07.2019</t>
  </si>
  <si>
    <t>M/S Afsar &amp; Co.</t>
  </si>
  <si>
    <t>Improvement of RCC Road from Hospital BC Road to Bukabunia BC Road at Samsul Haque House via Jobbar Mollah House at maleque Member House at ch 0.00m-637.00m(Effective Length 632.00m)under Bamna Upazila Dist:Barguna.(Road ID 504194059)</t>
  </si>
  <si>
    <t>28.02.2021</t>
  </si>
  <si>
    <t>M/S humayun Enterprise, Betagi, Barguna</t>
  </si>
  <si>
    <t>Construction of Two 2 Storied Rural Market Building With 04 Storied Foundation in Chandukhali Bazar. Under Betagi Upazila. Dist Barguna.</t>
  </si>
  <si>
    <t>CRMIDP</t>
  </si>
  <si>
    <t>19.04.2021</t>
  </si>
  <si>
    <t>M/S Khan Enterprise,Betagi,Barguna.</t>
  </si>
  <si>
    <t xml:space="preserve"> Construction of Two 2 Storied Rural Market Building With 04 Storied Foundation in Ghuntabachha Community Bazar. Under Patharghata Upazila Dist Barguna.</t>
  </si>
  <si>
    <t>M/S Hazi A Kashem Traders</t>
  </si>
  <si>
    <t>haziaktraders@gmail.com</t>
  </si>
  <si>
    <t xml:space="preserve">(1). a Re-Excavation of Sawdagorpara Mosque Attached Pond under Taltali Upazila District Bargunab Construction of 01 Nos 11.60 x 5.00 x 3.90m RCC Ghatla at Sawdagorpara Mosque Attached Pond 
(2). a Re-Excavation of Charpara Mosque Attached Pond under Taltali Upazila District Bargunab 
Construction of 01 Nos 11.60 x 5.00 x 3.90m RCC Ghatla at Charpara Mosque Attached Pond 
 (3). a Re-Excavation of Moranidra GPS Pond under Taltali Upazila District Bargunab 
Construction of 01 Nos 11.60 x 5.00 x 3.90m RCC Ghatla at Moranidra GPS Pond 
 (4). a Re-Excavation of Nidrarchar Orphanage Attached Pond under Taltali Upazila District Bargunab 
Construction of 01 Nos 9.80 x 5.00 x 3.00m RCC Ghatla at Nidrarchar Orphanage Attached Pond 
(5). a Re-Excavation of Babu Ali Madrasha Attached Pond under Taltali Upazila District Bargunab 
 Construction of 01 Nos 9.80 x 5.00 x 3.00m RCC Ghatla at Babu Ali Madrasha Attached Pond. (LTM)
</t>
  </si>
  <si>
    <t>IPCP</t>
  </si>
  <si>
    <t>M/S Anfa Enterprise</t>
  </si>
  <si>
    <t>anfaenterprise7@gmail.com</t>
  </si>
  <si>
    <t xml:space="preserve"> 1. (a) Re-Excavation of Zulbanu Bibi Atimkhana &amp; Madrasha Pond (b) Construction of 01 Nos 15.20 x 5.00m x 5.40m RCC Ghatla at Zulbanu Bibi Atimkhana &amp; Madrasha Pond c Protective Work RCC Palisading under Sadar Upazila Dist-Barguna. [LTM]</t>
  </si>
  <si>
    <t>11.01.2021</t>
  </si>
  <si>
    <t>18.07.2021</t>
  </si>
  <si>
    <t>M/S Shaikh Service &amp; Co.</t>
  </si>
  <si>
    <t>msshaykserviceandco@yahoo.com</t>
  </si>
  <si>
    <t>(1) a Re-Excavation of South kachupatra GPS Pond under Taltali Upazila District Barguna.  (1)b Construction of 01 Nos 11.6 x 5.00 x 3.90m RCC Ghatla at South Kachupatra GPS Pond  (2)a Re-Excavation of Nishanbaria Forest Office Attached Pond under Taltali Upazila District Barguna  (2)b Construction of 01 Nos 11.6 x 5.00 x 3.90m RCC Ghatla at Nishanbaria Forest Office Attached Pond  (3) a Re-Excavation of Sawdagorpara Abasan Attached Pond under Taltali Upazila District Barguna (3)b Construction of 01 Nos 11.6 x 5.00 x 3.90m RCC Ghatla at Sawdagorpara Abasan Attached Pond  (4)a Re-Excavation of Badurgasa GPS Attached Pond under Taltali Upazila District Barguna, (4)b Construction of 01 Nos 11.6 x 5.00 x 3.90m RCC Ghatla at Badurgasa GPS Attached Pond (LTM)</t>
  </si>
  <si>
    <t>15.04.2021</t>
  </si>
  <si>
    <t>M/S Bayzid &amp; Co</t>
  </si>
  <si>
    <r>
      <t>,</t>
    </r>
    <r>
      <rPr>
        <sz val="10"/>
        <color theme="1"/>
        <rFont val="Nikosh"/>
      </rPr>
      <t xml:space="preserve"> (1). a Re-Excavation of Gandamara Mosque Pond under Taltali Upazila District Bargunab Construction of 01 Nos 9.80 x 5.00 x 3.00m RCC Ghatla at Gandamara Mosque Pond  (2). a Re-Excavation of Kazir Khal Mosque Pond under Taltali Upazila District Bargunab Construction of 01 Nos 11.60 x 5.00 x 3.90m RCC Ghatla at Kazir Khal Mosque Pond  (3). a Re-Excavation of Choto Bhijora Absan Attached Pond under Taltali Upazila District Bargunab Construction of 01 Nos 11.60 x 5.00 x 3.90m RCC Ghatla at Choto Bhijora Absan Attached Pond (4). a Re-Excavation of Choto Bogi Kacharir Attached Pond under Taltali Upazila District Bargunab Construction of 01 Nos 11.60 x 5.00 x 3.90m RCC Ghatla at Choto Bogi Kacharir Attached Pond  (5). a Re-Excavation of Behala Mosque Pond under Taltali Upazila District Bargunab Construction of 01 Nos 9.80 x 5.00 x 3.00m RCC Ghatla at Behala Mosque Pond. </t>
    </r>
  </si>
  <si>
    <t>30.03.2020</t>
  </si>
  <si>
    <t>Mrs.Arifa Khanom, College Road,amtali, Barguna</t>
  </si>
  <si>
    <t xml:space="preserve"> (a) Excavation of Talgachia High School Pond,  (b) Construction of 01 Nos. Ghatla 11.60m x 3.50m for Talgachia High School Pond. </t>
  </si>
  <si>
    <t>30.12.2019</t>
  </si>
  <si>
    <t>06.07.2020</t>
  </si>
  <si>
    <t>M/S Khan Abdus sabur,Amtali pauroshava,Barguna</t>
  </si>
  <si>
    <t xml:space="preserve"> 1.Excavation of Purbo Chila Mosque Pond Under Amtali Upazila.2.Construction of 1 nos. Ghatla 11.60 x 5.50 m for Purbo Chila Mosque Pond</t>
  </si>
  <si>
    <t>Md.Nizam Uddin, Keorabunia, Barguna</t>
  </si>
  <si>
    <t>nijam1212@gmail.com</t>
  </si>
  <si>
    <t xml:space="preserve"> 1.Excavation of Betagi Upazila Parished Complex Pond Under Betagi Upazila2.Construction of 1 nos. Ghatla 11.60 x 5.00 m for Betagi Upazila Parished Complex pond..</t>
  </si>
  <si>
    <t>M/S Asia Enterprise,Betagi  ,Barguna</t>
  </si>
  <si>
    <t>khokon.betagi@gmail.com</t>
  </si>
  <si>
    <t xml:space="preserve">(a) Re-Excavation of Chandukhali Bazar Girls High School Pond, (b) Construction of 01 Nos RCC Ghatla 11.60x3.50m for Chandukhali Bazar Girls High School Pond </t>
  </si>
  <si>
    <t>12.09.2021</t>
  </si>
  <si>
    <t>M/S Mamataj Traders,Vill-Gabtoli PO-Sotobogi PS-Taltoli, Dist-Barguna</t>
  </si>
  <si>
    <t>mamatajtraders@yahoo.com</t>
  </si>
  <si>
    <t>Re-excavation of Upazila Parished Complex Pond-4 Infront of Promote Bhaban , Construction of 02 nos. RCC Ghatla 13.40 x 5.00m for Upazila Parished Complex Pond-4Protective work of Upazila Parished Complex Pond-4.</t>
  </si>
  <si>
    <t>12.03.2020</t>
  </si>
  <si>
    <t>19.01.2021</t>
  </si>
  <si>
    <t>M/S Mussulli Construction</t>
  </si>
  <si>
    <t>musolli_delowar@yahoo.com</t>
  </si>
  <si>
    <r>
      <t>,</t>
    </r>
    <r>
      <rPr>
        <sz val="10"/>
        <color theme="1"/>
        <rFont val="Nikosh"/>
      </rPr>
      <t xml:space="preserve"> 1.a Re-Excavation of Kuddus Hazi Bari Jame Mosque Pond &amp; b Construction of 01 Nos RCC Ghatla 11.60 x 5.00m x 3.90m for Kuddus Hazi Bari Jame Mosque Pond under Patharghata Upazila .Dist-Barguna, 02.1.a Re-Excavation of Puthimara Nachnapara Alim &amp; Hafizia Madrasha Pond &amp; b Construction of 01 Nos RCC Ghatla 9.80 x 5.00m x 3.00m for Puthimara Nachnapara Alim &amp; Hafizia Madrasha Pond under Patharghata Upazila .Dist-Barguna</t>
    </r>
  </si>
  <si>
    <t>28.09.2020</t>
  </si>
  <si>
    <t>05.04.2021</t>
  </si>
  <si>
    <t xml:space="preserve"> 1. (a) Re-Excavation of Zulbanu Bibi Atimkhana &amp; Madrasha Pond, (b) Construction of 01 Nos 15.20 x 5.00m x 5.40m RCC Ghatla at Zulbanu Bibi Atimkhana &amp; Madrasha Pond c Protective Work RCC Palisading under Sadar Upazila Dist-Barguna. [LTM]</t>
  </si>
  <si>
    <t>M/S Rasheda Enterprise</t>
  </si>
  <si>
    <t>rasheda.barguna@gmail.com</t>
  </si>
  <si>
    <t>Dhalua R&amp;H - Karaital Road</t>
  </si>
  <si>
    <t>VRRP</t>
  </si>
  <si>
    <t>21.12.2020</t>
  </si>
  <si>
    <t>20.06.21</t>
  </si>
  <si>
    <t>Aktaruzzaman Khan Badal</t>
  </si>
  <si>
    <t>Kachupatra Bazar(UZR) - Badurgasa GPS cum Cyclon Shelter via Chairman Bari Road</t>
  </si>
  <si>
    <t>18.04.2019</t>
  </si>
  <si>
    <t>M/s Mitu Traders</t>
  </si>
  <si>
    <t>msmitutraders1984@gmail.com</t>
  </si>
  <si>
    <t>Rehabilitation of Locha Baltala Sluice gate to Amtali Taltali UZR Road from Ch.3550m-4550m [ID:504094077] Under Amtali Upazila. Dist:Barguna</t>
  </si>
  <si>
    <t>01.09.2021</t>
  </si>
  <si>
    <t>M/S BISMILLAH TRADERS</t>
  </si>
  <si>
    <t>ferdausmolla90@gmail.com</t>
  </si>
  <si>
    <t>Rehabilitation of Amtali - Kalapara RHD - Locha Road from Ch.00m-1765m [ID:504094095] Under Amtali Upazila. Dist:Barguna</t>
  </si>
  <si>
    <t>M/S Sanjita And Seja Traders,Karuitola, Kalibari Road, Barguna.</t>
  </si>
  <si>
    <t>digital42071@gmail.com</t>
  </si>
  <si>
    <t>Rehabilitation of Nachnapara Bottola RHD - Nacnapara bazar Road from Ch.00m-1150m [ID:504854101] Under Patharghata Upazila. Dist:Barguna</t>
  </si>
  <si>
    <t xml:space="preserve"> M/S Nahian Enterprise,College road, Barguna Sadar, Barguna.</t>
  </si>
  <si>
    <t>nahian.barguna@gmail.com</t>
  </si>
  <si>
    <t>Rehabilitation of Parirkhal GC - Kagi Bari WDB Road from Ch.00m-1000m [ID:504285254] under Barguna Sadar Upazila. Dist:Barguna</t>
  </si>
  <si>
    <t>M/s Sikder Builders, Ghotkhali, Amtali, Barguna.,Ghotkhali Ward no-01,Union :Chawra,Thana:Amtali ,Dist: Barguna.</t>
  </si>
  <si>
    <t>Rehabilitation of Kawabunia RHD Kukua Hat Khakdon Chawrasta to Kukua Up Via Purba Chunakhali GPS Road from Ch.00m-3000m [ID:504094070] Under Amtali Upazila. Dist:Barguna</t>
  </si>
  <si>
    <t>M/S Anik Enterprise,Betagi, Barguna</t>
  </si>
  <si>
    <t>anikenterprise018@gmail.com</t>
  </si>
  <si>
    <t>Rehabilitation of Kamarer Hat - Thakurbari to Katakhali Union Road from Ch.00m-2173m [ID:504854067] Under Patharghata Upazila. Dist:Barguna</t>
  </si>
  <si>
    <t>M/Skhan Traders</t>
  </si>
  <si>
    <t>ms.khantraders78@gmail.com</t>
  </si>
  <si>
    <t xml:space="preserve"> (a) Improvement of Babugonj GC -Padma Sonatala road Ch.2000m-2700m Road ID No.504284048 (b) Construction of 02no 0.625m x 0.90m Culvert at Ch.2150m &amp; 2340m on the same road C Cost of Salvage Materials Tk.543.056.00 under Barguna Sadar Upazila Dist Barguna</t>
  </si>
  <si>
    <t>IRIDP-3</t>
  </si>
  <si>
    <t>07.11.2022</t>
  </si>
  <si>
    <t>M/S Al Amin Traders</t>
  </si>
  <si>
    <t>alamin.amtali@gmail.com</t>
  </si>
  <si>
    <t>Improvement of Harinbaria Sanur Bridge - H/O Afsal via Behala GPS Padma road Ch.4000m-6246m Road ID No.504874113 under Taltali Upazila Dist Barguna</t>
  </si>
  <si>
    <t>29.03.2021</t>
  </si>
  <si>
    <t>05.02.2022</t>
  </si>
  <si>
    <t>M/S Four S Trading</t>
  </si>
  <si>
    <t>, (a) Improvement of Karuan Faker Master house -UZR road Ch.00m-617m Road ID No.504474156 (b) Construction of 01no 2.0m x 2.0m Culvert at Ch.2150m &amp; 2340m on the same road C Cost of Salvage Materials Tk.155904.00 under Betagi Upazila DistBarguna</t>
  </si>
  <si>
    <t>5.04.2021</t>
  </si>
  <si>
    <t>12.12.2021</t>
  </si>
  <si>
    <t>M/S Saiara Enterprise</t>
  </si>
  <si>
    <t>mdmizanurrahman199004@gmail.com</t>
  </si>
  <si>
    <t>, (a) Improvement of Kathaltala UZR - Karuna Hasania Madrasha road Ch.00m-1430m Road ID No.504474297 (b) Construction of 03 nos 0.625m x 0.90m Culvert at Ch.435m 540m &amp; 895m on the same road C Cost of Salvage Materials Tk.583968.00 under Betagi Upazila Dist Barguna</t>
  </si>
  <si>
    <t>01.04.2021</t>
  </si>
  <si>
    <t>08.02.2022</t>
  </si>
  <si>
    <t>M/S Mollah Traders</t>
  </si>
  <si>
    <t>jakirmolla9@gmail.com</t>
  </si>
  <si>
    <t xml:space="preserve">, (a) Improvement of Nali Bazar - Nachanapara Bazar via North kalakhali Comunity primaty school road Ch.1840m-3495m Road ID No.504864050 (b) Construction of 03 nos 0.625m x 0.90m Culvert at Ch.2140m2643m &amp; 2690m on the same road under Patharghata Upazila DistBarguna c Construction of 01 no 3.6m x 3.0m Culvert at Ch.1848m on the same road D Cost of Salvage Materials Tk.666086.00 under Patharghata Upazila Dist Barguna </t>
  </si>
  <si>
    <t>M/S Asik Traders</t>
  </si>
  <si>
    <t>ashiktraders7@gmail.com</t>
  </si>
  <si>
    <t>(a) Improvement of Patharghata RHD - Munsiging St from Nuru Chowkider bari road Ch.1700m-2770m Road ID No.504855024 (b) Construction of 02 nos 0.625m x 0.90m Culvert at Ch.1900m &amp; 2180m on the same road C Cost of Salvage Materials Tk.35512.00 under Patharghata Upazila Dist Barguna</t>
  </si>
  <si>
    <t>07.12.2021</t>
  </si>
  <si>
    <t>M/S Fia &amp;Afia</t>
  </si>
  <si>
    <t>fiaandafia01@gmail.com</t>
  </si>
  <si>
    <t xml:space="preserve">(a) Improvement of Kalaya bazar RHD - Boro Taleswar Bazar Munshi Bari road Ch.00m-1520m Road ID No.504195012 (b) Construction of 02 nos 1.0m x 1.0m Culvert at Ch.361m &amp; 1220m on the same road under Bamna Upazila Dist Barguna </t>
  </si>
  <si>
    <t>22.04.2022</t>
  </si>
  <si>
    <t>M/S Sikdar builders</t>
  </si>
  <si>
    <t>sikdar.builders22@gmail. com</t>
  </si>
  <si>
    <t xml:space="preserve">08 (a) Improvement of Sonarbangla RHD - Baishtabak GPS road Ch.00m-1300m Road IDNo504284104 (b) Construction of 06 nos 0.875m x 0.90m Culvert at Ch.229m 600m 775m 970m 1085m &amp; 1275m on the same road (C) Cost of Salvage Materials Tk.220018.00 under Barguna Sadar Upazila Dist Barguna </t>
  </si>
  <si>
    <t>12.02.2022</t>
  </si>
  <si>
    <t>Construction of of Slope Protection on Khondokar Bari-Kachupatra Bandth via Hossain &amp; Arshad Ali Kheya Ghat road at ch.4600m-4895m B/S m- under Sharikkali Union Taltali Upazila Dist Barguna [Road ID No.504874109]</t>
  </si>
  <si>
    <t>CRRIP</t>
  </si>
  <si>
    <t>10.08.2021</t>
  </si>
  <si>
    <t>Md. Khair Hossain Son of: Abdul Karim Sharif Monjeel Nabogram Road, Barisal-8200.</t>
  </si>
  <si>
    <t>khairhossain64@gmail.com</t>
  </si>
  <si>
    <t>Improvement of road by HBB on Khajurarpul UZR - Newpara L/G via Baro Bhaijora GPS road from ch.00m-1000m under 5no. baro bogi UP of Taltali Upazila Dist Barguna ID No.504874067</t>
  </si>
  <si>
    <t>16.03.2021</t>
  </si>
  <si>
    <t>16.09.2021</t>
  </si>
  <si>
    <t>Maintenance of road by BC on Amragasia Bazar - Kukua UP Road at ch.7850m-8350m under Kukua UP of Amtali Upazila Dist-Barguna [ID No. 504093021]</t>
  </si>
  <si>
    <t>22.04.2021</t>
  </si>
  <si>
    <t>Improvement of road by BC on Sonakata UP office-Kabirajpara Bazar road from ch.00m-1000m under 7no. Sonakata UP of Taltali Upazila Dist Barguna ID No.504873015</t>
  </si>
  <si>
    <t>18.10.2021</t>
  </si>
  <si>
    <t>Bhola</t>
  </si>
  <si>
    <t xml:space="preserve">M/s Santo Enterprise, ukilpara Bhola </t>
  </si>
  <si>
    <t>machand2013@gmail.com</t>
  </si>
  <si>
    <t>Part A Improvement of Boxe Ali Bridge Bahauddin Hawlader Bari - Garighata Road at Ch. 5170m - 5683m Road ID 509293003 Part B Improvement Noya Hawla Road Shipon Member Bari Hazi Bari Mosque at Ch. 00m - 293m Road ID 509295156</t>
  </si>
  <si>
    <t>IRIDP-Bhola</t>
  </si>
  <si>
    <t>12.5.20</t>
  </si>
  <si>
    <t>02.11.20</t>
  </si>
  <si>
    <t>Mohammed Eunos &amp; Brothers Par.LTD.</t>
  </si>
  <si>
    <t>mebl.bd@gmail.com</t>
  </si>
  <si>
    <t xml:space="preserve">Improvement of Moulovi Sanko to Bhola Charfassion RHD Road at Ch. 00m - 2322m Road ID 509294029 (Salvage Cost Tk. 6,94,433.00) </t>
  </si>
  <si>
    <t>7.7.20</t>
  </si>
  <si>
    <t>24.05.21</t>
  </si>
  <si>
    <t xml:space="preserve">Enus Al Mamoun  </t>
  </si>
  <si>
    <t>md.eunusal_mamun@yahoo.com</t>
  </si>
  <si>
    <t>(A). Construction of 40.0m long PC Gurder bridge on Lord Harding Up- Fatimabad sluice Gate Bazar Road at CH- 2100Km Road ID 509543016 (B) Construction of 34.0m long RCC Gurder bridge on RHD North side of college to Hazir hat road at CH- 2500Km Road ID 509543008</t>
  </si>
  <si>
    <t>11.04.19</t>
  </si>
  <si>
    <t>10.10.20</t>
  </si>
  <si>
    <t xml:space="preserve"> Md Iqbal Hossain </t>
  </si>
  <si>
    <t>md.iqbalhossain744@yahoo.com</t>
  </si>
  <si>
    <t>(B). Construction of 40.0m long PC Gurder bridge on Lord Harding Up- Fatimabad sluice Gate Bazar Road at CH- 2100Km Road ID 509543016 (B) Construction of 34.0m long RCC Gurder bridge on RHD North side of college to Hazir hat road at CH- 2500Km Road ID 509543008</t>
  </si>
  <si>
    <t>M/s Howlader Traders Cherfession Bhola</t>
  </si>
  <si>
    <t>mshowladertraders1176@gmail.com</t>
  </si>
  <si>
    <t>Construction of 40.00m long PC Girder Bridge on Lalmohan HQ R&amp;H Satani Bazar-Farajgonj UP road Muzammel Road at Ch-1752.00Road ID 509543003</t>
  </si>
  <si>
    <t>7.1.19</t>
  </si>
  <si>
    <t>13.1.20</t>
  </si>
  <si>
    <t>M/S Eli Enterprise</t>
  </si>
  <si>
    <t>mselienterprise@gmail.com</t>
  </si>
  <si>
    <t>Construction of 35.00m long PC Girder Bridge onMongol Sikder GC Bazar-Betua RHD Via Loard harding UP Road Lalmohan Part at Ch-2300.00 Road ID 509542009</t>
  </si>
  <si>
    <t>Construction of 25.00m long PC Girder Bridge on Char Bhuta Up-Balur Char Bazar Road at Ch-2150.00 Road ID 509543009</t>
  </si>
  <si>
    <t>10.02.19</t>
  </si>
  <si>
    <t>9.02.20</t>
  </si>
  <si>
    <t xml:space="preserve">M/s Confident International </t>
  </si>
  <si>
    <t>ms.confidentinternational@gmail.com</t>
  </si>
  <si>
    <t>Improvement of R&amp;H North Side of Gazaria Bazar -Charfession Border via Sainik Bazar Road at Ch-1000-2325.00m Road ID No. 509544003-old 509543019- New</t>
  </si>
  <si>
    <t>18.06.19</t>
  </si>
  <si>
    <t>17.6.20</t>
  </si>
  <si>
    <t>M/S Nazimuddin Traders, Ward No-06, Mahajon Patti , Sadar Road Bhola</t>
  </si>
  <si>
    <t>msntraders77@gmail.com</t>
  </si>
  <si>
    <t>Improvement of  South Shambopur GPS to Koralmara Adarsha Gram Road at Ch- 00-500.0m (Length-500m) Road ID-509915016</t>
  </si>
  <si>
    <t>20.01.20</t>
  </si>
  <si>
    <t>21.07.20</t>
  </si>
  <si>
    <t xml:space="preserve">Md. Eunus Al Mamun, Thana Road Charfashion, Bhoal </t>
  </si>
  <si>
    <t>Improvement of Road From West Side of RHD Road - Vhanchar Abason Project Via Moulobi Road at Ch- 1200-2200.0m (length-1000.0m) (Road ID- 509255062) Construction of (0.75m x 0.75m ) RCC U Drain on West Side of RHD Road - Vhanchar Abason Project Via Moulobi Road at Ch- 1900.0mConstruction of (3.00m x 3.00m) RCC box Culvert on West Side of RHD Road - Vhanchar Abason Project Via Moulobi Road at Ch- 1377.0m Construction of (2.0m x 4.50m x 3.50m) RCC box Culvert on West Side of RHD Road - Vhanchar Abason Project Via Moulobi Road at Ch- 1770.0m</t>
  </si>
  <si>
    <t>11.02.2018</t>
  </si>
  <si>
    <t>19.12.2018</t>
  </si>
  <si>
    <t xml:space="preserve">M/S Eunus Al Mamun, Thana Road Charfashion, Bhola. </t>
  </si>
  <si>
    <t>Improvement of Road From Golderhat - WDB Embk. (UZR Road) at Ch- 1000-2000.0m (length-1000.0m) (Road ID – 509254182) Construction of Palisading Work on Golderhat - WDB Embk. (UZR Road) at Ch- 1182 1196 RS, 1290-1321 LS, 1509-1521 RS, 1847-1867 RS (Length – 77.0m)  Construction of (0.75m x 0.75m ) RCC U Drain on Golderhat - WDB Embk. (UZR Road) at Ch- 1595.00m Construction of (2.0m X 4.50m X 3.50m) RCC box Culvert on Golderhat - WDB Embk. (UZR Road) at Ch- 1994.00m</t>
  </si>
  <si>
    <t>10.11.2018</t>
  </si>
  <si>
    <t>M/s Rakubal Hasan ,Bhola Sadar</t>
  </si>
  <si>
    <t>rakubal1981@gmail.com</t>
  </si>
  <si>
    <t>Improvement of Osmanganj Mahosin Member Bari-Muker Banda Latif Miar Hat Road at Ch.00m-500m Road ID 509255096</t>
  </si>
  <si>
    <t>26-1-20</t>
  </si>
  <si>
    <t>25.7.20</t>
  </si>
  <si>
    <t>M/S Jahangir Alam Chowdhury</t>
  </si>
  <si>
    <t>msjahangiralamchow@yahoo.com</t>
  </si>
  <si>
    <t>Improvement of Janata Bazar Talukder Bari-Osman Gonj Major Ali Road at Ch. 00m-500m Road ID 509255070</t>
  </si>
  <si>
    <t>20.04.20</t>
  </si>
  <si>
    <t>19.10.20</t>
  </si>
  <si>
    <t>M/s Jangir Alam Chowdary ,Bhola -S</t>
  </si>
  <si>
    <t>Improvement of Road from Purbo Halimabad Baytullah Jame Moszid-Rashid Mistri Bari BC Road via Purbo Halimabad GPS Road from Ch. 00m-1300m Road ID 509254196</t>
  </si>
  <si>
    <t>20/1/20</t>
  </si>
  <si>
    <t>19.01.21</t>
  </si>
  <si>
    <t>M/s Shazi Traders ,Borhanuddin</t>
  </si>
  <si>
    <t>shahawladmithu@gmail.com</t>
  </si>
  <si>
    <t>Improvement of Road From RHD Abu Bapari Bari Khasharhat Via Daskandi High School Road. at Ch.3000m-4210m Road ID 509254215</t>
  </si>
  <si>
    <t>28.01.20</t>
  </si>
  <si>
    <t>27.07.20</t>
  </si>
  <si>
    <t>M/S Sadika Afia Mimi, Alinagor ,Bhola</t>
  </si>
  <si>
    <t>mssasimi@gmail.com</t>
  </si>
  <si>
    <t>Construction of 24.00m Long RCC Girder Bridge Over Ice factory Pacca road-West Faridabad Cyclone Shelter Cum school Road at CH.600.0m Road ID-509254089</t>
  </si>
  <si>
    <t>19.07.20</t>
  </si>
  <si>
    <t>M/s Somata Enterprise, Khayer hat. Bhola</t>
  </si>
  <si>
    <t>ms.samataenterprise68@gmail.com</t>
  </si>
  <si>
    <t>Construction of 38.00m Long RCC Girder Bridge Mdraz on UP-Abugonj Road at Ch-3130.0m Road ID-509253018</t>
  </si>
  <si>
    <t>03.05.20</t>
  </si>
  <si>
    <t>02.05.21</t>
  </si>
  <si>
    <t>M/S Jerin &amp; Co.</t>
  </si>
  <si>
    <t>MD.MORSHED_KAMAL@yahoo.com</t>
  </si>
  <si>
    <t>Improvement of Road from Dularhat Road-WDB Embk. Via West Nurabad GPS Road at Ch. 920m-3920m. Road ID 509254007</t>
  </si>
  <si>
    <t>27.04.20</t>
  </si>
  <si>
    <t>26.04.21</t>
  </si>
  <si>
    <t>M/S Nipa Enterprise</t>
  </si>
  <si>
    <t>msnipaenterprise748@gmail.com</t>
  </si>
  <si>
    <t>Improvement of Farajgonj Lunch ghat-Nazirpur khal via H/Q Fazlu Chairman from CH- 00-1250.00m. Road ID-509543012 (Old). 509545198 (New).</t>
  </si>
  <si>
    <t>23.02.21</t>
  </si>
  <si>
    <t>22.02.22</t>
  </si>
  <si>
    <t>M/S Anika Enterprise</t>
  </si>
  <si>
    <t>msanikaentrprise.bd@gmail.com</t>
  </si>
  <si>
    <t>Construction of 18.00m RCC Girder Bridge on South Joynagar UP Office (Bhola - Charfassion RHD) to Miar hat via Box Ali Bazar Road at Ch. 7150m. [Doulatkhan] [Road ID 509293003].</t>
  </si>
  <si>
    <t>M/s Samata Enterprise, Khayer hat. Bhola</t>
  </si>
  <si>
    <t>Construction of 20.00m RCC Girder Bridge on Bangla Bazar - Daulatkhan UZR (MiarHat) to Guingar hat - WAPDA Embankment Road st point near Ayub Ali Member Bari Road at Ch. 1300m. [Doulatkhan] [Road ID 509294017].</t>
  </si>
  <si>
    <t>02.03.21</t>
  </si>
  <si>
    <t>01.03.22</t>
  </si>
  <si>
    <t xml:space="preserve">M/S Anika Enterprise </t>
  </si>
  <si>
    <t>23.2.21</t>
  </si>
  <si>
    <t>22.2.22</t>
  </si>
  <si>
    <t>M/S Somota Enterprise
Bhola</t>
  </si>
  <si>
    <t>2.3.21</t>
  </si>
  <si>
    <t>1.3.22</t>
  </si>
  <si>
    <t>M/S R.N Eyakib ltd.</t>
  </si>
  <si>
    <t>mysabtjv@gmail.com</t>
  </si>
  <si>
    <t>Construction of 22m RCC Girder Bridge on Lalmohan Chowmohani Balurchar Bazar Road at Ch. 980m [Upazila : Lalmohan] Road ID 509543004</t>
  </si>
  <si>
    <t>11.04.21</t>
  </si>
  <si>
    <t>10.04.22</t>
  </si>
  <si>
    <t>M/S Aonata  Enterprisw</t>
  </si>
  <si>
    <t>M/S Unos &amp; Brothers Pri. LTD</t>
  </si>
  <si>
    <t>Construction of 25m PSC Girder Bridge on Khayer hat GC to Bhola - Charfashion R&amp;H Road at Ch. 1830m [Upazila : Daulatkhan] Road ID 509294028.</t>
  </si>
  <si>
    <t>08.04.21</t>
  </si>
  <si>
    <t>07.04.22</t>
  </si>
  <si>
    <t>M/S Howlader Construction</t>
  </si>
  <si>
    <t>mshawladerconstruction71@gmail.com</t>
  </si>
  <si>
    <t>Development of a-Mridha Chowmuhoni Bazar under Awaspur UP, b-Mina Bazar under Awaspur UP, c-Construction of Typical Ghatla for Kukri-Mukri forest Ghat Under Kukri-mukri Union &amp; d-Constrution of Typical Ghatla on Shamraj Bazar Ghat Under Madraj Union.</t>
  </si>
  <si>
    <t>3.11.20</t>
  </si>
  <si>
    <t>M/S Ma Engineering</t>
  </si>
  <si>
    <t>hob_bhola@mblbd.com</t>
  </si>
  <si>
    <t>Construction of 45.0m Long RCC Girder Bridge on Bankerhat GC-Lahar Hat GC RHD via Charchatkimara Road at Ch. 4880m. -Road ID-509182017. Upazila-Sadar. District- Bhola. (T.ID 490317)</t>
  </si>
  <si>
    <t>UHBP</t>
  </si>
  <si>
    <t>31/03/22</t>
  </si>
  <si>
    <t>M/S Samata Enterprise</t>
  </si>
  <si>
    <t>M/S Riaz &amp; Brothers</t>
  </si>
  <si>
    <t>msriajbrothers@gmail.com</t>
  </si>
  <si>
    <t xml:space="preserve"> Nurabad Land Office, Charfession</t>
  </si>
  <si>
    <t>Land office</t>
  </si>
  <si>
    <t>M/s Rubal Enterprise</t>
  </si>
  <si>
    <t>egp.rubel@gmail.com</t>
  </si>
  <si>
    <t>Aminabad .Land Office, Charfession</t>
  </si>
  <si>
    <t xml:space="preserve">M/s Mollah Kamal </t>
  </si>
  <si>
    <t>mollahkamaljv@gmail.com</t>
  </si>
  <si>
    <t>A) Construction of Two 2 Storied Rural Market Building With 04 Storied Foundation in Nurmiar Hat Under Daulatkhan Upazila Dist-Bhola.</t>
  </si>
  <si>
    <t>14/8/19</t>
  </si>
  <si>
    <t>13/8/20</t>
  </si>
  <si>
    <t>M/s Kamal uddin</t>
  </si>
  <si>
    <t>kamaldmc75@gmail.com</t>
  </si>
  <si>
    <t>B) Construction of Two 2 Storied Rural Market Building With 04 Storied Foundation in Nurmiar Hat Under Daulatkhan Upazila Dist-Bhola.</t>
  </si>
  <si>
    <t xml:space="preserve">M/s Bhuya Enterprise </t>
  </si>
  <si>
    <t>msbhuya.enterprise@gmail.com</t>
  </si>
  <si>
    <t>Construction of Two 2 Storied Rural Market Building With 04 Storied Foundation in Korter Hat Under Lalmohan Upazila Dist-Bhola.</t>
  </si>
  <si>
    <t>25/8/19</t>
  </si>
  <si>
    <t>24/8/20</t>
  </si>
  <si>
    <t>Enous Al Mamun</t>
  </si>
  <si>
    <t>Construction of Two 2 Storied Rural Market Building With 04 Storied Foundation in Uttor Icha Bazar Under Charfassion Upazila Dist-Bhola</t>
  </si>
  <si>
    <t xml:space="preserve">M/s Shamata Enterprise </t>
  </si>
  <si>
    <t>Construction of Two 2 Storied Rural Market Building with 04 Storied Foundation in Dhokhin Digoldi Santir Hat Under Bhola Sadar Upazila Dist-Bhola</t>
  </si>
  <si>
    <t>M/s Shahid Traders</t>
  </si>
  <si>
    <t>idrishrhd@gmail.com</t>
  </si>
  <si>
    <t>Construction of Two 2 Storied Rural Market Building With 04 Storied Foundation in Kunjer Hat Under Borhanuddin Upazila Dist Bhola.</t>
  </si>
  <si>
    <t>Construction of Two 2 Storied Rural Market Building With 04 Storied Foundation in Shomvupur Notun Bazar Under Tazumuddin Upazila</t>
  </si>
  <si>
    <t>Md. Unos Al Mamun, Charfession</t>
  </si>
  <si>
    <t>Construction of 13.0m RCC Bridge on Charfassion Forest Office- Aslampur UP Bhuiyarhat via Abuganj Katabunia GPS Road at Ch 9400m Road ID 509253005</t>
  </si>
  <si>
    <t>Construction of 51.0 m RCC Bridge on Char Madras UP-Shamraj Sluice Bazar Road. At Ch 2700m Road ID 509253009</t>
  </si>
  <si>
    <t xml:space="preserve">Md Rashaduzzaman Peter </t>
  </si>
  <si>
    <t>rashaduzzamanpeter@gmail.com</t>
  </si>
  <si>
    <t>Construction of 18.0m RCC Bridge on Nazrul Nagar UP-Baburhat via Boktiarhat Road at Ch 3640m Road ID 509253039</t>
  </si>
  <si>
    <t>Ms Jashim Construction Charfession</t>
  </si>
  <si>
    <t>mamunmr909@gmail.com</t>
  </si>
  <si>
    <r>
      <t>Construction of 18.0m RCC Bridge Over Betua Kheye Khal on Kashemgonj Bazar-Jahanpur U.HQ.WDB Embk. Road at ch 3900m Road ID 509253003 (</t>
    </r>
    <r>
      <rPr>
        <b/>
        <sz val="11"/>
        <rFont val="Calibri"/>
        <family val="2"/>
      </rPr>
      <t>Charfassn.)</t>
    </r>
  </si>
  <si>
    <t>M/s Rupali Construction ,Barishal</t>
  </si>
  <si>
    <t>msrupalicons@gmail.com</t>
  </si>
  <si>
    <t>Construction of 14.00m Long RCC Girder Bridge on Kartar Hat Kalitak road-dakatia Reg. NGPS-Sikder bari bridge via siddique shodagor bari at Ch. 1990m. ID No-509545211</t>
  </si>
  <si>
    <t>17/02/20</t>
  </si>
  <si>
    <t>16/02/21</t>
  </si>
  <si>
    <t>Mohammad Younus &amp; Brothers PVT LTD.
Chittagong</t>
  </si>
  <si>
    <r>
      <t xml:space="preserve">Construction of 15.00m Long RCC Girder Bridge on Karter hat Kalitak road-dakatia Reg. NGPS-Sikder bari bridge via siddque shodagor bari at Ch.80m. ID No. 509545211 </t>
    </r>
    <r>
      <rPr>
        <b/>
        <sz val="11"/>
        <color indexed="8"/>
        <rFont val="Calibri"/>
        <family val="2"/>
      </rPr>
      <t>[Lalmohan]</t>
    </r>
  </si>
  <si>
    <t xml:space="preserve">M/S Sayem Enterprise </t>
  </si>
  <si>
    <t>sayem.elijv2021@gmail.com</t>
  </si>
  <si>
    <r>
      <t xml:space="preserve">A)  Construction of 42.00m Long RCC Girder Bridge on Lordharding UPC-Fatemabad Sluice gate Bazar Road at Ch.6150m. ID No. 509543016 </t>
    </r>
    <r>
      <rPr>
        <b/>
        <sz val="11"/>
        <color indexed="8"/>
        <rFont val="Calibri"/>
        <family val="2"/>
      </rPr>
      <t>[Lalmohan]</t>
    </r>
  </si>
  <si>
    <t>12.04.20</t>
  </si>
  <si>
    <t>M/S  Eli Enterprise</t>
  </si>
  <si>
    <r>
      <t xml:space="preserve">B)  Construction of 42.00m Long RCC Girder Bridge on Lordharding UPC-Fatemabad Sluice gate Bazar Road at Ch.6150m. ID No. 509543016 </t>
    </r>
    <r>
      <rPr>
        <b/>
        <sz val="11"/>
        <color indexed="8"/>
        <rFont val="Calibri"/>
        <family val="2"/>
      </rPr>
      <t>[Lalmohan]</t>
    </r>
  </si>
  <si>
    <r>
      <t xml:space="preserve">A ) Construction of 15.00m Long RCC Girder Bridge on Rahimpur GPS-A. Motaleb Dakhil Madrasa Road at Ch. 1955km. Road ID No. 509544057  B Construction of 15.00m Long RCC Girder Bridge on UZR 2004 Farazi Bari - Janata Bazar via H/O Golam Rahman at Ch. 0025km. Road ID No. 509545227. </t>
    </r>
    <r>
      <rPr>
        <b/>
        <sz val="11"/>
        <color indexed="8"/>
        <rFont val="Calibri"/>
        <family val="2"/>
      </rPr>
      <t>[Lalmohan]</t>
    </r>
  </si>
  <si>
    <t>31/05/21</t>
  </si>
  <si>
    <r>
      <t xml:space="preserve">B) Construction of 15.00m Long RCC Girder B Construction of 15.00m Long RCC Girder Bridge on UZR 2004 Farazi Bari - Janata Bazar via H/O Golam Rahman at Ch. 0025km. Road ID No. 509545227. </t>
    </r>
    <r>
      <rPr>
        <b/>
        <sz val="11"/>
        <color indexed="8"/>
        <rFont val="Calibri"/>
        <family val="2"/>
      </rPr>
      <t>[Lalmohan]</t>
    </r>
  </si>
  <si>
    <t>M/s shahid Brathers ,Dhaka</t>
  </si>
  <si>
    <r>
      <t xml:space="preserve">Construction of 15.00m Long RCC Girder Bridge on Muguria Bazar - UZR 2002 Fazle Rahman Munsi Bari Mosque via Bangla Bazar at Ch. 1250km. Road ID No. 509544004. </t>
    </r>
    <r>
      <rPr>
        <b/>
        <sz val="11"/>
        <color indexed="8"/>
        <rFont val="Calibri"/>
        <family val="2"/>
      </rPr>
      <t>[Lalmohan]</t>
    </r>
  </si>
  <si>
    <t>M/S Prince Enterprise
Collage Road, Bhola.</t>
  </si>
  <si>
    <t>zubabor73@gmail.com</t>
  </si>
  <si>
    <r>
      <t>Construction of 15 m Long RCC Girder Bridge on Rahimpur GPS-A. Motaleb Dakhil Madrasa Road at Ch. 1455m. Road ID No. 509544057</t>
    </r>
    <r>
      <rPr>
        <b/>
        <sz val="11"/>
        <color indexed="8"/>
        <rFont val="Calibri"/>
        <family val="2"/>
      </rPr>
      <t>.[Lalmohan]</t>
    </r>
  </si>
  <si>
    <t>19/05/20</t>
  </si>
  <si>
    <t>18/05/21</t>
  </si>
  <si>
    <t>Md. Unos &amp; Brothers chittagong</t>
  </si>
  <si>
    <t>Construction of 10.00m Long RCC Girder Bridge on Chandpur UPC Shashigani Bazar- Chatta Dawari via Madrasha road at Ch. 150m. ID No-509913001</t>
  </si>
  <si>
    <t>16/2/21</t>
  </si>
  <si>
    <t>M/s Monir Ahamed chittagong</t>
  </si>
  <si>
    <t>msmonirahmed@gmail.com</t>
  </si>
  <si>
    <t>Construction of 15.00m Long RCC Girder Bridge on Chandpur UPC (Shashigani Bazar)- Chatta Dawari via Madrasha road at Ch. 4109m. ID No-509913001</t>
  </si>
  <si>
    <t>19/02/20</t>
  </si>
  <si>
    <t>18/2/21</t>
  </si>
  <si>
    <r>
      <t xml:space="preserve">Construction of 24.00m Long RCC Girder Bridge on Natun Bazar to S/E Side Noyakhali Border road at ch. 300 m ID No-509915021 </t>
    </r>
    <r>
      <rPr>
        <b/>
        <sz val="11"/>
        <color indexed="8"/>
        <rFont val="Calibri"/>
        <family val="2"/>
      </rPr>
      <t>[Tazumuddin]</t>
    </r>
  </si>
  <si>
    <t>18/02/21</t>
  </si>
  <si>
    <t>M/S S H Enterprise ,Barishal</t>
  </si>
  <si>
    <t>shenterprise78@gmail.com</t>
  </si>
  <si>
    <r>
      <t>Construction of 17.00m Long RCC Girder Bridge on Chowmohoni Bazar (RHD) to Shibpur Kahsher Hat GC Road at ch. 4800 m ID No-509912005 [</t>
    </r>
    <r>
      <rPr>
        <b/>
        <sz val="11"/>
        <color indexed="8"/>
        <rFont val="Calibri"/>
        <family val="2"/>
      </rPr>
      <t>Tazumuddin]</t>
    </r>
  </si>
  <si>
    <t>Construction of 11.00m Long RCC Girder Bridge on Farque mair bridge to hassan nagor Road at ch. 150 m ID No-509915048</t>
  </si>
  <si>
    <t>M/s Niaz Traders 
Dhaka</t>
  </si>
  <si>
    <t>niaztraders.khan@yahoo.com</t>
  </si>
  <si>
    <r>
      <t>Construction of 11.00m Long RCC Girder Bridge on Nobab Member House - Safi Dubi Bridge via Ramrampur GPS at Road at ch. 1532 m ID No-509914035 [</t>
    </r>
    <r>
      <rPr>
        <b/>
        <sz val="11"/>
        <color indexed="8"/>
        <rFont val="Calibri"/>
        <family val="2"/>
      </rPr>
      <t>Tazu]</t>
    </r>
  </si>
  <si>
    <t>Construction of 15.00m Long RCC Girder Bridge on Aralia GPS-Thakur Bazar road at Road at ch. 2135 m ID No-509914012</t>
  </si>
  <si>
    <r>
      <t>Construction of 24.00m Long RCC Girder Bridge on Chanchara UPC Office-Khasher Hat Road at Ch. 1100 m (Road ID: 509913003) [</t>
    </r>
    <r>
      <rPr>
        <b/>
        <sz val="11"/>
        <color indexed="8"/>
        <rFont val="Calibri"/>
        <family val="2"/>
      </rPr>
      <t>Tazumuddin]</t>
    </r>
  </si>
  <si>
    <t>15/03/20</t>
  </si>
  <si>
    <t>14/03/20</t>
  </si>
  <si>
    <t>seyem.elily2021@gmail.com</t>
  </si>
  <si>
    <r>
      <t xml:space="preserve">A) Construction of 22.00m Long RCC Girder Bridge on Shambhupur UPC Khasher Hat to eashiaganj Bazar via west shambhupur road at Ch-2513 m. Road ID-509913005 </t>
    </r>
    <r>
      <rPr>
        <b/>
        <sz val="11"/>
        <color indexed="8"/>
        <rFont val="Calibri"/>
        <family val="2"/>
      </rPr>
      <t>[Tazumuddin]</t>
    </r>
  </si>
  <si>
    <r>
      <t xml:space="preserve">B) Construction of 22.00m Long RCC Girder Bridge on Shambhupur UPC Khasher Hat to eashiaganj Bazar via west shambhupur road at Ch-2513 m. Road ID-509913005 </t>
    </r>
    <r>
      <rPr>
        <b/>
        <sz val="11"/>
        <color indexed="8"/>
        <rFont val="Calibri"/>
        <family val="2"/>
      </rPr>
      <t>[Tazumuddin]</t>
    </r>
  </si>
  <si>
    <t>M/S Mizanur Rahman
Gazipur Road, Bhola.</t>
  </si>
  <si>
    <t>mdmijanurrahman1977@gmail.com</t>
  </si>
  <si>
    <r>
      <t>Re-Rehabilitation of 21.00m Bridge on Chandpur Bridge to Ulshi Bridge via Gosher howla road at Ch. 3980m Road ID 509915033 (</t>
    </r>
    <r>
      <rPr>
        <b/>
        <sz val="11"/>
        <color indexed="8"/>
        <rFont val="Calibri"/>
        <family val="2"/>
      </rPr>
      <t>Tazumuddin)</t>
    </r>
  </si>
  <si>
    <t>MD. Younus &amp; Brothers
Chittagong</t>
  </si>
  <si>
    <r>
      <t xml:space="preserve">Construction of 15.00m Long RCC Girder Bridge on Mirzakalu GC Near Chowdhury Bari to Fakirhat Dalal Bazar RHDS Road at Ch.1300m. ID No. 509212004 </t>
    </r>
    <r>
      <rPr>
        <b/>
        <sz val="11"/>
        <color indexed="8"/>
        <rFont val="Calibri"/>
        <family val="2"/>
      </rPr>
      <t>[Borhanuddin]</t>
    </r>
  </si>
  <si>
    <r>
      <t xml:space="preserve">Construction of 22.00m Long RCC Girder Bridge on Borhangonj- Shikderhat-Manirampur -Mirzakalu Road at Ch.9500m. ID No. 509212005 </t>
    </r>
    <r>
      <rPr>
        <b/>
        <sz val="11"/>
        <color indexed="8"/>
        <rFont val="Calibri"/>
        <family val="2"/>
      </rPr>
      <t>[Borhanuddin]</t>
    </r>
  </si>
  <si>
    <r>
      <t xml:space="preserve">Construction of 18.00m Long RCC Girder Bridge on Pakkhia Union parishad to Ranigonj Bazar Road at Ch. 2050m. ID No. 509213006 </t>
    </r>
    <r>
      <rPr>
        <b/>
        <sz val="11"/>
        <color indexed="8"/>
        <rFont val="Calibri"/>
        <family val="2"/>
      </rPr>
      <t>[Borhanuddin]</t>
    </r>
  </si>
  <si>
    <r>
      <t xml:space="preserve">Construction of 13.00m Long RCC Girder Bridge on Azadnagar Motiarmar pukur to Alimuddin Bazar Road at Ch. 2550m. ID No. 509213008 </t>
    </r>
    <r>
      <rPr>
        <b/>
        <sz val="11"/>
        <color indexed="8"/>
        <rFont val="Calibri"/>
        <family val="2"/>
      </rPr>
      <t>[Borhanuddin]</t>
    </r>
  </si>
  <si>
    <r>
      <t xml:space="preserve">Construction of 18.00m Long RCC Girder Bridge on Borhangonj-Shikderhat-Maniram-Mirzakalu Road at Ch. 350m. ID No. 509212005 </t>
    </r>
    <r>
      <rPr>
        <b/>
        <sz val="11"/>
        <color indexed="8"/>
        <rFont val="Calibri"/>
        <family val="2"/>
      </rPr>
      <t>[Borhanuddin]</t>
    </r>
  </si>
  <si>
    <r>
      <t xml:space="preserve">Construction of 16.00m Long RCC Girder Bridge on Maniram Munshir hat to Tabgi Road at Ch.13m. ID No. 509215113 </t>
    </r>
    <r>
      <rPr>
        <b/>
        <sz val="11"/>
        <color indexed="8"/>
        <rFont val="Calibri"/>
        <family val="2"/>
      </rPr>
      <t>[Borhanuddin]</t>
    </r>
  </si>
  <si>
    <r>
      <t xml:space="preserve">Construction of 22.00m Long RCC Girder Bridge on Mirzakalu GC Near Chowdhury Bari to Fakirhat Dalal Bazar RHDS Road at Ch.1200m. ID No. 509212004 </t>
    </r>
    <r>
      <rPr>
        <b/>
        <sz val="11"/>
        <color indexed="8"/>
        <rFont val="Calibri"/>
        <family val="2"/>
      </rPr>
      <t>[Borhadin]</t>
    </r>
  </si>
  <si>
    <t>A-Construction of 18.00m Long RCC Girder Bridge on Chatla Uttar Bazar Community Clinic-Sambhupur via Saji Chawmohoni road at Ch-1215m. ID No-509544015. B-Construction of 24.00m Long RCC Girder Bridge on Nutun Bazar North Side-Mongol Shikder DC Road Via Gutiar Khal road at Ch-00m. ID No-509545108.</t>
  </si>
  <si>
    <t>14.03.21</t>
  </si>
  <si>
    <t>13.03.22</t>
  </si>
  <si>
    <t xml:space="preserve">Nabarun Traders Ltd. </t>
  </si>
  <si>
    <t>nabaruntradersltd@gmail.com</t>
  </si>
  <si>
    <t>Construction of 36.00m Long PSC Girder Bridge on North Kuralia vic-Chairman bari to Bangla bazar at Ch.1300.00m. (Road ID- 509214049)</t>
  </si>
  <si>
    <t>24/8/22</t>
  </si>
  <si>
    <t xml:space="preserve"> H L Corpora tion </t>
  </si>
  <si>
    <t>Jahanara Yasmin Daulatkhan</t>
  </si>
  <si>
    <t>yasminjahanara77@gmail.com</t>
  </si>
  <si>
    <t>Construction of 30.00m Long Variable depth RCC Girder Bridge on Moniram Munshir hat Sibpur Khasarhat GC Road at Ch.1300.00m. (Road ID- 509212006)</t>
  </si>
  <si>
    <t>25/8/21</t>
  </si>
  <si>
    <t xml:space="preserve">M/s Jakir Bin Rakib </t>
  </si>
  <si>
    <t>ms.jarirbinrakib@gmail.com</t>
  </si>
  <si>
    <t>1-a. Improvement of Mowlabi Abdul Gani Baitul Jam-e-Mosque Pond.b-Construction of 01 Nos Ghatla 4.00x11.00 m for Mowlabi Abdul Gani Jam-e-Mosque pond.2-a. Improvement of Lordhardinj Fajil Madrasa Pond.b-Construction of 01 Nos Ghatla 4.00x11.00 m for Lordhardinj Fajil Madrasa pond.3-a. Improvement of Rahela Jam-e-Mosque Pond.b-Construction of 01 Nos Ghatla 4.00x11.00 m for Rahela Jam-e-Mosque Pond.4-a. Improvement of Paschim Lordhardinj Mawlana Sayed Ahmed Madrasa Pond.b-Construction of 01 Nos Ghatla 3.50x11.00 m for Paschim Lordhardinj Mawlana Sayed Ahmed Madrasa pond.5-a. Improvement of Chadpur Mojir Uddin Mosque Pond.b-Construction of 01 Nos Ghatla 4.00x11.00 m for Chadpur Mojir Uddin Mosque Pond. 6-a. Improvement of Uttar Lordhardinj Mosjid Bari Pond.b-Construction of 01 Nos Ghatla 3.50x11.00 m for Uttar Lordhardinj Mosjid Bari pond.</t>
  </si>
  <si>
    <t>11.7.19</t>
  </si>
  <si>
    <t>10.7.20</t>
  </si>
  <si>
    <t>M/s Md. Hanif</t>
  </si>
  <si>
    <t>munnah.bhola@gmail.com</t>
  </si>
  <si>
    <t>a Excavation of Alhaz Doctor Younus Miah Bari Mosque Pond b Construction of 01 Nos. Ghatla 11.60x3.50m for Alhaz Doctor Younus Miah Bari Mosque Pond c Tree Plantation of Alhaz Doctor Younus Miah Bari Mosque Pond a Excavation of Hazi Rashid Ahmad Mosque Pond b Construction of 01 Nos. Ghatla 11.60x3.50m for Hazi Rashid Ahmad Mosque Pond c Tree Plantation of Hazi Rashid Ahmad Mosque Pond d Construction of CC Road for Hazi Rashid Ahmad Mosque Pond.</t>
  </si>
  <si>
    <t>8.03.20</t>
  </si>
  <si>
    <t xml:space="preserve">M/S Mowa Construction </t>
  </si>
  <si>
    <t>msmawa77@gmail.com</t>
  </si>
  <si>
    <t>a) Re-excavation of Borhanuddin Upazila Complex Pond. b) Construction of 01 Nos. 13.40m x 5.00m x 4.80m RCC Ghatla at Borhanuddin Upazila Complex Pond. 2. a) Re-excavation of Borhanuddin Upazila Complex Mosque Pond. b) Construction of 01 Nos. 9.80m x 5.00m x 3.00m RCC Ghatla at Borhanuddin Upazila Complex Mosque Pond. 3. a) Re-excavation of Noimuddin Bari Mosque Pond. b) Construction of 01 Nos. 9.80m x 5.00m x 3.00m RCC Ghatla at Noimuddin Bari Mosque Pond. 4. a) Re-excavation of Moson Ali Jame Mosque Pond. b) Construction of 01 Nos. 9.80m x 5.00m x 3.00m RCC Ghatla at Moson Ali Jame Mosque Pond. 5. a) Re-excavation of Gorib maji Mosque Pond. b) Construction of 01 Nos. 9.80m x 5.00m x 3.00m RCC Ghatla at Gorib maji Mosque Pond.</t>
  </si>
  <si>
    <t>08.07.20</t>
  </si>
  <si>
    <t xml:space="preserve">M/s Sarmin Enterprise </t>
  </si>
  <si>
    <t>ms.sharminbhola@gmail.com</t>
  </si>
  <si>
    <t>1. a-Re-excavation of Daulatkhan Abi- Abdullah Mosque Pond. b-Construction of 01 Nos. 11.60m x 3.50m x 3.90m RCC Ghatla. at Abi- Abdullah Mosque Pond c-Tree Plantation. 2. a-Re-Excavation of Daulatkhan Govt. Girls School Pond. b-Construction of 01 Nos. 9.80m x 3.50m x 3.00m RCC Ghatla. at Daulatkhan Govt. Girls School Pond. c-Tree Plantation. 3. a-Re-excavation of Joynagar High School Pond. b-Construction of 01 Nos. 11.60m x 3.50m x 3.90m RCC Ghatla. at Joynagar High School Pond. c-Tree Plantation. 4. a-Re-excavation of Golam Nobi house Mosque Pond. b-Construction of 01 Nos. 11.60m x 3.50m x 3.90m RCC Ghatla. at Golam Nobi house Mosque Pond. c-Tree Plantation. 5. a-Re-excavation of Bhabanipur Baitul Mamur Jame Mosque Pond. b-Construction of 01 Nos. 11.60m x 3.50m x 3.90m RCC Ghatla. at Bhabanipur Baitul Mamur Jame Mosque Pond. c-Tree Plantation</t>
  </si>
  <si>
    <t>21.09.20</t>
  </si>
  <si>
    <t>20.09.21</t>
  </si>
  <si>
    <t xml:space="preserve">M/s Radia Enterprise </t>
  </si>
  <si>
    <t>msradiaenterprise17@gmail.com</t>
  </si>
  <si>
    <t>Nazrul Nagar- a-Re- Excavation of Varaneer khal from Ch.00-4870m Under Nazrul Nagor Union. b-Construction of 10 Nos. Reference Bed Block at Varaneer khal Under Nazrul Nagor Union</t>
  </si>
  <si>
    <t>20.10.20</t>
  </si>
  <si>
    <t>19.04.21</t>
  </si>
  <si>
    <t>M/S Bagha Enterprise</t>
  </si>
  <si>
    <t>msbaghaenterprise@gmail.com</t>
  </si>
  <si>
    <t>1.a-Re-excavation of Akor Uddin Gain Bari Pond Under Borhanuddin Upazila, Dist-Bhola. b- Construction of 01 Nos. 11.60m x 3.50m x 3.90m RCC Ghatla. at Akor Uddin Gain Bari Pond. 2. a-Re- excavation of Matiar Rahaman Bari Pond Under Borhanuddin Upazila, Dist- Bhola. b-Construction of 01 Nos. 12.40m x 4.00m x 4.50m RCC Ghatla. at Matiar Rahaman Bari Pond. 3. a-Re-excavation of Batamara Gain Bari Pond Under Borhanuddin Upazila. Dist- Bhola. b-Construction of 01 Nos. 12.40m x 4.00m x 4.50m RCC Ghatla. at Batamara Gain Bari Pond. 4. a-Re-excavation of Batmara Mankhan Patwary Bari Pond Under Borhanuddin Upazila, Dist-Bhola. b-Construction of 01 Nos. 12.40m x 4.00m x 4.50m RCC Ghatla. at Batamara Mankhan Patwary Bari Pond.</t>
  </si>
  <si>
    <t>01.09.21</t>
  </si>
  <si>
    <t>M/S Nur Enterprise</t>
  </si>
  <si>
    <t xml:space="preserve">1.a) Improvement  of  Khalifa Bari Jam-e-Mosjid Pond.  Under Badarpur Union, Lalmohan Upazila, Dist-Bhola  
   b) Construction of 01 Nos.11.60m x 4.00mx 3.90m RCC Ghatla.at  Khalifa Bari Jam-e-Mosjid Pond. Under Badarpur Union, Lalmohan Upazila, 
2.a) Improvement  of  Rari Bari Jam-e-Mosjid Pond.  Under Badarpur Union, Lalmohan Upazila, Dist-Bhola  
   b) Construction of 01 Nos.11.60m x 4.00mx 3.90m RCC Ghatla.at  Rari Bari Jam-e-Mosjid Pond. Under Badarpur Union, Lalmohan Upazila,
3.a) Improvement  of Maddha Para Jam-e-Mosjid Pond.  Under Badarpur Union, Lalmohan Upazila, Dist-Bhola  
   b) Construction of 01 Nos.9.80m x 4.00mx 3.00m RCC Ghatla.at  Maddha Para Jam-e-Mosjid Pond. Under Badarpur Union ,Lalmohan Upazila, 
4.a) Improvement of  Mirdha Bari Jam-e-Mosjid Pond.  Under Badarpur Union, LalmohanUpazila, Dist-Bhola  
   b) Construction of 01 Nos.11.60m x 4.00mx 3.90m RCC Ghatla.at  Mirdha Bari Jam-e-Mosjid Pond. Under Badarpur Union, Lalmohan Upazila, 
5.a) Improvement of  Muksed Member Bari Jam-e-Mosjid Pond.  Under Badarpur Union, Lalmohan Upazila,  
   b) Construction of 01 Nos.11.60m x 4.00mx 3.90m RCC Ghatla.at  Muksed Member Bari Jam-e-Mosjid Pond. Under Badarpur Union, LalmohanUpazila, Dist-Bhola  
6.a) Improvement  of  Satter Khalifa Bari Jam-e-Mosjid Pond.  Under Badarpur Union ,Lalmohan Upazila, 
   b) Construction of 01 Nos.12.80m x 4.00mx 4.50m RCC Ghatla.at  Satter Khalifa Bari Jam-e-Mosjid Pond. Under Badarpur Union, Lalmohan Upazila, 
7.a) Improvement  of  Kurban Ali barir Jam-e-Mosjid Pond.  Under Badarpur Union,  Lalmohan Upazila, Dist-Bhola  
   b) Construction of 01 Nos.9.80m x 4.00mx 3.00m RCC Ghatla.at  Kurban Ali barir Jam-e-Mosjid Pond. Under Badarpur Union Lalmohan Upazila, 
8.a) Improvement of Samir Uddin Hazi bari Jam-e-Mosjid Pond.  Under Badarpur Union, Lalmohan Upazila, Dist-Bhola  
   b) Construction of 01 Nos.11.60m x 4.00mx 3.90m RCC Ghatla.at  Samir Uddin Hazi bari Jam-e-Mosjid Pond. Under Badarpur Union, UpazilaLalmohanDist-Bhola  
9.a) Improvement  ofMofizMunsibari Jam-e-Mosjid Pond.  Under Badarpur Union, LalmohanUpazila, Dist-Bhola  
b) Construction of 01 Nos.9.80m x 4.00mx 3.00m RCC Ghatla.   at   MofizMunsibari Jam-e-Mosjid Pond. Under Badarpur Union, Lalmohan Dist-Bhola
10.a) Improvement  of  Rojina Jam-e-Mosjid Pond.  Under Badarpur Union, Lalmohan Upazila, Dist-Bhola  
   b) Construction of 01 Nos.11.60m x 4.00mx 3.90m RCC Ghatla.   at Rojina Jam-e-Mosjid Pond. Under Badarpur Union, UpazilaLalmohan.  Dist-Bhola    
11.a) Improvement  of  Paik Bari Mosjid Pond.  Under 
         Pourashava,Lalmohan Upazila, Dist-Bhola  
 b) Construction of 01 Nos.9.80m x 4.00mx 3.00m RCC 
      Ghatla.   at Paik Bari Mosjid Pond. Under 
     Pourashava,Upazila LalmohanDist-Bhola  
12.a) Improvement  of  Talai Bari Mosjid Pond.  Under 
       Charbhuta Union, Lalmohan Upazila, Dist-Bhola  
 b) Construction of 01 Nos.9.80m x 4.00mx 3.00m RCC 
     Ghatla.   at Talai  Bari Mosjid Pond. Under  Charbhuta
     Union , Upazila LalmohanDist-Bhola  
13.a) Improvement  of  Mollah Bari Jam-E-Mosque Pond. 
      Under Charbhuta Union, Lalmohan Upazila, Dist-Bhola  
b) Construction of 01 Nos.11.60m x 4.00mx 3.90m RCC
     Ghatla.   at Mollah Bari Jam-E-Mosque Pond. Under
    Charbhuta Union,  Upazila Lalmohan Dist-Bhola  
14.a) Improvement  of CharbhutaMojim Howlader Bari 
        Mosjid Pond.  Under Kalma Union, Lalmohan Upazila,
        Dist-Bhola  
b) Construction of 01 Nos.11.60m x 4.00mx 3.90m RCC
    Ghatla.   at Charbhuta Mojim Howlader Bari Mosjid Pond
    Under  KalmaUnion ,UpazilaLalmohanDist-Bhola  
15.a) Improvement  ofCharbhuta Sorwar Bari Mosjid Pond.  
      Under Kalma Union, Lalmohan Upazila, Dist-Bhola  
b) Construction of 01 Nos.9.80m x 4.00mx 3.00m RCC 
    Ghatla.   at Charbhuta Sorwar Bari Mosjid Pond.. Under 
    Kalma Union,  Upazila Lalmohan Dist-Bhola  
16.a) Improvement  of  Kazi Bari Jam-E- Mosjid Pond   Under Badarpur Union ,Lalmohan Upazila, Dist-Bhola  
   b) Construction of 01 Nos.11.60m x 4.00mx 3.90m RCC Ghatla.   at Kazi Bari Jam-E- MosjidPond. Under Badarpur Union, Upazila Lalmohan Dist-Bhola  
17.a) Improvement  of  Kalma Bocor Uddin Bari Mosjid  
     Pond.  Under Kalma Union, LalmohanUpazila, Dist-Bhola  
  b) Construction of 01 Nos.11.60m x 4.00mx 3.90m RCC 
      Ghatla.   at Kalma Bocor Uddin Bari MosjidPond. Under
      KalmaUnion Upazila Lalmohan Dist-Bhola   
18.a) Improvement  of /Charbhuta Farazi Bari Mosjid Pond
     Under Kalma Union  LalmohanUpazila, Dist-Bhola  
 b) Construction of 01 Nos.9.80m x 4.00mx 3.00m RCC 
     Ghatla.   at Charbhuta Farazi Bari MosjidPond.. Under 
     Kalma Union  Upazila Lalmohan Dist-Bhola 
 19.a) Improvement  ofCharbhutaRahimuddin Hazi Bari 
     Mosjid Pond. Under Kalma Union, Lalmohan Upazila, 
     Dist-Bhola  
b) Construction of 01 Nos.9.80m x 4.00mx 3.00m RCC 
    Ghatla.   at CharbhutaRahimuddin Hazi  Bari Mosjid 
    Pond.. Under  Kalma Union ,Upazila Lalmohan Dist-Bhola  
20.a) Improvement  ofCharbhuta Darji Bari Mosjid Pond.  Under
     Kalma Union ,LalmohanUpazila, Dist-Bhola  
 b) Construction of 01 Nos.9.80m x 4.00mx 3.00m RCC Ghatla
    . at Charbhuta   Darji Bari MosjidPond.. Under Kalma
    Union,  Upazila Lalmohan Dist-Bhola  
21.a) Improvement  of Charlaxmi Abu Chawkider Bari Mosjid 
     Pond.  Under Kalma Union ,LalmohanUpazila, Dist-Bhola  
 b) Construction of 01 Nos.11.60m x 4.00mx 3.90m RCC 
     Ghatla.   at Charlaxmi Abu Chawkider Bari MosjidPond. 
     Under KalmaUnion,  Upazila Lalmohan Dist-Bhola 
22.a) Improvement  of  Char laxmi Amin Uddin Howlader Bari 
     Mosque Pond.  Under Kalma Union ,Lalmohan Upazila, Dist-
     Bhola  
b) Construction of 01 Nos.11.60m x 4.00mx 3.90m RCC Ghatla.
     at Char laxmi  Amin Uddin Howlader Bari Mosque  
     Pond.Under  Kalma Union ,Upazila Lalmohan Dist-Bhola  
23.a) Improvement  ofMunsi Bari Moktab Pond. Under 
     Charbhuta Union, Lalmohan Upazila, Dist-Bhola  
 b) Construction of 01 Nos.9.80m x 4.00mx 3.00m RCC 
     Ghatla.at  Munsi Bari Moktab Pond. Under Charbhuta
     Union,Upazila Lalmohan Dist-Bhola  
24.a) Improvement  of  Paik Bari Moktab Pond. Under Pourashava ,Lalmohan Upazila, Dist-Bhola  
 b) Construction of 01 Nos.9.80m x 4.00mx 3.00m RCC Ghatla.
     at Paik  BariMoktab Pond.. Under Pourashava, Upazila
     LalmohanDist-Bhola  
25.a) Improvement  ofCharbhuta Bahadur Bari Mosjid Pond 
     Under Kalma Union ,Lalmohan Upazila, Dist-Bhola  
  b) Construction of 01 Nos.11.60m x 4.00mx 3.90m RCC
     Ghatla.   at  Charbhuta Bahadur Bari Mosjid Pond Under
     Kalma Union,  Upazila LalmohanDist-Bhola.
</t>
  </si>
  <si>
    <t xml:space="preserve"> M/S Tahura Engerprise </t>
  </si>
  <si>
    <t>Do</t>
  </si>
  <si>
    <t>Nabarun Traders Ltd.</t>
  </si>
  <si>
    <t>A) Remaining work of  202.00m RCC &amp;  PC Girder Bridge on Nazirpur - West Char Umed Via Farajgonj Up Road at Ch.3800m ( Lalmohan)</t>
  </si>
  <si>
    <t>LBC</t>
  </si>
  <si>
    <t>22/12/19</t>
  </si>
  <si>
    <t>21/6/2020</t>
  </si>
  <si>
    <t>M/S Roni Construction</t>
  </si>
  <si>
    <t>hlcorporation85@gmai.com</t>
  </si>
  <si>
    <t>B) Remaining work of  202.00m RCC &amp;  PC Girder Bridge on Nazirpur - West Char Umed Via Farajgonj Up Road at Ch.3800m ( Lalmohan)</t>
  </si>
  <si>
    <t>M/S Alfi Enterprise</t>
  </si>
  <si>
    <t>msalfient@yahoo.com</t>
  </si>
  <si>
    <t>Construction of RCC Drain from Front of Monpura Upazila HealthComplex Shop of Alauddin Meker to Fuyader Sawmill Khal at Ch. 00m - 600m under Monpura Upazila Dist Bhola.</t>
  </si>
  <si>
    <t>25.03.20</t>
  </si>
  <si>
    <t>24.03.21</t>
  </si>
  <si>
    <t>1. Construction of Public Toilet Block on Hazirhat Bazar to Neyeberhat road near Hazirhat Bazar. 2. Construction of Sinking Deep Tube Well Public Toilet Block on Hazirhat Bazar to Neyeberhat road near Hazirhat Bazar under Monpura Upazila Dist Bhola.</t>
  </si>
  <si>
    <t>20.03.20</t>
  </si>
  <si>
    <t>22.09.20</t>
  </si>
  <si>
    <t xml:space="preserve">M/s Hoque Brothers </t>
  </si>
  <si>
    <t>hoqemdsaidul@gmail.com</t>
  </si>
  <si>
    <t>1. Improvement of RHD Shashigang Bazar BC Road to Sluice Ghat Embankment road at Ch. 00m - 210m Under Tazumuddin Upazila Dist Bhola. 2. Improvement of Shashigang Bazar Embankment road at Ch. 00m - 730m Under Tazumuddin Upazila Dist Bhola. 3. Improvement of RHD Krishi Bank to Embankment road at Ch. 00m - 380m Under Tazumuddin Upazila Dist Bhola.</t>
  </si>
  <si>
    <t>24/3/20</t>
  </si>
  <si>
    <t>23/03/21</t>
  </si>
  <si>
    <t>Md. Jakir Hossain</t>
  </si>
  <si>
    <t>hossainzakir460@gmail.com</t>
  </si>
  <si>
    <t>Construction of RCC Drain Within Upazila Parishad Complex Under Tazumuddin Upazila Dist Bhola.</t>
  </si>
  <si>
    <t>23/03/20</t>
  </si>
  <si>
    <t>22/09/20</t>
  </si>
  <si>
    <t>Construction of RCC Road on Char jatin UZR-GPS-West Embankment road at Ch. 400m - 1200m under Monpura Upazila Dist Bhola. Road ID 509654042</t>
  </si>
  <si>
    <t>21/03/20</t>
  </si>
  <si>
    <t>M/s Haider Builders</t>
  </si>
  <si>
    <t>haiderbuilders78@yahoo.com</t>
  </si>
  <si>
    <t>Construction of RCC drain from front of Monpura Upazila Health Complex Shop of Alauddin Mekar to Fuyader Sawmill Khal under Monpura Upazila Dist Bhola.</t>
  </si>
  <si>
    <t>Mohammed Eunus &amp; Brothers (Pvt) Ltd. A.S Towen ( 8th flower) Road No -01 Plot -553, Hill view  R/A P.S Punchlaish ,Chittaging</t>
  </si>
  <si>
    <t>Minor Maintenance of 9.9m long RCC Box Culvert on Shashi- bussion GC-Gajaria GC Via Majirhat Road Road at Chainage : 200m [509252003]</t>
  </si>
  <si>
    <t>SUPRB</t>
  </si>
  <si>
    <t>4.11.20</t>
  </si>
  <si>
    <t>30.10.21</t>
  </si>
  <si>
    <t>Minor Maintenance of 12.2m long RCC Girder Bridge on Shashibussion GC-Gajaria GC Via Majirhat Road Road at Chainage : 7100m [509252003]</t>
  </si>
  <si>
    <t>Minor Maintenance of 10.5m  long RCC Girder Bridge on Shashibussion GC-Gajaria GC Via Majirhat Road Road at Chainage : 9918m [509252003]</t>
  </si>
  <si>
    <t>Minor Maintenance of 18.0m long RCC Box Culvert on Shashibussion GC-Gajaria GC Via Majirhat Road Road at Chainage : 11490m [509252003]</t>
  </si>
  <si>
    <t>Minor Maintenance of 18.0m long RCC Box Culvert on Shashibussion GC-Gajaria GC Via Majirhat Road Road at Chainage : 13920m [509252003]</t>
  </si>
  <si>
    <t>Minor Maintenance of 16.50m  long RCC Girder Bridge on Gazaria GC-Char Manika RHD via Dularhat, Anjurhat  Road at Chainage : 2861m [509252009]</t>
  </si>
  <si>
    <t>Minor Maintenance of 12.70m  long RCC Box Culvert on Gazaria GC-Char Manika RHD via Dularhat, Anjurhat  Road at Chainage : 9561m [509252009]</t>
  </si>
  <si>
    <t>Minor Maintenance of 378.40m long PC Girder Bridge on Gazaria GC-Char Manika RHD via Dularhat, Anjurhat  Road at Chainage : 18250m [509252009]</t>
  </si>
  <si>
    <t>Minor Maintenance of 22.60m long RCC Girder Bridge on Gazaria GC-Char Manika RHD via Dularhat, Anjurhat  Road at Chainage : 18400m [509252009]</t>
  </si>
  <si>
    <t>Minor Maintenance of 8.80m  long RCC Box Culvert on Gazaria GC-Char Manika RHD via Dularhat, Anjurhat  Road at Chainage : 23557m [509252009]</t>
  </si>
  <si>
    <t>Minor Maintenance of 16.00m long RCC Girder Bridge on Dularhat GC (Abubakarpur Chowmohani Hat) - Kalmir  More RHD (Shashibusion GC) via Fakir hat Road at Chainage : 8377m [509252010]</t>
  </si>
  <si>
    <t>Minor Maintenance of 30.00m long RCC Girder Bridge on Tazumuddin Hospital(RHD)-Dowrir GC via Khasher Hat GC &amp; Bangla bazar Road at Chainage : 8800m [509912003]</t>
  </si>
  <si>
    <t>M/S Bahadur Traders</t>
  </si>
  <si>
    <t>bahadur.traders.bd2019@gmail.com</t>
  </si>
  <si>
    <t>Maintenance of Charfassion RHD - Masumakhanam Madrasha - Dawan Bari Road From Ch. 00m - 1350m [Road ID 509185176] Union : South Dighlodi, Upazila : Bhola Sadar.</t>
  </si>
  <si>
    <t>24.01.21</t>
  </si>
  <si>
    <t>M/s Al Amin Traders</t>
  </si>
  <si>
    <t>msalamintraders91@gmail.com</t>
  </si>
  <si>
    <t>Maintenance of Ilisha RHD (Kalam Member Mill Ghor) - Shanir Bridge from Ch. 00m - 1850m [Road ID 509184040] Union : East Ilisha, Upzilla : Bhola Sadar.</t>
  </si>
  <si>
    <t>23.04.21</t>
  </si>
  <si>
    <t>Maintenance of Nabipur cyclone shelter Road near latial shop - nasir Majee Road via shanu member bari Road from Ch. 00m - 830m [Road ID 509185071] Union : Shibpur/Dhonia, Upazila : Bhola Sadar.</t>
  </si>
  <si>
    <t>M/S Alom Enterprie</t>
  </si>
  <si>
    <t>alamenterprisebhola@gmail.com</t>
  </si>
  <si>
    <t>Maintenance of Kunjer hat - Betua khal from Ch. 00m - 990m [Road ID 509214006] Union : Kachia, Upazila : Borhanuddin..</t>
  </si>
  <si>
    <t>Md. Abul Kashem</t>
  </si>
  <si>
    <t>akashem1971@gmail.com</t>
  </si>
  <si>
    <t>Maintenance of Alimuddin bazar - Noor mair hat (Mosoner Hat) from Ch. 00m - 970m [Road ID 509214033] Union : Boro Manikka, Upazila : Borhanuddin.</t>
  </si>
  <si>
    <t>M/s chawdhury Enterprise</t>
  </si>
  <si>
    <t>mschowdhuryenterprise88@gmail.com</t>
  </si>
  <si>
    <t>Maintenance of Sikder hat Moniram Road - Bouranuddin Lalmohon RHD from Ch. 00m - 1630m [Road ID 509214016] Union :Tobgi, Upazila : Borhanuddin</t>
  </si>
  <si>
    <t xml:space="preserve">M/S Classic Traders </t>
  </si>
  <si>
    <t>classictraders.bhola@gmail.com</t>
  </si>
  <si>
    <t>Maintenance of Rajapur Santir hat Bazar-Ali Meji Bari Via Sampur Helal Member bari Road from Ch. 00m - 2940m. Road ID 509184075. Union- Rajapur. Upazila- Bhola sadar.</t>
  </si>
  <si>
    <t>01.07.21</t>
  </si>
  <si>
    <t xml:space="preserve">M/s Saira Enterprise </t>
  </si>
  <si>
    <t>mssairaenterprise@gmail.com</t>
  </si>
  <si>
    <t>Maintenance of Ratanpur DC Road (Vocation) -Badur bari from Ch. 00m - 2000m. Road ID 509184063. Union- Shibpur. Upazila- Bhola sadar.</t>
  </si>
  <si>
    <t>03.03.21</t>
  </si>
  <si>
    <t xml:space="preserve">M/S Rony Enterprise </t>
  </si>
  <si>
    <t>msronyenterprise2020@gmail.com</t>
  </si>
  <si>
    <t>Maintenance of Tobgi Zamal Kandi Bridge-Uttar Tobgi RHD Via Abu Taher Member Bari Road from Ch 00m-600m Road ID 509215120.</t>
  </si>
  <si>
    <t>15.05.21</t>
  </si>
  <si>
    <t>M/s Hider Buiders</t>
  </si>
  <si>
    <t>Maintenance of Manikahat Uttor RHD to Gangapur Road from Ch 00m-2210m Road ID 509215025.</t>
  </si>
  <si>
    <t>7.3.21</t>
  </si>
  <si>
    <t>6.7.21</t>
  </si>
  <si>
    <t>M/S Swa Construction</t>
  </si>
  <si>
    <t>almripon79@gmail.com</t>
  </si>
  <si>
    <t>Maintenance of Natun Bazar-Bhuya Bari Bridge ( UZR 2003) Road from Ch: 00m-1822m. [Road ID 509545107]. Union-Lordharing, Upazila- Lalmohan</t>
  </si>
  <si>
    <t>1.06.21</t>
  </si>
  <si>
    <t>Toma Construction &amp; Co. Ltd</t>
  </si>
  <si>
    <t>tccmdsp@gmail.com</t>
  </si>
  <si>
    <t>Contruction of 97 Nos Cyclone Shelter ,under Bhola District.( Pakage No. LGED/MDSP/BHO/14-15/NW-11 )</t>
  </si>
  <si>
    <t xml:space="preserve">MDSP </t>
  </si>
  <si>
    <t>29.03.20</t>
  </si>
  <si>
    <t>28.03.22</t>
  </si>
  <si>
    <t>M/s Lata Enterprise</t>
  </si>
  <si>
    <t>kishor.r100@gmail.com</t>
  </si>
  <si>
    <t>(a)Improvement of Bapta Grameen tower-altazer rahman collage road. (ch.00m-835m) [ID No. 509185195] (b) Construction of 01no 1.50mx1.50m culvert at ch.359m on the same road under Sadar Upazila, Bhola Dstrict.</t>
  </si>
  <si>
    <t>25.03.21</t>
  </si>
  <si>
    <t>24.03.22</t>
  </si>
  <si>
    <t>M/S Evja Construction</t>
  </si>
  <si>
    <t>evjacons2020@gmail.com</t>
  </si>
  <si>
    <t>(a)Improvement of Dokhin digoldy shardar bari - ruhulamin mollik bari road. (ch.00m-510m) [ID No. 509185252] under Sadar Upazila, Bhola Dstrict</t>
  </si>
  <si>
    <t>25.3.21</t>
  </si>
  <si>
    <t>24.9.21</t>
  </si>
  <si>
    <t xml:space="preserve">M/S Khan Enterprise </t>
  </si>
  <si>
    <t>mskhanenterprise80@gmail.com</t>
  </si>
  <si>
    <t>(a)Improvement of Dokhin digoldy shantir hat fokir bari road. (ch.00m-330m) [ID No. 509185251] (b) Construction of 01no 1.50mx1.50m culvert at ch.68m on the same road under Sadar Upazila, Bhola Dstrict..</t>
  </si>
  <si>
    <t>24.09.21</t>
  </si>
  <si>
    <t>(a)Improvement of Valumiya lamsir char-pondit bari-notun mosque-alom master bari road. (ch.00m-1500m) [ID No. 509185223] (b) Construction of 04no 0.75mx0.75m culvert at ch.460m,508m,1261m&amp;1278m on the same road under Sadar Upazila, Bhola Dstrict.</t>
  </si>
  <si>
    <t>24.3.22</t>
  </si>
  <si>
    <t>M/s Jehan Traders</t>
  </si>
  <si>
    <t>msjehantraders@gmail.com</t>
  </si>
  <si>
    <t>(a)Improvement of Mridhar hat Azimuddin road to (Farid Chirman bari) Otteruddin road. (ch.00m-725m) [ID No. 509295133] (b) Construction of 01no 1.00mx1.00m culvert at ch.430m on the same road under Daulatkhan Upazila, Bhola Dstrict..</t>
  </si>
  <si>
    <t>Fakir Md. Kamrul Hasan</t>
  </si>
  <si>
    <t>mdkamrul1975@gmail.com</t>
  </si>
  <si>
    <t>(a)Improvement of North Joynagar UP office to Chailtatali Bazar (Azim Rari Madarasha) road. (ch.1386m-2126m) [ID No. 509294030] [Salvaged Value Tk 1516513.00] (b) Construction of 03no 1.00mx1.00m culvert at ch.1427m,1574m&amp;1866m on the same road under Daulatkhan Upazila, Bhola Dstrict..</t>
  </si>
  <si>
    <t>Sorder Enterprise</t>
  </si>
  <si>
    <t>sarderenterprise2021@gmail.com</t>
  </si>
  <si>
    <t>(a)Improvement of South joynagar Shasealam diller bari road to Noor mir miar hat-Azade Nagar road. (ch.00m-495m) [ID No. 509295115] (b) Construction of 02no 1.00mx1.00m culvert at ch.304m&amp;390m on the same road under Daulatkhan Upazila, Bhola Dstrict..</t>
  </si>
  <si>
    <t>M/s Tatulia Traders</t>
  </si>
  <si>
    <t>ms.tentuliatraders@gmail.com</t>
  </si>
  <si>
    <t>(a)Improvement of Char Madraj UP-Abuganj Road (Notun Mosjid) to Kangalirhat (WDB) Via Hamidpur J/High School road. (ch.850m-1125m) [ID No. 509254180] (b) Construction of 01no 1.50mx1.50m culvert at ch.957m on the same road under Charfassion Upazila, Bhola Dstrict...</t>
  </si>
  <si>
    <t>Md.Asadullah</t>
  </si>
  <si>
    <t>md.asadullah2015@gmail.com</t>
  </si>
  <si>
    <t>(a)Improvement of Dokhin digoldy bagmara road (kali khola)-sohidul master bari road. (ch.00m-350m) [ID No. 509185255] (b) Construction of 01no 1.50mx1.50m culvert at ch.98m on the same road. (c) Construction of 01no 0.750mx0.750m culvert at ch.98m on the same road under Sadar Upazila, Bhola Dstrict.</t>
  </si>
  <si>
    <t>M/s Bhadur Traders</t>
  </si>
  <si>
    <t>bahadurtraders875@gmail.com</t>
  </si>
  <si>
    <t>Maintenance of Shashibhussion-Anjurhat Road (Iqbal Patwary Dokan) to Bazlur Bazar Road from (Ch. 2000m-4300m). Road [ID-509254183] Under Charfassion Upazila, District-Bhola.</t>
  </si>
  <si>
    <t>Maintenance of Matiarmar tank- Laxmipur GPS road. ch.00m-505m Road ID No 509214013. Under Borhanuddin Upazila, District-Bhola</t>
  </si>
  <si>
    <t>30/5/21</t>
  </si>
  <si>
    <t>29/08/21</t>
  </si>
  <si>
    <t xml:space="preserve">M/s Nazma Enterprise </t>
  </si>
  <si>
    <t>nazmaent71@gmail.com</t>
  </si>
  <si>
    <t>Improvement of RHD Road Bapari House-Uttar choto manika GPS road Ch-00m-720m. Road ID No-509215147 b. Construction 3no 0.625mx0.60m culvert at Ch-50m 35m 350m &amp; 680m on the same road. Salvage Value Tk-314494.00. Under Borhanuddin Upazila District-Bhola</t>
  </si>
  <si>
    <t>M/S A Hi &amp; Sons</t>
  </si>
  <si>
    <t>ahaiandsons2004@gmail.com</t>
  </si>
  <si>
    <t>Maintenance of Aminabad Shaheber Hat-Abubakarpur UP Mukarbanda BC Road via Karnofuly Abasion (Old Name: Char Fakira Beri badh- Osmangonj Union Border Road.4074) Ch.00m-2857m Under Charfassion Upazila. District-Bhola Road ID No 509254232</t>
  </si>
  <si>
    <t>M/s Quaid Enterprise</t>
  </si>
  <si>
    <t>quaidkhan1972@gmail.com</t>
  </si>
  <si>
    <t>Maintenance of Jinnaganar UP-Dularhat-Hazirhat via Abdullahpur UP Office road. Ch.1080m-3160m under Charfassion Upazila. District-Bhola. Road ID No 509253040</t>
  </si>
  <si>
    <t xml:space="preserve">M/S Jarir Bin Rakab </t>
  </si>
  <si>
    <t>Maintenance of Shashibhussion-Anjurhat road (Iqbal Patwary Dokan) to Bazlur Bazar Road from (Ch. 00-800m). Road [ID-509254183] under Charfassion Upazila, District-Bhola.</t>
  </si>
  <si>
    <t>M/s Somata Enterprise,  Bhola</t>
  </si>
  <si>
    <t>Rehabiliation of Nilkamal UPC Ghosherhat-Banglabazar Road from Ch. 00-1665m under Charfassion Upazila. Road ID No 509253011 B -Rehabiliation of Nilkamal UPC Ghosherhat-Hajirhat Maya river Road from Ch. 7370-9800m under Charfassion Upazila. District Bhola Road ID No 509253016</t>
  </si>
  <si>
    <t>CAFDRIP</t>
  </si>
  <si>
    <t>M/s Lutfar Kabir , Dilbag ,Barisal</t>
  </si>
  <si>
    <t>Rehabiliation of Ghosherhat-South way of Maya Kheya Ghat via Gachirkhal Bazar &amp; Chowkider khal Bazar Road from Ch. 7650-9200m under Charfassion Upazila. Road ID No 509254106 B-Rehabiliation of Aminabad Bayatir Khal-Charsession Dularhat GC Road Mozamml shop old name Aminabad bayiter khal Bridge-East side of Madraj Bery Bandh.4028 Road at Ch. 00-1530m under Charfassion Upazila District Bhola Road ID No 509254028</t>
  </si>
  <si>
    <t xml:space="preserve">M/s Jashim Construction </t>
  </si>
  <si>
    <t>Rehabilitation of Abu Bakarpur UP office (Poshcim Halimabad Community GPS)-Aminabad UPC (Majhirhat) Road from Ch.00-1850m under Charfassion Upazila, District-Bhola. Road ID No-509253035</t>
  </si>
  <si>
    <t>24/2/22</t>
  </si>
  <si>
    <t>M/s Johanabi Enterprise, Bhola</t>
  </si>
  <si>
    <t>johanobienterprise@gmail.com</t>
  </si>
  <si>
    <r>
      <t xml:space="preserve">Rehabilitation of Dularhat Road (Nurabad UP Office)-Gachir khal bazar Length=4.99km </t>
    </r>
    <r>
      <rPr>
        <b/>
        <sz val="10"/>
        <color indexed="8"/>
        <rFont val="Calibri"/>
        <family val="2"/>
      </rPr>
      <t>(Charfassion)</t>
    </r>
  </si>
  <si>
    <t>28/12/21</t>
  </si>
  <si>
    <t>M/s Anika Enterprise Daulatkhan,Bhola</t>
  </si>
  <si>
    <t>msanikaenterprise@gmail.com</t>
  </si>
  <si>
    <t>Rehabilitation of Haju Rarir Mill -  Batua RHD (Ucha Pool) via   Jainpuri Khankha.  (Old Name : Kasemgonj - East side of Madraj Beribadh Road. 4076) (Charfassion)</t>
  </si>
  <si>
    <t>24/12/21</t>
  </si>
  <si>
    <t xml:space="preserve">M/s Bokshi Enterprise </t>
  </si>
  <si>
    <t>bokshienterprise@gmail.com</t>
  </si>
  <si>
    <t xml:space="preserve">Rehabilitation ofRHD (Bangla Bazar) - Manika Notun Bazar Via Madrasha Bazar &amp; Bozlur Bazar. (Charfassion) </t>
  </si>
  <si>
    <t>M/s Khaleda construction ,Daulatkhan,Bhola.</t>
  </si>
  <si>
    <t>khaladaconstruction007@gmail.com</t>
  </si>
  <si>
    <t>Rehabilitation of Kashemgonj  Bazar(Ahammed  Shek Bari) - Almadina Masjid (Nuton Masjid -Hazirhat BC  Road) (OlKashemgonj  - East Side of Madraj Berry Bandh (Charfassion)</t>
  </si>
  <si>
    <t>Md Jakirul Alam ,Bhola Sadar,Bhola</t>
  </si>
  <si>
    <t>alamjakirul@gmail.com</t>
  </si>
  <si>
    <t>Rehabilitation of  Charfession GC(B.R.D.B.)-Mazirhat(WDB Embak).  ( Charfassion)</t>
  </si>
  <si>
    <t>M/s Md. Dalower Hossain, Nolchity, Jhalokathi</t>
  </si>
  <si>
    <t>msmddelowarhossain@gmail</t>
  </si>
  <si>
    <t>Rehabilitation of Awaspur UP (RHD) - West way of Fakir hat Kasmgonj BC Road (Bazar)  ( Old Name:- Madraj Berry Bandh  to West Side Tatulia River Road.3056)  Charfasson</t>
  </si>
  <si>
    <t>M/s Ayra Enterprise Baherchar ,Barishal</t>
  </si>
  <si>
    <t>Msayraenterorise@gmail.com</t>
  </si>
  <si>
    <t>Rehabilitation of UNR 3013 (Modon Paler Saw Meal)-Ajam Road via the H/Q Shahin Matubber from Ch. 00-1000m under Upazila-Lalmohan, Disuict-Bhola. Road ID No-509545001</t>
  </si>
  <si>
    <t>M/s Fatama Emterprise Daulatkhan</t>
  </si>
  <si>
    <t>ziauddinkamal26@gmail.com</t>
  </si>
  <si>
    <t>Rehabilitation of Charfession Betua Road to Madraj UP Road from Ch. 1640-3660m under Upazila-Charfassion, District-Bhola. Road ID No-509253029</t>
  </si>
  <si>
    <t>Rehabilitation of Bhola-Charfassion RHD (Alam Bazar)-Pas Pagler More Road from Ch. 2720-3310m under Upazila-Lalmohan, District-Bhola. Road ID No-509544024</t>
  </si>
  <si>
    <t>Bogura</t>
  </si>
  <si>
    <t>S Ananta Bikash Tripura &amp; S A Construction-JV
Milonpur, Khagrachari Sadar, Khagrachari.</t>
  </si>
  <si>
    <t>sabtandsaconstructionjv2019@gmail.com</t>
  </si>
  <si>
    <t>1.Improvement of Dhaka NHW - Shajahanpur Poura para BC road from Ch.00-1000m Under Shajahanpur Upazila District: Bogura. Road ID No.110965075. 2. Improvement of Boriatola - Vanderpaiker (Starting Point Majihira GCM - Sonahata Hat Road) BC road from Ch.00-1490m Under Shajahanpur Upazila District: Bogura. Road ID No. 110964062</t>
  </si>
  <si>
    <t>15/12/20</t>
  </si>
  <si>
    <t>25/12/21</t>
  </si>
  <si>
    <t>M/S DOYEL ENTERPRISE
Dalpotty, Santahar, Bogura.</t>
  </si>
  <si>
    <t>ms.doyelenterprise@yahoo.com</t>
  </si>
  <si>
    <t>Improvement of Sudin Tarafdarpara BC Road from Ch. 00-1000m with U-Drain Under Adamdighi Upazila District Bogura (Road ID No.110065088.) 2) Improvement of Dahapur - Vebra Village Road with U-Drain &amp; Surface Drain (a) Dahapur Ch. 00-325m (b) Vebra Ch.00-120m Under Adamdighi Upazila District Bogura (Road ID No.110065029) Under Adamdighi Upazila District Bogura.</t>
  </si>
  <si>
    <t>05/08/2020</t>
  </si>
  <si>
    <t>05/30/2021</t>
  </si>
  <si>
    <t>M/S Sifat Enterprise
Baropur, Radar more,Bogura sadar, Bogura.</t>
  </si>
  <si>
    <t>sifatenterprise0@gmail.com</t>
  </si>
  <si>
    <t>1.Improvement of Majhira Cantonment Takurgari Cheek Post Fire Spot BC road from Ch.00-855 &amp; 2402-2547m Under Shajahanpur Upazila District Bogura. Road ID No. 110964110. 
2.Improvement of Katabari Uttarpara C-Block Katabari Uttarpara Jame Mosque BC road from Ch.00-285m Under Shajahanpur Upazila District Bogura. Road ID No. 110964110. 
3.Improvement of Ranirhat-Durgapur-Jora Noyapara Village BC road from Ch.00-350m Under Shajahanpur Upazila District Bogura. Road ID No. 110965063. 4.Improvement of Ranirhat-Sabrulhat via Jora Madrasha BC Road from Ch.00-1760m Under Shajahanpur Upazila District Bogura. Road ID No. 110964020.</t>
  </si>
  <si>
    <t>1,32,77,410</t>
  </si>
  <si>
    <t>10/25/2020</t>
  </si>
  <si>
    <t>10/27/2021</t>
  </si>
  <si>
    <t>MS. Islam Enterprise,
Lotifpur Coloni, Bogra.</t>
  </si>
  <si>
    <t>selimmahmudferdoush@gmail.com</t>
  </si>
  <si>
    <t>Rehabilitation of 330m Long RCC Girder Bridge 
on Tarnuhut GC - Chandanbaishsa GC road at Ch..1708m (110402002)</t>
  </si>
  <si>
    <t>SupRB</t>
  </si>
  <si>
    <t>11/19/2020</t>
  </si>
  <si>
    <t>05/19/2021</t>
  </si>
  <si>
    <t>M/S Zitu Trad International</t>
  </si>
  <si>
    <t>mszitutradeinternational@gmail.com</t>
  </si>
  <si>
    <t>1.Construction of Open RCC Drain at Goinakuri Village at Ch.00-175m Under Shajahanpur Upazila District Bogura. Road ID No. 110964020. 2.Construction of Open RCC Drain Dhaka NHW-Majhira Bazar at Ch.00-224m Under Shajahanpur Upazila District Bogura. Road ID No. 110965077. 3.Construction of Open RCC Drain Dhaka NHW-Shajahanpur Purbo para Efficetive Lengt 327m Under Shajahanpur Upazila District Bogura. Road ID No. 110965075</t>
  </si>
  <si>
    <t>82,91,221.90</t>
  </si>
  <si>
    <t>M/S MAA Tasin Enterprise
Chakdour, Sukhanpuqur, Gabtali, Bogura.</t>
  </si>
  <si>
    <t>maatasinenterprise@gmail.com</t>
  </si>
  <si>
    <t>a) Improvement of Gazaria Boraitoli Nayapara GPS road at Ch.700-1200.00m.[School code 110885095] under Sherpur Upazila District Bogura. b) Improvement of Shogona RNGPS road (R&amp;H road Gholgoria Bonkori hat road) at Ch.850-1400.00m [School code 110090608] &amp; Construction of 01 no. U-Drain Size 0.625mx0.600m at Ch.1090.00m. [School code 110090608] under Sherpur Upazila District Bogura.</t>
  </si>
  <si>
    <t>RDRIPD</t>
  </si>
  <si>
    <t>05/28/2020</t>
  </si>
  <si>
    <t>01/20/2021</t>
  </si>
  <si>
    <t>J S ENTERPRISE
Bakultola Koypara, Bogura Sadar, Bogura</t>
  </si>
  <si>
    <t>jsenterprise442@gmail.com</t>
  </si>
  <si>
    <t>Periodic Maintenance of Dhunot - Gossinbari - Vanderbari - Dheakuria GC Road from Ch. 1200m-2600m [Road ID #110272011] Under Dhunot Upazila District Bogura.</t>
  </si>
  <si>
    <t>15/11/21</t>
  </si>
  <si>
    <t>M/S. Aurk Enterprise
19/465 Datta Bari Bogra/Chak Suttrapur Badurtola Bogra sadar Bogra</t>
  </si>
  <si>
    <t>msaurkenterprise65@gmail.com</t>
  </si>
  <si>
    <t>Periodic Maintenance of Dhunot - Gossinbari - Vanderbari - Dheakuria GC Road from Ch. 2600m-4000m [Road ID #110272011] Under Dhunot Upazila District Bogura.</t>
  </si>
  <si>
    <t>25//8/21</t>
  </si>
  <si>
    <t>M/S. Shajeda Traders
Chokforid, Lotifpur, Colony, Bogra Sadar, Bogra</t>
  </si>
  <si>
    <t>msshajedatraders@gmail.com</t>
  </si>
  <si>
    <t>Periodic Maintenance of Shibgonj GC - Bihar GC Road from Ch. 3300m-5420m [Road ID #110942002] Under Shibganj Upazila District Bogura.</t>
  </si>
  <si>
    <t>30/09/21</t>
  </si>
  <si>
    <t>29/12/21</t>
  </si>
  <si>
    <t>M/S Mondol Traders
Itakhola Bazar, Khetlal, Joypurhat.</t>
  </si>
  <si>
    <t>egpmondaltraders2020@gmail.com</t>
  </si>
  <si>
    <t>Periodic Maintenance of Guzia RHD - Daridaha GC Road from Ch. 3000m-5200m [Road ID #110942004] Under Shibganj Upazila District Bogura.</t>
  </si>
  <si>
    <t>20/09/21</t>
  </si>
  <si>
    <t xml:space="preserve">M/S Rouddro Rattri EnterpriseGobindopur, Amrul, Nagarhat, Shajahanpur, Bogra-5801
</t>
  </si>
  <si>
    <t>rouddrorattri@gmail.com</t>
  </si>
  <si>
    <t>Periodic Maintenance of Amsatta dayaler more - FWC Road from Ch. 00m-1800m [Road ID #110334038] Under Dupchanchia Upazila District Bogura.</t>
  </si>
  <si>
    <t>25/9/21</t>
  </si>
  <si>
    <t>23/11/21</t>
  </si>
  <si>
    <t>Zesiya Traders
Dewanpara, Upazila: Joypurhat Sadar, District: Joypurhat</t>
  </si>
  <si>
    <t>zesiyatraders@gmail.com</t>
  </si>
  <si>
    <t>Periodic Maintenance of Jogarpara - Chandpur Road from Ch. 00m-1720m [Road ID #110544044] under Kahaloo Upazila District Bogura.</t>
  </si>
  <si>
    <t>20/11/2021</t>
  </si>
  <si>
    <t>M.M. Builders &amp; Engineers Ltd. - Mst. Morium Begum (JV)
Kundagram, Adamdighi, Bogra</t>
  </si>
  <si>
    <t>mbel.mmb2019@gmail.com</t>
  </si>
  <si>
    <t>Rehabilitation of Durgapur - Jamadarpukur Road from Ch. 7300m-9850m [Road ID #110542002] Under Kahaloo Upazila District Bogura.</t>
  </si>
  <si>
    <t>30/9/21</t>
  </si>
  <si>
    <t>30/9/2022</t>
  </si>
  <si>
    <t>M.M. Builders House - 127(6th floor), Road No. -10, Block - C, Niketon, Gulshan - 1, Dhaka - 1212.</t>
  </si>
  <si>
    <t>Engineers Ltd. - Mst. Morium Begum Kundagram, Adamdighi, Bogra.</t>
  </si>
  <si>
    <t>moriumbegum1979@gmail.com</t>
  </si>
  <si>
    <t>Md. Fazlul Haque
Komaigari, Naogaon.</t>
  </si>
  <si>
    <t>fazlulhaque12870@gmail.com</t>
  </si>
  <si>
    <t>Widening of Nasaratpur Morail - Raikali via Shaoil Hat Road from Ch. 1400m-3400m [Road ID #110063002] Under Adamdighi Upazila District Bogura.</t>
  </si>
  <si>
    <t>28/01/22</t>
  </si>
  <si>
    <t>M/S. RAJ CONSTRUCTION &amp; M/s. DOIEL ENTERPRISE JV
SONATOLA NOTUN BAZAR SONATOLA BOGURA</t>
  </si>
  <si>
    <t>mdshafiqulislamm474@gmail.com</t>
  </si>
  <si>
    <t>Periodic Maintenance of Kichok RHD - Muslimgonj GC Road from Ch. 00m-4375m [Road ID #110942003] under Shibganj Upazila District Bogura.</t>
  </si>
  <si>
    <t>M/S. RAJ CONSTRUCTION
Raj Complex, Sherpur Road, Kanusgari, Bogura Sadar, Bogura-5800</t>
  </si>
  <si>
    <t>ms.rajconstruction@gmail.com</t>
  </si>
  <si>
    <t>M/s. DOIEL ENTERPRISE
Sonatola, Bogra.</t>
  </si>
  <si>
    <t>doielenterprise@gmail.com</t>
  </si>
  <si>
    <t>M/S M. H. KHAN
Thanthonia, Tatultola, Bogra Sadar, Bogra-5800</t>
  </si>
  <si>
    <t>msmhkhan17@gmail.com</t>
  </si>
  <si>
    <t>Periodic Maintenance of Narhatta UP Office - Kalitola hat (Via Kallanpur, Panchgram) Road from Ch. 2540m-3364m [Road ID #110543004] under Kahaloo Upazila District Bogura.</t>
  </si>
  <si>
    <t>17/09/21</t>
  </si>
  <si>
    <t>M/s. Arefa Enterprise
Bibirpara, Doripara, Sariakandi, Bogra.</t>
  </si>
  <si>
    <t>arefaenterp@gmail.com</t>
  </si>
  <si>
    <t>Periodic Maintenance of Murail UP - Dighirhat Road from Ch. 00m-517m [Road ID #110543005] under Kahaloo Upazila District Bogura</t>
  </si>
  <si>
    <t>29/11/21</t>
  </si>
  <si>
    <t>S K S CONSTRUCTION &amp; SUPPLIERS
Bogura</t>
  </si>
  <si>
    <t>sksconstructionosuppliers@gmail.com</t>
  </si>
  <si>
    <t>Periodic Maintenance of Murail UP - Kalitola Hat Road ( Vai Paikor, Bonbonai)from Ch. 630m-830m [Road ID #110543006] under Kahaloo Upazila District Bogura.</t>
  </si>
  <si>
    <t>29//11/21</t>
  </si>
  <si>
    <t>M/S SOIKAT &amp; ABID TRADERS
Banail Shibganj Bogura-5810</t>
  </si>
  <si>
    <t>mssoykatandabidtraders@gmail.com</t>
  </si>
  <si>
    <t>Periodic Maintenance of Luxmipur (Polltry Farm) - Gurbisha Road from Ch. 00m-1642m [Road ID #110544012] under Kahaloo Upazila District Bogura.</t>
  </si>
  <si>
    <t>22/09/21</t>
  </si>
  <si>
    <t>21/11/21</t>
  </si>
  <si>
    <t>M/S.UMME SADIA HOMAIRA TRADERS
Sonatola Bondor, Bogura</t>
  </si>
  <si>
    <t>sadia.humaira2017@gmail.com</t>
  </si>
  <si>
    <t>Periodic Maintenance of Burigonj UP - Bhayerpukur hat Road from Ch. 3375m-6530m [Road ID #110943006] under Sihbganj Upazila District Bogura.</t>
  </si>
  <si>
    <t>M/S REPON ENTERPRISE
Majhira, Shajahanpur PS; Bogura - 5801; Bangladesh</t>
  </si>
  <si>
    <t>msrenterprise83@gmail.com</t>
  </si>
  <si>
    <t>Periodic Maintenance of Dahor - Domargram Road from Ch. 00m-1000m [Road ID #110544019] under Kahaloo Upazila District Bogura.</t>
  </si>
  <si>
    <t>M/S. Sodas Enterprise
Lotifpur Modhopara, Bogra.</t>
  </si>
  <si>
    <t>mssodasenterprise@gmail.com</t>
  </si>
  <si>
    <t>Periodic Maintenance of Durgapur - Talora Road from Ch. 00m-1980m [Road ID #110544040] under Kahaloo Upazila District Bogura.</t>
  </si>
  <si>
    <t>14/12/21</t>
  </si>
  <si>
    <t>Zesiya Traders Prop: Nahar Sultana , Father: Abu Hossain Mollah, Dewanpara, Upazila: Joypurhat Sadar, District: Joypurhat</t>
  </si>
  <si>
    <t>20/11/21</t>
  </si>
  <si>
    <t>M/S. Maa Tasin Enterprise
Chakdour, Sukhanpuqur, Gabtali, Bogura.</t>
  </si>
  <si>
    <t>Periodic Maintenance of Indokhor - Domor Gram Via Moharajoy Road from Ch. 00m-1770m [Road ID #110545009] under Kahaloo Upazila District Bogura.</t>
  </si>
  <si>
    <t>30/11/21</t>
  </si>
  <si>
    <t>M/S Ayesha Enterprise</t>
  </si>
  <si>
    <t>bozlualam24@gmail.com</t>
  </si>
  <si>
    <t>Improvement of Dumurgram Central Boro  Jame Mosque under Murail Union.</t>
  </si>
  <si>
    <t>28/02/22</t>
  </si>
  <si>
    <t xml:space="preserve">Ms Shifa Enterprise
Joypurhat Sadar,Joypurhat
</t>
  </si>
  <si>
    <t>msshifaenterprise1978@gmail.com</t>
  </si>
  <si>
    <t>Rehabilitation of Bogra-Tornihat Road (8Maile)-Kolapa Road from Ch: 00m-970m [ID#110404051] Under Gabtali Upazila District: Bogura</t>
  </si>
  <si>
    <t>19/11/21</t>
  </si>
  <si>
    <t>M/S Mukta Traders
Prop. Jagannath Shaha, Station Road ,Joypurhat</t>
  </si>
  <si>
    <t>msmuktatraders7@yahoo.com</t>
  </si>
  <si>
    <t>Maliandanga GPS (Pucca Road) - H/O Baktiar SP Road</t>
  </si>
  <si>
    <t>11/26/2020</t>
  </si>
  <si>
    <t>02/07/2021</t>
  </si>
  <si>
    <t>M/S Shikto Enterprise
Prop. Kazi Md. Mohasin Ali, Sugar Mill Road. Joypurhat</t>
  </si>
  <si>
    <t>msshiktoenterprise13@yahoo.com</t>
  </si>
  <si>
    <t>Burujhat-Karamjahat Road(Gabtali part)</t>
  </si>
  <si>
    <t>11/25/2020</t>
  </si>
  <si>
    <t>02/02/2021</t>
  </si>
  <si>
    <t>M/S Romaisa &amp; Redwan Enterprise
Pachuil, Khetlal, Joypurhat.</t>
  </si>
  <si>
    <t>msromaishaandredwanenterprise@gmail.com</t>
  </si>
  <si>
    <t>Gabtali Bagbari pucca Road-Gabtali Sharikandi Pucca Road via GoRoadoha Pachimpara Road</t>
  </si>
  <si>
    <t xml:space="preserve">M/S Rowja Traders
Badurtola Gopal Shah Lane Bogra
</t>
  </si>
  <si>
    <t>msrowjatraders@gmail.com</t>
  </si>
  <si>
    <t xml:space="preserve">Khidroperi P.S.-Moria via Shalmara Road </t>
  </si>
  <si>
    <t>25/09/21</t>
  </si>
  <si>
    <t xml:space="preserve">M/S MA Enterprise
Momin market 05th Floor 07matha,Thana road.Bogra sadar. Bogra.
</t>
  </si>
  <si>
    <t>msmaenterprise1981@gmail.com</t>
  </si>
  <si>
    <t>Gajimatola pucca Road-Uzgram Road</t>
  </si>
  <si>
    <t xml:space="preserve">M/S Nirob Traders
Sajapur Mondolpara Majhira Shajahanpur Bogura-5801
</t>
  </si>
  <si>
    <t>msnirobtraders1976@gmail.com</t>
  </si>
  <si>
    <t xml:space="preserve">Darail hat-Nishindara Road </t>
  </si>
  <si>
    <t>M/S Shifa Enterprise
Joypurhat Sadar,Joypurhat</t>
  </si>
  <si>
    <t>Bogra-Tornirhat Road(8Mile)-Kolapa Road</t>
  </si>
  <si>
    <t>M/S JM Enterprise
Chok Varuniea,Joypurhat sadar,Joypurhat</t>
  </si>
  <si>
    <t>msjmenterprise18@gmail.com</t>
  </si>
  <si>
    <t>Rehabulitation of Betgari - Fenigram Via Daboir Road from Ch: 00m - 1580m [ID # 110945016] Under Shibganj Upazila District Bogura.</t>
  </si>
  <si>
    <t>25/07/21</t>
  </si>
  <si>
    <t>31/10/21</t>
  </si>
  <si>
    <t>Rehabilitation of Gabtali Bagbari pucca Road- Gabtali Sharkandi Pucca Road via Gordoha Pachimpara Road from Ch: 00m-1685m [ID#110404044] Under Gabtali Upazila District: Bogura.</t>
  </si>
  <si>
    <t>M/S . Rowja Traders
Badurtola Gopal Shah Lane Bogra</t>
  </si>
  <si>
    <t>Rehabilitation of Khidroperi P.S - Moria via Shalmara Road from Ch.00m-532m [ID#110404046] Under Gabtali Upazila District: Bogura.</t>
  </si>
  <si>
    <t>M/S MA Enterprise
Momin market 05th Floor 07matha,Thana road.Bogra sadar. Bogra.</t>
  </si>
  <si>
    <t>Rehabilitation of Gajimatola pucca Road-Uzgram Road from Ch: 00m-970m [ID#110404020] Under Gabtali Upazila District: Bogura.</t>
  </si>
  <si>
    <t xml:space="preserve">M/S. Nirob Traders
Sajapur Mondolpara Majhira Shajahanpur Bogura-5801
</t>
  </si>
  <si>
    <t>Rehabilitation of Darail hat -Nishindara Road from ch: 00m-905m [ID#110404063] Under Gabtali Upazila, District: Bogura.</t>
  </si>
  <si>
    <t>Ms Shifa Enterprise
Joypurhat Sadar,Joypurhat</t>
  </si>
  <si>
    <t>M/S Sarder Chaul Kal
Prop: Md. Emdadul Sarder, Pachuil, Khetlal, District: Joypurhat.</t>
  </si>
  <si>
    <t>mssarderchaulkal@gmail.com</t>
  </si>
  <si>
    <t>a) Improvement of Bagra GPS road (Gosainbari Bazar UZR) - Bagara RHW road at Ch.900-1636.00m. [School code 110091001] under Sherpur Upazila District Bogura .b) Improvement of Shak Daha - Khanpur via Dossikapara GPS road at Ch.1500-1900.00m. [School code 110885090] Sherpur Upazila District Bogura.</t>
  </si>
  <si>
    <t>RDRIDP</t>
  </si>
  <si>
    <t>07/01/1920</t>
  </si>
  <si>
    <t>04/30/2021</t>
  </si>
  <si>
    <t>M/S Khodaza Enterprise
Dhunat Officer Para,Dhunat</t>
  </si>
  <si>
    <t>khatunmstkhodaza@gmail.com</t>
  </si>
  <si>
    <t>a) Improvement of Gholgoria GPS road (Shimla village road) at Ch.00-945.00m. [School code 110099210] under Sherpur Upazila District Bogura.</t>
  </si>
  <si>
    <t>M/S Bhai Bon Chaul Kal
Shriakandi Pourashava, Shriakandi Bogra.</t>
  </si>
  <si>
    <t>bhaibonchawlkall@gmail.com</t>
  </si>
  <si>
    <t>a) Improvement of Rajapur RNGPS Rajapur NHW - BRAC Office UZR Road from 00-450m [Road ID 110885085 &amp; School Code 110090501 &amp; Construction of 03 Nos. U-Drain Size 0.625mx0.600m at Ch: 560m, 180m &amp; 310m Under Sherpur Upazila District Bogura b) Improvement of Malihata GPS Kusumbi UP - Polgachha hat (UZR) Road via Malihata Road from Ch: 1425m - 1975m [Road ID 110883040 &amp; School Code 110091006-(110883040)]. Construction of 02 Nos. U-Drain Size 0.625mx0.600m at Ch:1610m &amp; 1895m Under Sherpur Upazila District Bogura.</t>
  </si>
  <si>
    <t>Md. Tozammel Haque
Belkuchi Dhunot Bogura</t>
  </si>
  <si>
    <t>mdtozammelhaque1954@gmail.com</t>
  </si>
  <si>
    <t>a) Improvement of Roroa Arjina Hamid RNGPS Shimabari NHW - Roara Raldighi Road from Ch:00-700m [Road ID 110885001 &amp; School Code 110099207] Under Sherpur Upazila District: Bogura. &amp; Construction of 01-No. U-Drain Size 0.625mx0.600m at Ch: 650.00m. b) Improvement of Shibpur GPS Garidaha UP - Shibpur Bazar Road from Ch:1550m - 1865.00m [Road ID 110883019, School Code 110090904-(110883019)] &amp; Construction of 02-Nos. U-Drain Size 0.625mx0.600m at Ch: 1552m &amp;1753.00m.c) Improvement of Z.P.G Belgari RNGPS Baraidaha (UNR) - Belgari (UZR) Road from Ch: 00-300m [Road code 110885037 &amp; School Code 110090701] Under Sherpur Upazila District Bogura.</t>
  </si>
  <si>
    <t>05/31/2020</t>
  </si>
  <si>
    <t>M/S Orpa Construction
Thonthonia Shah Para, Bogura Sadar, Bogura-5800.</t>
  </si>
  <si>
    <t>orpaconstruction@gmail.com</t>
  </si>
  <si>
    <t>(a) Improvement of Shasankandi Govt. Primary Schol Connecting Road at Ch.00-790.00m School Code 110120306 Under Shajahanpur Upazila Dist. Bogura. (b) Improvement of Lakkhikola Govt. Primary School Connecting Road at Ch.1010-1570.00m School Code 110120310 Under Shajahanpur Upazila Dist. Bogura.</t>
  </si>
  <si>
    <t>09/02/2020</t>
  </si>
  <si>
    <t>10/15/2020</t>
  </si>
  <si>
    <t>M/S Sadan Enterprise
Nishindara, Moddhopara, Bogura Sadar, Bogura.</t>
  </si>
  <si>
    <t>sadenenterprise@gmail.com</t>
  </si>
  <si>
    <t>(a) Improvement of Kamarpara Bilkesh Pathar - Jointobari Govt. Primary Schol Connecting Road at Ch.00-1015.00m School Code 110120909 &amp; Construction of 02 Nos X - Drain on Jointobari Govt. Primary Schol Connecting Road at Ch. 102m &amp; 715m School Code 110120909 Under Shajahanpur Upazila Dist. Bogura.</t>
  </si>
  <si>
    <t>10/2/2020</t>
  </si>
  <si>
    <t>M/S Mohana Construction
SAUJGARI BOGRA.</t>
  </si>
  <si>
    <t>mohonaconstruction@gmail.com</t>
  </si>
  <si>
    <t>Improvement of Nasaratpur-Duragapur Via Kundugram Road at Ch.9764-10170.00m Road ID:110062001 Improvement of Nasaratpur-Bhandargram Hat Via Borborai Ghat Road at Ch.2450-3000.00m Road ID: 110063003 Improvement of Chhatingram-Tilokpur Via Laxmikola Road at Ch.2000-2950.00m Road ID:110063007</t>
  </si>
  <si>
    <t>11/18/2018</t>
  </si>
  <si>
    <t>M/S Aleya Construction
70/2015 Sultangonjpara, Goalgary, Bogra.</t>
  </si>
  <si>
    <t>alayaconstruction@gmail.com</t>
  </si>
  <si>
    <t>a) Improvement of Dharmokul H/Q Anser Mollar Bari-H/Q Altab Sarker of Bari via Roshinabari RNGPS Road at Ch. 00m-900m. 
b) Construction of 03 Nos U-Drain Size 0.625X0.600m at Ch.438.00m, 530.00m &amp; 632.00m on same road Road ID: 110955182 Improvement of Pakulla UP-Taltola Bazar via Radhakantopur Road from By RCC Ch.1050-1750m Road ID: 110953019</t>
  </si>
  <si>
    <t>07/10/2019</t>
  </si>
  <si>
    <t>12/10/2019</t>
  </si>
  <si>
    <t xml:space="preserve">M/S Nahar Enterprise
Nahar Market, Fulbari BSCIC, Bogura Sadar, Bogura.
</t>
  </si>
  <si>
    <t>nahare59@gmail.com</t>
  </si>
  <si>
    <t>a) Improvement of Char Chack Nandran Reg. Primary School Connecting Road from Ch.00-500m [Road ID 110953022 &amp; School Code 110110507] under Sonatola Upazila District Bogura.b) Improvement of Hariakandi Reg. Primary School Connecting Road from Ch.00-435m [Road ID 110955175 &amp; School Code 110119001] under Sonatola Upazila District Bogura.</t>
  </si>
  <si>
    <t>04/6/2020</t>
  </si>
  <si>
    <t>Rafiqul Islam_Sumon enterprise JV</t>
  </si>
  <si>
    <t>srjointventure2018@gmail.com</t>
  </si>
  <si>
    <t>(a)Improvement of Gunarhat-Fultola (Dasher) hat Road at Ch.600-4765.00m Road ID: 110333002(b)Improvement of Dhupchanchia UP-Kalitola hat Road at Ch.600-4765.00m Road ID: 110333010</t>
  </si>
  <si>
    <t>'10/09/2018</t>
  </si>
  <si>
    <t>'05/30/2019</t>
  </si>
  <si>
    <t>M/S Rafiqul Islam North BaluBari Dinajpur</t>
  </si>
  <si>
    <t>msrafiqulislam2015@gmail.com</t>
  </si>
  <si>
    <t>M/S Sumon Enterprise
Soto Kashimala, Kahaloo, Bogura.</t>
  </si>
  <si>
    <t>mssumonenterprise20@gmail.com</t>
  </si>
  <si>
    <t>M/S. A R M Enterprise
Nishindara, Mondolpara, Bogura Sadar, Bogura.</t>
  </si>
  <si>
    <t>armenterprise2001@gmail.com</t>
  </si>
  <si>
    <t>Improvement of Ponortika Govt Pry School Connecting road at Ch.00-500.00m. [School Code # 110089044] under Shibganj Upazila District Bogura.</t>
  </si>
  <si>
    <t>15/09/21</t>
  </si>
  <si>
    <t>30/05/22</t>
  </si>
  <si>
    <t>Md. Noor Islam
Kahalu Bazar, Kahalu, Bogra.</t>
  </si>
  <si>
    <t>mdnuri022@gmail.com</t>
  </si>
  <si>
    <t>(b) Improvement of Atuil GPS Connecting Road at Ch: 00-84.00m [School Code 110040101] Under Dupchanchia Upazila District Bogura. (c) Improvement of Argungari GPS Connecting Road at Ch: 00-55.00m [School Code 110040408] Under Dupchanchia Upazila District Bogura. (d) Improvement of Bakpal GPS Connecting Road at Ch: 00-55.00m [School Code 110049007] Under Dupchanchia Upazila District Bogura. (e) Improvement of Mongoith GPS Connecting Road at Ch: 00-620.00m [School Code 110049005] Under Dupchanchia Upazila District Bogura. (f) Improvement of Matihas GPS Connecting Road at Ch: 00-360.00m [School Code 110040402] Under Dupchanchia Upazila District Bogura</t>
  </si>
  <si>
    <t>09/20/2020</t>
  </si>
  <si>
    <t>07/30/2021</t>
  </si>
  <si>
    <t>M/S. Zamil Construction
Betgari, Sonadeul, Aliarhat, Atmul, Shibgonj Bogura.</t>
  </si>
  <si>
    <t>ms.zamil70@gmail.com</t>
  </si>
  <si>
    <t>Improvement of Kewlunja Govt Pry School Connecting road at Ch.00-1000.00m, &amp; Construction of 02 nos U-Drain at Ch 320m &amp; 455m. [School Code # 110081405] under Shibganj Upazila District Bogura. [Total Cost of Salvage Materials Tk. 5,89,680.00].</t>
  </si>
  <si>
    <t>30/08/22</t>
  </si>
  <si>
    <t>M/S. FIROZ CONSTRUCTION
Mohasthan Musem, Shibgonj, Bogra</t>
  </si>
  <si>
    <t>firozconstruction@gmail.com</t>
  </si>
  <si>
    <t>Improvement of Vashobihar Govt Pry School Connecting road at Ch.00-500.00m,&amp;Construction of 01 nos U-Drain at Ch.70m. [School Code # 110080708] under Shibganj Upazila District Bogura. [Total Cost of Salvage Materials Tk. 52,432.00].</t>
  </si>
  <si>
    <t>31/5/22</t>
  </si>
  <si>
    <t>M/S Mashuk Enterprise
Kashiyabari, Panchbibi Road, Joypurhat.</t>
  </si>
  <si>
    <t>mashukenterprise123@gmail.com</t>
  </si>
  <si>
    <t>Improvement of Gochon Govt Pry School Connecting road at Ch.00-870.00m [School Code # 110061581] [Road ID-110674012] under Nandigram Upazila District Bogura. [Total Cost of Salvage Materials Tk. 71,635.00].</t>
  </si>
  <si>
    <t>21/9/21</t>
  </si>
  <si>
    <t>30/7/22</t>
  </si>
  <si>
    <t>31/05/2022</t>
  </si>
  <si>
    <t>M/s Shiam Shajid Enterprise
Chalkdongor Sukhanpukur Gabtali Bogura.</t>
  </si>
  <si>
    <t>shiamshajidenterprise@gmail.com</t>
  </si>
  <si>
    <t>Improvement of Atashi Govt Primary School Connecting Road at Ch. 00-560.00m. [Road ID # 110545043] Under Kahaloo Upazila District: Bogura. [Total cost of Salvage MaterialsTK. 2,97,093.00]</t>
  </si>
  <si>
    <t>15/05/22</t>
  </si>
  <si>
    <t>M/S. Dui Bon Enterprise
Malotinagar, S P Banglo Lane, Bogura Sadar, Bogura.</t>
  </si>
  <si>
    <t>ms.duibon19@gmail.com</t>
  </si>
  <si>
    <t>Improvement of Dharia Gangait Govt Pry School Connecting road at Ch.00-500.00m &amp; Construction of 03 nos U-Drain at Ch.92.00m, 323m &amp; 365m. [School Code # 110080207] under Shibganj Upazila District Bogura. [Total Cost of Salvage Materials Tk. 8,09,998.00].</t>
  </si>
  <si>
    <t>30/4/22</t>
  </si>
  <si>
    <t>Ataur Rahman Khan Ltd.
Md. Ataur Rahman Khan 
44N, 2nd Floor, New Road Zugatola, Dhanmondi, Dhaka
Mobile No</t>
  </si>
  <si>
    <t>arkltdbd@gmail.com</t>
  </si>
  <si>
    <t>01.Imporvement of Dhunot-(Kantinagar)-Amrul UP office Road Sonahata GC- 
Noymail NHW Road via Kantinagar at Ch.00m to 5200m under Dhunot Upazila 
(Road ID 110272014)02.Improvement of Shimabari-Mothurapur-Khatiamari (Ekdhala) Road (Dhuont part) 
at Ch.00m to 9180m under Dhunot Upazila
(Road ID 110272002) 03.Improvement of Ranirhat GC-Shimabari GC (Chandaikona)- Mothurapur GC 
Road From Ch.00m to 15200m under Sherpur Upazila
(Road ID110882002) 04.Improvement of Garidaha UP (Bridge)-Jhanjor Ghat Road via Ramashorpur Road 
From Ch.00m to 10000m under Sherpur Upazila
(Road ID 110883013) 05.Improvement of Shalfa Bazar (Subli NHW)-Mirzapur UP Road From Ch.00m to 
5660m Under Sherpur Upazila (Road ID 110883020) 06.Improvement of Kamalpur UP office-Gossaibari Hat Road at Ch.00m to 5245m 
under Sariakandi Upazila.
(Road ID 110813004)07.Improvement of Bhaira Bazar-Bishalpur UP Road From Ch.00m to 3575m under 
Sherpur Upazila
(Road ID 110883031)</t>
  </si>
  <si>
    <t>RCIP</t>
  </si>
  <si>
    <t>12/28/2019</t>
  </si>
  <si>
    <t>11/14/2021</t>
  </si>
  <si>
    <t>Ataur Rahman Khan Ltd. 44N, 2nd Floor, New Road Zugatola, Dhanmondi, Dhaka</t>
  </si>
  <si>
    <t>01. Improvement of Horikhali GC - Hatsherpur GC Via Charpara Road at Ch: 00m to 10010m under Sonatola Upazila District Bogura (Road ID: 110952006) 02. Improvement of Matidali NHW - Pirgacha GCM Road at Ch: 00m to 9200m Under Sadar Upazila District Bogura (Road ID: 110202001) (Total Cost of Salvage Materials Tk.1,02,25,432.00).</t>
  </si>
  <si>
    <t>09/15/2020</t>
  </si>
  <si>
    <t>03/15/2022</t>
  </si>
  <si>
    <t>Improvement of Nasratpur -Murail-Raykali-Beragram (Tilokpur) at Ch.00m to 6610m under Adamdighi Upazila Road ID110062006 (Total Cost of Salvage Materials TK.1252707.00)</t>
  </si>
  <si>
    <t>01. Improvement of Dupchanchia - Namoja via Tindighi GC Road at Ch.00m to 11750m under kahaloo Upazila District Bogura Road ID 110542005 02. Improvement of Ranirhat - Durgapur Road at Ch.00m to 10675m under Kahaloo Upazila District Bogura Road ID 110542001 (Total Cost of Salvage Materials Tk. 7058431.00)</t>
  </si>
  <si>
    <t>JSD-JV</t>
  </si>
  <si>
    <t>jsd.jv2020@gmail.com</t>
  </si>
  <si>
    <t>Improvement of Sonahata GC (Dhunot) - Tangramagur RHD via Amrul UP - Naimile (Shajahanpur Portion) at Ch. 00m to 8870m Under Shajahanpur Upazila District Bogura (Road ID: 110962006) (Total Cost of Salvage Materials Tk. 10,00,220.00).</t>
  </si>
  <si>
    <t>'09/15/2020</t>
  </si>
  <si>
    <t>'03/15/2022</t>
  </si>
  <si>
    <t>M/S. JERIN ENTERPRISEKaltapar, Dosh Mile, Police Station, Sherpur, Bogura</t>
  </si>
  <si>
    <t>egp.msjerinenterprise@gmail.com</t>
  </si>
  <si>
    <t>S.H.K Construction (Pvt) Ltd.
House # 34, Road #16, Sector-11, Uttara, Dhaka, 1230</t>
  </si>
  <si>
    <t>shkconltd@gmail.com</t>
  </si>
  <si>
    <t>DON ENTERPRISE &amp; ETHEN ENTERPRISE (PVT.) LIMITED (DON-EEPL)-JV</t>
  </si>
  <si>
    <t>doneepljv123@gmail.com</t>
  </si>
  <si>
    <t>Construction of Two (2) Storied Rural Merket Building (With 04 Storied Foundation) in Behigram Hat Under Adamdighi Upazila District:Bogra</t>
  </si>
  <si>
    <t>'01/09/2019</t>
  </si>
  <si>
    <t>'02/15/2021</t>
  </si>
  <si>
    <t>Don Enterprise Chakdev, Main road, Naogaon Sadar, Naogaon</t>
  </si>
  <si>
    <t>donenterprise71@gmail.com</t>
  </si>
  <si>
    <t>Ethen Enterprise (Pvt.) Limited
Chakdev, Main road, Naogaon Sadar, Naogaon</t>
  </si>
  <si>
    <t xml:space="preserve">
ethenenterprisepvtltd@gmail.com</t>
  </si>
  <si>
    <t>M/S Jerin Enterprise
Kaltapara, Dosh Mail, RDA, Police Station- Sherpur, District- Bagura</t>
  </si>
  <si>
    <t>Construction of Two (2) Storied Rural Merket Building (With 04 Storied Foundation) in Baluahat Hat Under Sonatola Upazila District:Bogra</t>
  </si>
  <si>
    <t>08/08/2019</t>
  </si>
  <si>
    <t>08/01/2021</t>
  </si>
  <si>
    <t>Construction of Two (2) Storied Rural Merket Building (With 04 Storied Foundation) in Khatiamari Hat Under Dhunot Upazila District:Bogra</t>
  </si>
  <si>
    <t>M/S Rahman Traders
Prop: Md.Hamidur rahman, Gohail Road, Khander Bogra Sadar, District:Bogra</t>
  </si>
  <si>
    <t>msrahmantraders07@gmail.com</t>
  </si>
  <si>
    <t>Construction of Two (2) Storied Rural Merket Building (With 04 Storied Foundation) in Taluch Hat Under Dupchanchia Upazila District:Bogra</t>
  </si>
  <si>
    <t>08/20/2019</t>
  </si>
  <si>
    <t>01/30/2021</t>
  </si>
  <si>
    <t>M/S Basundhara House Builders
Muktir More, Naogaon</t>
  </si>
  <si>
    <t>farukrahman2181973@gmail.com</t>
  </si>
  <si>
    <t>Construction of Two (2) Storied Rural Merket Building (With 04 Storied Foundation) in Sariakandi Hat Under Sariakandi Upazila District:Bogra</t>
  </si>
  <si>
    <t>01/09/2019</t>
  </si>
  <si>
    <t>02/15/2021</t>
  </si>
  <si>
    <t>M/S M.I Trading &amp; Company
AFSAR BUILDING,KHAN-A-SABUR ROAD,DAULATPUR,KHULNA.</t>
  </si>
  <si>
    <t>mi.trading11@yahoo.com</t>
  </si>
  <si>
    <t>Construction of Two (2) Storied Rural Merket Building (With 04 Storied Foundation) in Mohisaban Hat Under Gabtoli Upazila District:Bogra</t>
  </si>
  <si>
    <t>2,04,58,193.932</t>
  </si>
  <si>
    <t>11/1/2020</t>
  </si>
  <si>
    <t>11/19/2021</t>
  </si>
  <si>
    <t>M/S N K Enterprise
Atapara Sardarpara word no-01 Bogura Sadar Bogura.</t>
  </si>
  <si>
    <t>nke705604@gmail.com</t>
  </si>
  <si>
    <t>Shosatola Pathati</t>
  </si>
  <si>
    <t>CHSMMP</t>
  </si>
  <si>
    <t>08/01/2020</t>
  </si>
  <si>
    <t>03/30/2021</t>
  </si>
  <si>
    <t>M/S Tanu Construction
ChalkDowar,Gabtali , Bogra</t>
  </si>
  <si>
    <t>tonuconstruction@gmail.com</t>
  </si>
  <si>
    <t>Shosatola Dighi Baluya</t>
  </si>
  <si>
    <t>M/S. Piash Construction.
58, Bhabe Comolex S.S. Road. Sirajganj.</t>
  </si>
  <si>
    <t>piash.construction@yahoo.com</t>
  </si>
  <si>
    <t>Mnor Maintenance of 100m Long RCC Girder bridge on Dhunut -Kutubpur G C road at ch. 4875m110272005 under Dhunuti Upazila.,Bogura.Mnor Maintenance of 20m Long RCC Box culvert on Dhunut -Kutubpur G C road at ch4273m110272005 under Dhunuti Upazila.,Bogura. Mnor Maintenance of 20m Long RCC Box culvert on Dhunut -Kutubpur G C road via Boria road at ch8690m110272005 under Dhunuti Upazila.,Bogura.Mnor Maintenance of 9.0m Long RCC Box Culverton Dhunut -Kutubpur G C road via Boria road at 9386m110272005 under Dhunuti Upazila.,Bogura. Mnor Maintenance of 96.0m Long RCC Box Girder bridgen Dhunut -Kutubpur G C road via Boria road at 12550m110272005 under Dhunuti Upazila.,Bogura. Mnor Maintenance of 12.6.m Long RCC Box Girder bridgen Dhunut -Muthuraput G C road via Boria road at 4450m110272005 under Dhunuti Upazila.,Bogura. Mnor Maintenance of 33.m Long RCC Box Girder bridgen JamaderpukurGCM -garidahaNHW road at 44760m110962008 under ShajahanpurUpazila.,Bogura. Mnor Maintenance of 46.8.m Long RCC Box Girder bridge on Tamihat -Chandonbaisha road at 2000m 110812003 under Sariakandi upazila.,Bogura.</t>
  </si>
  <si>
    <t>11/15/2020</t>
  </si>
  <si>
    <t>08/11/2021</t>
  </si>
  <si>
    <t>Md. Zahirul Islam. 
Shantahar, Adomdighi, Bogura</t>
  </si>
  <si>
    <t>mszahirulislam1968@gmail.com</t>
  </si>
  <si>
    <t>Minor Maintenance of 9.0 long RCC Box Culvert on Durgapur - Jamadarpukur Road at Ch. 5888m [11o542002] Minor Maintenance of 7.0 long RCC Box Culvert on Durgapur - Jamadarpukur Road at Ch. 2470m [110542002] Minor Maintenance of 7.0 long RCC Box Culvert on Durgapur - Jamadarpukur Road at Ch. 4505m [110542003]  Minor Maintenance of 7.0 long RCC Box Culvert on Durgapur - Jamadarpukur Road at Ch. 6840m [110542003] Minor Maintenance of 7.0 long RCC Box Culvert on Durgapur - Jamadarpukur Road at Ch. 2145m  Minor Maintenance of 10.4m long RCC Slab Culvert on Santahar - Tilokpur Road at Ch.1085 [110062005]</t>
  </si>
  <si>
    <t>27/08/2021</t>
  </si>
  <si>
    <t>Md. Zahirul Islam, 
Santahar, Adamdighi, Bogura.</t>
  </si>
  <si>
    <t>Major Maintenance of 6.88m long RCC Slab Culvert on Talora - Nashratpur via Altafnagar Road at Ch. 2074m [110332005] Major Maintenance of 9.6m long RCC Girder Bridge on Talora - Champapur Road at Ch.2135m[110332002]</t>
  </si>
  <si>
    <t>09/01/2020</t>
  </si>
  <si>
    <t>02/28/2021</t>
  </si>
  <si>
    <t>M/S. Safol Enterprise - Kalai Mollah Construction JV
Kulpoddi,Madaripur</t>
  </si>
  <si>
    <t>skjv2021@gmail.com</t>
  </si>
  <si>
    <t>Re-Construction of 20.0m long RCC Girder Bridge on Kagail U.P Office - Uzgramhat Road at Chainage: 1850m under Replacement category [Road ID # 110403005] under Gabtali Upazila District Bogura.</t>
  </si>
  <si>
    <t>30/09/22</t>
  </si>
  <si>
    <t>M/S. Safol Enterprise
Kulpuddi, Madaripur</t>
  </si>
  <si>
    <t>safolenterprise@gmail.com</t>
  </si>
  <si>
    <t>Kalai Mollah Construction
East Rasti, Puran Bazar, Madaripur</t>
  </si>
  <si>
    <t>Re-Construction of 20.0m long RCC Girder Bridge on Nepaltali U.P Office - Kadamtali hat Road at Chainage: 3000m under Replacement category [Road ID # 110403008] under Gabtali Upazila District Bogura.</t>
  </si>
  <si>
    <t>ms sobrina-firoz(JV)
Kazipur, Roynagar, Shibgonj, Bogra.</t>
  </si>
  <si>
    <t>mssobrinafiroz02@gmail.com</t>
  </si>
  <si>
    <t> Re-Construction of 10.0m long RCC Slab Bridge on Sonahata GC (Dhunot) -Tangramagur RHD via Amrul UP-Naimail Road at Chainage: 13388m under Replecement Category [Road ID#110962006 &amp; Bridge ID#11096200627] Under Shajahanpur Upazila, District: Bogura</t>
  </si>
  <si>
    <t>30/07/22</t>
  </si>
  <si>
    <t>M/S. SOBRINA INTERNATIONAL
Kazipur, Roynagar, Shibgonj, Bogra.</t>
  </si>
  <si>
    <t>mssobrinainternational@gmail.com</t>
  </si>
  <si>
    <t>M/S Talukder Enterprise
Nabogram Road, Talukder Bari Sarak, Barisal</t>
  </si>
  <si>
    <t>talukdermonirhossain@gmail.com</t>
  </si>
  <si>
    <t>Re-Construction of 8.0m long RCC Slab Bridge on Aria U.P GC Ramnagar Hat Road at Chainage :5792m under Replacement category [ Road ID#110963002 &amp; Bridge ID#11096300209] Under Shajahanpur upazila, District: Bogura.</t>
  </si>
  <si>
    <t>M/S. Naba Traders
Nandigram College Para, Nandigram PS; Bogura-5860</t>
  </si>
  <si>
    <t>msnabatraders123@gmail.com</t>
  </si>
  <si>
    <t> a) Improvement of Bangla Bazar - Muradpur Road. (Ch.00-1000m). b) Construction of 2-Nos. U-drain at Ch. 370m &amp; 536m [Road ID # 110674018] Under Nandigram Upazila District Bogura [Total Cost of Salvage Materials Tk.10,05,514.00].</t>
  </si>
  <si>
    <t>26/04/21</t>
  </si>
  <si>
    <t>15/02/22</t>
  </si>
  <si>
    <t>M/s. Nahar Enterprise
Nahar Market, Fulbari BSCIC, Bogura Sadar, Bogura.</t>
  </si>
  <si>
    <t>a) Improvement of Shikowr -Pilkunja via Lowapara road (Ch.00-1500m). b) Construction of 1 No. RCC Box Culvert 1.600mX 1.600m at Ch.805m. c) Construction of 3 Nos. Culvert 0.625mX0.600m at Ch. 620m, 725m &amp;1020m. d) Construction of 3 Nos. Culvert 0.375mX0.450m at Ch. 38m,139m &amp; 1450m [Road ID# 110544011] Under Kahaloo Upazila District Bogura. (Total Cost of Salvage Materials Tk. 2,42,686.00)</t>
  </si>
  <si>
    <t xml:space="preserve">A KHAN TRADERS
Malotinagar, Bogura Sadar, Bogura-5800
</t>
  </si>
  <si>
    <t>akhantraders20@gmail.com</t>
  </si>
  <si>
    <t>a) Improvement of Dhunder Hat-Kumshumbi UP road Via Tilkatola Ghat (Nandigram Part) Road (Ch.00-2100m). b) Construction of 1 No. RCC Culvert 0.625mx0.600m at Ch.77m [Road ID# 110673007] Under Nandigram Upazila District Bogura. (Total Cost of Salvage Materials Tk. 9,20,746.00).</t>
  </si>
  <si>
    <t>30/04/22</t>
  </si>
  <si>
    <t>M/S Sanda Enterprise
Prop.Mamunur Rashid. Khetlal Sadar. Khetlal. Joypurhat</t>
  </si>
  <si>
    <t>sandaenterprise7@yahoo.com</t>
  </si>
  <si>
    <t>a) Improvement of Dasgram - Belghoria Mashind (Dasgramhat- Bollahat) Road (Ch.00-1200mm). b) Construction of 1 No. Culvert 0.625mX0.600m at Ch.142m. [Road ID# 110674035] Under Nandigram Upazila District Bogura. (Total Cost of Salvage Materials Tk. 2,45,401.00).</t>
  </si>
  <si>
    <t>M/S. ALI ENTERPRISE
Madla Road, Sujabad, Bogra</t>
  </si>
  <si>
    <t>alientreprise59@gmail.com</t>
  </si>
  <si>
    <t>a) Improvement of Ghoga hat (NHW) Bishwa hat-Atail-Bhabanipur UP road Ch.6680-7680m. b) Construction of 4 Nos culvert 0.625mx0.600m at Ch.6745, 6802, 7087 &amp; 7165m. under Sherpur Upazila District Bogura</t>
  </si>
  <si>
    <t>30/03/22</t>
  </si>
  <si>
    <t>M/s. DOIEL ENTERPRISE
Md Shafiqul Islam
Sonatola, Bogra.</t>
  </si>
  <si>
    <t>a) Improvement of Sonka Eidgha-Shekhor-Amboil road Ch.00-1000m. b) Construction of 4 Nos culvert 0.625mx0.600m at Ch.125m, 196m, 298m, 340m. under Sherpur Upazila District Bogura</t>
  </si>
  <si>
    <t xml:space="preserve">M/S Khandakar Traders
Phuldighi Bazar, Khetlal, Joypurhat.
</t>
  </si>
  <si>
    <t>egpmskhandakertraders@gmail.com</t>
  </si>
  <si>
    <t>a) Improvement of Biroil-Bhandra road Ch.00-500m. b) Construction of 1 Nos culvert 0.625mx0.600m at Ch. 50m. under Sherpur Upazila District Bogura</t>
  </si>
  <si>
    <t>30/12/21</t>
  </si>
  <si>
    <t>Ms Chistia Construction
Fuldhighi Bazar,khatlal,Joypurhat</t>
  </si>
  <si>
    <t>mschistiaconstruction1987@gmail.com</t>
  </si>
  <si>
    <t>a) Improvement of Khidirhasra Uttarpara-Dakhinpara road Ch. 00-500m. b) Construction of 3 Nos culvert 0.625mx0.600m at Ch.48, 263 &amp; 470m. under Sherpur Upazila District Bogura (Total Cost of Salvage Materials Tk. 26,058.00).</t>
  </si>
  <si>
    <t>30/01/22</t>
  </si>
  <si>
    <t>M/S G H R ENTERPRISE
Chalapara,Dhunot,Bogura-5850</t>
  </si>
  <si>
    <t>msghrenterprise@gmail.com</t>
  </si>
  <si>
    <t>a. Improvement of Madla - Nondhogram road Ch. 180-920m b. Construction of 2-Nos culvert 0.625x0.600m at Ch. 343 &amp; 390m. Road Id 110964012 under Shajahanpur Upazila District: Bogura</t>
  </si>
  <si>
    <t>21/03/21</t>
  </si>
  <si>
    <t>M/s.KS Enterprise
Chalksutrapur,Bogura Sadar,Bogura</t>
  </si>
  <si>
    <t>msksenterprise2018@gmail.com</t>
  </si>
  <si>
    <t>a. Improvement of Bogura-Dhaka NHW-Naimile Tenga magure road Ch. 00-500m.b. Construction of 3-Nos culvert 0.625mx0.600m at Ch. 249m 350m 450m &amp; 1-Nos culvert at 0.300mx0.300m at Ch. 160m. Road Id.110964049 (SalvageValue BDT:79287.00) under Shajahanpur Upazila District: Bogura .</t>
  </si>
  <si>
    <t>18/03/21</t>
  </si>
  <si>
    <t>M/S. G.A.N Construction
Naruli, Bogra.</t>
  </si>
  <si>
    <t>msgancons2014@gmail.com</t>
  </si>
  <si>
    <t>Improvement of Dhakkin Domonpukur village road Ch. 00-500m Road ID 110965025 .b. Construction of 1-Nos culvert 0.450mx0.450m at Ch. 270m.Road ID 110965025 (Salvage Value BDT: 179073.00) under Shajahanpur Upazila District : Bogura .</t>
  </si>
  <si>
    <t>18/03/22</t>
  </si>
  <si>
    <t>14/02/22</t>
  </si>
  <si>
    <t>Uttara Farms Ltd
Aruil Bazar,Durgapur Road,Shabrul, Kahaloo.Bogura.</t>
  </si>
  <si>
    <t>uttarafarms@gmail.com</t>
  </si>
  <si>
    <t>a).Improvement of Aria UP-Ramnagar Hat (Shajahanpur Portion) road Ch. 8400-9400m b).Construction of 5-Nos culvert 0.625mx0.600m at Ch. 8745m, 8930m, 9002m, 9050m &amp; 9240m.Road Id 110963002(Salvage Value BDT: 3975.00 ) under Shajahanpur Upazila, District: Bogura.</t>
  </si>
  <si>
    <t>M/S. Doyel Enterprise
Dalpotty, Santahar, Bogura.</t>
  </si>
  <si>
    <t>a) Improvement of Rupihar-Kapasuri road Ch. 00-1000m Road b) Construction of 8-Nos culvert 0.625mx0.600m at Ch. 260m, 520m, 630m, 690m, 792m, 860m, 970m &amp; 984m. Road Id 110964009 (Salvage Value BDT : 7,56,772.00 ) under Shajahanpur Upazila, District: Bogura.</t>
  </si>
  <si>
    <t>M/S Samiha Traders
Shialson, Adamdighi, Bogra</t>
  </si>
  <si>
    <t>mssamihatraders@gmail.com</t>
  </si>
  <si>
    <t>a) Improvement of Jalsuka Police Box-Chandai road Ch. 00-500m Road Id 110965100 under Shajahanpur Upazila District Bogura.</t>
  </si>
  <si>
    <t>M/S. Runa Enterprise
4315, Sultangonj Para, Ward No. 01, Bogra Sadar, Bogra</t>
  </si>
  <si>
    <t>runaenterprise59@gmail.com</t>
  </si>
  <si>
    <t>a) Improvement of Kharna Hat-Fakirpara Nazipur High School road Ch. 1000-1500m b) Construction of 3-Nos culvert 0.625mx0.600m at Ch. 1250m, 1495m &amp; 1400m.Road Id 110964096 (Salvage Value BDT: 97,303.00) under Shajahanpur Upazila, District: Bogura.</t>
  </si>
  <si>
    <t>M/S. SUKRA ENTERPRISE
Chakshutrapur, Badurtola, Bogura Sadar, Bogura.</t>
  </si>
  <si>
    <t>mssukraenterprise@gmail.com</t>
  </si>
  <si>
    <t>a). Improvement of Bogura Dhaka NHW-Naimile Tenga magure road Ch. 500-3000m Road Id 110964049 b). Construction of 6-Nos culvert 0.625mx0.600m at Ch. 650m, 1020m, 1312m, 2775m, 2930m &amp; 3000m. c). Construction of 4-Nos culvert 0.300mx0.450m at Ch. 1000m, 2240m, 2520m &amp; 2865m.Road Id 110964049 (SalvageValue BDT: 4,32,976.00 ) under Shajahanpur Upazila, District: Bogura.</t>
  </si>
  <si>
    <t>a). Improvement of Aria U.P (Katabari)- Omardighi Hat road Ch. 3700-4700m Road b). Construction of 2-Nos culvert 0.625mx0.600m at Ch. 3753m &amp; 4000m. c). Construction of 3-Nos culvert 0.300mx0.450m at Ch. 4070m, 4299m &amp; 4397m.Road Id 110963009 (Salvage Value BDT: 59,960.00 .) under Shajahanpur Upazila, District: Bogura.</t>
  </si>
  <si>
    <t>Improvement of Aria U.P (Katabari)- Omardighi Hat road Ch. 4700-5700m Road b). Construction of 4-Nos culvert 0.625mx0.600m at Ch. 5178m, 5447m, 5545m &amp; 5660m. Road Id 110963009 under Shajahanpur Upazila, District: Bogura.</t>
  </si>
  <si>
    <t>ROBIN TRADING HOUSE
M. A. KHAN LANE, MALOTINAGAR, BOGRA SADAR, BOGRA</t>
  </si>
  <si>
    <t>msrobintradinghouse@gmail.com</t>
  </si>
  <si>
    <t>a) Improvement of Bogra Kahaloo road - Aghorshal Road via shitlai School Road. (Ch.00-1000m) b) Construction of 3-Nos. Culvert 0.625mx0.600m at Ch. 565m, 793m &amp; 840m [Road ID # 110544014] Under Kahaloo Upazila District Bogura [Total Cost of Salvage Materials Tk.2,67,348.00].</t>
  </si>
  <si>
    <t>M/s Maa Traders
Goinakuri Kharna Shajahanpur Bogura.</t>
  </si>
  <si>
    <t>matraders297@gmail.com</t>
  </si>
  <si>
    <t>a) Improvement of Kharchak para - Birkedar Purbo para Via Mirpara Road. (Ch.400 - 880m) b) Construction of 1-No. Culvert 0.625mx0.600m at Ch.610m [Road ID # 110545033] Under Kahaloo Upazila District Bogura [Total Cost of Salvage Materials Tk.5,97,132.00].</t>
  </si>
  <si>
    <t>28/04/21</t>
  </si>
  <si>
    <t>20/03/22</t>
  </si>
  <si>
    <t>M/S SNEHA TRADERS
Panchpir Bazar, Loknathpara, Kahaloo, Bogura</t>
  </si>
  <si>
    <t>mssnehatraders1@gmail.com</t>
  </si>
  <si>
    <t>a) Improvement of Jangal para - Birkedar Purbo para Via Shatagari Road. (Ch.1840-3000m) b) Construction of 1-No. Culvert 0.625mx0.600m at Ch.2223m [Road ID # 110544032] Under Kahaloo Upazila District Bogura[Total Cost of Salvage Materials Tk.12,98,790.00].</t>
  </si>
  <si>
    <t>M/S Motahar Ali
Prop: Md. Mortuza Bin Tarek, Itakhola Bazar, Khrtlal, District:Joypurhat</t>
  </si>
  <si>
    <t>msmotaharali@gmail.com</t>
  </si>
  <si>
    <t>a) Improvement of Nahatta U.P Office- Kallitola hat (via Kallanpur, Panchgram) road (Ch.5945-7205). b) Construction of 1 No. RCC Box Culvert 1.600mX 1.600m at Ch. 6438m. c) Construction of 4 Nos. Culvert 0.625mX0.600m at Ch. 5950m, 6133m, 6480m &amp; 6635m. d) Construction of 2 Nos. Culvert 0.375mX0.450m at Ch. 7195m &amp; 6954m [Road ID#110543004] Under Kahaloo Upazila District Bogura. (Total Cost of Salvage Materials Tk. 2,91,862.00).</t>
  </si>
  <si>
    <t>M/s Rayhan Enterprise
Hatibandha bazar Durgahata Gabtali Bogura.</t>
  </si>
  <si>
    <t>rayhanenterprise02@gmail.com</t>
  </si>
  <si>
    <t>a) Improvement of Katakhali Tofazzal Munshi House - Katakhali Poschim Para Road. (Ch.00-900m.) b) Construction of 1-No. Culvert 0.625mx0.600m at Ch. 485m [Road ID # 110815076] Under Sariakandi Upazila District Bogura.</t>
  </si>
  <si>
    <t>20/05/21</t>
  </si>
  <si>
    <t>a) Improvement of Gorgacha - Pattamari Road (Ch.00-985m.). b) Construction of 3-Nos. Culvert 0.625mx0.600m at Ch. 560m, 799m &amp; 880m. [Road ID # 110815019] Under Sariakandi Upazila District Bogura. [Total Cost of Salvage Materials Tk.1,64,228.00].</t>
  </si>
  <si>
    <t>15/05/21</t>
  </si>
  <si>
    <t>M/S Nadim Traders
Gopalpur, Upazila: Panchbibi, District: Joypurhat.</t>
  </si>
  <si>
    <t>nadimtraders77@gmail.com</t>
  </si>
  <si>
    <t>a) Improvement of Koriatola Road Kasi Hata Bular Bridge - Matabbar House Road. (Ch. 00-1100m). [Road ID # 110815092] Under Sariakandi Upazila District Bogura. [ Total Cost of Salvage Materials Tk. 23,222.00].</t>
  </si>
  <si>
    <t>M/S SHEK CONSTRUCTION
Dupchanchia, Bogra.</t>
  </si>
  <si>
    <t>shekconstruction@gmail.com</t>
  </si>
  <si>
    <t>a) Improvement of Tapagori - Achilay Road. (Ch.1500-2000m.) b) Construction of 2-Nos. Culvert 0.375mx0.450m at Ch. 1581m &amp; 1851m. [Road ID # 110945040] Under Shibganj Upazila District Bogura. [Total Cost of Salvage Materials Tk.3,65,046.00].</t>
  </si>
  <si>
    <t>Arco Engineers
Shahid Nagar, Gohail Road, Khanadar, Bogra-5800.</t>
  </si>
  <si>
    <t>arcokhandar@gmail.com</t>
  </si>
  <si>
    <t>a) Improvement of Damgara - Khewni Road. (Ch.00-1000m) b) Construction of 3-Nos. Culvert 0.350mx0.450m at Ch. 31m, 388m &amp; 559m. c) Construction of 3-Nos. Culvert 0.350mx0.450m at Ch. 885m d) Construction of 1-No. Culvert 0.625mx0.600m at Ch. 626m [Road ID # 110945004] Under Shibganj Upazila District Bogura [Total Cost of Salvage Materials Tk.5,50,577.00].</t>
  </si>
  <si>
    <t>Zesiya Traders
Zesiya Traders Prop: Nahar Sultana , Father: Abu Hossain Mollah, Dewanpara, Upazila: Joypurhat Sadar, District: Joypurhat</t>
  </si>
  <si>
    <t>a) Improvement of Majhira UP-Domonpukur hat-Link road (ch. 00-242m).Road ID-110963020 b) Construction of 0.625mx0.600m 3-Nos. Culvert at (ch.38, 60&amp;87m) Under Shajahanpur Upazila, Distric-Bogura. [Total cost of Salvage Materials TK. 1,07,807.00].</t>
  </si>
  <si>
    <t>M/S. SUKRA ENTERPRISE &amp; M/S. ROKIB TRADERS JV
Namazgor, Bogrura Sadar, Bogura</t>
  </si>
  <si>
    <t>msemrtjv@gmail.com</t>
  </si>
  <si>
    <t>Construction of 54.0m Long RCC Girder Bridge on Kalashdhoya-Gozaria Road at Ch. 1290m (Road ID : 110954034) Upazila: Sonatala, District: Bogura.</t>
  </si>
  <si>
    <t>M/S. SUKRA ENTERPRISE
 Namazgor, Bogrura Sadar, Bogura</t>
  </si>
  <si>
    <t>M/S. ROKIB TRADERS
Namazgor, Bogrura Sadar, Bogura</t>
  </si>
  <si>
    <t>M/S. Kohinoor Enterprise &amp; M/S. Firoz Construction JV
Dadpur Lodge, Kawnia 1st Lane, Barishal Sadar, Barishal.</t>
  </si>
  <si>
    <t>kohinoorfiroz01@gmail.com</t>
  </si>
  <si>
    <t>Construction of 81.0m Long PSC Girder Bridge at Kumardanga on Fulbaria GC - Pachpirtola Road at Ch. 600m (Road ID: 110814029) Upazila: Sariakandi, District: Bogura.</t>
  </si>
  <si>
    <t>14/03/2021</t>
  </si>
  <si>
    <t>30/01/23</t>
  </si>
  <si>
    <t>M/S. Kohinoor Enterprise
Dadpur Lodge, Kawnia 1st Lane, Barishal Sadar, Barishal.</t>
  </si>
  <si>
    <t>M/S. Firoz Construction
Dadpur Lodge, Kawnia 1st Lane, Barishal Sadar, Barishal.</t>
  </si>
  <si>
    <t>M/S Masuma Begum
Katnarpara, Bogura</t>
  </si>
  <si>
    <t>msmasumabegum@gmail.com</t>
  </si>
  <si>
    <t>Construction of 60.0m Long RCC Girder Bridge on Digdaur UP-Charpara Hat College Station Road at Ch. 7000m (Road ID : 110953006) Upazila: Sonatala, District: Bogura.</t>
  </si>
  <si>
    <t>30/03/21</t>
  </si>
  <si>
    <t>Rehabilitation of Santahar -Tilokpur Road from Ch. 1100-5900m under Adamdighi Upazila District Bogura Road ID No:110062005.TID-566944</t>
  </si>
  <si>
    <t>CAFDRIRP</t>
  </si>
  <si>
    <t>16/09/2021</t>
  </si>
  <si>
    <t>31/07/2022</t>
  </si>
  <si>
    <t>Rehabilitation of Modhupur UP - Jumarbari GC via Fulbari Road from Ch. 00-3880m under Sonatola Upazila District: Bogura (Road ID No: 110953001). [Total cost of Salvage Materials TK. 5,85,209.00].TID-568704</t>
  </si>
  <si>
    <t>30/10/2022</t>
  </si>
  <si>
    <t>M.M. Builders &amp; Engineers Ltd. - Mst. Morium Begum (JV)</t>
  </si>
  <si>
    <t>Rehabilitation of Nepaltali UP - Kadamtali Hat Road from Ch. 00-3470m under Gabtali Upazila District: Bogura (Road ID No:110403008). TID-573515</t>
  </si>
  <si>
    <t>M.M. Builders &amp; Engineers Ltd. 
Kundagram, Adamdighi, Bogra</t>
  </si>
  <si>
    <t xml:space="preserve"> Mst. Morium Begum 
Kundagram, Adamdighi, Bogra</t>
  </si>
  <si>
    <t>Chandpur</t>
  </si>
  <si>
    <t>M/S. Gulshan International, 14, Purana Paltan, Darus-salam Arcade (8th Floor), Jamuna-5, Dhaka-1000.</t>
  </si>
  <si>
    <t>gulshaninternational72@gmail.com</t>
  </si>
  <si>
    <t>Periodic Maintenance of Upazila HQ-Shibpur R&amp;H Road from Ch. 1610m-5500m Road ID-413952001 Shahrasti</t>
  </si>
  <si>
    <t>17.11.20</t>
  </si>
  <si>
    <t>15.04.21</t>
  </si>
  <si>
    <t>-</t>
  </si>
  <si>
    <t>MAE-MNE of JV Kabi Rupsha, Rupsha Bazar, Faridgonj, Chandpur, Bangladesh.</t>
  </si>
  <si>
    <t>maeandmnejv@yahoo.com</t>
  </si>
  <si>
    <t>Periodic Maintenance of Mahamaya G.C-Rampur UP Chotosundar bazar Kamranga Bazar-Bakila G.C Road from Ch. 5000m-6950m 9199m-9374m Road ID-413222007 Chandpur-S</t>
  </si>
  <si>
    <t>24.11.20</t>
  </si>
  <si>
    <t>31.03.21</t>
  </si>
  <si>
    <t>M/S Arifa Enterprise, Kobi Rupsha, Rupsha Bazar, Faridgonj, Chandpur</t>
  </si>
  <si>
    <t>msarifaenterprise017@gmail.com</t>
  </si>
  <si>
    <t>M/S Nasir Enterprise, Harina Bazar, Haimchar, Chandpur</t>
  </si>
  <si>
    <t>nasirenterprise75@gmail.com</t>
  </si>
  <si>
    <t>M/S Akkas Construction, Bapari bari Sujatpur, Matlab North, Chandpur</t>
  </si>
  <si>
    <t>msakkasconstruction@gmail.com</t>
  </si>
  <si>
    <t>Widening of Mohonpur bazar-Mohonpur UP office-Pachani Chowrasta bazar Road from Ch. 00m-3620m Road ID-413763005 [Matlab Uttar]</t>
  </si>
  <si>
    <t>11.11.20</t>
  </si>
  <si>
    <t>Periodic Maintenance of Sengarchar GC-Kalirbazar GC Road from Ch. 4700m-8800m Road ID-413762003 Matlab Uttar</t>
  </si>
  <si>
    <t>OMI-SUNDHARBON JV  Failakandi, Nauri Bazar, Matlab Uttar, Chandpur</t>
  </si>
  <si>
    <t>omisundharbonjv@gmail.com</t>
  </si>
  <si>
    <t>Periodic Maintenance of Kachua-Raghunathpur GC Road from Ch. 1930m-6500m Road ID-413582001 Kachua</t>
  </si>
  <si>
    <t>09.12.20</t>
  </si>
  <si>
    <t>M/S. Omi Enterprise , Failakandi, Nauri Bazar, Matlab Uttar, Chandpur</t>
  </si>
  <si>
    <t>omienterprise74@gmail.com</t>
  </si>
  <si>
    <t>M/S. Sundarban, South Ludhua, Matlab North, Chandpur</t>
  </si>
  <si>
    <t>mssundarbon@yahoo.com</t>
  </si>
  <si>
    <t>AB.ME(JV), Kazi Nazrul Islam Sorok, Strand Road, Chandpur-3600</t>
  </si>
  <si>
    <t>abme26490@gmail.com</t>
  </si>
  <si>
    <t>Periodic Maintenance of Balia GC-Chandra GC Road from Ch. 00m-3180m Road ID-413222004 Chandpur-S</t>
  </si>
  <si>
    <t>M/S. Aziz Brothers, Stand road, Chandpur</t>
  </si>
  <si>
    <t>azizbrotherschand@gmail.com</t>
  </si>
  <si>
    <t>M/S. Mridha Teraders, Bishnudi Road, Chandpur</t>
  </si>
  <si>
    <t>mridhaenterprise77@gmail.com</t>
  </si>
  <si>
    <t>M/S Ador Enterprise, Propritor, Munsur Ahmad Biplob,  Mokimabad Chowdhury Para, Hajigonj, Chandpur</t>
  </si>
  <si>
    <t>adorenterprise81@gmail.com</t>
  </si>
  <si>
    <r>
      <t xml:space="preserve">Rehabilitation of 1 no. 2 vent  3.00m x 4.00m RCC Box Culvert on Faridgonj GC-Patwary Bazar Road at Ch. 3650m Road ID-413453001 </t>
    </r>
    <r>
      <rPr>
        <b/>
        <sz val="8"/>
        <rFont val="Tahoma"/>
        <family val="2"/>
      </rPr>
      <t>[Faridgonj]</t>
    </r>
  </si>
  <si>
    <t>15.10.20</t>
  </si>
  <si>
    <t>26.03.21</t>
  </si>
  <si>
    <t xml:space="preserve">M/S. Abdullah Enterprise, Propritor, Md. Babul Hossen Prodhan,  Kachua Bazar, Kachua, Chandpur </t>
  </si>
  <si>
    <t>msabdullahenterprise@yahoo.com</t>
  </si>
  <si>
    <r>
      <t xml:space="preserve">Rehabilitation of 1 no.  3 Vent 4.00m x 4.50m RCC Box Culvert on Manori-Montala Raod at Ch. 4575. Road ID-413454065  </t>
    </r>
    <r>
      <rPr>
        <b/>
        <sz val="8"/>
        <rFont val="Tahoma"/>
        <family val="2"/>
      </rPr>
      <t>[Faridgonj]</t>
    </r>
  </si>
  <si>
    <t>30,70,366.75</t>
  </si>
  <si>
    <t>14.10.20</t>
  </si>
  <si>
    <t>M/S. Arifa Enterprise, Propritor, Md. Sultan Ahmmed,  Kobi Rupsha, Rupsha Bazar, Faridgonj, Chandpur</t>
  </si>
  <si>
    <r>
      <t xml:space="preserve">Rehabilitation of 1 no. single vent 3.50m x 3.50m RCC Box Culvert on Debpur bazar-Rampur Road at Ch.1204m Road ID-413224062  </t>
    </r>
    <r>
      <rPr>
        <b/>
        <sz val="8"/>
        <rFont val="Tahoma"/>
        <family val="2"/>
      </rPr>
      <t>[Chandpur-S]</t>
    </r>
  </si>
  <si>
    <t xml:space="preserve">11,32,792.350 </t>
  </si>
  <si>
    <t>27.10.20</t>
  </si>
  <si>
    <t>24.02.21</t>
  </si>
  <si>
    <t>M/S. JABED TRADERS, Propritor, Md. Morshed Alam, Vinguliya, Haimchar, Chandpur-3601</t>
  </si>
  <si>
    <t>msjabedtraders.bd@gmail.com</t>
  </si>
  <si>
    <r>
      <t xml:space="preserve">Rehabilitation of 1 no. single vent 2.50m x 2.50m RCC Box Culvert on Sakdi-Bashtali Road at Ch. 1204m Road ID-413225027 </t>
    </r>
    <r>
      <rPr>
        <b/>
        <sz val="8"/>
        <rFont val="Tahoma"/>
        <family val="2"/>
      </rPr>
      <t>[Chandpur-S]</t>
    </r>
  </si>
  <si>
    <t>8,74,207.100</t>
  </si>
  <si>
    <t>15.10.21</t>
  </si>
  <si>
    <t>07.04.21</t>
  </si>
  <si>
    <t xml:space="preserve">M/S. Haji Engineering Workshop, Propritor, Md. Billal Hossain Patwary,  Patwary Bari,Toragore, Hajigonj, Chandpur </t>
  </si>
  <si>
    <t>hajiengineering101@gmail.com</t>
  </si>
  <si>
    <r>
      <t xml:space="preserve">Rehabilitation of 1 no. 2 vent 3.50m x 5.00m RCC Box Culvert on Baratula P/S-Chitoshi Sonapur Road at Ch. 960m  Road ID-413955088 </t>
    </r>
    <r>
      <rPr>
        <b/>
        <sz val="8"/>
        <rFont val="Tahoma"/>
        <family val="2"/>
      </rPr>
      <t>[Shahrasti]</t>
    </r>
  </si>
  <si>
    <t>28.10.20</t>
  </si>
  <si>
    <t>10.02.21</t>
  </si>
  <si>
    <t xml:space="preserve">M/S. Baby Traders Propritor, Md. Faruk Patwary,  South Baieshpur, Matlab South, Chandpur </t>
  </si>
  <si>
    <t>msbabytraders@gmail.com</t>
  </si>
  <si>
    <r>
      <t xml:space="preserve">Rehabilitation of 1 no. 2 vent  4.50m x 5.0m RCC Box Culvert on Mehar Lotra road to Raghai Kumar bari road at Ch. 940m Road ID-413954067  </t>
    </r>
    <r>
      <rPr>
        <b/>
        <sz val="8"/>
        <rFont val="Tahoma"/>
        <family val="2"/>
      </rPr>
      <t>[Shahrasti]</t>
    </r>
  </si>
  <si>
    <t>28.02.21</t>
  </si>
  <si>
    <t>M/S. M R Enterprise, Propritor, Md. Delower Hossain  Modna, Horipur Bazar, Chandpur Sadar, Chandpur.</t>
  </si>
  <si>
    <t>msmrenterprise87@gmail.com</t>
  </si>
  <si>
    <r>
      <t xml:space="preserve">Rehabilitation of 1 no. 3 vent  4.00m x 4.50m RCC Box Culvert on Dhamra-Ferua Road at Ch. 2500m Road ID-413954009  </t>
    </r>
    <r>
      <rPr>
        <b/>
        <sz val="8"/>
        <rFont val="Tahoma"/>
        <family val="2"/>
      </rPr>
      <t>[Shahrasti]</t>
    </r>
  </si>
  <si>
    <t xml:space="preserve">M/S Shafiqur Rahman, Propritor, Md Shafiqur Rahman,  Palpara, Natun Bazar, Chandpur Sadar, Chandpur.  </t>
  </si>
  <si>
    <t>ms.shafiqurrahman@yahoo.com</t>
  </si>
  <si>
    <r>
      <t xml:space="preserve">Rehabilitation of 1 no. single vent 4.50m x 4.50m RCC Box Culvert on Kalochow Chitoshi Sonapur R&amp;H Roadd-Ramgonj R&amp;H via Kadrabazar Road at Ch. 1450m Road ID-413954020  </t>
    </r>
    <r>
      <rPr>
        <b/>
        <sz val="8"/>
        <rFont val="Tahoma"/>
        <family val="2"/>
      </rPr>
      <t>[Shahrasti]</t>
    </r>
  </si>
  <si>
    <t xml:space="preserve">M/S. M R Enterprise, Propritor, Md Delower Hossain, Modna, Horipur Bazar, Chandpur Sadar, Chandpur. </t>
  </si>
  <si>
    <t>Periodic Maintenance of Faridganj GC-Kalir bazar Road from Ch. 4827m-5200m Road ID-413452003 Faridgonj</t>
  </si>
  <si>
    <t>25.10.20</t>
  </si>
  <si>
    <t>21.02.21</t>
  </si>
  <si>
    <t>M/S. Satter &amp; Sons, Propritor, Md. Mostafizur Rahaman, 125 Mizanur Rahman Chowdhury Sarak, Comilla Road, Chandpur</t>
  </si>
  <si>
    <t>satterandsons@yahoo.com</t>
  </si>
  <si>
    <t>Periodic Maintenance of Debpur bazar-Rampur Road from Ch. 00m-2445m Road ID-413224062 Chandpur-S</t>
  </si>
  <si>
    <t>M/S. Rezvia Enterprise, Propritor, Mrs Sayera Akter, Lobairkandi, Matlab (North), Chandpur</t>
  </si>
  <si>
    <t>ms.rezviaenterprise@gmail.com</t>
  </si>
  <si>
    <t>Rehabilitation of Sendra RHD-Palishara Bazar Road from Ch. 1052m-3660m Road ID-413492002 Hazigonj</t>
  </si>
  <si>
    <t>M/S. S Trade System, Propritor, Md. Jashim Uddin, Algi Bazar, Haimchar, Chandpur</t>
  </si>
  <si>
    <t>stradesystem@yahoo.com</t>
  </si>
  <si>
    <t>Periodic Maintenance of Purba Gupti UP office Gollak-Fakirer bazar Road from Ch. 00m-490m Road ID-413453009 Faridgonj</t>
  </si>
  <si>
    <t>M/S Faraji Enterprise, Propritor, Md. Al-Amin Faraji, Khashmohal Road, Matlab Bazar, Matlab South, Chandpur,</t>
  </si>
  <si>
    <t>farajienterprise@yahoo.com</t>
  </si>
  <si>
    <t>Periodic Maintenance of Katakhali-Raipur RHD Road Katakhali-Gondamar-Howlader Bazar Road from Ch. 2385m-2865m Road ID-413472001 Haimchar</t>
  </si>
  <si>
    <t>1,10,64,917.90</t>
  </si>
  <si>
    <t>M/S MOKTER ENTERPRISE, Propritor, MOHAMMAD MOKTER, HOLDING NO-0605-02,SHOP NO-0,SHAHID MUKTIJODDA SARAK; CHANDPUR SADAR PS; CHANDPUR-3600</t>
  </si>
  <si>
    <t>mok172077@gmail.com</t>
  </si>
  <si>
    <t>Periodic Maintenance of Dhanua Bazar RHD-Gollak bazar Road via Dakshin Paikpara UP Office Road from Ch. 3700m-11750m Road ID-413453003 Faridgonj</t>
  </si>
  <si>
    <t>19.03.21</t>
  </si>
  <si>
    <t xml:space="preserve">M/S Mrida Traders, Propritor, Md. Monir Hossain,  Uttar Baishpur, Matlab South, Chandpur </t>
  </si>
  <si>
    <t>msmridatraders@gmail.com</t>
  </si>
  <si>
    <t>Periodic Maintenance of Sengarchar GC-Eklahspur GC Road from Ch. 00m-4755m Road ID-413762004 Matlab Uttar</t>
  </si>
  <si>
    <t>72,82,598.35</t>
  </si>
  <si>
    <t>M/S. Hosen Enterprise, Propritor, Md. Mostafa Kamal,  Kaliapara, Shahrasti, Chandpur</t>
  </si>
  <si>
    <t>hosenenterprise@yahoo.com</t>
  </si>
  <si>
    <t>Periodic Maintenance of Rahimanagar GC-Naluabazar-Darbeshgonj-Raghunathpur GC Road from Ch. 4440m-4760m &amp; 8275m-10483m Road ID-413582010 Kachua</t>
  </si>
  <si>
    <t xml:space="preserve">89,35,171.80 </t>
  </si>
  <si>
    <t>22.10.20</t>
  </si>
  <si>
    <t xml:space="preserve">M/S. Satter &amp; Sons, Propritor, Md. Mostafizur Rahaman, 125 Mizanur Rahman Chowdhury Sarak, Comilla Road, Chandpur </t>
  </si>
  <si>
    <t>Periodic Maintenance of Machuakhal-Narayanpur-Balakhal Road from Ch. 5150m-10000m Road ID-413962005 Matlab Dakshin</t>
  </si>
  <si>
    <t xml:space="preserve">78,95,277.10 </t>
  </si>
  <si>
    <t xml:space="preserve">M/S. Harun &amp; Sons, Propritor, Mohammad Harunur Rashid, Gobindia, Harina Bazar, Chandpur Sadar, Chandpur </t>
  </si>
  <si>
    <t>msharunandsons@yahoo.com</t>
  </si>
  <si>
    <t>Periodic Maintenance of Naranpur-Tushpur-Kachiara-Pitambotdi Road from Ch. 00m-3875m Road ID-413963008 Matlab Dakshin</t>
  </si>
  <si>
    <t xml:space="preserve">90,27,375.00 </t>
  </si>
  <si>
    <t>16.03.21</t>
  </si>
  <si>
    <t>M/S Hi-Tech Enterprise, Propritor, Md. Moshiour Rahman Mithu,  Kachiara, Faridgonj, Chandpur</t>
  </si>
  <si>
    <t>mshitechenterprise@yahoo.com</t>
  </si>
  <si>
    <t>Rehabilitation of Hazigonj-Palishara bazar Road from Ch. 00-2854m Road ID-413492005 Hazigonj</t>
  </si>
  <si>
    <t xml:space="preserve">81,90,103.90 </t>
  </si>
  <si>
    <t xml:space="preserve">M/S Shafiq Enterprise, Propritor, Md. Shafiqur Rahman,  Nayahat, Faridgonj, Chandpur </t>
  </si>
  <si>
    <t>msshafiqenterprise@yahoo.com</t>
  </si>
  <si>
    <t>Periodic Maintenance of Narayanpur-Chorpoaly Road from Ch. 00m-1600m Road ID-413963005 Matlab Dakshin</t>
  </si>
  <si>
    <t xml:space="preserve">74,56,474.95  </t>
  </si>
  <si>
    <t>M/S. Hazi Jamal Enterprise Propritor, Md Zakir Hossain, Dhanua, Dhanua Bazar, Faridgonj</t>
  </si>
  <si>
    <t>hazijamalenterprise@gmail.com</t>
  </si>
  <si>
    <t>Periodic Maintenance of Shahid Anwar Hossain Road Mehar North UP office-Debkara Bazar Via Bholdighi bazar from Ch. 00m-3255m Road ID-413953008 Shahrasti</t>
  </si>
  <si>
    <t xml:space="preserve">68,95,058.20  </t>
  </si>
  <si>
    <t>M/S Odhira Enterprise, Propritor, MD Golam Hossain, Holding No-50,Ward No-08,Sengarchar Bazar,Matlab Uttar,Chandpur</t>
  </si>
  <si>
    <t>msodhiraenter84@gmail.com</t>
  </si>
  <si>
    <t>Periodic Maintenance of Matlab-Bohori Arong-Karbanda Road from Ch. 00m-3355m Road ID-413963002 Matlab Dakshin</t>
  </si>
  <si>
    <t xml:space="preserve">57,88,274.95 </t>
  </si>
  <si>
    <t>14.02.21</t>
  </si>
  <si>
    <t>MS. Lucky Enterprise Propritor, Shop No. 12/13, Stadium Market Chandpur, Bangladesh.</t>
  </si>
  <si>
    <t>luckyenterprise1962@gmail.com</t>
  </si>
  <si>
    <t>Periodic Maintenance of Lodhua Amtala bazar-Sujatpur bazar-Islamabad UP office Nandalalpur via Zimme Cutter Academy Road from Ch. 00m-2105m Road ID-413763006 Matlab Uttar</t>
  </si>
  <si>
    <t xml:space="preserve">51,01,824.900 </t>
  </si>
  <si>
    <t>01.11.20</t>
  </si>
  <si>
    <t>15.02.21</t>
  </si>
  <si>
    <t>M/S. Ali Arshad, Propritor, MD Ali Arshad, Madna, Kakharpur, Chandpur Sadar, Chandpur</t>
  </si>
  <si>
    <t>msaliarshad@gmail.com</t>
  </si>
  <si>
    <t>Periodic Maintenance of Dashkin Gohat UP Satbaria-Nowla Ayengiri bazar Road from Ch. 2000m-3616m Road ID-413583005 Kachua</t>
  </si>
  <si>
    <t xml:space="preserve">53,39,094.05 </t>
  </si>
  <si>
    <t>NOOR MD TRADERS, Propritor, MD TIPU SUNTAN SARKER, ALA BARI,CHANDPUR,NAYAHAT-3600, FARIDGONJ,CHANDPUR</t>
  </si>
  <si>
    <t>noormdtraders@gmail.com</t>
  </si>
  <si>
    <t>Periodic Maintenance of Dhanua Bazar RHD-Gollak bazar Road via Dakshin Paikpara UP Office Road from Ch. 00m-2585m Road ID-413453003 Faridgonj</t>
  </si>
  <si>
    <t xml:space="preserve">64,91,334.80  </t>
  </si>
  <si>
    <t>M/S Ripon Traders, Propritor, Faruque Ahmmad Akhand, 262/232 Puraton Adalat Para, Chandpur</t>
  </si>
  <si>
    <t>msripontraders@gmail.com</t>
  </si>
  <si>
    <t>Periodic Maintenance of Purba Char Dukhia UP Tolatoli bazar-Mulobi bazar Road from Ch. 2418m-4000m Road ID-413453011 Faridgonj</t>
  </si>
  <si>
    <t>66,92,034.650</t>
  </si>
  <si>
    <t>11.02.21</t>
  </si>
  <si>
    <t>HALIMA SEDDIKA HASI, Propritor, HALIMA SEDDIKA HASI, 536/2,MADINA TOWER,BISHNUDI ROAD,CHANDPUR</t>
  </si>
  <si>
    <t>halimaseddikahasi@gmail.com</t>
  </si>
  <si>
    <t>Rehabilitation of Karaia UP Subidpur-Darbeshganj Bazar Road from Ch. 2600m-3870m Road ID-413583004 Kachua</t>
  </si>
  <si>
    <t xml:space="preserve">49,28,674.10 </t>
  </si>
  <si>
    <t xml:space="preserve">M/S Mridha Enterprise, Propritor, Md Mamunur Rashid, Mridha bari ,East Horni Durgapur, Kalir Bazar, Faridgonj, Chandpur </t>
  </si>
  <si>
    <t>Rehabilitation of Uttar Gandhabaypur UP Office-Tamta UP Office Road via Jaganathpur Feryghat Road from Ch. 00m-2230m Road ID-413493028 Hazigonj</t>
  </si>
  <si>
    <t>70,82,388.70</t>
  </si>
  <si>
    <t xml:space="preserve">M/S Sathi Enterprise, Propritor, Hafez Ahmed, Mahajampur, Algi Bazar, Haimchar, Chandpur  </t>
  </si>
  <si>
    <t>senterprise1961@gmail.com</t>
  </si>
  <si>
    <t>Rehabilitation of Zia Nagar R&amp;H -Raychow bazar BarKul E UP office road via Amin Miah shop R&amp;H Road from Ch. 00m-1028m Road ID-413494095 Hazigonj</t>
  </si>
  <si>
    <t xml:space="preserve">49,38,408.75 </t>
  </si>
  <si>
    <t xml:space="preserve">M/S Noor Syndicat Propritor, Shahjahan South Nauri, Nauri Bazar, Matlab North, Chandpur </t>
  </si>
  <si>
    <t>noorsyndicat@gmail.com</t>
  </si>
  <si>
    <t>Periodic Maintenance of Upazila HQ -Gazra UP Office Road from Ch. 00m-2955m Road ID-413763007 Matlab Uttar. Chandpur</t>
  </si>
  <si>
    <t>46,19,022.55</t>
  </si>
  <si>
    <t xml:space="preserve">M/S Mridha Enterprise, Propritor, MD MAMUNUR RASHID, 536/2,"MADINA TOWER" BISHNUDI ROAD, CHANDPUR    </t>
  </si>
  <si>
    <t>Periodic Maintenance of Waruk bazar Sursai GC-Rahimanagar GC Via Guilpura Road from Ch. 4800m-6060m Road ID-413952006 Shahrasti, Chandpur</t>
  </si>
  <si>
    <t xml:space="preserve">28,76,045.20 </t>
  </si>
  <si>
    <t>21.01.21</t>
  </si>
  <si>
    <t>M/S. Aziz Brothers, Propritor, Md Abdul Aziz Miaze, Kazi Nazrul Islam Sorok, Strand Road, Chandpur-3600</t>
  </si>
  <si>
    <t>Periodic Maintenance of Thakur bazar GC-Waruk bazar GC Road from Ch. 1750m-3380m Road ID-413952004 Shahrasti, Chandpur</t>
  </si>
  <si>
    <t xml:space="preserve">46,16,172.550 </t>
  </si>
  <si>
    <t>MD. ABDUL AWAL PATWARY Propritor, Md. Abdul Awal Patwary, Dhanua, Faridgonj, Chandpur</t>
  </si>
  <si>
    <t>abdulawalpatwary01@gmail.com</t>
  </si>
  <si>
    <t>Periodic Maintenance of Badiullah Bangti-Bairaghir bangti Road from Ch. 1900m-2420m Road ID-413955139 Shahrasti, Chandpur</t>
  </si>
  <si>
    <t xml:space="preserve">23,49,399.40 </t>
  </si>
  <si>
    <t>28.01.21</t>
  </si>
  <si>
    <t xml:space="preserve">M/S Mia Traders, Propritor, Shafayet Ahamed, Gobindapur, Rahimanagar, Kachua, Chandpur  </t>
  </si>
  <si>
    <t>msmiatraders1984@gmail.com</t>
  </si>
  <si>
    <t>Periodic Maintenance of Junasar-Noorpur Road from Ch. 00m-702m Road ID-413584044 Kachua, Chandpur</t>
  </si>
  <si>
    <t xml:space="preserve">19,47,500.00 </t>
  </si>
  <si>
    <t xml:space="preserve">M/S Mridha Enterprise, Propritor, MD MAMUNUR RASHID, 536/2,"MADINA TOWER" BISHNUDI ROAD, CHANDPUR  </t>
  </si>
  <si>
    <t>Periodic Maintenance of Shahadapur Dighirpar- Bara Hayetpur Road from Ch. 00m-884m Road ID-413584059 Kachua, Chandpur</t>
  </si>
  <si>
    <t xml:space="preserve">28,96,926.20 </t>
  </si>
  <si>
    <t>Periodic Maintenance of Taltoli-Padua-Harichail Road from Ch. 00m-414m Road ID-413584070 Kachua, Chandpur</t>
  </si>
  <si>
    <t xml:space="preserve">12,46,227.100 </t>
  </si>
  <si>
    <t xml:space="preserve">M/S. JABED TRADERS, Propritor, Md. Morshed Alam, Vinguliya, Haimchar, Chandpur-3601 </t>
  </si>
  <si>
    <t>zabberenterprise@gmail.com</t>
  </si>
  <si>
    <t>Periodic Maintenance of Gazipur UP Office-Upazila H/Q Road from Ch. 00m-1020m Road ID-413473011 Haimchar, Chandpur</t>
  </si>
  <si>
    <t>34,01,983.25</t>
  </si>
  <si>
    <t>29.10.20</t>
  </si>
  <si>
    <t>19.02.21</t>
  </si>
  <si>
    <t xml:space="preserve">Md. Delowar Hossain, Propritor, Md. Delowar Hossain, Upadik, Purba Gazipur, Faridgonj, Chandpur </t>
  </si>
  <si>
    <t>mddelwar1957@gmail.com</t>
  </si>
  <si>
    <t>Periodic Maintenance of Katakhali Howleder Bari Road to Chowto Laxmipur Mizi Bari Road from Ch. 00m-616m Road ID-413474035 Haimchar, Chandpur</t>
  </si>
  <si>
    <t>20,55,147.350</t>
  </si>
  <si>
    <t>19.20.21</t>
  </si>
  <si>
    <t xml:space="preserve">M/S SANVI ENTERPRISE Propritor, SANJIDA Akter, HOLDING NO-0124-01, MOKIMABAD, HAZIGONJ PS-CHANDPUR-3610 BANGLADESH  </t>
  </si>
  <si>
    <t>ms.sanvienterprise@gmail.com</t>
  </si>
  <si>
    <t>Periodic Maintenance of Haimchar Upazila H/Q-Charbhairabi GC Road via Bordar pool Gondamara Madrasa High School Old Howladar bazar Charbhanga High School Tamtam Bridge from Ch. 8650m-9650m Road ID-413472005 Haimchar, Chandpur</t>
  </si>
  <si>
    <t xml:space="preserve">43,33,851.55 </t>
  </si>
  <si>
    <t>31.01.21</t>
  </si>
  <si>
    <t xml:space="preserve">M/S. MIM TRADERS Propritor, UMME Marjana Akter, RAIPUR ISLAMABAD,P.O:SUJATPUR BAZAR P.S.: MATLAB UTTAR DIST.:CHANDPUR </t>
  </si>
  <si>
    <t>ms.mimtraders77@gmail.com</t>
  </si>
  <si>
    <t>Periodic Maintenance of Haimchar New Upazila Complex Road from Ch. 00m-380m Road ID-413474020 Haimchar. Chandpur</t>
  </si>
  <si>
    <t xml:space="preserve">16,40,394.45 </t>
  </si>
  <si>
    <t xml:space="preserve">M/S. Marium Enterprise, Propritor, Md. Nurul Huda Gondamara, Haimchar, Chandpur </t>
  </si>
  <si>
    <t>msmariument@yahoo.com</t>
  </si>
  <si>
    <t>Periodic Maintenance of Kala Chowkider More-Denia Madhara Road from Ch. 00m-500m Road ID-413474038 Haimchar, Chandpur</t>
  </si>
  <si>
    <t xml:space="preserve">11,98,710.00 </t>
  </si>
  <si>
    <t xml:space="preserve">M/S SAHARA BUILDERS Propritor, Khadija Akhther,  SARKER BARI, CHANDPUR, NAYAHAT BAZAR-3600,FARIDGONJ, CHANDPUR </t>
  </si>
  <si>
    <t>saharabuilders80@gmail.com</t>
  </si>
  <si>
    <t>Periodic Maintenance of Tolatoli Bazar-Modina Bazar via Abu Dulal Patwary Road from Ch. 00m-1000m Road ID-413453037 Faridgonj, Chandpur</t>
  </si>
  <si>
    <t xml:space="preserve">34,40,789.80 </t>
  </si>
  <si>
    <t xml:space="preserve">M/S Arifa Enterprise, Propritor, Md. Sultan Ahmed,  Kobi Rupsha, Rupsha Bazar, Faridgonj, Chandpur </t>
  </si>
  <si>
    <t>Periodic Maintenance of Dakshin Faridganj UP Kalirbazar-Khayaghat bazar via Modina bazar Road from Ch. 1000m-1800m Road ID-413453030 Faridgonj, Chandpur</t>
  </si>
  <si>
    <t xml:space="preserve">18,87,021.10  </t>
  </si>
  <si>
    <t>Periodic Maintenance of Paschim balithuba UP Chandra-Algi Road from Ch. 00m-1800m Road ID-413453023 Faridgonj, Chandpur</t>
  </si>
  <si>
    <t xml:space="preserve">46,29,910.50 </t>
  </si>
  <si>
    <t>30.01.21</t>
  </si>
  <si>
    <t xml:space="preserve">M/S. Satter &amp; Sons, Propritor, Mostafizur Rahaman 125 Mizanur Rahman Chowdhury Sarak, Comilla Road, Chandpur </t>
  </si>
  <si>
    <t>Periodic Maintenance of Kalir Bari - Balithuba bazar Road from Ch. 3000m-3500m Road ID-413454066 Faridgonj, Chandpur</t>
  </si>
  <si>
    <t xml:space="preserve">20,24,158.35 </t>
  </si>
  <si>
    <t xml:space="preserve">NOOR MD TRADERS, Propritor,  MD TIPU SULTAN SARKER ALA BARI,CHANDPUR,NAYAHAT-3600, FARIDGONJ,CHANDPUR </t>
  </si>
  <si>
    <t>Periodic Maintenance of Shakdi-Gazipur Road from Ch. 00m-1490m Road ID-413454022 Faridgonj, Chandpur</t>
  </si>
  <si>
    <t xml:space="preserve">43,72,685.650 </t>
  </si>
  <si>
    <t>Periodic Maintenance of Joyganj-Goalbower Road from Ch. 00m-1000m Road ID-413454025 Faridgonj, Chandpur</t>
  </si>
  <si>
    <t>33,25,878.75</t>
  </si>
  <si>
    <t xml:space="preserve">Md. Gias Uddin Prodhan, Propritor, Md. Gias Uddin Prodhan, Darashahi, Tulpai, Kachua, Chandpur. </t>
  </si>
  <si>
    <t>giasuddinpradan@yahoo.com</t>
  </si>
  <si>
    <t>Periodic Maintenance of Shahmahmudpur UP to Shahtali Bazar Road from Ch. 00m-1440m Road ID-413223015 Chandpur-S, Chandpur</t>
  </si>
  <si>
    <t xml:space="preserve">31,50,273.150 </t>
  </si>
  <si>
    <t>Periodic Maintenance of Bishnupur U.P.-Munshirhat Road Via Kherudia from Ch. 900m-1800m Road ID-413223021 Chandpur-S, Chandpur</t>
  </si>
  <si>
    <t xml:space="preserve">22,51,152.30 </t>
  </si>
  <si>
    <t xml:space="preserve">M/S M Ali &amp; Co, Propritor, Md. Sirajul Islam Pada, Char Krishnapur, Haimchar, Chandpur. </t>
  </si>
  <si>
    <t>maliandco@yahoo.com</t>
  </si>
  <si>
    <t>Periodic Maintenance of Chandkhar Dokan-Pingra-Raldia Road from Ch. 5950m-6300m Road ID- 413224002 Chandpur-S, Chandpur</t>
  </si>
  <si>
    <t xml:space="preserve">24,25,029.85 </t>
  </si>
  <si>
    <t>M/S Bismillah Enterprise Propritor, Md. Anisur Rahman, Nasircoat, Haziganj, Chandpur</t>
  </si>
  <si>
    <t>msbismillahenterprise93@gmail.com</t>
  </si>
  <si>
    <t>Periodic Maintenance of Kalachow North U.P-Changatali GC Road from Ch. 00m-1610m Road ID-413493004 Hazigonj, Chandpur</t>
  </si>
  <si>
    <t xml:space="preserve">41,01,757.05  </t>
  </si>
  <si>
    <t>M/S. Moriyom Enterprise Propritor, Md. Mizanur Rahman, Kashimpur, Hajigonj, Chandpur</t>
  </si>
  <si>
    <t>moriyomenterprise@yahoo.com</t>
  </si>
  <si>
    <t>Rehabilitation of Debpur RHD-Rajargoan Bazar Road from Ch. 6497m-6780m Road ID-413492001 Hazigonj</t>
  </si>
  <si>
    <t>44,83,177.30</t>
  </si>
  <si>
    <t xml:space="preserve">M/S. SR Enterprise Propritor, Md. Nasir Ahmed, Village: Uttar Algi, Post Office: Algi Bazar, Upazila: Haimchar, Dist:Chandpur </t>
  </si>
  <si>
    <t>ms.sr.enterprise786@gmail.com</t>
  </si>
  <si>
    <t>Widening of Chanka Dokan Pingra Road to Hossanpur Primary School Road Hossanpur Primary School to Gabtali Modda Ashekati Primary School from Ch. 1082m-1370m Road ID-413224095 Chandpur-S, Chandpur</t>
  </si>
  <si>
    <t xml:space="preserve">12,43,089.25 </t>
  </si>
  <si>
    <t xml:space="preserve">M/S Mridha Enterprise, 536/2," MADINA TOWER", BISHNUDI ROAD, CHANDPUR  
 </t>
  </si>
  <si>
    <t>Rehabilitation of Amirabad Bazar-Bamarbazar-Jhahirabad UP Office Road ID 413763016 from Ch.00m-1205m [Matlab Uttar]</t>
  </si>
  <si>
    <t>24.09.20</t>
  </si>
  <si>
    <t>31.12.20</t>
  </si>
  <si>
    <t xml:space="preserve">Shahara Corporation (PVT) Limited, Nayan Nagar, Ekhlashpur, Matlab North, Chandpur  </t>
  </si>
  <si>
    <t>msshaharacorporation@gmail.com</t>
  </si>
  <si>
    <t>Rehabilitation Of Gouranga Bazar -Islamia Bazar Via Farazikandi UP office Road ID 413763026 from Ch. 00m-1625m Matlab Uttar</t>
  </si>
  <si>
    <t>13.12.20</t>
  </si>
  <si>
    <t>M/S. Toha Enterprise Matlab South, Chandpur</t>
  </si>
  <si>
    <t>mstohaenterprise@gmail.com</t>
  </si>
  <si>
    <t>Emergency Maintenance Road Safety of Upazila G/Q-Shibpur R&amp;H Road from Ch. 00m-10700m Under Shahrasti Upazila Dist. Chandpur Road ID No. 413952001</t>
  </si>
  <si>
    <t>15.01.21</t>
  </si>
  <si>
    <t>22.05.21</t>
  </si>
  <si>
    <t>M/S. Roky &amp; Rashad Enterprise</t>
  </si>
  <si>
    <t>msrnrenterprise1969@gmail.com</t>
  </si>
  <si>
    <t>Emergency Maintenance Road Safety of Balakhal-Rampur-Narayanpur Road from Ch. 00m-10100m Under Hazigonj Upazila Dist. Chandpur Road ID No. 413492006</t>
  </si>
  <si>
    <t>15.03.21</t>
  </si>
  <si>
    <t xml:space="preserve">Laxhmi Narayan Vander Holding No. 75, Mizanur Rahman Chowdhury Road, Chandpur </t>
  </si>
  <si>
    <t>lakhminarayanvander@yahoo.com</t>
  </si>
  <si>
    <t>Emergency Maintenance Road Safety of Naranpur-Tushpur-Kachiara-Pitambotdi Road from Ch. 00m-9300m Under Matlab South Upazila Dist. Chandpur Road ID No. 413963008</t>
  </si>
  <si>
    <t>10.03.21</t>
  </si>
  <si>
    <t>16.05.21</t>
  </si>
  <si>
    <t>Emergency Maintenance Road Safety of Debpur RHD-Rajargoan Bazar Road from Ch. 00m-6780m Under Hazigonj Upazila Dist. Chandpur Road ID No. 413492001</t>
  </si>
  <si>
    <t>M/S. A.T Enterprise, Kachua, Chandpur</t>
  </si>
  <si>
    <t>msatenterprise40@gmail.com</t>
  </si>
  <si>
    <t>Emergency Maintenance Road Safety of Vabnabari Konar-Ahmmad Nogor Madrasha via Rajakha Bazar Road from Ch. 00m-1500m Under Shahrasti Upazila Dist. Chandpur Road ID No. 413954073</t>
  </si>
  <si>
    <t>11.03.21</t>
  </si>
  <si>
    <t>M/S. Apsora Enterprise Matlab South, Chandpur</t>
  </si>
  <si>
    <t>msapsoraenterprise31@gmail.com</t>
  </si>
  <si>
    <t>Emergency Maintenance Road Safety of Kachua-Miar Bazar-Adda Bazar Road Kachua Portion from Ch. 00m-5485m Under Kachua Upazila Dist. Chandpur Road ID No. 413582012</t>
  </si>
  <si>
    <t>27.05.21</t>
  </si>
  <si>
    <t>Emergency Maintenance (Road Safety) of Kachua GC-Teguria R&amp;H Road from Ch. 1300m-11250m Under Kachua Upazila, Dist. Chandpur (Road ID No. 413582009)</t>
  </si>
  <si>
    <t>21.03.21</t>
  </si>
  <si>
    <t>Emergency Maintenance Road Safety of Matlab-Bohori Arong-Karbanda Road from Ch. 00m-14800m Under Matlab South Upazila Dist. Chandpur Road ID No. 413963002</t>
  </si>
  <si>
    <t>Emergency Maintenance Road Safety of Kachua-Raghunathpur GC Road from Ch. 00m-6500m Under Kachua Upazila Dist. Chandpur Road ID No. 413582001</t>
  </si>
  <si>
    <t>M/S. MRN Dot Con Enterprise, Hazigonj, Chandpur</t>
  </si>
  <si>
    <t>mrndotcon@gmail.com</t>
  </si>
  <si>
    <t>Emergency Maintenance Road Safety of Belchow-Ramchandrapur-Sameshpur-Nadighat Road from Ch. 00m-7790m Under Hazigonj Upazila Dist. Chandpur Road ID No. 413492007</t>
  </si>
  <si>
    <t>08.03.21</t>
  </si>
  <si>
    <t>14.05.21</t>
  </si>
  <si>
    <t>M/S. MM Bulders Hazigonj, Chandpur</t>
  </si>
  <si>
    <t>msmmbuilders2019@gmail.com</t>
  </si>
  <si>
    <t xml:space="preserve">Emergency Maintenance Road Safety of Thakur Bazar GC-Waruk Bazar GC Road from Ch. 00m-5920m Under Shahrasti Upazila Dist. Chandpur Road ID No. 413952004 </t>
  </si>
  <si>
    <t>M/S. Noor Syndicat  Matlab North, Chandpur</t>
  </si>
  <si>
    <t xml:space="preserve">Emergency Maintenance (Road Safety) of Sengarchar GC-Kalirbazar GC Road from Ch. 00m-13000m Under Matlab North Upazila, Dist. Chandpur (Road ID No. 413762003) </t>
  </si>
  <si>
    <t>Emergency Maintenance Road Safety of Gagra UP Office -Pachani Chowrasta Bazar-Islamia Bazar R&amp;H Road from Ch. 00m-6500m Under Matlab North Upazila Dist. Chandpur Road ID No. 413763013</t>
  </si>
  <si>
    <t>M/S. Shafiq Enterprise, Faridgonj, Chandpur</t>
  </si>
  <si>
    <t xml:space="preserve">Emergency Maintenance Road Safety of Islamia Bazar-Nowri Bazar-Naborkandi -Purba Fatepur UP Office at Nayakandi Bridge Road from Ch. 00m-8300m Under Matlab North Upazila Dist. Chandpur Road ID No. 413763004 </t>
  </si>
  <si>
    <t>18.03.21</t>
  </si>
  <si>
    <t>Emergency Maintenance Road Safety of Nawribazar-Paschim Fatepur UP Office Radikandi Road from Ch. 00m-3000m Under Matlab North Upazila Dist. Chandpur Road ID No. 413763024</t>
  </si>
  <si>
    <t>M/S. Akota Traders Haimchar, Chandpur</t>
  </si>
  <si>
    <t>j.ekotatraders@gmail.com</t>
  </si>
  <si>
    <t>Emergency Maintenance Road Safety of Katakhali-Raipur RHD Road Katakhali-Gondamara-Howlader Bazar road Road from Ch. 00m-10000m Under Haimch10ar Upazila Dist. Chandpur Road ID No. 413472001</t>
  </si>
  <si>
    <t>M/S Al-Madina Traders Matlab North, Chandpur</t>
  </si>
  <si>
    <t>almodinatraders@yahoo.com</t>
  </si>
  <si>
    <t>Emergency Maintenance Road Safety of RHD at Shaheb Bazar-Beltoli GC Road from Ch. 00m-18900m Under Matlab North Upazila Dist. Chandpur Road ID No. 413762002</t>
  </si>
  <si>
    <t>M/S. Bapari Enterprise Matlab North, Chandpur</t>
  </si>
  <si>
    <t>msbeparyent@gmail.com</t>
  </si>
  <si>
    <t>Emergency Maintenance Road Safety of Maya Bribikrom road RHD at Shombokar Bridge-Sengarchar GC road Road from Ch. 00m-1234m Under Matlab North Upazila Dist. Chandpur Road ID No. 413762001</t>
  </si>
  <si>
    <t>M/S Shakantor Enterprise Sharasti, Chandpur</t>
  </si>
  <si>
    <t>sekandarenterprise@gmail.com</t>
  </si>
  <si>
    <t>Emergency Maintenance Road Safety of Rahimanagar GC-Batershawar Road from Ch. 00m-3062m Under Kachua Upazila Dist. Chandpur Road ID No. 413582014</t>
  </si>
  <si>
    <t>M/S. Pir Mosla Uddin Enterprise Faridgonj, Chandpur</t>
  </si>
  <si>
    <t>pirmoslehuddin@yahoo.com</t>
  </si>
  <si>
    <t>Emergency Maintenance Road Safety of Kadia UP Batabaria-Shahabepur west UP Road via Bachaia Brick field Road from Ch. 00m-7500m Under Kachua Upazila Dist. Chandpur Road ID No. 413583026</t>
  </si>
  <si>
    <t>Emergency Maintenance Road Safety of Rahimanagar-Mashnigacha-Jagatpur Bazar Road from Ch. 00m-7690m Under Kachua Upazila Dist. Chandpur Road ID No. 413582008</t>
  </si>
  <si>
    <t>M/S. S.Islam Traders Matlab South, Chandpur</t>
  </si>
  <si>
    <t>ms.sislamtraders62@gmail.com</t>
  </si>
  <si>
    <t>Emergency Maintenance Road Safety of Matlab Bazar-Uddamdi-Farazikandi UP Road from Ch. 00m-9300m Under Matlab South Upazila Dist. Chandpur Road ID No. 413963011</t>
  </si>
  <si>
    <t>Md Mizanur Rahman Liton, Palpara, Chandpur</t>
  </si>
  <si>
    <t>mizanurrahmanliton@hotmail.com</t>
  </si>
  <si>
    <t>Emergency Maintenance Road Safety of Durgapur bazar-Durgapur Up office-Upazila H/Q Road from Ch. 00m-8500m Under Matlab North Upazila Dist. Chandpur Road ID No. 413763001</t>
  </si>
  <si>
    <t>Emergency Maintenance Road Safety of Napri Bazar-Chowrasta Bazar Road from Ch. 00m-2350m Under Matlab North Upazila Dist. Chandpur Road ID No. 413764040</t>
  </si>
  <si>
    <t>M/S. S.S Construction Haimchar, Chandpur</t>
  </si>
  <si>
    <t>msconstruction2019@yahoo.com</t>
  </si>
  <si>
    <t>Emergency Maintenance Road Safety of Haimchar Upazila H/Q-Rampur Bazar Road from Ch. 00m-4500m Under Haimchar Upazila Dist. Chandpur Road ID No. 413472002</t>
  </si>
  <si>
    <t>DNS Engineering &amp; Comunication Ltd Sharasti, Chandpur</t>
  </si>
  <si>
    <t>dnsengineering83@gmail.com</t>
  </si>
  <si>
    <t>Emergency Maintenance Road Safety of Haimchar Upazila H/Q-Charbhairabi GC Road via Bordar pool Gondamara Madrasa High School Old Howladarbazar Charbhanga High School Tamtam Bridge Road from Ch. 00m-11000m Under Haimchar Upazila Dist. Chandpur Road ID No. 413472005</t>
  </si>
  <si>
    <t>M/S. Ali &amp; Sons, Kachua, Chandpur</t>
  </si>
  <si>
    <t>ms.aliandsons1961@gmail.com</t>
  </si>
  <si>
    <t>Emergency Maintenance Road Safety of Rahimanagar-Nowabpur Road Kachua Portion from Ch. 00m-4400m Under Kachua Upazila Dist. Chandpur Road ID No. 413582007</t>
  </si>
  <si>
    <t>M/S. Tasfia Enterprise, Haimchar Chandpur</t>
  </si>
  <si>
    <t>mstasfiaent@yahoo.com</t>
  </si>
  <si>
    <t>Emergency Maintenance Road Safety of Bakila GC-Kakachow South UP Rampur Road from Ch. 00m-2000m Under Hazigonj Upazila Dist. Chandpur Road ID No. 413493008</t>
  </si>
  <si>
    <t xml:space="preserve">Aminul Islam Badal, 70, Pir Badsha Mia Road, Pfessoerpara, Chandpur </t>
  </si>
  <si>
    <t>animulbadal70@gmail.com</t>
  </si>
  <si>
    <t xml:space="preserve">Periodic Maintenance of Kallanpur UP to Bishnupur UP Road from Ch. 9100m-10100m (Road Code 413223008) [Chandpur-S] District: Chandpur </t>
  </si>
  <si>
    <t>13.10.21</t>
  </si>
  <si>
    <t>12.12.21</t>
  </si>
  <si>
    <t>Supply of different types of Construction Materials for Routine Maintenance (On-Pavement) under LGED District Chandpur</t>
  </si>
  <si>
    <t>M/S Parvez Enterprise, 837,Kadir Bapary Bari,Guakhola Road, Chandpur Sadar, Chandpur</t>
  </si>
  <si>
    <t>msparvezenterprise88@gmail.com</t>
  </si>
  <si>
    <t>Periodic Maintenance of Tahorkhill-R&amp;H Road from Ch. 00m-930m (Road Code 413225014) [Chandpur-S] District: Chandpur</t>
  </si>
  <si>
    <t>14.10.21</t>
  </si>
  <si>
    <t>13.12.21</t>
  </si>
  <si>
    <t>MAE-MTE of JV, Kobi Rupsha, Rupsha Bazar, Faridgonj, Chandpur</t>
  </si>
  <si>
    <t>maeandmtejv@yahoo.com</t>
  </si>
  <si>
    <t>a) Improvement of Nazir Ahmmad Babur Bari-Rahim Fakir Mazar road from Ch. 00-900m Road ID-413765177. b1) BaroHatia-Thatalia-Fathapur Via Birbikrom road from Ch. 00-1480m Road ID-413765217. b2) Construction of 1.50m 2 Nos Culvert at Ch. 207m &amp; 420m on Same Road. b3) Construction of 330m protective works at the same road under Matlab North Upazila Chandpur</t>
  </si>
  <si>
    <t>GCP-3</t>
  </si>
  <si>
    <t>18.10.21</t>
  </si>
  <si>
    <t>23.10.22</t>
  </si>
  <si>
    <t>M/S. SR Enterprise, Haimchar, Chandpur</t>
  </si>
  <si>
    <t xml:space="preserve">Improvement of Sujatpur College gate-Mujumder para beri bundh road from Ch. 00-1485m </t>
  </si>
  <si>
    <t>05.10.21</t>
  </si>
  <si>
    <t>31.10.22</t>
  </si>
  <si>
    <t>Akkas Construction limited, Sujatpur, Matlab North, Chandpur</t>
  </si>
  <si>
    <t>akkasconstructionltd@gmail.com</t>
  </si>
  <si>
    <t xml:space="preserve">Improvement of Shippur Char bari-Nayargown Ghat-Titarkandi Primary School Rood from Ch. 00-2165m </t>
  </si>
  <si>
    <t>M/S. Khan Enterprise, Shirin Mohal, Bishnudi Road, Chandpur Sadar, Chandpur</t>
  </si>
  <si>
    <t>mkep.bd@gmail.com</t>
  </si>
  <si>
    <t xml:space="preserve">Improvement of Uttar Torky Pacca road-Shibpur Kheyaghat via Tatua Miji bari road from Ch. 1000-2015m 
</t>
  </si>
  <si>
    <t xml:space="preserve">11434731.00
</t>
  </si>
  <si>
    <t>M/S. Shopon Enterprise Hazigonj, Chandpur</t>
  </si>
  <si>
    <t>sapanenterprise1976@gmail.com</t>
  </si>
  <si>
    <t>Improvement of Azagara Primary School to Kulshi Primary School Road Ch. 00-358m &amp; 432-947m Road ID-413954041 under Shahrasti Upazila District-Chandpur</t>
  </si>
  <si>
    <t>14.03.22</t>
  </si>
  <si>
    <t>Improvement of Suchipara (N) UP Office-Chitoshi Bazar GC via Monipur Pry. School Road (Ch. 2000-2575m) Road ID-413953004 under Shahrasti Upazila, District-Chandpur.</t>
  </si>
  <si>
    <t>28.03.21</t>
  </si>
  <si>
    <t>04.04.22</t>
  </si>
  <si>
    <t>M/S MAYER DOA CONSTRUCTION, Uttar Algi, Algi Bazar Haimchar, Chandpur</t>
  </si>
  <si>
    <t>mayerdoa.construction.algi@gmail.com</t>
  </si>
  <si>
    <t>Improvement of Chowmohoni-Dughor Road Ch. 0.00-1560m Road ID-413584068 under Kachua Upazila District-Chandpur.</t>
  </si>
  <si>
    <t>04.04.21</t>
  </si>
  <si>
    <t xml:space="preserve">M/S. Shathi Traders  kabi kazi nozrul islam chandpur sadar </t>
  </si>
  <si>
    <t>msshathitraders1984@gmail.com</t>
  </si>
  <si>
    <t>A Improvement of Ujani-Borochor via Nahara Road Ch. 1000-3040m Road ID- 413585020. B Construction of 1No. 0.625mx0.600m Slab Culvert at Ch. 1014m on the same road under Kachua Upazila District-Chandpur.</t>
  </si>
  <si>
    <t>16190592..55</t>
  </si>
  <si>
    <t>14.04.22</t>
  </si>
  <si>
    <t>A Improvement of West Naori khan bari-Ananda bazar Naori Road Ch. 0.00-2060m Road ID- 413764043. B Construction of 2Nos 0.625mx0.900m Slab Culvert at Ch. 600m &amp; 840m on the same road under Matlab Uttar Upazila District-Chandpur</t>
  </si>
  <si>
    <t>01.04.21</t>
  </si>
  <si>
    <t>31.12.21</t>
  </si>
  <si>
    <t>M/S. Nipa Traders  BOHORIA BAZAR, UPAZILA &amp; DIST.:CHANDPUR</t>
  </si>
  <si>
    <t>nipatraders83@gmail.com</t>
  </si>
  <si>
    <t>A Improvement of Annanda Bazar-Hannan Shop-Choto Holdia Bazar Road Ch. 0.00-2153m Road ID-413764114. B Construction of 3Nos 0.625mx0.900m Slab Culvert at Ch. 850m 860m &amp; 2090m on the same road under Matlab Uttar Upazila District-Chandpur.</t>
  </si>
  <si>
    <t>03.03.22</t>
  </si>
  <si>
    <t xml:space="preserve">M/S ARIFUL ISLAM ENTERPRISE  Balia, Farakkabad, Chandpur Sadar, Chandpur </t>
  </si>
  <si>
    <t>msarifulislam9042@gmail.com</t>
  </si>
  <si>
    <t>Improvement of Chinau-Rasulpur Badamtali Road Ch. 1692-2658m Road ID- 413964012 under Matlab Dakshin Upazila District-Chandpur.</t>
  </si>
  <si>
    <t>31.03.22</t>
  </si>
  <si>
    <t>Md. Habibulla Shekh, Laxmipur, Baharaia Bazar, Chandpur Sadar, Chandpur</t>
  </si>
  <si>
    <t>mdhabibullashekh@yahoo.com</t>
  </si>
  <si>
    <t>Improvement of Bimolargoan Sonaulla H/O-Karbanda Hazi bari Road Ch. 0.00-1450m Road ID- 413965031 under Matlab Dakshin Upazila District-Chandpur.</t>
  </si>
  <si>
    <t>M/S. Sohel Khan Chandpur Sadar, Chandpur</t>
  </si>
  <si>
    <t>mssohelkhan.bd@gmail.com</t>
  </si>
  <si>
    <t>Improvement of Rajargaon bazar - Goshaipur Road Ch. 1200-2480m Road ID-413494022 under Hazigonj Upazila District-Chandpur.</t>
  </si>
  <si>
    <t xml:space="preserve">M/S. Patwary Traders South Baishpur, Matlab South, Chandpur </t>
  </si>
  <si>
    <t>mspatwarytraders77@gmail.com</t>
  </si>
  <si>
    <t>a) Improvement of Matlab road-Bishnupur Road Dhakghar Road Ch. 943-1905m Road ID- 413224018. (b) Construction of 1 No. 1x2.50x2.50m RCC Box Culvert at Ch. 1015m on the same Road under Sadar Upazila District-Chandpur.</t>
  </si>
  <si>
    <t>M/S. Gazi Traders, Rupsa Bazar, Faridgonj, Chandpur</t>
  </si>
  <si>
    <t>gazitraders1977@gmail.com</t>
  </si>
  <si>
    <t>Improvement of Maishadi Chowduri Digirpar-Advocte Johirul Islam House Road Ch. 00-1165m Road ID-413225091 under Sadar Upazila District-Chandpur.</t>
  </si>
  <si>
    <t xml:space="preserve">M/S. Sumon Enterprise Laxmipur, Bohria Bazar, Chandpur Sadar, Chandpur </t>
  </si>
  <si>
    <t>ms.sumonent@yahoo.com</t>
  </si>
  <si>
    <t>Improvement of Bimaler Gaon to Abdul Khaer Master Bari Road Ch. 00-535m Road ID- 413225046 under Sadar Upazila District-Chandpur.</t>
  </si>
  <si>
    <t>a) Improvement of Faridgong road Lebutala to Mohilamadrasha Road Ch. 00-785m Road ID- 413225105. (b) Construction of 1No. 1x3.00x3.00m RCC Box Culvert at Ch. 776m on the same Road under Sadar Upazila District-Chandpur.</t>
  </si>
  <si>
    <t>17.04.22</t>
  </si>
  <si>
    <t>Improvement of Purba Debpur to Debpur-Rampur Road via Toha Huzur house Road Ch. 00-910m Road ID-413224080 under Sadar Upazila District-Chandpur.</t>
  </si>
  <si>
    <t>03.04.22</t>
  </si>
  <si>
    <t xml:space="preserve">M/S. MS Construction Kamalapur, Algi Durgapur, Haimchar, Chandpur </t>
  </si>
  <si>
    <t>Improvement of Menapur Tin Rasta-Noagoan Hazi Market Road Ch. 1200-2587m Road ID-413494018 under Hazigonj Upazila District-Chandpur.</t>
  </si>
  <si>
    <t>01.05.22</t>
  </si>
  <si>
    <t xml:space="preserve">M/S. Shams Engineering Middle Ashrafpur, Cumilla-3500. </t>
  </si>
  <si>
    <t>info.shamsengineering@gmail.com</t>
  </si>
  <si>
    <t>a Improvement of Andirpar-Doulotpur Road Ch. 00-975m Road ID- 413584139. b Construction of 1No. 1x2.00mx2.00m RCC Box Culvert at Ch. 646m on the same road. c Construction of 2Nos. 0.625mx0.600m Slab Culvert at Ch. 50m &amp; 280m on the same road. d Constructi</t>
  </si>
  <si>
    <t>18.04.21</t>
  </si>
  <si>
    <t>24.04.22</t>
  </si>
  <si>
    <t>a Improvement of Kalocho Bhuya bari-Dhadda via Talukder bari Road Ch. 00-960m Road ID- 413585096. b Construction of 1No. 1x3.00mx3.00m RCC Box Culvert at Ch. 950m on the same road under Kachua Upazila District-Chandpur.</t>
  </si>
  <si>
    <t>M/S Ahnaf Enterprise Rajapur, Khilpara,, haziganj, Chandpur: Hajiganj PS: Chandpur</t>
  </si>
  <si>
    <t>ahnafenterprise78@gmail.com</t>
  </si>
  <si>
    <t>Improvement of Nischantapur-Baniachow Road Ch.00-830m Road ID-413494067 under Haziganj Chandpur</t>
  </si>
  <si>
    <t>20.05.21</t>
  </si>
  <si>
    <t>26.05.22</t>
  </si>
  <si>
    <t>M/S. Rumam &amp; Brothers, Kachua, Chandpur</t>
  </si>
  <si>
    <t>rumamandbrothers@yahoo.com</t>
  </si>
  <si>
    <t>Rehabilitation of Palgiri-Nalua Bazar Road from Ch. 00-2150m (Road ID 413584085) under Kachua, Chandpur</t>
  </si>
  <si>
    <t>08.08.21</t>
  </si>
  <si>
    <t>07.08.22</t>
  </si>
  <si>
    <t>M/S Kanta Enterpris, Baro Sundhor, Debpur, Chandpur Sadar, Chandpur</t>
  </si>
  <si>
    <t>kantaenterprise018@gmail.com</t>
  </si>
  <si>
    <t>Maintenance of Mazigacha Bazar (Bitara UP) - Jamalia Madrasha Road from Ch. 00-600m Road ID-413585171 under Kachua Upazila, District-Chandpur.</t>
  </si>
  <si>
    <t>18.07.21</t>
  </si>
  <si>
    <t>17.07.22</t>
  </si>
  <si>
    <t>M/S Chandpur Enterprise 52, Balakhal, Hajigonj, Chandpur</t>
  </si>
  <si>
    <t>mschandpurenterprise@gmail.com</t>
  </si>
  <si>
    <t>Improvement of Krisnapur-Khilla Road from Ch. 00-1000m Road ID-413955050 under Shahrasti Upazila, District-Chandpur.</t>
  </si>
  <si>
    <t>10.08.21</t>
  </si>
  <si>
    <t>09.07.22</t>
  </si>
  <si>
    <t>M/S. SUMAIA ENTERPRISE, Hospital Road, Kachua Bazar, Kachua, Chandpur.</t>
  </si>
  <si>
    <t>ms.sumaiaenterprise82@gmail.com</t>
  </si>
  <si>
    <t xml:space="preserve">Rehabilitation of Rahimanagar-Koitoba-Amujan Road from Ch. 3400m-4570m (Road ID 413583012)under Kachua, Chandpur </t>
  </si>
  <si>
    <t>M/S. Kingdom Entrprise, Stadium Road, Chandpur</t>
  </si>
  <si>
    <t>mskingdomintl@yahoo.com</t>
  </si>
  <si>
    <t>Improvement of Asikati Union Parishad-Gosh house road from Ch. 00-920m Road ID-413225126 under Sadar Upazila District-Chandpur.</t>
  </si>
  <si>
    <t>16.08.21</t>
  </si>
  <si>
    <t>15.07.22</t>
  </si>
  <si>
    <t>M/S. Meraj Traders Haimchar, Chandpur</t>
  </si>
  <si>
    <t>meherajtraders.egp@gmail.com</t>
  </si>
  <si>
    <t>Periodic Maintenance of Haimchar GC- Upazila Road at Ch.00-781m ID No. 413473002 under Haimchar Chandpur</t>
  </si>
  <si>
    <t>14.07.21</t>
  </si>
  <si>
    <t>30.04.22</t>
  </si>
  <si>
    <t>M/S S.R Enterprise,  Haimchar, Dist:Chandpur</t>
  </si>
  <si>
    <t>Improvement of Sujatpur College gate-Mujumder para beri bundh road from Ch. 00-1485m Road ID-413765167 under Matlab Uttar Upazila, District-Chandpur.</t>
  </si>
  <si>
    <t>04.09.22</t>
  </si>
  <si>
    <t>M/S. TAPRIHA TRADING CORPORATION Faridgonj, Chandpur</t>
  </si>
  <si>
    <t>taprihatradingcorporation16@yahoo.com</t>
  </si>
  <si>
    <t>Improvement of N.A.M College-Chitishi Rail Station Road from Ch. 465-1520m Road ID-413954014 under Shahrasti Upazila District-Chandpur.</t>
  </si>
  <si>
    <t>05.08.21</t>
  </si>
  <si>
    <t>04.07.22</t>
  </si>
  <si>
    <t>M/S Alif Enterprise, Propritor. Abu Shahed Sarker, Nayahat, Faridgonj, Chandpur.</t>
  </si>
  <si>
    <t>alifenterprise72@gmail.com</t>
  </si>
  <si>
    <t>1. (a) Improvement of Chitoshi RM high school Pond. (b) Construction of 01 No Ghatla of 17.30m x 4.00mx6.00m at Chitoshi RM high school Pond. (c) Walk way &amp; Beautification of Chitoshi RM high school Pond. 2. (a) Improvement of Shahrasti Upazila Parishad Complex Pond. (b) Construction of 02 Nos Ghatla of 17.30m x 4.00mx6.00m at Shahrasti Upazila Parishad Complex Pond. (c) Walk way &amp; Beautification of Shahrasti Upazila Parishad Complex Pond. under Shahrasti, Chandpur.</t>
  </si>
  <si>
    <t>14.09.21</t>
  </si>
  <si>
    <t>13.08.22</t>
  </si>
  <si>
    <t>M/S. Khaled Enterprise,  Chandpur Sadar, Chandpur</t>
  </si>
  <si>
    <t>khaled907088@yahoo.com</t>
  </si>
  <si>
    <t>Improvement of Dhalirghat-North Ichuli Road from Ch. 1110-2350m Road ID-413224037 under Sadar Upazila District-Chandpur.</t>
  </si>
  <si>
    <t>30.08.22</t>
  </si>
  <si>
    <t xml:space="preserve">M/S. Shahid Brothers &amp; M/S. Contemporary, House No-02, Road No-02, Block-C, Aftabnagar, Merul Badda,Badda, Dhaka-1212. </t>
  </si>
  <si>
    <t>mssbcont@gmail.com</t>
  </si>
  <si>
    <t>1) Improvement of Faridganj GC - Rupsha GC Road at Ch. 00.00 - 5740.00m.  Road ID 413452001 [Faridganj]. 2) Improvement of Purbosubidpur UP to Basara Bazar Road. Via Munshir Hat Bazar At Ch. 00.00 - 5050.00m Effictive Length - 4601.00m.  Road ID 413453035</t>
  </si>
  <si>
    <t>05.04.20</t>
  </si>
  <si>
    <t>11.10.21</t>
  </si>
  <si>
    <t xml:space="preserve">M/S. Shahid Brother, Elite House (7th Floor) Suit: A, 54, Motijheel C/A Dhaka-1000. </t>
  </si>
  <si>
    <t>shahid.brothers.bd@gmail.com</t>
  </si>
  <si>
    <t>M/S. Contemporary, , House No-02, Road No-02, Block-C, Aftabnagar, Merul Badda,Badda, Dhaka-1212</t>
  </si>
  <si>
    <t>1963reza@gmail.com</t>
  </si>
  <si>
    <t xml:space="preserve"> KE-AB (JV), North Algi, Algi Bazar, Haimchar, Chandpur  </t>
  </si>
  <si>
    <t>khairaziz.jv2019@gmail.com</t>
  </si>
  <si>
    <t>Improvement of Gazipur UP Office- Upazila H/Q Road at Ch. 1000-4113m.  Road ID 413473011 [Haimchar]</t>
  </si>
  <si>
    <t>24.03.20</t>
  </si>
  <si>
    <t>30.09.21</t>
  </si>
  <si>
    <t>M/S. Khair Enterprise, Village-North Algi, P.O. Algi Bazar, P.S. Haimchar, Dist. Chandpur</t>
  </si>
  <si>
    <t>khairpatwary@gmail.com</t>
  </si>
  <si>
    <t xml:space="preserve"> MJA-MHS (JV), Address: Gobindia, Harina Bazar, Chandpur Sadar, Chandpur </t>
  </si>
  <si>
    <t>mjamhsjv@yahoo.com</t>
  </si>
  <si>
    <t>Improvement of Dakshin Nayergaon UP- Ashinpur-Aliara Road Chainage from 00m to 2683m and 2960m to 6550m. Road ID 413963003 [Matlab South]</t>
  </si>
  <si>
    <t>M/S Hrun &amp; Sons Gobindia, Horina Bazar, Chandpur</t>
  </si>
  <si>
    <t>Md. Jahangir Alam, S/O - Alhaz Md. Seraj Mia, Vill - Atiataly, Post - Jakshin hat, Upazila - Sadar, Dist. - Laxmipur.</t>
  </si>
  <si>
    <t>md.jahangiralam946@yahoo.com</t>
  </si>
  <si>
    <t xml:space="preserve">MRC-MI.JV, Address: 147, Motijheel C/A, Dhaka-1000 </t>
  </si>
  <si>
    <t>mrcmi.jv1@gmail.com</t>
  </si>
  <si>
    <t>1) Improvement of Cheangatali GC Dadasgram UP-Dhadda-Khalpar bazar Road via Shaheb bazar &amp; Pirojpur Bazar road from Ch. 00-7620m.  Road ID 413493015 [Hazigonj]. 2) Improvement of Chitoshi E UP OfficePanchail -Kherior Bazar Road via Kadra Bazar at Ch. 000m</t>
  </si>
  <si>
    <t>16.08.20</t>
  </si>
  <si>
    <t>Moon International, 147, Motijheel C/A, Dhaka-1000</t>
  </si>
  <si>
    <t>moonintbd@gmail.com</t>
  </si>
  <si>
    <t>M/s. M.R. Construction, 147 Motijheel C/A, Sultan Building, (1st Floor) Dhaka.</t>
  </si>
  <si>
    <t>mrconst9@gmail.com</t>
  </si>
  <si>
    <t xml:space="preserve">Mam-Shams-Moon.JV, Address: Sattara Center (9th Floor), 30/A Nayapaltan, Dhaka-1000.  
</t>
  </si>
  <si>
    <t>mamshamsmoon.jv@gmail.com</t>
  </si>
  <si>
    <t>Improvement of Kachua North UP Tatuya-Loskari-Boxagonj bazar Road via Duati Ch. 2100-8700m. Road ID 413583023 [Kachua]</t>
  </si>
  <si>
    <t>MAM CONSTRUCTION LTD. Plot No-03, Section No-02, Housing Estate, Comilla.</t>
  </si>
  <si>
    <t>mamcl007@yahoo.com</t>
  </si>
  <si>
    <t xml:space="preserve">  SHAMS ENGINEERING &amp; CONSTRUCTION LIMITED, Sattara Center, (09th Floor), 30/A, Nayapaltan, Dhaka-1000.</t>
  </si>
  <si>
    <t>shams_engineering_ltd@yahoo.com</t>
  </si>
  <si>
    <t xml:space="preserve">Md. Abu Bakar Siddiuue, 1105/975, Molla Bari Road, Professor Para, Chandpur  </t>
  </si>
  <si>
    <t>kmabubakarsiddique@gmail.com</t>
  </si>
  <si>
    <t>(i) Construction of Nilkomal Union Land office  under Haimchar Upazila. (ii) Construction of Char Vairabi Union Land office under Haimchar Upazila.</t>
  </si>
  <si>
    <t>15.12.19</t>
  </si>
  <si>
    <t>30.06.21</t>
  </si>
  <si>
    <t xml:space="preserve">MS. Lucky Enterprise, Shop No. 12/13, Stadium Market Chandpur, Bangladesh.  
 </t>
  </si>
  <si>
    <t>Construction of Torpur Chandi Union Land office under Sadar Upazila.</t>
  </si>
  <si>
    <t>12.12.19</t>
  </si>
  <si>
    <t>18.12.20</t>
  </si>
  <si>
    <t xml:space="preserve"> Md. Habibur Rahman, Address: Mokimabad, Hazigonj, Chandpur  </t>
  </si>
  <si>
    <t>mdhabiburrahman78@yahoo.com</t>
  </si>
  <si>
    <t>Construction of Rahima Nagar Union Land office under Kachua Upazila.</t>
  </si>
  <si>
    <t>20.02.20</t>
  </si>
  <si>
    <t>26.12.20</t>
  </si>
  <si>
    <t xml:space="preserve">M/S Zakir Enterprise, Address: Dhanua, Dhanua Bazar, Faridgonj, Chandpur  </t>
  </si>
  <si>
    <t>zakirenterprise01@gmail.com</t>
  </si>
  <si>
    <t>Construction of Rupsha Dakkhin Union Land office under Faridgonj Upazila.</t>
  </si>
  <si>
    <t>16.02.20</t>
  </si>
  <si>
    <t>23.12.20</t>
  </si>
  <si>
    <t xml:space="preserve"> M/S Kamal Hossain, Address: Koya, Polashpur, Kachua, Chandpur  </t>
  </si>
  <si>
    <t>mdkamalhossain019@gmail.com</t>
  </si>
  <si>
    <t>Construction of Gupti Paschim Union Land office under Faridgonj Upazila.</t>
  </si>
  <si>
    <t>M/S. Sanvi Enterprise, Hazigonj, Chandpur</t>
  </si>
  <si>
    <t>Construction of  Balia UP Bhumi office under Sadar Upazila.</t>
  </si>
  <si>
    <t>20.07.20</t>
  </si>
  <si>
    <t>30.05.21</t>
  </si>
  <si>
    <t xml:space="preserve">M/s. Aziz Brothers, Kazi Nazrul Islam Sorok, Strand Road, Chandpur-3600  
 </t>
  </si>
  <si>
    <t>Construction of Two 2 Storied Rural Market Building With 04 Storied Foundation in Jonata Bazar Under Haimchar Upazila, District: Chandpur.</t>
  </si>
  <si>
    <t>27.08.20    Ext.  30.12.20, 30.06.21</t>
  </si>
  <si>
    <t xml:space="preserve">SHAMS ENGINEERING &amp; CONSTRUCTION LIMITED, Sattara Center, (09th Floor), 30/A, Nayapaltan, Dhaka-1000.  
 </t>
  </si>
  <si>
    <t>Construction of Two 2 Storied Rural Market Building with 04 Storied Foundation in Kalipur Bazar Under Matlab Uttar Upazila at Chandpur district.</t>
  </si>
  <si>
    <t xml:space="preserve">Appollo Engineering and Construction Ltd. Jibon Bima Tower (6th floor), 10 Dilkusha C/A, Dhaka-1000 </t>
  </si>
  <si>
    <t>appolloengineeringandconsltd@gmail.com</t>
  </si>
  <si>
    <t>Construction of Upazila Muktijoddha Complex Bhaban under Matlab South Upazila, District: Chandpur.</t>
  </si>
  <si>
    <t>CUMCP</t>
  </si>
  <si>
    <t>23.08.15</t>
  </si>
  <si>
    <t>29.08.16 Ext. 21.05.18, 30.12.20</t>
  </si>
  <si>
    <t xml:space="preserve">M/s. Aziz Brothers , Address: Kazi Nazrul Islam Sorok, Strand Road, Chandpur-3600  
</t>
  </si>
  <si>
    <t>Construction of Upazila Muktijoddha Complex Bhaban under Chandpur Sadar Upazila, District: Chandpur.</t>
  </si>
  <si>
    <t>19.02.19</t>
  </si>
  <si>
    <t>02.08.20 Ext. 15.03.21</t>
  </si>
  <si>
    <t xml:space="preserve">AB.ME(JV), Address: STAND ROAD, HOLDING NO-331/319 CHANDPUR  </t>
  </si>
  <si>
    <t>abme1920@gmail.com</t>
  </si>
  <si>
    <t>Construction of Upazila Muktijoddha Complex Bhaban under Shahrasti Upazila District: Chandpur.</t>
  </si>
  <si>
    <t>04.12.19</t>
  </si>
  <si>
    <t xml:space="preserve">30.06.20 Ext. 09.02.21 </t>
  </si>
  <si>
    <t xml:space="preserve">M/S Sikder Trading Agency, Nindopur, Aliara, Rajbari, Kachua, Chandpur  
 </t>
  </si>
  <si>
    <t>sikdertradingagency@gmail.com</t>
  </si>
  <si>
    <t xml:space="preserve">1a) Re-excavation of Upazila Parishad Pond-03. 2a) Re-excavation of Rosulpur Jameya Arabia Madrasha pond. b) Construction of 01 Nos. 11.60mx4.00x3.90m RCC Ghatla at Rosulpur Jameya Arabia Madrasha pond. 3a) Re-excavation of Jala Tetuya Sri-Sri Rokkhamoyi </t>
  </si>
  <si>
    <t>15.04.20</t>
  </si>
  <si>
    <t xml:space="preserve">Fardoush Morshed Ahmed, J.M. Sen Gupta Road, South Jorpukur Par, Chandpur  </t>
  </si>
  <si>
    <t>fardoush1979@gmail.com</t>
  </si>
  <si>
    <t>1a)  Re-excavation of Upazila Parishad Pond-01.  b) Construction of 01 Nos. 15.20m x 5.00m x 5.40m RCC Ghatla at Upazila Parishad Pond-01. 2a) Re-excavation of Upazila Parishad Pond-02.  b) Construction of 01 Nos. 16.10m x 5.00m x 5.85m RCC Ghatla at Upaz</t>
  </si>
  <si>
    <t>07.06.20</t>
  </si>
  <si>
    <t xml:space="preserve"> M/s. Contemporary, House No-02, Road No-02, Block-C, Aftabnagar, Merul Badda,Badda, Dhaka-1212. </t>
  </si>
  <si>
    <t>1) Improvement of RCC Road Rigid Pavement of Babul Patowary Hosque Jalamia Bari Road via Hossain Patowary Bari Road from Ch.00m to 685m  (Road ID 413475054) Haimchar Upazila, District: Chandpur.                                                2) Improvement of RCC Road Rigid Pavement of Nurul Amin Sarder Bari Graveyard to Rampur Road via Yousuf Khan House Road from Ch.00m to 707m (Road ID 413475092) Haimchar Upazila, District: Chandpur.</t>
  </si>
  <si>
    <t>26.06.19</t>
  </si>
  <si>
    <t>02.01.20, Ext. 30.10.20 Ext. 30.05.21</t>
  </si>
  <si>
    <t xml:space="preserve">SABT-MHS (JV),  Court Road, Milonpur, Khagrachari Sadar, Khagrachari. </t>
  </si>
  <si>
    <t>sabtrabrcjv2019@gmail.com</t>
  </si>
  <si>
    <t>1) Improvement of RCC Road Rigid Pavement of Mohozompur Sattar Master house ring bandh to Khalifa bari dakkhin para via Hashu Mridha house Soto Laxmipur from Ch. 00m to 1638m (Road ID 413475090) Haimchar Upazila, District: Chandpur.               2) Improvement of RCC Road Rigid Pavement of Annas Khan house to Roab bapari house Road via Motalab Jamadar houae from Ch.00m to 670m (Road ID 413475025) Haimchar Upazila, District: Chandpur.</t>
  </si>
  <si>
    <t>05.11.19</t>
  </si>
  <si>
    <t>11.05.20, 20.08.21</t>
  </si>
  <si>
    <t>S. Ananta Bikash Tripura Milonpur, Sadar Khagrachari, Khagrachari.</t>
  </si>
  <si>
    <t>S.Anantabikastripura@yahoo.com</t>
  </si>
  <si>
    <t xml:space="preserve">M/s. Contemporary, House No-02, Road No-02, Block-C, Aftabnagar, Merul Badda,Badda, Dhaka-1212.  </t>
  </si>
  <si>
    <t xml:space="preserve">Improvement of Rigid Pavement Dakkhin Algi Nuru Kha Dokan to Akhanji Mosque Pacca Road via Mannan Member House at Ch.00m-1400m under Haimchar Upazila, District: Chandpur. Road ID-413475087 </t>
  </si>
  <si>
    <t>31.12.19</t>
  </si>
  <si>
    <t>20.12.20</t>
  </si>
  <si>
    <t xml:space="preserve">M/S.Kohinoor Enterprise and Ahsan Habib Aurun(JV) Mokimabad Nurjahan Vila, Post-Hazigonj-3610, Ward No-06, Hazigonj Pourashava, Chandpur </t>
  </si>
  <si>
    <t>ahsan.mke2020jv@gmail.com</t>
  </si>
  <si>
    <t xml:space="preserve">Construction of 30.0m long PSC Girder Bridge on Sachar Bazar Bridge-Rajapur Bridge road-R &amp; H road at Ch. 311m </t>
  </si>
  <si>
    <t>26.07.20</t>
  </si>
  <si>
    <t>02.02.22</t>
  </si>
  <si>
    <t>M/S. Kohinoor Enterprise, Dadpur Lodge, Kawnia 1st Lane, Barishal Sadar, Barishal.</t>
  </si>
  <si>
    <t>Ahsan Habib Arun, 1201/1 Nurjahan Vila, Mokimabad, Hajigonj, Chandpur</t>
  </si>
  <si>
    <t>ahsanhabib2525@gmail.com</t>
  </si>
  <si>
    <t xml:space="preserve">FRIENDS-KHAN-JV, 74, Laboratory Road, Laly Arcade (2nd Floor), Dhanmondi Dhaka-1205 </t>
  </si>
  <si>
    <t>friendskhanjv@gmail.com</t>
  </si>
  <si>
    <t xml:space="preserve">Construction of 54.00m Long RCC Girder Bridge on Tulatoli Bazar- Modina Bazar at Ch. 4000m </t>
  </si>
  <si>
    <t>22.07.20</t>
  </si>
  <si>
    <t>01.01.22</t>
  </si>
  <si>
    <t>M/S Friends Corporation 74, Laboratory Road, Lily Arcade (2nd Floor), Dhanmondi, Dhaka-1205</t>
  </si>
  <si>
    <t>msfriendscorporation77@gmail.com</t>
  </si>
  <si>
    <t>mskhanenterprise941@gmail.com</t>
  </si>
  <si>
    <t>FRIENDS-FARAJI-JV, 74, Laboratory Road, Laly Arcade (2nd Floor), Dhanmondi Dhaka-1205</t>
  </si>
  <si>
    <t>friendsfaraji@gmail.com</t>
  </si>
  <si>
    <t xml:space="preserve">Construction of 30.00m long RCC Girder Bridge over Boyaljuri khal on project to west side of north goresshor road at ch.750m </t>
  </si>
  <si>
    <t>M/S. Faraji Enterprise Khashmohal Road, Matlab Bazar, Matlab South, Chandpur</t>
  </si>
  <si>
    <t>M/S. Surma Enterprise Lotakhola , Joypora, Duhar, Dhaka</t>
  </si>
  <si>
    <t>surmaenterprise24@gmail.com</t>
  </si>
  <si>
    <t xml:space="preserve">Construction of 81.0m Long PSC Girder Bridge over Dakatiya River on Kalibari-Bisara-Nawabpur Ferry Ghat road at Ch. 4600m </t>
  </si>
  <si>
    <t>23.07.20</t>
  </si>
  <si>
    <t>21.04.22</t>
  </si>
  <si>
    <t>Construction of Rest work of 250.20m long Bridge on Hazigonj - Borkul Ferryghat BorkulEast UP Comilla - Chandpur R&amp;H Toraghar - Chendra Palishara road at Ch.810m Over Dakatia River under Hazigonj Upazila District-Chandpur.</t>
  </si>
  <si>
    <t>01.11.21</t>
  </si>
  <si>
    <r>
      <t>Rezvi Construction Ltd,-Md Eunus Al-Mamun (JV), Thana Road, Charfasion, Bhola</t>
    </r>
    <r>
      <rPr>
        <sz val="9"/>
        <rFont val="Times New Roman"/>
        <family val="1"/>
      </rPr>
      <t>.</t>
    </r>
  </si>
  <si>
    <t>mdeunusalmamun185@gmail.com</t>
  </si>
  <si>
    <t>Construction of 274.20m Bridge (Rest work) on Mohamaya GC-Rampur UP- Chotosundar bazar -Kamranga Bazar-Bakila GC Road (Road ID-413222007) at Ch. 3800m over the Dhakatia River under Sadar Upazila, District: Chandpur (Viaduct)</t>
  </si>
  <si>
    <t>30.11.20</t>
  </si>
  <si>
    <t>30.11.21</t>
  </si>
  <si>
    <t>Md. Eunus Al Mamun, Thana Road, Charfashon, Bhola.</t>
  </si>
  <si>
    <t>mdeunusalmamun1980@gmail.com</t>
  </si>
  <si>
    <t>REZVI CONSTRUCTION LTD. 107/A, Shahora D.B Road, Mymensingh.</t>
  </si>
  <si>
    <t>rezviconstructionltd1@gmail.com</t>
  </si>
  <si>
    <t>MAE-MNE of JV, Kabi Rupsha, Rupsha Bazar, Faridgonj, Chandpur, Bangladesh.</t>
  </si>
  <si>
    <t xml:space="preserve">Periodic Maintenance Widening &amp; Rehabilitation of Munsher hat RHD-Lalpur GC Road at Ch.00-2730m  </t>
  </si>
  <si>
    <t>28.06.20</t>
  </si>
  <si>
    <t>05.05.21</t>
  </si>
  <si>
    <t>M/S Aziz and Brothers, Village: Char Borali, Upazila: Faridgonj, District: Chandpur</t>
  </si>
  <si>
    <t>azizchandpur55@gmail.com</t>
  </si>
  <si>
    <t xml:space="preserve">Periodic Maintenance RCC Rigid Pavement of Faridganj GC- Kalir Bazar Road at Ch.00-810m. </t>
  </si>
  <si>
    <t>06.07.20</t>
  </si>
  <si>
    <t>12.07.21</t>
  </si>
  <si>
    <t>Md. Abu Bakar Siddiuue, 1105/975, Molla Bari Road, Professor Para, Chandpur</t>
  </si>
  <si>
    <t xml:space="preserve">Periodic Maintenance Overlay of Shoker Bazar Kamalpur- Purba Subidpur UP office Kamta Bazar R &amp;H Road at Ch.00-4615m. </t>
  </si>
  <si>
    <t>10.05.20</t>
  </si>
  <si>
    <t>16.01.21</t>
  </si>
  <si>
    <t>M/S. SU Enterorise, Balithuba, Faridgonj, Chandpur</t>
  </si>
  <si>
    <t>suenterprise1976@gmail.com</t>
  </si>
  <si>
    <t xml:space="preserve">Improvement of Dhanua Bazar Rural Market </t>
  </si>
  <si>
    <t>17.07.20</t>
  </si>
  <si>
    <t>22.03.21</t>
  </si>
  <si>
    <t xml:space="preserve">Improvement of Gowalbour Bazar Rural Market </t>
  </si>
  <si>
    <t>06.08.20</t>
  </si>
  <si>
    <t>12.04.21</t>
  </si>
  <si>
    <t>M/S. Irin Enterprise, Enayetnagar, Matlab North, Chandpur</t>
  </si>
  <si>
    <t>msirinenterprise@gmail.com</t>
  </si>
  <si>
    <t>Improvement of Eklashpur Growth Center</t>
  </si>
  <si>
    <t>28.07.20</t>
  </si>
  <si>
    <t xml:space="preserve">Improvement of Dasher Bazar rural Market </t>
  </si>
  <si>
    <t>Mam-Shams-JV, Sattara Center,(09th Floor), 30/A Noyapaltan,Dhaka-1000.</t>
  </si>
  <si>
    <t>mamshamsjv@gmail.com</t>
  </si>
  <si>
    <t xml:space="preserve">a) Improvement of Rahimanagar GC to Naluabazar to Darbeshgonj to Raghunathpur GC road  from Ch 10750m to 14430m  b) Construction of 1.25m Culvert on the same road.c Construction of 612m protective works at the same road Tender ID No. 252277
</t>
  </si>
  <si>
    <t>12.03.19</t>
  </si>
  <si>
    <t>30.11.20 30.12.21</t>
  </si>
  <si>
    <t>Rehabilitation of 1x3.00x3.00m RCC Box Culvert at Batapukuria-Uttarshibpur-Narayenpur GC road Ch.2313m  under Upazila Kachua Dist Chandpur.</t>
  </si>
  <si>
    <t>05.02.20</t>
  </si>
  <si>
    <t>04.10.20 30.06.21</t>
  </si>
  <si>
    <t>A(1)Improvement of Bagadi UP (FWC) Korer Dokan to Balia GC road  from Ch 4044m to 5444m. A(2) Construction of 244m protective works at the same road. B(1) Improvement of Mohamaya GC to Lodergong to Algi Bazar Road  from Ch 1000m to 1248m Tender ID No. 278</t>
  </si>
  <si>
    <t>04.04.19</t>
  </si>
  <si>
    <t>30.11.20 28.02.21</t>
  </si>
  <si>
    <t>Hazi Jamal Enterprise, Dhanua, Dhanua Bazar, Faridgonj, Chandpur</t>
  </si>
  <si>
    <t>a Improvement of Rampur UP office Algi Rajerhat via Bagar ferry ghat Ch 1200-1720m road . b Improvement of Shamahmudpur Up office- Master bazar ch.1800-2140m road under Upazila Chandpur Sadar Dist Chandpur.</t>
  </si>
  <si>
    <t>09.03.20</t>
  </si>
  <si>
    <t>15.12.20</t>
  </si>
  <si>
    <t>M/S Mia Traders, Gobindapur, Rahimanagar, Kachua, Chandpur</t>
  </si>
  <si>
    <t xml:space="preserve">  msmiatraders1984@gmail.com</t>
  </si>
  <si>
    <t xml:space="preserve">aImprovement of Koroiya UPSubidpur-Dorbeshganj Bazar road Ch4200-5620m (b) Improvement of South Gate UPSatbaria-Nawla Aingiri Bazar road Ch3610-3960m  </t>
  </si>
  <si>
    <t>16.04.20</t>
  </si>
  <si>
    <t>22.04.21</t>
  </si>
  <si>
    <t>M/S. Akkas Construction, Bapari bari Sujatpur, Matlab North, Chandpur</t>
  </si>
  <si>
    <t>aImprovement of Sachar Bazar -Durgapur-Bitara Bazar road Ch00-2210  under Kachua UpazilaDistrictChandpur.b Palisading work at same road 503m</t>
  </si>
  <si>
    <t>25.06.20</t>
  </si>
  <si>
    <t xml:space="preserve">Improvement of Kachua College-Koilain road Ch2250-4750m </t>
  </si>
  <si>
    <t xml:space="preserve">Improvement of Gohat South UP Shaharpar Bus stand-West Keshorkota-Laxmipur bazar Road from Ch. 500-2400m Road </t>
  </si>
  <si>
    <t>20.08.20</t>
  </si>
  <si>
    <t>31.08.21</t>
  </si>
  <si>
    <t>Ahsan Habib-Abu Bakkar Siddik JV, Patwary Bari, Molla Bari Road, Professor Para, Chandpur</t>
  </si>
  <si>
    <t>ahsanabu20@gmail.com</t>
  </si>
  <si>
    <t xml:space="preserve">IConstruction of 28.00m Long PSC Girder Bridge at Sakua UP to Hanarchar UP Road at Ch.250m </t>
  </si>
  <si>
    <t>31.03.20</t>
  </si>
  <si>
    <t>06.10.21</t>
  </si>
  <si>
    <t>M/S. Tapriha  Trading Corporation, MAZI BARI,VILL:CHARBARALI,P.O.:FARIDGONJ-3650 P.S.:FARIDGONJ,DISTRICT:CHANDPUR</t>
  </si>
  <si>
    <t xml:space="preserve">Improvement of Purba Gupti UP Gollak-Paschim Gupti UP Khajuria Road via Narekal tola Hamchapur Road from Ch. 590-1595.5m </t>
  </si>
  <si>
    <t>20.04.21</t>
  </si>
  <si>
    <t>M/S. Aboni Traders, North Algi, Haimchar, Chandpur</t>
  </si>
  <si>
    <t xml:space="preserve">aobonitraders@gmail.com
</t>
  </si>
  <si>
    <t>Construction of 17.00m RCC Girder Bridge on Bakila GC to Kalchow South U.P Rampur Road at Ch. 6200m Road</t>
  </si>
  <si>
    <t>29.12.19</t>
  </si>
  <si>
    <t>25.12.20</t>
  </si>
  <si>
    <r>
      <t xml:space="preserve">M/S. Mim traders, RAIPUR </t>
    </r>
    <r>
      <rPr>
        <sz val="6"/>
        <rFont val="Tahoma"/>
        <family val="2"/>
      </rPr>
      <t>ISLAMABAD,P.O:SUJATPUR BAZAR P.S.: MATLAB UTTAR DIST.:CHANDPUR</t>
    </r>
  </si>
  <si>
    <t>a1) Improvement of Sobhanpur RHD-CIP Embankment Road Ch. 1000-1940m Road ID No. 413224045 a2 Construction of 2 Nos 12m2m RCC Box Culvert at Ch 1350m &amp; 1555m on the Same Road. a3 Construction of 270m Protective work on the Same Road. b Improvement of Bagad</t>
  </si>
  <si>
    <t>20.09.20</t>
  </si>
  <si>
    <t>19.08.21</t>
  </si>
  <si>
    <t>M/S. Ranu Mia, Kachua Bazar, Chandpur</t>
  </si>
  <si>
    <t>msrenumiah@gmail.com</t>
  </si>
  <si>
    <t>a) Improvement of Malchua to Nandan pur road  from Ch.00 to 1590m under Kachua Upazila Dist. Chandpur. b) Construction of 3.5m culvert at Malchua to Nandan pur road under Kachua Upazila Dist. Chandpur. C) 100m Protective works at Malchua to Nandan pur roa</t>
  </si>
  <si>
    <t>20.03.18</t>
  </si>
  <si>
    <t>26.11.18 31.12.20</t>
  </si>
  <si>
    <t>M/S. Sufia Trade Link, P.T.I Road, Adarsha Sadar, Cumilla,</t>
  </si>
  <si>
    <t>mssufa.ntl@gmail.com</t>
  </si>
  <si>
    <t xml:space="preserve">aImprovement of Chandpur Munshi Bari to chandpur Nuton Bazar Road from Ch.00 to 1050m . b 106m Protective works at Chandpur Munshi Bari to chandpur Nuton Bazar Road </t>
  </si>
  <si>
    <t>07.01.19</t>
  </si>
  <si>
    <t>M/S. Gias Uddin Prodhan, Darashahi, Tulpai, Kachua, Chandpur</t>
  </si>
  <si>
    <t xml:space="preserve">a) Improvement of Boalia to Achalchila Road  from Ch.4545 to 6545m b) 301m Protective works at Boalia to Achalchila Road </t>
  </si>
  <si>
    <t>02.01.19</t>
  </si>
  <si>
    <t>08.09.19   30.12.20</t>
  </si>
  <si>
    <t>a) Improvement of Ragdail Bazar-Bajurikhola Eidgah road Ragdail Bazar School road-Bajurikhola Asroion Kandro-Ghugrabari Roadat Ch. 00-1050m Under Kachua Upazila at Chandpur District. b) Palisading work 230m at same road ID NO-413584010</t>
  </si>
  <si>
    <t>19.04.20</t>
  </si>
  <si>
    <t xml:space="preserve">Improvement of Chowmohoni to Ayma road from Ch 00m to 2000m under Kachua upazila, Dist. Chandpur. </t>
  </si>
  <si>
    <t>17.06.20</t>
  </si>
  <si>
    <t>23.06.21</t>
  </si>
  <si>
    <t xml:space="preserve">Improvement of Mazigacha Bazar Bitara UP-Jamalia Madrasha road from Ch. 00-1130m </t>
  </si>
  <si>
    <t>27.03.2020</t>
  </si>
  <si>
    <t>02.01.21</t>
  </si>
  <si>
    <t>Improvement of Borodoil-Gootpur-Nindapur road at Ch. 00-1080m</t>
  </si>
  <si>
    <t>22.12.20 14.02.21</t>
  </si>
  <si>
    <t>M/S. Ali Enterprise, Vill. Gohat, P.O-Rahimanagar, Kachua, Chandpur</t>
  </si>
  <si>
    <t>alienterprise83@gmail.com</t>
  </si>
  <si>
    <t xml:space="preserve">Improvement of Nowla Pucca road saw-mills-Taltoi UP Complex via Ayingiri Bazar &amp; Khanka Sharif at Ch. 00-910m </t>
  </si>
  <si>
    <t>M/S. Zakir Enterprise-M/S. Shohag Enterprise (JV), Rahimanagar Bazar, Kachua, Chandpur</t>
  </si>
  <si>
    <t>mzemsejv@yahoo.com</t>
  </si>
  <si>
    <t>a(1) Improvement of Ayenpur to Sankerpur road  from Ch 00m to 942m under Kachua upazila, Dist. Chandpur. a(2)Construction of 1.8m Culvert on the same road. a(3) Construction of 87m protective works at the same road. b(1) Improvement of Uzani to Ghagra roa</t>
  </si>
  <si>
    <t>21.11.19</t>
  </si>
  <si>
    <t>M/S Shohag Enterprise, Rahimanagar, Kachua, Chandpur</t>
  </si>
  <si>
    <t>msshohagenterprise@gmail.com</t>
  </si>
  <si>
    <t>M/S Zakir Enterprise, Dhanua, Dhanua Bazar, Faridgonj, Chandpur</t>
  </si>
  <si>
    <t>M/S. Contemporary, House No-02, Road No-02, Block-C, Aftabnagar, Merul Badda,Badda, Dhaka-1212.</t>
  </si>
  <si>
    <t xml:space="preserve">  1963reza@gmail.com</t>
  </si>
  <si>
    <t xml:space="preserve">a1) Improvement of Khayghat to Shollakhali Mannan Mizi Bari Road Road from Ch 1050m to 2485m. a2) Construction of 2.50m Culvert on the same road. a3) Construction of 30m protective works at the same road. b1) Improvement of Kalir Bazar to Powa Road  from </t>
  </si>
  <si>
    <t>M/S. Nur Hossain Trdres, Sakura, Ashrafpur, Kachua, Chandpur</t>
  </si>
  <si>
    <t>msnurhossaintraders@gmail.com</t>
  </si>
  <si>
    <t>a1Improvement of Rajapur to Muragaon road from Ch 00m to 1250m under Kachua upazila Dist. Chandpur. a2) Construction of 1.875m Culvert on the same road. a3 Construction of 95m protective works at the same road.b1 Improvement of Nalua west Regd.Primary Sch</t>
  </si>
  <si>
    <t>01.01.19</t>
  </si>
  <si>
    <t>30.12.20</t>
  </si>
  <si>
    <t>M.A. H Construction, 1307/2, Monipur, Mirpur, Dhaka-1216</t>
  </si>
  <si>
    <t>mah.constructionltd2015@yahoo.com</t>
  </si>
  <si>
    <t>A1) Improvement of Gondamara Post office to Faridganj Thana Border pool Road via Maktab Mosque road  from Ch.00 to 1650m. A2) Construction of 2.00m Culvert on the same road. A3 Construction of 322m protective works at the same road. B1) Improvement of Kha</t>
  </si>
  <si>
    <t>29.01.19</t>
  </si>
  <si>
    <t>30.04.21</t>
  </si>
  <si>
    <t>M/S. Ahsan Habib,  1201/1 Nurjahan Vila, Mokimabad, Hajigonj, Chandpur</t>
  </si>
  <si>
    <t>A(1)Improvement of Rajargaon High School to Malapara Patwary bari Via Ramra GPS road  from Ch 1343m to 4097m. A(2) Construction of 388m protective works at the same road Tender ID No. 329366</t>
  </si>
  <si>
    <t>22.09.19</t>
  </si>
  <si>
    <t>30.12.20  30.01.21</t>
  </si>
  <si>
    <t>a1) Improvement of Ashrafpur UP to Beltali Bazar Road via Punsahi road from Ch 1540m to 3705m (a2) Construction of 1.875m culvert on the same road.a3 Construction of 120m protective works at the same road Tende ID No. 327944</t>
  </si>
  <si>
    <t>30.12.20 30.06.21</t>
  </si>
  <si>
    <t>Kingdom Builders, House-470, Road-31, DOHS, Mohakhali, Dhaka-1206</t>
  </si>
  <si>
    <t>tenderkingdombd@gmail.com</t>
  </si>
  <si>
    <t>a1) Improvement of Asrafpur Notun Bazar to Asrafpur uttar para khalpar Road  from Ch 00m to 1400m .(a2) Construction of 1.875m culvert on the same road Tende ID No. 327945</t>
  </si>
  <si>
    <t>30.12.20 02.06.21</t>
  </si>
  <si>
    <t>M/S. Lucky Enterprise, Shop No. 12/13, Stadium Market Chandpur, Bangladesh.</t>
  </si>
  <si>
    <t xml:space="preserve">Improvement of Boalia bazar to Bup puter bazar road  from Ch 00m to 1600m  b(2) Construction of 352m protective works at the same road. Tender ID No. 283977
</t>
  </si>
  <si>
    <t>21.10.19</t>
  </si>
  <si>
    <t>17.12.20 28.02.21</t>
  </si>
  <si>
    <t>M/S. Shohag Enterprise, Rahimanagar Bazar, Kachur, Chandpur</t>
  </si>
  <si>
    <t xml:space="preserve">Improvement of waruk High School R &amp; H road to Setra roadCh.00-700m 
</t>
  </si>
  <si>
    <t>08.12.19</t>
  </si>
  <si>
    <t>31.12.20 30.07.21</t>
  </si>
  <si>
    <t>M/S. Ali Arshad, Madna, Kakharpur, Chandpur Sadar, Chandpur.</t>
  </si>
  <si>
    <t xml:space="preserve">Improvement of SuchiparaN Up Maligaon bazar via Soarsak Bazar RoadCh.3035-3765m4635-5415m </t>
  </si>
  <si>
    <t>10.12.19</t>
  </si>
  <si>
    <t>30.12.20 21.02.21</t>
  </si>
  <si>
    <t>M/S. Master Enterprise, Vill:+P.O.: Gondamara, Upazilla : Haimchar, Dist.: Chandpur</t>
  </si>
  <si>
    <t>menterprise808@gmail.com</t>
  </si>
  <si>
    <t xml:space="preserve">Improvement of Laxigonj Khayghat to Brampur Bazar Via Razzab Patwary bari (North Alonia Dakhil Madrasha-West Eakhlashpur Govt. Parimary School) Road from Ch 00-100m </t>
  </si>
  <si>
    <t>M/S. Shafiq Enterprise, Nayahat, Faridgonj, Chandpur</t>
  </si>
  <si>
    <t>Improvement of North Bishkatali Firoz Mia bari-Gondamara road (West Larua Pacca road-Abdul Ali Molla bari via Bishkatali Govt.Parimary School, North Bishaktali Mosque and Al-Madina Eidgoan) Road from Ch 00-100m</t>
  </si>
  <si>
    <t>23.12.19</t>
  </si>
  <si>
    <t xml:space="preserve">Construction of 30.00m Long RCC Girder Bridge at Kaderkhil - Prashanna cap High School Road at Ch. 160m </t>
  </si>
  <si>
    <t>09.04.20</t>
  </si>
  <si>
    <t>Rangamati-Sundorbon JV, South Ludhua, Matlab North, Chandpur</t>
  </si>
  <si>
    <t>rtsundharbon@yahoo.com</t>
  </si>
  <si>
    <t xml:space="preserve">Construction of 42.00m Long RCC Girder Bridge at Prasannacap-Bangla Bazar Road Ch. 1250m </t>
  </si>
  <si>
    <t>Improvement of Tetoiya-Boruchor road Ch00-1000m  under Kachua UpazilaDistrictChandpur.</t>
  </si>
  <si>
    <t>M/S Tanim Traders, Kachua Bazar, Kachua, Chandpur</t>
  </si>
  <si>
    <t>tanimtraders@yahoo.com</t>
  </si>
  <si>
    <t xml:space="preserve">Improvement of Noluwa-Akaniya NawpuraBazar road Ch805-1632m </t>
  </si>
  <si>
    <t>21.12.20 14.02.21</t>
  </si>
  <si>
    <t xml:space="preserve">Improvement of Bedpur-Burgi-Tofira-Palgiri road Ch00-865m and 2007-2508m  </t>
  </si>
  <si>
    <t>27.03.20</t>
  </si>
  <si>
    <t>02.04.21</t>
  </si>
  <si>
    <t>M/S. Mia Trader, Gobindapur, Rahimanagar, Kachua, Chandpur</t>
  </si>
  <si>
    <t xml:space="preserve">Improvement of Nawla-Khila-Nurpur via Asrayan road Ch-00-1538m </t>
  </si>
  <si>
    <t>Habibur Rahman, Mokimabad, Hazigonj, Chandpur</t>
  </si>
  <si>
    <t xml:space="preserve">Improvement of Keshorkoat road Ch00-1200m  </t>
  </si>
  <si>
    <t>Mehadi Enterprise, DHANUA BAZAR,FARIDGONJ,CHANDPUR.</t>
  </si>
  <si>
    <t>ms.mehedienterprise2000@gmail.com</t>
  </si>
  <si>
    <t xml:space="preserve">Improvement of Chandiya Para-Sakura road via Koituba road Ch00-750m </t>
  </si>
  <si>
    <t>23.03.21</t>
  </si>
  <si>
    <t xml:space="preserve">Improvement of Debipur-Roghunathpur road Ch1350-1820m </t>
  </si>
  <si>
    <t xml:space="preserve">Improvement of Ujani-Noagaon road Ch1440-3045m </t>
  </si>
  <si>
    <t>14.04.21</t>
  </si>
  <si>
    <t>Improvement of Chowkra-R&amp;H road-Shahrasti Rail Station road Ch00-1000m</t>
  </si>
  <si>
    <t>22.02.21</t>
  </si>
  <si>
    <t>M/S. Titu Enterprise, Rahimanagar Bazar, Kachua, Chandpur</t>
  </si>
  <si>
    <t>mstituenterprise2@gmail.com</t>
  </si>
  <si>
    <t>Improvement of Miyar Bazar-Krishnapur via Harichail road Ch. 00-960m</t>
  </si>
  <si>
    <t>18.01.21</t>
  </si>
  <si>
    <t>M/S JABBER ENTERPRISE</t>
  </si>
  <si>
    <t>msjabberenterprise@gmail.com</t>
  </si>
  <si>
    <t>Improvement of Noringpur Miabari- Badulla Bangti Road via Bashar Patowary Bari Road Ch.00-1370m Under Upazila Sharasti DistChandpur.Salvage CostTk.123187.00</t>
  </si>
  <si>
    <t>08.03.20</t>
  </si>
  <si>
    <t xml:space="preserve">Improvement of Kallanpur UP to Bishnupur UP Road from Ch. 1662-2315m 5573-5936m &amp; 6044-7090m </t>
  </si>
  <si>
    <t xml:space="preserve">a Improvement of Paltaluk Mizi bari-Upadic Barkantaj bari via Upadic Govt. Primary School Road from Ch. 700-2250m  (b ) Improvement of Paltaluk Mizi Bar-Upadhik Bridge Road Gazipur Nadirpar to Paltaluk Pir Shaheb Hujurer Bari from Ch. 00-1220m </t>
  </si>
  <si>
    <t>29.07.20</t>
  </si>
  <si>
    <t>04.08.21</t>
  </si>
  <si>
    <t>RKE-MFE JV, Maishadi, Baburhat, Chandpur Sadar, Chandpur.</t>
  </si>
  <si>
    <t>mrkeandmfejv@yahoo.com</t>
  </si>
  <si>
    <t xml:space="preserve">a Improvement of Pitambordi bazar-Naujan Road from Ch. 400-2200m (b) 348m Protection work on Same road Road </t>
  </si>
  <si>
    <t>31.07.21</t>
  </si>
  <si>
    <t>M/S R.K. Enterprise, Baburhat, Chandpur</t>
  </si>
  <si>
    <t>ms.rk.enterprise79@gmail.com</t>
  </si>
  <si>
    <t xml:space="preserve">a Improvement of Pashim Daichar to Daichar Cmmunity Clinic Road from Ch. 00-1500m Road  under Faridgonj Upazila District-Chandpur b Improvement of MP House to Purba Blithuba UP Road via Nilam Gudara Uttar Rajapur Road from Ch. 1200-2200m Road </t>
  </si>
  <si>
    <t>30.07.20</t>
  </si>
  <si>
    <t>06.08.21</t>
  </si>
  <si>
    <t xml:space="preserve">a)Improvement of Dakshin Faridganj UP Kalirbazar-Khayaghat bazar via Modina bazar Road from Ch. 800-1825m Roadunder (b) Improvement of Dakshin Faridganj UP Kalir Bazar-Katakhali Bazar Road from Ch. 550-1550m Road </t>
  </si>
  <si>
    <t>26.07.21</t>
  </si>
  <si>
    <t>M/S. Tanim Traders</t>
  </si>
  <si>
    <t>muktatraderschc@gmail.com</t>
  </si>
  <si>
    <t xml:space="preserve">Improvement of Kachua South UP Koroesh-Khidda bazar Road from Ch. 2000-4316m Road  </t>
  </si>
  <si>
    <t>03.08.21</t>
  </si>
  <si>
    <t xml:space="preserve">Improvement of Ugaria-Daiara Road from Ch. 500-2000m </t>
  </si>
  <si>
    <t>15.06.2020</t>
  </si>
  <si>
    <t>21.06.21</t>
  </si>
  <si>
    <t xml:space="preserve">Improvement of Sakura-Koitova via Chandia para Road from Ch. 00-608m </t>
  </si>
  <si>
    <t>M/S Ananto Traders, Rupsa, Faridgonj, Chandpur</t>
  </si>
  <si>
    <t>msanantatraders@gmail.com</t>
  </si>
  <si>
    <t xml:space="preserve">Improvement of Domoria-Paranpur road from Ch. 3300-4875m </t>
  </si>
  <si>
    <t>22.10.21</t>
  </si>
  <si>
    <t>M/S. Mukta Traders, Charsoladi, Algi Bazar, Haimchar, Chandpur</t>
  </si>
  <si>
    <t xml:space="preserve">Improvement of Rayer Bazar-Latif Chayal House Road from Ch. 00-1225m </t>
  </si>
  <si>
    <t>1.03.21</t>
  </si>
  <si>
    <t>M/S. Sundorbon, South Ludhua, Matlab North, Chandpur</t>
  </si>
  <si>
    <t xml:space="preserve">Improvement of Charbhanga Village Road Hawlader Bari Road from Ch. 00-2170m </t>
  </si>
  <si>
    <t>22.06.20</t>
  </si>
  <si>
    <t>21.05.21</t>
  </si>
  <si>
    <t>M/S. Tahar Builders, Kazir Bazar, Chandpur Sadar, Chandpur</t>
  </si>
  <si>
    <t>ms.taharbuilders@yahoo.com</t>
  </si>
  <si>
    <t xml:space="preserve">a Improvement of Upadi Bangla Bazar-Bahari Arong Road from Ch. 1743-3035m  570m Protection work on Same road Road </t>
  </si>
  <si>
    <t>17.06.2020</t>
  </si>
  <si>
    <t xml:space="preserve">Improvement of Palishara bazar GC-Sonapur GC Road via Kakairtola-Gondabyapur bazar Road from Ch. 00-1000m Road  </t>
  </si>
  <si>
    <t>26.06.20</t>
  </si>
  <si>
    <t xml:space="preserve">a Improvement of Hazigonj-Raguhnathpur-Shuhilpur-Dhadda North via Dhadda Goreshor road from Ch. 00-1142m Road   b Improvement of Gourashor GPS to Gourashor Nurani Madrasa road from Ch. 00-485m Roadunder </t>
  </si>
  <si>
    <t xml:space="preserve">a) Improvement of Lokkigonj-Sheabgonj Road from Ch. 200-1200m Road   (b) Improvement of Sosirchar Bazar to Jamtala Via Community Clinic Road from Ch. 500-1325m Road  </t>
  </si>
  <si>
    <t>16.06.20</t>
  </si>
  <si>
    <t>17.05.21</t>
  </si>
  <si>
    <t xml:space="preserve">a)Improvement of Purba Chardukhia-End of Nowakhali Boundary Road Purba Alonia Hanip Gazi Tawer Pacca Road-Abul Kalam Pacca road from Ch. 00-775m </t>
  </si>
  <si>
    <t>14.06.20</t>
  </si>
  <si>
    <t>06.04.21</t>
  </si>
  <si>
    <t>M/S. Ayesha Enterprise Narikel Tola, Gallak Bazar, Faridgonj, Chandpur</t>
  </si>
  <si>
    <t>ayeshaenterprise@yahoo.com</t>
  </si>
  <si>
    <t xml:space="preserve">Improvement of Shreepur Bazar-Taker Hat R&amp;H Road from Ch. 00-1000m Road  </t>
  </si>
  <si>
    <t>M/S M A Kader, Mokimabad, Hajigonj, Chandpur</t>
  </si>
  <si>
    <t>msmakader@yahoo.com</t>
  </si>
  <si>
    <t>Improvement of Kongish Rail Line-Hariyne Road from Ch. 00-1000m</t>
  </si>
  <si>
    <t>03.06.20</t>
  </si>
  <si>
    <t>10.04.21</t>
  </si>
  <si>
    <t xml:space="preserve">Improvement of Tetuya-Loskari Road to Tetuya High School via Kachari bari Road from Ch. 00-1032m 
</t>
  </si>
  <si>
    <t>24.06.20</t>
  </si>
  <si>
    <t>a) Improvement of Montala Bazar-Joyasree Road from Ch. 00-450m and link Road 175m Road ID . b) Improvement of Berir bazar-Bepari bazar- Baitul Aman Jame Mosque road from Ch. 00-1115m  c) Improvement of Birampur Bazar High School Sholla Khali Road-Sontospu</t>
  </si>
  <si>
    <t>22.08.21</t>
  </si>
  <si>
    <t xml:space="preserve">TECHBAY-FARAJI (JV), </t>
  </si>
  <si>
    <t>techbayfrarajijv@gmail.com</t>
  </si>
  <si>
    <t xml:space="preserve">Improvement of Charatbanga- Changatali-Kasimpur Road at Ch. 00-1610m (b) 475m Protective work on the Same Road </t>
  </si>
  <si>
    <t>07.11.21</t>
  </si>
  <si>
    <t>Techbay International, Techbay international Castle Contessa (1St Floor), House No-05, Road No-2/D, Block-J, Baridara, Dhaka-1212, Bangladesh</t>
  </si>
  <si>
    <t>techbay_international@yahoo.com</t>
  </si>
  <si>
    <t>MAE-MTE JV Kobi Rupsha, Rupsha Bazar, Faridgonj, Chandpur</t>
  </si>
  <si>
    <t xml:space="preserve">a Improvement of Nazir Ahmmad Babur Bari-Rahim Fakir Mazar road from Ch. 00-900m Road ID-413765177 b1 BaroHatia-Thatalia-Fathapur Via Birbikrom road from Ch. 00-1480m  b2 Construction of 1.50m 2 Nos Culvert at Ch. 207m &amp; 420m on Same Road b3 Construction </t>
  </si>
  <si>
    <t>26.09.21</t>
  </si>
  <si>
    <t>M/S. Tusher Enterprise, Ludhua, Matlab(N), Chandpur</t>
  </si>
  <si>
    <t>ms.tusherent@yahoo.com</t>
  </si>
  <si>
    <t>M/S. Zakir Enterprise-M/S. Mahabub Enterprise (JV)</t>
  </si>
  <si>
    <t>zemejv2019@yahoo.com</t>
  </si>
  <si>
    <t xml:space="preserve">Improvement of Noagoan-Sreerampur-Momkhola Road Kachua-Kaliapara DC Road from Rafiques Dhokan to Mosque and Eidgoun connecting Road Ch. 00-600m &amp; Ch. 3747-5255m </t>
  </si>
  <si>
    <t>08.11.20</t>
  </si>
  <si>
    <t>M/S. Abdulla Enterprise, Kachua, Chandpur</t>
  </si>
  <si>
    <t xml:space="preserve">Improvement of Munshirkandi Hindukandi-Shikarikandi Road from Ch. 00m-1090m  </t>
  </si>
  <si>
    <t>03.12.20</t>
  </si>
  <si>
    <t>06.12.21</t>
  </si>
  <si>
    <t>M/S. N.N Enterprise Faridgonj, Chandpur</t>
  </si>
  <si>
    <t>msnnenterprise@yahoo.com</t>
  </si>
  <si>
    <t>Improvement of Ishadi Bari-Jamee Mosque Road at Ch. 00-1525m Road ID-413455234 under Faridgonj Upazila District: Chandpur.</t>
  </si>
  <si>
    <t>21.12.21</t>
  </si>
  <si>
    <t>M/S, Shahin Miazee, Haimchar, Chandpur</t>
  </si>
  <si>
    <t>shahin.miazee.algi@gmail.com</t>
  </si>
  <si>
    <t>a) Re-construction of 2x3.50x5.00m RCC box Culvert on Upazila H/Q-Shibpur Eoad at Ch. 6540m ID No. 413952001. b) Re-construction of 1x4.50x4.50m RCC Box Culvert at Upazila H/Q-Shibpur Road at Ch. 8540m ID No. 413952001 under Shahrasti Upazila, District: Chandpur</t>
  </si>
  <si>
    <t>10.01.21</t>
  </si>
  <si>
    <t>02.12.21</t>
  </si>
  <si>
    <t>M/S. Ma Moni Enterprise Faridgonj, Chandpur</t>
  </si>
  <si>
    <t>msmaamonienterprise@yahoo.com</t>
  </si>
  <si>
    <t>Re-construction of 3x3.50x3.50m RCC Box Culvert on Suchipara N UP Office-Chitoshi Bazar Road at Ch. 4900m ID No. 413953004ShahrastiChandpur</t>
  </si>
  <si>
    <t>03.01.21</t>
  </si>
  <si>
    <t>09.01.22</t>
  </si>
  <si>
    <t>M/S. SANTA ENTERPRISE Faridgonj, Chandpur</t>
  </si>
  <si>
    <t>santaenterprise65@gmail.com</t>
  </si>
  <si>
    <t>Re-construction of 5.00x4.50m RCC Box Culvert on Balakhal Rampur Narayanpur Road at Ch. 5480m ID No. 413492006 Under Haziganj Chandpur</t>
  </si>
  <si>
    <t>21.12.20</t>
  </si>
  <si>
    <t>21.11.21</t>
  </si>
  <si>
    <t>M/S. Titu Enterprise, Ramdasdi, Boharia Bazar, Chandpur Sadar, Chandpur</t>
  </si>
  <si>
    <t>mstituenterprise@gmail.com</t>
  </si>
  <si>
    <t>Periodic Maintenance Rehabilitation of Ramdasdi to Kotrabad to Sreerampur Road ID No.  from Ch 00m to 2540m Tender ID No. 281943</t>
  </si>
  <si>
    <t>CBC</t>
  </si>
  <si>
    <t>16.04.19</t>
  </si>
  <si>
    <t>M/S. Harun &amp; Sons, Gobindia, Harina Bazar, Chandpur Sadar, Chandpur</t>
  </si>
  <si>
    <t xml:space="preserve">a) Improvement of Raldia to Sengaon Road  from Ch 4800m to 5880m. b) Improvement of Uttar Ichali Prymari school road  from Ch 500m to 1000m </t>
  </si>
  <si>
    <t>23.05.18</t>
  </si>
  <si>
    <t>29.01.19 30.06.19    30.03.20</t>
  </si>
  <si>
    <t>SABT-MHS(JV), Court Road, Milonpur, Khagrachari Sadar, Khagrachari.</t>
  </si>
  <si>
    <t xml:space="preserve">Construction of 26.06m RCC Girder Bridge on Charfatajongpur to Alur Bazar Road at Ch.800m </t>
  </si>
  <si>
    <t>11.11.19</t>
  </si>
  <si>
    <t>06.05.21</t>
  </si>
  <si>
    <t>M/S Hi-Tech Enterprise, Kachiara, Faridgonj, Chandpur</t>
  </si>
  <si>
    <t>Improvement of Gulisa Bagarbari to Abdur Rouf Tafadar bari from Ch 00m to 600m Tender Id No. 266110</t>
  </si>
  <si>
    <t>07.03..19</t>
  </si>
  <si>
    <t>12.11.19  11.05.20</t>
  </si>
  <si>
    <t>A) Improvement of Maishadi UP Pollymongal High school road Beltala to Maishadi Health complex road ID No. 413224077 from Ch 2215m to 2970m under Chandpur Sadar upazila Dist. Chandpur. B) Construction of 3x4.0x4.0m Box Culvert on the same road Tender No. 2</t>
  </si>
  <si>
    <t>02.04.19</t>
  </si>
  <si>
    <t>A) Improvement of Chandkar Dokan to Sengoan Road ID No. 413224097 from Ch 00m to 1125m under Chandpur Sadar upazila Dist. Chandpur. B) Construction of 323m protective works at the same road. Tender No. 273959</t>
  </si>
  <si>
    <t>01.04.19</t>
  </si>
  <si>
    <t>06.12.19 30.11.20</t>
  </si>
  <si>
    <t>A) Improvement of Brhamman Sakua to Farkkabad bazar Via Chapila Community clinic Road ID No. 413224087 from Ch 00m to 935m B)Construction of 146m protective works at the same road. Tender ID No. 273961</t>
  </si>
  <si>
    <t>08.05.19</t>
  </si>
  <si>
    <t>14.01.20</t>
  </si>
  <si>
    <t>M/S. Fahim Traders Palgiri, Rahimanagar, Kachua, Chandpur</t>
  </si>
  <si>
    <t>fahimtraders15@gmail.com</t>
  </si>
  <si>
    <t>aImprovement of Thana Complex to Domoria Bazar road ID No.from Ch 2457m to 3360m under Kachua upazila Dist. Chandpur.b Construction of 74m protective works at the same road. Tender ID No. 278126</t>
  </si>
  <si>
    <t>28.03.19</t>
  </si>
  <si>
    <t>04.12.19 30.01.20</t>
  </si>
  <si>
    <t xml:space="preserve">a) Improvement of Suarul to Madupur road from Ch.45 to 564m . b) Improvement of Bitara to Baisara Main Road to Mofij Chaiman Bari road  from Ch.00 to 450m </t>
  </si>
  <si>
    <t>04.02.18</t>
  </si>
  <si>
    <t>10.10.18</t>
  </si>
  <si>
    <t xml:space="preserve">Improvement of Ujani to Loskari to Boxgonj to duati Road  from Ch.1125 to 2125m </t>
  </si>
  <si>
    <t>10.04.18</t>
  </si>
  <si>
    <t>16.12.18 30.11.19</t>
  </si>
  <si>
    <t xml:space="preserve">a) Improvement of Enayetpur Miaji Bari to Dojana Monsur Ali Graveyard Road Ch. 00-870m ID 413585253      b) Duati Hashim sarkar bari -Niranjan sarkar Bari via Tilokiavita road Ch.00-1000m ID 413585057  (c) Duati Kali Mondir road Ch.00-400m ID 413585024 </t>
  </si>
  <si>
    <t>30.08.21</t>
  </si>
  <si>
    <t>A) Improvement of Kohal to Paranpur via Akania road ID No.  from Ch 368m to 2033m B) Improvement of Devipur Natun Bazar to Chowmohani Bazar ID No.  from Ch 2457m to 3360m .C1) Improvement of Nischinta pur Madrasha to Domoria road ID No.  from Ch 450m to 1</t>
  </si>
  <si>
    <t>17.04.19</t>
  </si>
  <si>
    <t>A) Improvement of Bardail Kalaia Pradan Bari to Sarkar Bari road ID No.  from Ch 00m to 1050m  (B) Construction of 303m protective works at the same road. Tender ID No. 278130</t>
  </si>
  <si>
    <t>28.05.19</t>
  </si>
  <si>
    <t>03.02.20</t>
  </si>
  <si>
    <t xml:space="preserve">A)1Improvement of Rahimanagar to Nowpura Road to Chapatali Road ID No. from Ch 00m to 720m .A2 Construction of 1X3.00X3.00m RCC Box Culvert on the same road.BImprovement of Jagatpur RHD road to Chota Bhabanipur to Sanandakora RHD road ID No.  from Ch 00m </t>
  </si>
  <si>
    <t>23.04.19</t>
  </si>
  <si>
    <t>05.01.20 22.02.20</t>
  </si>
  <si>
    <t>A) Improvement of Ujani to Khidda road ID No.from Ch 00m to 905m .BImprovement of Ujani to Borochor via Nahara road ID No.  from Ch 00m to 1000m A1) Improvement of Islampur Hossain House to Islampur primary school to Chapatuli Madrasa road ID No.  from Ch</t>
  </si>
  <si>
    <t>05.01.20</t>
  </si>
  <si>
    <t>M/S. Shaiful Associates, Nijmeher, Shahrasti, Chandpur</t>
  </si>
  <si>
    <t>rons84.sir@gmail.com</t>
  </si>
  <si>
    <t>a) Improvement of Hazigonj Sadar UP to Khagbaria to Suhilpur bazar road ID No. 413493026 from Ch 2200m to 3205m b) Construction of 2x4.00x4.0m Culvert on the same road Ch. 3115m</t>
  </si>
  <si>
    <t>20.01.19</t>
  </si>
  <si>
    <t>26.09.19 12.05.20</t>
  </si>
  <si>
    <t>a1Improvement of Zia Nagar RHD to Raychow bazar BarKul UP office road via Amin miah shop RHD road  from Ch 1000m to 2195m. a2 Construction of 190m protective works at the same road.b1Improvement of Palishara Bazar Mira Bari poll Road Yakub Ali Patowary Ad</t>
  </si>
  <si>
    <t>30.09.19</t>
  </si>
  <si>
    <t>06.06.20</t>
  </si>
  <si>
    <t>M/S. Ripon Traders 262/232 Puraton Adalat Para, Chandpur</t>
  </si>
  <si>
    <t xml:space="preserve">a) Improvement of Rahaman Kabiraj house to Katakhali Road ID No. 413474017 from Ch. 00 to 400 m  b) Improvement of Amtoli to Badsha Sarder House via Khalifakandi GPS from Ch. 00 to 617 m </t>
  </si>
  <si>
    <t>30.11.17</t>
  </si>
  <si>
    <t>29.07.18</t>
  </si>
  <si>
    <t>Mizanur Rahman (Liton), C/O: Kallol, Holding No: 0599, Pal Para, Natun Bazar, Chandpur Sadar</t>
  </si>
  <si>
    <t xml:space="preserve">Improvement of Ugaria to Daiara  from Ch 00m to 500m </t>
  </si>
  <si>
    <t>03.06.19</t>
  </si>
  <si>
    <t>17.02.20</t>
  </si>
  <si>
    <t>Mizanur Rahman(Liton), C/O: Kallol, Holding No: 0599, Pal Para, Natun Bazar, Chandpur Sadar</t>
  </si>
  <si>
    <t>a1) Improvement of Sheb bari Mosque road including Bijoypur to Nahara Road ID No 413955055 from Ch 00m to 1410m under Shahrasti Upazila Dist. Chandpur. (b1) Improvement of Mudaffargonj Govt.Primary School connecting road including Mudaffargonj to Raghuram</t>
  </si>
  <si>
    <t>05.08.19</t>
  </si>
  <si>
    <t>11.04.20</t>
  </si>
  <si>
    <t>Mizanur Rahman Liton, C/O: Kallol, Holding No: 0599, Pal Para, Natun Bazar, Chandpur Sadar</t>
  </si>
  <si>
    <t>Improvement of Moutabari RHD to Horipur Bazar road ID No 413954026 from Ch 1250m to 2613m Tender ID No. 310536</t>
  </si>
  <si>
    <t>25.04.19</t>
  </si>
  <si>
    <t>17.07.19</t>
  </si>
  <si>
    <t>Fatema Traders, Mantola Bazar, Faridganj, Chandpur</t>
  </si>
  <si>
    <t>ms.fatematraders@yahoo.com</t>
  </si>
  <si>
    <t>Improvement of Kalipur Bazar-Kamlakanda Road to Baribanga-Kalipur Imampur-Lalpur DC Road at ch. 00-1175m</t>
  </si>
  <si>
    <t>29.11.20</t>
  </si>
  <si>
    <t>05.09.21</t>
  </si>
  <si>
    <t>M/S. Zakir Enterprise, Dhanua, Dhanua Bazar, Faridgonj, Chandpur</t>
  </si>
  <si>
    <t xml:space="preserve">A) Improvement of Sheabgonj Madrasha to 14 No UP Boundary Road ID No. 413455088 from Ch 00m to 1000m  B) Improvement of Kawnia Shoid Habibulla road to Charmandari Khalifa Bari Muktijoddha Muslim mia Road ID No. 413455283 from Ch 00m to 850m C)Improvement </t>
  </si>
  <si>
    <t>09.05.19</t>
  </si>
  <si>
    <t>Md. Anwar Hossain, Aligonj, Kongaish, Hajigonj, Chandpur</t>
  </si>
  <si>
    <t>msanwarhusain10@gmail.com</t>
  </si>
  <si>
    <t>Improvement of a Daichar Model Acadomy to Radhuni Bari Road at Ch. 00-1300m Road ID-413454045, b) 2No UP Balithuba Bazar-CIP Bridge via Diarmondol Chadbox Ukil BSC Road at Ch. 00-950m Road ID-413455246 under Faridgonj Upazila District Chandpur.</t>
  </si>
  <si>
    <t>23.09.20</t>
  </si>
  <si>
    <t>Improvement of Khilmaher Bazer road-Khilmaher Govt. Primary School-Romjan Ali Master Bari Mosgid-Khilmaher Purbo Para Sharker Bari Bridge Road at Ch. 00-900m Road ID- 413585230 under Kachua Upazila District Chandpur.</t>
  </si>
  <si>
    <t>24.06.21</t>
  </si>
  <si>
    <t>M/S Roky &amp; Rasad Enterprise, Purbachar Krishnapur, Algi Bazar, Haimchar, Chandpur</t>
  </si>
  <si>
    <t>Improvement of Kherihor Dakhinpara Patoary Bari Graveyard under Chitoshi W UP Latitude 23.13445367 Longitude 91.96566036 Upazila Shahrasti District Chandpur.</t>
  </si>
  <si>
    <t>3,35,238.00</t>
  </si>
  <si>
    <t>M/S Sheyam Trade International, ChaNdpur Sadar, Chandpur</t>
  </si>
  <si>
    <t>sheyamtradeinternational@yahoo.com</t>
  </si>
  <si>
    <t>Improvement of Matlab South-WAPDA-Karim Cold Storage-Nabakalas Road at Ch. 00-1320m under Upazila Matlab South District: Chandpur Road ID No. 413965044</t>
  </si>
  <si>
    <t>17.01.21</t>
  </si>
  <si>
    <t>M/S PATWARY CONSTRUCTION &amp; BUILDERS, Haimchar, Chandpur</t>
  </si>
  <si>
    <t>pcbuilders786@gmail.com</t>
  </si>
  <si>
    <t>Improvement of Dingabhanga-Zia Bazar-Rajargaon Bazar Road at Ch. 00-800m under Upazila Matlab South Dist. Chandpur Road ID No. 413964001</t>
  </si>
  <si>
    <t>Chapai-Nawabganj</t>
  </si>
  <si>
    <t>M/S Mahi Enterprise
Pro: Monirul Islam
Upasohar, Boalia
Rajshahi</t>
  </si>
  <si>
    <t>msmahienterprise77@gmail.com</t>
  </si>
  <si>
    <t>Periodic Maintenance of Rohanpur G.C. to Parbotipur UP Office Road via Chhotodadpur, Mridhapur, Parbotipur Road from Ch. 00m- 1200m [Gomostapur] Road ID 170373004.</t>
  </si>
  <si>
    <t>M/S Sekandar Ali
Late Alhaj Ayesh Uddin
Balubagan, Sadar
Chapainawabganj</t>
  </si>
  <si>
    <t>mdsakandaralicnj@gmail.com</t>
  </si>
  <si>
    <t>Improvement of Charbadanga Sukanpara Kaium Hazirtola Zam-E Mosque Under Charbadanga Union Upazila - Sadar Dist-Chapainawabganj. Latitude 24.313640 Longitude 88.123957</t>
  </si>
  <si>
    <t>06.10.2020</t>
  </si>
  <si>
    <t>25.02.2021</t>
  </si>
  <si>
    <t>Md. Mozharul Islam
Late Nurul Hoda
68, Noyonsuka
Chapainawabganj</t>
  </si>
  <si>
    <t>mdmozaharulislam71@gmail.com</t>
  </si>
  <si>
    <t xml:space="preserve">  Repair and Renovation of Chapai Nawabganj DPEO DistChapai Nawabganj</t>
  </si>
  <si>
    <t>PEDP-4</t>
  </si>
  <si>
    <t>Md. Abdul Mannan
Bangabari, Ajgora
Gomostapur
Chapainawabganj</t>
  </si>
  <si>
    <t>abdulmannan_71@yahoo.com</t>
  </si>
  <si>
    <t xml:space="preserve">  Periodic Maintenance of Nachole-Sonaichandi Road from Ch. 00m- 5300m Nachole Road ID 170562003.</t>
  </si>
  <si>
    <t>Md. Shihab Uddin
Late Abul Hossain
Upazila Gate, Airport road
Shontospur, Paba
Rajshahi</t>
  </si>
  <si>
    <t>mdshihabuddin9744@gmail.com</t>
  </si>
  <si>
    <t>1). Minor Maintenance of 10.4m Long RCC Slab Culvert on Shibganj GC-Khasherhat GC Via Monakasha hat Road at Chainage : 4450m [ Road ID- 170882003 ] Under Shibganj Upazila Dist: Chapainawabganj . 2). Minor Maintenance of 20.6m Long RCC Girder Bridge on Dobar More GC-Akkelpur GC Road at Chainage: 2070m [ Road ID- 170372003 ] Under Gomostapur Upazila Dist: Chapainawabganj . 3). Minor Maintenance of 13.00m Long RCC Girder Bridge on Nachole-Mollikpur Hat Road at Chainage: 6680m [ Road ID- 170562001 ] Under Nachole Upazila Dist: Chapainawabganj . 4). Minor Maintenance of 15.00m Long RCC Box Culvert on Nachole-Mollikpur Hat Road at Chainage : 7300m [Road ID- 170562001] Under Nachole Upazila Dist: Chapainawabganj .</t>
  </si>
  <si>
    <t>SubRB</t>
  </si>
  <si>
    <t>14.07.2021</t>
  </si>
  <si>
    <t>Don Enterprise &amp; Abdul Mannan  JV</t>
  </si>
  <si>
    <t>donmannanjv@gmail.com</t>
  </si>
  <si>
    <t>1) Improvement of Akkelpur GC - Shibpur GC via Digha Road at CH.00-9020 m under Gomostapur Upazila Dist. CH.Nawabganj. ID- 170372001, Salvage Materials Cost Tk. 1,61,391.00</t>
  </si>
  <si>
    <t>15.03.2020</t>
  </si>
  <si>
    <t>21.10.2021</t>
  </si>
  <si>
    <t>Don Enterprise
Word No.-03,Baharampur citybypass, Rajpara,Rajshahi</t>
  </si>
  <si>
    <t>Rithin &amp; GR JV</t>
  </si>
  <si>
    <t>rithin.gr.jv@gmail.com</t>
  </si>
  <si>
    <t>Improvement of Bholahat-Borgachi GC Road(Bholahat Portion) Ch 400-1900m Under Bholahat Upazila Dist: Chapainawabganj ( Road ID- 170182001 )</t>
  </si>
  <si>
    <t>03.03.2020</t>
  </si>
  <si>
    <t>Rithin Enterprise, Proprietor-Tured Al Masud, 1st class contractor &amp; supplier , Dorikharbona, Boalia, Rajshahi.</t>
  </si>
  <si>
    <t>rithinenterprise@gmail.com</t>
  </si>
  <si>
    <t>GR Enterprise, 
Sankarbati, Bottolahat
Sadar, Chapainawabganj</t>
  </si>
  <si>
    <t>grenterprise.cnj@gmail.com</t>
  </si>
  <si>
    <t xml:space="preserve">  MD. MASUD ULL ALAM
Khanthal Bagicha
Sadar, Chapainawabganj</t>
  </si>
  <si>
    <t>mdmasudulalameed@gmail.com</t>
  </si>
  <si>
    <t>a) Construction of 2.50mx1.667m size RCC Box Culvert on Jhowbona Borgachi- Tantipara road at Ch. 00m- 109m under Bholahat Upazila, Dist: Chapainawabganj. road ID No: 170185060 b) Construction of 1000mmx1000mm size RCC Cross Drain on Bholahat- Bargachi GC road (Bholahat Portion) at Ch. 1900m under Bholahat Upazila, Dist: Chapainawabganj. road ID No: 170182001 c) Construction of 600mmx600mm size RCC Cross Drain on Bholahat Upazila H/Q Ã¢?? Daldali UP (Lai Mour) via Gohalbari Hat road at Ch. 140m under Bholahat Upazila, Dist: Chapainawabganj. road ID No: 170183006 d) Construction of 600mmx600mm size RCC Cross Drain on Gohalbari Hat Ã¢?? Graveyard Road at Ch. 9m under Bholahat Upazila, Dist: Chapainawabganj. road ID No: 170183006</t>
  </si>
  <si>
    <t>28.12.2020</t>
  </si>
  <si>
    <t>03.11.2020</t>
  </si>
  <si>
    <t>Md. Selim Reza
Kallanpur, Nayagolahat
Sadar, Chapainawabganj</t>
  </si>
  <si>
    <t>mdselimreza.1979@gmail.com</t>
  </si>
  <si>
    <t xml:space="preserve">  Construction of Two (2) Storied Rural Market Building (With 04 Storied Foundation) in Sotrajitpur Hat, Under Shibganj Upazila, Dist.- C. Nawabganj.</t>
  </si>
  <si>
    <t>23.12.2021</t>
  </si>
  <si>
    <t>Md. Alamgir Zahan
Potazia-6770
Shajadpur, Shirajgonj</t>
  </si>
  <si>
    <t>alamgirzahan13@gmail.com</t>
  </si>
  <si>
    <t xml:space="preserve">  Construction of two (2) storied rural market building (with 04 storied foundation) in Golabari Hat under Nachole upazila, Dist- Chapainawabganj.</t>
  </si>
  <si>
    <t>04.07.2021</t>
  </si>
  <si>
    <t>M/S Hossain Enterprise
Ramchandropur, Ghoramara, Boalia
Rajshahi</t>
  </si>
  <si>
    <t>rajuandrajib@gmail.com</t>
  </si>
  <si>
    <t xml:space="preserve">  Imp of Mochkoil UZR to punor UZR road at ch. 00-2620m &amp; Construction of u-Drain Size 625mx600m at ch.620m, 2015m, &amp; 2085m. (2) Imp of Ganur Rice Mill(R &amp;H) to Alinagor Girls High school road at ch 00-298m . Under Gomostapur Upazila .Dist: Chapainawabgonj.</t>
  </si>
  <si>
    <t>GRDRIDP</t>
  </si>
  <si>
    <t>23.06.2020</t>
  </si>
  <si>
    <t>29.06.2021</t>
  </si>
  <si>
    <t>M/s.Mau Construction &amp;  M/s.Dulha Enterprise JV</t>
  </si>
  <si>
    <t>mcde2020@gmail.com</t>
  </si>
  <si>
    <t xml:space="preserve">(a) Construction of RCC Open Irrigation Canal Line EF: Ch: 1254m-1500m, (b) Construction of RCC Open Irrigation Canal Line FF1: Ch: 0.00m-445m, (c) Construction of RCC Open Irrigation Canal Line DD1: Ch: 0.00m-460m (d) Construction of RCC Open Irrigation Canal Line FG: Ch: 1500m-1805m, (e) Construction of RCC Pumping Platform with RCC Stair near Mohananda River, (f) Construction of WMCA's Office (6.00x12.00m) near Mohananda River (g) Electricification Work of WMCA's Office (h) Office Furniture of WMCA's Office, (h) Construction of 1-900mm dia RCC Drainage Pipe Line HH1: Ch. 0.00-680m, of Sreerampur CAD (sp-46261) under Sadar Upazila, Dist. Chapainawabganj. </t>
  </si>
  <si>
    <t>SSSWRDP</t>
  </si>
  <si>
    <t>18.10.2020</t>
  </si>
  <si>
    <t>24.08.2021</t>
  </si>
  <si>
    <t>M/s.Mau Construction
Pro: Md. Mojibur Rahman
Arambag, Bottolahat
Sadar, Chapainawabganj</t>
  </si>
  <si>
    <t>mauconstruction2013@gmail.com</t>
  </si>
  <si>
    <t xml:space="preserve"> M/s.Dulha Enterprise
Pro: Md. Khairul Islam
Ajaipur, Bottolahat
Sadar, Chapainawabganj</t>
  </si>
  <si>
    <t>dulhaenter@gmail.com</t>
  </si>
  <si>
    <t>Prominent - Desh Unnayan JV</t>
  </si>
  <si>
    <t>prominentdeshunnayanjv@yahoo.com</t>
  </si>
  <si>
    <t xml:space="preserve">  Construction of Chapainawabganj Diabetic Hospital of 50 nos Bed under Chapainawabganj Sadar,Dist: Chahpainawabganj.</t>
  </si>
  <si>
    <t>Diabetic Hospital Project</t>
  </si>
  <si>
    <t>09.05.2019</t>
  </si>
  <si>
    <t>29.10.2020</t>
  </si>
  <si>
    <t>M/S Prominent Enterprise
  9/A, Meherba Plaza, 33, Topkhana Road, Dhaka - 1000</t>
  </si>
  <si>
    <t>prominentengineers@yahoo.com</t>
  </si>
  <si>
    <t>Desh Unnayan 
Hotel Sahajahan Arcade (1st Floor), 92, Shadharghat Road, Chittagong.</t>
  </si>
  <si>
    <t>deshunnayan.1980@gmail.com</t>
  </si>
  <si>
    <t>DULHA ENTERPRISE &amp; SELIM REZA JV</t>
  </si>
  <si>
    <t>dulhaselimjvca@gmail.com</t>
  </si>
  <si>
    <t xml:space="preserve">a Re-Laying of 1-500mm dia Upvc Buried pipe Main Line BE Ch. 950m-2890m Length-1940m b Laying of 1-400mm dia Upvc Buried pipe Main Line EM Ch. 2890m-3690mLength-800m c Construction of Header Tank 3.00m x 4.30m 2nd Lift near Goal Pukur d Construction of 2nos PVC pipe rest e Construction of 7 nos Check Gate Chamber f Construction of One RCC operating platform . upazila Sadar Dist. Chapainawabganj </t>
  </si>
  <si>
    <t>12.11.2020</t>
  </si>
  <si>
    <t>18.11.2021</t>
  </si>
  <si>
    <t>DULHA ENTERPRISE 
Md. Khairul Islam
Ajaipur, Bottolahat
Sadar, Chapainawabganj</t>
  </si>
  <si>
    <t xml:space="preserve">  M/s.Sanitarymuseum &amp;  Md. Shah Alamgir (jv)
</t>
  </si>
  <si>
    <t>smsajv2020@gmail.com</t>
  </si>
  <si>
    <t>1) Construction of Header Tank-01 (6.10m*3.00m) near zero point (Mohananda River) 2) Re-laying of 1-500mm dia Upvc Buried pipe from ch.13m-1903=1890m near zampukur, 3) Re-laying of 1-400mm dia Upvc Buried pipe from ch. 0.00m (Zampukur OHT)-460.00m East of Koroitala under Enhancement of Chapai-Grameen CAD(SP-25289), under Sadar upazila, Dist.: Chapainawabganj.</t>
  </si>
  <si>
    <t xml:space="preserve"> M/s.Sanitarymuseum
Bishassuper market
Laxmipur, Rajshahi</t>
  </si>
  <si>
    <t>ms.sanitarymuseum@gmail.com</t>
  </si>
  <si>
    <t>Md. Shah Alamgir
Niamothpur, Oktroymore
Sadar, Chapainawabganj</t>
  </si>
  <si>
    <t>md.shahalamgir.cnj@gmail.com</t>
  </si>
  <si>
    <t xml:space="preserve">  1.) 4300.00 m UPVC Buried pipe. 2.) Construction of 40.00 m RCC Guide wall.</t>
  </si>
  <si>
    <t>07.09.2020</t>
  </si>
  <si>
    <t>Md. Moyen Khan
Selimabad, Shibganj
Chapainawabganj</t>
  </si>
  <si>
    <t>mdmoyenkhan@gmail.com</t>
  </si>
  <si>
    <t>Maintenance of Monakosa UP Office(Eidgaha Mour)-Shahapara Hat Via Raninagar &amp; Gopalpur Ghat Road from Ch 00m-7565m ,Salvage Cost-14,58,189.00, Road ID-170883007 under Shibganj Upazilla, Dist: Chapainawabganj.</t>
  </si>
  <si>
    <t>Md. Amirul Islam
Nayadiari, Gomostapur
chapainawabganj</t>
  </si>
  <si>
    <t>md.amirulislam.cnj@gmail.com</t>
  </si>
  <si>
    <t xml:space="preserve">  Maintenance of Nawabganj Rajshahi RHD Track ( Terminal Bahagola ) to Gonka PABASAS Office ( UZR-2005 ) Via Kalupur ( Hiraloti ) Road from Ch: 5580-6770m, Road ID- 170664014</t>
  </si>
  <si>
    <t>07.05.2020</t>
  </si>
  <si>
    <t>M/S Satata Traders
Chiniatola, Rohanpur
gomostapur
Chapainawabganj</t>
  </si>
  <si>
    <t>mssatatatradersegp@gmail.com</t>
  </si>
  <si>
    <t xml:space="preserve">  Maintenance of Kansat Hat (R&amp;H)-Bagdurgapur Road (Chandigar) from Ch 00-655m, Road ID-170884001 under Shibganj upazila, Dist: Chapainawabganj.</t>
  </si>
  <si>
    <t xml:space="preserve">DULHA ENTERPRISE  &amp; SELIM REZA JV
</t>
  </si>
  <si>
    <t>1) Construction of WMCA office (12m x 6m) near Palsha Bazar, 2) Electrification Work of WMCA Office 3) Office furnitures of WMCA Office 4) Construction of RCC Over Head Tank ( 4.45m x 3.00m) near Mohananda RIver 5) Construction of 1-900mm dia RCC buried pipe Line AB Ch. 0m-25m and DF line Ch. 1070m-1660m (Total Length-615m) 6) Construction of 1-400mm dia UPVC buried pipe line FF5F7 Ch. 0m-900m (Total length-900m) 7) Construction of 1-300mm dia UPVC buried pipe line D1D2 Ch. 0m-170m and F7F8 Line Ch. 0m-580m and F7F11 Line Ch. 0m-790m (Total length-1540m) 8) Construction of 1-250mm dia UPVC buried pipe line F2F4 Ch. 0m-150m and F5F6 Line Ch. 0m-150m (Total length-300m) 9) Construction of RCC Pumping Platform (12m x 3m) near Mohananda River under Enhancement of Plasha-Moheshpur CAD(sp-25241) upazila: Sadar, Dist.: Chapainawabganj</t>
  </si>
  <si>
    <t>DULHA ENTERPRISE
Md. Khairul Islam
Ajaipur, Bottolahat
Sadar, Chapainawabganj</t>
  </si>
  <si>
    <t>Md. Selim Reza
Nayagolahat, Sadar
Chapainawabganj</t>
  </si>
  <si>
    <t>M/s.Mau Construction &amp; M/s.Dulha Enterprise (JV)</t>
  </si>
  <si>
    <t>a Re-construction of RCC Open Main Irrigation Canal From Ch.1950m to 2167m and Ch.2337m to 2490m b Re-Construction of RCC Open Branch Canal BR-3 From Ch.0.00m to 890m and Ch.1050m to 1320m c Construction of 1-355mm dia UPVC Buried Pipe Lines BR-5E From Ch.0.00m to 500m d Re-Construction of RCC Open Branch Irrigation Canal BR-6E From Ch.0.00 to 400m e Construction of 1-355mm dia UPVC Buried Pipe Branch Lines BR-8 From Ch.0.00m 500m under Sadar Upazila Dist Chapainawabganj.</t>
  </si>
  <si>
    <t>24.10.2021</t>
  </si>
  <si>
    <t>M/s.Dulha Enterprise 
Pro: Md. Khairul Islam
Ajaipur, Bottolahat
Sadar, Chapainawabganj</t>
  </si>
  <si>
    <t xml:space="preserve">  M/S RIHAN ENTERPRISE
Balubagan, Sadar
Chapainawabganj</t>
  </si>
  <si>
    <t>qabalimited0123@gmail.com</t>
  </si>
  <si>
    <t xml:space="preserve">  a) Improvement of Gobratola GCM b) Improvement of Ramchandrapur GCM under Sadar upazila, Dist. Chapainawabganj.</t>
  </si>
  <si>
    <t>07.01.2020</t>
  </si>
  <si>
    <t xml:space="preserve">  M/S RONY ENTER PRISE
Fakirpara, Sadar
Chapainawabganj</t>
  </si>
  <si>
    <t>msronyenterprisertm@gmail.com</t>
  </si>
  <si>
    <t>A. Improvement of Parchowka H/O Sofiqul Reapoter - H/O Kazibullah ( H/O Abu Mondol ) via Parchoeka Eidgha Road Ch. 500-1025m, Road ID: 170885399 B. Improvement of H/O Najab Biswas - Katanitala Bridge Road via Gini Biswas rola Road Ch. 00-400m, Road ID:170885118</t>
  </si>
  <si>
    <t>12.05.2020</t>
  </si>
  <si>
    <t>18.04.2021</t>
  </si>
  <si>
    <t>1. Improvement of Islampur UP Office - Shahajanpur UP Office Road at Ch. 4335m - 5610 m. 2. Improvement of Mollan Bridge to WBDA Bandth road at Ch. 600m - 1530 m. 3. Improvement of Upazila road (UNR-2005) Babudang via Chotigram (Adibasi area) road Ch. 00m - 1200 m &amp; Construction of 04 nos U- Drain at Ch. 50m, 442m, 590m, &amp; 850m on same road.</t>
  </si>
  <si>
    <t>20.03.2019</t>
  </si>
  <si>
    <t>M/S Taposhy Enterprise
Namosankarbati
Sadar, Chapainawabganj</t>
  </si>
  <si>
    <t>taposyenterprise@yahoo.com</t>
  </si>
  <si>
    <t xml:space="preserve">  a) Improvement of Charbagdange GCM b) Improvement of Norandrapur GCM c) Improvement of Bagchor GCM under Sadar upazila, Dist. Chapainawabganj.</t>
  </si>
  <si>
    <t>14.01.2020</t>
  </si>
  <si>
    <t>20.09.2020</t>
  </si>
  <si>
    <t>Md. Golam Kibria (Tonik)
S/O Sayed Biswas
Huzrapur, Sadar
Chapainawabganj</t>
  </si>
  <si>
    <t>gktonik58@gmail.com</t>
  </si>
  <si>
    <t xml:space="preserve">  Imp. of Baliadighi R&amp;H Road-Gazipur BC Road via Mugorpara &amp; Nathore ( Barek Bazar ) Road Ch. 000-1000m, salvage- (1,35,961.00), Road ID-170884046 Under Shibgonj Upazila</t>
  </si>
  <si>
    <t>03.05.2020</t>
  </si>
  <si>
    <t>R-28.02.2021</t>
  </si>
  <si>
    <t xml:space="preserve">  M/S Mahamuda Enterprise
Chak Debpur, Naogaon</t>
  </si>
  <si>
    <t>mahamudaenterprise@gmail.com</t>
  </si>
  <si>
    <t xml:space="preserve">  Imp. of Uttar Ujirpur Sentu'v Bari to Jalmore UP via Habibur Member Bari ( Beribadh Foiz Chairman's office to Raishuddin Bari ) Road Ch. 000-1750m, salvage- (4,60,113.00), Road ID-170885481, Under Shibgonj Upazila.</t>
  </si>
  <si>
    <t>27.04.2020</t>
  </si>
  <si>
    <t>R-31.01.2021</t>
  </si>
  <si>
    <t xml:space="preserve">  M/S Nisha Enterprize
Pro: Md. Parvez Hasan
Shahibag, Sadar
Chapainawabganj</t>
  </si>
  <si>
    <t>nisaenterprize@gmail.com</t>
  </si>
  <si>
    <t xml:space="preserve">  Imp. of Katanitola Jannathpur habu Amir Bari to Namo jannathpur Field hat via Monirul Member Bari Road ch. 430-2850, road ID: 170884022, Under shibganj Upazila , Dist: chapainawabgang</t>
  </si>
  <si>
    <t>27.10.2020</t>
  </si>
  <si>
    <t>02.09.2021</t>
  </si>
  <si>
    <t xml:space="preserve">  M/S HOSSAIN ENTERPRISE
Ghoramara, Boalia
Rajshahi</t>
  </si>
  <si>
    <t xml:space="preserve">  Imp of Gomostapur UP Office(st.Chokpustom R &amp; H) to Kosba UP Office via Chakpustom, Bishukhetro road at ch. 1000-4250m &amp; Construction of U-Drain Size 625mx600mm at ch. 2250m , 2765m,, 2950m &amp; 3200m Under Gomostapur Upazila. Dist: Chapainawabgonj.</t>
  </si>
  <si>
    <t xml:space="preserve">  PPL AR JV
</t>
  </si>
  <si>
    <t>pplarjv@gmail.com</t>
  </si>
  <si>
    <t xml:space="preserve">  Construction of 172.20m long PC Girder Bridge on Mara Pagla River road Tortipur Ghat-Durlovpur Bazar via Rosia Bazar,Boglauri &amp; Amtola Ghat road at Ch.675m.under Shibganj Upazila,District ChapaiNawbgonj.</t>
  </si>
  <si>
    <t>31.01.2018</t>
  </si>
  <si>
    <t>R-31.12.2020</t>
  </si>
  <si>
    <t xml:space="preserve">Purakaushal Projukti Ltd.
 House # C-10, Road # 4 Banasree, Rampura, Dhaka-1219 </t>
  </si>
  <si>
    <t>tender@pprojltd.com</t>
  </si>
  <si>
    <t>Md. Atiar Rahman
Ananna Apt,Flat-1/A,2/1 Iqbal road,Mohammadpur, Dhaka-1207</t>
  </si>
  <si>
    <t>mdatiar_rahman13@yahoo.com</t>
  </si>
  <si>
    <t>Ana Enterprise
Prop : Md. Zia
Mohisbathan, Rajpara
Rajshahi</t>
  </si>
  <si>
    <t>anaenterprise28@gmail.com</t>
  </si>
  <si>
    <t>Imp. of Atrashia High School to Jannathpur Filter hat via Dovagir hat ( Baribadh Ruhul Master bari to Boglaurri ghat-Jaitpara road Ch. 000-2000m, Road ID: 170884114, under Shibgang Upazila, Dist: Chapainawabgang, Salvage: 158702.00 Tk</t>
  </si>
  <si>
    <t>15.09.2020</t>
  </si>
  <si>
    <t>Md. Arfan Ali
Charmohonpur
Sadar, Chapainawabganj</t>
  </si>
  <si>
    <t>Arfanali1973@gmail.com</t>
  </si>
  <si>
    <t xml:space="preserve">Maintenance of Nawabganj- Shibganj R&amp;D ( Melar more ) - Kalinagar GC at CH: 00-3653 Road ID 170662003 under Sador upazila Dist- Chapainawabganj. </t>
  </si>
  <si>
    <t>25.03.2020</t>
  </si>
  <si>
    <t>05.12.2020</t>
  </si>
  <si>
    <t xml:space="preserve">  M/S ROYAL NN CONSTRUCTION
Prop: Rayhan Rahman
Sadar, Chapainawabganj</t>
  </si>
  <si>
    <t>msroyalnncons@gmail.com</t>
  </si>
  <si>
    <t xml:space="preserve">  Imp. of Chowdala UP office-Sukrabari hat road at ch. 2400-3100m Under Gomostapur Upazila Road ID- 170373001. Salvage 131479.00</t>
  </si>
  <si>
    <t>26.01.2020</t>
  </si>
  <si>
    <t>01.08.2020</t>
  </si>
  <si>
    <t xml:space="preserve"> MD ABDUL OYAKIL
Vogbanpur, Sadar
Chapainawabganj</t>
  </si>
  <si>
    <t>mdabduloyakil@gmail.com</t>
  </si>
  <si>
    <t>Improvement of Bagdanga Sundorpur Village Graveyard Under Sundorpur Union Upazila - Sadar Dist-Chapainawabganj. Latitude 24.54335 Longitude 88.21952</t>
  </si>
  <si>
    <t>11.10.2020</t>
  </si>
  <si>
    <t>17.01.2021</t>
  </si>
  <si>
    <t xml:space="preserve">  M/S. .AZAD TRADING AND CORPORATION
Pro: Abul kalam Azad
Belepukur, Sadar
Chapainawabganj</t>
  </si>
  <si>
    <t>abulkalamazad.cnj@gmail.com</t>
  </si>
  <si>
    <t xml:space="preserve">  Periodic Maintenance of Gobratala Poladanga Ghat Diar Dhainagar Ghat Road from Ch. 00m-920m [Nawabganj-S Road ID 170664110.</t>
  </si>
  <si>
    <t>03.01.2021</t>
  </si>
  <si>
    <t xml:space="preserve">  M/S SHANJIDA CONSTRUCTION
Pro: Md. Shahidul Islam
Rajpara, Rajshahi</t>
  </si>
  <si>
    <t>msshanjidaconstruction77@gmail.com</t>
  </si>
  <si>
    <t xml:space="preserve">  Periodic Maintenance of Ranihati UP office Golaper Hat via Chama Road from Ch. 00m-2965m [Nawabganj-Sadar] Road ID 170663017</t>
  </si>
  <si>
    <t>17.11.2020</t>
  </si>
  <si>
    <t xml:space="preserve">  M/S. M.S ASSOCIATES
Pro: Md. Shahabuddin
Rajpara, Rajshahi</t>
  </si>
  <si>
    <t>msbentu@gmail.com</t>
  </si>
  <si>
    <t xml:space="preserve">  Periodic Maintenance of Chowdala UP Office-Sukrabari Hat Road from Ch. 00m- 1050m [Gomostapur] Road ID 170373001.</t>
  </si>
  <si>
    <t>M/s Nabil Enterprise
Pro: Md. Rezaul Islam
Huzrapur, Sadar
Chapainawabganj</t>
  </si>
  <si>
    <t>ms.nabilenterprise.cnj@gmail.com</t>
  </si>
  <si>
    <t>Periodic Maintenance of Nawabganj - Rajshahi R&amp;H (Dariapur Mour) - Shibganj Upazila H/Q via 546m long Shekh Hasina Bridge &amp; Durlovpur UP Office Road (Sadar Portion) Road from Ch. 11120m-19300m [Nawabganj-S] Road ID 170662007</t>
  </si>
  <si>
    <t>07.03.2021</t>
  </si>
  <si>
    <t xml:space="preserve">  Construction of Two (2) Storied Rural Market Building (with) 04 Storied Foundation) in Sonnasitola Bazar (Medical Mor), Under Bholahat Upazila, Dist: C. Nawabganj,</t>
  </si>
  <si>
    <t>08.12.2021</t>
  </si>
  <si>
    <t>Construction of Two2 Storied Rural Market Building With 04 Storied Foundation in Shantospur Hat Under Gomostapur Upazila Dist Chapainawabganj</t>
  </si>
  <si>
    <t>23.08.2021</t>
  </si>
  <si>
    <t>M/S Rudro Enterprise
Bulonpur, Rajshahi Court
Rajpara, Rajshahi</t>
  </si>
  <si>
    <t>mokshedmd@gmail.com</t>
  </si>
  <si>
    <t>a Improvement of Gomostapur UP Office to Kosba UP Office via Chakpustom Bishukhetro road at Ch. 00m- 1000m under Gomostapur Upazila Dist Chapainawabganj. road ID No 170373007 b Improvement of Akkelpur Hat to Chaour UP via Ziol Boradadpur Sardarpara road at Ch. 00m- 500m under Gomostapur Upazila Dist Chapainawabganj. road ID No 170373012 c Improvement of Bangabari UP Office to Kumirkuri Bandh road at Ch. 440m- 1440m under Gomostapur Upazila Dist Chapainawabganj. road ID No 170374005 d Improvement of Laxmipur Dumoria Pukur to Runesha Bandh road at Ch. 00m- 1500m under Gomostapur Upazila Dist Chapainawabganj. road ID No 170375095 e Improvement of Naderabad Rail Ghunti to Alinagar UP Office Rail Bridge road at Ch. 00m- 1286m under Gomostapur Upazila Dist Chapainawabganj. road ID No 170374033</t>
  </si>
  <si>
    <t>29.07.2021</t>
  </si>
  <si>
    <t xml:space="preserve">  M/S Mominul Hoque
Bhoyrob, Kisorgonj</t>
  </si>
  <si>
    <t>ms.mominul@yahoo.com</t>
  </si>
  <si>
    <t>Construction of 96.00 m Long PSC Girder Bridge on Ramchandrapur Hospital Ghat-Badh road at Ch.20.00 m.</t>
  </si>
  <si>
    <t>10.03.2019</t>
  </si>
  <si>
    <t>R-30.06.2021</t>
  </si>
  <si>
    <t xml:space="preserve">Abdul Mannan &amp; Mominul JV
</t>
  </si>
  <si>
    <t>Construction of 210.20m long PC Girder Bridge on Mara Pagla River road Dhulauri GC-Kalinagar GC via Islampur UP office and Sundarpur UP office road at Ch.12750m. under Chapainawabgonj.Sadar Upazila District Chapainawabgonj.ID.170882004</t>
  </si>
  <si>
    <t>16.01.2018</t>
  </si>
  <si>
    <t xml:space="preserve"> M/S Mominul Hoque
Bhoyrob, Kishorgonj</t>
  </si>
  <si>
    <t xml:space="preserve"> M/S TABASSUM ENTERPRISE</t>
  </si>
  <si>
    <t>mstabassumraj@gmail.com</t>
  </si>
  <si>
    <t xml:space="preserve">  Periodic Maintenance of Bholahat Upazila H/Q. - Daldali UP (Ali Mour)via Gohalbari Hat Road from Ch. 4150m- 8632m [Bholahat] Road ID 170183006.</t>
  </si>
  <si>
    <t>11.03.2021</t>
  </si>
  <si>
    <t>Md. Alauddin
S/O Babon Ali
Modupur, Bholahat
Chapainawabganj</t>
  </si>
  <si>
    <t>alauddincnj59@gmail.com</t>
  </si>
  <si>
    <t>Periodic Maintenance of Baliadanga UP Office Noshipur hat via Ramjibanpur Ghat Road from Ch. 00m-808m Nawabganj-S Road ID 170663022.</t>
  </si>
  <si>
    <t>28.10.2020</t>
  </si>
  <si>
    <t xml:space="preserve">  Dadu Bhai construction
Charmohonpur, Sadar
chapainawabganj</t>
  </si>
  <si>
    <t>dadubhaiconstruction@gmail.com</t>
  </si>
  <si>
    <t>Periodic Maintenance of Sorosotipur-Furkan More GC via Laxmipur Road from Ch. 00m- 560m [Gomostapur Road ID 170375045.</t>
  </si>
  <si>
    <t>Md. Sentu
Station Para, rohanpur
gomostapur
Chapainawabganj</t>
  </si>
  <si>
    <t>sentu.egp@gmail.com</t>
  </si>
  <si>
    <t xml:space="preserve">  Periodic Maintenance of Monakasha UP Office (Bonkul BC Road) â?? Jagannathpur Hat via Dadonchak Hat Road from Ch. 1825m- 2495m [Shibganj] Road ID 170883019</t>
  </si>
  <si>
    <t>M/S Sweet Enterprise
Pro: Md. Shohidul Islam
Sankarbati, Sadr
Chapainawabganj</t>
  </si>
  <si>
    <t>mssweetenterprise@gmail.com</t>
  </si>
  <si>
    <t>Periodic Maintenance of Kansat Bus Stand (H/O Mazed) Kansat Ghat (H/O Abdul Bari) Road from Ch. 00m- 275m [Shibganj] Road ID 170884095</t>
  </si>
  <si>
    <t>Periodic Maintenance of Dobar More GC-Akkelpur GC Road from Ch. 00m- 8050m Gomostapur Road ID 170372003 District  : Chapai Nawabganj</t>
  </si>
  <si>
    <t>M/S Amir Engineering Corporation &amp; M/S Khandakar Brothers  JV</t>
  </si>
  <si>
    <t>aec.mkbjv@gmail.com</t>
  </si>
  <si>
    <t>Improvement of Rigid Pavement from Sontospur G.C to Akkelpur G.C via Ramdash Josoil, Rokonpur at Ch.4555m-5950m under Gomostapur upazila, District- Chapainawabganj.</t>
  </si>
  <si>
    <t>23.01.2020</t>
  </si>
  <si>
    <t>22.10.2020</t>
  </si>
  <si>
    <t>M/S. Amir Engineering Corporation
  College Row, Barisal, Bangladesh</t>
  </si>
  <si>
    <t>M/S Khandakar Brothers
Nalchity, Jalkati.</t>
  </si>
  <si>
    <t>khondokerbrothers@yahoo.com</t>
  </si>
  <si>
    <t>KTZ International 
Pro: Md. Ziaur Rahman
Police Station, Boalia
Rajshahi.</t>
  </si>
  <si>
    <t>zia.snks@yahoo.com</t>
  </si>
  <si>
    <t>Maintenance of Amnura (Godown) RHD - Jilim U.P via Miapara Road from Ch 00m - 940m. Road ID-170664018 Under Sadar Upazila, Dist-Chapaiawabganj</t>
  </si>
  <si>
    <t>09.02.2021</t>
  </si>
  <si>
    <t>Toba Enteprirse
Pro: Feroj Ahmad
Hazra, Natore Sadar
Natore</t>
  </si>
  <si>
    <t>tubaenterprise72@gmail.com</t>
  </si>
  <si>
    <t>Maintenance of Fultola R&amp;H - Jahangirpara Primary School Road from Ch 00m - 890m. Road ID-170884097 Under Shibganj Upazila Dist-Chapaiawabganj</t>
  </si>
  <si>
    <t>04.02.2021</t>
  </si>
  <si>
    <t>10.04.2021</t>
  </si>
  <si>
    <t>Md. Golam Mostofa
S/O Zesarot Ulla
Natore Sadar, Natore</t>
  </si>
  <si>
    <t>mmdgolam572@gmail.com</t>
  </si>
  <si>
    <t>Maintenance of Tappu Village - Telkupi hat Road from Ch 00m - 650m Road ID-170885179 Under Shibganj Upazila Dist- Chapainawabganj</t>
  </si>
  <si>
    <t>M/S Sadia &amp; Samira Enterprise, Pro: Md. Abdul Hannan Miazi, Natore Sadar, Natore.</t>
  </si>
  <si>
    <t>mssadia.andsamiraen971@gmail.com</t>
  </si>
  <si>
    <t>Maintenance of Pirojpur GPS (R&amp;H) - Pirojpur Village Road from Ch. 00m - 905m. Road ID-170885030 Under Shibganj Upazila Dist- Chapainawabganj</t>
  </si>
  <si>
    <t>Maintenance of Sontospur GC (Grameen Bank) - Daripata UZR Road via Shishatola. Road from Ch 00m -1012m Road ID-170374052 Under Gomostapur Upazila Dist-Chapaiawabganj</t>
  </si>
  <si>
    <t>11.02.2021</t>
  </si>
  <si>
    <t>Md. Sowkat Ali
S/O Monimul Haque
Gomostapur, Chapainawabganj</t>
  </si>
  <si>
    <t>md.sowkatalicnj@gmail.com</t>
  </si>
  <si>
    <t>Maintenance of Terorosia (Kagmari) -     Bat tola ghat via Terorosia Pri. School Road from Ch 00m-1900m. Road ID-170884016 Under Shibganj Upazila, Dist-Chapainawabganj</t>
  </si>
  <si>
    <t>10.02.2021</t>
  </si>
  <si>
    <t>24.04.2021</t>
  </si>
  <si>
    <t>M/S Toma Bilders
Pro: Lal Mohammad
Nachole, Chapainawabganj</t>
  </si>
  <si>
    <t>tomaent06@gmail.com</t>
  </si>
  <si>
    <t>Maintenance of Pachtikori – Bireswar Road from Ch 00m - 1400m. Road ID-170184013 Under Bholahat Upazila Dist-Chapaiawabganj</t>
  </si>
  <si>
    <t>Md. Mehedi Hasan
Saluka, Naogaon Sadar
Naogaon.</t>
  </si>
  <si>
    <t>mehedihasan13183@gmail.com</t>
  </si>
  <si>
    <t>Maintenance of Purboshyampur BC Road -Chamavander Jumma Mosjid Road from Ch 00m-1000m. Road ID-170884110 Under Shibganj Upazila Dist-Chapaiawabganj</t>
  </si>
  <si>
    <t>M/S Osama Construction
Pro: Shabikunnahar
Akdala, Nagore.</t>
  </si>
  <si>
    <t>osamaconstruction84@gmail.com</t>
  </si>
  <si>
    <t>Maintenance of Shahebnagar GPS (santir mour) pacca Road - vaguar Ghat via Bholamari GPS Road from Ch. 00m - 1650m. Road ID-170884045 Under Shibganj Upazila Dist- Chapainawabganj</t>
  </si>
  <si>
    <t>23.04.2021</t>
  </si>
  <si>
    <t>M/S Afsin Construction
Pro: Fazle Rab Khan
Sopura, Boalia
Rajshahi</t>
  </si>
  <si>
    <t>ms.afsheenconstruction@yahoo.com</t>
  </si>
  <si>
    <t>Maintenance of H/O B.L master of Danialgachi - Ghoradaha bill via Daipukuria vill. Road from Ch 600m-1600m. Road ID-170885069 Under Shibganj Upazila Dist-Chapainawabganj</t>
  </si>
  <si>
    <t>08.04.2021</t>
  </si>
  <si>
    <t>Md. Abdul Goni
S/O Late Abdur Rashid
Gomostapur, Chapainawabganj</t>
  </si>
  <si>
    <t>md.abdulghani65@gmail.com</t>
  </si>
  <si>
    <t>Maintenance of koyladiar hat BC Road (H/O Toriqul Member) - Bot tola ghat Road from Ch 00m-1075m. Road ID-170884116 Under Shibganj Upazila Dist-Chapainawabganj</t>
  </si>
  <si>
    <t>04.04.2021</t>
  </si>
  <si>
    <t>M/S Sisir Enterprise
Pro: Abdulla All Moti
Nayagola, Sadar, Chapainawabganj</t>
  </si>
  <si>
    <t>msshishirenterprise80@gmail.com</t>
  </si>
  <si>
    <t>Maintenance of KGPS (near Chatra hat) Pikortla-Goabari Chandpur via madia dara. Road from Ch 828m-2082mm. Road ID-170885022 Under Shibganj Upazila Dist-Chapaiawabganj</t>
  </si>
  <si>
    <t>06.04.2021</t>
  </si>
  <si>
    <t>M/S Biswas Enterprise
Pro: Mst. Monira Khatun
Porsa, Naogaon.</t>
  </si>
  <si>
    <t>m.shiswas1991@gmail.com</t>
  </si>
  <si>
    <t>Maintenance of Chakkirty hospital (FRB) - Hijoltola bill Road from Ch 00m -2400m Road ID-170884092 Under Shibganj Upazila Dist-Chapainawabganj</t>
  </si>
  <si>
    <t>06.05.2021</t>
  </si>
  <si>
    <t>M/S Deko Trading Corporation, 
Pro: Foysal Sorker
Boalia, Rajshahi</t>
  </si>
  <si>
    <t>msdicotradingcorporation@gmail.com</t>
  </si>
  <si>
    <t>Maintenance of Teroroshia tematha -Namokoyladar via Teroroshia madrasha Road from Ch 00m-750m. Road ID-170884002 Under Shibganj Upazila Dist- Chapainawabganj</t>
  </si>
  <si>
    <t>03.04.2021</t>
  </si>
  <si>
    <t>M/S Soykot Construction
Pro: Md. Saidur Rahman
Manda, Naogaon</t>
  </si>
  <si>
    <t>srahman6575@gmail.com</t>
  </si>
  <si>
    <t>Maintenance of kasiabari UZR Road - Holdi hat via H/O kadir Dhumpara Road From Ch 00m-900m Road ID-170884056 Under Shibganj Upazila, Dist-Chapainawabganj</t>
  </si>
  <si>
    <t>M/S Jony Enterprise
Pro: Md. Abul Kalam Gazi
Amhati, Natore.</t>
  </si>
  <si>
    <t>jonyprise59@yahoo.com</t>
  </si>
  <si>
    <t>Maintenance of Ramchandrapur hat (Bahram GPS) -Kothalipara Melkapara via Bahrampur ghat. Road from Ch 00m -1005m &amp; 1385m-2040m. Road ID-170664118 Under Sadar Upazila Dist-Chapaiawabganj</t>
  </si>
  <si>
    <t>03.02.2021</t>
  </si>
  <si>
    <t>M/S Tufan Enterprise
Pro: Md. Bojlu Rashid
Kalikapur, Birkoya, 6205, Bagmara, Rajshahi.</t>
  </si>
  <si>
    <t>ms.tufanenterprise@gmail.com</t>
  </si>
  <si>
    <t>Rehabilitation of Fatepur UP office to Nachole Station Hat Gopalnagar More Via Singrail Hat road from Ch.00---3000m Under Nachole Upazila Road ID 170563010 Dist Chapainawabgonj.</t>
  </si>
  <si>
    <t>29.04.21</t>
  </si>
  <si>
    <t>04.02.22</t>
  </si>
  <si>
    <t>Md. Masidur Reza Chodhury
S/O: Late Ajijur Rahman Khan Chowdhury
Jhilim road, Huzrapur, Sadar, Chapainawabganj</t>
  </si>
  <si>
    <t>masidurrezachowdhury@gmail.com</t>
  </si>
  <si>
    <t>Rehabilitation of Gomostapur Upazila HQ to Sonaichandi GC Via Subhan Nagar Koloney Ratonpur Punor Road from Ch.00-850m Under Gomostapur Upazila Road ID 170372013 .Dist Chapainawabgonj.</t>
  </si>
  <si>
    <t>05.11.21</t>
  </si>
  <si>
    <t>Md. Abdus Sattar
S/O: Late Sultan Ahmed
Kazipara, Baroghoria, Sadar, Chapainawabganj</t>
  </si>
  <si>
    <t>mdabdussattar.cng@gmail.com</t>
  </si>
  <si>
    <t>Emergency Maintenance Road safety of Nawabganj Shibganj R&amp;H Melar mour Kalinagar GC Road from Ch. 00m- 6150m under Sadar Upazila Dist Chapainawabganj. road ID No 170662003</t>
  </si>
  <si>
    <t>27.04.21</t>
  </si>
  <si>
    <t>03.06.21</t>
  </si>
  <si>
    <t>Prapti Enteprirse
Prop: Anisur Rahman
Salbagan, Sopura, Boalia, Chapainawabganj</t>
  </si>
  <si>
    <t>khasru.prapti@gmail.com</t>
  </si>
  <si>
    <t>Emergency Maintenance Road safety of Bholahat Borgachi GC Bholahat Portion Road from Ch. 00m- 17800m under Bholahat Upazila Dist Chapainawabganj. road ID No 170182001</t>
  </si>
  <si>
    <t>05.06.21</t>
  </si>
  <si>
    <t>Md. Muklesur Rahman Bokul
S/O: Late Abdul Mojid
Mererchar, Ghoramara, Boalia, Rajshahi.</t>
  </si>
  <si>
    <t>mdmukhlesur1959@gmail.com</t>
  </si>
  <si>
    <t>aImprovement of Durlovpur UP Office Gopal Nagar More UZR road via Chamavander vill. Road from Ch. 1950m- 3600m. b Construction of 1 Nos culvert 0.625x0.600m at ch.2950m under Shibganj Upazila Dist Chapai-Nawabganj road ID No. 170883022</t>
  </si>
  <si>
    <t>M/S Nabil Enterprise
Prop: Md. Rejaul Islam
Huzrapur, Poragmarket, Sadar, Chapainawabganj</t>
  </si>
  <si>
    <t>a Improvement of Masudpur BOP Shahapara hat via Singnagar BOP Road from Ch. 00m- 1660m. b Construction of 1 nos Culvert 0625x0.600 at ch.350m under Shibganj Upazila Dist Chapai-Nawabganj road ID No. 170884113. Salvage Cost Tk.647308.00</t>
  </si>
  <si>
    <t>09.03.22</t>
  </si>
  <si>
    <t>M/S Chowdhury Trading
Prop: ABM Mostafizur Rahman Chowdhury
Maktapur, Sadar, Naogaon.</t>
  </si>
  <si>
    <t>mrahman2265@gmail.com</t>
  </si>
  <si>
    <t>Improvement of Monakosha Club Shibganj GC road Ghun tola via Jumma Mosque Monakasha UP Road from Ch. 00m- 970m under Shibganj Upazila Dist Chapai-Nawabganj road ID No. 170885128 Salvage Cost Tk 2042769.00</t>
  </si>
  <si>
    <t>22.03.22</t>
  </si>
  <si>
    <t>Md. Abul Hossain
S/O: Late: Mohiuddin Molla, Shaheb Bazar, Ghoramara, Rajshahi.</t>
  </si>
  <si>
    <t>md_abulhossin35@yahoo.com</t>
  </si>
  <si>
    <t>Maintenance of Moslimpur Bazar R&amp;H-Dipukuria U.P via Ghora Daha Halalkhor Bell Road from Ch 00-2700m . Road ID-170885026 Under Shibganj Upazila Dist-Chapaiawabganj</t>
  </si>
  <si>
    <t>29.07.21</t>
  </si>
  <si>
    <t>M/S Dulha Enterprise
Prop: Md. Khairul Islam
Bottolahat, Sadar
Chapainawabganj</t>
  </si>
  <si>
    <t>a Improvement of Jasoil hat Bhibison BOP Road from Ch. 500m- 1000m b Construction of 3- Nos 0.625x0.600m culvert Ch 101m260m &amp; 390m under Gomostapur Upazila Dist Chapai-Nawabganj road ID No. 170374053</t>
  </si>
  <si>
    <t>M/S Preyonti Traders
Prop: Mst. Nurun Nahar
Mohisbathan, Rajpara, Rajshahi.</t>
  </si>
  <si>
    <t>priontitraders@gmai.com</t>
  </si>
  <si>
    <t>a Improvement of Madaipur KGPS UZR Pistol more Chottodadpur Road from Ch. 00m- 2300m b Construction of 4 Nos 0.625x0.600m culvert Ch 140m 657m1314m &amp; 1420m under Gomostapur Upazila Dist Chapai-Nawabganj road ID No. 170375132</t>
  </si>
  <si>
    <t>M/S Jahanara Construcion
 Pro: Md. Asadul Islam, Gonokpara, Ghoramara, Boalia, Rajshahi.</t>
  </si>
  <si>
    <t>jahanaracons63@gmail.com</t>
  </si>
  <si>
    <t>a Improvement of Katapukur Kazal Keshar vhanga Dighi Road from Ch. 00m- 800m b Construction of 5 Nos 0.625x0.600m culvert Ch.135m 270m580m 620m &amp; 710m under Nachole Upazila Dist Chapai-Nawabganj road ID No. 170565060 Salvage Cost Tk 249504.00</t>
  </si>
  <si>
    <t>25.04.22</t>
  </si>
  <si>
    <t>Md. Samim Reza
S/O: Abdur Rahman Molla
Bahadurganj, Bholahat
Chapainawabganj.</t>
  </si>
  <si>
    <t>samimrija614@gmail.com</t>
  </si>
  <si>
    <t>a Improvement of Verendi Road from Ch. 1000m- 2000m b Construction of 5 Nos 0.625x0.600m culvert Ch. 1013m 1150m 1180m 1250m &amp; 1610m under Nachole Upazila Dist Chapai-Nawabganj road ID No. 170565017.</t>
  </si>
  <si>
    <t>13.04.21</t>
  </si>
  <si>
    <t>19.04.22</t>
  </si>
  <si>
    <t>M/S Any mary Construction 
Pro: Md. Asaduzzaman Selim, Arambag, Bottolahat, Sadar, Chapainawabganj</t>
  </si>
  <si>
    <t>anaymary.construction.cng@gmail.com</t>
  </si>
  <si>
    <t>Emergency Maintenance of Sonapur RHD-Bata mour UZR Road via Daipukuria UP office From Ch.3565m-3605m Under Shibganj Upazila. Road ID 170883006.Dist Chapainawabgonj</t>
  </si>
  <si>
    <t>M/S Smita Trading
320, Das Pukur, Rajpara
Rajshahi.</t>
  </si>
  <si>
    <t>smita.trading16@gmail.com</t>
  </si>
  <si>
    <t>a Improvement of Likhara Beel Khasiabari road at Ch. 00m- 1400m under Gomostapur Upazila Dist Chapai-Nawabganj road ID No. 170375036. b Construction of 06 Nos 0.625mx0.600m culvert at Ch. 392m 603m 663m 1127m &amp; 1362m road under Gomostapur Upazila Dist Chapai-Nawabganj road ID No. 170375036</t>
  </si>
  <si>
    <t>14.08.22</t>
  </si>
  <si>
    <t>M/S Samiya Enterprise
Kandivitua, Natore.</t>
  </si>
  <si>
    <t>mssamiya.nat@gmail.com</t>
  </si>
  <si>
    <t>Rehabilitation of Jillipara village Road from Ch. 00m- 890m under Shibganj Upazila, Dist: Chapainawabganj. road ID No. 170885048</t>
  </si>
  <si>
    <t>Md. Babul Hossain
Laharpur, Baroghoria
Chapainawabganj</t>
  </si>
  <si>
    <t>md.babul8685@gmail.com</t>
  </si>
  <si>
    <t>(a) Improvement of Chowka Poradhihi H/O Bissonath UNR - H/O Tozammel UNR via Abdul Mozid Monakasha UP road from Ch. 00m-600m under Shibganj Upazila, Dist: Chapai-Nawabganj, road ID No. 170885389. Salvage Cost: 70819..00 Tk (b) Construction of 1 Nos 0.625x0.600m culvert Ch. 50m under Shibganj Upazila Dist Chapai-Nawabganj</t>
  </si>
  <si>
    <t>Al-Noman Enterprise
Vill: 06, Paba Mothpukur
Post: Sopura, Thana: Boalia, Dist: Rajshahi</t>
  </si>
  <si>
    <t>al_nomanenterprise@gmail.com</t>
  </si>
  <si>
    <t>(a) Improvement of Babupur - Chalkipara road from Ch. 00m-550m under Shibganj Upazila, Dist: Chapai-Nawabganj, road ID No. 170884058 (b)Construction of 1 Nos 0.625x0.600m culvert Ch. 371m under Shibgan Upazila Dist Chapai-Nawabganj</t>
  </si>
  <si>
    <t>Md. Sowkat Ali
Station Para, Rohanpur
Gomostapur, Chapainawabganj</t>
  </si>
  <si>
    <t>Improvement of road from Debinagar UP Office Islampur UP Office via Tobarak Biswaspara - Forzan Biswaspara &amp; Bathanpara road at Ch. 2400m- 3400m under Sadar Upazila, Dist: Chapai Nawabganj, road ID No. 170663010</t>
  </si>
  <si>
    <t>M/S Didarul &amp; Sons
Gaza Sociaty Market
Naogaon, Sadar, Naogaon</t>
  </si>
  <si>
    <t>didarulandsons@gmail.com</t>
  </si>
  <si>
    <t>Improvement of road from Nawabganj - Gomostapur R&amp;H (chapai) - ghatipukur road at Ch. 00m- 1000m under Sadar Upazila, Dist: Chapai Nawabganj, road ID No. 170665114</t>
  </si>
  <si>
    <t>M/S Mousume Trading
Alaipur, Natore</t>
  </si>
  <si>
    <t>mtrade.nat@gmail.com</t>
  </si>
  <si>
    <t>Improvement of Hyate mour - Islampur UP Office road at Ch. 100m- 1000m under Sadar Upazila, Dist: Chapai Nawabganj, road ID No. 170664146</t>
  </si>
  <si>
    <t>M/S Momo Traders
Chalkboddonath, Natore</t>
  </si>
  <si>
    <t>msmonotraders@gmail.com</t>
  </si>
  <si>
    <t>(a)Improvement of road from Monnapara Mour (UNR-3009) Hakimpur BOP via Shekhpara Nurani Madrasha road at Ch. 00m- 2000m under Sadar Upazila, Dist: Chapai Nawabganj, road ID No. 170665176 (b)Construction of 2 Nos 0.625x0.600m culvert Ch. 1000m &amp; 1370m under Sadar Upazila Dist Chapai-Nawabganj</t>
  </si>
  <si>
    <t>M/S Prema Prity Enteprirse
Fokirpara, Sadar, Chapainawabganj</t>
  </si>
  <si>
    <t>mspremaprity@gmail.com</t>
  </si>
  <si>
    <t>(a)Improvement of road from Debinagar FRB Road Dhataltola road at Ch. 00m- 770m under Sadar Upazila, Dist: Chapai Nawabganj, road ID No. 170665229 (b)Construction of 2 Nos 0.625x0.600m culvert Ch. 279m &amp; 728m under Sadar Upazila Dist Chapai-Nawabganj</t>
  </si>
  <si>
    <t>M/S Milon Enteprise
51, Uttor Bhobanipur 
Nayagola, Chapainawabganj</t>
  </si>
  <si>
    <t>msmilonenterprise@gmail.com</t>
  </si>
  <si>
    <t>Rehabilitation of Fulbari Hat road to Nawabganj -- Gomostapur RHD Road from Ch. 00m- 870m under Sadar Upazila, Dist: Chapainawabganj. road ID No. 170664120</t>
  </si>
  <si>
    <t>M/S Shanjida Construction
Rajpara, Rajshahi</t>
  </si>
  <si>
    <t>Periodic Maintenance of Chowdala Hat - Shaheb Nagar via House Nagar Road from Ch. 00m- 1400m under Gomostapur Upazila, Dist: Chapainawabganj. road ID No. 170374044</t>
  </si>
  <si>
    <t>M/S Rahana Enterprise
Vill: Lolitahar, P:O: Kharkhari, PS: Chondrima, Dist: Rajshahi</t>
  </si>
  <si>
    <t>madrshad197708@gmail.com</t>
  </si>
  <si>
    <t>Improvement Road of Bhabanipur Madrasha - Gopalnagar Ebtadaye Madrasha Road from Ch. 00m- 1000m under Shibganj Upazila, Dist: Chapainawabganj. road ID No: 170885013,</t>
  </si>
  <si>
    <t>AL-Noman Enterprise
Paba, Rajshahi</t>
  </si>
  <si>
    <t>al-noman enterprise @yahoo.com</t>
  </si>
  <si>
    <t>M/S Mousumi Trading Alipur Natore Sadar Natore</t>
  </si>
  <si>
    <t>M/S Momo Traders
Chak bodonathpur, 
Natore</t>
  </si>
  <si>
    <t>msmomotraders@gmail.com</t>
  </si>
  <si>
    <t>M/S Didarul &amp; Sons
Socity market, Naogaon</t>
  </si>
  <si>
    <t>mstufanenteprise @gmail.com</t>
  </si>
  <si>
    <t>M/S Rahana Enterprise
Lolitahr, Kharkari, Rajshahi</t>
  </si>
  <si>
    <t>mdarshab197708@gmail.com</t>
  </si>
  <si>
    <t>M/S Korno Traders
Mujahedpur, Dinajpur</t>
  </si>
  <si>
    <t>kornotradersandco @gmail.com</t>
  </si>
  <si>
    <t>(a)Emergency Maintenance (Rail Crossing) of Sontospur GC - Akkelpur GC road via Ramdash Josoil Rokonpur Road at Ch. 610m [170372009] (b) Emergency Maintenance (Rail Crossing) of Bangabari U.P Office -Kumirkure Boundth Road at Ch. 180m [170374005] (c) Emergency Maintenance (Rail Crossing) of Rohanpur Bazar (College Moar) - Dyingpara Thrimohoni (UZR) via Hirupara Road at Ch. 190m [170374018] under Gomostapur Upazila . Dist : Chapainawabgonj.</t>
  </si>
  <si>
    <t>13.09.21</t>
  </si>
  <si>
    <t>19.10.21</t>
  </si>
  <si>
    <t>Md. Salim
Rajpara, Rajshahi</t>
  </si>
  <si>
    <t>Periodic Maintenance of Baliadanga UP Office to Bethbaria Paikortala mour R&amp;H Road from Ch. 00m-590m road ID No. 170663021 under Sadar Upazila, Dist: Chapainawabganj.</t>
  </si>
  <si>
    <t>Md. Abdul Kayum
Namosankarbati, Chapainawabganj.</t>
  </si>
  <si>
    <t>abdulkayum.cn@ gmail.com</t>
  </si>
  <si>
    <t>Periodic Maintenance of Baliadanga UP Office to Palsha Bazar Road from Ch. 00m-960m road ID No. 170663007 under Sadar Upazila, Dist: Chapainawabganj.</t>
  </si>
  <si>
    <t>07.09.21</t>
  </si>
  <si>
    <t>13.11.21</t>
  </si>
  <si>
    <t>Tawsik Traders
Rajpara, Rajshahi.</t>
  </si>
  <si>
    <t>tawsiktraders@gmail.com</t>
  </si>
  <si>
    <t>Improvement of Kansat Bridge R&amp;H - H/O Jame Master of Goabari Chandpur via Kansat Sikarpur PS. road at Ch. 1785-3260m &amp; Construction of 01 Nos U-Drain size 625*600mm at Ch-2625m under Shibganj Upazila, Dist: Chapainawabganj. road ID No 170884043 Salvage 101509 Taka.</t>
  </si>
  <si>
    <t>25.10.21</t>
  </si>
  <si>
    <t>24.11.22</t>
  </si>
  <si>
    <t>M/S Anik Enteprirse
Ghoramara, Rajshahi.</t>
  </si>
  <si>
    <t>anikenteprise06 @gmail.com</t>
  </si>
  <si>
    <t>mprovement of KGPS road H/O Nannu Mia - Taymur Rahman Maia via Chatra Primary &amp; High School road at Ch. 00m-660m under Shibganj Upazila, Dist: Chapainawabganj. road ID No 170885368 Salvage 1561469 Taka.</t>
  </si>
  <si>
    <t>12.10.21</t>
  </si>
  <si>
    <t>18.10.22</t>
  </si>
  <si>
    <t>M/S Forida Hasan Construction
Boalia, Rajshahi.</t>
  </si>
  <si>
    <t>foridahasancons truction@gmail. com</t>
  </si>
  <si>
    <t>Improvement of Bagdurgapur Hatathpara- Kansat High School via Vashai Pukur road at Ch. 00m-980m under Shibganj Upazila, Dist: Chapainawabganj. road ID No 170884129</t>
  </si>
  <si>
    <t>M/S Mahi Trading corporation
Rajpara, Rajshahi.</t>
  </si>
  <si>
    <t>mtcorporation@gmail.com</t>
  </si>
  <si>
    <t>Improvement of Chorkanchira H/O Feroj - H/O Lutfor Master Panka UP (Doctor para H/O Sorif - H/O Lutfor) road at Ch. 00m-700m under Shibganj Upazila, Dist: Chapainawabganj. road ID No 170885353 Salvage 275402 Taka.</t>
  </si>
  <si>
    <t>17.11.21</t>
  </si>
  <si>
    <t>Md.Akhtarul Islam
Shibganj, Chapainawabganj.</t>
  </si>
  <si>
    <t>mdakhtarulislamtipur@gmail.com</t>
  </si>
  <si>
    <t>Improvement of Laxmipur H/O Aktarul - H/O Muntu Panka UP (Laxmipur H/O Bisu Robidas to H/O Khobir) road at Ch. 00m- 780m under Shibganj Upazila, Dist: Chapainawabganj. road ID No 170885354 Salvage 322834 Taka.</t>
  </si>
  <si>
    <t>17.10.21</t>
  </si>
  <si>
    <t>M/S Hridoy Brothers
Boalia, Rajshahi.</t>
  </si>
  <si>
    <t>mshridoybrothers@gmail.com</t>
  </si>
  <si>
    <t>Improvement of Sundarpur - Miratuli road road at Ch. 00m-840m under Shibganj Upazila, Dist: Chapainawabganj. road ID No 170885065</t>
  </si>
  <si>
    <t>M/S Dewon Traders
Bagmara, Rajshahi.</t>
  </si>
  <si>
    <t>dewantraders@gmail.com</t>
  </si>
  <si>
    <t>Improvement of Mohodipur Eidgha - Mohodipur Ghat road at Ch. 00m-360m under Shibganj Upazila, Dist: Chapainawabganj. road ID No 170885324</t>
  </si>
  <si>
    <t>27.10.21</t>
  </si>
  <si>
    <t>M/S N.A Enterprise
Shibganj, Chapainawabganj</t>
  </si>
  <si>
    <t>msnaenterprise.egp@gmail.com</t>
  </si>
  <si>
    <t>Improvement of Horipur Govt. Primary School Connecting road at Ch. 00m- 44m under Shibganj Upazila, Dist: Chapainawabganj. road ID No 170885557, School Code: 112050803 Salvage 99072 Taka.</t>
  </si>
  <si>
    <t>Md. Khaled Hosin
Puthia, Rajshahi.</t>
  </si>
  <si>
    <t>mdkhales@gmail.com</t>
  </si>
  <si>
    <t>Improvement of Chak Narendho Govt. Primary School Connecting road at Ch. 00m- 130m under Shibganj Upazila, Dist: Chapainawabganj. road ID No 170885556, School Code: 112050704</t>
  </si>
  <si>
    <t>24.05.22</t>
  </si>
  <si>
    <t>M/S A Jalil Enterprise
Ramchandropur Hat, Sadar, Chapainawabganj.</t>
  </si>
  <si>
    <t>aj.ent.bd@gmail.com</t>
  </si>
  <si>
    <t>Sree Prosanto Kumar Das
Shibganj, Chapainawabganj.</t>
  </si>
  <si>
    <t>sreeprosantokumardas@gmail.com</t>
  </si>
  <si>
    <t>Improvement of Laholamari Govt. Primary School Connecting road at Ch. 00m- 145m under Shibganj Upazila, Dist: Chapainawabganj. road ID No 170885555, School Code: 112050411 Salvage 119027 Taka</t>
  </si>
  <si>
    <t>M/S Kohinur Enterprise
Naogaon</t>
  </si>
  <si>
    <t>Kohinurenterprise786@gmail.com</t>
  </si>
  <si>
    <t>Maintenance work of Sona Mosjid Land port (Baliadighi RHD) - Borgachi GC road via Mirzapur hat up to Khaspara UZR Road from Ch. 7500m- 7860m under Shibganj Upazila, Dist: Chapainawabganj. road ID No 170882005</t>
  </si>
  <si>
    <t>02.01.22</t>
  </si>
  <si>
    <t>M/S Shefat International
Chamagram, Sadar, Chapainawabganj</t>
  </si>
  <si>
    <t>shefat.international@gmail.com</t>
  </si>
  <si>
    <t>1) Minor maintenance of 9.85m long RCC Box Culvert on Dhulauri GC to Kalinagar GC via Islampur UP Office Road at Ch: 1540m [170662004] under Chapai Nawabganj-Sadar Upazila. 2) Minor maintenance of 6.80m long RCC Box Culvert on Shibgang GC-Dhainagar UP office Road at Ch: 5973m [170883001] under Shibganj Upazila. Dist: Chapainawabganj</t>
  </si>
  <si>
    <t>M/S Sojib Enterprise
Natore Sadar, Natore.</t>
  </si>
  <si>
    <t>sojibhosan772@gmail.com</t>
  </si>
  <si>
    <t>Improvement of Tappu Community Clinic H/O Muktari Member- H/O Tufani via H/O Samsuddin Binodpur UP road Ch. 00m- 700m, road ID No. 170885277 under Shibganj Upazila, Dist: Chapainawabganj Salvage cost 1611298 Tk.</t>
  </si>
  <si>
    <t>M/S Tiham Enterprise
Bagha Powroshava, Rajshahi.</t>
  </si>
  <si>
    <t>tihamenterprisebagha@gmail.com</t>
  </si>
  <si>
    <t>Improvement of Babupur Baina Para H/O Bablu - Uzirpur Puca road Panka road Ch. 00m- 930m, road ID No. 170885348 under Shibganj Upazila, Dist: Chapainawabganj.</t>
  </si>
  <si>
    <t>21.10.21</t>
  </si>
  <si>
    <t>sefatinternational@gmail.com</t>
  </si>
  <si>
    <t>Improvement of 6 No Word H/O Bokul Member to Balutungi H/O Momjad Kopainar (6 No Word H/O kalu Hazi -H/O Chairman via Vurvuria Bridge) road Ch. 00m- 1000m, road ID No. 170885144 under Shibganj Upazila, Dist: Chapainawabganj.</t>
  </si>
  <si>
    <t>M/S Nisha Enterprise
Santibag, Sadar, Chapainawabganj</t>
  </si>
  <si>
    <t>msnishaenterprize@gmail.com</t>
  </si>
  <si>
    <t>Maintenance of Kalupur to Guchhuugram Road via Kalupur Jumma Mosque Graveya Road &amp; Palsa Jumma Mosque. Road from Ch 00-597m &amp;777m-1790m. Road ID-170665233 Under Sadar Upazila Dist-Chapaiawabganj</t>
  </si>
  <si>
    <t>Falah International
Rajpara, Rajshahi</t>
  </si>
  <si>
    <t>falahinternational92@gmail.com</t>
  </si>
  <si>
    <t>Improvement of Road H/O Jaharul Hazi - Munsefpur Madrasha road from Ch. 00m-800m under Sadar Upazila, Dist: Chapainawabganj, road ID No. 170665223, Salvage Cost 760486 Tk.</t>
  </si>
  <si>
    <t>Sadik Traders
Fakirpara, Sadar, Chapainawabganj</t>
  </si>
  <si>
    <t>Improvement of Israil Master House - Edul Majhis Ghat via Hyfat Biswastola road from Ch. 1000m-2500m under Sadar Upazila, Dist: Chapainawabganj, road ID No. 170664136</t>
  </si>
  <si>
    <t>M/S Royal NN Construction
Masterpara, Chapainawabganj</t>
  </si>
  <si>
    <t>Improvement of Diljan Hazi Tola - Torpa Ghat road from Ch. 00m-725m under Sadar Upazila, Dist: Chapainawabganj, road ID No. 170664115</t>
  </si>
  <si>
    <t>M/S Shikha Enterprise
Raninagar, Naogaon</t>
  </si>
  <si>
    <t>Periodic Maintenance of Binodpur UP Office - Biswnathpur hat via Kapritola Road from Ch. 00m-1000m Road ID 170883018 under Shibganj Upazila, Dist: Chapainawabganj.</t>
  </si>
  <si>
    <t>Muntaha Construction
Dokkhin Millik Bagha, Rajshahi</t>
  </si>
  <si>
    <t>Periodic Maintenance of Baliadanga UP Office - Gohal Bari Khal ghat (RHD) via Durgapur Zadupur Road from Ch. 00m-3430m Road ID 170664036 under Sadar Upazila, Dist: Chapainawabganj.</t>
  </si>
  <si>
    <t>M/S Rofi Enterprise
Charghat, Rajshahi</t>
  </si>
  <si>
    <t>Periodic Maintenance of Bholahat UP - Emamnagar Road from Ch. 00m-940m Road ID 170183001 under Bholahat Upazila . Dist : Chapainawabgonj.</t>
  </si>
  <si>
    <t>Md. Wasinul Haque
Nowhata Pourashava, Paba, Rajshahi</t>
  </si>
  <si>
    <t>Periodic Maintenance of R&amp;H Road - Pallibiddut Kansat UNR Road from Ch. 00m-290m Road ID 170884156 under Shibganj Upazila,Dist: Chapainawabganj.</t>
  </si>
  <si>
    <t>Miazi Construction
Chalk Amhati, Natore</t>
  </si>
  <si>
    <t>Periodic Maintenance of Moharajpur UP Office - Moharajpur Hat Road from Ch. 00m-960m, Road ID 170663024,under Sadar Upazila, Dist: Chapainawabganj.</t>
  </si>
  <si>
    <t>Rehabilitation of RCC Single vent 2.60m x 3.00m Box Culvert Culvert on Sathiar Bazar GC - Pachtikory RHD Road at Ch. 1294m , Road ID 170182005, under Bholahat Upazila . Dist : Chapainawabgonj.</t>
  </si>
  <si>
    <t>Don Enterprise
City Bypus, Rajpara, Rajshahi</t>
  </si>
  <si>
    <t>Periodic Maintenance of Single vent 2.90m X 2.50m RCC Box Culvert on Adatola FRA - Pladanga Bazar Road at Ch. 2246m ,Road ID 170184042,under Bholahat] Upazila . Dist : Chapainawabgonj.</t>
  </si>
  <si>
    <t>Chuadanga</t>
  </si>
  <si>
    <t>SEL-UDC-JAKA JV, Jibannagar, Chuadanga. Mobile No. 01712-868380</t>
  </si>
  <si>
    <t>seludcjakajv@gmail.com</t>
  </si>
  <si>
    <t xml:space="preserve"> Section A: Improvement/Construction of Road works:
(Part-1) Improvement of Sarajgonj G.C-Hizolgari G.C at Ch.0000 km-Ch. 13770 km (Road ID 218232001) Sadar Upazila Chuadanga (Cost of recovered (salvage) materials Tk.7,86,071.56 ) (Part-2) Improvement of Hizolgari G.C-Uthali R&amp;H Sadar Portion at Ch.0000 km-Ch. 7950 km (Road ID 218232007) Sadar Upazila Chuadanga (Cost of recovered (salvage) materials Tk.13,46,883.23) (Part-3) Improvement of Uthali R&amp;H-Hizalgari GC at Ch.0000 km-Ch. 2180 km (Road ID 218552004) Jibannagar Upazila Chuadanga (Cost of recovered (salvage) materials Tk.2,85,264.19)(Part-4) Improvement of Andulbaria UP-Grishnagar Bazar Road Jibannagar Part at Ch. 0000 km-Ch. 2900 km (Road ID 218553010) Jibannagar Upazila Chuadanga (Cost of recovered (salvage) materials Tk.3,78,000.19)(Part-5) Improvement of Sontospur R&amp;H-Andulbaria GC Hashada R&amp;H at Ch. 0000 km-Ch. 19104 km (Road ID 218552001) Jibannagar Upazila Chuadanga (Cost of recovered (salvage) materials Tk.54,62,890.24) (Part-6) Improvement of Jibannagar R&amp;H-Changkhali Border Road at Ch. 0000 km-Ch. 6718 km (Road ID 218552011) Jibannagar Upazila Chuadanga (Cost of recovered (salvage) materials Tk.8,81,362.94) (Part-7) Improvement of Daulatgonj GC-Akundabaria R&amp;H at Ch.0000 km-12450 km (Road ID 218552005) Jibannagar Upazila Chuadanga (Cost of recovered (salvage) materials Tk.35,47,687.81) (Total Cost of recovered (salvage) materials Tk 1,26,88,160.16)
Section B: Maintenance works - 5-Year Maintenance works of all the above roads</t>
  </si>
  <si>
    <t>M/S. JAKAULLAH &amp; BROTHERS, Jibannagar, Chuadanga. Mobile No. 01712-868380</t>
  </si>
  <si>
    <t>jaka.chuadanga@gmail.com</t>
  </si>
  <si>
    <t xml:space="preserve">SHAMIM ENTERPRISE (PVT) LTD, 4. K.B. Ismail road, Mymensingh. Mobile No- 01711-526528 </t>
  </si>
  <si>
    <t>shamimenterprise.pvt.ltd@gmail.com</t>
  </si>
  <si>
    <t xml:space="preserve"> Section A: Improvement/Construction of Road works:
(Part-1) Improvement of Sarajgonj G.C-Hizolgari G.C at Ch.0000 km-Ch. 13770 km (Road ID 218232001) Sadar Upazila Chuadanga (Cost of recovered (salvage) materials Tk.7,86,071.56 ) (Part-2) Improvement of Hizolgari G.C-Uthali R&amp;H Sadar Portion at Ch.0000 km-Ch. 7950 km (Road ID 218232007) Sadar Upazila Chuadanga (Cost of recovered (salvage) materials Tk.13,46,883.23) (Part-3) Improvement of Uthali R&amp;H-Hizalgari GC at Ch.0000 km-Ch. 2180 km (Road ID 218552004) Jibannagar Upazila Chuadanga (Cost of recovered (salvage) materials Tk.2,85,264.19)(Part-4) Improvement of Andulbaria UP-Grishnagar Bazar Road Jibannagar Part at Ch. 0000 km-Ch. 2900 km (Road ID 218553010) Jibannagar Upazila Chuadanga (Cost of recovered (salvage) materials Tk.3,78,000.19)(Part-5) Improvement of Sontospur R&amp;H-Andulbaria GC Hashada R&amp;H at Ch. 0000 km-Ch. 19104 km (Road ID 218552001) Jibannagar Upazila Chuadanga (Cost of recovered (salvage) materials Tk.54,62,890.24) (Part-6) Improvement of Jibannagar R&amp;H-Changkhali Border Road at Ch. 0000 km-Ch. 6718 km (Road ID 218552011) Jibannagar Upazila Chuadanga (Cost of recovered (salvage) materials Tk.8,81,362.94) (Part-7) Improvement of Daulatgonj GC-Akundabaria R&amp;H at Ch.0000 km-12450 km (Road ID 218552005) Jibannagar Upazila Chuadanga (Cost of recovered (salvage) materials Tk.35,47,687.81) (Total Cost of recovered (salvage) materials Tk 1,26,88,160.16)
Section B: Maintenance works - 5-Year Maintenance works of all the above roads</t>
  </si>
  <si>
    <t>UDC Construction Ltd., 109/Am Flat # 501 Room# 2 Monipurpara, Tejgaon, Dhaka, Mobile No- 01718-232065</t>
  </si>
  <si>
    <t>udcconstructionltd9@gmail.com</t>
  </si>
  <si>
    <t xml:space="preserve">Md. Shamshodwha Mallick, Haque Para, Chuadanga, Mobile No- 01711-383307 </t>
  </si>
  <si>
    <t>sdmallic@yahoo.com</t>
  </si>
  <si>
    <t>Construction of 75.00m long PC girder bridge on gangni UP to baradi UP road at ch 4300.00( road ID-218073018) upazila alamdanga district chuadanga</t>
  </si>
  <si>
    <t>KDRIDP</t>
  </si>
  <si>
    <t>Construction of 84.00m long PC girder bridge on bhangbaria UP office to udaypurhat via bhshbaria road at ch 400.00m( road ID-218073033) upazila alamdanga district chuadanga</t>
  </si>
  <si>
    <t>Construction of Two (2) Storied Rural Market Building( With 04 Storied Foundation) in Osmanpur Bazar, Under Alamdanga Upazila, Dist.- Chuadanga</t>
  </si>
  <si>
    <t>Construction of Two 2 Storied Rural Market Building With 04 Storied Foundation in Kathuli Hat Under Sadar Upazila Dist.- Chuadanga</t>
  </si>
  <si>
    <t>Md. Shaharin Haque Malik, Jhenaidah Bus Stand Para, PO: Chuadanga Upazila: Chuadanga Sadar District: Chuadanga Mobile No - 01715-856242</t>
  </si>
  <si>
    <t>shahrinmlk@yahoo.com</t>
  </si>
  <si>
    <t>A) Improvement of Garabaria Basutipara Mosjid more-Makhaldanga Bazar Road by BC at Ch. 830-1770m Under Sadar, Chuadanga Road ID No. 218235149 Salvage Cost Tk 3,00,640.00 B) Construction of 4 Nos U-Drain (625mmX600mm) on Garabaria Basutipara Mosjid more-Makhaldanga Bazar Road at Ch. 1212m, 1330m, 1420m &amp; 1688m Sadar, Chuadanga Road ID No. 218235149</t>
  </si>
  <si>
    <t>GKRIDP</t>
  </si>
  <si>
    <t>A) Improvement of Doster Hat-Ujjalpur Road by BC Ch. 800m-1800m Under Sadar, Chuadanga. Road ID No. 218235129 Salvage Cost Tk. 1,36,626.00 B) Construction of 2 Nos U-Drain (625mm x 600mm) on Doster Hat-Ujjalpur Road at Ch 1007m &amp; 1172m Sadar, Chuadanga. Road ID No. 218235129 C) Improvement of Nahalpur School Field Bottola BC Road-Alam Mollik House Road by BC Ch. 00-550m Under Sadar, Chuadanga. Road ID No. 218235158 Salvage Cost Tk. 2,05,547.00 D) Construction of 1Nos U-Drain (625mm x 600mm) on Nahalpur School Field Bottola BC Road-Alam Mollik House Road at Ch. 256m Sadar, Chuadanga. Road ID No. 218235158</t>
  </si>
  <si>
    <t>Improvement of Gobindahuda Hat-Karpasdanga UP road by BC at Ch 1740m-3800m + 10790m-11430m (Road ID 218313002) Under Damurhuda Upazila District Chuadanga. (Salvage Amount Tk 2,16,987.00)</t>
  </si>
  <si>
    <t xml:space="preserve">Baset Prokousholi, Satpai, Netrokona Mobile No- 01916-855289 </t>
  </si>
  <si>
    <t>abdullahalbaset@ymail.com</t>
  </si>
  <si>
    <t>A) Improvement of Boldia Kazlapura-Bora Soluya road by BC at Ch. 00-1500m Under Sadar, Chuadanga. Road ID No. 218235014 Salvage Cost Tk. 14,16,104.00 B) Construction of 4Nos U-Drain (625mm X 600mm) on Boldia Kazlapura-Bora Soluya road at Ch 120m, 456m, 519m &amp; 585m Under Sadar, Chuadanga. Road ID No. 218235014</t>
  </si>
  <si>
    <t>Liton Traders, Madan Mohan Para Jhenaidah, Mobile No-01711-103879</t>
  </si>
  <si>
    <t>mizanur_79@ymail.com</t>
  </si>
  <si>
    <t>Improvement of Ailhas UP Office-Paikpara-Khaskara UP Office-Ramdia hat road at Ch 2700-5160m &amp; Construction of 02 Nos U-Drain (625mm x 600mm) at Ch 3096m &amp; 3227m on same road (Road ID No 218073030) (Salvage Amount TK.3,87,412.00) in Alamdanga Upazila Under Chuadanga District</t>
  </si>
  <si>
    <t>Widening of Lokhnathpur RHD-Karpasdanga GC Road via Subolpur Ferryghat Road from Ch. 6130m-7730m in Damurhuda Upazila Under Chuadanga District (Road Widening) (Road Code 218312009)</t>
  </si>
  <si>
    <t>(1) Minor Maintenance of 120m long RCC Girder Bridge on Damurhuda Laxmipur Hat Road at Chainage 3940m (Road ID No 218313005) Under Damurhuda Upazila (2) Minor Maintenance of 140m long RCC Girder Bridge on Lokhnathpur RHD-Karpasdanga GC via Subolpur Ferryghat Road at Chainage 5230m (Road ID No 218312009) (Salvage Cost Tk.19,10,889.00) Under Damurhuda Upazila (3) Minor Maintenance of 7.1 m long RCC Box Culvert on Sarajgonj G.C-Alamdanga Road at Chainage 4430m (Road ID No. 218232002) under Sadar Upazila (4) Minor Maintenance of 7.5m long RCC Box Culvert on Sarajgonj G.C-Alamdanga Road at Chainage 3240m (Road ID No. 218232002) under Sadar Upazila District Chuadanga</t>
  </si>
  <si>
    <t xml:space="preserve">  M/S Emi Motors JV,Dalut Diar Sardar Para,Chuadanga Sadar, Mobile No- 017111-36996</t>
  </si>
  <si>
    <t>msememotorsjv@yahoo.com</t>
  </si>
  <si>
    <t>A) Improvemont of Goray Tupu Mala-Goborgara GCCR via Bitter Dari road by BC at Ch 00-1500m Under Sadar, Chuadanga Road ID No.218235136 Salvage Cost Tk. 17,48,180.00 B) Construction of 1 Nos U-Drain (625mm x 600mm) on Goray Tupu Mala-Goborgara GCCR via Bitter Dari road st Ch 82m Under Sadar, Chuadanga Road ID No.218235136</t>
  </si>
  <si>
    <t>M/S Emi Motors, Village: Dalut Diar Sardar Para,,Upazila: Chuadanga Sadar Dist: Chuadanga., Mobile No- 017111-36996</t>
  </si>
  <si>
    <t>msememotors.chua@gmail.com</t>
  </si>
  <si>
    <t>Shaikat Enterprise, Village + Post Office : Alampur, P.S. + District : Kushtia, Mobile No-01735-707018</t>
  </si>
  <si>
    <t>shaikatenterprise77@gmail.com</t>
  </si>
  <si>
    <t xml:space="preserve">MOZAHAR ENTERPRISE (PVT.) LTD. &amp; M/s Madani Enterprise JVCA, Court Road, Chuadanga, Mobile No- 01822-983346 </t>
  </si>
  <si>
    <t>imemejvca@gmail.com</t>
  </si>
  <si>
    <t>Construction of 96.0m long PSC Girder Bridge over Mathabanga river on Damurhuda-Karpashdanga road at Ch.1267m Damurhuda Upazila District : Chuadanga(Road ID: 218312001).</t>
  </si>
  <si>
    <t>CIBRRP</t>
  </si>
  <si>
    <t xml:space="preserve"> M/s Madani Enterprise, Court Road, Chuadanga, Mobile No- 01822-983346 </t>
  </si>
  <si>
    <t>rajatito@yahoo.com</t>
  </si>
  <si>
    <t xml:space="preserve">MOZAHAR ENTERPRISE (PVT.) LTD, Haji Hanif Complex (2nd Floor), 12-13, Khanjahan Ali Road, Khulna, Mobile No-01710-029020 </t>
  </si>
  <si>
    <t>mozaharenterprisepvtltd@gmail.com</t>
  </si>
  <si>
    <t>M/S Saiful Hasan Joarder, Bara Bazar, Chuadanga, Mobile No- 01711-280346</t>
  </si>
  <si>
    <t>joarder46@gmail.com</t>
  </si>
  <si>
    <t>(Part-a) Improvement of Mukterpur-Madhabpur Hat. road at Ch 00-1665m (Road ID No 218554032) (Salvage Amount TK.3,41,620.00) (Part-B) Improvement of Rakhal Shah Mazar-Piaratala Road (Sattar Chairman house) at Ch 00-980m &amp; Construction of 01 No U-Drain (625mm x 600mm) at Ch 187m on same road (Road ID No 218555047) (Salvage Amount TK.10,75,907.00) in Jibonnagar Upazila Under Chuadanga District</t>
  </si>
  <si>
    <t xml:space="preserve">Md. Masud Hossain Tuis, Joarder Para, Chuadanga, Mobile No-01720-044364 </t>
  </si>
  <si>
    <t>masudhossain364@gmail.com</t>
  </si>
  <si>
    <t>Improvement of Sontoshpur R&amp;H-Rajapur UZR road by BC at Ch 2793m-4020m (Road ID 218554035) Under Jibannagar Upazila District Chuadanga. (Salvage Amount Tk 28,12,048.00)</t>
  </si>
  <si>
    <t>Galaxy Associates, Galaxy House, Ostad Bhai Road, East Mazampur Kushtia-7000, Mobile No- 01713-909988</t>
  </si>
  <si>
    <t>galaxyassociate8@gmail.com</t>
  </si>
  <si>
    <t>(Part-A) Construction of RCC Open Drain of Chowraster more to Mathabhanga river via Sonali bank &amp; Rupali Bank at Ch 00-495m &amp; 503-545m (Part-B) Construction of RCC Box Drain of Chowraster more to Mathabhanga river via Sonali bank &amp; Rupali Bank at Ch 495-503m Under Damurhuda Upazila District Chuadanga</t>
  </si>
  <si>
    <t>[1] (a) Re-Excavation of Andulbaria UP Pond-01. (b) Construction of 01 Nos. Ghatla 13.40x4.00m for Andulbaria UP Pond-01. Under Andulbaria Village [2] (a)Re-Excavation of Andulbaria UP Pond-02. (b) Construction of 01 Nos. Ghatla 11.60x4.00m for Andulbaria UP Pond-02. Under Andulbaria Village [3] (a) Re-Excavation of Hasadah Maddhomic Biddaloy Pond-01. (b) Construction of 01 Nos. Ghatla 13.40x4.00m for Hasadah Maddhomic Biddaloy Pond-01. Under Hasadah Village [4] (a) Re-Excavation of Hasadah Maddhomic Biddaloy Pond-02. (b) Construction of 01 Nos. Ghatla 11.60x4.00m for Hasadah Maddhomic Biddaloy Pond-02. Under Hasadah Village [5] (a) Re-Excavation of Andulbaria Maddhomic Biddaloy Pond. (b) Construction of 01 Nos. Ghatla 13.40x4.00m for Andulbaria Maddhomic Biddaloy Pond. Under Andulbaria Village [6] (a) Re-Excavation of Monohorpur Maddhomic Biddaloy Pond. (b) Construction of 01 Nos. Ghatla 13.40x4.00m for Monohorpur Maddhomic Biddaloy Pond. Under Monohorpur Village [7] (a) Re-Excavation of Jibannagar High School Pond. (b) Construction of 01 Nos. Ghatla 9.00x5.00m for Jibannagar High School Pond. Under Jibannagar Village, Upazila Jibonnagar, District. Chuadanga</t>
  </si>
  <si>
    <t>Md. Hider Ali, Jiobnnagar, Chuadanga, Mobile No- 017125-62601</t>
  </si>
  <si>
    <t>mdhiderali1965@gmail.com</t>
  </si>
  <si>
    <t>Part-A Construction of RCC Open Drain of Damurhuda Khapara Let Shobuse Member House to Khapara Khal via Moslem Sheak House at Ch 00-314m Part-B Construction of RCC Box Drain of Damurhuda Khapara Let Shobuse Member House to Khapara Khal via Moslem Sheak House at Ch 85m 196m Under Damurhuda Upazila District Chuadanga</t>
  </si>
  <si>
    <t xml:space="preserve">M/S Nowshad Enterprise, V.J School Road, Chuadanga, Mobile No- 01914-553220 </t>
  </si>
  <si>
    <t>nowshadenterprise@gmail.com</t>
  </si>
  <si>
    <t>(1) (Part-A) Construction of RCC Open Drain of Bagopara Bellal house to Joynal Biswas's Bagan via Monto house, Khalek Molla Shop, Joynal Biswas's House at ch 00-260m, 268-320m, 328-394m, 410-530m &amp; 538-628m (2) (Part-B) Construction of RCC Box Drain of Bagopara Bellal house to Joynal Biswas's Bagan via Monto house, Khalek Molla Shop, Joynal Biswas's House at ch 260-268m, 320-328m, 394-402m, 402-410m, 530-538m &amp; 628-634m Under Damurhuda Upazila District Chuadanga</t>
  </si>
  <si>
    <t>Md. Tarikul Islam, Village: Hauspur, Upazila: Alamdanga, Dist: Chuadanga, Mobile No- 01720-410052</t>
  </si>
  <si>
    <t>mdtarikulislam.chua@gmail.com</t>
  </si>
  <si>
    <t>(1) (Part-A) Construction of RCC Open Drain of Chowraster more to Mathabanga river via Dashamepara Union Parishad Complex Bhoban at ch 00-515m &amp; 523-555m (Salvage Amount Tk 421652.00) (2) (Part-B) Construction of RCC Box Drain of Chowraster more to Mathabanga river via Dashamepara Union Parishad Complex Bhoban at ch 515- 523m (3) (Part-A) Construction of RCC Open Drain of Damurhuda Puraton Bazar Tonu Chairman House to Mathabanga river via Damurhuda Model Primary School at ch 00-47m &amp; 53-200m (Salvage Amount Tk 66058.00) (4) (Part-B) construction of RCC Box Drain of Damurhuda Puraton Bazar Tonu Chairman House to Mathabanga river via Damurhuda Model Primary School at ch 47-53m Under Damurhuda Upazila District Chuadanga</t>
  </si>
  <si>
    <t>M/S Satata Traders, Kamardanga, Poradah, Mirpur, Kushtia, Mobile No- 01719-572272</t>
  </si>
  <si>
    <t>satatatraders5@gmail.com</t>
  </si>
  <si>
    <t>[1] (a) Re-Excavation of Sarajgonj High School Pond. (b) Constriction of 01 Nos Ghatla 11.00x5.00m for Sarajgonj High School pond. (c) Brick flat soling of Sarajgonj High School Pond. Under Sarajgonj Village Upazila Sadar District Chuadanga [2] (a) Re-Excavation of Bodorgonj Baki Billah Kamil Madrasha Pond. (b) Constriction of 01 Nos Ghatla 11.00x5.00m for Bodorgonj Baki Billah Kamil Madrasha Pond.</t>
  </si>
  <si>
    <t>M/S. Mahatab Traders, Mohammodi Shoping Complex, Shahid Abul Kashem Sarak, Chuadanga, Mobile No- 01714-477308</t>
  </si>
  <si>
    <t>msmahatabtraders@gmail.com</t>
  </si>
  <si>
    <t>1.(a)Re-Excavation of Upazila Parishad Pond.(b) Construction of 02 Nos. Ghatla 13.40x4.00 m for Upazila Parishad Pond Under Jibannagar Pourasova, Upazila Jibonnagar, District. Chuadanga</t>
  </si>
  <si>
    <t xml:space="preserve">MOZAHAR ENTERPRISE (PVT.) LTD. &amp; M/s Madani Enterprise JVCA, Puraton Hospital Para, CHuadanga, Mobile No- 01711-983346 </t>
  </si>
  <si>
    <t xml:space="preserve">Construction of 96.00m long PSC Girder Bridge on Par Damurhuda to Karpasdanga UP road at ch 6870m (Road ID No 218313009) Under Damurhuda Upazila District Chuadanga </t>
  </si>
  <si>
    <t>Construction of 99.00m long PSC Girder Bridge on Kanaidanga FRB-Kunia Ferryghat road at ch 4500m (Road ID No 218314059) Under Damurhuda Upazila District Chuadanga</t>
  </si>
  <si>
    <t>M/S. Ma Traders, Govindopur, Upazila: Damurhuda, Dist: Chuadanga, Mobile No-01915-579744</t>
  </si>
  <si>
    <t>msmatraders7221@gmail.com</t>
  </si>
  <si>
    <t>Rehabilitation of Nurnagar R&amp;H-Buzrukgargari Road. from Ch: 00m-1315m [ID#218235033] Under Sadar Upazila District Chuadanga</t>
  </si>
  <si>
    <t>SOBUJ ENTERPRISE, V.J School Road, Chuadanga, Mobile No- 01712-768009</t>
  </si>
  <si>
    <t>sobujenterprise009@gmail.com</t>
  </si>
  <si>
    <t>Rehabilitation of Tengramari-Kulchara Road. from Ch: 00m-1200m [ID#218235006] Under Sadar Upazila District Chuadanga.</t>
  </si>
  <si>
    <t>North Bengal Construction,   Nilmonigonj, Chuadanga, Mobile No- 01718-773355</t>
  </si>
  <si>
    <t>northbengalconstruction@yahoo.com</t>
  </si>
  <si>
    <t>Rehabilitation of Batikadanga-Sujayetpur Road. from Ch: 00m-900m [ID#218235041] Under Sadar Upazila District Chuadanga.</t>
  </si>
  <si>
    <t>Siam Enterprise, Sarkandi, Kumarkhali, Kushtia, Mobil No-01715-042641</t>
  </si>
  <si>
    <t>siamenterprise.kst@gmail.com</t>
  </si>
  <si>
    <t>Rehabilitation of Nowlamari-Ramdia Road. from Ch: 00m-1070m [ID#218074007] Under Alamdanga Upazila District Chuadanga.</t>
  </si>
  <si>
    <t xml:space="preserve">Md.Nuruzzaman Miah &amp; Shaikat Enterprise JVCA, Alampur, Kushtia, Mobile No-0173-5707018 </t>
  </si>
  <si>
    <t>shaikat.nuruzzamanjv@gmail.com</t>
  </si>
  <si>
    <t>Construction of 90.00m Long PSC Girder Bridge on Pirpur-Gonjer Hat at Ch. 2500m (Road ID: 218235001) Sadar Upazila :Sadar, District :Chuadanga</t>
  </si>
  <si>
    <t>Md.Nuruzzaman Miah, Nolkholohut, Puran Varenga, Bera,pabna, Mobial No-01718-330888</t>
  </si>
  <si>
    <t>nuruzzamanmiah58@gmail.com</t>
  </si>
  <si>
    <t>M/S. One Two One Enterprise, Shapla Koli Para, Doulatganj, Jibannagar, Chuadanga. Mobile No-01716-249422</t>
  </si>
  <si>
    <t>msonetwooneenterprise@gmail.com</t>
  </si>
  <si>
    <t>(Part-A) Improvement work of Hogoldanga Nutanpara Pacca RD-Hogoldanga Puratan Graveyard road ch 00-1094m. (Salvage Amount Tk. 24,39,867.00) (Part-B) Construction of 1Nos 0.625mx0.600m Culvert ch 819m. on the same road (Road ID No-218315225) under damurhuda upazila District Chuadanga</t>
  </si>
  <si>
    <t>MINAJUL TRADERS, Jibon Nagar, Chuadanga, Mobile No- 01710-834083</t>
  </si>
  <si>
    <t>egp.minhazul@gmail.com</t>
  </si>
  <si>
    <t>Improvement work of Kancantala Mosque- Pathachora Farighat road ch 00-623m. (Salvage Amount Tk. 8,76,612.00) (Road ID No-218315115) under damurhuda upazila District Chuadanga</t>
  </si>
  <si>
    <t>MD. ALAUDDIN MINTU, Vill: Sumirdiya Bolaka Para, PO: Chuadanga, PS: Chuadanga, Dist: Chuadanga, Mobile-01916-409873</t>
  </si>
  <si>
    <t>alauddinmintu7200@gmail.com</t>
  </si>
  <si>
    <t>(Part-A) Improvement work of Satiantola Bamongari Tamatha - Kalitola Pich road ch 00-932m. (Part-B) Construction of 3Nos 0.625mx0.600m Culvert ch 80, 158 &amp; 490m. on the same road (Road ID No-218315196) under damurhuda upazila District Chuadanga</t>
  </si>
  <si>
    <t>M/S. Sujan Traders, Lalon Shah Road, Millpara, Kushtia, Mobile No-01718-702856</t>
  </si>
  <si>
    <t>sujantraders.kst@gmail.com</t>
  </si>
  <si>
    <t>Improvement work of Nuton Bastupur-Raghunathpur road ch 1000-1900m. Salvage Amount Tk. 297686.00 Road ID No-218314018 under damurhuda upazila District Chuadanga</t>
  </si>
  <si>
    <t>M/S. JAKAULLAH &amp; BROTHERS, Jibon Nagor, Chuadanga, Mobile No-01712-868380</t>
  </si>
  <si>
    <t>(Part-A) Improvement work of Talpukur (Gushipara)-Majpara Koborsthan road ch 00-906m. (Salvage Amount Tk. 5,68,882.00) (Part-B) Construction of 3Nos 0.625mx0.600m Culvert ch 40, 161 &amp; 833m. on the same road (Road ID No-218554069) under Jibannagar Upazila District Chuadanga</t>
  </si>
  <si>
    <t>M/S STAR BUILDERS &amp; ENGINEERING, Darsana,Darmurhuda,Chuadanga, Mobile No-01711-171326</t>
  </si>
  <si>
    <t>mdidrisali012@gmail.com</t>
  </si>
  <si>
    <t>(Part-A) Improvement work of Andulbaria Kha para-Bazdia road ch 185-1000m. (Salvage Amount Tk. 2,98,916.00) (Part-B) Construction of 4Nos 0.625mx0.600m Culvert ch 474,648, 808 &amp; 915m. on the same road (Road ID No-218554006) under Jibannagar Upazila District Chuadanga</t>
  </si>
  <si>
    <t>M/S Sezan Construction, Chourhash BSCIC, Kushtia Sadar, Kushtia, Mobile No-01715-144029</t>
  </si>
  <si>
    <t>mssezanconstruction.kst@gmail.com</t>
  </si>
  <si>
    <t>(Part-A) Improvement work of Teghoria more-Tighoria School road ch 600-1330m. (Salvage Amount Tk. 1,18,454.00) (Part-B) Construction of 1Nos 0.625mx0.600m Culvert ch 680m. on the same road (Road ID No-218234031) under Sadar Upazila District Chuadanga</t>
  </si>
  <si>
    <t>AKIB CONSTRUCTION, Sadek Ali Mollik Para, Chuadanga Sadar PS- Chuadanga-7200, Bangladesh, Mobile No- 01932-679339</t>
  </si>
  <si>
    <t>akibconstruction19@gmail.com</t>
  </si>
  <si>
    <t>(Part-A) Improvement work of Khaspara-Bagdia G.C.C.R. Via Pokamari road ch 500-1000m. (Salvage Amount Tk. 50,157.00) (Part-B) Construction of 1Nos 0.625mx0.600m Culvert ch 650m. on the same road (Road ID No-218235137) under Sadar Upazila District Chuadanga</t>
  </si>
  <si>
    <t>Md.Rezaul Haque Zoarder,   Eatimkhana Roar Rail para Chuadanga, Mobile No- 01711-869515</t>
  </si>
  <si>
    <t>rezaulhaque126@yahoo.com</t>
  </si>
  <si>
    <t>(Part-A) Improvement work of Bhultia R&amp;H-Tiorbila road ch 4380-6380m. (Salvage Amount Tk. 1,90,981.00) (Part-B) Construction of 1Nos 0.625mx0.600m Culvert ch 5032m. on the same road (Road ID No-218234049) under Sadar Upazila District Chuadanga</t>
  </si>
  <si>
    <t>M/S. ASHIK ENTERPRISE, South Gobinfopur, Munshigonj, Alamdanga, Chuadanga-7201, Bangladesh Mobile No-01867-197966</t>
  </si>
  <si>
    <t>ashikenterprise.cd@gmail.com</t>
  </si>
  <si>
    <t>(Part-A) Improvement work of Radhekantopur-Natidonga road ch 1950-2950m. (Salvage Amount Tk. 4,93,886.00) (Part-B) Construction of 2Nos 0.625mx0.600m Culvert ch 2402m &amp; 2880m. on the same road (Road ID No-218075157) under Alamdanga Upazila District Chuadanga</t>
  </si>
  <si>
    <t>Md.Azibor Rahman, NOWLAMARI, RAMDIA BAZAR, ALAMDANGA,CHUADANGA, Mobile No-01715-306080</t>
  </si>
  <si>
    <t>mdaziborrahman@gmail.com</t>
  </si>
  <si>
    <t>(Part-A) Improvement work of Boksipur Moor-Maju Bridge via Modhppur road ch 2600-3175m. (Part-B) Construction of 2Nos 0.625mx0.600m Culvert ch 2706m &amp; 2846m. on the same road (Road ID No-218075147) under Alamdanga Upazila District Chuadanga</t>
  </si>
  <si>
    <t>Chowdhury Traders &amp; construction, Kolabagan Road, Customs More, Sadar Upzilla, kushtia, Mobile No-01746-915451</t>
  </si>
  <si>
    <t>chowdhury9151@gmail.com</t>
  </si>
  <si>
    <t>(Part-A) Improvement work of Talukkorora More-Ailhas bazar road ch 00-1035m. (Part-B) Construction of 2Nos 0.625mx0.600m Culvert ch 350m &amp; 863m. on the same road (Road ID No-218075101) under Alamdanga Upazila District Chuadanga</t>
  </si>
  <si>
    <t>Md.Alauddin, KALIDASHPUR, ALAMDANGA CHUADANGA, Mobile No-01756-533594</t>
  </si>
  <si>
    <t>mdalauddinchua@gmail.com</t>
  </si>
  <si>
    <t>(Part-A) Improvement work of Islampur-chalkbanda beel road ch 00-1200m. Salvage Amount Tk 676749.00 (Part-B) Construction of 4Nos 0.625mx0.600m Culvert ch 233m 565m 865m &amp; 1022m. on the same road Road ID No-218075026 under Alamdanga Upazila District Chuadanga</t>
  </si>
  <si>
    <t>M/S. Badsha Traders, Boria, Bottoil, Kushtia, Mobile No-01718-455206</t>
  </si>
  <si>
    <t>badshatraders.kst@gmail.com</t>
  </si>
  <si>
    <t>(a) Re-Excavation of Madhobpur Madrasha Pond.(b) Construction of 02 Nos. Ghatla 17.90x5.00 m for Madhobpur Madrasha (c) B.F.S Road from Madhobpur Madrasha Pond Under Madhobpur Village, Upazila Jibonnagar, District. Chuadanga</t>
  </si>
  <si>
    <t xml:space="preserve">Jahirul Limited, Managing Director of Jahirul Limited Mollikpara, Meherpur, Mobile No-01714-065888 </t>
  </si>
  <si>
    <t>jahirullimited@gmail.com</t>
  </si>
  <si>
    <t>Improvement of Road from Alamdanga-Sorajgong G.C (Alamdanga Portion) at Ch. 00m-18000m under Alamdanga Upazila District Chuadanga (Road ID: 218072002) (Total Cost of Salvage Materials Tk. 51,47,775.00)</t>
  </si>
  <si>
    <t>Improvement of Road from Memnagar RHD-Karpashdanga G.C via Buichitala Road at ch 263m-5000m, 12145m-16946m &amp; 20732m-24300m. under Damurhuda Upazila District Chuadanga Road ID 218312006 Total Cost of Salvage Materials Tk. 8022027.00</t>
  </si>
  <si>
    <t>Improvement of Damurhuda GC-Bhogirotpur GC Road at Ch 00m to 10900m under Damurhuda Upazila District Chuadanga Road ID 218312005 Total Cost of Salvage Materials Tk. 3064719.00</t>
  </si>
  <si>
    <t>Rehabilitation of Panchkomlapur Bazar-Botiapara Bazar Road. from Ch 00m-3500m ID218074027 Under Alamdanga Upazila District Chuadanga.</t>
  </si>
  <si>
    <t>Rehabilitation of Sontospur R&amp;H-Rajapur UZR Road. from Ch: 00m-2800m [ID#218554035] Under Jibannagar Upazila District Chuadanga.</t>
  </si>
  <si>
    <t xml:space="preserve">  M/S Parvin Traders ,Village: Hospital Road, Upazila: Chuadanga Sadar, Dist: Chuadanga. Mobile No: 01711-272508</t>
  </si>
  <si>
    <t>msparvintraders7200@gmail.com</t>
  </si>
  <si>
    <t>[1] (a) Improvement of Dakhin Chandpur Govt. Pourashava Pond. (b) Construction of 01 Nos Ghatla of 11.60m x 4.00m x 3.90m at Dakhin Chandpur Govt. Pourashava Pond Under Damurhuda Union [2] (a) Improvement of Juranpur Park Yang Club Pond. (b) Construction of 01 Nos Ghatla of 12.80m x 4.00m x 4.50m at Juranpur Park Yang Club Pond. under Juranpur Union [3] (a) Improvement of Juranpur Darul Ulum Kowmi Madrasah Pond. (b) Construction of 01 Nos Ghatla of 11.60m x 4.00m x 3.90m at uranpur Darul Ulum Kowmi Madrasah Pond. (c) Construction of walk way in Darul Ulum Kowmi Madrasah Pond. Under Juranpur Union Upazila Damurhuda District Chuadanga</t>
  </si>
  <si>
    <t>Md. Shahabuddin Mollik,Ferighat Road, Chuadanga, Mobile No: 01925-631264</t>
  </si>
  <si>
    <t>shahabuddin7200@gmail.com</t>
  </si>
  <si>
    <t>Improvement of Murtajapur Mokter Shop-Hinger para road by BC Road Ch. 02m-920m ID NO 218235182 Salvage amount TK1087971.00 Under Sadar Upazila District Chuadanga.</t>
  </si>
  <si>
    <t xml:space="preserve"> NAZ ENTERPRISE, Kulbaria, Gangni, Meherpur.  Mobile No-01711-871769</t>
  </si>
  <si>
    <t>nazenterprise66@gmail.com</t>
  </si>
  <si>
    <t>Improvement of G.K Canal-Volardary Eidgah road by BC (Ch.00m-1060m) Road ID 218075069, Salvage Amount 9,19,673.00 under Alamdanga Upazila,District: Chuadanga</t>
  </si>
  <si>
    <t>25-05022</t>
  </si>
  <si>
    <t>(A) Periodic maintenance work of Begumpur- Doster Hat via Kotali road at ch. 730-2200m (road ID No 218234052) (B) Periodic maintenance work of Gauidghat rail station-Uzirpur Tallu Spining Mill road (Sadar Portion) at ch. 00-2000m (road ID No 218235083) Under Chuadanga Sadar Upazila District Chuadanga</t>
  </si>
  <si>
    <t xml:space="preserve">MSHJ &amp; MRC JV
Bara Bazar, Chuadanga
Mobile No-880-1711-280346 </t>
  </si>
  <si>
    <t>arafin.saifuljv@gmail.com</t>
  </si>
  <si>
    <t>Improvement of Minhajpur Hat-Raypur UP Office road by BC (Ch.3005m-5690m) Road ID 218553008 Under Jibannagar Upazila,District : Chuadanga.</t>
  </si>
  <si>
    <t>Rehabilitation of Bondabil R&amp;H-Durlavpur-Hardi-Mirpur (Alamdanga Portion) Road from Ch 5250-6625m &amp; 6925-9102m Under Alamdanga Upazila District Chuadanga (Road ID No: 218072006)</t>
  </si>
  <si>
    <t xml:space="preserve">  M/S Asman Construction,
  Rail Para, Chuadanga
Mobile No- 01723-270476 </t>
  </si>
  <si>
    <t>msasman69@gmail.com</t>
  </si>
  <si>
    <t>Part.A) Improvement of Kalidashpur GPS Connecting Road at Ch.00-600m, School Code 203011202, (Salvage Cost 3,01,276.00). Part.B) Construction of 2 Nos U- Type Drain(625mmx600mm),on Kalidashpur GPS Connecting Road at Ch.00-600m,School Code 203011202.Part.C) Improvement of Parkula Monakosha GPS Connecting Road at Ch.00-630m, School Code 203011201, (Salvage Cost 1,99,918.00) Under Alamdanga Upazila,District: Chuadanga</t>
  </si>
  <si>
    <t>M/S. Nitu Traders,   Pro: Md. Niluare Hossain Saratgonj Bazar, Chuadanga Mobile No -01712-477245</t>
  </si>
  <si>
    <t>msnitutraders@gmail.com</t>
  </si>
  <si>
    <t>Widening of Bhalaipur-Pitombarpur Road from Ch.00m-2100m in Sadar Upazila Under Chuadanga District (Road Widening) (Road Code:218234001)</t>
  </si>
  <si>
    <t>M/S Shopno Construction, Taltola, Chuadanga, Mobile No- 01711-144080</t>
  </si>
  <si>
    <t>ms.shopno_construction@yahoo.com</t>
  </si>
  <si>
    <t>Emergency Maintenance (Rail Crossing) of (Part-A) Boalmary-Amirpur Road at Ch 770m (Road Code 218235009) (Part-B) Gauidghat hasem house - Bhujrukgorgori Eidgha road Via Gauidghat Gorstan Road at Ch 1300m ((Road Code 218234058) (Part-C) Akandabaria R&amp;H-Ujalpur Bawor Road at Ch 1980 (Road Code 218235026) (Part-D) Joyrampur-Chuadanga Road at Ch 7585 (Road Code 218234037) Under Sadar Upazila District Chuadanga.</t>
  </si>
  <si>
    <t>TITU ENTERPRISE, Dakhin Chadpur,Shaib ParDarsana,Damurhuda,Chuadanga, Mobile No- 01916-816991</t>
  </si>
  <si>
    <t>mstitue@gmail.com</t>
  </si>
  <si>
    <t>Emergency Maintenance (Rail Crossing) of (Part-A) Kalidaspur Up-Sreerampur Hat via Balarampur Road at Ch 4000m (Road Code 218073014) (Part-B) Jehala UP Munshigonj Poshu Hat via Gorgori Asrayon Road at Ch 3100m ((Road Code218075155) Under Alamdanga Upazila District Chuadanga</t>
  </si>
  <si>
    <t>M/S. CHANCHAL TRADERS, Village : Boalia, Post : Baragangdia, Upazzila : Daulatpur, District : Kushtia., Mobile No-01710-118077</t>
  </si>
  <si>
    <t>mschanchaltraders@gmail.com</t>
  </si>
  <si>
    <t>Widening of Uthali R&amp;H (Mollabari)-Andulbaria GC. Road from Ch. 00m- 1138m in Jibannagar Upazila Under Chuadanga District (Road Widening) (Road Code:218552007)</t>
  </si>
  <si>
    <t>Md. Habibur Rahman, Bowalmari, Nilmonigonj, Chuadanga. Mobile No- 0-1720-686234</t>
  </si>
  <si>
    <t>mdhabiburrahman072@gmail.com</t>
  </si>
  <si>
    <t>Emergency Maintenance (Rail Crossing) of (Part-A) Sahapur Hat-Panka Hat. Road at Ch 2500m (Road Code 218554065) (Part-B) Anantapur UZR-Panka Hat. Road at Ch 200m (Road Code 218554068) (Part-C) Andulbaria GC-Badargonj R&amp;H Road at Ch 1200m ((Road Code 218552002) (Part-D) Andulbaria UP - Begumpur Hat (Jibannagar Part) Road at Ch 1500m (Road Code 218554078) (Part-E) Shealmary RHD (Pashurhat) -Uthali GC Road via Ekterpur Bour. Road at Ch 2910m (Road Code 218552010) (Part-F) Andulbaria Kha para-Bazdia Road at Ch 1400m (Road Code 218554006) (Part-G) Biddadharpur-Kubragari Road at Ch 1000m (Road Code 218554009) (Part-H) Uthali R&amp;H (Mollabari)-Andulbaria GC.Road at Ch 1200m &amp; 5000m (Road Code 218552007) Under Jibannagar Upazila District Chuadanga</t>
  </si>
  <si>
    <t>M/S. Satata Construction, Naraynpur, Jibonnagar, Chuadanga., Mobile No- 01718-481361</t>
  </si>
  <si>
    <t>mssatataconstruction@gmail.com</t>
  </si>
  <si>
    <t>Rehabilitation of 1 no single vent 2.60mX3.00m RCC Box Culvert on Bhalaipur-Hatboalia Road at Ch. 4550m in Alamdanga Upazila Under Chuadanga District (Culvert Re-hab.) (Road Code: 218072001)</t>
  </si>
  <si>
    <t>M/S. Jahidul Store, Narayonpur, Jibannagar, Chuadanga, Mobile No-01725-450327</t>
  </si>
  <si>
    <t>msjahidulstore@gmail.com</t>
  </si>
  <si>
    <t>Rehabilitation of 1 no single vent 2.60mX3.00m RCC Box Culvert on Bhalaipur-Hatboalia Road at Ch. 12250m in Alamdanga Upazila Under Chuadanga District (Culvert Re-hab.) (Road Code: 218072001)</t>
  </si>
  <si>
    <t>M/S. MD. DELOWAR HOSSAIN, Muktarpur, Damurhuda, Chuadanga, Mobile No-01960-430793</t>
  </si>
  <si>
    <t>msdelowarhossain1992@gmail.com</t>
  </si>
  <si>
    <t>Rehabilitation of 1 no 2.00m X 2.50m Culvert Top Slab on Jamjami UP-Panchlia Bazar Road at Ch. 2288m in Alamdanga Upazila Under Chuadanga District (Culvert Re-hab.) (Road Code: 218073023)</t>
  </si>
  <si>
    <t>M/S. Zahidul Store, Vill.: Kumari Bazar, Post : Kumari, P.S. : Alamdanga, Dist.: Chuadanga-7210, Mobile No- 01738-933198</t>
  </si>
  <si>
    <t>zahidul.cd1977@gmail.com</t>
  </si>
  <si>
    <t>Rehabilitation of 1 no single vent 2.00m X 2.00m RCC Box Culvert on Damurhuda GC-Golaidari RHD Road at Ch. 1555m in Damurhuda Upazila Under Chuadanga District (Culvert Re-hab.) (Road Code: 218552008)</t>
  </si>
  <si>
    <t>(Part-1) Minor Maintenance of 7.30m long RCC Girder Bridge on Sarajgonj G.C-Hizolgari G.C Road at Ch: 7010m (Road ID No 218232001) Under Sadar Upazila (Part-2) Minor Maintenance of 6.80m long RCC Girder Bridge on Sarajgonj G.C-Hizolgari G.C Road at Ch: 8800m (Road ID No 218232001) Under Sadar Upazila District Chuadanga</t>
  </si>
  <si>
    <t>(Part-1) Major Maintenance of 85.00m long RCC Girder Bridge on Bhalaipur R&amp;H-Bhogiratpur G.C-Gopalpur-Hematpur-Boalmari-Sadarpukur-Muzibnagar Road at Ch: 14688m (Road ID No 218312003) Under Damurhuda Upazila (Part-2) Major Maintenance of 7.70m long RCC Box Culvert on Uthali R&amp;H (Mollabari)-Andulbaria GC. Road at Ch: 4057m (Road ID No 218552007) Under Jibannagar Upazila (Part-3) Major Maintenance of 13.00m long RCC Box Culvert on Jibannagar-Shimanta UP-Benipur Hat. Road at Ch: 5100m (Road ID No 218553001) Under Jibannagar Upazila District Chuadanga</t>
  </si>
  <si>
    <t>supRB</t>
  </si>
  <si>
    <t>Cox`s Bazar</t>
  </si>
  <si>
    <t>M/S. Chakaria Development Socity,Chakaria , Cox`s Bazar</t>
  </si>
  <si>
    <t>cdsfarid@yahoo.com</t>
  </si>
  <si>
    <t xml:space="preserve">Development of Sundari Para-Raiba Par Para Road by HBB at ch: 00-1165m.                                                                      
Development of Rajakhali Arabshah Bazar-Amin Bazar Road by HBB at ch: 00-810m. 
Development of Uzantia Sabar Ahmad via Karirdia Bridge Road by HBB at ch: 1000-1800m.
</t>
  </si>
  <si>
    <t>01.07.19</t>
  </si>
  <si>
    <t>M/S. ABM Construction,Cox`s Bazar, Pekua</t>
  </si>
  <si>
    <t>msabmcon@gmail.com</t>
  </si>
  <si>
    <t xml:space="preserve">A) Development of Shakopara Bazar-Matamuhori River via Meharnama Pry. School Road by HBB at ch: 00-515m.              
B) Development of Hazirghona-Akamot Ali via Sabujpara Patanmatbar Para Road by HBB at ch:00-415m                          
C) Development of Mognama Kazir Bazar-Sudakhali Kalarpara via Non Govt. Pry. School Road by HBB at ch: 00-634m. 
D) Development of Uzantia Khan Bahadur Primary School Road by HBB at ch:00-880m. 
</t>
  </si>
  <si>
    <t>29.08.19</t>
  </si>
  <si>
    <t>18.04.20</t>
  </si>
  <si>
    <t>M/S. Tarek &amp; Brothers, Sikder Para, Pekua, Cox's Bazar.</t>
  </si>
  <si>
    <t>mstarekbrothers@gmail.com</t>
  </si>
  <si>
    <t xml:space="preserve">Development of PABT- Harinafari road by HBB  at ch. 00-2000m.
</t>
  </si>
  <si>
    <t>06.01.19</t>
  </si>
  <si>
    <t>M/S JAHANGIR ALAM SIKDER,Paharchanda, Chakaria, Cox's Bazar.</t>
  </si>
  <si>
    <t>msjahangirsikder@gmail.com</t>
  </si>
  <si>
    <t xml:space="preserve">Maintenance od Pekua RHD to PABT via Showdaghar hat GC Road at Ch. 00-1393m.                                                          
Maintenance of Pekua Bazar to PABT via Moulovi Bazar Connecting Road at Ch. 00-1600m </t>
  </si>
  <si>
    <t>23.01.19</t>
  </si>
  <si>
    <t>29.05.19</t>
  </si>
  <si>
    <t>M/S Suchana Enterprise,South Fashia Khali.Ward no 9.Fashia Khali.Chakaria.CoxsBazar.</t>
  </si>
  <si>
    <t>suchanaenterprise01@gmail.com</t>
  </si>
  <si>
    <t>Development of Tiotong Sonaichori Primary School Road by HBB at Ch 00- 900m</t>
  </si>
  <si>
    <t>M/S M.M Traders,Bandarban Bazar,Bandarban.</t>
  </si>
  <si>
    <t>chakrabortybban123@gmail.com</t>
  </si>
  <si>
    <t>Development of Mognama RHD Via Mognama High School to Mognama UP Road By HBB at Ch 3400m-5200m.Road ID 422953004 Salvage Cost 88717.00 under Pekua Upazila Dist- Coxs Bazar.</t>
  </si>
  <si>
    <t xml:space="preserve">A) Improvement of Badarkhali IFAD Cyclone Shelter Connecting Road by BC at Ch:-00-2000m.                                               
 B) Improvement of Surajpur Sohardo Somiti- Alimul Ulum Dakhil Madrasha via Public School Road by BC at Ch: 00-1200m.        
 C) Improvement of Fashia Khali Adorso Islamia Madrasa-Fashiakhali Khondokardar para RNGPS Road by HBB at Ch: 00-783m.                                                                                 D) Improvement of Chiringa UP- chharakul-Fashiakali-Up Road by BC at ch: 00-1000m. </t>
  </si>
  <si>
    <t xml:space="preserve">Improvement of Dulah azara-Malumghat RHD Road  by BC at ch. 2963-4745m.                                                                      
 Improvement of Bamubill Chari UP- Fadukhola-Nandirbill Road by BC at Ch. 1+355-2+355km, </t>
  </si>
  <si>
    <t>M/S H K C Enterprise, 1 no Goli,North Tarabaniar Chara,Coxsbazar Paurasava.</t>
  </si>
  <si>
    <t>mshkcenterprise@gmail.com</t>
  </si>
  <si>
    <t xml:space="preserve">Improvement of Debangapara-Monshir Dail Road by HBB at Ch: 00m-1170m, Under Moheshkhali Upazila, Dist : Cox`s Bazar  [Road ID : 422495003] </t>
  </si>
  <si>
    <t>M/S B. N Enterprise,  Chakria Coxsbazar</t>
  </si>
  <si>
    <t>bnenterprise1996@gmail.com</t>
  </si>
  <si>
    <t xml:space="preserve">Improvement of Moddya-Ghatibanga Road by HBB at Ch: 00m-1000m, Under Moheshkhali Upazila, Dist : Cox`s Bazar. [Road ID : 422495103] </t>
  </si>
  <si>
    <t>Green Construction,  Bazar Ghata, Coxsbazar</t>
  </si>
  <si>
    <t>green.construction19@gmail.com</t>
  </si>
  <si>
    <t xml:space="preserve">Improvement of Old Stemar Ghat Road by HBB at Ch: 00m-1000m, Under Moheshkhali Upazila, Dist : Cox`s Bazar. [Road ID : 422495047] </t>
  </si>
  <si>
    <t xml:space="preserve">M/S Badsha Meah Construction, </t>
  </si>
  <si>
    <t>badshaegp@gmail.com</t>
  </si>
  <si>
    <t xml:space="preserve">Improvement of Hariar Chara Purbapara Road by HBB at Ch. 00-1500m [Road ID 422495093] under Moheskhali Upazila, Dist- Coxs Bazar. </t>
  </si>
  <si>
    <t>M/S Faridul Alam, Chakaria,Cox'sBazar</t>
  </si>
  <si>
    <t>FaridulAlamck@gmail.com</t>
  </si>
  <si>
    <t>Improvement of Chottomoheheskhali-Shipahipara Pry School Road By HBB at Ch 770-1370mUnder Moheshkhali Upazila Dist Coxs Bazar.Road ID 422494019</t>
  </si>
  <si>
    <t>M/s Nurunnabi Traders,  coxs bazar sadar</t>
  </si>
  <si>
    <t>nurunnabitraders74@gmail.com</t>
  </si>
  <si>
    <t>Improvement of Adinanath Primary School to Tali Para Road By HBB at Ch : 00-845m, Under Moheshkhali Upazila, Dist : Cox`s Bazar.[Road ID : 422495070] [</t>
  </si>
  <si>
    <t>M/S UDAYAN CONSTRICTIONS,  Daimond Palace Guest House, Kalatoli, Cox s Bazar</t>
  </si>
  <si>
    <t xml:space="preserve">  abulkashemshikder50@gmail.com</t>
  </si>
  <si>
    <t xml:space="preserve">Improvement of Shipahirpara-South Nalbila Road By BC at Ch: 00-500m, Under Moheshkhali Upazila, Dist : Cox`s Bazar.[Road ID: 422495123] </t>
  </si>
  <si>
    <t>M/S.Ayub Construction, Pukpukuria,03 no Ward,Fashia Khali,Chakaria,Coxsbazar.</t>
  </si>
  <si>
    <t>ayubchowdhuryc@gmail.com</t>
  </si>
  <si>
    <t xml:space="preserve">Improvement of Fakirakata-WAPDA Embankment Road By HBB at Ch : 1140m-3200m, Under Moheshkhali Upazila, Dist : Cox`s Bazar. [Road ID :422494008] </t>
  </si>
  <si>
    <t>M/S. Md. Nurul Bashar, Hospital Road, East Stadium Para, Coxs Bazar Pourashava, Coxs Bazar.</t>
  </si>
  <si>
    <t>nurulegp@gmail.com</t>
  </si>
  <si>
    <t xml:space="preserve">Dakkin Dhurung GC-BIWTA  Jetty Ghate at Banskhsali RHD via Satar Uddin Ghat Road by BC at ch. 2550-4000m. </t>
  </si>
  <si>
    <t>Hasan Enterprise, Hotel Sea View, Main Road, Cox's Bazar.</t>
  </si>
  <si>
    <t>ms.hasan@outlook.com</t>
  </si>
  <si>
    <t xml:space="preserve">A) Development of Piller Para Road by BC at ch: 00-1315m.        
 B) Development of Dhupi Para Road by BC at ch: 500-1850m.
C) Development of Ali Chan Road by HBB at ch: 00-550m. 
</t>
  </si>
  <si>
    <t>M/S. Mens Enterprise, 38, Badar Mukam, Thana Road, Cox's Bazar.</t>
  </si>
  <si>
    <t>abdul.mabud.chy@gmail.com</t>
  </si>
  <si>
    <t>Improvement of Chander para Road from ch. 00-1000m</t>
  </si>
  <si>
    <t>11.07.18</t>
  </si>
  <si>
    <t xml:space="preserve">Improvement of Pokkhali UP Office – Palakata Bazar (Palakata-Mohanvila) Road by BC at ch: 1000-2900m.                             Improvement of Islamabad UP Office- Gazalia Bazar Road via East Yusuferkil Road by BC  at ch.4400-7000m. </t>
  </si>
  <si>
    <t>M/S Amzad Traders, Mulgaon, Kaliganj, Gazipur</t>
  </si>
  <si>
    <t>amzadtraders@gmail.com</t>
  </si>
  <si>
    <t>Improvement of Khrushkul UP office to Khrushkul GC Road Khurushkul DC Road by BC at Ch.1000m - 2515m Under Sadar Upazila District Coxs Bazar.Salvage 5662916. Road ID 422243014</t>
  </si>
  <si>
    <t>M/S Asad Enterprise, GOL DIGIRPAR,COXS BAZAR</t>
  </si>
  <si>
    <t>msasadenterprise@gmail.com</t>
  </si>
  <si>
    <t xml:space="preserve">Improvement of Zilonja UP Office-Alirjahan Bazar Road Via Ghat Kulia Para Sonkhola Bazar Road by BC at Ch 2000m-5000m Under Sadar Upazila Dist Coxs Bazar. </t>
  </si>
  <si>
    <t>Improvement of Sikder para Road to Fashiakhali Road by RCC at Ch. 0+000-0+903 km. Road ID 422245131, 0 under Sadar upazila, Dist- Coxs Bazar.</t>
  </si>
  <si>
    <t>M/S Hossain Enterprise, South Hajeepara, Zilongja, Coxs Bazar Sadar, Coxs Bazar</t>
  </si>
  <si>
    <t>hossanenterpriseegp@gmail.com</t>
  </si>
  <si>
    <t xml:space="preserve">Improvement of Bow Bazar-Chaberpara Jame Mosque via Sikder Para Pry. School Road By BC at Ch  470m-1470m Under Sadar Upazila Dist  Coxs Bazar.Road ID  422244042 </t>
  </si>
  <si>
    <t>AD-KNS (JV), 65, Jamal Khan Road,Chattogram</t>
  </si>
  <si>
    <t>ad.kns2jv@gmail.com</t>
  </si>
  <si>
    <t>Development of Nutan Office Bazar to Kylasher Ghona Hafzkhana Road Shoid Refat Road - Moulovi Ali Ahmmed House By RCC &amp; BC at Ch 00m-200m RCC &amp; 201m-1007m BC  under Sadar Upazila Dist- Coxs Bazar</t>
  </si>
  <si>
    <t>The AD Communication, 65, Jamal Khan Road, Chittagong</t>
  </si>
  <si>
    <t>theadcom@hotmail.com</t>
  </si>
  <si>
    <t>KNS ENGINEERING AND SERVICES, 65, JAMALKHAN ROAD, CHATTOGRAM.</t>
  </si>
  <si>
    <t>kns.engg1968@gmail.com</t>
  </si>
  <si>
    <t xml:space="preserve">M/S COX BAY Construction, IBP MATT BAZARGHATA COXS BAZA </t>
  </si>
  <si>
    <t>sohelahmedcox2@gmail.com</t>
  </si>
  <si>
    <t>Improvement of Munnu para road by BC at Ch. 00-769 m [Road ID 422244002] under Sadar Upazila , Dist- Coxs Bazar. Salvage cost Tk. 905849.00</t>
  </si>
  <si>
    <t>M/s O R &amp; Sons,  281,Rd #04 ,Avenue#01, MIrpur Dosh ,Dhaka.</t>
  </si>
  <si>
    <t>ors.southtekparacxb@gmail.com</t>
  </si>
  <si>
    <t>Improvement of Chonkhola Nayapara Road By HBB at Ch  00-1300m.Road ID  422245072 Salvage Cost  454531.00 under Sadar Upazila, Dist: Coxs Bazar.</t>
  </si>
  <si>
    <t xml:space="preserve">Improvement of Eidgon UP Office School Gate- Voimiriaghona Forest Office Bazar Via Baditala Road by BC at Ch 1060m-1330m &amp; 2039m-3930m Under Sadar Upazila Dist Coxs Bazar.Road ID 422243017 </t>
  </si>
  <si>
    <t>M/S Abser Construction,  Bandarban Sadar</t>
  </si>
  <si>
    <t>abser81bandarban@gmail.com</t>
  </si>
  <si>
    <t>Construction of 54.00m long RCC slab Bridge on Eidgon UP Office (School Gate- Voimiriaghona Forest Office Bazar Via Baditala) Road at Ch 1350m,under Sadar upazila, Dist Coxs Bazar. [Road ID 422243017]</t>
  </si>
  <si>
    <t>J J Traders-QC (JV), Sattar Mansion,(1st Floor), 52, katalgonj, panchlaish, Chittagong.</t>
  </si>
  <si>
    <t>mjjtqc111@gmail.com</t>
  </si>
  <si>
    <t xml:space="preserve">2Nos 1vent 1.30mx1.30m at ch.260m,3620m, 3nos 1vent 1.60mx1.60m at ch. 460m, 710m, 800m 2nos 1vent 2.00mx2.30m at ch. 1330m, 1580m, 1nos 2vent 2.60mx1.60m at ch. 2560m, 4nos 1vent 3.00x3.00m at ch. 2160m,  2460m,  5420m, 6000m 4nos 1vent 3.60mx2.00m at ch. 2320m, 3960m. 4070m, 4560m 1nos 1vent 2.00x4.00m at ch. 2040m,  2nos 1vent 4.00mx300m at ch. 1050m, 3760m, 2nos 1vent 4.00mx3.60m at ch. 1680m, 4260m, 2nos 2vent 4.00mx3.60m at ch. 5670m, 6200m RCC Box culvert From Ramu Cantonment Peripheri (Shield Gate- SSD Canteen) Road </t>
  </si>
  <si>
    <t>10.05.19</t>
  </si>
  <si>
    <t>M/S. J.J. Traders, Hotel Al Faisal (2nd Floor), 1050, Jubilee Road, Chittagong.</t>
  </si>
  <si>
    <t xml:space="preserve">  jjt_jashim@yahoo.com</t>
  </si>
  <si>
    <t>M/S Quashem Construction, 52, Katalgonj, Panchlaish, Chittagong.</t>
  </si>
  <si>
    <t>M/S. Monir Ahmed, Sabek Rumka, Class Para, Haladia Palong, Ratnapalong, Ukhiya, Coxs Bazar</t>
  </si>
  <si>
    <t>moniregp@gmail.com</t>
  </si>
  <si>
    <t>Development of North Khunia Palong  Bala Para Road (Arakan Road to Himchari Marine Drive via ATM Jafar Alam Maltidiscipline Academy Road) By BC at Ch. 00-1000m.</t>
  </si>
  <si>
    <t>22.07.19</t>
  </si>
  <si>
    <t>30.06.20</t>
  </si>
  <si>
    <t xml:space="preserve">(A) Development of Rabeta Hospital-Dhoapalong Road by BC at ch. 0+780-1+115km. 
(B) Development of Dhoapalong-Goalia Palong Primary School  Road by BC at ch. 00-1390m. 
 (C) Development of Naikhangchari Hazipara BDR Camp   Road by BC at ch. 600-1700m. 
(D) Development of Officer Char (RHD)-Lambari para-Techipul (RHD)  Road by BC at ch. 882-1980m. 
</t>
  </si>
  <si>
    <t>M/S Palong Traders, Ratnapalong, Ukhiya, Coxs Bazar</t>
  </si>
  <si>
    <t>palongtradersegp@gmail.com</t>
  </si>
  <si>
    <t>Development of Mamun Mia Bazar- Mura Para Road by BC at Ch 500m-1500m Under Ramu Upazila Dist Coxs Bazar.Road ID 422665069</t>
  </si>
  <si>
    <t>Construction of 12m Long RCC Girder Bridge on Panirchara RHD Khuruskul GC Via Bharuakhali Road Ramu Part at Ch 1250m. Road ID 422662008 Salvage Cost 94991.00 under Ramu Upazila Dist- Coxs Bazar.</t>
  </si>
  <si>
    <t>Conustruction of 15m Long RCC Girder Briudge on Himchari Marine Drive-Mariccha GC Road at CH 3418m. Road ID 422662007 Salvage Cost 113990.00 under Ramu Upazila Dist- Coxs Bazar.</t>
  </si>
  <si>
    <t>Construction of 30.00m long RCC curve Girder Bridge on Shah Suja RHD Uttar Bara bill via Jumchari Bazar Road at Ch. 6800m. [Road ID 422665019] under Ramu Upazila, Dist- Coxs Bazar.</t>
  </si>
  <si>
    <t>Development of Dhulirchara Road By BC at Ch : 00m-700m, Under Ramu Upazila, Dist : Cox`s Bazar. [ Road ID : 422665032]</t>
  </si>
  <si>
    <t xml:space="preserve">M/S Bazal &amp; Brothers, Uttar dikpara P.M. Khali Cox's Bazar </t>
  </si>
  <si>
    <t>bajalahmed3218@gmail.com</t>
  </si>
  <si>
    <t>Development of Joarianala GC-Bengdeba Baisari GC Road by BC at Ch. 300m-1300m Road ID 422662006 under Ramu Upazila Dist- Coxs Bazar.</t>
  </si>
  <si>
    <t xml:space="preserve">M/S Shahariar Enterprise, </t>
  </si>
  <si>
    <t>shahariaregp@gmail.com</t>
  </si>
  <si>
    <t xml:space="preserve">Development of Rajarkul-Sonai Chari Ramcot School Connecting Road By HBB at Ch 00m-2000m Under Ramu Upazila Dist Coxs Bazar.Road ID 422665002 </t>
  </si>
  <si>
    <t xml:space="preserve">M/S KADER ENTERPRISE, </t>
  </si>
  <si>
    <t>kaderenterprise.egp@gmail.com</t>
  </si>
  <si>
    <t xml:space="preserve">Development of Dohalerghona Road By BC at Ch : 00m-950m, Under Ramu Upazila, Dist : Cox` S Bazar.[Road ID : 422665156] </t>
  </si>
  <si>
    <t xml:space="preserve">Development of Arkan Road-West Hamirpara Road By BC at Ch : 00m-700m, Under Ramu Upazila, Dist : Cox` S Bazar.[Road ID : 422665143 </t>
  </si>
  <si>
    <t>M/S Palak Barua Appo, Merongloha, Ramu, Coxs Bazar</t>
  </si>
  <si>
    <t xml:space="preserve">  palokegp@gmail.com</t>
  </si>
  <si>
    <t>Development of Chainda Purba Charakul to Bontala Asmar Gona-Napiter Para Road Bontala School Connecting Road By HBB at Ch 1100m-2100m Under Ramu Upazila Dist Cox S Bazar. Road ID 422665206.</t>
  </si>
  <si>
    <t>M/S Ayesha Construction, west baharchara, motel road, coxsbazar pourashava, coxsbazar</t>
  </si>
  <si>
    <t>ayeshaegp@gmail.com</t>
  </si>
  <si>
    <t xml:space="preserve">Development of Old Arakan Kalarpara Kalarpara Primary School Connecting Road By HBB at Ch 2200-4000m Under Ramu Upazila Dist Coxs Bazar. Road ID 422665033 </t>
  </si>
  <si>
    <t>M/S Lamon &amp; Brothers, Hafalia Kata, Paharchanda, Baraitali, Chakaria, Coxs Bazar</t>
  </si>
  <si>
    <t>lamon.brothers@gmail.com</t>
  </si>
  <si>
    <t>Development of Chakmarkul- Montergoda Road (PM Khali) Road by BC at Ch. 1637-2800 km, Road ID 422663007, Salvage Cost Tk. 28,38,033.00 under Ramu Upazila, Dist- Coxs Bazar</t>
  </si>
  <si>
    <t>M/S. Nipa Enterprise, R.F Classic Point (1st Floor), 8, Katalgonj Road (Beside Oli Kha Mosque), Chawkbazar, Chittagong</t>
  </si>
  <si>
    <t xml:space="preserve">Improvement of Ukhiya Darogabazar R&amp;H Road via Hatimorzabazar by BC at ch. 4840-8100m. </t>
  </si>
  <si>
    <t>M.R.CO, Patabari, Haludia Palong, Ukhiya, Cox's Bazar</t>
  </si>
  <si>
    <t>msmrco.egp@gmail.com</t>
  </si>
  <si>
    <t xml:space="preserve">Improvement of Valukhali GC-Palong Khali UP office Road by BC at ch. 00-1223m </t>
  </si>
  <si>
    <t>M/S. Alam and Brothers, West mukterkul,Zilonga,coxs bazar.</t>
  </si>
  <si>
    <t xml:space="preserve">  jafaralamcoxx@gmail.com</t>
  </si>
  <si>
    <t xml:space="preserve">A) Improvement of Chepotkhali School Connecting Road by HBB at Ch:-00-735m.
B) Improvement of Ruppati School Connecting Road by HBB at Ch:-00-305m.
C) Improvement of Motherbonia School Connecting Road by HBB at Ch:-00-735m.
D) Improvement of Md. Shafir Bill School Connecting Road by HBB at Ch:-00-250m.
</t>
  </si>
  <si>
    <t>M/S Tachin Construction, Ruhullar Deba, Ratnapalong, Ukhiya, Coxs Bazar</t>
  </si>
  <si>
    <t xml:space="preserve">  thacinegp@gmail.com</t>
  </si>
  <si>
    <t xml:space="preserve">Maintenance of Thainkhali Ramamater Bil Road at ch: 0+000-0+506km.
</t>
  </si>
  <si>
    <t>M/S Manjurul Mushed Quadery, Brick Field Road, Uttar Rumaliarchara, Coxs Bazar Sadar, Coxs Bazar</t>
  </si>
  <si>
    <t>mmquadery36@gmail.com</t>
  </si>
  <si>
    <t xml:space="preserve">Maintenance of Kutupalong Purbapara Boddha Mondir Road By BC at Ch 00-1168m Under Ukhiya Upazila Dist Coxs Bazar.Road ID 422944075 </t>
  </si>
  <si>
    <t xml:space="preserve">Maintenance of Romkha-Sabek Romkha Pry. School Road By BC at Ch 00-1495m Under Ukhiya Upazila Dist Coxs Bazar. Road ID 422944044 </t>
  </si>
  <si>
    <t>Conustruction of 18.00m Long RCC Grider Bridge on Moricha GC-Naikhonchari GC Via Paglir Bil Natunpara Road at Ch 2886m.Under Ukhiya Upazila Dist Coxs Bazar. Road ID 422942005</t>
  </si>
  <si>
    <t>M/S Noor Syndicate, Sattar Chamber (1st Floor), 52, Katalgonj, Panchlaish, Chittagong.</t>
  </si>
  <si>
    <t>noorsyndicate@yahoo.com</t>
  </si>
  <si>
    <t>Construction of 40.00m Long RCC Grider Bridge on Proposed Goalmara Chakbaita Bazar-Digila Road Hijolia Canal Ch 780m Under Ukhiya Upazila Dist Coxs Bazar.</t>
  </si>
  <si>
    <t xml:space="preserve">  M/S Bazal &amp; Brothers, Uttar dikpara P.M. Khali Cox's Bazar </t>
  </si>
  <si>
    <t xml:space="preserve">  bajalahmed3218@gmail.com</t>
  </si>
  <si>
    <t>Improvement of Rotna Palong UP office-Chakbaita Bazar Via Goyalmara Road Yusuf Ali Ratna Palong Kariabonia Roadby BC at Ch 5670m-6670mUnder Ukhiya Upazila Dist Coxs Bazar.Road ID 422943004</t>
  </si>
  <si>
    <t xml:space="preserve">M/S Dhiman Construction, </t>
  </si>
  <si>
    <t xml:space="preserve">  khokachairman@gmail.com</t>
  </si>
  <si>
    <t>Improvement of Whykong Police Fari-Amtoli Roikkhong Bazar Road Via Forest office By BC Road at Ch 00-3710m Under Teknaf Upazila Dist Coxs Bazar Road ID 422905140.</t>
  </si>
  <si>
    <t xml:space="preserve">Halla-Mir Akhter JV, </t>
  </si>
  <si>
    <t>taigyun.kim@halla.com</t>
  </si>
  <si>
    <t>Construction of 595m Long Pre-Stressed Box Girder Bridge over Bakkhali River at KusturiGhat under SadarUpazila of Cox's Bazar District</t>
  </si>
  <si>
    <t>?</t>
  </si>
  <si>
    <t xml:space="preserve">Bakkhali Bridge/
01/2019
</t>
  </si>
  <si>
    <t>M/S. Noor Syndicate, Sattar Chamber (1st Floor), 52, Katalgonj, Panchlaish, Chittagong.</t>
  </si>
  <si>
    <t>Construction of 90.0m Long PSC Girder Bridge at Gazalia over Eidgaon Khal Islamabad UP office-Gazalia Bazar Road via Yousuferkil Road at CH 6500m Road ID 422243008 Upazila Sadar Upazila Dist Coxs Bazar</t>
  </si>
  <si>
    <t>CBU</t>
  </si>
  <si>
    <t>M/S Didarul-Bazal JV, P M Khali, Sadar, Coxs Bazar</t>
  </si>
  <si>
    <t>bajaldidaruljv@gmail.com</t>
  </si>
  <si>
    <t>Construction of 60.0m Long RCC Girder Bridge over Khewachori khal on Thimchari Road at Ch. 800m Road ID 422945041 Upazila Ukhiya Dist Coxs Bazar</t>
  </si>
  <si>
    <t>Md.Didarul Islam, chakaria shaping complex.chakaria.coxs Bazar.</t>
  </si>
  <si>
    <t>mddidarulislam1968@yahoo.com</t>
  </si>
  <si>
    <t>Asad Surma JV, Goldighir Par, Cox's Bazar</t>
  </si>
  <si>
    <t>asad.surma.jv@gmail.com</t>
  </si>
  <si>
    <t>Construction of 96.0m Long PSC Girder Bridge over Hatimura Khal on Hatimura Road at Ch. 4050m Road ID 422944058 Upazila Ukhiya Dist Coxs Bazar</t>
  </si>
  <si>
    <t>M/S Surma Enterprise, Lotakhola , Joypora, Duhar, Dhaka</t>
  </si>
  <si>
    <t>M/S.Asad Enterprise, GOL DIGIRPAR,COXS BAZAR</t>
  </si>
  <si>
    <t>Toma Construction &amp; Co. Limited- M/S M A Zaher (JV), Mollika, 250, West bagichagoan, Cumilla</t>
  </si>
  <si>
    <t>tcclmaz19@gmail.com</t>
  </si>
  <si>
    <t>Construction of 392 m Long PC Girder Bridge over Bharuakhali Khal on Rashid Nagar RHD- Khuruskul GC via Bharuakhali Bazar raod at Ch. 4700m.
Package No: CIB-COX-W-61</t>
  </si>
  <si>
    <t>CIBRR</t>
  </si>
  <si>
    <t>Toma Construction &amp; Co. Limited, Toma Tower, 77/1, Kakrail, Ramna, Dhaka-1000</t>
  </si>
  <si>
    <t>tomaconst1964@yahoo.com</t>
  </si>
  <si>
    <t>M/S MA Zaher , Mollika, 250, West bagichagoan, Cumilla</t>
  </si>
  <si>
    <t>alhajmdabuzaher@yahoo.com</t>
  </si>
  <si>
    <t xml:space="preserve">A.R. Corporation-RABRC (JV), BM Heights, 318 SK Mujib, Agrabad, Chattogram.  </t>
  </si>
  <si>
    <t>arc.rabrc@yahoo.com</t>
  </si>
  <si>
    <t>Construction of Two (2) Storied Rural Market Building (With 04 Storied Foundation ) in Pekua Bazar Under Pekua Upazila, Dist : Cox`s Bazar.</t>
  </si>
  <si>
    <t xml:space="preserve">M/S. A..R Corporation, 318, Sk. Mujib Road, Agrabad, Double Muring, Chittagong. </t>
  </si>
  <si>
    <t>msarcorporationctg@gmail.com</t>
  </si>
  <si>
    <t>RAB-RC (PVT) LIMITED, 30A, Naya Paltan, 9th Floor, Sattar Center, Dhaka-1000.</t>
  </si>
  <si>
    <t xml:space="preserve">  rabrc.pvt_limited@yahoo.com</t>
  </si>
  <si>
    <t>Construction of Two 2 Storied Rural Market Building With 04 Storied Foundation in Borokhop Bazar Under Kutubdia Upazila Dist Coxs Bazar.</t>
  </si>
  <si>
    <t>Construction of Two (2) Storied Rural Market Building (With 04 Storied Foundation ) in Court Bazar Under Ukhiya Upazila, Dist : Cox`s Bazar.</t>
  </si>
  <si>
    <t>M/S R. S. Enterprise, Aram Para, Chuadanga Sadar, Chuadanga</t>
  </si>
  <si>
    <t xml:space="preserve">  rsbdenterprise@gmail.com</t>
  </si>
  <si>
    <t xml:space="preserve">Construction of Two 2 Storied Rural Market Building With 04 Storied Foundation in Mog Bazar Under Chakaria Upazila Dist Coxs Bazar.
</t>
  </si>
  <si>
    <t>RN Yakub &amp; Brothers Private Limited, Azad Bhaban (6th floor)79/A, Jamal Khan Road, Kotowali</t>
  </si>
  <si>
    <t>rnybltd@gmail.com</t>
  </si>
  <si>
    <t xml:space="preserve">Construction of Two 2 (Two) Storied Rural Market Building With 04 Storied Foundation in Joarianala Bazar Under Ramu Upazila Dist </t>
  </si>
  <si>
    <t>M/S. Mohona Nirman Sangstha, Upazila Road, Shakhipur, Tangail</t>
  </si>
  <si>
    <t>mnirmansangstha@gmail.com</t>
  </si>
  <si>
    <t>1. Maintenance Works of Office-BuildingLGED Coxs Bazar. 2. Retrofitting Re-Construction Work at LGED Coxs Bazar a Ground Floor. b 1st 2nd &amp; 3rd Floor. 3. Renovation Work of Rest House at Executive Engineer office LGED Coxs Bazar. 4. Renovation work of Hall Room at Executive Engineer Office LGED Coxs Bazar.</t>
  </si>
  <si>
    <t>EMCRP</t>
  </si>
  <si>
    <t>M/S Mominul Hoque and M/S SIAM CORPORATION JV, 104/1, Block-Dha, Section-12, Pallabi, Mirpur, Dhaka.</t>
  </si>
  <si>
    <t>msmominulsiam2019@gmail.com</t>
  </si>
  <si>
    <t>1 Improvement of R&amp;H Hindu Rohingya New Camp New Hindu para Rohingya Camp Road from Ch.00-520m by HBB and 4 nos. cross drain size 750mm750mm 2 nos. Box culvert size 2m1.5m &amp; 1 no size 3m2m ch. 245m 635m &amp; 420m. Total length 0.520km                                                                               2 Improvement of Shafiullah ghata Rohingya Camp road from Ch.00-560m by HBB and 4 nos. Cross drain size 750mm750mm 2 nos. Box culvert size 2m1.5m at ch. 415m &amp; 435m. Total length 0.560km                                                                      3 Improvement Thainkhali Gonarpara to Tajnimarkhola Road to Tajnimarkhola Camp Different Camps from Ch.00-2775m by BC and 17 nos. Cross drain 750mm750mm 4 nos. Box culvert size 13m2.5m 22.5m2m 12m1.5m &amp; 12m1.5m at ch. 515 1995 2500m &amp; 2763m Road ID- 422945093. Total length 2.275km          4 Improvement of Union Parishad Chorahlola Road to Hakimpara Camp from Ch.00-2205m by BC and 7 nos. Cross drain size 750mm750mm 6 nos. Box culvert 2 nos. 2m1.5m 1 no. 2.5m2.5m 3 nos. 3.5m3.5m at ch. 1327m 1583m 1828m 1875m 1975m Road ID- 422945096. Total length 2.205km            5 Improvement of Thinkhali Boddhogona road to Tanjimarkhola Camp by BC from Ch. 00-640m and 4 nos. Cross drain size 750mm750mm 3 nos. Box culvert 2 nos. 2m1.5m &amp; 1 no 3m2.5m at Ch. 245m 635m &amp; 420m Road ID- 422945094. Total length 0.640km                                                                       6 Improvement of R&amp;H at TV Tower road to Camp-7 connecting road from Ch.00-3300m in Rohingya Camp-7 and Link road TV tower road from ch. 00-1450m to D-5 from Ch. 00-800m by HBB and 6 nos. Cross drain size 750mm750mm. Total length 1.450km under Ukhiya upazila Dist Coxs Bazar.</t>
  </si>
  <si>
    <t xml:space="preserve"> 21/07/2021</t>
  </si>
  <si>
    <t>M/S Mominul Hoque, Bhairab,Kishoreganj.</t>
  </si>
  <si>
    <t>M/S Siam Corporation, 104/1, Block-Dha, Section-12, Pallabi, Mirpur, Dhaka</t>
  </si>
  <si>
    <t>mssiamcorporation89@gmail.com</t>
  </si>
  <si>
    <t>RABRC-A.R Corporation (JV), 318 Sk Mujib Road, Agrabad, Chattogram.</t>
  </si>
  <si>
    <t>rabrc.arcorpjv@yahoo.com</t>
  </si>
  <si>
    <t>1 Improvement of Tajnimarkhola football field west to Rohingya Camp-20 road by HBB from ch.00-2000m with 5 Nos Box culvert size 24m4.5m at ch. 250m 515m 800m 1445m &amp; 1637m &amp; 8 nos. 7.3m long cross drain size 750mm750mm on the same road. Total length 2.000km upazila-Ukhiya                                 2 Improvement of Arakan road to Hakimpara Chikonchora to Hakimpara Rohingya camp Arkan road Hakimpara food distribution center at R&amp;H road by HBB from ch. 00-790m with 2 nos. Box culvert included size 13.5m3.5m &amp; 21.5m at Ch.156m &amp; 290m with 6 nos. 7.3m long cross drain size 750mm750mm on the same road. Total length 0.790km Upazila-Ukhiya              3 Improvement Taingkhali Talkhoa BC road Tajnimarkhola Rohingya Camp by BC from ch.1375-5340m with 2 nos. 1.2m1.5m Box culvert 1 nos. 4.5m4.5m at ch. 1743 4835 &amp; 3411m and 10 nos. 750mm750mm X-drain Road ID-422944012. Total length 3.765km Upazila-Ukhiya  4 Improvement of Nhila R&amp;H to Uttar Lada Lamonipara Dakkhin Alikhali Doillas house road by HBB from ch.00-645m with 2 nos. 450mm600mm X-drain road ID-422905193. Total length 0.645km Upazila-Teknaf     5 Improvement of Nhila R&amp;H Jadimura RNGPS to Ahmeds house road by HBB from ch.00-625m Road ID-422905220. Total length 0.625km Upazila-Teknaf  6 Improvement of Nhila R&amp;H- Moulavipara Muktul Hossins House to Soronarthi camp road by HBB from ch.00-555m and 1 no 2.5m2.5m Box culvert at ch 75m and 2 nos. 7.3m long X-drain size 450mm600mm 1 no Surface drain Road ID- 422905197. Total length 0.555km Upazila-Teknaf   7 Improvement of Unchi Prang Bazar- Raykhong road by BC from ch.00-500m with 1 no 4m3.5m RCC Box culvert from ch.420m Road ID-422905038. Total length 0.500km Upazila-Teknaf Dist-Coxs Bazar.</t>
  </si>
  <si>
    <t xml:space="preserve">Quashem Construction - Thohid &amp; Brothers (JV), </t>
  </si>
  <si>
    <t>qcthohidjv@gmail.com</t>
  </si>
  <si>
    <t>1. Improvement of Court bazar Holudia to Patabari Khoyachari Road From Ch. 00-2395 m by BC including 2 no. 2.0m x 1.60m size box culvert 14 no. cross drain &amp; 851m protection work Road ID 422944064   2. Improvement of Jummapara villagers para Road from Ch. 00-2594 m by BC including 1 no. 2.0m x 2.0m box culvert 6 nos. cross drain &amp; 180m protection work Road ID 422944067.  3. Improvement of Shailerdeva to Chakbaita Kalachand Road From Ch. 00-4872 m by BC including 3 no. 2 x 2.0m x 2.0m 3 no. 2.0m x1.6m size box culvert 9 nos. cross drain &amp; 665m protection work Road ID 422944069   4. Improvement of Kutupalong Baruapara Road from Ch. 00-460 m by BC including 1 no. 2.0m x 1.60m box culvert 1 no. cross drain &amp; 393m protection work Road ID 422944070.  5. Improvement of Uttar Pukuria Road from Ch. 994-3275 m by BC including 3 no. 2.0m x 1.60m box culvert 5 nos. cross drain &amp; 777m protection work Road ID 422944036    6. Improvement of Kutupalong Uttarpara road from Ch. 00-671 m by BC including 2 nos. cross drain &amp; 339m protection work Road ID 422944074      7. Improvement of Kutupalong Peaokpara Road From Ch. 00-1181 m by BC including 5 no. cross drain &amp; 381m protection work Road ID 422944076.  8. Improvement of Jamtali T&amp;T Tower to Ajukhaiya primary school road Hajjammir road from Ch. 00-1735 m by BC including 4 no. 1 x 2.0m x 1.60m 1 no. 2 x 2.5m x 2.5m box culvert 5 nos. cross drain &amp; 743m protection work Road ID 422944080   9. Improvement of Paglirbill Patabari Road From Ch. 1000-2480 m by BC including 5 no. 2.0m x 1.60m size box culvert 8 no. cross drain &amp; 40m protection work Road ID 422944081.  10. Improvement of Patabari kayang to hatimura connecting Dr. kabir ahamed Road From Ch. 00-1150 m by BC including 257m protection work Road ID 422944083         Provisional sum for physical contingency</t>
  </si>
  <si>
    <t>M/S. Thohid &amp; Brothers, Sattar Mansion(1st Floor),52,Katalgonj,Panchlaish,Chittagong.</t>
  </si>
  <si>
    <t>thohidbrothers@gmail.com</t>
  </si>
  <si>
    <t>M/S Iqraa Enterprise, 07 NO WORD ARMY PARA, BANDARBAN SADAR, BANDARBAN.</t>
  </si>
  <si>
    <t>qraa.ahnaf@gmail.com</t>
  </si>
  <si>
    <t>a ) Excavation of Mokbuler Ghona Jame Masjid Pond Under Barua Khali Union Upazila Sadar District Coxs Bazar.  b ) Construction of 01 Nos Ghatla 12.80 x 5.00 m for Mokbuler Ghona Jame Masjid Pond Under Barua Khali Union Upazila Sadar District Coxs Bazar.c)  Exacavation of Ghona Para Jame Masjid Pond Under Ghonapara Union Upazila Sadar District Coxs Bazar.   d) Excavation of Boro Chowdury Para Jame Masjid Pond Under Boro Chowdury Para Union Upazila Sadar District Coxs Bazar.e) Excavation of Asraon Prokalpo Jame Masjid Pond Under BaruaKhali Union Upazila Sadar District Coxs Bazar. f ) Construction of 01 Nos. Ghata 12.80 x 5.00 m for Asraon Prokalpo Jame Masjid Pond Under BaruaKhali Union Upazila Sadar District Coxs Bazar.[Tender ID: 367680]</t>
  </si>
  <si>
    <t>M/S Rahima Enterprise, Dakkin Laikarchar, Chiringa SO, Chakaria Pourashava, Coxs Bazar</t>
  </si>
  <si>
    <t xml:space="preserve">  rahimaenterpriseegp@gmail.com</t>
  </si>
  <si>
    <t xml:space="preserve">1) Re-excavation of Upazila Parishad Pond-1,Under Ramu Upazila, Dist Cox`s Bazar. b) Conustruction of 01 Nos. Ghatla 13.40 x 5.00x4.80m at Upazila Parishad pond-1, Under Ramu Upazila, Dist : Cox`s Bazar.2) Re-exacavation of Upazila Parishad Pond-2, b)  Conustruction of 01 Nos. Ghatla 11.60 x 5.00x3.90m at Upazila Parishad pond-2, Under Ramu Upazila, Dist : Cox`s Bazar. 3) Re-exacavation of Dhoha Palong Madrasha Pond, b) Conustruction of 01 Nos. Ghatla 11.60 x 5.00x3.90m at Dhoha Palong Madrasha Pond, Under Ramu Upazila, Dist : Cox`s Bazar.4) Re-exacavation of Lamar Para Madrasha Pond, b) Conustruction of 01 Nos. Ghatla 13.40 x 5.00x4.80m at  Lamar Para Madrasha Pond, Under Ramu Upazila, Dist : Cox`s Bazar . 5) Re-exacavation of Asrahfia Madrasha Pond, b) Conustruction of 01 Nos. Ghatla 13.40 x 5.00x4.80m at  Asrahfia Madrasha Pond, Under Ramu Upazila, Dist : Cox`s Bazar. </t>
  </si>
  <si>
    <t>M/S Anas Enterprise, Court Bazar, Ratnapalong, Ukhiya, Coxs Bazar</t>
  </si>
  <si>
    <t>iftekarcox199@gmail.com</t>
  </si>
  <si>
    <t>Improvement of Rampur Bazar-Purba Baro Bheola UP Office Road from Ch. 00-1200 m.[Salvage Amount in BDT. 2133443.00]</t>
  </si>
  <si>
    <t>IRIDP-2</t>
  </si>
  <si>
    <t xml:space="preserve">MS Khurshed Alam,Kaiarbil, Kutubdia, Coxs Bazar </t>
  </si>
  <si>
    <t>mskhurshedalam69@gmail.com</t>
  </si>
  <si>
    <t xml:space="preserve">Improvement of Lamshikhali UP-Mirakhali UZR Road from Ch. 00-2450m. </t>
  </si>
  <si>
    <t>Construction of Upazila Muktijoddha Complex Bhaban at Ramui Upazila,</t>
  </si>
  <si>
    <t>Md. Shalaha Enterprise, Mia Para, Pekua, Cox's Bazar.</t>
  </si>
  <si>
    <t>egpnasir@gmail.com</t>
  </si>
  <si>
    <t>Construction of Muktijuddha Memorial Museum at Pekua Upazila of Cox`s Bazar district.</t>
  </si>
  <si>
    <t>17.02.19</t>
  </si>
  <si>
    <t>17.12.19</t>
  </si>
  <si>
    <t>Md. Abdur Rashid, Tara bania Chara, Cox`s Bazar.</t>
  </si>
  <si>
    <t>abdurrashidcox@gmail.com</t>
  </si>
  <si>
    <t xml:space="preserve">Construction of Muktijuddho Memorial Monument at Borogop Ghat Bodhdhobhumi at Kutubdia Upazila, Cox`s Bazar. </t>
  </si>
  <si>
    <t>12.02.19</t>
  </si>
  <si>
    <t>11.06.19</t>
  </si>
  <si>
    <t>M/S. Shakila Traders, West mukterkul.Zilonga,Cox`s Bazar.</t>
  </si>
  <si>
    <t>shakilatradersegp@gmail.com</t>
  </si>
  <si>
    <t>Construction of Thakurtola Muktijuddho Memorial Monument at Moheshkhali Upazila, Cox`s Bazar.</t>
  </si>
  <si>
    <t>13.02.19</t>
  </si>
  <si>
    <t>13.08.19</t>
  </si>
  <si>
    <t>M/S. Liman Construction, East Mehernama, Pakua, Chakara, Coxs Bazar</t>
  </si>
  <si>
    <t>liman_egp@yahoo.com</t>
  </si>
  <si>
    <t xml:space="preserve">Construction of Apitaf of Bangabondhu in Jaliapalong Union Muktijuddho Memorial Monument at Ukhiya Upazila, Cox`s Bazar. </t>
  </si>
  <si>
    <t>17.08.19</t>
  </si>
  <si>
    <t xml:space="preserve">Liton Traders - M/S MA Zaher (JV), </t>
  </si>
  <si>
    <t xml:space="preserve">  ltmazjv19@gmail.com</t>
  </si>
  <si>
    <t>Improvement of garjania UP Office - Thimchari Baisari Road from Ch. 1948m to 8250m. under Ramu Upazila Road ID 422663002   Improvement of Chainda - Rajarkul Road from Ch. 00m to 7850m under Ramu Upazila Road ID 422663004..</t>
  </si>
  <si>
    <t>Liton Traders ,  Madan Mohan Para Jhenaidah</t>
  </si>
  <si>
    <t>Monir-Mohashin (JV), 18, Zilla Parishad super Market, Laldighi west, Chattogram</t>
  </si>
  <si>
    <t>monirmohashinjv@gmail.com</t>
  </si>
  <si>
    <t xml:space="preserve">1. Minor maintenance of 15.0m long RCC Girder Bridge on Gorakghata-Shaplapur Janata bazar Road at Chainage 2793m (422492001)  2 Minor maintenance of 10.15m long RCC Box Culvert on Pekua to Arabshah Bazar via Rajakhali Sabuj Bazar Road at Chainage 4319m (422952002)    3 Minor maintenance of 11.6m long RCC Box Culvert on Teknaf Bus Station-Shamlapur Road at Chainage 2240m (422902002) Under Teknaf Upazila.  4 Minor maintenance of 16.5m long RCC Box Culvert on Teknaf Bus Station-Shamlapur Road at Chainage 6385m (422902002)   5 Minor maintenance of 18.5m long RCC Girder Bridge on Teknaf Bus Station-Shamlapur Road at Chainage 17900m (422902002)  6 Minor maintenance of 21.5m long RCC Girder Bridge on Teknaf Bus Station-Shamlapur Road at Chainage 18650m (422902002) </t>
  </si>
  <si>
    <t>SuPRB</t>
  </si>
  <si>
    <t>M/S. Monir Ahmed, 18, Zila Parishad Super Market, Laldigi, Chittagong</t>
  </si>
  <si>
    <t>M/S. Mohshin &amp; Brothers, Kader Villa 1st Floor ,O R, Nizam Road Chittagong</t>
  </si>
  <si>
    <t>msmohashinandbrothers@gmail.com</t>
  </si>
  <si>
    <t xml:space="preserve">Construction of Union Land office at Khuruskul (Coastal Design )  Chaufaldandi  (Coastal Design) Sadar Union </t>
  </si>
  <si>
    <t xml:space="preserve">M/S Shameem Construction, Chakaria CoxsBazar  </t>
  </si>
  <si>
    <t>shameemconstraction01@gmail.com</t>
  </si>
  <si>
    <t xml:space="preserve">Construction of Union Land office at Khutakhali (Coastal Design)   Chirenga (Coastal Design) </t>
  </si>
  <si>
    <t>M/S Iqbal &amp; Brothers, 3 No. Alhaj Jane Alam Chowdhury Market, Jalil Nagar, Raojan, Chittagong</t>
  </si>
  <si>
    <t>msiqbalandbrothers@gmail.com</t>
  </si>
  <si>
    <t xml:space="preserve">Construction of Union Land office at Ghorokghata (Coastal Design) Shaplapor (Coastal Design) </t>
  </si>
  <si>
    <t>Opel Enterprise, House#127, East Stadium Para, Coxs Bazar Pourashava, Coxs Bazar</t>
  </si>
  <si>
    <t>opelenterpriseegp@gmail.com</t>
  </si>
  <si>
    <t>Construction of Union Land office at Uttar-Dhorong (Coastal Design ) Under Kutubdia Upazila, Dist-Cox`s Bazar</t>
  </si>
  <si>
    <t>M/S. Afsana Enterprise, Dhalibela, Padua, Lohagara, Chittagong.</t>
  </si>
  <si>
    <t>msafsanaenterprise@gmail.com</t>
  </si>
  <si>
    <t>Construction of Union Land office at  Mognama (Coastal Design ) Under Pekua Upazila Dist-Cox`s Bazar</t>
  </si>
  <si>
    <t>Hasan Enterprice, Hotel Sea View, Main Road, Cox's Bazar.</t>
  </si>
  <si>
    <t>Construction of Union Land office at Palonkhali (Coastal Design) and Sonarpara (Coastal Design) under Ukhiya Upazila Dist-Coxs Bazar.</t>
  </si>
  <si>
    <t>SAZZAD TRADERS, Shaikher Killa Ghona, Pekua, Coxs Bazar</t>
  </si>
  <si>
    <t>sazzadtraders2017@gmail.com</t>
  </si>
  <si>
    <t>Sonarpara (Coastal Design) under Ukhiya Upazila Dist-Coxs Bazar.Construction of Union Land office at Ujantia (Coastal Design) under Pekua Upazila Dist-Coxs Bazar.</t>
  </si>
  <si>
    <t>M/S Lipi Enterprise, South Taraboniarchara, Pahartoli, Cox's Bazar Pourashava, Cox's Bazar</t>
  </si>
  <si>
    <t>mslipienterprise@gmail.com</t>
  </si>
  <si>
    <t>1. Development of Muralia Connecting Road to H/O Master Azizul Hoque Matbar Fate Ali Matbar Road Ch 00m-440m Under Kutubdia Upazila Dist Coxs Bazar.Salvage Cost 442161.00</t>
  </si>
  <si>
    <t>M/S SAQEB ENTERPRISE , Chiringa,Chakaria,Coxsbazar</t>
  </si>
  <si>
    <t>sakibenterpriseegp@gmail.com</t>
  </si>
  <si>
    <t>Conustruction of 2Nos Public Toilet of (a) Kutubdia Upazila Parishad Attachad Lamar Bazar. (b) Baraghope Bazar Under Kutubdiya Upazila, Dist : Cox`s Bazar.</t>
  </si>
  <si>
    <t xml:space="preserve">M/S Modhumati Construction, </t>
  </si>
  <si>
    <t>modhumatiegp@yahoo.com</t>
  </si>
  <si>
    <t>(1) Conustruction 1 no 1 vent 1.50mx1.50m RCC Box Culvert on Baraghope Ali Akbor Bail UZR Road Chan Miah Para Near SamirShill House at Ch : 50m. Under Kutubdia Upazila, Dist : Cox`s Bazar. (2) Conustrution of 1x1.50mx1.5m RCC Box Culvert on Rumi Para Mosque Road at Ch : 192m &amp; Conustruction of 1.00mx1.00m RCC Cross Drain on The Same Road at Ch : 150m, Under Kutubdia Upazila, Dist : Cox`s Bazar. [Road ID : 422455016]. (3) Conustruction of 1 Vent 1.50mx1.50m, RCC Box Culvert on Hari Sikder Para Road at Ch : 50m, Under Kutubdia Upazila, Dist : Cox`s Bazar  (4) Conustruction of 2x3.00mx3.00m RCC Box Culvert on Kutubdia Upazila Parishad Connecting Road at Ch : 50m, Under Kutubdia Upazila, Dist : Cox`s Bazar.</t>
  </si>
  <si>
    <t>Improvement of (a) Pekua UP Office (Mognama RHD) to PABT Connecting Road(196m) [Road ID : 422953013]    (b) Drain Works of Pekua Upazila Internal Road (560m). (c) Pekua RHD to PABT Via Showdagorhat GC  Road (315m) Under Pekua Upazila Dist : Cox`s Bazar.[Road ID : 422952004]</t>
  </si>
  <si>
    <t xml:space="preserve"> rahimaenterpriseegp@gmail.com</t>
  </si>
  <si>
    <t>(1) Conustruction of RCC Drain on Rumi Para Mosque Road Ch : 00m-100m, Under Kutubdia Upazila, Dist : Cox`s Bazar.  (2) Conustruction of RCC Drain on Kutubdia Govt Grils School-College Road at Ch : 00m-126m. Under Kutubdia Upazila, Dist : Cox`s Bazar.  (3) Construction of RCC Drain on Attachad to Maddeh Ali Akbar Dail GOVt Primary School Road at Ch n: 00m-150m, Under Kutubdia Upazila, Dist Cox`s Bazar.  (4) Conustruction of RCC Drain on Barghope Bazar Existing Drain End-East Side of Belal House via Mohila UP Member House Road at Ch : 00m-495m, Under Kutubdia Upazila, Dist : Cox`s Bazar.</t>
  </si>
  <si>
    <t>Mr. U.T.Mong, Mr. U.T. Mong, Maddam Para, Bandarban</t>
  </si>
  <si>
    <t>utmong71@yahoo.com</t>
  </si>
  <si>
    <t>Improvement of Pekua UP office ( Mognama RHD) to PABT Connecting Road by RCC at Ch : 00m-404m &amp; By BC Ch : 726m-1976m, [Salvage Cost : 11,68,657.00]</t>
  </si>
  <si>
    <t xml:space="preserve">ANTARAJ CONSTRUCTION, </t>
  </si>
  <si>
    <t>msantarajegp@gmail.com</t>
  </si>
  <si>
    <t>Constrution for Toilet Bock Male &amp; Female at Kutupalong/Court Bazar Under Ukhiya Upazila, Dist : Cox`s Bazar.</t>
  </si>
  <si>
    <t>M/S Shahariar Enterprise, Char Para, Gorakghata, Moheshkhali, Coxs Bazar</t>
  </si>
  <si>
    <t>Construction of 2 Nos Culvert (1x2.50x2.50m) at Ch: 1808m,Culvert (1x2.0x1.60m) at Ch: 253m Sikder Bil Road Under Ukhiya Upazila, Dist : Cox`s Bazar.</t>
  </si>
  <si>
    <t>M/S Nazrul Construction, South Lakkharchar Chiringa Chakaria Coxsbazra</t>
  </si>
  <si>
    <t xml:space="preserve">  nazrulconstruction@gmail.com</t>
  </si>
  <si>
    <t>1.Construction of RCC U-Drai at Upazila Muktijudda Complex Bhaban to PBS Office,Upazila Shaid Miner to Upazila Quarter Boundary wall end &amp; Bonggomata Mohila College to Cow Bazar at Ch: 00-1000m. 2.Construction of RCC U-Drain Sikder Bil Road (Efficetive Length=186m) Under Ukhiya Upazila, Dist : Cox`s Bazar.</t>
  </si>
  <si>
    <t>Improvement of Sikder Bil Road from Ch:00-2055m Under Ukhiya Upazila,Dist : Cox`s Bazar.[Road ID: 422944009] [Salvage Cost : 704230.00</t>
  </si>
  <si>
    <t>M/S Kader Conustruction, 35 New Chaktai, Chittagong</t>
  </si>
  <si>
    <t>khadermdfozlull@gmail.com</t>
  </si>
  <si>
    <t>Development of Grameen Bank-Barua Para via Alhaj Gura Mia House Road by RCC from Ch. 60-470m Link Road 00-70m Under Ramu Upazila Dist Coxs Bazar Road ID 422665226</t>
  </si>
  <si>
    <t>Rehabilitation of Farid Ahamed Road from Ch 00-2350m Under Ramu Upazila Dist Coxs Bazar.Road ID 422664023</t>
  </si>
  <si>
    <t>M/S Manjurul Murshed Quadery, Brick Field Road, Uttar Rumaliarchara, Coxs Bazar Sadar, Coxs Bazar</t>
  </si>
  <si>
    <t>Rehabilitation of RHD Road-Chainda Charas Sub Project Road from Ch 00-1158m Under Ramu Upazila Dist Coxs Bazar.Road ID 422665134</t>
  </si>
  <si>
    <t>Ramjan Ali, Bharuakhali, Coxs Bazar Sadar, Coxs Bazar</t>
  </si>
  <si>
    <t>ramjan_egp@yahoo.com</t>
  </si>
  <si>
    <t>Rehabilitation of Teknaf Sadar UP Office to Sea-Beach Road via Moheshkhali Para Road From Ch 00m-1430m Under Teknaf Upazila Dist Coxs Bazar. [Road ID 422904047]</t>
  </si>
  <si>
    <t>Rehabilitation of Shah Parir Dip GC-Beach Road From Ch 00m-890m Under Teknaf Upazila Dist Coxs Bazar. [Road ID 422904021]</t>
  </si>
  <si>
    <t>CSI Construction Ltd. 60/2, Naya palton, Dhaka</t>
  </si>
  <si>
    <t>csiconstructionsltd@gmail.com</t>
  </si>
  <si>
    <t>Construction of Internal Road &amp; Stair with Drainage facilities Inside the Camp in Ukhiya
 i) Camp-20 Ext.  CIC Office to Camp-19 Road 1790.00m       ii) TV Tower to Army Road (Near Non-Food Distribution Centre) 2350.00m  iii) TV Tower Road Camp-6 Road, 400.00m  iv) Camp-12 CIC Office to Camp-20 Road (Upto Bazar) 1150.00 m v) Camp-20 Football Field to Camp-20 Ext. Road (Nutation Center) 600.00m</t>
  </si>
  <si>
    <t>EAP</t>
  </si>
  <si>
    <t>Mohammad Eunus &amp; Brothers (Pvt). Ltd. A.S Tower (8th Floor) Road -1, Plot -553, Hill View R/A, P.S. Panchlaish, Chattogram.</t>
  </si>
  <si>
    <t xml:space="preserve">Construction of 7.5 km (effective length  6.63  km)Internal Roads and Stairs with Drainage Facilities Inside the Mega camps in Ukhiya,Upazila,Dist Cox,s Bazar . 
(i) Balukhali Highway to Camp-9 Hilly Road By HBB at Ch. 00-271m  (ii) D5 to Kutupalon Link Road at Ch. 00-744m     (iii) Jamtoli Field Learning Center – Baggona Road at Ch. 00-825m (iv) D5 Mosque Road at Ch. 00-265m     (v) D5-8W Mosque Road via Nauka Bazar at Ch. 00-855m      (vi) Camp-12 to Talkhola Road at Ch. 00-830m   (vii) Talkhola to Mocharkhola Road at Ch. 00-2810m.                                             </t>
  </si>
  <si>
    <t>Construction of Internal Road &amp; Stair with Drainage facilities Inside the Camp in Ukhiya 
i) Camp-5 CIC Office to Camp-20 Ex. Main Road, 1436.00 m. (Total= 6.703 km)  at Ukhiya Upazila and Dist: Cox’s Bazar. ii) Camp-17 Learning Center to Camp-20 Football Field Road, 1060.00 m iii) Pan Bazar to Football Field Road (Connecting Camp-10), 1301.00 m.  iv) Army Road to Modhuchara Moque Road, 276.00 m v) Camp-17 Distribution Center to Camp-18 via Fecal Sludge Road, 1960.00 m vi) Lambasia Distribution Center to Mochra Kutupalong Road, 670.00 m</t>
  </si>
  <si>
    <t>Mozaher Enterprise(Pvt)Ltd. M/S Rimi Nerman Sangstha JV.</t>
  </si>
  <si>
    <t>meplrimijv2019@gmail.com</t>
  </si>
  <si>
    <t xml:space="preserve"> Construction of 5.9551km Internal Road and Concrete Stair with Drainage Facilities inside the Camp in Teknaf 
(i) Nhila Alikhali RoadCh. 00-438m=0.440km     (ii) Shamlapur Highwaya  to Whykong Access Road=ch-00-515m    (iii) Shamlapur Highway to Whykhong Host Community to Bridge to Baitulmamur Mosque Ch-00-1082 m     (iv) Unchiprang Highway to  Camp-22 Road 00-2530 m Link 625 m (v) Camp 26 CIC office to Nayapara Road Ch 00-738 m</t>
  </si>
  <si>
    <t>MOZAHAR ENTERPRISE (PVT.) LTD. Haji Hanif Complex (2nd Floor), 12-13, Khanjahan Ali Road, Khulna.</t>
  </si>
  <si>
    <t>M/S. Rimi Nerman Sangstha, House # 481, Road # 08, DOHS Baridhara, Gulshan, Dhaka</t>
  </si>
  <si>
    <t>tendersel2013@gmail.com</t>
  </si>
  <si>
    <t xml:space="preserve">Yakub-FMC (JV), Charia, Buripukur Par, Hathazari, Chittagong. </t>
  </si>
  <si>
    <t>yakubfmc@gmail.com</t>
  </si>
  <si>
    <t>Upgradation of existing 9.2 km link road connecting Cox’s Bazar-Teknaf and Marine Drive Highways. Improvement of R &amp; H Palonggkhali Bazar Marine Drive Road by BC at CH-00-9145m under ukhiya upazila District -Coxs Bazar. (Road ID 422944013)</t>
  </si>
  <si>
    <t>M/S. Yakub &amp; Brothers, Charia Buri Pukur Par, Hathazari, Chittagong.</t>
  </si>
  <si>
    <t>yakub_ali5565@yahoo.com</t>
  </si>
  <si>
    <t xml:space="preserve">FMC Dockyard Limited , FMC House, Road # 01, House # 03, 1025/10, Hillview Housing Society, East Nasirabad, Chittagong, Bangladesh  </t>
  </si>
  <si>
    <t>zobair@fmcgroupglobal.com</t>
  </si>
  <si>
    <t>M/S. Thohid &amp; Brothers- QC (JV)Sattar Mansion(1st Floor),52,Katalgonj,Panchlaish,Chittagong.</t>
  </si>
  <si>
    <t>thohidandqcjv@gmail.com</t>
  </si>
  <si>
    <t>Construction of 4 nos. school cum cyclone shelter for affected people, 3 story LGED Prototype, in Ukhiya                               (1) Ghonar Para Shafi GPS  (2) Paglir Bill GPS school cum cyclone shelter (3)Gorier Dip GPS school cum cyclone shelter (4)Dakkhin Holodia GPS school cum cyclone shelter</t>
  </si>
  <si>
    <t xml:space="preserve">  thohidbrothers@gmail.com</t>
  </si>
  <si>
    <t>Consonance and Abul Basar (JV), Sattar Chamber (2nd Floor), 52, Katalganj, Panchlaish, Chittagong.</t>
  </si>
  <si>
    <t>cebabjv@gmail.com</t>
  </si>
  <si>
    <t>Construction of 3 nos. school cum cyclone shelter for affected people, 3 story LGED Prototype, in Ukhiya           (1)N.I.Chowdhury GPS. (2)Tutur Bill GPS   (3)Falia paraGPS.</t>
  </si>
  <si>
    <t>28.11.18</t>
  </si>
  <si>
    <t>Consonance Engineers &amp; Builders, Sattar Chamber(2nd Flor) ,52, Katalgong, Panchlaish, Chittagong</t>
  </si>
  <si>
    <t>rashid.ctg86@gmail.com</t>
  </si>
  <si>
    <t>M/S. Abul Bashar, Rudra, Anowara, Chittagong</t>
  </si>
  <si>
    <t>basaranowara@gmail.com</t>
  </si>
  <si>
    <t>Construction of 3 nos. School cum cyclone shelter for affected people, 3 story LGED Prototype, in Teknaf                         (1) Dakkhin Baradail GPS (2)Hnila Burmis GPS (3)Uluchamary GPS</t>
  </si>
  <si>
    <t>20.02.19</t>
  </si>
  <si>
    <t>11.10.20</t>
  </si>
  <si>
    <t>M/S Thohid &amp; Brothers, Sattar Mansion(1st Floor),52,Katalgonj,Panchlaish,Chittagong.</t>
  </si>
  <si>
    <t>Construction of Boundary wall 
i) Gonarpara Shafi GPS  ii) Goriayer Dip GPS iii) Dakkhin Holodia GPS iv) Paglir Bill GPS v) Faliapara GPS vi) Nurul Islam Ch. GPS vii) Tutur Bill GPS  i) Nhilla Barmes GPS ii) Ulachamary GPS iii) Dakkhin Bara Dail GPS</t>
  </si>
  <si>
    <t>CSI Construction Ltd.60/2,Naya palton, Dhaka</t>
  </si>
  <si>
    <t xml:space="preserve">Construction of Hill Slope Protection at Ukhiya 
i) Camp-20 Nutrition Center to IOM site  Management Center, 335.00m    ii) Camp-20 FDC to DAM School Learning Center, 433.00m iii) Camp-20 FDC to TDS Center, 450.00m </t>
  </si>
  <si>
    <t>Nabarun Traders Limited, House No.18/7, Lake Circus, Bashir uddin Road, Kalabagan, Dhaka-1205, Bangladesh.</t>
  </si>
  <si>
    <t>Construction and Re-Construction of storm water drainage network on primary canal-1 (Modhurchara) Outleting to Naf River.</t>
  </si>
  <si>
    <t>Construction and Re-Construction of storm water drainage network on primary canal-2 (Camp-20 Extension) Outleting to Naf River.</t>
  </si>
  <si>
    <t>Improvement of Hajirpaa Mukter Swdagor Bari-Dakhin Faliapara Sajahan bari Road By BC at Ch:00- 2400m (Road ID-422945114) Malercul LGED Road - Dakhin Faliapara Road By BC at Ch: 00-814m (Road ID-422945112)  Ali Mohammed Pingir Road By BC at Ch: 00-2327m (Road ID-422944037)  Tuturbill Gonarpara Rd. by BC at Ch. 00-1830m (Road ID 422945065)</t>
  </si>
  <si>
    <t>Improvement of Rotnapalong UP Office Coat Bazar -Valukhiya bazar Road (Valukhiya Sea Beach Rd) by BC at Ch :00-4300 m(ID:422943001) Rotnpalong UP Office-Chakbaita Bazar via Goyalmara Rd(Yousuf Ali Rotnapalong Karaibunia Road)by BC at Cy-00-4435m(ID:422943004)</t>
  </si>
  <si>
    <t>M/S Azam Construction, Md. Azmol Hossain Khan 51/1, Alipur, Faridpur</t>
  </si>
  <si>
    <t>msazamconstruction@gmail.com</t>
  </si>
  <si>
    <t>Rehabilitation/ Improvement Works of 120 Nos. Existing Shelters at Chakaria, Coxs Bazar Sadar, Pekua, Ramu, Teknaf, Ukhiya, Kutubdia &amp; Moheshkhali Upazila under Cox's Bazar District.</t>
  </si>
  <si>
    <t>MDSP</t>
  </si>
  <si>
    <t>1/28/2019</t>
  </si>
  <si>
    <t>Wahid Conustruction Ltd</t>
  </si>
  <si>
    <t>Construction of 62 Nos. New School Cum Disaster Shelters and Associated Connectinz Roads</t>
  </si>
  <si>
    <t>Mohammed Eunus &amp; Brothers (Pvt.) Ltd.</t>
  </si>
  <si>
    <t>Rehabilitation of Rajakhali-Mognama Upakulia Road from Ch 3234-7663m &amp; 9641-11993m Upazila- PekuaRoad ID 422952005</t>
  </si>
  <si>
    <t xml:space="preserve">YB - CDS (JV), North LackhyarChar, Cheringa, Chakaria, Cox's Bazar </t>
  </si>
  <si>
    <t xml:space="preserve">  ybcdsjv@gmail.com</t>
  </si>
  <si>
    <t>Rehabilitation of Napith Khali - Islampur - Pollhali - Chowfaldandi Road from Ch. 00-13890m under Upazila Sadar District Coxs Bazar. [Road ID 422242003][Re-Tender]</t>
  </si>
  <si>
    <t xml:space="preserve"> yakub_ali5565@yahoo.com</t>
  </si>
  <si>
    <t>M/S Chakaria Development Society, North LackhyarChar, Cheringa, Chakaria, Cox's Bazar</t>
  </si>
  <si>
    <t xml:space="preserve">  cdsfarid@yahoo.com</t>
  </si>
  <si>
    <t xml:space="preserve">M/S JAHANGIR ALAM SIKDER,Paharchanda, Chakaria, Cox's Bazar.  </t>
  </si>
  <si>
    <t>Rehabilitation of Paharchanda Sikderpara Gobindapur Road from Ch. 00-724m under Upazila Chakaria District Coxs Bazar. Road ID 422165049.</t>
  </si>
  <si>
    <t>Rehabilitation of 20.00m Long RCC Girder Bridge on Chakaria Upazila HQ - Palakata jetty via cheringa UP office Road at Ch. 2182m under Upazila Chakaria District Coxs Bazar. Road ID No 422163007</t>
  </si>
  <si>
    <t>Construction of 20.00m Long RCC Girder Bridge over Tulabagan Khal on Kachubania at Ch. 4900m under upazila Ramu District CoxsCoxsBazar Road ID-422665035.</t>
  </si>
  <si>
    <t>Abdur Rashid, Tara bania Chara</t>
  </si>
  <si>
    <t>Rehabilitation of Toitong Napithkhali Rajakhali - Mognama Upakulia Road from Ch. 6384-7210m Under Pekua Upazila Dist Coxs Bazar.Road ID 422953007</t>
  </si>
  <si>
    <t xml:space="preserve">Consonance Engineers &amp; Builders, </t>
  </si>
  <si>
    <t>Construction of 35.00m Long PSC Girder Bridge at Bomubilchari UP-Fadukhola- Nandirbil Road at Ch. 5900m under Upazila Chakaria Dist Coxs Bazar. Road ID 422163017</t>
  </si>
  <si>
    <t>M/S SONIA TUKLY ENTERPRISE, Cox`s Bazar</t>
  </si>
  <si>
    <t>soniatuklyenterprise123@gmail.com</t>
  </si>
  <si>
    <t>Development of Zalia Para Road From Ch. 00-560m By BC. [Road ID: 422164055] [Salvage Amount BDT. 502623.00].</t>
  </si>
  <si>
    <t>GCHDP</t>
  </si>
  <si>
    <t>Improvement of Purbo Bara Bheola UP-Samshu mia Bazar Road By BC at Ch. 00-750.0 m. Upazila Chakaria Salvage Amount BDT. 1606253.0.</t>
  </si>
  <si>
    <t>Development of Rampur Bazar - Purbo Veola UP office By BC from Ch. 1200-1800m</t>
  </si>
  <si>
    <t>Maintenance of Dulahazara-Malumghat RHD Road by BC at ch. 920-2080m</t>
  </si>
  <si>
    <t>Maintenance of Badarkhali UP office-Dakhin Matha Fishary Ghat Via Fultala Bazar Road by BC at Ch.3627-4348m(Chakoria)</t>
  </si>
  <si>
    <t>M/S Supti Enterprise, Court Road,Mogbazar, Chakaria,CoxsBazar.</t>
  </si>
  <si>
    <t>Chakariaso@gmail.com</t>
  </si>
  <si>
    <t>Development of Badarkhali UP- office - Choarfari  Road By HBB from Ch. 18989-19850m</t>
  </si>
  <si>
    <t>M/S Sajjad Construction, Shekerkillah Ghona, Pekua, Coxs Bazar</t>
  </si>
  <si>
    <t>sazzadconstructionegp@gmail.com</t>
  </si>
  <si>
    <t>Development of Darbeshkata Bazar - East Side Abdul Khaleq House Via Borodia Grave Yard Connecting Road By HBB from Ch. 00-500m</t>
  </si>
  <si>
    <t xml:space="preserve">Improvement of Road by RCC at Khutakhali Girls High School Road at Ch 0+000km to 1+040km. Salavge 11,19,369.00 </t>
  </si>
  <si>
    <t>M/S City Construction, 86/87, Shah Mohammad Ali Road, Chawkbazar, Chittagong</t>
  </si>
  <si>
    <t>city.construction87@gmail.com</t>
  </si>
  <si>
    <t>Development of Dulahazara GCM- Khutakhali Road By BC from Ch. 15050-15833m</t>
  </si>
  <si>
    <t>Development of Purba Boro Bhaola UP Office to Betua Bazar Road By BC at Ch. 825m-1508m.Road ID  422163016 Salvage Cost  1583563.00 under Chakaria Upazila, Dist: Coxs Bazar.</t>
  </si>
  <si>
    <t>M/S Kajal Construction, Kaharia ghona, Commisioner Para, Chiringa CC, Chakaria Pourashava, Chakaria, Coxs Bazar</t>
  </si>
  <si>
    <t>kajolconstructions@gmail.com</t>
  </si>
  <si>
    <t>Development of Shikolghat Bazar- Lakkarchar UP office Road by BC at Ch. 725-1139m, Road ID 422163021, Salvage cost Tk. 636216.00</t>
  </si>
  <si>
    <t>M/S. SEA COX &amp; BROTHERS, Motel Road, Cox's Bazar</t>
  </si>
  <si>
    <t>ms.seacoxbrother82@gmail.com</t>
  </si>
  <si>
    <t>Development of Chiringa UP - Chhararkul - Fashiakhali UP Road by BC at Ch. 1000-1750m. Road ID 422163011 Salvage Cost Tk. 721425.00 under Chakaria Upazila Dist- Coxs Bazar.</t>
  </si>
  <si>
    <t xml:space="preserve">M/S. Selim &amp; M/S. Suchana JV,  96/108, saleh building, dewan hat, ctg </t>
  </si>
  <si>
    <t>selimsuchanajv@gmail.com</t>
  </si>
  <si>
    <t xml:space="preserve">Construction of 28.00m Long PC Girder Bridge on Harvang Forest office-Korbania Ghona Road </t>
  </si>
  <si>
    <t>M/S. Selim &amp; Brothers, Baitush Sharaf Mosque Road, Arambag, Khagrachari.</t>
  </si>
  <si>
    <t>selim.brothers_874@yahoo.com</t>
  </si>
  <si>
    <t>M/S Suchana Enterprise, 96/108 Selahbuilding,Dewanhat,Double Muring,Chattogram ,</t>
  </si>
  <si>
    <t>mssuchanaenterprise@gmail.com</t>
  </si>
  <si>
    <t xml:space="preserve">M/S Gazi Enterprise, chowdhury hat, 1no south pahartali chittagong </t>
  </si>
  <si>
    <t>gazimoin35@gmail.com</t>
  </si>
  <si>
    <t xml:space="preserve">Construction of RCC Reatining Wall at Bridge Approach near Dulahazra GCM - Khutakhali Road at Ch  14500m Under Chakoria Upazila Dist  Coxs Bazar. </t>
  </si>
  <si>
    <t xml:space="preserve">M/S Chakaria Development Society, </t>
  </si>
  <si>
    <t>Development of Katafari Sonali Bazar RHD-Matarbari GC via Uzantia Steamer Ghat Road by BC at ch: 7000-8450m.</t>
  </si>
  <si>
    <t>M/S M A zaher, Mollika, 250, West bagichagoan, Cumilla</t>
  </si>
  <si>
    <t xml:space="preserve">  alhajmdabuzaher@yahoo.com</t>
  </si>
  <si>
    <t>Construction of 50.00m Long PC Grider Bridge on Thakurtola Adinath Mondir - Rakhainpara - Gorakghata Bazar at Ch : 550.00m Road ID -422495036.</t>
  </si>
  <si>
    <t>M/S Safa E Shabaren Construction, Muktidudha Sarani, Baharchara (Part), Coxs Bazar Pourashava, Ward No- 11, Coxs Bazar</t>
  </si>
  <si>
    <t>safaeshabarenconstruction@gmail.com</t>
  </si>
  <si>
    <t xml:space="preserve">Development of Lal Mohammed Sikderpara Road via Ashrayon Prokolpo Road By BC at Ch  4150m-4390m </t>
  </si>
  <si>
    <t>M/S M Mukter Ahamed, uttar tarabuniar chara</t>
  </si>
  <si>
    <t>mukter_ahamed16@yahoo.com</t>
  </si>
  <si>
    <t xml:space="preserve">Development of Thakurtala Adinath Mondir to Rakhainpara via Garakghata Bazar Road By BC at Ch 00m-275m </t>
  </si>
  <si>
    <t>M/S S.K. Construction, Vill: Buri Pukur, PO: Chiringa CC, Union: Chiringa, Upazila: Chakaria, Dist.: Cox's Bazar.</t>
  </si>
  <si>
    <t>skconstruction434@gmail.com</t>
  </si>
  <si>
    <t xml:space="preserve">Development of Shipahi Para Mudirchara Road By BC at Ch 4021m-4259m </t>
  </si>
  <si>
    <t>M/S Rafi &amp; Brothers, Badhu Hazirpara, Pekua, Coxs Bazar</t>
  </si>
  <si>
    <t>rafibrothersegp@yahoo.com</t>
  </si>
  <si>
    <t>Development of Killah Para road By HBB at Ch. 00-385m. Salvage Amount BDT. 101804.00 Road ID 422455102 Upazila Kutubdia.</t>
  </si>
  <si>
    <t>Development of Sayed Para road By HBB at Ch. 00-390m. Salvage Amount BDT. 209719.00 Road ID 422455089 Upazila Kutubdia.</t>
  </si>
  <si>
    <t>Development of Reazar Para road By HBB at Ch. 00-390m. Salvage Amount BDT. 613247.00 Road ID 422455005 Upazila Kutubdia.</t>
  </si>
  <si>
    <t xml:space="preserve">M/S. Ali Enterprise, Nila Muchone Para, Hnila, Teknaf, Cox's Bazar. </t>
  </si>
  <si>
    <t>mdalieden1983@gmail.com</t>
  </si>
  <si>
    <t>Development of Jamila Malek Atim Khana Sarak (Near Santi bazar) Road by RCC at ch. 00-144m, Road ID 422455012, Salvage cost Tk. 77522.00</t>
  </si>
  <si>
    <t>M/S Hasan Enterprise, Hotel Sea View, Main Road, Cox's Bazar.</t>
  </si>
  <si>
    <t>Development of Dakhin Dhurang GC - BIWTA jettyghat at Banskhali RHD via sator uddin ghat Road by BC at Ch. 1050-1550m Road ID 422452003 Salvage cost Tk. 522682.00 under Kutubdia Upazila Dist- Coxs Bazar.</t>
  </si>
  <si>
    <t>Development of South Dhurang UP - Kayer beel UP via Akber shah New light house Road by BC at Ch. 00-1800m Road ID 422453003 Salvage cost Tk. 1638221.00 under Kutubdia Upazila Dist- Coxs Bazar.</t>
  </si>
  <si>
    <t>M/S SONIA TUKLY ENTERPRISE</t>
  </si>
  <si>
    <t>Improvement of PM Khali UP Office-Nur Mohamad Chy Bazar Kathaliamura Road Road By BC at Ch. 2280-2932m. Salvage Amount BDT. 948790.0 Upazila Sadar</t>
  </si>
  <si>
    <t>Development of Khruskul UP office to Khruskul GC Road Khuruskul DC Road Road By BC at Ch 00-1000m. Salvage Cost 3315768.00 Road ID 422243014</t>
  </si>
  <si>
    <t>Development of Joarianala UP- Mohasinia Bazar via Nandhakhali Road by HBB at Ch. 3600-4150m Road ID 422663015 under Ramu Upazila Dist- Coxs Bazar.</t>
  </si>
  <si>
    <t>A. Improvement Work of Moricha GC- Naikhongchari GC via Paglir bill Natunpara road by BC at (Ch.1903-3896m) Road ID-422942005. GCHDP-WD- UZR-COX-UKHI-NEW-19/02  B. Development of Valukiay Dargamora Graveyeard road by HBB at (Ch.00-520m) Road ID-422944048.  GCHDP-WD- VZR-COX-UKHI-NEW-19/05  C. Development of Thimcari Tulatali Road by HBB at (Ch.00-651m) Road ID-422945041. GCHDP-WD- VZR-COX-UKHI-NEW-19/03</t>
  </si>
  <si>
    <t>Improvement of Valukali GC -Palongkhali UP Offcie Road by HBB at (Ch.1235-2887m) Road ID-422943005. GCHDP-WD- UNR-COX-UKHI-NEW-19/02  Development of Thainkhali Mosarkhula Road by HBB at (Ch.1885-2978m) Road ID-422944041. GCHDP-WD- VZR-COX-UKHI-NEW-19/02  Improvement of Rumkha –Sabek Rumkha Pry. School Road by BC at (Ch.1489-2100m) Road ID-422944044. GCHDP-WD- VZR-COX-UKHI-NEW-19/04</t>
  </si>
  <si>
    <t>Development of Goalmara-Chakbaita bazar -Diglia Road by BC at Ch. 00-600m under Ukhiya Upazila Dist: Coxs Bazar. [Road ID 422944024, Salvage cost: Tk. 12,69,170.00]</t>
  </si>
  <si>
    <t>Development of Ukhiya hatimora Road by BC at Ch. 1820-2426m under Ukhiya Upazila Dist: Coxs Bazar. [Road ID 422944058, Salvage cost: Tk. 12,81,346.00]</t>
  </si>
  <si>
    <t>Development of Teknaf Lengurbil road By HBB at Ch. 500-1255m. Salvage Amount BDT. 1543518.00 Upazila Teknaf.</t>
  </si>
  <si>
    <t>a.Development of Teknaf-Bara Habir Para Road By BC at Ch.00m-483m. Under Teknaf Upazila, District : Cox`s Bazar. Road ID – 422905030. GCHDP-WD-VZR-COX-STP-TEK-19/05  b.Development of Teknaf  Jahalipara Road By HBB at Ch.00m-450m. Under Teknaf Upazila, District : Cox`s Bazar. Road ID – 422905265.GCHDP-WD-VZR-COX-STP-TEK-19/09  c.Development of BGB BT. HQ-Pallanpara Road By HBB at Ch.00m-329m. Under Teknaf Upazila, District : Cox`s Bazar. Road ID – 422905013.GCHDP-WD-VZR-COX-STP-TEK-19/12</t>
  </si>
  <si>
    <t xml:space="preserve">Development of Subrang UP Office-Ashrayan Road Via-Ruhular Deba Koancher Para Road By BC at Ch  00m-1380m Under Teknaf Upazila Dist  Coxs Bazar.Road ID  422904040 </t>
  </si>
  <si>
    <t>M/S Nipa Enterprise, R.F Classic Point (1st Floor), 8, Katalgonj Road (Beside Oli Kha Mosque), Chawkbazar, Chittagong</t>
  </si>
  <si>
    <t>i) Development of Foliapara Primary school Road Ch-0-1035m (Road ID-4229445067)  ii)  Development of ukhiya Merien Road N.I Choowdhury Road (Ch-00-2505m)(Road ID.422942003).</t>
  </si>
  <si>
    <t>N S Construction, EPIC Ittehad Point, 618 Nur Ahmed Sarak (3rd Floor), Jubilee Road, Chittagong.</t>
  </si>
  <si>
    <t>nikilsikder.construction27@gmail.com</t>
  </si>
  <si>
    <t>Development of Arakan Road Narikel Bagan - Marichya RHD Road via Ramu Garison By BC at Ch. 7855m -9816m Road ID 422665097 Under Ramu Upazila District Coxs Bazar.</t>
  </si>
  <si>
    <t>SE-AC (JV), Membar Para, Bandarban Sadar, Bandarban</t>
  </si>
  <si>
    <t>seac.jv@gmail.com</t>
  </si>
  <si>
    <t>1. Construction of 20.0m Long RCC Girder Bridge at Camp 3 connecting road in Rohingya Camp .
2. Construction of 30.0m Long RCC Girder Bridge at Camp-3 Lambaria Road .
3. Construction of 42.00m Long RCC Girder Bridge at Taingkhali Talkhola Road in Rohingya Camp Road ID 422944012 .
4. Construction of 48.00m Long RCC Girder Bridge at Talkhola to Mucarkhola Road in Rohingya Camp Road ID 422945098 .
5. Construction of 20.00m Long RCC Girder Bridge at Valukhali GC to Palong Khali UP office Road ID 422943005 .
6.Construction of 36.00m Long RCC Girder Bridge at Ukhiya Daroga Bazar-Moricha GC via Dagbanglo-Patabari Road ID 422942002 in Ukhiya Upazial of Coxs Bazar District.</t>
  </si>
  <si>
    <t>Md. Rashaduzzaman Peter, Md. Rashaduzzaman Peter House No:3/A, Hasney Tower (3rd Floor), Kawran Bazar C/A, Dhaka.</t>
  </si>
  <si>
    <t>1. Construction of 40.00m Long Girder Bridge on Durongkhali Station to Mohajon Para Community Clinic Road ID 422944090 Upazila- Ukhiya District- Coxs Bazar. . .   2. Construction of 42.00m Long Girder Bridge on Shailer Deba Chakbotia Road Kalachan Road Road ID 422944069 Upazila- Ukhiya District- Coxs Bazar  3. Construction of 45.00m Long Girder Bridge on Moricha GC - Nailkhongchari via Pagleer Beel Natunpara Road Ukhiya Part Road ID 422942005 Upazila- Ukhiya District- CoxsBazar  4. Construction of 48.00m Long Girder Bridge on Court Bazar Post Office Road ID 422944028 Upazila- Ukhiya District- CoxsBazar.</t>
  </si>
  <si>
    <t>Hassan Techno Builders Ltd., Punam Palace, Holding No: 464, 1st Kandirpar, Badurtala, Adarsha Sadar, Comilla, PO: 3500</t>
  </si>
  <si>
    <t>hassanbuildersltd@gmail.com</t>
  </si>
  <si>
    <t>1. Improvement work of Drownkhali Nalbonia (Janab Ali ) Road Road from Ch.0.0-925.0m.Road ID422944001 including 02 nos X-drain 89.0m RCC U-drain &amp; 224.0m Protection work by Palisading &amp; Brick toe wall… 2. Improvement work of Mariccha G.C-Lambori Para via Gorirdip Road from Ch.1207-2935.0mRoad ID422944003 including 02 nos. Box culvert of size 1vx2.5mx2.5m 01 No. of size 1vx2.0x2.0m07 nos X-drain &amp; 1472.0m Protection work by L-drain &amp; toe wall 3. Improvement work of Gilatali-Maskaria Modhuchora Road. from Ch.0.0-2676.0mRoad ID422944010 including 06 nos. Box culvert of size 1vx3.0mx2.5m 01 No. of size 1vx2.0x2.0m01 no. of size 2vx2.5x2.5m03 nos X-drain 75.0m U-drain &amp; 2602.0m Protection work by PalisadingL-draintoe wall &amp; RCC Retaining wall 4. Improvement work of Dailpara Dagbanglow- Degolia Chack Boita Road from Ch 2465.0-3800.0mRoad ID422944015 including 09 nos X-drain73.0m RCC U-drain &amp; 587.0m Protection work by L-drain &amp; Brick toe wall.Under Ukhiya Upazila Dist Coxs Bazar</t>
  </si>
  <si>
    <t>Hassan Techno Builders Ltd,Punam Palace, Holding No: 464, 1st Kandirpar, Badurtala, Adarsha Sadar, Comilla, PO: 3500</t>
  </si>
  <si>
    <t>1. Improvement work of Battali-Classipara Road from Ch 0-1475mRoad ID422944016 including 01 no of Culvert of size 1vx4.0mx4.5m 01 no. of size 1vx2.0x2.0m2 nos X-drain97.0m RCC U-drain &amp; 611.0m Protection work by L-drain &amp; Brick toe wall… 2. Improvement work of Ratnapalang Hill Tract Road from Ch. 0-1530 mRoad ID422944017 including 02 nos. Box culvert of size 1vx2.0x2.0m04 nos X-drain  3. Improvement work of Patabari Headman Road from Ch 0-1125mRoad ID422944019 including 03 Nos. Box culvert of size 1vx2.0x2.0m01 nos X-drain 35.0m RCC U-drain &amp; 279.0m Protection work by L-drain &amp; brick toe wall 4. Improvement work of Panishiya Graveyeard Road from Ch 0-1650mRoad ID422944020 including 03 nos Box culvert of size 1vx2.0x2.0m04 nos X-drain &amp; 445.0m Protection work by L-drainPalisading &amp; Brick toe wall.Under Ukhiya Upazila Dist Coxs bazar</t>
  </si>
  <si>
    <t>1. Improvement of Panishia BGS Road by BC from Ch. 00-1600m Road ID422944021 including 02 nos. Box culvert of size lvx2.0mx2.0m 08 nos. X-drain &amp; I 571 .0m Plotection work by L-drain &amp; toe wall. 2. Improvement of Dighirpara Holodia Road from Ch. 00-1000m Road lD422944023 including 01 no. Box culvert of size lvx2.0mx2.0m08 nos. X-drain &amp; l66.0m Protection work by palisading L-drain &amp; Retainins wall. 3. Improvement of West Holodia Road from Ch. 00-14l0m Road ID 422944025 including 02 nos. Box culvert of size lvx2.0mx2.0m 05 nos. X-drain &amp; 540.0m Protection work by Palisading L-drain &amp; Toe wall  4. Improvement of Hijolia Horinmara Road from Ch. 2500-3960.0mRoad ID 422944005 including 0l no. Box culverl of size2vx4.5mx3.5m01 no. of size 3vx4.5x3.5m02 nos. X-drain l0l.0m RCC U-drain &amp; 1865.0m Protection work by Palisading Toe wall Ldrain &amp; Retainins wall 5. Lnprovement of Battala Dosari Road from Ch. 00-1320.0rn Road ID 422944006 including 02 nos. Box culvert of size lvx2.0mx2.0m 0l no. of size lvx3.0x3.0m 0l no. X-drain &amp; 185.0m Protection work by Toe wall &amp; Retaining wall.  6. Improvement of Badugona to Battali Road from Ch. 00-1630.0mRoad ID 422944026 including 04 nos. Box culvert of size lvx2.0mx2.0m 05 nos. X-drain 17.0m RCC U-dlain &amp; 519.0m Protection work by Palisading Toe wall L-drain &amp; Retaining wall.   7. Improvernent of Jadimora-Harinrnara Road frorn Ch. 00-1405.0mRoad ID 422944038 inctuding 0l no. Box culvert of size lvx2.0x2.0rn 0l no. of size lvx3.0x4.0m 0l no. X-drain &amp; 341.0m Protection work by Palisading Toe wall &amp; RCC Retaining wall</t>
  </si>
  <si>
    <t>Hassan Techno Builders Ltd ,Punam Palace, Holding No: 464, 1st Kandirpar, Badurtala, Adarsha Sadar, Comilla, PO: 3500</t>
  </si>
  <si>
    <t>1. Improvement of Ukhiya darogabazar GC to Hijalia via Hatimora Road from Ch. 00-2039m Road ID 422944031 including 0l no. Box culvert of size 1vx2.0mx2.0m 04 nos. of size lvx3.0x2.0m 01 no. of size lvx3.0x3.0m 01 no. X-drain 61.0m RCC U-drain &amp; 506.0m Protection work by L-drain toe wall &amp; RCC Retaining wall 2. Improvement of Nalbunia Primary School Road frorn Ch. 00-810m Road ID 422944032 including 03 nos. Box culvert of size 1vx2.0rnx2.0m, 05 no. X-drain &amp; 46.0m Protection work by Palisading work.  3. Improvement of West Diglia Road frorn Ch. 00-1326m Road ID422944034 including 02 nos. Box culvert of size 1vx2.0rnx2.0m 0l no. X-drain &amp; 466.0m Protection work by Palisading Toe wall &amp; RCC Retainins wall.  4. lmprovement of Bottali Chagol bazar Road Ch. 00-975.0m Road ID 422944040 including 02 nos. Box culvert of size 1vx2.0mx2.0rn 0l no. X-drain &amp; 270.0m Protection work by Palisading Toe wall &amp; RCC Retaining wall. 5. Improvement of Ratnapalong-Boddho mondir Road from Ch. 00- 1255.0m Road ID 422944062 including 02 nos. Box culvert of size 1vx2.0mx2.0m02 nos. of size lvx4.5x3.5m and 01 no. X-drain.   6. Improvement of Rumka-sabek Rumka primary school Road from Ch.2100-5820.0m Road ID 422944044 including 04 nos. Box culvert of size lvx2.0mx2.0m 12 nos. X-drain &amp; 826.0m Protection work by Palisading Toe wall &amp; L-drain. Under Ukhiya Upazila Dist Coxs Bazar.</t>
  </si>
  <si>
    <t>1. Improvement of Ratna Palong Holudia Road from Ch.1100 to Ch.2305,Road ID:422945003, including  01 no. Box culvert of size 1vx2.0mx2.0m,08 nos X-drain &amp; 924.0m Protection work by L-drain, Palisading &amp; Brick Toe wall. 2. Improvement of  Jautola Bhalukia Road from Ch.00 to Ch.810.0m,Road ID:422945004, including  01 no. Box culvert of size 2vx4.5mx4.5m,07 nos X-drain &amp; 44.0m Protection work by Brick Toe wall. 3. Improvement of Rumka-Rumka Bazar Road from Ch.00 to Ch.372.0m,Road ID:422945005, including 02 nos X-drain &amp; 35.0m Protection work by Palisading. 4. Improvement of Ukhiya Malvita Road from Ch.00 to Ch.700.0m,Road ID:422944050, including 02 nos X-drain &amp; 544.0m RCC U-drain. 5. Improvement of Sonaichari Thingapara Road from Ch.00 to Ch.845.0m,Road ID:422945006, including 670.0m Protection work by Palisading &amp; Toe wall. 6. Improvement of North Sonaichari-West Sonaichari Road from Ch 00-945.0m,Road ID:422945018, including  01 no. Box culvert of size 1vx2.0mx2.0m,06 nos X-drain &amp; 306.0m Protection work by Palisading &amp; Toe wall. 7. Improvement of Lambari para Jame Mosque Road from Ch 00-2340.00m,Road ID:422945019, including  01 nos. Box culvert of size 1vx2.0mx2.0m,06 nos X-drain &amp; 862.0m Protection work by Palisading &amp; Toe wall.8. Improvement of Ghaltpara Holudia Road from Ch 00-975.00m,Road ID:422945025, including  01 nos. Box culvert of size 1vx3.0mx2.0m,04 nos X-drain &amp; 545.0m Protection work by L-drain.9. Improvement of Bottoly-Pukuria Road from Ch 00-2845.00m,Road ID:422944060, including  01 nos. Box culvert of size 1vx2.0mx2.0m, 01 no. of size 1vx3.5x3.5m,03 nos X-drain,381.0m RCC U-drain &amp; 1753.0m Protection work by Palisading,L-drain,Brick toe wall&amp; RCC Retaining wall.10. Improvement of Telipara-Mazerpara Road from Ch 00-2320.00m,Road ID:422944050, including  04 nos. Box culvert of size 1vx2.0mx2.0m, 01 no. of size 2vx3.0x3.0m,15 nos X-drain &amp; 88.0m Protection work by Palisading &amp; Brick toe wall.11. Improvement of Ukhiya Hatimora Road from Ch 2426-4972.0 m,Road ID:422944058, including  02 nos. Box culvert of size 1vx2.0mx2.0m, 01 no. of size 2vx3.5x3.5m,07 nos X-drain &amp; 334.0m Protection work by Palisading,L-drain,Brick toe wall&amp; RCC Retaining wall.12. Improvement of Shiler Chara Road from Ch 00-1517.00m,Road ID:422945074, including 07 nos. X-drain,611.0m RCC U-drain &amp; 1059.0m Protection work by Palisading,Toe wall,L-drain &amp; RCC Retaining wall.13. Improvement of Mohasen ali to Baggona Road from Ch 00-1405.00m,Road ID:422945078, including  04 nos. Box culvert of size 1vx2.0mx2.0m, 05 nos X-drain,154.0m RCC U-drain &amp; 1639.0m Protection work by Palisading,L-drain,Brick toe wall&amp; RCC Retaining wall.14. Improvement of Bangamata Mohila Cillege to east  Sikder bill Road from Ch 00-1228.00m., Road ID:422945079, including 03 nos. X-drain,13.0m RCC U-drain &amp; 360.0m Protection work by Toe wall &amp; L-drain.15. Improvement of Paglir bill Soya khola Road from Ch 00-2310.0m,Road ID:422945082, including  02 nos. Box culvert of size 1vx2.0mx2.0m, 01 no. of size 1vx3.0x2.0m,18 nos. X-drain &amp; 1611.0m Protection work by Palisading,Toe wall &amp; L-drain.</t>
  </si>
  <si>
    <t>Ajam Construction Limited-MAE (JV), Alipur, Faridpur Sadar, Faridpur</t>
  </si>
  <si>
    <t>ajamconstructionltdmae@gmail.com</t>
  </si>
  <si>
    <t xml:space="preserve">01. Improvement Of Harbung Baraitali Road at Ch. 00m to 6500m under Chakaria Upazila, (Road ID 422163001) &amp; 02. Improvement of Pekua to Arabshah Bazar via Rajakhali Sabuj Bazar Road at Ch. 00m to 8552m under Pekua Upazila (Road ID 422952002) [Total cost of salvage materials Tk. 54,43,028.00) </t>
  </si>
  <si>
    <t>Ajam Construction Ltd, Alipur, Faridpur Sadar, Faridpur</t>
  </si>
  <si>
    <t>ajamconstructionltd@gmail.com</t>
  </si>
  <si>
    <t>M/S. M.A. ENGINEERING, G-4, South Banasree, East Goran, Khilgaon, Dhaka</t>
  </si>
  <si>
    <t>maengineering1958@yahoo.com</t>
  </si>
  <si>
    <t>Dawn-Shams.JV, Sattara Center, (09th floor), 30/a,Nayapaltan, Dhaka-1000.</t>
  </si>
  <si>
    <t>dawnshams.jv@gmail.com</t>
  </si>
  <si>
    <t>Construction of 72.00m Long RCC Grider Bridge Over Chara Khal on Patabari Madrasha Road at Ch.1500m Under Ukhiya Upazila Dist Coxs Baza. Road ID 422945015.</t>
  </si>
  <si>
    <t>SHAMS ENGINEERING &amp; CONSTRUCTION LIMITED, Sattara Center, (09th Floor), 30/A, Nayapaltan, Dhaka-1000.</t>
  </si>
  <si>
    <t>M/S. Dawn Corporation, 10 North Mugdha ( 1st Floor), P.S. Mugdha, Dhaka-1214</t>
  </si>
  <si>
    <t>dawn557700@gmail.com</t>
  </si>
  <si>
    <t>M/S Asif Enterprise, Lakkharchar Ghanasham Bazar Chakaria Coxsbazar</t>
  </si>
  <si>
    <t>asifenterprisecox@gmail.com</t>
  </si>
  <si>
    <t>Maintenance of Kakara UP Office-Majherfari bazar Road by BC at Ch 000-2660km ID 422163006 under Chakaria Upazila Dist Coxs Bazar.</t>
  </si>
  <si>
    <t>Kohinoor Enterprise &amp; Mizanur Alam (JV), Mridha Bari Sarak, Town Kalikapur, Patuakhali Sadar, Patuakhali.</t>
  </si>
  <si>
    <t>badalmizanurjv@gmail.com</t>
  </si>
  <si>
    <t>(1) Karalbunia to BDR camp Road by BC from Ch. 0 to Ch.1675m [Road ID 422944084]
(2) West jummapara village Road by BC from Ch.0 to Ch.1540m [Road ID 422944085]
(3) Rajapalong UP office- Battali R&amp;H Road by BC from Ch. 0 to Ch. 1816m [Road ID 422944088]
(4) Durongkhali station to Mohajon para community clinic Road by BC from Ch. 0 to Ch.1480m [Road ID 422944090]
(5) Muktijuddha Somshar Alam chowdhury Road by BC from Ch. 978 to Ch.1860m [Road ID 422944091]
(6) R&amp;H road to Md. Ali vita Road by BC from Ch. 0 to Ch.1065m [Road ID 422944093]
(7) R&amp;H road Faliapara LGED road to Ghunarpara mosque to Hajipara Road by BC from Ch. 0 to Ch. 468m [Road ID 422944095]
(8) Moheskhali para sea beach Rd.Mondar Dail Road by BC from Ch. 0 to Ch. 2386m [Road ID 422904011]
(9) Shah Parir Dip GC-Beach Road by BC &amp; RCC from Ch. 0 to Ch. 900m. and 516m connecting road [Road ID 422904021]
(10) Sabrang Pandal para Noth Achar bonia Road by BC from Ch. 0 to Ch. 650m [Road ID 422904023]
(11) South Achar bonia new Mosque-Wapridia-Al-Haz Waliahmed guda Road by BC from Ch. 0 to Ch.2000m [Road ID 422904026]
Including 18 nos Box culvert, 55 nos X-Drain &amp; 8150m Protection Work on the above Roads Under Ukhiya &amp; Teknaf Upazila.</t>
  </si>
  <si>
    <t>Md. Mizanur Alam, Mridha Bari Sarak, Town Kalikapur, Patuakhali Sadar, Patuakhali.</t>
  </si>
  <si>
    <t>mizanuralam71@gmail.com</t>
  </si>
  <si>
    <t>M/S Asif Enterprise</t>
  </si>
  <si>
    <t>Improvement of Kaiyerbill Hashimer Kata - Kalu Shah Mazar Road (Ch.00m- 460m), Road ID: 422164016,Under Chakaria Upazila, Dist : Cox`s Bazar.[Salvage Cost: 1144341.00]</t>
  </si>
  <si>
    <t>M/S Samaher Commission Agent</t>
  </si>
  <si>
    <t>samaharegp@gmail.com</t>
  </si>
  <si>
    <t>Improvement of Toitong  Bankanan road ( Moullavi Hazi Mozahar Road) (Ch.935m-1935m), Road ID: 422955020,Under Pekua Upazila, Dist : Cox`s Bazar.[Salvage : 104885.00]</t>
  </si>
  <si>
    <t>M D S Enter Prise</t>
  </si>
  <si>
    <t>mdsegp@gmail.com</t>
  </si>
  <si>
    <t>Improvement of Darbeskata Bazar - East Side Abdul Khaleq House Via Borodia Grave Yard Connecting Road (Ch.500m-1100m), Road ID: 422164015,Under Chakaria Upazila, Dist : Cox`s Bazar.[Salvage Cost: 1235369.00]</t>
  </si>
  <si>
    <t>M/S Musa Enterprise</t>
  </si>
  <si>
    <t>musaenterpriseegp@gmail.com</t>
  </si>
  <si>
    <t xml:space="preserve">a) Improvement of Mognama R.H.D - Saratghona Kutubdia Upazila Connecting Road (Ch.1000m-2000m), Road ID: 422954026,B) Constrution of 02 no 0.625m x 0.60m Culvert at Ch: 135m &amp; 363m on the Same Road, Under Pekua Upazila, Dist : Cox`s Bazar. </t>
  </si>
  <si>
    <t>M/S Alif International</t>
  </si>
  <si>
    <t>mdshahaalam472@gmail.com</t>
  </si>
  <si>
    <t>Improvement of Harbung Master Para Kala Shider Para Rakhen Para Road (Ch.00m-1190m), Road ID: 422165028,Under Chakaria Upazila, Dist : Cox`s Bazar.[Salvage : 1695442.00]</t>
  </si>
  <si>
    <t>M/S. Ma Enterprise</t>
  </si>
  <si>
    <t>msmaenterprisecox@gmail.com</t>
  </si>
  <si>
    <t>Improvement of Mohiripara-Link Road via cox`s Bazar Collage Hostal Road at Ch: 00m-1000m,Road ID : 422245489, Under Sadar Upazila, Dist : Cox`s Bazar.[Salvage Cost: 2701597.00]</t>
  </si>
  <si>
    <t>M/S. Bazal &amp; Brothers</t>
  </si>
  <si>
    <t>Improvement of  Khurulia Ghatpara  Road at Ch:300m-1030m,Road ID : 422245003, Under Sadar Upazila, Dist : Cox`s Bazar.[Salvage Cost: 1281904.00]</t>
  </si>
  <si>
    <t>M/S. Asrafia Enterprise</t>
  </si>
  <si>
    <t>asrafiaegp@gmail.com</t>
  </si>
  <si>
    <t>Improvement of  Khanghona Cyclone Shelter Conecting  Road at Ch:0.00m-500m,Road ID : 422244024, Under Sadar Upazila, Dist : Cox`s Bazar.[Salvage Cost: 829000.00]</t>
  </si>
  <si>
    <t>Improvement of Bazarpara to Super Shope via Eidgoan Khal Road at Ch:0.00m-500m,Road ID : 422245368, Under Sadar Upazila, Dist : Cox`s Bazar.[Salvage Cost: 1024424.00]</t>
  </si>
  <si>
    <t>M/S Zinia Construction</t>
  </si>
  <si>
    <t>mszineaconstruction@gmail.com</t>
  </si>
  <si>
    <t>a) Improvement of Kowerkope Char para - Bakkhali Rivers   Road at Ch:0.00m-400m,Road ID : 422665188, b) Conustruction of 01 no 1x0.625mx0.600m Culvert at Ch: 73 on the Same Road, Under Ramu Upazila, Dist : Cox`s Bazar.[Salvage Cost: 286633.00]</t>
  </si>
  <si>
    <t>M/S.Kajal Construction</t>
  </si>
  <si>
    <t>Improvement of Rajarkul Shagol Kata to  Katal Para  Road at Ch:0.00m-500m,Road ID : 422665172, Under Ramu Upazila, Dist : Cox`s Bazar.[Salvage Cost: 328542.00]</t>
  </si>
  <si>
    <t>M/S. Adib Brothers</t>
  </si>
  <si>
    <t>msadibbrothers@gmail.com</t>
  </si>
  <si>
    <t>Improvement of Arakan Road - Tulabagan   Road at Ch:0.00m-1000m,Road ID : 422664008, Under Ramu Upazila, Dist : Cox`s Bazar.[Salvage Cost: 2217848.00]</t>
  </si>
  <si>
    <t xml:space="preserve">M/S Arman &amp; Brothers, Mukterkul, Kharulia, Coxs Bazar Sadar, Coxs Bazar </t>
  </si>
  <si>
    <t>emranandbrothers81@gmail.com</t>
  </si>
  <si>
    <t>Development of Sha Suza RHD to Uttar Bara Bill via Jomchari bazar road by BC at Ch. 2800m-3800m under Ramu Upazila, [Road ID 422665019] District: Coxs Bazar [Salvage Cost Tk. 1,16,495.00]</t>
  </si>
  <si>
    <t>4R ENTERPRISE,Panirchara jd road,Dhalir chara,Ramu,Cox's Bazar</t>
  </si>
  <si>
    <t>fourrenterprisecox@gmail.com</t>
  </si>
  <si>
    <t>Development of RHD - Kahatiapara Road Khalekkuzzaman Road by BC at Ch. 2500m-3500m under Ramu Upazila District Coxs Bazar. Road ID 422665009 Salvage Cost Tk. 323165.00</t>
  </si>
  <si>
    <t>M/S. Sabbir Enterprise,117/3 D.I.T Road, Fakirapool, Motijheel, Dhaka-1000.</t>
  </si>
  <si>
    <t>sabbirentp67@gmail.com</t>
  </si>
  <si>
    <t>Construction of Two 2 Two Storied Rural Market Building With 04 Storied Foundation in Eidgaw Gorthcenter Bazar Under Sadar Upazila Dist Coxs Bazar.</t>
  </si>
  <si>
    <t xml:space="preserve">Development of Arakan Road Narikel Bagan - Marichya RHD Road via Ramu Garison By BC at Ch. 7855m -9816m Road ID </t>
  </si>
  <si>
    <t>UDC Construction Ltd.,166-167, Al razi complex, Bijoynagar, Dhaka</t>
  </si>
  <si>
    <t>Construction of 90.00 m Long PSC Girder Bridge on Eidgaon G.C-Gomatoli Jetty Bazar via Gomatoli Bazar Road a Ch.4992mRoad ID422243003UpazilaSadarDistrictCoxs Bazar.</t>
  </si>
  <si>
    <t>N.L Engineers and Consortium,87-92/B, Green Road, 24 Fermview Super Market, Firmgate, Dhaka, Bangladesh.</t>
  </si>
  <si>
    <t>nazmulce97@gmail.com</t>
  </si>
  <si>
    <t>Construction of 33.00 m Long RCC Girder Bridge Over Bohachori River Under Dulahajara Union In front of Former Secretary Late Delowar Hossain House at Ch.1850mRoad ID422164043UpazilaChakoriaDistrictCoxs Bazar.</t>
  </si>
  <si>
    <t xml:space="preserve">MS. SHOVA ENTERPRISE, Khamar Bari, North Kalauzan, Lohagara, Chattogram. </t>
  </si>
  <si>
    <t>msshovaenterprise2020@gmail.com</t>
  </si>
  <si>
    <t>Construction of 1-vent 4.00m x 4.00m RCC Box Culvert Bamubil Chari UP - Fadukhula - Nandirbil Road at Ch 2670m Under Upazila Chakoria District Coxs Bazar.Road ID 422163017</t>
  </si>
  <si>
    <t>FDR</t>
  </si>
  <si>
    <t>M/S Kalam Construction,West Larpara, Bus Terminal, Coxs Bazar Sadar</t>
  </si>
  <si>
    <t>kalamegp@gmail.com</t>
  </si>
  <si>
    <t>Construction of 1-vent 4.00m x 4.00m RCC Box Culvert Bamubil Chari UP - Fadukhula - Nandirbil Road at Ch 3130m Under Upazila Chakoria District Coxs Bazar.Road ID 422163018</t>
  </si>
  <si>
    <t>M/S KADER ENTERPRISE,Bangla Bazar, PM Khali, Coxs Bazar</t>
  </si>
  <si>
    <t>Development of Ratnapalong - Holodia Mir Ahmed DC Road By BC at Ch 00-470m Under Ukhiya Upazila District Coxs Bazar.Reamining Work.Road ID 422945003</t>
  </si>
  <si>
    <t>M/S Roushon Enterprise,Dakkin Rumaliarchara, Coxs Bazar Pourashava, Coxs bazar</t>
  </si>
  <si>
    <t>roushonegp@gmail.com</t>
  </si>
  <si>
    <t>a Improvement of Harufakir Para-Kamariar bill Road at Ch 00m-910.Road ID 422945050 .b Construction of 01 no 1m x 2.00m x 1.50m Culvert at Ch326m and 02 nos 0.750m x 0.750m Culvert at Ch 02 &amp; 839m on the same road.Under Ukhiya Upazila District Coxs bazar.</t>
  </si>
  <si>
    <t>MRC-SHAMS-MEE.JV, Sultan Building, 147 Motijheel C/A, Dhaka</t>
  </si>
  <si>
    <t>mrcshamsmeejv@gmail.com</t>
  </si>
  <si>
    <t>Strengthening of Teknaf Bus Station-Shamlapur Road from at Ch: 00-15000m,UnderTeknaf Upazila, District : Cox`s Bazar.[Road ID : 422902002] [Salvage Cost : 27,43,524.00]</t>
  </si>
  <si>
    <t>M/s. M.R. Construction,147 Motijheel C/A, Sultan Building, (1st Floor) Dhaka.</t>
  </si>
  <si>
    <t>M.E.E. ENTERNATIONAL, House-27, Road-06, Block-E, Banasree, Dhaka-1219</t>
  </si>
  <si>
    <t>meeinternational18@gmail.com</t>
  </si>
  <si>
    <t>M/s Noor Syndicate-MNE (JV), Sattar chamber , 1st floor, 52, Katalgonj, Panchlaish , Ctg</t>
  </si>
  <si>
    <t>mnsmnejv@gmail.com</t>
  </si>
  <si>
    <t>Improvement of Uttar Nalbila-Matarbari GC Connecting Road by BC (Ch. 500-2000m)(ID No-422492002) under Moheskhali Upazila in Cox's Bazar District.</t>
  </si>
  <si>
    <t>DREMP</t>
  </si>
  <si>
    <t>Hasan Enterprise,Hotel Sea View,Main Road, Cox`s Bazar.</t>
  </si>
  <si>
    <t>Strengthening &amp; Widenning of Thaingkhali - Talkhola Road (by HBB) from Ch: 00m-1375m, Under Ukhiya Upazila, District: Cox`s Bazar.[Road ID:422944012]</t>
  </si>
  <si>
    <t>M/S. Shameem Construction,Chakaria,Cox`s bazar.</t>
  </si>
  <si>
    <t>Improvement of Badorkhali UP to Dakkin Matha Fishery Ghat via Fultola Bazar Ch.4400m-5600m. [Road ID: 422163004] Under Chakaria Upazila, District: Cox`s Bazar.[Salvaged Materials Cost : 29,91,432.00]</t>
  </si>
  <si>
    <t>Mam Construction-Shams Engineering (JV),Sattara Center, (09th Floor), 30/A, Nayapaltan, Dhaka-1000.</t>
  </si>
  <si>
    <t>mamshams.jv21@gmail.com</t>
  </si>
  <si>
    <t>Re-Construction of 30.0m long RCC Girder Bridge on Chainda - Rajarkul Road at Chainage: 407m ,Under Replacement Category, [Road ID: 422663004],Under Ramu Upazila, District: Cox`s Bazar.</t>
  </si>
  <si>
    <t>MAM CONSTRUCTION LTD.Plot No-03, Section No-02, Housing Estate, Comilla.</t>
  </si>
  <si>
    <t>SHAMS ENGINEERING &amp; CONSTRUCTION LIMITED. Sattara Center, (09th Floor), 30/A, Nayapaltan, Dhaka-1000.</t>
  </si>
  <si>
    <t>Dhaka</t>
  </si>
  <si>
    <t>Asian Traffic Technologies Limited, 5/1/M, Mohonpur, Ring Road, Shamoli, Dhaka.</t>
  </si>
  <si>
    <t>attbd2012@gmail.com</t>
  </si>
  <si>
    <t>Construction of 42.0m Long RCC Girder Bridge on Charkushai RHW House of Delwer - House of Sorman Bepary Road at Ch. 400m (Road ID 326184115) under Upazila Dohar District Dhaka. Package No- CBU-100/Purto-09. T.ID: 377290</t>
  </si>
  <si>
    <t>28/2/2022</t>
  </si>
  <si>
    <t>Eastland_ISAMOTI (JV), Bagmara Bazar, Nawabganj, Dhaka</t>
  </si>
  <si>
    <t>isamoti76@gmail.com</t>
  </si>
  <si>
    <t>Construction of 48.0m Long RCC Grider Bridge over Shahebkhali Khai on Joypara GC Boubazar Kathalighata Majhirkanda (RHW) (Dohar part) Road at Ch. 1350m Road ID 326184110 Upazila Dohar District Dhaka. Package no. CBU-100/Purto-08. T.ID: 373862</t>
  </si>
  <si>
    <t>31/8/2021</t>
  </si>
  <si>
    <t>M/S. ISAMOTI TRADERS, Bagmara Bazar, Nawabganj, Dhaka</t>
  </si>
  <si>
    <t>M/S. Eastland Engineering, Bagmara, Nawanganj, Dhaka.</t>
  </si>
  <si>
    <t>eastlandengineering.bd@gmail.com</t>
  </si>
  <si>
    <t>M/S Kofil and Joyti Enterprise JV, Holding No 64/7, Shop No:00, Dogormora, CRP Road, Savar, Dhaka.</t>
  </si>
  <si>
    <t>salauddinmusharof@gmail.com</t>
  </si>
  <si>
    <t>Construction of 48.0m Long RCC Girder Bridge on Majhirchar Purbachar-H/O Samad Member-H/O Mohin Mridha-H/O Omar Mridha Road at Ch. 1050m .Road ID 326184201 under Upazila Dohar District Dhaka.Package No- CBU-100/Purto-10. T.ID: 380311</t>
  </si>
  <si>
    <t>27/01/2020</t>
  </si>
  <si>
    <t>M/S Kofil Enterprise, Holding No 74/2, Shop No:07, Dogormora, CRP Road, Savar, Dhaka.</t>
  </si>
  <si>
    <t>mskofilenterprise.bd@gmail.com</t>
  </si>
  <si>
    <t>M/S Joyti Traders, Joypara Thanar More, Joypara, Dohar, Dhaka.</t>
  </si>
  <si>
    <t>joti.dhansiry@gmail.com</t>
  </si>
  <si>
    <t>M/S. Shahana Enterprise - Sazzad Barkat Construction and Engineers LTD.(JV)  , West Goalchamat, Faridpur.</t>
  </si>
  <si>
    <t>shahanaenterprisesbceljv@gmail.com</t>
  </si>
  <si>
    <t>Construction of 51.0m Long RCC Girder Bridge Over Gajhkalikhal On RHD (DIP Textile) to Kaithamara Road at Ch. 1740m. Road ID 326145075 Under Upazila Dhamrai District Dhaka.Package No- CBU-100/Purto-01. T.ID: 380312</t>
  </si>
  <si>
    <t>28/01/2020</t>
  </si>
  <si>
    <t>Shahana Enterprise, West Goalchamat, Faridpur.</t>
  </si>
  <si>
    <t>shahana.faridpur@gmail.com</t>
  </si>
  <si>
    <t>Sazzad Barkat Construction And Engineers Ltd, Brammon Kanda, Sree Angon-7804, Faridpur Sadar, Faridpur</t>
  </si>
  <si>
    <t>sbcelbd@gmail.com</t>
  </si>
  <si>
    <t>Kamarjani-Anowara JV , 15 No. Shreeangan Market, Goalchamot, Faridpur-7804, Bangladesh.</t>
  </si>
  <si>
    <t>kamarjanianowarajv@gmail.com</t>
  </si>
  <si>
    <t>Construction of 96.00 m Long PSC Girder Bridge over Bongshi River on Shombag UP office to Bhararia UP office Road at ch. 650m Road ID 326143014 Upazila Dhamrai District Dhaka. Package CBU-100/Purto-02. T.ID: 472310</t>
  </si>
  <si>
    <t>18/10/2020</t>
  </si>
  <si>
    <t>24/03/2022</t>
  </si>
  <si>
    <t>kamarjani traders, munshibazar,kafura,Faridpur sadar,Faridpur</t>
  </si>
  <si>
    <t>kamarjani.traders@gmail.com</t>
  </si>
  <si>
    <t>M/S Anowara Traders, Nalgora, Shibchar, Madaripur.</t>
  </si>
  <si>
    <t>khanreazul_haque@yahoo.com</t>
  </si>
  <si>
    <t>M/s Farok &amp; Brothers, Barrah Bazar, Nawabganj, Dhaka-1320.</t>
  </si>
  <si>
    <t>msfarokbrothers@gmail.com</t>
  </si>
  <si>
    <t>Construction of 20.0m Long RCC Girder Bridge on Patiljhap Bazar-Dottokhando-Charigram Hat Road Turning Point via Kumulli Road at Ch. 1000 m Road ID 326624100 Upazila Nawabganj District Dhaka. Package No- CBU-100/Purto-05. T.ID: 369060</t>
  </si>
  <si>
    <t>31/05/2021</t>
  </si>
  <si>
    <t>Sikder-Samrat JV. , C#10,144 New Baily Road, Dhaka.</t>
  </si>
  <si>
    <t>sikdersamratjv@gmail.com</t>
  </si>
  <si>
    <t>Construction of 18.0m Long RCC Girder Bridge on Mokshedpur Dohar-Pollybazar-Moura Bazar-Morichpatty-Kamarkhola-Churain-Benukhali Road at Ch. 0980 m Road ID 326622012 Upazila Nawabganj District Dhaka. Package No- CBU-100/Purto-03 T.ID: 369061</t>
  </si>
  <si>
    <t>30/06/2021</t>
  </si>
  <si>
    <t>Samrat Enterprise, C#10,144 New Baily Road, Dhaka.</t>
  </si>
  <si>
    <t>samratentrpr@gmail.com</t>
  </si>
  <si>
    <t>M/S. Sikder Enterprise, 8, DIT Extension Avenue, Monjuri Bhaban (4th flor), Motijheel, Dhaka</t>
  </si>
  <si>
    <t>sikderenterprise72@gmail.com</t>
  </si>
  <si>
    <t>M/s. Saymum Teaders- M/s. M.A. Engineering (JV) , South Charicha Bazar, Charfassain, Bhola.</t>
  </si>
  <si>
    <t>saymummae@gmail.com</t>
  </si>
  <si>
    <t>Construction of 42.0m Long RCC Girder Bridge on Kailail UP Office Tulshikhali Moricha Ferry Ghat Bazar Road at Ch. 3900 m Road ID 326623018 Upazila Nawabganj District Dhaka Package No- CBU-100/Purto-04. T.ID: 369062</t>
  </si>
  <si>
    <t>20/01/2020</t>
  </si>
  <si>
    <t>M/S. Saymum Teaders, South Charicha Bazar, Charfassain, Bhola.</t>
  </si>
  <si>
    <t xml:space="preserve"> saymumtraders66@gmail.com</t>
  </si>
  <si>
    <t>M/S. M.A. ENGINEERING, G-4,South Banasri,East Goran,Khilgaow,Dhaka.</t>
  </si>
  <si>
    <t>AR Enterprise, 20 No, Kabbokas Super Market, Kawran Bazar, Dhaka-1219 Permanent Add: 846/47Bazar Road, Moddo Badda, Gulshan, Dhaka.</t>
  </si>
  <si>
    <t>arenterprise990@gmail.com</t>
  </si>
  <si>
    <t>Widening and Strengthening of Dhaka-Mawa Road at Teghuria-Shaper Bazar via Mollarhat Road at (Ch: 6+000km to 7+765km) (Road ID 326382005) under Upazila: Keraniganj, District Dhaka. (Package No-DDIRWSP/Dhaka/Keraniganj/19-20/RD-01. T.ID: 389850)</t>
  </si>
  <si>
    <t>DDIRWSP</t>
  </si>
  <si>
    <t>24/02/2020</t>
  </si>
  <si>
    <t>Surma and Salim Enterprise (JV) , Joypara, Dohar, Dhaka.</t>
  </si>
  <si>
    <t>surmasalimjv@gmail.com</t>
  </si>
  <si>
    <t>Widening and Strengthening of Kartikpur Dohar-Barrah-Dhoiar-Balenga-Kashakali Bundh-Sonabaju-Shikaripara-Daudpur-Bandura Bazar-Majhirkanda R&amp;H Road at (Ch: 7000-10300 km &amp; 15098-20230km) (Road ID 326622006) under Upazila: Nawabganj, District Dhaka. (Package No-DDIRWSP/Dhaka/Nawabganj/19-20/RD-01. T.ID: 402429 )</t>
  </si>
  <si>
    <t>25/03/2020</t>
  </si>
  <si>
    <t>30/03/2021</t>
  </si>
  <si>
    <t>M/S. Salim Enterprise, Joypara Dohar Dhaka.</t>
  </si>
  <si>
    <t>salimenterprise13@yahoo.com</t>
  </si>
  <si>
    <t>M/S Surma Enterprise, Lotakhola , Joypora, Duhar, Dhaka.</t>
  </si>
  <si>
    <t>M/s. Sapna-Monalisa &amp; AR Enterprise JV , 20 No, Kabbokas Super Market, Kawran Bazar, Dhaka-1219</t>
  </si>
  <si>
    <t>sapnamonalisaarenterprisejv@gmail.com</t>
  </si>
  <si>
    <t xml:space="preserve">Widening and Strengthening of Belishwar RHD-Kushura GC Mohishasi Kheya Ghat Road at Ch. 0.000-4.610 km and 100.00m link road ID No. 326142004 under Dhamrai Upazila: Dhamrai. District Dhaka. (Package No-DDIRWSP/Dhaka/Dhamrai/20-21/RD-01. </t>
  </si>
  <si>
    <t>m/s monalisa , 37/1/d/1 ulon road west Rampura Dhaka</t>
  </si>
  <si>
    <t>msmonalisabd@gmail.com</t>
  </si>
  <si>
    <t>M/S. Sapna Construction,  230/1-A, Road No. 06, Tilpapara, Khilgaon, Dhaka-1219</t>
  </si>
  <si>
    <t>mssapnaconstruction@yahoo.com</t>
  </si>
  <si>
    <t>M/S Kofil Enterprise and M/S Israth Builders (JV) , Holding No 64/7, Shop No:00, Dogormora, CRP Road, Savar, Dhaka.</t>
  </si>
  <si>
    <t>kofilandisrath.jv@gmail.com</t>
  </si>
  <si>
    <t>A. Rehabilitation of Shainpukur RHW-H/O Fazal-H/O Saleha-H/O Nannu Mia Road Ch 00m-1700m under Dohar Upazila Dist Dhaka. Road ID 326184001; B. Rehabilitation of Fultala Dohar-Bethua-Alamin Bazar Road Dohar Portion Road Ch 00m-2100m under Dohar Upazila Dist Dhaka. Road ID 326182010; C. Rehabilitation of Bilashpur UP Office-Hazarbigha-Choto Ramnathpur-Harichandil-Mahmudpur UP Office Road Ch 00m-3700m under Dohar Upazila Dist Dhaka. Road ID 326183011; D. Rehabilitation of Latakhola-Chanderbill-Choto Ramnathpur Road Ch 00m-1400m under Dohar Upazila Dist Dhaka. Road ID 326184032; E. Rehabilitation of Kartikpur Bazar Bridge-H/O Tofajjal Munshi-Mahmudpur H/O Rashid Dewan-Hazaribigha Road Ch 00m-1800m under Dohar Upazila Dist Dhaka. Road ID 326184074; F. Rehabilitation of Nayabari UP Office-Dohar Bazar-Arangabad Bazar Road Ch 00m-550m under Dohar Upazila Dist Dhaka. Road ID 326183003. Package No. FDR/Dha/17-18/UZR/UNR/VR/W04-6. TID-211540.</t>
  </si>
  <si>
    <t>M/S Israth Builders, 12/cha/2/1, Shamoly Mohammedpur, Dhaka.</t>
  </si>
  <si>
    <t>msisratbuilders.bd@gmail.com</t>
  </si>
  <si>
    <t>M/S. Khosheda Enterprise, Matuail, Bhuiyan Bari(Near Eidgha) Jatrabari Dhaka -1362.</t>
  </si>
  <si>
    <t>khoshedaenterprise@gmail.com</t>
  </si>
  <si>
    <t>a Development of khejurbag main road to Rabinagar road by RCC from ch 00m-750.30m under Suvaddya Union Upzila Keraniganj Dist Dhaka. Road ID No. 326385185.b Development of khejurbag main road to Dr. Tota house road by RCC from ch 492m-699.40mm under Suvaddya Union Upzila Keraniganj Dist Dhaka. Road ID. No. 326385184. Package No. RIIDKP/Dhaka/Kare-11/17-18</t>
  </si>
  <si>
    <t>RIIDKP</t>
  </si>
  <si>
    <t>20/05/2018</t>
  </si>
  <si>
    <t>M/S. Zaman Enterprise., House No : 1/5/B, 4th Floor, East Side Tawhid Tower -7, Tolarbagh Panir Tanki, Gate No. 01, Mirpur-01, Dhaka-1216.</t>
  </si>
  <si>
    <t>sign_1978@yahoo.com</t>
  </si>
  <si>
    <t>Improvement of RCC road from Mollar UZR Road to Modderchar govt. primary School road via Mollarhat road at Ch. 00-900m Under Konda UP Upazila Keranigonj Dist Dhaka. ID no326384175. Package No. RIIDKP/ Dhaka/kare-16/17-18. TID: 236839</t>
  </si>
  <si>
    <t>30/11/2020</t>
  </si>
  <si>
    <t>S. Sarker Enterprise and Rashid &amp; Brothers JV. ,   37/, Nayapaltan Road, (3rd Floor), Room: 4B</t>
  </si>
  <si>
    <t>srashidandbrothers@gmail.com</t>
  </si>
  <si>
    <t>Construction of 48m Long RCC Girder Bridge Beside of Pargandaria School over Pargandaria khal at ch. 2610km  under Keraniganj District Dhaka.ID No 326382008. Package No. RIIDKP/ Dhaka/kare-20/17-18. TID: 236870</t>
  </si>
  <si>
    <t>24/02/2019</t>
  </si>
  <si>
    <t>M/S S. Sarker Enterprise, Vill: Zazira, P.O- Konda, P.S: Dakkhin Keraniganj, Dhaka-1310.</t>
  </si>
  <si>
    <t>mss.sarkerenterprise@gmail.com</t>
  </si>
  <si>
    <t>M/S Rashid And Brothers, Vill: Zazira, P.O- Konda, P.S: Dakkhin Keraniganj, Dhaka-1310.</t>
  </si>
  <si>
    <t>egp.suzan@gmail.com</t>
  </si>
  <si>
    <t>M/S. SAFIA ENTERPRISE , Ja-38, Mohakhali, Banani, Dhaka-1213</t>
  </si>
  <si>
    <t>safiaenter@gmail.com</t>
  </si>
  <si>
    <t>Construction of 18m Long RCC Girder Bridge on Aganagar Up office-Kaliganj Bazar via Khalpar over Zainagar Charkutub Khal at ch.0700km.under Keraniganj Upazila.District Dhaka. ID No 326383004. Package No. RIIDKP/ Dhaka/kare-19/17-18. TID : 236842</t>
  </si>
  <si>
    <t>Angira Electronics - Shahid Brothers JV ,   House-213, Road-12, Block-B, Pallabi, Mirpur-12, Dhaka</t>
  </si>
  <si>
    <t xml:space="preserve">  angira.shahid@gmail.com</t>
  </si>
  <si>
    <t>a Improvement of road from Razendrapur graveyard to H/O Muktijuddha Bodi road from Ch. 500m-1000m by RCC and Solar Street light under Teghuria UP Upazila Keraninganj Dist Dhaka. b Improvement of road from Teghuria to Poschimdi Rajendrapur road from Ch. 2010m-3735m by BC and Solar Street light under Teghuria UP Upazila Keraniganj Dist Dhaka. Package no. RIDKP/Dhaka/kare-22/19-20. TID: 412506</t>
  </si>
  <si>
    <t>30/04/2021</t>
  </si>
  <si>
    <t>Angira Electronics Private Limited, 1/11, Setara's Dream, Begum Rokeya Avenue, Pallabi, Mirpur-12</t>
  </si>
  <si>
    <t>info.angirasolar@gmail.com</t>
  </si>
  <si>
    <t>M/S. Shahid Brothers, Elite House (7th Floor) Suit: A, 54, Motijheel C/A Dhaka-1000.</t>
  </si>
  <si>
    <t>M/S. Kazi Traders, Village : Khejurbag, P.O: Suvadda, P.S: Keranigonj, Dhaka, Bangladesh</t>
  </si>
  <si>
    <t>kazitraders62@gmail.com</t>
  </si>
  <si>
    <t>a Development of Brammongaon UZR to Bibirbazar Kawtail Main road Shop of Babul Mia to Rishipara Mondir from Ch. 00m-270m road by RCC and Solar Light Ch. 00m-411m sewerage line under konda UP Upazila Keraniganj Dist Dhaka. b Development of road from Hasnabad Chairmanbari to PDB Power Station to Container Port road Hasnabad Main Road to Container Port road from Ch.00m-315m by RCC and Ch. 00m-430m Sewerage line under Suvaddah UP Upazila Keraniganj DistDhaka. Package no RIDKP/Dhaka/kare-23/19-20. TID : 412507</t>
  </si>
  <si>
    <t>15/05/2021</t>
  </si>
  <si>
    <t>a Improvement of road from Zazira GCCR road to Purbo Zazira ghat via Zazira govt. Primary School Road Ch. 00m-1350m by RCC and Solar Street Light under Konda UP Upazila Keraniganj Dist Dhaka. b Improvement of road to Bibir Bazar GC Ch. 1950m-2650m by RCC and Solar Street Light under Konda UP Upazila Keraniganj Dist Dhaka.Package no. RIDKP/Dhaka/kare-24/19-20. TID : 412508</t>
  </si>
  <si>
    <t>M/S. Basori Traders, Jainopur, Keraniganj, Dhaka.</t>
  </si>
  <si>
    <t>msbasoritraders.bd@gmail.com</t>
  </si>
  <si>
    <t>Construction of 20.00 m Long RCC Girder Bridge on Chunkutia R&amp;H Kaliganj Bazar Road at Ch. 0920 Km Upazila Keraniganj Dist Dhaka. Package no. RIDKP/Dhaka/kare-25/19-20</t>
  </si>
  <si>
    <t>21/06/2020</t>
  </si>
  <si>
    <t>MAM KBL NTCL JV, House-470, Road-31 DOHS, Mohakhaki, Dhaka-1216</t>
  </si>
  <si>
    <t>mamkblntclegpbd@gmail.com</t>
  </si>
  <si>
    <t>a. Improvement of road from Zazira Boat ghat to 1-1/0 Hormuz via HID Kutub Uddin Ch. 00m-913m by RCC Solar Road Light and Sewerage Ling alder Konda UP Upazila Keraniganj Rist Dhaka b. Improvement of road or Brammongaon GC to Brammongaon Graveyard Road via GCCR Road to WO Mr. Hannan Ch. 00m-605m by RCC and Solar Road Light under Konda UP Upazila Keraniganj Dist Dhaka. Package No. RIDKP/Dhaka/Kare-28/20-21 (TID: 531317)</t>
  </si>
  <si>
    <t>25.06.2021</t>
  </si>
  <si>
    <t>KINGDOM Builders Limited, House-470, Road-31, DOHS, Mohakhali, Dhaka-1206</t>
  </si>
  <si>
    <t>MAM CONSTRUCTION LTD., Plot No-03, Section No-02, Housing Estate, Comilla.</t>
  </si>
  <si>
    <t>Natural Trading Company Ltd., house-470, road-31, DOHS, Mohakhali, Dhaka-1216</t>
  </si>
  <si>
    <t>egpntclbd@gmail.com</t>
  </si>
  <si>
    <t>Improvement of Ghorakanda-Gopalkrisnapur road via Chouna GPS at Ch.00-2080m under Upazila Dhamrai Dist: Dhaka. Road ID: 326145028.</t>
  </si>
  <si>
    <t>GDP-3</t>
  </si>
  <si>
    <t>30/11/19</t>
  </si>
  <si>
    <t>M/S. Zaman Enterprise, House No : 1/5/B, 4th Floor, East Side Tawhid Tower -7, Tolarbagh Panir Tanki, Gate No. 01, Mirpur-01, Dhaka-1216.</t>
  </si>
  <si>
    <t xml:space="preserve">Improvement of Chowhat UP Office to Mokimpur Bazar Dimukha Bus Stand-Nodi Ghat Road at Ch. 4500-6500m Road ID no326143017 under Upazila Dhamrai Dist Dhaka. </t>
  </si>
  <si>
    <t>Improvement of Shailan Foot Bridge-Kulinda Bridge via Kulinda Madrasha road Ch.00.00- 1000.00m. Road ID no 326144111 under Upazila Dhamrai Dist Dhaka.</t>
  </si>
  <si>
    <t xml:space="preserve"> Improvement of Joypura-Bansshor Munsirs house to Azahar Chairman house via Lal mia house Road at Ch 00-2240m under Dhamrai Upazila Dhaka. Road ID no 326145076. </t>
  </si>
  <si>
    <t>M/S. Israt Builders, 12/cha/2/1, Shamoly Mohammedpur, Dhaka-1207</t>
  </si>
  <si>
    <t>A) Improvement of Tetail-Dakaitmara at (Ch.2500-3500m) Under Upazila Dhamrai Dist- Dhaka. Road ID No.326144004. B) Improvement of Balia RHD to Balia High school Road at (Ch.00-1000m)  Under Upazila Dhamrai Dist- Dhaka. Road ID No.3326144039</t>
  </si>
  <si>
    <t>M/S Joint Bricks Traders, Vill: Ittagacha, Post : Bankal P.S: Satkhira, Satkhira 9400</t>
  </si>
  <si>
    <t>sayeed712@yahoo.com</t>
  </si>
  <si>
    <t>1. Construction of 45m Long  PC Girder bridge Over Gazikhali Khal Near Naogaon HIgh School at (Ch. 7+800km) Under Upazila: Dhamrai District: Dhaka. ID No. 326142011.</t>
  </si>
  <si>
    <t>M/S Surma and Khosheda Enterprise (JV) , Alhajj Rahim Bhuiyan Centre, 80 C/2 Bibir Bagicha, North Jatrabari, Dhaka-1204</t>
  </si>
  <si>
    <t>surma.khosheda@gmail.com</t>
  </si>
  <si>
    <t>2. Construction of 98.10m Long  PC Girder bridge Over Banshai River on Kalampur UZR at Sombug GPS-Dhamrai RHD via Asulia Road at 0+200km Under Upazila: Dhamrai District: Dhaka. ID No. 326144125.</t>
  </si>
  <si>
    <t>20/02/2019</t>
  </si>
  <si>
    <t>27/02/2020</t>
  </si>
  <si>
    <t>Noona Traders-Fastbuild JV ,   House-15(2nd Floor), Road-12(New), Dhanmondi, Dhaka-1209</t>
  </si>
  <si>
    <t>noonafastbuildjv@gmail.com</t>
  </si>
  <si>
    <t>Constuction of 75m Long PC Girder Bridge over Bangshi River on Depashai Shantir Dokan-Noapar Khalifa Bari Road-ShaburJoypara GC-Majhir Char Bazar-Kutubpur-Debinagar-Kulachari-Kazir Char R&amp;H Road at Ch.1150m under Upazila Dhamrai District Dhaka Road ID No. 326145078.</t>
  </si>
  <si>
    <t>FASTBUILD, 38, Free School Street, Kalabagan, Dhaka</t>
  </si>
  <si>
    <t>fastbuild.bd@gmail.com</t>
  </si>
  <si>
    <t>Noona Traders,154, Motijheel Mosjid Market (2nd Floor), Room No.301-303, Motijheel C/A, Dhaka.</t>
  </si>
  <si>
    <t>noonatraders@yahoo.com</t>
  </si>
  <si>
    <t>2.a) Improvement of Khararchar Bazar to Kangsha Kheya ghat via Pachu Fakir Bari Road at Ch.00-2000m by BC under Upazila Dhamrai District Dhaka Road ID No. 326144063.                                                               b) Improvement of Fakir Bari to Kheya Ghat Road at ch. 00-1000m by BC under Upazila Dhamrai, District Dhaka Road ID No. 326145114.                                                                                                              c) Improvement of Dakhin Khararchar to Kheya ghat  Road (Dulurhouse) at ch. 00+500m by  BC under Upazila Dhamrai District Dhaka Road ID No. 326145113.</t>
  </si>
  <si>
    <t>26/08/2019</t>
  </si>
  <si>
    <t>5.a) Improvement of Kaimtara Atimatin (Atimaithan) Khararchar Bazar Road by BC at Ch.00-1750m  under Upazila Dhamrai District Dhaka Road ID No. 326144012.                                                                                                       b) Improvement of  Haridashpur Graveyard to Amchimur-Gomgram Road (Haridashpur Graveyard to Amchimur-Gomgram Road (Haridaspur to Gomgram road) by BC at  ch. 2000-3000m  under Upazila Dhamrai, District Dhaka Road ID No. 326144005.                                                                                                            c) Improvement of Raghunathpur Amtala GC (via Gairakul) Road (Raghunathpur-Gairkul) by BC at ch. 1300+12800m  under Upazila Dhamrai District Dhaka Road ID No. 326145034.</t>
  </si>
  <si>
    <t>17/06/2019</t>
  </si>
  <si>
    <t>22/06/2020</t>
  </si>
  <si>
    <t>a Improvement Shiti Bazar to Nowgaon Kait Bazar Road from Ch. 00-1000m under Upazila Dhamrai District Dhaka. ID no326144084. salvage amount Tk. 304328.00. b Improvement Fakir Bari Mosque to Chairman Bari Road from Ch. 00-1200m under Upazila Dhamrai District Dhaka. ID no326154116. salvage amount Tk. 107743.00. c Improvement Kutirchar BC to Rouha Imamuddin house via Karim Kaimtara hat road by BC at Ch. 00-2000m under Upazila Dhamrai District Dhaka. ID no326144048. Package No. GDP-3/D-49.</t>
  </si>
  <si>
    <t>M/S. Anika Enterprise, House-01, Road-09, PC Culture Housing Society Mohammadpur, Dhaka.</t>
  </si>
  <si>
    <t>msanikaenterprise.bd@gmail.com</t>
  </si>
  <si>
    <t xml:space="preserve">Improvement of Chapil-Dhamrai- Dhantara Road from Ch. 00-2500m Road ID No. 326144018 Salvage Cost 325468.00 under Upazila Dhamrai District Dhaka  </t>
  </si>
  <si>
    <t xml:space="preserve">6.a) Improvement of Chapil River Ghat-Chapil Road by BC at Ch.00-2170m  under Upazila Dhamrai District Dhaka Road ID No. 326145010.                                                                                                       b) Improvement of Chapil-Nawagaon Road by BC at  ch. 00-1500m  under Upazila Dhamrai, District Dhaka Road ID No. 326145008.   c) Improvement of Amta UP Office (Rafiq shop) to Saturia Upazila H/Q  (Dhamrai Portion) Road by BC at Ch.00-2200m  under Upazila Dhamrai District Dhaka Road ID No. 326143023.   </t>
  </si>
  <si>
    <t>M/S. S.S Enterprise, 845/47, Moddho Badda, Bazar Road, Badda, Dhaka</t>
  </si>
  <si>
    <t>ssenterprise1305@gmail.com</t>
  </si>
  <si>
    <t>2. Improvement of Dighol Gram Zohir (Uddin) House Eidgha Field via Syaed para Morarchar Connecting road at Ch. 00-1000m under Upazila Dhamrai District Dhaka. ID no326144112. (326144117).</t>
  </si>
  <si>
    <t>R.S Trading Corporation, Shop # 86, 87, Misco Super Market, 4 No. Darus Salam Road, Mirpur, Dhaka-1216.</t>
  </si>
  <si>
    <t>rstcorporation73@gmail.com</t>
  </si>
  <si>
    <t xml:space="preserve">(a)  Improvement of Attulla Korban's house to Notun Kahela GPS Road at Ch. 00-600m under  Upazila Dhamrai District Dhaka. Road ID No. 326144077.                                                                                                            b) Improvement of Joga Market - Atullar Bazar Road at Ch. 00-1000m under Upazila: Dhamrai, District: Dhaka Road ID No. 326145159.  </t>
  </si>
  <si>
    <t>Trade Vox International, House-41, Road-7, Block-C, Rampura Banasree, Dhaka.</t>
  </si>
  <si>
    <t>tradevoxinternational@gmail.com</t>
  </si>
  <si>
    <t>a) Improvement of Shombag UP office to Bharaia UP Office   Road at Ch. 6+200km -6+800km by Bituminous Carpeting  under Upazila: Dhamrai, District: Dhaka Road ID No. 326143014                                           b) Improvement of  Digholgram Emarot (Uddin) house to Abdul Mannan Master house  Road at Ch. 00 -500m by BC  under Upazila: Dhamrai, District: Dhaka Road ID No. 326144113(326144118)</t>
  </si>
  <si>
    <t>Tangid Traders, Bannal, Dhamrai, Dhaka.</t>
  </si>
  <si>
    <t>tangidtraders@yahoo.com</t>
  </si>
  <si>
    <t>a) Improvement of  Digholgram Sobed Ali house to Digholgram Govt. Primary School   Road at Ch. 00 -500m by BC  under Upazila: Dhamrai, District: Dhaka Road ID No. 326144114(326144119)                      b) Improvement of  Sayeed para Govt. Primary School to Bocharbari Govt. Primary School via Morar char  Road  (Sahaid para to BMP Bazar) at Ch. 00 -1000m  by BC  under Upazila: Dhamrai, District: Dhaka Road ID No. 326144030</t>
  </si>
  <si>
    <t>M/S Kofil Enterprise &amp; M/S Islam Construction (JV) , Holding No 64/7, Shop No:00, Dogormora, CRP Road, Savar, Dhaka.</t>
  </si>
  <si>
    <t>kofilbiplob84@gmail.com</t>
  </si>
  <si>
    <t>Construction of 54.00m Long RCC Girder Bridge on Jalsa RHD R&amp;HW-Suapur GC Road Near Rajnagar Bazar Over Gazikhali River at Ch.10700m under Union Suapur Upazila Dhamrai District Dhaka Road ID No. 326142011. Package No- GDP-3/D-93</t>
  </si>
  <si>
    <t>M/S Kofil Enterprise , Holding No 74/2, Shop No:07, Dogormora, CRP Road, Savar, Dhaka.</t>
  </si>
  <si>
    <t>M/S Islam Construction Vill: Batulia, PO: kalampur, Upazila:Dhamrai, Dist:Dhaka.</t>
  </si>
  <si>
    <t>msislamconstruction.bd@gmail.com</t>
  </si>
  <si>
    <t>a Improvement of Meghula pry. School RHW-Dakshin Shimulia Pry. School-Dhitpur Padma bypass road from Ch. 3087-4480m under Upazila Dohar District Dhaka. ID no326184060. salvage amount Tk. 67415.00. b Improvement of Char Kushai-Bhuya Bari Road Char Kushai Main Road-Char Kushai Parimary School from Ch. 00-695m under Upazila Dohar District Dhaka. ID no326185007. salvage amount Tk. 97837.00. c Improvement of Uttar Moura Buchir Bill- H/0 Kalu Dewan- Hurarbill- H/O Imran Road from Ch. 00-1000m under Upazila Dohar District Dhaka. ID no326184084. salvage amount Tk. 628431.00. d Improvement of Charkushai H/O Nur Mohammad Amina Doctor House- Dewbhog Pry. School- H/0 Alal H/0 Khalak- H/0 Karim Bepary- H/0 Munsur from Ch. 850-1455m under Upazila Dohar District Dhaka. ID no326184187. Package No. GDP-3/D-47.</t>
  </si>
  <si>
    <t>M/S. Surma Enterprise , Lotakhola , Joypora, Duhar, Dhaka</t>
  </si>
  <si>
    <t>Construction Of 42.00m Long RCC Slab Bridge On Joypara RHW-Bilashpur Up Office Road at Ch.1400m Road ID No.326183004 Under Union Bilashpur Upazila Dohar District Dhaka</t>
  </si>
  <si>
    <t xml:space="preserve">Prince-Mamun-JV ,  College Road, Poura Kathali, Bhola. </t>
  </si>
  <si>
    <t>princemamun001@gmail.com</t>
  </si>
  <si>
    <t>Construction of 50.00m Long RCC Girder Bridge on Joypara GC Majhichar Bazar-Kutubpur Debinagar-Kulchari-Kazirchar RHW Road at Ch.1130m under Bilashpur Union Upazila Dohar District Dhaka Road ID No. 326182008 Package no. GDP-3/D-86</t>
  </si>
  <si>
    <t>M/S. Prince Enterprise , College Road, Poura Kathali, Bhola.</t>
  </si>
  <si>
    <t>Md. Eunus Al Mamun , Thana Road, Charfassion, Bhola.</t>
  </si>
  <si>
    <t>a. Improvement of Sirajpur Hat to Matabpur Ferry Ghat Road from Ch. 00-2000m under Upazila Nawabganj Dist Dhaka. ID no 326624032. b. Improvement of Pragram Graveyard-Ferryghat Road Ch. 00-2300. N.gonj P.hat UZR at Pragram Graveyard-Malikanda via Modhupur Ferryghat under Upazila Nawabganj Dist Dhaka. ID no 326624074. Package No. GDP-3/D-15.</t>
  </si>
  <si>
    <t>M/S. Bhuiyan &amp; Brothers , 123/F,South Bishil Mirpur.Dhaka</t>
  </si>
  <si>
    <t>tofaila84@gmail.com</t>
  </si>
  <si>
    <t>a. Improvement of Janttail UP Office-Dhapari Bazar-Gobindopur-Billpally-Bangla Bazar road at Ch.6000- 7000m &amp; Ch. 7200-82000m. under Upazila Nawabganj Dist Dhaka. ID no 326623003. b. Improvement of Tikorpur RHD at H/O Omer Ali to Durgapur Bridge road at Ch. 00-1240m. under Upazila Nawabganj Dist Dhaka. ID no 326624165. Package No. GDP-3/D-16.</t>
  </si>
  <si>
    <t>a. Improvement of road from Alalpur Bazar to Joykrishnapur UP office road Ch. 2450-4730m. under Upazila Nawabganj Dist Dhaka. ID no 326623004. b. Improvement of road from Soto Kowniakandhi-Godaraghat-Boro-Kawniakandi Govt. Pry. School Soto Kowniakandhi-Kasikata-Kawniakandi River Ghat road Ch. 00-2000m. under Upazila Nawabganj Dist Dhaka. ID no 326625090. Package No. GDP-3/D-17.</t>
  </si>
  <si>
    <t>Improvement of Road from Sholla UP Office- Dattakhonda- Balukhonda Bazar via Chukuria Sholla UP Office- Dattakhanda- via Patilja Bazar Ch. 1750-3750m road under Upazila Nawabganj District Dhaka. Road ID no. 326623013 B. Improvement of Road from Nawabganj-Paragram UZR at Sinjor- Aowna Bazar Ch. 00-1000m road Under Upazila Nawabganj District Dhaka. Road ID no. 326624064. Package No. GDP-3/D-22. Total salvage amount Tk. 308597.00</t>
  </si>
  <si>
    <t>Improvement of Nawabgonj Paragam UZR-Mashail-Modhopur P/S via Durika Road at (Ch.00-970m) under Upazila Karaniganj Dist Dhaka. Road ID no 326624031</t>
  </si>
  <si>
    <t>8.Improvement of Kartikpur-(Dohar). Awaliabad-Kacharighat-Bandura Bazar-Majhirkanda (R&amp;H) Road at (Ch.3750-5750m) under Upazila Nawabganj Dist Dhaka. Road ID no 326622008.  b. Improvement of Noapara village to (Noa Mailal road) (Naopara village road) at Ch. 00-1500m under Upazila Nawabganj Dist Dhaka. Road ID no 326625183.                              C. Improvement of Shikaripara College-Hagradhi Road at at Ch. 00-1000m under Upazila Nawabganj Dist Dhaka. Road ID no 326625077.</t>
  </si>
  <si>
    <t>Khosheda and RM JV , 44/27 (2nd Floor) North Dhanmondi, Kalabagan, Dhaka</t>
  </si>
  <si>
    <t>khosheda.rm@gmail.com</t>
  </si>
  <si>
    <t xml:space="preserve">9.a) Improvement of Nawabgonj-Paragram (Hat) UZR-Sonapur Sholla-Aowna (Unr Connected  Road) UP Road at (Ch.900-2000m) under Upazila Nawabganj Dist Dhaka. Road ID no 326624152.                                                                                                        b. Improvement of Sholla UP Office-Shingzor Bazar-Konda Bazar via Modonmohanpur Road at Ch. 1530-3530m under Upazila Nawabganj Dist Dhaka. Road ID no 326623012.                              </t>
  </si>
  <si>
    <t>23.06.20120</t>
  </si>
  <si>
    <t>RM Construction , 44/27 North Dhanmondi, Kalabagan Dhaka - 1205, Bangladesh</t>
  </si>
  <si>
    <t>info@rmconstructionbd.com</t>
  </si>
  <si>
    <t xml:space="preserve">M/S. Bonna Enterprise , Botia Joypara, Dohar, Dhaka. </t>
  </si>
  <si>
    <t>msbonnaenterprise2015@yahoo.com</t>
  </si>
  <si>
    <t xml:space="preserve">1. a) Improvement Shankarkhali-Shantirbazar-Meghula (Sonahazra Tafiz member house – Shankarkhali  Mizan house) Road at Ch. 00 -1000m under Upazila: Nawabganj District: Dhaka Road ID No. 326624126 b) Improvement of Kolakopa RHD (amtala) to Poddar Bazar (Kolakopa UP   Amtola to Poddar Bazar Road)  (Harvanga RHD at (Amtola) – Poddar Bazar near Shoeb house Road) at Ch. 00-800m under Upazila: Nawabganj District: Dhaka Road ID No. 326625193 c) Improvement of KalaKopa UP Samshabad  Kaowmi Madrasha  to Sub-Station (Thana road –Purba Shamsabad house of Ali Member Road at Ch. 00-1500m under Upazila: Nawabganj District: Dhaka Road ID No. 326624121 </t>
  </si>
  <si>
    <t>a. Improvement of Kolakopa RHD amtala to Poddar Bazar Kolakopa UP Amtola to Poddar Bazar Road Harvanga RHD at Amtola Poddar Bazar near Shoeb house Road at Ch. 00-800m under Union KolaKopa Upazila Nawabganj District Dhaka Road ID No. 326625193 Salvage Cost 1521946.00. b. Improvement of KalaKopa UP Samshabad Kaowmi Madrasha to Sub-Station Thana road Purba Shamsabad house of Ali Member Road at Ch. 00-1500m under Union KolaKopa Upazila Nawabganj District Dhaka Road ID No. 326624121. Package No. GDP-3/D-56</t>
  </si>
  <si>
    <t xml:space="preserve">  Improvement of Komorgonj G.C- Paragram GC via Koilail U.P Road at  Ch. 4250-7425m under Upazila: Nawabganj District: Dhaka Road ID No. 326622015</t>
  </si>
  <si>
    <t>Surma Isamoti JV , Thikana Apartment, House #6, Flat #A-2, Green Corner, Green Road, Dhaka-1205</t>
  </si>
  <si>
    <t>surmaisamoti.2.jv@gmail.com</t>
  </si>
  <si>
    <t>Improvement of Komorgonj G.C- Paragram G.C via Koilail U.P Road at  Ch. 7425-10600m under Upazila: Nawabganj District: Dhaka Road ID No. 326622015</t>
  </si>
  <si>
    <t xml:space="preserve"> Improvement of Baruakhali Union Brammonkhali – Bairchar Mosque Road (Brammonkhali to Baher Char Mosque via Bahercahr GPS Road) at  Ch. 00-2000m under Upazila: Nawabganj District: Dhaka Road ID No. 326624164 (326624215)</t>
  </si>
  <si>
    <t>06.11.2019</t>
  </si>
  <si>
    <t>a) Improvement of Kumarbarilla Govt. Pramary School to  Karpara Bridge  road at  Ch. 00-580m under Upazila: Nawabganj District: Dhaka Road ID No. 326624181 (326624221)                                                   b) Improvement of Kandabarilla GPS to Alalpur Bhuterghat -Usman memorial Hospital road at  Ch. 00-1600m under Upazila: Nawabganj District: Dhaka Road ID No. 326624182 (326624220)</t>
  </si>
  <si>
    <t>Improvement of Vangavita Ferryghat to Nawabganj Paragram hat via Masail Rich Rishipara via Dignara by BC Road at Ch. 1000-3000 m under Koilail Union Upazila Nawabganj District Dhaka Road ID No. 326624075 Salvage amount Tk 1198916.00 .T.ID: 412279</t>
  </si>
  <si>
    <t>Maz Bussiness Syndicate , 60, West Agargaon, Dhaka-1207</t>
  </si>
  <si>
    <t>asad.zaman.maz@gmail.com</t>
  </si>
  <si>
    <t>Improvement of Dr. Sirajul IslamAlgichar Graveyard via Miah Bari Mosque to Late Abdul Wadud House road by BC Road at Ch. 00-1000m under Braha Union Upazila Nawabganj District Dhaka Road ID No. 326624166 326624277 Salvage amount Tk 354622.00.T.ID: 376661</t>
  </si>
  <si>
    <t>Shadab Construction , 46/2/KO, Zigatola, Dhanmondi, Dhaka.</t>
  </si>
  <si>
    <t>shadabconstructionbd@gmail.com</t>
  </si>
  <si>
    <t>Improvement of Baruyakhali Dirghogram Adam Ali House to Mohamod Ali House Road at Ch.00-1000m. under Baruakhali Union Upazila Nawabganj District Dhaka Road ID No. 326625218326624218</t>
  </si>
  <si>
    <t>Dewan Construction , Vill=Dohar, P.O.=Dohar, P.S.=Dohar, Dist=Dhaka</t>
  </si>
  <si>
    <t>dewanconstructiondohar@gmail.com</t>
  </si>
  <si>
    <t>a Improvement of Baruakhali Bheramuria Borhan Mollah House to Darikandi Jalal House Road at Ch. 00-775m under Baruakhali Union Upazila Nawabganj District Dhaka Road ID No. 326625217326624213 b Improvement of Baruakhali House of Sultan Khan Bhangapara Bridge Road at Ch. 00-670m. under Baruakhali Union Upazila Nawabganj District Dhaka Road ID No. 326625212 326624219 Salvage Cost 200977.00. T.ID: 376664</t>
  </si>
  <si>
    <t>Mayer Doa Construction , Lotakhola, Palamganj, Dohar, Dhaka-1330.</t>
  </si>
  <si>
    <t>mayerdoyaconst19@gmail.com</t>
  </si>
  <si>
    <t xml:space="preserve">Improvement of Koilial UP Office Agla Bazar Koilil Union -Koilil Madrasha- Koilil Lonchghat Road at Ch.1000-2500m under Koilal Union UpazilaNawabganj District Dhaka Road ID No. 326623015. T.ID: 376665 </t>
  </si>
  <si>
    <t>Faruk-Diba JV , Barrah, Nawabganj. Dhaka.</t>
  </si>
  <si>
    <t>farukdibajv20@gmail.com</t>
  </si>
  <si>
    <t xml:space="preserve">Improvement of Barrah-Kandamatra- Endrakhaly to Vawalia Graveyard to UZR Road at Ch. 00 - 2000m under Barrah Union Upazila Nawabganj District Dhaka Road ID No. 326143029 Salvage Cost BDT 417056.00 </t>
  </si>
  <si>
    <t xml:space="preserve">M/S. Diba Enterprise  , Nawabganj Bazar Nawabganj Dhaka. </t>
  </si>
  <si>
    <t>msdibaenterprise17@gmail.com</t>
  </si>
  <si>
    <t xml:space="preserve">Improvement of Jinjira Dohar R&amp;H-Komargonj Rishipara Road at Ch. 00 - 1000m under Boxnagar Union Upazila Nawabganj District Dhaka Road ID No. 326624080 Salvage Cost BDT 432386.00 </t>
  </si>
  <si>
    <t>31/03.2020</t>
  </si>
  <si>
    <t>M/S. Salim Enterprise , Joypara Dohar Dhaka</t>
  </si>
  <si>
    <t xml:space="preserve">Improvement of Nawabganj Upazila HQ- Dohar Upazila HQ via Rajpara Saheb Bazar road from Ch. 3200-5400m under KolaKopa Union Upazila Nawabganj District Dhaka Road ID No. 326622017 </t>
  </si>
  <si>
    <t>Life Enterprise , Gazir Tek, Dohar, Dhaka-1330.</t>
  </si>
  <si>
    <t>lifeenterprise19@gmail.com</t>
  </si>
  <si>
    <t xml:space="preserve">Improvement of Jantral Nantrail Gachirvita Nolkura Nolgura - Sukchan Tea Shop road at Ch. 00-2000m under Jontrail Union Upazila Nawabganj District Dhaka Road ID No. 326624168 Salvage Cost BDT 1563096.00 </t>
  </si>
  <si>
    <t>11.03.2020</t>
  </si>
  <si>
    <t>16.12.2020</t>
  </si>
  <si>
    <t xml:space="preserve">A J Trade International , 128 Shahsarity Market 2nd floor, Mirpur-1, Dhaka-1216 </t>
  </si>
  <si>
    <t>ajtradeint@gmail.com</t>
  </si>
  <si>
    <t>Improvement of road from Solla UP Atkahania Gucchogram-Graveyard Road at Ch. 00-600m under Solla union Upazila Nawabganj District Dhaka. Road ID 326625221 326624288 Package No. GDP-3/D-101</t>
  </si>
  <si>
    <t>Chisty Trading Enterprise , BANDODAKPARA HIGHWAY ROAD , ZINZIRZ, DHAKA.</t>
  </si>
  <si>
    <t>chishty.moshiul40@gmail.com</t>
  </si>
  <si>
    <t>Improvement of road from Baruakhali High School to Panilkower Embankment via Nabogram Kalimondir Baruakhali Nabogram road via Painkower Road at Ch. 1100- 2300m.under Baruakhali union Upazila Nawabganj District Dhaka. Road ID 326624111 Package No. GDP-3/D-102</t>
  </si>
  <si>
    <t>M/S Belal &amp; Brothers , 46/1 East Tejturi Bazar, Tejgaon, Dhaka-1215</t>
  </si>
  <si>
    <t>binti2011@yahoo.com</t>
  </si>
  <si>
    <t xml:space="preserve">a) Improvement of BastatiP Dakkin Rajabari mainroad via Dakkin Malivita to Abdullahpur road by BCfrom Ch. 0000km-1000km under Upazila Keraniganj District Dhaka. Road ID No326385311 
b) Improvement of Ruhithpur UP Lakerchar main road to Mugarchar main road via H/O. Amir Ali Master house road by BC from Ch. 0000km-1000km under Upazila Keraniganj District Dhaka. Road ID No326385331 
c) Improvement of Kalatia UP Noyagao School to Uhl Rosen Janga Bari Noyagao School- Khaskandi Rishibari road by BC from Ch. 0000km-0750km under Upazila Keranigarij District Dhaka Road ID No326385354. 
</t>
  </si>
  <si>
    <t>S.M Constraction , Room No-704, 6th Floor, Ananya Shopping Complex, DOHS, Baridhara, Dhaka-1206</t>
  </si>
  <si>
    <t>smdcc2014@gmail.com</t>
  </si>
  <si>
    <t xml:space="preserve">a) Improvement of Kalatiya UP Kathal Bagan mainroad to Kharakandi bazar road by BC from Ch.0000km-0775km under Upazila Keraniganj District Dhaka. Road ID No326385349 salvage amount Tk. 74140.00. 
b) Improvement of Kalatiya UP Char Aksait Kheyaghat to H/o Aziz road by BC from Ch. 0000km-0750km under Upazila Keraniganj District Dhaka. Road ID No326385348 
c) Improvement of Kalatia UP Kharakandi main road to Graveyeard road Natun Char Kharakandi Kashi Fokirer Mazar to via hati by BC from Ch. 0000km-1000km under Upazila Keranigarij District Dhaka Road ID No326385353 
d Improvement of Bosila bridge Approach road to Motalib Company road from Ch.00-750m by BC under Upazila Keranigarij District Dhaka Road ID No326385459. 
</t>
  </si>
  <si>
    <t>Construction of 60.00m Long RCC Girder Bridge on Natunchar Kharakandi Ghat-Hoglagati Road at Ch.200m under Upazila: Keraniganj District: Dhaka Road ID No. 326384057.</t>
  </si>
  <si>
    <t>ASCL &amp; RCCL-JV , House-39, Road-6, Block-C, Niketon, Gulshan, Dhaka-1212</t>
  </si>
  <si>
    <t>ascldec19@gmail.com</t>
  </si>
  <si>
    <t>Construction of 75.0m Long PSC Girder Bridge on Subarnasur Graveyard-Char Ruhitpur Road at Ch.950m under Upazila: Keraniganj District: Dhaka Road ID No. 326385356.</t>
  </si>
  <si>
    <t>Architectural &amp; Structural Consultants Ltd. , Shikir Bazar, Kotalipara, Gopalganj</t>
  </si>
  <si>
    <t>ascl2006@yahoo.com</t>
  </si>
  <si>
    <t>Rafiq Construction Co. (Pvt.) Ltd. , 18/1 Nayapaltan Dhaka-1000</t>
  </si>
  <si>
    <t>rafiqconstructioncoltd@gmail.com</t>
  </si>
  <si>
    <t>K.M.R.M Enterprise , House#1423, South Donia, P.O- Donia, P.S- Kodomtoli/Jatrabari</t>
  </si>
  <si>
    <t>kmrmenterprise1989@gmail.com</t>
  </si>
  <si>
    <t>Improvement of Taranagar Bara Monaharia Belaboot Road Chota Vaowal Chota Monoharia Road at Ch.00-700m under Taranagor Union Upazila Keraniganj District Dhaka Road ID No. 326385205 366385455. T.ID: 376666</t>
  </si>
  <si>
    <t>M/S. Rabbi Enterprise , A-119, Bazar Road, Savar, Dhaka-1340.</t>
  </si>
  <si>
    <t>rabbienterprise19@gmail.com</t>
  </si>
  <si>
    <t>Rehabilitation of Bibir Bazar GC under Union Konda Upazila Keraniganj District Dhaka. T.ID: 386185</t>
  </si>
  <si>
    <t>M/S. Brothers &amp; Sons , Shamsali Baher char, Shamlapur Savar Dhaka</t>
  </si>
  <si>
    <t>msbrothersandsons@gmail.com</t>
  </si>
  <si>
    <t xml:space="preserve">Improvement of Notun Char Kharakandi Ghat-Hoglagathi Ghat Notun Char Kharakandi Latif Madhbor house-Rongu Hazi house via Madbor Bari Mosque Road by BC at Ch. 00-950m. under Upazila Keraniganj District Dhaka Road ID No. 326384057. Salvage amount Tk.164484.00 </t>
  </si>
  <si>
    <t xml:space="preserve">Improvement of Baghaspur Main Road to Shapur main road via Madrasha Baghapur High School Road by BC at Ch 00-987m. under Upazila Keraniganj District Dhaka Road ID No. 326385312. Salvage amount Tk.1214428.00 </t>
  </si>
  <si>
    <t>Md. Abdul Based Zihadi , 82/1 B, Kallyanpur, Mirpur, Dhaka.</t>
  </si>
  <si>
    <t>abdulbasedzihadi15@gmail.com</t>
  </si>
  <si>
    <t>1. Improvement of Charigram GPS- Mirza Golam Hafiz College road by RCC at Ch.1386-1600m Road ID 326724355 under Savar upazila Dist Dhaka. 2. Improvement of Rahimpur- Nolam Khoshaibari Bridge Pathalia Mirpur road - Rahim nolam Khoshaibari road by RCC at Ch.00-174m Road ID 326724445 under Savar upazila Dist Dhaka. Package No- GDP-IV/DHK/SAV/WR-249.</t>
  </si>
  <si>
    <t>GDP-IV</t>
  </si>
  <si>
    <t>21.11.2019</t>
  </si>
  <si>
    <t>M/S. Shanaj International , 1/B/1, FLAT : D3, ROAD : 01, SHYAMOLI, DHAKA-1207.</t>
  </si>
  <si>
    <t>shanajinter.2009@yahoo.com</t>
  </si>
  <si>
    <t>1. Improvement of Dewan Chowrasta- Sudorshon house road by HBB at Ch.00-240m Road ID 326725480 under Savar upazila Dist Dhaka. 2. Improvement of Kashipur Beparipara- Borowalia Kendrio Kabarsthan road kashipur- Dewantek-Beparipara road road by HBB at Ch.00-345m Road ID 326725038 under Savar upazila Dist Dhaka. 3. Improvement Gokulnagar-Nampara-Monohar Bridge road by HBB at Ch.00-490m Road ID 326724212 under Savar upazila Dist Dhaka. 4. Improvement of Madertek- Chouaripara-Noadda road by HBB at Ch.40-840m Road ID 326725191 under Savar upazila Dist Dhaka. Salvage amount 151650.00 Package No- GDP-IV/DHK/SAV/WR-250.</t>
  </si>
  <si>
    <t>04.08.20</t>
  </si>
  <si>
    <t>M/s. Zillur Enterprise , 03/21, Gulistan Shoping Complex (3rd Floor), Dhaka-1000.</t>
  </si>
  <si>
    <t>zillurenterprise87@gmail.com</t>
  </si>
  <si>
    <t xml:space="preserve"> 1.Improvement of Charboita Mosque to Chardewvog road by BC at Ch.00-2060m Road ID 326184044 under Dohar Upazila Dist Dhaka.2.Rehabilitation of Kharia-Dhalarpar-Goraban road by BC at Ch.00-540m Road ID 326184002 under Dohar Upazila Dist Dhaka. 3.Rehabilitation of Teen Dokan Bainnarbara Fultala Moksodpur Teen Dokan Bainnarbara road by BC at Ch.340-1580m Road ID 326184004 under Dohar Upazila Dist Dhaka.Salvage amount 48604.00 Package No- GDP-IV/DHK/DOH/WR-197</t>
  </si>
  <si>
    <t>01.01.2021</t>
  </si>
  <si>
    <t>30.11.2021</t>
  </si>
  <si>
    <t xml:space="preserve"> 1.Improvement of Shilakotha Monai Fakir House to Afzal Shikder House Via Charporolia Govt. Primary School road by BC at Ch.00-1220m Road ID 326185058 under Dohar Upazila Dist Dhaka. 2.Improvement of Banaghata Bashir House - Nikra Paka Bridge South Para- Nikra Koborsthan to Padma Baipas road by BC at Ch.800-1430m Road ID 326184178 under Dohar Upazila Dist Dhaka.3.Improvement of Holer Bazar-Alami Bazar to Mizan Nagor road by BC at Ch.3450-3843m Road ID 326184061 under Dohar Upazila Dist Dhaka. Salvage amount2633616.00 Package No- GDP-IV/DHK/DOH/WR-201. </t>
  </si>
  <si>
    <t>M/S. Prime International class one Traders (JV)  , 120, Basir Uddin Road, Kalabagan, Dhanmondi, Dhaka-1205</t>
  </si>
  <si>
    <t>mpiclassjv@gmail.com</t>
  </si>
  <si>
    <t xml:space="preserve"> 1.Improvement of MazhircharPurbo char Samad Member house to Mohon Mridha House road by BC at Ch.00-915m Road ID 326184201 under Dohar Upazila Dist Dhaka.2. Improvement of Radhnagor Bridge to Mazhirchar Madrasha road by BC at Ch.00-1200m Road ID 326184034 under Dohar Upazila Dist Dhaka. Salvage amount1763833.00 Package No- GDP-IV/DHK/DOH/WR-204</t>
  </si>
  <si>
    <t>30.01.2021</t>
  </si>
  <si>
    <t>M/S. Prime International , 120, Basir Uddin Road, Kalabagan, Dhanmondi, Dhaka-1205.</t>
  </si>
  <si>
    <t>msprimeinternational@gmail.com</t>
  </si>
  <si>
    <t>Class One Traders , 123/A, Bir Shrestha Shohid Mostafa Kamal Stadium, Mugda Kamalapur, Dhaka-1214.</t>
  </si>
  <si>
    <t>class01traders@gmail.com</t>
  </si>
  <si>
    <t xml:space="preserve"> a. Improvement of Goraban Mosque-Mahamainka Mosque-Dhalarpar H/O Mostaque Road. By BC Ch00-850m Road ID 326184128 under Dohar Upazila Dist Dhaka. b. Improvement of Haller Bazar-Modhurchar Ashram Road Sutarpara Haller Bazar- Gandhiji Ashram By BC Ch615-1000m Road ID 326184043 c. Improvement of Alamin Bazar H/O Murad Khan -Shop Of Hossain Molla Road. Sutarpara Hossain Mollah Shop - Murad Member House - Alamin Bazar Graveyard Road By BC at Ch.00-1070m Road ID 326184170 under Dohar Upazila Dist Dhaka. Salvage amount 478414.00.Package No- GDP-IV/DHK/DOH/WR-199</t>
  </si>
  <si>
    <t>26.07.2020</t>
  </si>
  <si>
    <t xml:space="preserve"> 1.Improvement of Barowakhali union Kumar Barilla School attached Alal Matbar house to Kazi Bari Kandabarilla to Dawotpur bridge road by BC at Ch.00-1600m Road ID 326624327 under Nawabganj Upazila Dist Dhaka.2.Improvement of Barowakhali union Chatrapur Main Road to Kalimondir road by BC at Ch.00-500m Road ID 326624328 under Nawabganj Upazila Dist Dhaka. Package No- GDP-IV/DHK/NAW/WR-226</t>
  </si>
  <si>
    <t xml:space="preserve"> 1.Improvement of Wazzuddin Member House to Ansar Madbar house via Anis Member house At Noyonshre road by Carpeting at Ch.00-900m Road ID 326624329 under Nawabganj Upazila Dist Dhaka.2.Improvement of Boktar Nagor Jamider House Bridge to Surendra Halder House via Panji Prohori road by Carpeting at Ch.00-725m Road ID 326625087 under Nawabganj Upazila Dist Dhaka. Salvage amount 227430.00 Package No- GDP-IV/DHK/NAW/WR-225</t>
  </si>
  <si>
    <t>M/S. Nobi Enterprise , West Lotakhola, Joypara, Dohar, Dhaka-1330</t>
  </si>
  <si>
    <t>nobienterprise.bd@gmail.com</t>
  </si>
  <si>
    <t xml:space="preserve"> Improvement of road from Tetenga Govt. Primary School Road - Meleng Bazar Road Under Unioun Koilail Upazila. Nawabganj Dist. Dhaka. Ch.1500-3000m By BC Road ID 326625142. under Nawabganj Upazila Dist Dhaka. Salvage amount 826340.00. Package No- GDP-IV/DHK/NAW/WR-211</t>
  </si>
  <si>
    <t>23.12.2020</t>
  </si>
  <si>
    <t xml:space="preserve"> Improvement of road from Nawabganj GC to Komorganj GC via Barrah UP Office under Upazila Nawabganj District Dhaka Ch.940 to 3050 m By BC Road ID 326622010. Salvage amount 2138128.00 Package No. GDP-IV/DHK/NAW/WR-3</t>
  </si>
  <si>
    <t>19.02.2020</t>
  </si>
  <si>
    <t>10.01.2021</t>
  </si>
  <si>
    <t>Geneva International, 11/C, Avenue-3, Line-12, Plot-1, Mirpur, Dhaka.</t>
  </si>
  <si>
    <t>genevaint2014@gmail.com</t>
  </si>
  <si>
    <t xml:space="preserve">a Improvement of Barrah-Kandamatra-Indrokhali- Vaoalia road by BC at Ch 00-800m under Upazila Nawabganj Dist Dhaka Road ID 326623029 b Improvement road from RHD at PKB High School to House of Yousuf Professor road by BC at Ch.00-1000m under Upazila Nawabganj Dist Dhaka. Road ID 326624150. c Improvement of of Bardhonpara RHD to Gayanhati park road RHD at Bardhanpara Isamoti River Ghat-Gayanhati Boxonagar UP road. by BC at Ch.00-1000m under Upazila Nawabganj Dist Dhaka. Road ID 326625041. Salvage 1876485.00 </t>
  </si>
  <si>
    <t>04.11.2020</t>
  </si>
  <si>
    <t>09.11.2021</t>
  </si>
  <si>
    <t>D.D Enterprise , Signhora, Patiljhap, Nawabganj, Dhaka</t>
  </si>
  <si>
    <t>d.d.enterprise8118@gmail.com</t>
  </si>
  <si>
    <t>Improvement of Road From Gazikhail Hazi Abdul Manan House- Main Road Muktijodha Tafizuddin road at ch. 00-600m DPP ID. 326624311 Road ID. 326624313 Under Nawabganj Upazila  dist Dhaka.Slavage Amount 16598400.</t>
  </si>
  <si>
    <t>21.07.2021</t>
  </si>
  <si>
    <t xml:space="preserve"> 1.Improvement of Sutipara UP Office to Ganggotia UP Office road by BC at Ch.1000-3130m Road ID 326143011 under Dhamrai Upazila Dist Dhaka. 2.Improvement of Vatarkhola Nawga road by BC at Ch.00-1750m Road ID 326145068 under Dhamrai Upazila Dist Dhaka. Salvage amount917860.00 Package No- GDP-IV/DHK/DHAM/WR-32</t>
  </si>
  <si>
    <t>09.12.19</t>
  </si>
  <si>
    <t>H.M Traders , 83/B-SIDDESHWARY CIRCULAR ROAD, MOUCHAK TOWER, SUITE#607, MALIBAGH TURN, DHAKA-1217.</t>
  </si>
  <si>
    <t>info@hmg-bd.com</t>
  </si>
  <si>
    <t xml:space="preserve"> 1.Improvement of Kelia Bhum south road Palli Salam house to Nawga Kait bazar road by BC at Ch.00-2000m Road ID 326144139 under Dhamrai Upazila Dist Dhaka. 2.Improvement of Dhamrai Fire Service Office to Kolla UP Office road by BC at Ch.500-1500m Road ID 326145111 under Dhamrai Upazila Dist Dhaka. Salvage amount560920.00 Package No- GDP-IV/DHK/DHAM/WR-253</t>
  </si>
  <si>
    <t>13.01.20</t>
  </si>
  <si>
    <t>M/S Maisha Construction (PVT) LTD  , 62/2, Goran Chatbari, Mirpur- 1, Dhaka- 1216</t>
  </si>
  <si>
    <t>maishaconstructionpvtltd@gmail.com</t>
  </si>
  <si>
    <t xml:space="preserve"> 1.Improvement of Batholi Steel Bridge to Dhaka Aricha Road via Lolitnagor and Kandapara road Dhamrai Side road by BC at Ch.00-1500m Road ID 326144128 under Dhamrai Upazila Dist Dhaka. 2.Improvement of Batholi Dharai Dhamtara GC Sharifbag Akkash Bari to Sharifbag Chorapara river ghat road by BC at Ch.00-800mRoad ID 326144128 under Dhamrai Upazila Dist Dhaka. Salvage amount453952.00 Package No- GDP-IV/DHK/DHAM/WR-254</t>
  </si>
  <si>
    <t>26.12.2019</t>
  </si>
  <si>
    <t>20.01.2021</t>
  </si>
  <si>
    <t>M/S Maisha Construction (PVT) LTD , 62/2, Goran Chatbari, Mirpur- 1, Dhaka- 1216</t>
  </si>
  <si>
    <t xml:space="preserve"> 1.Improvement of Bordail to Chowtail road by BC at Ch.00-2070mRoad ID 32645072 under Dhamrai Upazila Dist Dhaka.2.Improvement of Shitakali bazar to Barigaw road by BC at Ch.00-450mRoad ID 326145058 under Dhamrai Upazila Dist Dhaka. Salvage amount1151465.00 Package No- GDP-IV/DHK/DHAM/WR-255</t>
  </si>
  <si>
    <t>02.11.2020</t>
  </si>
  <si>
    <t>Shraboni Construction Ltd. , Village: Kuthibari-2, PO: Faridpur, Thana/Upazila: Faridpur Sadar, Dist: Faridpur.</t>
  </si>
  <si>
    <t>shraboniconstructionltd@gmail.com</t>
  </si>
  <si>
    <t xml:space="preserve"> 1. Improvement of Joypura Mohammad Ali House to Kaitamara Bridge via Awlad Mill road from Ch. 0000km-2820km by Bituminous Carpeting under Upazila Dhamrai Dist Dhaka. Road ID 326144162 2.Improvement of Nayapara to Charpara via Asrayan Prokolpo road from Ch. 0000km-0910km by Bituminous Carpeting under Upazila Dhamrai Dist Dhaka.Road ID 326145094 Salvage amount Tk.1505047.00 Package No- GDP-IV/DHK/DHAM/WR-263</t>
  </si>
  <si>
    <t xml:space="preserve"> 1.Improvement of Jalsha to Datto Nalaj road from Ch. 1000km-2064km by Bituminous Carpeting under Upazila Dhamrai Dist Dhaka. Road ID 326144068 2.Improvement of Kawalipara Bridge to Jalsha High school road Ch. 0000km-1816km by Bituminous Carpeting under Upazila Dhamrai Dist Dhaka. Road ID 326145123 Package No- GDP-IV/DHK/DHAM/WR-266.</t>
  </si>
  <si>
    <t>M/S. Anika Enterprise , House-01, Road-09, PC Culture Housing Society Mohammadpur, Dhaka-1207.</t>
  </si>
  <si>
    <t xml:space="preserve"> Improvement of road from Saturia RHD at B.D Thai Food-Baro Narayanpur Fashi Market from Ch. 00 to 1710 m under Upazila Dhamrai District Dhaka. By BC Road ID 326144114 Package No.GDP-IV/DHK/DHAM/WR-334</t>
  </si>
  <si>
    <t xml:space="preserve">Construction of 54.00m Long RCC Girder Bridge on Dhamrai GC - Shimulia GC via Kakran Bazar at Ch. 550m under Dhamrai Upazila District Dhaka. Road ID 326142013. </t>
  </si>
  <si>
    <t>14.07.2020</t>
  </si>
  <si>
    <t>20.07.2021</t>
  </si>
  <si>
    <t>Quashem Construction - Trade Vox JV , 227/2/C, West Dhanmondi ,Road No.- 10/A,Modhubazar , Dhaka.</t>
  </si>
  <si>
    <t>egp.quashemtradevoxjv@gmail.com</t>
  </si>
  <si>
    <t xml:space="preserve">Construction of 32.00m Long PC Girder Bridge on Khararchar Bazar Kansha Kheyaghat Road via Pachufakir House at Ch. 290m under Dhamrai Upazila District Dhaka. Road ID 326144063. </t>
  </si>
  <si>
    <t>11.02.2022</t>
  </si>
  <si>
    <t>Trade Vox International , House-41, Road-7, Block-C, Rampura Banasree, Dhaka.</t>
  </si>
  <si>
    <t>M/S Quashem Construction , 52, Katalgonj, Panchlaish, Chittagong.</t>
  </si>
  <si>
    <t xml:space="preserve">Construction of 46.00m Long RCC Girder Bridge on Jalsin Bazar - Laruakundo Pucca Road via Shawrail Village at Ch. 1000m under Dhamrai Upazila District Dhaka. Road ID 326144135. </t>
  </si>
  <si>
    <t>30.06.2020</t>
  </si>
  <si>
    <t>06.10.2021</t>
  </si>
  <si>
    <t xml:space="preserve">a Development of Ghatter Char School More to Basila Bridge Approch road by RCC from Ch. 0m-900m under Taranagor union upazila Keraniganj Dist Dhaka Road ID 326385125. b Development of Golam Bazar Khalpara to Habibnagor road by RCC from Ch. 0m-194.40 m under Suvaddya union upazila Keraniganj Dist Dhaka. Improvement of Mandail Durgamondir - Abu Hazis house via Kali Mondir under Zinzira union by RCC pavement Road ID 326385511. </t>
  </si>
  <si>
    <t>06.08.2020</t>
  </si>
  <si>
    <t>15.07.2021</t>
  </si>
  <si>
    <t xml:space="preserve">Development of Kalindi Girls School to Jinzira Sayadpur Road via Borishur Bazar Road by RCC from Ch. 00-790 m under Keraniganj Upazila Dist Dhaka. Road ID 326384038 </t>
  </si>
  <si>
    <t xml:space="preserve">Development of Dhaka Mawa Road to Khejurbag Road By RCC from Ch. 0m-850.50m under Suvaddya Union Upazila Keranigamj Dist Dhaka. Road ID 326384040 </t>
  </si>
  <si>
    <t xml:space="preserve">a Improvement of Aksail Sutkir teck to Kathaltoli road by BC from ch. 1000m-2500m under Keraniganj Upazila Dist Dhaka.Road ID 326384032 b Improvement of Natunchar Foot Bridge to West Mugarchar road by BC from Ch. 0m- 1500m under Keraniganj Upazila Dist Dhaka.Road ID 326384152. c Improvement of Modhurchar Natun Bazar to Modhurchar River Ghat Road at Ch. 00m-750m under Keraniganj Upazila Dist Dhaka. Road ID 326385050. </t>
  </si>
  <si>
    <t>16.07.2020</t>
  </si>
  <si>
    <t>LORIN-TAHIM JV , 58/60 North Brook Hall Road Dhaka.</t>
  </si>
  <si>
    <t>lorintahimjv@gmail.com</t>
  </si>
  <si>
    <r>
      <t xml:space="preserve">1.Improvement of Potkajor Awal Shaheber Bari - Rahim Chowdhury Bari Via Madaripur Mosque road by RCC at Ch.00-400m Road ID 326385309 under Keraniganj Upazila Dist Dhaka. 2. Improvement of Ruhitpur Bazar to Modho Dharmosur road by BC at Ch.00-1500m Road ID 326384079 under Keraniganj Upazila Dist Dhaka. Salvage amount265584.00 3.Improvement of Kalatiya Niloy Bus Stand to Ashamdipur via T&amp;T UP Office road by RCC at Ch.1000-2200m Road ID 326384157 under </t>
    </r>
    <r>
      <rPr>
        <sz val="10"/>
        <color indexed="12"/>
        <rFont val="Arial Narrow"/>
        <family val="2"/>
      </rPr>
      <t>Keraniganj</t>
    </r>
    <r>
      <rPr>
        <sz val="10"/>
        <rFont val="Arial Narrow"/>
        <family val="2"/>
      </rPr>
      <t xml:space="preserve"> Upazila Dist Dhaka. Salvage amount187243.00 Package No- GDP-IV/DHK/KERA/WR-230</t>
    </r>
  </si>
  <si>
    <t>29.11.2020</t>
  </si>
  <si>
    <t>05.11.2021</t>
  </si>
  <si>
    <t>M/S Lorin Enterprise , 58/60 North Brook Hall Road Dhaka.</t>
  </si>
  <si>
    <t>egp.lorin@gmail.com</t>
  </si>
  <si>
    <t>M/S. Tahim Enterprise , Sher-e-Bangla Road, Katashur, Mohammadpur, Dhaka-1207.</t>
  </si>
  <si>
    <t>tahimenterprise.egp@gmail.com</t>
  </si>
  <si>
    <t>1.Improvement of Road from Razeandropur Graveyard to H/O Bodi road by RCC at Ch.00-500m Road ID 326385154 under Keraniganj Upazila Dist Dhaka. 2.Improvement of road from Dhaka - Mawa Highway to Paina Khalpar via Nayagaon road by BC at Ch.00-2500m Road ID 326384049 under Teghuria UP Keraniganj Upazila Dist Dhaka. 3.Improvement of Maniknagar - Dhalikandi road by BC at Ch.00-950m Road ID 326385001 under Keraniganj Upazila Dist Dhaka. Salvage amount360647.00 4.Improvement of Hasnabad Government Primary School Road by RCC and Sewerage line at Ch.00-215m Road ID 326385071 under Shuvaddah UP Keraniganj Upazila Dist Dhaka.</t>
  </si>
  <si>
    <t>29.04.2020</t>
  </si>
  <si>
    <t>20.10.2021</t>
  </si>
  <si>
    <t>1.Improvement of Hasnabad Chairman Bari Road by RCC and Sewerage line at Ch.00-250m Road ID 326385162 under Shuvaddah UP Keraniganj Upazila Dist Dhaka. 2.Improvement of road from Hasnabad Hospital to Hasnabad Mazar road by RCC and Sewerage line at Ch.00-500m Road ID 326385072 under Shuvaddah UP Keraniganj Upazila Dist Dhaka. 3.Improvement of Road from Zinzira - Syedpur R&amp;H to H/O Mr. Montu road by RCC at Ch.00-538m Road ID 326385093 under Keraniganj Upazila Dist Dhaka. 4.Improvement of road from Notun Bakterchar H/O Rahman Member to Bakul KG School Road by RCC at Ch.00-400m Road ID 326384147 under Konda UP Keraniganj Upazila Dist Dhaka.</t>
  </si>
  <si>
    <t>26.11.2020</t>
  </si>
  <si>
    <t>02.11.2021</t>
  </si>
  <si>
    <t>Rashid &amp; Konda JV., Zazira, Konda, South Keraniganj, Dhaka</t>
  </si>
  <si>
    <t>rashidandkonda1978@gmail.com</t>
  </si>
  <si>
    <t>1.Improvement of road from Hasnabad power station to Mollarhat road via bibir bazar Hasnabad Part by RCC and Sewerage line at Ch.00-400m Road ID 326382002 under Shuvaddah UP Keraniganj Upazila Dist Dhaka. 2.Improvement of road from Sirajnagar Main Road to River Ghat road by RCC Ch.00-522.45m Road ID 326385210 under Keraniganj Upazila Dist Dhaka. 3.Improvement of Road from Golam Bazar Khalpar to Habib Nagar road by RCC at Ch.00-194.40m Road ID 326385509 Road ID 326385511 under Shuvaddah UP Keraniganj Upazila Dist Dhaka.</t>
  </si>
  <si>
    <t>30.10.2021</t>
  </si>
  <si>
    <t>Konda Enterprise , Dolessor Konda Keraniganj, Dhaka-1311.</t>
  </si>
  <si>
    <t>egp.abul@gmail.com</t>
  </si>
  <si>
    <t>NABIHA TRADE ENTERPRISE ,  47/7/A, Road-6, Shekhertak, Mohammadpur, Dhaka-1207</t>
  </si>
  <si>
    <t>nabihatradeenterprise@gmail.com</t>
  </si>
  <si>
    <t>Improvement of Paichail Jame Mosque Latitude 23.9582 Longitude 90.2153 Under Savar Upazila District Dhaka-19. Package No GSIDP/DHK/SDW-74</t>
  </si>
  <si>
    <t>M/S Sumon Enterprise , Zadurchar, Hemayethpur, Savar, Dhaka.</t>
  </si>
  <si>
    <t>mssumonenterprise.bd@gmail.com</t>
  </si>
  <si>
    <t>Improvement of Nekrozbag Hazi Adorgoni Graveyard. Union: Kalindi, Latitude: 23.70157, Longitude: 90.36956 under Upazila: Keraniganj, District: Dhaka-02. Package No. : GSIDP/DHK/ DW-42. T.ID: 195950.</t>
  </si>
  <si>
    <t xml:space="preserve">M/S. S &amp; S Traders , Zazira, Konda, South Keraniganj, </t>
  </si>
  <si>
    <t>sstraders732@gmail.com</t>
  </si>
  <si>
    <t>Improvement of Munshi Noada Mosque Union Kalatia Latitude 23.73925 Longitude90.28150 Under Keraniganj Upazila District Dhaka-02 Package No GSIDP/DHK/SDW-138</t>
  </si>
  <si>
    <t>P.A Corporation , Dag-120 House-11,Block-West Noorerchala,Vatara,Dhaka-1212</t>
  </si>
  <si>
    <t>pacorporation2019@gmail.com</t>
  </si>
  <si>
    <t>Improvement of  Imambari Graveyeard Union Zinzirz Latitude 23.704294 Longitude90.398206 Under Keraniganj Upazila District Dhaka-02 Package No GSIDP/DHK/SDW-42</t>
  </si>
  <si>
    <t xml:space="preserve">1.a Impr. of Mahamudpur Asrayon Prokalpo Pond No- 01 bConstruction of 01 Nos.Ghatla 450 X 12.80 m for Mahamudpur Asrayon Prokalpo Pond No -01 2.a Impr. of Mahamudpur Asrayon Prokalpo Pond No-02 b Construction of 02 Nos.Ghatla 4.50 X 12.80 m for Mahamudpur Asrayon Prokalpo Pond No-02 3.a Impr. of Mahamudpur Asrayon Prokalpo Pond No- 03 b Construction of 02 Nos.Ghatla 4.50 X 12.80.m for Mahamudpur Asrayon Prokalpo Pond No-03 under Mahamudpur Union Dohar Upazila District Dhaka. </t>
  </si>
  <si>
    <t>28/05/2021</t>
  </si>
  <si>
    <t>M/S. Alif Enterprise , Dia Gozaria, AL Amin Bazar, Sutarpara, Dohar, Dhaka-1330.</t>
  </si>
  <si>
    <t>alifenterprise.egp@gmail.com</t>
  </si>
  <si>
    <t xml:space="preserve">1. a Re-Excavation of Kajirchar Ashroyan Prokalpo Pond. b Construction of 02 nos. Ghatla 15.20X5.00 m for Kajirchar Ashroyan Prokalpo Pond. under Sutarpara Union Dohar Upazila. 2. a Re-Excavation of Basta Madrash Pond. b Construction of 01 no. Ghatla 11.60X5.00 m for Basta Madrash Pond. under Kusumhati Union Dohar Upazila. </t>
  </si>
  <si>
    <t>M/S Bepary Enterprise , Daiya Gazaria, Al-Amin Bazar, Dohar, Dhaka</t>
  </si>
  <si>
    <t>kawsar.bepary.net@gmail.com</t>
  </si>
  <si>
    <t xml:space="preserve">1. a Re-Excavation of Suvadda High School Pond. b Construction of 01 no. Ghatla 15.2 X 5.00 X 5.40 m at Suvadda High School Pond. 2. a Re-Excavation of Konda GPS Pond. b Construction of 01 no. Ghatla 15.2 X 5.00 X 5.40 m at Konda GPS Pond. 3. a Re-Excavation of Panchait Community Pond. b Construction of 01 no. Ghatla 15.2 X 5.00 X 5.40 m at Panchait Community Pond. under Keraniganj Upazila. </t>
  </si>
  <si>
    <t>MASTER CORPORATION, Modern Mansion (9th Floor), 53 Motijheel, Dhaka-1000</t>
  </si>
  <si>
    <t>tarek71bd@gmail.com</t>
  </si>
  <si>
    <t>1. a Re-Excavation of Depashai Boro Mosjid Madrasha Pond-1 under Dhamrai Upazila Dist Dhaka. 2. a Re-excavation of Depashai Boro Mosjid Madrasha Pond-2 under Dhamrai Upazila Dist Dhaka. b Beautification walk- way &amp; S.S Bench at Depashai Boro Mosjid Madrasha Pond-2 under Dhamrai Upazila Dist Dhaka. c Construction of 17.30x5.00x6.00m RCC Ghatla at Depashai Boro Mosjid Madrasha Pond-2 Dhamrai Upazila Dist Dhaka.</t>
  </si>
  <si>
    <t>24.12.21</t>
  </si>
  <si>
    <t xml:space="preserve"> Dallas Trading Corporation ,  32/B/1, Mayakanan, Basaboo, Sabujbag, Dhaka-1214. </t>
  </si>
  <si>
    <t>dallastradingcor@gmail.com</t>
  </si>
  <si>
    <t>1. (a) Improvement of Dohar Upazila Parishad pond under Dohar Upazila, Dist: Dhaka. (b) Construction of 01 Nos. Ghatla of 17.30 m X 5.00 m X 6.00 m at Dohar Upazila Parishad pond under Dohar Upazila, Dist: Dhaka. 2. (a) Improvement of Habiluddin High School Pond under Dohar Upazila, Dist: Dhaka. (b) Construction of 01 Nos. Ghatla of 17.30 m X 5.00 in X 6.00 m at Habiluddin High School Pond under Dohar Upazila, Dist: Dhaka. 3. (a) Improvement of Dohar Vocational Institute Pond under Dohar Upazila, Dist: Dhaka. (b) Construction of 01 Nos. Ghatla of 17.30 m X 5.00 in X 6.00 m at Dohar Vocational Institute Pond under Dohar Upazila, Dist: Dhaka. 4. (a) Improvement of Joypara College pond under Dohar Upazila, Dist: Dhaka. (b) Construction of 01 Nos. GhaUa of 17.30 m X 5.00 m X 6.00 m at Joypara College pond under Dohar Upazila, Dist: Dhaka.</t>
  </si>
  <si>
    <t>19.09.2021</t>
  </si>
  <si>
    <t>10.05.2022</t>
  </si>
  <si>
    <t xml:space="preserve"> Amir Construction &amp; Co. Ltd.  ,  Nasir Uddin Tower, 8th Floor, House 104/1, Kakrail, Dhaka. </t>
  </si>
  <si>
    <t>acclegp1000@gmail.com</t>
  </si>
  <si>
    <t>(a) Improvement of Kathalia Jame Mosque Madrasha pond under Dhamrai Upazila, Dist: Dhaka. (b) Construction of 01 Nos. Ghatla of 15.475 m X 4.000 m X 4.80 m at Kathalia Jame Mosque Madrasha pond under Dhamrai Upazila, Dist: Dhaka. 2. (a) Improvement of Horidashpur Jame Mosque pond under Dhamrai Upazila, Dist: Dhaka. (b) Construction of 01 Nos. Ghatla of 12.60 m X 4.00 m X 3.90 m at Horidashpur Jame Mosque pond under Dhamrai Upazila, Dist: Dhaka. 3. (a) Improvement of Bagjan (Baichail) Jame Mosque pond under Dhamrai Upazila, Dist: Dhaka. (b) Construction of 01 Nos. Ghatla of 16.975 m X 4.00 m X 5.40 m at Bagjan (BaichaIl) Jame Mosque pond under Dhamrai Upazila, Dist: Dhaka. 4. (a) Improvement of Tetulia Jame Mosque pond under Dhamrai Upazila, Dist: Dhaka. (b) Construction of 01 Nos. Ghatla of 16.975 m X 4.00 m X 5.40 m at Tetulia Jame Mosque pond under Dhamrai Upazila, Dist: Dhaka. 5. (a) Improvement of Kaliadashpotti Jame Mosque pond under Dhamrai Upazila, Dist: Dhaka. (b) Construction of 01 Nos. Ghatla of 12.60 m X 4.00 m X 3.90 m at Kaliadashpotti Jame Mosque pond under Dhamrai Upazila, Dist: Dhaka.</t>
  </si>
  <si>
    <t>25.04.2022</t>
  </si>
  <si>
    <t>M/S KOHINOOR and KHOSHEDA ENTERPRISE (JV) , Alhajj Rahim Bhuiyan Centre, 80 C/2 Bibir Bagicha, North Jatrabari, Dhaka-1204</t>
  </si>
  <si>
    <t>badalsajib111@gmail.com</t>
  </si>
  <si>
    <t>Construction of 90m. Long PSC Girder Bridge over Ichamoti river on Horishkul bazaar (at Kolakopa UP office) - jontrail UP office - Dhapari Bazar - Gobindopur Bilpolli - Bangla bazaar road at Ch.2230m under Nababganj Upazilla, District : Dhaka. [326623003]</t>
  </si>
  <si>
    <t>CIB</t>
  </si>
  <si>
    <t>19/03/2018</t>
  </si>
  <si>
    <t>M/S Surma Enterprise and Muhammad Aminul Haque (Pvt.) Ltd. (JV) , Lotakhola , Joypora, Duhar, Dhaka</t>
  </si>
  <si>
    <t xml:space="preserve"> 	surmaaminul@gmail.com</t>
  </si>
  <si>
    <t>Construction of 252m. Long RCC Box Girder Bridge over Dhaleshwari-2 river on Dhaka - Mowwa at Thaghoria - Shaper Bazar via Deber Bazar &amp; Mollar Hat road at Ch.5540m under Keraniganj Upazilla District Dhaka. Road ID 326382005.</t>
  </si>
  <si>
    <t>Muhammad Aminul Haque (Pvt.) Ltd. , Stadium Para, Par-Naogaon, Naogaon.</t>
  </si>
  <si>
    <t>aminulhaquepvtltd@gmail.com</t>
  </si>
  <si>
    <t xml:space="preserve">Purakaushal Projukti Ltd. , House # C-10, Road # 4 Banasree, Rampura, Dhaka-1219 </t>
  </si>
  <si>
    <t xml:space="preserve">Construction of 105m long PSC Girder Bridge over Dhaleshwari Branch River on Dhaka-Aricha Highway at Kalia to Araria Road (Kelia RHD-Vum Dakkhin Joyomontop GC) at Ch. 9000m Road ID 326142010 Package No. CIB-Dha-W-05 </t>
  </si>
  <si>
    <t>Construction of 250m long PSC Girder Bridge over Bongshi river on Dhaka - Aricha RHD 22 Mile Shimulia GC via Nolam road at Ch.3500m under Savar Upazilla District Dhaka. Road ID 326722005 Package No. CIB-Dha-W-63</t>
  </si>
  <si>
    <t>Navana Construction Ltd.</t>
  </si>
  <si>
    <t>Construction of Cleaners Colony Sutrapur at Dhaka City Corporation in Dhaka.</t>
  </si>
  <si>
    <t>CCCP</t>
  </si>
  <si>
    <t>15/01/2015</t>
  </si>
  <si>
    <t>31/21/2019</t>
  </si>
  <si>
    <t xml:space="preserve">M. M. Builders &amp; Engineers Ltd-Fast Build JV , House # 15(2nd Floor), Road#12 New(Old 31), Dhanmondi, Dhaka-1209 </t>
  </si>
  <si>
    <t>fbmbeljv@gmail.com</t>
  </si>
  <si>
    <t>Improvement of Road in Savar Upazila District Dhaka under Package No. CRDP-II/LGED/DHAKA/SAVAR/NCB/2018/W-01. i. Improvement of road from Jahangir Nagar Bhashani Hall - Daskhin Sinduria Via Gerua bazar road Ch. 1065 -3130m Road ID 326724003. ii. Construction of 4.5mx4.5m RCC box culvert at Ch. 2365m on Jahangir Nagar Bhashani Hall - Daskhin Sinduria Via Gerua bazar road Road ID 326724003. iii. Improvement of road from Kaliakoir - Chakulia via Kamlapur road Ch. 0 - 4144m Road ID 326724093. iv. Construction of RCC pipe drain from Kaliakoir - Chakulia via Kamlapur road Ch.1750-2450m Road ID 326724093. v. Improvement of road from Dhaka - Aricha Highway at Savar bus stand bazar - Kolma via Savar UP road Ch. 0 - 5855m Road ID 326724206 vi. Construction of 4.0mx4.0m RCC box culvert at Ch. 660m on Dhaka - Aricha Highway at Savar bus stand bazar - Kolma via Savar UP road Road ID 326724206. vii. Construction of 1.00mx1.200m cross drain at Ch. 2365m on Dhaka - Aricha Highway at Savar bus stand bazar - Kolma via Savar UP road Road ID 326724206. viii. Construction of 1.20m dia pipe culvert at Ch. 3180m on Dhaka - Aricha Highway at Savar bus stand bazar - Kolma via Savar UP road Road ID 326724206. ix. Construction of 12m long RCC girder bridge at Ch. 1504m on Dhaka - Aricha Highway at Savar bus stand bazar - Kolma via Savar UP road Road ID 326724206. x. Construction of RCC pipe drain from Dhaka - Aricha Highway at Savar bus stand bazar - Kolma via Savar UP road L3885m Road ID 326724206. Pkg No. CRDP-II/LGED/DHAKA/SAVAR/NCB/2018/W-01.</t>
  </si>
  <si>
    <t xml:space="preserve">CRDP-II </t>
  </si>
  <si>
    <t xml:space="preserve">M. M. Builders &amp; Engineers Ltd., House No. - 127(6th Floor), Road - 10, Block - C, Niketon, Gulshan - 1, Dhaka - 1212 </t>
  </si>
  <si>
    <t>SEL-UDC JV ,  	09/Am Flat # 501 Room# 2 Monipurpara, Tejgaon, Dhaka.</t>
  </si>
  <si>
    <t>seludcjv3@gmail.com</t>
  </si>
  <si>
    <t>Improvement of Road in Savar Upazila under Package W-02:
(i) Improvement of Nayarhat GC - Savar GC Road (Ch.0-8515m) (Road ID # 326722004);
(ii) Construction of 1.50m x 2.00m Box Culvert at Ch.4895m on the Road ID # 326722004;
(iii) Construction of 3 nos. 1000mm dia pipe culvert at Ch.5435m, Ch.5880m and Ch.6025m on the Road ID # 326722004;
(iv) Construction of 42m long PC Girder Bridge at Ch. 6830m on the Road ID # 326722004;
(v) Construction of 15m long RCC Girder Bridge at Ch. 7210m on the Road ID # 326722004;
(vi) Construction of 15m RCC Girder Bridge at Ch. 8470m on the Road ID # 326722004;
(vii) Construction of road side drain along the Road (Ch.0-1050m and Ch.7225-8200m) (Road ID # 326722004);
(viii) Improvement of Dhaka Aricha RHD at Dairy Farm Gate - Pathalia UP Office via Kashipur and Monohor Road (Ch.1071-5738m) (Road ID # 326723024);
(ix) Construction of 2 nos.1000mm dia pipe culvert at Ch.1152m and Ch.1313m on the Road ID # 326723024;
(x) Construction of 15 nos. Box Culvert (0.625m x 0.600m) on the Road ID # 326723024;
(xi) Construction of 42m RCC Girder Bridge at Ch. 3230m on the Road ID # 326723024;
(xii) Construction of 1.0m x 1.20m Box Culvert at Ch. 3410m on the Road ID # 326723024;
(xiii) Improvement of Prantik Bazar BLRI - Ashulia UP Road (Ch.0-5510m) (Road ID # 326723017);
(xiv) Construction of RCC drain along the Road (Ch.0-500m) (Road ID # 326723017);
(xv) Improvement of road from Ashulia UP - Katgora Bazar via Baro Rangamatia (Ch.0-4611m) including 150m link (Road ID # 326723010);
(xvi) Improvement of road from Katgora Bazar - Chitrashail via Kandail Road (Ch.0-2637m) including 150m link (Road ID # 326724198).</t>
  </si>
  <si>
    <t>24/06/2022</t>
  </si>
  <si>
    <t>UDC Construction Ltd. , 109/Am Flat # 501 Room# 2 Monipurpara, Tejgaon, Dhaka.</t>
  </si>
  <si>
    <t>SHAMIM ENTERPRISE (PVT) LTD , 4. K.B. Ismail road, Mymensingh.</t>
  </si>
  <si>
    <t xml:space="preserve"> shamimenterprise.pvt.ltd@gmail.com</t>
  </si>
  <si>
    <t xml:space="preserve">Modern Structures Ltd , House No:15/4, Level: 5, Mirpur Road, Shyamoli , Thana : Adabor, Dhaka-1207, </t>
  </si>
  <si>
    <t>msmodernstructureltd.bd@gmail.com</t>
  </si>
  <si>
    <t>Improvement of Road in Savar Upazila District Dhaka under Package No. CRDP-II/LGED/DHAKA/SAVAR/NCB/2018/W-03. i. Improvement of Kornapara - Nama Genda Road (Ch. 0-2770m) (Road ID # 326724016) including 80m Link Road. ii. Construction of 51m Long RCC Girder Bridge at Ch. 2580m on Kornapara - Nama Genda Road (Road ID # 326724016). iii. Construction of RCC drain along the Kornapara - Nama Genda Road (Ch. 0-250m &amp; Ch.1450-2560m) (Road ID #326724016). iv. Improvement of Dhaka-Aricha RHD at Savar Upazila H/Q - Shadhapur -Bongaon UP Road (Ch.0 - 4675m) (Road ID # 326723001) including 360m Link Road. v. Construction of 42m Long RCC Girder Bridge at Ch. 2800m on Dhaka-Aricha RHD at Savar Upazila H/Q - Shadhapur -Bongaon UP Road (Road ID # 326723001). vi. Construction of RCC drain along the Dhaka-Aricha RHD at Savar Upazila H/Q - Shadhapur -Bongaon UP Road (Ch.250-1825m) (Road ID #326723001) including 380m Link Drain. vii. Improvement of Shadhapur Ishrafil Haoladader's House - Goperbari - Razashon Bridge Road (Ch.0-2170m) (Road ID # 326724057). viii. Construction of RCC drain along the Shadhapur Ishrafil Haoladader's House - Goperbari - Razashon Bridge Road (Ch.1630-2170m) (Road ID #326724057).</t>
  </si>
  <si>
    <t>27/10/2019</t>
  </si>
  <si>
    <t>21/06/2021</t>
  </si>
  <si>
    <t>Improvement of Road in Savar Upazila under Package W-04:
i) Improvement of Balivadhra GC - Dhamshona UP - Simulia UP Road (Ch. 770-6180m) (Road ID # 326723025);
ii) Construction of 5 nos. Box Culvert (2.0m x 2.5m) at Ch.1880m, Ch.2430m, Ch.2540m, Ch.2710m &amp; Ch.3220m on Balivadhra GC - Dhamshona UP - Simulia UP Road (Road ID # 326723025);
iii) Construction of 3 x 5.00m x 5.00m Box Culvert at Ch. 5100m on Balivadhra GC - Dhamshona UP - Simulia UP Road (Road ID # 326723025);
iv) Construction of RCC drain along the Balivadhra GC - Dhamshona UP - Simulia UP Road (Ch.770-1215m) (Road ID # 326723025);
v) Improvement of Nabinagar - Kaliakoir RHD - Kaichabari Road (Ch. 460-2122m) (Road ID # 326724288);
vi) Construction of 3 x 5.0m x 5.0m Box Culvert at Ch. 925m on Nabinagar - Kaliakoir RHD - Kaichabari Road (Road ID # 326724288);
vii) Improvement of Polashbari - Kaichabari - Dogortoli Road (Ch.0-3950m) (Road ID # 326724096) including 493m link Road;
viii) Construction of 2.0m x 2.5m Box Culvert at Ch.1260m on Polashbari - Kaichabari - Dogortoli Road (Road ID # 326724096);
ix) Construction of 3 nos. Box Culvert (1.0m x 1.2m) at Ch:3420m, Ch.3570m &amp; Ch.3620m on Polashbari - Kaichabari - Dogortoli Road (Road ID # 326724096);
x) Improvement of Ghorapir High School - Bashbari Primary School Road (Ch.0-1772m) (Road ID # 326724047);
xi) Construction of 1.00m x 1.20m Box Culvert at Ch. 410m on Ghorapir High School - Bashbari Primary School Road (Road ID # 326724047).</t>
  </si>
  <si>
    <t>16/03/2020</t>
  </si>
  <si>
    <t>1 Minor maintenance of 19.7m long RCC Bridgeon KartikpurDohar-Barrah-Dhoair- Balenga-Kaishakhali Bundh-Sonabaju -Sikaripara-Daudpur -Bandura-Mazirkanda Road UZR 32at Chainage 6500m 326622006 2 Minor maintenance of 10m long RCC Bridgeon KartikpurDohar-Barrah-Dhoair- Balenga-Kaishakhali Bundh-Sonabaju -Sikaripara-Daudpur -Bandura-Mazirkanda Road UZR 32at Chainage 12200m 326622006 3 Minor maintenance of 42m long RCC Bridgeon KartikpurDohar-Barrah-Dhoair- Balenga-Kaishakhali Bundh-Sonabaju -Sikaripara-Daudpur -Bandura-Mazirkanda Road UZR 32at Chainage 12800m 326622006 4 Minor maintenance of 10m long RCC Bridgeon KartikpurDohar-Barrah-Dhoair- Balenga-Kaishakhali Bundh-Sonabaju -Sikaripara-Daudpur -Bandura-Mazirkanda Road UZR 32at Chainage 13100m 326622006 5 Minor maintenance of 57m long RCC Bridgeon Bandura Alalpur-Baruakhali-Sikaripara road UZR 42at Chainage 270m 326622002 6 Minor maintenance of 10m long RCC Bridgeon Paragram hat GC Mashail-Tulshikhaliferryghat RHD road.at Chainage 4943m 326622014 7 Minor maintenance of 10m Box Culverton Paragram hat GC Mashail-Tulshikhaliferryghat RHD road.at Chainage 3573m 326622014 8 Minor maintenance of 20m long Bridgeon Paragram hat GC Mashail-Tulshikhaliferryghat RHD road.at Chainage 4191m 326622014 9 Minor maintenance of 240.13m long PC Girder Bridgeon Nawabgonj-Paragramhat GC Road. at Chainage 16428m 326622001 under Nawabganj Upazila DistDhaka.10 Minor maintenance of 26.60m Box Culverton Hasnabad Power Station-Mollarhat Road via Bibir Bazar Rd.at Chainage 8000m 326382002 under Nawabganj/Keraniganj upazila Dist Dhaka Package no SupRB/Dha/Maint/19-20/W-63</t>
  </si>
  <si>
    <t xml:space="preserve">M/S Diba Enterprise ,  Nawabganj Bazar Nawabganj Dhaka. </t>
  </si>
  <si>
    <t xml:space="preserve">Improvement of Jantrail U.P office-dhapari bazar-Gobindopur-Billpally-Bangla Bazar Road at ch. 8560m-9860m. Salvage Amount 694460.00 under Upazila Nawabganj Dist Dhaka-1. Road ID 326623003. </t>
  </si>
  <si>
    <t>14.02.2021</t>
  </si>
  <si>
    <t>10.02.2022</t>
  </si>
  <si>
    <t>Gazi Enterprise ,  Narisha West Char, Narisha, Dohar, Dhaka-1332.</t>
  </si>
  <si>
    <t>gazienterprise.egp@gmail.com</t>
  </si>
  <si>
    <t xml:space="preserve">Improvement of Joykrishnapur U.P office-Alalpur Bazar Road at ch. 2000m-2500m. Salvage Amount 444695.00 under Upazila Nawabganj Dist Dhaka-1. Road ID 326623004. </t>
  </si>
  <si>
    <t>03.09.2021</t>
  </si>
  <si>
    <t xml:space="preserve">F B Construction  , 809/2, Mohsin Commissioner Road, East Medda, Brahmanbaria-3400. </t>
  </si>
  <si>
    <t>info@fbconstructionbd.com</t>
  </si>
  <si>
    <t xml:space="preserve">a Improvement ofShilla U.P office Jamsa Bridge via Shingora Patiljab Bazar Road at ch. 1100m-2800m. Salvage Amount 2120173.00 under Upazila Nawabganj Dist Dhaka-1. Road ID 326623026. b Construction of nos. 1x0.900x0.900m culvert at ch. 1800m on the same Road. </t>
  </si>
  <si>
    <t>17.02.2021</t>
  </si>
  <si>
    <t>15.02.2022</t>
  </si>
  <si>
    <t xml:space="preserve">M.Z Construction ,  House # 149, Flat # 2/G, Lake Circus, Kalabagan; Kalabagan PS; Dhaka-1205; Bangladesh </t>
  </si>
  <si>
    <t>m.zconstruction@yahoo.com</t>
  </si>
  <si>
    <t xml:space="preserve">Improvement of Nayonsree U.P office- Natun Bandura Bazar Road at ch. 00m-1200m. Salvage Amount 1407492.00 under Upazila Nawabganj Dist Dhaka-1. Road ID 326623028. </t>
  </si>
  <si>
    <t>04.03.2022</t>
  </si>
  <si>
    <t xml:space="preserve">Exient Design &amp; Development  ,   Farmview Super Market (5th Floor), Farmgate, Tejgaon, Dhaka-1215 </t>
  </si>
  <si>
    <t>extentdd@gmail.com</t>
  </si>
  <si>
    <t xml:space="preserve">Improvement of Kartipur H/O Niranjan-H/O Daliluddin Kabiraj-Basta Bazar-H/O Aynal Member-H/O Jahiruddin-H/O Fazar Ali Road at ch. 00m-500m. Salvage Amount 223275.00 under Upazila Dohar Dist Dhaka-1. Road ID 326184118. </t>
  </si>
  <si>
    <t>23.02.2021</t>
  </si>
  <si>
    <t>02.12.2021</t>
  </si>
  <si>
    <t>M/S Fatema Enterprise , 56, PURANA PALTAN; Motijheel PS; Dhaka-1000</t>
  </si>
  <si>
    <t>fatemaenterprise2020@gmail.com</t>
  </si>
  <si>
    <t xml:space="preserve">Improvement of Moura H/O Khaleque-H/O Billal Pathan-Chatrabhog Road at ch. 1400m-2363m. under Upazila Dohar Dist Dhaka-1. Road ID 326184005. </t>
  </si>
  <si>
    <t>12.01.2022</t>
  </si>
  <si>
    <t xml:space="preserve">Lubna Corporation (Put) LTD.   ,  124/6, New Kakrail Road, Shantinagar Plaza (4th Floor), Ramna, Dhaka-1000 </t>
  </si>
  <si>
    <t>lubnacorporation@yahoo.com</t>
  </si>
  <si>
    <t xml:space="preserve">Improvement of Mazirchar H/O Osman Morol -H/O Eskan Member- H/O Azar Ali Molla Road at ch. 970m-1470m. under Upazila Dohar Dist Dhaka-1. Road ID 326184197. </t>
  </si>
  <si>
    <t>31.10.2021</t>
  </si>
  <si>
    <t xml:space="preserve">M/S Shikder Construction , 396 Monipur, Mirpur, Dhaka-1216. </t>
  </si>
  <si>
    <t>msshikderconstruction@gmail.com</t>
  </si>
  <si>
    <t xml:space="preserve">Improvement of Amin bazar UP - Morichatek bazar Road at Ch. 00-690m. under Upazila Savar Dist Dhaka-02. Road ID 326723012. </t>
  </si>
  <si>
    <t>14.03.2021</t>
  </si>
  <si>
    <t>10.03.2022</t>
  </si>
  <si>
    <t xml:space="preserve">Kibtia International , House # 47/7 A, Road No- 06, Shekhertak, Adabor, Dhaka-1207. </t>
  </si>
  <si>
    <t>kibtiainternational@gmail.com</t>
  </si>
  <si>
    <t xml:space="preserve">Improvement of Shampur - Harulia Road at Ch. 202-1550 m. under Upazila Savar Dist Dhaka-02. Road ID 326724227. Salvage Amount 2496250.00 </t>
  </si>
  <si>
    <t>15.03.2021</t>
  </si>
  <si>
    <t xml:space="preserve">MR Trade Nation , 6/D, Mosjid Market, Mirpur, Dhaka-1216 </t>
  </si>
  <si>
    <t>mrjomadder125@gmail.com</t>
  </si>
  <si>
    <t xml:space="preserve">Improvement of Vawal RHD to H/0 Mokter via HIO Sangbadik Wahedul Road at Ch. 00-580m under Upazila Keraniganj Dist Dhaka-02. Road ID 326385126. </t>
  </si>
  <si>
    <t>30.06.2022</t>
  </si>
  <si>
    <t xml:space="preserve">Yes Builders   ,  25/3, Middle Paikpara, Mirpur-1, Dhaka-1216. </t>
  </si>
  <si>
    <t>yesbuilders.egp@gmail.com</t>
  </si>
  <si>
    <t>Improvement of Mawa Rd.-Dirigaon bazar Road at Ch. 500-850m under Upazila Keraniganj Dist Dhaka-02. Road ID 326384126.</t>
  </si>
  <si>
    <t>04.08.2021</t>
  </si>
  <si>
    <t>20.06.2022</t>
  </si>
  <si>
    <t>M/S Utsho Enterprise   ,  Mohonpur, P.O-Ruhipur, Keraniganj, Dhaka-1310.</t>
  </si>
  <si>
    <t>egp.istaque@gmail.com</t>
  </si>
  <si>
    <t xml:space="preserve">Improvement of Kalindi playground to kumli-deetpur Rd via Gaderbag Road at Ch. 80-560m under Upazila Keraniganj Dist Dhaka-02. Road ID 326384155. Salvage Amount 4,96,003.00 </t>
  </si>
  <si>
    <t>25.03.2022</t>
  </si>
  <si>
    <t xml:space="preserve">M/S Sheikh Enterprise , 5/D, Primary School Road. Kollanpur, Dhaka </t>
  </si>
  <si>
    <t>sheikhaabdullaha249@gmail.com</t>
  </si>
  <si>
    <t>Improvement of Chotto Basta- Boail- Baghasur R&amp;H Road at Ch. 1000-1715m under Upazila Keraniganj Dist Dhaka-02. Road ID 326384066.</t>
  </si>
  <si>
    <t>09.08.2021</t>
  </si>
  <si>
    <t>31.03.2022</t>
  </si>
  <si>
    <t>M/S Noor Enterprise ,  RAMERKANDA, COLLAGE MARKET, ROHITPUR,KERANIGANJ MODEL, DHAKA-1310</t>
  </si>
  <si>
    <t>egp.mamasud@gmail.com</t>
  </si>
  <si>
    <t xml:space="preserve">Improvement of Ranjitpur Main road H/0 Goljar member to Ahadipur Pcca mosque Road at Ch. 00-860m under Upazila Keraniganj Dist Dhaka-02. Road ID 326385156. Salvage Amount 3,97,209.00 </t>
  </si>
  <si>
    <t xml:space="preserve">Sadab Construction  ,  46/2/KO, Zigatola, Dhanmondi, Dhaka. </t>
  </si>
  <si>
    <t xml:space="preserve">Improvement of Kaundia Pucca Road-H/O Abdus Salam-Khalpar Road at Ch. 120m-435m under Savar Upazila Dist Dhaka-14 Road ID326725449 </t>
  </si>
  <si>
    <t>27.09.2021 (Ex)</t>
  </si>
  <si>
    <t xml:space="preserve">M/S Rabbi Enterprise  , A-119, Bazar Road, Savar, Dhaka-1340. </t>
  </si>
  <si>
    <t xml:space="preserve">Improvement of Kaudia Child heaven School -H/O Wbaydullah Community Clinic Road at Ch. 00m-140m under Upazila Savar Dist Dhaka-14. Road ID 326725457. </t>
  </si>
  <si>
    <t>15.02.2021</t>
  </si>
  <si>
    <t xml:space="preserve">M/S shahjadpur Trading Corporation  ,  180/5 Kunipara, Tejgoan I/A, Tejgaon, Dhaka </t>
  </si>
  <si>
    <t>shahtc2015@gmail.com</t>
  </si>
  <si>
    <t xml:space="preserve">Improvement of Kaundia Monikertek-Goalbari-Nayabazar Road at Ch. 00m-260m under Upazila Savar Dist Dhaka-14. Road ID 326725446. </t>
  </si>
  <si>
    <t>17.08.2021</t>
  </si>
  <si>
    <t xml:space="preserve">Nabiha Enterprise    ,  47/7/A, Road-6, Shekhertak, Mohammadpur, Dhaka-1207. </t>
  </si>
  <si>
    <t xml:space="preserve">Improvement of Kaundia ghat-Bag shatra Road Basundhara Plot-30 feet connecting at Ch. 00m-450m under Upazila Savar Dist Dhaka-14. Road ID 326724215. </t>
  </si>
  <si>
    <t>31.08.2021 (Ex)</t>
  </si>
  <si>
    <t xml:space="preserve">Improvement of Gandhana GPS-Mosque-Pucca Road at Ch. 00m-760m under Upazila Savar Dist Dhaka-19. Road ID 326725299. Salvage Amount 638740.00 </t>
  </si>
  <si>
    <t xml:space="preserve">Star Link ,  Azhar Comfort Complex (Level 6), 130/A, Progoti Sarani , Middle Badda, Dhaha-1212 </t>
  </si>
  <si>
    <t>info@starlinkbd.com</t>
  </si>
  <si>
    <t xml:space="preserve">Improvement of Bapail BNCC-Polashbari Bottola Road at Ch. 00m-540m under Upazila Savar Dist Dhaka-19. Road ID 326724346. Salvage Amount 1220221.00 </t>
  </si>
  <si>
    <t>22.02.2022</t>
  </si>
  <si>
    <t xml:space="preserve">Eshan Enterprise  ,  Kha-198, Middle Badda, Dhaka-1212. </t>
  </si>
  <si>
    <t>eshanenterprise9@gmail.com</t>
  </si>
  <si>
    <t>Improvement of Sreepur Bazar-Gohailbari via Shubandi and Dhamsona Union Road at Ch. 7275m-8275m under Upazila Savar Dist Dhaka. Road ID 326723007.</t>
  </si>
  <si>
    <t>12.04.2022</t>
  </si>
  <si>
    <t xml:space="preserve">Zontac International ,  70, Bir Uttam CR Datta Road 9/37, Eastern Plaza, Raman, Dhaka. </t>
  </si>
  <si>
    <t>zontacinternational18@gmail.com</t>
  </si>
  <si>
    <t xml:space="preserve">Improvement of Zirani-Shimulia GC Rd. at H/O Hazi Mohammad Ali- Dighirpar Hindupara Road at Ch. 362m-1262m under Upazila Savar Dist Dhaka-19. Road ID 326724239. </t>
  </si>
  <si>
    <t xml:space="preserve">M/S Nizam Uddin Enterprise  ,  17/Ga, Paikpara, Mirpur, Dhaka. </t>
  </si>
  <si>
    <t>msnizamuddinenterprise15@gmail.com</t>
  </si>
  <si>
    <t>Improvement of Toper Bari Sarkar Para Jame Mosque-Toper Bari East Para Grave yard via Jalil house road at Ch. 00-1000m (Road ID No. 326145161) under Dhamrai Upazila District Dhaka.</t>
  </si>
  <si>
    <t>24.03.2021</t>
  </si>
  <si>
    <t>01.01.2022</t>
  </si>
  <si>
    <t xml:space="preserve">M/S Atia Enterprise   ,  BATULIA, KALAMPUR, DHAMRAI, DHAKA-1351. </t>
  </si>
  <si>
    <t>msatiaenterprise@gmail.com</t>
  </si>
  <si>
    <t xml:space="preserve">Improvement of Ruail Bazar to Amtala Bazar Pacca road (South side Bridge of Ruail to Sungor Pacca road) Road at Ch: 900-1935m. (Road ID No. 326144066) Under Dhamrai Upazila District Dhaka. </t>
  </si>
  <si>
    <t>09.01.2022</t>
  </si>
  <si>
    <t xml:space="preserve">Busra Construction ,  124/1, South Jatrabari, Jatrabari, Dhaka-1204. </t>
  </si>
  <si>
    <t>bushra.cons1986@gmail.com</t>
  </si>
  <si>
    <t xml:space="preserve">Improvement of Kusura UP office-Motiar Chairman house to Toperbari Grave Yeard via Hamilda affaz Girls High School Road at Ch: 00-1000m. (Road ID No. 326145097), Salvage Amount 4,24,670.00, Under Dhamrai Upazila District Dhaka. </t>
  </si>
  <si>
    <t>10.03.2021</t>
  </si>
  <si>
    <t>19.12.2021</t>
  </si>
  <si>
    <t xml:space="preserve">Tasrif Enterprise , D-5/1, Talbag, Savar, Dhaka. </t>
  </si>
  <si>
    <t>tasrifenterprise17@gmail.com</t>
  </si>
  <si>
    <t xml:space="preserve">Improvement of Dhaka Aricha NHW at Sutipara Stand (Barotia) to Dhantara GC Road at Ch: 9600-10940m. (Road ID No. 326142023), Salvage Amount 19,53,076.00, Under Dhamrai Upazila District Dhaka. </t>
  </si>
  <si>
    <t>23.03.2021</t>
  </si>
  <si>
    <t>29.03.2022</t>
  </si>
  <si>
    <t xml:space="preserve">M/S Hafiz Traders ,  Lakuriapara, Dhamrai, Dhaka. </t>
  </si>
  <si>
    <t>mshafiztraders19@gmail.com</t>
  </si>
  <si>
    <t xml:space="preserve">Improvement of Dhaka Aricha NHW (Kalampur Bus Stand)-Shindhulia Road at Ch: 00-1000m. (Road ID No. 326144132), Salvage Amount 8,30,301.00, Under Dhamrai Upazila District Dhaka. </t>
  </si>
  <si>
    <t xml:space="preserve">AR Enterprise   ,  20 No, Kabbokas Super Market, Kawran Bazar, Dhaka-1219 Permanent Add: 846/47Bazar Road, Moddo Badda, Gulshan, Dhaka. </t>
  </si>
  <si>
    <t xml:space="preserve">Improvement of Mohishasi-Alockdia Road at Ch: 00-1494m. (Road ID No. 326144010), Salvage Amount 7,59,866.00, Under Dhamrai Upazila District Dhaka. </t>
  </si>
  <si>
    <t>22.03.2021</t>
  </si>
  <si>
    <t xml:space="preserve"> JAKA-LORIN JV , Vill: Razzak Bala Kandi , Chor Mohis Khali, PO- South Chor Kumoria, Vederganj, Shoriotpur </t>
  </si>
  <si>
    <t>jakalorinjv@gmail.com</t>
  </si>
  <si>
    <t>Construction of Two 2 Storied Rural Market Building With 04 Storied Foundation in Ati Bazar Under Keraniganj Upazila, T.ID: 364578</t>
  </si>
  <si>
    <t>8.2.2020</t>
  </si>
  <si>
    <t>M/S. JAKAULLAH &amp; BROTHERS , Jibon Nagor, Chuadanga</t>
  </si>
  <si>
    <t xml:space="preserve"> M/S. Uchchal Construction ,  Collegepara, Dhanbari, Tangail </t>
  </si>
  <si>
    <t>msuchchalconstruction@gmail.com</t>
  </si>
  <si>
    <t>Construction of Two 2 Storied Rural Market Building With 04 Storied Foundation in Noihati Bazar Under Savar Upazila, T.ID: 348026</t>
  </si>
  <si>
    <t>28.11.2019</t>
  </si>
  <si>
    <t>04.06.2021</t>
  </si>
  <si>
    <t xml:space="preserve">M/S Manir &amp; Co and M/S Joyti Traders (JV) , Nurpur, Dohar Pouroshova, Dohar, Dhaka. </t>
  </si>
  <si>
    <t>manirjoytijv@gmail.com</t>
  </si>
  <si>
    <t xml:space="preserve">Construction of Two 2 Storied Rural Market Building With 04 Storied Foundation in Palamgonj Bazar Under Dohar Upazila, T.ID: </t>
  </si>
  <si>
    <t>04.04.2020</t>
  </si>
  <si>
    <t>03.10.2021</t>
  </si>
  <si>
    <t>M/S Joyti Traders , Joypara Thanar More, Joypara, Dohar, Dhaka-1330</t>
  </si>
  <si>
    <t>M/S MANIR &amp; CO , Pachkandi, Chula Bazar, Monohardi, Narsingdi</t>
  </si>
  <si>
    <t>manirandco@gmail.com</t>
  </si>
  <si>
    <t>M/S. lfad Enterprise , 842,Middle Badda, Badda, Dhaka-1212</t>
  </si>
  <si>
    <t>rashedalhasan03@gmail.com</t>
  </si>
  <si>
    <t>Construction of Two 2 Storied Rural Market Building With 04 Storied Foundation in Kushora Bazar Under Dhamrai Upazila, Dist: Dhaka. T.ID: 494066</t>
  </si>
  <si>
    <t>14.10.2021</t>
  </si>
  <si>
    <t xml:space="preserve">Buildex International ,  365/8/1-2, West Shewrapara, Mirpur, Dhaka-1216 </t>
  </si>
  <si>
    <t>buildexinternational77@gmail.com</t>
  </si>
  <si>
    <t>Construction of RCC Road From Kalakopa UP Office-RHD at REB Sub-Station Road (Ch. 00-785m) under Nawabganj Upazila, District-Dhaka. Road ID 326624055, Salvage amount TK. 277512.00</t>
  </si>
  <si>
    <t xml:space="preserve">M/S. Rashid and Brothers ,  Vill: Zazira, P.O- Konda, P.S: Dakkhin Keraniganj, Dhaka-1310. </t>
  </si>
  <si>
    <t>Improvement of Dhaka Mawa RCC road to Khejurbag road by Sewarage line from ch. 00-1891m under Upazila Keraniganj, Dist-Dhaka.  Road ID 326384040</t>
  </si>
  <si>
    <t xml:space="preserve">M/S. Lorin Enterprise ,  58/60 North Brook Hall Road Dhaka. </t>
  </si>
  <si>
    <t>Improvement of UZ HQ to Dhaka-Mawa RCC road via Abdullahpur-Kodompur road from ch. 00-2000m under Upazila Keraniganj, Dist-Dhaka.  Road ID 326382006</t>
  </si>
  <si>
    <t xml:space="preserve">M/S Mayer Doya Enterprise ,  Holding no. 6/17, Genda, Savar, Dhaka </t>
  </si>
  <si>
    <t>mayerdoyaenterprise67@gmail.com</t>
  </si>
  <si>
    <t xml:space="preserve">1.Construction of Pubic Toilet at Kodamtoly Commander Chattor Under Zinzira UP, Upazila Keranigong, District: Dhaka. 2.Construction of Pubic Toilet at Upazila complex's  Under Keranigong Upazila, District-Dhaka. </t>
  </si>
  <si>
    <t xml:space="preserve">Lamisa Enterprise ,  South Raipara, Palamgonj, Dohar, Dhaka </t>
  </si>
  <si>
    <t>ms.lamisaenterprise107@gmail.com</t>
  </si>
  <si>
    <t xml:space="preserve">1.Construction of RCC Road from Boroaipara Bridge an Mosque to Rajpara Govt. Primary School road Effective Length 525m under Upazila Nawabganj, District: Dhaka. Salvage Cost 172182.002) Construction of RCC Road road and drain from Nawabganj Thana to Ichamoti River road ch. 0000 to 0120 Km under Upazila Nawabganj Upazila, District-Dhaka. </t>
  </si>
  <si>
    <t xml:space="preserve">M/S. Nabil International ,  105/Ka, West Agargaon Sher-E-Bangla Nagar, Dhaka-1207. </t>
  </si>
  <si>
    <t>nabilinternational17@gmail.com</t>
  </si>
  <si>
    <t xml:space="preserve">Repair and Renovation of Dhanmondi URC Dhaka. </t>
  </si>
  <si>
    <t>PEDP4</t>
  </si>
  <si>
    <t xml:space="preserve">Repair and Renovation of Tejgaoni URC Dhaka. </t>
  </si>
  <si>
    <t>Construction of Muktijuddho Smrity Memorial at IEB H/Q Ramma Dhaka, Package No.CHSMMP/DHA/RAM/A-104/17/C-025</t>
  </si>
  <si>
    <t>12.8.2016</t>
  </si>
  <si>
    <t>30.09.2021</t>
  </si>
  <si>
    <t>M/S KHAN TRADERS ,  Kacharighat, Bazar, Palamgonj, Dohar, Dhaka-1330.</t>
  </si>
  <si>
    <t>mskhantraders1988@gmail.com</t>
  </si>
  <si>
    <t>Construction of Muktijuddho Museum Type-B at Galimpur Govindapur Chatiar under Nawabganj Upazila, District: Dhaka. Package No.CHSMMP/DHANBA/SL-R87/20/C286).</t>
  </si>
  <si>
    <t>24.1.2021</t>
  </si>
  <si>
    <t>20.06.2021</t>
  </si>
  <si>
    <t>M/S AKAEID CONSTRUCTION , Vill+Post:Bannal, Upazila:Dhamrai, Dist:Dhaka</t>
  </si>
  <si>
    <t>msakaeidconstruction.bd@gmail.com</t>
  </si>
  <si>
    <t>Construction of 1 (One) storied Amin Bazar Land Office Building with 2 (Two) storied foundation under Savar Upazila District Dhaka. Package No. TULO/DHK/W-15</t>
  </si>
  <si>
    <t xml:space="preserve">M/S SAMIA ENTERPRISE , 218/11 West Kafrul, Dhaka-1207. </t>
  </si>
  <si>
    <t>mssamiaenterprise72.bd@gmail.com</t>
  </si>
  <si>
    <t>Construction of 1 One storied Bhararia Bhumi Office Building with 2 Two storied foundation under Dhamrai Upazila Area District Dhaka. Package No. TULO/DHK/W-02.1</t>
  </si>
  <si>
    <t>M/S Mohiuddin Ahmed , Azad Bhaban, Muslim Para, Patuakhali Sadar, Patuakhali.</t>
  </si>
  <si>
    <t>Construction of Nayanshree With 75m Boundary wall and Churain With 65m Boundary wall Town and Union Land Office under Upazila Nababganj District Dhaka. Package No.  TULO/DHK/W-03</t>
  </si>
  <si>
    <t>30/05/2020</t>
  </si>
  <si>
    <t>Construction of Shuvadda Boundary wall with barbed wire 162m. Kolatia With 85m. Boundary wall and Ruhitpur With 60m. Boundary wall Town and Union Land Office under Upazila Keraniganj District Dhaka.  Package No. TULO/DHK/W-04</t>
  </si>
  <si>
    <t>A J Trade International , 128 Shahsarity Market 2nd floor, Mirpur-1, Dhaka-1216</t>
  </si>
  <si>
    <t>Construction Of Noyabari and Moksudpur Union Land Office Building Under Dohar Upazila District Dhaka Package No. TULO/DHK/W-05</t>
  </si>
  <si>
    <t>AIG Distributions and Consultancy Ltd. , Shatabdi Center(16th Floor), Suit 16/A2, 292 Inner Circular Road, Fakirapool, Dhaka-1000</t>
  </si>
  <si>
    <t>aigsysbd@gmail.com</t>
  </si>
  <si>
    <t>Construction of 1One storied Cantonment Bhumi Office Building with 2two storied foundation under Dhaka Mohanagar Area District Dhaka. Package No. TULO/DHK/W-07</t>
  </si>
  <si>
    <t>18/03/2021</t>
  </si>
  <si>
    <t>Zontac International , 70, Bir Uttam CR Datta Road 9/37, Eastern Plaza, Raman, Dhaka.</t>
  </si>
  <si>
    <t>Construction of 1One storied Uttarkhan Union Bhumi Office Building with 2two storied foundation under Dhaka Mohanagar Area District Dhaka. Package No. TULO/DHK/W-10</t>
  </si>
  <si>
    <t>H.M. TRADERS , 83/B-SIDDESHWARY CIRCULAR ROAD, MOUCHAK TOWER, SUITE#607, MALIBAGH TURN, DHAKA-1217.</t>
  </si>
  <si>
    <t>Construction of 1One storied Mohammadpur Bhumi Office Building with 2two storied foundation under Dhaka Mohanagar Area District Dhaka. Package No. TULO/DHK/W-12</t>
  </si>
  <si>
    <t>M/s Nobi Enterprise , West Lotakhola, Joypara, Dohar, Dhaka-1330</t>
  </si>
  <si>
    <t>Construction of 1One storied Mirpur Bhumi Office Building with 2two storied foundation under Dhaka Mohanagar Area District Dhaka. Package No. TULO/DHK/W-09</t>
  </si>
  <si>
    <t>Emon Construction , Vill-Sutarpara, PO+PS- Dohar, Dhaka-1330.</t>
  </si>
  <si>
    <t>emonconstruction19@gmail.com</t>
  </si>
  <si>
    <t>Construction of 1 One storied Badda Bhumi Office Building with 2 two storied foundation under Dhaka Mohanagar Area District Dhaka. Package No. TULO/DHK/W-13</t>
  </si>
  <si>
    <t>Utshob Enterprise , 11/A, Main Road, 3/10, Mirpur, Dhaka-1216.</t>
  </si>
  <si>
    <t>hk4586224@gmail.com</t>
  </si>
  <si>
    <t>Construction of 1 One storied Gulshan Bhumi Office Building with 3 Three storied foundation under Dhaka Mohanagar Area District Dhaka. Package No. TULO/DHK/W-11</t>
  </si>
  <si>
    <t>M/S Razia Enterprise , House-16, Road-1, Mohammadia Housing Ltd. Mohammadpur, Dhaka-1207.</t>
  </si>
  <si>
    <t>msraziaenterprise2014@gmail.com</t>
  </si>
  <si>
    <t>Periodic Maintenance of Sholla U.P office Jamsa Bridge via Shinghora Patiljab Bazar Road from Ch. 00m-1070m &amp; 3000m-4900m Road ID No. 326623026 under Nawabganj Upazila District Dhaka. Package No. e-Tender/LGED/Dha/GOBM/20-21/W-12</t>
  </si>
  <si>
    <t>24.10.2020</t>
  </si>
  <si>
    <t>10.4.2021</t>
  </si>
  <si>
    <t>M/S. Al Sanan Construction , Notun Bandura, Nawabganj, Dhaka.</t>
  </si>
  <si>
    <t>alsananconstruction@gmail.com</t>
  </si>
  <si>
    <t>Periodic Maintenance of Nawabganj Paragram UZR at Sholla UP office-Maniknagor GC via khotia Riverghat Road from Ch. 1255m-1700m , Road ID No. 326622013 under Nawabganj Upazila, District: Dhaka. Package No. e-Tender/LGED/Dha/GOBM/20-21/W-06</t>
  </si>
  <si>
    <t>21.10.2020</t>
  </si>
  <si>
    <t>30.6.2021</t>
  </si>
  <si>
    <t>FB Construction , 809/2, Mohsin Commissioner Road, East Medda, Brahmanbaria-3400.</t>
  </si>
  <si>
    <t>Periodic Maintenance of Gobindapur Banukhali FRB at Santak-Churain bazar road from Ch. 00m -730m, Road ID No. 326624061 under Nawabganj Upazila, District: Dhaka. Package No. e-Tender/LGED/Dha/GOBM/20-21/W-46</t>
  </si>
  <si>
    <t>22.3.2021</t>
  </si>
  <si>
    <t>22.7.2021</t>
  </si>
  <si>
    <t>M/S Hanif Enterprise , M/S Hanif Enterprise, Station Road (Faridpur High School Shopping Center) Faridpur-7800</t>
  </si>
  <si>
    <t>hanif_faridpur@yahoo.com</t>
  </si>
  <si>
    <t>Periodic Maintanance of Sreerampur RHD-Suapur GC Road from Ch. 00m-5730m , Road ID No. 326142002 under Dhamrai Upazila, District: Dhaka. Package No. e-Tender/LGED/Dha/GOBM/20-21/W-44</t>
  </si>
  <si>
    <t>7.12.2020</t>
  </si>
  <si>
    <t>4.4.2021</t>
  </si>
  <si>
    <t>R.S Trading Corporation , Shop # 86, 87, Misco Super Market, 4 No. Darus Salam Road, Mirpur, Dhaka-1216.</t>
  </si>
  <si>
    <t>Rehabilitation of Dhaka Aricha Highway-Kolatia GC Road via Vakurta Bazar Road from Ch.2555m-5100m , Road ID No. 326722003 under Savar Upazila, District: Dhaka. Package No. e-Tender/LGED/Dha/GOBM/20-21/W-43</t>
  </si>
  <si>
    <t>21.11.2020</t>
  </si>
  <si>
    <t>15.3.2021</t>
  </si>
  <si>
    <t>M/S Durga Enterprise , Samal Chandra Saha, Madrasha Road, Dewangonj Bazar, Dewangonj, Jamalpur.</t>
  </si>
  <si>
    <t>durgaenterprise10@gmail.com</t>
  </si>
  <si>
    <t>Periodic Maintenance of Circular Road of Savar Cantonment Road from Ch. 00m - 9759m. , Road ID No. 326724337 under Savar Upazila, District: Dhaka. Package No. e-Tender/LGED/Dha/GOBM/20-21/W-48</t>
  </si>
  <si>
    <t>Safia Enterprise Corporation , 8/A, 8/B, Nilkhet Gausul Azam Super Market, Shop-175, 1st Floor, Dhaka</t>
  </si>
  <si>
    <t>tanin003@gmail.com</t>
  </si>
  <si>
    <t>Rehabilitation of Barrah Firoz Ali house - Krishnochura more - Balamonlochar Rishipara - Tatipara shamaj kallan office road from Ch: 00m-1210m Road ID No. 326625198 under Rarrah Union Nawabganj Upazila District Dhaka. (Salvage amount BDT = 3,20,477.00) Package No. DHK/VRRP/UB/20-21/W-26</t>
  </si>
  <si>
    <t>Authentic Design &amp; Development ,  Authentic Design &amp; Development 87-92, B-Green Road, Farmview Super Market (5th Floor), Farmgate, Tejgaon, Dhaka-1215.</t>
  </si>
  <si>
    <t>authenticdd.bd@gmail.com</t>
  </si>
  <si>
    <t>Rehabilitation of Goshbag Bus stand - Bhuiyan Para Jam-E-Mosque Road from Ch: 530m-1015m [ID# 326724276] under Earpur Union Savar Upazila District Dhaka. Package No. LGED/DHK/VRRP/UB/20-21/W-30</t>
  </si>
  <si>
    <t>22.2.2021</t>
  </si>
  <si>
    <t>20.5.2021</t>
  </si>
  <si>
    <t>R.S Trading Corporation ,  Shop # 86, 87, Misco Super Market, 4 No. Darus Salam Road, Mirpur, Dhaka-1216.</t>
  </si>
  <si>
    <t>Rehabilitation of Tetuljhora GPS - RHD Road from Ch: 00m-1150m [ID# 326724029] under Tatuljhora Union Savar Upazila District Dhaka. Package No. LGED/DHK/VRRP/UB/20-21/W-31</t>
  </si>
  <si>
    <t>18.3.2021</t>
  </si>
  <si>
    <t>17.7.2021</t>
  </si>
  <si>
    <t>M/S Alpha Enterprise ,  84/7, Naya Paltan, Dhaka-1000.</t>
  </si>
  <si>
    <t>salahuddin.342@gmail.com</t>
  </si>
  <si>
    <t>Rehabilitation of Dhantara - Gojaria Road from Ch: 00m-2263m [ID# 326144023] under Dhamrai Upazila District Dhaka. Package No. LGED/DHK/VRRP/Re-hab/20-21/W-1483</t>
  </si>
  <si>
    <t>20.20.2021</t>
  </si>
  <si>
    <t>26.5.2021</t>
  </si>
  <si>
    <t>Construction of 75m Long RCC Girder Bridge at CH. 12700m on Dhantara GC Pakutia GC Nagarpur Tangail road under Upazila Dhamrai District Dhaka-. Package No. DHA/UZR-8-STR-26A</t>
  </si>
  <si>
    <t>RTIP-II</t>
  </si>
  <si>
    <t>24.04.2019</t>
  </si>
  <si>
    <t>Modern-Ocean JV , House No:15/4, Level: 5, Mirpur Road, Shyamoli , Thana : Adabor, Dhaka-1207</t>
  </si>
  <si>
    <t>modern.ocean2020@gmail.com</t>
  </si>
  <si>
    <t>Rehabilitation of Bhakurta UP - Mugrakanda - Mohammadpur City protection embankment Road (lD-326723026) (Ch. 1+020 - 5+570 Km.), under Upazila Savar District Dhaka.(Salvage amount BDT = 2,51,104.00) Package No. DHA/AF-1</t>
  </si>
  <si>
    <t>26.01.2021</t>
  </si>
  <si>
    <t>14.7.2021</t>
  </si>
  <si>
    <t>Modern Structures Ltd , House No:15/4, Level: 5, Mirpur Road, Shyamoli , Thana : Adabor, Dhaka-1207,</t>
  </si>
  <si>
    <t>Ocean Marine Services , Fisheryghat, Pathorghata, Chittagong.</t>
  </si>
  <si>
    <t>omsmd01@gmail.com</t>
  </si>
  <si>
    <t>Construction of 81.00m Long PSC Girder Bridge on Munsurbag - Gazibari - Chandon Teki Road of Shimulia UP at Ch,3250m (Road ID- 326724283) under Upazila Savar District Dhaka. Package No. PD/CLBUURP/W-305</t>
  </si>
  <si>
    <t>CLBUURP</t>
  </si>
  <si>
    <t>25.05.2019</t>
  </si>
  <si>
    <t>25.08.2021</t>
  </si>
  <si>
    <t xml:space="preserve"> DIRD ENGINEERING LIMITED , Faruk Rupayan Tower, (12th &amp; 13th Floor), 32, Kemal Ataturk Avenue , Banani, Dhaka</t>
  </si>
  <si>
    <t>del@dirdgroup.org</t>
  </si>
  <si>
    <t>Remaining work for construction of Reinforced Earth (RE) Wall of 360.0m long PC Girder Bridge on Nawabganj - Paragram UZR - Sollah UP - Maniknagar GC Road at Ch:900.00m over kaligonga river Road ID 326622013 under Nawabganj Upazila, District Dhaka. Package No. PD/CLBUURP/W-134A</t>
  </si>
  <si>
    <t>27.08.2019</t>
  </si>
  <si>
    <t>Gaibandha</t>
  </si>
  <si>
    <t>M/S TAHITY (JV), Purbo Shalbon, Rangpur</t>
  </si>
  <si>
    <t>tahity.zhd.jv@gmail.com</t>
  </si>
  <si>
    <t>CRMIDP/GABN/W-59
Construction of Two 2 Storied Rural Market Building With 04 Storied Foundation in Chaintantola Hat Under Sundarganj Upazila Dist.-Gaibandha</t>
  </si>
  <si>
    <t xml:space="preserve"> 15.12.2020</t>
  </si>
  <si>
    <t>24.06.22</t>
  </si>
  <si>
    <t>M/S TAHITY ENTERPRISE, Purbo Shalbon, Rangpur</t>
  </si>
  <si>
    <t>tahityenterprise89@gmail.com</t>
  </si>
  <si>
    <t>M/S Zahurul Haque Dulal, Ghoshpara, Kurigram sadar, Kurigram</t>
  </si>
  <si>
    <t xml:space="preserve">zahurulhaquedulalk786@yahoo.com
</t>
  </si>
  <si>
    <t>M/S Shazin Traders_(JV),Shadullahpur Road , Gaibandha Sadar ,Gaibandha</t>
  </si>
  <si>
    <t>shazintraders.jv@gmail.com</t>
  </si>
  <si>
    <t>CRMIDP/GABN/W-53/224
Construction of Two 2 Storied Rural Market Building With 04 Storied Foundation in Puraton Badiakhali Hat Under Sadar Upazila Dist.-Gaibandha</t>
  </si>
  <si>
    <t xml:space="preserve">  15.12.2020</t>
  </si>
  <si>
    <t>20.06.22</t>
  </si>
  <si>
    <t>M/S. JERIN ENTERPRISE, Police Station- Sherpur, District- Bagura</t>
  </si>
  <si>
    <t xml:space="preserve"> CRMIDP/GABN/W-58
Construction of Two 2 Storied Rural Market Building With 04 Storied Foundation in Kachua Hat Under Saghata Upazila Dist.-Gaibandha</t>
  </si>
  <si>
    <t xml:space="preserve"> 09.12.2020</t>
  </si>
  <si>
    <t>14.12.21</t>
  </si>
  <si>
    <t>Abdul Malak JV, Fulchari,  Gaibandha</t>
  </si>
  <si>
    <t>malakssjv@gmail.com</t>
  </si>
  <si>
    <t>CRMIDP/ GABN / W-57
Construction of Two 2 Storied Rural Market Building With 04 Storied Foundation in Noldangha Kachari Bazar Under Sadullapur Upazila Dist.-Gaibandha</t>
  </si>
  <si>
    <t>Sohel parvej, gaibandha</t>
  </si>
  <si>
    <t>gmsohelparves@gmail.com</t>
  </si>
  <si>
    <t>CRMIDP/GABN/ W-55/274
Construction of Two (2) Storied Rural Market Building (With 04 Storied Foundartion) in Fulchari Hat, Under Fulchari Upazila, Dist: Gaibandha.</t>
  </si>
  <si>
    <t xml:space="preserve">Md. Abdul Malek, Gabgashi, Tanrakandi, Fulchari, Gaibandha
</t>
  </si>
  <si>
    <t xml:space="preserve">nakib231012@gmail.com
</t>
  </si>
  <si>
    <t>M/S S. S. Corporation, Araihazar, Narayanganj.</t>
  </si>
  <si>
    <t xml:space="preserve">ssco7777@gmail.com
</t>
  </si>
  <si>
    <t>Md. Abdul Latif Hakkani, Bridge Road, Gaibandha</t>
  </si>
  <si>
    <t>Latifhakkani@yahoo.com</t>
  </si>
  <si>
    <t>CUMCP/GAI/SAD/20/C-439, Construction of Gaibandha Sadar Upazila Muktijoddha Complex Bhaban under Upazila Gaibandha Sadar District Gaibandha</t>
  </si>
  <si>
    <t>UMC</t>
  </si>
  <si>
    <t>27.01.21</t>
  </si>
  <si>
    <t>2.7.22</t>
  </si>
  <si>
    <t>Starlite Services Ltd &amp; Udayan Builders JV</t>
  </si>
  <si>
    <t>starliteudayan2019@gmail.com</t>
  </si>
  <si>
    <t>CBU-100/Purto-138 Construction of 81.0m Long Bridge in front of the house of Foyzar Miah halkmal Railgate-Veramara at Ch. 950m Road ID 132244076 Upazila Sadar District Gaibandha</t>
  </si>
  <si>
    <t>Starlite Services Limited</t>
  </si>
  <si>
    <t xml:space="preserve">  info@starlitebd.com</t>
  </si>
  <si>
    <t>M/S Udayan Builders</t>
  </si>
  <si>
    <t>udayanbuild@gmail.com</t>
  </si>
  <si>
    <t>ALH-RSL(JV), gaibandha</t>
  </si>
  <si>
    <t>alhrsl600@gmail.com</t>
  </si>
  <si>
    <t>CBU-100/Purto-394 Construction of 45.00m Long RCC Girder Bridge over manos Khal Adjacent to Kalir bazar under Gidari Union at Ch.2800m (Road ID: 132243030) Upazila : Sadar, District : Gaibandha</t>
  </si>
  <si>
    <t>Md. Abdul Latif Hakkani, Gaibandha</t>
  </si>
  <si>
    <t>RSL Enterprise, Gaibanhda</t>
  </si>
  <si>
    <t>rslenterprise87@yahoo.com</t>
  </si>
  <si>
    <t>Md. Shamim Ahammed Mondal(JV)</t>
  </si>
  <si>
    <t>starlite.shamimjv2020@gmail.com</t>
  </si>
  <si>
    <t>CBU-100/Purto-139  Construction of 72.0m Long RCC Girder Bridge on Tepa Padumshahar School bazar house of Mr. Judge at Ch.100m Road ID 132885056 Upazila Saghata District Gaibandha</t>
  </si>
  <si>
    <t>Md. Shamim Ahammed Mondal</t>
  </si>
  <si>
    <t>ahammeds26@gmail.com</t>
  </si>
  <si>
    <t>M/S Basundhara, Kurigram</t>
  </si>
  <si>
    <t>FDR/Gai/18-19/UNR/BW-22
Bonarpara GC - Gobindogonj -Gaibandha RHD at Sagdha Bridge via Ramnagar Bazar (Saghata part ).</t>
  </si>
  <si>
    <t>CAFDRIRP/Gaiban/UZR/W-03/2020-21  Rehabilitation of Mazumderhat GC Naldangha GC Road from Ch.4550-9100m under Sundarganj Upazila. Dist. Gaibandha. Road ID No132912011.</t>
  </si>
  <si>
    <t>CAFDRIRP/Gaiban/UZR/W-02/2020-21, Rehabilitation of Mazumderhat GC Naldangha GC Road from Ch.00-4550m under Sundarganj Upazila. Dist. Gaibandha. Road ID No132912011.</t>
  </si>
  <si>
    <t>Md. Mokaddesh Ali Badu, Gobindaganj gaibandha</t>
  </si>
  <si>
    <t>mokaddesh1969@gmail.com</t>
  </si>
  <si>
    <t>CAFDRIRP/Gaiban/UNR/W-01/2020-21 Rehabilitation of Kocha shahar UP office at Dharikandi-Kuimra dangha via Nayer hat Road from Ch.00-4900m under Gobindaganj Upazila. Dist. Gaibandha Road ID No132303017.</t>
  </si>
  <si>
    <t xml:space="preserve"> Md. Touhidul Islam, Saghata,Gaibandha</t>
  </si>
  <si>
    <t>islammdtouhidul8@gmail.com</t>
  </si>
  <si>
    <t>RDRIIP-2/W-HAT-005
a. Improvement of Kalibari Hat under Palashbari Upazila Dist Gaibandha. b. Improvement of Charer Hat under Palashbari Upazila Dist Gaibandha.</t>
  </si>
  <si>
    <t>RDRIIP-2</t>
  </si>
  <si>
    <t>29.02.21</t>
  </si>
  <si>
    <t>M/S Ahsan &amp; Co.,Thana Para,Gaibandha Sadar, GAibandha.</t>
  </si>
  <si>
    <t xml:space="preserve"> sahsan500@gmail.com</t>
  </si>
  <si>
    <t xml:space="preserve"> RDRIIP-2/W-VRA-217
A. Improvement of Thakurer Dighi Bazar - Punch Jumma Kuptola UP Office Road Ch. 00-2960m . ID No-132244053 under Gaibandha Sadar Upazila Dist Gaibandha</t>
  </si>
  <si>
    <t>19.3.2020</t>
  </si>
  <si>
    <t>Md. Atiqur Rahman,Kishamat Malibari, Dariapur, Gaibandha Sadar, Gaibandha</t>
  </si>
  <si>
    <t>atiqurrahman2018@yahoo.com</t>
  </si>
  <si>
    <t>RDRIIP-2/W-VRA-079
Improvement of Thutiapukur Road-Dholvanga Road Ch.00-1500m ID No. 132824009 under Sadullapur Upazila.Dist Gaibandha</t>
  </si>
  <si>
    <t>M/s Mia Enterprise,V-Aid Road, Gaibandha</t>
  </si>
  <si>
    <t>miaenterprise17@gmail.com</t>
  </si>
  <si>
    <t>RDRIIP-2/W-VRA-053
Part-A Improvement of BWDB Embankment-Bogarvita via Bosonterpara Road Ch.500-1200m Road ID No. 132884008. Part-B Improvement of Beltali Pry School-Kalapani Bridge Road Ch.00-1003m Road ID No. 132884010 and Part-C Improvement of Kalapani Mondolpara-Kumargari Road Ch.410-1085m Road ID 132884031 under Saghata Upazila Dist Gaibandha.</t>
  </si>
  <si>
    <t>30.12.19</t>
  </si>
  <si>
    <t>RDRIIP-2/W-VRB-157
A. Improvement of Sadullapur Madarganj Road - Sadullapur Dhaperhat Road Ch. 00-1400.00m under Sadullapur upazila Dist Gaibandha. Road ID. 132825028. B. Improvement of Ambagan - Laxmipur HS Road Ch. 500-2600.00m under Sadullapur upazila Dist Gaibandha. Road ID. 132825033</t>
  </si>
  <si>
    <t>22.12.2021</t>
  </si>
  <si>
    <t>Mony Enterprise, Gridharipur, Palashbari,Gaibandha</t>
  </si>
  <si>
    <t>monyenterprise81@yahoo.com</t>
  </si>
  <si>
    <t>RDRIIP-2/W-VRB-158
A. Improvement of Tarafal GPS - Madarhat Road at Bottola Road Ch. 1500-1900 under Sadullapur upazila Dist Gaibandha. ID No. 132825073 B. Improvement of Sadullapur-Dhaperhat Road at Bujruk Ruhia Mouza to Hameem Adnan Fish Hachari Road Ch. 00-610 under Sadullapur upazila Dist Gaibandha. ID No. 132825078 C. Improvement of Sadullapur-Dhaperhat Road at Khitish Bablu House - Khudro Ruhia Gormondop Road Ch. 00-920 under Sadullapur upazila Dist Gaibandha. ID No. 132825092 D. Improvement of Tulshighat Road - Patanosa Road Ch. 00-950m under Sadullapur upazila Dist Gaibandha. ID No. 132825045</t>
  </si>
  <si>
    <t>3.12.2020</t>
  </si>
  <si>
    <t>M/S NR Traders,Gobindaganj,Gaibandha</t>
  </si>
  <si>
    <t>tradersnr519@gmail.com</t>
  </si>
  <si>
    <t>RDRIIP-2/W-VRB-182
Improvement of Baradaha-Kuthipara Road Ch.00-1440m. Road ID No. 132305070 under Gobindaganj Upazila Dist Gaibandha</t>
  </si>
  <si>
    <t>20.12.19</t>
  </si>
  <si>
    <t>RDRIIP-2/W-VRB-138
Improvement of Khukshia Sarbesherghat- Jamalpurhat Road Ch. 00-2000m. ID No. 132305059 Under Gobindaganj Upazila Dist Gaibandha</t>
  </si>
  <si>
    <t>RDRIIP-2/W-VRB-035
Improvement of Kaichara H/Q Dholu Mondol-Kaichara Uttar Para Jame Mosque Road Ch.00-1600m Road ID No.132885193 under Saghata Upazila Dist Gaibandha.</t>
  </si>
  <si>
    <t>19.12.2020</t>
  </si>
  <si>
    <t>Md. Atiar Rahman,House No: 52/2, Road Name: Ukil Para road, Jhiltuli, Post: Faridpur-7800, Thana: Faridpur Sadar, Faridpur.</t>
  </si>
  <si>
    <t>RDRIIP-2/W-BRI-011
Construction of 90.00m Long PC Girder Bridge on Baradaha-Kuthipara Road at Ch.1000m. Road ID No132305070 under Gobindaganj Upazila Dist Gaibandha.</t>
  </si>
  <si>
    <t>MD. MOYENUDDIN (BASHI) LIMITED &amp; M/S. RAJ CONSTRUCTION JV,Raj Complex, Sherpur Road, Kanusgari, Bogura Sadar, Bogura</t>
  </si>
  <si>
    <t>mmblmrcjv@gmail.com</t>
  </si>
  <si>
    <t>RDRIIP-2/W-BRI-030
Construction of 96.00m Long PC Girder Bridge on Boliarbar GPS to Kamalerpara Falia Pucca road at Ch.948m. Road ID. no. 132884038</t>
  </si>
  <si>
    <t>06.01.2022</t>
  </si>
  <si>
    <t>adlntihjv, Sharif Mansion, 2nd Floor, 56-57 Motijhell, C/A,  Dhaka-1000</t>
  </si>
  <si>
    <t>adlntihjv@gmail.com</t>
  </si>
  <si>
    <t>Earth work of Connecting Road for 1490.00m Bridge over Tista River- 1. Luxmipur GC-Chilmari Upazila H/Q Via Dharmapur-Panchpir GC Road Road ID No. 132912007 Ch.34-6462m 6462-16955m &amp; 20445-22345m. a. Luxmipur-Mondaler Hat b. Mondaler Hat-Dharmapur c. Dharmapur-Panchpir Bridge Point &amp; d. New Embankment-Cyclone Center Horipur. 2. Shovaganj GC-Panchpir Hat GC Via Belka Bazar Road Road ID No.132912002 Ch.00-5085m. 3. Matherhat GC-Kamarjani GC Sokher Bazar Road Road ID No.132912010. Ch.00-3880m. 4. Belka Chowrasta-Sundarganj Upazila H/Q Via WAPDA Bandh Road Road ID No. 132912012 Ch.00-7770m. 5. Kanchibari UP Office-Panchpir Hat GC Road Road ID No. 132913007 Ch.00-4022m. Panchpir-RHD Via Dhubni. 6. Barurar Hat-WAPDA Bandh Road Road ID No.132914012 Ch.00-1941m. 7. Dharmapur-Panchpir Hat GC Pucca Road Kabejer More Bridge-Baruarar Hat Road Road ID No.132914101 Ch.00-1710m. 8. Bridge Point-Belka WAPDA Bandh Belka Chowrasta Road ID No. 132914103 Ch.00-7443m. 9. Barurar Hat WAPDA Bandh-Changmari High School Road Road ID No.132915069 Ch.00-1300m. under Sundarganj Upazila Dist Gaibandha.</t>
  </si>
  <si>
    <t>1490m Bridge</t>
  </si>
  <si>
    <t>M/S ISMAIL HOSSAIN,  9, Segun Bagicha, Dhaka-1000</t>
  </si>
  <si>
    <t>msismailhossain@gmail.com</t>
  </si>
  <si>
    <t xml:space="preserve">  Asian Dredgers Ltd, Sharif Mansion, 2nd Floor, 56-57 Motijheel C/A</t>
  </si>
  <si>
    <t>asiandredgersltd@gmail.com</t>
  </si>
  <si>
    <t>S.M.C Road Guptapara, Rangpur</t>
  </si>
  <si>
    <t>khairulkabir07@gmail.com</t>
  </si>
  <si>
    <t>a.Improvement of Road from Belka Chowrasta-Sundarganj Upazila HQ.Via Wapda Embankment Road ch. 00-8.00km under Sundarganj upazila District Gaibandha. RD ID No.132912012. b.Improvement of Road from Laxmipur GC- Chilmari Upazila HQ Via -Dharmapur Hat -Panchpir GC- hat Road .ch.19.280-20.240km under Sundarganj upazila District Gaibandha. RD ID No.132912007. c. Improvement of Road from Laxmipur GC- Chilmari Upazila HQ Via -Dharmapur Hat -Panchpir GC- hat Road. ch.14.150-15.790 km under Sundarganj upazila District Gaibandha. RD ID No.132912007.</t>
  </si>
  <si>
    <t>Matlubor Rahman, Gaibandha Sadar, gaibandha</t>
  </si>
  <si>
    <t>mail.motlu@gmail.com</t>
  </si>
  <si>
    <t>a. Improvement of Road from Baruar hat-WAPDA Embt road. ch. 00-1.990 km under Sundarganj upazila District Gaibandha. RD ID No.132914012. b. Improvement of Road from Barurhat WAPDA Road-Changmari High School Road. ch. 00-1.310 km under Sundarganj upazila District Gaibandha.. RD ID No.132915069 c. Improvement of Road from Dharmopur -Punchpirhat GC Pacca Road Near Bridge Kabejer more- Boruarhat Road ch. 00-1.610 km under Sundarganj upazila District Gaibandha. RD ID No.132914101.</t>
  </si>
  <si>
    <t>6-7-21</t>
  </si>
  <si>
    <t>6-7-22</t>
  </si>
  <si>
    <t>M/S. M.A Engineering &amp; M/S.Basundhara (JV), G-4, South Banasree, East Goran, Khilgaon, Dhaka</t>
  </si>
  <si>
    <t>mbmaejv21@gmail.com</t>
  </si>
  <si>
    <t>a. Improvement of Road from Laxmipur G.C.-Panchpir GC Sadar Part Road. ch. 00-3.4 km under Sadar upazila District Gaibandha. RD ID No.132242014. b. Improvement of Road from Laxmipur G.C.-Dhaperhat GC via Sadullapur GC Road. ch.1.10-6.90km under Sadullapur upazila District Gaibandha. RD ID No.132822003 c.Improvement of Road from Laxmipur G.C.-Dhaperhat GC via Sadullapur GC Road. ch. 00-1.100 km under Sadullapur upazila District Gaibandha. RD ID No.132822003.</t>
  </si>
  <si>
    <t>27-7-21</t>
  </si>
  <si>
    <t>27-10-22</t>
  </si>
  <si>
    <t xml:space="preserve">  M/S Basundhara, R.K Road, Ghoshpara, Kurigram Sadar, Kurigram</t>
  </si>
  <si>
    <t>basundharak786@yahoo.com</t>
  </si>
  <si>
    <t>MBEL - ARC JV, Dhaka</t>
  </si>
  <si>
    <t>mbelarcjv@gmail.com</t>
  </si>
  <si>
    <t>a. Improvement of Road from Bridge point-Belka along Embankment Belka Chowrasta ch. 00-7.447 km under Sundarganj upazila District Gaibandha. RD ID No.132914103. b. Laxmipur GC- Chilmari Upazila HQ Via -Dharmapur Hat -Panchpir GC- hat Road. ch. 00-6.410 km under Sundarganj upazila District Gaibandha RD ID No.132912007</t>
  </si>
  <si>
    <t>15-7-21</t>
  </si>
  <si>
    <t>15-10-22</t>
  </si>
  <si>
    <t>M. M. Builders &amp; Engineers Ltd. Road - 10, Block - C, Niketon, Gulshan - 1, Dhaka - 1212</t>
  </si>
  <si>
    <r>
      <t xml:space="preserve">ARC CONSTRUCTION COMPANY, </t>
    </r>
    <r>
      <rPr>
        <b/>
        <sz val="10"/>
        <color theme="1"/>
        <rFont val="Calibri"/>
        <family val="2"/>
        <scheme val="minor"/>
      </rPr>
      <t>6/19, Block-E, Lalmatia, Mohammadpur, Dhaka-1207</t>
    </r>
  </si>
  <si>
    <t>infoarc@arcconstructionbd.com</t>
  </si>
  <si>
    <t>Khairul Rana, S.M.C Road Guptapara, Rangpur</t>
  </si>
  <si>
    <t>a. Improvement of Road from Laxmipur GC- Chilmari Upazila HQ Via -Dharmapur Hat -Panchpir GC- hat Road. ch. 6.410-14.150 km under Sundarganj upazila District Gaibandha. RD ID No.132912007. b. Improvement of Road from Shovagonj G.C.-Panchpirhat GC Via Belka Bazar Road. ch. 4.085-9.085 km under Sundarganj upazila District Gaibandha. RD ID No.132912002.</t>
  </si>
  <si>
    <t>BB Traders-Basundhara JV, Mohuripara, Gaibandha Sadar, Gaibandha</t>
  </si>
  <si>
    <t>bb.basundharajv@gmail.com</t>
  </si>
  <si>
    <t>a. Construction of 16.00m Bridge on Laxmipur GC-Dhaperhat GC Via Sadullapur GC Road at Ch:2200.00 m.under Sadullapur Upazila, District: Gaibandha Road ID :132822003, b. Construction of 16.00m Bridge on Laxmipur GC-Dhaperhat GC Via Sadullapur GC Road at Ch:4900.00 m. Road ID :132822003</t>
  </si>
  <si>
    <t>12-9-21</t>
  </si>
  <si>
    <t>18-9-22</t>
  </si>
  <si>
    <t xml:space="preserve">  Ms BB Traders, Mohuripara, Gaibandha Sadar, Gaibandha</t>
  </si>
  <si>
    <t>tradersm11@yahoo.com</t>
  </si>
  <si>
    <t xml:space="preserve">a. Construction of 48.00m Bridge on Laxmipur GC-Chilmari Upazila Head Quarter Via Dharmapur- Panchpir GC Road at Ch: 0.00 m under Sundarganj Upazila, District: Gaibandha Road ID :132912007 , b. Construction of 12.00m Bridge on Laxmipur GC-Chilmari Upazila Head Quarter Via Dharmapur- Panchpir GC Road at Ch: 1200.00 m under Sundarganj Upazila, District: Gaibandha. Road ID :132912007 </t>
  </si>
  <si>
    <t>9-9-21</t>
  </si>
  <si>
    <t>10-3-23</t>
  </si>
  <si>
    <t>Latif and Shihab JV, Gobindaganj, Gaibnadha</t>
  </si>
  <si>
    <t>latifshihabjv@gmail.com</t>
  </si>
  <si>
    <t xml:space="preserve">a. Construction of 12.00m Bridge on Laxmipur GC-Chilmari Upazila Head Quarter Via Dharmapur- Panchpir GC Road at Ch:2450.00 m.under Sundarganj Upazila, District: Gaibandha Road ID :132912007, b. Construction of 48.00m Bridge on Laxmipur GC-Chilmari Upazila Head Quarter Via Dharmapur- Panchpir GC Road at Ch: 5500.00 m under Sundarganj Upazila, District: Gaibandha Road ID :132912007 </t>
  </si>
  <si>
    <t>14-3-23</t>
  </si>
  <si>
    <t>M/S Shihab Construction, Kungomalancha,Gobindaganj,Gaibandha</t>
  </si>
  <si>
    <t>rafiqul197711@yahoo.com</t>
  </si>
  <si>
    <t>Abdul Latif hakkani, Bridge Road, gaibandha</t>
  </si>
  <si>
    <t>Starlite,   Planners Tower(16th Floor), Suit No: 8-11,13/A, Sonargaon Road, Dhaka-1000.</t>
  </si>
  <si>
    <t>info@starlitebd.com</t>
  </si>
  <si>
    <t>a. Construction of 20.00m Bridge on Laxmipur GC-Chilmari Upazila Head Quarter Via Dharmapur- Panchpir GC Road at Ch:9150.00 m.Road ID :132912007, b. Construction of 12.00m Bridge on Baruar hat - WAPDA Embt Road at Ch: 1700.00 m. Road ID :132914012, c. Construction of 20.00m Bridge on Mather hat GC - Kamarzani GC Road at Ch: 2100 m. Road ID 132912010</t>
  </si>
  <si>
    <t>a. Improvement of Road from Materhat GC-Kamarzani GC Road. ch. 00-3.810 km under Sundarganj upazila District Gaibandha. RD ID No.132912010. b. Improvement of Road from Kanchibari U.P. Office-Panchpirhat GC road. ch. 00-4.012 km under Sundarganj upazila District Gaibandha. RD ID No.132913007.</t>
  </si>
  <si>
    <t>30-6-21</t>
  </si>
  <si>
    <t>12-7-22</t>
  </si>
  <si>
    <t>a) Construction of 17 Nos. Box Culverts in different Chainage at Laxipur GC-Chilmari Upazila Head Quarter (Via Dharmapur-Panchipir GC) Road ID: 132912007 under Sundarganj Upazila, Dist: Gaibandha</t>
  </si>
  <si>
    <t>23-6-21</t>
  </si>
  <si>
    <t>29-6-22</t>
  </si>
  <si>
    <t>(a) Construction of 4 nos. box culverts in different chainage at  Malekerhat GC-Kamarjani GC Road, ID: 132912010
(b) Construction of 8 nos. box culvert in different chainage at Shovagonj GC-Panchpir Hat GC via Belka Bazar Road ID: 132912002 under Sundarganj Upazila, Dist: Gaibandha</t>
  </si>
  <si>
    <t>26-4-22</t>
  </si>
  <si>
    <t>(a) Construction of 7 nos. box culverts in different chainage at Laxipur GC-Panchpir GC (Sadar Part) Road, ID: 132242014,
(b) Construction of 11 nos. box culverts in different chainage at Laxipur GC-Dhaperhat GC via Sadullapur GC Road, ID: 132822003 under Sadullapur Upazila, Dist: Gaibandha.</t>
  </si>
  <si>
    <t>(a) Construction of 6 nos. box culverts in different chainage at Kanchibari UP Office-Panchpir Hat GC Road ID: 132913007,
(b) Construction of 2 nos. box culvert in different chainage at Baruar Hat-Wapda Badh Road ID: 132914012
(c) Construction of 3 nos. box culverts in different chainage at Dharmapur-Panchpir Hat GC Paka Road, Kaejer More, Boroar hat Road, ID:132914101 under Sundarganj Upazila, Dist: Gaibandha.</t>
  </si>
  <si>
    <t>khairul rana ,S.M.C Road Guptapara, Rangpur</t>
  </si>
  <si>
    <t>a. Improvement of Road from Laxmipur G.C.-Dhaperhat GC via Sadullapur GC Road. ch. 6.9-23.00 km under Sadullapur upazila District Gaibandha. RD ID No.132822003</t>
  </si>
  <si>
    <t xml:space="preserve">  M/S. Niaz Traders,  154, Motijheel C/A. Masjid Market (2nd Floor), Room No.301-303, Dhaka-1000</t>
  </si>
  <si>
    <t>Mohammed Eunus &amp; Brother (PVT) Ltd, A.S Tower (8th Floor), Road 01, Plot-553, Hill View R/A, P.S: Panchliash, Chittagong.</t>
  </si>
  <si>
    <t xml:space="preserve"> mebl.bd@gmail.com</t>
  </si>
  <si>
    <t>Sundarganj-W5 Part-2
Earth work of Connecting Road for 1490.00m Bridge over Tista River- 1 Luxmipur GC-Panchpir GC Sadar Part Road ID No. 132242014 Ch.00-3625m. 2 Dhaperhat GC-Luxmipur GC Via Sadullapur GC Road Sadullapur Part Road ID No. 132822003 Ch.00-22800m. under Gaibandha Sadar &amp; Sadullapur Upazila Dist Gaibandha.</t>
  </si>
  <si>
    <t>16-10-17</t>
  </si>
  <si>
    <t>Md. Shoheb Hossain Mona, Godown Road, Gaibandha</t>
  </si>
  <si>
    <t>hshoheb@gmail.com</t>
  </si>
  <si>
    <t>SupRB/Gai/Maint/18-19/W-21.
1. Minor maintenance of 8.0m long Box Culvert on Badiakhali Bridge R&amp;H-Jumarbari Hat GC Road at Chainage 9m 132882001. 2. Minor maintenance of 8.0m long Box Culvert on Badiakhali Bridge R&amp;H-Jumarbari Hat GC Road at Chainage 2662m 132882001. 3. Minor maintenance of 7.0m long Box Culvert on Badiakhali Bridge R&amp;H-Jumarbari Hat GC Road at Chainage 5086m 132882001. 4. Minor maintenance of 31.8m long RCC Girder Bridge on Badiakhali Bridge R&amp;H-Jumarbari Hat GC Road at Chainage 16735m 132882001. 5. Minor maintenance of 6.9 long Box Culvert on Badiakhali Bridge R&amp;H-Jumarbari Hat GC Road at Chainage 3741m 132882001. 6. Minor maintenance of 7.8 long Box Culvert on Badiakhali Bridge R&amp;H-Jumarbari Hat GC Road at Chainage 9453m 132882001. 7. Minor maintenance of 6.4 long Box Culvert on Badiakhali Bridge R&amp;H-Jumarbari Hat GC Road at Chainage 17249m 132882001. 8. Minor maintenance of 66.5m long RCC Girder Bridge on Badiakhali Bridge R&amp;H-Jumarbari Hat GC Road at Chainage 21670m 132882001. under Saghata upazila Dist. Gaibandha.</t>
  </si>
  <si>
    <t>SR Traders JV,Shaplapara,Gaibandha Sadar,Gaibandha</t>
  </si>
  <si>
    <t xml:space="preserve"> nadimenterprise.jv2019@gmail.com</t>
  </si>
  <si>
    <t>SupRB/Gai/Maint/8-19/W-22.
1. Minor maintenance of 33.0m long RCC Girder Bridge on Palashbari Upazila H/Q-Fakirhat GC Road at Chainage 9150m 132672001. 2. Minor maintenance of 24.0m long RCC Girder Bridge on Palashbari Upazila H/Q-Fakirhat GC Road at Chainage 8250m 132672001. 3. Minor maintenance of 24.0m long RCC Girder Bridge on Palashbari Upazila H/Q-Fakirhat GC Road at Chainage 10850m 132672001. 4. Minor maintenance of 10.0m long RCC Box Culvert on Palashbari Upazila H/Q-Chattra GC Road via Kishorgari UP office Road at Chainage 5171m 132672004. under Palashbari upazila. Dist. Gaibandha</t>
  </si>
  <si>
    <t xml:space="preserve">800000.00
</t>
  </si>
  <si>
    <t>SR Traders, College Road, Thanapara, Gaibandha</t>
  </si>
  <si>
    <t xml:space="preserve">saidur1969@yahoo.com
</t>
  </si>
  <si>
    <t>M/S NADIM ENTERPRISE, Shaplapara,Gaibandha Sadar,Gaibandha</t>
  </si>
  <si>
    <t xml:space="preserve">nirdhi1985@gmail.com
</t>
  </si>
  <si>
    <t>M/S Anjum Enterprise, Sibpur,Gobindogonj, Gaibandha</t>
  </si>
  <si>
    <t>jahangir_alam500@yahoo.com</t>
  </si>
  <si>
    <t>SupRB/Gai/Maint/19-20/W-59
1 Minor maintenance of 7.9m long RCC Box Culvert on Gobindaganj-Mohimagonj Road at Chainage. 5150m. 132302001. 2 Minor maintenance of 10.2m long RCC Box Culvert on Gobindaganj-Mohimagonj Road at Chainage. 11254m. 132302001. under Gobindaganj Upazila. Dist Gaibandha.</t>
  </si>
  <si>
    <t xml:space="preserve">1110000.351
</t>
  </si>
  <si>
    <t xml:space="preserve"> 01/06/2020</t>
  </si>
  <si>
    <t xml:space="preserve"> 05/03/2021</t>
  </si>
  <si>
    <t>Niaz Traders-NNBL JV, 166-167, 4th floor, Al-Razi Complex, Bijoynagar, Purana Paltan, Dhaka-1000.</t>
  </si>
  <si>
    <t>niaznnbl@gmail.com</t>
  </si>
  <si>
    <t>Ghagot/Bridge-01/17-18
Construction of 69.00m R.C.C Long Girder Bridge over Ghagot River at Devid Company Para Ghagot Lake Ch.1000m.</t>
  </si>
  <si>
    <t>Ghagot</t>
  </si>
  <si>
    <t>NN BUILDERS LTD., Al Razi Complex (4th floor, G401-3), 166-67, Shahid Syed Nazrul Islam Sarani, Purana Paltan, Bijoynagar, Dhaka-1000.</t>
  </si>
  <si>
    <t xml:space="preserve">  jahidnnb@gmail.com</t>
  </si>
  <si>
    <t>M/S. Niaz Traders, 154, Motijheel C/A. Masjid Market (2nd Floor), Room No.301-303, Dhaka-1000</t>
  </si>
  <si>
    <t xml:space="preserve">  niaztraders.khan@yahoo.com</t>
  </si>
  <si>
    <t>NNBL JV, 166-167, 4th floor, Al-Razi Complex, Bijoynagar, Purana Paltan, Dhaka-1000.</t>
  </si>
  <si>
    <t>Ghagot/Protection Work-01/17-18
Construction of Slope Protection Work on Ghagot Lake under Gaibandha Pourashava Gaibandha-sadar upazila District Gaibandha.</t>
  </si>
  <si>
    <t xml:space="preserve">jahidnnb@gmail.com
</t>
  </si>
  <si>
    <t>MOZAHAR ENTERPRISE (PVT.) LTD, Haji Hanif Complex (2nd Floor), 12-13, Khanjahan Ali Road, Khulna.</t>
  </si>
  <si>
    <t xml:space="preserve">mozaharenterprisepvtltd@gmail.com
</t>
  </si>
  <si>
    <t xml:space="preserve">niaztraders.khan@yahoo.com
</t>
  </si>
  <si>
    <t>M/S Babar &amp; Others SONAPUR SADAR NOAKHALI</t>
  </si>
  <si>
    <t xml:space="preserve">  babarandothers@gmail.com</t>
  </si>
  <si>
    <t>Construction of 3 Vent Span Water Control Structure Sluice Gate Upper Stream at Ch: 0.00m under Gaibandha Pourashava, Gaibandha Sadar Upazila, District: Gaibandha</t>
  </si>
  <si>
    <t>Md. Khairul Kabir Rana, Rangpur</t>
  </si>
  <si>
    <t>Re-Excavation of Ghagot Lake under Gaibandha Sadar Upazila District Gaibandha</t>
  </si>
  <si>
    <t>Construction of Ghagot Lake Footpath under Gaibandha Sadar Upazila District Gaibandha</t>
  </si>
  <si>
    <t>Ms BB Traders, Gaibandha</t>
  </si>
  <si>
    <t>Construction of Road at Ghagot Lake Connecting Road with side Drain from R&amp;H Gaibandha-Sundorgonj Road in front of AC Land Office to the Aquastepara 45.00m Ghagot Bridge Ch.0.00-570.00m under Gaibandha Sadar Upazila District Gaibandha.</t>
  </si>
  <si>
    <t>Md. Shoheb Hossain Mona, gaibandha</t>
  </si>
  <si>
    <t>Construction of Road at Ghagot Lake Connecting Road with side Drain from R&amp;H Gaibandha-Sundorgonj Road H/O Rizu Miah to the David Companypara 54.00m Ghagot Bridge Ch.0.00-536.00m under Gaibandha Sadar Upazila District Gaibandha</t>
  </si>
  <si>
    <t>Construction of Public Toilet at Ghagtot Lake under Gaibandha Pourashava, Gaibandha Sadar Upazila, District: Gaibandha</t>
  </si>
  <si>
    <t>M/S NAFI NILOY TRADERS, gaibandha</t>
  </si>
  <si>
    <t>nafiniloytraders@gmail.com</t>
  </si>
  <si>
    <t>IPCP/GAIB/SAGHA/P/20-21/3.01, 1. a. Re-excavation of Dhonarua Hafiza Madrasha &amp; Atimkhana Pond, b. Construction of 01 No. Ghatla of 11.60m x 4.00m x 3.90m at Dhonarua Hafiza Madrasha &amp; Atimkhana Pond under Saghata Upazila Dist Gaibandha.2. a Re-excavation of Folia Hafiza Madrasha Pond. b. Construction of 01 No. Ghatla of 12.80m x 4.00m x 4.50m at Folia Hafiza Madrasha Pond under Saghata Upazila Dist Gaibandha.3.a. Re-excavation of Kazi Azhar Ali High School Pond b Construction of 01 No. Ghatla of 15.20m x 4.00m x 5.40m at Kazi Azhar Ali High School Pond under Saghata Upazila Dist Gaibandha.</t>
  </si>
  <si>
    <t>M/S Ohi Ent. Palashbari, gaibandha</t>
  </si>
  <si>
    <t>IPCP/GAIB/FULCH/P/20-21/4.01, 1. a. Re-excavation of Upazila Parishad Pond. b. Construction of 01 No. Ghatla of 17.90m x 5.00m x 6.60m at Upazila Parishad Pond.2. a. Re-excavation of Udakhali High School Pond. b. Construction of 01 No. Ghatla of 15.20 m x 3.50mx 5.4m at Udakhali High School Pond. 3. a. Re-excavation of Konchipara High School Pond. b. Construction of 01 No. Ghatla of 13.40 m x 3.50m x 4.80m at Konchipara High School Pond. 4. a. Re-excavation of Gholdouh Mosjid Pond. b. Construction of 01 No. Ghatla of 13.40 m x 3.50m x 4.80m at Gholdouh Mosjid Pond.</t>
  </si>
  <si>
    <t xml:space="preserve">M/S Saiful Brothers, Gaibandha </t>
  </si>
  <si>
    <t>saiful.brothers.gaibandha@gmail.com</t>
  </si>
  <si>
    <t>IPCP/GAIB/GOBIN/P/20-21/ 6.03, 1. a. Re-excavation of Kamdia Alim Madrasha Pond  , b. Construction of 01 No. Ghatla of 15.20m x 4.00m x 5.40m at Kamdia Alim Madrasha Pond. 2. a. Re-excavation of Kamdia Demuki High School Pond b. Construction of 01 No. Ghatla of 11.60m x 4.00m x 3.90m at Kamdia Demuki High School Pond. 3. a. Re-excavation of Kamdia  Jame Mosque Pond, b. Construction of 01 No. Ghatla of 11.60m x 4.00m x 3.90m at Kamdia  Jame Mosque Pond under Village Kamdia Union Kamdia Upazila Gobindaganj Dist Gaibandha</t>
  </si>
  <si>
    <t>Mohammed Eunus &amp; Brothers (Pvt.) Ltd. A.S Tower (8th Floor), Road-01, Plot-553, Hill View R/A P.S: Panchlaish, Chittagong</t>
  </si>
  <si>
    <t>IPCP/GAIB/SADUL/C/19-20/1.01
1. a. Excavation of Noleya Rivaer 2nd part at Ch.0.00-4222.00m. b. Construction of Reference Line Considering 9 Nos. of 30.00m Length &amp; c. Construction of TBM Considering 250mm x 250mm under Bhatgram Union Sadaullapur Upazila. Dist Gaibandha.</t>
  </si>
  <si>
    <t>MAQ-JV, House # 454(2nd Floor), Road # 31, New DOHS, Mohakhali, Dhaka-1206</t>
  </si>
  <si>
    <t>maqarcjv@gmail.com</t>
  </si>
  <si>
    <t>CW-51a/RCIP/GBD
1.Improvement of Madargonj GC - Laximpur GC Road via Kantanagar Road at Ch.00m to10443m Under Sadallapur Upazila. Dist. Gaibandha. Road ID 132822013. &amp; 2.Improvement of Kunjo Mohipur Uttor Para - Palashbari Boarder Via Idilpur U.P Office at Ch.00m - 5370m Under Sadallapur Upazila. Dist. Gaibandha. Road ID.132823019. Total Cost of Salvage Materials Tk. 1640599.00.</t>
  </si>
  <si>
    <t>MAQ ENGINEERING LTD, MAQ Josna View, 17, west Nakhalpara, Tejgaon, Dhaka</t>
  </si>
  <si>
    <t>maqengltdbd@gmail.com</t>
  </si>
  <si>
    <t xml:space="preserve">ARC CONSTRUCTION COMPANY, 6/19, Block-E, Lalmatia, Mohammadpur, Dhaka-1207 </t>
  </si>
  <si>
    <t>MAQ ENGINEERING LTD. MAQ Josna View, 17, west Nakhalpara, Tejgaon, Dhaka.</t>
  </si>
  <si>
    <t>CW-17a/RCIP/GBD
1.Improvement Work of Kamdia GCUZR-Birat GC Road.at Ch-00m-9970m.Under Upazila-Gobindagonj. Dist-Gaibandha. Road ID 132302011. 2.Improvement of Bogra-Rangpur City road - Nakai hat via Talukkanupur Road from Ch.0000-9271km Upazila-Gobindagonj. Dist-Gaibandha. Road ID. 132302012. 3.Improvement of Shakahar UP - Fulpukuria Bazar Road at.Ch.00-5280m Under Upazila Gobindagonj. Dist. Gaibandha. Road ID. 132303002. 4.Improvement of Dakbangla hat - Jumaerbari Up road at Ch 0.00-4975.00 m under Saghata Upazila. District Gaibandha. Road ID. 132883011. Total Cost of Salvage Materials Tk. 4767587.00</t>
  </si>
  <si>
    <t>HTBL-CCC JV, House: 227/3, West Dhanmondi, Road No: 19 (Old), Dhaka-1209</t>
  </si>
  <si>
    <t>htbl_cccjv@gmail.com</t>
  </si>
  <si>
    <t>CW-17b/RCIP/GBD
1.Improvement of Bonarpara GC-Katucha hat R&amp;H Rd. road at Ch. 0.00-6421.00 m under Saghata Upazila. Dist Gaibandha. Road ID 132882006. 2.Improvement of Road From Betkapa UP office-Haritala hat via Muraripur Road.at Ch000km-3150km.Under Palashbari Upazila. Dist Gaibandha. Road ID.132673014. 3.Improvement of Dholbanga Bazar at Zillbandha-Pabnapur UP office Road at Ch000km-5490km.Under Palashbari Upazila. Dist Gaibandha. Road ID.132673005. 4.Improvement of Dublagari NHW - Dholbanga GC Road via Amlagagachi GC.t Ch. 3017m - 10362m under Palashbari upazila. District Gaibandha. Road ID.132672010. Total Cost of Salvage Materials Tk. 2080532.00</t>
  </si>
  <si>
    <t xml:space="preserve">222948870.77
</t>
  </si>
  <si>
    <t xml:space="preserve">28.10.19
</t>
  </si>
  <si>
    <t xml:space="preserve">31.3.21
</t>
  </si>
  <si>
    <t>Confidence Consultant &amp; Construction, 227/3, West Dhanmondi, Road No: 19 (Old), Dhaka-1209</t>
  </si>
  <si>
    <t xml:space="preserve">  confidence_2015@yahoo.com</t>
  </si>
  <si>
    <t>Muhammad Aminul Haque (Pvt.) Ltd. - Md. Abdul Latif Hakkani (JV) Bridge Road, Gaibandha Sadar, Gaibandha-5700</t>
  </si>
  <si>
    <t>mahpl.alh.jv@gmail.com</t>
  </si>
  <si>
    <t>CW-51b/RCIP/GBD
01.Improvement of Dariapur-Laxmipur Road at Ch 00m to 7254m under Sadar Upazila. Road ID 132242004 &amp; 02.Improvement of Sundargonj- Materhat G.C FRA Road at Ch 1400m to 7140m &amp; 10092 m to 18940m under Sundarganj Upazila Road ID 132912005
Total Cost of Salvage Materials Tk.4271389.00</t>
  </si>
  <si>
    <t xml:space="preserve">15.7.2020
</t>
  </si>
  <si>
    <t xml:space="preserve">19.1.22
</t>
  </si>
  <si>
    <t xml:space="preserve">  Muhammad Aminul Haque (Pvt.) Ltd., Stadium Para, Par-Naogaon, Naogaon</t>
  </si>
  <si>
    <t xml:space="preserve">  Latifhakkani@yahoo.com</t>
  </si>
  <si>
    <t xml:space="preserve">Md.Amirul Islam Bablu, Saghata, gaibandha
</t>
  </si>
  <si>
    <t>amirul1958@gmail.com</t>
  </si>
  <si>
    <t>TULO/GBD/W-02.1
Construction of Mather Hat Union Land Office under Palashbari Upazila Dist Gaibandha.</t>
  </si>
  <si>
    <t>Klevin Kleding, Pirganj, Rangpur</t>
  </si>
  <si>
    <t>kelvenkleding@outlook.com</t>
  </si>
  <si>
    <t>TULO/GBD/W-06.1
Remaining works for Construction of Belka and Chondipur Union Land Office under Sundarganj Upazila. District. Gaibandha.</t>
  </si>
  <si>
    <t>SR Traders</t>
  </si>
  <si>
    <t>saidur1969@yahoo.com</t>
  </si>
  <si>
    <t>LGED/SSWRDP-2/BD-P98/2020-2021/15338-Structures
a. Proposed WRS by existing Box Culvert at ch.6.910km khal 3V-1.2m x 1.8m b. Documentation works of Chatianchura DR Sub-Project SP ID-15338 under Gobindaganj Upazila Dist Gaibandha</t>
  </si>
  <si>
    <t>SSWRDP-2</t>
  </si>
  <si>
    <t>Unique Enterprise, Sadar, Gaibandha</t>
  </si>
  <si>
    <t>uniqueenterprise18gb@gmail.com</t>
  </si>
  <si>
    <t>TULO/GBD/W-07
Construction of Katlamari Union Land Office under Fulchari Upazila Dist Gaibandha.</t>
  </si>
  <si>
    <t>M/S RR Const.-Atiar Khan JV, Faridpur</t>
  </si>
  <si>
    <t>msrr.constructionakjv@yahoo.com</t>
  </si>
  <si>
    <t>LGED/SSWRDP-2/BD-P98/2020-2021/72037-Structures
a. Construction of Raghobpur Dimla Regulator-1 1Vent- 1.5m x 1.5m at Ch. 0727 km b. Construction of Raghobpur Dimla Regulator-2 1Vent- 1.5m x 1.5m at Ch. 0883 km c. Construction of Raghobpur Dimla Regulator-3 1Vent- 0.9m x 0.9m at Ch. 0150 km d. Construction of WMCA office 12.0m x 6.0m e. Electrical Works of WMCA office. f. Supply of office Furniture of WMCA office. g. Documentation of work of Raghobpur Dimla Sub-project SP ID-72037 Under Saghata Upazila Dist. Gaibandha</t>
  </si>
  <si>
    <t>M/S RR Const</t>
  </si>
  <si>
    <t xml:space="preserve">  msrr.construction@yahoo.com</t>
  </si>
  <si>
    <t>Atiar Khan</t>
  </si>
  <si>
    <t>atiarkhan2014@gmail.com</t>
  </si>
  <si>
    <t>M/s. Abdul Hakim &amp; Md. Nowroj Hossain JV</t>
  </si>
  <si>
    <t>hakimnowroj@gmail.com</t>
  </si>
  <si>
    <t>LGED/SSWRDP-2/BD-P98/2020-2021/72041-Structures
a. Construction of WRS-1 4Vent-1.50m x 2.5m at Ch.0.100 km b. Construction of WRS-2 3Vent-1.5m x 2.0m at Ch.4.000 km c. Construction of WMCA Office 12.0m x 6.0m d. Electrical Works of WMCA Office f. Supply of office Furniture of WMCA office g. Documentation work of Jhikrail Panitola khal Sub-Project SP ID-72041 under Gobindaganj Upazila Dist Gaibandha.</t>
  </si>
  <si>
    <t xml:space="preserve">M/s. Abdul Hakim </t>
  </si>
  <si>
    <t>ms.abdulhakim@gmail.com</t>
  </si>
  <si>
    <t xml:space="preserve"> Md. Nowroj Hossain </t>
  </si>
  <si>
    <t>nowroj8524@gmail.com</t>
  </si>
  <si>
    <t>M/s. Abdul Hakim &amp; Khandakar Enterprise</t>
  </si>
  <si>
    <t>hakimkhandakar13jan@gmail.com</t>
  </si>
  <si>
    <t>LGED/SSWRDP/PHASE-2/BD-P98/2020-21/72022-Strs.
a. Construction of Rashiknagar-Cheirgaon WRS at Ch.0.600km 3V-1.50mX1.80m .b. Rashiknagar-Cheirgaon khal Box Culvert at Ch.1.600km 2V-2.5mX2.5m. c. Rashiknagar-Cheirgaon khal Box Culvert at Ch.3.200km 2V-2mX2m. d. Construction of WMCA office building 12m X 6m. e. Electrical Works of WMCA office. f. Supply of Office Furniture of WMCA Office. g. Documentation for WMCA office building. h.Supply of Computer and other related item for WMCA office building for Rashiknagar-Cheirgaon khal Sub-Project SP ID-72022 Under Upazila. Gobindaganj. District. Gaibandha.</t>
  </si>
  <si>
    <t>M/s. Abdul Hakim</t>
  </si>
  <si>
    <t>Khandakar Enterprise</t>
  </si>
  <si>
    <t>kmangur80@gmail.com</t>
  </si>
  <si>
    <t>H. S. Enterprise, Rangpur</t>
  </si>
  <si>
    <t>hsenterprise045@gmail.com</t>
  </si>
  <si>
    <t>Rehabilitation of Moshbandhi-Mirpur Road at Ch.4240m-5240m Road ID-132823002 under Sadullapur Upazila. Dist Gaibandha</t>
  </si>
  <si>
    <t>PROVATi</t>
  </si>
  <si>
    <t>Rehabilitation of Chandiapur Bazar-Rahmatpur GC via Rasulpur Bazar Road at Ch.00m-1000m. Road ID-132823006 under Sadullapur Upazila. Dist: Gaibandha.</t>
  </si>
  <si>
    <t>Rehabilitation of Idilapur UP Office-Dhaperhat UP Office Road at Ch.00m-1020m. Road ID-132823008 under Sadullapur Upazila. Dist Gaibandha</t>
  </si>
  <si>
    <t>Rehabilitation of Bhatgram UP Office Nagbari Bazar via Burir Bazar Road at Ch.00m-1000m. Road ID-132823017 under Sadullapur Upazila. Dist Gaibandha</t>
  </si>
  <si>
    <t>Md. Shamim Ahammed Mondal(JV),Gotia Shaghata Gaibandha</t>
  </si>
  <si>
    <t>samsr.jv@gmail.com</t>
  </si>
  <si>
    <t>PRO/GAI/SAG/UNR/20-21/W-135
Improvement of Bhangamore Bazar - Schoolm Bazar - Padumshahar UP Road. Road Ch 3526m-6386m Under Upazila Saghata Districr Gaibandha.</t>
  </si>
  <si>
    <t>25.11.2020</t>
  </si>
  <si>
    <t>24.11.2021</t>
  </si>
  <si>
    <t>SR Traders , Gaibanhda</t>
  </si>
  <si>
    <t>Md. Shamim Ahammed Mondal,Gotia Shaghata Gaibandha</t>
  </si>
  <si>
    <t>ahmmed26@gmail.com</t>
  </si>
  <si>
    <t>Rabbi Ent, Rangpur</t>
  </si>
  <si>
    <t>rabbienterprisepirganj@gmail.com</t>
  </si>
  <si>
    <t xml:space="preserve">Bhangamore N/S - Vangamore H/O Saidur rahman UP Chairman Road </t>
  </si>
  <si>
    <t>Gazipur</t>
  </si>
  <si>
    <t>F &amp; J International, 154, C/A Motijheel Masjid Building, 3rd Floor, Motijheel, Dhaka.</t>
  </si>
  <si>
    <t>fandjinternational@gmail.com</t>
  </si>
  <si>
    <t>Periodic Maintenance of Beam Bazar (Bahadurapur) Bengla Bazar Rd from Ch. 00m-447m. Road ID No. 333304069 Under Upazila: Gazipur-s, District: Gazipur.</t>
  </si>
  <si>
    <t>GoBM</t>
  </si>
  <si>
    <t xml:space="preserve">Md. Khalilur Rahman, Dighulia, Tangail Sadar, Tangail. </t>
  </si>
  <si>
    <t>mdkhalilurrahman1967@gmail.com</t>
  </si>
  <si>
    <t xml:space="preserve"> Periodic Maintenance of Baldah Mosque-Pakuria Road from Ch. 00m - 2756m [Gazipur-S] Road ID No. 333304029.</t>
  </si>
  <si>
    <t>15/02/2022</t>
  </si>
  <si>
    <t>Rejowan Enterprise, Choto Daura, Joydebpur, Gazipur.</t>
  </si>
  <si>
    <t>rejowanenterprise09@gmail.com</t>
  </si>
  <si>
    <t>Widening of Panshail Turag River Ghat (St.Hazi Billal House)-Pachim Dogori Shafique master House via Gach pokur Par Madrasha Road from Ch. 405m - 1350m [Gazipur-S] Road ID No. 333304235.</t>
  </si>
  <si>
    <t>28/01/2022</t>
  </si>
  <si>
    <t>M/S Ishan International, Argoria, Kalni, Sadar, Gazipur.</t>
  </si>
  <si>
    <t>ms.ishaninternational15@gmail.com</t>
  </si>
  <si>
    <t>Periodic Maintenance of Dhaka Mymenshing Road-Sirirchala- Enam Level- Kaiyapara Jame Mosque Road from Ch. 00m - 356m [Gazipur-S] Road ID No.333304247.</t>
  </si>
  <si>
    <t>M/S SHAHED ENTERPRISE, Village/Road:Gavtoli, po:Bastoli-1750, PS:Kaliakoir,Gazipur.</t>
  </si>
  <si>
    <t>shahed.enterprise20@gmail.com</t>
  </si>
  <si>
    <t>Periodic Maintenance of Khatia pry school-jobedali Shop Road from Ch. 00m - 430m [Gazipur-S] Road ID No.333305028.</t>
  </si>
  <si>
    <t>31/10/2021</t>
  </si>
  <si>
    <t xml:space="preserve">M/S Bhai Bhai Enterprise, Rampur Chowrasta Bazar,Kapasia,Gazipur </t>
  </si>
  <si>
    <t>ms.bhaibhaienterprise17@gmail.com</t>
  </si>
  <si>
    <t>Periodic Maintenance of Kamria masque Pacca Road. to Lalghat Road from Ch. 00m - 410m [Gazipur-S] Road ID No. 333305112.</t>
  </si>
  <si>
    <t>13/01/2022</t>
  </si>
  <si>
    <t>M/S C.H. ENTERPRISE,  BARA KOEIR, PUBAIL, JOYDEBPUR, GAZIPUR.</t>
  </si>
  <si>
    <t>chenterprise0@gmail.com</t>
  </si>
  <si>
    <t>Rehabilitation of R.E.B- Mazukhan Road from Ch. 1552m- 2351m. Kaliakoir Road ID 333324061</t>
  </si>
  <si>
    <t>M/S IKRA TRADERS, Dardaria, Kapasia, Gazipur</t>
  </si>
  <si>
    <t>ms.ikratraders2019@gmail.com</t>
  </si>
  <si>
    <t>Periodic Maintenance of NHW, Janata Bank to Mouchak Rail Station Road via Dhupachala from Ch. 00m - 1500m [Kaliakoir] Road ID No. 333324114.</t>
  </si>
  <si>
    <t>M/S. TANGAIL TRADERS, Vasa/ Holding:03,Road No:C/2,Link Road,Vill/Road:Jakir Mojil,Sapra Mosque,Delduair road,Aditangail,Tangail Powroshava,Tangail.</t>
  </si>
  <si>
    <t>ms.tangail.traders7@gmail.com</t>
  </si>
  <si>
    <t>Widening of Boali UP office - Ramchandrapur Bazar via Sonatola Bazar &amp; Bongha Bazar Road from Ch. 3508m - 6350m [Kaliakoir] Road ID No. 333323018.</t>
  </si>
  <si>
    <t xml:space="preserve">M/S TAMNNA ENTERPRISE, Vill: Pabur, PO: Pabur, Kapasia, Gazipur-1730, Bangladesh. </t>
  </si>
  <si>
    <t>tamannaenterprise292@gmail.com</t>
  </si>
  <si>
    <t>Widening of Raghunathpur-Sonatala Road from Ch. 00m - 1470m [Kaliakoir] Road ID No. 333325021.</t>
  </si>
  <si>
    <t>M/S. FAHIA ENTERPRISE, Latifpur,Kaliakoir-1750, Powroshava, Kaliakoir, Gazipur.</t>
  </si>
  <si>
    <t>fahia.enterprise7@gmail.com</t>
  </si>
  <si>
    <t>Widening of Jugirchala (Rahmat Textile) - Ambag (Konabari Union Border) via Denis Ltd Road from Ch. 00m - 1088m [Kaliakoir] Road ID No. 333324112.</t>
  </si>
  <si>
    <t>M/S Shovon Enterprise, Kapasia Bazar, Kapasia, Gazipur.</t>
  </si>
  <si>
    <t>ms.shovonenterprise16@yahoo.com</t>
  </si>
  <si>
    <t>Rehabilitation of Barak market-Shoilakhali via kushalnath Road from Ch. 00m - 440m [Kaliakoir] Road ID No. 333325083.</t>
  </si>
  <si>
    <t>MA MONY ENTERPRISE, Vill:Chapair, Post: Kaliakair-1750, Gazipur.</t>
  </si>
  <si>
    <t>mamonyenterprise@gmail.com</t>
  </si>
  <si>
    <t>Rehabilitation of Dakhin Gojaria - Noyanagor Road from Ch. 00m - 680m [Kaliakoir] Road ID No. 333325322.</t>
  </si>
  <si>
    <t>Ahad Construction, Word No:02, Holding-F-0115, Village:Janerchala, Kaliakoir, Gazipur.</t>
  </si>
  <si>
    <t>ahad.construction78@gmail.com</t>
  </si>
  <si>
    <t>Rehabilitation of Kundaghata Village - Naloa bazaar Road from Ch. 00m - 768m [Kaliakoir] Road ID No. 333324001.</t>
  </si>
  <si>
    <t>Shouly Enterprise,  Paschim Joydebpur, Gazipur Sadar, Gazipur</t>
  </si>
  <si>
    <t>shouly.enterprise16@gmail.com</t>
  </si>
  <si>
    <t>Widening of Shakashor bazar-mouchak fulbaria Road (akuliachal) from Ch. 00m - 565m [Kaliakoir] Road ID No. 333325079.</t>
  </si>
  <si>
    <t>M/S ROKEYA AINUDDIN CONSTRUCTION, West Joydebpur, Gazipur Sadar, Gazipur.</t>
  </si>
  <si>
    <t>ms.rokeyaainuddincons2019@gmail.com</t>
  </si>
  <si>
    <t>Widening of Nagori Up H/Q-Nawtana Bazar RHD Rd. Petrobangla Kamta Gas Field from Ch. 00m -900m &amp; 1900m -2816m Kaliganj Road ID 333343006</t>
  </si>
  <si>
    <t>21/10/2020</t>
  </si>
  <si>
    <t>27/2/2021</t>
  </si>
  <si>
    <t>M/S Afrath Enterprise, Baroibari, Kaliakair, Gazipur</t>
  </si>
  <si>
    <t>ms.afrathenterprise15@gmail.com</t>
  </si>
  <si>
    <t>Periodic Maintenance of Nagori Barakaw Road - Turi Punjura Road from Ch. 500m - 1500m. (Road ID No: 333345061) Under Upazila: Kaliganj, District: Gazipur.</t>
  </si>
  <si>
    <t>16/4/2021</t>
  </si>
  <si>
    <t>Niaz Enterprise, Pubail Bazar, Gizapur Sadar, Gazipur</t>
  </si>
  <si>
    <t>ms.niazenterprise2018@yahoo.com</t>
  </si>
  <si>
    <t>Periodic Maintenance of Kaliganj Janfalia Rd. H/O Motaher Hossain (Secretary) Road from Ch. 00m - 271m (Road ID 333345036) Under Upazila: Kaliganj, District: Gazipur.</t>
  </si>
  <si>
    <t>M/S Joyena Enterprise, Molgoan RK Jute Mills, Kaliganj, Gazipur.</t>
  </si>
  <si>
    <t>ms.joyena2015@gmail.com</t>
  </si>
  <si>
    <t>Widening of Ulukhola Rayerdia Road -Talia Masjid Road from Ch. 662m-1116m Road ID No. 333344118 Under Upazila: Kaliganj, District: Gazipur.</t>
  </si>
  <si>
    <t>M/S MEEM TRADEIMPEX, BOALI, KALIGANJ, GAZIPUR</t>
  </si>
  <si>
    <t>meem.tradei@yahoo.com</t>
  </si>
  <si>
    <t>Widening of Shawraide GC - Moisher Bazar (RHD) Road Via Dolan Bazar from Ch. 15760m - 17090m [Kaliganj] Road ID No. 333343001.</t>
  </si>
  <si>
    <t>P.C Construction, Baligoan, Kaliganj, Gazipur</t>
  </si>
  <si>
    <t>pcconstruction17@yahoo.com</t>
  </si>
  <si>
    <t>Emergency Maintenance of Kaliganj H/Q - Khalapara Bazar (Mill Gate) Road Via Juguli from Ch. 973m - 3848m [Kaliganj] Road ID No. 333343011.</t>
  </si>
  <si>
    <t>M/S. Nise Traders, Dewla,  Tangail Pourashava,  Tangail</t>
  </si>
  <si>
    <t>nisetraders@gmail.com</t>
  </si>
  <si>
    <t>Emergency Maintenance of Nagori Up H/Q - Barakaw Bazar Road Via Rayerdia. Bazar Road from Ch. 00m - 3970m [Kaliganj] Road ID No. 333343010.</t>
  </si>
  <si>
    <t>M/S T. A Traders, Nalgaon, Kapasia, Gazipur.</t>
  </si>
  <si>
    <t>mst.aenterprise15@gmail.com</t>
  </si>
  <si>
    <t>Emergency Maintenance (Slope Protection) of Dhakhingoan goni Market (St. from RHD Road) - Aral - Hatirdia Road from Ch. 120m - 150m &amp;1000m - 1130m [Road ID No: 333365233] Under Upazila: Kapasia, District: Gazipur.</t>
  </si>
  <si>
    <t>M/S Juthi Enterprise,  Raoutkona, Kapasia(1730), Kapasia, Gazipur.</t>
  </si>
  <si>
    <t>msjothy2020@gmail.com</t>
  </si>
  <si>
    <t>Widening of Kapasia GC-Ranigonj GC-Giaspur-Lakhpur RHD Road from Ch. 00m - 200m [Kapasia] Road ID No. 333362002.</t>
  </si>
  <si>
    <t>Md. Lokman Hossain,  Narandia Bazar, Kalihati, Tangail</t>
  </si>
  <si>
    <t>mdlokman72@gmail.com</t>
  </si>
  <si>
    <t>Rehabilitation of Toke Union HQ.- Pachua bazar Road from Ch. 00m - 2040m [Kapasia] Road ID No. 333363020.</t>
  </si>
  <si>
    <t>Rehabilitation of Barishabo Union HQ.-Baguni bazar Road from Ch. 1950m - 2860m &amp; 3220m - 3381m [Kapasia] Road ID No. 333363013.</t>
  </si>
  <si>
    <t>M/S Farid Traders,  Chinaduli, Pakbagia, Kapasia, Gazipur.</t>
  </si>
  <si>
    <t>ms.faridtraders15@yahoo.com</t>
  </si>
  <si>
    <t>Periodic Maintenance of Rampur Chowrasta - Merua Govt. Pry. School Via Abul Master's House Road from Ch. 00m -1200m [Kapasia] Road ID No.333365033.</t>
  </si>
  <si>
    <t xml:space="preserve">M/S Raisa Enterprise, Rampur, Pirojpur, Kapasia, Gazipur </t>
  </si>
  <si>
    <t>ms.raisaenterprise15@gmail.com</t>
  </si>
  <si>
    <t>Periodic Maintenance of Durgapur Union H/Q - Kamramashuk Sinior Madrasha Via Chapat Bazar, Rawnat Bazar, Fulbaria Natun bazar Road from Ch. 5600m - 6600m [Kapasia] Road ID No. 333363011.</t>
  </si>
  <si>
    <t xml:space="preserve">M/S SALAM ENTERPRISe, Kapasia Bazar, Kapasia, Gazipur. </t>
  </si>
  <si>
    <t>ms.salamenterprise1993@Gmail.com</t>
  </si>
  <si>
    <t>Periodic Maintenance of Kapasia- Vakudia Road. (St. From Borun High School) To Dist. Judje Solaiman's House Road from Ch. 00m - 920m [Kapasia] Road ID No. 333364066.</t>
  </si>
  <si>
    <t>RIYA MONI ENTERPRISE,  UTTARGAO,TATI BAZAR, KALIGONJ, GAZIPUR</t>
  </si>
  <si>
    <t>riyamonienterprise@gmail.com</t>
  </si>
  <si>
    <t>Periodic Maintenance of Aral to Aralia Pacca Road (Near H/O Awal) - Kamargaon School Via Zabo Village Road from Ch. 00m - 1000m [Kapasia] Road ID No. 333365042.</t>
  </si>
  <si>
    <t>13/01/2021</t>
  </si>
  <si>
    <t>B.B Builders, Burulia, DUET, Gazipur Sadar, Gazipur</t>
  </si>
  <si>
    <t>benoy.ceduet@gmail.com</t>
  </si>
  <si>
    <t>Periodic Maintenance of Singhasree Noyanagar Banglabazar - Trimohani Khyaghat Road from Ch. 00m -210m [Kapasia] Road ID No. 333365052</t>
  </si>
  <si>
    <t>M/S Tarim Enterprise,  Pirizpur, Kapasia, Gazipur.</t>
  </si>
  <si>
    <t>ms.tarimenterprise15@gmail.com</t>
  </si>
  <si>
    <t>Periodic Maintenance of Nazai Uttar para Mosque - Sonarkey Mosque Road from Ch. 00m - 855m [Kapasia] Road ID No. 333365057.</t>
  </si>
  <si>
    <t>M/S T.S ENTERPRISE, M/S T.S Enterprise, Nolgaon Natun Bazar, Kapasia, Gazipur</t>
  </si>
  <si>
    <t>mst.senterprise1991@gmail.com</t>
  </si>
  <si>
    <t>Periodic Maintenance of Kapasia MonohoRoadi Road.- River Ghat Via Dhokkin Khamer GPS Road from Ch. 00m - 890m [Kapasia] Road ID No. 333365109.</t>
  </si>
  <si>
    <t>Mysha Traders-Prova Enterprise (J.V.), 479, South Goran, Dhaka-1219</t>
  </si>
  <si>
    <t>myshaprova.jv2020@gmail.com</t>
  </si>
  <si>
    <t>Widening of Gazipur GC-Kachina Bazar RHD via Sailat Bazar Road from Ch. 00m -4000m. Sreepur Road ID 333862020</t>
  </si>
  <si>
    <t>M/S. MYSHA TRADERS, 154, Motijheel C/A. Masjid Market (2nd Floor), Room No.408-409, Dhaka-1000.</t>
  </si>
  <si>
    <t>myshatraders@yahoo.com</t>
  </si>
  <si>
    <t>PROVA ENTERPRISE, 479, South Goran, Dhaka-1219</t>
  </si>
  <si>
    <t>provaent0169@gmail.com</t>
  </si>
  <si>
    <t xml:space="preserve">Western Engineering (Pvt.) Ltd.TCB Bhaban, 10th Floor, Kauran Bazar, Dhaka. </t>
  </si>
  <si>
    <t>westernengineeringltd@gmail.com</t>
  </si>
  <si>
    <t>Periodic Maintenance of Goshinga GC - Bormi Bazar GC Road from Ch. 00m - 5670m. (Road ID No: 333862012) Under Upazila: Sreepur, District: Gazipur.</t>
  </si>
  <si>
    <t>30/07/2021</t>
  </si>
  <si>
    <t>M/S. Nazrul Islam, Dighulia, Tangail Sadar, Tangail</t>
  </si>
  <si>
    <t>msnazruli@gmail.com</t>
  </si>
  <si>
    <t>Widening of Faridpur-Dhanua from Ch. 00m-1210m. Road ID No. 333865128 Under Upazila: Sreepur, District: Gazipur.</t>
  </si>
  <si>
    <t xml:space="preserve">M/S. Ghose International, Elenga, Kalihati, Tangail </t>
  </si>
  <si>
    <t>ghoseint@gmail.com</t>
  </si>
  <si>
    <t>Periodic Maintenance of Gazipur UPC-Shimlapara Bazar Road from Ch. 3670m - 4950m [Sreepur] Road ID No. 333863015.</t>
  </si>
  <si>
    <t>M/s AlmasConstructionand GasCo, Khandaker Market ‍Sign Board National University Gazipur.</t>
  </si>
  <si>
    <t>msalmasconstructionandgasco17@gmail.com</t>
  </si>
  <si>
    <t>Periodic Maintenance of Satkhamair-Gulaghat Road from Ch. 00m - 2000m [Sreepur] Road ID No. 333864008.</t>
  </si>
  <si>
    <t>MS MOROL ENTERPRISE, Bindan, Pubail, Gazipur Sadar, Gazipur.</t>
  </si>
  <si>
    <t>ms.morolenterprise@gmail.com</t>
  </si>
  <si>
    <t>Periodic Maintenance of Mawna-Beraiderchala Road from Ch. 00m - 1400m [Sreepur] Road ID No.333865042.</t>
  </si>
  <si>
    <t>M/S Kundu Traders, Konabari Bazaar, Gopalpur, Tangail.</t>
  </si>
  <si>
    <t>proloykundu10@gmail.com</t>
  </si>
  <si>
    <t>Periodic Maintenance of Mawna Fulbaria Road Kitab Ali Market Bodni Vanga GPS &amp; Notun Bazar Road from Ch. 300m - 1100m [Sreepur] Road ID No. 333864083.</t>
  </si>
  <si>
    <t xml:space="preserve">M/S A K Enterprise, Dariapur, Sakhipur, Tangail </t>
  </si>
  <si>
    <t>msakenterprise1979@gmail.com</t>
  </si>
  <si>
    <t>Periodic Maintenance of Lohagasia Vill. Road from Ch. 00m - 665m [Sreepur] Road ID No. 333865226.</t>
  </si>
  <si>
    <t>Rehabilitaion of 1 no. single vent 5.00mX5.00m RCC Box Culvert on Kaliakair College (R&amp;H) - BazeHizaltoly Via Vringraj school Road at Ch. 365m [Kaliakoir] Road ID No. 333324022.</t>
  </si>
  <si>
    <t>M/S KALIGANJ TRADERS, KALIGANJ BAZAAR, KALIGANJ, GAZIPUR.</t>
  </si>
  <si>
    <t>ms.kaligonjtraders@yahoo.com</t>
  </si>
  <si>
    <t>Rehabilitation of 1 no. single vent 4.00mX4.00m RCC Box Culvert on Kaliganj H/Q - Khalapara Bazar (Mill Gate) Road Via Juguli at Ch. 2600m [Kaliganj] Road ID No. 333343011.</t>
  </si>
  <si>
    <t>M/S Khorshed Enterprise, Trimohoni Bazar, Post:- Marua, Upazilla :- Kapasia Gazipur, Dhaka, Bangladesh.</t>
  </si>
  <si>
    <t>mskhurshedenterprise@yahoo.com</t>
  </si>
  <si>
    <t>Rehabilitation of 1 no. single vent 1.50mX1.50m RCC Box Culvert on Kapasia GC (Risibari More) - Gee Ghat RHD via Equria Bazar Road at Ch. 900m [Kapasia] Road ID No. 333362014.</t>
  </si>
  <si>
    <t xml:space="preserve">M/S ALVIE ENTERPRISE, Vill: Routhkona, Kapasia, Gazipur. </t>
  </si>
  <si>
    <t>ms.alvieenterprise2019@gmail.com</t>
  </si>
  <si>
    <t>Routine Maintenance of On-Pavement for Gazipur District.</t>
  </si>
  <si>
    <t xml:space="preserve">M. B. TRADERS ,141RD, Lalbag, Dhaka </t>
  </si>
  <si>
    <t>mb2traders@gmail.com</t>
  </si>
  <si>
    <t>Renovation &amp; Repairing of Garage Shade at LGED Rajendropur Stack Yard Under Gazipur Sadar. District: Gazipur.</t>
  </si>
  <si>
    <t>20/04/2021</t>
  </si>
  <si>
    <t xml:space="preserve">M/S Ushi Traders , Thana Road,Gazipur Sadar,Gazipur  
</t>
  </si>
  <si>
    <t>ms.ushitraders@gmail.com</t>
  </si>
  <si>
    <t>Repair works of Gosinga-Shitalakha CAD Sub-Project SP No-41008. under Sreepur Upazila, District- Gazipur.</t>
  </si>
  <si>
    <t>IWRM</t>
  </si>
  <si>
    <t xml:space="preserve">M/S Dhiman Construction, 163, Shopping Centre (3rd floor), South Avenue, Gulshan-1, Dhaka-1212. </t>
  </si>
  <si>
    <t>khokachairman@gmail.com</t>
  </si>
  <si>
    <t>Rehabilitation of Kapasia GC ( Korim Mill Bazer) - Monohordi UZH/Q (Kapasia part) Road from Ch. 2900 - 12200m under Kapasia Upazila, District: Gazipur. ( Road ID No. 333362003)</t>
  </si>
  <si>
    <t>30/06/2020</t>
  </si>
  <si>
    <t>Rehabilitation of Kaliakoir G.C (R&amp;H) - Vowel Mirzapur G.C. Via Boraibari Road from Ch. 6700 - 15330m under Kaliakoir Upazila, District Gazipur. (Road ID No 333322008)</t>
  </si>
  <si>
    <t>25/2/2019</t>
  </si>
  <si>
    <t>28/2/2021</t>
  </si>
  <si>
    <t>Dolly Construction Ltd., Sena Kalyan Bhaban, Suit # 1602, 195 Motijheel C/A. Dhaka-1000</t>
  </si>
  <si>
    <t>dollyconstructionltd@gmail.com</t>
  </si>
  <si>
    <t xml:space="preserve"> Rehabilitation of Mouchack UP - Kamarchala Bazar via Lashkarchala Bazar Mazukhan Bazar Road from Ch. 1700.00m - 8243.00m Under Kalaikoir Upazila, District: Gazipur. (Road ID No 333323009)</t>
  </si>
  <si>
    <t>17/4/2019</t>
  </si>
  <si>
    <t>31/5/2020</t>
  </si>
  <si>
    <t>Probal Engineers Ltd., House No-27 (Flat-B1), Road No-12, Sector No-04, Uttara, Dhaka.</t>
  </si>
  <si>
    <t>probalengineersltd@gmail.com</t>
  </si>
  <si>
    <t>Rehabilitation of Tumulia UP H/Q - Bortul Bazar Road via Bangabandhu Bazar Road from Ch. 00-5850m under Upazila Kaliganj District Gazipur. Road ID No. 333343004</t>
  </si>
  <si>
    <t>Rehabilitation of Board Ghor R&amp;H-Dariapur Bazar Road from CH. 00-3300m under Kaliakoir Upazila District Gazipur. Road ID. 333323011. Salvage 992019.00 BDT</t>
  </si>
  <si>
    <t>30/11/2021</t>
  </si>
  <si>
    <t>Rehabilitation of Bormi GC - Jaina Bazar RHD via Kawraid UPC Road from Ch. 00 - 4300m (Road ID No: 333862008) Under Upazila: Sreepur, District: Gazipur.</t>
  </si>
  <si>
    <t>Rehabilitation of Mendipur-Nargana bazar Road from Ch.00m-3655m Under Jamalpur Union Kaliganj Upazila District Gazipur. ID-333344031</t>
  </si>
  <si>
    <t>17/02/2021</t>
  </si>
  <si>
    <t>16/06/2021</t>
  </si>
  <si>
    <t>RB JV, Sreepur Bazar,Gazipur.</t>
  </si>
  <si>
    <t>egp.rbjv@yahoo.com</t>
  </si>
  <si>
    <t>Rehabilitation of Dhanua - Mawna Bazar Road from Ch. 4460m -6750m. [ID#333864022] Union: Mawna, Under Sreepur Upazila, District: Gazipur. (Re-Tender)</t>
  </si>
  <si>
    <t>15/7/2019</t>
  </si>
  <si>
    <t>15/11/2019</t>
  </si>
  <si>
    <t>MS. Rifat Enterprise,Village - Joydebpur, Upazila - Gazipur Sadar, District - Gazipur.</t>
  </si>
  <si>
    <t>refat.enterprise@yahoo.com</t>
  </si>
  <si>
    <t>M/S Batcho Enterprise, Sreepur Bazar, Sreepur, Gazipur-1740</t>
  </si>
  <si>
    <t>msbachchuenterprise@gmail.com</t>
  </si>
  <si>
    <t xml:space="preserve">Western Engineering ( Pvt.) Ltd.TCB Bhaban, 10th Floor, Kauran Bazar, Dhaka. </t>
  </si>
  <si>
    <t>Rehabilitation of Bashbari-Sharalghata Road from Ch.00m-4540m Under Gazipur Union Sreepur Upazila District Gazipur .ID-333865053</t>
  </si>
  <si>
    <t xml:space="preserve">	Tamim Traders Address: Rahaman Shopping Mall, Shop No. 10-11, Chandona Chowrasta, Gazipur. </t>
  </si>
  <si>
    <t>ms.tamimtradersbd@gmail.com</t>
  </si>
  <si>
    <t xml:space="preserve">Rehabilitation of Abder Bazar - Jamidia Road from Ch. 00m - 980m [Road ID# 333864080] Under Upazila: Sreepur, District: Gazipur. [ Salvage Cost: 4,00,234.00]
</t>
  </si>
  <si>
    <t>UDC-DAE (JV), 554, West Nakhal Para, Shaheenbag, Dhaka-1215</t>
  </si>
  <si>
    <t>udcdaejv@gmail.com</t>
  </si>
  <si>
    <t>Rehabilitation of Kaliganj H/Q - Naoan Bazar (RHD) Road Via Bokterpur Bazar, Bokterpur UP H/Q. (ID-333342003) (Ch. 1+223 -10+210 Km) Under Upazila: Kaliganj, District: Gazipur. [Salvage Cost:  7,12,795.00]</t>
  </si>
  <si>
    <t>M/s. D A Enterprise,554, West Nakhal Para, Shaheenbag, Dhaka-1215</t>
  </si>
  <si>
    <t>daenterprise2014@yahoo.com</t>
  </si>
  <si>
    <t>UDC Construction Ltd., 109/Am Flat # 501 Room# 2 Monipurpara, Tejgaon, Dhaka</t>
  </si>
  <si>
    <t>M/S Rahman Brothers,Dhaluar Char, Polash, Narsingdi</t>
  </si>
  <si>
    <t>rahmanbrothers.polash@gmail.com</t>
  </si>
  <si>
    <t>Rehabilitation of Jangalia GC- kapasia H/Q Kaliganj Part Jangalia-Duburia Road from Ch 00-5220m under Kaliganj Upazila District Gazipur. Road ID 333342006( SALVAGE COST: 1082045.00)</t>
  </si>
  <si>
    <t>M/S. Das Traders, Dewla, Tangail</t>
  </si>
  <si>
    <t>msdast1972@gmail.com</t>
  </si>
  <si>
    <t>Rehabilitation of NHW Mowchak-Fulbaria GC Road Ch.2050m-21200m Under Kaliakoir Upazila District Gazipur.ID333322005 [Savage Materials Cost Tk. 34,28,222.00]</t>
  </si>
  <si>
    <t>30/8/2021</t>
  </si>
  <si>
    <t>M/S Musfiqur Rahman (Kanchan), 737, abir house,Solakia, Kishoreganj</t>
  </si>
  <si>
    <t>mr.kanchan13@yahoo.com</t>
  </si>
  <si>
    <t>Taragonj Bazar - Ghatkuri Bazar Road (Remaining Works) at Ch. 2+770 - 6+370m, (Road ID No:333362011) Under Upazila: Kapasia, District: Gazipur. [Salvage Cost: Tk.3,02,061.00]</t>
  </si>
  <si>
    <t>30/12/2021</t>
  </si>
  <si>
    <t>Moriym Enterprise,  Sahid Niyamat Sarak, Gazipur Sadar, Gazipur.</t>
  </si>
  <si>
    <t>ms.moriamenterprise16@gmail.com</t>
  </si>
  <si>
    <t>a) Improvement of Bhawalgar Up-Rajendrapur Cantt. Bazar NHW via Bhabanipur, Pingail Road at Ch. 3200 - 4400m (Road ID No: 333303012) [Salvage Value: 4,56,452.00], b) Construction of 03 no`s 1x0.625x0.600m Culvert at Ch. 3565, 4165 &amp; 4350m on the same road Under Upazila: Gazipur Sadar, District: Gazipur.</t>
  </si>
  <si>
    <t>15/09/2021</t>
  </si>
  <si>
    <t>28/05/2022</t>
  </si>
  <si>
    <t>M/S J.D.S International, Kamaria, Vawal Baria, Gazipur Sadar, Gazipur.</t>
  </si>
  <si>
    <t>ms.jdsinternational15@gmail.com</t>
  </si>
  <si>
    <t>a) Improvement of Bonkar Amuna-Amuna Road at Ch. 00-1540m [Road ID No: 333304118] (Salvage Value: 2,16,802.00), b) Construction of 07 no`s 1x0.625x0.600m culvert at Ch. 258, 378, 790, 935, 1229, 1396 &amp; 1465m on the same road Under Upazila: Gazipur Sadar, District: Gazipur.</t>
  </si>
  <si>
    <t>15/06/2022</t>
  </si>
  <si>
    <t>M/S Jannat Enterprise, Karihata, Ekuria, Kapasia, Gazipur - 1730</t>
  </si>
  <si>
    <t>ms.jannatenterprise2020@gmail.com</t>
  </si>
  <si>
    <t>Improvement of Bonkar Amuna-Amuna Road at Ch. 1540-2935m [Road ID No: 333304118] Under Upazila: Gazipur Sadar, District: Gazipur. (Salvage Value: 8,49,259.00)</t>
  </si>
  <si>
    <t>30/6/2022</t>
  </si>
  <si>
    <t>M/S. Hello Telecom, Ghor Ghobindopur, Sakhipur, Tangail</t>
  </si>
  <si>
    <t>mshellotelecom1986@gmail.com</t>
  </si>
  <si>
    <t>Improvement of Surichala Bazar - Mazukhan Bazar Via Matikata bill Road at ch 00-940m. [ID-333324091] Under Upazila: Kaliakoir, District: Gazipur. [Salvage Cost: Tk.10,53,572.00]</t>
  </si>
  <si>
    <t>26/07/2021</t>
  </si>
  <si>
    <t>a) Improvement of Nabirbaho (London Bazar) - Barochala Via Amgachichala Road at ch 00-1000m. (ID-333324178) b) Construction of 02 nos 0.625x0.600m culvert at ch.210 &amp; 400m on the same road Under Upazila: Kaliakoir, District: Gazipur.</t>
  </si>
  <si>
    <t>M/S M.A Builders, Jailkhana Road, Konabari, Gazipur.</t>
  </si>
  <si>
    <t>mabuilders1979@gmail.com</t>
  </si>
  <si>
    <t>a) Improvement of NHW Mouchak-Fulbaria GC (Fakir Chala). Kamarchala Bazar Road at ch 600-1400m. (ID- 333324145) [Salvage Cost: Tk. 1,77,551.00] b) Construction of 04 nos 1x0.600x0.600m culvert at ch.610,1050,1120 &amp; 1160m on the same road Under Upazila: Kaliakoir, District: Gazipur.</t>
  </si>
  <si>
    <t>20/02/2022</t>
  </si>
  <si>
    <t>M/s Saman Enterprise,  Dhaka Road, Sakhipur, Tangail</t>
  </si>
  <si>
    <t>mssamanenterprise@gmail.com</t>
  </si>
  <si>
    <t>a) Improvement of Asrayon Mosa's house to Gachbari Bazar Road via Afjal Member House &amp; Nalua GPS Road at ch 4600-6100m. (ID-333325155) [Salvage Cost: Tk.1,97,258.00] b) Construction of 09 nos 1x0.600x0.600m culvert at ch.4615,4857,5042,5154, 5315,5416,5498,5600 &amp; 5815m on the same road. Under Up2azila: Kaliakoir, District: Gazipur.</t>
  </si>
  <si>
    <t>15/05/2022</t>
  </si>
  <si>
    <t>MRIDHA CONSTRUCTION, Vasa/Hold No:C-42,Vill/Road:Gohal Bhathan,PO:Gohal Bhathan-1750,Kaliakoir Powroshava,Kaliakoir,Gazipur.</t>
  </si>
  <si>
    <t>mridha.construction7@gmail.com</t>
  </si>
  <si>
    <t>a) Improvement of Horinhati to Naulla Via Ghotoria Road at ch 00-500m (ID333325127) [Salvage Cost: Tk. 2,98,728.00], b) Construction of 04 nos 1x0.600x0.600m culvert at ch.55,85,400 &amp; 470m on the same road. Under Upazila: Kaliakoir, District: Gazipur.</t>
  </si>
  <si>
    <t>20/08/2021</t>
  </si>
  <si>
    <t>20/02/2021</t>
  </si>
  <si>
    <t>M/S Rasel Enterprise, 
Address : Rajbari road, Joydebpur, Gazipur.</t>
  </si>
  <si>
    <t>raselenterprise18@gmail.com</t>
  </si>
  <si>
    <t>a) Improvement of Boardghar R&amp;H - Chandabaha GC Rd.(Chanpur More H/O Ansar Diller)-Kaliakoir Collage via Vingraj high School Road at ch 00 -1000m. [ID- 333324144] b) Construction of 02 nos 1x0.600x0.600m culvert at ch.450 &amp; 760m on the same road. Under Upazila: Kaliakoir, District: Gazipur.</t>
  </si>
  <si>
    <t>M/S Nehim Enterprise,  	Sreepur Bazar,Sreepur, Gazipur</t>
  </si>
  <si>
    <t>ms.nehimenterprise@gmail.com</t>
  </si>
  <si>
    <t>a) Improvement of Surjanarayanpur Bazar - Pabur Bazar Road at Ch. 800-2245m (Road ID No 333364048) [Salvage Value Tk. 881836.00 ] b) Construction of 01 no 1X0.600X0.600m Culvert at Ch. 1800m on the Same Road Under Upazila Kapasia District Gazipur.</t>
  </si>
  <si>
    <t>15/03/2021</t>
  </si>
  <si>
    <t>15/10/2021</t>
  </si>
  <si>
    <t xml:space="preserve"> 	M/S ADIB ENTERPRISE, Vill: Pan Baraid, PO: Kapasia, Kapasia, Gazipur.</t>
  </si>
  <si>
    <t>ms.adibenterprise2019@gmail.com</t>
  </si>
  <si>
    <t>a) Improvement of Balashi More - Purba Vitipara Mosque Road at Ch. 00 - 1000m [ Road ID No: 333365016] b) Construction of 01 no 1X1.00X1.00m Culvert at Ch. 215m on the Same Road Under Upazila: Kapasia, District: Gazipur.</t>
  </si>
  <si>
    <t xml:space="preserve"> 	MS. S.R ENTERPRISE,  	Amraid, Kapasia, Gazipur.</t>
  </si>
  <si>
    <t>ms.srenterprise.gazipur2015@gmail.com</t>
  </si>
  <si>
    <t>a) Improvement of Rayad Union H/Q - Barishabo Bazar via Kotamani Bazar Road at Ch. 1650 - 2600m (Road ID No: 333363023) [Salvage Value TK. 2,20,110.00] b) Construction of 02 nos 1X0.600X0.600m Culvert at Ch. 1970m &amp; 2288m on the Same Road under Upazila Kapasia, District: Gazipur.</t>
  </si>
  <si>
    <t>20/03/2021</t>
  </si>
  <si>
    <t>19/09/2021</t>
  </si>
  <si>
    <t>M/S ARIYAN TRADERS, Barmi, Sreepur, Gazipur</t>
  </si>
  <si>
    <t>ms.ariyantraders2019@gmail.com</t>
  </si>
  <si>
    <t>a) Improvement of Noruttampur Late Hamid Munsi's House - Noruttampur High School Road via Late Sobhan Sarkar's House at Ch. 00- 1000m (Road ID No: 333365289) [ Salvage Value Tk. 2,39,671.00] b) Construction of 03 nos 1X1.00x1.00m Culvert at Ch. 365, 538 &amp; 965m on the same road Under Upazila: Kapasia, District: Gazipur.</t>
  </si>
  <si>
    <t>14/09/2021</t>
  </si>
  <si>
    <t>M/S GAYEN ENTERPRISE. Zirani Bazar,1 No Ward,Kasempur,Gazipur Sadar,Gazipur.</t>
  </si>
  <si>
    <t>gayen.enterprise7@gmail.com</t>
  </si>
  <si>
    <t>a) Improvement of Kapasia Khirati Road ( St From Rishibari) - Kohinur High School Via Targaon Khyaghat Road at Ch. 00 - 2000m (Road ID No: 333364067) [ Salvage Value Tk. 39,09,786.00]
b) Construction of 02 nos 1X1.00X1.00m Culvert at Ch. 65 &amp; 450m on the same road Under Upazila: Kapasia, District: Gazipur.</t>
  </si>
  <si>
    <t>Salna Enterprise , Salna Bazaar, Gazipur sadar, Gazipur.</t>
  </si>
  <si>
    <t>salnaenterprise260@gmail.com</t>
  </si>
  <si>
    <t>a) Improvement Of Toke Union H/Q-Hariadi Kheya ghat Bazar via Ulusara Bazar Road at Ch. 9364 - 10500m. (Road ID No: 333363018) b) Construction Of 02 nos 1X0.600X0.600m Culvert at Ch. 9464m &amp; 9804m and another 02 nos 1X1.00X1.00m Culvert at Ch. 10198m &amp; 10339m on the same road Under Upazila: Kapasia, District: Gazipur.</t>
  </si>
  <si>
    <t xml:space="preserve"> 	530365</t>
  </si>
  <si>
    <t>M/S Shovon Enterprise Kapasia Bazar, Kapasia, Gazipur.</t>
  </si>
  <si>
    <t>a) Improvement of Ranigonj G.C Gazipur Road (St. From Chandpur Taramoni Pukur) - Bhakuadi Bazar Via Bangura Govt. Pry. School Road at Ch. 00 - 860m and Mosque connecting 140m link road at Ch. 670m. [Road ID: 333364058] b) Construction of 01 no 1x0.600x0.600m Culvert at Ch. 470m on the same road and Ch. 50 &amp; 100m on the link road. Under Upazila: Kapasia, District: Gazipur. [Salvage Value Tk. 6,47,127.00]</t>
  </si>
  <si>
    <t>30/09/2021</t>
  </si>
  <si>
    <t>M/s. Mukul Traders, 937, East Shewrapara, Kafrul, Dhaka</t>
  </si>
  <si>
    <t>ishak.mukul.traders.egp@gmail.com</t>
  </si>
  <si>
    <t>a) Improvement of Harun Sarker Mudir Dokan - Joynal Member House Via Moishan Bari Jame Mosque Road at Ch. 00 - 1520m. [Road ID No: 333365387]. b) Construction of 02 nos 1x0.600x0.600m Culvert at Ch. 138 &amp; 265m on the same road Under Upazila: Kapasia, District: Gazipur. [Salvage Cost: 6,70,090.00]</t>
  </si>
  <si>
    <t>20/05/2021</t>
  </si>
  <si>
    <t>M/S. Nurjaahan Enterprise, Vogra, Chandona, Chowrasta, Gazipur Sadar, Gazipur.</t>
  </si>
  <si>
    <t>nurjaahanenterprise@gmail.com</t>
  </si>
  <si>
    <t>a) Improvement of Toke Union H/Q - Boribari Bazar Via Kendabo Road at Ch. 00 - 500m [Road ID No: 333364072], b) Construction of 03 nos 1x1.00x1.00m Culvert at Ch. 150, 300 &amp; 360m on the same road. Under Upazila: Kapasia, District: Gazipur.</t>
  </si>
  <si>
    <t>20/09/2021</t>
  </si>
  <si>
    <t>M/S ALAM &amp; BROTHERS, Ekdala,Taraganj,Kapasia,Gazipur</t>
  </si>
  <si>
    <t>ms.alamandbrothers19@gmail.com</t>
  </si>
  <si>
    <t>a) Improvement of Razabari GC - Chandpur Union HQ Road at Ch. 7200 - 8400m and link 200m for connect Bakuad Uttarpara Mosque (Road ID No: 333363019) [Salvage Cost Tk. 1,73,427.00], b) Construction of 03 nos 1x0.600x0.600m Culvert at Ch. 7284,7391 &amp; 7766m on the same road Under Upazila: Kapasia, District: Gazipur.</t>
  </si>
  <si>
    <t xml:space="preserve"> 	M/S IBRAHIM CONSTRUCTION 247/ka North Goran, Khilgaon, Dhaka-1219</t>
  </si>
  <si>
    <t>ibrahimconstruction20@gmail.com</t>
  </si>
  <si>
    <t>a) Improvement of Nanaia Bazar - Marta char Road at Ch. 00 -1000m [Road ID-333865030] b) Construction of 04 no 1x0.600x0.600 Culvert at Ch. 170,243,353 &amp; 600m on same road Under Upazila: Sreepur, District: Gazipur. [Salvage Value Tk. 3,98,786.00]</t>
  </si>
  <si>
    <t>M/S ADIB ENTERPRISE Vill: Pan Baraid, PO: Kapasia, Kapasia, Gazipur.</t>
  </si>
  <si>
    <t>Improvement of Anser Tepirbari Bazar - Abder Bazar Road at Ch. 4200 - 6200m [Road ID No: 333864077] Under Upazila: Sreepur, District: Gazipur. [Salvage Value Tk.3,54,346.00]</t>
  </si>
  <si>
    <t>31/12/2021</t>
  </si>
  <si>
    <t>M/S. Usha Enterprise, Bormi Bazar, Pathantek, Bormi, Sreepur, Gazipur.</t>
  </si>
  <si>
    <t>msushaenterprise01@gmail.com</t>
  </si>
  <si>
    <t>a) Improvement of Dhanua-Mawna Bazar Road at Ch. 00 - 2500m [Road ID No: 333864022], b) Construction of 02 no`s 1x0.625x0.600m Culvert at Ch. 1350 &amp; 1800m on the same road Under Upazila: Sreepur, District: Gazipur.</t>
  </si>
  <si>
    <t>15/09/2022</t>
  </si>
  <si>
    <t>MS M.R.ENTERPRISE, Namila, Kapaleswar, Kapasia, Gazipur 1743</t>
  </si>
  <si>
    <t>ms.mrenterprise2014@gmail.com</t>
  </si>
  <si>
    <t>Improvement of Aral to Aralia Pucca Road H/Q Awal Kamargaon School Via Zab Village Road at Ch. 1200 2200m. Road ID No. 333365042 Under kapasia Upazila District Gazipur.</t>
  </si>
  <si>
    <t>GDP-III</t>
  </si>
  <si>
    <t>28/2/2019</t>
  </si>
  <si>
    <t>SAKIB ENTERPRISE, TENGRA, SREEPUR, GAZIPUR.</t>
  </si>
  <si>
    <t>shakibenterprise8@gmail.com</t>
  </si>
  <si>
    <t>a) Maintenance of Kanchanpur bazaar (R&amp;H) Hatkhola bazar via Rashidpur Beelbaria Ajgana Village road from Ch.00-4000m under Kaliakoir Upazila, District Gazipur (Road ID No: 333324014) (Salvage Cost. Tk.93,462.00). b) Maintenance of Muradpur Sakassor road from Ch.00-800m under Kaliakoir Upazila, District Gazipur (Road ID No: 333324060) (Salvage Cost. Tk.76,769.00)</t>
  </si>
  <si>
    <t>M/s. D A Enterprise, 554, West Nakhal Para, Shaheenbag, Dhaka-1215</t>
  </si>
  <si>
    <t>a Improvement of Talchala Bazar Fulbaria UP Road Fulbaria Talchala Bazar at Ch. 3000 5050m. Under Kaliakoir Upazila District Gazipur.Road ID No 333323004 b) Improvement of NHW Janata Bank Mouchak Railway Station Via Dhopachala Road at Ch. 1500 3327m. Under Kaliakoir Upazila District Gazipur. Road ID No 333324114</t>
  </si>
  <si>
    <t>18/12/2019</t>
  </si>
  <si>
    <t>M/S Durga Enterprise, Samal Chandra Saha, Madrasha Road, Dewangonj Bazar, Dewangonj, Jamalpur.</t>
  </si>
  <si>
    <t>Construction of 63m Long RCC Girder Bridge of Benupur-Dhantara Road at Ch.0+450km. over Bongshai River. Under Union: Dhalzora, Upazila: Kaliakoir, District: Gazipur. (Road ID No 333324058)</t>
  </si>
  <si>
    <t>28/7/2019</t>
  </si>
  <si>
    <t>Construction of 63m Long RCC Girder Bridge on Boraibari G.C-Boali UP road over Norakhali River at Ch. 3790m. Under Union: Boali, Upazila: Kaliakoir, District: Gazipur. (Road ID No: 333322012)</t>
  </si>
  <si>
    <t>30/9/2021</t>
  </si>
  <si>
    <t>Sretee Enterprise, Kapasia Bazaar, Kapasia, Gazipur.</t>
  </si>
  <si>
    <t>sretee.enterprise@yahoo.com</t>
  </si>
  <si>
    <t>a) Improvement of Toke Union H/Q - (Toke GC More) - Hariadi Kheya ghata Via Shohagpur Bazar Road Ulusara Bazar at Ch. 4400 - 6350m &amp; Ch. 8850 - 9650m. Under Upazila Kapasia, District: Gazipur. (Road ID No333363018) b) Improvement of Rayed GC - Katamoni Bazar Road (Katamoni Bazar Northside kazi Bari Madrasha Road) at Ch. 1000 -2000m Under Upazila Kapasia, District: Gazipur. (Road ID No333364040)
( Re-Tender)</t>
  </si>
  <si>
    <t>28/3/2021</t>
  </si>
  <si>
    <t>m/s. belal &amp; brothers, 46/1 East Tejturi Bazar, Tejgaon, Dhaka-1215</t>
  </si>
  <si>
    <t>Improvement of Toke Union H/Q - Pachua Bazar Road at Ch. 3300 - 5700m. Union: Toke, Under Upazilla: Kapasia, District: Gazipur, (Road ID No: 333363020) [Salvage Cost: 10,62,921.00]</t>
  </si>
  <si>
    <t>HE-JE (JV), Jogitala, BRRI, Joydebpur, Gazipur.</t>
  </si>
  <si>
    <t>HE-JE-JV@gmail.com</t>
  </si>
  <si>
    <t>a) Improvement of Fawgun Bashkopa Road at Ch. 00 1000m. Under Sreepur Upazila, District: Gazipur. (Road ID No: 333865227) [Salvage Cost: 246099.00] b) Improvement of Mauna Fulbaria Badnevanga GPS &amp; Noton Bazar Via Kitab Ali Market Road (Gazipur Fulbaria Rd at Kitab Ali Market Badnevanga GPS Road) at Ch. 00 308m. Under Sreepur Upazila, District: Gazipur. (Road ID No.333864078) [Salvage Cost: 238336.00] c) Improvement of Shimultala Satkhamair Road at Ch. 1250 1850m.Under Sreepur Upazila, District: Gazipur. (Road ID No. 333864027) [Salvage Cost: 19067.00] d) Improvement of Udakhali Pelaid Road at Ch. 3304 4384m. Under Sreepur Upazila, District: Gazipur. (Road ID No. 33385045) [Salvage Cost: 55732.00]</t>
  </si>
  <si>
    <t>M/S HAQUE ENTERPRISE,Sukundi, Monohardi, Narsingdi</t>
  </si>
  <si>
    <t>haqueenterprise70@gmail.com</t>
  </si>
  <si>
    <t>M/s. Jui Enterprise, Jugitala, PS. B.R.R.I. Joydebpur, Gazipur..</t>
  </si>
  <si>
    <t>juienterprise45@gmail.com</t>
  </si>
  <si>
    <t xml:space="preserve">M/S Kohinoor Enterprise and Combined Development Corporation JV, </t>
  </si>
  <si>
    <t>mke.cdcjv2019@gmail.com</t>
  </si>
  <si>
    <t>(a) Improvement of Kawraid UPC - Lalpokure Bazar via Simultoly Bazar Road at Ch. 2500 - 4600m. Under Union: Kawraid, Upazila: Sreepur, Distric:t Gazipur.( Road ID No. 333863022) [Salvage Cost 33367.00] (Thirty Three Thousand &amp;Three Hundred Sixty Seven Taka) Only. (b) Improvement of Kawraid UPC - Lalpokure Bazar via Simultoly Bazar Road at Ch. 4600 - 6400m &amp; 7400-7620m. Under Union: Kawraid, Upazila: Sreepur, District: Gazipur.( Road ID No. 333863022) [Salvage Cost 787530.00] (Seven Lakh Eighty Seven Thousand &amp;FiveHundred ThirtyTaka) Only</t>
  </si>
  <si>
    <t>Combined Development Corporation, Dadpur Lodge, Kawnia 1st Lane, Barishal Sadar, Barishal.</t>
  </si>
  <si>
    <t>Improvement of Kundaghata - Naloa Bazar via Golua G.P.S Kundaghata village-Naloa bazar Road at Ch. 750 - 2850m. Under Upazila: Kaliakoir, District: Gazipur. (Road ID No 333324001)  [Salvage Cost 17,16,939.00]</t>
  </si>
  <si>
    <t>30/5/2021</t>
  </si>
  <si>
    <t>M/S. M.M Traders, Ward No: 02, Area: Latifpur, Kaliakair, Gazipur</t>
  </si>
  <si>
    <t>mmtraders76@yahoo.com</t>
  </si>
  <si>
    <t>Improvement of Kaliakoir Dhamrai road near Khan Para- Nalua Mosque Road Boliadi - Chandabaha Road at Ch. 00-1465m Under Union Atabah Upazila Kaliakoir District Gazipur. Road ID No. 333324108 Salvage cost 576047.00</t>
  </si>
  <si>
    <t>31/1/2021</t>
  </si>
  <si>
    <t>Geonex Builders, Kaliakair, Gazipur</t>
  </si>
  <si>
    <t>ms.geonexbuilders@gmail.com</t>
  </si>
  <si>
    <t>Improvement of Mazukhan Bazar Vannara Bazar Road from Ch. 00-850m under Union: Mouchak, Upazila: Kaliakoir, Dist: Gazipur. (Road ID No. 333325029) [Salvage Cost Tk. 1481338.00]</t>
  </si>
  <si>
    <t>25/11/2019</t>
  </si>
  <si>
    <t>Orient Trade International, 17/18 Akhoy das Lane, Gendariya, Sutrapur, Dhaka-1204.</t>
  </si>
  <si>
    <t>orienttrade.zitu@yahoo.com</t>
  </si>
  <si>
    <t>Construction of 92.0m Long RCC Girder Bridge on Gachbari-Nalua-Amtoli Mozidchala Road Over Goalia River at Ch. 3450m under Kaliakoir Upazila District Gazipur .Road ID333325155</t>
  </si>
  <si>
    <t>16/7/2020</t>
  </si>
  <si>
    <t>Khan Builders, 112 Level 5 Sanpara Porbota, Kafrul, Dhaka-1216</t>
  </si>
  <si>
    <t>khan.builders2015@gmail.com</t>
  </si>
  <si>
    <t>Improvement of NHW Mouchak - Fulbaria GC Mojid Market - Turag river ghat via Misir Ali High School &amp; Collage Road by BC from Ch. 00-1000m Road ID No 333324118 Under Union Mouchak Upazila Kaliakoir District Gazipur. Salvage Cost Tk 780581.00</t>
  </si>
  <si>
    <t>15/7/2020</t>
  </si>
  <si>
    <t>25/5/2021</t>
  </si>
  <si>
    <t xml:space="preserve">AMT STAR JV, Rampur chowrasta Bazar, Pirozpur, Gazipur </t>
  </si>
  <si>
    <t>amtstarjv@gmail.com</t>
  </si>
  <si>
    <t>Improvement of Bashakoir KNB Bazar - Goalchala GPS via Kombolpara GPS Road from Ch. 00-3730m Under Union: Fulbaria, Upazila: Kaliakoir, Dist: Gazipur. (Road ID No 333325057) [Salvage Cost 1252469.00] (2nd Call)</t>
  </si>
  <si>
    <t>15/1/2022</t>
  </si>
  <si>
    <t>M/S Amzad Traders,Mulgaon, Kaliganj, Gazipur</t>
  </si>
  <si>
    <t>MS Star Enterprise, Rampur Chowrasta Bazar, Pirozpur,</t>
  </si>
  <si>
    <t>starenterprisegazipur@gmail.com</t>
  </si>
  <si>
    <t>Improvement of Sonabo Kawraid - Galdapara Shimanta Bazar Road From Ch. 00-2000m Under Union Kawraid Upazila Sreepur District Gazipur. Road ID No. 333865105 Salvage Cost 162068.00</t>
  </si>
  <si>
    <t>30/05/2021</t>
  </si>
  <si>
    <t>SHAHIDULLAH ENTERPRISE,RAJARAMPUR, BHAWAL RAJBARI, SREEPUR, GAZIPUR.</t>
  </si>
  <si>
    <t>ms.shahidullahenterprise@yahoo.com</t>
  </si>
  <si>
    <t>Improvement of Nagorhaola Village Muktijodha Iman Ali Road from Ch. 00-1000m under Upazila Sreepur Dist Gazipur Road ID No. 333865318 Salvage Cost Tk. 143002.00</t>
  </si>
  <si>
    <t>R. P. Engineers, Khejur Bagan, Ashulia,Dhaka-1341, Cell-01710267919</t>
  </si>
  <si>
    <t>poritosh.rpengineers@gmail.com</t>
  </si>
  <si>
    <t>Improvement of Bapta-Kawraid Road from Ch. 600-2000m under Upazila Sreepur Dist Gazipur Road ID No. 333864060 Salvage Cost Tk. 581880.00</t>
  </si>
  <si>
    <t>27/2/2020</t>
  </si>
  <si>
    <t>M/S Nehim Enterprise,Sreepur Bazar,Sreepur, Gazipur</t>
  </si>
  <si>
    <t>Improvement of Kasempur Bazar Barotopa via Goldapara GPS Road from Ch. 00-1000m under Upazila Sreepur Dist Gazipur Road ID No.333865308 (Salvage cost 490972.00)</t>
  </si>
  <si>
    <t>25/08/2021</t>
  </si>
  <si>
    <t>M/S MOMEN ENTERPRISE, Aral, Kapasia, Gazipur</t>
  </si>
  <si>
    <t>ms.momenenterprise1995@gmail.com</t>
  </si>
  <si>
    <t>Improvement of Patharpara - Indrapur Road from Ch. 2000-3420m under Upazila Sreepur Dist Gazipur Road ID No.333864016</t>
  </si>
  <si>
    <t>MS. S.R ENTERPRISE, Amraid, Kapasia, Gazipur.</t>
  </si>
  <si>
    <t>Improvement of Fawgun-Bashkopa link Road from Ch. 1000-1870m under Upazila Sreepur Dist Gazipur Road ID No.333865227 Salvage cost : 204237 BDT</t>
  </si>
  <si>
    <t>Improvement of Fawgun Nircchentopur Road from Ch. 00-1000m under Upazila Sreepur Dist Gazipur Road ID No.333865317</t>
  </si>
  <si>
    <t>15/06/2021</t>
  </si>
  <si>
    <t>TANVIR ENTERPRISE, CHUARIA KHOLA, KALIGANJ, GAZIPUR.</t>
  </si>
  <si>
    <t>tanvir2enterprise@gmail.com</t>
  </si>
  <si>
    <t>Improvement of Baldighat Bazar - Haydebpur via Goldapara Road from Ch. 500-1500m under Union Pohladpur Upazila Sreepur Dist Gazipur Road ID No.333865109 Salvage Cost 96366.00</t>
  </si>
  <si>
    <t>24/08/2021</t>
  </si>
  <si>
    <t>Masud Construction, Pouro Super Market (1st Floor ), Gazipur.</t>
  </si>
  <si>
    <t>masud_construction@yahoo.com</t>
  </si>
  <si>
    <t>Improvement of Shimlapara Bat tala - Badni banga Alis house bridge Road from Ch. 00-1000m under Union Mawna Upazila Sreepur Dist Gazipur Road IDNo.333864037 Salvage Cost 111069.00</t>
  </si>
  <si>
    <t>ALAM ENTERPRISE,Rajbari road, Joydebpur, Gazipur.</t>
  </si>
  <si>
    <t>alamenterprise92@yahoo.com</t>
  </si>
  <si>
    <t>Improvement of Damloi H/Q Mofiz Master primary School via Fokir Bazar Bagmara Bridge road from Ch. 00-530m under Union Kawraid Upazila Sreepur Dist Gazipur. Road ID No.333865322</t>
  </si>
  <si>
    <t>M/S MEEM TRADEIMPEX,BOALI, KALIGANJ, GAZIPUR</t>
  </si>
  <si>
    <t>a) Maintenance of Nagori UP H/Q New Nawtana Bazar RHD Rd. Via Petrobangla Kamta Gas Field Road at Ch. 900-1900m Under Union Nagori Upazila Kaliganj Dist Gazipur (Road ID No. 333343006) b) Maintenance of Tumuli Mission Nagori Road at Point of Shop of Monjur Chorakhola Non govt Primary School Tumuli Nagori Road Beribandth at Shop of Suraj H/o Chandu Via Chorakhola Non govt. Primary School Road at Ch. 00 - 600m Under Union Tumulia Upazila Kaliganj Dist (Gazipur Road ID No. 333344124) [Salvage Cost 95479.00]</t>
  </si>
  <si>
    <t>15/1/2020</t>
  </si>
  <si>
    <t>M/S Heaven Enterprise,Village:- Kumun, Post:- Baria, Gazipur Sadar, Gazipur, Dhaka Bangladesh.</t>
  </si>
  <si>
    <t>ms.heavenenterprise@yahoo.com</t>
  </si>
  <si>
    <t>Improvement of Sharsarchala Mistri Bari - Boraid Road from Ch. 1000-3000m under Union Jangalia Upazila Kaliganj Dist Gazipur Road ID No 333344012 Salvage Cost 921018.00</t>
  </si>
  <si>
    <t>Improvement of Mazu Khan - Vatira Bazar Road from Ch. 500-1280m under Union Boktarpur Upazila Kaliganj Dist Gazipur Road ID No 333344056 Salvage Cost 1415997.00</t>
  </si>
  <si>
    <t>25/05/2021</t>
  </si>
  <si>
    <t>Improvement of Narun P/School - Batenhati &amp; Narun Bazar Pucca Road - Narun Post office Road from Ch. 500 - 1450m under Union Jangalia Upazila Kaliganj DistGazipur Road ID No.333345009(Salvage Cost 543076.00)</t>
  </si>
  <si>
    <t>30/6/2021</t>
  </si>
  <si>
    <t>MS Hazi Traders, Sonakur, Satkhamair, Sreepur.</t>
  </si>
  <si>
    <t>ms.hazitraders22@yahoo.com</t>
  </si>
  <si>
    <t>Maintenance of Tumulia UP-Tek Manikpur Bazar Road Via Chuarikhola Bazar Road at Ch. 00-1200m Under Upazila Kaliganj Dist Gazipur. Road ID No. 333343005 Salvage cost Tk. 170538.00</t>
  </si>
  <si>
    <t>13/05/2021</t>
  </si>
  <si>
    <t>Improvement of Bahadurshadi-Soiladi via Jamalpur Road by BC from Ch. 00-1995m Under Union Bahadurshadi/Jamalpur Upazila Kaliganj Dist Gazipur. Road ID No 333344007 Salvage Cost 860989.00</t>
  </si>
  <si>
    <t>24/9/2020</t>
  </si>
  <si>
    <t>M/s Setu Enterprise, Kapasia Bazar, Gazipur.</t>
  </si>
  <si>
    <t>mssetuenterprise17@gmail.com</t>
  </si>
  <si>
    <t>Improvement of Pirujali Alimpara road-Baridhara Corporation Road by BC from Ch.00-510m Under Gazipur Sadar upazila District Gazipur.Road ID333305117 salvage cost 21163.00</t>
  </si>
  <si>
    <t>31/01/2022</t>
  </si>
  <si>
    <t>M/S Morol Enterprise, R S-196, 197, Kapasia Bazar, Kapasia, Gazipur.</t>
  </si>
  <si>
    <t>ms.morolenterprise17@yahoo.com</t>
  </si>
  <si>
    <t>Improvement of Kaliakoir - Fulbaria R&amp;H Borachala - Baghair Road by BC from Ch. 00-1500m Under Union Fulbaria Upazila Kaliakoir District Gazipur. Road ID No 333324078</t>
  </si>
  <si>
    <t>MERCY ENTERPRISE,2/2, R.K Mission Road, Dhaka</t>
  </si>
  <si>
    <t>mep070444@gmail.com</t>
  </si>
  <si>
    <t>Improvement of Sanmania Etimkhana Madrasha - Gabtoli More Via Mollah Bari Road (Ch. 00 - 1040m) (Road ID: 333365235) Under Union: Sanmania, Upazila: Kapasia, District: Gazipur.</t>
  </si>
  <si>
    <t>18/5/2021</t>
  </si>
  <si>
    <t>31/1/2022</t>
  </si>
  <si>
    <t>Construction of 90.00m Long PSC Girder Bridge on Kawraid on UPC - Lalpokurepar Bazar Via Shimul toly Bazar Over Matikata River Road at Ch. 2700m Under Upazila Sreepur District Gazipur Road ID 333863022</t>
  </si>
  <si>
    <t>25/02/2023</t>
  </si>
  <si>
    <t>Construction of 27.00m Long PSC Girder Bridge on Sreepur GC to Bormi GC Road at Ch. 7900m Under Upazila Sreepur District Gazipur. Road ID No 333862001</t>
  </si>
  <si>
    <t>25/08/2022</t>
  </si>
  <si>
    <t>Improvement of Kapasia Kaliganj RHD Road Osinir Bari-Rajabari GC-Chandpur GC Road by BC at Ch. 00 - 1500m Under Union: Chandpur, Upazila: Kapasia, District: Gazipur. (Road ID No: 333364137)</t>
  </si>
  <si>
    <t>Ahad Nur Enterprise, Vill- Latifpur, Post - Kaliakoir, Kaliakoir, Gazipur.</t>
  </si>
  <si>
    <t>ahadnurenterprise@yahoo.com</t>
  </si>
  <si>
    <t>Improvement of Rayerchala-Gplachipa school Road by BC at Ch. 1250-2250m under Upazila : Kaliakoir, Dist: Gazipur . Road ID No. 333324042 ( Salvage Cost.:BDT. 951563.00 )</t>
  </si>
  <si>
    <t>Improvement of Bashakoir KNB Bazar-Goalchala GPS via Kombolpara GPS road by BC at Ch. 3730-4620m under Upazila : Kaliakoir Dist: Gazipur Road ID No: 333325057</t>
  </si>
  <si>
    <t>M/S Khan Revive, 795,Begum Rokeya Saroni, Kazi Para, Mirpur, Dhaka.</t>
  </si>
  <si>
    <t>khanrevive@gmail.com</t>
  </si>
  <si>
    <t>Improvement of Fulbaria UP-Paburiachala Bazar road by BC at Ch. 5125-6000m under Upazila : Kaliakoir Dist: Gazipur Road ID No. 333323003</t>
  </si>
  <si>
    <t>M/S Nero &amp; Brothers, Chapitala, Muradnagar, Comilla.</t>
  </si>
  <si>
    <t>msnerubrothers@gmail.com</t>
  </si>
  <si>
    <t>Improvement of Hotapara to Rajendropur Cantonment via Rudropur Road By BC (Ch: 1890-3646m). Road ID No-333304003, Under Upazila: Sadar, District: Gazipur [Salvage Cost: 4,18,514.00].</t>
  </si>
  <si>
    <t>18/7/2021</t>
  </si>
  <si>
    <t>m/s. belal &amp; brothers, House- 407, Road No-29, New DOHS, Mohakhali, Dhaka-1206</t>
  </si>
  <si>
    <t xml:space="preserve"> Improvement of Shaturia Sholahati Bridge - Gobindopur via Aliarchala Govt Primary School at Ch. 00 - 630m by HBB &amp; Ch. 630 -1980m by BC with 3 Nos U-Drain 0.600*0.600m at Ch.580, 720 &amp; 1280m under Kaliakoir Upazilla, District: Gazipur. (Road ID No: 333324041) [Salvage Cost: Tk. 5,03,346.00]</t>
  </si>
  <si>
    <t>15/10/2019</t>
  </si>
  <si>
    <t>28/6/2021</t>
  </si>
  <si>
    <t>(1). Improvement of Thangarbandh H/o Nazmul Alam - Pailot Mossha Khama via house of Shamsul Haque (X Minister house) at Ch. 00 - 1000m by BC with 2 Nos U-Drain 0.600*0.600m at Ch. 365 &amp; 650m under Kaliakoir Upazilla, District: Gazipur. (Road ID No: 333325316) [Salvage Cost: Tk. 6,34,857.00] (2). Improvement of Bareque Market Kusholnath (Kuwarchala) Near at Mozammel Dukan more - Dubail Mossho Khamar road Via H/O Azim Bari at Ch. 00 - 760m by BC under Kaliakoir Upazilla, District: Gazipur. (Road ID No: 333325318) [Salvage Cost: Tk. 3,71,570.00]</t>
  </si>
  <si>
    <t>Bishal &amp; Sourav Enterprise, Chapair,Kaliakoir,Gazipur.</t>
  </si>
  <si>
    <t>sourav.enterprise777@gmail.com</t>
  </si>
  <si>
    <t>Improvement of Dubail Bridge - Pakurail Road Dubail Bridge - Dokhin Bandha Bari Jam-E-Mosque Road by BC Ch. 00 - 2415m. Under Upazila Kaliakoir District Gazipur. Road ID No. 333324057 Salvage cost :502942.00 BDT</t>
  </si>
  <si>
    <t>25/4/2021</t>
  </si>
  <si>
    <t>M/S Bishal Enterprise, Latifpur, Kaliakair, Gazipur.</t>
  </si>
  <si>
    <t>ems.bishal@yahoo.com</t>
  </si>
  <si>
    <t>Sourav Enterprise, Chapair,Kaliakoir,Gazipur</t>
  </si>
  <si>
    <t>Maer Doa Enterprise,  Jawadi, Suhagpur, Kapasia, Gazipur.</t>
  </si>
  <si>
    <t>maerdoae@yahoo.com</t>
  </si>
  <si>
    <t>Improvement of Gabtoly Belaler Bari - Master Bari Jam-E-Mosque Road By HBB Ch. 00 - 750m. Under Upazila Kaliakoir District Gazipur. Road ID No 333325323 Salvage cost :57501.00 BDT</t>
  </si>
  <si>
    <t>20/2/2020</t>
  </si>
  <si>
    <t>Improvement of Chaipair UP- Bangla Bazar Via Jaina Bazar Road In front of the Chapair UP Office Paca Road to Bro Gobindpur Bura Chala-Shatkura add. Mujiburer Bari Road by BC Ch. 1500-3500m. Road ID No. 333323015 Under Upazila Kaliakoir District Gazipur.</t>
  </si>
  <si>
    <t>13/4/2020</t>
  </si>
  <si>
    <t>30/4/2021</t>
  </si>
  <si>
    <t>HE_TE (JV), Aral, Aral Bazar, Kapasia, Gazipur.</t>
  </si>
  <si>
    <t>HE_TE_JV@gmail.com</t>
  </si>
  <si>
    <t xml:space="preserve">1 Improvement of Dainkini Chandra Saw Mill Road Dainkini GPS Walton Bridge via Mojibor Chairman Bari Road by BC Ch. 00-1130m Road ID No. 333325037 under Upazila Kaliakoir District Gazipur Salvage Cost 297239.00 2Improvement of Bariabaho Pacca Road Mullukbari Mosque Community Clinic Bariabaha GPS connecting Road by BC Ch. 00-1000m Road ID No. 333325314 under Upazila Kaliakoir District Gazipur Salvage Cost 423472.00 </t>
  </si>
  <si>
    <t>29/10/2020</t>
  </si>
  <si>
    <t>16/6/2021</t>
  </si>
  <si>
    <t>M/S HAQUE ENTERPRISE, Sukundi, Monohardi, Narsingdi</t>
  </si>
  <si>
    <t>M/S. Tasnim Enterprise, Aral, Aral Bazar, Kapasia, Gazipur.</t>
  </si>
  <si>
    <t>mstasnimenterprise@gmail.com</t>
  </si>
  <si>
    <t>M/S Kofil Enterprise,Holding No 74/2, Shop No:07, Dogormora, CRP Road, Savar, Dhaka.</t>
  </si>
  <si>
    <t>(1).Improvement by BC of Fakir Market-House of Farid (Chabagan Poultry Firm-Kapasiachala River Ghat via Fakir Market) Road from (ch: 00-1160m). Road ID No-333324179, Under Upazila: Kaliakoir, District: Gazipur [Salvage Cost: 18,22,295.00]. (2).Improvement by BC of Bagambor Mosque market- H/O Tara Mia ( Kaliadaha Bill) Road ( Ch. 00-550m ), Road ID No-333325094, Under Upazila: Kaliakoir, District: Gazipur [Salvage Cost: 2,20,805.00]. . (3).Improvement by BC of Sonatola Asrayon Project  Ragunathpur via Moddha para Road ( Ch. 00-1500m ), Road ID No-333325296, Under Upazila: Kaliakoir, District: Gazipur [Salvage Cost: 10,56,462.00]</t>
  </si>
  <si>
    <t>27/7/2021</t>
  </si>
  <si>
    <t>31/12/2022</t>
  </si>
  <si>
    <t>(1).Improvement by BC of Dubail Bridge (R&amp;H)- Mudipara Jame Mosque Via Medulia Road (Dubail Bridge to Mudipara Government Primary School via Jelhati) ( Ch. 00-2000m ), Road ID No-333324065, Under Upazila: Kaliakoir, District: Gazipur [Salvage Cost: 5,96,010.00] (2).Improvement by BC of Boheratoli Bazar GM Alauddin House Road ( Ch. 00-570m ), Road ID No-333325322 (Gazetted ID No-333325309) , Under Upazila: Kaliakoir, District: Gazipur [Salvage Cost: 5,27,199.00]. (3).Improvement by BC Vannara Bazar- Borabo Road (Ch. 00-3170m), Road ID No-333324043, Under Upazila: Kaliakoir, District: Gazipur [Salvage Cost: 17,20,616.00].</t>
  </si>
  <si>
    <t>M/s B R B International,Roksana Akter Ward No.-28, West Rajbari Gazipur</t>
  </si>
  <si>
    <t xml:space="preserve">brbinternational2015@gmail.com </t>
  </si>
  <si>
    <t>(1) Improvement of Boroibari Bazar to Mojidpara Kheyaghat Road By BC (Ch: 00-1000m). Road ID No-333324193, Under Upazila: Kaliakoir, District: Gazipur [Salvage Cost: 4,79,176.00].</t>
  </si>
  <si>
    <t>(1).Improvement by BC Dolan Bazar Chowrasta-Dashkhin Kapais Road ( Ch. 00-1240m), Road ID No-333345186, Under Upazila: Kaliganj, District: Gazipur [Salvage Cost: 7,89,419.00]. (2).Improvement by BC Dewtola Primary School- Kazza Hazi Pacca Road ( Ch. 00-700m ), Road ID No-333345184, Under Upazila: Kaliganj, District: Gazipur [Salvage Cost: 4,12,560.00]</t>
  </si>
  <si>
    <t>27/07/2021</t>
  </si>
  <si>
    <t>15/11/2022</t>
  </si>
  <si>
    <t>(1).Improvement by BC Jamalpur-Doloan Bazar road near point H/O Bachchu Morol to Beltola Road Via H/O Bajlur Rahman Road ( Ch. 800-1300m ), Road ID No-333345105, Under Upazila: Kaliganj, District: Gazipur [Salvage Cost: 291264.00] . (2).Improvement by BC Borogoa Bazar to Shinglabo GPS Road ( Ch. 00-740m ), Road ID No-333344121, Under Upazila: Kaliganj, District: Gazipur. (3).Improvement by BC Jangalia Shashi Market to Moishandi via Boro Dorjibari Road ( Ch. 00-920m ), Road ID No-333345188, Under Upazila: Kaliganj, District: Gazipur [Salvage Cost: 3,03,059.00].</t>
  </si>
  <si>
    <t>1) Improvement of Kapasia-Vakudia Road. St. From Borun High School to Dist. Judge Solaimans House Road at Ch. 00-1000m. Under Upazila: Kapasia, District: Gazipur. (Road ID No. 333364066) (2) Improvement of Rowtkona Madrasha - Ibrahim Market Road at Ch. 2200-3600m. Under Upazila: kapasia, District: Gazipur. (Road ID No. 333365028) (3) Improvement of Kapasia Pabur R&amp;H Road.Rautkona - Pabur Bazar Via Chairman House BRDB Road at Ch. 00-900m. Under Upazila: Kapasia, District: Gazipur. (Road ID No. 333364073) (Salvage cost TK. 119134.00 )</t>
  </si>
  <si>
    <t>23/10/2019</t>
  </si>
  <si>
    <t>M/S Heaven Enterprise, Village:- Kumun, Post:- Baria, Gazipur Sadar, Gazipur, Dhaka Bangladesh.</t>
  </si>
  <si>
    <t>1) Improvement of Shanmania Bazar Gabtoli More - Tetultola More via Kazi bari More Road at Ch. 00-1000m. Under Upazila: kapasia, District: Gazipur. (Road ID No. 333364098) 2) Improvement of Durgapur Union H/Q- Kamramashuk Senior Madrasha Via Chapat Bazar Rawnat Bazar Fulbaria Natun Bazar Road at Ch. 9770-10970m. Under Upazila: kapasia, District: Gazipur. (Road ID No. 333363011)</t>
  </si>
  <si>
    <t>1 Improvement of Joina Bazar - Gazipur UPC Road by BC Ch. 3750-5750m Road ID No. 333863019 under Upazila Sreepur District Gazipur Salvage Cost 620926.00 2)Improvement of Gazipur UPC Bashbari Bazar Road by BC Ch. 00-1000m Road ID No. 333863020 under Upazila Sreepur District Gazipur Salvage Cost 23139.00 3)Improvement of Kawraid UPC Lalpokure Bazar via Shimultoly Bazar Road by BC Ch. 8500-10500m Road ID No. 333863022 under Upazila Sreepur District Gazipur</t>
  </si>
  <si>
    <t>30/7/2021</t>
  </si>
  <si>
    <t>BishalKhurshed JV, Kapasia,Gazipur.</t>
  </si>
  <si>
    <t>bishal.khurshedjv@gmail.com</t>
  </si>
  <si>
    <t>1Improvement of Bormi-Nandia Sangun Road by BC Ch. 00-1000m Road ID No. 333865104 under Upazila Sreepur District Gazipur 2Improvement of Mitalu Sahjahanpur Road by BC Ch. 3250-4250m Road ID No. 333865074 under Upazila Sreepur District Gazipur Salvage Cost 347090.00 3Improvement of Izzatpur Sahjahanpur Bazar Bazar via Mosque of Soruj Master Bari Road by BC Ch. 990-2100m Road ID No. 333865083 under Upazila Sreepur District Gazipur Salvage Cost 185115.00</t>
  </si>
  <si>
    <t>15/11/2021</t>
  </si>
  <si>
    <t>M/S Khorshed Enterprise,  Trimohoni Bazar, Post:- Marua, Upazilla :- Kapasia Gazipur, Dhaka, Bangladesh.</t>
  </si>
  <si>
    <t>M/S Rahman Brothers, Dhaluar Char, Polash, Narsingdi</t>
  </si>
  <si>
    <t>1.Improvement of Vitipara Joynarayanpur Road by BC Ch. 1900-2900m Road ID No. 333865002 under Upazila Sreepur District Gazipur Salvage Cost 92557.00 2. Improvement of Joina Kawraid Road Karani Bari Road Lackchatol via Natoker Bazar Road by BC Ch. 00-1000m Road ID No. 333865328 under Upazila Sreepur District Gazipur Salvage Cost 333207.00 3. Improvement of Satkhamair Gulaghat Road by BC Ch. 4000-5000m Road ID No. 333864008 under Upazila Sreepur District Gazipur</t>
  </si>
  <si>
    <t>21/11/2021</t>
  </si>
  <si>
    <t>(1) Improvement of Janer Khal to Uniadi Khal Road, Gazetted Name: Palaid Bari Mukter's house-uriadi via Moahammad Ali's house Road By BC (Ch. 1500-2760m), Road ID No-333865224, Under Upazila: Sreepur, District: Gazipur [Salvage Cost: 92,557.00]. (2) Improvement of Sreepur College to Bagmara Road By BC (Ch. 00-1000m), Road ID No-333864071, Under Upazila: Sreepur, District: Gazipur [Salvage Cost: 2,37, 485.00]. (3) Improvement of Latifpur Primary School to Savarchala Primary School via Satellite Clinic Road By BC (Ch. 00-1000m), Road ID No-333865214, Under Upazila: Sreepur, District: Gazipur [Salvage Cost: 1,89,988.00]. (4) Improvement of Bormi Ricksha road-Sohadia via Oyaddardighi Road By BC (Ch. 3000-4000m), Road ID No-333864028, Under Upazila: Sreepur, District: Gazipur [Salvage Cost: 4,65,862.00].</t>
  </si>
  <si>
    <t>Widening and Strengthening of Hotapara - Perojali Hatkhola Bazar Road from Ch. 0+00 - 6+566Km (BC Road= 5824m, RCC Road= 696m) Under Upazila: Sadar, District: Gazipur. [Salvage Value: 49,88,519.00]</t>
  </si>
  <si>
    <t>16/08/2021</t>
  </si>
  <si>
    <t>31/01/2023</t>
  </si>
  <si>
    <t>Widening and Strengthening of Harinal (RHD)-Pubali GC via Baria UP Office Road (St. from Titarkul Bridge) from Ch: 0+00 - 6+350 Km ( BC Road=6275m, Protective Work=1055m &amp; 7 Nos. U-Drain 600X600mm under Upazila: Sadar, District: Gazipur. ( Road ID NO-333302012), ( Salvage Value- TK. 19,19,154.89)</t>
  </si>
  <si>
    <t>cemrk-jv, Faruque Ahmed Chowdhury, Sardar Para, Jamalpur.</t>
  </si>
  <si>
    <t>cemrkjv@gmail.com</t>
  </si>
  <si>
    <t>Widening and Strengthening of Pachua Hazi Bazar R&amp;H - Bormi GC Road (Kapasia Part) Under: Kapasia Upazila, District: Gazipur (Road ID No: 333362016)</t>
  </si>
  <si>
    <t>M/S Chowdhury Enterpreise, Faruque Ahmed Chowdhury, Sardar Para, Jamalpur</t>
  </si>
  <si>
    <t>chowdhury162@yahoo.com</t>
  </si>
  <si>
    <t>MRC-AMZAD-RB1 JV, Mulgaon, Kaligonj, Gazipur</t>
  </si>
  <si>
    <t>mrcamzadrbjv2020@gmail.com</t>
  </si>
  <si>
    <t>Widening and Strengthening of Ranigonj GC - Gazipur Road Ch.000 - 15675Km Under Upazila Kapasia District Gazipur.</t>
  </si>
  <si>
    <t>20/5/2020</t>
  </si>
  <si>
    <t>30/10/2021</t>
  </si>
  <si>
    <t>M/S Rahman Brothers,  Dhaluar Char, Polash, Narsingdi</t>
  </si>
  <si>
    <t>Widening and Strengthening of Rajbari GC-DC Office RHD via Dumni Bazar under Upazila Sreepur District Gazipur.</t>
  </si>
  <si>
    <t xml:space="preserve">M/S Durga Enterprise - Md. Abdus Salam Khan [JV] 	
Address: Mohishmara, Madhupur, Tangail </t>
  </si>
  <si>
    <t>deandmaskjv@gmail.com</t>
  </si>
  <si>
    <t>Widening and Strengthening of Rajabari GC-DC Office RHD via Dumni Bazar Road from Ch. 0+000 Km to 5+400 Km (Road ID No: 333862022) Under Upazila: Sreepur, District: Gazipur. [Salvage Value: 22,23,100.00]</t>
  </si>
  <si>
    <t>30/08/2022</t>
  </si>
  <si>
    <t>Md. Abdus Salam Khan, Mohishmara, Madhupur, Tangail</t>
  </si>
  <si>
    <t>kmdabdussalam@gmail.com</t>
  </si>
  <si>
    <t>M/S. Shahid Brothers-Overseas Marketing Corporation (Pvt) Ltd0-G2G Tech Limited-JV, Unique Trade Center (UTC), Level-15, 8 Panthapath, Dhaka-1215</t>
  </si>
  <si>
    <t>omcsbg2g.jv@gmail.com</t>
  </si>
  <si>
    <t>Widening and Strengthening of Mediasulai Chapai UP-Bongkhuri Bazar via Boroibari Paikpara Kotbari Banglabazar Road from Ch2630-5930 m under Kaliakoir Upazila District Gazipur</t>
  </si>
  <si>
    <t>13/7/2020</t>
  </si>
  <si>
    <t>Overseas Marketing Corporation (Pvt) Ltd, Unique Trade Center, 15th Level. 8 Panthapath Dhaka - 1215, Bangladesh</t>
  </si>
  <si>
    <t>maruf@omcbd.com</t>
  </si>
  <si>
    <t>G2G Tech Limited, House-272/Kha/3-D, West Agargaon, Sherebanglanagar, Dhaka, PO : 1207</t>
  </si>
  <si>
    <t>G2G.tech.limited@gmail.com</t>
  </si>
  <si>
    <t>Widening and Strengthening of Dubail Bazar RHD-Dhantara GC via Dhaljora UP Road from Ch00-5950 m under Kaliakoir Upazila District Gazipur</t>
  </si>
  <si>
    <t>M/s Liberty Traders-M/S E.F Trade International (JV) , Village: Projapoti, Post: Boroshalghor, P.S: Debidwer, Dist: Comilla.</t>
  </si>
  <si>
    <t>mojammelhaquejv@gmail.com</t>
  </si>
  <si>
    <t>Part-A Widening and Strengthening of Shafipur GC NHW - Boraibari GC Road Ch 0000-2500m by RCC Road ID No. 333322002 Under Upazila Kaliakoir District Gazipur. Salvage Amount 483641.00 Part-B Costruction of RCC Drain with Footpath at Ch 0000-1700m on Shafipur GC NHW-Boraibari GC Road Road ID No. 333322002 Under Upazila Kaliakoir District Gazipur.</t>
  </si>
  <si>
    <t>24/8/2020</t>
  </si>
  <si>
    <t>M/S E.F Trade International,  Village: Projapoti, Post: Boroshalghor, P.S: Debidwer, Dist: Comilla.</t>
  </si>
  <si>
    <t>mojammelhaque760@yahoo.com</t>
  </si>
  <si>
    <t>M/s Liberty Traders, Vill: Dhaker Gaon, P.O: Hasanpur College-3516, P.S: Daudkandi, Dist: Comilla</t>
  </si>
  <si>
    <t>libertytraders2@gmail.com</t>
  </si>
  <si>
    <t>M/S. Uchchal Construction, Collegepara, Dhanbari, Tangail</t>
  </si>
  <si>
    <t>Widening and Strengthening of Purbo Mouchak Bazar Mosjid - Kolabadha Bidhan Master House Road from Ch. 00 - 1500m (BC Road=625.00m, RCC Road=875.00m, 2 nos U-Drain 600x600mm, Protective Work=30.00m) Under Upazila: Kaliakoir, District: Gazipur. [Salvage Value: 6,86,540.00]. Road ID NO-333324060</t>
  </si>
  <si>
    <t>Navana Construction Ltd.  Islam Chamber (4th floor), 125/A, Motijheel, C/A Dhaka-1000.</t>
  </si>
  <si>
    <t>navanaconstruction2015@gmail.com</t>
  </si>
  <si>
    <t xml:space="preserve"> Construction of 584m long PSC Girder Bridge over Shitalakhya river on Kapasia GC - Raniganj GC to Aralia-Lakhpur RHD Road at Ch.7500m under Kapasia Upazila District Gazipur. Road ID 333362002</t>
  </si>
  <si>
    <t>15/5/2019</t>
  </si>
  <si>
    <t>27/5/2022</t>
  </si>
  <si>
    <t>MTB-MME(JV), Pall Bari Road, Jhalakathi Sadar, Jhalakathi.</t>
  </si>
  <si>
    <t>mtbmmejv@gmail.com</t>
  </si>
  <si>
    <t>Construction of 45.0m Long RCC Girder Bridge on Kaliganj H/Q - Naoan Bazar Via Bokterpur Bazar at Ch. 6050m Road ID 333342003 Upazila Kaliganj District Gazipur.</t>
  </si>
  <si>
    <t>CBU-100.</t>
  </si>
  <si>
    <t>28/1/2020</t>
  </si>
  <si>
    <t>20/12/2020</t>
  </si>
  <si>
    <t>M/S MM Enterprise, 13, Kamarpotti Road, Century Electronics, Jhalakathi</t>
  </si>
  <si>
    <t>M/S M.T. Builders,201 Palbari Road, Jhalokathi.</t>
  </si>
  <si>
    <t>msmt_builders@yahoo.com</t>
  </si>
  <si>
    <t>Construction of 20.0m long RCC Girder Bridge over Hari Khal on Vitipara- kuriadi Mahabeparir Bari Road at ch. 2000m under Kapasia upazila district Gazipur. Road ID333364113.</t>
  </si>
  <si>
    <t>Md. Khairul Kabir Rana, S.M.C Road Guptapara, Rangpur</t>
  </si>
  <si>
    <t>Construction of 36.0m Long PSC Girder Bridge on Rayed Union H/Q-Dulalpur Bazar Via Moisson Miyar Bazar Road at Ch. 8500m Under Upazila Kapasia District Gazipur. Road ID No. 333363001(RE-TENDER-2ND TIME)</t>
  </si>
  <si>
    <t>25/3/2020</t>
  </si>
  <si>
    <t>Rana Builders (Pvt.) Ltd. &amp; M/S. A.B.M. Delwar Hossain (Joint Venture), House no. 64, Road no. 01, Block. A, Bashundhara R/A</t>
  </si>
  <si>
    <t>rana.delwar2080.2020@gmail.com</t>
  </si>
  <si>
    <t>Construction of 27.0m Long PSC Girder Bridge on Toke Union H/Q - Singua Bazar Road at Ch. 5100m Upazila Kapasia District Gazipur. Road ID No. 333363010</t>
  </si>
  <si>
    <t>Rana Builders (Pvt.) Ltd., 55, West Panthapath (Lake circus Kalabagan) Shelltech Tower (7th floor), E-Flat Dhaka-1205.</t>
  </si>
  <si>
    <t>ranabuilders55@yahoo.com</t>
  </si>
  <si>
    <t>M/S. A.B.M. Delwar Hossain, 55, West Panthapath, Sheltech Tower(7th floor),E-Flat,Dhaka-1205.</t>
  </si>
  <si>
    <t>delwar630@gmail.com</t>
  </si>
  <si>
    <t>DAE-UDC (JV) , 554, West Nakhal Para, Shaheenbag, Dhaka-1215</t>
  </si>
  <si>
    <t>daeudcjv@gmail.com</t>
  </si>
  <si>
    <t>Construction of 90.0m Long PSC Girder Bridge over Turag River on Rajandrapur- Mirzapur Road at Ch. 6140m Road ID 333302005 Upazila Sadar District Gazipur</t>
  </si>
  <si>
    <t>UDC Construction Ltd., 109/Am Flat # 501 Room# 2 Monipurpara, Tejgaon, Dhaka.</t>
  </si>
  <si>
    <t>Construction of 60.0m long RCC Girder Bridge on Rajabari GC - DC Office RHD via Dumni Bazar Road at Ch. 12+550m (Road ID No.333862022) Under Upazila: Sreepur, District: Gazipur.</t>
  </si>
  <si>
    <t>SM Jahangir Enterprise, Dewla, Tangail</t>
  </si>
  <si>
    <t>smjahangire@gmail.com</t>
  </si>
  <si>
    <t>1 Major maintenance of 8.10m RCC Girder Bridge on Ghorashal Bridge RHD-Raniganj RC Taraganj Bazar via Jamalpur GCShowride GC Kaliganj Part at Chainage9900m 3333420012 Minor maintenance of 22.10m RCC Girder Bridge on Ghorashal Bridge RHD-Raniganj RC Taraganj Bazar via Jamalpur GCShowride GC Kaliganj Part at Chainage10350m 3333420013Minor maintenance of 75.06m RCC Girder Bridge on Boardghat R&amp;H Chandabaha GC road at chainage14420m 3333220074Minor manintenance of 45.00m RCC Girder Bridge on Kaliakoir GC R&amp;H-Vowal Mirzapur GC Via Baraibari Road at Chainage7575m3333220085Minor manintenance of 125.00m RCC Girder Bridge on Kaliakoir GC R&amp;H-Vowal Mirzapur GC Via Baraibari Road at Chainage15338m Road ID: 333322008 (2nd call)</t>
  </si>
  <si>
    <t>M/S Talukder Enterprise, Nabogram Road, Talukder Bari Sarak, Barisal</t>
  </si>
  <si>
    <t>1. Minor Maintenance of 46.60m Long RCC Girder Bridge on Soilar More Bazar RHD - Kapasia H/Q Road Via Dolan Bazar Road at Ch. 6500m (333342002). 2. Minor Maintenance of 21.70m Long RCC Box Culvert on Jangalia UP (Azmotpur)-Nurun Bazar RHD Road at Ch. 1400m (333343015) 3. Major Maintenance of 10.00m Long RCC Box Culvert on Kaligonj H/Q - Naoan Bazar (RHD) Road via Bokterpur Bazar, Bokterpur UP H/Q Road at Ch. 4200m (333342003). Under Kaligonj Upazila, District-Gazipur.</t>
  </si>
  <si>
    <t>1) Major Maintenance of 15.00m Long RCC Box Culvert on Hotapara - Perojali Hatkhola bazar Road at Ch. 6450m [333302004] 2) Major Maintenance of 8.00m Long RCC Box Culvert on Harinal (RHD) - Pubail GC via Baria UP Office Road (St. from Titarkul Bridge) at Ch. 5885m [333302012] 3) Major Maintenance of 9.5m Long RCC Box Culvert on Harinal (RHD) - Pubail GC via Baria UP Office Road (St. from Titarkul Bridge) at Ch. 8435m [333302012] Under Gazipur Sadar Upazila, District:-Gazipur.</t>
  </si>
  <si>
    <t>MCJVSTAR, Harua, Kishoreganj-2300</t>
  </si>
  <si>
    <t>mcjvstar@gmail.com</t>
  </si>
  <si>
    <t>Construction of Two 2 Storied Rural Market Building With 04 Storied Foundation in Amraid Bazar Under Kapasia Upazila District Gazipur.</t>
  </si>
  <si>
    <t>21/11/2019</t>
  </si>
  <si>
    <t>MASUM CONSTRUCTION, HARUA (BARA BARI) KISHOREGANJ-SADAR KISHOREGANJ</t>
  </si>
  <si>
    <t>masum_construction@yahoo.com</t>
  </si>
  <si>
    <t>Faysal Mallik JV, Sreepur, Gazipur.</t>
  </si>
  <si>
    <t>fm.jv20@yahoo.com</t>
  </si>
  <si>
    <t>Construction of Two Storied Rural Market Building With 04 Storied Foundation in Kawraid Bazar Under Sreepur Upazila District Gazipur.( RE-TENDER)</t>
  </si>
  <si>
    <t>19/4/2020</t>
  </si>
  <si>
    <t>20/5/2021</t>
  </si>
  <si>
    <t>FAYSAL ENTERPRISE, SREEPUR BAZAAR, SREEPUR, GAZIPUR-1740</t>
  </si>
  <si>
    <t>enterprise.faysal@yahoo.com</t>
  </si>
  <si>
    <t>MALLIK BROTHER, AKATA SUPER MARKET, JOYDEBPUR, GAZIPUR.</t>
  </si>
  <si>
    <t>mallikbrothers@yahoo.com</t>
  </si>
  <si>
    <t>MS SHARAFAT ENTERPRISE, Narayanpur, Kapasia, Gazipur.</t>
  </si>
  <si>
    <t>ms.sharafat.enterprise@gmail.com</t>
  </si>
  <si>
    <t>1.Improvement of Bituminous Carpeting Road from Kapasia-Kaliganj RHD (Banarhawla Kadamtala) College Road near Subud Professor house at Ch. 00m-675m Under Kapasia Upazila, Dist: Gazipur. (Road ID 3333652900 2.Improvement of Bituminous Carpeting Road from Kapasia Shitalakha Hospital - Dhaka - Kapasia RHD via Kolmartek Bazlu Master Bari Road at Ch. 00m-1215m Under Kapasia Upazila, Dist: Gazipur. (Road ID 333365289.)</t>
  </si>
  <si>
    <t>M/s. Sikder Enterprise, 74/C Siddeswary Circular Road, 1st Floor, Dhaka-1217.</t>
  </si>
  <si>
    <t>sikder.entbd@gmail.com</t>
  </si>
  <si>
    <t>1. i Construction of RCC work from Kapasia Upazila Ist Gate to Upazila 2nd gate via Upazila Chairman Office at Ch. 00m-270m Road No-1 ii Construction of RCC work from UNO Building Ist Gate to Ropali Bhaban at Ch. 00m-50n Road No-2 from Dormitory porch - Gazated QTR at Ch. 00-220m Road No.-3 &amp; infront of UNO Building - BRDB Building at Ch. 00-90mRoad No-5 iii Construction of RCC work infront of 2nd QTR to Chairman house road at Ch. 00-12X224m Road No 10 infront of KG school road to Election Office at Ch. 00-60mRoad No-11 Infront of Mohila Bishyok Office &amp; Uzukhana at Ch.. 00-30mRoad No-12 &amp; Infront of UEO Office at Ch. 00-25mRoad No-13 iv Const. of RCC road Infront of Gazated QTR &amp; BRDB QTR road at Ch. 00-55m Road No-4 &amp; infront of BRDB Corner to Officers Club road at Ch 00-63m Road No-6 V Construction of RCC work Infront of Officers QTR road at Ch. 00-45m Road No-6 Remaining part &amp; infront of Pukur ghat road at Ch-00-60m Road No-9 vi Const. of RCC work infront of Upazila Jame Mosjid road at Ch 00 52m road No-8 vii Construction of RCC work infront of Shilpokola Bhaban road at Ch. 00-80mRoad No-7 viii Construction of RCC work on Kapasia-Kaligang road Shangbadik Asad house - Kapasia College Horimunguri Govt. Gir School at Ch. 00-76m Under Kapasia Upazila Dist Gazipur. Salvage Cost 257405.00</t>
  </si>
  <si>
    <t>M. B. TRADERS, DEMRA, TARAGONJ, KALIGONJ, GAZIPUR.</t>
  </si>
  <si>
    <t>1. Construction of Surface Drain on Kapasia- Kaliganj RHD Banarhawla Kadamtala College Road near Sanjib Shangbadik house at Ch. 550-600m Under Kapasia Upazila Dist Gazipur. 2. Construction of Surface Drain on Kapasia H/Q-jangalia GC via Chandpur UP Kapasia Bazar Pabur More-Hasen Banur bari Box Culvert Road at Ch. 00-480m Under Kapasia Upazila Dist Gazipur. 3. Construction of Surface Drain on Kapasia Upazila H/Q Ist Gate- Shafaisree Shoshan Ghat via Hazi Lal Mia house Road at Ch. 00-670m Under Kapasia Upazila Dist Gazipur.</t>
  </si>
  <si>
    <t>15/3/2021</t>
  </si>
  <si>
    <t>A R Construction,  Ekuta, Shaoraid Bazar, kaligong, Gazipur</t>
  </si>
  <si>
    <t>anisulcon@gmail.com</t>
  </si>
  <si>
    <t>1.a Re-excavation of Bawni-Dowaibari Khal Ch. 00-608.46m. b Construction of 2 Nos Reference Bed Blocks &amp;TBM at Bawni-Dowaibari Khal. Under Union Gosinga Upazila Sreepur District Gazipur.</t>
  </si>
  <si>
    <t>17/2/2020</t>
  </si>
  <si>
    <t>29/3/2021</t>
  </si>
  <si>
    <t>M/S Shakhawat Construction , Holding-229,Tengra,Sreepur,Gazipur</t>
  </si>
  <si>
    <t>ms.shakhawatconstruction@gmail.com</t>
  </si>
  <si>
    <t>1.a Re-excavation of Kapasia Digree College Pond b Construction of 01 No. Ghatla 11.60X 3.50 m for Kapasia Digree College Pond Under Union Khadadia Upazila Kapasia District Gazipur.2.a Re-excavation of Purbo Lohadia Madrash Pond. b Construction of 01 No. Ghatla 11.60X 3.50 m for Purbo Lohadia Madrash Pond. Under Union Lohadi Upazila Kapasia District Gazipur.3.a Re-excavation of Chadpur Uccho Biddaloy Pond. b Construction of 01 No. Ghatla 11.60X 3.50 m for Chadpur Uccho Biddaloy Pond. Under Union Chadpur Upazila Kapasia District Gazipur. 4.a Re-excavation. of Banggura Dokkin Para Madrash Pond. b Construction of 01 No. Ghatla 11.60X 3.50 m for Banggura Dokkin Para Madrash Pond. Under Union Banggura Upazila Kapasia District Gazipur.</t>
  </si>
  <si>
    <t>16/01/2021</t>
  </si>
  <si>
    <t>One Elansoft Limited, 22 Nowab Mansion, Sector-11, Uttara, Dhaka-1230.</t>
  </si>
  <si>
    <t>maksudalhassan@gmail.com</t>
  </si>
  <si>
    <t>1. (a) Re-excavation of Gazipur Sadar Upazila Parishad Pond. (b) Construction of 01 Nos. Ghatla With 13.40 m X 5.00 m X 4.80 m at Gazipur Sadar Upazila Parishad Pond. (c) Construction of Uni Block Foothpath Seating Chair at Gazipur Sadar Upazila Parishad Pond. 2. (a) Re-excavation of Vaoalbaria Union High School Pond. (b) Construction of 01 Nos. Ghatla With 13.40 m X 3.00 m X 4.80 m at Vaoalbaria Union High School Pond Under Gazipur Sadar Upazila District Gazipur.</t>
  </si>
  <si>
    <t>20/07/2021</t>
  </si>
  <si>
    <t xml:space="preserve">Lubna Corporation (Pvt) Ltd, 13/5 North West, Jatrabari, Dhaka-1204 </t>
  </si>
  <si>
    <t>1. a Re-excavation of Mulagaon Darul Ulum Madrasha Pond. b Construction of 1 no Ghatla 13.40 X 3.00 m for Mulagaon Darul Ulum Madrasha Pon Union: Mulagaon .2. a Re-excavation of Jangalia High School Pond. b Construction of 01 no Ghatla 13.40 X 3.00m for Jangalia High School Pond Union: Jangalia, Under Upazila Kaliganj District Gazipur.</t>
  </si>
  <si>
    <t>LAILY ENTERPRISE, Sreepur Bazar, Sreepur, Gazipur</t>
  </si>
  <si>
    <t>ms.lailyenterprise2019@gmail.com</t>
  </si>
  <si>
    <t>1.(a) Re-excavation of Chapai BI BI High School Pond-1, Union: Chapai. 2. (a) Re-excavation Chapai BI BI High School Pond-2. b) Construction of 01 no. Ghatla 13.40 X 3.50 m for Chapai BI BI High School Pond-2, Union: Chapai. 3. (a) Re-excavation of Nayanagar High School Pond. b) Construction of 01 no. Ghatla 13.40 X 3.50 m for Nayanagar High School Pond, Union: Durgapur, Under Upazila: Kaliakoir, District: Gazipur.</t>
  </si>
  <si>
    <t>M/S New Acme Builders,Kapasia Bazar, Kapasia, Gazipur</t>
  </si>
  <si>
    <t>newacmebuilders2015@yahoo.com</t>
  </si>
  <si>
    <t>1. (a) Improvement of Aral GL School &amp; College Pond. (b) Beautification of Aral GL School &amp; College Pond. 2. (a) Improvement of Kapasia Upazila Parishad Pond. (b) Beautification of Kapasia Upazila Parishad Pond. (c).Construction of 1 No Ghatla Kapasia Upazila Parishad Pond. Under Kapasia Upazila, District: Gazipur.</t>
  </si>
  <si>
    <t>Construction of Muktijuddha Memorial Complex under Gazipur Sadar Upazila District Gazipur.</t>
  </si>
  <si>
    <t>18/2/2021</t>
  </si>
  <si>
    <t>Construction of 19th March, 1971 Joydebpur Bazar Muktomoncha Memorial Monument, Under Upazila: Sadar, District: Gazipur</t>
  </si>
  <si>
    <t>M/S DOEL ENTERPRISE, Paschim Bhuapur, Bhuapur,Tangail.</t>
  </si>
  <si>
    <t>msdoele83@gmail.com</t>
  </si>
  <si>
    <t>Construction of Baria Liberation War Memorial in Baria Union Under Upazila Sadar, District -Gazipur.</t>
  </si>
  <si>
    <t>Al-Fyroo Engineering - Hamid Builders JV, Vuleshwar, Kapasia, Gazipur</t>
  </si>
  <si>
    <t>alfyroohamidjv@yahoo.com</t>
  </si>
  <si>
    <t>Construction of Bangataj Shaheed Tajuddin Complex Part-02 Liberation War Memorial Museum Under Kapasia Upazila, District: Gazipur.</t>
  </si>
  <si>
    <t>15/10/2022</t>
  </si>
  <si>
    <t>M/S. AL-FYROO ENGINEERING CO, F-73,rajbari,Rater Tank Joydebpur Gazipur</t>
  </si>
  <si>
    <t>alfyrooe@gmail.com</t>
  </si>
  <si>
    <t>Hamid Builders</t>
  </si>
  <si>
    <t>builders.hamid@yahoo.com</t>
  </si>
  <si>
    <t xml:space="preserve"> Construction of Kapasia Sadar Union Land Office including 160m Boundary wall Targoan Union Land Office including 160m Boundary wall under Kapasia Upazila and Baria Union Land Office including 160m Boundary wall under Gazipur Sadar Upazila Gazipur.</t>
  </si>
  <si>
    <t>16/9/2018</t>
  </si>
  <si>
    <t>Architectural &amp; Structural Consultants Ltd., Suite No. 801, SS Steel Building, 17/C Panthapath, Dhaka-1207</t>
  </si>
  <si>
    <t>Construction of 40.00m Long PSC Girder Bridge on Bager Bazar Road at Ch. 1950.00m under Gazipur Sadar Upazila District Gazipur. Road ID 33304068</t>
  </si>
  <si>
    <t>Safari Park</t>
  </si>
  <si>
    <t>Construction of 30.00m Long PSC Girder Bridge on Bangabandhu Safari Park via Endropur Road at Ch. 1000.00m under Gazipur Sadar Upazila District Gazipur. Road ID 33303011</t>
  </si>
  <si>
    <t>20/8/2020</t>
  </si>
  <si>
    <t>Rehabilitation of Bagher Bazar - Bangabandhu Safari Park Road Bagher Bazar - Indrapur Road at Ch. 0.00 - 3201m Under Gazipur Sadar Upazila, District: Gazipur. (Road ID No 333304068)</t>
  </si>
  <si>
    <t>15/2/2023</t>
  </si>
  <si>
    <t>Rehabilitation of Bhabanipur Bazar - Bangabandhu Safari Park Road at Ch. 0.00 - 4076m (i. Mirzapur GC Bhabanipur Bazar at Dhaka - Mymenshing NHW Road at Ch. 9490 - 10880m (Road ID No 333302010, ii. Bhawalgar UP Bangabandhu Safari Park Via Indrapur Bazar Road at Ch. 00 - 2686m, Road ID No 333303011) Under Gazipur Sadar Upazila, District: Gazipur.</t>
  </si>
  <si>
    <t>Probal Engineers, House-27(First floor), Road-12, Sector-4, Uttara, Dhaka</t>
  </si>
  <si>
    <t>probal_hq@yahoo.com</t>
  </si>
  <si>
    <t xml:space="preserve"> Construction of Four Storied Mohila Biponi Center at kaliganj of Gazipur District Kaliganj Upazila Under The project of Exceptional Bussiness Initiative with Registered Women Joyeeta - Kaliganj</t>
  </si>
  <si>
    <t>Joyeeta</t>
  </si>
  <si>
    <t>19/3/2020</t>
  </si>
  <si>
    <t>Gopalganj</t>
  </si>
  <si>
    <t>Nishit -Showrove JV, Chandmari, Gopalganj</t>
  </si>
  <si>
    <t>nishit.showrove.jv@gmail.com</t>
  </si>
  <si>
    <t xml:space="preserve">Part-A Improvement of Kashalia Notun Bazar to Tungrail via Betgram Road by HBB from Ch 1950m-3500m Road ID No 335584181 DPP ID-335585194 Part-B Improvement of Chokmajhiati GPS to Main Graveyard Road by HBB from Ch 00m-235m Road ID No 335585584 &amp; Part-C Improvement of Fakirhat khola layek Member house to Chokmajhigati GPS Road by HBB from Ch 00m-155m Road ID No 335585588 under Muksudpur Upazila Dist Gopalganj </t>
  </si>
  <si>
    <t>GDIRIIP</t>
  </si>
  <si>
    <t>08.11.21</t>
  </si>
  <si>
    <t>Nishit bosu                               Jhanidha</t>
  </si>
  <si>
    <t>nishitbosu@gmail.com</t>
  </si>
  <si>
    <t>M/s.showrove Traders        169, Sobujbag Road, Chandmari, Gopalgonj.</t>
  </si>
  <si>
    <t>ms.showrovetraders@gmail.com</t>
  </si>
  <si>
    <t>M/S. Showrove Traders</t>
  </si>
  <si>
    <t>Part-A: Maintenance of Perar Bari R&amp;H-Bhangerhat GC-Kaliganj GC-Patkelbari GC (Sadullapur UPC-Perarbai Bazar Road) from Ch. 00-4200m &amp; Part-B: Maintenance of Perar Bari R&amp;H-Bhangerhat GC-Kaliganj GC-Patkelbari GC (Sadullapur UPC-Perarbai Bazar Road) from Ch. 8390-10400m under Kotwalipara Upazila, District: Gopalganj ( Road ID No: 335512021).</t>
  </si>
  <si>
    <t>Abdul Hannan Mollah, Muksudpur, Gopalganj</t>
  </si>
  <si>
    <t>hannanmollah.bd@gmail.com</t>
  </si>
  <si>
    <t>Improvement of Kadampur (NHW)-Fularpar Bazar Road by BC from Ch.2720-4050m (EL =1328m) Under Muksudpur Upazila, Dist: Gopalganj.  (Road ID: 335584060)</t>
  </si>
  <si>
    <t>03.03.20</t>
  </si>
  <si>
    <t>10.11.20</t>
  </si>
  <si>
    <t>MS Anamica Traders-M/s. Mojumder Enterprise JV</t>
  </si>
  <si>
    <t>meccanobd@gmail.com</t>
  </si>
  <si>
    <t>Part (1) A: Improvement of Sonakhali bazar-Tarail road by HBB at Ch. 1000-2350m; Part (1) B: Const. of 2Nos 2x4.00x4.50m RCC Box culvert at Ch. 450m &amp; 1010m on the same road; Part (1) C: Const. of 2Nos U-drain at Ch. 1750m &amp; 1850m on the same road; (Road ID No: 335514089); Part (2) A: Improvement of Nayakandi Wapda road at H/O Babul Member via H/O Muktijhoddha Mujibar Rahman road by HBB at Ch. 1000-3100m; Part (2) B: Const. of 2Nos 2x4.50x4.50m RCC Box culvert at Ch. 1300m &amp; 2070m on the same road; Part (2) C: Const. of 4Nos U-drain at Ch. 1500m, 1700m, 2500m &amp; 2900m on the same road; (Road ID No: 335515136); under Kotwalipara Upazila District Gopalganj.</t>
  </si>
  <si>
    <t>28.04.20</t>
  </si>
  <si>
    <t>31.03.20 Ext. 05.06.21</t>
  </si>
  <si>
    <t>MS Anamica Traders</t>
  </si>
  <si>
    <t>ms.anamicatraders@yahoo.com</t>
  </si>
  <si>
    <t>M/s. Mojumder Enterprise</t>
  </si>
  <si>
    <t>mojumderentr@gmail.com</t>
  </si>
  <si>
    <t>ms.alamconstruction</t>
  </si>
  <si>
    <t>ms.alamconstruction52@gmail.com</t>
  </si>
  <si>
    <t>Improvement of Bhangerhat-Amgram GC (Madaripur-Rajoir Border) road by BC at Ch. 900-4900m (Road ID No: 335512009) under Kotwalipara Upazila District Gopalganj [Salvage Materials Cost: Tk. 1,17,83,823.00].</t>
  </si>
  <si>
    <t>28.04.21</t>
  </si>
  <si>
    <t>31.03.20 Ext. 05.06.22</t>
  </si>
  <si>
    <t>Amir-Mizanur JV, Muksudpur, Gopalganj</t>
  </si>
  <si>
    <t>amirmizanurjv@gmail.com</t>
  </si>
  <si>
    <r>
      <rPr>
        <b/>
        <sz val="10"/>
        <rFont val="Arial Narrow"/>
        <family val="2"/>
      </rPr>
      <t>Part-A</t>
    </r>
    <r>
      <rPr>
        <sz val="10"/>
        <rFont val="Arial Narrow"/>
        <family val="2"/>
      </rPr>
      <t xml:space="preserve"> Improvement Tengrakhola-Boalia Ferghat Road by BC from Ch. 1200-1840m Road ID No 335584041 &amp; </t>
    </r>
    <r>
      <rPr>
        <b/>
        <sz val="10"/>
        <rFont val="Arial Narrow"/>
        <family val="2"/>
      </rPr>
      <t>Part-B</t>
    </r>
    <r>
      <rPr>
        <sz val="10"/>
        <rFont val="Arial Narrow"/>
        <family val="2"/>
      </rPr>
      <t xml:space="preserve"> Construction of 30.00m Long RCC Girder Bridge on Paikdia Mollabari Mosque to Nowhata UZR Road at Ch. 650m Road ID No 335585117 under Muksudpur Upazila Dist Gopalganj Salvage Materials Cost. Tk. 127766.00.</t>
    </r>
  </si>
  <si>
    <t>27.08.20</t>
  </si>
  <si>
    <t>23.07.21</t>
  </si>
  <si>
    <t>Mizanur Rahman Montu, Muksudpur, Gopalganj</t>
  </si>
  <si>
    <t>mizanurrahman.bd001@gmail.com</t>
  </si>
  <si>
    <t>Ms. Amir Enterprise  Muksudpur, Gopalganj</t>
  </si>
  <si>
    <t>ms.amirenterprise2013@gmail.com</t>
  </si>
  <si>
    <t>ASCL-ME-HM JV, Kotalipara, Gopalganj</t>
  </si>
  <si>
    <t>moriarjv@gmail.com</t>
  </si>
  <si>
    <t>Improvement of Bangolaxmi bazar-Ramshil UP Office Road by BC from Ch. 3641-6950m under Kotwalipara Upazila District Gopalganj.</t>
  </si>
  <si>
    <t>14.05.20</t>
  </si>
  <si>
    <t>10.10.21</t>
  </si>
  <si>
    <t>Matiar Rahaman Hazra   kotalipara, Gopalganj.</t>
  </si>
  <si>
    <t>hazramotiar@gmail.com</t>
  </si>
  <si>
    <t>Architectural &amp; Structural Consultants Ltd             kotalipara, Gopalganj.</t>
  </si>
  <si>
    <t>M/S.Mojumder Enterprise, kotalipara, Gopalganj.</t>
  </si>
  <si>
    <t>BHAI BHAI TRADERS</t>
  </si>
  <si>
    <t>bhaibhai2013@yahoo.com</t>
  </si>
  <si>
    <t xml:space="preserve">Improvement of Banshbaria UP office-Jalirpar GC road ( Balayet Mia's Gher) via Ghechua-Hazragati-Kashalia UP office road by BC at Ch. 00-1284m (Road ID No: 335583006) under Muksudpur Upazila District Gopalganj </t>
  </si>
  <si>
    <t>21.03.19</t>
  </si>
  <si>
    <t xml:space="preserve">Bismillah Traders </t>
  </si>
  <si>
    <t>bismillahtraders369@gmail.com</t>
  </si>
  <si>
    <t>(1) Improvement of Hishsur bazar-Paskahona via Paskahona road by HBB (Ch. 00-1500m); (2) Const. of 1 No 1x4.30mx4.30m Box culvert at Ch. 1058m on the same road &amp; (3) Const. of 2 Nos U-drain culvert at Ch. 290m &amp; 1225m on the same road under Kasiani Upazila, District: Gopalgonj (Road ID No: 335435098).</t>
  </si>
  <si>
    <t>27.06.16</t>
  </si>
  <si>
    <t>05.05.17 Ext. 31.12.20</t>
  </si>
  <si>
    <t>Hamim &amp; Mizan (JV)</t>
  </si>
  <si>
    <t>hamimmizanjv@yahoo.com</t>
  </si>
  <si>
    <r>
      <rPr>
        <b/>
        <sz val="10"/>
        <rFont val="Arial Narrow"/>
        <family val="2"/>
      </rPr>
      <t>Part-A:</t>
    </r>
    <r>
      <rPr>
        <sz val="10"/>
        <rFont val="Arial Narrow"/>
        <family val="2"/>
      </rPr>
      <t xml:space="preserve"> Construction of 15.00m RCC Girder Bridge on Parulia-Kumaria GC road at Ch. 3356m ( Road ID No: 335434034); </t>
    </r>
    <r>
      <rPr>
        <b/>
        <sz val="10"/>
        <rFont val="Arial Narrow"/>
        <family val="2"/>
      </rPr>
      <t>Part-B:</t>
    </r>
    <r>
      <rPr>
        <sz val="10"/>
        <rFont val="Arial Narrow"/>
        <family val="2"/>
      </rPr>
      <t xml:space="preserve"> Improvement of Perkorfa Nuzuruuddin molla bari-Uttor Dhankora Eidgha math road at Ch. 1100-1390m by BC ( Road ID No: 335435103) [Salvage Materials Cost Tk. 4,37,727.00.]; </t>
    </r>
    <r>
      <rPr>
        <b/>
        <sz val="10"/>
        <rFont val="Arial Narrow"/>
        <family val="2"/>
      </rPr>
      <t>Part-C:</t>
    </r>
    <r>
      <rPr>
        <sz val="10"/>
        <rFont val="Arial Narrow"/>
        <family val="2"/>
      </rPr>
      <t xml:space="preserve"> Const. of 01 No 900*900m U-drain on the same road at Ch. 1335m; </t>
    </r>
    <r>
      <rPr>
        <b/>
        <sz val="10"/>
        <rFont val="Arial Narrow"/>
        <family val="2"/>
      </rPr>
      <t>Part-D:</t>
    </r>
    <r>
      <rPr>
        <sz val="10"/>
        <rFont val="Arial Narrow"/>
        <family val="2"/>
      </rPr>
      <t xml:space="preserve"> Improvement of Purulia GPS-Dhankora ( via Char Budpasha) road at Ch. 00-1650m by BC ( Road ID No: 335435043) [Salvage Materials Cost Tk. 1,56,457.00.]; </t>
    </r>
    <r>
      <rPr>
        <b/>
        <sz val="10"/>
        <rFont val="Arial Narrow"/>
        <family val="2"/>
      </rPr>
      <t>Part-E:</t>
    </r>
    <r>
      <rPr>
        <sz val="10"/>
        <rFont val="Arial Narrow"/>
        <family val="2"/>
      </rPr>
      <t xml:space="preserve"> Const. of 03 Nos 900*900m U-drain on the same road at Ch. 30m, 1000m &amp; 1325m; </t>
    </r>
    <r>
      <rPr>
        <b/>
        <sz val="10"/>
        <rFont val="Arial Narrow"/>
        <family val="2"/>
      </rPr>
      <t>Part-F:</t>
    </r>
    <r>
      <rPr>
        <sz val="10"/>
        <rFont val="Arial Narrow"/>
        <family val="2"/>
      </rPr>
      <t xml:space="preserve"> Const. of 01 No 2.00*2.00m RCC box culvert on the same road at Ch. 600m &amp; </t>
    </r>
    <r>
      <rPr>
        <b/>
        <sz val="10"/>
        <rFont val="Arial Narrow"/>
        <family val="2"/>
      </rPr>
      <t>Part-G:</t>
    </r>
    <r>
      <rPr>
        <sz val="10"/>
        <rFont val="Arial Narrow"/>
        <family val="2"/>
      </rPr>
      <t xml:space="preserve"> Improvement of Dhosur R&amp;H-Purulia road at Ch. 00-600m by BC ( Road ID No: 335435204) under Kasiani Upazila District Gopalganj [Salvage Materials Cost Tk. 11,74,755.00.]</t>
    </r>
  </si>
  <si>
    <t>17.01.19</t>
  </si>
  <si>
    <t>20.12.19 Ext. 30.11.20</t>
  </si>
  <si>
    <t>M/S. Hamim International</t>
  </si>
  <si>
    <t>lubna_khanom665@yahoo.com</t>
  </si>
  <si>
    <t>m/s. Mizan Enterprise</t>
  </si>
  <si>
    <t>abwahab07@gmail.com</t>
  </si>
  <si>
    <t xml:space="preserve">Hamim &amp; Mizan (JV) </t>
  </si>
  <si>
    <r>
      <rPr>
        <b/>
        <sz val="10"/>
        <rFont val="Arial Narrow"/>
        <family val="2"/>
      </rPr>
      <t>Part-A:</t>
    </r>
    <r>
      <rPr>
        <sz val="10"/>
        <rFont val="Arial Narrow"/>
        <family val="2"/>
      </rPr>
      <t xml:space="preserve"> Improvement of Kandi UPC Talpukuria bazar via Gozalia road by BC at Ch. 2500-6400m; </t>
    </r>
    <r>
      <rPr>
        <b/>
        <sz val="10"/>
        <rFont val="Arial Narrow"/>
        <family val="2"/>
      </rPr>
      <t>Part-B:</t>
    </r>
    <r>
      <rPr>
        <sz val="10"/>
        <rFont val="Arial Narrow"/>
        <family val="2"/>
      </rPr>
      <t xml:space="preserve"> Const. of 5Nos U-drain at Ch. 2850, 4500m,4800m, 5400m &amp; 6100m on the same road under Kotwalipara Upazila District Gopalganj</t>
    </r>
  </si>
  <si>
    <t>16.06.19</t>
  </si>
  <si>
    <t>Idrish-Amir JV, Dhaka</t>
  </si>
  <si>
    <t>idrisamirjv@gmail.com</t>
  </si>
  <si>
    <t>Construction of 42.00m Long RCC Girder Bridge on  Pathagram-Rahuthor Road at Ch.2250m  under Kasiani Upazila, Gopalganj. (Road ID 335434057)</t>
  </si>
  <si>
    <t>08.06.20</t>
  </si>
  <si>
    <t>02.11.21</t>
  </si>
  <si>
    <t>M/S. Idris Construction</t>
  </si>
  <si>
    <t>msidrisaliali.bd@gmail.com</t>
  </si>
  <si>
    <t>Jweel Construction &amp; S S Engineering (JV), Tungipara, Gopalganj</t>
  </si>
  <si>
    <t>sseclandjewelconst.jv@gmail.com</t>
  </si>
  <si>
    <r>
      <rPr>
        <b/>
        <sz val="10"/>
        <rFont val="Arial Narrow"/>
        <family val="2"/>
      </rPr>
      <t>Part-A</t>
    </r>
    <r>
      <rPr>
        <sz val="10"/>
        <rFont val="Arial Narrow"/>
        <family val="2"/>
      </rPr>
      <t xml:space="preserve"> Improvement of Chatkhali Bridge-Moshishdanga via fulbari GPS Road by BC from Ch 00-8160m Road ID-335515476 &amp;</t>
    </r>
    <r>
      <rPr>
        <b/>
        <sz val="10"/>
        <rFont val="Arial Narrow"/>
        <family val="2"/>
      </rPr>
      <t xml:space="preserve"> Part-B</t>
    </r>
    <r>
      <rPr>
        <sz val="10"/>
        <rFont val="Arial Narrow"/>
        <family val="2"/>
      </rPr>
      <t xml:space="preserve"> Improvement of Chitoshi GPS-Kandipar WAPDA Baribad Road by BC from Ch 7860-11100m Road ID-335515231 under Kotwalipara Upazila Dist Gopalganj</t>
    </r>
  </si>
  <si>
    <t>01.12.21</t>
  </si>
  <si>
    <t>M/S. Jweel Construction</t>
  </si>
  <si>
    <t>jewel.const@yahoo.com</t>
  </si>
  <si>
    <t>S. S. Engineering &amp; Construction Ltd.</t>
  </si>
  <si>
    <t>sseclbd@gmail.com</t>
  </si>
  <si>
    <t xml:space="preserve">Kabico Ltd &amp; Jewel Const.(JV) </t>
  </si>
  <si>
    <t>kabcoltdandjewel.jv@gmail.com</t>
  </si>
  <si>
    <t>Construction of Bangabandhu Memorial Boat Landing Ramp &amp; Beutification of Madhumoti River at Patgati Launch Ghat under Tungipara Upazila District Gopalganj</t>
  </si>
  <si>
    <t>10.01.19</t>
  </si>
  <si>
    <t>01.12.19 Ext. 30.05.20</t>
  </si>
  <si>
    <t>Kabico Limited</t>
  </si>
  <si>
    <t>kabicolimited@yahoo.com</t>
  </si>
  <si>
    <t>KKE-BACK(JV), Paltan Tower (5th Floor), Dhaka-1000</t>
  </si>
  <si>
    <t>kkebakcjv@gmail.com</t>
  </si>
  <si>
    <t>Maintenance of Bathandanga Bazar-Satasia via Mahamudpur UP Road from Ch. 00-1100m Road ID No 335433007 under Kasiani Upazila Dist Gopalganj</t>
  </si>
  <si>
    <t>30.09.20</t>
  </si>
  <si>
    <t>B.A.K Construction</t>
  </si>
  <si>
    <t>bakconstruction1991@gmail.com</t>
  </si>
  <si>
    <t>M/S K.K. Enterprise</t>
  </si>
  <si>
    <t>M A Engineering &amp; Rana Enterprise JV, Dhaka</t>
  </si>
  <si>
    <t>rana.majv@gmail.com</t>
  </si>
  <si>
    <t>Improvement of Bujurgikona-Bangalaxmi Bazar via Shaitaikunda Botbari Bhutura Road by BC from Ch. 800-5745m under Kotwalipara Upazila Dist Gopalganj Road ID No 335514022 Salvage Materials Cost Tk. 10227558.00</t>
  </si>
  <si>
    <t>21.06.20</t>
  </si>
  <si>
    <t>03.11.21</t>
  </si>
  <si>
    <t>M/S. Rana Enterprise</t>
  </si>
  <si>
    <t>msranaenterprise@yahoo.com</t>
  </si>
  <si>
    <t>M/S. M.A. ENGINEERING</t>
  </si>
  <si>
    <t>M.M. Monir Ahmmed (Noni), Bashbari, Gopalganj.</t>
  </si>
  <si>
    <t>mmmonirnoni@gmail.com</t>
  </si>
  <si>
    <t>Improvement of Kasiani central Shasan to BRACK Office Road by BC from Ch. 00-900m Road ID No 335435253 under Kasiani Upazila District Gopalganj Salvage Materials Cost. Tk. 440815.00.</t>
  </si>
  <si>
    <r>
      <rPr>
        <b/>
        <sz val="10"/>
        <rFont val="Arial Narrow"/>
        <family val="2"/>
      </rPr>
      <t>Part-A:</t>
    </r>
    <r>
      <rPr>
        <sz val="10"/>
        <rFont val="Arial Narrow"/>
        <family val="2"/>
      </rPr>
      <t xml:space="preserve"> Improvement of Kheyerhat-Barasia River Ghat-Khayerhat Rail Line via H/O A. Rahman Road by BC from Ch. 00-1230m and </t>
    </r>
    <r>
      <rPr>
        <b/>
        <sz val="10"/>
        <rFont val="Arial Narrow"/>
        <family val="2"/>
      </rPr>
      <t>Part-B:</t>
    </r>
    <r>
      <rPr>
        <sz val="10"/>
        <rFont val="Arial Narrow"/>
        <family val="2"/>
      </rPr>
      <t xml:space="preserve"> Construction of 04Nos U-drain culvert at Ch. 90m 370m 590m &amp; 1045m on the same road Road ID No 335434268 under Kasiani Upazila District Gopalganj Salvage Materials Cost. Tk. 199454.00.</t>
    </r>
  </si>
  <si>
    <t>08.02.21</t>
  </si>
  <si>
    <t>M.M. Monir Ahmmed (Noni), Digarkul, Gopalganj</t>
  </si>
  <si>
    <r>
      <rPr>
        <b/>
        <sz val="10"/>
        <rFont val="Arial Narrow"/>
        <family val="2"/>
      </rPr>
      <t>Part-A</t>
    </r>
    <r>
      <rPr>
        <sz val="10"/>
        <rFont val="Arial Narrow"/>
        <family val="2"/>
      </rPr>
      <t xml:space="preserve"> Improvement of Borni H/O Chunnu KhalashiH/O Shukur Khalashi Graveyard connecting Road by from Ch. 00m-105m Road ID-335915184 </t>
    </r>
    <r>
      <rPr>
        <b/>
        <sz val="10"/>
        <rFont val="Arial Narrow"/>
        <family val="2"/>
      </rPr>
      <t>Part-B</t>
    </r>
    <r>
      <rPr>
        <sz val="10"/>
        <rFont val="Arial Narrow"/>
        <family val="2"/>
      </rPr>
      <t xml:space="preserve"> Improvement of Char Basuria H/O Kawsar Sheikh Attached the bridge WAPDA beribandh Road by BC from Ch. 00-330m Road ID-335915185 &amp; </t>
    </r>
    <r>
      <rPr>
        <b/>
        <sz val="10"/>
        <rFont val="Arial Narrow"/>
        <family val="2"/>
      </rPr>
      <t>Part-C</t>
    </r>
    <r>
      <rPr>
        <sz val="10"/>
        <rFont val="Arial Narrow"/>
        <family val="2"/>
      </rPr>
      <t xml:space="preserve"> Improvement of Basuria H/O Harun Loshkar-River Ghat connecting Road by BC from Ch. 00-150m Road ID-335915192 under Tungipara Upazila Dist Gopalganj</t>
    </r>
  </si>
  <si>
    <t>13.05.20</t>
  </si>
  <si>
    <t>09.01.21</t>
  </si>
  <si>
    <r>
      <rPr>
        <b/>
        <sz val="10"/>
        <rFont val="Arial Narrow"/>
        <family val="2"/>
      </rPr>
      <t>Part-A</t>
    </r>
    <r>
      <rPr>
        <sz val="10"/>
        <rFont val="Arial Narrow"/>
        <family val="2"/>
      </rPr>
      <t xml:space="preserve"> Improvement of Dakshin Bashuria Dakshinpara Main Road-Graveyard Connecting Road by BC from Ch. 00m-376m Road ID-335915198 </t>
    </r>
    <r>
      <rPr>
        <b/>
        <sz val="10"/>
        <rFont val="Arial Narrow"/>
        <family val="2"/>
      </rPr>
      <t>Part-B</t>
    </r>
    <r>
      <rPr>
        <sz val="10"/>
        <rFont val="Arial Narrow"/>
        <family val="2"/>
      </rPr>
      <t xml:space="preserve"> Improvement of Char Kushli Main Road H/O Kalam Molla Road by BC From Ch. 00m-52m Road ID-335915199 </t>
    </r>
    <r>
      <rPr>
        <b/>
        <sz val="10"/>
        <rFont val="Arial Narrow"/>
        <family val="2"/>
      </rPr>
      <t>Part-C</t>
    </r>
    <r>
      <rPr>
        <sz val="10"/>
        <rFont val="Arial Narrow"/>
        <family val="2"/>
      </rPr>
      <t xml:space="preserve"> Improvement of Charkushli Main Road Tube well H/O Binoy Shil via Kali Mondir Road by BC from Ch 00-46m Road ID-335915200 </t>
    </r>
    <r>
      <rPr>
        <b/>
        <sz val="10"/>
        <rFont val="Arial Narrow"/>
        <family val="2"/>
      </rPr>
      <t>Part-D</t>
    </r>
    <r>
      <rPr>
        <sz val="10"/>
        <rFont val="Arial Narrow"/>
        <family val="2"/>
      </rPr>
      <t xml:space="preserve"> Improvement of Kushli Main Road Godagari Mosque connecting Road by BC from Ch. 00-60m Road ID-335915201 </t>
    </r>
    <r>
      <rPr>
        <b/>
        <sz val="10"/>
        <rFont val="Arial Narrow"/>
        <family val="2"/>
      </rPr>
      <t>Part-E</t>
    </r>
    <r>
      <rPr>
        <sz val="10"/>
        <rFont val="Arial Narrow"/>
        <family val="2"/>
      </rPr>
      <t xml:space="preserve"> Improvement of Kushli Sonadanga Main Road-H/O Mohammad Kha Road by BC from Ch 00-100m Road ID-335915202 </t>
    </r>
    <r>
      <rPr>
        <b/>
        <sz val="10"/>
        <rFont val="Arial Narrow"/>
        <family val="2"/>
      </rPr>
      <t>Part-F</t>
    </r>
    <r>
      <rPr>
        <sz val="10"/>
        <rFont val="Arial Narrow"/>
        <family val="2"/>
      </rPr>
      <t xml:space="preserve"> Improvement of Dokkhin Kushli H/O Sirazul Molla Mosque Connecting Road by BC from Ch. 00m-80m Road ID-335915203 &amp; </t>
    </r>
    <r>
      <rPr>
        <b/>
        <sz val="10"/>
        <rFont val="Arial Narrow"/>
        <family val="2"/>
      </rPr>
      <t>Part-G</t>
    </r>
    <r>
      <rPr>
        <sz val="10"/>
        <rFont val="Arial Narrow"/>
        <family val="2"/>
      </rPr>
      <t xml:space="preserve"> Improvement of Charkushli Main Road-H/O Mozlel Haque Sikder Road by BC from Ch 00-85m Road ID-335915214 under Tungipara Upazila Dist Gopalganj</t>
    </r>
  </si>
  <si>
    <r>
      <rPr>
        <b/>
        <sz val="10"/>
        <rFont val="Arial Narrow"/>
        <family val="2"/>
      </rPr>
      <t>Part-A</t>
    </r>
    <r>
      <rPr>
        <sz val="10"/>
        <rFont val="Arial Narrow"/>
        <family val="2"/>
      </rPr>
      <t xml:space="preserve"> Improvement of Labutala LGED Road-H/O Jahed Fakir Road by BC from Ch. 00-240m Road ID-335915149 </t>
    </r>
    <r>
      <rPr>
        <b/>
        <sz val="10"/>
        <rFont val="Arial Narrow"/>
        <family val="2"/>
      </rPr>
      <t>Part-B</t>
    </r>
    <r>
      <rPr>
        <sz val="10"/>
        <rFont val="Arial Narrow"/>
        <family val="2"/>
      </rPr>
      <t xml:space="preserve"> Improvement of Ka Ka Sha BWDB Road33 No Ka Ka Sha GPS Via Shalukha Community Clinic Road by HBB from Ch. 00-107m Road ID-335915151 </t>
    </r>
    <r>
      <rPr>
        <b/>
        <sz val="10"/>
        <rFont val="Arial Narrow"/>
        <family val="2"/>
      </rPr>
      <t>Part-C</t>
    </r>
    <r>
      <rPr>
        <sz val="10"/>
        <rFont val="Arial Narrow"/>
        <family val="2"/>
      </rPr>
      <t xml:space="preserve"> Improvement of Char Gopalpur BWDB RoadRiver via H/O Haraz Khan Road by HBB from Ch. 00-60m Road ID-335915153 &amp; </t>
    </r>
    <r>
      <rPr>
        <b/>
        <sz val="10"/>
        <rFont val="Arial Narrow"/>
        <family val="2"/>
      </rPr>
      <t>Part-D</t>
    </r>
    <r>
      <rPr>
        <sz val="10"/>
        <rFont val="Arial Narrow"/>
        <family val="2"/>
      </rPr>
      <t xml:space="preserve"> Improvement of Kathigram BWDBKathigram GPS Road by BC from Ch. 00-480m Road ID-335915155 under Tungipara Upazila Dist Gopalganj</t>
    </r>
  </si>
  <si>
    <t>M/S Akash Enterprise, Digharkul, Gopalganj</t>
  </si>
  <si>
    <t>ms.akashenterprise19@gmail.com</t>
  </si>
  <si>
    <t>Improvement of Fukra UZR-Dholgram Primary School Road by BC from Ch. 00-600m under Kasiani Upazila District Gopalganj Road ID No 335435167 Salvage Materials Cost Tk. 49229.00</t>
  </si>
  <si>
    <t>M/S Anika Enterprise, Digharkul, Gopalganj</t>
  </si>
  <si>
    <t>anikaenterprise.ms@gmail.com</t>
  </si>
  <si>
    <t>Improvement of Battraodhopa H/O. Moyes to GPS , Alia Madrasha Via Bishwa Road by BC from Ch. 00-550m under Kasiani Upazila, District: Gopalganj.</t>
  </si>
  <si>
    <t>04.03.20</t>
  </si>
  <si>
    <t>12.08.20 Ext. 30.12.20</t>
  </si>
  <si>
    <t>M/S Arif Traders, Boalmari, Faridpur</t>
  </si>
  <si>
    <t>ariftraders2018bd@gmail.com</t>
  </si>
  <si>
    <t>Improvement of Kasiani R&amp;H-Jolkorpara GPS via H/O Lavlu Mreedha Road by BC from Ch 00-335m Road ID No 335435874 under Kasiani Upazila District Gopalganj.</t>
  </si>
  <si>
    <t>09.11.20</t>
  </si>
  <si>
    <t>M/S Arthi Enterprise, Manikhar, Gopalganj</t>
  </si>
  <si>
    <t>ms.arthienterprise02@gmail.com</t>
  </si>
  <si>
    <r>
      <rPr>
        <b/>
        <sz val="10"/>
        <rFont val="Arial Narrow"/>
        <family val="2"/>
      </rPr>
      <t>Part-A:</t>
    </r>
    <r>
      <rPr>
        <sz val="10"/>
        <rFont val="Arial Narrow"/>
        <family val="2"/>
      </rPr>
      <t xml:space="preserve"> Improvement of Char Dhalaitala Road by BC from Ch. 00- 1050m under Sadar Upazila, District: Gopalganj.  </t>
    </r>
    <r>
      <rPr>
        <b/>
        <sz val="10"/>
        <rFont val="Arial Narrow"/>
        <family val="2"/>
      </rPr>
      <t>Part-B:</t>
    </r>
    <r>
      <rPr>
        <sz val="10"/>
        <rFont val="Arial Narrow"/>
        <family val="2"/>
      </rPr>
      <t xml:space="preserve"> Construction of  4.00x4.00m 1-vent RCC Box Culvert at Ch. 380m on the same road. (Road ID: 335325037)</t>
    </r>
  </si>
  <si>
    <t>26.02.20</t>
  </si>
  <si>
    <t>M/S Ashik Builders, Moulovipara, Gopalganj.</t>
  </si>
  <si>
    <t>ashikbuilders@gmail.com</t>
  </si>
  <si>
    <r>
      <rPr>
        <b/>
        <sz val="10"/>
        <rFont val="Arial Narrow"/>
        <family val="2"/>
      </rPr>
      <t>Part-A</t>
    </r>
    <r>
      <rPr>
        <sz val="10"/>
        <rFont val="Arial Narrow"/>
        <family val="2"/>
      </rPr>
      <t xml:space="preserve"> Improvement of Vatiapara Radhanagor Guchogram to Vatiapara Kalna GC via Samad Fokir house Road by BC from Ch. 00-500m Road ID No 335435212 </t>
    </r>
    <r>
      <rPr>
        <b/>
        <sz val="10"/>
        <rFont val="Arial Narrow"/>
        <family val="2"/>
      </rPr>
      <t>Part-B</t>
    </r>
    <r>
      <rPr>
        <sz val="10"/>
        <rFont val="Arial Narrow"/>
        <family val="2"/>
      </rPr>
      <t xml:space="preserve"> Improvement of Charvatpara-Barobari Jame Mosque via Battala Charvatpara Jame Mosque to Kabil Sheikh bari Road by BC from Ch. 00-385m Road ID No 335435875 &amp; </t>
    </r>
    <r>
      <rPr>
        <b/>
        <sz val="10"/>
        <rFont val="Arial Narrow"/>
        <family val="2"/>
      </rPr>
      <t>Part-C</t>
    </r>
    <r>
      <rPr>
        <sz val="10"/>
        <rFont val="Arial Narrow"/>
        <family val="2"/>
      </rPr>
      <t xml:space="preserve"> Improvement of Chapta Biswa road Rakib Minar Bari to near by river bank via Chapta Edgah Road by BC from Ch. 00-335m Road ID No 335435878 under Kasiani Upazila Dist Gopalganj Salvage Materials Cost. Tk. 207396.00</t>
    </r>
  </si>
  <si>
    <t>07.08.21</t>
  </si>
  <si>
    <t>Part-A: Improvement by HBB on Karigram Sarbojonin Durga Monidr-Barkhadia road from Ch. 00m-1000m with 110m Palisading work at Ch. 270m-300m (R/S), 550m-580m (B/S), 595m-615m (R/S) &amp; Construction of 0No (0.600mx0.600m) U-drain at Ch. 800m on the same road under Puisur UP ( Road ID No: 335435878) of Kasiani Upazila Dist: Gopalganj.</t>
  </si>
  <si>
    <t xml:space="preserve">M/s. Ashik Builders </t>
  </si>
  <si>
    <t>Construction of Ghatla at Barni Baur ( Village Sutiarkul) under Barashi UP of Sadar Upazila Dist: Gopalganj.</t>
  </si>
  <si>
    <t xml:space="preserve">  ashikbuilders@gmail.com</t>
  </si>
  <si>
    <t>Imrovement by HBB on Komuria Upen Ganguly House-Jagodish Biswas House road from Ch. 150m-1160m ( Road ID No: 335515164) under Kotwalipara Upazila Dist: Gopalganj [ Salvage Materials Cost Tk. 42,018.00].</t>
  </si>
  <si>
    <t>M/S Eskender Ali &amp; Sons, Paikkandi, Gopalganj</t>
  </si>
  <si>
    <t>eskenderaliandsons@gmail.com</t>
  </si>
  <si>
    <t>Improvement of Ramdia-Orakandi Road from Ch. 00-368m under Kasiani Upazila, District: Gopalganj.Road ID: 335434054.</t>
  </si>
  <si>
    <t>14.11.20</t>
  </si>
  <si>
    <t>M/S Fahim Enterprise, Alfadanga, Faridpur</t>
  </si>
  <si>
    <t>msfahimenterprise1990@gmail.com</t>
  </si>
  <si>
    <t>Improvement of Falsi Bridge to Matiar Master bari Road by BC from Ch. 00-160m under Kasiani Upazila District Gopalganj Road ID No 335435599 Salvage Materials Cost Tk. 71568.00.</t>
  </si>
  <si>
    <t>M/S Iqbal &amp; Brothers, Muksudpur, Gopalganj</t>
  </si>
  <si>
    <r>
      <rPr>
        <b/>
        <sz val="10"/>
        <rFont val="Arial Narrow"/>
        <family val="2"/>
      </rPr>
      <t>Part-A</t>
    </r>
    <r>
      <rPr>
        <sz val="10"/>
        <rFont val="Arial Narrow"/>
        <family val="2"/>
      </rPr>
      <t xml:space="preserve"> Improvement of Ujani-Rahuthor UZR Near H/O Azam Laskar to Basudevpur Village Road by BC from Ch 00-505m &amp; 291m Link Road Road ID No 335584074 Salvage Materials Cost Tk. 1313286.00 </t>
    </r>
    <r>
      <rPr>
        <b/>
        <sz val="10"/>
        <rFont val="Arial Narrow"/>
        <family val="2"/>
      </rPr>
      <t>Part-B</t>
    </r>
    <r>
      <rPr>
        <sz val="10"/>
        <rFont val="Arial Narrow"/>
        <family val="2"/>
      </rPr>
      <t xml:space="preserve"> Improvement of Tengrakhola-Ujani GC Road to Munshibari Jame Mosque via Banshbaria GPS Road by BC from Ch 00m-150m with 1.00mx1.00m 1vent Box culvert &amp; 30m Link Road Road ID No 335584088 Salvage Materials Cost Tk. 294038.00 under Muksudpur Upazila Dist Gopalganj</t>
    </r>
  </si>
  <si>
    <t>a) Kagdi Alhaj A.G. Ucchobiddaloy Pond+ Ghatla 11.60 X3.50 m for Kagdi Alhaj A.G Ucchobiddaloy Pond. (b)Rajpat Vumi Office Pond+Ghatla 11.60 X 3.50 m for Rajpat Vumi Office Pond.Vulbaria Mosjid Songlogno Pond+Ghatla 11.60 X 3.50 m for Vulbaria Mosjid Songlogno Pond. (C) Topsil Office Pond+Ghatla 13.40 X 5.00 m for Topsil Office Pond.Mohespur Hafejia Atimkhana Pond+11.60 X 3.50 m for 01 Nos. (d) Ghatla Mohespur Hafejia Atimkhana Pond.Orakandi D.S.S Ucchobiddaloy Pond+11.60 X 3.50m for 1 Nos. (e) Ghatla Orakandi D.S.S Ucchobiddaloy Pond under Kasiani Upazila, Dist: Gopalganj.</t>
  </si>
  <si>
    <t>13.04.20</t>
  </si>
  <si>
    <t>22.11.20</t>
  </si>
  <si>
    <t>M/S Islam Brothers Ltd-B.A.K Construction (JV), Dhaka</t>
  </si>
  <si>
    <t>islambak20202@gmail.com</t>
  </si>
  <si>
    <t>Construction of 40.0m Long RCC Girder Bridge on Kalpur - Jadupur Road at Ch. 1850m Road ID 335324235 under Sadar Upazila, District: Gopalganj .</t>
  </si>
  <si>
    <t>M/S ISLAM BROTHERS LTD</t>
  </si>
  <si>
    <t>msislambrothersltd@gmail.com</t>
  </si>
  <si>
    <t>M/s J.Alom Construction</t>
  </si>
  <si>
    <t>jalommadaripur@gmail.com</t>
  </si>
  <si>
    <t>Improvement of Kajulia UP-Polshir Bazar road by BC at Ch. 2627-4320m (Road ID No: 335513011) under Kotwalipara Upazila District Gopalganj [Salvage Materials Cost: Tk. 36,01,663.00]</t>
  </si>
  <si>
    <t>17.03.20</t>
  </si>
  <si>
    <t>M/S Janata Traders, Sarkit house, Road, Gopalganj</t>
  </si>
  <si>
    <t>ms.janatatraders.bd@gmail.com</t>
  </si>
  <si>
    <t>Construction of 24.00m Long RCC Girder Bridge on Gopalpur UP Office-Kajulia UP Via Boraihati Polshair Bazar Road at Ch. 165m under Tungipara Upazila District Gopalganj Road ID No 335913008 Old Road ID-3359913003</t>
  </si>
  <si>
    <t>02.02.20</t>
  </si>
  <si>
    <t>M/S Jiban Traders, Binodpur, Rajbari</t>
  </si>
  <si>
    <t>msjibantraders@gmail.com</t>
  </si>
  <si>
    <t>Construction of 05 Nos RCC Ghatla Hiron Bazar, Fulo Bazar, Polsair Bazar, Polsair Gones Pagal Sebasharam &amp; Ashotia Bazar under Kotwalipara Upazila District Gopalganj.</t>
  </si>
  <si>
    <t>16.11.20</t>
  </si>
  <si>
    <t>16.07.21</t>
  </si>
  <si>
    <r>
      <rPr>
        <b/>
        <sz val="10"/>
        <rFont val="Arial Narrow"/>
        <family val="2"/>
      </rPr>
      <t>Part-A:</t>
    </r>
    <r>
      <rPr>
        <sz val="10"/>
        <rFont val="Arial Narrow"/>
        <family val="2"/>
      </rPr>
      <t xml:space="preserve"> Improvement of Perkushli Steel Bridge ( Nakrirchar RHD Bridge)-Mujib Bazar Bridge via Charpara ( Ziaul Hoque) road at Ch. 00-2220m by BC [Salvage Materials Cost. 36,79,308.00] ; </t>
    </r>
    <r>
      <rPr>
        <b/>
        <sz val="10"/>
        <rFont val="Arial Narrow"/>
        <family val="2"/>
      </rPr>
      <t>Part-B:</t>
    </r>
    <r>
      <rPr>
        <sz val="10"/>
        <rFont val="Arial Narrow"/>
        <family val="2"/>
      </rPr>
      <t xml:space="preserve"> Const. of 3Nos 1x4.50x3.50m RCC Box culvert at Ch. 380m, 700m &amp; 1035m on the same road; </t>
    </r>
    <r>
      <rPr>
        <b/>
        <sz val="10"/>
        <rFont val="Arial Narrow"/>
        <family val="2"/>
      </rPr>
      <t>Part-C:</t>
    </r>
    <r>
      <rPr>
        <sz val="10"/>
        <rFont val="Arial Narrow"/>
        <family val="2"/>
      </rPr>
      <t xml:space="preserve"> Const. of 9Nos 600x600mm U-drain at Ch. 145m, 230m, 265m, 330, 745m, 875m, 1130m, 1590m &amp; 2115m on the same road (Road ID No: 335324232);</t>
    </r>
    <r>
      <rPr>
        <b/>
        <sz val="10"/>
        <rFont val="Arial Narrow"/>
        <family val="2"/>
      </rPr>
      <t xml:space="preserve"> Part-D:</t>
    </r>
    <r>
      <rPr>
        <sz val="10"/>
        <rFont val="Arial Narrow"/>
        <family val="2"/>
      </rPr>
      <t xml:space="preserve"> Const. of 1No 2x4.00x4.00m RCC Box culvert at Ch. 10 on Purba Hatbaria Kali Mondir-Panail road under Sadar Upazila District Gopalganj (Road ID No: 335324208).</t>
    </r>
  </si>
  <si>
    <t>19.05.19</t>
  </si>
  <si>
    <t>M/S Kamrul &amp; Brothers, Mohammadpara, Gopalganj</t>
  </si>
  <si>
    <t>kamrulandbrothers@yahoo.com</t>
  </si>
  <si>
    <t>Maintenance of Kasiani GC-Takerhat RHD via Rahuthor Hat ( Kasiani Part) Road at Ch. 1800m-7300m (Road ID No: 335432007) under Kasiani Upazila District Gopalganj.</t>
  </si>
  <si>
    <r>
      <rPr>
        <b/>
        <sz val="10"/>
        <rFont val="Arial Narrow"/>
        <family val="2"/>
      </rPr>
      <t>Part-A:</t>
    </r>
    <r>
      <rPr>
        <sz val="10"/>
        <rFont val="Arial Narrow"/>
        <family val="2"/>
      </rPr>
      <t xml:space="preserve"> Improvement of Tetulia-Rauthkhamar road at Ch. 00-1740m by BC [Salvage Materials Cost. 25,18,000.00] ; </t>
    </r>
    <r>
      <rPr>
        <b/>
        <sz val="10"/>
        <rFont val="Arial Narrow"/>
        <family val="2"/>
      </rPr>
      <t>Part-B:</t>
    </r>
    <r>
      <rPr>
        <sz val="10"/>
        <rFont val="Arial Narrow"/>
        <family val="2"/>
      </rPr>
      <t xml:space="preserve"> Const. of 1No 600x600mm U-drain at Ch. 990mon the same road (Road ID No: 335324012);</t>
    </r>
    <r>
      <rPr>
        <b/>
        <sz val="10"/>
        <rFont val="Arial Narrow"/>
        <family val="2"/>
      </rPr>
      <t xml:space="preserve"> Part-C:</t>
    </r>
    <r>
      <rPr>
        <sz val="10"/>
        <rFont val="Arial Narrow"/>
        <family val="2"/>
      </rPr>
      <t xml:space="preserve"> Improvement of Kajulia Madrasha ( Dhorail) road at Ch. 00-920m by BC [Salvage Materials Cost. 13,61,000.00] ; </t>
    </r>
    <r>
      <rPr>
        <b/>
        <sz val="10"/>
        <rFont val="Arial Narrow"/>
        <family val="2"/>
      </rPr>
      <t>Part-D:</t>
    </r>
    <r>
      <rPr>
        <sz val="10"/>
        <rFont val="Arial Narrow"/>
        <family val="2"/>
      </rPr>
      <t xml:space="preserve"> Const. of 2Nos 600x600mm U-drain at Ch. 510m &amp; 780m on the same road under Sadar Upazila District Gopalganj (Road ID No: 335324068).</t>
    </r>
  </si>
  <si>
    <t>27.06.2019</t>
  </si>
  <si>
    <t>26.11.20</t>
  </si>
  <si>
    <r>
      <rPr>
        <b/>
        <sz val="10"/>
        <rFont val="Arial Narrow"/>
        <family val="2"/>
      </rPr>
      <t>Part-A</t>
    </r>
    <r>
      <rPr>
        <sz val="10"/>
        <rFont val="Arial Narrow"/>
        <family val="2"/>
      </rPr>
      <t xml:space="preserve"> Improvement of Chokpukuria Gonesh Pagol Mondir to Kotalipara Simana Road by HBB from Ch 00m-1350m Road ID No 335515528 </t>
    </r>
    <r>
      <rPr>
        <b/>
        <sz val="10"/>
        <rFont val="Arial Narrow"/>
        <family val="2"/>
      </rPr>
      <t>Part-B</t>
    </r>
    <r>
      <rPr>
        <sz val="10"/>
        <rFont val="Arial Narrow"/>
        <family val="2"/>
      </rPr>
      <t xml:space="preserve"> Construction of 16.00m Long RCC Girder Bridge at Ch. 410m on the same road </t>
    </r>
    <r>
      <rPr>
        <b/>
        <sz val="10"/>
        <rFont val="Arial Narrow"/>
        <family val="2"/>
      </rPr>
      <t>Part-C</t>
    </r>
    <r>
      <rPr>
        <sz val="10"/>
        <rFont val="Arial Narrow"/>
        <family val="2"/>
      </rPr>
      <t xml:space="preserve"> Construction of 01 No 4.00x4.00m RCC Box culvert at Ch. 800m &amp; </t>
    </r>
    <r>
      <rPr>
        <b/>
        <sz val="10"/>
        <rFont val="Arial Narrow"/>
        <family val="2"/>
      </rPr>
      <t>Part-D</t>
    </r>
    <r>
      <rPr>
        <sz val="10"/>
        <rFont val="Arial Narrow"/>
        <family val="2"/>
      </rPr>
      <t xml:space="preserve"> Construction of 02Nos 600mmx600mm size RCC U-drain culvert at Ch. 150m &amp; 1020m on the same road under Kotwalipara Upazila Dist Gopalganj</t>
    </r>
  </si>
  <si>
    <t>10.12.20</t>
  </si>
  <si>
    <t>Improvement of Pinjuri-Sonakhali via Chairman Bazar Road by BC from Ch. 6200-8600m Road ID No 335512018 under Kotwalipara Upazila District Gopalganj Salvage Materials Cost Tk. 7214324.00.</t>
  </si>
  <si>
    <r>
      <rPr>
        <b/>
        <sz val="10"/>
        <rFont val="Arial Narrow"/>
        <family val="2"/>
      </rPr>
      <t>Part-A</t>
    </r>
    <r>
      <rPr>
        <sz val="10"/>
        <rFont val="Arial Narrow"/>
        <family val="2"/>
      </rPr>
      <t xml:space="preserve"> Improvement of Konagram-Gopinathpur Road by BC from Ch. 480-1480m &amp; </t>
    </r>
    <r>
      <rPr>
        <b/>
        <sz val="10"/>
        <rFont val="Arial Narrow"/>
        <family val="2"/>
      </rPr>
      <t xml:space="preserve">Part-B </t>
    </r>
    <r>
      <rPr>
        <sz val="10"/>
        <rFont val="Arial Narrow"/>
        <family val="2"/>
      </rPr>
      <t xml:space="preserve">Constrcution of 3-vent 4.50x4.50m RCC Box culvert at Ch. 518m on the same road Road ID No </t>
    </r>
    <r>
      <rPr>
        <b/>
        <sz val="10"/>
        <rFont val="Arial Narrow"/>
        <family val="2"/>
      </rPr>
      <t>335324038</t>
    </r>
    <r>
      <rPr>
        <sz val="10"/>
        <rFont val="Arial Narrow"/>
        <family val="2"/>
      </rPr>
      <t xml:space="preserve"> under Sadar Upazila Dist Gopalganj Salvage Materials Cost. Tk. 468992.00.</t>
    </r>
  </si>
  <si>
    <t>24.07.21</t>
  </si>
  <si>
    <t>M/S Kamrul &amp; Brothers</t>
  </si>
  <si>
    <t>Construction of 20.00m Long RCC Inverted Girder Bridge on Gopinathpur-Ghaghadoloitila Road at Ch. 30.00m (Road ID No: 335582019) under Sadar Upazila Dist: Gopalganj.</t>
  </si>
  <si>
    <t>M/S Kamrul &amp; Brothers, 253, Mohammadpara, Gopalganj</t>
  </si>
  <si>
    <t>Widening and Strengthening of Bashabaria GC- Bisharkandi GC via Karfa Bazar Toru Bazar Kacharivita Bazar Road by BC from Ch. 4600m-9225m Road ID No 335912005 under Tungipara Upazila Dist Gopalganj Salvage Materials Cost. Tk. 747952.00.</t>
  </si>
  <si>
    <t>12-11-20 Tk. 9894656.52 (BG)</t>
  </si>
  <si>
    <t xml:space="preserve">  kamrulandbrothers@yahoo.com</t>
  </si>
  <si>
    <t>Construction of 21.00m Long RCC Slab Bridge on Borashi RHD(Shatisir pull)-Mujib Bazar Road at Ch. 1890m under Sadar Upazila, District: Gopalganj ( Road ID No: 335324090).</t>
  </si>
  <si>
    <t>Widening &amp; Strengthening of Bhatiapara GC -Radhanagor GC via Lankerchar Launchghat Road by BC from Ch. 00-6000m Road ID 335432012 under Kasiani Upazila, Dist: Gopalganj. Widening &amp; Strengthening of Gopinathpur Kazipara Falshi - Taltala Road by BC from Ch. 00-4870m Road ID 335432015 under Kasiani Upazila, Dist: Gopalganj.</t>
  </si>
  <si>
    <t xml:space="preserve">M/S Kamrul &amp; Brothers - ms.amir enterprise (JV) </t>
  </si>
  <si>
    <t>mskbandaejv@gmail.com</t>
  </si>
  <si>
    <t>Part-1A Improvement of Kutorakandi-Jalirpar road to Lowkhanda Noor-A-Madia Ebtadia Madrasha road at Ch. 00-420m by HBB Road ID No 335585130/4157 Part-1B Const. of 3x3.50x5.00m Box culvert on Durbasur-Kawnia via Jannu Sheikh road at Ch. 1160m Road ID No 335585238/4197 Part-1 C Const. of 2x3.50x5.00m Box culvert on Ujani UP complex-Patkelbari hat via Barampalta road at Ch. 4100m Road ID No 335583017 Part-1 D Const. of 3x4.50x5.00m Box culvert on Mochna UP complex-WAPDA Khal Bridge road at Ch. 148m Road ID No 335584099 Part-1 E Const. of 2x4.50x5.00m Box culvert on Mochna UP complex-WAPDA Khal Bridge road at Ch. 720m Road ID No 335584099 Part-1F Improvement of Boalia Bazar UZR-Moharajpur UZR road at Ch. 1000-1970m by BC Road ID No 335584048/3024 Salvage Materials Cost Tk. 2282858.00. Part-1G Improvement of Bamandanga Bazar Prosannapur Bazar-Jalirpar UP office Bonogram road at Ch. 4490-5400m by BC Road ID No 335584043/3023 Salvage Materials Cost Tk. 740123.00. &amp; Part-1H Const. of 2x3.50x5.00m Box culvert on Basuria-Tikardangi road at Ch. 2640m Road ID No 335584036 under Muksudpur Upazila District Gopalganj</t>
  </si>
  <si>
    <t>28.02.19</t>
  </si>
  <si>
    <t>08.02.20</t>
  </si>
  <si>
    <t>ms.amir enterprise</t>
  </si>
  <si>
    <t>28.02.20</t>
  </si>
  <si>
    <t>08.02.22</t>
  </si>
  <si>
    <t>M/S Kamrul &amp; Brohers-ms. Amir enterprise (JV)</t>
  </si>
  <si>
    <t xml:space="preserve">Construction of 60.00m long RCC Girder Bridge on Pashergati UP (Pashergati GPS) -Krishnadia hat road (Nagendranath Adhikari road) at Ch. 4100m under  (Road ID No: 335583018). </t>
  </si>
  <si>
    <t>12.05.19</t>
  </si>
  <si>
    <t>10.04.20</t>
  </si>
  <si>
    <t>12.05.20</t>
  </si>
  <si>
    <t>12.05.21</t>
  </si>
  <si>
    <t>M/S. Kamrul &amp; Brothers - M/S. Amir Enterprise (JV)</t>
  </si>
  <si>
    <t>mskbamirjv@gmail.com</t>
  </si>
  <si>
    <t>Widening and Strengthening of Ujani GC to Rahuthor GC-Kasiani Road ( Muksudpur Portion) from Ch. 0+00km-6+365km (Road ID No: 335582007) under Muksudpur Upazila Dist: Gopalganj</t>
  </si>
  <si>
    <t xml:space="preserve">M/S. Kamrul &amp; Brothers - M/S. Amir Enterprise (JV) </t>
  </si>
  <si>
    <t>Widening of Khanderpar-Jaynagar Road from Ch. 00-6500m under Kasiani Upazila, District: Gopalganj ( Road ID No: 335432006) [ Salvage Materials Cost Tk. 9,59,605.00].</t>
  </si>
  <si>
    <t>Construction of 20.00m Long RCC Inverted Girder Bridge on Gopinathpur-Ghaghadoloitila Road at Ch. 9548.00m (Road ID No: 335582019) under Sadar Upazila Dist: Gopalganj.</t>
  </si>
  <si>
    <t>M/S Khan &amp; Brothers, Muksudpur, Gopalganj</t>
  </si>
  <si>
    <t>mskhanandbrothers@gmail.com</t>
  </si>
  <si>
    <t>Construction of Boat Landing Ramp at Ujani UP Complex Ghatla under Muksudpur Upazila District Gopalganj</t>
  </si>
  <si>
    <t>M/S Khan Bhander , Sadar, Gopalganj</t>
  </si>
  <si>
    <t>ms.khanbhander@gmail.com</t>
  </si>
  <si>
    <t>Construction of 01 No RCC Ghatla at Kasiani GC under Kasiani Upazila, District: Gopalganj.</t>
  </si>
  <si>
    <t>M/S Khondokar Enterprise, Sadarpur, Faridpur</t>
  </si>
  <si>
    <t>mskhondokarenterprise@gmail.com</t>
  </si>
  <si>
    <r>
      <rPr>
        <b/>
        <sz val="10"/>
        <rFont val="Arial Narrow"/>
        <family val="2"/>
      </rPr>
      <t>Part-A</t>
    </r>
    <r>
      <rPr>
        <sz val="10"/>
        <rFont val="Arial Narrow"/>
        <family val="2"/>
      </rPr>
      <t xml:space="preserve"> Construction of RCC Ghatla at Bezra west khal Near Azizal Khan </t>
    </r>
    <r>
      <rPr>
        <b/>
        <sz val="10"/>
        <rFont val="Arial Narrow"/>
        <family val="2"/>
      </rPr>
      <t>Part-B</t>
    </r>
    <r>
      <rPr>
        <sz val="10"/>
        <rFont val="Arial Narrow"/>
        <family val="2"/>
      </rPr>
      <t xml:space="preserve"> Construction of RCC Ghatla at Kolia Nuru Miah Bari Govt. Pond </t>
    </r>
    <r>
      <rPr>
        <b/>
        <sz val="10"/>
        <rFont val="Arial Narrow"/>
        <family val="2"/>
      </rPr>
      <t>Part-C</t>
    </r>
    <r>
      <rPr>
        <sz val="10"/>
        <rFont val="Arial Narrow"/>
        <family val="2"/>
      </rPr>
      <t xml:space="preserve"> Construction of RCC Ghatla at Bhumsara Eiatimkhana Dighi under Muksudpur Upazila District Gopalganj.</t>
    </r>
  </si>
  <si>
    <t>14.12.20</t>
  </si>
  <si>
    <t>20.12.21</t>
  </si>
  <si>
    <t>M/S KHONDOKER TRADERS, Tungipara, Gopalganj</t>
  </si>
  <si>
    <t>khondokaregp2019@gmail.com</t>
  </si>
  <si>
    <t>Maintenance of Dignagar R&amp;H-Vajandi Bazar via Dignagar UP Office Road from Ch. 00-960m under Muksudpur Upazila, Dist: Gopalganj Road ID No. 335583007</t>
  </si>
  <si>
    <t>25.11.20</t>
  </si>
  <si>
    <t>31.05.21</t>
  </si>
  <si>
    <t>M/S KHONDOKER TRADERS, Pangsha, Rajbari</t>
  </si>
  <si>
    <t xml:space="preserve">  mskhondokertraders@gmail.com</t>
  </si>
  <si>
    <t>Improvement of Uplpur UPC-Nizra Shoptapolly via Andharkota GPS Road (Ch. 1000m-2500m) [Road ID No: 335324013] under Sadar Upazila Dist: Gopalganj [Salvage Materials Cost. Tk. 21,68,799.00].</t>
  </si>
  <si>
    <t>M/S Lalin Traders, Bedgram, Gopalganj</t>
  </si>
  <si>
    <t>lalintraders@gmail.com</t>
  </si>
  <si>
    <t xml:space="preserve">Part-A Improvement of Kalabari Sluice gate to Fulgacha Bazar via Ramnagor bazar Road by HBB from Ch 00m-2650m Road ID No 335514178 Part-B Improvement of Kaligonj Upazila road to Barua Rakha Rani High School Road by HBB from Ch 00m-135m Road ID No 335515533 &amp; Part-C Improvement of Machpara Chaumuhuni-Pochim Machpara to 122no Machpara GPS Road by HBB from Ch 00m-320m Road ID No 335515532 under Kotwalipara Upazila Dist Gopalganj </t>
  </si>
  <si>
    <t>02.10.21</t>
  </si>
  <si>
    <r>
      <rPr>
        <b/>
        <sz val="10"/>
        <rFont val="Arial Narrow"/>
        <family val="2"/>
      </rPr>
      <t xml:space="preserve">Part A: </t>
    </r>
    <r>
      <rPr>
        <sz val="10"/>
        <rFont val="Arial Narrow"/>
        <family val="2"/>
      </rPr>
      <t>Improvement of Suagram Kandi Road to Dumuriqa GPS via Saturia GPS Road by HBB from Ch. 00-3000m Road ID No 335515511 under Kotwalipara Upazila Dist Gopalganj Part-B: Const. of 5 Nos 4.0x4.0m Single vent box culvert at Ch. 500m, 1000m, 1500m, 2000m &amp; 2500m on the same road.</t>
    </r>
  </si>
  <si>
    <t>25.08.20</t>
  </si>
  <si>
    <t>M/S Lutfur Kabir, Alekanda Road, Barisal</t>
  </si>
  <si>
    <t>Part-A Improvement of Rajapur Gobindo Roy house to South West side 24 No. GPS Connecting Road by HBB from Ch 00m-167m Road ID No 335515545 Part-B Improvement of Poisherhar Perarbari road to Hemonto Adhikari house Road by HBB from Ch 00m-87m Road ID No 335515546 &amp; Part-C Improvement of Vuterbari R&amp;H to Kafulabari GPS Connecting Road by BC from Ch 1000m-2135m Road ID No 335514134 under Kotwalipara Upazila Dist Gopalganj</t>
  </si>
  <si>
    <t>14.11.21</t>
  </si>
  <si>
    <t>Part-A Improvement of Purbo Vuterbari R&amp;H Shapon Biswas house to Dakhin Mushuria bazar via Bishnu Member house road Start Kafulabari Shoshi Vusion Club Road by HBB from Ch 00m-3150m Road ID No 335514140 Part-B Construction of 05 Nos 600mmx600mm size RCC U-drain culvert at Ch. 390m 600m 800m 1300m &amp; 1650m on the same road Part-C Construction of 03 Nos 2x4.00x3.50x6.10m Double vent RCC Box culvert at Ch. 1000m 1500m &amp; 2000m on the same road &amp; Part-D Construction of 02Nos 16.00m RCC Girder Bridge at Ch. 7m &amp; 277m on the same road under Kotwalipara Upazila Dist Gopalganj</t>
  </si>
  <si>
    <t>M/S Mintu Enterprise, Kasiani, Gopalganj</t>
  </si>
  <si>
    <t>ms.mintuenterprise2019@gmail.com</t>
  </si>
  <si>
    <t>Improvement of Khaki Bari Road by HBB from Ch 00-500m Road ID No 335435677 under Kasiani Upazila District Gopalganj.</t>
  </si>
  <si>
    <t>05.11.20</t>
  </si>
  <si>
    <t>M/S Mukta Construction</t>
  </si>
  <si>
    <t>muktacon@gmail.com</t>
  </si>
  <si>
    <t>Part-A: Construction of RCC Ghatla Moddha Bonogram (Harr Bhanga) Near West Side of Mosque at Kumar river; Part-B: Construction of RCC Ghatla Feroj Beg House at Maharajpur Khal under Maharajpur UP ; Part-C: Construction of RCC Ghatla Munshi Narayonpur at Kanar Bazar (Kumar river) under Maharajpur UP &amp; Part-D: Construction of RCC Ghatla Choto Bonogram Kali Mondir at Maharajpur UP under Muksudpur Upazila District Gopalganj.</t>
  </si>
  <si>
    <t>18.11.19</t>
  </si>
  <si>
    <t>26.09.20</t>
  </si>
  <si>
    <t>Mukta Construction</t>
  </si>
  <si>
    <t>Construction of 20.00m Long RCC Inverted Girder Bridge on Gopinathpur-Ghaghadoloitila Road at Ch. 9095.00m (Road ID No: 335582019) under Sadar Upazila Dist: Gopalganj.</t>
  </si>
  <si>
    <t>Construction of 30.00m Long PSC Girder Bridge on Jalirpar-Mochna (UNR)-Gunohar to Madrasa via Nanikhir H/O Amir Ali shop Road at Ch. 890m (Road ID No: 335585274) under Muksudpur Upazila Dist: Gopalganj.</t>
  </si>
  <si>
    <t>Construction of 16.00m Long RCC Inverted Girder Bridge on Joynagar GC-Mohespur-Balugram-Kalinagar GC Road at Ch. 1537.00m (Road ID No: 335432013) under Kasiani Upazila Dist: Gopalganj.</t>
  </si>
  <si>
    <t>Improvement of Balnarayon Ujani Bazar-Dublasur Road by BC from Ch. 60m-1525m under Muksudpur Upazila, District: Gopalganj (Road ID No: 335584031) [Salvage Materials Cost. Tk. 34,87,229.00].</t>
  </si>
  <si>
    <t>Part-A: Improvement of Haldivita Alipur Bhanga Border road at Alipur Hasem Sikder to Pererchar Connecting Road H/O Abdul Kuddus Judge by BC from Ch. 00-1250m &amp; Part-B: Construction of 01 No 4.50mx4.50m Single vent RCC Box culvert at Ch. 210m on the same road ( Road ID No: 335585171) under Muksudpur Upazila, District: Gopalganj.</t>
  </si>
  <si>
    <t>M/S N.A.R.Builders, Tungipara, Gopalganj</t>
  </si>
  <si>
    <t>narbuilders@gmail.com</t>
  </si>
  <si>
    <t>Improvement of Gopinathur High School-Chairman bari via H/O Bador sharif Road by BC from Ch. 00-360m &amp; 600m-850m Road ID No 335325302 under Sadar Upazila District Gopalganj Salvage Materials Cost Tk. 221656.00.</t>
  </si>
  <si>
    <t>06.12.20</t>
  </si>
  <si>
    <t>12.08.21</t>
  </si>
  <si>
    <t>M/S Nafees Enterprise</t>
  </si>
  <si>
    <t>enterprisenafis@gmail.com</t>
  </si>
  <si>
    <t>Improvement of Narail Khan Belal Road-Pakhi Khan House via Khan Belel MBA GPS H/O Japan Road by BC from Ch. 00-800m Road ID No 335434291 under Kasiani Upazila District Gopalganj</t>
  </si>
  <si>
    <t>09.10.20</t>
  </si>
  <si>
    <t>M/S Nahid Enterprise, Bedgram, Gopalganj</t>
  </si>
  <si>
    <t>ms.nahidenterprise11@gmail.com</t>
  </si>
  <si>
    <t>Improvement of Tilchara-Mahmudpur Road by BC from Ch. 1850-2680m under Kasiani Upazila District Gopalganj Road ID No 335434001 Salvage Materials Cost Tk. 1217544.00.</t>
  </si>
  <si>
    <t>M/S Nahid Enterprise, DC Road, Gopalganj</t>
  </si>
  <si>
    <r>
      <rPr>
        <b/>
        <sz val="10"/>
        <rFont val="Arial Narrow"/>
        <family val="2"/>
      </rPr>
      <t>Part-A</t>
    </r>
    <r>
      <rPr>
        <sz val="10"/>
        <rFont val="Arial Narrow"/>
        <family val="2"/>
      </rPr>
      <t xml:space="preserve"> Improvement of Patgati Bashbaria GC Road to SM Nurul Haque Sahid House Jame Mosjit connecting Road by BC from Ch. 00-80m Road ID-335915169 </t>
    </r>
    <r>
      <rPr>
        <b/>
        <sz val="10"/>
        <rFont val="Arial Narrow"/>
        <family val="2"/>
      </rPr>
      <t>Part-B</t>
    </r>
    <r>
      <rPr>
        <sz val="10"/>
        <rFont val="Arial Narrow"/>
        <family val="2"/>
      </rPr>
      <t xml:space="preserve"> Improvement of Gimadanga Uttarpara LGED Road to Noamia house Jame Mosjid connecting Road by BC from Ch. 00m-180m Road ID-335915175 </t>
    </r>
    <r>
      <rPr>
        <b/>
        <sz val="10"/>
        <rFont val="Arial Narrow"/>
        <family val="2"/>
      </rPr>
      <t>Part-C</t>
    </r>
    <r>
      <rPr>
        <sz val="10"/>
        <rFont val="Arial Narrow"/>
        <family val="2"/>
      </rPr>
      <t xml:space="preserve"> Improvement of Gimadanga Charpara Nurania Madrasha to Fakirbari Mosjid connecting Road by BC from Ch. 00m-185m Road ID-335915178 </t>
    </r>
    <r>
      <rPr>
        <b/>
        <sz val="10"/>
        <rFont val="Arial Narrow"/>
        <family val="2"/>
      </rPr>
      <t>Part-D</t>
    </r>
    <r>
      <rPr>
        <sz val="10"/>
        <rFont val="Arial Narrow"/>
        <family val="2"/>
      </rPr>
      <t xml:space="preserve"> Improvement of Gimadanga Uttarpara Shariful house near LGED Road to Kabir Molla house connecting Road by BC from Ch. 00m-130m Road ID-335915207 &amp; </t>
    </r>
    <r>
      <rPr>
        <b/>
        <sz val="10"/>
        <rFont val="Arial Narrow"/>
        <family val="2"/>
      </rPr>
      <t>Part-E</t>
    </r>
    <r>
      <rPr>
        <sz val="10"/>
        <rFont val="Arial Narrow"/>
        <family val="2"/>
      </rPr>
      <t xml:space="preserve"> Improvement of Gimadanga Uttarpara Natun bazar BC Road Mukter Sk. house to Razzak Sk. house connecting Road by BC from Ch. 00m-200m Road ID-335915208 under Tungipara Upazila Dist Gopalganj</t>
    </r>
  </si>
  <si>
    <t>31.05.20</t>
  </si>
  <si>
    <t>11.01.21</t>
  </si>
  <si>
    <t>M/S National Electronics, Muksudpur, Gopalganj</t>
  </si>
  <si>
    <t>nationalelectronics1982@gmail.com</t>
  </si>
  <si>
    <t>Improvement of Bishonathpur R&amp;H-Bishonathpur GPS Road BC from Ch. 00-900m &amp; Link Road 55m Road ID No 335434284 under Kasiani Upazila District Gopalganj</t>
  </si>
  <si>
    <t>M/S Nawrin traders-M/S Mohammad Ali Enterprise (JV), Sonakur, Gopalganj</t>
  </si>
  <si>
    <t>ms.ntmajv@gmail.com</t>
  </si>
  <si>
    <t>Part-A Improvement of WAPDA Embankment-Talpukuria High School via Banarjhor GPS &amp; Mannan Master House Road by HBB from Ch 00m-2700m Road ID No 335515546 Part-B Construction of 03 Nos 4.00x4.00x3.66m RCC Box culvert at Ch. 350m 1200m &amp; 2200m on the same road Part-C Construction of 06 Nos 600mmx600mm size RCC U-drain culvert at Ch. 100m 700m 950m 1500m 1900m &amp; 2650m on the same road &amp; Part-D Improvement of Baraivita LGED Road to Gautamerabad GPS Road by HBB from Ch. 00-240m Road ID No 335514163 under Kotwalipara Upazila Dist Gopalganj</t>
  </si>
  <si>
    <t>M/S. Mohammad Ali Enterprise</t>
  </si>
  <si>
    <t>ms.md.alienterprise@gmail.com</t>
  </si>
  <si>
    <t>m/s nawrin traders</t>
  </si>
  <si>
    <t>nawrintraders.kp@gmail.com</t>
  </si>
  <si>
    <t>M/S Niaz Traders, 154, Motijheel C/A, Dhaka-1000</t>
  </si>
  <si>
    <t>Remaining work of 225.00m Long PC Girder Bridge on Patgati GC to Bashbaria GC Road at Ch. 5014m Road ID No 335912002 under Tungipara Upazila Dist Gopalganj.</t>
  </si>
  <si>
    <t>06.09.20</t>
  </si>
  <si>
    <t>25.07.21</t>
  </si>
  <si>
    <t>M/S Niaz Traders, 154, Motijheel C/A, Dhaka-1001</t>
  </si>
  <si>
    <t>Construction of 240m RCC Slab Viaduct as 114m Bridge Approach on Gagar-Bashbaria Road-Gopalpur Madrasha Road at Ch. 114m ( Road ID No: 335515152) under Kotwalipara Upazila, District: Gopalganj.</t>
  </si>
  <si>
    <t>M/S Niaz Traders, 154, Motijheel C/A, Dhaka-1002</t>
  </si>
  <si>
    <t xml:space="preserve">Construction of 300m RCC Slab Viaduct as 130m Bridge Approach on Dumuria UP Office-Tungipara H/Q Road at Ch. 55m ( Road ID No: 335913005) under Tungipara Upazila, District: Gopalganj.
</t>
  </si>
  <si>
    <t>138 000000</t>
  </si>
  <si>
    <t>M/S Pranto Traders, Kasiani, Gopalganj</t>
  </si>
  <si>
    <t>msprantotraders.bd@gmail.com</t>
  </si>
  <si>
    <t>Maintenance of Fukra R&amp;H to Boultoli Road via Hat Ghonapara Kasiani Part Road from Ch. 0.00m-2500m under Kasiani Upazila District Gopalganj Road ID No 335432010 Salvage Materials Cost. Tk. 452763.00</t>
  </si>
  <si>
    <t>29.01.20</t>
  </si>
  <si>
    <t>04.02.21</t>
  </si>
  <si>
    <t>M/S Progoti Enterprise</t>
  </si>
  <si>
    <t>msprogatientp@yahoo.com</t>
  </si>
  <si>
    <t xml:space="preserve">Maintenance of Kasiani GC-Takerhat RHD via Rahuthor Hat ( Kasiani Part) Road at Ch. 7300m-11900m (Road ID No: 335432007) under Kasiani Upazila District Gopalganj </t>
  </si>
  <si>
    <t>M/S Progoti Enterprise, Goshairhat, Shariatpur</t>
  </si>
  <si>
    <t>Construction of 30.00m Long PC Girder Bridge on Uzani UP office-Goalgram-Jalirpar (UZR) Road at Ch.2450m under Muksudpur Upazila, District: Gopalganj. (Road ID: 335583011)</t>
  </si>
  <si>
    <t>02.04.20</t>
  </si>
  <si>
    <t>Construction of 30.00m Long PC Girder Bridge on Uzani UP office-Goalgram-Jalirpar (UZR) Road at Ch.2960m under Muksudpur Upazila, District: Gopalganj. (Road ID: 335583011)</t>
  </si>
  <si>
    <t>Construction of 30.00m Long PC Girder Bridge on Uzani UP office-Goalgram-Jalirpar (UZR) Road at Ch.4505m under Muksudpur Upazila, District: Gopalganj. (Road ID: 335583011)</t>
  </si>
  <si>
    <t>Construcation of 42.00m Long RCC Girder Bridge ( Incomplete Part &amp; Approach Road) on Pinjuri-Sonakhali via Chairman Bazar Road at Ch. 9600.00m (10100m) under Kotwalipara Upazila District Gopalganj. (Road ID: 335512018)</t>
  </si>
  <si>
    <t>10.06.20</t>
  </si>
  <si>
    <t>07.05.21</t>
  </si>
  <si>
    <t>Widening and Strengthening of Nagra Bazar-Ramsil UP Road from Chainage 3200-5990m Road ID No 335512016 under Kotwalipara Upazila Dist Gopalganj.</t>
  </si>
  <si>
    <t>474534)</t>
  </si>
  <si>
    <t>25-10-20 Tk. 6139187.84 (BG)</t>
  </si>
  <si>
    <t>M/S Rana Enterprise</t>
  </si>
  <si>
    <t>(a) Improvement of Road by BC From Horidaspur UPC Durgarpur Field Bazar via Arpara GPS road Ch. 00-3900m &amp; (b) Const. of 03Nos 600mmx600mm U-drain at Ch. 1830m, 2848m &amp; 3325m on the same road (Road ID No: 335323006) under Sadar Upazila District Gopalganj</t>
  </si>
  <si>
    <t>06.10.19</t>
  </si>
  <si>
    <t>01.03.21</t>
  </si>
  <si>
    <t>M/S Rana Enterprise, 343, New Jurain, Dhaka</t>
  </si>
  <si>
    <t>Construction of 85.00m Long RCC Girder Bridge on Tilchara-Mahmudpur Road at Ch. 2850m (Remaining work) under Kasiani Upazila, District: Gopalganj. (Road ID: 335434001)</t>
  </si>
  <si>
    <t>23.08.20</t>
  </si>
  <si>
    <t>05.07.21</t>
  </si>
  <si>
    <t>M/S Rana Enterprise, Muksudpur, Gopalganj</t>
  </si>
  <si>
    <t>Construction of Boat Landing Ramp at Kaudunipara near Sarkar Bari Ujani Khal Ghatla under Muksudpur Upazila District Gopalganj.</t>
  </si>
  <si>
    <t>M/S Rehana Enterprise, Tungipara, Gopalganj</t>
  </si>
  <si>
    <t>msrehanaenterpriseegp@gmail.com</t>
  </si>
  <si>
    <t>Improvement of Kekania-Suktail Tala-Suktail Road by BC from Ch. 1480-2870m Road ID No 335324092 under Sadar Upazila Dist Gopalganj Salvage Materials Cost. Tk. 2533312.00.</t>
  </si>
  <si>
    <t>26.08.21</t>
  </si>
  <si>
    <t>M/S Rupali Construction</t>
  </si>
  <si>
    <r>
      <rPr>
        <b/>
        <sz val="10"/>
        <rFont val="Arial Narrow"/>
        <family val="2"/>
      </rPr>
      <t>Part-A:</t>
    </r>
    <r>
      <rPr>
        <sz val="10"/>
        <rFont val="Arial Narrow"/>
        <family val="2"/>
      </rPr>
      <t xml:space="preserve"> Improvement of Pinjuri-Sonakhali via Chairman bazar road at Ch. 2681-6200m by BC (Road ID No: 335512018) [Salvage Materials Cost Tk. 1,10,09,732.00.] &amp;</t>
    </r>
    <r>
      <rPr>
        <b/>
        <sz val="10"/>
        <rFont val="Arial Narrow"/>
        <family val="2"/>
      </rPr>
      <t xml:space="preserve"> Part-B:</t>
    </r>
    <r>
      <rPr>
        <sz val="10"/>
        <rFont val="Arial Narrow"/>
        <family val="2"/>
      </rPr>
      <t xml:space="preserve"> Improvement of Sorab Ali house-Dorar Hori Mondir road at Ch. 00-830m by HBB ( Road ID No: 335514005) under Kotwalipara Upazila District Gopalganj.</t>
    </r>
  </si>
  <si>
    <t>30.05.19</t>
  </si>
  <si>
    <t>18.04.20 Ext. 18.04.21</t>
  </si>
  <si>
    <t xml:space="preserve">  msrupalicons@gmail.com</t>
  </si>
  <si>
    <t>Construction of Two (2) Storied Rural Market Building ( With 04 Storied Foundation) in Majra Bazar under Kasiani Upazila District Gopalganj.</t>
  </si>
  <si>
    <t>M/S S.A. Construction, Muksudpur, Gopalganj</t>
  </si>
  <si>
    <t>ms.saconstruction07@gmail.com</t>
  </si>
  <si>
    <t>Improvement of Kasiani Bhatiapara Road-Bhatiapara Railline via H/O Shamsu Sheikh Road by BC from Ch. 00-675m under Kasiani Upazila District Gopalganj Road ID No 335434270.</t>
  </si>
  <si>
    <t>M/S Sabbir Enterprise</t>
  </si>
  <si>
    <t>sabbirenter671@gmail.com</t>
  </si>
  <si>
    <t>Improvement of Verarhat R&amp;H-Purba Arpara GPS road at Ch. 00-1640m by BC (Road ID No: 335324009) under Sadar Upazila District Gopalganj [Salvage Materials Cost: Tk. 39,86,536.00].</t>
  </si>
  <si>
    <t>M/S Sadya Enterprise, Sadar, Gopalganj</t>
  </si>
  <si>
    <t>ms.sadyaenterprise@gmail.com</t>
  </si>
  <si>
    <t xml:space="preserve">Construction of 04 Nos RCC Ghatla Mim Orphanence Dhorar Zila Parishad Pond Madhur Bazar &amp; Majbari Bazar under Kotwalipara Upazila District Gopalganj.  </t>
  </si>
  <si>
    <t>19.11.20</t>
  </si>
  <si>
    <t>M/S Samia Enterprise, Jheeltuly, Faridpur</t>
  </si>
  <si>
    <t>mssamiaenterprise@gmail.com</t>
  </si>
  <si>
    <t xml:space="preserve">Improvement of Jalirpar UP Office-Mochna hat-Nowhata (UZR Bridge) via Nanikhir UP Office Road by BC from Ch.00-3250m Under Muksudpur Upazila, Dist: Gopalganj. </t>
  </si>
  <si>
    <t>22.05.20</t>
  </si>
  <si>
    <t>28.08.21</t>
  </si>
  <si>
    <t>M/S Samira Traders, Sadar, Gopalganj</t>
  </si>
  <si>
    <t>sibbir687@gmail.com</t>
  </si>
  <si>
    <t>Construction of 02 Nos RCC Ghatla Ramshil College &amp; Kazimontu College under Kotwalipara Upazila District Gopalganj.</t>
  </si>
  <si>
    <t>23.11.20</t>
  </si>
  <si>
    <t>28.07.21</t>
  </si>
  <si>
    <t>M/S Sand Hill Engineering, Faridpur</t>
  </si>
  <si>
    <t>mssandhillengineering@gmail.com</t>
  </si>
  <si>
    <t>Improvement of Hoglakandi Kabuler Dokan to biswaroad by BC from Ch 00-790m Road ID-335435595 under Kasiani Upazila Dist Gopalganj.</t>
  </si>
  <si>
    <t>M/S Sardar Traders, Muksudpur, Gopalganj</t>
  </si>
  <si>
    <t>mssardartradersmuk@gmail.com</t>
  </si>
  <si>
    <t>Construction of Boat Landing Ramp at Kamlapur Ghatla near Kansu Mollah House at Kumar river under Muksudpur Upazila District Gopalganj.</t>
  </si>
  <si>
    <t>19.12.20</t>
  </si>
  <si>
    <t>M/S Sarna Enterprise</t>
  </si>
  <si>
    <t>sarnaenterprise6000@gmail.com</t>
  </si>
  <si>
    <t>Improvement of Balnarayon-Ujani road to Basuria via Tekerdangi road at Ch. 2356-4715m by HBB Const. of 01 No 2x4.5mx5.0m RCC Box culvert at Ch. 3570m &amp; Const. of 5Nos U-Drain at Ch. 2390m 2600m 3200m 3800m &amp; 4500m on the same road under Muksudpur Upazila Dist: Gopalganj</t>
  </si>
  <si>
    <t>06.08.18</t>
  </si>
  <si>
    <t>12.04.19</t>
  </si>
  <si>
    <t>M/S Sharif &amp; Sons, Panchuria, Gopalganj</t>
  </si>
  <si>
    <t>ms.sharifandsons@gmail.com</t>
  </si>
  <si>
    <t>Construction of 16.00m Long PC Girder Bridge on Urfi UPC-Manikhar Hat via Gopalpur Road at Ch. 3186m Road ID No 335323010 under Sadar Upazila Dist Gopalganj.</t>
  </si>
  <si>
    <t>Part-A Improvement of Purbo Kandi Bus stand to Alamodi Village Road by HBB from Ch 00m-2000m Road ID No 335515444 Part-B Construction of 02 Nos 4.00x4.00 RCC Box culvert at Ch. 750m &amp; 1500m on the same road &amp; Part-C Construction of 03 Nos 600mmx600mm size RCC U-drain culvert at Ch. 450m 920m &amp; 1800m on the same road under Kotwalipara Upazila Dist Gopalganj</t>
  </si>
  <si>
    <t>15.11.21</t>
  </si>
  <si>
    <t>M/S. Sharif &amp; Sons, Panchuria, Gopalganj</t>
  </si>
  <si>
    <r>
      <rPr>
        <b/>
        <sz val="10"/>
        <rFont val="Arial Narrow"/>
        <family val="2"/>
      </rPr>
      <t>Part-A</t>
    </r>
    <r>
      <rPr>
        <sz val="10"/>
        <rFont val="Arial Narrow"/>
        <family val="2"/>
      </rPr>
      <t xml:space="preserve"> Improvement of Dumuria Chitto Bowddo house Pucca Road to Raton Vabuk Mondir Link Road by BC from Ch 00-460m Road ID-335515512 </t>
    </r>
    <r>
      <rPr>
        <b/>
        <sz val="10"/>
        <rFont val="Arial Narrow"/>
        <family val="2"/>
      </rPr>
      <t>(Suagram)</t>
    </r>
    <r>
      <rPr>
        <sz val="10"/>
        <rFont val="Arial Narrow"/>
        <family val="2"/>
      </rPr>
      <t xml:space="preserve"> </t>
    </r>
    <r>
      <rPr>
        <b/>
        <sz val="10"/>
        <rFont val="Arial Narrow"/>
        <family val="2"/>
      </rPr>
      <t>Part-B</t>
    </r>
    <r>
      <rPr>
        <sz val="10"/>
        <rFont val="Arial Narrow"/>
        <family val="2"/>
      </rPr>
      <t xml:space="preserve"> Improvement of Narayan Khana bazaar-WAPDA Embankment at Shatla Road by BC from Ch 500-1470m Road ID-335514069 </t>
    </r>
    <r>
      <rPr>
        <b/>
        <sz val="10"/>
        <rFont val="Arial Narrow"/>
        <family val="2"/>
      </rPr>
      <t>(Suagram)</t>
    </r>
    <r>
      <rPr>
        <sz val="10"/>
        <rFont val="Arial Narrow"/>
        <family val="2"/>
      </rPr>
      <t xml:space="preserve"> &amp; </t>
    </r>
    <r>
      <rPr>
        <b/>
        <sz val="10"/>
        <rFont val="Arial Narrow"/>
        <family val="2"/>
      </rPr>
      <t>Part-C</t>
    </r>
    <r>
      <rPr>
        <sz val="10"/>
        <rFont val="Arial Narrow"/>
        <family val="2"/>
      </rPr>
      <t xml:space="preserve"> Improvement of Pinjuri H/School-Talukder bari Mosjit connecting Road by BC from Ch 00-1200m Road ID-335515185</t>
    </r>
    <r>
      <rPr>
        <b/>
        <sz val="10"/>
        <rFont val="Arial Narrow"/>
        <family val="2"/>
      </rPr>
      <t xml:space="preserve"> (Pinjuri)</t>
    </r>
    <r>
      <rPr>
        <sz val="10"/>
        <rFont val="Arial Narrow"/>
        <family val="2"/>
      </rPr>
      <t xml:space="preserve"> under Kotwalipara Upazila Dist Gopalganj Salvage Materials Cost. Tk. 4563223.00</t>
    </r>
  </si>
  <si>
    <t>M/S Sharif &amp; Sons-M/S Mizan Traders (JV), Panchuria, Gopalganj</t>
  </si>
  <si>
    <t>sharifmijanjv2020@gmail.com</t>
  </si>
  <si>
    <r>
      <rPr>
        <b/>
        <sz val="10"/>
        <rFont val="Arial Narrow"/>
        <family val="2"/>
      </rPr>
      <t>Part-A</t>
    </r>
    <r>
      <rPr>
        <sz val="10"/>
        <rFont val="Arial Narrow"/>
        <family val="2"/>
      </rPr>
      <t xml:space="preserve"> Improvement of Kalabari High School-UZR Connecting Road by HBB from Ch 00m-1900m Road ID No 335514180 </t>
    </r>
    <r>
      <rPr>
        <b/>
        <sz val="10"/>
        <rFont val="Arial Narrow"/>
        <family val="2"/>
      </rPr>
      <t>Part-B</t>
    </r>
    <r>
      <rPr>
        <sz val="10"/>
        <rFont val="Arial Narrow"/>
        <family val="2"/>
      </rPr>
      <t xml:space="preserve"> Construction of 16.00m Long RCC Girder Bridge at Ch. 1250m on the same road </t>
    </r>
    <r>
      <rPr>
        <b/>
        <sz val="10"/>
        <rFont val="Arial Narrow"/>
        <family val="2"/>
      </rPr>
      <t>Part-C</t>
    </r>
    <r>
      <rPr>
        <sz val="10"/>
        <rFont val="Arial Narrow"/>
        <family val="2"/>
      </rPr>
      <t xml:space="preserve"> Construction of 01 No 4.00x4.00m RCC Box culvert at Ch. 1840m &amp; </t>
    </r>
    <r>
      <rPr>
        <b/>
        <sz val="10"/>
        <rFont val="Arial Narrow"/>
        <family val="2"/>
      </rPr>
      <t>Part-D</t>
    </r>
    <r>
      <rPr>
        <sz val="10"/>
        <rFont val="Arial Narrow"/>
        <family val="2"/>
      </rPr>
      <t xml:space="preserve"> Construction of 03Nos 600mmx600mm size RCC U-drain culvert at Ch. 1200m 1450m &amp; 1680m on the same road under Kotwalipara Upazila Dist Gopalganj </t>
    </r>
  </si>
  <si>
    <t>02.12.20</t>
  </si>
  <si>
    <t>M/S. Sharif &amp; Sons</t>
  </si>
  <si>
    <t>M/s. Mizan Traders</t>
  </si>
  <si>
    <t>mijanur.rahaman264315@gmail.com</t>
  </si>
  <si>
    <t>M/S. Sharif &amp; Sons-M/s. Mizan Traders (JV), Panchuria, Gopalganj</t>
  </si>
  <si>
    <t>Improvement of Purbopara Pulin Bainer bari BC road to Dakhin para Aynal Biswas bari via Purbo para Sarbojanin Kali and Durga Mondir bridge-South side Parkona Road by BC from Ch 00-2890m under Kotalipara Upazila District: Gopalganj. (Road ID: 335515560)</t>
  </si>
  <si>
    <t>M/S Sheikh Enterprise, Sadar, Shariatpur</t>
  </si>
  <si>
    <t>ruhul_a13@yahoo.com</t>
  </si>
  <si>
    <t>Improvement of Approach Road of 90m long Bridge at Ch. 6750m on Majbari &amp; Radhaganj Bazar Road from Ch 6202m-6915m Road ID No 335512015 under Kotwalipara Upazila Dist Gopalganj</t>
  </si>
  <si>
    <t>M/S Sikder Sapu &amp; Brothers, Gopalganj</t>
  </si>
  <si>
    <t>sikderalamin1986@gmail.com</t>
  </si>
  <si>
    <t>Development of Ramnagar Hat Fish Shed Multipurpose shed Toilet Surface Drain Deep Tube-well under Kotwalipara Upazila District Gopalganj</t>
  </si>
  <si>
    <t>M/S Tanim Enterprise, Notun Bazar Road, Gopalganj</t>
  </si>
  <si>
    <t>tanimenterprise.gopalganj@gmail.com</t>
  </si>
  <si>
    <t>Development of Bhandabari Hat 01 No Fish Shed 01 No Multipurpose shed Surface Drain Deep Tube-well Toilet Open Sales Platform under Kotwalipara Upazila District Gopalganj.</t>
  </si>
  <si>
    <t>M/S Tarek Traders, Bhanga, Faridpur</t>
  </si>
  <si>
    <t>mstarektraders@gmail.com</t>
  </si>
  <si>
    <t>Improvement of Taltola Bridge to Molla kandi Road by BC from Ch. 00-950m Road ID No 335435126 under Kasiani Upazila Dist Gopalganj Salvage Materials Cost. Tk. 2052460.00</t>
  </si>
  <si>
    <t>09.09.20</t>
  </si>
  <si>
    <t>15.09.21</t>
  </si>
  <si>
    <t>M/S Tumpa Enterprise, Sonakur, Gopalganj</t>
  </si>
  <si>
    <t>tumpaenterprise77@gmail.com</t>
  </si>
  <si>
    <t>Part-A Improvement of Patgati Maddahopara Hafej Sirajul Haque Baitun nur Mosjid to Gaus Sk. House Road by HBB from Ch 30-76m Road ID No 335915161 Part-B Improvement of Gimadanga Uttarpara near H/O Halim Member from LGED Road to H/O Belait at Natun Bazar BC Road by HBB from Ch 00-220m Road ID No 335915204 Part-C Improvement of Guadana Adarsho Village to Baro Bari Durga Mondir Connecting Road by HBB from Ch 00-180m Road ID No 335915120 &amp; Part-D Improvement of Rakhila Bari LGED Road to Shamlal Roy House Durga Mondir Connecting Road by BC from Ch 00-240m Road ID No 335915126 under Tungipara Upazila District Gopalganj</t>
  </si>
  <si>
    <t>M/S. Akash Enterprise, Digharkul, Gopalganj</t>
  </si>
  <si>
    <t>Improvement of Kasiani Jalkerpara Bottola-Mohanag Road by BC from Ch. 00-180m under Kasiani Upazila District Gopalganj Road ID No 335434059 Salvage Materials Cost Tk. 85159.00</t>
  </si>
  <si>
    <t>11.08.20</t>
  </si>
  <si>
    <t>M/S. Amena Construction, Muksudpur, Gopalganj</t>
  </si>
  <si>
    <t>ms.amenaconstruction.bd@gmail.com</t>
  </si>
  <si>
    <t>Construction of Boat Landing Ramp at Bedgram Hat Ghatla under Muksudpur Upazila District Gopalganj</t>
  </si>
  <si>
    <t>11.12.20</t>
  </si>
  <si>
    <t>M/s. Amin &amp; Co. &amp; M/s. Anjurul Islam (JV)</t>
  </si>
  <si>
    <t>anjurulandaminjv@gmail.com</t>
  </si>
  <si>
    <r>
      <rPr>
        <b/>
        <sz val="10"/>
        <rFont val="Arial Narrow"/>
        <family val="2"/>
      </rPr>
      <t>Part-A:</t>
    </r>
    <r>
      <rPr>
        <sz val="10"/>
        <rFont val="Arial Narrow"/>
        <family val="2"/>
      </rPr>
      <t xml:space="preserve"> Improvement of Pathargram Berybandh-Pathargram westpara road by HBB at Ch. 00-2500m;</t>
    </r>
    <r>
      <rPr>
        <b/>
        <sz val="10"/>
        <rFont val="Arial Narrow"/>
        <family val="2"/>
      </rPr>
      <t xml:space="preserve"> Part-B:</t>
    </r>
    <r>
      <rPr>
        <sz val="10"/>
        <rFont val="Arial Narrow"/>
        <family val="2"/>
      </rPr>
      <t xml:space="preserve"> Const. of 01No 2x4.50x4.00m Box culvert at Ch. 1390m on the same road &amp; </t>
    </r>
    <r>
      <rPr>
        <b/>
        <sz val="10"/>
        <rFont val="Arial Narrow"/>
        <family val="2"/>
      </rPr>
      <t>Part-C:</t>
    </r>
    <r>
      <rPr>
        <sz val="10"/>
        <rFont val="Arial Narrow"/>
        <family val="2"/>
      </rPr>
      <t xml:space="preserve"> Const. 03Nos 1x4.50x4.00 RCC Box culvert at Ch. 1890m, 2125m &amp; 2445m on the same road (Road ID No: 335435122) under Kasiani Upazila District Gopalganj</t>
    </r>
  </si>
  <si>
    <t>30.04.19</t>
  </si>
  <si>
    <t>01.12.19 Ext. 30.12.20</t>
  </si>
  <si>
    <t>M/S. Amin &amp; Co.</t>
  </si>
  <si>
    <t>mdruhulamin1968@gmail.com</t>
  </si>
  <si>
    <t>Anjurul Islam</t>
  </si>
  <si>
    <t>anjurul63@gmail.com</t>
  </si>
  <si>
    <t>M/S. Iqbal &amp; Brothers, Muksudpur, Gopalganj</t>
  </si>
  <si>
    <t>ms.iqabalbrothers@gmail.com</t>
  </si>
  <si>
    <t>Const. of 26.00m RCC Slab Bridge on Hishur Bazar-Passkahonia via Passkahonia GPS road at Ch. 575m under Kasiani Upazila District Gopalganj</t>
  </si>
  <si>
    <t>31.05.18</t>
  </si>
  <si>
    <t>24.04.19 Ext. 25.06.20</t>
  </si>
  <si>
    <t>Improvement of Bayspur Dakhinpara to Moslem Member house Road by BC from Ch 00-410m Road ID No 335435879 under Kasiani Upazila District Gopalganj.</t>
  </si>
  <si>
    <t>12.06.21</t>
  </si>
  <si>
    <t xml:space="preserve">M/S. Kalpana Enterprise, Kotalipara, Gopalganj </t>
  </si>
  <si>
    <t>mskalpanaenterprise1978@gmail.com</t>
  </si>
  <si>
    <t>Construction of 15.00m Long RCC Girder Bridge on Machatara High School-Gojalia GPS via uttar Talpukuria Bazar at Ch. 0.00m under Kotwalipara Upazila District Gopalganj (Road ID: 335515126)</t>
  </si>
  <si>
    <t>30.03.21</t>
  </si>
  <si>
    <t>M/S. Khandaker Shahin Ahmed</t>
  </si>
  <si>
    <t>khandakershahin.ahmed@yahoo.com</t>
  </si>
  <si>
    <t>Construction of Bangabandhu Sk. Mujibur Rahmans Mural &amp; Independent war 1971 Smriti Stambho at site of Puraton Muksudpur Biswo Road under Muksudpur Upazila District Gopalganj.</t>
  </si>
  <si>
    <t>27.04.17</t>
  </si>
  <si>
    <t>03.10.17</t>
  </si>
  <si>
    <t>M/s. Lalin Traders, Bedgram, Gopalganj</t>
  </si>
  <si>
    <r>
      <rPr>
        <b/>
        <sz val="10"/>
        <rFont val="Arial Narrow"/>
        <family val="2"/>
      </rPr>
      <t>Part-A</t>
    </r>
    <r>
      <rPr>
        <sz val="10"/>
        <rFont val="Arial Narrow"/>
        <family val="2"/>
      </rPr>
      <t xml:space="preserve"> Improvement of Puishur Bazar R&amp;H to Shilta Road by HBB from Ch. 1500-4000m &amp; </t>
    </r>
    <r>
      <rPr>
        <b/>
        <sz val="10"/>
        <rFont val="Arial Narrow"/>
        <family val="2"/>
      </rPr>
      <t>Part-B</t>
    </r>
    <r>
      <rPr>
        <sz val="10"/>
        <rFont val="Arial Narrow"/>
        <family val="2"/>
      </rPr>
      <t xml:space="preserve"> Construction of 2Nos Single vent Box culvert 4.30mx4.30m at Ch. 1758m &amp; 3185m on the same road (Road ID-335434090) under Kasiani Upazila Dist Gopalganj</t>
    </r>
  </si>
  <si>
    <t xml:space="preserve">M/S. Lipe Engineering </t>
  </si>
  <si>
    <t>ms.lipeengineering.bd@gmail.com</t>
  </si>
  <si>
    <t xml:space="preserve">Improvement of Khanderpar-Ramdia road via Rajpart village eidgha by BC at Ch. 00m-1500m under Kasiani Upazila District Gopalganj </t>
  </si>
  <si>
    <t>14.05.17</t>
  </si>
  <si>
    <t>20.10.17</t>
  </si>
  <si>
    <t>M/S. Mohammad Ali Enterprise, Sonakur, Gopalganj</t>
  </si>
  <si>
    <r>
      <rPr>
        <b/>
        <sz val="10"/>
        <rFont val="Arial Narrow"/>
        <family val="2"/>
      </rPr>
      <t xml:space="preserve">Part-A: </t>
    </r>
    <r>
      <rPr>
        <sz val="10"/>
        <rFont val="Arial Narrow"/>
        <family val="2"/>
      </rPr>
      <t xml:space="preserve">Improvement of Vhadulia Bridge Satbaria GPS-Sajail Bazar via Satbaria road at Ch. 00-1500m by HBB </t>
    </r>
    <r>
      <rPr>
        <b/>
        <sz val="10"/>
        <rFont val="Arial Narrow"/>
        <family val="2"/>
      </rPr>
      <t xml:space="preserve">Part-B: </t>
    </r>
    <r>
      <rPr>
        <sz val="10"/>
        <rFont val="Arial Narrow"/>
        <family val="2"/>
      </rPr>
      <t>Const. of 03Nos U-drain at Ch. 110m 1000m &amp; 1480m</t>
    </r>
    <r>
      <rPr>
        <b/>
        <sz val="10"/>
        <rFont val="Arial Narrow"/>
        <family val="2"/>
      </rPr>
      <t xml:space="preserve"> Part-C: </t>
    </r>
    <r>
      <rPr>
        <sz val="10"/>
        <rFont val="Arial Narrow"/>
        <family val="2"/>
      </rPr>
      <t xml:space="preserve">Const. of 01 No 4.50x4.50m Single vent RCC Box culvert at Ch. 10m &amp; </t>
    </r>
    <r>
      <rPr>
        <b/>
        <sz val="10"/>
        <rFont val="Arial Narrow"/>
        <family val="2"/>
      </rPr>
      <t xml:space="preserve">Part-D: </t>
    </r>
    <r>
      <rPr>
        <sz val="10"/>
        <rFont val="Arial Narrow"/>
        <family val="2"/>
      </rPr>
      <t>Const. of 02 Nos 2.00m2.00m single vent RCC Box culvert at Ch. 220m &amp; 662m on the same road under Kasiani Upazila District Gopalganj Road ID No 33543507</t>
    </r>
  </si>
  <si>
    <t>19.08.18</t>
  </si>
  <si>
    <t>10.12.18</t>
  </si>
  <si>
    <t>Improvement of Tarashi Bipul Saha Bari Mohor Ali Bari-Moslem Sheikh Bari Road by HBB from Ch 00-400m Road ID-335515574 under Kotwalipara Upazila Dist Gopalganj Salvage Materials Cost. Tk. 55180.00</t>
  </si>
  <si>
    <t>18.05.20</t>
  </si>
  <si>
    <t>Improvement of Tupuria Bazar R&amp;H-Kushla UPC via Jamula Road (Ch. 1695m-3825m) [Road ID No: 335513020] under Kotwalipara Upazila Dist: Gopalganj [Salvage Materials Cost. Tk. 48,76,594.00].</t>
  </si>
  <si>
    <t>Part-A: Improvement by BC on Silna-Guadhana GC (UNR)-Guadhana Banymadhop GPS road from Ch. 00m-420m under Gopalpur UP [Salvage Materials Cost. Tk. 7,69,301.00] ( Road ID No: 335914078) &amp; Part-B: Improvement by BC Krishibiponon Asad Sheikh House-Singipara Bridge via Basuria Jame Mosjid road from Ch. 00m-925m under Kushla UP of Tungipara Upazila Dist: Gopalganj.</t>
  </si>
  <si>
    <t xml:space="preserve">  ms.md.alienterprise@gmail.com</t>
  </si>
  <si>
    <t>Part-A: Improvement of RCC Connecting Road for semi pucca House for Land less and House less Family under Kushli UP, Part-B: Improvement of RCC Connecting Road for semi pucca House for Land less and House less Family Basbaria Chowrongi at Dumuria UP &amp; Part-C: Improvement of RCC Connecting Road for semi pucca House for Land less and House less Family ( Back side of Gimadanga Community Clinic) at Patgati UP under Tungipara Upazila, District: Gopalganj.</t>
  </si>
  <si>
    <t>M/s. Mojumder Enterprise, Kotalipara, Gopalganj</t>
  </si>
  <si>
    <t>ms.mohiuddinenterprise7@gmail.com</t>
  </si>
  <si>
    <t>Part-1: Improvement of Kandi Adorsho High School-Biraj Adhikari House via Hijolbari Madrasha Road by HBB from Ch. 2000m-4300m &amp; Construction of 03Nos 4.0x4.0m RCC Box culvert at Ch. 2500m, 3900m &amp; 4220m on the same road ( Road ID No: 335515447) &amp; Part-2: Improvement of Purba Latenga GPS-East side of Latenga Math Road by HBB from Ch. 00m-570m ( Road ID No: 335515493) under Kotwalipara Upazila, District: Gopalganj.</t>
  </si>
  <si>
    <t>15.06.22</t>
  </si>
  <si>
    <t>M/S. Niaz Traders</t>
  </si>
  <si>
    <t>Construction for Father of the Nation Bangabandhu Sheikh Mujibur Rahman Mural under Tungipara Upazila District Gopalganj.</t>
  </si>
  <si>
    <t>09.04.18</t>
  </si>
  <si>
    <t>18.09.18</t>
  </si>
  <si>
    <t>Improvement of Approch Road of Bangabandhu Memorial Boat Landing Ramp including RCC Drain at Patgati Unioun under Tungipara Upazila, District: Gopalganj.</t>
  </si>
  <si>
    <t>M/S. P.R. Prokaushali, 341, Thana Para, Gopalganj</t>
  </si>
  <si>
    <t>ms.prprokaushali@gmail.com</t>
  </si>
  <si>
    <t>Construction of Gopalganj District Executive Engineer (LGED) Office &amp; Residential Building (3-Storied Building with 6-Storied Foundation) under LGED, Gopalganj.</t>
  </si>
  <si>
    <t>29.08.21</t>
  </si>
  <si>
    <t>M/S. Palash Enterprise, Boalmari, Faridpur</t>
  </si>
  <si>
    <t>mspalashenterprise@yahoo.com</t>
  </si>
  <si>
    <t>Improvement of Engineer Abul Hossain bari-Shahjalal Nur Mia Hosue-Bangal Bari Road by BC from Ch 00-250m 480-1230m Road ID-335435131 under Kasiani Upazila Dist Gopalganj.</t>
  </si>
  <si>
    <t>M/S. R.R Electronics &amp; Motors Muksudpur, Gopalganj</t>
  </si>
  <si>
    <t>ms.rrelectronics@gmail.com</t>
  </si>
  <si>
    <t>Improvement of Kathamorbastan Krisno Rishi bari-Daud Khan bari Road by BC from Ch 00-500m Road ID No 335434283 under Kasiani Upazila District Gopalganj.</t>
  </si>
  <si>
    <t>17.04.21</t>
  </si>
  <si>
    <t>M/s. S.S. Traders</t>
  </si>
  <si>
    <t>tradersssms@gmail.com</t>
  </si>
  <si>
    <t>Improvement of Unoshia Suagram Road to South Unoshia Mosque Side via Pucca Link Road by BC from Ch. 00-740m under Kotwalipara Upazila, District: Gopalganj (Road ID No: 335515554) [Salvage Materials Cost Tk. 19,04,328.00].</t>
  </si>
  <si>
    <t>M/S. Sadya Enterprise, Sadar, Gopalganj</t>
  </si>
  <si>
    <t>Construction of Boat Landing Ramp at Basudebpur GPS Ghatla under Muksudpur Upazila District Gopalganj.</t>
  </si>
  <si>
    <t>M/S. Satota Falar Bander</t>
  </si>
  <si>
    <t>satotafalarbander@gmail.com</t>
  </si>
  <si>
    <t>Construction of 15.00m long RCC Girder Bridge on Ujani UP Complex to Patikelbari road at Ch. 3200m under Muksudpur Upazila District Gopalganj (Road ID No: 335583017).</t>
  </si>
  <si>
    <t>20.08.19</t>
  </si>
  <si>
    <t>19.07.20 Ext. 23.09.20</t>
  </si>
  <si>
    <t>M/S. Sunway Trading</t>
  </si>
  <si>
    <t>ms.sunwaytrading@gmail.com</t>
  </si>
  <si>
    <r>
      <rPr>
        <b/>
        <sz val="10"/>
        <rFont val="Arial Narrow"/>
        <family val="2"/>
      </rPr>
      <t>Part-A:</t>
    </r>
    <r>
      <rPr>
        <sz val="10"/>
        <rFont val="Arial Narrow"/>
        <family val="2"/>
      </rPr>
      <t xml:space="preserve"> Improvement of Baoikhola Pucca road-FWC at Baoikhola by BC at Ch. 00-1000m; </t>
    </r>
    <r>
      <rPr>
        <b/>
        <sz val="10"/>
        <rFont val="Arial Narrow"/>
        <family val="2"/>
      </rPr>
      <t>Part-B:</t>
    </r>
    <r>
      <rPr>
        <sz val="10"/>
        <rFont val="Arial Narrow"/>
        <family val="2"/>
      </rPr>
      <t xml:space="preserve"> Const. of 03Nos U-drain at Ch. 45m, 245m &amp; 570m on the same road &amp; </t>
    </r>
    <r>
      <rPr>
        <b/>
        <sz val="10"/>
        <rFont val="Arial Narrow"/>
        <family val="2"/>
      </rPr>
      <t>Part-C:</t>
    </r>
    <r>
      <rPr>
        <sz val="10"/>
        <rFont val="Arial Narrow"/>
        <family val="2"/>
      </rPr>
      <t xml:space="preserve"> Road Slop drain at Ch. 315m-400m on the same road (Road ID No: 335435117) under Kasiani Upazila District Gopalganj.</t>
    </r>
  </si>
  <si>
    <r>
      <rPr>
        <b/>
        <sz val="10"/>
        <rFont val="Arial Narrow"/>
        <family val="2"/>
      </rPr>
      <t>Part-A:</t>
    </r>
    <r>
      <rPr>
        <sz val="10"/>
        <rFont val="Arial Narrow"/>
        <family val="2"/>
      </rPr>
      <t xml:space="preserve"> Improvement of Narail high school-Bayspur road by BC at Ch. 00-870m &amp; 258m RHD Connecting road; </t>
    </r>
    <r>
      <rPr>
        <b/>
        <sz val="10"/>
        <rFont val="Arial Narrow"/>
        <family val="2"/>
      </rPr>
      <t>Part-B:</t>
    </r>
    <r>
      <rPr>
        <sz val="10"/>
        <rFont val="Arial Narrow"/>
        <family val="2"/>
      </rPr>
      <t xml:space="preserve"> Const. of 01No 1x3.00x2.50m Box culvert at Ch. 120m on the same road; </t>
    </r>
    <r>
      <rPr>
        <b/>
        <sz val="10"/>
        <rFont val="Arial Narrow"/>
        <family val="2"/>
      </rPr>
      <t>Part-C:</t>
    </r>
    <r>
      <rPr>
        <sz val="10"/>
        <rFont val="Arial Narrow"/>
        <family val="2"/>
      </rPr>
      <t xml:space="preserve"> Const. 02Nos 900mmx900mm U-drain at Ch. 80m &amp; 150m on the same road &amp;</t>
    </r>
    <r>
      <rPr>
        <b/>
        <sz val="10"/>
        <rFont val="Arial Narrow"/>
        <family val="2"/>
      </rPr>
      <t xml:space="preserve"> Part-D:</t>
    </r>
    <r>
      <rPr>
        <sz val="10"/>
        <rFont val="Arial Narrow"/>
        <family val="2"/>
      </rPr>
      <t xml:space="preserve"> Road sefty (Road ID No: 335434047) under Kasiani Upazila District Gopalganj [Salvage Materials Cost: Tk. 17,42,079.00].</t>
    </r>
  </si>
  <si>
    <t>27.03.19</t>
  </si>
  <si>
    <t>19.02.20</t>
  </si>
  <si>
    <t>M/S. Tajim Traders, Digharkul, Gopalganj</t>
  </si>
  <si>
    <t>ms.tajimtraders@gmail.com</t>
  </si>
  <si>
    <t>Improvement of Gohala Bazar Bhadakhali via Gohala High School (TCAL) road by BC from Ch. 00m-750m under Muksudpur Upazila District Gopalganj  (Road ID: 335584087)</t>
  </si>
  <si>
    <t>06.04.20</t>
  </si>
  <si>
    <t>12.12.20</t>
  </si>
  <si>
    <t>M/S.KHB Bricks</t>
  </si>
  <si>
    <t>mskhbbricks042@gmail.com</t>
  </si>
  <si>
    <t xml:space="preserve">Improvement of Dignagar R&amp;H-Alipur Bazar via Kanuria GPS &amp; Mirridangi road at Ch. 5550-6860m by BC &amp; Const. of 2NosU-Drain at Ch. 5810m &amp; 6260m on the same road under Muksudpur Upazila District Gopalgonj </t>
  </si>
  <si>
    <t>08.06.19</t>
  </si>
  <si>
    <t>Mahamudul Haque</t>
  </si>
  <si>
    <t>mahamudulhaque69@gmail.com</t>
  </si>
  <si>
    <t>Improvement of Ujani UP complex-Borompalta road via patkelbari hat road by BC at Ch. 00-1530m (Road ID No: 335583017) under Muksudpur Upazila District Gopalganj</t>
  </si>
  <si>
    <t>Malek &amp; Motiar (JV), Kotalipara, Gopalganj</t>
  </si>
  <si>
    <t>malekmotiarjv@gmail.com</t>
  </si>
  <si>
    <r>
      <rPr>
        <b/>
        <sz val="10"/>
        <rFont val="Arial Narrow"/>
        <family val="2"/>
      </rPr>
      <t>Part A:</t>
    </r>
    <r>
      <rPr>
        <sz val="10"/>
        <rFont val="Arial Narrow"/>
        <family val="2"/>
      </rPr>
      <t xml:space="preserve"> Improvement of Bandhabari-Bhai Bhai bazar road to Botbari Mondir via Belerbari Road by HBB from Ch 00-1020m (ID 335515521) </t>
    </r>
    <r>
      <rPr>
        <b/>
        <sz val="10"/>
        <rFont val="Arial Narrow"/>
        <family val="2"/>
      </rPr>
      <t xml:space="preserve">(Bandhabari) Part B: </t>
    </r>
    <r>
      <rPr>
        <sz val="10"/>
        <rFont val="Arial Narrow"/>
        <family val="2"/>
      </rPr>
      <t xml:space="preserve">Improvement of Shouldoho Embankment to Bhorot Sarker House via 107 No. Shouldoho Govt. Primary School Road by HBB from Ch 00-1250m (ID 335514184) </t>
    </r>
    <r>
      <rPr>
        <b/>
        <sz val="10"/>
        <rFont val="Arial Narrow"/>
        <family val="2"/>
      </rPr>
      <t>(Ramshil)</t>
    </r>
    <r>
      <rPr>
        <sz val="10"/>
        <rFont val="Arial Narrow"/>
        <family val="2"/>
      </rPr>
      <t xml:space="preserve"> (</t>
    </r>
    <r>
      <rPr>
        <b/>
        <sz val="10"/>
        <rFont val="Arial Narrow"/>
        <family val="2"/>
      </rPr>
      <t>Part C:</t>
    </r>
    <r>
      <rPr>
        <sz val="10"/>
        <rFont val="Arial Narrow"/>
        <family val="2"/>
      </rPr>
      <t xml:space="preserve"> Improvement of Khagbari bridge to Primary School Connecting Road by BC from Ch 00-300m (ID 335515484) </t>
    </r>
    <r>
      <rPr>
        <b/>
        <sz val="10"/>
        <rFont val="Arial Narrow"/>
        <family val="2"/>
      </rPr>
      <t>(Radhagonj)</t>
    </r>
    <r>
      <rPr>
        <sz val="10"/>
        <rFont val="Arial Narrow"/>
        <family val="2"/>
      </rPr>
      <t xml:space="preserve"> </t>
    </r>
    <r>
      <rPr>
        <b/>
        <sz val="10"/>
        <rFont val="Arial Narrow"/>
        <family val="2"/>
      </rPr>
      <t>Part D:</t>
    </r>
    <r>
      <rPr>
        <sz val="10"/>
        <rFont val="Arial Narrow"/>
        <family val="2"/>
      </rPr>
      <t xml:space="preserve"> Improvement of Bhangerhat Bridge to South side Srifolbari Primary School Connecting Road by BC from Ch 00-900m (ID 335515492) </t>
    </r>
    <r>
      <rPr>
        <b/>
        <sz val="10"/>
        <rFont val="Arial Narrow"/>
        <family val="2"/>
      </rPr>
      <t>(Radhagonj)</t>
    </r>
    <r>
      <rPr>
        <sz val="10"/>
        <rFont val="Arial Narrow"/>
        <family val="2"/>
      </rPr>
      <t xml:space="preserve"> under Kotalipara Upazila Dist: Gopalganj.</t>
    </r>
  </si>
  <si>
    <t>Abdul Malek Molla</t>
  </si>
  <si>
    <t>abmalekmolla03@gmail.com</t>
  </si>
  <si>
    <t>Matiar Rahman Hazra</t>
  </si>
  <si>
    <t xml:space="preserve">  hazramotiar@gmail.com</t>
  </si>
  <si>
    <t>Masud &amp; Iqbal (JV), Bankpara, Gopalganj</t>
  </si>
  <si>
    <t>meandibjv@gmail.com</t>
  </si>
  <si>
    <t>Improvement of Back side North side of Nizakandi High School-Treemohone Road by HBB from Ch. 00-1550m Road ID No 335435872 under Kasiani Upazila Dist Gopalganj.</t>
  </si>
  <si>
    <t>M/S. Masud Enterprise</t>
  </si>
  <si>
    <t>masudegp@gmail.com</t>
  </si>
  <si>
    <t>M/S. Iqabal &amp; Brothers</t>
  </si>
  <si>
    <t>Masud &amp; Jewel JV</t>
  </si>
  <si>
    <t>masudandjeweljv@gmail.com</t>
  </si>
  <si>
    <r>
      <rPr>
        <b/>
        <sz val="10"/>
        <rFont val="Arial Narrow"/>
        <family val="2"/>
      </rPr>
      <t xml:space="preserve">Part-A: </t>
    </r>
    <r>
      <rPr>
        <sz val="10"/>
        <rFont val="Arial Narrow"/>
        <family val="2"/>
      </rPr>
      <t xml:space="preserve">Construction of 20.00m RCC Girder Bridge on Bhangarhat GC-Chalbal Bazar (Shadullahpur UPC-Chalbal Bazar) road at Ch. 1850m (Road ID No: 335514027(old) &amp; 335513022(new); </t>
    </r>
    <r>
      <rPr>
        <b/>
        <sz val="10"/>
        <rFont val="Arial Narrow"/>
        <family val="2"/>
      </rPr>
      <t>Part-B:</t>
    </r>
    <r>
      <rPr>
        <sz val="10"/>
        <rFont val="Arial Narrow"/>
        <family val="2"/>
      </rPr>
      <t xml:space="preserve"> Improvement of Kandi UPC-Nayakandi Bazar road at Ch. 2018-6978m by BC (Road ID No: 335513004) [Salvage Materials Cost Tk. 1,14,72,212.00.] &amp; </t>
    </r>
    <r>
      <rPr>
        <b/>
        <sz val="10"/>
        <rFont val="Arial Narrow"/>
        <family val="2"/>
      </rPr>
      <t>Part-C:</t>
    </r>
    <r>
      <rPr>
        <sz val="10"/>
        <rFont val="Arial Narrow"/>
        <family val="2"/>
      </rPr>
      <t xml:space="preserve"> Const. of 06 Nos U-drain on the same road at Ch. 2400m, 3100m, 3500m, 3950m, 5500m &amp; 6200m under Kotwalipara Upazila District Gopalganj.</t>
    </r>
  </si>
  <si>
    <t>12.03.20 Ext. 31.12.20</t>
  </si>
  <si>
    <t>Md Mahafuz Khan</t>
  </si>
  <si>
    <t xml:space="preserve">Const. of 98.20m RCC Slab &amp; PC Girder Bridge on Urfi UPC-Ulpur Bazar Sokhiner More via Khagail Rahutkhamar Old Name Dumdia-Khagail-Rahutkhamar road at Ch. 8840m under Sadar Upazila District Gopalganj </t>
  </si>
  <si>
    <t>02.12.19 Ext. 25.02.21</t>
  </si>
  <si>
    <r>
      <rPr>
        <b/>
        <sz val="10"/>
        <rFont val="Arial Narrow"/>
        <family val="2"/>
      </rPr>
      <t xml:space="preserve">Part A: </t>
    </r>
    <r>
      <rPr>
        <sz val="10"/>
        <rFont val="Arial Narrow"/>
        <family val="2"/>
      </rPr>
      <t xml:space="preserve">Construction of 24.00m RCC Girder Bridge on Garolgati-Tarail-Nokra khal via Basuria high school road at Ch. 1610m &amp; </t>
    </r>
    <r>
      <rPr>
        <b/>
        <sz val="10"/>
        <rFont val="Arial Narrow"/>
        <family val="2"/>
      </rPr>
      <t>Part B:</t>
    </r>
    <r>
      <rPr>
        <sz val="10"/>
        <rFont val="Arial Narrow"/>
        <family val="2"/>
      </rPr>
      <t xml:space="preserve"> Construction of 50.00m (Revised 33.0m) RCC Girder Bridge on the same road at Ch. 5150m under Muksudpur Upazila District Gopalganj </t>
    </r>
  </si>
  <si>
    <t>22.06.17</t>
  </si>
  <si>
    <t>11.05.18 Ext. 25.10.20</t>
  </si>
  <si>
    <t>Md. Abul Kalam Azad, Muksudpur, Gopalganj</t>
  </si>
  <si>
    <t>mdabulkalamazad001.muk@gmail.com</t>
  </si>
  <si>
    <t>Construction of 2-Vent 4.00mx4.50m RCC Box culvert on Urfi UPC-Manikhar Hat via Gopalpur Road at Ch. 2617m Road ID No 335323010 under Sadar Upazila District Gopalganj.</t>
  </si>
  <si>
    <t>Md. Azizul Islam</t>
  </si>
  <si>
    <t>md.azizulislam1983@gmail.com</t>
  </si>
  <si>
    <t>Improvement of Road by BC Dighirper ( H/O Hironmoy) to H/O Panday (Sadar Portion) Ch. 00m-900m (Road ID No: 335325445) under Sadar Upazila District Gopalganj [ Salvage Materials Cost Tk. 23,06,062.00].</t>
  </si>
  <si>
    <t>30.06.19</t>
  </si>
  <si>
    <t>Md. Delwar Hossain Mredha, Kasiani, Gopalganj</t>
  </si>
  <si>
    <t>delwar.kasiani.bd@gmail.com</t>
  </si>
  <si>
    <t>Improvement of Majra-Joynagar Road Kagdi Samad Sheikh House-Kagdi Roy Bari Road by BC from Ch. 00-400m Road ID No 335435230 under Kasiani Upazila District Gopalganj Salvage Materials Cost. Tk. 843771.00</t>
  </si>
  <si>
    <t>Md. Emtiaz Asif, Alipur, Faridpur</t>
  </si>
  <si>
    <t>mdemtiazasif@gmail.com</t>
  </si>
  <si>
    <t>Improvement of Kathi GC - Kajulia UPC Road by BC from Ch. 00-2860m Road ID 335323012 under Sadar Upazila, District: Gopalganj.</t>
  </si>
  <si>
    <t xml:space="preserve">Md. Mostafizur Rahman Sharif </t>
  </si>
  <si>
    <t>mostafizurrahmanshorif@yahoo.com</t>
  </si>
  <si>
    <r>
      <rPr>
        <b/>
        <sz val="10"/>
        <rFont val="Arial Narrow"/>
        <family val="2"/>
      </rPr>
      <t>Part-A:</t>
    </r>
    <r>
      <rPr>
        <sz val="10"/>
        <rFont val="Arial Narrow"/>
        <family val="2"/>
      </rPr>
      <t xml:space="preserve"> Improvement of Puisur UP (Sitarampur R&amp;H)-Singa UP road at Ch. 3750-7500mm by BC;</t>
    </r>
    <r>
      <rPr>
        <b/>
        <sz val="10"/>
        <rFont val="Arial Narrow"/>
        <family val="2"/>
      </rPr>
      <t xml:space="preserve"> Part-B:</t>
    </r>
    <r>
      <rPr>
        <sz val="10"/>
        <rFont val="Arial Narrow"/>
        <family val="2"/>
      </rPr>
      <t xml:space="preserve"> Const. of 04 U-drain on the same road at Ch. 3950m, 4710m, 5360m &amp; 6880m; </t>
    </r>
    <r>
      <rPr>
        <b/>
        <sz val="10"/>
        <rFont val="Arial Narrow"/>
        <family val="2"/>
      </rPr>
      <t>Part C:</t>
    </r>
    <r>
      <rPr>
        <sz val="10"/>
        <rFont val="Arial Narrow"/>
        <family val="2"/>
      </rPr>
      <t xml:space="preserve"> Road Sefty work on the same road &amp; </t>
    </r>
    <r>
      <rPr>
        <b/>
        <sz val="10"/>
        <rFont val="Arial Narrow"/>
        <family val="2"/>
      </rPr>
      <t>Part-D:</t>
    </r>
    <r>
      <rPr>
        <sz val="10"/>
        <rFont val="Arial Narrow"/>
        <family val="2"/>
      </rPr>
      <t xml:space="preserve"> Improvement Protection work on the same road under Kasiani Upazila District Gopalganj (Road ID No: 335433003) [Salvage Materials Cost Tk. 69,78,660.00.].</t>
    </r>
  </si>
  <si>
    <t>17.09.19</t>
  </si>
  <si>
    <r>
      <rPr>
        <b/>
        <sz val="10"/>
        <rFont val="Arial Narrow"/>
        <family val="2"/>
      </rPr>
      <t>Part-A:</t>
    </r>
    <r>
      <rPr>
        <sz val="10"/>
        <rFont val="Arial Narrow"/>
        <family val="2"/>
      </rPr>
      <t xml:space="preserve"> Improvement of Puisur UP (Sitarampur R&amp;H)-Singa UP road at Ch. 00-3750m by BC; </t>
    </r>
    <r>
      <rPr>
        <b/>
        <sz val="10"/>
        <rFont val="Arial Narrow"/>
        <family val="2"/>
      </rPr>
      <t>Part-B:</t>
    </r>
    <r>
      <rPr>
        <sz val="10"/>
        <rFont val="Arial Narrow"/>
        <family val="2"/>
      </rPr>
      <t xml:space="preserve"> Const. of 4Nos U-drain on the same road at Ch. 50m, 1260m, 2300m &amp; 3125m;</t>
    </r>
    <r>
      <rPr>
        <b/>
        <sz val="10"/>
        <rFont val="Arial Narrow"/>
        <family val="2"/>
      </rPr>
      <t xml:space="preserve"> Part-C:</t>
    </r>
    <r>
      <rPr>
        <sz val="10"/>
        <rFont val="Arial Narrow"/>
        <family val="2"/>
      </rPr>
      <t xml:space="preserve"> Road Sefty work on the same road; </t>
    </r>
    <r>
      <rPr>
        <b/>
        <sz val="10"/>
        <rFont val="Arial Narrow"/>
        <family val="2"/>
      </rPr>
      <t>Part-D:</t>
    </r>
    <r>
      <rPr>
        <sz val="10"/>
        <rFont val="Arial Narrow"/>
        <family val="2"/>
      </rPr>
      <t xml:space="preserve"> Improvement Protection work on the same road (Road ID No: 335433003) [Salvage Materials Cost Tk. 71,10,603.00.]</t>
    </r>
  </si>
  <si>
    <t>03.07.21</t>
  </si>
  <si>
    <t>Md. Rafiqul Islam Khan &amp; M/S Nawrin Traders (JV), Kotalipara, Gopalganj</t>
  </si>
  <si>
    <t xml:space="preserve">  rikandntjv@gmail.com</t>
  </si>
  <si>
    <t>Improvement of Chitoshi GPS-Kandipar WAPDA Baribad Road by BC from Ch 2500-7860m Road ID-335515231 under Kotwalipara Upazila Dist Gopalganj</t>
  </si>
  <si>
    <t>02.07.20</t>
  </si>
  <si>
    <t>08.10.21</t>
  </si>
  <si>
    <t xml:space="preserve">  nawrintraders.kp@gmail.com</t>
  </si>
  <si>
    <t>Md. Rafiqul Islam Khan</t>
  </si>
  <si>
    <t>khanrafiqul180@gmail.com</t>
  </si>
  <si>
    <t>Md. Rafiqul Islam Khan &amp; M/S. Nawrin Traders (JV), Kotalipara, Gopalganj</t>
  </si>
  <si>
    <r>
      <rPr>
        <b/>
        <sz val="10"/>
        <rFont val="Arial Narrow"/>
        <family val="2"/>
      </rPr>
      <t>Part A:</t>
    </r>
    <r>
      <rPr>
        <sz val="10"/>
        <rFont val="Arial Narrow"/>
        <family val="2"/>
      </rPr>
      <t xml:space="preserve">Construction of 45.00m Long RCC Girder bridge on Tupuria R&amp;H-Dhorar GPS Road at Ch. 00m under Kotwalipara Upazila District Gopalganj. </t>
    </r>
    <r>
      <rPr>
        <b/>
        <sz val="10"/>
        <rFont val="Arial Narrow"/>
        <family val="2"/>
      </rPr>
      <t>Part B:</t>
    </r>
    <r>
      <rPr>
        <sz val="10"/>
        <rFont val="Arial Narrow"/>
        <family val="2"/>
      </rPr>
      <t xml:space="preserve"> Improvement of Tupuria R&amp;H-Dhorar GPS road from Ch. 00-1500m by BC under Kotwalipara Upazila District Gopalganj</t>
    </r>
    <r>
      <rPr>
        <b/>
        <sz val="10"/>
        <rFont val="Arial Narrow"/>
        <family val="2"/>
      </rPr>
      <t>. Part C:</t>
    </r>
    <r>
      <rPr>
        <sz val="10"/>
        <rFont val="Arial Narrow"/>
        <family val="2"/>
      </rPr>
      <t xml:space="preserve"> Improvement of Chanmia Sarak to Engineer Tuhin House Sarak by BC from Ch. 00-210m under Kotwalipara Upazila District Gopalganj.</t>
    </r>
  </si>
  <si>
    <t>Milon Construction, Miapara, Gopalganj</t>
  </si>
  <si>
    <t>ms.milon1984@gmail.com</t>
  </si>
  <si>
    <t>Construction of 01 No RCC Ghatla at Bhatiapara GC under Kasiani Upazila District Gopalganj.</t>
  </si>
  <si>
    <t>14.08.21</t>
  </si>
  <si>
    <t>Mir Habibul Alam &amp; Jewel Const. (JV), Tungipara, Gopalganj</t>
  </si>
  <si>
    <t>mirhabibulalamandjewelconst@gmail.com</t>
  </si>
  <si>
    <t>Improvement work of Dumuria UP office-Tarail Hat GC Road from Ch. 500-3150m Road ID No 335913010 under Tungipara Upazila District Gopalganj Salvage Materials Cost. Tk. 7097461.00.</t>
  </si>
  <si>
    <t xml:space="preserve">  jewel.const@yahoo.com</t>
  </si>
  <si>
    <t>Mir Habibul Alam</t>
  </si>
  <si>
    <t>mirhabibulalam@yahoo.com</t>
  </si>
  <si>
    <t>Improvement work of Dumuria UP office-Tarail Hat GC Road from Ch. 3150m-5800m Road ID No 335913010 under Tungipara Upazila District Gopalganj Salvage Materials Cost. Tk. 6588710.00.</t>
  </si>
  <si>
    <t xml:space="preserve">Improvement of Kasiani-Kumaria Road H/O Jamir-Chotoria Khal Road by HBB from Ch. 00-900m Road ID No 335434271 under Kasiani Upazila Dist Gopalganj.  </t>
  </si>
  <si>
    <t>Improvement of Kolia Mohasiner Bari to Tafsir Uddin Master Bari road by HBB from Ch. 00m-700m under Muksudpur Upazila District Gopalganj (Road ID 335585235)</t>
  </si>
  <si>
    <t>13.10.20</t>
  </si>
  <si>
    <t>Improvement of  Mohespur Bolgram Road near H/O Liakat Mridha to Moheshpur Gaveyard Dastan GPS Hafizia Eatimkhana via H/O Shahid Kazi Road by BC from Ch. 00-800m under Kasiani Upazila, Gopalganj. [Link 1: 160m, Link 2: 140m]</t>
  </si>
  <si>
    <t>10.02.20</t>
  </si>
  <si>
    <t>16.10.20</t>
  </si>
  <si>
    <t>Improvement of Prosannapur Bazat to Jalirpar UP office (Bonogram) Road by BC from Ch. 1370m-3170m &amp; Construction of 01No 2.50x2.50m RCC Box culvert at Ch. 1497m on the same road under Muksudpur Upazila, District: Gopalganj (Road ID No: 335583023) [Salvage Materials Cost. Tk. 43,38,300.00].</t>
  </si>
  <si>
    <t>30.05.22</t>
  </si>
  <si>
    <t>MMB-IT (JV)</t>
  </si>
  <si>
    <t>mmb.itjv@yahoo.com</t>
  </si>
  <si>
    <t>Construction of 200.00m PC Girder Bridge on Boultoli GC-Ghonapara-Fukra road over MBR khal at Ch. 50m under Sadar Upazila District Gopalganj</t>
  </si>
  <si>
    <t>24.04.17</t>
  </si>
  <si>
    <t>10.09.19 Ext. 30.11.20</t>
  </si>
  <si>
    <t xml:space="preserve">MS Anamica Traders-M/s. Mojumder Enterprise JV </t>
  </si>
  <si>
    <t>atmejv@gmail.com</t>
  </si>
  <si>
    <r>
      <rPr>
        <b/>
        <sz val="10"/>
        <rFont val="Arial Narrow"/>
        <family val="2"/>
      </rPr>
      <t>Part A:</t>
    </r>
    <r>
      <rPr>
        <sz val="10"/>
        <rFont val="Arial Narrow"/>
        <family val="2"/>
      </rPr>
      <t xml:space="preserve"> Improvement of Sonakhali bazar-Tarail road by HBB at Ch. 1000-2350m; </t>
    </r>
    <r>
      <rPr>
        <b/>
        <sz val="10"/>
        <rFont val="Arial Narrow"/>
        <family val="2"/>
      </rPr>
      <t>Part-B:</t>
    </r>
    <r>
      <rPr>
        <sz val="10"/>
        <rFont val="Arial Narrow"/>
        <family val="2"/>
      </rPr>
      <t xml:space="preserve"> Const. of 2Nos 2x4.00x4.50m RCC Box culvert at Ch. 450m &amp; 1010m on the same road; </t>
    </r>
    <r>
      <rPr>
        <b/>
        <sz val="10"/>
        <rFont val="Arial Narrow"/>
        <family val="2"/>
      </rPr>
      <t>Part-C:</t>
    </r>
    <r>
      <rPr>
        <sz val="10"/>
        <rFont val="Arial Narrow"/>
        <family val="2"/>
      </rPr>
      <t xml:space="preserve"> Const. of 2Nos U-drain at Ch. 1750m &amp; 1850m on the same road; (Road ID No: 335514089); </t>
    </r>
    <r>
      <rPr>
        <b/>
        <sz val="10"/>
        <rFont val="Arial Narrow"/>
        <family val="2"/>
      </rPr>
      <t>Part-C:</t>
    </r>
    <r>
      <rPr>
        <sz val="10"/>
        <rFont val="Arial Narrow"/>
        <family val="2"/>
      </rPr>
      <t xml:space="preserve"> Improvement of Nayakandi Wapda road at H/O Babul Member via H/O Muktijhoddha Mujibar Rahman road by HBB at Ch. 1000-3100m;</t>
    </r>
    <r>
      <rPr>
        <b/>
        <sz val="10"/>
        <rFont val="Arial Narrow"/>
        <family val="2"/>
      </rPr>
      <t xml:space="preserve"> Part-B:</t>
    </r>
    <r>
      <rPr>
        <sz val="10"/>
        <rFont val="Arial Narrow"/>
        <family val="2"/>
      </rPr>
      <t xml:space="preserve"> Const. of 2Nos 2x4.50x4.50m RCC Box culvert at Ch. 1300m &amp; 2070m on the same road;</t>
    </r>
    <r>
      <rPr>
        <b/>
        <sz val="10"/>
        <rFont val="Arial Narrow"/>
        <family val="2"/>
      </rPr>
      <t xml:space="preserve"> Part-C:</t>
    </r>
    <r>
      <rPr>
        <sz val="10"/>
        <rFont val="Arial Narrow"/>
        <family val="2"/>
      </rPr>
      <t xml:space="preserve"> Const. of 4Nos U-drain at Ch. 1500m, 1700m, 2500m &amp; 2900m on the same road; (Road ID No: 335515136); under Kotwalipara Upazila District Gopalganj.</t>
    </r>
  </si>
  <si>
    <t>05.05.19</t>
  </si>
  <si>
    <t>30.03.20 Ext. 15.03.21</t>
  </si>
  <si>
    <t>Ms. Amir Enterprise</t>
  </si>
  <si>
    <t>Improvement of Teghoria to Jonasur Road by BC from Ch. 00-1450m Road ID No 335434018 under Kasiani Upazila District Gopalganj Salvage Materials Cost. Tk. 2837988.00.</t>
  </si>
  <si>
    <t xml:space="preserve">  ms.amirenterprise2013@gmail.com</t>
  </si>
  <si>
    <t xml:space="preserve">Construction of 28.00m Long RCC Girder Bridge on Boalnarayon-Ujani Bazar-Durbasur Road at Ch. 00m (Road ID No: 335584031) under Muksudpur Upazila Dist: Gopalganj.
Tender/Proposal Status : Approved  </t>
  </si>
  <si>
    <t>Mukta Construction-Md. Aminur Rahman Poltu (JV), Muksudpur, Gopalganj</t>
  </si>
  <si>
    <t>mukta.arpjv@gmail.com</t>
  </si>
  <si>
    <t>Construction of 27.00m Long PC Girder Bridge on Urfi UPC-Manikhar Hat via Gopalpur Road at Ch. 247m Road ID No 335323010 under Sadar Upazila Dist Gopalganj</t>
  </si>
  <si>
    <t>08.07.21</t>
  </si>
  <si>
    <t>Md. Aminur Rahman Poltu</t>
  </si>
  <si>
    <t>aminur.mok.bd@gmail.com</t>
  </si>
  <si>
    <t>M/s. N. B. Construction</t>
  </si>
  <si>
    <t>nbconstruction991@gmail.com</t>
  </si>
  <si>
    <t xml:space="preserve">Improvement of Jalirpar UP Office-Mochna hat-Nowhata (UZR Bridge) via Nanikhir UP Office Road by BC from Ch.3250-6415m Under Muksudpur Upazila, Dist: Gopalganj. </t>
  </si>
  <si>
    <t>Mukta-NBC (JV), Muksudpur, Gopalganj</t>
  </si>
  <si>
    <t>nbcmuktajv@gmail.com</t>
  </si>
  <si>
    <t>Improvement of Bahirbag-Falshi Road by BC from Ch. 00-2545m under Kasiani Upazila District Gopalganj Road ID No 335434055 Salvage Materials Cost Tk. 6499237.00</t>
  </si>
  <si>
    <t>09.04.21</t>
  </si>
  <si>
    <t>Improvement of Bahirbag-Falshi Road by BC from Ch. 00-2545m under Kasiani Upazila District Gopalganj Road ID No 335434055 Salvage Materials Cost Tk. 6499237.01</t>
  </si>
  <si>
    <t>Improvement of Bahirbag-Falshi Road by BC from Ch. 00-2545m under Kasiani Upazila District Gopalganj Road ID No 335434055 Salvage Materials Cost Tk. 6499237.02</t>
  </si>
  <si>
    <t>Nishit Bosu</t>
  </si>
  <si>
    <t xml:space="preserve">Improvement of Shadhuhati Sarker Bari-Westpara Mosque road by BC at Ch. 00m-820m Const. of 01 No 1x2.60x2.60m RCC Box culvert at Ch. 30m &amp; Const. of 3Nos- U-drain at Ch. 110m 260m &amp; 650m on the same road under Kasiani Upazila District Gopalganj </t>
  </si>
  <si>
    <t>16.04.18</t>
  </si>
  <si>
    <t>22.12.18 Ext. 30.12.20</t>
  </si>
  <si>
    <t>NITAI PADA DATTA</t>
  </si>
  <si>
    <t>nitaipadadatta.muk@gmail.com</t>
  </si>
  <si>
    <t>Pat-A: Const. of 24.00m Long RCC Inverted Girder Bridge on Baraitala RHD-Chumurdi-Dhaka-Barisal road via Godar Vajandi-Fotepotty GPS road at Ch. 2300m &amp; Part- B: Const. of 1x4.50x4.50m RCC Box culvert at Ch. 3400m on the same road (Road ID No: 335584094) under Muksudpur Upazila District Gopalganj.</t>
  </si>
  <si>
    <t>24.02.20 Ext. 30.11.20</t>
  </si>
  <si>
    <t>Nitai Pada Datta, Muksudpur, Gopalganj</t>
  </si>
  <si>
    <t>Part-A Improvement of Sanpukuria KG School-H/O Susen Bodho Road by HBB from Ch. 00-1120m under Sadar Upazila District Gopalganj Road ID No 335325447 Part-B Construction of 03Nos 600mmx600mm size U-drain culvert at Ch. 185m 800m &amp; 950m on the same road and Part-C Construction of 4.00x4.00m 2-vent RCC Box culvert at Ch. 750m on the same road</t>
  </si>
  <si>
    <t>04.02.20</t>
  </si>
  <si>
    <t>Rana Enterprise &amp; Mir Azaz JV, Rajbari</t>
  </si>
  <si>
    <t>rana.azazjv@gmail.com</t>
  </si>
  <si>
    <r>
      <rPr>
        <b/>
        <sz val="10"/>
        <rFont val="Arial Narrow"/>
        <family val="2"/>
      </rPr>
      <t>Part A:</t>
    </r>
    <r>
      <rPr>
        <sz val="10"/>
        <rFont val="Arial Narrow"/>
        <family val="2"/>
      </rPr>
      <t xml:space="preserve"> Improvement of Radhaganj-UPC Nagra Bazar via Uttarpara Road by BC from Ch. 00-1000m Road ID No 335513023 </t>
    </r>
    <r>
      <rPr>
        <b/>
        <sz val="10"/>
        <rFont val="Arial Narrow"/>
        <family val="2"/>
      </rPr>
      <t>Part B:</t>
    </r>
    <r>
      <rPr>
        <sz val="10"/>
        <rFont val="Arial Narrow"/>
        <family val="2"/>
      </rPr>
      <t xml:space="preserve"> Improvement of Radhaganj-UPC Nagra Bazar via Uttarpara Road by BC from Ch.4540-5220m Road ID No 335513023 &amp; </t>
    </r>
    <r>
      <rPr>
        <b/>
        <sz val="10"/>
        <rFont val="Arial Narrow"/>
        <family val="2"/>
      </rPr>
      <t>Part C:</t>
    </r>
    <r>
      <rPr>
        <sz val="10"/>
        <rFont val="Arial Narrow"/>
        <family val="2"/>
      </rPr>
      <t xml:space="preserve"> Improvement of Jotiarbari-Batbari Sudhir Singh House via Madarbari Road by BC from Ch. 00-823m Road ID No 335514060 under Kotwalipara Upazila Dist Gopalganj Salvage Materials Cost Tk. 5770026.00.</t>
    </r>
  </si>
  <si>
    <t>03.05.21</t>
  </si>
  <si>
    <t>M/s. Mir Azaz</t>
  </si>
  <si>
    <t>ms.mir.azaz@gmail.com</t>
  </si>
  <si>
    <t>S S Engineering &amp; Construction Ltd-M/s Anjurul Islam JV</t>
  </si>
  <si>
    <t>sseclanjujv@gmail.com</t>
  </si>
  <si>
    <r>
      <rPr>
        <b/>
        <sz val="10"/>
        <rFont val="Arial Narrow"/>
        <family val="2"/>
      </rPr>
      <t>Part-A:</t>
    </r>
    <r>
      <rPr>
        <sz val="10"/>
        <rFont val="Arial Narrow"/>
        <family val="2"/>
      </rPr>
      <t xml:space="preserve"> Improvement of Balugram-Arpara road at Ch. 00-1400m by BC (Road ID No: 335434009) [Salvage Materials Cost: Tk. 19,21,070.00] ;</t>
    </r>
    <r>
      <rPr>
        <b/>
        <sz val="10"/>
        <rFont val="Arial Narrow"/>
        <family val="2"/>
      </rPr>
      <t xml:space="preserve"> Part-B:</t>
    </r>
    <r>
      <rPr>
        <sz val="10"/>
        <rFont val="Arial Narrow"/>
        <family val="2"/>
      </rPr>
      <t xml:space="preserve"> Improvement of Ratoil UP office (Horticulture Center)-Ghonapara RHD (Tuku Bazar) road at Ch. 3000-3750m by BC (Road ID No: 335433014); </t>
    </r>
    <r>
      <rPr>
        <b/>
        <sz val="10"/>
        <rFont val="Arial Narrow"/>
        <family val="2"/>
      </rPr>
      <t>Part-C:</t>
    </r>
    <r>
      <rPr>
        <sz val="10"/>
        <rFont val="Arial Narrow"/>
        <family val="2"/>
      </rPr>
      <t xml:space="preserve"> Const. of 3Nos 600mmx600mm size U-drain at Ch. 3040m, 3170m &amp; 3525m on the same road; </t>
    </r>
    <r>
      <rPr>
        <b/>
        <sz val="10"/>
        <rFont val="Arial Narrow"/>
        <family val="2"/>
      </rPr>
      <t>Part-D:</t>
    </r>
    <r>
      <rPr>
        <sz val="10"/>
        <rFont val="Arial Narrow"/>
        <family val="2"/>
      </rPr>
      <t xml:space="preserve"> Improvement of Bayespur Manu kha bari-H/O Kamal via Hizli Bottala road at Ch. 2000-2600m by BC (Road ID No: 335434263); </t>
    </r>
    <r>
      <rPr>
        <b/>
        <sz val="10"/>
        <rFont val="Arial Narrow"/>
        <family val="2"/>
      </rPr>
      <t>Part-E:</t>
    </r>
    <r>
      <rPr>
        <sz val="10"/>
        <rFont val="Arial Narrow"/>
        <family val="2"/>
      </rPr>
      <t xml:space="preserve"> Const. of 02Nos U-drain at Ch. 2125m &amp; 2470m on the same road; </t>
    </r>
    <r>
      <rPr>
        <b/>
        <sz val="10"/>
        <rFont val="Arial Narrow"/>
        <family val="2"/>
      </rPr>
      <t>Part-F:</t>
    </r>
    <r>
      <rPr>
        <sz val="10"/>
        <rFont val="Arial Narrow"/>
        <family val="2"/>
      </rPr>
      <t xml:space="preserve"> Improvement of Shibpur-Goalgram Bathandanga Bazar via Doripadmibil Mohespur union border road at Ch. 3200-3790m by BC (Road ID No: 335434003); </t>
    </r>
    <r>
      <rPr>
        <b/>
        <sz val="10"/>
        <rFont val="Arial Narrow"/>
        <family val="2"/>
      </rPr>
      <t>Part-G:</t>
    </r>
    <r>
      <rPr>
        <sz val="10"/>
        <rFont val="Arial Narrow"/>
        <family val="2"/>
      </rPr>
      <t xml:space="preserve"> Const. of 1No 2x4.30x4.30m RCC Box culvert at Ch. 3680m on the same road under Kasiani Upazila District Gopalganj.</t>
    </r>
  </si>
  <si>
    <t>31.3.20</t>
  </si>
  <si>
    <t>S.M. Nazmul Huda, Miapara, Gopalganj</t>
  </si>
  <si>
    <t>smnazmulhuda962@gmail.com</t>
  </si>
  <si>
    <t>Improvement of Amtoli-Kobi Sukanto Vattracharjo bari road to Khundi Roy bari Road by BC from Ch 00-730m Road ID-335515130 under Kotwalipara Upazila Dist Gopalganj Salvage Materials Cost. Tk. 1777287.0</t>
  </si>
  <si>
    <t>16.02.21</t>
  </si>
  <si>
    <t>S.M. Nurul Islam, Sonakur, Gopalganj</t>
  </si>
  <si>
    <t>sm.nurulislam1979@gmail.com</t>
  </si>
  <si>
    <r>
      <rPr>
        <b/>
        <sz val="10"/>
        <rFont val="Arial Narrow"/>
        <family val="2"/>
      </rPr>
      <t>Part-A</t>
    </r>
    <r>
      <rPr>
        <sz val="10"/>
        <rFont val="Arial Narrow"/>
        <family val="2"/>
      </rPr>
      <t xml:space="preserve"> Improvement of Guadana LGED road to Madhusudan House Gobindo Mondir Connecting road by BC from Ch 00-90m Road ID-335915119 </t>
    </r>
    <r>
      <rPr>
        <b/>
        <sz val="10"/>
        <rFont val="Arial Narrow"/>
        <family val="2"/>
      </rPr>
      <t>Part-B</t>
    </r>
    <r>
      <rPr>
        <sz val="10"/>
        <rFont val="Arial Narrow"/>
        <family val="2"/>
      </rPr>
      <t xml:space="preserve"> Improvement of Guadana Adarsho Village to Bikash Biswas House Durga Mondir Connecting road by HBB from Ch 00-120m Road ID-335915121 </t>
    </r>
    <r>
      <rPr>
        <b/>
        <sz val="10"/>
        <rFont val="Arial Narrow"/>
        <family val="2"/>
      </rPr>
      <t>Part-C</t>
    </r>
    <r>
      <rPr>
        <sz val="10"/>
        <rFont val="Arial Narrow"/>
        <family val="2"/>
      </rPr>
      <t xml:space="preserve"> Improvement of Guadana LGED Road to Bango Thakur House Mondir connecting Road by HBB from Ch. 00-45m Road ID-335915124 &amp; </t>
    </r>
    <r>
      <rPr>
        <b/>
        <sz val="10"/>
        <rFont val="Arial Narrow"/>
        <family val="2"/>
      </rPr>
      <t>Part-D</t>
    </r>
    <r>
      <rPr>
        <sz val="10"/>
        <rFont val="Arial Narrow"/>
        <family val="2"/>
      </rPr>
      <t xml:space="preserve"> Improvement of Rakhilabari WAPDA Beri to Kiron Talukder House Manosha Mondir connecting Road by HBB from Ch. 00-55m Road ID-335915127 under Tungipara Upazila Dist Gopalganj</t>
    </r>
  </si>
  <si>
    <t>18.10.20</t>
  </si>
  <si>
    <t>S.M. Traders, Muksudpur, Gopalganj</t>
  </si>
  <si>
    <t>smtraders946@gmail.com</t>
  </si>
  <si>
    <t>Improvement of Doston Hasan Kha house-Motaleb Thakur house Road by BC from Ch 00-500m Road ID No 335435882 under Kasiani Upazila District Gopalganj.</t>
  </si>
  <si>
    <t>17.06.21</t>
  </si>
  <si>
    <t>Saiful Alam Nannu</t>
  </si>
  <si>
    <t>saifulalamnannu21@gmail.com</t>
  </si>
  <si>
    <t>Improvement of Vuaerper Adam Ali Hafizia Madrasha Road to South Side Kashi Bari Jame Mosque Road by BC from Ch. 00-355m under Kotwalipara Upazila, District: Gopalganj (Road ID No: 335515555) [Salvage Materials Cost Tk. 7,07,670.00].</t>
  </si>
  <si>
    <t>SE &amp; NI (JV), Sonakur, Gopalganj</t>
  </si>
  <si>
    <t>seandnijv@gmail.com</t>
  </si>
  <si>
    <t>Construction of 18.00m Long RCC Girder Bridge on Sultanshahi H/School (South side) - Tebaria via Dokhail Road at Ch. 1000m under Sadar Upazila, District: Gopalganj. (Road ID: 335324046)</t>
  </si>
  <si>
    <t>s.m nurulislam</t>
  </si>
  <si>
    <t xml:space="preserve">  sm.nurulislam1979@gmail.com</t>
  </si>
  <si>
    <t>M/S. Sajib Enterprise</t>
  </si>
  <si>
    <t xml:space="preserve">  mssajibenter@gmail.com</t>
  </si>
  <si>
    <t>Development of Patkelbari Bazar (Internal RCC road, Twin Toilet with Two Urinal, 1No Deep Tube-Well &amp; Surface Drainage Work) under Sahapur UP of Sadar Upazila Dist: Gopalganj.</t>
  </si>
  <si>
    <t>Part-1: Improvement of Mandra Bazar-Chitalia Road by HBB from Ch. 500-1550m; Part-2: Construction of 01 No. 600mmx600m RCC U-drain at Ch. 750m on the same Road ( Road ID No: 335514183); Part-3: Improvement of Lakhirpar School-Surjer Kheya Ghat via Chorkholi Mission Road by HBB from Ch. 00-1200m &amp; Part-4: Construction of 01 No. 4.50mx4.50m size 2-vent RCC Box Culvert at Ch. 800m on the same Road ( Road ID No: 335515541) under Kotwalipara Upazila, District: Gopalganj [ Salvage Materials Cost Tk. 47,934.00] .</t>
  </si>
  <si>
    <t>Sikder Zahidul Islam, Pachuria, Gopalganj</t>
  </si>
  <si>
    <t>sikderzahidulislam@gmail.com</t>
  </si>
  <si>
    <r>
      <rPr>
        <b/>
        <sz val="10"/>
        <rFont val="Arial Narrow"/>
        <family val="2"/>
      </rPr>
      <t>Part-A</t>
    </r>
    <r>
      <rPr>
        <sz val="10"/>
        <rFont val="Arial Narrow"/>
        <family val="2"/>
      </rPr>
      <t xml:space="preserve"> Improvement Patgati Mondal House to community Clinic connecting Road by BC from Ch. 00m-102m Road ID-335915160 </t>
    </r>
    <r>
      <rPr>
        <b/>
        <sz val="10"/>
        <rFont val="Arial Narrow"/>
        <family val="2"/>
      </rPr>
      <t>Part-B</t>
    </r>
    <r>
      <rPr>
        <sz val="10"/>
        <rFont val="Arial Narrow"/>
        <family val="2"/>
      </rPr>
      <t xml:space="preserve"> Improvement of Patgati Main Road to Kuddus Fakir Mosjit connecting Road by HBB from Ch. 00-121m Road ID-335915163 </t>
    </r>
    <r>
      <rPr>
        <b/>
        <sz val="10"/>
        <rFont val="Arial Narrow"/>
        <family val="2"/>
      </rPr>
      <t>Part-C</t>
    </r>
    <r>
      <rPr>
        <sz val="10"/>
        <rFont val="Arial Narrow"/>
        <family val="2"/>
      </rPr>
      <t xml:space="preserve"> Improvement of Patgati Mondal House Community Clinic to Achir Khal connecting Road by HBB from Ch. 00m-405m Road ID-335915165 &amp; </t>
    </r>
    <r>
      <rPr>
        <b/>
        <sz val="10"/>
        <rFont val="Arial Narrow"/>
        <family val="2"/>
      </rPr>
      <t>Part-D</t>
    </r>
    <r>
      <rPr>
        <sz val="10"/>
        <rFont val="Arial Narrow"/>
        <family val="2"/>
      </rPr>
      <t xml:space="preserve"> Improvement of Patgati Indurkata Khal Sluice Gate to Munshipara LGED Connecting Road by BC from Ch. 0.00-791m Road ID-335915166 under Tungipara Upazila Dist Gopalganj</t>
    </r>
  </si>
  <si>
    <t>11.05.20</t>
  </si>
  <si>
    <t xml:space="preserve">SS &amp; Rubel (JV) </t>
  </si>
  <si>
    <t>muktomunshi02@gmail.com</t>
  </si>
  <si>
    <t>Construction of 51.00m RCC Girder Bridge on Tengrakhola-Ujani to Shimulshur via Jhutigram road at Ch. 2200m under Muksudpur Upazila District Gopalganj</t>
  </si>
  <si>
    <t>24.05.18</t>
  </si>
  <si>
    <t>25.06.19 Ext. 20.10.20</t>
  </si>
  <si>
    <t>M/S. Rubel Enterprise</t>
  </si>
  <si>
    <t xml:space="preserve">  msrubelenterprise126@gmail.com</t>
  </si>
  <si>
    <t>Subrin &amp; Alam (JV), Stadium Road, Madaripur</t>
  </si>
  <si>
    <t>smacjvca7@gmail.com</t>
  </si>
  <si>
    <t>Improvement of Khejurbari R&amp;H-Parakata-Bhangerhat GC Road from Ch. 00m-3330m under Kotwalipara Upazila District Gopalganj.</t>
  </si>
  <si>
    <t>16.10.21</t>
  </si>
  <si>
    <t>Ms. Subrin Meccano</t>
  </si>
  <si>
    <t xml:space="preserve">  meccanobd@gmail.com</t>
  </si>
  <si>
    <t>M/s. Alam Construction</t>
  </si>
  <si>
    <t>Sunway &amp; Iqbal (JV)</t>
  </si>
  <si>
    <t>sunwayandiqbaljv@gmail.com</t>
  </si>
  <si>
    <r>
      <rPr>
        <b/>
        <sz val="10"/>
        <rFont val="Arial Narrow"/>
        <family val="2"/>
      </rPr>
      <t>Part-A:</t>
    </r>
    <r>
      <rPr>
        <sz val="10"/>
        <rFont val="Arial Narrow"/>
        <family val="2"/>
      </rPr>
      <t xml:space="preserve"> Improvement of Ghonapara Bazar (R&amp;H)-Sajail UP (Vadulia) via Horidaspur GCC Road at Ch. 3000m-5160m &amp; </t>
    </r>
    <r>
      <rPr>
        <b/>
        <sz val="10"/>
        <rFont val="Arial Narrow"/>
        <family val="2"/>
      </rPr>
      <t>Part-B:</t>
    </r>
    <r>
      <rPr>
        <sz val="10"/>
        <rFont val="Arial Narrow"/>
        <family val="2"/>
      </rPr>
      <t xml:space="preserve"> Const. of 04 Nos U-draon on the same road at Ch. 2760m, 3100m, 3850m &amp; 4350m (Road ID No: 335433019) under Kasiani Upazila District Gopalganj</t>
    </r>
  </si>
  <si>
    <t>17.11.19</t>
  </si>
  <si>
    <t>05.10.20</t>
  </si>
  <si>
    <t xml:space="preserve">  ms.sunwaytrading@gmail.com</t>
  </si>
  <si>
    <t>Trimming World, Saltha, Faridpur</t>
  </si>
  <si>
    <t>trimmingworld1972@yahoo.com</t>
  </si>
  <si>
    <t>Improvement of Perar Bari R&amp;H-Bhangerhat GC-Kaligonj GC-Patkelbari GC (Kotalipara part) Road by BC from Ch. 14160m-15060m under Kotalipara Upazila, District: Gopalganj.</t>
  </si>
  <si>
    <t>23.03.20</t>
  </si>
  <si>
    <t>UDICO JV, 418/B Paikpara, Mirpur</t>
  </si>
  <si>
    <t>udicogsjv@gmail.com</t>
  </si>
  <si>
    <r>
      <rPr>
        <b/>
        <sz val="10"/>
        <rFont val="Arial Narrow"/>
        <family val="2"/>
      </rPr>
      <t>Part A:</t>
    </r>
    <r>
      <rPr>
        <sz val="10"/>
        <rFont val="Arial Narrow"/>
        <family val="2"/>
      </rPr>
      <t xml:space="preserve"> Improvement of Bandhabari Land office to Bandhabari-Johorerkandi Road by BC from Ch. 00-440m Road ID No 335515512 </t>
    </r>
    <r>
      <rPr>
        <b/>
        <sz val="10"/>
        <rFont val="Arial Narrow"/>
        <family val="2"/>
      </rPr>
      <t>(Bandhabari)</t>
    </r>
    <r>
      <rPr>
        <sz val="10"/>
        <rFont val="Arial Narrow"/>
        <family val="2"/>
      </rPr>
      <t xml:space="preserve"> </t>
    </r>
    <r>
      <rPr>
        <b/>
        <sz val="10"/>
        <rFont val="Arial Narrow"/>
        <family val="2"/>
      </rPr>
      <t>Part B:</t>
    </r>
    <r>
      <rPr>
        <sz val="10"/>
        <rFont val="Arial Narrow"/>
        <family val="2"/>
      </rPr>
      <t xml:space="preserve"> Improvement of Moddo Bandhabari Womens Madrasha to 27No Road by BC from Ch.00-700m Road ID No 335515513 </t>
    </r>
    <r>
      <rPr>
        <b/>
        <sz val="10"/>
        <rFont val="Arial Narrow"/>
        <family val="2"/>
      </rPr>
      <t xml:space="preserve">(Bandhabari) </t>
    </r>
    <r>
      <rPr>
        <sz val="10"/>
        <rFont val="Arial Narrow"/>
        <family val="2"/>
      </rPr>
      <t xml:space="preserve">&amp; </t>
    </r>
    <r>
      <rPr>
        <b/>
        <sz val="10"/>
        <rFont val="Arial Narrow"/>
        <family val="2"/>
      </rPr>
      <t>Part C:</t>
    </r>
    <r>
      <rPr>
        <sz val="10"/>
        <rFont val="Arial Narrow"/>
        <family val="2"/>
      </rPr>
      <t xml:space="preserve"> Improvement of Bujurgikona Bazar-Mannan Ukil House road via Shitaikundu Bazar Road by BC from Ch. 00-952m Road ID No 335514084 </t>
    </r>
    <r>
      <rPr>
        <b/>
        <sz val="10"/>
        <rFont val="Arial Narrow"/>
        <family val="2"/>
      </rPr>
      <t>(Radhagonj)</t>
    </r>
    <r>
      <rPr>
        <sz val="10"/>
        <rFont val="Arial Narrow"/>
        <family val="2"/>
      </rPr>
      <t xml:space="preserve"> under Kotwalipara Upazila Dist Gopalganj Salvage Materials Cost Tk. 3793429.00.</t>
    </r>
  </si>
  <si>
    <t>UDICO</t>
  </si>
  <si>
    <t xml:space="preserve">  udico@bol-online.com</t>
  </si>
  <si>
    <t>Md. Golam Sarwar</t>
  </si>
  <si>
    <t>mdgolamsar65@gmail.com</t>
  </si>
  <si>
    <t>UDICO JV, 418/B, Paikpara, Mirpur, Dhaka</t>
  </si>
  <si>
    <r>
      <rPr>
        <b/>
        <sz val="10"/>
        <rFont val="Arial Narrow"/>
        <family val="2"/>
      </rPr>
      <t>Part A:</t>
    </r>
    <r>
      <rPr>
        <sz val="10"/>
        <rFont val="Arial Narrow"/>
        <family val="2"/>
      </rPr>
      <t xml:space="preserve"> Remaining work of Boat Landing Ramp of Baghia River at Tungipara Launch Ghat (Near Food Godown).
</t>
    </r>
    <r>
      <rPr>
        <b/>
        <sz val="10"/>
        <rFont val="Arial Narrow"/>
        <family val="2"/>
      </rPr>
      <t>Part B:</t>
    </r>
    <r>
      <rPr>
        <sz val="10"/>
        <rFont val="Arial Narrow"/>
        <family val="2"/>
      </rPr>
      <t xml:space="preserve"> Remaining work of Boat Landing Ramp of Baghia River at Tungipara Launch Ghat (Near Food Godown) under Tungipara Upazila, Dist: Gopalganj. (Canal Digging and Landscape Tree Plantation) </t>
    </r>
    <r>
      <rPr>
        <b/>
        <sz val="10"/>
        <rFont val="Arial Narrow"/>
        <family val="2"/>
      </rPr>
      <t>Part C:</t>
    </r>
    <r>
      <rPr>
        <sz val="10"/>
        <rFont val="Arial Narrow"/>
        <family val="2"/>
      </rPr>
      <t xml:space="preserve"> Electrical work of Boat Landing Ramp of Baghia River at Tungipara Launch Ghat (Near Food Godown).
</t>
    </r>
  </si>
  <si>
    <t>24.08.21</t>
  </si>
  <si>
    <t>Md. Moyenuddin (Bashi) Limited &amp; M/S Hamim International (JV), Jessore.</t>
  </si>
  <si>
    <t xml:space="preserve">  mmbashihamimjv@gmail.com</t>
  </si>
  <si>
    <t>Construction of 788m Long PSC Girder Bridge Over Modhumoti River on Gopinathpur to Ghaghadolaitola Road at Ch. 11280m under Sadar Upazila District Gopalganj [Road ID: 335322019] [Package No. CIB-Gop-W-103]</t>
  </si>
  <si>
    <t>267.75 (300.00)</t>
  </si>
  <si>
    <t>22.11.23</t>
  </si>
  <si>
    <t>M/S Hamim International</t>
  </si>
  <si>
    <t xml:space="preserve">  lubna_khanom665@yahoo.com</t>
  </si>
  <si>
    <t>MD. MOYENUDDIN (BASHI) LIMITED</t>
  </si>
  <si>
    <t>mmbashilimited@gmail.com</t>
  </si>
  <si>
    <t xml:space="preserve">The Azad Engineers, </t>
  </si>
  <si>
    <t>azad.eng2k@gmail.com</t>
  </si>
  <si>
    <t>Widening and Strengthening of Patkelbari GC Road Sadar Portion via Domrasur Road Chainage 00-5860m Road ID No 335322005 under Sadar Upazila Dist Gopalganj.</t>
  </si>
  <si>
    <t>13-08-20 Tk. 6052032.94 (BG)</t>
  </si>
  <si>
    <t>M/S Jakaullah &amp; Brothers, Chuadanga</t>
  </si>
  <si>
    <t xml:space="preserve">  jaka.chuadanga@gmail.com</t>
  </si>
  <si>
    <t>Widening &amp; Strengthening of Ulpur RHD - Ramdia GC Taltola (Sadar portion) Road by BC from Ch. 00-5898m Road ID 335322003 under Sadar Upazila, Dist: Gopalganj.</t>
  </si>
  <si>
    <t>M/S DAS Traders-M/S ANAMICA Traders (JV)</t>
  </si>
  <si>
    <t>msdatjv@gmail.com</t>
  </si>
  <si>
    <t>Widening and Strengthening of Nagra RHD-Bandabari-Ramsil-Shashikor GCC Road from Chainage 5135-10300m Road ID No 335512004 under Kotwalipara Upazila Dist Gopalganj</t>
  </si>
  <si>
    <t>15-10-20 Tk. 11076235.46 (BG)</t>
  </si>
  <si>
    <t>M/S. Das Traders</t>
  </si>
  <si>
    <t xml:space="preserve">  ms.anamicatraders@yahoo.com</t>
  </si>
  <si>
    <t>Widening and Strengthening of Nagra RHD-Bandabari-Ramsil-Shashikor GCC Road from Chainage 10300-14405m Road ID No 335512004 under Kotwalipara Upazila Dist Gopalganj.</t>
  </si>
  <si>
    <t>M/S Ziaul Traders, 37 Tootpara Cross Road-2, Khulna</t>
  </si>
  <si>
    <t>ziaultraders123@yahoo.com</t>
  </si>
  <si>
    <t>Widening and Strengthening of Bashbaria GC- Jhanjhania-Ghagor GC Road from Chainage 00-2700m Road ID No 335912004 under Tungipara Upazila Dist Gopalganj</t>
  </si>
  <si>
    <t>15-10-20 Tk. 4214275.76 (BG)</t>
  </si>
  <si>
    <t>Widening and Strengthening of Bashabaria GC- Bisharkandi GC via Karfa Bazar Toru Bazar Kacharivita Bazar Road by BC from Ch. 00m-4600m Road ID No 335912005 under Tungipara Upazila Dist Gopalganj Salvage Materials Cost. Tk. 757035.00</t>
  </si>
  <si>
    <t>15-10-20 Tk. 7444265.55 (BG)</t>
  </si>
  <si>
    <t>M/S. Sikder Builders</t>
  </si>
  <si>
    <t>ms.sikderbuilders@gmail.com</t>
  </si>
  <si>
    <t>Re-excavation at Kachidah Khal &amp; Refarence Line &amp; b. Re-Excavation at Silna Khal &amp; Reference Line under Sadar Upazila of Gopalganj.</t>
  </si>
  <si>
    <t>24.05.20</t>
  </si>
  <si>
    <t>M/S. Noor Traders</t>
  </si>
  <si>
    <t>noortraders109@gmail.com</t>
  </si>
  <si>
    <t xml:space="preserve">1.a Re-excavation of Muksudpur College Pond , b Construction of 01 No Ghatla 11.40x4.00m for Muksudpur College Pond, 2.a Re-excavation of Maharajpur Kaomi Madrasha Pond, b Construction of 01 No Ghatla 11.60x3.50m for Maharajpur Kaomi Madrasha Pond, 3.a Construction of 01 No Ghatla 9.80x3.50m for Pachra Ali Hafizea Madrasha Pond, 4.a Construction of 01 No Ghatla 9.80x3.50m for Tarail Utterpara Jam-e-Mosque Pond, 5.a Re-excavation of Monirkandi Asraful Ulum Madrasha and Atimkhana Pond, b Construction of 01 No Ghatla 11.60x3.00m for Monirkandi Asraful Ulum Madrasha and Atimkhana Pond under Muksudpur Upazila of Gopalganj. </t>
  </si>
  <si>
    <t>04.06.21</t>
  </si>
  <si>
    <t>M/S.ARFA Enterprise</t>
  </si>
  <si>
    <t>ms.arfaenterprise.muk@gmail.com</t>
  </si>
  <si>
    <t>6.a Re-excavation of Abdul Hai Memorial High School Pond, b Construction of 02 Nos Ghatla 13.40x5.00m for Abdul Hai Memorial High School Pond , 7.a Re-excavation of TCAL High School Pond, b Construction of 01 No Ghatla 9.80x3.00m for TCAL High School Pond, 8.a Re-excavation of APFP Badiuzzaman High School Pond, b Construction of 01 No Ghatla 13.40x5.00m for APFP Badiuzzaman High School Pond under Muksudpur Upazila of Gopalganj</t>
  </si>
  <si>
    <t>M/S. Siyam Enterprise</t>
  </si>
  <si>
    <t>siyamenter@gmail.com</t>
  </si>
  <si>
    <t>1.a Re-excavation of Radhakrisno H/School Pond, b Construction of 01 No Ghatla 13.40X5.00m for Radhakrisno H/School Pond under Kotwalipara Upazila District Gopalganj.</t>
  </si>
  <si>
    <t>07.12.20</t>
  </si>
  <si>
    <t>AT &amp; ATC JV</t>
  </si>
  <si>
    <t xml:space="preserve">  at.atcjv2016@gmail.com</t>
  </si>
  <si>
    <t xml:space="preserve">Construction of 45.00m Long RCC Girder  Bridge over Tarail Khal on  Kushli-Darabashil via Mitrodanga-Sonakhali road at ch. 13040m </t>
  </si>
  <si>
    <t>19.12.16</t>
  </si>
  <si>
    <t>18.11.17</t>
  </si>
  <si>
    <t>M/S Akon Trading &amp; Co</t>
  </si>
  <si>
    <t xml:space="preserve">  nasimakon.trading@gmail.com</t>
  </si>
  <si>
    <t>M/S Arafat Traders</t>
  </si>
  <si>
    <t xml:space="preserve">  hossainmridha7@gmail.com</t>
  </si>
  <si>
    <t>M/S. Mahafuz Khan</t>
  </si>
  <si>
    <t xml:space="preserve">Construction of 75.10m PC Girder bridge on West Majigati-Nowradola road at Ch. 135m  </t>
  </si>
  <si>
    <t>01.07.18</t>
  </si>
  <si>
    <t>M/s. Rabeya Bosri</t>
  </si>
  <si>
    <t>rabeyabosrientp@gmail.com</t>
  </si>
  <si>
    <t>Rehabilitation of Matla Banggobondhu Sriti H/School-Tentulia Pucca Road from Ch: 00m-680m (Road ID No: 335325146) under Sadar Upazila Dist: Gopalganj.</t>
  </si>
  <si>
    <t>M/S. Mariam Traders</t>
  </si>
  <si>
    <t>ms.mariamtraders@gmail.com</t>
  </si>
  <si>
    <t>Development of Boalia Hat (02 Nos Fish Shed, 01 No Meat Shed &amp; 01 No Vegetable Shed) under Sadar Upazila, District: Gopalganj.</t>
  </si>
  <si>
    <t>M/S SUJON ENTERPRISE</t>
  </si>
  <si>
    <t>mssujonenterprise16@gmail.com</t>
  </si>
  <si>
    <t>Part-A: Improvement of Srenibashkati-Kandua Road (Ch. 00m-1000m) &amp; Part-B: Construction of 01No 0.625mx0.60m culvert at Ch. 695m on the same road [Road ID No: 335584117] under Muksudpur Upazila Dist: Gopalganj [Salvage Materials Cost. Tk. 21,29,010.00].</t>
  </si>
  <si>
    <t>29.09.21</t>
  </si>
  <si>
    <t>MME &amp; HJAS (JV)</t>
  </si>
  <si>
    <t>mmeandhjasjv20@gmail.com</t>
  </si>
  <si>
    <t>Construction of 18.00m Long RCC Girder Bridge at Ch. 1600m on Hashua Bazar to Johorerkandi Sunil Boddo House via Kabor Bari GPS Road (Road ID No: 335514048) under Kotwalipara Upazila, District: Gopalganj</t>
  </si>
  <si>
    <t>M/S. Hazi Joynal Abedin &amp; Sons</t>
  </si>
  <si>
    <t>hazijoynal.abedinandsons@gmail.com</t>
  </si>
  <si>
    <t>Nurul Islam &amp; Mahmud (JV)</t>
  </si>
  <si>
    <t>nuruandmahamudjv@gmail.com</t>
  </si>
  <si>
    <t>Improvement of Shalukhar UZR-Vennabari GPS Road by HBB From Ch. 00-1400m under Tungipara Upazila, District: Gopalganj ( Road ID No: 335914036).</t>
  </si>
  <si>
    <t>07.02.21</t>
  </si>
  <si>
    <t>M/S. Mahmud Haque</t>
  </si>
  <si>
    <t>ms.mahmudhaque@gmail.com</t>
  </si>
  <si>
    <t>M/S. B Alam Traders</t>
  </si>
  <si>
    <t>ms.balamtraders@gmail.com</t>
  </si>
  <si>
    <t>Construction of Museum at Ashutia Shahid Muktijodda Mokter Hossain Muktijoddo Sriti Zadughor under Kotwalipara Upazila Dist: Gopalganj.</t>
  </si>
  <si>
    <t>09.06.21</t>
  </si>
  <si>
    <t>Rafiq Construction Co. (Pvt.) Ltd.</t>
  </si>
  <si>
    <t>Improvement of Khagbari Kheyaghat-Ramshil Bazar-Johorerkandi Road by BC from Ch. 00-1180m under Kotwalipara Upazila, District: Gopalganj ( Road ID No: 335514057) [ Salvage Materials Cost Tk. 12,26,460.00].</t>
  </si>
  <si>
    <t>09.02.21</t>
  </si>
  <si>
    <t>M/S. SAFIN ENTERPRISE</t>
  </si>
  <si>
    <t>safinegp@gmail.com</t>
  </si>
  <si>
    <t>Improvement of Ray Bari Narayankhana to kandi Embankment Connecting Road from Ch. 00-1150m by BC under Kotwalipara Upazila, District: Gopalganj (Road ID No: 335515058) [Salvage Materials Cost. Tk. 1,65,614.00].</t>
  </si>
  <si>
    <t>M/s. Meghna Enterprise</t>
  </si>
  <si>
    <t>msmeghnaentr@gmail.com</t>
  </si>
  <si>
    <t>Development of Wapda Hat Market (Women Market &amp; CC Work at Ground Space) under Amtoli UP of Kotwalipara Upazila Dist: Gopalganj.</t>
  </si>
  <si>
    <t>21.07.21</t>
  </si>
  <si>
    <t>M/S. Biswas Traders</t>
  </si>
  <si>
    <t>biswastraders6@gmail.com</t>
  </si>
  <si>
    <t xml:space="preserve">Improvement of Mandra Fazlul Haque Road to Shuko Shikder Bari Road by BC from Ch. 00-550m under Kotwalipara Upazila, District: Gopalganj </t>
  </si>
  <si>
    <t>17.02.21</t>
  </si>
  <si>
    <t>Ariba Enterprise</t>
  </si>
  <si>
    <t xml:space="preserve">  ms.aribaenterprise01@gmail.com</t>
  </si>
  <si>
    <t>Improvement of Charkholi GPS to 115 No South Charkholi GPS Connecting Road by BC from Ch. 00-370m under Kotwalipara Upazila, District: Gopalganj (Road ID No: 335515542) [Salvage Materials Cost Tk. 6,68,353.00].</t>
  </si>
  <si>
    <t>18.02.21</t>
  </si>
  <si>
    <t>13.07.21</t>
  </si>
  <si>
    <t>M/S. Anik Enterprise</t>
  </si>
  <si>
    <t xml:space="preserve">  msanikenterprise702@gmail.com</t>
  </si>
  <si>
    <t>Paer-1: Improvement of Kushli H/O Sahadat Ukil-Ebad Gazi Bridge Connecting Road by BC from Ch. 00-167m (Road ID No: 335914111), Paer-2: Improvement of Kushli Mostagazi More to Tuku Molla House Road by BC from Ch. 00-120m (Road ID No: 335915213), Paer-3: Improvement of Munshir Char Munshi Bari Bridge to Gopalganj-Tungipara Connecting Road by HBB from Ch. 00-90m (Road ID No: 335915183) , Paer-4: Improvement of Borni Biswas Bari to Jam-E-Mosjid Connecting Road by HBB from Ch. 00-160m (Road ID No: 335915181), Paer-5: Improvement of Purbo Borni Near the H/O Zahid Biswas -Biswasbari Mosque Connecting Road by HBB from Ch. 00-92m (Road ID No: 335915186) &amp; Paer-6: Improvement of Gojalia Mohila Madrasha ( Starting from Anwar Sardar House) to Billal SK. Cow Farm Road by HBB from Ch. 00-105m (Road ID No: 335915188) under Tungipara Upazila, District: Gopalganj.</t>
  </si>
  <si>
    <t>06.11.21</t>
  </si>
  <si>
    <t>Afrin Zumu Construction</t>
  </si>
  <si>
    <t xml:space="preserve">  azconstruction268@gmail.com</t>
  </si>
  <si>
    <t>Improvement of Unoshia Monoshabari Road to Purbo Unoshia Mosque Link road via Kaborsthan Road by BC from Ch. 00-583m under Kotwalipara Upazila, District: Gopalganj (Road ID No: 335515553) [Salvage Materials Cost Tk. 14,11,851.00].</t>
  </si>
  <si>
    <t xml:space="preserve">Amena Amir JV </t>
  </si>
  <si>
    <t>amenaamirjv1@gmail.com</t>
  </si>
  <si>
    <t>Construction of 20m Long RCC Girder Bridge on Khanderpar-Joynagor Road at Ch. 3917m under Kasiani Upazila, District: Gopalganj ( Road ID No: 335432006).</t>
  </si>
  <si>
    <t>07.03.21</t>
  </si>
  <si>
    <t>31.01.22</t>
  </si>
  <si>
    <t>M/S. Amena Construction</t>
  </si>
  <si>
    <t xml:space="preserve">  ms.amenaconstruction.bd@gmail.com</t>
  </si>
  <si>
    <t xml:space="preserve">Nuru &amp; Nawrin (JV) </t>
  </si>
  <si>
    <t>nuruandnawrinjv21@gmail.com</t>
  </si>
  <si>
    <t>Widening of Khanderpar-Bathandanga-Joynagar GC Road from Ch. 00-4150m under Muksudpur Upazila, District: Gopalganj ( Road ID No: 335582003).</t>
  </si>
  <si>
    <t>31.02.21</t>
  </si>
  <si>
    <t>3.3.21</t>
  </si>
  <si>
    <t xml:space="preserve">M/S Shorif Farmisey &amp;co-M/S Shikder jeweelers(JV) </t>
  </si>
  <si>
    <t xml:space="preserve">  shorif.shikder.jv21@gmail.com</t>
  </si>
  <si>
    <t>Part-A: Improvement of Baraitala R&amp;H Dhaka Barisal Highway via Gadar Vajondi &amp; Fateparty GPS Road by BC from Ch. 00-1500m &amp; Part-B: Const. of 2Nos U-drain at Ch. 2453m &amp; 2927m and Const. of 1.00x1.00x1.00m Box culvert at Ch. 732m &amp; 427m on the same road under Muksudpur Upazila, District: Gopalganj ( Road ID No: 335584094) [ Salvage Materials Cost Tk. 31,48,580.00].</t>
  </si>
  <si>
    <t>Shorif Farmisey &amp; co</t>
  </si>
  <si>
    <t xml:space="preserve">  shorifpitu@gmail.com</t>
  </si>
  <si>
    <t>M/s. Shikder Jewellers</t>
  </si>
  <si>
    <t xml:space="preserve">  msshikderjewellers@gmail.com</t>
  </si>
  <si>
    <t>M/S N.S Enterprise</t>
  </si>
  <si>
    <t xml:space="preserve">  gsnazmulbsl@gmail.com</t>
  </si>
  <si>
    <t>Improvement of WAPDA hat Bazar R&amp;H-Bandabari UPC Road (Ch. 2000m-2377m) [Road ID No: 335513017] under Kotwalipara Upazila Dist: Gopalganj [Salvage Materials Cost. Tk. 9,89,480.00].</t>
  </si>
  <si>
    <t>3.7.21</t>
  </si>
  <si>
    <t>8.13.21</t>
  </si>
  <si>
    <t>gsnazmulbsl@gmail.com</t>
  </si>
  <si>
    <t>Improvement of Karargati School Road (Ch. 00m-700m) [Road ID No: 335325070] under Sadar Upazila Dist: Gopalganj [Salvage Materials Cost. Tk. 9,95,861.00].</t>
  </si>
  <si>
    <t>11.12.21</t>
  </si>
  <si>
    <t>M/S. Mohur Enterprise</t>
  </si>
  <si>
    <t>msmohurenterprise38@gmail.com</t>
  </si>
  <si>
    <t>Improvement of Kalia Edgha to Azad Mia Bari (Kolia Edgha to H/O Moshasin Mia) Road by HBB from Ch. 00-450m under Muksudpur Upazila, District: Gopalganj (Road ID No: 335585230) [Salvage Materials Cost Tk. 37,960.00].</t>
  </si>
  <si>
    <t>M/S. Kamal Enterprise</t>
  </si>
  <si>
    <t xml:space="preserve">  ms.kamalenterprise87@gmail.com</t>
  </si>
  <si>
    <t>Emergency Maintenance of Nowhata Bazar ( Kutorakandi)-Jalirpar GC Road via Nanikhir UP office from Ch. 00m-5000m [Muksudpur] (Road ID No: 335583009).</t>
  </si>
  <si>
    <t>5.9.21</t>
  </si>
  <si>
    <t>M/S. Akash Enterprise</t>
  </si>
  <si>
    <t>Improvement of Suktail H/O Mannan Doctor to Suktail GPS Road by BC from Ch. 00-500m under Sadar Upazila, District: Gopalganj (Road ID No: 335325337) [Salvage Materials Cost Tk. 3,31,274.00].</t>
  </si>
  <si>
    <t>13.08.21</t>
  </si>
  <si>
    <t>m/s karuna traders</t>
  </si>
  <si>
    <t>ms.karunatraders@gmail.com</t>
  </si>
  <si>
    <t>Improvement of Ulpur-Kathalbari-Nizra Road (Ch. 00m-500m) [Road ID No: 335324117] under Sadar Upazila Dist: Gopalganj.</t>
  </si>
  <si>
    <t>03.04.21</t>
  </si>
  <si>
    <t>Aziz &amp; Brothers</t>
  </si>
  <si>
    <t xml:space="preserve">  azizbrothers555@gmail.com</t>
  </si>
  <si>
    <t>Improvement of Char Gobra-Girisnagar Road (Ch. 00m-1000m) [Road ID No: 335324026] under Sadar Upazila Dist: Gopalganj [Salvage Materials Cost. Tk. 4,15,191.00].</t>
  </si>
  <si>
    <t>ZT-JC (JV)</t>
  </si>
  <si>
    <t xml:space="preserve">  ztjcjv123@gmail.com</t>
  </si>
  <si>
    <t>Improvement of Tarail GC-Tungipara H/Q via Narayan Khal Road by Uni-Block from Ch. 00-4340m under Tungipara Upazila, District: Gopalganj (Road ID No: 335912012).</t>
  </si>
  <si>
    <t>25.02.21</t>
  </si>
  <si>
    <t>MS.ZIAUL TRADERS</t>
  </si>
  <si>
    <t xml:space="preserve">  ziaultraders123@yahoo.com</t>
  </si>
  <si>
    <t>05.02.21</t>
  </si>
  <si>
    <t>09.11.21</t>
  </si>
  <si>
    <t>M/S. Tajim Traders</t>
  </si>
  <si>
    <t>Improvement of Distail-Korda-Durbasur Road by BC from Ch. 00-1180m under Muksudpur Upazila, District: Gopalganj (Road ID No: 335585043) [Salvage Materials Cost Tk. 24,89,740.00].</t>
  </si>
  <si>
    <t xml:space="preserve">ASCL &amp; MRH JV </t>
  </si>
  <si>
    <t>ascl.mrh21@gmail.com</t>
  </si>
  <si>
    <t>Improvement of Srifalbari Shitla Mondir to Jotiarbari Bridge via Baruabari Ambari &amp; Madarbari Road from Ch. 00-4045m by BC &amp; Constructuon of 6Nos 600x600msize RCC U-drain at Ch. 150m, 820m, 1170m, 3315m, 3460m &amp; 3715m on the same road under Kotwalipara Upazila, District: Gopalganj (Road ID No: 335515485).</t>
  </si>
  <si>
    <t>Architectural &amp; Structural Consultants Ltd.</t>
  </si>
  <si>
    <t xml:space="preserve">  ascl2006@yahoo.com</t>
  </si>
  <si>
    <t>M/S REBEKA ENTERPRISE</t>
  </si>
  <si>
    <t xml:space="preserve">  tuhinkhan.gp@gmail.com</t>
  </si>
  <si>
    <t>Widening of Pachuria-Muksudpur road-Balugram Hat GPS via Aziz-Appale Sh. Mannan &amp; Samchu Road from Ch. 00m-1230m [Muksudpur] (Road ID No: 335584202).</t>
  </si>
  <si>
    <t>23.05.21</t>
  </si>
  <si>
    <t>M/S. Sheikh Traders International</t>
  </si>
  <si>
    <t>sheikhtradersinternational2020@gmail.com</t>
  </si>
  <si>
    <t>Periodic Maintenance of Sreepur Takerhat-Garolgati High School Road from Ch. 2420m-2725m [Muksudpur] (Road ID No: 335584005).</t>
  </si>
  <si>
    <t>13.03.21</t>
  </si>
  <si>
    <t>S.M. RAKIB ENTERPRISE</t>
  </si>
  <si>
    <t>smrakibulislam2017@gmail.com</t>
  </si>
  <si>
    <t>Part-A: Improvement of Borashi Uttarpara Box culvert-Graveyard Road (Ch. 00m-500m) [Road ID No: 335325163] &amp; Part-B: Construction of 02 Nos 0.625mx0.60m culvert at Ch. 170m &amp; 390m on the same road under Sadar Upazila Dist: Gopalganj.</t>
  </si>
  <si>
    <t>3.11.21</t>
  </si>
  <si>
    <t>M/S. Palash Enterprise</t>
  </si>
  <si>
    <t xml:space="preserve">  mspalashenterprise@yahoo.com</t>
  </si>
  <si>
    <t>Periodic Maintenance of Boultali GC-Kathi GC via Bolakoir Hat Road from Ch. 4200m-8060m [Gopalganj-S] (Road ID No: 335322008).</t>
  </si>
  <si>
    <t>10.3.21</t>
  </si>
  <si>
    <t>25.06.21</t>
  </si>
  <si>
    <t>Padma</t>
  </si>
  <si>
    <t xml:space="preserve">  mdmohammadali1966@gmail.com</t>
  </si>
  <si>
    <t>Periodic Maintenance of Rugdi UP office-Molladi Bazar Road from Ch. 00m-3940m [Muksudpur] (Road ID No: 335583016)</t>
  </si>
  <si>
    <t>11.13.21</t>
  </si>
  <si>
    <t>28.06.21</t>
  </si>
  <si>
    <t>M/S. P. R. Prokaushali</t>
  </si>
  <si>
    <t xml:space="preserve">  ms.prprokaushali@gmail.com</t>
  </si>
  <si>
    <t>Construction of Two (2) Storied Rural Market Building ( With 04 Storied Foundation) in Ujani Bazar under Muksudpur Upazila District Gopalganj.</t>
  </si>
  <si>
    <t>Construction of Two (2) Storied Rural Market Building ( With 04 Storied Foundation) in Ramdia Hat under Kasiani Upazila District Gopalganj.</t>
  </si>
  <si>
    <t>Construction of Two (2) Storied Rural Market Building ( With 04 Storied Foundation) in Bhangar Hat under Kotwalipara Upazila District Gopalganj.</t>
  </si>
  <si>
    <t>Mukta Construction -M/S Shikder jewellers(jv)</t>
  </si>
  <si>
    <t>Construction of 30.00m Long PSC Girder Bridge on Bedgram Hari Mondir to BWDB Khal via Purnima GPS Road at Ch. 1622m (Road ID No: 335585270) under Muksudpur Upazila Dist: Gopalganj.</t>
  </si>
  <si>
    <t xml:space="preserve">  muktacon@gmail.com</t>
  </si>
  <si>
    <t>msshikderjewellers@gmail.com</t>
  </si>
  <si>
    <t>M/S Anamica Traders - M/S. Mojumder Enterprise(JV)</t>
  </si>
  <si>
    <t>atmejv21@gmail.com</t>
  </si>
  <si>
    <t>Construction of 60.00m Long RCC Girder Bridge on Horinahati Badsha Member house-Rajapur High School ( Horinahati Bazar-Rajapur High School Rd) Road at Ch. 10m (Road ID No: 335514135) under Kotwalipara Upazila Dist: Gopalganj.</t>
  </si>
  <si>
    <t xml:space="preserve">  mojumderentr@gmail.com</t>
  </si>
  <si>
    <t>Construction of 24.00m Long RCC Girder Bridge on Haldivita Bazar-Pererchar GC via Bahara Bazar [Batikamari-Pererchar (UZR) st. Mandertala Bahara H/O Motabari upto Sluice gate via Bahara GPS] Road at Ch. 3160m (Road ID No: 335584009) under Muksudpur Upazila Dist: Gopalganj.</t>
  </si>
  <si>
    <t>M/s. Naim Enterprise</t>
  </si>
  <si>
    <t>msnaimenterprise8@gmail.com</t>
  </si>
  <si>
    <t>Periodic Maintenance of Kushla (Tupuria)-Ashutia Road from Ch. 1600m-2300m [Kotwalipara] (Road ID No: 335514006).</t>
  </si>
  <si>
    <t>M/S Laboni Traders</t>
  </si>
  <si>
    <t xml:space="preserve">  labonitd001@gmail.com</t>
  </si>
  <si>
    <t>Wideing of Ratoil UP office (Horticulter)-Ghonapara R&amp;H (Tuku Bazar) Road from Ch. 00m-2690m</t>
  </si>
  <si>
    <t>Chowdhury Taj Enterprise</t>
  </si>
  <si>
    <t xml:space="preserve">  baktearchowdhurycb@gmail.com</t>
  </si>
  <si>
    <t>Re-Excavation of Borni Baor-Charkushly Khal (Choto Kushly) at Ch. 00-2500m under Tungipara Upazila, District: Gopalganj.</t>
  </si>
  <si>
    <t>09.09.21</t>
  </si>
  <si>
    <t>NISI ENTERPRISE</t>
  </si>
  <si>
    <t xml:space="preserve">  gopalgonjne87@gmail.com</t>
  </si>
  <si>
    <t>Improvement of Gopalpur-Ramdia-Kamarol Bazar Road by BC from Ch. 00-1280m under Kasiani Upazila, District: Gopalganj</t>
  </si>
  <si>
    <t>M/S J A N BUILDERS</t>
  </si>
  <si>
    <t xml:space="preserve">  janbuildersa@gmail.com</t>
  </si>
  <si>
    <t>Development of Silna Hat 01 No Fish Shed, 01 No Vegetable Shed, Toilet Block &amp; Shallow Tube-well under Sadar Upazila, District: Gopalganj</t>
  </si>
  <si>
    <t>Md. Iqbal Hossain</t>
  </si>
  <si>
    <t>Part-A: Construction of Outlet-1 (Pipe-Sluice) (1Vent-09m) at Ch. 0+410km, Part-B: Construction of WMCA office (12.0mX6.0m), Part-C: Electrical Works of WMCA office, Part-D: Supply of Office Furniture of WMCA Office, Part-E: Documentation of Work of Kathigram Sub-Project (SP ID-72063) under Tungipara Upazila District Gopalganj.</t>
  </si>
  <si>
    <t>12.03.22</t>
  </si>
  <si>
    <t>Part-A: Construction of Box culvert 2 Vent (5.0mx6.0m) at ( Ch. 0+005km), Part-B: Construction of Box culvert 1Vent (5.0mx6.0m) at ( Ch. 1+250km), Part-C: Construction of WMCA office (12.0mX6.0m), Part-D: Electrical Works of WMCA office, Part-E: Supply of Office Furniture of WMCA Office, Part-F: Supply of Computer, Part-G: Documentation of Works of Padmabeela Sub-Project (SP ID-72046) under Kasiani Upazila District Gopalganj.</t>
  </si>
  <si>
    <t xml:space="preserve">  khandakershahin.ahmed@yahoo.com</t>
  </si>
  <si>
    <t>Part-A: Construction of Box culvert at Ch. 0+275km (2V-4.5mX5m), Part-B: Construction of WMCA office (12.0mX6.0m), Part-C: Electrical Works of WMCA office, Part-D: Supply of Office Furniture of WMCA Office, Part-E: Documentation of Work of Dighalia Golabari Sub-project (SP ID-72065) under Kotwalipara Upazila District Gopalganj.</t>
  </si>
  <si>
    <t>M/S. Sadman and Brothers</t>
  </si>
  <si>
    <t xml:space="preserve">  mssadmanandbrothers@gmail.com</t>
  </si>
  <si>
    <t>Emergency Maintenance of nilfa Bazar RHD-Ramchondropur GPS via Nilfa Boyra High School Road from Ch. 350m-490m [Tungipara] (Road ID No: 335914064).</t>
  </si>
  <si>
    <t>03.09.21</t>
  </si>
  <si>
    <t>Md. Babul Sheikh</t>
  </si>
  <si>
    <t>sheikhbabuul@gmail.com</t>
  </si>
  <si>
    <t>Improvement of road by HBB on Borni Hat Baily Bridge RHD-Baladanga RHD Road at Ch. 4800m-7800m under Tungipara Upazila, District Gopalganj (Road ID No: 335914101).</t>
  </si>
  <si>
    <t>15.07.21</t>
  </si>
  <si>
    <t>21.03.22</t>
  </si>
  <si>
    <t>MS M A ENGINEERING &amp; MS MIR AZAZ JV</t>
  </si>
  <si>
    <t xml:space="preserve">  azaz.maeng.jv@gmail.com</t>
  </si>
  <si>
    <t>1. Improvement of Kasiani Rail Station-Kasiani Rahuthor Road by BC from Ch. 400m-640m ( Road ID No: 335435128); 2. Improvement of Kasiani GC-Takerhat R&amp;H via Rahuthor Hat Pathorgram (Kasiani Part) ( Kasiani GC Internal Road) Road by BC from Ch. 00m-356m ( Road ID No: 335432007); 3. Improvement of Kasiani Bazar-Kasiani Union Land Office Road by RCC from Ch. 00m-150m ( Road ID No: 335435918) [ Salvage Materials Cost Tk. 85,200.00] &amp; 4. Improvement of Kasiani Bisho Road ( Via Uttorpara Pona Sharif Bari-Pona Madrasha-Kuddus Chairman house) Tuku Mistory house R&amp;H Road from Ch. 00m-1250m; Ch. 00-565m &amp; Ch. 00-160m ( Road ID No: 335435124) [ Salvage Materials Cost Tk. 46,76,312.00] under Kasiani Upazila, District: Gopalganj.</t>
  </si>
  <si>
    <t>UTMIDP-KASI</t>
  </si>
  <si>
    <t xml:space="preserve">  ms.mir.azaz@gmail.com</t>
  </si>
  <si>
    <t>M/S Alif Enterprise</t>
  </si>
  <si>
    <t xml:space="preserve">  ms.alifenterprise1986@gmail.com</t>
  </si>
  <si>
    <t>Part-A: Improvement of Baladanga (UZR)-Dariarkul RNGPS Road (Ch. 850m-2500m) [Road ID No: 335914030] &amp; Part-B: Construction of 01 No 0.90mx0.90m culvert at Ch. 1565 on the same road under Tungipara Upazila Dist: Gopalganj [Salvage Materials Cost. Tk. 45,35,793.00].</t>
  </si>
  <si>
    <t>Khandokar Md. Abul Kalam</t>
  </si>
  <si>
    <t>kmabulkalambd@gmail.com</t>
  </si>
  <si>
    <t>Part-A: Improvement of Machartara High School-Gojalia GPS via Uttar Talpukuria bazar Road (Ch. 00m-1835m) &amp; Part-B: Construction of 02Nos 1.0mx1.0m culvert at Ch. 375m &amp; 655m on the same road [Road ID No: 335514124] under Kotwalipara Upazila Dist: Gopalganj [Salvage Materials Cost. Tk. 38,31,786.00].</t>
  </si>
  <si>
    <t>28.04.22</t>
  </si>
  <si>
    <t xml:space="preserve">S. M. Nazmul Huda </t>
  </si>
  <si>
    <t xml:space="preserve">  smnazmulhuda962@gmail.com</t>
  </si>
  <si>
    <t>Improvement of Barshapara Bazar-Barshapara Graveyard Road (Ch. 1200m-1600m) [Road ID No: 335514068] under Kotwalipara Upazila Dist: Gopalganj [Salvage Materials Cost. Tk. 2,57,918.00].</t>
  </si>
  <si>
    <t>M/S Arif Traders</t>
  </si>
  <si>
    <t xml:space="preserve">  ariftraders2018bd@gmail.com</t>
  </si>
  <si>
    <t>Part-A: Improvement of Hoglakandi R&amp;H-Kalinagor GC (Boalmari) via Arpara (Kasiani Part) Road (Ch. 1400m-3620m) &amp; Part-B: Construction of 02Nos 0.625mx0.625m culvert at Ch. 2780m &amp; 3070m on the same road [Road ID No: 335432017] under Kasiani Upazila Dist: Gopalganj [Salvage Materials Cost. Tk. 50,35,541.00].</t>
  </si>
  <si>
    <t>M/S. Benojire Construction</t>
  </si>
  <si>
    <t>ms.benojirconstruction@gmail.com</t>
  </si>
  <si>
    <t>Supply and Installation of AC at Gopalganj PTI for Systematic English Training Course under Sadar Upazila, District Gopalganj.</t>
  </si>
  <si>
    <t>M/S Alifa Enterprise</t>
  </si>
  <si>
    <t>ms.alifaenterprise.egp@gmail.com</t>
  </si>
  <si>
    <t>Improvement of Tupuria Uttarpara Sohorab Shaikh house-(Hafizur Rahman house) Moksed Member house Road (Ch. 00m-390m) [Road ID No: 335515273] under Kotwalipara Upazila Dist: Gopalganj [Salvage Materials Cost. Tk. 4,14,764.00].</t>
  </si>
  <si>
    <t>19.07.21</t>
  </si>
  <si>
    <t>25.12.21</t>
  </si>
  <si>
    <t>Sikder Zahidul Islam</t>
  </si>
  <si>
    <t>Part-A: Improvement of Bhangerhat School (Narayan Ojha house)-Latenga Polotona R&amp;H Road (Ch. 00m-2535m) &amp; Part-B: Construction of 04Nos 0.60mx0.60m culvert at Ch. 440m, 650m, 915m &amp; 1290m on the same road [Road ID No: 335514040] under Kotwalipara Upazila Dist: Gopalganj [Salvage Materials Cost. Tk. 48,60,802.00].</t>
  </si>
  <si>
    <t xml:space="preserve">M/S Asia Enterprise </t>
  </si>
  <si>
    <t>ms.asiaenterprise1988@gmail.com</t>
  </si>
  <si>
    <t>Re-Excavation of Purbo WAPDA-West Lakanda Khal from Ch. 00-3500m under Kotwalipara Upazila, District: Gopalganj.</t>
  </si>
  <si>
    <t>10.12.21</t>
  </si>
  <si>
    <t>M/S SHEIKH ENTERPRISE</t>
  </si>
  <si>
    <t>sheikhegp19@gmail.com</t>
  </si>
  <si>
    <t>Re-Excavation of Dakhin Para-Chitrapara Khal from Ch. 00-3000m under Kotwalipara Upazila, District: Gopalganj.</t>
  </si>
  <si>
    <t>30.03.22</t>
  </si>
  <si>
    <t>Improvement of Char Gobra RHD(H/O) Monayem Khan)-(H/O) Mahammud) Road by BC from Ch. 00-710m ( Road ID No: 335325005) under Sadar Upazila, District: Gopalganj (Salvaged Materials Cost. Tk. 1,40,968.00).</t>
  </si>
  <si>
    <t>Malek &amp; Motiar (JV)</t>
  </si>
  <si>
    <t>Part-1: Improvement of Kalabari Bus stand-Radhakanto High School-Kaliganj Bazar Road by HBB from Ch. 00m-1050m ( Road ID No: 335514056) , Part-2:(A) Improvement of Hijolbari GPS-Labobari GPS Road by HBB from Ch. 00m-1550m &amp; (B) Construction of 01No 2-Vent 4.50mx4.50m RCC Box culvert at Ch. 1520m on the same road ( Road ID No: 335515459) under Kotwalipara Upazila, District: Gopalganj.</t>
  </si>
  <si>
    <t>Part-1: Improvement of Labubari GPS-Lakhanda via Paikerbari, Tulsibari &amp; Roybari Road by HBB from Ch. 00m-2216m ( Road ID No: 335515495) , Part-2: Improvement of Chowdhury Hat Bazar-Goualanko Road by HBB from Ch. 00m-660m ( Road ID No: 335515132), Part-3: Improvement of Chitrapara Hasan Mia House-Late Jaynal Mia Madrasha Connecting Road by HBB from Ch. 00m-360m (Road ID No: 335515549) &amp; Part-4: Improvement of Uttarpara Pucca Road to Eidgha via DLO Emdad Talukder House Road by HBB from Ch. 00m-830m (Road ID No: 335515559) under Kotwalipara Upazila, District: Gopalganj.</t>
  </si>
  <si>
    <t>14.06.22</t>
  </si>
  <si>
    <t>M/S. Rifat Enterprise</t>
  </si>
  <si>
    <t xml:space="preserve">  ms.rifatenterprise02@gmail.com</t>
  </si>
  <si>
    <t>Improvement of Jalirpar-Mochna (UNR)-Gunahar to Madrasha and H/O Amir shop-Nanikhir (Gonuher UNR to Madrasha via Namekir H/O Amir shop) Road by HBB from Ch. 00m-1000m under Muksudpur Upazila, District: Gopalganj</t>
  </si>
  <si>
    <t>M/S. Kohinoor Enterprise and M/S. Lutful Kabir JV</t>
  </si>
  <si>
    <t xml:space="preserve">  kohinoorlutful77@gmail.com</t>
  </si>
  <si>
    <t>Part-1: Improvement of Kushla-Kalabari Road by HBB from Ch. 1000m-8000m including protective works &amp; small structure , Part-2: Construction of 20.00m Long RCC Girder Bridge at Ch. 6430m on the same road, Part-3: Construction of 25.00m Long RCC Slab Bridge at Ch. 7885m on the same road, Part-4: Construction of 14.00m Long RCC Slab Bridge at Ch. 4000m on the same road &amp; Part-5: Construction of 13.00m Long RCC Slab Bridge at Ch. 650m on the same road ( Road ID No: 335513018) under Kotwalipara Upazila, District: Gopalganj.</t>
  </si>
  <si>
    <t>07.06.22</t>
  </si>
  <si>
    <t>M/S. Kohinoor Enterprise</t>
  </si>
  <si>
    <t xml:space="preserve">  badal_barisal@yahoo.com</t>
  </si>
  <si>
    <t>M/S. Lutful Kabir</t>
  </si>
  <si>
    <t>Part-1 Improvement of Kushla-Kalabari Road by HBB from Ch. 8000m-12410m including protective works &amp; small structure Part-2 Construction of 13.00m Long RCC Slab Bridge at Ch. 10050m on the same road Part-3 Construction of 18.00m Long RCC Girder Bridge at Ch. 9450m on the same road Part-4 Construction of 14.00m Long RCC Slab Bridge at Ch. 11752m on the same road Part-5 Construction of 24.00m Long RCC Girder Bridge at Ch. 10965m on the same road &amp; Part-6 Construction of 30.00m Long RCC Girder Bridge at Ch. 11985m Road ID No 335513018 under Kotwalipara Upazila District Gopalganj.</t>
  </si>
  <si>
    <t>Taj Enterprise</t>
  </si>
  <si>
    <t xml:space="preserve">  tajenterprise.bd1@gmail.com</t>
  </si>
  <si>
    <t>Emergency Maintenance of 01 No. 2.00mx2.00m RCC Box culvert on Parulia-Ramdia via Khagrabaria Bazar at Ch. 2390m [Kasiani] (Road ID No: 335434002).</t>
  </si>
  <si>
    <t>17.08.21</t>
  </si>
  <si>
    <t>M/S OSIK SUPER MARKET</t>
  </si>
  <si>
    <t xml:space="preserve">  ms.osiksupermarket@gmail.com</t>
  </si>
  <si>
    <t>Rehabilitation of Pinjuri-Suagram road to Habib mia house-Sonatia GPS Road from Ch. 00m-140m [Kotwalipara] (Road ID No: 335515096).</t>
  </si>
  <si>
    <t>18.12.21</t>
  </si>
  <si>
    <t>17.02.22</t>
  </si>
  <si>
    <t>ABRAR ENTERPRISE</t>
  </si>
  <si>
    <t>abrarenterprise21@gmail.com</t>
  </si>
  <si>
    <t>Emergency Maintenance of 01 No. 2.00mx2.00m RCC Box culvert on Joynagar-Bashpur (R&amp;H) Mamun's Shop to Jalal Kha House at Ch. 320m [Kasiani] (Road ID No: 335435202).</t>
  </si>
  <si>
    <t>Kamarkhali Chowdhury Traders</t>
  </si>
  <si>
    <t>kamarkhalich.traders@gmail.com</t>
  </si>
  <si>
    <t>Rehabiliation of Moharajpur (UZR)-Ujani (UNR) via Bhabrasure UP Office at Ch. 5040-6040m under Muksudpur Upazila, District: Gopalganj (Road ID No: 335583005).</t>
  </si>
  <si>
    <t>manik saha</t>
  </si>
  <si>
    <t>manikshaha31@gmail.com</t>
  </si>
  <si>
    <t>1.(a) Improvement of Dighirpar Sarbojanin Durga Mondir Pond &amp; (b) Construction of 01 No Ghatla 17.90mX5.00mX4.50m at Dighirpar Sarbojanin Durga Mondir Pond &amp; 2.(a) Improvement of Ragunathpur Dinonath High School Pond &amp; (b) Construction of 01 No Ghatla 12.80mX4.00mX4.50m at Ragunathpur Dinonath High School Pond &amp; under Sadar Upazila District Gopalganj.</t>
  </si>
  <si>
    <t>M/S Saleh Ahmed</t>
  </si>
  <si>
    <t xml:space="preserve">  salehbabul21@gmail.com</t>
  </si>
  <si>
    <t>1.(a) Improvement of Jugidanga Canal from Ch: 0.00-750.00m &amp; (b) Protective work for Jugidanga Canal from Ch: 0.00-750.00m under Tungipara Upazila District Gopalganj.</t>
  </si>
  <si>
    <t>16.06.22</t>
  </si>
  <si>
    <t>1.(a) Improvement of Beparibari Canal ( Part-1) from Ch: 0.00-483.00m &amp; (b) Protective work for Beparibari Canal ( Part-1) from Ch: 0.00-483.00m under Tungipara Upazila District Gopalganj.</t>
  </si>
  <si>
    <t>1.(a) Improvement of Beparibari Canal ( Part-2) from Ch: 483.00-2118.00m ( Effective Length-1490.00m) &amp; (b) Protective work for Beparibari Canal ( Part-1) from Ch: 483.00-2118.00m (Effective Length-1490.00m) under Tungipara Upazila District Gopalganj.</t>
  </si>
  <si>
    <t xml:space="preserve">  siyamenter@gmail.com</t>
  </si>
  <si>
    <t>1.(a) Improvement of Baruabari Baptist Charch Pond &amp; (b) Construction of 01 No Ghatla 17.30mX4.00mX6.00m at Baruabari Baptist Charch Pond under Kotwalipara Upazila District Gopalganj.</t>
  </si>
  <si>
    <t>M/S. Sharif Decorator</t>
  </si>
  <si>
    <t>mssorifdecorators@gmail.com</t>
  </si>
  <si>
    <t>1.(a) Improvement of Gouhardanga Mohila Madrasha Pond &amp; (b) Construction of 01 No Ghatla 12.80mX4.00mX4.50m at Gouhardanga Mohila Madrasha Pond under Tungipara Upazila District Gopalganj.</t>
  </si>
  <si>
    <t>M/S SAJID MEDICAL HALL &amp; CONSTRUCTION</t>
  </si>
  <si>
    <t>mssajidmedicalhallandconst8758@gmail.com</t>
  </si>
  <si>
    <t>1. Construction of 01 No Ghatla 11.60mX4.00mX3.90m in front of Biatul Nur Jam-E-Mosjid at Durgapur Khal under Sadar Upazila District Gopalganj.</t>
  </si>
  <si>
    <t>M/S. Molla Shamim Builders</t>
  </si>
  <si>
    <t>mollatraders1997@gmail.com</t>
  </si>
  <si>
    <t>1.(a) Improvement of Islami Foundation Park Prathomik Biddaloy Pond &amp; (b) Construction of 01 No Ghatla 14.27mX4.00mX4.50m at Islami Foundation Park Prathomik Biddaloy Pond under Kasiani Upazila District Gopalganj.</t>
  </si>
  <si>
    <t>17.01.22</t>
  </si>
  <si>
    <t>Construction of 64.00m RCC Girder Bridge on Mobarakkandi-Adampur Bazar via Gopalpur Bazar GPS Road at Ch. 700m under Muksudpur Upazila Dist: Gopalganj</t>
  </si>
  <si>
    <t>Nuru - Emdad (JV)</t>
  </si>
  <si>
    <t xml:space="preserve">  nuruandemdadjv@gmail.com</t>
  </si>
  <si>
    <t>Part-1: Improvement of Bandhabari Khan bazar to Korim Hawlader house via 119 No Govt. Primary School Road by HBB from Ch. 00m-660m ( Road ID No: 335515526); Part-2: Improvement of Bandhabari Land office to Bandhabari-Bhai Bhai bazar connecting Road by HBB from Ch. 00m-314m (Road ID No: 335515518), Part-3: Improvement of Bandhabari-Bhai Bhai bazar to Engineer Mintu Gazi house Road by BC from Ch. 00m-265m ( Road ID No: 335515580) &amp; Part-4: Improvement of Horinahati DB Road to Moddho Horinahati via Shuvash Das house Road by BC from Ch. 00m-390m ( Road ID No: 335515524) under Kotwalipara Upazila, District: Gopalganj.</t>
  </si>
  <si>
    <t>25.06.22</t>
  </si>
  <si>
    <t xml:space="preserve">Md. Emdadul Haque Biswas </t>
  </si>
  <si>
    <t>biswasemdad@gmail.com</t>
  </si>
  <si>
    <t>Part-1: Improvement of Paikerbari-Polotana Road by HBB from Ch. 1000m-4640m; Part-2: Construction of 06Nos 1.0x1.0m RCC culvert at Ch. 1750m, 2950m, 3400m, 3690m, 4300m &amp; 4470m on the same road, Part-3: Construction of 02Nos 4.0x4.0m RCC Box culvert at Ch. 1965m &amp; 2675m on the same road &amp; Part-4: Construction of 02Nos 4.0x5.0m Double vent RCC Box culvert at Ch. 3275m &amp; 4635m on the same road ( Road ID No: 335515003) under Kotwalipara Upazila, District: Gopalganj.</t>
  </si>
  <si>
    <t>JIM CORPORATION</t>
  </si>
  <si>
    <t xml:space="preserve">  jimcorporation2020@gmail.com</t>
  </si>
  <si>
    <t>Construction of Two (2) Storied Rural Market Building ( With 04 Storied Foundation) in Khandarpar Bazar under Muksudpur Upazila District Gopalganj.</t>
  </si>
  <si>
    <t>12.09.21</t>
  </si>
  <si>
    <t>23.07.22</t>
  </si>
  <si>
    <t>m/s mizan enterprice</t>
  </si>
  <si>
    <t>Construction of 24.00m Long RCC Girder Bridge on Boraitala-Muksudpur Road to Batikamari Village including a bridge Road at Ch. 00m under Muksudpur Upazila, District: Gopalganj (Road ID No: 335584066)</t>
  </si>
  <si>
    <t>30.06.22</t>
  </si>
  <si>
    <t xml:space="preserve">Construction of 24.00m Long RCC Girder Bridge on Gohala Bazar Bhadakhali via-Gohala High School Road at Ch. 1530m under Muksudpur Upazila, District: Gopalganj (Road ID No: 335584087) </t>
  </si>
  <si>
    <t>Md. Rezaul Karim</t>
  </si>
  <si>
    <t xml:space="preserve">  rezaulkarimfaridpur@gmail.com</t>
  </si>
  <si>
    <t>Construction of 30.00m Long PSC Girder Bridge on Jalirpar UP office-Mochna Hat-Nowhata (UZR Bridge) via Nanikhir UP office Road at Ch. 7539m under Muksudpur Upazila, District: Gopalganj (Road ID No: 335583013)</t>
  </si>
  <si>
    <t>02.09.21</t>
  </si>
  <si>
    <t>31.05.22</t>
  </si>
  <si>
    <t xml:space="preserve">  noortraders109@gmail.com</t>
  </si>
  <si>
    <t>Improvement of Khagbari Baptist Charch to Khagbari field Connecting Road by HBB from Ch. 00-90m (Road ID No: 335515489) under Kotwalipara Upazila, District: Gopalganj.</t>
  </si>
  <si>
    <t>M/S. Kusum Enterprise</t>
  </si>
  <si>
    <t>kusumenterpr@gmail.com</t>
  </si>
  <si>
    <t>Improvement of Doglash Bazar pucca road to Gabbari Dr. Shushil Bakchi house via Molla bazar Road by BC from Ch. 00-750m (Road ID No: 335515491) under Kotwalipara Upazila, District: Gopalganj.</t>
  </si>
  <si>
    <t>08.09.21</t>
  </si>
  <si>
    <t>Part-1: Improvement of Pohorerbari Pulin Halder house to Ronojit Panday house Road by HBB from Ch. 00-840m; Part-2: Construction of 01 No. 4.00mx4.50m size 2-vent RCC Box Culvert at Ch. 400m on the same Road &amp; Part-3: Construction of 01 No. 600mmx600m RCC U-drain at Ch. 650m on the same Road (Road ID No: 335515265) under Kotwalipara Upazila, District: Gopalganj.</t>
  </si>
  <si>
    <t>25.08.21</t>
  </si>
  <si>
    <t>Improvement of Kakdanga LGED Road-Baki Sikder House via Bora Mosque Road by HBB from Ch. 00-430m ( Road ID No: 335515475) under Kotwalipara Upazila, District: Gopalganj.</t>
  </si>
  <si>
    <t>M/S. HASAN BUILDERS</t>
  </si>
  <si>
    <t xml:space="preserve">  hasan.smu@gmail.com</t>
  </si>
  <si>
    <t>Improvement of Uttor Hiron GPS front side Bridge-Chailtabari Road via Thakur bari Road by HBB from Ch. 00-770m ( Road ID No: 335515570) under Kotwalipara Upazila, District: Gopalganj.</t>
  </si>
  <si>
    <t>18.01.22</t>
  </si>
  <si>
    <t>M/S P R Construction</t>
  </si>
  <si>
    <t xml:space="preserve">  ms.prconstruction21@gmail.com</t>
  </si>
  <si>
    <t>Improvement of Tarashi Baily bridge-Kushla Bazar Connecting Road via Tarashi Uttarpara Sluice Gate Majbari-Kushla bridge Khal purbopar Rokonuddin GPS Road by HBB From Ch. 00-1260m ( Road ID No: 335515564) under Kotwalipara Upazila, District: Gopalganj.</t>
  </si>
  <si>
    <t>22.04.22</t>
  </si>
  <si>
    <t>M/S N.A.R Builders</t>
  </si>
  <si>
    <t>Improvement of Kotalipara-Gopalganj Road to Majbari-BRAC School via Nur Islam house Road by HBB from Ch. 00-475m ( Road ID No: 335515120) under Kotwalipara Upazila, District: Gopalganj.</t>
  </si>
  <si>
    <t>M/S RK Traders</t>
  </si>
  <si>
    <t xml:space="preserve">  rktraders2018bd@gmail.com</t>
  </si>
  <si>
    <t>Improvement of Majbari-Tungipara GC Road South side of Hiron Union Parishad to Borshapara Kulkana bridge via Momrejbari Road by HBB From Ch. 00-865m ( Road ID No: 335515591) under Kotwalipara Upazila, District: Gopalganj.</t>
  </si>
  <si>
    <t>11.01.22</t>
  </si>
  <si>
    <t>Part-1: Improvement of Trashi Sluice gate to Loharonko bridge new road via Majbari Road by HBB From Ch. 00-2180m &amp; Part-2: Construction of 03 Nos 1.0mx1.0m RCC U-drain culvert at Ch. 1620m, 1920m &amp; 2020m on the same road ( Road ID No: 335515562) under Kotwalipara Upazila, District: Gopalganj.</t>
  </si>
  <si>
    <t>11.08.22</t>
  </si>
  <si>
    <t xml:space="preserve">  sheikhbabuul@gmail.com</t>
  </si>
  <si>
    <t>IImprovement of Gugrahati WAPDA Road to Tarakandor Bazar Road by HBB from Ch. 100-1600m (Road ID No: 335514162) under Kotwalipara Upazila, District: Gopalganj.</t>
  </si>
  <si>
    <t>M/S. B. M. BORHANUDDIN</t>
  </si>
  <si>
    <t xml:space="preserve">  bmegp19@gmail.com</t>
  </si>
  <si>
    <t>Improvement of South Hiron VC house-Katavita via Engineer Iskandar house Road by HBB from Ch. 00-770m ( Road ID No: 335515574) under Kotwalipara Upazila, District: Gopalganj.</t>
  </si>
  <si>
    <t>12.01.22</t>
  </si>
  <si>
    <t>M/S. Al-Amin Enterprise</t>
  </si>
  <si>
    <t xml:space="preserve">  ms.alaminenter@gmail.com</t>
  </si>
  <si>
    <t>Improvement of Khagbari bazar to Mrinal Joydhor house Road by HBB from Ch. 00-1000m (Road ID No: 335514155) under Kotwalipara Upazila, District: Gopalganj.</t>
  </si>
  <si>
    <t>24.01.22</t>
  </si>
  <si>
    <t>Md. Babul Hazra</t>
  </si>
  <si>
    <t xml:space="preserve">  md.babulhazra00@gmail.com</t>
  </si>
  <si>
    <t>Part-1: Improvement of Dharabasail-Nayakandi Road to Labu Bari Road via Machartara GPS Road by HBB From Ch. 00-1100m, Part-2: Construction of 01 No 2 vent 4.50mx4.50m RCC Box culvert at Ch. 450m on the same road &amp; Part-3: Construction of 02 Nos 0.600mx0.60m RCC U-drain culvert at Ch. 240m &amp; 720m on the same road ( Road ID No: 335515289) under Kotwalipara Upazila, District: Gopalganj.</t>
  </si>
  <si>
    <t>11.05.22</t>
  </si>
  <si>
    <t>M/S. Nahar Traders</t>
  </si>
  <si>
    <t xml:space="preserve">  ms.nahartraders10@gmail.com</t>
  </si>
  <si>
    <t>Construction of 3 vents 4.50mx5.0m RCC Box culvert on Nayakanda (FWC) Chairman Bari Gazina Road at Ch. 1800m (Road ID No: 335584025) under Muksudpur Upazila, District: Gopalganj.</t>
  </si>
  <si>
    <t>M/S. MONCHI ENTERPRISE</t>
  </si>
  <si>
    <t>ms.monshienterprise2018@gmail.com</t>
  </si>
  <si>
    <t>Improvement of Rajoir-Kotalipara Road near Lutfor Rahman Bacchu House to Choto Digholia Primary School Connecting Road by HBB from Ch. 00-400m (Road ID No: 335515487) under Kotwalipara Upazila, District: Gopalganj.</t>
  </si>
  <si>
    <t>23.12.21</t>
  </si>
  <si>
    <t>22.05.22</t>
  </si>
  <si>
    <t xml:space="preserve">  ms.tajimtraders@gmail.com</t>
  </si>
  <si>
    <t>Improvement of Radhagonj Bazar Bridge to Radhagonj UPC via Dokhin Gashbari Road by BC from Ch. 00-1000m under (Road ID No: 335513027) under Kotwalipara Upazila, District: Gopalganj [ Salvage Materials Cost Tk. 24,72,999.00].</t>
  </si>
  <si>
    <t>M/S A B BUILDERS</t>
  </si>
  <si>
    <t xml:space="preserve">  abbuilders19@gmail.com</t>
  </si>
  <si>
    <t>Part-1: Improvement of 93No Dhorar GPS Baka Doctor house via Dharar Central Jame Mosque Road by HBB from Ch. 00-250m ( Road ID No: 335515537); Part-2: Improvement of Kandi Jame Mosque-Shawkhat Sheikh House Road by HBB from Ch. 00-400m ( Road ID No: 335515536); Part-3: Improvement of Gopalganj Paisherhat R&amp;H-Hanif Khandoker House via Topuria Central Jame Mosque Road by HBB from Ch. 00-480m ( Road ID No: 335515534) &amp; Part-4: Improvement of Kushla UPC-Kolabari UPC Road to Uttar Purbopara Road via Mujam Sheikh house Road by HBB from Ch. 00-340m ( Road ID No: 335515538) under Kotwalipara Upazila, District: Gopalganj.</t>
  </si>
  <si>
    <t>Nila Enterprise</t>
  </si>
  <si>
    <t xml:space="preserve">  nilaenterprise33@gmail.com</t>
  </si>
  <si>
    <t>Part-1: Improvement of Talpukuria Bazar to Uttar Talpukuria GPS via High School Road by HBB from Ch. 00-850m; Part-2: Construction of 01 No 4.50x4.50m 2-vent RCC Box culvert at Ch. 850m on the same road &amp; Part-3: Construction of 02 Nos 600mmx600m RCC U-drain at Ch. 200m &amp; 500m on the same road ( Road ID No: 335514147) under Kotwalipara Upazila, District: Gopalganj.</t>
  </si>
  <si>
    <t>Part-A: Improvement of Chandradighalia-Gosegati-Sonasur road (Ch. 2100m-2400m) &amp; Part-B: Construction of 01No 0.800mx0.60m culvert at Ch. 2300m on the same road [Road ID No: 335324094] under Sadar Upazila District Gopalganj [Salvage Materials Cost Tk. 69,223.00].</t>
  </si>
  <si>
    <t>06.08.22</t>
  </si>
  <si>
    <t xml:space="preserve">Md. Khaled Hasan      </t>
  </si>
  <si>
    <t xml:space="preserve">   mdkhaledhasan3@gmail.com</t>
  </si>
  <si>
    <t>Improvement of Ujani UZR-Balnarayon UNR Road via H/O Afseruddin Talukder (Paraihati Bridge H/O Afser Talukder) to Ujani UNR Road by BC from Ch. 00-600m (Road ID No: 335584013) under Muksudpur Upazila, District: Gopalganj [Salvage Materials Cost Tk. 14,46,756.00].</t>
  </si>
  <si>
    <t>12.05.22</t>
  </si>
  <si>
    <t>M/S. Alamin Enterprise</t>
  </si>
  <si>
    <t xml:space="preserve">  ms.alaminenterprise.bd@gmail.com</t>
  </si>
  <si>
    <t>Improvement of Chitoshi GPS-Kandiper Mosque via Alamgir house Road by HBB from Ch. 1000-2370m (Road ID No: 335515480) under Kotwalipara Upazila, District: Gopalganj.</t>
  </si>
  <si>
    <t>Part-A: Construction of WMCA office (12.0mX6.0m), Part-B: Electrical Works of WMCA office, Part-C: Supply of Office Furniture of WMCA Office, Part-D: Documentation of Work of Talibhita-Suchor Khal (SP ID-72064) under Sadar Upazila District Gopalganj.</t>
  </si>
  <si>
    <t>21.09.21</t>
  </si>
  <si>
    <t xml:space="preserve">  ms.showrovetraders@gmail.com</t>
  </si>
  <si>
    <t>Supplying of Materials for MMT in LGED Gopalganj</t>
  </si>
  <si>
    <t>Rehabiliation of Gopinathpur Kazi Bazar-H/O DC Kazi Rezaul Hoque Road from Ch. 00-578m under Sadar Upazila, District: Gopalganj. (Road ID No: 335325395).</t>
  </si>
  <si>
    <t>13.05.22</t>
  </si>
  <si>
    <t>25.03.22</t>
  </si>
  <si>
    <t>M/S. KHONDOKAR TRADERS</t>
  </si>
  <si>
    <t xml:space="preserve">  khondokaregp2019@gmail.com</t>
  </si>
  <si>
    <t>Improvement of Kushla UPC-Ghagore Bazar Road (Ch. 2350m-3280m) [Road ID No: 335513025] under Kotwalipara Upazila Dist: Gopalganj [Salvage Materials Cost. Tk. 23,11,289.00].</t>
  </si>
  <si>
    <t>IRIDP-4</t>
  </si>
  <si>
    <t>26.01.22</t>
  </si>
  <si>
    <t xml:space="preserve">  mssorifdecorators@gmail.com</t>
  </si>
  <si>
    <t>Part-A: Improvement of road by HBB on Zikabari Dhalibari Carpeting Road-Solier kul Primary School at Ch. 500m-1500m with 1No ( 0.600mx0.600m) U-drain at Ch. 1350m &amp; Part-B: Construction of 1no Double Vent RCC Box culvert ( 4.30mx4.30m) on Zikabari Dhalibari Carpeting Road-Solier kul Primary School road at Ch. 950m under Kasiani Upazila, District Gopalganj (Road ID No: 335435870).</t>
  </si>
  <si>
    <t>02.21.22</t>
  </si>
  <si>
    <t>Improvement of Road of Jeweel Mollah at Nizamkandi Road (Ch. 00m-580m) [Road ID No: 335435847] under Kasiani Upazila Dist: Gopalganj [Salvage Materials Cost. Tk. 1,50,716.00].</t>
  </si>
  <si>
    <t>15.03.22</t>
  </si>
  <si>
    <t>M/s. Lalin Traders</t>
  </si>
  <si>
    <t xml:space="preserve">  lalintraders@gmail.com</t>
  </si>
  <si>
    <t>Part-1: Improvement of Ramnagar Bazar to Rabbi Sado Asrom via Sluice Gate Road by HBB from Ch. 00-1150m; Part-2: Construction of 01 No. 4.00mx4.00m RCC Box Culvert at Ch. 900m on the same Road ( Road ID No: 335514179); Part-3: Improvement of Kalabari Sluice Gate to R&amp;H Connecting Road via Poschim Kalabari GPS Road by HBB from Ch. 325-1600m &amp; Part-4: Construction of 02 Nos. 600mmx600m RCC U-drain at Ch. 650m &amp; 1350m on the same Road ( Road ID No: 335514177) under Kotwalipara Upazila, District: Gopalganj.</t>
  </si>
  <si>
    <t>Part-1: Improvement of Venna bari to Jogodish Mollic bari via Amgram GPS Road by HBB from Ch. 00-2400m; Part-2: Construction of 01 No 4.50x4.50m 2-vent RCC Box culvert at Ch. 420m on the same road &amp; Part-3: Construction of 04 Nos 600mmx600m RCC U-drain at Ch. 200m, 600m, 1450m &amp; 1900m on the same road ( Road ID No: 335515577) under Kotwalipara Upazila, District: Gopalganj.</t>
  </si>
  <si>
    <t>M/S. Munna Enterprise</t>
  </si>
  <si>
    <t xml:space="preserve">  ms.munnaenterprise2018@gmail.com</t>
  </si>
  <si>
    <t>1.(a) Improvement of Gopalganj Sadar Upazila Parishad Pond, (b) Construction of 02 Nos Ghatla 14.725mX4.00mX4.50m &amp; (c) Beautification work of Gopalganj Sadar Upazila Parishad Pond at Gopalganj Sadar Upazila Parishad Pond under Sadar Upazila District Gopalganj.</t>
  </si>
  <si>
    <t>23.09.21</t>
  </si>
  <si>
    <t>16.08.22</t>
  </si>
  <si>
    <t>M/s Durlav Enterprise</t>
  </si>
  <si>
    <t xml:space="preserve">  durlaventerprise@gmail.com</t>
  </si>
  <si>
    <t>1.(a) Improvement of Ulpur Sirajar bari hote Bazar danga khal from Ch. 0.0m-1582.50m &amp; (b) Construction of 01 No Ghatla 9.80mX3.50mX3.00m at Ch. 500m; 2.(a) Improvement of Bolakor Sadar bari bridge hote purbopara choudhuri khal from Ch. 0.0m-1665.12m &amp; (b) Construction of 01 No Ghatla 9.80mX3.50mX3.00m and 3.(a) Improvement of Bolakor Poschimpara koborstan hote bonogram purbopara bridge porjonto khal from Ch. 0.0m-832.97m &amp; (b) Construction of 01 No Ghatla 9.80mX3.50mX3.00m at Ch. 400m under Sadar Upazila District Gopalganj.</t>
  </si>
  <si>
    <t>Md. Rezaul Haq Biswas</t>
  </si>
  <si>
    <t xml:space="preserve">  rezaulhaqbiswas@gmail.com</t>
  </si>
  <si>
    <t xml:space="preserve">1. Improvement of Tarail Bain bari grash khal from Ch. 0.0m-460.47m; 2. Improvement of Chor Gopalpur tuni khali khal from Ch. 0.0m-1004.10m; 3. Improvement of Salukha khal from Ch. 0.0m-1433.70m; 4. Improvement of Dumuria Goru Kata khal from Ch. 0.0m-466.50m; 5. Improvement of Boro Dumuria sibabaoali bari hote nogor vita porjonto norar khal from Ch. 0.0m-803.73m; 6. Improvement of Patgati unionar purbo biler singimari khal from Ch. 0.0m-878.74m; 7. Improvement of Patgati unionar purbo biler sikarir khal from Ch. 0.0m-402.70m; 8. Improvement of Patgati unionar purbo biler gangtipa khal from Ch. 0.0m-416.23m &amp; 9. Improvement of Patgati unionar bania moroler khal from Ch.0.0m-1130.47m under Tungipara Upazila District Gopalganj.
Tender/Proposal Status : Approved  </t>
  </si>
  <si>
    <t>28.09.21</t>
  </si>
  <si>
    <t>21.05.22</t>
  </si>
  <si>
    <t>Sikder Construction</t>
  </si>
  <si>
    <t xml:space="preserve">  mssikderconstruction2020@gmail.com</t>
  </si>
  <si>
    <t>1.(a) Improvement of chandrodip sourov Begom Hafezia Madrasha Pond &amp; (b) Construction of 01 No Ghatla 14.275mX4.00mX4.50m at chandrodip sourov Begom Hafezia Madrasha Pond; 2.(a) Improvement of chandrodip Jame Mosjid Pond, (b) Construction of 01 No Ghatla 14.275mX4.00mX4.50m at chandrodip Jame Mosjid Pond &amp; (c) Beautification work of chandrodip Jame Mosjid Pond and 3.(a) Improvement of Sitarampur Sadhur Bari Sarbojonin Durga Mondir Pond &amp; (b) Construction of 01 No Ghatla 13.40mX4.00mX4.80m at Sitarampur Sadhur Bari Sarbojonin Durga Mondir under Kasiani Upazila District Gopalganj.</t>
  </si>
  <si>
    <t>20.08.22</t>
  </si>
  <si>
    <t>bmegp19@gmail.com</t>
  </si>
  <si>
    <t>1.(a) Improvement of Bonkura Paschimpara Jame Mosque Pond &amp; (b) Construction of 01 No Ghatla of 11.60mX4.00mX3.90m at Bonkura Paschimpara Jame Mosque Pond under Kotwalipara Upazila District Gopalganj.</t>
  </si>
  <si>
    <t>M/S. Tarif &amp; Co.</t>
  </si>
  <si>
    <t>ms.tarifandco@gmail.com</t>
  </si>
  <si>
    <t>1.(a) Improvement of Uluhar to Kotalipara Canal from Ch. 00m-710.44m &amp; (b) Construction of 01 No Ghatla of 9.80mx3.50mx3.00m at Uluhar to Kotalipara Canal under Kotalipara Upazila District Gopalganj.</t>
  </si>
  <si>
    <t>27.09.21</t>
  </si>
  <si>
    <t>18.08.22</t>
  </si>
  <si>
    <t>Part-1: Improvement of Kakdanga Chairman Bari-Katavita via MA Shahid School &amp; College Road by Uni-Block from Ch. 00-1320m; Part-2: Construction of 01 No 1.00x1.00m RCC U-drain at Ch. 1400m on the same road &amp; Part-3: Construction of 01 No 4.00mx4.00m RCC culvert at Ch. 700m on the same road ( Road ID No: 335514174) under Kotwalipara Upazila, District: Gopalganj.</t>
  </si>
  <si>
    <t>28.06.22</t>
  </si>
  <si>
    <t>M/S BHAI BHAI TRADERS - M/S JAHID &amp; BROTHERS (JV)</t>
  </si>
  <si>
    <t xml:space="preserve">  bhaibhai2013jv@gmail.com</t>
  </si>
  <si>
    <t>Widening of Desherhat R&amp;H ( Brick Field Bazar) to Fularpar Bazar via Govindopur UP Office Road from Ch. 00-3100m (Road ID No: 335583026) under Muksudpur Upazila, District: Gopalganj.</t>
  </si>
  <si>
    <t>25.05.22</t>
  </si>
  <si>
    <t xml:space="preserve">  bhaibhai2013@yahoo.com</t>
  </si>
  <si>
    <t>M/S. JAHID &amp; BROTHERS</t>
  </si>
  <si>
    <t xml:space="preserve">  jahid8brothers@gmail.com</t>
  </si>
  <si>
    <t>M/S. Sharif &amp; Sons-M/s. Mizan Traders (JV)</t>
  </si>
  <si>
    <t xml:space="preserve">  sharifmijanjv2020@gmail.com</t>
  </si>
  <si>
    <t>Construction of 54.00m Long RCC Girder Bridge on Shadullapur UPC-Chalbal Bazar Road at Ch. 6450m ( Road ID No: 335513022) under Kotwalipara Upazila, District: Gopalganj.</t>
  </si>
  <si>
    <t>16.05.22</t>
  </si>
  <si>
    <t>Part-1: Improvement of Purbo Rajapur WAPDA to Bandhabari bazar Connecting Road by BC from Ch. 00-1960m &amp; Part-2: Construction of 01 No. 4.00mx3.50m size 2-vent RCC Box Culvert at Ch. 1340m on the same Road ( Road ID No: 335514131) under Kotwalipara Upazila, District: Gopalganj [ Salvage Materials Cost Tk. 22,97,218.00].</t>
  </si>
  <si>
    <t>Rehabiliation of Perer Bari R&amp;H-Bhangerhat GC-Kaligonj GC-Patkelbari GC ( Kotwalipara Part) Road from Ch. 10540-14160m under Kotwalipara Upazila, District: Gopalganj. (Road ID No: 335512021) [Salvage Materials Cost. Tk. 96,22,888.00]</t>
  </si>
  <si>
    <t>15.11.22</t>
  </si>
  <si>
    <t>Rehabiliation of Radhagonj UPC-Uttarpar Hat-Nagra Bazar Road from Ch. 1000-3650m &amp; 5295-8005m under Kotwalipara Upazila, District: Gopalganj. (Road ID No: 335513023) [Salvage Materials Cost. Tk. 1,33,67,565.00]</t>
  </si>
  <si>
    <t>Rehabiliation of Sadollapur UPC to Chalbal Bazar Road from Ch. 800-6340m under Kotwalipara Upazila, District: Gopalganj. (Road ID No: 335513022) [Salvage Materials Cost. Tk. 1,09,58,009.00]</t>
  </si>
  <si>
    <t>Part-1: Improvement of Kandi Sarbojonin Sree Sree Dorga Mondir to Uttar Kandi Robindronath Roy Bari Road by HBB from Ch. 00-900m &amp; Construction of 01 No 4.50x4.50m 2-vent RCC Box culvert at Ch. 00m on the same road ( Road ID No: 335515439); Part-2: Improvement of Dharabasail Monoronjon Boiragi House to Sheikh Hasina College Road by HBB from Ch. 00-1150m; Construction of 01 No 4.50x4.50m 2-vent RCC Box culvert at Ch. 190m on the same road &amp; Construction of 02 Nos 600mmx600m RCC U-drain at Ch. 50m &amp; 350m on the same road ( Road ID No: 335515435) under Kotwalipara Upazila, District: Gopalganj.</t>
  </si>
  <si>
    <t>M/S Rahman engineering -Md. Aminur Rahman Poltu (jv)</t>
  </si>
  <si>
    <t>rahman.poltu853@gmail.com</t>
  </si>
  <si>
    <t>Construction of 14.00m Long RCC Girder Bridge on Batikamari UP Office Pererchar GC via Haldivita Bazar Road at Ch. 93.00m (Road ID No: 335582011) under Muksudpur Upazila Dist: Gopalganj.</t>
  </si>
  <si>
    <t>28.10.21</t>
  </si>
  <si>
    <t>27.04.23</t>
  </si>
  <si>
    <t xml:space="preserve">  aminur.mok.bd@gmail.com</t>
  </si>
  <si>
    <t>M/S Rahman Engineering</t>
  </si>
  <si>
    <t>msrahmanengineering@gmail.com</t>
  </si>
  <si>
    <t>M/S. Al Alif Enterprise</t>
  </si>
  <si>
    <t>alalifenterprise85@gmail.com</t>
  </si>
  <si>
    <t>Part-1: Improvement of Rajapur Rayer bazar to Nilkanto Somodder house Road by HBB from Ch. 850-2010m &amp; Part-2: Construction of 01 No. 600mmx600mm size RCC U-drain at Ch. 1050m on the same Road (Road ID No: 335514156) under Kotwalipara Upazila, District: Gopalganj.</t>
  </si>
  <si>
    <t>24.02.22</t>
  </si>
  <si>
    <t>Md. Jaber Biswas</t>
  </si>
  <si>
    <t xml:space="preserve">  jaberbiswasegp@gmail.com</t>
  </si>
  <si>
    <t>Part-1: Improvement of Kalarbari GPS to Moddho Kalarbari Jame Mosque Road by BC from Ch. 00-500m &amp; Part-2: Construction of 01 No 600mx600m size U-drain Culvert at Ch. 195m on the same Road (Road ID No: 335515202) under Kotwalipara Upazila, District: Gopalganj [Salvage Materials Cost Tk. 13,04,162.00].</t>
  </si>
  <si>
    <t>16.02.22</t>
  </si>
  <si>
    <t>M/S. E.S.Co</t>
  </si>
  <si>
    <t>ms.esco.bd@gmail.com</t>
  </si>
  <si>
    <t>Part-1: Improvement of Hazrabari Tikribari High School North Side More to North of Choitarbari Khal Road by HBB from Ch. 00-605m (Road ID No: 335515500) &amp; Part-2: Improvement of Shanti Bario House to South-West Bangla Hope GPS Connecting Road by HBB from Ch. 00-1040m &amp; Construction of 01 No 1.00mx1.00m size U-drain Culvert at Ch. 300m on the same Road (Road ID No: 335515498) under Kotwalipara Upazila, District: Gopalganj .</t>
  </si>
  <si>
    <t>M/S. Sayan Enterprise</t>
  </si>
  <si>
    <t xml:space="preserve">  ms.sayanenter@gmail.com</t>
  </si>
  <si>
    <t>Part-1: Improvement of Sonakhali Boro Road-Koborsthan Connecting Road by HBB from Ch. 00-1005m (Road ID No: 335515481) &amp; Part-2: Improvement of Chitoshi LGED Road to Chitoshi GPS Connecting Road via Jhantu De House Road by HBB from Ch. 00-65m (Road ID No: 335515582) under Kotwalipara Upazila, District: Gopalganj .</t>
  </si>
  <si>
    <t>M/S.Rana Builders</t>
  </si>
  <si>
    <t xml:space="preserve">  msranabuilders1340@gmail.com</t>
  </si>
  <si>
    <t>Part-A: Improvement of Mathla-Paikerdanga Road (Ch. 00m-500m) [Road ID No: 335324080] &amp; Part-B: Construction of 02Nos 0.60mx0.60m culvert at Ch. 300m &amp; 420m on the same road under Sadar Upazila District Gopalganj.</t>
  </si>
  <si>
    <t>Afrin Enterprise</t>
  </si>
  <si>
    <t xml:space="preserve">  msafrinenterprise7@gmail.com</t>
  </si>
  <si>
    <t>Construction of Annono Shakkat Memorial (Type-B) at CHSMMP under Sadar Upazila, District: Gopalganj.</t>
  </si>
  <si>
    <t>07.10.21</t>
  </si>
  <si>
    <t>09.06.22</t>
  </si>
  <si>
    <t>M/S SALFI TRADERS</t>
  </si>
  <si>
    <t xml:space="preserve">  salfitraders88@gmail.com</t>
  </si>
  <si>
    <t>1.(a) Improvement of Debasur Uttorpara Jame Mosque to Puisur Sikderpara Bazar Canal from Ch. 00m-890.47m, (b) Construction of 01 No Ghatla of 9.80mX3.50mX3.00m ( Ch. 5.00m) at Debasur Uttorpara Jame Mosque  to Puisur Sikderpara Bazar Canal &amp; 2.(a) Improvement of Balugram Kumar River to Balugram Math Canal from Ch. 00m-1060.03m under Kasiani Upazila District Gopalganj.</t>
  </si>
  <si>
    <t>M/S. Mukta Manik Enterprise</t>
  </si>
  <si>
    <t xml:space="preserve">  muktamanikenter@gmail.com</t>
  </si>
  <si>
    <t>Part-1: Construction of 3-Vent 4.50mx5.00m RCC Box Culvert on Nayakandi Wapda Road to Babul Member House Road at Ch. 200m (Road ID No: 335515282) &amp; Part-2: Construction of 2-Vent 4.50mx4.50m RCC Box Culvert on Purbo Kandi Bazar- Hijolbari GPS-Lebubari GPS-Machartara GPS Road at Ch. 2220m (Road ID No: 335514129) under Kotwalipara Upazila, District: Gopalganj [Salvage Materials Cost Tk. 1,03,789.00].</t>
  </si>
  <si>
    <t>Md. Nowsher Molla</t>
  </si>
  <si>
    <t xml:space="preserve">  mdnowshermolla@gmail.com</t>
  </si>
  <si>
    <t>Improvement of Champta-Fulbari Road ( Ch. 00m-500m) [Road ID No: 335324070] under Sadar Upazila District Gopalganj [Salvage Materials Cost Tk. 10,01,836.00].</t>
  </si>
  <si>
    <t xml:space="preserve">  smrakibulislam2017@gmail.com</t>
  </si>
  <si>
    <t>Part-1: Improvement of Pakurtia-Bashbaria-Jhanjania Islamia Madrasha Road by RCC from Ch. 00-161m (Road ID No: 335915145), Part-2: Improvement of Bashbaria GPS-Nannu Talukder Road by HBB from Ch. 00-120m (Road ID No: 335915147), Part-3: Improvement of Karfa HBB Road-Natun Kata Khal Bridge Connecting Road via Chottor Gher Road by HBB from Ch. 25-820m (Road ID No: 335915139) &amp; Part-4: Improvement of Singipara H/O Rahman Kazi-GPS Connecting Road by HBB from Ch. 00-150m (Road ID No: 335915190) under Tungipara Upazila, District: Gopalganj .</t>
  </si>
  <si>
    <t>Md. Ruhul Amin Khan</t>
  </si>
  <si>
    <t xml:space="preserve">  ruhulaminkhan219@gmail.com</t>
  </si>
  <si>
    <t>Part-1: Improvement of South Hiron Tolarvita Gorkhal via Abdul Halim Sheikh Road by HBB from Ch. 800-2000m), Part-2: Construction of 01 No 2x4.00mx5.00m size Double Vent RCC Box Culvert at Ch. 1600m on the same Road &amp; Part-3: Construction of 01 No 1.00mx1.00m size U-drain Culvert at Ch. 900m on the same Road (Road ID No: 335514125) under Kotwalipara Upazila, District: Gopalganj .</t>
  </si>
  <si>
    <t>Ms. Irin Traders</t>
  </si>
  <si>
    <t xml:space="preserve">  ms.irintraders@gmail.com</t>
  </si>
  <si>
    <t>Improvement of Vogergati RHD bridge-Moddhapara Main Road via RNGPS Road ( Ch. 00m-570m) &amp; Mosque, Madrasha link 120.00m [Road ID No: 335325160] under Sadar Upazila District Gopalganj [Salvage Materials Cost Tk. 2,71,946.00].</t>
  </si>
  <si>
    <t>M/S. J.B Industries</t>
  </si>
  <si>
    <t>msjbindustries88@gmail.com</t>
  </si>
  <si>
    <t>Improvement of Surgam H/O Arinda-Barkardia Fulgacha Road ( Ch. 00m-500m) [Road ID No: 335324217] under Sadar Upazila District Gopalganj.</t>
  </si>
  <si>
    <t>M/s. N. B. Construction-Mukta Construction (JV)</t>
  </si>
  <si>
    <t>nbcmuktajv12@gmail.com</t>
  </si>
  <si>
    <t xml:space="preserve">  nbconstruction991@gmail.com</t>
  </si>
  <si>
    <t>Part-A: Rehabiliation of Shadullapur UPC-Srifolbari-Dhigholia-Monohor Market Road from Ch. 3325-4325m (Road ID No: 335513019) [Salvage Materials Cost. Tk. 22,32,325.00]. &amp; Part-B: Rehabiliation of Kushla UPC-Ghagore Bazar Road from Ch. 1000-2350m (Road ID No: 335513025) [Salvage Materials Cost. Tk. 6,23,660.00] under Kotwalipara Upazila, District: Gopalganj.</t>
  </si>
  <si>
    <t>Maintenance of Road by BC on Goserchar-Manikdah Road ( Shop of Pannu) at at Ch. 0.0m-624m under Latifpur UP of Gopalganj Sadar Upazila, District Gopalganj (Road ID No: 335324035).</t>
  </si>
  <si>
    <t>02.03.22</t>
  </si>
  <si>
    <t>Periodic Maintenance of Kushla UPC - Ghagore Bazar Road from Ch. 00m-1190m [Kotwalipara] (Road ID No: 335513025).</t>
  </si>
  <si>
    <t>04.11.21</t>
  </si>
  <si>
    <t>05.01.22</t>
  </si>
  <si>
    <t>M/S BONY CONSTRUCTION</t>
  </si>
  <si>
    <t xml:space="preserve">  msbonyconstructionbd@gmail.com</t>
  </si>
  <si>
    <t>Periodic Maintenance of Majbari - Radhagonj Road to Teehati Regulator via Pabnarpar Road from Ch. 00m-1143m [Kotwalipara] (Road ID No: 335514036).</t>
  </si>
  <si>
    <t>M/S. Sadhona Enterprise</t>
  </si>
  <si>
    <t xml:space="preserve">  sadhinenterprise.bd@gmail.com</t>
  </si>
  <si>
    <t>Periodic Maintenance of Bandhabari Bazar to Gofur paik house Road from Ch. 00m-395m [Kotwalipara] (Road ID No: 335514076).</t>
  </si>
  <si>
    <t>M/S Runner Construction</t>
  </si>
  <si>
    <t xml:space="preserve">  msrunnerconstruction@gmail.com</t>
  </si>
  <si>
    <t>Periodic Maintenance of Kurpala bazar Taltala - Kaji Akram Uddin House - Purnabati Litu House Road from Ch. 1093m-1300m [Kotwalipara] (Road ID No: 335514114).</t>
  </si>
  <si>
    <t>M/s. Turan &amp; Brothers</t>
  </si>
  <si>
    <t xml:space="preserve">  msturanandbro@gmail.com</t>
  </si>
  <si>
    <t>Periodic Maintenance of Manikher - Urfi Road from Ch. 00m-945m [Gopalganj-S] (Road ID No: 335324005).</t>
  </si>
  <si>
    <t xml:space="preserve">  nitaipadadatta.muk@gmail.com</t>
  </si>
  <si>
    <t>Periodic Maintenance of Holdivita High School - Bhanga border via Alipur GPS Road from Ch. 00m-1260m [Muksudpur] (Road ID No: 335584092).</t>
  </si>
  <si>
    <t>Periodic Maintenance of Khandarpar Bazar via Latifpur - Arjundha to Sultan Digirpar Pucca Road from Ch. 3500m-4030m [Muksudpur] (Road ID No: 335584002).</t>
  </si>
  <si>
    <t>24.10.21</t>
  </si>
  <si>
    <t xml:space="preserve">  iqbalhossain981@gmail.com</t>
  </si>
  <si>
    <t>Periodic Maintenance of Patgati Bus Stand - H/O Gaus Sk. Road via Humaiun Kabir Road from Ch. 00-1240m [Tungipara] (Road ID No: 335914038).</t>
  </si>
  <si>
    <t>M/S. Adib Traders</t>
  </si>
  <si>
    <t>adibtraders03@gmail.com</t>
  </si>
  <si>
    <t>Periodic Maintenance of Patgati UP Office - Sreeramkandi GC Road from Ch. 00m-1000m [Tungipara] (Road ID No: 335913009).</t>
  </si>
  <si>
    <t>Sheikh Moynul Islam</t>
  </si>
  <si>
    <t xml:space="preserve">  skmoynulislam.bd@gmail.com</t>
  </si>
  <si>
    <t>Periodic Maintenance of Chitalia H/O Shadu Mondol to Atir more UZR Road from Ch. 00m-850m [Tungipara] (Road ID No: 335914017).</t>
  </si>
  <si>
    <t>Rehabilitation of Gimadanga RHD (Near BRAC Office) - Gimadanga Azimbazar (UNR) Road via H/O Monu Biswash Road from Ch. 00m-910m [Tungipara] (Road ID No: 335914026).</t>
  </si>
  <si>
    <t>Md. Zakir Hossain</t>
  </si>
  <si>
    <t xml:space="preserve">  zakirhossain007@hotmail.com</t>
  </si>
  <si>
    <t>Emergency Maintenance of 1. Tengrakhola-Jalirpar G.C Road at Ch. 00-3800m &amp; 7300-10018m [Muksudpur] (Road ID No: 335582001).</t>
  </si>
  <si>
    <t>20.11.21</t>
  </si>
  <si>
    <t>Emergency Maintenance of Bashbaria UP office-Jalirpar GC road (Belayet Mina's Gheyer) via Ghechua-Hazragate-Kasalia UP Office Road at Ch. 00-1284m [Muksudpur] (Road ID No: 335583006).</t>
  </si>
  <si>
    <t>M/S. Rafi Nafi Enterprise</t>
  </si>
  <si>
    <t>rafinafienterprise.bd@gmail.com</t>
  </si>
  <si>
    <t>Emergency Maintenance of Kadampur(NHW)-Fularpar Bazar Roadat Ch. 00-4150m [Muksudpur] (Road ID No: 335584060).</t>
  </si>
  <si>
    <t>M/S. Nusa Builders</t>
  </si>
  <si>
    <t>nusabuilders@gmail.com</t>
  </si>
  <si>
    <t>Rehabilitation of 01 No. 4.50mx4.50m RCC Box Culvert on Boalia-Gopinathpur Road (Bazar-Uttara para R &amp; H) at Ch. 1645m [Gopalganj-S] (Road ID No: 335324093).</t>
  </si>
  <si>
    <t>Rezaul Karim Ripan</t>
  </si>
  <si>
    <t>rezaulkarim.muk.bd@gmail.com</t>
  </si>
  <si>
    <t>Periodic Maintenance of Bridge Approach of 30.00m Girder Bridge on Molladi Bazar - Sundordi Bapari bari Road at Ch. 1010m [Muksudpur] (Road ID No: 335584071).</t>
  </si>
  <si>
    <t>Abdul Hannan Mollah</t>
  </si>
  <si>
    <t>Periodic Maintenance of Bridge Approach of 12.00m Girder Bridge on Garakhola (R&amp;H) - H/O Adito Madol) - Fularpar Road Via Danga Durgapur GPS Road at Ch. 3000m [Muksudpur] (Road ID No: 335584040).</t>
  </si>
  <si>
    <t>Active Traders</t>
  </si>
  <si>
    <t xml:space="preserve">  activetraders.bd@gmail.com</t>
  </si>
  <si>
    <t>Periodic Maintenance of Bridge Approach of 15.00m Girder Bridge on Baroitala Muksudpur Road (Cosmos kinder garden) to Banershordi Village at Ch. 406m (Bridge Approach) [Muksudpur] (Road ID No: 335584150).</t>
  </si>
  <si>
    <t>14.01.22</t>
  </si>
  <si>
    <t>M/S. Arthi Enterprise</t>
  </si>
  <si>
    <t xml:space="preserve">  ms.arthienterprise02@gmail.com</t>
  </si>
  <si>
    <t>Widening of Gopalpur R &amp; H Paranpurhat - Tilchara R &amp; H Road from Ch. 00m-1500m [Kasiani] (Road ID No: 335434026).</t>
  </si>
  <si>
    <t>Periodic Maintenance of Pathalia RHD - Ghonapara bazar via Shiterkul Road from Ch. 00m-2215m [Gopalganj-S] (Road ID No: 335324101).</t>
  </si>
  <si>
    <t>M/S. Obaydur Rahman</t>
  </si>
  <si>
    <t>ms.obaydurrahman@gmail.com</t>
  </si>
  <si>
    <t>Periodic Maintenance of Boultali GC - Kathi GC via Bolakoir Hat Road from Ch. 8060m-9450m [Gopalganj-S] (Road ID No: 335322008).</t>
  </si>
  <si>
    <t>M/s. Nadim Enterprise</t>
  </si>
  <si>
    <t xml:space="preserve">  nadimenterprise1973@gmail.com</t>
  </si>
  <si>
    <t>Widening of Maharajpur UP (RHD) - Gerakhola R&amp;H via Boalia Bazar â??Kalidarpar - Salina boxa Bazar Road from Ch. 5689m-6705m [Muksudpur] (Road ID No: 335583024).</t>
  </si>
  <si>
    <t>13.01.22</t>
  </si>
  <si>
    <t>Periodic Maintenance of Bijoypasha RHD - Patkelbari UZR Road via Paikkandi Shohabari from Ch. 00m-1905m [Gopalganj-S] (Road ID No: 335324095).</t>
  </si>
  <si>
    <t>M.M. Monir Ahmmed (Noni)</t>
  </si>
  <si>
    <t xml:space="preserve">  mmmonirnoni@gmail.com</t>
  </si>
  <si>
    <t>Periodic Maintenance of Munsirchar Molliker Math - H/O Ibrahim Molla Road from Ch. 00m-1518m [Tungipara] (Road ID No: 335914034).</t>
  </si>
  <si>
    <t>Periodic Maintenance of Rupahati UNR - Rakhila bari GPS Road from Ch. 00m-1336m [Tungipara] (Road ID No: 335914059).</t>
  </si>
  <si>
    <t>15.01.22</t>
  </si>
  <si>
    <t>M/S. Sarder Enterprise</t>
  </si>
  <si>
    <t xml:space="preserve">  ms.sarderenterprise.bd@gmail.com</t>
  </si>
  <si>
    <t>Periodic Maintenance of Kekania H/O Upazila Chairman - Chartala Bari - Parjoynagar Road from Ch. 00m-2020m [Gopalganj-S] (Road ID No: 335324141).</t>
  </si>
  <si>
    <t xml:space="preserve">  saifulalamnannu21@gmail.com</t>
  </si>
  <si>
    <t>Periodic Maintenance of Nagra Bazar - Ramshil UP Road from Ch. 00m-2945m [Kotwalipara] (Road ID No: 335512016).</t>
  </si>
  <si>
    <t xml:space="preserve">  ms.mahmudhaque@gmail.com</t>
  </si>
  <si>
    <t>Widening of Nilfa Bazar RHD - Kushli UP Office Road from Ch. 00m-1845m [Tungipara] (Road ID No: 335913007).</t>
  </si>
  <si>
    <t>M/S. Khondokar Enterprise</t>
  </si>
  <si>
    <t xml:space="preserve">  mskhondokarenterprise@gmail.com</t>
  </si>
  <si>
    <t>Part-A: Improvement of 48No GPS-Running Chairman house Via Bashir Moll bari Road ( Ch. 00m-800m) &amp; Part-B: Construction of 01No 0.60mx0.60m culvert at Ch. 485m on the same road [Road ID No: 335434200] under Kasiani Upazila District Gopalganj [Salvage Materials Cost Tk. 4,97,428.00].</t>
  </si>
  <si>
    <t>M/s. Munshi Enterprise</t>
  </si>
  <si>
    <t xml:space="preserve">  msmunshientr@gmail.com</t>
  </si>
  <si>
    <t>Part-A: Improvement of Narayonpur Chara Battala-Razar Bazar via Mandi Bari road ( Ch. 00m-780m) &amp; Part-B: Construction of 01No 0.625mx0.60m culvert at Ch. 192m on the same road [Road ID No: 335585321] under Muksudpur Upazila District Gopalganj.</t>
  </si>
  <si>
    <t>M/S. Emon Enterprise</t>
  </si>
  <si>
    <t>ms.emonenterprise.bd@gmail.com</t>
  </si>
  <si>
    <t>Part-A: Improvement of Dhaka-Khulna (NHW)-road H/O Koton-Poltu Mridha-Tusar road ( Ch. 610m-1160m) and Gopinathpur GPS link at Ch. 820m:232m, Part-B: Construction of 01No 0.625mx0.60m culvert at Ch. 1035m on the same road &amp; Part-C: Construction of 01No 0.625mx0.60m culvert at Ch. 1135m on the same road [Road ID No: 335585214] under MuksudpurUpazila District Gopalganj [Salvage Materials Cost Tk. 1,35,501.00].</t>
  </si>
  <si>
    <t>M/S. Nahar Enterprise</t>
  </si>
  <si>
    <t>ms.nahartraders10@gmail.com</t>
  </si>
  <si>
    <t>Improvement of Santipur RHD-Santipur GPS Road (Ch. 00m-530m) [Road ID No: 335585375] under Muksudpur Upazila District Gopalganj.</t>
  </si>
  <si>
    <t xml:space="preserve">  abwahab07@gmail.com</t>
  </si>
  <si>
    <t>Construction of 24.00m Long RCC Girder Bridge on Gohala Bazar Bhadakhali via-Gohala High School Road at Ch. 1530m under Muksudpur Upazila, District: Gopalganj (Road ID No: 335584087)</t>
  </si>
  <si>
    <t>M/s. Mojumder Enterprise - M/s. Sharif &amp; Sons (JV)</t>
  </si>
  <si>
    <t>mojumderandssjv@gmail.com</t>
  </si>
  <si>
    <t>Part-1: Improvement of Radhaganj-Parkona Road by HBB from Ch. 1780-8130m, Part-2: Construction of 01 No 4.50mx4.50m size 2-Vent RCC Box Culvert at Ch. 4135m on the same Road &amp; Part-3: Construction of 06 Nos. 600mmx600mm RCC U-drain at Ch. 3500m, 5000m, 5500m, 6000m, 7000m &amp; 7800m on the same Road (Road ID No: 335515597) under Kotwalipara Upazila, District: Gopalganj [Salvage Materials Cost Tk. 47,934.00].</t>
  </si>
  <si>
    <t xml:space="preserve">  ms.sharifandsons@gmail.com</t>
  </si>
  <si>
    <t xml:space="preserve">  ms.sikderbuilders@gmail.com</t>
  </si>
  <si>
    <t>1.(a) Improvement of Senpara Sarbojonin Durga Mondir Pond, (b) Construction of 01 No Ghatla of 12.80mx4.00mx4.50m at Senpara Durga Mondir Pond under Tungipara Upazila District Gopalganj.</t>
  </si>
  <si>
    <t>M/s Shamim Enterprise</t>
  </si>
  <si>
    <t xml:space="preserve">  ms.shamimchowdhury@gmail.com</t>
  </si>
  <si>
    <t>1.(a) Improvement of Patgati Union Purbo Beller Nobukhali Canal from Ch. 00m-840.62m under Tungipara Upazila District Gopalganj.</t>
  </si>
  <si>
    <t xml:space="preserve">M/S. Nawrin Traders &amp; Md. Rafiqul Islam Khan (JV) </t>
  </si>
  <si>
    <t xml:space="preserve">  rikandntjv21@gmail.com</t>
  </si>
  <si>
    <t>Part-1: Improvement of West Lakhanda Bazar-West side Ramnagar bazaar (Start from Ramnagar Bazar) Road by HBB from Ch. 00-4365m &amp; Part-2: Construction of 08 Nos 4.0mx5.0m size 2-vent RCC Box Culvert at Ch. 550m, 1100m, 1780m, 2340m, 2620m, 2990m, 3420m &amp; 4010m on the same Road (Road ID No: 335514176) under Kotwalipara Upazila, District: Gopalganj.</t>
  </si>
  <si>
    <t>Faridpur Jannat Construction Ltd</t>
  </si>
  <si>
    <t xml:space="preserve">  faridpurjannatconstructionltd@gmail.com</t>
  </si>
  <si>
    <t>Widening of Kasiani R&amp;H-Kumaria Hat Road from Ch. 6785-13520m under (Road ID No: 335432003) under Kasiani Upazila, District: Gopalganj [Salvage Materials Cost Tk. 10,66,265.00].</t>
  </si>
  <si>
    <t xml:space="preserve">  mskbamirjv@gmail.com</t>
  </si>
  <si>
    <t>Widening of Kasiani R&amp;H-Kumaria Hat Road from Ch. 00-3810m under (Road ID No: 335432003) under Kasiani Upazila, District: Gopalganj [Salvage Materials Cost Tk. 1,89,771.00].</t>
  </si>
  <si>
    <t>MME &amp; SMNH (JV)</t>
  </si>
  <si>
    <t xml:space="preserve">  mondolnazmul@gmail.com</t>
  </si>
  <si>
    <t>Part-1: Improvement of Kakdanga WABDA Baribad â?? Kathigram Bridge Connecting Road by HBB from Ch. 00-1600m &amp; Part-2: Construction of 01 No 2x4.00mx5.00m size Double Vent RCC Box Culvert at Ch. 1250m on the same Road (Road ID No: 335515482) under Kotwalipara Upazila, District: Gopalganj.</t>
  </si>
  <si>
    <t>M/S. Mondol Enterprise</t>
  </si>
  <si>
    <t xml:space="preserve">  msmondolenterprise79@gmail.com</t>
  </si>
  <si>
    <t>Nuru &amp; Nawrin (JV)</t>
  </si>
  <si>
    <t xml:space="preserve">  nuruandnawrinjv21@gmail.com</t>
  </si>
  <si>
    <t>Construction of 14.00m Long RCC Girder Bridge on Maita bridge Bazar (RHD) to Mochna UP Office via Milick Sreerampur Road at Ch. 2650m (Road ID No: 335583028 (Inv) 335584049 (DPP)) under Muksudpur Upazila District Gopalganj.</t>
  </si>
  <si>
    <t>Part-1: Improvement of Majbari-Tungipara Road to Haser Hatchery via Loharanko GPS Road by HBB from Ch. 00-400m (Road ID No: 335515568), Part-2: Improvement of Majbari-Tungipara Road Hiron Osman Khan House Bridge to Kaborsthan Connecting Road via Ali Khan House Road by HBB from Ch. 00-700m (Road ID No: 335515588), Part-3: Improvement of Hiron Health Complex bridge to Hiron Union Parishad Connecting Road via Maddha Hiron GPS via Motahar Darji House via Kamrul Khan House Road by HBB from Ch. 00-290m (Road ID No: 335515571), Part-4: Improvement of Majbari-Tungipara Road Uttar Hiron Mokbul Master House Bridge to Modasser Member House Mosque Connecting Road by HBB from Ch. 00-450m (Road ID No: 335515589) &amp; Part-%: Improvement of Fazlul Haque Road to Tajul Mia House Road by HBB from Ch. 00-350m (Road ID No: 335515012) under Kotwalipara Upazila, District: Gopalganj.</t>
  </si>
  <si>
    <t xml:space="preserve">Habiganj </t>
  </si>
  <si>
    <t>Md. Golam Faruk, Sayestanagar R/A, Habiganj</t>
  </si>
  <si>
    <t>mgolamfaruq@yahoo.com</t>
  </si>
  <si>
    <t xml:space="preserve">Improvement of Anandapur ghat-Anandapur village Road by RCC </t>
  </si>
  <si>
    <t>HFMLIP</t>
  </si>
  <si>
    <t>07.01.18</t>
  </si>
  <si>
    <t>M/S Hasan Enterprise  Zella Porishod Market, 31, T.A Road, Brahmanbaria</t>
  </si>
  <si>
    <t>md.khairulhasan399@yahoo.com</t>
  </si>
  <si>
    <t xml:space="preserve">Improvement of Khagaura-Bagdair Road at Ch. 2000-5810m by RCC under Bahubal Upazila Habiganj Earth Works2. Improvement of Khagaura-Bagdair Road at Ch. 2000-5810m by RCC under Bahubal Upazila Habiganj </t>
  </si>
  <si>
    <t>15.01.19</t>
  </si>
  <si>
    <t xml:space="preserve"> 27.03.20      </t>
  </si>
  <si>
    <t xml:space="preserve">Improvement of Shuaiya Bazar-Ruyail Road at Ch.2000m-4925m
</t>
  </si>
  <si>
    <t xml:space="preserve">27.03.20           </t>
  </si>
  <si>
    <t>M/S Mortuja Hasan Address: onirban-85 Bodiuzzaman Khan Road, Habiganj.</t>
  </si>
  <si>
    <t>mortujah@gmail.com</t>
  </si>
  <si>
    <t xml:space="preserve"> Improvement Shibganj Bazar- Haldarpur-Chilarai Road at Ch. 3000m 5500m by RCC </t>
  </si>
  <si>
    <t>01.11.19</t>
  </si>
  <si>
    <t>31.10.20</t>
  </si>
  <si>
    <t>Improvement of Satkapon UP Office Chalitatala-Bakterpur via Shoaia Bazar Road at ch. 10320-12580m by RCC</t>
  </si>
  <si>
    <t>28.11.17</t>
  </si>
  <si>
    <t xml:space="preserve">  30.06.21</t>
  </si>
  <si>
    <t>M/S CHALLENGER &amp; M.HASAN JV, Bodiuzzaman khan road, Habiganj</t>
  </si>
  <si>
    <t>chmhjv2@gmail.com</t>
  </si>
  <si>
    <t>Improvement of Subidpur UP Office-Awal Mohal Bazar via Kabirpur Niamatpur Road at Ch. 3000-4749m</t>
  </si>
  <si>
    <t>27.11.17</t>
  </si>
  <si>
    <t xml:space="preserve"> 06.02.21</t>
  </si>
  <si>
    <t>M/S Challenger, Batrish,Kishoreganj Sadar, Kishoreganj.</t>
  </si>
  <si>
    <t>ms_challenger1@yahoo.com</t>
  </si>
  <si>
    <t>06.02.21</t>
  </si>
  <si>
    <t xml:space="preserve">Improvement of Paschimbag-Azmiriganj Road at Ch. 5400-9030m by RCC
</t>
  </si>
  <si>
    <t>01.09.18</t>
  </si>
  <si>
    <t xml:space="preserve">  30.06.20</t>
  </si>
  <si>
    <t>Rana Builders (Pvt.) Ltd. - Hassan Techno Builders Ltd. - Md. Mizanur Rahman Shamim JV Village - Nasratpur, PO, PS &amp; Dist - Habiganj</t>
  </si>
  <si>
    <t>rhmjv2020@outlook.com</t>
  </si>
  <si>
    <t xml:space="preserve">Improvement of  Habiganj Baniachong-R&amp;H Vatipara Protabpur Road by RCC 
</t>
  </si>
  <si>
    <t>15.06.20</t>
  </si>
  <si>
    <t>Rana Builders (Pvt.) Ltd. Address : 55, West Panthapath (Lake circus Kalabagan) Shelltech Tower (7th floor), E-Flat Dhaka-1205.</t>
  </si>
  <si>
    <t>Hassan Techno Builders Ltd.Address : Punam Palace, Holding No: 464, 1st Kandirpar, Badurtala, Adarsha Sadar, Comilla, PO: 3500</t>
  </si>
  <si>
    <t xml:space="preserve">Md. Mizanur Rahman Shamim, Nasratpur, Habiganj </t>
  </si>
  <si>
    <t>mrshamim203260@yahoo.com</t>
  </si>
  <si>
    <t>MAM Construction Ltd &amp; M/S Jamal Enterprise JV, Mohonpur R/A, Habiganj-3300.</t>
  </si>
  <si>
    <t>mamclandmjamalejv@gmail.com</t>
  </si>
  <si>
    <t xml:space="preserve"> Improvement of Shahabganj Bazar- Azmiriganj via Shikendarpur Road from Ch. 00m-5650m 
</t>
  </si>
  <si>
    <t>MAM CONSTRUCTION LTD,  Address : Plot No-03, Section No-02, Housing Estate, Comilla.</t>
  </si>
  <si>
    <t xml:space="preserve">Improvement of Shahabganj Bazar- Azmiriganj via Shikendarpur Road from Ch. 00m-5650m 
</t>
  </si>
  <si>
    <t>M/S Jamal Enterprise, Address : Mohonpur R/A, Habiganj-3300.</t>
  </si>
  <si>
    <t>msjamalenterprise@yahoo.com</t>
  </si>
  <si>
    <t xml:space="preserve"> Shahil-Mortuja (JV),  Address : ANIRBAN-85, BODIUZZAMAN KHAN ROAD,HABIGANJ.</t>
  </si>
  <si>
    <t>smjv@gmail.com</t>
  </si>
  <si>
    <t xml:space="preserve">Improvement of Azmiriganj-Paharpur Road at Ch. 8600m-12000m by RCC </t>
  </si>
  <si>
    <t>19.03.18</t>
  </si>
  <si>
    <t xml:space="preserve">  04.10.20</t>
  </si>
  <si>
    <t>M/S SHAHIL Enterprise, Address : Station Road(Boro Bazar) Kishoreganj</t>
  </si>
  <si>
    <t>shahilenterprise@yahoo.com</t>
  </si>
  <si>
    <t>04.10.20</t>
  </si>
  <si>
    <t>Improvement of Azmiriganj-Paharpur GCC Road RCC</t>
  </si>
  <si>
    <t>22.04.18</t>
  </si>
  <si>
    <t xml:space="preserve"> 04.10.20</t>
  </si>
  <si>
    <t>HE-MH (JV)   #26, Zella Porishod Market, T.A Road, Brahmanbaria-3400.</t>
  </si>
  <si>
    <t>hemh.jv@gmail.com</t>
  </si>
  <si>
    <t xml:space="preserve">Improvement of Paharpur - Baniachong Via Jhilua.  by RCC
</t>
  </si>
  <si>
    <t>07.02.19</t>
  </si>
  <si>
    <t>31.07.20</t>
  </si>
  <si>
    <t xml:space="preserve">M/S Mominul Hoque,Address : Bhairab,Kishoreganj. </t>
  </si>
  <si>
    <t xml:space="preserve">M/S Neon Enterprise Mirpur, Bahubal, Habiganj </t>
  </si>
  <si>
    <t>dulal.neon3301@gmail.com</t>
  </si>
  <si>
    <t xml:space="preserve">Construction of Amrita Bazar Hat.  
</t>
  </si>
  <si>
    <t>09.04.19</t>
  </si>
  <si>
    <t>08.04.20</t>
  </si>
  <si>
    <t>Md. Shafi Ullah    Richi, Sadar, Habiganj.</t>
  </si>
  <si>
    <t>shafi.ullah76@yahoo.com</t>
  </si>
  <si>
    <t xml:space="preserve">Construction of Richi Chalk Bazar Hat.  
</t>
  </si>
  <si>
    <t>15.01.20</t>
  </si>
  <si>
    <t>14.01.21</t>
  </si>
  <si>
    <t xml:space="preserve">Construction of Moshajan Bazar Hat.  
</t>
  </si>
  <si>
    <t xml:space="preserve">M/S Al-Amin Metal, Station Road, Brahmanbaria, </t>
  </si>
  <si>
    <t>msalamin.metal@yahoo.com</t>
  </si>
  <si>
    <t xml:space="preserve">Construction of Bourory Bazar Hat.  
</t>
  </si>
  <si>
    <t>Rehabilitation of Nabiganj Inathganj Road Ch.0940-13640 Km UpazilaNabiganj ID-636772003.</t>
  </si>
  <si>
    <t>RTIP-2</t>
  </si>
  <si>
    <t>18.03.19</t>
  </si>
  <si>
    <t>Rehabilitation of Bangla Bazar- Goplar Bazar upto Rustompur Road.Ch. 0085-5320km UpazilaNabiganj ID-636772006.</t>
  </si>
  <si>
    <t>31.01.20</t>
  </si>
  <si>
    <t>Rehabilitation of Madhabpur-Chowmohoni Bazar Road from Ch.0000-12050km under Madhabpur Upazila Habiganj District. Road ID 636712001</t>
  </si>
  <si>
    <t>Dolly Construction Ltd. Sena Kalyan Bhaban, Suit # 1602, 195 Motijheel C/A. Dhaka-1000</t>
  </si>
  <si>
    <t>Rehabilitation of Chatian bazar-Bagasura Bazar-Shahajibazar Road from Ch.0000-10153m under Madhabpur Upazila Habiganj District. Road ID-636712011</t>
  </si>
  <si>
    <t>19.5.19</t>
  </si>
  <si>
    <t>MRS-NE JVCA, Address : Mirpur Bazar, Bahubal, Habiganj</t>
  </si>
  <si>
    <t>mrs.nejv2019@gmail.com</t>
  </si>
  <si>
    <t>Rehabilitation of Bahubal UP Office Manikabazar via Goharua Primary School Road Ch.0000-4400KmUpazilaBahubal ID-636053008.</t>
  </si>
  <si>
    <t>31.3.19</t>
  </si>
  <si>
    <t>M/S. Neon Enterprise, Address : Sreemongal Road, Mirpur Bazar, Bahubal, Habiganj-3301</t>
  </si>
  <si>
    <t>Rehabilitation of Azmirigonj Baniachang Via Shibpasha Road.Ch. 6150-10150 UpazilaAzmiriganj ID-636022001.</t>
  </si>
  <si>
    <t>24.04.21</t>
  </si>
  <si>
    <t>FR-NE (J.V)  Mirpur Bazar, Bahubal, Habiganj-3301.</t>
  </si>
  <si>
    <t>fr.nejv2019@gmail.com</t>
  </si>
  <si>
    <t>Rehabilitation of Shaistanagar Bazar-Poil UP Office-Moshajan Bazar Road from Ch.450m-700m &amp; 1100m-6825m Effective Length.5927m under Habiganj Sadar Upazila Habiganj District. Road ID 636443001</t>
  </si>
  <si>
    <t>18.08.19</t>
  </si>
  <si>
    <t>Md. Fozlur Rahman, Address : Village-Paschim Barhat, P.O.+P.S-Moulvibazar, District-Moulvibazar,</t>
  </si>
  <si>
    <t>fozlurrahman1963@gmail.com</t>
  </si>
  <si>
    <t xml:space="preserve">Part-A) Const of 60.00m Long RCC Girder Bridge on Boroputia Khal on Murakuri UP Office --Lakhai UP Office via Krisnopur Bazar road at ch.2175.00m Under Lakhai </t>
  </si>
  <si>
    <t>HILIP</t>
  </si>
  <si>
    <t>02.07.17</t>
  </si>
  <si>
    <t xml:space="preserve"> 30.06.21</t>
  </si>
  <si>
    <r>
      <t xml:space="preserve">Part-A) Const of 72.00m Long RCC Girder Bridge on Karcha -Ariamuur road over Kusshira River at ch.3840.00m Under Banachonj Upazila,Dist- Habiganj.                               </t>
    </r>
    <r>
      <rPr>
        <b/>
        <sz val="11"/>
        <rFont val="Times New Roman"/>
        <family val="1"/>
      </rPr>
      <t>ID-636114001</t>
    </r>
  </si>
  <si>
    <t>SE-EE JV,  Address : Saistanagar Habiganj Sadar, Habiganj</t>
  </si>
  <si>
    <t>seeejv1962@gmail.com</t>
  </si>
  <si>
    <r>
      <t xml:space="preserve">Maintenance work of Shibpasha UP Office-Parachimbag via Muklesjan road at Ch. 00m-6400m. Under Azmiriganj Upazila, Dist.-Habiganj.             </t>
    </r>
    <r>
      <rPr>
        <b/>
        <sz val="11"/>
        <rFont val="Times New Roman"/>
        <family val="1"/>
      </rPr>
      <t xml:space="preserve">ID No.-636023002 </t>
    </r>
  </si>
  <si>
    <t>15.11.20</t>
  </si>
  <si>
    <t>M/s. Emon Enterprise,  Address : Shaistanagar, Habiganj Sadar, Habiganj</t>
  </si>
  <si>
    <t>msemonenterprise91@yahoo.com</t>
  </si>
  <si>
    <t>M/S Sumon Enterprise, Address : Shaistanagar, Habiganj Sadar, Habiganj</t>
  </si>
  <si>
    <t>sumonsomuz@yahoo.com</t>
  </si>
  <si>
    <t>M/S M. Alam, Sreemongal, Moulovibazar.</t>
  </si>
  <si>
    <t>murshadalam55@gmail.com</t>
  </si>
  <si>
    <r>
      <t xml:space="preserve">Improvement of Patuli Para R&amp;H- Shibpasha road at ch. 00-2000m under Azmiriganj Upazila, Dist. -Habiganj.  </t>
    </r>
    <r>
      <rPr>
        <b/>
        <sz val="11"/>
        <rFont val="Times New Roman"/>
        <family val="1"/>
      </rPr>
      <t>ID No-636024020</t>
    </r>
  </si>
  <si>
    <r>
      <t xml:space="preserve">Improvement of Annondopur- Sharifpur road at ch. 200-2100m under Azmiriganj Upazila, Dist. -Habiganj.   </t>
    </r>
    <r>
      <rPr>
        <b/>
        <sz val="11"/>
        <rFont val="Times New Roman"/>
        <family val="1"/>
      </rPr>
      <t>ID No-636025005</t>
    </r>
  </si>
  <si>
    <t>M/S LOKMAN HOSSAIN &amp; M/S. Mostafa Kamal (JV), Address : Niaz Park, Kawtoli, Brahmanbaria.</t>
  </si>
  <si>
    <t>mlhmmk.jv@gmail.com</t>
  </si>
  <si>
    <r>
      <t xml:space="preserve">Improvement of Patuli Para R&amp;H-Shibpasha  Road at Ch. 2000-4300m under Azmiriganj Upazila, Dist. -Habiganj.   </t>
    </r>
    <r>
      <rPr>
        <b/>
        <sz val="11"/>
        <rFont val="Times New Roman"/>
        <family val="1"/>
      </rPr>
      <t>ID No-636024020</t>
    </r>
  </si>
  <si>
    <t>04.07.20</t>
  </si>
  <si>
    <t>M/S. Mostafa Kamal Address : Niaz park, Kawtali, PO+PS+Dist-brahmanbaria-3400</t>
  </si>
  <si>
    <t>kamal_mostafa10@yahoo.com</t>
  </si>
  <si>
    <t>M/S LOKMAN HOSSAIN,  Address : 987, Choybaria, Gokornoghat, Brahmanbaria</t>
  </si>
  <si>
    <t>mslokmanhossain@gmail.com</t>
  </si>
  <si>
    <t>M/s. Sumon Enterprise and M/s. Mukhlis Traders JV, Address : Poil Road, Habiganj Sadar, Habiganj</t>
  </si>
  <si>
    <t>sandmjv1962@gmail.com</t>
  </si>
  <si>
    <r>
      <t xml:space="preserve">Maintenance work of Haji Bari DC road Sutangnadi road at Ch. 00m-1830m  under Lakhai Upazila, Dist.-Habiganj. </t>
    </r>
    <r>
      <rPr>
        <b/>
        <sz val="11"/>
        <rFont val="Times New Roman"/>
        <family val="1"/>
      </rPr>
      <t>ID No.-636685015</t>
    </r>
  </si>
  <si>
    <t>M/S Mukhlis Traders, Paschim Barchar, Shaistaganj, Habiganj</t>
  </si>
  <si>
    <t>muklis.traders@yahoo.com</t>
  </si>
  <si>
    <t>Md.Noor Ali,Puran Bazar,Shaistaganj,Habiganj Sadar, Habiganj.</t>
  </si>
  <si>
    <t>mdnoorali3300@gmail.com</t>
  </si>
  <si>
    <t xml:space="preserve">Construction of irrigation Drain on Agua Bridge to Kawrakandi Shingjuri under Baniachong Upazila, Dist.Habiganj. (E.L.=500m) </t>
  </si>
  <si>
    <t>25.08.19</t>
  </si>
  <si>
    <t xml:space="preserve">Construction of irrigation Drain on Ratna River of Tukerghat to Sreerampur Tak under Baniachong Upazila, Dist.Habiganj. (E.L.=500m) </t>
  </si>
  <si>
    <t xml:space="preserve">Construction of irrigation Drain on Kakailsew under Azmiriganj Upazila, Dist.Habiganj. (E.L.=640m) </t>
  </si>
  <si>
    <t xml:space="preserve">Construction of irrigation Drain on Katakhali under Azmiriganj Upazila, Dist.Habiganj. (E.L.=625m) </t>
  </si>
  <si>
    <t>26.01.21</t>
  </si>
  <si>
    <t xml:space="preserve">Construction of irrigation Drain on Koyagopi under Azmiriganj Upazila, Dist.Habiganj. (E.L.=615m) </t>
  </si>
  <si>
    <t xml:space="preserve">M/S. Chowdhury Enterprise, Mirpur Bazar, Bahubal </t>
  </si>
  <si>
    <t>ferdauosahmed@gmail.com</t>
  </si>
  <si>
    <t xml:space="preserve">Village Protection work on Mokrampur village  Under Baniachong Upazila, Dist.-Habiganj.  (EL=480.00 m) </t>
  </si>
  <si>
    <t>07.08.19</t>
  </si>
  <si>
    <t>26.10.20</t>
  </si>
  <si>
    <t xml:space="preserve">Development of Nowagao Purbo Para Killa under Lakhai Upazila, Dist. -Habiganj. </t>
  </si>
  <si>
    <t>CALIP</t>
  </si>
  <si>
    <t>Md.Taj Uddin Anowarpur, ,Habiganj.</t>
  </si>
  <si>
    <t>ms.tajuddin@yahoo.com</t>
  </si>
  <si>
    <t xml:space="preserve">Development of Mirzapur Haor Killa  at Birat Village under  Azmiriganj Upazila,    Dist. -Habiganj. </t>
  </si>
  <si>
    <t xml:space="preserve"> 01.09.20</t>
  </si>
  <si>
    <t xml:space="preserve">Development of Guai Badh  Haor Killa  at Ronai Village under  Azmiriganj Upazila, Dist. -Habiganj. </t>
  </si>
  <si>
    <t xml:space="preserve"> 05.03.21</t>
  </si>
  <si>
    <r>
      <t xml:space="preserve">Part-B) Slope Protection work on Bithangal GC -Monduri UP Office  Road Via Bijoypur at Ch. 4580-5180m nder Baniachung Upazila, Dist.- Habiganj.  </t>
    </r>
    <r>
      <rPr>
        <b/>
        <sz val="11"/>
        <rFont val="Times New Roman"/>
        <family val="1"/>
      </rPr>
      <t>ID No : 636113017</t>
    </r>
  </si>
  <si>
    <t>18.11.20</t>
  </si>
  <si>
    <t>M/S. Emon Enterprise, Shaistanagar, Habiganj sadar, Habiganj.</t>
  </si>
  <si>
    <r>
      <t xml:space="preserve">Part-C) Slope Protection work on Habiganj Nabiganj R&amp;H at Imam Bari -  Baniachong via Gunnee Barauria Road at  Ch. 6185-7835m nder Baniachong Upazila, Dist.- Habiganj.  </t>
    </r>
    <r>
      <rPr>
        <b/>
        <sz val="11"/>
        <rFont val="Times New Roman"/>
        <family val="1"/>
      </rPr>
      <t>ID No : 636112009</t>
    </r>
  </si>
  <si>
    <t>02.03.20</t>
  </si>
  <si>
    <t xml:space="preserve">30.12.20  </t>
  </si>
  <si>
    <r>
      <t xml:space="preserve">Part-C) Slope Protection work on Karcha-Ariamugur  Road at  Ch. 4240-4940m under Baniachong Upazila, Dist.- Habiganj. </t>
    </r>
    <r>
      <rPr>
        <b/>
        <sz val="11"/>
        <rFont val="Times New Roman"/>
        <family val="1"/>
      </rPr>
      <t>ID No : 636114001</t>
    </r>
  </si>
  <si>
    <t>24.02.20</t>
  </si>
  <si>
    <t xml:space="preserve">30.03.21 </t>
  </si>
  <si>
    <t xml:space="preserve">M/S Neon Enterprise, Mirpur, Bahubal, Habiganj </t>
  </si>
  <si>
    <r>
      <t xml:space="preserve">Part-C) Slope Protection work on Azmiriganj GC-Paharpur  GC   Road at  Ch. 550-8000m under Azmiriganj Upazila, Dist.- Habiganj.                                    </t>
    </r>
    <r>
      <rPr>
        <b/>
        <sz val="11"/>
        <rFont val="Times New Roman"/>
        <family val="1"/>
      </rPr>
      <t>ID No : 63602203</t>
    </r>
  </si>
  <si>
    <r>
      <t xml:space="preserve">Part-C) Slope Protection work on Azmiriganj GC-Kakailseo GC   Road at  Ch. 2000-3000m under Azmiriganj Upazila, Dist.- Habiganj.                                   </t>
    </r>
    <r>
      <rPr>
        <b/>
        <sz val="11"/>
        <rFont val="Times New Roman"/>
        <family val="1"/>
      </rPr>
      <t>ID No : 63602202</t>
    </r>
  </si>
  <si>
    <r>
      <t xml:space="preserve">Part-C) Slope Protection work on Julshuka Bazar -Julshuka Boat Landing Ghat  Road at  Ch. 00-900m under Azmiriganj Upazila, Dist.- Habiganj.  </t>
    </r>
    <r>
      <rPr>
        <b/>
        <sz val="11"/>
        <rFont val="Times New Roman"/>
        <family val="1"/>
      </rPr>
      <t>ID No : 63605018</t>
    </r>
  </si>
  <si>
    <t xml:space="preserve">M Niaz &amp; G Faruk (JV) 
Address: Shayestanagar R/A, Habiganj </t>
  </si>
  <si>
    <t>mniazandgfaruk@gmail.com</t>
  </si>
  <si>
    <t>Construction of 72.0m Long RCC Girder Bridge on Dhaka- Sylhet NHW Road- Suthang Bazar Via Dhaka -Sylhet NHW Road at Ch. 1000m Road ID 636444062 Upazila Sadar District Habiganj</t>
  </si>
  <si>
    <t>CBU-100</t>
  </si>
  <si>
    <t>M/S. Niaz Traders, Address : 154, Motijheel C/A. Masjid Market (2nd Floor), Room No.301-303, Dhaka-1000.</t>
  </si>
  <si>
    <t>Md. Golam Faruk, Address : Shayestanagar R/A, Habiganj</t>
  </si>
  <si>
    <t xml:space="preserve">Construction of 39.0m Long RCC Girder Bridge on Mirashi Kamar Dokan - Nasimabad Road at Ch. 815m (Road ID: 636264052) Upazila; Chunarughat, District: Habiganj </t>
  </si>
  <si>
    <t xml:space="preserve">M/S. Mostafa Kamal, Niaz park, Kawtali, Brahmanbaria </t>
  </si>
  <si>
    <t>Construction of 42.0m Long RCC Girder Bridge on Bahubal-Rampur Road Via Noagaon Joinabad Mouri Road at Ch. 450m Road ID 636054069 Upazila Bahubal District Habiganj</t>
  </si>
  <si>
    <t>MOK Foundation, Shaistaganj, Habiganj.</t>
  </si>
  <si>
    <t>mokfoundation@gmail.com</t>
  </si>
  <si>
    <r>
      <t xml:space="preserve">Re-habilitation of Upazila Road (Razar bazar) - Kalishiri Road from Ch. 1060m-3058m </t>
    </r>
    <r>
      <rPr>
        <b/>
        <sz val="9.5"/>
        <rFont val="Times New Roman"/>
        <family val="1"/>
      </rPr>
      <t>[Chunarughat]</t>
    </r>
    <r>
      <rPr>
        <sz val="9.5"/>
        <rFont val="Times New Roman"/>
        <family val="1"/>
      </rPr>
      <t xml:space="preserve"> Road ID: 636264038</t>
    </r>
  </si>
  <si>
    <t>M/S. Unique Enterprise, Bahubal, Habiganj.</t>
  </si>
  <si>
    <t>msuniqueenterprise1978@gmail.com</t>
  </si>
  <si>
    <t>Re-habilitation of  Gholdoba High school-Madhabpur Road  from Ch. 00m-1000m [Nabiganj Road ID: 636774058</t>
  </si>
  <si>
    <t>Construction of  25.00m PSC Girder Bridge on Jagodishpur - Temunia - Shahajibazar(Shahid Nazim Uddin Road) road at Ch. 7480m.</t>
  </si>
  <si>
    <t>FDDRRIRP</t>
  </si>
  <si>
    <t>Construction of  25.00m PSC Girder Bridge on Surma R&amp;H-Montala-Chowmuhani bazar road at Ch. 6160m</t>
  </si>
  <si>
    <t>04-19-2019</t>
  </si>
  <si>
    <t>Construction of  25.00m PSC Girder Bridge Surma R&amp;H-Montala-Chowmuhani bazar road at Ch. 23340</t>
  </si>
  <si>
    <t xml:space="preserve">Mazid Sons Construction Ltd. 49 Kakrail, Dhaka-1000, Corporate Office: House no. 288, Road no. 19/C, New DOHS, Mohakhali, Dhaka. </t>
  </si>
  <si>
    <t>mazidsons@gmail.com</t>
  </si>
  <si>
    <t>Construction of Chunarughat Upazila  Muktijuddha Complex Bhaban, Upazila  Chunarughat , District: Habiganj.</t>
  </si>
  <si>
    <t xml:space="preserve">M.M Builders &amp; Engineers Ltd, House no. #127(6th Floor), Road no. 10,  Block-C, Niketon, Gulshan, Dhaka. </t>
  </si>
  <si>
    <t>Construction of Habiganj-S Upazila  Muktijuddha Complex Bhaban, Upazila  Habiganj-S, District: Habiganj.</t>
  </si>
  <si>
    <t>Improvement Of a) Nabigonj Rudragram-Bausa Dabpara road. Ch 00-1850m by BC b) Construction of 8Nos. 1x0.90x1.00m Drainage Structure and C) Const. of 40m Protection work on the Same road</t>
  </si>
  <si>
    <t>SDIRIIP</t>
  </si>
  <si>
    <t>10.06.19</t>
  </si>
  <si>
    <t>Construction of 61.00m. Long PSC Girder on Imambari-Burinow road at Ch.7300m</t>
  </si>
  <si>
    <t>08.10.20</t>
  </si>
  <si>
    <t>Construction of 30.00m. Long RCC Slab Bridge on Muktahar Bridge-Sakua bazar road at Ch. 5.00m</t>
  </si>
  <si>
    <t>Improvement Of a) Gangdhar-Snanghat WDB Embankment-Digambar bazar via Noai road. Ch 1000-1488m by BC b) 192m Protection work on the Same road</t>
  </si>
  <si>
    <t>Improvement Of a)Dhaka Sylhet R&amp;H-New bazar Sahapur road. Ch 1000-2200m by BC.</t>
  </si>
  <si>
    <t>MRS-AKC(JV) Address : Puran Muncefy, Habiganj</t>
  </si>
  <si>
    <t>mrs.akc.jv@gmail.com</t>
  </si>
  <si>
    <r>
      <t xml:space="preserve">Improvemet of a) Habigonj-Nabigonj R&amp;H Via Gunai Barueury-Katiarbon Sluice Gate Road. (Ch.8035-11390m) by </t>
    </r>
    <r>
      <rPr>
        <b/>
        <sz val="8"/>
        <rFont val="Times New Roman"/>
        <family val="1"/>
      </rPr>
      <t xml:space="preserve">Earth work </t>
    </r>
    <r>
      <rPr>
        <sz val="8"/>
        <rFont val="Times New Roman"/>
        <family val="1"/>
      </rPr>
      <t>b)</t>
    </r>
    <r>
      <rPr>
        <b/>
        <sz val="8"/>
        <rFont val="Times New Roman"/>
        <family val="1"/>
      </rPr>
      <t xml:space="preserve"> BC </t>
    </r>
    <r>
      <rPr>
        <sz val="8"/>
        <rFont val="Times New Roman"/>
        <family val="1"/>
      </rPr>
      <t xml:space="preserve">road &amp; c) Construction of 3Nos 1x1.50x1.50 Drainage Culvert on the Same road </t>
    </r>
  </si>
  <si>
    <t>11.11.18</t>
  </si>
  <si>
    <t>Md. Abul Kashem Chowdhury,  Address : Chowdhury Bazar, Habiganj-3300</t>
  </si>
  <si>
    <t>md.abulkashem68@yahoo.com</t>
  </si>
  <si>
    <r>
      <t xml:space="preserve">Improvemet of a) Baniachang GC-Sujatpur Via Girl School, Mondury UP &amp; North Sangar Road. Ch.2819-3819m by </t>
    </r>
    <r>
      <rPr>
        <b/>
        <sz val="8"/>
        <rFont val="Times New Roman"/>
        <family val="1"/>
      </rPr>
      <t xml:space="preserve">BC&amp; </t>
    </r>
    <r>
      <rPr>
        <sz val="8"/>
        <rFont val="Times New Roman"/>
        <family val="1"/>
      </rPr>
      <t xml:space="preserve"> b)  Construction of 1No. 1.00x1.00m Drinage Culvert on the Same road </t>
    </r>
  </si>
  <si>
    <t>19.01.20</t>
  </si>
  <si>
    <t>M/S SHEIK SALIMVillage: Sujatpur, PO: Sujatpur, Upazila: Baniachong, District: Habiganj.</t>
  </si>
  <si>
    <t>mssheiksalim@gmail.com</t>
  </si>
  <si>
    <t>Improvement Of a) Gorib Hassai GPS-Chanpara Paka road Via SK. Jahangir Alam House road. Ch 00-462m by BC b) Const. of 70m Protection work on the Same road</t>
  </si>
  <si>
    <t>09.07.19</t>
  </si>
  <si>
    <t>31.08.20</t>
  </si>
  <si>
    <t xml:space="preserve">Md. Tipu Ahmed, Inatabad, Habiganj Sadar, Habiganj                                         </t>
  </si>
  <si>
    <t>tipuahmed7111978@gmail.com</t>
  </si>
  <si>
    <t xml:space="preserve">Improvement of a) Ratna Bazar-Muradpur UP Road.(Ch.1120-3120m) by Earth &amp; b) BC Work Ch. 1120-3120m. C) Const. of 2Nos. 1x2.50x2.50m. Drainage Culvert on the Same Road. </t>
  </si>
  <si>
    <t xml:space="preserve">23.09.18 </t>
  </si>
  <si>
    <t>M/S Maa Enterprise,Kalauk Bazar, Lakhai, Habiganj</t>
  </si>
  <si>
    <t>msmaaenterprise1984@gmail.com</t>
  </si>
  <si>
    <t xml:space="preserve">Improvement of a) Baniachabg North-East UP HQ- Adarsha bazar Via Khagsree Amirkhani Road. Ch.1000-1625m by Earth b) By BC c) Construction of 1No 1.50x1.50m Drainage Culvert &amp;  d) Const. of 250m. Protection work on the Same Road.  </t>
  </si>
  <si>
    <t>Construction of 30.00m. Long PSC Girder Kagapasa bazar-Kagapasa UP Via Gokrapur road at Ch. 450m</t>
  </si>
  <si>
    <t>M Niaz &amp; G Faruk (JV)Shayestanagar R/A, Habiganj</t>
  </si>
  <si>
    <t>Construction of 134.09m. Long RCC Girder Bridge on Purbo Badhai-Paschim Badhai Over Khowai River at Ch. 1500m</t>
  </si>
  <si>
    <t>11.02.20</t>
  </si>
  <si>
    <t>Improvement Of a) Saistagonj Puranbazar-Ulukandi road. Ch 2775-4099m by BC b) Construction of 1No. 1.00x1.00m, 1 No. 3.00x3.00 &amp; 3Nos. 0.600x0.600m Drainage Structure and C) Const. of 92m Protection work on the Same road</t>
  </si>
  <si>
    <t>22.08.19</t>
  </si>
  <si>
    <t>Construction of 22.00m. Long RCC Girder Bridge on Chunarughat Notun bazar-Tungeswar bazar road at Ch. 550m</t>
  </si>
  <si>
    <t>Improvement Of a) Monohorpur UZR-Harinkhola BGB Camp road. (Ch1460-3800m) by BC b) Construction of 5Nos.  0.625x0.600m U-Drain on the Same Road.</t>
  </si>
  <si>
    <t>09.01.20</t>
  </si>
  <si>
    <t>Improvement Of a)Madhabpur-Chowmohoni bazar to Vobanipur via Satpatia road. Ch 00-1000m by BC b) Construction of 1No. 1x4.50x4.50m 4Nos. 1x0.600x0.625m Drainage Structure and C) Const. of 76m Protection work on the Same road</t>
  </si>
  <si>
    <t>M/S Hasan Enterprise Natirabad, Habiganj Sadar, Habiganj</t>
  </si>
  <si>
    <t>mshasanenerprise@gmail.com</t>
  </si>
  <si>
    <t>Improvement Of a) Montala Rail station-Sundadil Vatibari Via Razapur road. Ch 3400-4300m by BC b) Construction of 3Nos. 0.600x0.625m Drainage Structure and C) Const. of 60m Protection work on the Same road</t>
  </si>
  <si>
    <t>Improvement Of a) Madhabpur R&amp;H-Shapur bazar Via Dighirpar road. Ch 1000-3000m by BC b) Construction of 1No. 1x2.00x2.00m Drainage Structure and C) Const. of 212m Protection work on the Same road</t>
  </si>
  <si>
    <t>Construction of 45.00m. Long PSC Girder Bridge on Madhabpur RHD (old)-Teliapara Shahpur road at Ch. 250m</t>
  </si>
  <si>
    <t>11.01.20</t>
  </si>
  <si>
    <r>
      <rPr>
        <b/>
        <sz val="8"/>
        <rFont val="Times New Roman"/>
        <family val="1"/>
      </rPr>
      <t>1) 636114063</t>
    </r>
    <r>
      <rPr>
        <sz val="8"/>
        <rFont val="Times New Roman"/>
        <family val="1"/>
      </rPr>
      <t xml:space="preserve">- Improvement of Janab Ali Collage (Sagar Diger Purba par)-R&amp;H road Via Dali Mahalla Community Clinic     Road Ch.00-950m By RCC. 2) </t>
    </r>
    <r>
      <rPr>
        <b/>
        <sz val="8"/>
        <rFont val="Times New Roman"/>
        <family val="1"/>
      </rPr>
      <t>636115024</t>
    </r>
    <r>
      <rPr>
        <sz val="8"/>
        <rFont val="Times New Roman"/>
        <family val="1"/>
      </rPr>
      <t xml:space="preserve">- Improvement of Baniachang-Caturanga Rayer para road Ch. 00-430m. By RCC   </t>
    </r>
  </si>
  <si>
    <r>
      <rPr>
        <b/>
        <sz val="8"/>
        <rFont val="Times New Roman"/>
        <family val="1"/>
      </rPr>
      <t xml:space="preserve">1) </t>
    </r>
    <r>
      <rPr>
        <sz val="8"/>
        <rFont val="Times New Roman"/>
        <family val="1"/>
      </rPr>
      <t xml:space="preserve">Construction of RCC Drain of Baniachang GC-Kumri Durgapur GC Via Jonab Ali Collage road Ch. 100-345, 1025-1595 &amp; 1855-2000m &amp; outlet 10m=970m 2) Construction of RCC Drain of Habigonj-Baniachang R&amp;H road (Chilapanja)-Azmirigonj GC road Via Shibpasa road Ch. 1550-1865 &amp; outlet 85m=400m 3) Construction of RCC Drain of Baniachang GC-Sujatpur Via G/S, M/UP &amp; N-Sangar Ch. 915-1235m &amp; outlet 40m=360m </t>
    </r>
  </si>
  <si>
    <t>M/s. Sohag Traders, Gonespur, Chunarughat, Habiganj</t>
  </si>
  <si>
    <t>mssohagtraders@gmail.com</t>
  </si>
  <si>
    <t>Construction of RCC Open Drain with Cover at Bullah Bazar at ch. 00-275m</t>
  </si>
  <si>
    <t>21.01.20</t>
  </si>
  <si>
    <t>M/S Khan Enterprise, Bodiuzzaman Khan Road, Habiganj Sadar, District: Habiganj.</t>
  </si>
  <si>
    <t>mskhanenterprise1974@yahoo.com</t>
  </si>
  <si>
    <t>Improvement of Katihara Kasimpur LGED road to Majid Chowdhury road at Ch. 00-300m.</t>
  </si>
  <si>
    <t>Jamalpur</t>
  </si>
  <si>
    <t>M/S. Chowdhury Enterprise              Sarderpara, Jamalpur.</t>
  </si>
  <si>
    <t>Rehabilitation of a. Dharmakura GC-Mahamudpur GC via Boliadah Road. Ch. 00 m-12400 m Upazila Islampur.b. Dharmakura GC-Dewanganj Upazila HQ via Molomgonj Road. Ch. 2000 m-6900 m Upazila Islampur. c. Belgacha UP-Dharmakura GC Road Ch. 00 m-5600 m Upazila Islampur. (Package No. JAM/AF-33).</t>
  </si>
  <si>
    <t>20.05.20</t>
  </si>
  <si>
    <t>Rehabilitation of Mohiramkul RHD - Hazipur GC via Jhowgora Bazar Road (ID- 339612006) (Ch. 00.00 m - 11750.00 m) Upazila: Melendah; District: Jamalpur (Package No. JAM/AF-115).</t>
  </si>
  <si>
    <t>11,88,83,614.82</t>
  </si>
  <si>
    <t>18.08.21</t>
  </si>
  <si>
    <t>10.10.22</t>
  </si>
  <si>
    <t>Rehabilitation of Islampur H/Q-Guthail GC Road ID- 339292002 Ch. 00.00 m-8760 m. Upazila Islampur Dist Jamalpur (Package No. JAM/AF-116).</t>
  </si>
  <si>
    <t>04.07.21</t>
  </si>
  <si>
    <t>Rehabilitation of Shabazpur UP to Titpallah Bazar Road Ch.00.00 m - 3030.00 m Upazila Sadar Dist Jamalpur (Package No. JAM/AF-117).</t>
  </si>
  <si>
    <t>29.05.22</t>
  </si>
  <si>
    <t xml:space="preserve">M/S. Laboni Enterprise, Maderganj, Jamalpur. </t>
  </si>
  <si>
    <t>labonienterprise1@yahoo.com</t>
  </si>
  <si>
    <t>Rehabilitation of Balijuri GC - Jharkata Bazar via Charpakerdah UP Road (Maderganj Part) (Ch.00.00 m - 8750.00 m) Upazila :Maderganj; Dist: Jamalpur. (Package No. JAM/AF-118).</t>
  </si>
  <si>
    <t>08.08.22</t>
  </si>
  <si>
    <t>Mdohammed Eunus &amp; Brothers (PNT) Ltd.</t>
  </si>
  <si>
    <t>Rehabilitation of Islampur HQ-Mahmudpur GC via Pachabahala GC Road (ch.00-7600m) Upazila: Islampur, District: Jamalpur.</t>
  </si>
  <si>
    <t>NOBIDEP</t>
  </si>
  <si>
    <t>15.10.19</t>
  </si>
  <si>
    <t xml:space="preserve">M/S. Mitu Traders-
M/S. Farhan Enterprise [JV]
Pathalia, Jamalpur.
</t>
  </si>
  <si>
    <t>farhan150581@gmail.com</t>
  </si>
  <si>
    <t xml:space="preserve">Development of Hazrabari Growth Center Market GCM under Melandah  Upazila, Dist: Jamalpur
</t>
  </si>
  <si>
    <t>5,32,87,506.37</t>
  </si>
  <si>
    <t xml:space="preserve">M/S. Mitu Traders-
</t>
  </si>
  <si>
    <t>mitu_traders@yahoo.com</t>
  </si>
  <si>
    <t xml:space="preserve">M/S. Farhan Enterprise [JV]
</t>
  </si>
  <si>
    <t>M/S. Azmaeen Enterprise, Muslimabad, Jamalpur Sadar, Jamalpur</t>
  </si>
  <si>
    <t>azmaeenenterprise@gmail.com</t>
  </si>
  <si>
    <t>a) Improvement of Ramrampur Bazar-Bhatkhawa Bazar Road from Ch. 00-845m b) Construction of 1.00no 2.00mx3.00m x3.00m culvert on same road at Ch. 322.00m under Bakshiganj Upazila Jamalpur District. (ID No- 535939).</t>
  </si>
  <si>
    <t>002.03.21</t>
  </si>
  <si>
    <t xml:space="preserve">M/S. Noman Enterprise, Sarishabari, Jamalpur. </t>
  </si>
  <si>
    <t>msnomanenterprise02@gmail.com</t>
  </si>
  <si>
    <t>a) Improvement of Kalakanda Bazar Akandah Para via Doporpara Road (Ch. 560.00 m -1360.00 m)  (b) Construction of 1.00 no 0.625 m x 0.600 m culvert on same road at Ch. 1205.00 m under Dewanganj Upazila; District- Jamalpur.  (ID No- 537640).</t>
  </si>
  <si>
    <t>07.02.22</t>
  </si>
  <si>
    <t>D.S Enterprise, New Market, Sherpur Town, Sherpur</t>
  </si>
  <si>
    <t>dsenteprise@gmail.com</t>
  </si>
  <si>
    <t>a) Improvement of Ujanpara-Battajur Parchimpara via Eidgah  Road from Ch. 00-500m b) Construction of 1.00no 0.625mx 0.600m culvert on same road at Ch. 220.00m c) Construction of 1.00no 3.00mx3.00m culvert on same road at Ch. 440.00m under Bakshiganj Upazila Jamalpur District.  (ID No- 535938).</t>
  </si>
  <si>
    <t>M/S. Roman Enterprise, Melandah, Jamalpur .</t>
  </si>
  <si>
    <t>msrumanenterprise2020@gmail.com</t>
  </si>
  <si>
    <t>a) Improvement of Sadhurpara Airmari Bottola-Malirchar Mondolpara via H/Q Mafijal  Road from Ch. 00-1000m, b) Construction of 1.00no 2.00mx3.00mx 2.60m culvert on same road at Ch. 228.00m c) Construction of 1.00no 3.30mx2.60m culvert on same road at Ch. 550.00m under Bakshiganj Upazila Jamalpur District.  (ID No- 535937).</t>
  </si>
  <si>
    <t>Hazrat Khaza Khizir (A) Enterprise, Shoilarkanda, Jamalpur</t>
  </si>
  <si>
    <t>hkkenterprisejp@gmail.com</t>
  </si>
  <si>
    <t>a. Improvement of UZR-2 at Deli Bridge-Pathorshi UP Road Ch. 2000.00 m-3230.00 m.  b. Construction of 1-No 0.600 m x 0.600 m culvert on same Road at Ch. 3020.00 m under Upazila Islampur: District : Jamalpur.(ID NO-544471)</t>
  </si>
  <si>
    <t>16.04.22</t>
  </si>
  <si>
    <t xml:space="preserve">M/S. Sifat Enterprise, Sherpur. </t>
  </si>
  <si>
    <t>mobinuzzaman@yahoo.com</t>
  </si>
  <si>
    <t>a. Improvement of Noarpara UP-Janata Bazar Road Ch. 5430.00 m-6400.00 m.  b. Construction of 4-Nos 0.600 m x 0.600 m culvert on same Road at Ch. 5915.00 m 6020.00 m 6070.00 m6330.00 m under Upazila Islampur: District : Jamalpur. (ID NO-544469)</t>
  </si>
  <si>
    <t>25.04.21</t>
  </si>
  <si>
    <t xml:space="preserve">M/S. Rahat Treders, Islampur, Jamalpur. </t>
  </si>
  <si>
    <t xml:space="preserve">  rahattraders22@yahoo.com</t>
  </si>
  <si>
    <t>a. Improvement of Noarpara UP-Rambhadra Bazar Road Ch. 00.00 m-1000.00 m. Road ID-339293019 b. Construction of 1-No 0.600 m x 0.600 m culvert on same Road at Ch. 50.00 m under Upazila Islampur: District : Jamalpur. (ID NO-544470)</t>
  </si>
  <si>
    <t>08.03.22</t>
  </si>
  <si>
    <t>M/S. Avi Enterprie, Balijuri Bazar, Madarganj, Jamalpur</t>
  </si>
  <si>
    <t>msavienterprise2020@gmail.com</t>
  </si>
  <si>
    <t>a. Improvement of Dewangonj R&amp;H-H/O Anwar-Melandah Border Road Ch. 610.00 m-840.00 m and Ch. 1910.00 m-2212.00 m. Road ID-339294015 b. Construction of 1-No 4.00 m x 4.00 m culvert on same Road at Ch. 1953.00 m under Upazila Islampur: District : Jamalpur. (ID NO-544472)</t>
  </si>
  <si>
    <t xml:space="preserve">M/S. Maa Goure Enterprise, Sarishabari, Jamalpur. </t>
  </si>
  <si>
    <t>maagoureenterprise@gmail.com</t>
  </si>
  <si>
    <t>a. Improvement of UZR-4 at Pachbaria Madrasha-Kachihara Village Eidgah Math Road Ch. 00.00 m-600.00 m. Road ID-339294070 b. Construction of 2-Nos 0.600 m x 0.600m culvert on same Road at Ch. 130.00 m 220.00 m under Upazila Islampur: District : Jamalpur. (ID NO- 544473)</t>
  </si>
  <si>
    <t>12.04.22</t>
  </si>
  <si>
    <t>M/S.MONJURUL ISLAM, Melandah, Jamalpur</t>
  </si>
  <si>
    <t>msmonjurul2019@gmail.com</t>
  </si>
  <si>
    <t xml:space="preserve">(a) Improvement of Shashariabari Village-Muradabad Bazar via Shashariabari GPS Road (Ch. 00.00 m-1660.00 m). [Road ID-339294074] b Construction of 04 Nos 0.600 m x 0.600 m Culvert on Same Road (at Ch. 35.00 m, 290.00 m, 922.00 m and 1005.00 m). </t>
  </si>
  <si>
    <t>04.05.22</t>
  </si>
  <si>
    <t>M/S. Mofazzol Electric Co. Baltia, Tubewel Par, Sadar, Jamalpur</t>
  </si>
  <si>
    <t>mofazzolelectric@gmail.com</t>
  </si>
  <si>
    <t>Improvement of Charnagor (Mitali Bazar)-Milon Bazar-Charnagor road from Ch. 1000-1255m Maderganj, District: Jamalpur. (ID No- 533624).</t>
  </si>
  <si>
    <t>19.02.22</t>
  </si>
  <si>
    <t xml:space="preserve">M/S. Tanvir &amp; Brothrs, Melandah, Jamalpur. </t>
  </si>
  <si>
    <t>mstanvirandbrothers78@gmail.com</t>
  </si>
  <si>
    <t>(a) Improvement of Milon Bazar RHD-Mitali Bazar via Amlitola UZR road from Ch. 4425-6000m, (b) Construction of 3.00 nos 3.00mx2.00m Culvert on Same Road at Ch. 4425.00m, 5215.00m and 5410.00m (c) Construction of 3.00 nos 0.625mx0.600m Culvert on Same Road at Ch. 5650.00m, 5790.00m and 5955.00m under Maderganj Upazila, Dist: Jamalpur. (ID No- 533622).</t>
  </si>
  <si>
    <t xml:space="preserve">M/S. Arabi Enterprise, Melandah, Jamalpur. </t>
  </si>
  <si>
    <t xml:space="preserve">  ruhanshah84@gmail.com</t>
  </si>
  <si>
    <t>(a) Improvement of Kukurmari-Char Kukarmari road from Ch. 1000-2000m  (b) Construction of 2.00 nos, 0625mx0.600m Culvert on Same Road at Ch. 1365.00m and 1560.00m (c) Construction of 1.00 no 3.50mx3.50m Culvert on Same Road at Ch. 1610m under Maderganj Upazila, Dist: Jamalpur. (ID No- 533623).</t>
  </si>
  <si>
    <t>23.01.22</t>
  </si>
  <si>
    <t xml:space="preserve">M/S. Chowdhry Enterprise, Saderpara, Jamalpur. </t>
  </si>
  <si>
    <t>(a) Improvement of Poirbari GPS (H/O Helal)-Dewarpar Chandra via Moddar Char Road (Ch. 3500.00 m-5800.00 m), [Road ID-339614106] (b) Construction of 4.00 nos. 0.750 m x 0.750 m culvert on same road at Ch. 3650.00 m, 3750.00 m, 3970.00 m and 5092.00 m. under Melandah Upazila Jamalpur District. (ID No- 533621).</t>
  </si>
  <si>
    <t>09.02.22</t>
  </si>
  <si>
    <t>J.D Construction, Bose Para, Sadar, Jamalpur</t>
  </si>
  <si>
    <t xml:space="preserve">  jdconstructionjp@gmail.com</t>
  </si>
  <si>
    <t>a) Improvement of Rekhirpara UNR- Bhabki UZR ( Talukpara Bazar) road (Ch.1000-2200m). [Road Id- 339615028] b) Construction of 5nos. 0.750mX 0.750m Culvert on Same road at Ch 1033m, 1115m, 1280m, 1890m, 2045m.under Melandah Upazila, District: Jamalpur (ID No- 591532)</t>
  </si>
  <si>
    <t>03.08.22</t>
  </si>
  <si>
    <t xml:space="preserve">M/S. Master Digital Studio and Electroncs Shahbazpur, Jamalpur Sadar, Jamalpur </t>
  </si>
  <si>
    <t>msmasterdigitalstudioandelectr@gmail.com</t>
  </si>
  <si>
    <t xml:space="preserve">Improvement of Sadek More-Boldiata Bazar road (Ch.00-915m).[ Road ID: 339855070] b) Construction of 4nos 0.625mX0.600m. Culvert on Same road at Ch. 138m,410m,740m,750m. [Salvage Amount: 5,73,605.00] under Sarishabari Upazila, District: Jamalpur (ID No- 592371) </t>
  </si>
  <si>
    <t>16.09.21</t>
  </si>
  <si>
    <t>02.08.22</t>
  </si>
  <si>
    <t>M/S. Akanda Builders &amp; Suppliers, Kasba, Kacharipara, Sherpur</t>
  </si>
  <si>
    <t>msakandabs@gmail.com</t>
  </si>
  <si>
    <t>a) Improvement of Doali UP Dulviti Bazar-House of Amir Sarkar upto Harkhali Barek Shop road (Ch.00-1200m). [Road ID- 339855071] b) Construction of 6nos 0.625mX0.600m. Culvert on Same road at Ch. 246m,415m,690m,800m,828m,948m under Sarishabari Upazila, District: Jamalpur (ID No- 592372)</t>
  </si>
  <si>
    <t>M/S. Faruki Enterprise, Basakpara,Jamalpur.</t>
  </si>
  <si>
    <t>ms.farukienterprise@gmail.com</t>
  </si>
  <si>
    <t>Improvement of Nabab Rice Mill- Dhanjargor Ferry ghat Road with RCC (Ch.1500.00m- 2310.00m) under Islampur upzilla, Dist- Jamalpur (ID No- 592373)</t>
  </si>
  <si>
    <t>M/S. New Al-Amin Garments, New Market, Sherpur Town, Sherpur</t>
  </si>
  <si>
    <t>newalamingarments@gmail.com</t>
  </si>
  <si>
    <t>(a) Improvement of Char Zatharthopur Uzanpara Mosque- Baruamari Suruj House Road (Ch. 2000.00 m-2720.00 m), [Road ID-339364113] (b) Construction of 2.00 nos.0.625 m x 0.600 m culvert on same road at Ch. 2139.00 m and 2450.00 m. (c) Construction of 1.00 no. 2.00 m x 2.00 m culvert on same road at Ch. 2320.00 m. under Sadar Upazila, District: Jamalpur.  (ID No- 528831).</t>
  </si>
  <si>
    <t>Jonaki Traders, 21E More, Rudra, Baira, Sarishabari, Jamalpur</t>
  </si>
  <si>
    <t>jonakitraders66@gmail.com</t>
  </si>
  <si>
    <t>(a) Improvement of Pakullah-Ramnagar (Boalmari) Road (Ch. 1200.00 m-2200.00 m), [Road ID-339364017] (b) Construction of 4.00 nos. 0.625 m x 0.600 m culvert on same road at Ch. 1338.00 m, 1500.00 m, 1690.00 m and1830.00 m. under Sadar Upazila, District: Jamalpur.  (ID No- 528833).</t>
  </si>
  <si>
    <t>06.03.22</t>
  </si>
  <si>
    <t>Md. Khairul Bashar, Nangla Boyradanga, Melandah, Jamalpur</t>
  </si>
  <si>
    <t>khairulbashar8911@gmail.com</t>
  </si>
  <si>
    <t>(a) Improvement of FRB Sreepur-Modhupur via Matikhola Road (Ch. 00.00 m-1000.00 m), [Road ID-339364048] (b) Construction of 3.00 nos. 0.625 m x 0.600 m culvert on same road at Ch. 145.00 m,340.00 m and 620.00m. under Sadar Upazila, District: Jamalpur.  (ID No- 528835).</t>
  </si>
  <si>
    <t>(a) Improvement of Jamtoli Hat RHD-Pinderlhati, Ramrampur Bazar Road (Ch. 00.00 m-1000.00 m),  (b) Construction of 2.00 nos. 0.625 m x 0.600 m culvert on same road at Ch. 550.00 m and 800.00 m. under Sadar Upazila, District: Jamalpur.  (ID No- 528834).</t>
  </si>
  <si>
    <t>07.03.22</t>
  </si>
  <si>
    <t>M/S. Master Bricks &amp; Osman Goni Traders, Digpait, Sontia Bazar, Sadar, Jamalpur</t>
  </si>
  <si>
    <t>gonitraders2019@gmail.com</t>
  </si>
  <si>
    <t>Improvement of Goplapur - Helencha Road (Ch. 00.00 m - 1500.00 m) under Sadar Upazila; District- Jamalpur (ID No- 560966)</t>
  </si>
  <si>
    <t>06.05.22</t>
  </si>
  <si>
    <t>M/S. Molla Traders, Station Road, Jamalpur.</t>
  </si>
  <si>
    <t>msmollatradersjp@gmail.com</t>
  </si>
  <si>
    <t xml:space="preserve">a) Improvement of Sontia GC-Titpallah Saitanipara RHD road (Ch. 1840-3440 m). [Road ID-339362013] b) Construction of 8 nos 0.600mX0.600m Culvert on same road at Ch. 2000m, 2124m, 2180m, 2315m, 2378m, 2515m, 2617m, 3430m Under Sadar Upazila; Dist.- Jamalpur (ID No- 587975). </t>
  </si>
  <si>
    <t>10.09.22</t>
  </si>
  <si>
    <t>Shuvo Construction Sadar, Jamalpur</t>
  </si>
  <si>
    <t>shuvoconstruction22@gmail.com</t>
  </si>
  <si>
    <t>Improvement of Vatkhaoa-Mondolpara UZR Road (Ch. 500.00 m - 1800.00 m)(DPP ID-339154013, [According to Road Name], New ID- 339155024) under Dewanganj Upazila; District- Jamalpur. ID No- 537635</t>
  </si>
  <si>
    <t>JSP</t>
  </si>
  <si>
    <t>30.12.21</t>
  </si>
  <si>
    <t xml:space="preserve">M/S. Arju Enterprise, Melandah, Jamalpur. </t>
  </si>
  <si>
    <t>arzuenterprise@yahoo.com</t>
  </si>
  <si>
    <t>Improvement Dangdhara UP - Bottola Bazar Road (Ch. 2000.00 m - 2700.00 m) under Dewanganj Upazila; District- Jamalpur [Road ID- 339153011]. ID No-558021</t>
  </si>
  <si>
    <t>07.07.21</t>
  </si>
  <si>
    <t xml:space="preserve">M/S. Durga Enterprise, Dewanganj, Jamalpur. </t>
  </si>
  <si>
    <t>Improvement Degrirchar - Parramrampur Road Ch. 00.00 m - 3375.00 m under Dewanganj Upazila District- Jamalpur (Road ID- 339153010).  ID NO- 558020</t>
  </si>
  <si>
    <t>Improvement of Charamkhaoa UP (Sanandabari Bus Stand) - Mitali Bazar Road (Ch. 2500.00 m - 4000.00 m) [Road ID- 339153009] under Dewanganj Upazila; District- Jamalpur. (ID No-568868)</t>
  </si>
  <si>
    <t xml:space="preserve">M/S. A.R.M Enterprise, Melandah, Jamalpur. </t>
  </si>
  <si>
    <t>msarmenterprise@gmail.com</t>
  </si>
  <si>
    <t>Improvement of Gopalpur Bazar- Gazirpara Bazar Road (Ch. 00.00 m -1000.00 m) under Bakshiganj Upazila ; District Jamalpur. ID No- 537636</t>
  </si>
  <si>
    <t>19.01.22</t>
  </si>
  <si>
    <t xml:space="preserve">Dipok Kumar Saha, Muslimabad, Jamalpur. </t>
  </si>
  <si>
    <t>dipakkumarsahajp@yahoo.com</t>
  </si>
  <si>
    <t>Improvement of Dhatuakanda-Alirpara Road (Ch. 00.00 m - 1000.00 m) under Bakshiganj Upazila ; District Jamalpur. ID No- 537637</t>
  </si>
  <si>
    <t>LOKMAN-MUNJURUL (JV), Beltoli Bazar, Dewanganj, Jamalpur.</t>
  </si>
  <si>
    <t>munjurullokmanjv@gmail.com</t>
  </si>
  <si>
    <t>Improvement of Gopalpur Bazar - Gazirpara Bazar Road (Ch. 1000.00 m -3200.00 m) under Bakshiganj Upazila ; District Jamalpur [Road ID NO 339074048]</t>
  </si>
  <si>
    <t>M/S LOKMAN HOSSAIN, 987, Choybaria, Gokornoghat, Brahmanbaria</t>
  </si>
  <si>
    <t>M/s. Munjurul Hoque (Noya), Beltoli Bazar, Dewanganj, Jamalpur.</t>
  </si>
  <si>
    <t>ms.munjurul.hoque.noya@gmail.com</t>
  </si>
  <si>
    <t>M/S Islam Brothers, 7, Court, Jhalkati</t>
  </si>
  <si>
    <t>Construction of 80.10m Long RCC &amp; PSC Girder Bridge on Islampur-Katapur GC via Guthail GC road at Ch. 5100m  Under Islampur Upazila;  District:  Jamalpur.</t>
  </si>
  <si>
    <t>27.08.19</t>
  </si>
  <si>
    <t xml:space="preserve"> 15.05.21</t>
  </si>
  <si>
    <t>Construction of 80.10m Long RCC &amp; PSC Girder Bridge on Goalerchar UP-Kasimerchar Bazar via Malmara Bazar Road at Ch. 1500m  Under Islampur Upazila;  District:  Jamalpur.</t>
  </si>
  <si>
    <t xml:space="preserve">M/S. Dowlat Enterprise, Islampur, Jamalpur. </t>
  </si>
  <si>
    <t>sarderzakiul@gmail.com</t>
  </si>
  <si>
    <t>Improvement of Goalerchar UP - Kashimarchar Bazar via Malmara Bazar Road (Ch. 1580.00 m - 2860.00 m) under Islampur Upazila; District: Jamalpur [Road ID NO: 339293015] ID No- 523668</t>
  </si>
  <si>
    <t xml:space="preserve">M/S. A.S Enterprise, Kacharipara, Jamalpur. </t>
  </si>
  <si>
    <t>biplob.jam@gmail.com</t>
  </si>
  <si>
    <t>Maintenance of Islampur JJKM - Charia Road (Ch. 157.00 m -214.00 m) and (Ch. 220.00 m -1070.00 m) under Islampur Upazila, District: Jamalpur. ID No- 535941</t>
  </si>
  <si>
    <t xml:space="preserve">M/S. Soilman Traders, Pathalia, Jamalpur. </t>
  </si>
  <si>
    <t xml:space="preserve">  mssolaimantraders@gmail.com</t>
  </si>
  <si>
    <t>Maintenance of Dharmokura GC - Kachihara via Vengura Road (Ch. 00.00 m -2236.00 m) under Islampur Upazila, District: Jamalpur. ID No- 535942</t>
  </si>
  <si>
    <t>M/S. S R S Constraction Tomaltala Jamalpur.</t>
  </si>
  <si>
    <t>srsconstruction4@gmail.com</t>
  </si>
  <si>
    <t>Improvement of Poyla Bazar-Baniabari UZR Via Thengepara GPS Road at Ch 1000-2050km. Under Melandah Upazila Dist Jamalpur.</t>
  </si>
  <si>
    <t>28.05.17</t>
  </si>
  <si>
    <t>15.05.20</t>
  </si>
  <si>
    <t xml:space="preserve">M/S. Amin Enterprise, Hatchandra, Jamalpur. </t>
  </si>
  <si>
    <t>msaminenterprise@yahoo.com</t>
  </si>
  <si>
    <t>Improvement of Baluata RHD (Mirzabari)-Lowhajang (Adra UP) Road Ch. 500-1780m under Melandha Upazila.DistJamalpur.</t>
  </si>
  <si>
    <t>17.09.17</t>
  </si>
  <si>
    <t>M/S. DroboTrade Agency, Madhya sherry, Sherpur Town, Sherpur</t>
  </si>
  <si>
    <t>dhrobtradeagency@gmail.com</t>
  </si>
  <si>
    <t>Improvement work of  Melandah Bazar-Khasimara (Nalchia) bazar Road (Ch. 6.73-7.85Km), Under Upazila- Melandah, Dist- Jamalpur. (Road ID-339613002)</t>
  </si>
  <si>
    <t>16.01.18</t>
  </si>
  <si>
    <t>. 30.12.19</t>
  </si>
  <si>
    <t xml:space="preserve">Toma Construction &amp; Co. Ltd, Toma Tower, Ramana Dhaka. </t>
  </si>
  <si>
    <t xml:space="preserve">Construction of 81.1m Long PSC Girder Bridge on Melandah Bazar-Khashimara  Road at Ch. 5022m Under Upazil- Melandah, Dist-Jamalpur.
</t>
  </si>
  <si>
    <t>. 30.06.21</t>
  </si>
  <si>
    <t xml:space="preserve">MAE-MBE (JV), Melandah, Jamalpur. </t>
  </si>
  <si>
    <t>mae.mbejv2017@gmail.com</t>
  </si>
  <si>
    <t>Construction of 66.00 m RCC Girder Bridge on Sobilapur UZR-Gosherpara road at Ch. 250m under Melandah Upazila, Dist. Jamalpur.</t>
  </si>
  <si>
    <t>07.10.18</t>
  </si>
  <si>
    <t xml:space="preserve"> 31.05.21</t>
  </si>
  <si>
    <t>M/S Bilkis enterprise, Melandah Bazar, Jamalpur</t>
  </si>
  <si>
    <t>shams_aha@yahoo.com</t>
  </si>
  <si>
    <t xml:space="preserve">M/S. Chowdhury Enterprise,  Sarderpara, Jamalpur </t>
  </si>
  <si>
    <t>Construction of 99.00 m Long PSC Girder bridge on Charalder Bazar- Taguria via Horipur High school Maderdah River road at ch.2100 m under Melandah Upazila, Dist. Jamalpur.</t>
  </si>
  <si>
    <t>13.09.18</t>
  </si>
  <si>
    <t>. 28.02.21</t>
  </si>
  <si>
    <t>a) Improvement of Ruhili GPS - Chowdhory bari Madrasha Road from Ch. 00-750m, b)   Improvement of Fazlul Haque Akando (UZR)-Bhabki Bazar (H/O Dr.Rafiqu) Via Poirbari Road From Ch. 00-900m c)  Improvement of Jaugora Bazar UZR-Jhawgoara UP Office( Bi-Pass)  Road from Ch. 550-1000m Under Melandah Upazila, Dist. Jamalpur.</t>
  </si>
  <si>
    <t>07.07.19</t>
  </si>
  <si>
    <t>23.11.21</t>
  </si>
  <si>
    <t>Improvement of Pathanpara UNR - Ghosherpara via Milon Bazar Road (Ch. 3800.00 m - 4500.00 m) under Melendah Upazila; District: Jamalpur [Road ID NO: 339614008].</t>
  </si>
  <si>
    <t>Improvement of Bagbari UZR - Rohili (Anarbari Ghat) via Tupkarchar Road (Ch. 00.00 m - 2450.00 m) under Melendah Upazila; District: Jamalpur [Road ID NO: 339614043].</t>
  </si>
  <si>
    <t xml:space="preserve">M/S. A.R Enrterprise, Islampur, Janalpur. </t>
  </si>
  <si>
    <t>arenterprise1079@gmail.com</t>
  </si>
  <si>
    <t>Improvement of Rohili GPS - Chowdhuri Bari Madrasha Road (Ch. 750.00 m - 1600.00 m) under Melendah Upazila; District: Jamalpur [Road ID NO: 339614083] ID No- 523667</t>
  </si>
  <si>
    <t>20.02.22</t>
  </si>
  <si>
    <t xml:space="preserve">Md. Hossain Ali &amp; Momo Construction. Sherpur.  </t>
  </si>
  <si>
    <t>egphamconstruction@gmail.com</t>
  </si>
  <si>
    <t>Maintenance of Kunamaloncho RHD-Kunamaloncho GPS Road (Ch. 00.00 m - 1300.00 m) under Melendah Upazila; District: Jamalpur [Road ID NO: 339615051].</t>
  </si>
  <si>
    <t>20.07.21</t>
  </si>
  <si>
    <t xml:space="preserve">M/S. Himi Enterprise, Fulbaria, Mymenshingh. </t>
  </si>
  <si>
    <t>egp.mhomaunkobir@yahoo.com</t>
  </si>
  <si>
    <t>Maintenance of Fulkucha Bazar - Kunamaloncho Road (Ch. 00.00 m - 850.00 m) under Melendah Upazila; District: Jamalpur [Road ID NO: 339615050].</t>
  </si>
  <si>
    <t>09.07.21</t>
  </si>
  <si>
    <t>M/S. Abtahi Enterprise, Sadar, Jamalpur.</t>
  </si>
  <si>
    <t>msabtahienterprise@gmail.com</t>
  </si>
  <si>
    <t>Maintenance of Mahmudpur UP - Kashimara via Adbaria Road (Ch. 00.00 m - 3820.00 m) under Melendah Upazila; District: Jamalpur [Road ID NO: 339613006]</t>
  </si>
  <si>
    <t>17.07.21</t>
  </si>
  <si>
    <t xml:space="preserve">M/S. Monjurul Hoque (Noya), Dewanganj, Jamalpur. </t>
  </si>
  <si>
    <t>Maintenance of Nongla UZR - Horipur High School Road (Ch. 00.00 m -1800.00 m) under Melandah Upazila, District: Jamalpur. ID No- 535940</t>
  </si>
  <si>
    <t xml:space="preserve">M/S. Citizen Enterprise, Maderganj, Jamalpur. </t>
  </si>
  <si>
    <t xml:space="preserve">  cityzenenterprise@gmail.com</t>
  </si>
  <si>
    <t>Improvement of Horinapai UZR (Aleya Azam High School) - Bhabki Bazar (House of Mofiz Master) via Rayerbakai Doctor Yakub Ali House Road (Ch. 3000.00 m - 3850.00 m) under Melendah Upazila; District Jamalpur [Road ID NO: 339614034]. ID No- 546795</t>
  </si>
  <si>
    <t>M/S R. U. TRADERS, Jangalia, Madarganj, Jamalpur.</t>
  </si>
  <si>
    <t>msrutraders@gmail.com</t>
  </si>
  <si>
    <t>Improvement of Paschim Kapashatiya (H/O Ido Mondol) - Paschim Kapashatiya (H/O Abdul Hai) Road (Ch. 00.00 m - 650.00 m) under Melendah Upazila; District : Jamalpur [Road ID NO: 339615082]</t>
  </si>
  <si>
    <t>M/S Mirza Construction, Medical Road, Jamalpur</t>
  </si>
  <si>
    <t>mirzaconstruction@yahoo.com</t>
  </si>
  <si>
    <t>Improvement of Kapashhatiya UZR - Ghosherpara UP via Community Clinic Road (Ch. 00.00 m - 1490.00 m) under Melendah Upazila; District : Jamalpur [Road ID NO: 339615016]</t>
  </si>
  <si>
    <t>M/S MUNIFA ENTERPRISE, BAGERHATA, JAMALPUR SADAR, JAMALPUR</t>
  </si>
  <si>
    <t>munifaenterprisejp@gmail.com</t>
  </si>
  <si>
    <t>Maintenance of Kona Maloncho RHD - Teghoria Road (ch. 00.00 m - 550.00 m) under Melendah Upazila,District:Jamalpur [Road ID No:339615052]</t>
  </si>
  <si>
    <t>M/S ANAM TRADERS, Nurundi Bazar, Jamalpur Sadar Jamalpur 2002</t>
  </si>
  <si>
    <t>anamtradersjp@gmail.com</t>
  </si>
  <si>
    <t>Maintenance of Durmut UP-Sitanipara Road (ch. 3840.00 m - 5475.00 m) under Melendah Upazila District-Jamalpur[Road ID NO-339614001]</t>
  </si>
  <si>
    <t xml:space="preserve">Construction of 33.00m Long PC Girder Bridge on Charpakerdah UP-Jarkata Bazar Road at Ch. 2050m  under Maderganj Upazila, Dist: Jamalpur, [ID-339583012]. </t>
  </si>
  <si>
    <t>17.04.18</t>
  </si>
  <si>
    <t>. 15.02.21</t>
  </si>
  <si>
    <t xml:space="preserve">M/S. Jui Enterprise, Bakshiganj, Jamalpur. </t>
  </si>
  <si>
    <t>juienterprise72@gmail.com</t>
  </si>
  <si>
    <t xml:space="preserve">Improvement Of Gunerbari- Sarishabari Border Road (Ch. 1500 m- 2600 m) [Road ID No : 339584004] Under Maderganj Upazila, Dist. Jamalpur. </t>
  </si>
  <si>
    <t xml:space="preserve"> 29.09.20</t>
  </si>
  <si>
    <t xml:space="preserve">M/S.Habzu Builders  Maderganj, Jamalpur. </t>
  </si>
  <si>
    <t>habzobuildersjp@gmail.com</t>
  </si>
  <si>
    <t>Improvement of Jonail GC- Gunaritola UP Bazar Road (Ch. 300.00 m- 1650.00 m) [Road ID No: 339583010] under Maderganj Upazila; District : Jamalpur.</t>
  </si>
  <si>
    <t xml:space="preserve">M/S. Huda Traders, Sadar, Jamalpur. </t>
  </si>
  <si>
    <t>mshudatraders@yahoo.com</t>
  </si>
  <si>
    <t>Improvement of Maderganj J-5 Poschim Gupalpur- Jharkata River Ghat via Afzal Member House Road Ch. 00.00 m- 1000.00 m under Maderganj Upazila District Jamalpur.</t>
  </si>
  <si>
    <t xml:space="preserve">Jonaki &amp; Uzzal (JV), 21e More, Rudra Baira, Sarishabari, Jamalpur </t>
  </si>
  <si>
    <t>jonakianduzzaljv@gmail.com</t>
  </si>
  <si>
    <t>Improvement of Balijuri - Mahmudpur Kualikandi Road (Ch. 5500.00 m - 7500.00 m) under Maderganj Upazila; District: Jamalpur [Road ID NO: 339584006].</t>
  </si>
  <si>
    <t xml:space="preserve">Jonaki Enterprise, 21e More, Rudra Baira, Sarishabari, Jamalpur </t>
  </si>
  <si>
    <t xml:space="preserve">M/S.  Uzzal Enterprise, Kacharipara,  Jamalpur </t>
  </si>
  <si>
    <t xml:space="preserve">M/S. H.D Cable Network, Melandah, Jamalpur. </t>
  </si>
  <si>
    <t>hdcablenetwork7@gmail.com</t>
  </si>
  <si>
    <t>Improvement of R&amp;H (Ananda Bazar) - Gunaritola Bazar Road (Ch. 1020.00 m -2050.00 m) under Maderganj Upazila; District: Jamalpur [Road ID NO: 339585016] ID No- 523669</t>
  </si>
  <si>
    <t xml:space="preserve">M/S. Shangita Enterprise, Sherpur Sadar, Sherpur. </t>
  </si>
  <si>
    <t>mssangitent@gmail.com</t>
  </si>
  <si>
    <t>Improvement of Mazalia Bazar - Chaparkona Moniza Abul High School via Udnapara Road (Ch. 1000.00 m- 2200.00 m) [Road ID No 339855059] under Sarishabari Upazila; District : Jamalpur.</t>
  </si>
  <si>
    <t>16.06.21</t>
  </si>
  <si>
    <t xml:space="preserve">M/S. Shayan Enterprise, Maderganj, Jamalpur. </t>
  </si>
  <si>
    <t>shayanenterprise2019@gmail.com</t>
  </si>
  <si>
    <t>Maintenance of Pingna UP-Kanderpara Bazar Road (Ch. 00m-3075m) [Road Id: 339853029] under Sarishabari Upazila; District : Jamalpur.</t>
  </si>
  <si>
    <t>M/S Khan Traders Melandah, Jamalpur</t>
  </si>
  <si>
    <t>mskhantradersjp@gmail.com</t>
  </si>
  <si>
    <t>Maintenance of Tarakandi Bazar- Jamuna High School Road (Ch. 00m-500m), [Road Id: 339854068] under Sarishabari Upazila; District : Jamalpur.</t>
  </si>
  <si>
    <t>24.12.20</t>
  </si>
  <si>
    <t xml:space="preserve">M/S. Ahsan Enterprise,  Sherpur. </t>
  </si>
  <si>
    <t>msahsanent@gmail.com</t>
  </si>
  <si>
    <t>Maintenance of Foyezer More- Baroi Potol via Potol High School Road (Ch. 00m-1485m), [Road Id: 339855064] under Sarishabari Upazila; District : Jamalpur.</t>
  </si>
  <si>
    <t>M/S. Sohel  Enterprise, Mymensingh.</t>
  </si>
  <si>
    <t>msshohelent@gmail.com</t>
  </si>
  <si>
    <t>Maintenance of Pingna UP- Noarpara Bazar Road (Ch. 00m-969m), [Road Id: 339853020] under Sarishabari Upazila; District : Jamalpur.</t>
  </si>
  <si>
    <t xml:space="preserve">M/S. Saha Enterprise, Sarishabari, Jamalpur. </t>
  </si>
  <si>
    <t>ms.sahaenterprise57@gmail.com</t>
  </si>
  <si>
    <t>(a) Maintenance of Dowail UP- Upazila H/Q Road (Ch. 00 m-1040 m) (b ) Maintenance of Dowail UP- Upazila H/Q Road (Ch. 1040 m-2780 m) [Road Id :339853029,3016] under Sarishabari Upazila; District : Jamalpur.</t>
  </si>
  <si>
    <t>26.05.21</t>
  </si>
  <si>
    <t xml:space="preserve">M/S. Farhan Enterprise, Pathalia, Jamalpur. </t>
  </si>
  <si>
    <t>Maintenance of Bhatara Bazar RHD - Rayganj GC Road (Sarishabari Part) (from ch. 0.00 m - 2550 m) Upazila, Sarishabari, Dist. Jamalpur. [Road ID No: 339852002]</t>
  </si>
  <si>
    <t>Mithila Construction &amp; Builders, Chersherpur,nagpar,Sherpur Sadar, Sherpur</t>
  </si>
  <si>
    <t>maleka.nasrin@yahoo.com</t>
  </si>
  <si>
    <t>Maintenance of Char Pogoldigha Embankment - Boyra Kulghat Road (Ch. 900.00 m- 1915.00 m) [Road ID No - 339855032] under Sarishabari Upazila; District - Jamalpur.</t>
  </si>
  <si>
    <t>01.08.21</t>
  </si>
  <si>
    <t>M/S. Uchchal Construction, Collegepara, Dhanbari, Tangail .</t>
  </si>
  <si>
    <t>Improvement of Kendua Kalibari GC-Sontia GC Road (Ch. 5672.00m-7672.00m) [Road ID No: 339362010] under Sadar Upazila; District: Jamalpur. [ID-339362010]</t>
  </si>
  <si>
    <t>Improvement of Bashchara UP-Bharoakhali Bazar via Nababpur and Horipur Road (Ch. 1950m-5250m) [Road ID No: 339363033] under Sadar Upazila;  District: Jamalpur. [ID-339363033]</t>
  </si>
  <si>
    <t>3.12.20</t>
  </si>
  <si>
    <t xml:space="preserve">M/S. Sakil Enterprise, Sarishabari, Jamalpur. </t>
  </si>
  <si>
    <t>sakilenterprise275@gmail.com</t>
  </si>
  <si>
    <t>Improvement of Mohonpur- Sreepur via Sengua More Road (Ch. 00.00 m- 1000.00 m) [Road ID No: 339365023] under Sadar Upazila; District : Jamalpur. [ID-339365023]</t>
  </si>
  <si>
    <t>M/S Laboni Enterprise Maderganj, Jamalpur.</t>
  </si>
  <si>
    <t>Improvement of Baruakhali GC- Jamtola Bazar RHD via Itail UP Road Ch. 3380.00 m- 6030.00 m Road ID No 339362018 under Sadar Upazila District Jamalpur [ID-339362018].</t>
  </si>
  <si>
    <t>11.11.21</t>
  </si>
  <si>
    <t>Improvement of Domdoma Mithukandi- Domdama Noyapara Road Ch. 500.00 m- 3000.00 m Road ID No 339365080 under Sadar Upazila District Jamalpur [ID-339365080].</t>
  </si>
  <si>
    <t>19.11.21</t>
  </si>
  <si>
    <t xml:space="preserve">M/S. Ashik Alahi Enterprise, Narundi Bazar, Jamalpur. </t>
  </si>
  <si>
    <t>ashikalahienterprise@gmail.com</t>
  </si>
  <si>
    <t>Improvement of Horiddrata Mosque-Titpullah road via Haidar chairman House Road from Ch. 500m- 1500m Road under Sadar Upazila District Jamalpur [ID-339364101].</t>
  </si>
  <si>
    <t xml:space="preserve">M/S. Moffazzal Electric Co. Sadar, Jamalpur. </t>
  </si>
  <si>
    <t>Improvement of Sontia more -Ghandail primary School Road from Ch. 00m- 750m Road under Sadar Upazila District Jamalpur [ID-339364076].</t>
  </si>
  <si>
    <t xml:space="preserve">M/S. T.N Construction, Sherpur. </t>
  </si>
  <si>
    <t>tnconstructionbd@gmail.com</t>
  </si>
  <si>
    <t>Improvement of Bharuakhali to Shorekura via Idilpur Road from Ch. 1650m-3000m Road under Sadar Upazila District Jamalpur [ID-339364035].</t>
  </si>
  <si>
    <t>M/S. S.S Construction, Sharfpur, Sadar, Jamalpur</t>
  </si>
  <si>
    <t xml:space="preserve">  ssconstructionjp@gmail.com</t>
  </si>
  <si>
    <t>Improvement of Mukul bazar-Dangergor GPS Road from Ch. 1000m-2300m Road under Sadar Upazila District Jamalpur [ID-339365039].</t>
  </si>
  <si>
    <t xml:space="preserve">M/S. Saif Enterprise, Sherpur. </t>
  </si>
  <si>
    <t>egp.saifenterprise@gmail.com</t>
  </si>
  <si>
    <t>Improvement of Jaliarpar Bazar - Saplanja GPS Road from Ch. 2000m-2300m Road under Sadar Upazila District Jamalpur [ID-339365078].</t>
  </si>
  <si>
    <t>M/S Ajit Kumar Bosh Dewanpara, Jamalpur</t>
  </si>
  <si>
    <t>ajitkumar_bose@yahoo.com</t>
  </si>
  <si>
    <t>Improvement of Kendua Kalibari GC - Titpalla Bazar RHD Road from Ch. 1150m-4330m under Sadar Upazila; District : Jamalpur [ID-339362017].</t>
  </si>
  <si>
    <t>22.11.21</t>
  </si>
  <si>
    <t>M/S Oisharjo Enterprise Madergonj, Jamalpur</t>
  </si>
  <si>
    <t>oysharjaenterprise@gmail.com</t>
  </si>
  <si>
    <t>Improvement of Nandina GC - Baschara GC Road (Ch. 7520.00 m- 8770.00 m) [Road ID No 339362007] under Sadar Upazila; District : Jamalpur.</t>
  </si>
  <si>
    <t>27.12.20</t>
  </si>
  <si>
    <t>01.06.21</t>
  </si>
  <si>
    <t xml:space="preserve">M/S. Farhan Enterprise. Pathalia, Jamalpur. </t>
  </si>
  <si>
    <t>Improvement of Hazipur GC Narayanpur RHD via Titpolla UP Road Ch. 3500.00 m- 6000.00 m Road ID No 339362012 under Sadar Upazila District Jamalpur.</t>
  </si>
  <si>
    <t>22.12.21</t>
  </si>
  <si>
    <t>M/S. Rony Enterprise, Sadar, Jamalpur.</t>
  </si>
  <si>
    <t>ronyenterprise77@gmail.com</t>
  </si>
  <si>
    <t>Improvement of Jaforshahi Bazar- Koidola More Bazar Molomer More Road Ch. 00.00 m- 700.00 m Ch. 1700.00 m- 2500.00 m and Road ID No 339364131 under Sadar Upazila District Jamalpur.</t>
  </si>
  <si>
    <t>29.12.20</t>
  </si>
  <si>
    <t>works Improvement of Nandina GC - Titpollah Shimultoli RHD via Bearabazar Road (Ch. 5250m- 7425 m), [Road ID No: 339362016] under Sadar Upazila, District: Jamalpur  (ID-513531)</t>
  </si>
  <si>
    <t>Improvement of Moheshpur- Bandha Chitalia via Nababpur and Jhawla Road (Ch. 2000m- 2530m), (Ch. 5900m- 7200m) and (Ch. 7700m- 8550m), [Road ID No: 339364041] under Sadar Upazila, District: Jamalpur.</t>
  </si>
  <si>
    <t>01.02.21</t>
  </si>
  <si>
    <t xml:space="preserve">M/S. Bilkis Enterprise, Melandah, Jamalpur. </t>
  </si>
  <si>
    <t>Improvement of Rashidpur - Elahi Bazar Road (Ch. 750.00 m - 3300.00 m) under Sadar Upazila; District: Jamalpur [Road ID NO: 339363006].</t>
  </si>
  <si>
    <t>03.12.21</t>
  </si>
  <si>
    <t xml:space="preserve">M/S. A.S.L Trading, Melandah, Jamalpur. </t>
  </si>
  <si>
    <t xml:space="preserve">  shipu3112@gmail.com</t>
  </si>
  <si>
    <t>Improvement of Moheshpur - Bandha Chitolia via Nobabpur and Jhawla Road (Ch. 9250.00 m- 9630.00 m) [Road ID No: 339364041] under Sadar Upazila; District: Jamalpur. ID No- 546796</t>
  </si>
  <si>
    <t>Improvement of Shahbazpur Beyara Bazar - Sreepur Kumariya Bazar via Goneshpur Bazar Road (ch. 6890.00 m - 7670.00 m) under Sadar Upazila,District:Jamalpur [Road ID No:339364057]</t>
  </si>
  <si>
    <t>Construction of 96.00 m Long PSC Girder Bridge With 164.00 m Viaduct Over the River Kharka Beel on Upazila HQ to Pashim Tarta Para Road (at ch. 100.00 m) Under Madarganj Upazila; District CIB-Jam-W-67</t>
  </si>
  <si>
    <t>Important Bridges</t>
  </si>
  <si>
    <t>01.12.19</t>
  </si>
  <si>
    <t>07.12.19</t>
  </si>
  <si>
    <t>Mohammed Eunus &amp; Brothers (PVT) Ltd. Panchlaish, Chittagong</t>
  </si>
  <si>
    <t>Construction of Union Land Office at Dhanua under Bakshiganj Upazila, Jamalpur District.</t>
  </si>
  <si>
    <t>M/S Kallayn Traders, Islampur, Jamalpur</t>
  </si>
  <si>
    <t>mskallyantraders786@gmail.com</t>
  </si>
  <si>
    <t>Construction of Union Land Office at Chargoalini under Islampur Upazila, Jamalpur District.</t>
  </si>
  <si>
    <t>M/S Tonoy Enterprise, Islampur, Jamalpur</t>
  </si>
  <si>
    <t>tonoy360@gmail.com</t>
  </si>
  <si>
    <t>19.12.19</t>
  </si>
  <si>
    <t xml:space="preserve">M/S. Soliman Traders Pathalia, Jamalpur. </t>
  </si>
  <si>
    <t>mssolaimantraders@gmail.com</t>
  </si>
  <si>
    <r>
      <t xml:space="preserve">Maintenance of Charalder bazar-Taguria GPS via Haripur High School Road (Ch. 00-2250m) under Melandah Upazila, Dist: Jamalpur,  </t>
    </r>
    <r>
      <rPr>
        <sz val="8"/>
        <rFont val="Times New Roman"/>
        <family val="1"/>
      </rPr>
      <t>MRRIDP/13/JAM/MAINT/VR/05</t>
    </r>
  </si>
  <si>
    <t>MRRIDP</t>
  </si>
  <si>
    <t>13.05.18</t>
  </si>
  <si>
    <t xml:space="preserve">18.01.19 </t>
  </si>
  <si>
    <t xml:space="preserve">M/S. S.R.S Construction, Tomaltola, Jamalpur. </t>
  </si>
  <si>
    <t>a) Maintenance Work on Pach poyla UZR - Baniabari Road Ch. 00-850 m. b) Maintenance Work on Kapashatia Gazipur Bazar - Ruhili RNGPS Road at Ch. 0.00-2170.00 m. c) Maintenance Work on Bagbari UZR - Shekhsadi i Road at Ch. 190-2100 m  under Melandah Upazila Jamalpur District.MRRIDP/18/JAM/ MELA/MAINT/VR-35</t>
  </si>
  <si>
    <t>27.02.19</t>
  </si>
  <si>
    <t>M/S. Tarafder Enterprise, Maderganj, Jamalpur .</t>
  </si>
  <si>
    <t>torofdarenterprise7@gmail.com</t>
  </si>
  <si>
    <t>(a) Improvement of Horinapai Govt. Pry. School Connecting Road With BC from Ch. 00-595m . [School  Code 301020707] (b) Improvement of Horipur Govt. Pry. School Connecting Road With BC from Ch. 00-650m [School  Code 301020401] Under Melandah Upazila, Dist. Jamalpur. MRRIDP/18/JAM/ MELA/SCR/55</t>
  </si>
  <si>
    <t>'19.02.19</t>
  </si>
  <si>
    <t xml:space="preserve">M/S. Chowdhry Enterprise, Sarderpara, Jamalpur. </t>
  </si>
  <si>
    <t>Improvement of Purbo Sheikhsadhi- Kapashatia Road (with RCC) (Ch. 00-1000 m) Under Melandah Upazila, Dist. Jamalpur. MRRIDP/19/JAM/MELA/VR/RCC-78</t>
  </si>
  <si>
    <t>07.04.20</t>
  </si>
  <si>
    <t xml:space="preserve">Islam Construction-MN Trade-
Farhan Enterprise (JV)
Borghacha, Natore.
</t>
  </si>
  <si>
    <t>icmnfejv@gmail.com</t>
  </si>
  <si>
    <t>Improvement of Bhabki Bazar RHD Sheikh Hasina Textile Engineering College- Ruhili via Poirbari Road (with BC) (Ch. 00-2580 m) Under Melandah Upazila, Dist. Jamalpur. MRRIDP/ 19/JAM/MELA/VR-79</t>
  </si>
  <si>
    <t>M/S Islam Construction, Uttar Borgacha, Natore</t>
  </si>
  <si>
    <t>aislam.nat@gmail.com</t>
  </si>
  <si>
    <t>M.N Trade, Sadar, Jamalpur.</t>
  </si>
  <si>
    <t>mntrade@gmail.com</t>
  </si>
  <si>
    <t>Farhan Enterprise,  Sadar, Jamalpur.</t>
  </si>
  <si>
    <t>M/S. M.M. Enterprise &amp; Uzzal Enterprise,, Zia College Road, Bagarhata, Jamalpur Sadar, Jamalpur</t>
  </si>
  <si>
    <t>mmenterprise83@gmail.com</t>
  </si>
  <si>
    <t>Improvement of Noyanagar UP- Charpolisha Bazar Road (with BC) ( Ch. 700-2530 m)Under Melandah Upazila, Dist. Jamalpur. MRRIDP/19/JAM/ MELA/UNR-87</t>
  </si>
  <si>
    <t>M/S. M.M. Enterprise, Zia College Road, Bagarhata, Jamalpur Sadar, Jamalpur</t>
  </si>
  <si>
    <t>M/s. Uzzal Enterprise, Kacharipara, Jamalpur</t>
  </si>
  <si>
    <t>msuzzalenterprise@gmail.com</t>
  </si>
  <si>
    <t xml:space="preserve">Construction of 75.00 m Long RCC Girder Bridge on Vabki UZR - Rayer Bakai UZR Road (Ch. 2800.00 m) Under Melendah Upazila; Dist.: Jamalpur </t>
  </si>
  <si>
    <t>07.05.20</t>
  </si>
  <si>
    <t>M/S. Bilkis Enterprise, Melandah Bazar, Melandah, Jamalpur</t>
  </si>
  <si>
    <t>Construction of 60.00 m Long RCC Girder Bridge on Dakkhin Khashimara Govt. Primary School Connecting Road (at Ch. 2100.00 m) Under Melendah Upazila ; Dist.:  Jamalpur. MRRIDP/20/ JAM/MELA/BRDG/VR/103</t>
  </si>
  <si>
    <t>04.12.21</t>
  </si>
  <si>
    <t xml:space="preserve">Md. Monohar Ali, Maderganj, Jamalpur. </t>
  </si>
  <si>
    <t>mdmonoharali@gmail.com</t>
  </si>
  <si>
    <t xml:space="preserve">Improvement of Polastola Bazar - Kanderpara H/O Foys Mondle via Bade Polastola GPS Road (at Ch. 00 - 1000 m) with BC Under Melendah Upazila; Dist. : Jamalpur MRRIDP/20/JAM/MELA/VR/106
</t>
  </si>
  <si>
    <t xml:space="preserve">M/S. Alif Consortium, Nabingar, Sadar, Sherpur. </t>
  </si>
  <si>
    <t>alifconsortium@gmail.com</t>
  </si>
  <si>
    <t>Improvement and Protection Work of Ruhili Pacca Road (Sarkari Bari)- Babul Chesti PTR High School via Satgharia Road at (Ch. 00 - 950 m) with BC Under Melendah Upazila, Dist.: Jamalpur. [Road ID NO 339615074]MRRIDP/20/ JAM/MELA/VR/114 ID No- 517991</t>
  </si>
  <si>
    <t>20.01.21</t>
  </si>
  <si>
    <t>15.12.21</t>
  </si>
  <si>
    <t xml:space="preserve">M/S. Umme Habiba Loza, Nalitabari, Sherpur. </t>
  </si>
  <si>
    <t xml:space="preserve">  msummehabibaliza@gmail.com</t>
  </si>
  <si>
    <t>Development of Mahamudpur bazar Under Melandah Upazila, Dist. Jamalpur. MRRIDP/20/ JAM/MELA/VR/115 ID No- 517992</t>
  </si>
  <si>
    <t>16.01.22</t>
  </si>
  <si>
    <t xml:space="preserve">M/S. Hasan Enterprise, Malandah. Jamalpur. </t>
  </si>
  <si>
    <t>hasan_enter@yahoo.com</t>
  </si>
  <si>
    <t>Improvement of Rekhirpara UNR - Bhabki UZR (Talukpara Bazar) Road with BC (from Ch. 00.00 m - 1000.00 m ) Under Melendah Upazila; Dist.: Jamalpur. MRRIDP/21/JAM/MELA/VR/122 (ID No- 553858.)</t>
  </si>
  <si>
    <t>09.05.21</t>
  </si>
  <si>
    <t>M/S. Humaira Enterprise, Sherpur.</t>
  </si>
  <si>
    <t xml:space="preserve">  humairaentbd@gmail.com</t>
  </si>
  <si>
    <t>Improvement of Jhawgora UZR (H/O Executive Engineer Hamid) - Jhawgora Community Clinic (Seikhshadi) via Indorbari Road with BC (from Ch. 00.00 m - 1000.00 m) Under Melendah Upazila; Dist.: Jamalpur. MRRIDP/21/JAM/MELA/ VR/121 ID No- 553859</t>
  </si>
  <si>
    <t>M/S ASAD ENTERPRISE, Melandah, Jamalpur</t>
  </si>
  <si>
    <t>msasadenterprisejp@gmail.com</t>
  </si>
  <si>
    <t>Improvement with Protection work of Rohili Community Clinic - Jhenai River via Rohili GPS Road with BC (Ch. 00.00 m - 1000.00 m) under Melendah Upazila; District: Jamalpur [Road ID NO: 339614079]</t>
  </si>
  <si>
    <t>02.06.22</t>
  </si>
  <si>
    <t>M/S SARKER ENTERPRISE, Islampur, Jamalpur</t>
  </si>
  <si>
    <t>mssarkerenterprise26@gmail.com</t>
  </si>
  <si>
    <t>Improvement with Protection work of Manki - Gutiapara via Poirbari Road with BC (Ch. 00.00 m - 500.00 m) under Melendah Upazila; District: Jamalpur [Road ID NO: 339615024]</t>
  </si>
  <si>
    <t>M/S JHORNA ENTERPRISE, Maderganj, Jamalpur</t>
  </si>
  <si>
    <t>jhornaenterprise@yahoo.com</t>
  </si>
  <si>
    <t>Improvement with Protection work of Togarchar - Bhottobari (GPS) Road with BC (Ch. 00.00 m - 500.00 m) under Melendah Upazila; District: Jamalpur [Road ID NO: 339615067]</t>
  </si>
  <si>
    <t>M/S JIHAD TRADERS, Sadar, Jamalpur</t>
  </si>
  <si>
    <t>jihadenterprisejp@gmail.com</t>
  </si>
  <si>
    <t>Improvement of Kapashatiya UZR - Ghosherpara UP via Community Clinic Road with RCC (Ch.1570.00 m - 2000.00 m) under Melendah Upazila; District: Jamalpur [Road ID NO: 339615016]</t>
  </si>
  <si>
    <t>Mr.Sankar Kumar Pal Islampur, Jamalpur</t>
  </si>
  <si>
    <t>sankarpal876@gmail.com</t>
  </si>
  <si>
    <t xml:space="preserve">Improvement of Datvanga RHD-Beltoil Bazar via Dilaler para Road with BC (Ch. 4500.00m-5000.00m) &amp; Construction of 1nos 3.0mx3.0m Box Culvert at Ch. 4950.00 m Under Melandah Upazila; Dist.- Jamalpur </t>
  </si>
  <si>
    <t>M/S Unity Enterprise, Maderganj, Jamalpur</t>
  </si>
  <si>
    <t>msunitenterprise@yahoo.com</t>
  </si>
  <si>
    <t>Improvement of Shihata RHD(Shinger Kanda)-Manki Bazar Road with BC (Ch. 00.00 m - 1000.00 m) &amp; Construction of 1nos 3.0mx2.50m Box Culvert at Ch. 800.00 m Under Melandah Upazila; Dist.- Jamalpur. [Road ID NO - 339614107]</t>
  </si>
  <si>
    <t>03.07.22</t>
  </si>
  <si>
    <t>M/S Kallyan Traders, Islampur, Jamalpur</t>
  </si>
  <si>
    <t>Improvement of Horinapai UZR-Vabki Bazar Road with BC (Ch. 2000.00 m - 3000.00 m) &amp; Construction of 2nos 2.0mx1.50m Box Culvert at Ch. 2190.00 m and Ch. 2740.00 m Under Melandah Upazila; Dist.- Jamalpur. [Road ID NO - 339614034]</t>
  </si>
  <si>
    <t>21.08.22</t>
  </si>
  <si>
    <t>M/S. NISHAT ENTERPRISE, Melandah, Jamalpur</t>
  </si>
  <si>
    <t>nishatenterprisejp@gmail.com</t>
  </si>
  <si>
    <t>Improvement of Fulkocha Bazar-Rekhirpara UNR via Paschim Fulkocha Solaiman Masterer Bari Road with BC (Ch. 00.00 m - 1000.00 m) Under Melandah Upazila; Dist.- Jamalpur. [Road ID NO - 339614066]</t>
  </si>
  <si>
    <t>M/S SAIF CONSTRUCTION, Maderganj, jamalpur</t>
  </si>
  <si>
    <t>mssaifconstruction@gmail.com</t>
  </si>
  <si>
    <t>Improvement and Protection work of Vabki UZR-Rayer Bakai UZR Road with BC (Ch. 00.00 m - 1000.00 m) Under Melandah Upazila; Dist.- Jamalpur. [Road ID NO - 339614136]</t>
  </si>
  <si>
    <t>13.07.22</t>
  </si>
  <si>
    <t xml:space="preserve">M/S. Mirza Construction, Medical Road, Jamalpur. </t>
  </si>
  <si>
    <t>Construction of 45.00 m Long RCC Girder Bridge on Charnagor TC  -  Mirzapur Road (at Ch. 3500.00 m) Under Maderganj Upazila, Dist. :Jamalpur. MRRIDP/20/JAM/MADA/ BRDG/VR/95</t>
  </si>
  <si>
    <t>Muhammad Aminul Haque (Pvt. LTD, Stadium para, Naogaon</t>
  </si>
  <si>
    <t>Construction of 35.00m Long PC Girder Bridge on Chargolabari Beily Bridge-Khamarmagura via Hatmagura Road at Ch. 600m Under Maderganj Upazila, Dist. Jamalpur MRRIDP/20/JAM/MADA/BRDG/VR/98</t>
  </si>
  <si>
    <t>04.06.20</t>
  </si>
  <si>
    <t>04.11.20</t>
  </si>
  <si>
    <t>Construction of 60.00 m Long RCC Girder Bridge at Kualikanda Government Primary School [School Code: 301070101] Connecting Road (at Ch. 50.00 m) Under Madarganj Upazila; Dist.- Jamalpur.</t>
  </si>
  <si>
    <t xml:space="preserve">M/S MINAN ENTERPRISE, Melandah, Jamalpur. </t>
  </si>
  <si>
    <t>msminanenterprise@yahoo.com</t>
  </si>
  <si>
    <t>Improvement of UZR Kamarpara Botlamore- Kazipur Thana Boarder via Baroipara GPS Road with BC and (Ch. 00.00 m - 1000.00 m) and Construction of 3.00 m x 4.50 m x 4.00 m Size Box Culvert (at ch. 400.00 m) at the same Road Under Madarganj Upazila; Dist. Jamalpur.</t>
  </si>
  <si>
    <t>11.07.22</t>
  </si>
  <si>
    <t xml:space="preserve">M/S. S.S Enterprise, Melandan, Jamalpur. </t>
  </si>
  <si>
    <t>msssenterprise1968@gmail.com</t>
  </si>
  <si>
    <t xml:space="preserve">Improvement of Balijuri Mahmudpur Kualikanda Road with BC (Ch. 4000.00 m - 5000.00 m) and Construction of 3.00 m x 2.00 m Size Box Culvert (at ch. 4960.00 m) at the same Road Under Madarganj Upazila; Dist. Jamalpur. </t>
  </si>
  <si>
    <t>M/S MAHIN AND SHAAN TRADERS, Sherpur.</t>
  </si>
  <si>
    <t>mahinshaan910@gmail.com</t>
  </si>
  <si>
    <t>Improvement of RHD (Ananda Bazar) - Gunaritola Bazar Road with BC (Ch. 00.00 m - 1020.00 m) Under Madarganj Upazila; Dist.- Jamalpur.</t>
  </si>
  <si>
    <t xml:space="preserve">MUE-MJTD (JV) Sarishabari, Jamalpur. </t>
  </si>
  <si>
    <t>uzzalandjonaki@gmail.com</t>
  </si>
  <si>
    <t>Improvement of RHD Velamari - Gunaritola Bazar Road with BC and Protection Work at Ch. 00.00 m - 1050.00 m Under Madarganj Upazila Dist. Jamalpur. Road ID NO 339585017.</t>
  </si>
  <si>
    <t xml:space="preserve">MUE, Kacharipara, Jamalpur. </t>
  </si>
  <si>
    <t xml:space="preserve">MJTD, Sarishabari, Jamalpur. </t>
  </si>
  <si>
    <t>Improvement of Kukurmari-Charkukurmari via Koladah Mirza Mostafa High School Road with BC (Ch. 00.00 m - 1000.00 m) Under Maderganj Upazila; Dist.- Jamalpur. [Road ID NO - 339585012]</t>
  </si>
  <si>
    <t>06.09.21</t>
  </si>
  <si>
    <t>25.07.22</t>
  </si>
  <si>
    <t xml:space="preserve">M/S. Akram Enterprise, Khoarpar, Sherpur. </t>
  </si>
  <si>
    <t>akramhossan_aha69@yahoo.com</t>
  </si>
  <si>
    <t>a) Maintenance of Char Putimari UP - Kanderchar Bazar Road Ch. 1100-5550 m and 6340 - 7663 m.  b) Widening and Maintenance work of Islampur HQ - Bakshiganj Upazila Road Ch. 8000 - 11050 m. under Islampur Upazila Jamalpur District.MRRIDP/18/JAM/ISLA/UZR-UNR-36</t>
  </si>
  <si>
    <t xml:space="preserve">Mohammad Eunus &amp; Brothers. </t>
  </si>
  <si>
    <t>Improvement of Durmut GC - Nilokhia GC Road. Ch. 00-1700 m and 3850-8220 m. under Islampur Upazila Jamalpur District. MRRIDP/18/JAM/ ISLA/UZR-28</t>
  </si>
  <si>
    <t>24.03.19</t>
  </si>
  <si>
    <t>M/S. Chowdhury Enterprise, Sarderpara, Jamalpur .</t>
  </si>
  <si>
    <t>a) Improvement of Pathorshi UP - Amtoli Bazar via Mukshimala road with BC at Ch. 900-1200 m. b) Improvement of Islampur UPItapir mazar - Pachabahala GC road with BC Ch. 1130-2400 m. c) Improvement of Dharmakura GC - Polobandah UP Office road with Protection work at Ch. 1060-3270 m. under Islampur Upazila Jamalpur District. MRRIDP/18/JAM/ ISLA/UNR-29</t>
  </si>
  <si>
    <t>24.02.19</t>
  </si>
  <si>
    <t>01.03.20</t>
  </si>
  <si>
    <t>Improvement of Dharmakura GC - Kachihara via Vengura road with RCC at Ch. 2090-2620 m and 3620-4360 m. under Islampur Upazila Jamalpur District. MRRIDP/18/JAM/ISLA/VR-31</t>
  </si>
  <si>
    <t>12.06.19</t>
  </si>
  <si>
    <t>Md. Moyenuddin (Bashi) LTD, Jashore, 7400.</t>
  </si>
  <si>
    <t>Construction of 35.00 m Long PC Girder Bridge on Mosharrofganj R&amp;H- Guthail GC via Pathorshi UP &amp; Dhengrargor Road (at Ch. 7800.00) m Under Islampur Upazila; Dist.: Jamalpur. MRRIDP/20/JAM/ISLA/BRDG/UZR/107</t>
  </si>
  <si>
    <t>28.11.21</t>
  </si>
  <si>
    <t>MMC AND M/S. Omir Osman (JV), Madecal Road, Jamalpur.</t>
  </si>
  <si>
    <t>mmcandmootjv@gmail.com</t>
  </si>
  <si>
    <t>Construction of 30.00 m Long PC Girder Bridge on Teghoria Registrar Non Government Primary School Connecting Road at Ch. 1100.00 m Under Islampur Upazila Dist. Jamalpur. MRRIDP/20/ JAM/ISLA/BRDG/VR/SCR/109</t>
  </si>
  <si>
    <t>Construction of 60.00 m Long RCC Girder Bridge on Kachimar Charkandapara Government Primary School Connecting Road Kachimar Char Village - Moti Master House at Ch. 20.00 m Under Islampur Upazila Dist. Jamalpur. MRRIDP/20/JAM/ISLA/ BRDG/ VR/SCR/110</t>
  </si>
  <si>
    <t>Construction of 90.00 m Long PC Girder Bridge on Mosshorofganj RHD- Guthail GC via Pathorsi UP &amp; Dhengargor Road at Ch. 6900.00 m Under Islampur Upazila Dist. Jamalpur. MRRIDP/20/JAM/ISLA/ BRDG/UZR/113</t>
  </si>
  <si>
    <t>M/S Durga Enterprise, Dewanganj, Jamalpur</t>
  </si>
  <si>
    <t>Construction of 25.00 m Long PC Girder Bridge on Taltola Bhatipara Registered Non Government Primary School Connecting Road at Ch. 2700.00 m Under Islampur Upazila Dist. Jamalpur. MRRIDP/ 20/JAM/ISLA/BRDG/UNR/ SCR/117( ID No -544317)</t>
  </si>
  <si>
    <t>04.05.21</t>
  </si>
  <si>
    <t>05.04.22</t>
  </si>
  <si>
    <t>M/S Shithi Enterprise Moddaboyra Sherpur.</t>
  </si>
  <si>
    <t>mssithienterprise@gmail.com</t>
  </si>
  <si>
    <t>Improvement of Nabab Rice Mill- Dhanjargor Ferry ghat Road with RCC (Ch.1500.00m- 2310.00m) under Islampur upzilla, Dist- Jamalpur. MRRIDP/21/JAM /ISLA/VR/RCC/145 (ID No- 591938 )</t>
  </si>
  <si>
    <t>M/S Mahfuz Enterprise Sribordi, Sherpur</t>
  </si>
  <si>
    <t xml:space="preserve">  khan.mdrukunuzzaman@gmail.com</t>
  </si>
  <si>
    <t>Development of Ulia Bazar under Islampur Upazila, Dist: Jamalpur. MRRIDP/21/ JAM/ISLA/RHB/152 (ID No- 592367)</t>
  </si>
  <si>
    <t>10.07.22</t>
  </si>
  <si>
    <t>M/S Ajit Kumar Bose, Dewanpara,Jamalpur.</t>
  </si>
  <si>
    <t>Improvement of Bhatara UP - Mesta UP Road (Sarishabari Part) with BC (Ch. 00.00 m - 1470.00 m) Under Sarishabari Upazila; Dist. - Jamalpur. [Road ID NO- 339853026]</t>
  </si>
  <si>
    <t>10.01.22</t>
  </si>
  <si>
    <t xml:space="preserve">M/S. Ismail Hossain , 9 Segun Bagicha, Dhaka. </t>
  </si>
  <si>
    <t>Improvement of Kendua UP-Jhaowgora UP via Mohadanga Road With RCC (Ch. 00-1300m) Under Sadar Upazila, Dist. Jamalpur. MRRIDP/20/JAM/SADR/ UNR/RCC/104</t>
  </si>
  <si>
    <t>Construction of 90.00m Long PC Girder Bridge on Sontia GC-Bashchara GC Road at Ch. 6731.00m  Under Sadar Upazila, Dist. Jamalpur.MRRIDP/20/ JAM/SADR/ BRDG/UZR/105</t>
  </si>
  <si>
    <t>03.10.21</t>
  </si>
  <si>
    <t>M/S Chowdhury Enterprise, Sardarpara, Jamalpur</t>
  </si>
  <si>
    <t>Construction of 60.00 m Long Arch Girder Bridge on Ferryghat Bridge - Pathalia Road Over Brahmaputra Channel at chainage 4100.00 m under sadar upazila District:Jamalpur . MRRIDP/21/JAM/ SADAR/ BRDG/VR/142 (ID NO. 586369)</t>
  </si>
  <si>
    <t>01.08.22</t>
  </si>
  <si>
    <t>M/S Fancy Al Muzadeddi Traders Sherpur</t>
  </si>
  <si>
    <t>msfancyalmuzt@gmail.com</t>
  </si>
  <si>
    <t>Improvement and Protection work of Shorifpur UP-Godashimla Bazar via Shitolkusha Road with BC (Ch. 00.00 m - 1050.00 m) Under Sadar Upazila; Dist.- Jamalpur. MRRIDP/21/JAM/SADR/ VR/141 (ID NO-587243)</t>
  </si>
  <si>
    <t>11.09.22</t>
  </si>
  <si>
    <t>khan.mdrukunuzzaman@gmail.com</t>
  </si>
  <si>
    <t>Improvement of Gopalpur Bashchora Paka road (near Boithamari Hafiz mastarer bari) - Jamira Bazar road with BC (Ch. 00.00 m to 1000.00 m) under Sadar upzilla, Dist- Jamalpur. MRRIDP/21/JAM/ SADR/VR/ 147 (ID NO- 591940)</t>
  </si>
  <si>
    <t>20.07.22</t>
  </si>
  <si>
    <t xml:space="preserve">  M/S. S.S. ENTERPRISE, HATCHANDRA, JAMALPUR SADAR, JAMALPUR. </t>
  </si>
  <si>
    <t>ssenterprisejp32@gmail.com</t>
  </si>
  <si>
    <t>Improvement of Kanil kathaltola RHD-Gorrarkanda GCS Road with BC (Ch. 00.00 m to 770.00 m) under Sadar upzilla, Dist- Jamalpur. [Road ID- 339365079]</t>
  </si>
  <si>
    <t>M/S. Durga Enterprise, Dewanganj, Jamalpur.</t>
  </si>
  <si>
    <t>Improvement &amp; Protection Work of Cownier Char GC- Bagharchar RHD via Pantamary Road with BC from Ch. 1900.00m - 3850.00 m and Construction of 2x3.0mx3.0m Box Culvert at Ch. 2550m &amp; 2850m Under Dewanganj Upazila Dist. Jamalpur (Road ID NO 339152007). MRRIDP/21/JAM/DEWA/UZR/123 ID No- 560037</t>
  </si>
  <si>
    <t>Improvement &amp; Protection Work of Mossharofganj- Dewanganj Bazar via Utmarchar Road with BC from Ch. 1620.00m - 3830.00 m Under Dewanganj Upazila Dist. Jamalpur (Road ID NO 339153008). ID No- MRRIDP/21/JAM/ DEWA/UNR/124 ID No- 560038</t>
  </si>
  <si>
    <t>06.03.21</t>
  </si>
  <si>
    <t>M/S Laboni Enterprise, Balijuri Bazar, Madergonj, Jamalpur</t>
  </si>
  <si>
    <t>Improvement and Protection Work of Bakshiganj- Zinnah Bazar Road (From Ch. 3150.00 m- 5500.00 m) with BC Under Bakshiganj Upazila Dist. Jamalpur. [Road ID NO: 339073004]. MRRIDP/20/JAM /BAKS/UNR/116 (ID No- 524867)</t>
  </si>
  <si>
    <t>M/S.Bilkis Enterprise, Melandah,Jamalpur.</t>
  </si>
  <si>
    <t>Rehabilitation of Mahmudpur Bazar - Dharmakura GC via Ramvodra Road (Melandah Part) (from Ch. 0.00m - 2000.00m) under Upazila Melandah; District : Jamalpur</t>
  </si>
  <si>
    <t>Mojaher Enterprise pvt,ltd.Khan Zahan Ali Road,Kholna.</t>
  </si>
  <si>
    <t>Noarpara UP-Rambadra Bazar Road.</t>
  </si>
  <si>
    <t>02.03.19</t>
  </si>
  <si>
    <t>Kachihara-Pochabahala Road.</t>
  </si>
  <si>
    <t>23.12.18</t>
  </si>
  <si>
    <t>04.09.20</t>
  </si>
  <si>
    <t>Islam Brothers, Jhalokati.</t>
  </si>
  <si>
    <t>Pachabahala GC-Katapur GC Via Ulia Road.</t>
  </si>
  <si>
    <t>26.12.18</t>
  </si>
  <si>
    <t>Durga enterprise - Hemayet JV,Dewanganj,Jamalpur</t>
  </si>
  <si>
    <t>durgaenterprisehemayetjv@gmail.com</t>
  </si>
  <si>
    <t>Bahadurpur GPS-Halidabari Via Malmara Madrasha Rd.</t>
  </si>
  <si>
    <t>15.04.19</t>
  </si>
  <si>
    <t>Sheik Hemayet Ali, Malni Road, Netrokona</t>
  </si>
  <si>
    <t>hemayet470@gmail.com</t>
  </si>
  <si>
    <t>M/S Durga Enterprise, Madrasha Road, Dewangonj Bazar, Dewangonj, Jamalpur.</t>
  </si>
  <si>
    <t>UZR-2 at Deli Bridge-Amtoly Bazer via Boliadah Road.</t>
  </si>
  <si>
    <t>Bhabki RHD- Raigonj GC Beltali bazar road</t>
  </si>
  <si>
    <t>28.07.19</t>
  </si>
  <si>
    <t>02.08.20</t>
  </si>
  <si>
    <t xml:space="preserve">Construction of 96.00 m PC Girder Bridge on Melandah GC - Baliajuri GC via Mahmudpur Bazar Melandah Portion Road. Ch. 5935 m under Melandah Upazila Jamalpur District </t>
  </si>
  <si>
    <t>15.07.20</t>
  </si>
  <si>
    <t xml:space="preserve">M/S. Khan Traders, Melandah, Jamalpur. </t>
  </si>
  <si>
    <t>Construction of Muktijuddha Memorial at Muktijuddha Parliament Premises in Sarishabari Upazila, Jamalpur District. CHSMMP/JAM/SAR/SL-241/18/C-181</t>
  </si>
  <si>
    <t>13.05.19</t>
  </si>
  <si>
    <t xml:space="preserve"> 25.12.19</t>
  </si>
  <si>
    <t xml:space="preserve">M/S. Maa Enterprise, Sarishabari, Jamalpur. </t>
  </si>
  <si>
    <t xml:space="preserve">  maenterprise22@yahoo.com</t>
  </si>
  <si>
    <t xml:space="preserve">Construction of Muktijuddha Memorial at Nurundi High School Under Sadar Uzpazila District Jamalpur. CHSMMP/JAM/SAD/SL-R.231/20/C-312 (ID No-531113). </t>
  </si>
  <si>
    <t xml:space="preserve">M/S. Habib Enterprie, Sherpur. </t>
  </si>
  <si>
    <t xml:space="preserve">  habibenterprise97@gmail.com</t>
  </si>
  <si>
    <t xml:space="preserve">Construction of Muktijuddha Memorial at Adipoita Under Melendah Uzpazila , District: Jamalpur CHSMMP/JAM/MEL/SL-R.234/20/C-313 (ID No- 531114) </t>
  </si>
  <si>
    <t xml:space="preserve">M/S. Mirza Construction, Madical Road, Jamalpur. </t>
  </si>
  <si>
    <t xml:space="preserve">Construction of Two (02) Storied Rural Market Building (With 04 Storied Foundation) in Balijuri Bazar, Under Maderganj Upazila, Dist. - Jamalpur. </t>
  </si>
  <si>
    <t>06.10.20</t>
  </si>
  <si>
    <t>M/S. Laboni Enterprise, Balijuri Bazar, Maderganj, Jamalpur .</t>
  </si>
  <si>
    <t>Construction of Two (02) Storied Rural Market Building (With 04 Storied Foundation) in Jogonnathgonj Puration Bazar Under Upazila : Sarishabari ; District : Jamalpur</t>
  </si>
  <si>
    <t>02.12.19</t>
  </si>
  <si>
    <t xml:space="preserve"> 02.01.21</t>
  </si>
  <si>
    <t xml:space="preserve">M/S. Zahurul Hoque Dulal, Kurigram. </t>
  </si>
  <si>
    <t>zahurulhaquedulalk786@yahoo.com</t>
  </si>
  <si>
    <t xml:space="preserve">Construction of Two (02) Storied Rural Market Building With Four (04) Storied Foundation in Nandina Bazar under Sadar Upazila;  Dist. Jamalpur. </t>
  </si>
  <si>
    <t xml:space="preserve">MMC &amp; M/S. Uzzal Enterprise (JV), Kacharprar, Jamalpur. </t>
  </si>
  <si>
    <t xml:space="preserve">  mmcanduejv@gmail.com</t>
  </si>
  <si>
    <t>Construction of Two (02) Storied Rural Market Building (With 04 Storied Foundation) in Sahabajpur Bazar under Sadar Upazila Dist. - Jamalpur.CRMIDP/JML/W-236/295 (ID No- 529920)</t>
  </si>
  <si>
    <t xml:space="preserve">Improvement of Bituminous Carpeting on Merurchar UP Office Jabbargonj GC via Chinarchar Ghudaraghat Road (at Ch. 2900.00 m-4050.00 m) under Bakshigonj  Upazila, District: Jamalpur.
</t>
  </si>
  <si>
    <t>M/S. Omir Osman Traders, College Road, Jamalpur Sadar, Jamalpur</t>
  </si>
  <si>
    <t>omirosman@gmail.com</t>
  </si>
  <si>
    <t xml:space="preserve">Improvement of Gosherpara UP (Beltoli Bazar) - Char Saguna Bazar Road (Ch. 2500.00 m - 3480.00 m) under Upazila: Melandah; District :Jamalpur including 01 Nos 1.00 m x 4.00 m x 4.00 m Box Culvert and 01 Nos 1.00 m x 0.600m x 0.625 m Cross Drain [Road ID-339613007] under Melandah Upazila, District: Jamalpur. </t>
  </si>
  <si>
    <t>M/S. Masum Constrution Chapatali, Sherpur Town, Sherpur.</t>
  </si>
  <si>
    <t>md.abdullah_masum@yahoo.com</t>
  </si>
  <si>
    <t>Improvement of Bituminous carpeting Road on Kangal Kursha RHD-Tarakandi Bazar UZR Road at Ch.00.0-1560m  including Contuction Of 1 Nos.( 2x3.50x3.00m ) Cross Drainges Structure  at Ch.887.0m and Contuction Of 1 Nos. (2x4.5x4.00m) Cross Drainges Structure  at Ch.1219.0m and Contruction Of 6 Nos.0.750x0.750 RCC U-Drain on Kangal Kursha RHD-Tarakandi Bazar UZR Road at Ch.279m,705m,1082m,1139m,1281m,1377m Under Melandah Upazila, District Jamalpur.</t>
  </si>
  <si>
    <t xml:space="preserve">Improvement of Bituminous Carpeting on Tegaria Bazar-Pakrul-Kolikandi Road at Ch. 2300.00 m-5390.00 m under Upazila Maderganj; District : Jamalpur </t>
  </si>
  <si>
    <t xml:space="preserve">Improvement of Nabbachar Bazar-Tegaria H/O Khalek via Hidagari Road (at Ch. 0.00-3000 m) under Maderganj Upazil under Maderganj Upazila District-Jamalpur. 
</t>
  </si>
  <si>
    <t>4,10,21,221.81</t>
  </si>
  <si>
    <t>08.12.21</t>
  </si>
  <si>
    <t>13.02.22</t>
  </si>
  <si>
    <t xml:space="preserve">Improvement of Bituminous Carpeting on Jonail-Koira UZR Bow Bazar-Khilkati via Purbo Shokhnagari at Ch. 00.00 m-2125.00 m under Upazila Maderganj; District : Jamalpur. </t>
  </si>
  <si>
    <t xml:space="preserve">Improvement of Bituminous Carpeting on Battajure Nuton Bazar-Battajure Paschimpara via Shamolsaya Road at Ch. 00.00-1510.00m  under Upazila Bakshiganj; District : Jamalpur </t>
  </si>
  <si>
    <t>M/S. Bilkis Enterprise &amp; Md. Mizanur Rahman, Maderganj, Jamalpur.</t>
  </si>
  <si>
    <t>beandmrjv@gmail.com</t>
  </si>
  <si>
    <t>Gabergram Bazar Embank- Bafatuddin Talukder high school road.</t>
  </si>
  <si>
    <t>18.05.21</t>
  </si>
  <si>
    <t>M/S. Bilkis Enterprise Melandah, Jamalpur.</t>
  </si>
  <si>
    <t>Md. MIZANUR RAHMAN, West Soknogori, P.O: Madargang,Jamalpur</t>
  </si>
  <si>
    <t>md.mizanurrahman447@yahoo.com</t>
  </si>
  <si>
    <t xml:space="preserve">M/S. Chowdhury Enterprise, Sardarpara, Jamalpur. </t>
  </si>
  <si>
    <t xml:space="preserve">Improvement of Bituminous Carpeting on Gazirpara-Kamalerbatti Road (at Ch. 00.00 m-1755.00 m) under Bakshigonj Upazila, District: Jamalpur.  
</t>
  </si>
  <si>
    <t xml:space="preserve">MDE-MAS (JV)
Kacharipara, Jamalpur Sadar
Jamalpur.
</t>
  </si>
  <si>
    <t>mdemasjv@gmail.com</t>
  </si>
  <si>
    <t xml:space="preserve">Improvement of Bituminous Carpeting on Mahmudpur Bazar-Imampur UZR H/O Shahjahan Member Road at Ch. 00.00- 430.00 m under Upazila Melandah; District :                                    Jamalpur 
</t>
  </si>
  <si>
    <t xml:space="preserve">MDE, Islampur,
Jamalpur.
</t>
  </si>
  <si>
    <t xml:space="preserve">MAS, Kacharipara, Jamalpur Sadar
Jamalpur.
</t>
  </si>
  <si>
    <t>azizandsons1960@gmail.com</t>
  </si>
  <si>
    <t xml:space="preserve">Improvement of Bituminous Carpeting on Imampur UZR-Mahmudpur Bazer via Dharmakura UZR Road at Ch. 00.00-940.00 m under Upazila Melandah; District :  Jamalpur 
</t>
  </si>
  <si>
    <t xml:space="preserve">Improvement of Bituminous Carpeting on Dakhin Kashimara-Uttar Kashimara GPS Road (at Ch. 00.00 m-1300.00 m) under Melandah Upazila, District: Jamalpur 
</t>
  </si>
  <si>
    <t>25.01.22</t>
  </si>
  <si>
    <t xml:space="preserve">Improvement of Bituminous Carpeting on Kashimara Bazar-Purarchar (Shahin Bazar) Road (at Ch. 00.00 m-2680.00 m) under Melandah Upazila, District: Jamalpur [Road ID-339614030].
</t>
  </si>
  <si>
    <t>01.02.22</t>
  </si>
  <si>
    <t>Improvement of Bituminous Carpeting on Char Dighair Madrasa-Mohaz Mollah House at Dighair Village Road (at Ch. 00.00 m-1250.00 m) Including 01 Nos 1.00 x 4.00 m x 4.00 m &amp; 03 Nos 2.00 x 4.25 m x 4.25 m RCC Box culvert under Islampur Upazila; District-Jamalpur[Road ID No: 339295032].</t>
  </si>
  <si>
    <t>07.05.22</t>
  </si>
  <si>
    <t>Earth work for Char Shisua GPS-Changania RNGPS via Deghair Road (at Ch. 00.00 m - 3543.00 m) Including 01 Nos 1.00 x 4.00 m x 4.00 m, 01 Nos 2.00 x 4.25 m x 4.25 m &amp; 02 Nos 3.00 x 4.00 m x 4.5 0m RCC Box culvert under Islampur Upazila; District-Jamalpur [Road ID No: 339295033]</t>
  </si>
  <si>
    <t xml:space="preserve">Improvement of Malmara Bazar-Napiterchar Bazar via Khairdirrkanda Road (Ch. 000m-2000.00 m) under Islampur Upazila; District-Jamalpur 
</t>
  </si>
  <si>
    <t xml:space="preserve">Mohammad Eunus &amp; Brothers.  </t>
  </si>
  <si>
    <t>Improvement of Malmara-Bolakipara Road by BC at Ch. 0.00-2500 m under Islampur Upazila District-Jamalpur. Road ID-339294008.</t>
  </si>
  <si>
    <t>02.02.21</t>
  </si>
  <si>
    <t>M/S. Arzu Enterprise, Melandah, Jamalpur</t>
  </si>
  <si>
    <t>Re-excavation of Sarishabari Honoours College Pond under Sarishabari Upazila, Dist. Jamalpur.  ICPC/JAMA/SARIS/P/19-20/1.01</t>
  </si>
  <si>
    <t>ICPC</t>
  </si>
  <si>
    <t>14.04.20</t>
  </si>
  <si>
    <t xml:space="preserve">M/S. Nitu Enterprise, Maderganj, Jamalpur. </t>
  </si>
  <si>
    <t>msnituenterprise2561@gmail.com</t>
  </si>
  <si>
    <t>Re-excavation of Zila School Pond 2. Re-excavation of Upazila Sadar Mosque Pond under Sadar Upazila, Dist. Jamalpur. ICPC/JAMA/SADAR/19-20/2.01</t>
  </si>
  <si>
    <t>22.11.19</t>
  </si>
  <si>
    <t>M/S Mohabbat Hossion Madergoing, Jamalpur</t>
  </si>
  <si>
    <t>mahabbathossainjp@gmail.com</t>
  </si>
  <si>
    <t>1. Excavation of Teghuria Khal at Ch. 0.00 - 560.371 m.2.Construction of Reference Bed Blocks Line Two Nos Under Melandah Upzila, Dist. Jamalpur. IPCP/JAMA/ MELAN/C/19-20/3.01</t>
  </si>
  <si>
    <t>06.02.20</t>
  </si>
  <si>
    <t>11.06.20</t>
  </si>
  <si>
    <t xml:space="preserve">M/S. Mim Enterprise Islampur, Jamalpur. </t>
  </si>
  <si>
    <t xml:space="preserve">  mimmoin1967@gmail.com</t>
  </si>
  <si>
    <t>1. a Improvement of Jhawgora UP Office-2. b Construction of 01 Nos. Ghatla of 11.600 m X 5.00 m X 3.90 m at Jhawgora UP Office Pond-2. 2. a Improvement of Jhawgora Kendrio Jame Mosque Pond. b Construction of 01 Nos. Ghatla of 15.200 m X 5.00 m X 5.40 m at Jhawgora Kendrio Jame Mosque Pond.3. a Improvement of Charbanipakuria UP Office Pond. b Construction of 01 Nos. Ghatla of 11.600 m X 5.00 m X 3.90 m at Charbanipakuria UP Office Pond.</t>
  </si>
  <si>
    <t>19.06.22</t>
  </si>
  <si>
    <t>Construction of 96.00m Long PSC Girder Bridge on Tarakandi Bazar via Pachabahala via Shadipati bazar road (at Ch. 4000m) Upazila : Melandah; Dist: Jamalpur. CBU-100/Purta-335 (ID No- 396444)</t>
  </si>
  <si>
    <t>15.03.20</t>
  </si>
  <si>
    <t xml:space="preserve">MMC AND MFE [JV]. Medical Road, Jamalpur. </t>
  </si>
  <si>
    <t>mmcandmfejv@gmail.com</t>
  </si>
  <si>
    <t>Construction of 90.00 m Long PSC Girder Bridge on Khasimara Bazar - Putiapara- Bandoruha (at Ch. 3000m) Upazila : Melandah; Dist:  Jamalpur. CBU-100/Purta-336 (ID No- 405607)</t>
  </si>
  <si>
    <t>12.02.21</t>
  </si>
  <si>
    <t>M/S. Farhan Enterprise, Namabari Pathalia,Jamalpur</t>
  </si>
  <si>
    <t>Construction of 96.00 m Long PSC Girder Bridge Over Futika Khal on Debbah Pachmor to Pachabahala Road (at Ch.2050 m) [Road ID- 339294060] Upazila  :Islampur Dist : Jamalpur. CBU-100/Purta-338 (ID No- 396445)</t>
  </si>
  <si>
    <t xml:space="preserve">Mohammed Eunus &amp; Brothers (PVT.) LTD. A.S Tower Road-01, Plot-553, Holl View R/A P.S. Panchlaish, Chittagong </t>
  </si>
  <si>
    <t>Construction of 60.00 m Long RCC Girder Bridge on Pochabbahal GC - Melendah Boarder Road (Ch. 50.00 m). [Road ID- 339294086] Upazila : Islampur;  Dist: Jamalpur. CBU-100/Purta-337 (ID No- 409542)</t>
  </si>
  <si>
    <t>Mir Habibul Alam and M/S. Laboni Enterprise [JV], Borgacha, Natore</t>
  </si>
  <si>
    <t>mhaandmlejv@gmail.com</t>
  </si>
  <si>
    <t>Construction of 96.00 m Long PSC Girder Bridge over Zamuna Branch River on Char Jamira Bazar - Adrah Bazar Road (at Ch.500.00 m) Upazila: Sarishabari; District: Jamalpur. CBU-100/Purta- 330 (ID No- 416738)</t>
  </si>
  <si>
    <t>Mir Habibul Alam, Uttar Borgacha, Natore.</t>
  </si>
  <si>
    <t>Construction of 96.00 m Long PSC Girder Bridge over Jamuna Branch River on Dasherbari - Char Sarishabari Road (at Ch. 600.00 m) Upazila: Sarishabari; District: Jamalpur. CBU-100/Purta- 332 (ID No- 426143)</t>
  </si>
  <si>
    <t>01.06.20</t>
  </si>
  <si>
    <t xml:space="preserve">M/S. Bhawal Construction, 40, Sehora, Chamra Gudan, Mymensingh. </t>
  </si>
  <si>
    <t>bhawalconst7@gmail.com</t>
  </si>
  <si>
    <t>Construction of 96.00 m Long PSC Girder Bridge Over Zamuna Branch River on Chrajamira Bazar - Adrah Bazar Road at Ch. 3100.00 m Road ID No - 339854048 Upazila Sarishabari District Jamalpur. CBU-100/Purta- 331 (ID NO-529919)</t>
  </si>
  <si>
    <t>11.02.22</t>
  </si>
  <si>
    <t>Construction of 57.0m Long RCC Girder Bridge over Jamuna branch river on Char Jamira bazar-Adrah bazar road at Ch. 2100m Road ID 339854048 Upazila Sarishabari District Jamalpur.</t>
  </si>
  <si>
    <t>Construction of 69.00 m Long RCC Girder Bridgeon Gabergram RHD - Koyra GC via Hatmagura Road (at Ch. 200.00 m) Upazila Maderganj; District :Jamalpur. CBU-100/Purta- 333 (ID No- 426141)</t>
  </si>
  <si>
    <t>Construction of 96.00m Long PSC Girder Bridge Over Jamuna Brench River Khal on Sukhnagari Tartapara Road (at Ch. 3400 m) Upazila Maderganj; District :Jamalpur. CBU-100/Purta- 334 (ID-433776)</t>
  </si>
  <si>
    <t xml:space="preserve">M/S. S.R.S Construction &amp; Uzzil Enterprise (JV) </t>
  </si>
  <si>
    <t>srsanduejv@gmail.com</t>
  </si>
  <si>
    <t>Construction of 60.00 m Long RCC Girder Bridge Over Bongshai River on Digpait UP to Sankarpur Road at Ch. 4400.00 m [Road ID No - 339363025] Upazila Sadar District Jamalpur. CBU-100/Purta-329 (ID-479954)</t>
  </si>
  <si>
    <t xml:space="preserve">MMC AND MDE [JV], Madrasha Road, Dewangonj Bazar, Dewangonj, Jamalpur, Bangladesh </t>
  </si>
  <si>
    <t>mmcandmdejv@gmail.com</t>
  </si>
  <si>
    <t>Construction of 90.0m Long PSC Girder Bridge over Ginjiram Branch river on Bogarchar UP Sarmara bazar to Kolakanda bazar road Under Bakshiganj Upazila (Bogarchar UP-Kolakanda bazar road) at Ch. 3250m (Road ID: 339073011) Upazila: Bakshiganj, District: Jamalpur.</t>
  </si>
  <si>
    <t>09.08.21</t>
  </si>
  <si>
    <t>M/S. Laboni Enterprise, Madarganj, Jamalpur</t>
  </si>
  <si>
    <t>(1) Minor maintenance of 9m long RCC Box-Culvert on Balijuri GC-Bhatara RHD Road.(Madergonj Part)at Chainage: 4630m  (2) Minor maintenance of 15m long RCC Box-Culvert on Balijuri GC-Bhatara RHD Road.(Madergonj Part)at Chainage: 20700m (3) Minor maintenance of 9m long RCC Box-Culvert on Balijuri GC-Bhatara RHD Road.(Madergonj Part)at Chainage: 17450m (4) Minor maintenance of 7m long RCC Box-Culvert on Balijuri GC-Bhatara RHD Road.(Madergonj Part)at Chainage: 5750m (5) Minor maintenance of 9m long RCC Box-Culvert on Balijuri GC-Bhatara RHD Road. (Madergonj Part) at Chainage: 7400m Under Maderganj Upazila, District: Jamalpur. (Tender ID:463309) (Package No: SupRB/Jamal/Maint/19-20/W-71)</t>
  </si>
  <si>
    <t>10.08.20</t>
  </si>
  <si>
    <t>15.08.21</t>
  </si>
  <si>
    <t>M/S Mitu Traders Sarishabari, Jamalpur</t>
  </si>
  <si>
    <t xml:space="preserve">1. Minor maintenance of 75m long RCC Girder Bridge on Mahmudpur Bazar - Pachabahala GC Road at Chainage 2915m 339612012, 2. Minor maintenance of 54m long RCC Girder Bridge on Islampur H/Q-Guthail GC Road at Chainage 1400m 339292002, 3. Major maintenance of 60m long RCC Girder Bridge on Bhabki RHD - Raigonj GC Via Beltail Bazar Road at Chainage 9287m [Road ID No. 339612004] Under Islampur &amp; Melandah Upazila, Dist. Jamalpur </t>
  </si>
  <si>
    <t>10.06.21</t>
  </si>
  <si>
    <t xml:space="preserve">M/S. Nahid Enterpriseppsljv, Mirpur-2, Dhaka-1216 . </t>
  </si>
  <si>
    <t>msneppsl@gmail.com</t>
  </si>
  <si>
    <t xml:space="preserve">1) Minor Maintenance of 7.0m long RCC Box Culvert on Titpalla U.P to Bhatara U.P Road at Ch: 1650m [Road ID: 339363023] {Sadar}. 2) Minor Maintenance of 7.30m long RCC Girder Bridge on Rashidpur UP to Upazila H/Q at Railstation via Shahbajpur U.P Road at Ch: 8152m [Road ID: 339363017] {Sadar}. 3) Minor Maintenance of 10.20m long RCC Box Culvert on Balijhuri GC-Bhatara RHD Road. (Maderganj Part) at Chainage: 6400m [Road ID: 339582002] {Maderganj}. 4) Minor Maintenance of 11.70m long RCC Girder Bridge on Rayganj to Koyra G.C Road at Chainage: 800m [Road ID: 339582003] {Maderganj}. 5) Minor Maintenance of 10.20m long RCC Box Culvert on Rayganj to Koyra G.C Road at Chainage: 900m [Road ID: 339582003] {Maderganj}. 6) Minor Maintenance of 15.00m long RCC Box Culvert on Rayganj to Koyra G.C Road at Chainage: 1400m [Road ID: 339582003] {Maderganj}.7) Minor Maintenance of 10.00m long RCC Box Culvert on Rayganj to Koyra G.C Road at Chainage: 1500m [Road ID: 339582003] {Maderganj} (ID No- 593196) </t>
  </si>
  <si>
    <t>Re-Construction of 40.0m long PSC Girder Bridge on Rashidpur U.P to Jamtala bazar Road at Chainage: 6488m under Replacement category Jamalpur Sadar Upazila; Dist.  Jamalpur [Road ID- 339363002]. (ID No- 580517)</t>
  </si>
  <si>
    <t>10.04.23</t>
  </si>
  <si>
    <t>M/S. Jibon Enterprise, Sarishabari, Jamalpur</t>
  </si>
  <si>
    <t>jibonenterprise58@gmail.com</t>
  </si>
  <si>
    <t>Improvement of Kachihara-Pachabahala Dam cum road on the Bank of Alai Khal from ch. 1000-1406m Under Islampur Upazila of Jamalpur District Road Id.339294017  (Pack no DKPR-01 Tender ID No. 428540)</t>
  </si>
  <si>
    <t>DKPR</t>
  </si>
  <si>
    <t>19.03.20</t>
  </si>
  <si>
    <t xml:space="preserve">AKB-MFE (JV)
Namabari, Pathalia
Jamalpur.
</t>
  </si>
  <si>
    <t>akbandmfejv@gmail.com</t>
  </si>
  <si>
    <t xml:space="preserve">Rehabilitation of Nandina GC- Dhanbari GC Road (from Ch. 00.00 m-12500.00 m) under Jamalpur Sadar Upazila, District: Jamalpur </t>
  </si>
  <si>
    <t>23.08.21</t>
  </si>
  <si>
    <t>18.07.22</t>
  </si>
  <si>
    <t xml:space="preserve">Rehabilitation of Mesta UP- Bhatara Bazar Road (from Ch. 00.00 m - 5160.00.00 m) under Jamalpur Sadar Upazila, District: Jamalpur (Road ID No: 339363009).   CAFDRIRP/Jamalpur/ UNR/ W-02/ 2020-21(ID No-573102) </t>
  </si>
  <si>
    <t>02.12.22</t>
  </si>
  <si>
    <t xml:space="preserve">Rehabilitation of Chargoalini UP - 4 No Char Bazar Road (from Ch. 00.00 m - 5100.00 m) under Islampur Upazila, District: Jamalpur (Road ID No: 339293012)  CAFDRIRP/Jamalpur/UNR/ W-03/2020-21 (ID No-573103) </t>
  </si>
  <si>
    <t>19.07.22</t>
  </si>
  <si>
    <t>M/S. Rokon Enterprise, Vill:-Baraipara,Post-Melandah,Upazial-Melandah,Dist:-Jamalpur.</t>
  </si>
  <si>
    <t>rokonenterprise91@gmail.com</t>
  </si>
  <si>
    <t>Rehabilitation of Jhagrar Char R&amp;H - Chinar Char Bazar Road (from Ch. 00.00 m - 3000.00 m) under Islampur Upazila, District: Jamalpur .</t>
  </si>
  <si>
    <t>M/S Duga Enterprise -M/S Umir Osman Traders (JV) Sadar, Jamalpur</t>
  </si>
  <si>
    <t xml:space="preserve">(a) Rehabilitation of Melandah Bazar-Khashimara (Nalchia) Bazar Road (from Ch. 2000.00 m - 4980.00 m) under Melandah Upazila, District: Jamalpur (Road ID No: 339613002) (b) Rehabilitation of Mahmudpur UP (H/O Salam Diller)- Char Gobindi Bazar Road (at Ch. 00.00 m - 2340.00 m) under Melandah Upazila, District: Jamalpur.  CAFDRIRP/Jamalpur/UNR/W-05/2020-21(ID No-573104) </t>
  </si>
  <si>
    <t>M/S Duga Enterprise, Dewanganj, Jamalpur</t>
  </si>
  <si>
    <t>M/S Umir Osman Traders (JV) Sadar, Jamalpur</t>
  </si>
  <si>
    <t>umirosman@gmail.com</t>
  </si>
  <si>
    <t>M/S Farhan Enterprise, Pathalia, Jamalpur</t>
  </si>
  <si>
    <t xml:space="preserve">Rehabilitation of Fulkocha Bazar (Community Clinic)- Debersora UZR (GPS) Road (at Ch. 00.00 m - 2700.00 m) under Melandah Upazila, District: Jamalpur (Road ID No: 339614033) [Salvage Amount: Tk 4,29,241.00] CAFDRIRP/Jamalpur/VR-A/W-06/2020-21 (ID No-573105) </t>
  </si>
  <si>
    <t>M/S Chowdhry Enterprise, Sarderpara, Jamalpur</t>
  </si>
  <si>
    <t xml:space="preserve">Rehabilitation of Jhawgora UP Office- Tagar Char- Tatulia- Kandua UP (Melandah Portion) Road (at Ch. 00.00 m - 4200.00 m) under Melandah Upazila, District: Jamalpur (Road ID No: 339613019) [Salvage Amount: Tk 66,73,682.00]  CAFDRIRP/Jamalpur/VR-A/W-07/2020-21 (ID No-573106) </t>
  </si>
  <si>
    <t>10.01.23</t>
  </si>
  <si>
    <t xml:space="preserve">(a) Rehabilitation of Pathorer Char RHD- Sanandabari GC Road (from Ch. 00.00 m - 3686.00 m) under Dewanganj Upazila, District: Jamalpur (Road ID No: 339152003) (b) Rehabilitation of Bagharchar RHD- Cownierchar GC Road (from Ch. 00.00 m - 1840.00 m) under Dewanganj Upazila, District: Jamalpur (Road ID No: 339152004) CAFDRIRP/Jamalpur/UZR/W-08/2020-21 (ID No-573107) </t>
  </si>
  <si>
    <t>15.308.22</t>
  </si>
  <si>
    <t xml:space="preserve">Rehabilitation of Hatibanga UP- Bhatkhaoa Bazar via Sapmari Road (from Ch. 00.00 m - 4040.00 m) under Dewanganj Upazila, District: Jamalpur (Road ID No: 339153001) CAFDRIRP/Jamalpur/UNR/W-09/2020-  (ID No-573108) </t>
  </si>
  <si>
    <t>15.08.22</t>
  </si>
  <si>
    <t>JHALAKATHI</t>
  </si>
  <si>
    <t>Md. Khair Hossain</t>
  </si>
  <si>
    <t>Improvement of BC road from Kaliargop DC. Road-Asiar G.P. School road at Ch. 0.00-2000m Including 02 Nos 2.00mx2.00m RCC Box Culvert at Ch. 119m &amp; 1026m and 01 No. 1.220mx1.220m RCC Box Culvert at ch. 129m under Sadar Upazila District-Jhalokati. Road ID No. 542405115. Salvage Amount955686.00BDT</t>
  </si>
  <si>
    <t>BJP</t>
  </si>
  <si>
    <t>M/S Mohiuddin Ahmed &amp; M/S Sayed Enterprise (JV)</t>
  </si>
  <si>
    <t>maseptk@gmail.com</t>
  </si>
  <si>
    <t>Improvement of BC road from Hadua Bazar-Nachanmahal UPC via Ranapasa UPC road at ch 0-750m and Ch 1750-4200m including 09Nos 1.60m x 1.60m RCC Box Culverts at Ch 50m 118m 342m 2409m 2748m 3195m 3462m 3886m 4003m and 02Nos 2.60m x 2.60m RCC Box Culvert at Ch 444m &amp; 554m and 01Nos 9.0m RCC Girder Bridge at Ch 2943m under Nalchiti Upazila District: Jhalokathi. ID No 542733009. Salvage Cost Tk.3606986.00</t>
  </si>
  <si>
    <t xml:space="preserve">(a) Improvement of BC Road from Nachanmohal UP-Takertha Bazar-Kulkathi UP Road at ch 3063-5230m Including 06Nos 1.60m x 1.60m RCC Box Culvert at ch 4700m 4822m 4860m 4940m 4420m &amp; 4994m and 01Nos 9.0m RCC Girder Bridge at ch4094m under Nolchity Upazila District Jhalokathi. ID No.542766012. Salvage Cost Tk. 2035114.00    
(b) Improvement of BC road from Potab Battala-Bhairab pasa road at ch 214-1920m including 02 Nos 1.50m x 1.50m RCC Box Culverts at ch 808m &amp; 1037m and 01 Nos 3.00m x 3.00m RCC Box Culverts at ch 1660m under Nolchity Upazila District Jhalokathi. ID No.542734035. Salvage Cost Tk.527570.00
</t>
  </si>
  <si>
    <t xml:space="preserve">(a) Improvement of BC road from Simultala Bazar-Manpasa GC road at ch 2030-4200m including 08 Nos. 1.60m x 1.60m RCC Box Culverts at ch2040m 2540m 2745m 2766m 2819m 2966m 3330m &amp; 3500m and 02 Nos. 4057m OFC Box Culverts at ch 2583m &amp; 4100m under Nolchity Upazila District Jhalokathi. ID No.542733006 Salvage Cost Tk.929202.00
(b) Improvement of BC road from Nachanmahal UP-Kulkathi UP road at ch 3957-4900m Including 01 Nos. 1.60m x 1.60 RCC Box Culverts at ch 4900m under Nolchity Upazila District Jhalokathi. ID No.5427333007. Salvage Cost Tk.1531735.00              
(c) Improvement of BC road from Wilkingson Khal-Burirhat road at ch 0.00-1070m Including 01 Nos. 2.00m x 2.00m RCC Box Culverts at ch 350m under Nolchity Upazila District Jhalokathi. ID No.542734032. Salvage Cost Tk 371560.00
</t>
  </si>
  <si>
    <t>M/s Sifat Enterprise</t>
  </si>
  <si>
    <t>sifatnavin81@gmail.com</t>
  </si>
  <si>
    <t xml:space="preserve">BJP/JHA/RAJ/DW-30
(a) Improvement of BC Road from Galua UP Office to Shahumiar Hat via Peer Sb. House Road at Ch 00-400m under Rajapur Upazila [ Road ID 542843009, Salvage Cost 71199.00 Taka ]
(b) Improvement of BC Road from Natun hat to Jhalobari Madrasa via Amirul house at Ch 445-1365m including 04 Nos 1.5X1.5 m RCC Box Culverts at Ch 704m 820m 930m &amp; 1275m under Rajapur Upazila [ Road ID 542844070  ]
(c) Improvement of BC Road from Nij Galua House of Hakim Doctor - Jabondaskati GPS Road at Ch 0-1015m including 03 Nos 1.0X1.0 m RCC Box Culverts at Ch 168m 505m &amp; 760m and 03 Nos 1.5X1.5 m RCC Box Culverts at Ch 343m 655m &amp; 780m under Rajapur Upazila [ Road ID 542844111 ]
</t>
  </si>
  <si>
    <t xml:space="preserve">Improvement of BC Road from Jhalokathi RHD-Bermohal via Himanandakathi RHD Road at Ch. 12310-15730m &amp; Ch. 20675-21925m including 04 Nos Single Vent 4X4 m RCC Box Culverts at Ch. 13806m 14516m 15725m &amp; 21678m and 02 nos 2X2 m RCC Box Culverts at Ch. 13661m &amp; 21125m and 02 Nos 1.22X1.22 m RCC Box Culverts at Ch. 14921m &amp; 21759m under Sadar Upazila District Jhalokathi ID No 542402001 Salvage Cost 7176971 Taka </t>
  </si>
  <si>
    <t>M/S Santo Enterprise</t>
  </si>
  <si>
    <t>santoenterprise65@gmail.com</t>
  </si>
  <si>
    <t xml:space="preserve">BJP/JHA/SAD/DW-31
Improvement of BC Road from Jhalakati-Kowkhali RHD Pownaychhoyana-Bolarzor GC Road at Ch 00-1780m including 04 Nos 1.22m X 1.22m RCC Box Culvert at Ch 1111m 1145m 1193m &amp; 1637m and 02 Nos 2.00m X 2.00m RCC Box Culvert at Ch. 1279m &amp; 1322m and 6.00m RCC Girder Bridge at Ch. 750m under Sadar Upazila District Jhalokathi [ Road ID 542402007, Salvage Materials Cost 649609 Taka ]
</t>
  </si>
  <si>
    <t xml:space="preserve">  syedmilon77@yahoo.com</t>
  </si>
  <si>
    <t xml:space="preserve">BJP/JHA/KAT/DW-33
(a) Improvement of BC road from Aorabunia Kazibari-East Chitkey khal road at Ch. 0.00-800.00 including 01 No. 2.00mx2.00m RCC Box Culvert at ch. 452m and 01 No. 4.00mx4.00m RCC Box Culvert at ch. 17m under Kathalia Upazila District-Jhalokathi (Road ID No 542434030. Salvage Materials Cost 66446 Taka)
(b) Improvement of BC road from Monosita Collage- Moddha Talgachi GPS via Bapari bari road at Ch. 1000-1390.00 including 01 No. 2.00mx2.00m RCC Box Culvert at ch. 1165m under Kathalia Upazila District-Jhalokathi ( Road ID No 542435064 )
</t>
  </si>
  <si>
    <t xml:space="preserve">BJP/JHA/SAD/DW-35
Construction of 16.00m Long RCC Girder Bridge on Manpasha Sardar Bari to Col. Md. Anisur Rahman House road at Ch. 0.00m under Sadar Upazila District-Jhalokathi. ( Road ID No 542405316)
</t>
  </si>
  <si>
    <t>a Improvement of BC road from Kaikhali GC-Amua GC via Goserhat road at Ch.5923-9600m including 03 Nos. 2.00mx2.00m RCC Box Culverts at ch. 7589m 8023m &amp; 8872m and 01 No. 4.00mx4.00m RCC Box Culverts at ch. 6418m under Kathalia Upazila Dist Jhalokathi. ID No 542432005. Salvage Cost Tk. 5605224.00 Tender ID-282205</t>
  </si>
  <si>
    <t>(a) Improvement of BC road from Bhatara Kanda - Dakxin Kistakathi road at Ch.0.00-1000m including 03 Nos. 2.00mx2.00m RCC Box Culverts at ch. 90m 240m &amp; 340m and 01 No. 2.60mx2.60m RCC Box Culverts at ch. 150m under Sadar Upazila Dist Jhalokathi. ID No 542404039. Salvage Cost Tk. 573488.00
(b) Improvement of BC road from Bhatara Kaliander Talukder Market-Parmahol hat via Parmahol Malek Talukder Bari road at Ch.900-1600m including 03 Nos. 2.60mx2.60m RCC Box Culverts at ch. 1330m 1388m &amp; 1473m and 01 No. 1.22mx1.22m RCC Box Culverts at ch. 264m under Sadar Upazila Dist Jhalokathi. ID No 542405130. Salvage Cost Tk. 27623.00</t>
  </si>
  <si>
    <t>a Improvement of BC road from Siddhakati UP-Kumarkhali Bazar via Kaliarjhor Bazar road at Ch.1784-4022m under Nolchity Upazila Dist Jhalokathi. ID No 542733016. Salvage Cost Tk. 2491178.00 b Improvement of BC road from Improvement of road from Kaya H/S to East Kaya GPS Via Char Kaya GPS road at Ch.0.00-1040m including 02 Nos. 1.50mx1.50m RCC Box Culverts at ch. 220m &amp; 974m under Nolchity Upazila Dist Jhalokathi. ID No 542735066. Salvage Cost Tk. 1076754.00 Tender ID-280922</t>
  </si>
  <si>
    <t>Improvement of BC road from Subidpur UP-Mollarhat UP via Soner Vita GPS &amp; Khatib Bari road at Ch.300-4284m including 01 No. 9.00m RCC Girder Bridge at ch. 3695m and 04 Nos. 1x3.00mx3.00m RCC Box Culverts at ch. 547m 1703m 2724m &amp; 3862m and 05 Nos. 1.60mx1.60m RCC Box Culverts at ch. 1500m 3955m 3983m 4142m &amp; 4256m under Nolchity Upazila Dist Jhalokathi. ID No 542733015. Salvage Cost Tk. 3294467.00 Tender ID-279296</t>
  </si>
  <si>
    <t xml:space="preserve">BJP/JHA/NOL/DW-37
Improvement of BC Road from Koya Pada Bari-Birnarayan road at Ch 0.00 -1600 m including 03 Nos 1.50mX1.50m RCC Box Culvert at Ch 615m 1018m &amp; 1160m and 01 No 3.00m X 3.00m RCC box Culverts at Ch 1412m under Nolcity Upazila District-Jhalokathi (Road ID-542735008)
</t>
  </si>
  <si>
    <t>M/S Feroj Alam</t>
  </si>
  <si>
    <t>fer</t>
  </si>
  <si>
    <t>(a) Improvement of BC Road from Saturia UP Office - Balajor Hat GC via Katipara H/S &amp; Talukdar hat Road at Ch. 00-570m under Rajapur Upazila (Road ID 542843014 Salvage Cost 41874 Taka)
(b) Improvement of BC Road from Samoby R&amp;H to Natun Hat at Ch. 1000-1490m including 2 Nos 1.0m X 1.0m RCC Box Culvert at Ch 1067m &amp; 1157m and 1 No 2.0m X 2.0m RCC Box Culvert at 1209m under Rajapur Upazila (Road ID 542845042)
(c) Improvement of BC Road from Jhalokathi Bhandaria R&amp;H Road Gazibari B/S Mirer Hat via Fakir Hat Road at Ch. 2310-2880m including 4 Nos 1.0m X 1.0m RCC Box Culvert at Ch. 2370m 2430m 2578m &amp; 2781m under Rajapur Upazila Jhalokathi (Road ID 542844082 Salvage Cost 49164 Taka)</t>
  </si>
  <si>
    <t>Improvement of BC Road from Ranapasa Union Niamoti Village Md. Khalulur Rahman Road Alomgir Master House-Tetulbaria Govt. Primary School via Tetulbaria Bazar at Ch. 00m-1600m including 01 No 2X2m RCC Box Culvert at Ch. 350m and 02 Nos 1.5X1.5m RCC Box Culvert at Ch 724m &amp; 1538m under Nalchiti Upazila District Jhalokathi Road ID 542735079 Salvage Cost 909411 Taka</t>
  </si>
  <si>
    <t>Improvement of BC Road from Mirer Hat GC -Barisal Bhandaria R &amp; H Nalbunia via Gazir Hat &amp; Talukder Hat at Ch 3700m-5175m including 04 Nos 3.0mX3.0m RCC Box Culvert at Ch 4086m 4300m 4630m &amp; 4720m and 03 Nos 2.0mX2.0m RCC Box Culverts at Ch 3813m Ch 4540m &amp; 4858m and 06 Nos 1.6mX1.6m RCC Box Culvert at Ch 3924m 4050m 4220m 4377m 4811m &amp; 5170m under Rajapur Upazila Jhalokathi. ID No 542842006 Salvage Cost Tk. 447430.00</t>
  </si>
  <si>
    <t>Improvement of BC Road from Kirtipasha UP Office-Panjiputhi para GC Road at Ch 3235-4230m including 03 Nos 1.60mX1.60m RCC Culvert at Ch 3650m 3805m &amp; 4075m under Sadar Upazila District Jhalokathi (Road ID 542403021 Salvage Cost 1618246 Taka)</t>
  </si>
  <si>
    <t>hossainmridha7@gmail.com</t>
  </si>
  <si>
    <t>Improvement of BC Road from Rajapur Kathalia RHD Sonali More-Lebubunia GC via Galua UP Road at Ch. 6525-7475m including 02 Nos 1.00mX1.00m RCC Box Culvert at Ch 6642m &amp; 7182m and 01 No 1.50mX1.50m RCC Box Culvert at Ch 6860m under Rajapur Upazila District Jhalokathi Road ID No542842002 Salvage Materials 867253 Taka</t>
  </si>
  <si>
    <t>(a) Improvement of BC road from South Manpasha-Ashiar Gogon South Manpasha GPS-North Manpasha Mr. Kabir Munshi Bari under Benoykati Union from Ch.0.00-3582.00m including 02 Nos. 2.00mx2.00m RCC Box Culvert at ch.396m &amp; 1170m and 08 Nos. 1.22mx1.22m RCC Box culvert at ch.200m835m1312m1666m, 1886m2750m2924m &amp; 3150m under Sadar Upazila District Jhalokathi [Road ID 542404033]  (Salvage Materials Cost Tk.1627447)</t>
  </si>
  <si>
    <t>M/S Sifat Enterprise-M/S Monir Enterprise (JV)</t>
  </si>
  <si>
    <t xml:space="preserve">  mse.mmejv@gmail.com</t>
  </si>
  <si>
    <t>Improvement of BC Road from South Less Protab North Less Protab via Anower Member Bari road at ch.00-2000m including 01 No 2.60mx2.60m RCC Box Culvert at ch.1351m and 05 Nos. 2.00mx2.00m RCC Box culvert at ch.296m 327m 1235m 1408m &amp; 1730m under Sadar Upazila District Jhalakathi [Road ID No.542404074] (Salvage Cost 459337 Taka)</t>
  </si>
  <si>
    <t>M/S MM Enterprise</t>
  </si>
  <si>
    <t>Improvement of BC Road from Kanchabalia H. School-Godighata Road at Ch 0.00-1475m including 01 No 2.60mX2.60m RCC Box Culvert at Ch 240m and 04 Nos 2.00mX2.00m RCC Box Culvert at Ch 172m 446m 630m &amp; 763m Sadar Road ID 542405103 Salvage Cost 2296672 Taka</t>
  </si>
  <si>
    <t>M/s. Santo Enterprise-M/s. Khondaker Business(JV</t>
  </si>
  <si>
    <t>sekbjv@gmail.com</t>
  </si>
  <si>
    <t>Improvement of BC Road from Nabogram Bazer-Nabogram Napitkhali Road at Ch. 0-1000m including 02 Nos 6.00m RCC Girder Bridge at Ch. 171m &amp; 307m abd 04 Nos 2.00mX2.00m RCC Box Culvert at Ch. 98m, 525m, 625m &amp; 890m [Sadar] [Road ID 542405128] [ Salvage Cost: 691478 Taka]</t>
  </si>
  <si>
    <t>MME-MJE (JV)</t>
  </si>
  <si>
    <t>mme.mjejv@gmail.com</t>
  </si>
  <si>
    <t>Improvement of BC Road from Baukathi Bazer-Betra Kheya Ghat via Nabogram UP Road at Ch. 0-914m including 02 Nos 6.00m RCC Girder Bridge at Ch. 350m &amp; 445m and 05 Nos 2.00mX2.00m RCC Box Culvert at Ch. 195m 395m 620m 765m &amp; 900m Sadar Road ID 542404176</t>
  </si>
  <si>
    <t>Improvement of BC Road from Boalia Bazar Att. Chowddoburia foot bridge to Chowddoburia Baily Bridge via Chowddoburia Mia Bari Road at ch.0.00-2000m including 01 No. 4.57m Bridge OFC at ch.465m 2Nos. 1.50mx1.50m RCC Box Culvert at ch.891m &amp; 1050m and 1No. 2.00mx2.00m RCC Box Culvert at ch.1161m under Nolchity Upazila District Jhalakathi ID No.542735025 Salvage Cost2307333.00</t>
  </si>
  <si>
    <t>Ithuwan &amp; Sifat Jv</t>
  </si>
  <si>
    <t xml:space="preserve">  ithuwanjv@gmail.com</t>
  </si>
  <si>
    <t>BJP/JHA/KAT/DW-54
Construction of 15.00m Long RCC Girder Bridge on Checrirampur UP office-Binapani Bazar Road at Ch. 1202m under Kathalia Upazila District-Jhalakathi Road ID No.542433004</t>
  </si>
  <si>
    <t>BJP/JHA/NOL/DW-55
Construction of 30.00m Long RCC Bridge on Sayta Bazar-Mollarhat RHD via Sharmohal road at ch.2900m under Nalchity upazila District-Jhalakathi Road ID No 542734040</t>
  </si>
  <si>
    <t>BC-HB(JV)</t>
  </si>
  <si>
    <t xml:space="preserve">  sbbcjv@gmail.com</t>
  </si>
  <si>
    <t>BJP/JHA/SAD/DW-56
Improvement of BC Road from Kallankati Pry. School-Syedkati Digirpar via Banarjee Bari Road Alokdia Roy Bari Sri Sri Durga Mondir at Ch. 00m-850m including 02 Nos 4.00mX4.00m RCC Box Culvert at Ch. 207m &amp; 507m and 01 No 1.60mX1.60m RCC Box Culvert at Ch. 160m Sadar Road ID 542404094</t>
  </si>
  <si>
    <t>M/S Shampa Construction</t>
  </si>
  <si>
    <t>mscjkt2012@gmail.com</t>
  </si>
  <si>
    <t xml:space="preserve">  BJP/JHA/RAJ/DW-13
Improvement of BC road from Rajapur Pilot H/S to Rajapur-Bhandaria R&amp;H via Masum Billa House road at Ch. 0.00-1000m Including 02 Nos Single Vent 3.00mx3.00m RCC Box Culvert at Ch. 05m &amp; 425m under Razapur Upazila District-Jhalokati. Road ID No. 542845040.</t>
  </si>
  <si>
    <r>
      <rPr>
        <sz val="11"/>
        <color theme="1"/>
        <rFont val="Cambria"/>
      </rPr>
      <t xml:space="preserve">M/S Hemany Enterprise </t>
    </r>
    <r>
      <rPr>
        <b/>
        <sz val="11"/>
        <color rgb="FF000000"/>
        <rFont val="Cambria"/>
      </rPr>
      <t>(Winner)</t>
    </r>
  </si>
  <si>
    <t>ms.hemanyenterprise@gmail.com</t>
  </si>
  <si>
    <t>Re-Construction of 15.00m Long RCC Girder Bridge on Jhalakati RHD - Bermohal via Himanandakathi RHD Road at Ch 9450m ID No- 542402001</t>
  </si>
  <si>
    <r>
      <rPr>
        <sz val="11"/>
        <color theme="1"/>
        <rFont val="Cambria"/>
      </rPr>
      <t xml:space="preserve">M/s Sifat Enterprise </t>
    </r>
    <r>
      <rPr>
        <b/>
        <sz val="11"/>
        <color rgb="FF000000"/>
        <rFont val="Cambria"/>
      </rPr>
      <t>(Winner)</t>
    </r>
  </si>
  <si>
    <t>Construction of 12.00m Long Slab Bridge on Jhalokati RHD via Himanandakati GC Road at Ch 5690m ( Road ID: 542402001)</t>
  </si>
  <si>
    <t>Construction of 13.00m Long RCC Girder Bridge on Nabogram UP-Shibganj GC via Chamta Bridge Road at Ch. 3+115km ( Road Id: 542403007)</t>
  </si>
  <si>
    <r>
      <rPr>
        <sz val="11"/>
        <color theme="1"/>
        <rFont val="Cambria"/>
      </rPr>
      <t xml:space="preserve">M/S Raisa Trading </t>
    </r>
    <r>
      <rPr>
        <b/>
        <sz val="11"/>
        <color rgb="FF000000"/>
        <rFont val="Cambria"/>
      </rPr>
      <t>(Winner)</t>
    </r>
  </si>
  <si>
    <t>raisatrading17@gmail.com</t>
  </si>
  <si>
    <t>Rehabilitation of 01 No Single Vent 3.00m X 3.00m Size RCC Box Culvert on Nathullabad High School - Chowpala Hat Road Near Based Loxkor Bari Road ID 542405045</t>
  </si>
  <si>
    <r>
      <rPr>
        <sz val="11"/>
        <color theme="1"/>
        <rFont val="Cambria"/>
      </rPr>
      <t xml:space="preserve">Mir Khan JV </t>
    </r>
    <r>
      <rPr>
        <b/>
        <sz val="11"/>
        <color rgb="FF000000"/>
        <rFont val="Cambria"/>
      </rPr>
      <t>(Winner)</t>
    </r>
  </si>
  <si>
    <t>islam.shahidul71@yahoo.com</t>
  </si>
  <si>
    <t xml:space="preserve">IBRP/Jhalo/Nalchity/Brg-02
(a) Construction of 15.00m Long RCC Girder Bridge on Nalchity Mollarhat RHD Road Simultala Bazar Kulkathi UP at Ch. 4440 km (Road ID 542733003)
(b) Construction of 15.00m Long RCC Girder Bridge on kulkathi UP Office-Baraikaran Bazar UP to RHD Road at Ch. 0900 km (Road ID 542733002) </t>
  </si>
  <si>
    <t>IBRP/Jhalo/Nalchity/Brg-04
Construction of 20.00m Long RCC Girder Bridge on Nalchity Mollarhat RHD Road Simultala Bazar Kulkathi UP at Ch. 3590 km. Road ID 542733003</t>
  </si>
  <si>
    <r>
      <rPr>
        <sz val="11"/>
        <color theme="1"/>
        <rFont val="Cambria"/>
      </rPr>
      <t xml:space="preserve">MME-MKB(JV) </t>
    </r>
    <r>
      <rPr>
        <b/>
        <sz val="11"/>
        <color rgb="FF000000"/>
        <rFont val="Cambria"/>
      </rPr>
      <t>(Winner)</t>
    </r>
  </si>
  <si>
    <t>Re-Construction of 20.60m Long RCC Girder Bridge on Jhalokathi R&amp;H - Paziputhipara GC via Kirtipasha Bhimruli Bazar at Ch 3280 542402004</t>
  </si>
  <si>
    <r>
      <rPr>
        <sz val="11"/>
        <color theme="1"/>
        <rFont val="Cambria"/>
      </rPr>
      <t xml:space="preserve">M/S M.T. Builders </t>
    </r>
    <r>
      <rPr>
        <b/>
        <sz val="11"/>
        <color rgb="FF000000"/>
        <rFont val="Cambria"/>
      </rPr>
      <t>(Winner)</t>
    </r>
  </si>
  <si>
    <t>Construction of 20.00m Long RCC Girder Bridge on Jhalokathi to Choupala Hat via Basonda UP Road at Ch 2548 Km Road ID 54243002</t>
  </si>
  <si>
    <t>M/S Santo Enterprise (Winner)</t>
  </si>
  <si>
    <t>Construction of 15.00m Long RCC Girder Bridge on Shibgang GC-Nabogram UP via Boukati Bazar Road at ch.0352Km. Road ID542403018</t>
  </si>
  <si>
    <r>
      <rPr>
        <sz val="11"/>
        <color theme="1"/>
        <rFont val="Cambria"/>
      </rPr>
      <t xml:space="preserve">M/S Santo Enterprise </t>
    </r>
    <r>
      <rPr>
        <b/>
        <sz val="11"/>
        <color rgb="FF000000"/>
        <rFont val="Cambria"/>
      </rPr>
      <t>(Winner)</t>
    </r>
  </si>
  <si>
    <t>IBRP/Jhalo/Kathalia/Brg-02
Construction of 21.00m Long RCC Girder Bridge over Jiyalikhal on Kathalia UP Office-Pachim Aura Chander Hat-Binapani Bazar Road at at Ch. 1800m Kathalia Road ID-542433012</t>
  </si>
  <si>
    <r>
      <rPr>
        <sz val="11"/>
        <color theme="1"/>
        <rFont val="Cambria"/>
      </rPr>
      <t xml:space="preserve">MSE-MME(JV) </t>
    </r>
    <r>
      <rPr>
        <b/>
        <sz val="11"/>
        <color rgb="FF000000"/>
        <rFont val="Cambria"/>
      </rPr>
      <t>(Winner)</t>
    </r>
  </si>
  <si>
    <t>Construction of 37.00m Long RCC Girder Bridge on Jhalokathi Upazila HQ Atgor GC-Balighona R&amp;H via Rajankathi Krishi College Road at Ch 3200m Sadar Road ID-542402006</t>
  </si>
  <si>
    <r>
      <rPr>
        <sz val="11"/>
        <color theme="1"/>
        <rFont val="Cambria"/>
      </rPr>
      <t xml:space="preserve">M/S Rupali Construction </t>
    </r>
    <r>
      <rPr>
        <b/>
        <sz val="11"/>
        <color rgb="FF000000"/>
        <rFont val="Cambria"/>
      </rPr>
      <t>(Winner)</t>
    </r>
  </si>
  <si>
    <t>IBRP/Jhalo/Nalchity/Brg-05
Construction of 20.00m Long RCC Girder Bridge on Nolchity Mollar Hat RHD Road Simultala Bazar Kulkathi UP Road at Ch 2035m Nalchity Road ID-542733005</t>
  </si>
  <si>
    <r>
      <rPr>
        <sz val="11"/>
        <color theme="1"/>
        <rFont val="Cambria"/>
      </rPr>
      <t xml:space="preserve">M/S Sifat Enterprise-M/S Monir Enterprise(JV) </t>
    </r>
    <r>
      <rPr>
        <b/>
        <sz val="11"/>
        <color rgb="FF000000"/>
        <rFont val="Cambria"/>
      </rPr>
      <t>(Winner)</t>
    </r>
  </si>
  <si>
    <t>IBRP/Jhalo/Nalchity/Brg-06
Construction of 15.00m Long RCC Girder Bridge on Tetulbaria Bazar-Bhabanipur Road at Ch. 3580m Nalchity Road ID-542734048</t>
  </si>
  <si>
    <t>IBRP/Jhalo/Nalchity/Brg-07
Construction of 24.00m Long RCC Girder Bridge on Tetulbaria Bazar-Bhabanipur Road at Ch. 1883m Nalchity Road ID-542734048</t>
  </si>
  <si>
    <t>M/s MT Builders-M/s Badal Construction(JV)</t>
  </si>
  <si>
    <t>fazalkhan082968@gmail.com</t>
  </si>
  <si>
    <t>IBRP/Jha/Sadar/Brg-09
Construction of 24.00m Long RCC Girder Bridge on Noya Khal Bridge on Ponabalia UP Office-Madhabpur Bazar via Talukder Hat Road at Ch. 5105m [Sadar] [Road ID-542403001]</t>
  </si>
  <si>
    <t>IBRP/Jha/Sadar/Brg-10
Construction of 35.00m Long RCC Girder Bridge on Ponabalia UP Office-Madhabpur Bazar via Talukder Hat Road at Ch. 6020m [Sadar] [Road ID-542403001]</t>
  </si>
  <si>
    <t>IBRP/Jha/Sadar/Brg-11
Construction of 24.00m Long RCC Girder Bridge on Ponabalia UP Office-Madhabpur Bazar via Talukder Hat Road at Ch. 5456m [Sadar] [Road ID-542403001]</t>
  </si>
  <si>
    <t>M/S Sifat Enterprise-M/S Mon Mon Construction</t>
  </si>
  <si>
    <t>IBRP/Jhalo/Sadar/Brg-15 
Construction of 16.00m Long RCC Girder Bridge on Jhalokathi to Choupala hat via Basonda UP Road at ch.4403m [Sadar] [Road ID 542403002]</t>
  </si>
  <si>
    <t>M/s Sifat Enterprise (Winner)</t>
  </si>
  <si>
    <t>IBRP/Jhalo/Sadar/Brg-19 
Construction of 14.00m Long RCC Girder Bridge on Keroa UPC-Kirtipasha Bazar Road at ch. 2260m [Sadar] [Road ID 542403004]</t>
  </si>
  <si>
    <r>
      <rPr>
        <sz val="11"/>
        <color theme="1"/>
        <rFont val="Cambria"/>
      </rPr>
      <t xml:space="preserve">M/S Sifat Enterprise-M/S Mon Mon Construction </t>
    </r>
    <r>
      <rPr>
        <b/>
        <sz val="11"/>
        <color rgb="FF000000"/>
        <rFont val="Cambria"/>
      </rPr>
      <t>(Winner)</t>
    </r>
  </si>
  <si>
    <t>IBRP/Jhalo/Sadar/Brg-20 
Construction of 16.00m Long Slab Bridge on Nathullabad UP Office-Manpasa GC via naiary GPS Road at ch.1930m [Sadar] [Road ID 542403020]</t>
  </si>
  <si>
    <t>IBRP/Jhalo/Sadar/Brg-30 
Construction of 12.00m Long RCC Girder Bridge on Nabogram UP-Shibganj GC via Chamta Bridge and Makrompur Parmahal Road at ch.6940m [Sadar] [Road ID 542403007]</t>
  </si>
  <si>
    <t>M/S Badal Construction (Winner)</t>
  </si>
  <si>
    <t>IBRP/Jha/Raja/Brg-09 
Construction of 18.00m Long RCC Girder Bridge on Mollar hat RHD-Sreemontokathi-n-Pingri via Balarjore hat GC Road at ch.4203m [Rajapur] [Road ID 542842004]</t>
  </si>
  <si>
    <r>
      <rPr>
        <sz val="11"/>
        <color theme="1"/>
        <rFont val="Cambria"/>
      </rPr>
      <t xml:space="preserve">M/S Podder Enterprise </t>
    </r>
    <r>
      <rPr>
        <b/>
        <sz val="11"/>
        <color rgb="FF000000"/>
        <rFont val="Cambria"/>
      </rPr>
      <t>(Winner)</t>
    </r>
  </si>
  <si>
    <t>balarampodder68@gmail.com</t>
  </si>
  <si>
    <t>IBRP/Jhalo/Kathalia/Brg-03 
Construction of 36.00m Long RCC Girder Bridge on Kathalia UP Office-Pachim Aura-Chanderhat-Binapani Bazar Road at ch.550m [Kathalia] [Road ID 542433012]</t>
  </si>
  <si>
    <t>IBRP/Jhalo/Nalchity/Rehab/Brg-03 
(a) Rehabilitation of 12.00m Long RCC Slab Iron Bridge on the Kulkati-Paota via Deboddar Road at ch.1200m under Kulkathi Union [Nalchity] [Road ID 542734005]
(b) Rehabilitation of 12.00m Long RCC Slab Iron Bridge on the Kulkati-Paota via Deboddar Road at ch.1300m under Kulkathi Union [Nalchity] [Road ID 542734005]
(c) Rehabilitation of 24.50m Long RCC Slab Iron Bridge on Mogor UP Sreerampur Bazar-Nalchity UZ HQ UP to Nalchity Khea Ghat Near by Shatpakia Ferighat on Katipara Khal at ch.3640m [Nalchity] [Road ID 542733011]
(d) Rehabilitation of 6.00m Long RCC Slab Iron Bridge on Mollarhat Union peer Moazzam Hossain RHD to Ranapasha UP Road In Fornt H/Q Jamal Member at ch.1500.00m [Road ID 542734112]</t>
  </si>
  <si>
    <t>MME-MJE(JV)</t>
  </si>
  <si>
    <t>IBRP/Jhalo/Sadar/Brg-28 
(a) Construction of 10.00m Long RCC Girder Bridge on Natullahbad UP Office-Manpasha GC via Maiary Govt Primary School Road at Ch. 980m [Sadar] [Road ID 542403020]
(b) Construction of 15.00m Long RCC Girder Bridge on Natullahbad UP Office-Manpasha GC via Maiary Govt Primary School Road at Ch. 1605m [Sadar] [Road ID-542403020]</t>
  </si>
  <si>
    <t>M/s. Santo Enterprise-M/s. Khondaker Business(JV)</t>
  </si>
  <si>
    <t>IBRP/Jhalo/Sadar/Brg-17 
Construction of 17.00m Long RCC Girder Bridge on Kirtipasha UP-Piplita Hat Ranomaty Sangramnil DC Road at Ch. 2568m [Sadar] [Road ID 542403008]</t>
  </si>
  <si>
    <t>M/S M.T. Builders (Winner)</t>
  </si>
  <si>
    <t>IBRP/Jhalo/Nalchity/Brg-08 
Construction of 15m Long RCC Girder Bridge on Fulta RHD at Manpasha GC-Taltola-Bhabanipur via Nachonmohol UP Road at Ch. 654m [Nolcity] [Road ID 543732003]</t>
  </si>
  <si>
    <t>MSE-MME(JV) (Winner)</t>
  </si>
  <si>
    <t>IBRP/Jhalo/Sadar/Brg-32 
Construction of 39.00m Long RCC Girder Bridge on Barisal-Perojpur RHD RoadGabkhan bridge-Guaton bazar via sekerhat UP Road at Ch. 6200m [Sadar] [Road ID 542402005]</t>
  </si>
  <si>
    <t>IBRP/Jhalo/Sadar/Brg-33 
Construction of 10.00m Long RCC Girder Bridge on Kirtipasa UP-Piplitahat via RanomatySangramnil DC Rd. Road at Ch. 2811m [Sadar] [Road ID 542403008]</t>
  </si>
  <si>
    <t>MSC-BC(JV) (Winner)</t>
  </si>
  <si>
    <t>IBRP/Jha/Raja/Brg-14 
Construction of 36.00m Long RCC Girder Bridge on Mollar hat RHD-Sreemontokathi-N-Pingri via Balarjore hat GC Road at Ch. 3800m [Rajapur] [Road ID 542842004]</t>
  </si>
  <si>
    <t>M/S Sifat Enterprise-M/S Mon Mon Construction (Winner)</t>
  </si>
  <si>
    <t>IBRP/Jha/Raja/Brg-15 
Construction of 13.00m Long RCC Girder Bridge on Mollar hat RHD-Sreemontokathi-N-Pingri via Balarjore hat GC Road at Ch. 6815m [Rajapur] [Road ID 542842004]</t>
  </si>
  <si>
    <t xml:space="preserve"> BC-HB (JV) (Winner)</t>
  </si>
  <si>
    <t>ssisohag83@gmail.com</t>
  </si>
  <si>
    <t>IBRP/Jha/Raja/Brg-16 
Construction of 15.00m Long RCC Girder Bridge on Mollar hat RHD-Sreemontokathi-N-Pingri via Balarjore hat GC Road at Ch. 7681m [Rajapur] [Road ID 542842004]</t>
  </si>
  <si>
    <t>IBRP/Jhalo/Kathalia/Brg-06 
Construction of 13.00m Long RCC Girder Bridge on Checrirampur UP office Binapani Bazar Road at Ch. 2250m [Kathalia] [Road ID 542433004]</t>
  </si>
  <si>
    <t>M/S. Amir Engineering Corporation-M/s Santo Enterprise(JV) (Winner)</t>
  </si>
  <si>
    <t xml:space="preserve">  se.aecjv@gmail.com</t>
  </si>
  <si>
    <t>IBRP/Jhalo/Kathalia/Brg-07 
Construction of 48.00m Long RCC Girder Bridge on Checrirampur UP office Binapani Bazar Road at Ch. 3550m [Kathalia] [Road ID 542433003]</t>
  </si>
  <si>
    <t>M/S. Alif Enterprise (Winner)</t>
  </si>
  <si>
    <t>msalifbd@gmail.com</t>
  </si>
  <si>
    <t>IBRP/Jhalo/Kathalia/Brg-08 
Construction of 22.00m Long RCC Girder Bridge on Kaikhali GC-Amua GC via Goserhat Road at Ch. 3479m [Kathalia] [Road ID 542432005]</t>
  </si>
  <si>
    <t>IBRP/Jhalo/Kathalia/Brg-09 
Construction of 22.00m Long RCC Girder Bridge on Kaikhali GC-Amua GC via Goserhat Road at Ch. 4980m [Kathalia] [Road ID 542432005]</t>
  </si>
  <si>
    <t>IBRP/Jhalo/Kathalia/Brg-10 
Construction of 24.00m Long RCC Girder Bridge on Kaikhali GC-Amua GC via Goserhat Road at Ch. 9292m [Kathalia] [Road ID 542432005]</t>
  </si>
  <si>
    <t>M/S MM Enterprise (Winner)</t>
  </si>
  <si>
    <t>IBRP/Jhalo/Kathalia/Brg-11 
Construction of 30.00m Long RCC Girder Bridge on Amua UP office-Chanderhat via Jomadderhat Road at Ch. 4292m [Kathalia] [Road ID 542433005]</t>
  </si>
  <si>
    <t>IBRP/Jhalo/Kathalia/Brg-12 
Construction of 15.00m Long RCC Girder Bridge on Aurabunia UP office-Munsirabad-Soyghar Madrasha Moller hat-Binapani bazar Road at Ch. 3940m[Kathalia] [Road ID 542433007]</t>
  </si>
  <si>
    <t xml:space="preserve"> Ithuwan &amp; Sifat Jv (Winner)</t>
  </si>
  <si>
    <t>IBRP/Jhalo/Kathalia/Brg-13 
Construction of 30.00m Long RCC Girder Bridge on Aurabunia UP office-Munsirabad-Soyghar Madrasha Moller hat-Binapani bazar Road at Ch. 5720m [Kathalia] [Road ID 542433007]</t>
  </si>
  <si>
    <t>M/s. Shampa Construction (Winner)</t>
  </si>
  <si>
    <t>IBRP/Jhalo/Kathalia/Brg-15 
Construction of 20.00m Long RCC Girder Bridge on Kathalia UP office-Pachim Aura-Chanderhat via Binapani bazar Road at Ch. 6372m [Kathalia] [Road ID 542433012]</t>
  </si>
  <si>
    <t>IBRP/Jhalo/Katha/Brg-16 
Construction of 22.00m Long RCC Girder Bridge on Aorabunia UP office-Soulajalia UP office via Chararhat bazar Road at Ch. 10000m [Kathalia] [Road ID 542433008]</t>
  </si>
  <si>
    <t>M/S M. T Builders</t>
  </si>
  <si>
    <t>IBRP/Jhalo/Sadar/Brg-23 
(a) Construction of 11m Long RCC Girder Bridge on Baloghona Hemanandokathi via gaba Ramchandrapur UP &amp; Guhuderhat Road at Ch. 1822m [Sadar] [Road ID 542403005]
(b) Construction of 10m Long RCC Girder Bridge on Baloghona Hemanandokathi via gaba Ramchandrapur UP &amp; Guhuderhat Road at Ch. 1988m [Sadar] [Road ID 542403005]</t>
  </si>
  <si>
    <t>20-08-2021</t>
  </si>
  <si>
    <t xml:space="preserve"> M/s Sifat Enterprise (Winner)</t>
  </si>
  <si>
    <t>IBRP/Jhalo/Sadar/Brg-25 
Construction of 15m Long RCC Girder Bridge on Jhalokathi Bermohal via Himanandakathi RHD Road at Ch. 9558m [Sadar] [Road ID 542402001]</t>
  </si>
  <si>
    <t>IBRP/Jhalo/Sadar/Brg-29 
Construction of 20m Long RCC Girder Bridge on Jhalokathi Kirtipasha RHD Road Shangramnila Polish Box Serangal Hat via Keora UP Road at Ch. 5816m [Sadar] [Road ID 542403011]</t>
  </si>
  <si>
    <t>IBRP/Jhalo/Sadar/Brg-31 
Construction of 24m Long RCC Girder Bridge on Barisal-Perojpur RHD Road Gabkhan Bridge Guaton Bazar via Sekher Hat Road at Ch. 8300m [Sadar] [Road ID 542402005]</t>
  </si>
  <si>
    <t>M/S Badal Construction</t>
  </si>
  <si>
    <t>IBRP/Jhalo/Sadar/Rehab/Brg-05
a Rehabilitation of 11.00m Long Iron Bridge on Latimshed Gharami Bai Shabangol Hazi Bari via Abul Kasem Howlader Bari at Ch. 660m Sadar Road ID 542404046b Rehabilitation of 7.00m Long Iron Bridge on Latimshed Gharami Bai Shabangol Hazi Bari via Abul Kasem Howlader Bari at Ch. 579m Sadar Road ID 542404046c Rehabilitation of 12.00m Long Iron Bridge on Latimshed Gharami Bai Shabangol Hazi Bari via Abul Kasem Howlader Bari at Ch. 541m Sadar Road ID 542404046d Rehabilitation of 11.00m Long Iron Bridge on Latimshed Gharami Bai Shabangol Hazi Bari via Abul Kasem Howlader Bari at Ch. 120m Sadar Road ID 542404046e Rehabilitation of 15.00m Long Iron Bridge on Kandergati GPS Manpasha GPS via Chowdhury Bari Easat side of Kandergati GPS at Ch. 10m Sadar Road ID 542404100</t>
  </si>
  <si>
    <t>IBRP/Jha/Raja/Brg-18 
Construction of 14m Long RCC Girder Bridge on Jhalokathi Bhandaria R&amp;H Road Gazipur B/S-Mirer hat via Fakir hat at Ch. 830m [Rajapur] [Road ID 542844082]</t>
  </si>
  <si>
    <t>IBRP/Jhalo/Kathalia/Rehab/Brg-07
Rehabilitation of 18.00m Long Iron Bridge on Chitkey Shorif bazar-Ismail sikder house-purbo chitkey reg. Primary SchoolAttached Barak Member House at Ch. 975m Kathalia Road ID 542435108</t>
  </si>
  <si>
    <t>17-112021</t>
  </si>
  <si>
    <t>23-05-2021</t>
  </si>
  <si>
    <t>IBRP/Jhalo/Sadar/Brg-26 
Construction of 20m Long RCC Girder Bridge on Binoykathi UP-Shibganj hat via Goranga Kindergati &amp; Khagotia Road at Ch. 0m [Sadar] [Road ID 542403015]</t>
  </si>
  <si>
    <t>MME-MKE (JV) (Winner)</t>
  </si>
  <si>
    <t>IBRP/Jhalo/Sadar/Brg-27 
Construction of 14m Long RCC Girder Bridge on Binoykathi UP-Shibganj hat via Goranga Kindergati &amp; Khagotia Road at Ch. 4000m [Sadar] [Road ID 542403015]</t>
  </si>
  <si>
    <t>IBRP/Jhalo/Rajapur/Rehab/Brg-04 
(a) Rehabilation of 33m Long RCC Slab Iron Bridge on Naykathi Bhandaria RHD Amtola hat to Charkhaliupto UZR at Ch. 925m [Rajapur] [Road ID 542844103] 
(b) Rehabilation of 30m Long RCC Slab Iron Bridge on Charakhali hat to W. Charakhali OPS via Isa Farazi house at Ch. 2750m [Rajapur] [Road ID 542844061]</t>
  </si>
  <si>
    <t>IBRP/Jhalo/Rajapur/Rehab/Brg-11 
(a) Rehabilation of 30m Long RCC Iron Bridge on Jhalokathi Bhandaria R&amp;H Nalbunia form sohid Miraj ahemed sabu road via Khalifa bari at Ch. 480m [Rajapur] [Road ID 542844141] 
(b) Rehabilation of 30m Long RCC Iron Bridge on Durgapur Badol master house-Kanudaskathi Fazil madrasha vote Center at Ch. 410m [Rajapur] [Road ID 542844153]</t>
  </si>
  <si>
    <t>M/S Huq Traders (Winner)</t>
  </si>
  <si>
    <t>huqtraders59@gmail.com</t>
  </si>
  <si>
    <t>IBRP/Jhalo/Nolchity/Rehab/Brg-06
Rehabilitation of 9.00m Slab Iron Bridge on Peer Moazeem road-Polerhat RHD via Sailabunia GPS road at ch.426m Road ID-542734161</t>
  </si>
  <si>
    <t>M/S M.T Builders</t>
  </si>
  <si>
    <t>IBRP/Jhalo/Sadar/Brg-24
Construction of 10.00m Long RCC Girder Bridge on Baligona-Hemanandokati via Gava Ramchandropur UP &amp; Guhuderhat at Ch. 2273m under Sadar upazila. Road ID-542403005</t>
  </si>
  <si>
    <t>22-10-2020</t>
  </si>
  <si>
    <t>MBC-MMC (JV)</t>
  </si>
  <si>
    <t>IBRP/Jhalo/Raja/Brg-01
Construction of 13.00m Long RCC Girder Bridge on Rajapur Lebubunia-Saturia-Halderkhali at Ch. 894m under Rajapur upazila. Road ID-542842003</t>
  </si>
  <si>
    <t>IBRP/Jhalo/Raja/Brg-02
Construction of 14.00m Long RCC Girder Bridge on Rajapur Upazila-HQ Adarsha Gram More- Halderkhali RHD via Lebubunia GC &amp; Miar Hat at Ch. 1975m under Rajapur upazila. Road ID-542842003</t>
  </si>
  <si>
    <t>IBRP/Jhalo/Raja/Brg-06
Construction of 11.00m Long RCC Girder Bridge on Rajapur Upazila-HQ Adarsha Gram More- Halderkhali RHD via Lebubunia GC &amp; Miar Hat at Ch. 5260m under Rajapur upazila. Road ID-542842003</t>
  </si>
  <si>
    <t>14-4-2021</t>
  </si>
  <si>
    <t>IBRP/Jhalo/Raja/Brg-07
Construction of 18.00m Long RCC Girder Bridge on Rajapur Upazila-HQ Adarsha Gram More- Halderkhali RHD via Lebubunia GC &amp; Miar Hat at Ch. 6065m under Rajapur upazila. Road ID-542842003</t>
  </si>
  <si>
    <t xml:space="preserve">IBRP/Jhalo/Sadar/Brg-21
Construction of 11.00m Long RCC Girder Bridge on Nobogram UP-Shibganj GC via Chamta Bridge Road at Ch. 6728m under Sadar upazila. Road ID-542403007
</t>
  </si>
  <si>
    <t xml:space="preserve">M/S M.T. Builders </t>
  </si>
  <si>
    <t xml:space="preserve">IBRP/Jhalo/Sadar/Brg-22
Construction of 15.00m Long RCC Girder Bridge on Nobogram UP-Shibganj GC via Chamta Bridge &amp; Makrompur Parmohal at Ch. 5151m under Sadar upazila. Road ID-542403007
</t>
  </si>
  <si>
    <t>MBC-MME (JV)</t>
  </si>
  <si>
    <t>IBRP/Jhalo/Sadar/Rehab/Brg-09
a) Rehabiliation of 25.00m Long RCC Slab Iron Bridge on the Serangol Jaj bariUNR Bridge Road-Packmohor Chokigata Khan Sayfullah Ponir House Road Ch. 657m Road ID-542404168
b) Rehabiliation of 23.00m Long RCC Slab Iron Bridge on the Serangol Jaj bariUNR Bridge Road-Packmohor Chokigata Khan Sayfullah Ponir House Road Ch. 1880m Road ID-542404168
c) Rehabiliation of 25.00m Long RCC Slab Iron Bridge on the Serangol Jaj bariUNR Bridge Road-Packmohor Chokigata Khan Sayfullah Ponir House Road Ch. 1390m Road ID-542404168
d) Rehabiliation of 20.00m Long RCC Slab Iron Bridge on the Serangol Jaj bariUNR Bridge Road-Packmohor Chokigata Khan Sayfullah Ponir House Road Ch. 898m Road ID-542404168
e) Rehabiliation of 15.00m Long RCC Slab Iron Bridge on the Serangol Jaj bariUNR Bridge Road-Packmohor Chokigata Khan Sayfullah Ponir House Road Ch. 0.00m Road ID-542404168</t>
  </si>
  <si>
    <t>IBRP/Jhalo/Rajapur/Rehab/Brg-15
Rehabilitation of 16.5m Long Iron Bridge on Baruia kachari bari bazar - Dakhin Baruia GPS via south side of Neamoth kheaghat Near H/O Anser Ali Khalifa at ch.1025m. Road ID-542845142</t>
  </si>
  <si>
    <t>MM-Sunam &amp; G.B.C (JV)</t>
  </si>
  <si>
    <t>IBRP/Jhalo/Kathalia/Brg-18
Construction of 18.00m Long RCC Girder Bridge over the Goibir khal Kathalia UP office-Pachim Aura Chanderhat-Binapani Bazar Road at Ch.3488m under Kathalia Upazila Road ID No. 542433012</t>
  </si>
  <si>
    <t>IBRP/Jhalo/Kathalia/Brg-19
Construction of 13.00m Long RCC Girder Bridge on Kathalia UP office-Pachim Aura Chanderhat-Binapani Bazar Road at Ch.1460m under Kathalia Upazila Road ID No. 542433012</t>
  </si>
  <si>
    <t>Sifat-Tme (JV)</t>
  </si>
  <si>
    <t>IBRP/Jhalo/Nolchity/Rehab/Brg-14
a Rehabilitation of 10.00m Long Iron Bridge on Manpasa Girls School-Bhawmahal G.P.S Infront H/O Fakaruddin at ch.958m Road ID542734007 b Rehabilitation of 28.00m Long Iron Bridge on Manpasa Bazar-Shampur Bazar at ch.3200m Road ID 542734029 c Rehabilitation of 23.00m Long Iron Bridge on Seota bazar-Moollarhat R&amp;H via Sharmahal at ch.5m Road ID 542734040 d Rehabilitation of 24.50m Long Iron Bridge on Manpasa-Azimpur RHD via Foira at ch.500m Road ID 542734041 e Rehabilitation of 10.00m Long Iron Bridge on Manpassha-Simultala via BindugoshInfront Malek Hawlader Nursery at ch.3552m Road ID 542734064 f Rehabilitation of 24.50m Long Iron Bridge on kokila GPS to Faira Madrasha via Banamali at ch.2133m Road ID 542734097 under Nalchity upazila.</t>
  </si>
  <si>
    <t>IBRP/Jhalo/Nalcity/Rehab/Brg-13
a Rehabilitation of 15.00m Long RCC Iron Bridge the Road on Dargabari Jurkathi UZRSouth Buddharia ponchact khal Bridge-Kadamtala BazarSouth Side H/O Saiful Akon at ch.620m Road ID 542734135 b Rehabilitation of 14.00m Long RCC Iron Bridge the Road on Dargabar Jurkathi UZRSouth Buddharia ponchact khal Bridge-Kadamtala BazarSouth Side H/O Saiful Akon at ch.807m Road ID 542734135 c Rehabilitation of 9.00m Long RCC Iron Bridge the Road on Barisal-Patuakhali RHD S/S of Dapdapia Union College to Wilskingson khal Near H/O Shahalom Sikder at ch.2000m Road ID 542734103 d Rehabilitation of 9.00m Long RCC Iron Bridge the Road on Barisal-Patuakhali RHD S/S of Dapdapia Union College to Wilskingson khal Near H/O Shahalom Sikder at ch.2200m Road ID 542734103 e Rehabilitation of 16.00m Long RCC Slab Iron Bridge Khalo Bridge-West Khalo Bridge-West Khowkhir Mir Bohor House in front H/O Mosaraf Hossain Mosque at ch. 1000m Road ID 542734131 f Rehabilitation of 14.00m Long RCC Iron Bridge on Jhalokathi Barisal RHD-Jamaddar HouseBhairabpasa Pillat Bari Road over NNalir Khal at ch.600m Road ID 542735089 g Rehabilitation of 9.00m Long RCC Iron Bridge on Joicols Challiskha Digir Par RHD Soeta Bazar via Mozidpur Voumaha GPS at ch.1800m Road ID 542734127 h Rehabilitation of 6.00m Long RCC Iron Bridge on Manpasa Girls School-Bhawmahal GPS in front of Bepari Bari at ch.1200m Road ID 542734007</t>
  </si>
  <si>
    <t xml:space="preserve"> M/S ISLAM BROTHERS LTD</t>
  </si>
  <si>
    <t>IBRP/Jhalo/Sadar/Rehab/Brg-22
a Rehabilitation of 10.00mx4.26m Long RCC Slab Iron Bridge on Jalalkati bazar-Bahirdir River Rd. at ch.360m Road ID 542405118 b Rehabilitation of 24.00mx4.06m Long RCC Slab Bridge on Augar Bari-Lesprotab at ch.00m Road ID 542405010 under Sadar Upazila.</t>
  </si>
  <si>
    <t>IBRP/Jha/Nolcity/Rehab/Brg-17
a Rehabilitation of 6.00m Long Iron Bridge on Siddhakati UP-Kumarkhali Bazar via Kaliarjhor Bazar Road at ch.6107m Road ID-542733016 b Rehabilitation of 18.00m Long Iron Bridge on Dopdopia Lanch ghat to Dopdopia UP old bridge at ch.715m Road ID-542734111 c Rehabilitation of 6.00m Long Iron Bridge on Nalchity Dopdopia RHD Kumarkhali Bridge to Jaguya Border of City Corporationat ch.200m Road ID-542734155</t>
  </si>
  <si>
    <t xml:space="preserve">IBRP/Jha/Nolcity/Rehab/Brg-18
a Rehabilitation of 9.00m Long Iron Bridge on Siddhakati UP-Kumarkhali Bazar via Kaliarjhor Bazar Road at ch.5519m Road ID-542733016 b Rehabilitation of 9.00m Long Iron Bridge on Siddhakati UP-Kumarkhali Bazar via Kaliarjhor Bazar Road at ch.4200m Road ID-542733016 c Rehabilitation of 9.00m Long Iron Bridge on East Dapdhapia-UP office Nikhoa at ch.300m Road ID-542734029 </t>
  </si>
  <si>
    <t>IBRP/Jha/Nolcity/Rehab/Brg-19
a Rehabilitation of 9.00m Long Iron Bridge on Silkingson Khal-Burirhat at ch.3380m Road ID-542734032 b Rehabilitation of 9.00m Long Iron Bridge on Barisal-Patuakhali RHD S/S of Dapdapia union college to Wilskingson Khal at ch.1000m Road ID-542734103</t>
  </si>
  <si>
    <t>IBRP/Jhalo/Nalchity/Brg.01
Construction of 12.00m Long RCC Girder Bridge on Nalchity Bazar-Matibhanga via ferry ghat road at ch.2565m Road ID-542734053</t>
  </si>
  <si>
    <t>MSE-MAB (JV)</t>
  </si>
  <si>
    <t>IBRP/Jha/Raja/Brg-20
Construction of 22m Long RCC Girder Bridge on Baghri Hat GC-Sangor Hat Via Suktagarh UP Road at Ch. 3900m Rajapur Road ID 542843013</t>
  </si>
  <si>
    <t>IBRP/Jha/Raja/Brg-21
Construction of 14m Long RCC Girder Bridge on Baghri Hat GC-Sangor Hat Via Suktagarh UP Road at Ch. 494m Rajapur Road ID 542843013</t>
  </si>
  <si>
    <t>IBRP/Jhalo/Raja/Brg-04
Construction of 24m Long RCC Girder Bridge on Rajapur Lebubunia-Saturia-Halderkhali at Ch.2314m Road Rajapur Road ID 542842003</t>
  </si>
  <si>
    <t>MSC-MSC (JV)</t>
  </si>
  <si>
    <t>msmonmon1980@gmail.com</t>
  </si>
  <si>
    <t>IBRP/Jhalo/Kathalia/Brg-20
Construction of 35.00m Long PC Girder Bridge on Kaikhali GC-Amua GC via Goserhat Road at Ch.5320m Road ID No. 542432005</t>
  </si>
  <si>
    <t>MME-MKB (JV)</t>
  </si>
  <si>
    <t>IBRP/Jhalo/Sadar/Brg-35
(a) Construction of 16.00m Long RCC Girder Bridge over Jhalokathi R&amp;H-Panjuputhipara GC via Kirtipasa Bhimruli Bazar Road at Ch. 3860m under Sadar upazila. Road ID-542402003 (b) Construction of 30.00m Long RCC Girder Bridge on Kirtipasa UP-Piplitahat via Ranomaty (Sangramnil DC Rd.) Road at Ch. 3671m under Sadar upazila. Road ID-542403008</t>
  </si>
  <si>
    <t xml:space="preserve">IBRP/Jhalo/Sadar/Brg-36
(a) Construction of 24.00m Long RCC Girder Bridge on Kirtipasha UP office-Panjiputhi Para GC Road at Ch. 66m under Sadar upazila. Road ID-542403021 (b) Construction of 14.00m Long RCC Girder Bridge on Keora UPC-Kirtipasha Bazar Road at Ch. 1359m under Sadar upazila. Road ID-542403004  (c) Construction of 20.00m Long RCC Girder Bridge on Nabogram UP-Shibganj GC via Chamta Bridge Road at Ch. 3774m under Sadar upazila. Road ID-542403007
</t>
  </si>
  <si>
    <t xml:space="preserve">IBRP/Jha/Raja/Brg-13
Construction of 18.00m Long RCC Girder Bridge on Saturia UP Office-Balarjor hat GC via Katipara H/S &amp; Talukder hat Road at Ch. 4450m under Rajapur upazila. Road ID-542843014 
</t>
  </si>
  <si>
    <t xml:space="preserve">IBRP/Jha/Raja/Brg-17
(a) Construction of 15.00m Long RCC Girder Bridge on Mollar hat RHD-Sreemontokathi-N-Pingri via Balarjore hat GC Road  at Ch. 2996m under Rajapur upazila. Road ID-542842004 (b) Construction of 12.00m Long RCC Girder Bridge on Mollar hat RHD-Sreemontokathi-N-Pingri via Balarjore hat GC Road  at Ch. 7940m under Rajapur upazila. Road ID-542842004 (c) Construction of 12.00m Long RCC Girder Bridge on Mollar hat RHD-Sreemontokathi-N-Pingri via Balarjore hat GC Road  at Ch. 7101m under Rajapur upazila. Road ID-542842004
</t>
  </si>
  <si>
    <t>M/S ISLAM BROTHERS LTD </t>
  </si>
  <si>
    <t xml:space="preserve">IBRP/Jhalo/Nalchity/Brg-09 
Construction of 13.00m Long RCC Girder Bridge on Nalchity Khejurtala RHD Road(Dragabari)-Halta GC (Up to Nalchity Upazila Border) via Shimultala Road at ch.5600m under Nalchity Upazila Road ID No.542732002
</t>
  </si>
  <si>
    <t xml:space="preserve">IBRP/Jhalo/Kathalia/Brg-17 
Construction of 39.00m Long RCC Girder Bridge on Kaikhali GC-Amua GC via Goserhat Road at ch.7498m under Kathalia Upazila Road ID No.542432005
</t>
  </si>
  <si>
    <t xml:space="preserve">  mme.mjejv@gmail.com</t>
  </si>
  <si>
    <t>CBU-100/Purto-223 Construction of 24m Long RCC Girder Bridge over Kulkhathi Khal on Gobindhopur-Kulkathi bazar road at ch.3700m [Nalchity] [Road ID 542733013]</t>
  </si>
  <si>
    <t>20-8-2021</t>
  </si>
  <si>
    <t>16-8-2021</t>
  </si>
  <si>
    <t>M/s Jannati Enterprise</t>
  </si>
  <si>
    <t xml:space="preserve">  msjannatienterprise@gmail.com</t>
  </si>
  <si>
    <t>UTMIDP/JHAL/KATH/WT-56
Construction of 2No Public Toilet Kathalia Bazar Under Kathalia Upazila Dist Jhalakathi.</t>
  </si>
  <si>
    <t>17-08-2021</t>
  </si>
  <si>
    <t>16-07-2022</t>
  </si>
  <si>
    <t>BJP/JHA/RAJ/DW-59
Improvement of BC road from Galua UP Office-Katakhali Bazar via Galua-D Islamic Mad road at Ch. 0.00-915m including 03 Nos 1.50mX1.50m RCC Box Culvet at Ch. 313m 625m &amp; 820m and 01 No 2.00mX2.00m RCC Box Culvert at Ch. 581m and 01 Nos double vent 4.00mX4.00m RCC Box Culvet at Ch. 411m RAJAPUR Road ID 542843012 Salvage Materials Cost 143272 Taka</t>
  </si>
  <si>
    <t>18-08-2021</t>
  </si>
  <si>
    <t>27-09-2022</t>
  </si>
  <si>
    <t>BJP/JHA/RAJ/DW-60
Improvement of BC road from Ameana Khatun Reg P.S via Imam uddin Baitul Jame Mosque- Galua Charakhali LGED Road at Ch. 0 - 1000m including 02 Nos 1.50mX1.50m RCC Box Culvet at Ch. 17m &amp; 922m and 02 Nos 1m X 1m RCC Box Culvet at Ch. 360m &amp; 408m RAJAPUR Road ID 542844096 Salvage Materials Cost 1513863 Taka</t>
  </si>
  <si>
    <t>M/S Mun Mun Cdonstruction</t>
  </si>
  <si>
    <t>BJP/JHA/KAT/DW-70
Construction of 15m Long Slab Bridge on Pathikhalghata UP office-Datterpasuribunia Bazer-Tarabunia Bazer-Kaikhali Road at Ch. 6762m [Kathalia] [Road ID 542433010]</t>
  </si>
  <si>
    <t>29-11-2022</t>
  </si>
  <si>
    <t>MMC-MIB (JV)</t>
  </si>
  <si>
    <t>BJP/JHA/NOL/DW-62
Construction of 18.00m RCC Girder Bridge on Ranapasa Union Niamoti village Md. Khalilur Rahman Road Alomgir Master House-Tetulbaria GPS via Tetulbaria Bazar road at ch. 1400m [ NALCHITY ] Road ID 542405079 ]</t>
  </si>
  <si>
    <t>25-08-2021</t>
  </si>
  <si>
    <t>BJP/JHA/RAJ/DW-63
(a) Improvement of BC road from Club R&amp;H to Ghos bari Pump house via R.pur Tehori house road at Ch. 0.00-1520m including 03 Nos 1.50mX1.50m RCC Box Culvet at Ch. 500m 615m &amp; 988m and 01 No 3m X 3m RCC Box Culvert at Ch. 523m and 01 No 4m X 4m RCC Box Culvert at Ch. 833m [RAJAPUR] [Road ID 542845028] [Salvage Materials Cost 1714650 Taka]
(b) Improvement of BC road from East side of Rajapur Digree Collage to Podder Howla via Rupaibari road at Ch. 500-1100m including 01 No 1.50m X 1.50m RCC Box Culvet at Ch. 902m [RAJAPUR] [Road ID 542845108] [Salvage Materials Cost 894628 Taka]</t>
  </si>
  <si>
    <t>BJP/JHA/NOL/DW-61
Construction of 18.00m RCC Girder Bridge on Ranapasa Union Niamoti village Md. Khalilur Rahman Road Alomgir Master House-Tetulbaria GPS via Tetulbaria Bazar road at ch.600m under Nalchity Upazila District-Jhalokathi. ID No 542405079</t>
  </si>
  <si>
    <t>M/s. Siraz Enterprise</t>
  </si>
  <si>
    <t xml:space="preserve"> 	smalom48@gmail.com</t>
  </si>
  <si>
    <t>UTMIDP/JHAL/KATH/WB-74
Construction of 2Nos 4.00mx4.00m RCC box culvert at Ch. 370m &amp; 420m on Kathalia GPS to Kathalia Girls School Road [Kathalia]</t>
  </si>
  <si>
    <t>23-08-2021</t>
  </si>
  <si>
    <t>31-07-2022</t>
  </si>
  <si>
    <t>M/s. Sarif Enterprsise</t>
  </si>
  <si>
    <t xml:space="preserve"> 	mdfayzsharif@yahoo.com</t>
  </si>
  <si>
    <t>BJP/JHA/NOL/DW-74
Improvement of BC road from Kulkati Bazar-Sarai Wilar vita road at ch.0.00-1200m [NALCHITY] [Road ID 542734006]</t>
  </si>
  <si>
    <t>M/s. Shara Builders</t>
  </si>
  <si>
    <t>e-GP/Jhal/GOBM/20-21/EM-04
Emergency Maintenance (Road Safety) of Rajapur Kathalia RHD (Citky)-Aurabunia GC Road from Ch. 00m-3800m [KATHALIA] [Road ID 542432004]</t>
  </si>
  <si>
    <t>GOBM-EM</t>
  </si>
  <si>
    <t>M/s. Alaudin Enterprise</t>
  </si>
  <si>
    <t>e-GP/Jhal/GOBM/20-21/EM-03
Emergency Maintenance (Road Safety) of Bagri GC-Mirer Hat GC via Badnikathi Hat &amp; Baroia UP Office Road [RAJAPUR] [Road ID 542842005]</t>
  </si>
  <si>
    <t>M/s. Talukder Enterprise</t>
  </si>
  <si>
    <t>e-GP/Jhal/GOBM/20-21/EM-02
Emergency Maintenance (Road Safety) of Jhalakati R&amp;H-Panjiputhipara GC via Kritipasa, Bhimruli Bazar Road from Ch. 00m-10090m [JHALOKATHI SADAR] [Road ID 542402004]</t>
  </si>
  <si>
    <t>M/s Orin Enterprise</t>
  </si>
  <si>
    <t>e-GP/Jhal/GOBM/20-21/EM-01
Emergency Maintenance (Road Safety) of Nalcity Khejurtala RHD Road (Dargabari) - Halta GC (UP to Nalchity Upazila Border) via Simultala Road from Ch. 00m-12900m [NOLCHITY] [Road ID 542732002]</t>
  </si>
  <si>
    <t>29-09-2021</t>
  </si>
  <si>
    <t>29-10-2021</t>
  </si>
  <si>
    <t>Construction on 48m Long RCC Girder Bridge on Rajapur Kathalia RHD (Sonali More) - Lebubunia GC via Galua UP Road at Ch. 4968m [RAJAPUR] [Road ID 542842002]</t>
  </si>
  <si>
    <t>14-09-2021</t>
  </si>
  <si>
    <t>23-07-2022</t>
  </si>
  <si>
    <t>M/S. Md. Delowar Hossain</t>
  </si>
  <si>
    <t>msmddelowarhossain@yahoo.com</t>
  </si>
  <si>
    <t>BJP/JHA/ SAD/ DW-58
a Improvement of BC road from Kutubkati H/School-Bankra hat road at Ch. 0 -788m including 01 No 3m X 3m RCC Box Culvet at Ch. 281m &amp; 02 Nos 2m X 2m RCC Box Culvet at Ch. 155m &amp; 381m and 01 Nos 1.50mX1.50m RCC Box Culvet at Ch. 655m [SADAR] [ Road ID 542405021] [Salvage Materials Cost 1347358 Taka ]</t>
  </si>
  <si>
    <t>26-08-2021</t>
  </si>
  <si>
    <t>25-08-2022</t>
  </si>
  <si>
    <t>M/s. Santo Enterprise</t>
  </si>
  <si>
    <t>BJP/JHA/SAD/DW-57
(a) Improvement of BC Road from Badamtala-Bunkurura hat Road at Ch. 695-1865m including 04 Nos 1.50mx1.50m RCC Box Culvert at Ch. 720m 760m 810m &amp; 1311m &amp; 03 Nos 2.50m X 2.50m RCC Box Culvert at Ch. 987m1555m &amp; 1730m and 02 Nos 2m X 2m RCC Box Culvert at Ch. 1775m and 1850m [SADAR] [Road ID 542404006]</t>
  </si>
  <si>
    <t>26-08-2022</t>
  </si>
  <si>
    <t xml:space="preserve"> CBU-100/Purto-222
Construction of 22 m Long RCC Girder Bridge on Kachabalia Post Office to Kachabalia GPS Road at Ch. 1500m [SADAR] [Road ID 542405160]</t>
  </si>
  <si>
    <t>IBRP/Jha/Sadar/Brg-44
Construction of 12m Long RCC Girder Bridge on Jhalokathi RHD-Bermohal via Himanandakathi RHD Road at Ch. 8673m [Road ID 542402001] [SADAR]</t>
  </si>
  <si>
    <t>IBRP/Jha/Sadar/Brg-39
Construction of 18m Long RCC Girder Bridge on Jhalokathi RHD-Bermohal via Himanadakathi RHD Road at Ch. 9810m [Road ID 54240200] [SADAR]</t>
  </si>
  <si>
    <t>M/s. Mili Enterprise</t>
  </si>
  <si>
    <t>milienterprise77@gmail.com</t>
  </si>
  <si>
    <t>BJP/JHA/RAJ/DW-78
Improvement of BC road from Mollarhat Union Peer Moazzaam Hossain RHD to Ranapasha Road at Ch.750-1500m [NALCHITY] [Road ID 542734112]</t>
  </si>
  <si>
    <t>22-07-2022</t>
  </si>
  <si>
    <t>M/S Habib Sons-Khondaker Business (JV)</t>
  </si>
  <si>
    <t>M/S. KHONDAKER BUSINESS</t>
  </si>
  <si>
    <t>Construction of 20m Long RCC Girder Bridge on Suctagarh UP Office - Jogerhat Road at Ch. 133 [Rajapur] [Road ID 542843008]</t>
  </si>
  <si>
    <t>30-04-2022</t>
  </si>
  <si>
    <t>M/S Habib Sons</t>
  </si>
  <si>
    <t>30-04-2023</t>
  </si>
  <si>
    <t>Joypurhat</t>
  </si>
  <si>
    <t xml:space="preserve">Md. Moyenuddin (Bashi) and M/S Masuma Begum (JV)
Katnarpara, Bogura Sadar,Bogura.
Mobile No: 01711428100 </t>
  </si>
  <si>
    <t xml:space="preserve">mmb_mmbjv@aol.com
</t>
  </si>
  <si>
    <t>1. Improvement of Panchbibi GC-Salaipur RHD Road from ch.500m-11107m.Road ID-138742001 Panchbibi
2. Improvement of Gopinathpur UP Office Karaitoli- Raikali UP Office Road from ch.00m-7750m Road ID-138133010 Akkelpur 
3.Improvement of Mongalbari hat Rd Dogachi UP Office-Durgadaha Bazar RoadGC from ch.00m-6270m Road ID-138473005 Sadar 
4.Improvement of Moushumi Bazar RHD-Rukindipur GC via Sannyashtali Ghat Khetlal portion Road from ch.2650m-8220m Road ID-138612010 Khetlal  
5.Improvement of Kalai Cinamahall-Kichok RHD via Gongadashpur Road from ch.2910m-8787m Road ID-138582014 Kala,District:Joypurhat.</t>
  </si>
  <si>
    <t>29/08/2019</t>
  </si>
  <si>
    <t>Md. Moyeuddin (Bashi)
Holding No: 0007,HMM Road 2nd Floor,Dorantana,Jashore.
Phone No:0421-66957</t>
  </si>
  <si>
    <t>md.moyenuddin@yahoo.com</t>
  </si>
  <si>
    <t>1. Improvement of Panchbibi GC-Salaipur RHD Road from ch.500m-11107m.Road ID-138742001 Panchbibi
2. Improvement of Gopinathpur UP Office Karaitoli- Raikali UP Office Road from ch.00m-7750m Road ID-138133010 Akkelpur 
3.Improvement of Mongalbari hat Rd Dogachi UP Office-Durgadaha Bazar RoadGC from ch.00m-6270m Road ID-138473005 Sadar 
4.Improvement of Moushumi Bazar RHD-Rukindipur GC via Sannyashtali Ghat Khetlal portion Road from ch.2650m-8220m Road ID-138612010 Khetlal  
5.Improvement of Kalai Cinamahall-Kichok RHD via Gongadashpur Road from ch.2910m-8787m Road ID-138582014 Kalai,District:Joypurhat.</t>
  </si>
  <si>
    <t>M/S Masuma Begum 
Katnarpara, Bogura Sadar,Bogura.
Mobile No: 01711411030</t>
  </si>
  <si>
    <t>Zahid Traders (JV)  Sadar,Joypurhat 
Mobile No:01711-902822</t>
  </si>
  <si>
    <t>zahidtradersjv@gmail.com</t>
  </si>
  <si>
    <t>Construction of Muktijoddha Complex Bhaban at Sadar Upazila,District:Joypurhat.</t>
  </si>
  <si>
    <t>CUMC</t>
  </si>
  <si>
    <t>17/07/2021</t>
  </si>
  <si>
    <t>M/S Zilani Traders
Siddeshwari,Cercular Road, Dhaka.
Phone No:029347260</t>
  </si>
  <si>
    <t>mszilanitraders@gmail.com</t>
  </si>
  <si>
    <t>M/S Zahid Traders
Dewanpara,Sadar,Joypurhat.
Mobile No:01711902822</t>
  </si>
  <si>
    <t>zahidtradersnew@gmail.com</t>
  </si>
  <si>
    <t>M/S Swarnali Enterprise   Uposhohor,Bogura.
Mobile No.01770-638896</t>
  </si>
  <si>
    <t>msswarnalienterprise@gmail.com</t>
  </si>
  <si>
    <t>Construction of Kalai  MuktiJoddaho Memorial under kalai Upazila, District Joypurhat.</t>
  </si>
  <si>
    <t>13/01/2020</t>
  </si>
  <si>
    <t>20/07/2020</t>
  </si>
  <si>
    <t>Md.Salim Reza,
Kallanpur, Nayagola Hat Chapai Nawabgonj.
Mobile No:01712-715415</t>
  </si>
  <si>
    <t>Construction of Two (2) Storied Rural Market Building {with Four (4) Storied Fundation} in Puranapoil Bazar Upazila Sadar,District: Joypurhat.</t>
  </si>
  <si>
    <t>27/04/2021</t>
  </si>
  <si>
    <t>M/S Mondal Traders
Chalkbaria, Naogoan
Mobile No:01718-310550</t>
  </si>
  <si>
    <t>zahangiralam15675@gmail.com</t>
  </si>
  <si>
    <t>Construction of Two (2) Storied Rural Market Building {with Four (4) Storied Fundation} in Raikalihat.Upazila Akkelpur,District: Joypurhat.</t>
  </si>
  <si>
    <t>18/08/2021</t>
  </si>
  <si>
    <t>M/S Mondal Traders    Chalkbaria, Naogoan
Mobile No:01718-310550</t>
  </si>
  <si>
    <t>Construction of Two (2) Storied Rural Market Building {with Four (4) Storied Fundation} in Harunjahat.Upazila Kalai, District: Joypurhat.</t>
  </si>
  <si>
    <t>Construction of Two (2) Storied Rural Market Building {with Four (4) Storied Fundation} in Lalaghorhat.Upazila Khetlal,District: Joypurhat.</t>
  </si>
  <si>
    <t>Md. Saydul Islam,
Al-Mahmud Avenue, Hossainpur, Sirajgonj
Mobile No:01711-165337</t>
  </si>
  <si>
    <t>saydul.2011@gmail.com</t>
  </si>
  <si>
    <t>Construction of Two (2) Storied Rural Market Building {with Four (4) Storied Fundation} in Feska gaht hat under Panchbibi.Upazila District: Joypurhat.</t>
  </si>
  <si>
    <t>17/10/2021</t>
  </si>
  <si>
    <t>M/S Arnob Traders Kichok, Sibgong, Bogra
Mobile No.01710-793608</t>
  </si>
  <si>
    <t>amobtraders77@gmail.com</t>
  </si>
  <si>
    <t>(A) a)Improvement of Punot Hat - Purba para road, (ch.300m-1300m).b) Construc tion of 3-Nos culvert 0.625 x 0.600m at Ch.242, 405 &amp;1000m.(B) a)Improvement of Hatior Primary School - Hatior Madrasha road (ch. 00m-750m)b) Construction of 5-Nos culvert 0.375x0.450m at Ch. 91,198, 264, 665 &amp; 682 m.under Kalai Upazila,District: Joypurhat.</t>
  </si>
  <si>
    <t>26/06/2018</t>
  </si>
  <si>
    <t>M/S maa Tasin Enterprise,     Gabtoli,Bogura
Mobile No:01730-999349</t>
  </si>
  <si>
    <t xml:space="preserve">(a)Shimultoli-Birnagar via Kashpur road at ch.1020-2595m
(b)Aymarsulpur-Shimi ltoli road at ch.1662-2662m, Upazila: Panchbibi District: Joypurhat
</t>
  </si>
  <si>
    <t>31/05/18</t>
  </si>
  <si>
    <t>06/06/2019
Ext.15/11/2019</t>
  </si>
  <si>
    <t>Kalicharan Agarwala   
Old Hospital Road, Joypurhat.
Mobile No.01712-576398</t>
  </si>
  <si>
    <t>kalicharanagarwala1999@gmail.com</t>
  </si>
  <si>
    <t>Improvement of (a)Bihigram-Khatail road from ch.00-1436m
(b).Sukurmoy-Bakila road from ch.00-2780m, Upazila: Panchbibi District: Joypurhat</t>
  </si>
  <si>
    <t>26/05/19</t>
  </si>
  <si>
    <t>28/01/2021</t>
  </si>
  <si>
    <t>Ram Babu        
Guduri Bazar, Thakurgaon.
Mobile No.01713-706358</t>
  </si>
  <si>
    <t>rambabu.thakurgaon@gmail.com</t>
  </si>
  <si>
    <t>Improvement of (a)Surail Bazar-Sukurmoy road from ch.1500-2100m 
(b).Sreehatti-Raigram road from ch.1858-3950m 
(c) Dhayaipur RHD-Uchai Khirapathar Road from ch.00-1767m, Upazila: Panchbibi District: Joypurhat</t>
  </si>
  <si>
    <t>M/S Mosnobi Enterprise Shantahar Road, Namazghor, Bogra
Mobile No.01711-451861</t>
  </si>
  <si>
    <t>mosnobienterprise@gmail.com</t>
  </si>
  <si>
    <t>a.Gopinathpur UP office-Kuranuhat via Madartoli ghat road at ch.800-2300m, 
b.Naldanga-Palsha road at ch. 1000-1525m, Upazila Akkelpur District Joypurhat .</t>
  </si>
  <si>
    <t>01/06/2019
Ext.27/08/2019</t>
  </si>
  <si>
    <t>M/S Milon Traders   Dewan Bazar, Main Road, Naogaon.
Mobile No.01711-865945</t>
  </si>
  <si>
    <t>milon594500@gmail.com</t>
  </si>
  <si>
    <t xml:space="preserve">Improvement of (a) Tilokpur UP office-Sujaldighihat road via Marma Road from ch.3270-3660m,
(b)Tangapur-Rouair Road from ch.1275-1885m
(c)Mohonpurhat-Sonamukhi UP office via Koya village Road from ch.2655-4502m,
(d) Chiarigram-Mohoipur Eidgah Field Road from ch.00-1000m,
(e)Akkelpur-Rukindipur UNR-Goalpara village Road from ch.00-500m
</t>
  </si>
  <si>
    <t>24/01/19</t>
  </si>
  <si>
    <t>10/05/2020
Ext.31/01/2021</t>
  </si>
  <si>
    <t xml:space="preserve">Improvement of (a) Ramshala-Temaria Road from ch.00-500m,
(b)Tilokpur Beragram-Tilokpur Chatian gram via Tilokpur UP office Road from ch.300-500m,
(c) Mohitur-Kathalbari Road from ch.00-500m
(d) Naldanga-Jalalpur Road from ch.00-500m,
(e) Raikali-Debeshaoil Road from ch.00-725m&amp;1725-2180m,
(f) Mohonpur-Sarossati via Shampur road from ch.00-500m.
</t>
  </si>
  <si>
    <t>a.R&amp;H road Majhiasthal road at ch.00-330m &amp; Const ruction of 0.375mx0.45m U-Drain on Same road at ch.65.00m,
b.Tarakul Krishnonogar Fakirpara RHD road at ch.1000-1500m, salvage Cost BDT344083.00 Upazila Khetlal District,Joypurhat .</t>
  </si>
  <si>
    <t>16/06/2019   
Ext.27/08/2019</t>
  </si>
  <si>
    <t>M/S S.B Traders  
Madla, Shajahanpur, Bogra.
Mobile No.01712-682967</t>
  </si>
  <si>
    <t>mssbtraders2030@gmail.com</t>
  </si>
  <si>
    <t>a. Alompur high School Dhakhin Para road at ch.00-500m &amp; 03nos 0.625mx0.600m U-Drain on same road at ch128m 311m 355m
b. Ikorgara Embankment road at Ch.00-500.00m, Upazila Khetlal District Joypurhat .</t>
  </si>
  <si>
    <t>24/06/18</t>
  </si>
  <si>
    <t>01/07/2019
Ext.28/12/2019</t>
  </si>
  <si>
    <t>M/S. Liton Traders Sadar Road,  Joypurhat
Mobile No.01711-972462</t>
  </si>
  <si>
    <t>mslitontraders@yahoo.com</t>
  </si>
  <si>
    <t>A.Improvement of Burail Trimohoni-Moheshpur Road from ch.340-1540m,
B.(Part-A)Improvement of Binai-Fashitola Road from ch.1550-2550m(Part-B)Const.of 1.30mx1.00m RCC Box Culvert on Binai-Fashitola Road at ch.2114m, 
C.Improvement of Raghunathpur-Hasanbad Road from ch.500-1000m.</t>
  </si>
  <si>
    <t>25/04/19</t>
  </si>
  <si>
    <t>02/05/2020
Ext.13/07/2020</t>
  </si>
  <si>
    <t>ZT &amp; RT JV            Sadar,Joypurhat.
Mobile No.01711-902822</t>
  </si>
  <si>
    <t>ztrtjv@gmail.com</t>
  </si>
  <si>
    <t>A.Improvement of Zamuhali-Shiamlmari Road from ch.00-1000m,
B.Shuheli Road from ch.00-500m.
C.Chototara Road from ch.00-500m,
D.Noongola Khari Road from ch.00-500m.
E.(Part-A)Fuldighi-Kanaipukur Road from ch.00-500m (Part-B)Const.of 0.625mx0.600m U-Drain on Fuldighi-Kanaipukur Road at ch.03m &amp;357m.</t>
  </si>
  <si>
    <t>25/07/19</t>
  </si>
  <si>
    <t>01/08/2020
Ext.31/05/2021</t>
  </si>
  <si>
    <t>M/S Rahman Traders
Gohail Road,Khander,Bogura
Mobile No.01711944939</t>
  </si>
  <si>
    <t>M/S Arnob Traders Kichok, Sibgong, Bogra
Mobile No.01710793608</t>
  </si>
  <si>
    <t>Moslemgonj GC-Kamdia GC via Chottragarm road at ch.2450.00-4450.00m, Upazila: Kalai, District: Joypurhat</t>
  </si>
  <si>
    <t>1/7/2019
Ext.30/01/2020</t>
  </si>
  <si>
    <t>Kalicharan Agarwala
Old Hospital Road, Joypurhat.
Mobile No.01712576398</t>
  </si>
  <si>
    <t>Improvement Of (a) Ghaturia-Bakhra road from ch.00-1200m 
(b)Kadirpur-Molamgari Road from ch.00-1200m 
(c)Madhai Primary school Road from ch.00-870m 
(d) Gopinathpur-Shantinagar Road from ch.00-1000m, Upazila Kalai District Joypurhat</t>
  </si>
  <si>
    <t>31/01/19</t>
  </si>
  <si>
    <t>M/S Mostafizar Rahman Shibganj,Bogra.
Mobile No.01711664872</t>
  </si>
  <si>
    <t>rmdmostafizar25@gmail.com</t>
  </si>
  <si>
    <t>Improvement of Dulatur RHD-Mondolpara Road at ch.00-1000m &amp; Construction of 625x600mm Size U-Drain at ch.800m.
Improvement of Deownahar-Gopalpur (Kadamgachi-Banshkata) Road at ch.00-500m.</t>
  </si>
  <si>
    <t>22/03/2020</t>
  </si>
  <si>
    <t>M/S Rawshanara Enterprise     Panchbibi, Joypurhat.
Mobile No.01915741252</t>
  </si>
  <si>
    <t>msrawshanaraenterprise07@gamil.com</t>
  </si>
  <si>
    <t>Maintenance of Matrai GC-Sheeroti GC Road at ch.00-2840m Kalai Part under Kalai Upazila District,Joypurhat.</t>
  </si>
  <si>
    <t>23/03/2020</t>
  </si>
  <si>
    <t>29/06/2020
Ext.16/07/2020</t>
  </si>
  <si>
    <t>M/S M.A.A Enterprise Sultangonjpara, Bogra
Mobile No.01715032507</t>
  </si>
  <si>
    <t>msmaaenterprise2019@gmail.com</t>
  </si>
  <si>
    <t>Maintenance of Koria Baguan Road at ch.00-850m  under Panchbibi Upazila District,Joypurhat.</t>
  </si>
  <si>
    <t>19/04/2020</t>
  </si>
  <si>
    <t>M/S Mehadi Construction Main Road, C O Coloni,Joypurhat.
Mobile No.01712735821</t>
  </si>
  <si>
    <t>mahadi6786@gmail.com</t>
  </si>
  <si>
    <t>Minor Maintenance of 150m Long RCC Bridge on Durgadha-Mongalbari RHD via Haripurghat Nengapir Road at ch.5230m under Sadar Upazila.
Minor Maintenance of 7.0m Long RCC Box Culvert on Itakhola GC-Jamalganj RHD Road at ch. 7150m under Khetlal Upazila,District: Joypurhat.</t>
  </si>
  <si>
    <t>17/04/2020</t>
  </si>
  <si>
    <t>M/S B M International
Dharampur, Bogura
Mobile No.01711451458</t>
  </si>
  <si>
    <t>bminternational66@gmail.com</t>
  </si>
  <si>
    <t>Adamdighi Road Ponduria Hat Road from ch.00-760m under Akkelpur Upazila, District: Joypurhat.</t>
  </si>
  <si>
    <t>20/05/2020</t>
  </si>
  <si>
    <t>M/S Orpa Construction Sonatola,Bogura.
Mobile No.01712883548</t>
  </si>
  <si>
    <t>Construction of WMCA office building under Enhancement of Pathanpara - Koytahar sub-Project SP No.15220 under Khetlal Upazila. District:Joypurhat.</t>
  </si>
  <si>
    <t>M/S Milu Construction
Debipur,Sadar,Joypurhat
Mobile No.01712617212</t>
  </si>
  <si>
    <t>msmiluconstruction7@yahoo.com</t>
  </si>
  <si>
    <t>Dogachi UP Office-Jamtoli Bazar Road from ch.00-2300m (Road ID.No: 38744005)under upazila:Sadar,District: Joypurhat.</t>
  </si>
  <si>
    <t>20/10/2020</t>
  </si>
  <si>
    <t>M/S Tanvir Enterprise
Akkelpur,Joypurhat.
Mobile No.01728846691</t>
  </si>
  <si>
    <t>mdtouhidulislam1981@gmail.com</t>
  </si>
  <si>
    <t>Akkelpur GC-Adamdighi GC Via Vanurkan da-Kashira Road from ch.00-900m (Road ID No: 138132006).under upazila:Akkelpur, District: Joypurhat.</t>
  </si>
  <si>
    <t>Kalicharan Agarwala         
Old Hospital Road, Joypurhat.
Mobile No.01712576398</t>
  </si>
  <si>
    <t>Atapur UP Office-Majhinahat Road from ch.2412-3262m (Road ID No:138743011) under upazila:Panchbibi,District: Joypurhat.</t>
  </si>
  <si>
    <t>Md.Shahidul Islam
Jaleswaritola,Bogura
Mobile No.01726497409</t>
  </si>
  <si>
    <t>mdshahidulislam3164@gmail.com</t>
  </si>
  <si>
    <t>Shimultoli-Birnagar Via Kashpur Road from ch.00-560m (Road ID No:138744007)under upazila: Panchbibi, District: Joypurhat.</t>
  </si>
  <si>
    <t>M/S Hossain Traders
Parulia,Joypurhat
Mobile No.01718409097</t>
  </si>
  <si>
    <t>mshossaintraders@yahoo.com</t>
  </si>
  <si>
    <t>Natunhat-Mohammadabaf UP Road from ch.730-1980m (Road ID No:138473001) under upazila: Sadar, District: Joypurhat.</t>
  </si>
  <si>
    <t>22/10/2020</t>
  </si>
  <si>
    <t>27/12/2020</t>
  </si>
  <si>
    <t>M/S Mondal Traders 
Panchbibi,Joypurhat
Mobile No:01722068006</t>
  </si>
  <si>
    <t>hasnahena.din@gmail.com</t>
  </si>
  <si>
    <t>Sreerampurhat Bridge-Sonamukhi UP office-Jafarpur UZR Road from ch.00-1340m (Road ID No: 138133006)under upazila: Akkelpur, District: Joypurhat.</t>
  </si>
  <si>
    <t>24/12/2020</t>
  </si>
  <si>
    <t>M/S Kazol Enterprise
Jamalgonj,Akkelpur,Joypurhat.
Mobile No.01716015989</t>
  </si>
  <si>
    <t>mskazolenterprise@gmail.com</t>
  </si>
  <si>
    <t>Pathanpara RHD-Moslemgonj GC Road from  ch.7830-8096m (Road ID No: 1385820 10)under upazila: Kalai, District: Joypurhat.</t>
  </si>
  <si>
    <t>27/10/2020</t>
  </si>
  <si>
    <t>M/S Mithila Engineering
Workshop, Jontigram
Sadar,Joypurhat.
Mobile No.01724393090</t>
  </si>
  <si>
    <t>masumparvaj45@gmail.com</t>
  </si>
  <si>
    <t>Nandail Dighi-Durgapur Road from ch.00-640m (Road ID No: 138584016) upazila: Kalai, District: Joypurhat.</t>
  </si>
  <si>
    <t>M/S Soma Enterprise
Kahaloo,Bogura
Mobile No.01748232455</t>
  </si>
  <si>
    <t>mssomaenterprise98@gmail.com</t>
  </si>
  <si>
    <t>Dharanjee up office-Salapara GC via Koriahat Road from ch.2365-2875m (Road ID No: 13874 3013)upazila: Panchbibi, District: Joypurhat.</t>
  </si>
  <si>
    <t>29/12/2020</t>
  </si>
  <si>
    <t>M/S Ashamoni Traders
Dhunat Bazar,Bogura
Mobile No.01310680320</t>
  </si>
  <si>
    <t>ayubah82@gmail.com</t>
  </si>
  <si>
    <t>Panchbibi GC REB Sub-Station-Habibpurhat -Madhainagar GC Road from ch.00-1000m &amp; 2932-3432m (Road ID No:138742010) upazila: Panchbibi, District: Joypurhat.</t>
  </si>
  <si>
    <t>M/S Sami Construction
Natunhat,Jamalgong Road,Joypurhat.
Mobile No.01716008506</t>
  </si>
  <si>
    <t>ms.samiconstruction16@gmail.com</t>
  </si>
  <si>
    <t>Malidaha-Madhabghat Road from ch.835-1386m (Road ID.No:138744005) upazila: Panchbibi, District: Joypurhat.</t>
  </si>
  <si>
    <t>M/S Bhai Bhai Construction
Panchbibi,Joypurhat.
Mobile No.01716416131</t>
  </si>
  <si>
    <t>msbhaibhaicons0@gmail.com</t>
  </si>
  <si>
    <t>Radhabari-Uchitpur Road from ch.00-2065m (Road ID No: 138744008) upazila: Panchbibi, District: Joypurhat.</t>
  </si>
  <si>
    <t>M/S Lina Enterprise
Rupnagar,Sadar,Joypurhat.
Mobile No.01711124087</t>
  </si>
  <si>
    <t>linaenterprise16@yahoo.com</t>
  </si>
  <si>
    <t>Puranapail GC-Bonkhur RHD via Tajpur Road from ch.00-1600m (Road ID No: 138472008) upazila: Sadar, District: Joypurhat.</t>
  </si>
  <si>
    <t>M/S Nishat International
Fulbari,Sadar,Bogura.
Mobile No.01712543801</t>
  </si>
  <si>
    <t>msnishatinternational@gmail.com</t>
  </si>
  <si>
    <t>Shakharnjo shapara more-Basotamore via Nashirpurhat Road from ch.00-2113m &amp; 2766-3970m (Road ID.No: 138614024) upazila: Khetlal, District: Joypurhat.</t>
  </si>
  <si>
    <t>M/S Imran Construction
Puranapail,Joypurhat.
Mobile No.01919307351</t>
  </si>
  <si>
    <t>msemranconstruction@gmail.com</t>
  </si>
  <si>
    <t>Madhainagar GC-Puranapail RHD Road from ch.1000m-4500m (Road ID.No: 138472004) upazila: Sadar District: Joypurhat.</t>
  </si>
  <si>
    <t>M/S Rasel Mia Construction
Sukhanpukur,Gabtali,Bogura.
Mobile No.01913347949</t>
  </si>
  <si>
    <t>raselmiaconstruction@gmail.com</t>
  </si>
  <si>
    <t>Madhainagar GC-Puranapail RHD Road from ch.4500m-8180m (Road ID.No: 138472004) upazila: Sadar District: Joypurhat.</t>
  </si>
  <si>
    <t>24/01/2021</t>
  </si>
  <si>
    <t>M/S Faysal Akhter
Kanusgari,Shirpur Road, Bogura
Mobile No.01712685346</t>
  </si>
  <si>
    <t>mdfaysalakhtar@gmail.com</t>
  </si>
  <si>
    <t>Tilokpur GC-Santahar RHD (Akkelpur Portion)  Road from ch.380m-1700m (Road ID.No: 138132005). upazila: Akkelpur, District: Joypurhat.</t>
  </si>
  <si>
    <t>M/S A.R.Traders
Nawab Bari Road,Bogura.
Mobile No.01711275288</t>
  </si>
  <si>
    <t>msartraders20@gmail.com</t>
  </si>
  <si>
    <t>Itakhola GC-Jamalgonj RHD Road from ch.1300m-3050m (Road ID.No: 138612003) upazila:Khetlal, District: Joypurhat.</t>
  </si>
  <si>
    <t>22/02/2021</t>
  </si>
  <si>
    <t>M/S Zitu Trade International
Gohail Road,Sutrapur,Bogura
Mobile No.01711570425</t>
  </si>
  <si>
    <t>Widening of Shibpurhat-Gopinath pur up office Road via Alampur UP Road from ch.00m-2100m (Road ID.No:138613001) upazila:Khetlal, District: Joypurhat.</t>
  </si>
  <si>
    <t>28/02/2021</t>
  </si>
  <si>
    <t>M/S Panama Enterprise
Rupnagar,Joypurhat.
Mobile No.01711124087</t>
  </si>
  <si>
    <t>mspanamaenterprise@gmail.com</t>
  </si>
  <si>
    <t>1 no.Single vent 2.50mx2.50m RCC Box Culvert on Kalai-Kichok (RHD) via Gonga dashpur Road (Kalai Portion) at ch.1015m (Road ID.No: 138582014) upazila:Kalai, District: Joypurhat.</t>
  </si>
  <si>
    <t>M/S Sifat Enterprise
Baropur,Bogura Sadar, Bogura
Mobile No.01730951371</t>
  </si>
  <si>
    <t>1 no.Single vent 1.50mx1.50m Slab Culvert on Begungram-Punot Road at ch.2014m (Road ID.No: 138584001) upazila: Kalai, District: Joypurhat.</t>
  </si>
  <si>
    <t>1 no.Single vent 1.08mx1.08m Slab Culvert on Baffalgari-Shikta-Dingapara Road at ch.2970m (Road ID.No: 138584005) upazila:Kalai, District: Joypurhat.</t>
  </si>
  <si>
    <t>M/S Rahman Enterprise
Sukanpukur,Gabtoli,Bogura, 
Mobile No.01721420722</t>
  </si>
  <si>
    <t>msrahmanenterprise22@gmail.com</t>
  </si>
  <si>
    <t>1 no.2 vent 3.60mx3.00m RCC Box Culvert on Berakhai RHD (at Telepukur)-Dhaperhat-Kamdia GC(Panchbibi Part) Road at ch. 2250m (Road ID.No:138472009). upazila: Panchbibi, District: Joypurhat.</t>
  </si>
  <si>
    <t>M/S Kolpona Enterprise
Sandira,Santahar,Bogura
Mobile No.01712111244</t>
  </si>
  <si>
    <t>djdollar65@gmail.com</t>
  </si>
  <si>
    <t>1 no.Single vent 1.50mx1.50m RCC Box Culvert on Begungram-Punot Road at ch.96m (Road ID.No: 138584001) upazila: Kalai, District: Joypurhat.</t>
  </si>
  <si>
    <t>Kalai-Boiragipara-Matrai GC Road form ch.00-3500m upazila:Kalai, District: Joypurhat.</t>
  </si>
  <si>
    <t>29/11/2020</t>
  </si>
  <si>
    <t>Ram Babu-Kalicharan Agarwala JV, Old Hospital Road, Joypurhat.
Mobile No.01712576398</t>
  </si>
  <si>
    <t>rambabukalicharanagarwala2020@gmail.com</t>
  </si>
  <si>
    <t>Kalai-Boiragipara-Matrai GC Road form ch.3500-6565m upazila:Kalai, District: Joypurhat.</t>
  </si>
  <si>
    <t>17/12/2020</t>
  </si>
  <si>
    <t>23/04/2021</t>
  </si>
  <si>
    <t>Ram Babu        
Guduri Bazar, Thakurgaon.     
Mobile No.01713706358</t>
  </si>
  <si>
    <t>M/S Jewel Enterprise 
Khetlal,Joypurhat.
Mobile No.01719930669</t>
  </si>
  <si>
    <t>jewelenterprice69@gmail.com</t>
  </si>
  <si>
    <t>Improvement of Khanjonpur court Jame Mosque, Union: Joypurhat pourashava, Latitude: 25.627455, Longitude: 88.594440, upazila:Sadar, District: Joypurhat.</t>
  </si>
  <si>
    <t>21/03/2021</t>
  </si>
  <si>
    <t>Classic Costruction, Rupnagar Stadium Road, Joypurhat.
Mobile No.01711124087</t>
  </si>
  <si>
    <t>clacons1996@yahoo.com</t>
  </si>
  <si>
    <t>1 no. 600mm x 625mm U-Drain Culvert on Akkelpur GC - Adamdighi GC via Vanurkanda, Kashira (Akk.Portion) Road upazila: Akkelpur, District: Joypurhat.</t>
  </si>
  <si>
    <t>31/01/2021</t>
  </si>
  <si>
    <t>1 no.600mm x 625mm U-Drain Culvert on Basher Bridge-Anofakir Hat Road upazila:Kalai, District: Joypurhat.</t>
  </si>
  <si>
    <t>M/S Konok Traders and Polti Farm
Punot,Kalai,Joypurhat.
Mobile No.01713766430</t>
  </si>
  <si>
    <t>mskonoktradersandpoltrifarm@gmail.com</t>
  </si>
  <si>
    <t>Improvement of Nandigram Zam-E-Mosque (2-Storied Foundation), Union: Mohammudpur, Latitude: 25.2124, Longitude: 89.1404 (2nd Phase). upazila:Panchbibi, District: Joypurhat.</t>
  </si>
  <si>
    <t>M/S Lipon Traders
Staff Quarter, Bottola  Bogura
Mobile No.01711242502</t>
  </si>
  <si>
    <t>mslipontraders@gmail.com</t>
  </si>
  <si>
    <t>Improvement of Ichua Zame-E-Mosque , Union: Dogachhi, Latitude: 25.130205, Longitude: 88.932728 upazila:Sadar, District: Joypurhat.</t>
  </si>
  <si>
    <t>14/6/2021</t>
  </si>
  <si>
    <t>Uttara Farms Ltd
Kahaloo,Bogura.
Mobile No.01711412413</t>
  </si>
  <si>
    <t>uttarafrms@gmail.com</t>
  </si>
  <si>
    <t>Rebilitation of Tarakul- Krishnanogor Fakhirpara RHD Road form ch.00-866m Upazila: Khetlal,District: Joypurhat.</t>
  </si>
  <si>
    <t>M/S Duke Construction Dewanpara,Sadar,Joypurhat
Mobile No.01732112222</t>
  </si>
  <si>
    <t>dukeconstructionnew@gmail.com</t>
  </si>
  <si>
    <t>Rebilitation of Roardighi - Andari Pukur Road form ch.492-1500m Upazila: Khetlal,District: Joypurhat.</t>
  </si>
  <si>
    <t>M/S. Durjoy &amp; Dighi Construction
Sadar Road,Joypurhat
Mobile No.01716172375</t>
  </si>
  <si>
    <t>aktardina1984@gmail.com</t>
  </si>
  <si>
    <t xml:space="preserve"> a)Improvement of Bhadsha-Chak Joykrishnopur road (ch.00 -1500m).b)Construction of 7nos culvert 0.625x0.600m at Ch.30, 285, 437, 510, 785, 980m &amp; 1200m.Upazila: Sadar,District: Joypurhat.</t>
  </si>
  <si>
    <t>M/S Khan Construction
Kalai,Joypurhat.
Mobile No.01721103709</t>
  </si>
  <si>
    <t>mskhanconstruction07@gmail.com</t>
  </si>
  <si>
    <t>Improvement of Dhurgadaha Hat Salvage Cost 92932.00 under Upazila: Sadar,District: Joypurhat.</t>
  </si>
  <si>
    <t>M/S Tista Enterprise
Nishindara,Bogura.
Mobile No.01711578701</t>
  </si>
  <si>
    <t>mstistaenterprise@gmail.com</t>
  </si>
  <si>
    <t>Improvement of Kashira Hat  under Upazila: Akkelpur,District: Joypurhat.</t>
  </si>
  <si>
    <t>M/S Pavel Traders
Station Road, Joypurhat.
Mobile No.01716076141</t>
  </si>
  <si>
    <t>mspaveltraders@gmail.com</t>
  </si>
  <si>
    <t>Improvement of Salpara Hat under Upazila: Panchbibi,District: Joypurhat.</t>
  </si>
  <si>
    <t>M/S Tarafder Builders
Naruli Modhopara, Bogura.
Mobile No.01716870775</t>
  </si>
  <si>
    <t>mstarafderbuilders@gmail.com</t>
  </si>
  <si>
    <t>Improvement of Bagzana Hat under Upazila: Panchbibi,District: Joypurhat.</t>
  </si>
  <si>
    <t>M/S Choton Traders
Sabujnagar,Sadar,Joypurhat.
Mobile No.01711342717</t>
  </si>
  <si>
    <t>mssotontraders@gmail.com</t>
  </si>
  <si>
    <t>Improvement of Dharanjee Hat under Upazila: Panchbibi,District: Joypurhat.</t>
  </si>
  <si>
    <t>M/S Sakib Enterprise
Profesorpara,Sadar,Joypurhat.
Mobile No.01711461654</t>
  </si>
  <si>
    <t>mssakibenterprise79@gmail.com</t>
  </si>
  <si>
    <t>Improvement of Mudhupukur Hat under Upazila: Panchbibi,District: Joypurhat.</t>
  </si>
  <si>
    <t>M/S. Amena Begum
Nowdapara,Bogura
Mobile No.01819660058</t>
  </si>
  <si>
    <t>mstsharmen1987@gmail.com</t>
  </si>
  <si>
    <t>Improvement of Dharanjee UP Office-Salpara GC Via Koria hat road under Upazila: Panchbibi,District: Joypurhat.</t>
  </si>
  <si>
    <t>15/04/2021</t>
  </si>
  <si>
    <t>21/04/2022</t>
  </si>
  <si>
    <t>M/S. Hossain Traders
Sadar,Joypurhat
Mobile No.01718409097</t>
  </si>
  <si>
    <t>a)Improvement of Budhail - Karimnagar road. b)Construction of 2nos culvert 0.625x0.600m at Ch.113 &amp; 428m.under Upazila: Panchbibi,District: Joypurhat.</t>
  </si>
  <si>
    <t>13/04/2022</t>
  </si>
  <si>
    <t>M/S. S.B Enterprise
Sadar,Joypurhat.
Mobile No.01716536087</t>
  </si>
  <si>
    <t>mmaniruzzaman087@gmail.com</t>
  </si>
  <si>
    <t>Improvement of Beltoli - Khaspha nanda Mission road under Upazila:Sadar,District: Joypurhat.</t>
  </si>
  <si>
    <t>17/04/2022</t>
  </si>
  <si>
    <t>M/S.Tuser Traders
Shariakandi,Bogura
Mobile No.01711441132</t>
  </si>
  <si>
    <t>mstusertraders@gmail.com</t>
  </si>
  <si>
    <t>a)Improvement of Zinderpur Village road b) Construction of 5nos culvert 0.375x0.450m at ch.44, 64,157,445 &amp; 450m.c) Construction of 5nos culvert 0.625x0.600m at ch.16,126,264,488 &amp; 550m under Upazila:Kalai,District: Joypurhat.</t>
  </si>
  <si>
    <t>M/S.Saha Enterprise Sadar,Joypurhat
Mobile No.01782724828</t>
  </si>
  <si>
    <t>mssahaenterprise1982@gmail.com</t>
  </si>
  <si>
    <t>a)Improvement of Roardighi-Andari Pukur road at (ch.00 -492m) .b) Construction of 1nos culvert 0.625x0.600m at ch.270m under Upazila:Khetlal, District: Joypurhat.</t>
  </si>
  <si>
    <t>13/04/2021</t>
  </si>
  <si>
    <t>19/04/2022</t>
  </si>
  <si>
    <t>M/S.Sarkar Corporation
Nataipara,Bogura
Mobile No.01719794423</t>
  </si>
  <si>
    <t>mssarkarcorporation@gmail.com</t>
  </si>
  <si>
    <t>a)Improvement of Mohabbatpur Primary School-Madartoli road (ch.500 -1000m).b) Construction of 2nos culvert 0.625x0.600m at ch.510 &amp; 916m. under Upazila:Khetlal,District: Joypurhat.</t>
  </si>
  <si>
    <t>28/03/2022</t>
  </si>
  <si>
    <t>M/S.Hasan Enterprise
Dhunot,Bogura.
Mobile No.01740813173</t>
  </si>
  <si>
    <t>mshasanenterprise876@gmail.com</t>
  </si>
  <si>
    <t>a)Improvement of Sannashtolighat-Jiapur road.b) Construction of 3nos culvert 0.625x0.600m at ch.1029 1214 &amp; 1272m.under Upazila:Khetlal, District: Joypurhat.</t>
  </si>
  <si>
    <t>M/S.Kazol Enterprise
Akkelpur,Joypurhat.
Mobile No.01729814342</t>
  </si>
  <si>
    <t>a) Improvement of Naldanga-Jalalpur road (ch.500 -1470m). b)Construction of 2nos culvert 0.625x 0.600m at Ch.860 &amp;1290m.under Upazila: Akkelpuri, District: Joypurhat.</t>
  </si>
  <si>
    <t>M/S Basundhara House Builders
Muktirmore,Naogaon.
Mobile No.01712206558</t>
  </si>
  <si>
    <t>Construction of 57.0 Long RCC Girder Bridge over Tulshiganga River on  Atapur UP office (Uchai Bazar)-Feska hat. Road at Chaingae: 1750m under Replacement Category (138743010) in Panchbib Upazila under Joypurhat District</t>
  </si>
  <si>
    <t>29/03/2021</t>
  </si>
  <si>
    <t>M/S Mondal Traders-Ethen Enterprise (Pvt) Ltd.(JV)
Chalkbaria, Naogoan
Mobile No:01718-310550</t>
  </si>
  <si>
    <t>mondol.ethenjv2020@gmail.com</t>
  </si>
  <si>
    <t>Construction of 81.0m Long PSC Girder Bridge over Choto Jamuna River on Puranapoil - Karimnagor Road at Ch. 1150m Road ID 138474031 Upazila Sadar District Joypurhat</t>
  </si>
  <si>
    <t>18/09/2022</t>
  </si>
  <si>
    <t>Ethen Enterprise (Pvt.)Ltd
Chakdev,Main Road,Naogaon
Mobile No:01759020303</t>
  </si>
  <si>
    <t>ethenenterprisepvtltd@gmail.com</t>
  </si>
  <si>
    <t>M/S BHB-Liton Traders JV
Sadar Road,Joypurhat
Mobile No.01711972462</t>
  </si>
  <si>
    <t>bhb.litonjv@gmail.com</t>
  </si>
  <si>
    <t>Construction of 96.0m Long PSC Girder Bridge on Bagzana UP-Dharanjee UP Link Road at ch.150m Road ID No.138743006 upazila Panchbibi District Joypurhat.</t>
  </si>
  <si>
    <t>Construction of 96.0m Long PSC Girder Bridge on Bagzana UP-Dharanjee UP Link Road at CH.150m Road ID No. 138743006 upazila Panchbibi District Joypurhat.</t>
  </si>
  <si>
    <t>M/S Liton Traders
Sadar Road,Joypurhat.
Mobile No.01711972462</t>
  </si>
  <si>
    <t>M/S Lina Enterprise
Rupnagar,Sadar,Joypurhat.
Mobile No.01711-124087</t>
  </si>
  <si>
    <t>Rehabilitation of Bakhra - Belgaria Road from ch.00m-925m under Upazila: Kalai,District: Joypurhat.</t>
  </si>
  <si>
    <t>25/04/2021</t>
  </si>
  <si>
    <t>M/S Aleya Chaul Kall
Puranapoil,Joypurhat.
Mobile No: 01712363897</t>
  </si>
  <si>
    <t>msaleyachaulkall@gmail.com</t>
  </si>
  <si>
    <t>Rehabilitation of Mongalbari RHD-Salpara GC via Chalkbarkot Road from Ch.00-300m under Upazila: Sadar,District:Joypurhat.</t>
  </si>
  <si>
    <t>15/07/2021</t>
  </si>
  <si>
    <t>M/S Mostofa Traders
Hatigara,Amdoi,Joypurhat.
Mobile No.01718280733</t>
  </si>
  <si>
    <t>k.mostofa90@yahoo.com</t>
  </si>
  <si>
    <t>Improvement of Katowalibag-Nawda road from Ch. 00-1200.00m &amp; Construction of 02 nos U-drain at Ch. 252m &amp; 385m of same road under Upazila: Panchbibi, District: Joypurhat.</t>
  </si>
  <si>
    <t>13/09/2021</t>
  </si>
  <si>
    <t>Md.Salim Reza
Dhunot Bazar,Bogura
Mobile No:01712-715415</t>
  </si>
  <si>
    <t>emrulkadar@gmil.com</t>
  </si>
  <si>
    <t>Improvement of Damdama-Balighata road from Ch.1640-2970m under Upazila: Panchbibi, District: Joypurhat.</t>
  </si>
  <si>
    <t>M/S Jewel Enterprise
Khetlal,Joypurhat.
Mobile No:01719930669</t>
  </si>
  <si>
    <t>Improvement of Agair More-Uttor Joidebpur road from Ch.00-1330m under Upazila: Panchbibi, District: Joypurhat.</t>
  </si>
  <si>
    <t>Repair of Academic Building and Boundary wall at Joypurhat PTI under upazila Sadar, District Joypurhat.</t>
  </si>
  <si>
    <t>28/06/2021</t>
  </si>
  <si>
    <t>M/S Mukta Traders
Station Road,Joypurhat
Mobile No: 01712157892</t>
  </si>
  <si>
    <t>mprovement of Jibonpur hat-Amail Bottoli road from Ch.00-990m &amp; Construction of 01 no U-drain at Ch. 259m of same road under Upazila: Panchbibi, District: Joypurhat.</t>
  </si>
  <si>
    <t>M/S Progoti Nirman
Moon Super Market,Joypurhat
Mobile No: 01715169313</t>
  </si>
  <si>
    <t>msprogotinirman@gmail.com</t>
  </si>
  <si>
    <t>Improvement of panchbibi GC (REB Sub Station-Habibourhat-Madhainagar GC road ch. 5282m-6782m.) under Upazila: Panchbibi, District: Joypurhat.</t>
  </si>
  <si>
    <t>13/07/2022</t>
  </si>
  <si>
    <t>a)Improvement of Kusumba UP office-Berakhaihat road ch.1830m-2930m. b)Construction of 1nos culvert 0.625x0.600m at Ch.1927m.under Upazila: Panchbibi, District: Joypurhat.</t>
  </si>
  <si>
    <t>M/S Azam Builders
Bazargoli,Sadar,Joypurhat.
Mobile No.01986198571</t>
  </si>
  <si>
    <t>msazambuilders@gmail.com</t>
  </si>
  <si>
    <t>Improvement of Dhawaipur RHD-Mohipur college- Puranpoil GC road ch.3905m - 4991m under Upazila: Panchbibi, District: Joypurhat.</t>
  </si>
  <si>
    <t>15//07/2021</t>
  </si>
  <si>
    <t xml:space="preserve">Re-Construction of 20.0 Long RCC Girder Bridge on Panchbibi GC -  Salpara GC  Road  Under Replacement Category  at Chaingae: 3500m (138742002). </t>
  </si>
  <si>
    <t>Mou Variety Store
Dupchanchia,Bogura.
Mobile No.01712582217</t>
  </si>
  <si>
    <t>mouvarietys@gmail.com</t>
  </si>
  <si>
    <t>a)Improvement of Harunja Village road at (ch.00 - 830m).b)Construction of 4nos culvert 0.625x0.600 m at ch.146, 468, 670 &amp; 783m.under Upazila: Kalai, District: Joypurhat.</t>
  </si>
  <si>
    <t>M/S Zarif Traders
Dewanpara,Sadar,Joypurhat.
Mobile No.01735168965</t>
  </si>
  <si>
    <t>mszariftraders@yahoo.com</t>
  </si>
  <si>
    <t>a) Improvement of Borail Village road (ch.00-622m). &amp; Madrasha Connection Link road ch.00-138m.b) Construction of 4nos culvert 0.625x0.600 m at ch.114, 150, 506 &amp; 600m.c) Construction of 3nos culvert 0.375x0.450m at ch.291, 300 &amp; 372m.under Upazila: Kalai, District: Joypurhat.</t>
  </si>
  <si>
    <t>31/08/2022</t>
  </si>
  <si>
    <t>Afifa Construction
Poura Market,Sadar,Joypurhat.
Mobile No.01318764346</t>
  </si>
  <si>
    <t>egpafifaconstruction@gmail.com</t>
  </si>
  <si>
    <t>a)Improvement of kola gonipur Pucca road – Holholia Mazar road ch.00m - 660m. b)Construction of 1nos culvert 0.625x0.600m at 155m.under Upazila:Akkelpur,District:Joypurhat.</t>
  </si>
  <si>
    <t>M/S Faruk Enterprise
Sabujnagar,Sadar,Joypurhat.
Mobile No.01700997732</t>
  </si>
  <si>
    <t>shameemfaruk@yahoo.com</t>
  </si>
  <si>
    <t>Improvement of Purbo Parulia (Tukur More)-Shyampur road (ch.00 -1185m).under Upazila:Sadar,District:Joypurhat.</t>
  </si>
  <si>
    <t>14/9/2022</t>
  </si>
  <si>
    <t>M/S Liton Construction
Garh Rotepur, Sonatola,Bogura
Mobile No.01717242083</t>
  </si>
  <si>
    <t>ms.liton.bogra@gmail.com</t>
  </si>
  <si>
    <t>a)Improvement of Pur - Shakpur road ch.00m - 800m.b)Construction of 4nos culvert 0.625x 0.600m at Ch.156, 341, 443 &amp; 710m.under Upazila: Kalai, District: Joypurhat.</t>
  </si>
  <si>
    <t>Khagrachari</t>
  </si>
  <si>
    <t>M/S Rip Enterprise, Narankhaiya, Sadar, Khagrachari</t>
  </si>
  <si>
    <t>enterprise.7rip@gmail.com</t>
  </si>
  <si>
    <r>
      <t xml:space="preserve">Improvement of Matiranga Tanakkapara RHD (Palaspur)-Gumti GC road ( Ch. 0+000km-4+380km), Effective Length=2600.00m under Matiranga Upazila, District: Khagrachari. </t>
    </r>
    <r>
      <rPr>
        <b/>
        <sz val="10"/>
        <rFont val="Calibri"/>
        <family val="2"/>
        <scheme val="minor"/>
      </rPr>
      <t>[Matiranga]</t>
    </r>
  </si>
  <si>
    <t>DDRRIP-3HD</t>
  </si>
  <si>
    <t>30/05/19</t>
  </si>
  <si>
    <t>M/S Selim &amp; Brothers, Arambag, Sadar, Khagrachari</t>
  </si>
  <si>
    <r>
      <t>Improvement of Gumti Union H/Q - Ramsira Bazar (R &amp; H) road (Ch. 3+000km-7+800km), Effective Length=4350.00m under Matiranga Upazila, District: Khagrachari.</t>
    </r>
    <r>
      <rPr>
        <b/>
        <sz val="10"/>
        <color theme="1"/>
        <rFont val="Calibri"/>
        <family val="2"/>
        <scheme val="minor"/>
      </rPr>
      <t>[Matiranga]</t>
    </r>
  </si>
  <si>
    <t>27/05/2019</t>
  </si>
  <si>
    <r>
      <t>Improvement of Batnatali Union H/Q - Half chari  union H/Q road (Jalia para road) (Manikchari Part) (Ch. 0+000km - 4+750km), Effective Length=2145.50m under Manikcahri Upazila, District: Khagrachari.</t>
    </r>
    <r>
      <rPr>
        <b/>
        <sz val="10"/>
        <color theme="1"/>
        <rFont val="Calibri"/>
        <family val="2"/>
        <scheme val="minor"/>
      </rPr>
      <t xml:space="preserve"> [Manikchari]</t>
    </r>
  </si>
  <si>
    <t>30/05/2019</t>
  </si>
  <si>
    <t>S Ananta Bikash Tripura, Milonpur, Sadar, Khagrachari.</t>
  </si>
  <si>
    <r>
      <t>Improvement of Batnatali Union H/Q (Dinechari)-Hatimara Bazar via Mora Dolu Road (Ch. 0+000km - 4+150km), Effective Length=3825.00m under Manikcahri Upazila, District: Khagrachari</t>
    </r>
    <r>
      <rPr>
        <b/>
        <sz val="10"/>
        <color theme="1"/>
        <rFont val="Calibri"/>
        <family val="2"/>
        <scheme val="minor"/>
      </rPr>
      <t>.[Manikchari]</t>
    </r>
  </si>
  <si>
    <t>30/07/2019</t>
  </si>
  <si>
    <r>
      <t xml:space="preserve">Improvement of Sindukchari UP Office - Guimara GC via Nakraipara Road (Ch. 1160m-2058m &amp; 6668m-11400m), Effective Length=5400.00m under Guimara Upazila, District: Khagrachari. </t>
    </r>
    <r>
      <rPr>
        <b/>
        <sz val="10"/>
        <color theme="1"/>
        <rFont val="Calibri"/>
        <family val="2"/>
        <scheme val="minor"/>
      </rPr>
      <t>[Gimara]</t>
    </r>
  </si>
  <si>
    <r>
      <t xml:space="preserve">Improvement of Sindukchari UP Office - Guimara GC via Nakraipara Road (Ch. 2058m-6668m), Effective Length=4300.00m under Guimara Upazila, District: Khagrachari. </t>
    </r>
    <r>
      <rPr>
        <b/>
        <sz val="10"/>
        <color theme="1"/>
        <rFont val="Arial"/>
        <family val="2"/>
      </rPr>
      <t>[Guimara]</t>
    </r>
  </si>
  <si>
    <r>
      <t xml:space="preserve">Improvement of Halfchari UP Office - Batnatali Union H/Q Road (Jaliapara-Batnatali Road) (Ramgarh part) (Ch. 0+000km - 5+000km), Effective Length=4968.00m under Guimara Upazila, District: Khagrachari. </t>
    </r>
    <r>
      <rPr>
        <b/>
        <sz val="10"/>
        <rFont val="Arial"/>
        <family val="2"/>
      </rPr>
      <t>[Guimara]</t>
    </r>
  </si>
  <si>
    <r>
      <t xml:space="preserve">Rehabilitation of Kayangghat Union H/Q - Maischari GC Road (Ch. 0+000km - 2+700km), Effective Length=2700.00m under Mahalchari Upazila, District: Khagrachari. </t>
    </r>
    <r>
      <rPr>
        <b/>
        <sz val="10"/>
        <rFont val="Arial"/>
        <family val="2"/>
      </rPr>
      <t>[Mahalchari]</t>
    </r>
  </si>
  <si>
    <t>22/07/2019</t>
  </si>
  <si>
    <t>29/01/2021</t>
  </si>
  <si>
    <r>
      <t xml:space="preserve">i)  Improvement of Bhaibonchara GC Dighinala GC Road(Thana Bazar) via Laxmimura Road (Sadar Part) (Ch. 4+967km – 7+800km), Effective Length=2833m under Sadar Upazila, District: Khagrachari. Road ID No. 446492002), ii)  Improvement of Bhaibonchara GC Dighinala GC Road(Thana Bazar) via Laxmimura Road (Sadar Part) (Ch. 7+800km-10+650km), Effective Length=2850m under Sadar Upazila, District: Khagrachari. Road ID No. 446492002 &amp; iii)   Improvement of Dighinala GC-Panchari GC via Nunchari Road (Dighinala Part) (Ch. 5+320km - 9+320km), Effective Length=4000m under Dighinala Upazila, District: Khagrachari </t>
    </r>
    <r>
      <rPr>
        <b/>
        <sz val="10"/>
        <color theme="1"/>
        <rFont val="Calibri"/>
        <family val="2"/>
        <scheme val="minor"/>
      </rPr>
      <t>[Sadar &amp; Dighinala]</t>
    </r>
  </si>
  <si>
    <t>29/10/2019</t>
  </si>
  <si>
    <r>
      <t xml:space="preserve">i)  Improvement of Khagrabil GC-Manikchari GC  via Batnatali Bazar Road by HBB (Ramgarh  Part) (Ch. 5+750km – 7+200km), Effective Length=1700m under Ramgarh Upazila, District: Khagrachari. Road ID No. 446802002), ii)  Improvement of Kampara RHD-Khagrabil GC Road by HBB  (Ch.4+400km-6+500km), Effective Length=2100m  under Ramgarh  Upazila, District: Khagrachari. Road ID No. 446802004, (iii) Improvement of Bichitala Bazar-Khagrachari Sadar HQ (Battali) Road by HBB  (Ch. 3+330km -5+520km), Effective Length=2190m under Sadar  Upazila, District: Khagrachari. Road ID No. 446493002 &amp; (iv) Improvement of Bhaibonchara GC-Muslim Para Road by BC  (Ch. 0+000km - 1+952km), Effective Length=1952m under Sadar Upazila, District: Khagrachari. Road ID No. 446495019. </t>
    </r>
    <r>
      <rPr>
        <b/>
        <sz val="10"/>
        <color theme="1"/>
        <rFont val="Calibri"/>
        <family val="2"/>
        <scheme val="minor"/>
      </rPr>
      <t>[Sadar &amp; Ramgarh]</t>
    </r>
  </si>
  <si>
    <r>
      <t xml:space="preserve">Construction of 96.00m long RCC Bridge on Bichitola Bazar-Khagrachari Sadar HQ(Battali) Road at Ch.4+140km  under Sadar Upazila, District: Khagrachari. </t>
    </r>
    <r>
      <rPr>
        <b/>
        <sz val="10"/>
        <color theme="1"/>
        <rFont val="Calibri"/>
        <family val="2"/>
        <scheme val="minor"/>
      </rPr>
      <t>[Sadar]</t>
    </r>
  </si>
  <si>
    <t>19/02/2020</t>
  </si>
  <si>
    <t>17/08/2021</t>
  </si>
  <si>
    <t>M/S. Shamsul Alam, Khagrachari Govt. Mohila College Road, Khagrachari</t>
  </si>
  <si>
    <t>msshamsulalam@gmail.com</t>
  </si>
  <si>
    <r>
      <t xml:space="preserve">i)  Improvement of Golabari Union H/Q.(Upper Perachara)-Pora Bazar via Bhuachari &amp; Cristian Para Road  (Ch. 7+040km – 10+740km), Effective Length=3700m. Road ID No. 446493001), ii)   Improvement of Bhaibonchara GC- Dighinala GC Road(Thana Bazar) via Laxmimura Road (Sadar Part) (Ch.10+650km-13+250km), Effective Length=2600m under Sadar Upazila, District: Khagrachari.  Road ID No. 446492002. </t>
    </r>
    <r>
      <rPr>
        <b/>
        <sz val="10"/>
        <color theme="1"/>
        <rFont val="Calibri"/>
        <family val="2"/>
        <scheme val="minor"/>
      </rPr>
      <t>[Sadar]</t>
    </r>
  </si>
  <si>
    <t>M/S. M.R Construction, College Road, Bibirhat, Fatikchari, Chittagong</t>
  </si>
  <si>
    <t>msmrconstruction@gmail.com</t>
  </si>
  <si>
    <t xml:space="preserve">  M/S. Selim &amp; Brothers, Baitush Sharaf Mosque Road, Arambag, Khagrachari.</t>
  </si>
  <si>
    <t xml:space="preserve">  selim.brothers_874@yahoo.com</t>
  </si>
  <si>
    <r>
      <t xml:space="preserve">i)  Improvement of Mahalchari GC(Machine Para)-Khagrachari Sadar Upazila H/Q. Road (Mahalchari Part)   (Ch. 6+226km –8+500km)  Effective Length=2242m. Road ID No. 446652005), ii)   Improvement of Maischari  GC(Juramyachari)- Longadu GC Road (Mahalchari Part)  (Ch.4+692km-7+400km), Effective Length=2699m underMahalchari  Upazila, District: Khagrachari.  Road ID No. 446652002 </t>
    </r>
    <r>
      <rPr>
        <b/>
        <sz val="10"/>
        <color theme="1"/>
        <rFont val="Calibri"/>
        <family val="2"/>
        <scheme val="minor"/>
      </rPr>
      <t>[Mahalchari]</t>
    </r>
  </si>
  <si>
    <t>24/2/2020</t>
  </si>
  <si>
    <t>22/08/2021</t>
  </si>
  <si>
    <r>
      <t xml:space="preserve">Rehabilitation of Manikchari Union H/Q.-Hatimura Bazar Road (Ch. 0+000km-5+000km) Effective Length= 4948.22m,  Road ID No. 446673007 under Manikchari Upazila, District: Khagrachari. </t>
    </r>
    <r>
      <rPr>
        <b/>
        <sz val="10"/>
        <color theme="1"/>
        <rFont val="Calibri"/>
        <family val="2"/>
        <scheme val="minor"/>
      </rPr>
      <t>[Manikchari]</t>
    </r>
  </si>
  <si>
    <r>
      <t>Rehabilitation of Manikchari GC-Garitana GC via Joggyachola Road  (Ch. 5+500km-8+715km) Effective Length= 3146.60m,   Road ID No. 446672002 under Manikchari Upazila, District: Khagrachari. Tender ID No: 446672002</t>
    </r>
    <r>
      <rPr>
        <b/>
        <sz val="10"/>
        <color theme="1"/>
        <rFont val="Calibri"/>
        <family val="2"/>
        <scheme val="minor"/>
      </rPr>
      <t>[Manikchari]</t>
    </r>
  </si>
  <si>
    <t>25/02/2020</t>
  </si>
  <si>
    <t>23/08/2021</t>
  </si>
  <si>
    <t xml:space="preserve">  mr.kabi ranjan tripura, Khagrapur, khagrachari.</t>
  </si>
  <si>
    <t>kabiranjantripura15@gmail.com</t>
  </si>
  <si>
    <r>
      <t xml:space="preserve">Improvement of Matiranga Tanakkapara RHD Ajuddha More-Ramgor Upazila H/Q Road Matiranga Part Ch. 7980m-9905m Road ID : 446702004 Undet Matiranga Upazila, District: Khagrachari. </t>
    </r>
    <r>
      <rPr>
        <b/>
        <sz val="10"/>
        <color theme="1"/>
        <rFont val="Calibri"/>
        <family val="2"/>
        <scheme val="minor"/>
      </rPr>
      <t>[Matiranga]</t>
    </r>
  </si>
  <si>
    <t>M/S. Sikder Enterprise, 8, DIT Extension Avenue, Monjuri Bhaban (4th flor), Motijheel, Dhaka-1000.</t>
  </si>
  <si>
    <t xml:space="preserve">M/S Akhi International
East Betagi, Betagi
Rangunia, Chittagong
</t>
  </si>
  <si>
    <t>akhiinternational.ctg@gmail.com</t>
  </si>
  <si>
    <r>
      <t xml:space="preserve"> Improvement of Pilot Road from BGB battalion with main road connects. Ch.0.00m-1500.00m ID No 446775001 v Rehabilitation of Hasan Nagar BDR Camp Road. at Ch.00m-1000m. ID No44775009.</t>
    </r>
    <r>
      <rPr>
        <b/>
        <sz val="10"/>
        <color theme="1"/>
        <rFont val="Calibri"/>
        <family val="2"/>
        <scheme val="minor"/>
      </rPr>
      <t>[Panchari]</t>
    </r>
  </si>
  <si>
    <r>
      <t xml:space="preserve">i) Construction of 50.00m long RCC Grider Bridge on Sindukchari Up office-Guimara GC via Nakrai Para Road.at ch.2128.00m Road ID No:446633001, ii) Construction of 88.00m long RCC Grider Bridge on Sindukchari Up office-Guimara GC via Nakrai Para Road.at ch. 8278.00m Road ID No:446633001 &amp; iii) Construction of 90.00m long PC Grider Bridge on Sindukchari Up office-Guimara GC via Nakrai Para Road.at ch. 3758.00m Road ID No:446633001 </t>
    </r>
    <r>
      <rPr>
        <b/>
        <sz val="10"/>
        <color theme="1"/>
        <rFont val="Calibri"/>
        <family val="2"/>
        <scheme val="minor"/>
      </rPr>
      <t>[Guimara]</t>
    </r>
  </si>
  <si>
    <t>17/01/2022</t>
  </si>
  <si>
    <r>
      <t>i) Improvement of Panchari Langadu Road Panchari GC College gate-Dighinala GC via Gonggaram Para Road. (Panchari Part) ch.6265m-16000m. Road ID: 446772001, ii) Improvement of Pujgang bazar RHD Chikonchari Road.ch.0.00m-1000m                            Road ID: 44774004, iii) Improvement of Monipur-Tarabonchara Road.ch.1680m-4800m Road ID:446774015 &amp; iv) Improvement of Latiban Para to Sundar karbari Para Road.ch.0.00m-2000m Road ID: 446774041. Under Panchari Upazila District:khagrachari.                                     (Salvage Tk.12731714.00)</t>
    </r>
    <r>
      <rPr>
        <b/>
        <sz val="10"/>
        <color theme="1"/>
        <rFont val="Calibri"/>
        <family val="2"/>
        <scheme val="minor"/>
      </rPr>
      <t>[Panchari]</t>
    </r>
  </si>
  <si>
    <t>23/06/2020</t>
  </si>
  <si>
    <t>U.T Mong,                      Maddam Para           Bandarban</t>
  </si>
  <si>
    <r>
      <t xml:space="preserve">Improvement of Kamalchari (A.P.B.N)-Pora Bazar - Ultachari  Road  Ch.1000m-3000m Effective Length 2000m Road ID: 446494002                             (Salvage: 47,38,406.00) </t>
    </r>
    <r>
      <rPr>
        <b/>
        <sz val="10"/>
        <color theme="1"/>
        <rFont val="Calibri"/>
        <family val="2"/>
        <scheme val="minor"/>
      </rPr>
      <t>[Sadar]</t>
    </r>
  </si>
  <si>
    <t>29/07/20</t>
  </si>
  <si>
    <t>27/02/22</t>
  </si>
  <si>
    <r>
      <t>Improvement of Nalkata (R&amp;H) -Suknachari Tarabon Road Ch.1000m-4000m Effective Length 3000m Road ID: 446774042</t>
    </r>
    <r>
      <rPr>
        <b/>
        <sz val="10"/>
        <color theme="1"/>
        <rFont val="Calibri"/>
        <family val="2"/>
        <scheme val="minor"/>
      </rPr>
      <t>[Panchari]</t>
    </r>
  </si>
  <si>
    <r>
      <t xml:space="preserve">Improvement of Pujagong  Karalyachari  Road Ch.1000m-3000m Effective Length 3000m Road ID: 446774014 </t>
    </r>
    <r>
      <rPr>
        <b/>
        <sz val="10"/>
        <color theme="1"/>
        <rFont val="Calibri"/>
        <family val="2"/>
        <scheme val="minor"/>
      </rPr>
      <t>[Panchari]</t>
    </r>
  </si>
  <si>
    <t>(i) Construction of 66.00m Long RCC Grider Bridge on Patachara RHD-Guimara GC Road via Parshuramghat. Ramgarh Part at ch.500.00m Road ID : 446802005 &amp; (ii) Construction of 78.00m Long RCC Grider Bridge on Ramgarh jagunath Para Road at ch. 560.00m Road ID No-446804009 Under Ramgarh Upazila,Dist: Khagrachari.</t>
  </si>
  <si>
    <t xml:space="preserve">  S. Ananta Bikash Tripura, Milonpur, Sadar Khagrachari, Khagrachari.</t>
  </si>
  <si>
    <r>
      <t>Improvement of Tintohori GC-Garitana GC via Paccatila GPS Road ch.0+000km to 7+717km efective length 7+633km Road ID:446673010 Under Manikchari Upazila ,Dist: khagrachari.</t>
    </r>
    <r>
      <rPr>
        <b/>
        <sz val="10"/>
        <color theme="1"/>
        <rFont val="Calibri"/>
        <family val="2"/>
        <scheme val="minor"/>
      </rPr>
      <t>[Manikchari]</t>
    </r>
  </si>
  <si>
    <t>S. Ananta Bikash Tripura, Mionpur. Sadar, Khagrachari.</t>
  </si>
  <si>
    <t>M/S. Sikder Enterprise 
8, DIT Extension Avenue, Monjuri Bhaban(4th floor) Motijheel, Dhaka-1000</t>
  </si>
  <si>
    <r>
      <t xml:space="preserve">(i) Improvement of Dighinala GC-Bhbonchara GC via Buddha Para Alimgrtila Road at ch. 5+000km to 6+52km efective Length 1+520km Road ID:446432002 &amp; (ii) Improvement of Dighinala GC-Bhbonchara GC via Buddha Para Alimgrtila Road at ch.6+52km to 8+550km Efective Length 2+030km Road ID: 446432002 </t>
    </r>
    <r>
      <rPr>
        <b/>
        <sz val="10"/>
        <color theme="1"/>
        <rFont val="Calibri"/>
        <family val="2"/>
        <scheme val="minor"/>
      </rPr>
      <t>[Dighinala]</t>
    </r>
  </si>
  <si>
    <t>21/03/2022</t>
  </si>
  <si>
    <r>
      <t>(i) Construction of 40.00m Long PSC Girder Bridge on Bhaibonchara GC-Dighinala GC Thana Bazar via Laxmimura Road. Sadar Part at ch. 10950m Road ID: 446492002 Under Sadar Upazila, dist:khagrachari, (ii) Construction of 69.06m Long RCC Girder Bridge on Dighinala GC-Bhabonchara GC via Buddha Para Alimgratila Road.at ch.610m Road ID: 446432002 Under Dighinala Upazila ,Dist: khagrachari &amp; (iii) Construction of 45.00m Long RCC Girder Bridge on Dighinala GC-Bhabonchara  GC via Buddha Para Alimgratila Road.at ch.6250m Road ID: 446432002 Under Dighinala Upazila ,Dist: khagrachari.</t>
    </r>
    <r>
      <rPr>
        <b/>
        <sz val="10"/>
        <color theme="1"/>
        <rFont val="Calibri"/>
        <family val="2"/>
        <scheme val="minor"/>
      </rPr>
      <t>[Dighinala]</t>
    </r>
  </si>
  <si>
    <t>21/03/20222</t>
  </si>
  <si>
    <r>
      <t>Construction of 40.00m Long PSC Girder Bridge on Guimara CTG RHD Road -kukichara Road at ch. 0+010km Road ID : 446634036 Under Guimara Upazila ,Dist: khagrachari.</t>
    </r>
    <r>
      <rPr>
        <b/>
        <sz val="10"/>
        <color theme="1"/>
        <rFont val="Calibri"/>
        <family val="2"/>
        <scheme val="minor"/>
      </rPr>
      <t>[Guimara]</t>
    </r>
  </si>
  <si>
    <r>
      <t xml:space="preserve">Construction of 72.00m long RCC Girder Bridge on Dighinala GC-Panchari GC Via Nunchari Road Dighinala Part at Ch.11803m. ID No446432001 under Dighinala Upazila, District :Khagrachari. </t>
    </r>
    <r>
      <rPr>
        <b/>
        <sz val="10"/>
        <color theme="1"/>
        <rFont val="Calibri"/>
        <family val="2"/>
        <scheme val="minor"/>
      </rPr>
      <t>[Dighinala]</t>
    </r>
  </si>
  <si>
    <t>Construction of 42.00m long RCC Girder Bridge on Gumti GC-Bhibonchara GC Road at Ch.4100.00m. ID No.446702002. Under Matiranga Upazila, District Khagrachari</t>
  </si>
  <si>
    <t>WD/DDRRIP3HD/KHAGRA/MATIRANGA/UZR/W34
Improvement of Gumti GC-Bhibonchara GC Road. (Matiranga Part) Road. (Matiranga Part) (Ch.4000.00m-8280.00m); Effective length=4280.00; ID No:446702002. under Matiranga Upazila, District: Khagrachari.</t>
  </si>
  <si>
    <t xml:space="preserve">M/S. Rip Enterprise
Narankhaiya, 
Sadar Khagrachari, Khagrachari
</t>
  </si>
  <si>
    <t>Improvement of Rangapani Laxmichari R&amp;H(Adarsa Gram)-Saheber Ghodar par Road (Manikchari Part) Ch:0+000-2+500) ID No:446674018 under Manikchari Upazila, District: Khagrachari.</t>
  </si>
  <si>
    <t>Hridoy Kumar Chakma, Morachengi,  Lacmichari, Khagrachari.</t>
  </si>
  <si>
    <t>chakmahridoy55@gmail.com</t>
  </si>
  <si>
    <r>
      <t xml:space="preserve">Improvement of Laxmichari GC-More Major Para RHD Road via Jarulchari at ch.00-1500m Under Laxmichari Upazila dist: Khagrachari . </t>
    </r>
    <r>
      <rPr>
        <b/>
        <sz val="10"/>
        <rFont val="Arial"/>
        <family val="2"/>
      </rPr>
      <t>(Salvage Tk.2325492.00) [Laxmichari]</t>
    </r>
  </si>
  <si>
    <t>1003/2021</t>
  </si>
  <si>
    <t>Construction of U-Drain work in Laxmichari Bazar road at ch.00-965m Under Laxmichari Upazila dist: Khagrachari</t>
  </si>
  <si>
    <t>Md. Jasim Uddin, Masjid Road, Sadar, Khagrachari.</t>
  </si>
  <si>
    <t>mdjasimu059@gmail.com</t>
  </si>
  <si>
    <t>Improvement of Road for Temporary Main Gate of Manikchari Upazila Parishad Bhaban at beside the R&amp;H Road.-Upazila Chairman Nirbahi officer &amp; Residential Quarter road via Nathpara Hazipara Chairman Tila road by Bituminous Carpeting at ch.00-1500m Under Manikchari Upazila Dist:khagrachari.</t>
  </si>
  <si>
    <t>M/s. Elias Brothers</t>
  </si>
  <si>
    <t>eliasctg2005@gmail.com</t>
  </si>
  <si>
    <t>Construction of I-Vent (4mx4m) RCC Box Culvert (RW B/S) for Manikchari Upazila K.P&gt; M.Area back side the C&amp;B office at house of Jasim Uddin at ch.100m.  Under Manikchari Upazila Dist:khagrachari.</t>
  </si>
  <si>
    <t>Maxim Khisa,Mohajon Para,Mohalchari, Khagrachari</t>
  </si>
  <si>
    <t>ms.maximkhisa@gmail.com</t>
  </si>
  <si>
    <t xml:space="preserve">Construction of 1x2.60x2.60m RCC Box Culvert on Kabir bagan-Changrachari Moghpara Road ch.652.00m Under Mohalchari Upazila, District: Khagrachari. Tender ID No:411229  </t>
  </si>
  <si>
    <t>25/03/2021</t>
  </si>
  <si>
    <t>M/S Dipak Enterprise Laxmichari , Khagrachari</t>
  </si>
  <si>
    <t>mss.dipakenterprise@gmail.com</t>
  </si>
  <si>
    <t>1) Improvement of Attached Boalkhali Nutan Bazar Gharu Bazar Road by Bitumunous Carpeting from ch.00-190m Under Dighinala Upazila District: Khagrachari. Khagrachari. Tender ID No:411224(LTM). (Salvage-Tk.516307.00) 2) Improvement of Attached Boalkhali Mondir Dighinala Khagrachari R&amp;H road  by Bitumunous Carpeting from ch.00-975m Under Dighinala Upazila District: Khagrachari. Khagrachari. Tender ID No:411224(LTM). (Salvage-Tk.2851762.00.00)</t>
  </si>
  <si>
    <t>15/04/2020</t>
  </si>
  <si>
    <t>15/02/2021</t>
  </si>
  <si>
    <t>M/S Diponkar Enterprise Matiranga, Khagrachari</t>
  </si>
  <si>
    <t>diponkarenterprise@gmail.com</t>
  </si>
  <si>
    <t>Construction of Public Toilet at BoalKhali Goru Bazar Under Dighinala Upazila dist.Khagrachari.</t>
  </si>
  <si>
    <t>19/03/2020</t>
  </si>
  <si>
    <t>I Bahar Enterprise ,Santinagar, Sadar, Khahrachari</t>
  </si>
  <si>
    <t>ibaherkhd@gmail.com</t>
  </si>
  <si>
    <t>Construction of 1 No. 1 Vent 3.00mx3.00m RCC Box Culvert BF B/S at ch.1102m and 2 nos U-Box Drin UBD of size 8.00m x 1.00m x1.200m with intel Out Fall/OFD at ch.475m &amp; 748 for Improvement of Guimara CTG RHD-Kukichara Road by Bituminous Carpeting form ch.0000km to 1500m under Guimara Upazila Dist:Khagrachari Road ID:446694036</t>
  </si>
  <si>
    <t>28/03/2021</t>
  </si>
  <si>
    <t>M/S Mong Construction Apper Perachara, Sadar, Khagrachari</t>
  </si>
  <si>
    <t>msmongconstruction@yahoo.com</t>
  </si>
  <si>
    <t>Improvement of Guimara CTG RHD-Kukichara Road by Bituminous Carpeting form Ch.00+00km to 1500m, Salvage Materials Tk.3799328.00 under Guimara Upazila, Distric:Khagrachari. Road ID:44669436</t>
  </si>
  <si>
    <t>19/05/2020</t>
  </si>
  <si>
    <t>M/S Hoque  Brothers House No-52 ,Block-B , South Bonosree( Goran Project), Khilgaon,Dhaka.</t>
  </si>
  <si>
    <t>ms.hoquebrothers@yahoo.com</t>
  </si>
  <si>
    <t>Construction of RCC Box Drain 600mx900m for Guimara Bazar area in Gumara Union Total Lewnght.1000m Under Guimara Upazila, District:Khagrachari.</t>
  </si>
  <si>
    <t>27/05/2020</t>
  </si>
  <si>
    <t>M/S Mong Construction, Aperachara, Sadar, Khagrachari.</t>
  </si>
  <si>
    <t>Costrucion of RCC Box Drain 600mx900m of a Beside the Shipalola Academy Gate of Upazila Parishad 107273m 380 b Beside the Hourse of summon at North Mislimpara House of Sarafat Master via House of Karim 400m &amp; C Beside the General Restaurant at Manikchari Bazar in 1no. Under Manikchari Upazila, distri:Khagrachari.</t>
  </si>
  <si>
    <t>26/04/2021</t>
  </si>
  <si>
    <t>mr.kabi ranjan tripura, Khagrapur, khagrachari.</t>
  </si>
  <si>
    <t xml:space="preserve">1) Improvement of Mohalchari GC-Maischari GC road ch.1106-2056m Under Mohalchari Upazila, District: Khagrachari. 2) Improvement of Kabir bagan-Changrachari Moghpara Road ch.00-845m Under Mohalchari Upazila, District: Khagrachari. Tender ID No:  </t>
  </si>
  <si>
    <t xml:space="preserve">  M/S. Sikder Enterprise, 8, DIT Extension Avenue, Monjuri Bhaban (4th flor), Motijheel, Dhaka-1000.</t>
  </si>
  <si>
    <t>S.Ananta Bikash Tripura Milonpur,Sadar, Khagrachari</t>
  </si>
  <si>
    <t xml:space="preserve">Construction of U-Drain for Remove Sewage and Flood water at Boalkhali Bazar at ch.00-1000m Under Dighinala Upazila District: Khagrachari. Khagrachari. Tender ID No: </t>
  </si>
  <si>
    <t>Slope Protection work on Sindukchari union HQ-Dullahtali GC via Chaillyatali Road Ch.2171-2246m &amp;3324-3374m under Guimara Upazila District Khagrachari ID-446653003</t>
  </si>
  <si>
    <t>CHTRDP-II</t>
  </si>
  <si>
    <t>23/07/2019</t>
  </si>
  <si>
    <t>River Bank Protection Work at Panchari GC-Baibonchara GC via Shantipur Arunykutir Road Ch. 1420-1566m under Panchari Upazila District Khagrachari</t>
  </si>
  <si>
    <t>13/11/2019</t>
  </si>
  <si>
    <t xml:space="preserve">M/S. Hakim and Brothers
Baitush Sharif Complex
Old Bus Station, Rangamati
</t>
  </si>
  <si>
    <t>ms.hakimandbrothers@gmail.com</t>
  </si>
  <si>
    <t>Construction of Matiranga Upazila Muktijudha Complex Bhabon Part-2 under Matiranga upazila DistrictKhagrachari</t>
  </si>
  <si>
    <t>25/06/20</t>
  </si>
  <si>
    <t>31/10/20</t>
  </si>
  <si>
    <t xml:space="preserve">M/S. Khagrachari Trading Agency, Khagrachari Bazar, Sadar, Khagrachari
</t>
  </si>
  <si>
    <t>ms.kt.agency@gmail.com</t>
  </si>
  <si>
    <t>Construction of Muktijuddho Memorial Museum under Dighinala Upazilla District Khagrachari</t>
  </si>
  <si>
    <t>Construction of Two 2 Storied Rural Market Building With 04 Storied Foundation in Vaibonchhara Bazar Under Sadar Upazila Dist.-Khagrachari</t>
  </si>
  <si>
    <t>28/05/2020</t>
  </si>
  <si>
    <t>25/11/2021</t>
  </si>
  <si>
    <t xml:space="preserve">Suvrangkar Chakma
Contractor Para
Rangamati Sadar, Rangamati.
</t>
  </si>
  <si>
    <t>suvrangkarchakma@yahoo.com</t>
  </si>
  <si>
    <r>
      <t>Construction of Two(2) Storied Rural Market Building (With 04 Storied Foundation) in Ramgor Bazar Under Ramgarh Upazila Dist.-Khagrachari.</t>
    </r>
    <r>
      <rPr>
        <b/>
        <sz val="10"/>
        <color theme="1"/>
        <rFont val="Calibri"/>
        <family val="2"/>
        <scheme val="minor"/>
      </rPr>
      <t>[Ramgarh]</t>
    </r>
  </si>
  <si>
    <t>13/11/21</t>
  </si>
  <si>
    <t>Subal Bindu Chakma</t>
  </si>
  <si>
    <t>subal.b.chakma@gmail.com</t>
  </si>
  <si>
    <t>Construction of Two (2) Storied Rural Market Building (With 04 Storied Foundation) in Lakshmichari Bazar Under Laksmichari Upazila, Dist.-Khagrachari.</t>
  </si>
  <si>
    <t>M/S. Sikder Enterprise</t>
  </si>
  <si>
    <t xml:space="preserve">M/S. Khagrachari construction
Kolabaghan, Sadar
Khagrachari
</t>
  </si>
  <si>
    <t>ms.khagrachariconstruction@gmail.com</t>
  </si>
  <si>
    <t>“(Upazila Parishad): (a) Re-excavation of Upazila Parishad Pond (b) Construction of 01 Nos. Ghatla 13.40x4.00m for Upazila Parishad Pond. (Bhaibonchara): (a) Re-Excavation of Bhaibonchara Union Parishad Pond, (b) Construction of 01 Nos Ghatla 11.60x4.00m for Bhaibonchara Union parishad Pond under Sadar Upazila, District:Khagrachari</t>
  </si>
  <si>
    <t>24/04/2021</t>
  </si>
  <si>
    <t>“(Tabalchari): (a) Re-Excavation of Tabalchari High School Pond, (b) Construction of 01 Nos. Ghatla 9.80x4.00m for Tabalchari High School Pond. (Tabalchari): (a) Re-Excavation of Tabalchari Alim Madrasha pond, (b) Construction of 01 Nos. Ghatla 13.40x4.00m for Tabalchari Alim Madrasha Pond, &amp; (c) Construction of Surface Drain Tabalchari Alim Madrasha pond. (Taindong):(a) Re-Excavation of Taindong Dakhil Madrasha pond, (b) Construction of 01 Nos. Ghatla 11.60x4.00m for Taindong Dakhil Madrasha pond &amp; (c) Construction of Surface Drain Taingong Dakhil Madrasha Pond under Matiranga Upazila, District: Khagrachari</t>
  </si>
  <si>
    <t>13/10/2020</t>
  </si>
  <si>
    <t>19/04/2021</t>
  </si>
  <si>
    <t xml:space="preserve">M/S. Moon Traders
Rukhui Chowdhury Para
Mohila College Road
Khagrachari Sadar, Khagrachari
</t>
  </si>
  <si>
    <t>ashimchakma1979@gmail.com</t>
  </si>
  <si>
    <r>
      <t xml:space="preserve">(3 No Panchari): 5.a) Re-Excavation of Thana Pukur Upazila-Panchari Dist.-Khagrachari &amp; b) Construction of 01 Nos. RCC Ghatla 17.30x5.00x6.00m at Thana Pukur Upazila-Panchari Dist.-Khagrachari. </t>
    </r>
    <r>
      <rPr>
        <b/>
        <sz val="10"/>
        <color theme="1"/>
        <rFont val="Calibri"/>
        <family val="2"/>
        <scheme val="minor"/>
      </rPr>
      <t>[Panchari)</t>
    </r>
  </si>
  <si>
    <t>20/06/21</t>
  </si>
  <si>
    <t xml:space="preserve">Farhana Akter
Middle Shalbon
Sadar, Khagrachari.
</t>
  </si>
  <si>
    <t xml:space="preserve">  farhanaakter151992@gmail.com</t>
  </si>
  <si>
    <r>
      <t>(Amtoli): 1.a) Re-Excavation of Amtoli Adorso Mosque Pond, (Amtoli): 2.a) Re-Excavation of Abbas Sordarpara Mosque Pond. (Amtoli): 3.a) Re-Excavation of Amtoli High School Pond &amp; (Gumti): 4.a) Re-Excavation of Moddhu Gorgoriya Jame Mosque Pond under Matiranga Upazila, Distract: Khagrachari.</t>
    </r>
    <r>
      <rPr>
        <b/>
        <sz val="10"/>
        <color theme="1"/>
        <rFont val="Calibri"/>
        <family val="2"/>
        <scheme val="minor"/>
      </rPr>
      <t>[Matiranga]</t>
    </r>
  </si>
  <si>
    <t xml:space="preserve">Mani Bhadra Chakma
Beltoli Para, Upazila:Laxmichari
District: Khagrachari.
</t>
  </si>
  <si>
    <t>manichakma25@gmail.com</t>
  </si>
  <si>
    <r>
      <t>(Pourashava): 1. a) Re-Excavation of Matiranga Upazila Parishad Pond, b) Construction of 01 Nos. RCC Ghatla 13.40x5.00x4.80m at Matiranga Upazila Parishad Pond, c) Walk way and Side Drain on Matiranga Upazila Parishad Pond, d) Protective work on Matiranga Upazila Parishad Pond &amp; e) Panel Solar Electrical work under Matiranga Upazila District Khagrachari.</t>
    </r>
    <r>
      <rPr>
        <b/>
        <sz val="10"/>
        <color theme="1"/>
        <rFont val="Calibri"/>
        <family val="2"/>
        <scheme val="minor"/>
      </rPr>
      <t>[Matiranga]</t>
    </r>
  </si>
  <si>
    <t xml:space="preserve">  M/S. Rubel Enterprise, Kalabagan Sadar, Khagrachari.</t>
  </si>
  <si>
    <t>rubelenterprise2018@gmail.com</t>
  </si>
  <si>
    <t>IPCP/KHAG/MATIR/P/20-21/6.04
“(Amtoli): 1.a) Construction of 01 Nos. RCC Ghatla 11.60x4.00x3.90m at Amtoli Adorso Mosque Pond. (Amtoli): 2.a) Construction of 01Nos. RCC Ghatla 11.60x4.00x3.90m at Abbas Sordarpara Mosque Pond. (Amtoli): 3.a) Construction of 01Nos. RCC Ghatla 11.60x4.00x3.90m at Amtoli High School Pond. (Gumti): 4.a) Construction of 01 Nos. RCC Ghatla 11.60x4.00x3.90m at Moddha Gorgoriya Jame Mosque Pond Upazila Matiranga, District:Khagrachari</t>
  </si>
  <si>
    <t>Construction of 24.0m Long RCC Girder Bridge on Kampara RHD Khagrabill GC Road at Ch.2150m (Road ID:4468022004) Upazila Ramgarh, District:Khagrachari</t>
  </si>
  <si>
    <r>
      <t xml:space="preserve">Construction of 99.0m Long PSC Girder Bridge Over Changgi river on Nirmol Chondro Karbari para Link road at ch.370m (Road ID: 446495001) Upazila Sadar District Khagrachari. </t>
    </r>
    <r>
      <rPr>
        <b/>
        <sz val="10"/>
        <color theme="1"/>
        <rFont val="Calibri"/>
        <family val="2"/>
        <scheme val="minor"/>
      </rPr>
      <t>[Sadar]</t>
    </r>
  </si>
  <si>
    <t>26/01/2021</t>
  </si>
  <si>
    <t>22/08/22</t>
  </si>
  <si>
    <t>(i) Re-Excavation of the Changi River Sand Bar and Vegetative Bank Protection at U/S of Rubber Dam Ch.0+000m to Ch.0+200m (ii) Re-Excavation of the Changi River Sand Bar and Vegetative Bank Protection at D/S of Rubber Dam Ch.0+000m to Ch.0+200m, (iii) Construction of RCC Open Irrigation Canal Works at 2 location 1000m, (iv) Repairing and Maintenance of East Side Rubber Bag Works 40m &amp; vi Repairing and Maintenance of Railing and Wearing Course 0.00m-81.00m upazila Panchari District Khagrachari</t>
  </si>
  <si>
    <t>29/07/2020</t>
  </si>
  <si>
    <t>Tapas Tripura, Pankhaiya Para, sadar, khagrachari</t>
  </si>
  <si>
    <t>mr.tapastripura@gmail.com</t>
  </si>
  <si>
    <t>Supply of Material for On-Pavement Maintenance under Khagrachari District</t>
  </si>
  <si>
    <t>25/11/21</t>
  </si>
  <si>
    <t xml:space="preserve">Abdul Goni
Chairman Para
Matiranga, Khagrachari.
</t>
  </si>
  <si>
    <t>ma.goni4246@gmail.com</t>
  </si>
  <si>
    <t>Periodic Maintenance of Bichitola Bazar-Khagrachari Sadar HQ (Battali) Road from  Ch.00m-3330m(Road ID:446493002) [Khagrachari-S] District: Khagrachari.</t>
  </si>
  <si>
    <t>24/10/21</t>
  </si>
  <si>
    <t>M/s Mohammad Enterprise
Vedvedi, Rangamati Sadar
Rangamati.</t>
  </si>
  <si>
    <t>msmohammadenterprise1985@gmail.com</t>
  </si>
  <si>
    <t>Periodice Maintenance of Kalimandir (Dighinala R&amp;H)-Gashban Road via Kalabon  Road from Ch.2620m-3310m &amp; 5810-6320m (Road ID:446494018) [Khagrachari-S] District Khagrachari</t>
  </si>
  <si>
    <t>M/s. Mong Construction
Aperparachara, Khagrachari Sadar
Khagrachari.</t>
  </si>
  <si>
    <t>Periodic Maintenance of Gasban (Baily Bridge)-Bara Para Road from Ch.5450m-6280m (Road ID:446494004) [Khagrachari-S] District Khagrachari</t>
  </si>
  <si>
    <t>25/10/21</t>
  </si>
  <si>
    <t xml:space="preserve">SHAYON SHAWON ENTERPRISE
HOLDING:0399-05, RUPNAGAR
KHAGRACHARI SADAR, KHAGRACHARI
</t>
  </si>
  <si>
    <t>mss.ssenterprise@gmail.com</t>
  </si>
  <si>
    <t>Periodic Maintenance of Dharmaghar-Dharmapur via Golakana Para (Banavantey  Keyang) Road from Ch.00m-1261m(Road ID:446494012) [Khagrachari-S] District Khagrachari</t>
  </si>
  <si>
    <t>M/S NOOR TRADING
Holding No: 0496-00; Dokan No: 0; Kola Bagan
Khagrachari Sadar, Khagrachari</t>
  </si>
  <si>
    <t>ms.noortrading20@gmail.com</t>
  </si>
  <si>
    <t>Periodic Maintenance of Golabari Union H/Q (Upper Perachara)-Pora Bazar via Bhuachari &amp; Cristian Para Road from Ch.5000m-7040m(Road ID:446493001) [Khagrachari-S] District Khagrachari</t>
  </si>
  <si>
    <t>14/10/21</t>
  </si>
  <si>
    <t>21/12/21</t>
  </si>
  <si>
    <t xml:space="preserve">Momota Enterprise
Panchari, Khagrachari
</t>
  </si>
  <si>
    <t>momotaenterprise20@gmail.com</t>
  </si>
  <si>
    <t>Periodic Maintenance of Dighinala GC - Panchari GC Via Nunchri Road from  Ch.2400m-5320m (Road ID:446432001) (Dighinala part) [Dighinala] District Khagrachari</t>
  </si>
  <si>
    <t>26/10/21</t>
  </si>
  <si>
    <t xml:space="preserve">M/S. M.M Traders
Bandarban Bazar
Bandarban
</t>
  </si>
  <si>
    <t>Periodic Maintenance of Matiranga Tannakkapara RHD (Ajuddah more) - Ramgor Upazila HQ Road form Ch.4500m-6480m (Road ID:446702004) (Matiranga Part) [Matirnaga] District Khagrachari.</t>
  </si>
  <si>
    <t>19/10/21</t>
  </si>
  <si>
    <t>26/12/21</t>
  </si>
  <si>
    <t>Shakib Enterprise
RHD, Khagrachari Sadar
Khagarachari</t>
  </si>
  <si>
    <t>shakibenterprisebd@gmail.com</t>
  </si>
  <si>
    <t>Periodic Maintenance of Tabalchari Dakbangla-Tabalchari Puran Bazar (BOP) Roadfrom Ch.00m-977m &amp; Ch.1062m-2105m. (Road ID:446704029) [Matiranga] District Khagrachari</t>
  </si>
  <si>
    <t>M/s. Hridoy Enterprise
Sadar, Khagrachari.</t>
  </si>
  <si>
    <t>ms.hridoyenterprise37@gmail.com</t>
  </si>
  <si>
    <t>Periodic Maintenance of Mahalchari GC- Maischari GC Road from Ch.6629m-8257m (Road ID:446652001) [Mohalchari] District Khagrachari.</t>
  </si>
  <si>
    <t>M/S.T R Trade International
Poura Holding No-233/1, Vill- Islampur
Sadar Upazila, Khagrachari District</t>
  </si>
  <si>
    <t>ms.trtinternational@yahoo.com</t>
  </si>
  <si>
    <t>Periodic Maintenance of Manikchari Union H/Q (Barabill)-Klapani via Chadurkhil Bazar Road from Ch.5665m-9450m(Road ID:446673005) [Manikchari] District Khagrachari</t>
  </si>
  <si>
    <t>A.R TRADE
Muhammadpur, Upuzilla: Panchari
District: Khagrachari</t>
  </si>
  <si>
    <t>ar667689@gmail.com</t>
  </si>
  <si>
    <t>Periodic Maintenance of Konglachai Chowdhury Para (R&amp;H)-Rubber Bagan Para Road from Ch.00m-3100m (Road ID:446494014) [Khagrachari-S] District Khagrachari</t>
  </si>
  <si>
    <t>M/s. Alvi Traders
Natun Para, Matiranga
Khagrachari</t>
  </si>
  <si>
    <t>alvitraders84@gmail.com</t>
  </si>
  <si>
    <t>Periodic Maintenance of Khagrachari Bazar (Madhupur)-Daya Para (Rangapanichara) Road from Ch.00m-1467m (Road ID:446494005) [Khagrachari-S] District Khagrachari</t>
  </si>
  <si>
    <t>M/S. Emran Enterprise
Ayozan Center 3rd Floor, 
Shapla Chattor, Adalat sarak 
Khagrachari Bazar, Khagrachari</t>
  </si>
  <si>
    <t>msemranenterprise640@gmail.com</t>
  </si>
  <si>
    <t>Periodic Maintenance of Dighinala GC-Bhbonchara GC via Buddha Para, Alimgrtila Road from Ch3630m-5110m (Road ID:446432002) (Dighinala Part) [Dighinala] District Khagrachari</t>
  </si>
  <si>
    <t>27/10/21</t>
  </si>
  <si>
    <t>M/S. FERDOUS ENTERPRISE
Vill-Panchari Bazar
Panchari, Khagrachari</t>
  </si>
  <si>
    <t>msferdousenterprise@gmail.com</t>
  </si>
  <si>
    <t>Periodic Maintenance of Changachori (R&amp;H)-Daya Mohan Karbaria Para Road from Ch.00m-775m (Road ID:446434039) [Dighinala] District Khagrachari</t>
  </si>
  <si>
    <t>Priti Bikash Chakma
Rangamati Sadar
Rangamati</t>
  </si>
  <si>
    <t>pritibikashchakma@gmail.com</t>
  </si>
  <si>
    <t>Periodic Maintenance of Sonaipul GC-Hayako GC via Khagrabill Road from Ch.4100m-13650m (Road ID:446802001) (Ramgarh Part) [Ramgarh] District Khagrachari</t>
  </si>
  <si>
    <t>MS Upaban Traders
Banarupa, Rangamati</t>
  </si>
  <si>
    <t>msupabantraders@gmail.com</t>
  </si>
  <si>
    <t>Periodic Maintenance of Patachara RHD-Guimara GC Road via Parshuramgha from Ch.00m-2060m (Road ID:446802005)(Ramgarh Part) [Ramgarh] District Khagrachari</t>
  </si>
  <si>
    <t>M/S. Reza Enterprise
Muslimpara, Khagrachari sadar
Khagrachari</t>
  </si>
  <si>
    <t>reza.enterprise.kc@gmail.com</t>
  </si>
  <si>
    <t>Periodic Maintenance of Panchari GC-Kalanal via T&amp;T Tila and Hospital Road from Ch.00-2800m(Road ID:446774003) [Panchari] District Khagrachari</t>
  </si>
  <si>
    <t>M/S. AOPU ENTERPRISE
Mollapara, Khagrachari Sadar
Khagrachari</t>
  </si>
  <si>
    <t>ms.aopu.enterprise20@gmail.com</t>
  </si>
  <si>
    <t>Periodic Maintenance of Manikchari GC-Khagrabill GC via Batnatali Road from Ch.4500m-4560 &amp; 5587m-5627m.(Road ID:446672001) (Manikchari Part) [Manikchari] District Khagrachari</t>
  </si>
  <si>
    <t>M/s. S.B. Tripura Traders
Mohammadpur, Tholipara
Mahalchari, Khagrachari</t>
  </si>
  <si>
    <t>ms.sb.tripuratraders87@gmail.com</t>
  </si>
  <si>
    <t>Periodic Maintenance of Adarsa Gram Road from Ch.00m-1150m (Road ID:446705025)  [Matiranaga] District Khagrachari.</t>
  </si>
  <si>
    <t>M/S. Shamsul Alam
Khagrachari Govt. Mohila College Road
Khagrachari</t>
  </si>
  <si>
    <t>Periodic Maintenance of 10 No. Down Para-Battali Bazar Road from Ch.00-4490m  (Road ID:446704041) [Matiranaga] District Khagrachari</t>
  </si>
  <si>
    <t>M/s. Jahin Builders
Holding no# 139(2), Shantinagar
Khagrachari Sadar, Khagrachari</t>
  </si>
  <si>
    <t>jahinbuilders@gmail.com</t>
  </si>
  <si>
    <t>Rehabilitation of 2nos. 900mm x 1300mm U-Drain Culvert on Kataltila -Ghatpar road at Ch.359m &amp; 484m (Road ID:446435007) [Dighinala] District Khagrachari.</t>
  </si>
  <si>
    <t>Sarif Enterprise
Panchari Bazar
Panchari, Khagrachari</t>
  </si>
  <si>
    <t>mss.sharifenterprise@gmail.com</t>
  </si>
  <si>
    <t>Rehabilitation of 1no. 3.00m x 3.00mm RCC Box Culvert &amp; 2nos U-Drain Culvert on 10 No. Down Para-Battali Bazar Road at Ch.2550m,34m&amp; 126m(Road ID:446704041) [Matiranga] District Khagrachari.</t>
  </si>
  <si>
    <t>Md. Jasim Uddin
Masjid Sarak, Khagrachari Sadar
Khagrachari</t>
  </si>
  <si>
    <t>Rehabilitation of 1no .single vent 2.00m x 3.00m RCC Box Culvert on Panchari GC-Logang GC via Fatema Nagar Road at Ch 5223 m.(Road ID:446772002) [Panchari] District Khagrachari.</t>
  </si>
  <si>
    <t>21/01/22</t>
  </si>
  <si>
    <t>MD. JAHIRUL ISLAM
Dakkin Ganjapara, Sadar
Khagrachari.</t>
  </si>
  <si>
    <t>jahirulislam7345@gmail.com</t>
  </si>
  <si>
    <t>Rehabilitation of 2no. 3.00 x 3.00 RCC Box Culvert &amp; 3nos U- Box Drain Culvet on Manikchari Union H/Q (Barabill)-Klapani via Chadurkhil Bazar Road at Ch.1515m, 4112m, 1750m &amp; 3980m &amp; 4650m(Road ID:446673005) [Manikchari] District Khagrachari.</t>
  </si>
  <si>
    <t>M/S. NOOR TRADING
Sadar, Khagrachari</t>
  </si>
  <si>
    <t>Rehabilitation of 4nos U-Drain Culvert on Laxmichari GC (Upazila H/Q Court Building)- Sindukchari RHD Road Via Dullyatali GC, Sindukchari Bazar at Ch. 338m, 444m, 1304m &amp; 4160m. (Road ID:446612001) (Laxmichari Part) [Laxmichari] District Khagrachari</t>
  </si>
  <si>
    <t>Rehabilitation of 1no. 2.00mx2.00m RCC Box Culvert, 1no U-Drain Culvert on Monglapara RHD-Tintohori GC via Nowa Para &amp; Kumari GPS road at Ch.329m &amp; 10m (Road ID:446612004) (Laxmichari Part) [Laxmichari]. District Khagrachari.</t>
  </si>
  <si>
    <t>Muhammad Nur nabi
College Road, Kala Bagan
Sadar, Khagrachari</t>
  </si>
  <si>
    <t>nurnabiconstruction@gmail.com</t>
  </si>
  <si>
    <t>Periodic Maintenance of Matiranga GC-Gomti GC Road from Ch.3650m-4020m &amp; Ch.6500m-9000m. (Road ID: 446702001) [Matiranaga] District Khagrachari</t>
  </si>
  <si>
    <t>13/01/22</t>
  </si>
  <si>
    <t>M/S. Arshad Construction
Kolabagan, Sadar
Khagrachari.</t>
  </si>
  <si>
    <t xml:space="preserve">  a.construction.cht@gmail.com</t>
  </si>
  <si>
    <t>Emergency Maintenance of Manikchari GC-Garitana GC via Joggyachola Road at Ch.15618m,12130m (Road ID: 446672002) [Manikchari] District Khagrachari.</t>
  </si>
  <si>
    <t xml:space="preserve">Ashim Chakma
Jatindra Karbare Para
Laxmichari, Khagrachari.
</t>
  </si>
  <si>
    <r>
      <t>Rehabilitation of Boalkhali Bazar-Jamtoli RHD Road from Ch00m-1911m (ID#446434018) Upazila Dighinala, District: Khagrachari.</t>
    </r>
    <r>
      <rPr>
        <b/>
        <sz val="10"/>
        <color theme="1"/>
        <rFont val="Calibri"/>
        <family val="2"/>
        <scheme val="minor"/>
      </rPr>
      <t>[Dighinala]</t>
    </r>
  </si>
  <si>
    <t>28/12/20</t>
  </si>
  <si>
    <t xml:space="preserve">M/S Safa Enterprise
Member Para, Word No-08
Bandarban Municipality, Bandarban.
</t>
  </si>
  <si>
    <t>mssafaenterprise@gmail.com</t>
  </si>
  <si>
    <r>
      <t>Rehabilitation of Mahalchri Upazila H/Q-Mahalchari Ghat Road via Upazila Health Complex from ch:00m-696m (ID#446654033) Upazila:Mahalchari, District: Khagrachari.</t>
    </r>
    <r>
      <rPr>
        <b/>
        <sz val="10"/>
        <color theme="1"/>
        <rFont val="Calibri"/>
        <family val="2"/>
        <scheme val="minor"/>
      </rPr>
      <t>[Malachari]</t>
    </r>
  </si>
  <si>
    <t xml:space="preserve">Md. Hossain
Master Para, Mohalchari
Khagrachari.
</t>
  </si>
  <si>
    <t>hossainctg1966@gmail.com</t>
  </si>
  <si>
    <t>IRIDP-3/KHG/DW-01
a Improvement of Pomang Para-Chapfapa Para Road. Ch.00-1091m R.ID.446434038Salvage Tk.2724999.00 &amp; b Construction of 1nosx3.00mx3.00m Box Culvert at ch.337m on the same road under Dighinala Upazila DistrictKhagrachari.</t>
  </si>
  <si>
    <t>23/05/2021</t>
  </si>
  <si>
    <t>31/03/2022</t>
  </si>
  <si>
    <t xml:space="preserve">AKHI CONSTRUCTION
Shalbon, Khagrachari Sadar
Khagrachhari.
</t>
  </si>
  <si>
    <t>msakhiconstruction@gmail.com</t>
  </si>
  <si>
    <t xml:space="preserve">  IRIDP-3/KHG/DW-02
Improvement of Ramgarh-Jagunath Para Road. Ch.1720-3000m R.ID.446804009 Salvage Tk.3488197.00 under Ramgarh Upazila DistrictKhagrachari.</t>
  </si>
  <si>
    <t xml:space="preserve">M/S MA ENTERPRISE
MASTER PARA, BELCHARI 
MATIRANGA, KHAGRACHARI.
</t>
  </si>
  <si>
    <t>mss.maaenterprise@gmail.com</t>
  </si>
  <si>
    <t>IRIDP-3/KHG/DW-03
Improvement of puralan Tabalchari Bazaar-Barabill Dewan para Road. Ch.00-1550m. R.ID.446703008 Salvage Tk.4157496.00 under Matiranga Upazila DistrictKhagrachari.</t>
  </si>
  <si>
    <t xml:space="preserve">M/S. Mina Construction
Vill-Talukdar Para, Panchari
Khagrachari.
</t>
  </si>
  <si>
    <t>ms.minaconstruction61@gmail.com</t>
  </si>
  <si>
    <t>IRIDP-3/KHG/DW-04
a Improvement of Jogyachola Union H/Q-Batnatali Union H/Q road via Chadurkhil Bazar Road. Ch.509-2000m R.DI.446673004 Salvage Tk.3190616.00 &amp; b Construction of 1nosx2.00mx2.00m Box Culvert at ch.551m on the same road under Manikchari Upazila DistrictKhagrachari.</t>
  </si>
  <si>
    <t xml:space="preserve">M/S. Koushik Enterprise
Muslimpara
Dighinala, Khagrachari
</t>
  </si>
  <si>
    <t>mskoushikenterprise93@gmail.com</t>
  </si>
  <si>
    <t>Improvement of Uttar Shantipur-Payang Karbari Para (Arunya Kutir road via Shantipur-Payang Karbari Para) Road at Ch:00-760m [ID-446774032] (Salvage Tk.20,04,621.00) under Panchari Upazila, District:Khagrachari</t>
  </si>
  <si>
    <t>28/09/21</t>
  </si>
  <si>
    <t>M/S. Shamsul Alam</t>
  </si>
  <si>
    <t>Rehabilitation of Kabakhali-Tarabunia Road from Ch.00-4050m under Upazila: Dighinala, District: Khagrachari, Road ID No.446434004.</t>
  </si>
  <si>
    <t>M/S M.M Traders</t>
  </si>
  <si>
    <t>Mr. U.T.Mong 
Maddam Para, Bandarban</t>
  </si>
  <si>
    <t>Rehabilitation of Panchari GC-Logang GC via Fatema Nagar Road from Ch.6980-10000m including 04 nos Box Culvert, L-drain and Protective Works under Upazila: Panchari, District : Khagrachari. (Road ID No.446772002).</t>
  </si>
  <si>
    <t>22/07/22</t>
  </si>
  <si>
    <t>Khulna</t>
  </si>
  <si>
    <t xml:space="preserve"> M/S Ziaul  Traders                37 TOOT PARA CROSS ROAD-2 ,KHULNA</t>
  </si>
  <si>
    <t xml:space="preserve">  ziaultraders123@yahoo.com </t>
  </si>
  <si>
    <t>PACKAGE NO: KBSRIDP/KHUL/VR-23.3/18
Improvement of LoudodeUp Office Khutakhali gate to Loudobe bazarH/O Prosanto Biswas via Khutakhali P/School road at ch 6240-9240m Under Dacope Upazila Dist Khulna.ID No. 247174038 (Salvage Cost of this package is Tk 3706392.00 fixed which will be paid by contractor).</t>
  </si>
  <si>
    <t>KBSRIDP</t>
  </si>
  <si>
    <t>25-07-19</t>
  </si>
  <si>
    <t>M/S Ziaul  Traders             37 TOOT PARA CROSS ROAD-2 ,KHULNA</t>
  </si>
  <si>
    <t>Package No:KBSRIDP/KHUL/VR-22/18
1. Improvement of Naldanga Village infront of Laxmikhola H/School to Shattapir wooden bridge via Naldanga P/School road at ch 837-1337m &amp; 03 Nos 0.625m0.900m U-Type Drain Culvert at Ch 1043m1205m1281m Under Dacope UpazilaDist Khulna. ID No. 247175028
2. Improvement of Trimohani bazar ORET Bridge To Bhutimary bazar Gazi fish via Kalishgong UP Office road at Ch 93.00-1093.0m Under Dacope Upazila Dis Khulna. ID No. 247174043
3.Improvement of Kailshgong UP Office to Dhopadi hat via Tarimohani H/School road at ch 5740-5926m &amp; 6826.0-7640m &amp; 03 nos 625x900mm U-drain at ch 7008m 7273m7344m Under Dacope Upazila Dist Khulna ID No. 247174037 [Salvage Cost of this package is Tk 3577774.00.00 fixed which will be paid by contractor.]</t>
  </si>
  <si>
    <t>M/S Ziaul  Traders              37 TOOT PARA CROSS ROAD-2 ,KHULNA</t>
  </si>
  <si>
    <t xml:space="preserve">ziaultraders123@yahoo.com </t>
  </si>
  <si>
    <t xml:space="preserve">  Package No: KBSRIDP/KHUL/UZR-04/18
Improvement of Kalinagar GC -Garaikhali GC road at ch.1280-9004 m and Construction of 3 4 m RCC Box culvert at ch. 2634 m &amp; 1 nos 625mmx900mm u-drain at ch.2080 ID-247172009 Under Dacope Upazila, District: Khulna.[Salvage Cost of this package is Tk 5931121.00 fixed which will be paid by contractor]</t>
  </si>
  <si>
    <t>28/08/20</t>
  </si>
  <si>
    <t>Ziaul Traders &amp; Shuvo Enterprise</t>
  </si>
  <si>
    <t xml:space="preserve">ziaultradersandshuvoenterprise@gmail.com, </t>
  </si>
  <si>
    <t xml:space="preserve">  PACKAGE NO: KBSRIDP/KHUL/VR-24.1/18
Improvement of Chunkuri-Haribawali Culvert to Orabunia WDB Road at Ch 00-1785m &amp; Const of 1nos 2.00mx2.00m Rcc Box Culvert at ch390m 4nos 625mmx900mm U-drain at ch150m883m1362m &amp; 1524m ID-247175012 Under Dacope Upazila, District- Khulna.[ Salvage Cost of this package is Tk 651100.00 fixed which will be paid by contractor.]</t>
  </si>
  <si>
    <t>M/S Ziaul  Traders                           37 TOOT PARA CROSS ROAD-2 ,KHULNA</t>
  </si>
  <si>
    <t xml:space="preserve"> Shuvo Enterprise         Tootpara Main Road, Khulna</t>
  </si>
  <si>
    <t xml:space="preserve">msshuvo1980@gmail.com ; </t>
  </si>
  <si>
    <t>PACKAGE NO: KBSRIDP/KHUL/VR-24.2/18
1. Improvement of Sutarkhali UP-Office-Kalibari Bazar via Upen Nagar Primary School road at Ch 5991.00-6991.00m &amp; Const of 2nos 625mmx900mm U-drain at ch6023m&amp; 6443m ID-247174042 Under Dacope Upazila Khulna.Upazila District Khulna. 2. Improvement of Loudobe WDB to Khutakhali N/H/O Mohadab sarder via Badamtala High School Road at Ch 00-844.0m &amp; Const of 1nos 1.60mx1.60m Rcc Box Culvert at ch650m 4nos 625mmx900mm U-drain at ch 502m ID-247175047 Under Dacope Upazila, District - Khulna.[Salvage Cost of this package is Tk 487840.00 fixed which will be paid by contractor.]</t>
  </si>
  <si>
    <t>Jhorna Enterprise                     Shuvo Enterprise - (JV)</t>
  </si>
  <si>
    <t xml:space="preserve">msjarnashuvojv@gmail.com </t>
  </si>
  <si>
    <t>PACKAGE NO: KBSRIDP/KHUL/UNR-09/18
Improvement of Nijgram-Birat Via Baliadanga UP Office Road at Ch3508-6122m &amp; Const of 7nos 625mmx600mm U-drain at ch3608m5245m5351m5416m5553m5843m &amp; 5948m247123004Under Batiaghata Upazila, District - Khulna.[Salvage Cost of this package is Tk 1955269.00 fixed which will be paid by contractor].</t>
  </si>
  <si>
    <t>13312238/-</t>
  </si>
  <si>
    <t>Jhorna Enterprise               13 Dharmashava Cross road, Khulna.</t>
  </si>
  <si>
    <t>msjarnaenterprise@yahoo.com ,</t>
  </si>
  <si>
    <t>Shuvo Enterprise    ;  Tootpara Main Road, Khulna</t>
  </si>
  <si>
    <t xml:space="preserve">msshuvo1980@gmail.com </t>
  </si>
  <si>
    <t xml:space="preserve">  Package No:KBS-RIDP/KHUL/UNR-02/18
Improvement of Gutudia UP WAPDA-Solua Bazar road at ch 3877-9927m ID247303097 Under Dumuria Upazila Dist Khulna. (Salvage Cost of this package is Tk 18829481.00 fixed which will be paid by contractor)</t>
  </si>
  <si>
    <t>29/02/21</t>
  </si>
  <si>
    <t>Package No:KBSRIDP/KHUL/VR-23.1/18
Improvement of Kalikabati N/H/O Jamir Gazi to Barobak N/H/O Gafur Farazi Via Ruakata Village road at ch 00-2400m Under Dacope Upazila Dist Khulna. ID No. 247174014 [Salvage Cost of this package is Tk 143206.00 fixed which will be paid by contractor].</t>
  </si>
  <si>
    <t>Package No:KBSRIDP/KHUL/VR-23.2/18
Improvement of LoudodeUp Office Khutakhali gate to Loudobe bazarH/O Prosanto Biswas via Khutakhali P/School road at ch 00-3563m Under Dacope Upazila Dist Khulna.ID No. 247174038 [Salvage Cost of this package is Tk 2144046.00 fixed which will be paid by contractor.]</t>
  </si>
  <si>
    <t>21260846/-</t>
  </si>
  <si>
    <t>Package NO:KBSRIDP/KHUL/VR-25/19
1. Improvement of Kaminibashi Police Camp to Kaminibashi Shapla Club via Rashkhola East Side Road at Ch 00-1000m &amp; Construction of 1no 2.0mX2.0m RCC Box Culvert at ch 952.0m 5 Nos 625mmx900mm U-Drain at ch 225m 540m 605m730m &amp; 892m Under Dacope Upazila Khulna. ID No. 247175023 2. Improvement of Kamarkhola-Kamarkhola WDB Road at Ch 00-1000m &amp; Construction of 1 Nos 625mmx900mm U-Drain at ch 708m Under Dacope Upazila Khulna. ID No. 247175005 3. Improvement of Sattyapir Bridge to kaminibasia Binapani GPS Road Taypil Bridge to Kaminidasia Binapani GPS road at Ch 00-1000m &amp; Construction of 5 Nos 625mmx900mm U-Drain at ch 165m 393m 462m696m &amp; 881m Under Dacope Upazila Khulna. ID No. 247175113 [Salvage Cost of this package is Tk 846084.00 fixed which will be paid by contractor.]</t>
  </si>
  <si>
    <t>M/S Faisal  Traders              Hosing No. 14, Goalpara Road 182, Khalishpur, Khulna City Corporation, Khulna.</t>
  </si>
  <si>
    <t xml:space="preserve">msfaisaltraders93@gmail.com, </t>
  </si>
  <si>
    <t>PACKAGE NO: KBSRIDP/KHUL/VR-13.1/18
1. Improvement of Gilatala Gazir Dokan-Gilatala Subal data house road at ch 00-1018m247755155 Under Rupsa Upazila Khulna.2.Improvement of Durjoni Mohal Mollick Unus ali house to Akbar Sheikh house road at ch 00-368m 247755192 Under Rupsa Upazila Khulna.[Salvage Cost of this package is Tk 1027544.00 fixed which will be paid by contractor.]</t>
  </si>
  <si>
    <t>Jhorna Enterprise                 Shuvo Enterprise - (JV)</t>
  </si>
  <si>
    <t>PACKAGE NO: KBSRIDP/KHUL/VR-13.2/18
1. Improvement of Putimari rejauler dokan-aliapur college road at ch 00-700 m 24775560 Under Rupsa Upazila Khulna.2. Improvement of Chandpur Chandder moor-khamer bari road at ch 00-888m 24775180 Under Rupsa Upazila Khulna.[Salvage Cost of this package is Tk 893969.00 fixed which will be paid by contractor.]</t>
  </si>
  <si>
    <t>17/11/20</t>
  </si>
  <si>
    <t xml:space="preserve">Jhorna Enterprise ,                   13 Dharmashava Cross road, Khulna. </t>
  </si>
  <si>
    <t xml:space="preserve">msjarnaenterprise@yahoo.com </t>
  </si>
  <si>
    <t>msshuvo1980@gmail.com ;x</t>
  </si>
  <si>
    <t>M/S Faisal  Traders                Hosing No. 14, Goalpara Road 182, Khalishpur, Khulna City Corporation, Khulna.</t>
  </si>
  <si>
    <t xml:space="preserve">  PACKAGE NO: KBSRIDP/KHUL/HBB-01/18
Improvement of Dacope Chunkuri Kheya ghat-baliadanga GC Via Kalinagar GC road by HBB at ch 4650-9230.0m 247172002 Under Dacope Upazila Khulna.</t>
  </si>
  <si>
    <t>Jhorna Enterprise ,              13 Dharmashava Cross road, Khulna.</t>
  </si>
  <si>
    <t>msjarnaenterprise@yahoo.com</t>
  </si>
  <si>
    <t>Package no:KBSRIDP/KHUL/UNR-03/18
Improvement of Chandkhali GC Fotarpur sluice gate-Dhamrail Bazar road at ch 00-2825m 247643003 under Paikgacha Upazila,District: Khulna.(Salvage Cost of this package is Tk 438666.00 fixed which will be paid by contractor)</t>
  </si>
  <si>
    <t>M/S Faisal  Traders            Hosing No. 14, Goalpara Road 182, Khalishpur, Khulna City Corporation, Khulna.</t>
  </si>
  <si>
    <t xml:space="preserve">  KBSRIDP/KHUL/VR-19.1/18
1. Improvement of Malikhali FRB-Sholahalia Road at Ch 550-1550m &amp; Construction of 1no 3.0mX3.0m Single Vent RCC Box Culvert at ch 1160m ID 247534001 2. Improvement of Uttar Chowkuni Purbo Chowkuni Pry. School Road at Ch 715-1215m Salvage Cost of this part is Tk 399247.00 fixed which will be paid by contractor ID 247534005 3. Improvement of Koyra Khal Culvert Madrasha-Nalpara-Kashir Khal Road at Ch 64-564m Salvage Cost of this part is Tk 421429.00 fixed which will be paid by contractor ID 247534007 Under Koyra Upazila Khulna.</t>
  </si>
  <si>
    <t>9027584/-</t>
  </si>
  <si>
    <t>M/S Faisal Traders             Md. Badruddaza Bablu  -   (JV)</t>
  </si>
  <si>
    <t xml:space="preserve">  ftandbbjv@gmail.com, </t>
  </si>
  <si>
    <t xml:space="preserve">  KBSRIDP/KHUL/VR-12/19
1.Improvement of Aichgati UP - Deara Tatultala Mosque road Ch 00-875m ID No-2477551342.Improvement of Aichgati Khan Mohammadpur Altab Molla House Cradat Madrasha road Ch 00-900m ID No-247755105 3.Improvement of Taltala Puja Mondir-Taltala Primary School road Ch 00-1010m ID No-247755442Under Rupsa UpazilaDistrictKhulna.Salvage Cost of this package is Tk 2240435.00 fixed which will be paid by contractor.</t>
  </si>
  <si>
    <t>M/S Faisal Traders                       Hosing No. 14, Goalpara Road 182, Khalishpur, Khulna City Corporation, Khulna.</t>
  </si>
  <si>
    <t xml:space="preserve">msfaisaltraders93@gmail.com   ;  </t>
  </si>
  <si>
    <t xml:space="preserve">Md. Badruddaza Bablu     Dumuria Bazar, Khulna. </t>
  </si>
  <si>
    <t xml:space="preserve">mdbadruddazabablu@gmail.com, </t>
  </si>
  <si>
    <t>KBS-RIDP/KHUL/UZR-06/18
Improvement of Mamudkathi mor Via Horidhati Ghosh para Road at Ch00-3900m 247642010 Under Paikgacha Upazila Khulna.Salvage Cost of this package is Tk 8221255.00 fixed which will be paid by contractor.</t>
  </si>
  <si>
    <t>M/S Faisal Traders              Md. Badruddaza Bablu  -   (JV)</t>
  </si>
  <si>
    <t xml:space="preserve">ftandbbjv@gmail.com, </t>
  </si>
  <si>
    <t>KBS-RIDP/KHUL/UZR-06.1/18
Improvement of Paikgacha R&amp;H Boalia mor banka GC road at Ch 00-2230m 247642003 Under Paikgacha Upazila Khulna.</t>
  </si>
  <si>
    <t>M/S Faisal Traders                      Hosing No. 14, Goalpara Road 182, Khalishpur, Khulna City Corporation, Khulna.</t>
  </si>
  <si>
    <t xml:space="preserve">msfaisaltraders93@gmail.com   </t>
  </si>
  <si>
    <t xml:space="preserve">Md. Badruddaza Bablu   Dumuria Bazar, Khulna. </t>
  </si>
  <si>
    <t>M/S Ziaul  Traders                    37 TOOT PARA CROSSROAD-2 ,KHULNA</t>
  </si>
  <si>
    <t xml:space="preserve">  KBS-RIDP/KHUL/VR-17.1/19
1. Improvement of Kathaltola BC road- Sundarbon gov.primary school road at Ch 00-1160m 247645146 Under Paikgacha Upazila Khulna.2. Improvement of Shanta Bazar-kathaltola Bridge via Bainbaria high school &amp; Police camp road at Ch 5300-6800m 247644044 Under Paikgacha Upazila Khulna.Salvage Cost of this package is Tk 103690.00 fixed which will be paid by contractor.</t>
  </si>
  <si>
    <t>6508691/-</t>
  </si>
  <si>
    <t>KBS-RIDP/KHUL/VR-17/19
Improvement of Gangronkhi mojumder khal-Gangronkhi Bazar Road at Ch00-2200m 247644045Under Paikgacha Upazila Khulna.Salvage Cost of this package is Tk 557845.00 fixed which will be paid by contractor.</t>
  </si>
  <si>
    <t>5493278/-</t>
  </si>
  <si>
    <t>Coastal Development Corp Dakbangla mor, Fakirhat, Bagerhat</t>
  </si>
  <si>
    <t xml:space="preserve">coastaldevcor@gmail.com, </t>
  </si>
  <si>
    <t xml:space="preserve">  KBSRIDP/KHUL/VR-32/18.
Improvement of Biri ajogora to shoshan khali uttor biri ajogora Cherman bot tola to Kabikhola road at ch 00-512m Under Treokhada Upazila Khulna.Salvage Cost of this package is Tk 230718.00 fixed which will be paid by contractor 247944006 </t>
  </si>
  <si>
    <t>23/9/2019</t>
  </si>
  <si>
    <t>30/11/20</t>
  </si>
  <si>
    <t>M/S Towfiq Enterprise  Aichgati, Belphulia, Rupsha, Khulna-9242</t>
  </si>
  <si>
    <t xml:space="preserve">mstowfiqenterprise@yahoo.com, </t>
  </si>
  <si>
    <t xml:space="preserve">  KBSRIDP/KHUL/VR-33/18
Improvement of Doshvia river east para Sharfaraj School to Nachunia Brodge road at ch 00-690m &amp; 1nos 625x600mm U-type Culvert at ch 627m Under Treokhad Upazila Khulna.Salvage Cost of this package is Tk 308827.00 fixed which will be paid by contractor 247945148 </t>
  </si>
  <si>
    <t>20/11/20</t>
  </si>
  <si>
    <t>M/S Rony Enterprise              72, Gagon Babu Road, Khulna</t>
  </si>
  <si>
    <t xml:space="preserve">ronyenterprise1963@gmail.com, </t>
  </si>
  <si>
    <t xml:space="preserve">  KBSRIDP/KHUL/VR-27.4/19
Improvement of Ramdia 9 no Span Wapda Sluice gate-Hogladanga BC Road via Bashbaria Village Road at ch 1875-2875m 247124022 Under Batiaghata Upazila District Khulna.Salvage Cost of this package is Tk 3007615.00 fixed which will be paid by contractor. </t>
  </si>
  <si>
    <t>26/9/2019</t>
  </si>
  <si>
    <t>29/04/20</t>
  </si>
  <si>
    <t>M/S Agrani Const.  Jaigirmohal Amadi, Koyra, Khulna</t>
  </si>
  <si>
    <t xml:space="preserve">msagroniconst@gmail.com, </t>
  </si>
  <si>
    <t>KBS-RIDP/KHUL/M-22/18
Maintenance of Kalabazar Road from koyra UP to upazila H/Q Ch.00-1280m ID: 247533002 Under Koira Upazila, District: Khulna</t>
  </si>
  <si>
    <t>20/10/2019</t>
  </si>
  <si>
    <t>20/08/2020</t>
  </si>
  <si>
    <t>Md. Alamgir Fakir      Laskarpur Mokampur, Terokhada Khulna-9221</t>
  </si>
  <si>
    <t xml:space="preserve">mdalomgirfakir@yahoo.com, </t>
  </si>
  <si>
    <t>KBS-RIDP/KHUL/VR-30/19
247404108-Improvement of Jangushid Purbapara H/o Faruk SK.-Palpara Sarbajanin Puja Mondir Road at ch 00-500m under Dighalia Upazila, District: Khulna.</t>
  </si>
  <si>
    <t>23/12/20</t>
  </si>
  <si>
    <t>851000/-</t>
  </si>
  <si>
    <t>M/S M.M Enterprise Dighalia, Khulna.</t>
  </si>
  <si>
    <t xml:space="preserve">msmmenterprise72@gmail.com, </t>
  </si>
  <si>
    <t>KBS-RIDP/KHUL/VR-30.2/18
247405004-Improvement of Barakpur Eidgah-Lakhohati Primary School Road at ch 00-1000m (Salvage Cost of this package is Tk 810855.00 fixed which will be paid by contractor) under Dighalia Upazila District Khulna.</t>
  </si>
  <si>
    <t>30/12/20</t>
  </si>
  <si>
    <t>Coastal Development Corp.  Dakbangla mor, Fakirhat, Bagerhat</t>
  </si>
  <si>
    <t>KBSRIDP/KHUL/VR-35.5/18
247694083 Improvement of Eastern Gate GC-Boron para More upto Mollah Nursary Road at ch 00-1000mby BC under Phultala Upazila District Khulna. Salvage Cost of this package is Tk 818908.00 fixed which will be paid by contractor</t>
  </si>
  <si>
    <t>21/10/2019</t>
  </si>
  <si>
    <t>20/11/2020</t>
  </si>
  <si>
    <t>2456263/-</t>
  </si>
  <si>
    <t>M/S Nasir  Enterprise Chalna, Dacope, Khulna</t>
  </si>
  <si>
    <t xml:space="preserve">msnasir1978@gmail.com, </t>
  </si>
  <si>
    <t>KBSRIDP/KHUL/VR-28.1/19
247124002 Improvement of Joykhali Bidhan Sarak road at ch 00-1000m by BC under Batiaghata upazila Dist khulna. Salvage Cost of this package is Tk 1376527.00 fixed which will be paid by contractor</t>
  </si>
  <si>
    <t>18/07/2020</t>
  </si>
  <si>
    <t>KBSRIDP/KHUL/VR-28.2/19
247125012 Improvement of Gopalkhali-Kyemkhola road at ch 00-1500m by BC under Batiaghata upazila Dist khulna. Salvage Cost of this package is Tk 2599807.00 fixed which will be paid by contractor</t>
  </si>
  <si>
    <t>7549479/-</t>
  </si>
  <si>
    <t>M/S Rokeya Traders      Dorbesh Chamber, Railway Hospital Road, Khulna</t>
  </si>
  <si>
    <t>rokeyatrader.egp@gmail.com,</t>
  </si>
  <si>
    <t>KBSRIDP/KHUL/VR-28.3/19
247124005 Improvement of Machalia-Khalshibunia road at ch 00-1000m by BC under Batiaghata upazila Dist khulna. Salvage Cost of this package is Tk 511236.00 fixed which will be paid by contractor</t>
  </si>
  <si>
    <t>27/11/2020</t>
  </si>
  <si>
    <t xml:space="preserve">M/S Janata Construction    Rajapur Belfulia, Rupsha, Khulna-9242 </t>
  </si>
  <si>
    <t xml:space="preserve">gmnur74@gmail.com, </t>
  </si>
  <si>
    <t xml:space="preserve"> KBSRIDP/KHUL/VR-30.4/18
247405077- Improvement of Digholia Club Factory kheyaghat Lakhohati bill road Ch 00-1250m under Dighalia upazila District Khulna. Salvage Cost of this package is Tk. 1533856.00 fixed which will be paid by contractor</t>
  </si>
  <si>
    <t>97,94,425.90</t>
  </si>
  <si>
    <t>24-12-19</t>
  </si>
  <si>
    <t>30-12-2020</t>
  </si>
  <si>
    <t>Md. Alamgir Fakir   Laskarpur Mokampur, Terokhada Khulna-9221</t>
  </si>
  <si>
    <t>KBSRIDP/KHUL/VR-29/19
247404123- Improvement of Katla Biswas bari more-Mollahdanga Maddapara bill via H/O Salam Mollah road Ch 00-1000m under Digholia upazila District Khulna. Salvage Cost of this package is Tk. 462245.00 fixed which will be paid by contractor</t>
  </si>
  <si>
    <t>23/12/19</t>
  </si>
  <si>
    <t>KBSRIDP/KHUL/VR-29.1/19
247405065- Improvement of Katla Purbapara road Boisakhir more road Ch 00-1000m under Digholia upazila District Khulna. Salvage Cost of this package is Tk. 785026.00 fixed which will be paid by contractor</t>
  </si>
  <si>
    <t>23-12-19</t>
  </si>
  <si>
    <t>M/S Joarder Enterprise   Hasanpur bazar, Mikshimil, Dumuria, Khulna, PO: 9253</t>
  </si>
  <si>
    <t xml:space="preserve">msjoarderenterprise77@gmail.com, </t>
  </si>
  <si>
    <t>KBSRIDP/KHUL/UNR-01.01.01/19
247303001- Improvement of Mgurghona UP office Natun Magurghona Aroshnagar bazar road Ch 1964-2840m under Dumuria upazila District Khulna. Salvage Cost of this package is Tk. 2171729.00 fixed which will be paid by contractor</t>
  </si>
  <si>
    <t>72,05,371.90</t>
  </si>
  <si>
    <t>22/12/2019</t>
  </si>
  <si>
    <t>28-12-2020</t>
  </si>
  <si>
    <t>M/S Joarder Enterprise    Hasanpur bazar, Mikshimil, Dumuria, Khulna, PO: 9253</t>
  </si>
  <si>
    <t>KBSRIDP/KHUL/VR-14.1/19
247755319- Improvement of Badul Daud Sheikh house to Badal Eidgha road at Ch00-880m Under rupsha upazila Dist khulna. Salvage Cost of this package is Tk 747201.00 fixed which will be paid by contractor</t>
  </si>
  <si>
    <t>72,82,961.25</t>
  </si>
  <si>
    <t>Md. Alamgir Fakir    Laskarpur Mokampur, Terokhada Khulna-9221</t>
  </si>
  <si>
    <t xml:space="preserve">  mdalomgirfakir@yahoo.com</t>
  </si>
  <si>
    <t xml:space="preserve">  PACKAGE NO: KBSRIDP/KHUL/VR-14.3/19
247755115- Improvement of Vadragati Primary School-Mojnu Master house via Vadragati Bashtala bazar road at Ch0-1000m Under rupsha upazila Dist khulna. Salvage Cost of this package is Tk 445478.00 fixed which will be paid by contractor</t>
  </si>
  <si>
    <t>15/12/2019</t>
  </si>
  <si>
    <t>M/S Jaba Enterprise                1 No. Koyra, Modinabad,  Koyra,  Khulna</t>
  </si>
  <si>
    <t xml:space="preserve">  msjabaenterprise78@gmail.com ; </t>
  </si>
  <si>
    <t>PACKAGE NO: KBSRIDP/KHUL/Culvert-15/18
Construction Of ch3.0 x 3.0m RCC Box Culvert On Chandipur Battola to Khirol road 247534058 at ch 1860 m under Koyra upazila District khulna.</t>
  </si>
  <si>
    <t>15-12-2019</t>
  </si>
  <si>
    <t>M/S Sumana Enterprise   SENHATI BAZAR DIGHALIA,KHULNA</t>
  </si>
  <si>
    <t xml:space="preserve">mssumanaenterprise@gmail.com ; </t>
  </si>
  <si>
    <t xml:space="preserve">  PACKAGE NO: KBSRIDP/KHUL/GPS-22/18
Construction Of ch 3.0 x 3.0m Double Vent RCC Box Culvert On Goriabaria GPS-WDB road 247535167at ch 30m under Koyra upazila District khulna. </t>
  </si>
  <si>
    <t>24-12-20</t>
  </si>
  <si>
    <t>Khan Trading Corporation   Boitpur, Bagerhat</t>
  </si>
  <si>
    <t xml:space="preserve">  khantrading085@gmail.com; </t>
  </si>
  <si>
    <t xml:space="preserve">  Package No: KBSRIDP/KHUL/VR-20/19
247535107-Improvement of 6 No Koyra-Karitash Road at Ch 00-1000m Under Koyra Upazila District Khulna.</t>
  </si>
  <si>
    <t>Package No. KBSRIDP/KHUL/VR-20.1/19
247534047-Improvement of Amadi Bazar-Baliadanga Ghat Road at Ch 00-1000m Under Koyra Upazila District Khulna. (Salvage Cost of this package is Tk 760769.00 fixed which will be paid by contractor).</t>
  </si>
  <si>
    <t>Md. Shahajan Jamader   Dumuria Bazar, Dumuria, Khulna.</t>
  </si>
  <si>
    <t xml:space="preserve">mdshajahanjamaddar@gmail.com ; </t>
  </si>
  <si>
    <t>Package No: KBSRIDP/KHUL/VR-27.2/19
247124058-Improvement of Rupsha Bipas road to Krishno Nagor Bagerbari Road Hanan Road at ch 00-932m &amp; 2nos Link road akhanjahan ali recidential area at ch 00-250m b Haolader sarak at ch 0-90m Under Batiaghata Upazila District Khulna.(Salvage Cost of this package is Tk 881038.00 fixed which will be paid by contractor</t>
  </si>
  <si>
    <t>18/11/2020</t>
  </si>
  <si>
    <t>And Impex                         118 KCC SUPER MARKET, KHULNA SHADOR, KHULNA</t>
  </si>
  <si>
    <t xml:space="preserve">andimpexegp@gmail.com ; </t>
  </si>
  <si>
    <t xml:space="preserve">Package NO:KBS-RIDP/Khul/M-04/18-19
247532003- Maintenance of Upazila H/Q-Haitkhali GC-Gilabari GC road at ch 10600m-15700m Under Koyra Upazila District Khulna. </t>
  </si>
  <si>
    <t>18-11-2020</t>
  </si>
  <si>
    <t>M/S Nasir  Enterprise         Dacpe,Khulna</t>
  </si>
  <si>
    <t xml:space="preserve">msnasir1978@gmail.com ; </t>
  </si>
  <si>
    <t>Package No: KBSRIDP/KHUL/VR-27.1/19.
247125024-Improvement of Jharvanga-Machalia road at ch 00-1000m Under Batiaghata Upazila District Khulna.(Salvage Cost of this package is Tk 153250.00 fixed which will be paid by contractor)</t>
  </si>
  <si>
    <t>26/01/2020</t>
  </si>
  <si>
    <t>Jhorna Enterprise                Shuvo Enterprise - (JV)</t>
  </si>
  <si>
    <t xml:space="preserve">msjarnashuvojv@gmail.com ; </t>
  </si>
  <si>
    <t>PACKAGE NO: KBSRIDP/KHUL/VR-11.1/19
247305011 Improvement of Madhobkati BC road-Madhobkati Bill patella-Hasanpur road Via Adv. Kamrul hassan road at ch 00-2000m by BC under Dumuria Upazila Dist Khulna. Salvage Cost of this package is Tk 4745784.00 fixed which will be paid by contractor</t>
  </si>
  <si>
    <t>27-01-2020</t>
  </si>
  <si>
    <t>Jhorna Enterprise                       13 Dharmashava Cross road, Khulna.</t>
  </si>
  <si>
    <t>Shuvo Enterprise       Tootpara Main Road, Khulna</t>
  </si>
  <si>
    <t>msjarnashuvojv@gmail.com ;</t>
  </si>
  <si>
    <t>PACKAGE NO: KBSRIDP/KHUL/VR-11.2/19
247304025 Improvement of Gollamari R&amp;H Bypass Boyra Shashanghat road at ch 800-2623m by BC under Dumuria Upazila Dist Khulna. Salvage Cost of this package is Tk 273895.00 fixed which will be paid by contractor.</t>
  </si>
  <si>
    <t>Jhorna Enterprise                13 Dharmashava Cross road, Khulna.</t>
  </si>
  <si>
    <t xml:space="preserve">msjarnaenterprise@yahoo.com , </t>
  </si>
  <si>
    <t>Shahid Enterprise(Pvt) Ltd  Plot No.649, Mujgunni Mahasarak R/A, Boyra, Khulna-9000</t>
  </si>
  <si>
    <t xml:space="preserve">sahidenterprisepvtlimited@gmail.com ; </t>
  </si>
  <si>
    <t>PACKAGE NO: KBSRIDP/KHUL/VR-01.1/19
247304035 Improvement of Dumuria Food Godown Solmari Sluice Gate road at ch 803-3400m by BC under Dumuria Upazila Dist Khulna. Salvage Cost of this package is Tk 183542.00 fixed which will be paid by contractor.</t>
  </si>
  <si>
    <t>Shahid Enterprise(Pvt) Ltd  Plot No.649, Mujgunni Mahasarak R/A, Boyra, Khulna-9001</t>
  </si>
  <si>
    <t>PACKAGE NO: KBSRIDP/KHUL/UZR-07/18
247122008 Improvement of Kutir hat GC-Katianangla R&amp;H via Shialidanga hat Road at Ch00-5490m by BC under Batiaghata Upazila Dist Khulna. Salvage Cost of this package is Tk 1888383.00 fixed which will be paid by contractor</t>
  </si>
  <si>
    <t>M/S Ziaul  Traders Md. Badruddaza Bablu  (JV)</t>
  </si>
  <si>
    <t xml:space="preserve">ztandbbjv@gmail.com ; </t>
  </si>
  <si>
    <t>PACKAGE NO: KBSRIDP/KHUL/UNR-01.01/19
247303025-Improvement of Dumuria UP office -Bahadurpur Gabtola bazar road Ch 2400-4380m under Dumuria upazila District Khulna</t>
  </si>
  <si>
    <t>23/01/2020</t>
  </si>
  <si>
    <t>M/S Ziaul  Traders                     37 TOOT PARA CROSS ROAD-2 ,KHULNA</t>
  </si>
  <si>
    <t xml:space="preserve">ziaultraders123@yahoo.com ; </t>
  </si>
  <si>
    <t xml:space="preserve">  mdbadruddazabablu@gmail.com ; </t>
  </si>
  <si>
    <t>Package No: KBSRIDP/KHUL/UNR-10.1/18
Improvement of Sukhdara Bazar-Surkhali UP Office road at Ch 3680-5892m &amp; Const of 3nos 625mmx600mm U-drain at ch3761m 4961m &amp; 5380m247123014 Under Batiaghata Upazila District Khulna.Salvage Cost of this package is Tk 1323448.00 fixed which will be paid by contractor.</t>
  </si>
  <si>
    <t>22/12/2020</t>
  </si>
  <si>
    <t>M/S Apu &amp; Brothers Address: 1/1 M.T. Road, Khulna</t>
  </si>
  <si>
    <t xml:space="preserve">  rafia.apu@gmail.com ; </t>
  </si>
  <si>
    <t>Package No:KBSRIDP/KHUL/UNR-06/19
247593003-Improvement of Koyra UP-Suti Bazar Road at Ch 2510-5800m Under Koyra Upazila Distric Khulna. (Salvage Cost of this package is Tk 972156.00 fixed which will be paid by contractor).</t>
  </si>
  <si>
    <t xml:space="preserve">Shahid Enterprise(Pvt) Ltd  Plot No.649, Mujgunni Mahasarak R/A, Boyra, Khulna-9000  </t>
  </si>
  <si>
    <t>Package No:KBSRIDP/KHUL/VR-25.2/19
247174007-Improvement of Loudobe Bazar to Burirdabur Via Kalikabati Pry.School road at Ch1786.00-2500.0m &amp; 5000.00-6691.00m &amp; Const of 3nos 625mmx900mm U-drain at ch2132m 5170m &amp;5966m Under Dacope Upazila District Khulna Salvage Cost of this package is Tk 605451.00 fixed which will be paid by contractor.</t>
  </si>
  <si>
    <t>18-01-21</t>
  </si>
  <si>
    <t>M/S Ziaul  Traders      Address:   37 TOOT PARA CROSS ROAD-2 ,KHULNA</t>
  </si>
  <si>
    <t xml:space="preserve">PACKAGE NO:KBSRIDP/KHUL/VR-25.1/19
Improvement of Baroikhali Sluice Gate south side to Khona WDB Sluice Gate Via Khona Khatail High School road at ch 1350-6493m 247175156 Under Dacope Upazila Khulna.Salvage Cost of this package is Tk 1121492.00 fixed which will be paid by contractor </t>
  </si>
  <si>
    <t>M/S Sathi Electrical   Digholia, District: Khulna</t>
  </si>
  <si>
    <t xml:space="preserve">  mssathielectrical@gmail.com ; Address :  </t>
  </si>
  <si>
    <t xml:space="preserve">PACKAGE NO: KBSRIDP/KHUL/VR-31/19
Improvement of Aftab Master house road Deara Aftab Master house-Deara Kaborkhana-Goalpara Halim Sriti Stomvo Road by BC at ch 00-1080m 247404098 Under Dighalia Upazila District Khulna.Salvage Cost of this package is Tk 485582.00 fixed which will be paid by contractor. </t>
  </si>
  <si>
    <t>13-04-2020</t>
  </si>
  <si>
    <t>19-04-2021</t>
  </si>
  <si>
    <t>M/S AHSAN TRADERS    Boulpur, Boulpur-9311 Morrealgonj Bagerhat.</t>
  </si>
  <si>
    <t xml:space="preserve">  ahsantraders1984@gmail.com ; </t>
  </si>
  <si>
    <t xml:space="preserve">PACKAGE NO: KBSRIDP/KHUL/VR-31.2/19
Improvement of Panigati Basher Hat-Sadeker Battala-Dulalpal House-Pather Bazaer GC Road by BC at ch 1040-1450m 247404094 Under Dighalia Upazila District Khulna.Salvage Cost of this package is Tk 398512.00 fixed which will be paid by contractor. </t>
  </si>
  <si>
    <t>13/04/20</t>
  </si>
  <si>
    <t>19/01/2021</t>
  </si>
  <si>
    <t>M/S Rahman &amp; Brothers       3 No. Beni Babu Road, Khulna.</t>
  </si>
  <si>
    <t xml:space="preserve">  msrahamanandbrothers@yahoo.com ; </t>
  </si>
  <si>
    <t xml:space="preserve"> PACKAGE NO: KBSRIDP/KHUL/VR-31.3/19
Improvement of Farmaishkana Primary School to Deara Morol para Nakkati Khal Trematha more road via H/O Sentu Master Road by BC at ch 00-570m 247404080 Under Dighalia Upazila District Khulna.Salvage Cost of this package is Tk 529398.00 fixed which will be paid by contractor. </t>
  </si>
  <si>
    <t>13/04/2020</t>
  </si>
  <si>
    <t>M/S Sumana Enterprise  SENHATI BAZAR DIGHALIA,KHULNA</t>
  </si>
  <si>
    <t xml:space="preserve">PACKAGE NO: KBSRIDP/KHUL/VR-31.4/19
Improvement of Goalpara ACTEL Tower-Kagozi Battala Zamal SK. House Road Via H/O Sohel Sk. Contractor Salim Sk. &amp; Goalpara jame Mosque Road by BC at ch 00-1175m 247404136 Under Dighalia Upazila DistericKhulna.Salvage Cost of this package is Tk 971164.00 fixed which will be paid by contractor. </t>
  </si>
  <si>
    <t>18/02/2021</t>
  </si>
  <si>
    <t>M/S Amanat Enterprise    House No. 16, Post. GPO -9000, Khalispur, Khulna</t>
  </si>
  <si>
    <t xml:space="preserve">  amanatenterprise38@gmail.com ;</t>
  </si>
  <si>
    <t xml:space="preserve">PACKAGE NO: KBSRIDP/KHUL/VR-02.2/ 19
Improvement of South Maguraghona GPS- Karmokarpara road at ch 00-1012m 247305166 Under Dumuria Upazila District Khulna.Salvage Cost of this package is Tk 554538.00 fixed which will be paid by contractor. </t>
  </si>
  <si>
    <t xml:space="preserve">  rokeyatrader.egp@gmail.com ; </t>
  </si>
  <si>
    <t xml:space="preserve">PACKAGE NO: KBSRIDP/KHUL/VR-02.3/19
Improvement of Maltia R&amp;H-South Maghuraghona road at ch 4875-5455m 247304017 Under Dumuria Upazila District Khulna.Salvage Cost of this package is Tk 762706.00 fixed which will be paid by contractor. </t>
  </si>
  <si>
    <t>18/01/2021</t>
  </si>
  <si>
    <t>M/S Sheikh Traders    Shwikh para, Tala,Satkhira</t>
  </si>
  <si>
    <t xml:space="preserve">  sheikhtraders1995@gmail.com ; </t>
  </si>
  <si>
    <t xml:space="preserve">PACKAGE NO: KBSRIDP/KHUL/HBB-16.2/19
Improvement of Shekhpura West Para Shekhpura West para Hatem Daroga Khal East Road Road by HBB at ch 00-560m 247945020 Under Terokhada Upazila District Khulna. Salvage Cost of this package is Tk 271118.00 fixed which will be paid by contractor.
</t>
  </si>
  <si>
    <t>M/S Sumana Enterprise SENHATI BAZAR DIGHALIA,KHULNA</t>
  </si>
  <si>
    <t xml:space="preserve">  mssumanaenterprise@gmail.com ; </t>
  </si>
  <si>
    <t>PACKAGE NO: KBSRIDP/KHUL/VR-08/ 19
Improvement of Rudoghora Bazar-Golderpara road at ch 00-1000m Under Dumuria Upazila Dist Khulna. Salvage Cost of this package is Tk 1489492.00 fixed which will be paid by contractor. ID No 247305158</t>
  </si>
  <si>
    <t>M/S Bhai Bhai Bali Bikroy   Sibbati, Paikgacha, Khulna</t>
  </si>
  <si>
    <t xml:space="preserve">  msbhaibhaibalibikroykendro@gmail.com ;  </t>
  </si>
  <si>
    <t>PACKAGE NO: KBSRIDP/KHUL/VR-16.1/19
Improvement of Dakkhin Bainbaria- Pakhirua Shasanghat to Dakkin Kumarkhali-Bainbaria Patkailkhali Bridge Road Dakkhin Kumkhali Shasanghat-Dakkhin Bainbaria by BC at ch 00-1500m Under Paikgacha Upazila Dist Khulna. Salvage Cost of this package is Tk 309221.00 fixed which will be paid by contractor.ID No 247644046</t>
  </si>
  <si>
    <t>17/05/2021</t>
  </si>
  <si>
    <t>M/S Ayaan Enterprise    11,B K East Mosjid Road, Khulna Sadar, Khulna</t>
  </si>
  <si>
    <t>egp.msayaanenterprise19@gmail.com ;</t>
  </si>
  <si>
    <t>PACKAGE NO: KBS-RIDP/KHUL/M-16/19
Maintenance of Baliakhali Bazar Tipna R&amp;H-Kadamtola bazar-Madertola Bazar via Sovna UP office Road at Ch 6150-7520m under Dumuria Upazila Khulna. .Road ID No 247303003</t>
  </si>
  <si>
    <t>13/5/2020</t>
  </si>
  <si>
    <t>M/S Ziaul  Traders   &amp;         M/S Zaman Enterprise  (JV)</t>
  </si>
  <si>
    <t xml:space="preserve">  mztmzejv@gmail.com ; </t>
  </si>
  <si>
    <t>PACKAGE NO: KBSRIDP/KHUL/VR-18.1/19
Improvement of Dakkhin Kumkhali Shasanghat-Dakkhin Bainbaria road by BC at ch 4000-6000m Under Paikgacha Upazila Dist Khulna. Salvage Cost of this package is Tk 251802.00 fixed which will be paid by contractor.ID No 247644046</t>
  </si>
  <si>
    <t>18/05/2021</t>
  </si>
  <si>
    <t xml:space="preserve">  ziaultraders123@yahoo.com Address:   37 TOOT PARA CROSS ROAD-2 ,KHULNA</t>
  </si>
  <si>
    <t xml:space="preserve">M/S Zaman Enterprise     Rajapur Belphulia, Khulna.        </t>
  </si>
  <si>
    <t xml:space="preserve">  akhteruzzamanm@gmail.com ; </t>
  </si>
  <si>
    <t>Md. Kazimul Islam Biswas  Keakhali Dumuria, Khulna.</t>
  </si>
  <si>
    <t xml:space="preserve">  mdkarimulislam65@gmail.com ; </t>
  </si>
  <si>
    <t>Package No: KBSRIDP/KHUL/Culvert-3/18
Construction of 3.60mx 3.60m Size RCC Box Culvert on Loudove UP office Near Harintana Bridge- Burirdabur Chomuhani Bazar road on Kalikabati Mirdha bari at ch 2260m under Dacope Upazila Dist. khulna. Road ID- 247173004</t>
  </si>
  <si>
    <t>15/06/2020</t>
  </si>
  <si>
    <t>M/S Ali  Traders                50 TOOTPARA SARKAR PARA, KHULNA</t>
  </si>
  <si>
    <t xml:space="preserve">Msalitraders78@gmail.com ; </t>
  </si>
  <si>
    <t>PACKAGE NO: KDRIDP/Khul/W-98/2019-20
247173006-Improvement of Dacope UP office-Bajua UP office road by BC Ch.00-2500m (Salvage Cost of this package is Tk 3791427.00 fixed which will be paid by contractor) under Dacope Upazila DistrictKhulna.</t>
  </si>
  <si>
    <t>17/11/2019</t>
  </si>
  <si>
    <t>23/2/2021</t>
  </si>
  <si>
    <t>M/S Jamila Traders              Hetal Bunia Batiaghata, Khulna.</t>
  </si>
  <si>
    <t xml:space="preserve">  msjamilatraders@gmail.com; </t>
  </si>
  <si>
    <t>PACKAGE NO: KDRIDP/Khul/W-99/2019-20
247173006-Improvement of Dacope UP office-Bajua UP office road by BC ch.2500m-5000m Under Dacope Upazila District Khulna (Salvage Cost of this package is Tk 3326644.00 fixed) which will be paid by contractor.</t>
  </si>
  <si>
    <t>M/S Jamila Traders         Hetal Bunia Batiaghata, Khulna.</t>
  </si>
  <si>
    <t xml:space="preserve">  msjamilatraders@gmail.com</t>
  </si>
  <si>
    <t xml:space="preserve"> PACKAGE NO: KDRIDP/Khul/W-100/2019-20
247173006-Improvement of Dacope UP office-Bajua UP office road by BC ch.5000m - 8123m under Dacope Upazila, District: Khulna (Salvage Cost of this package is Tk 2845643.00 fixed) which will be paid by contractor.</t>
  </si>
  <si>
    <t>M/S Rony Enterprise          72, Gagon Babu Road, Khulna</t>
  </si>
  <si>
    <t xml:space="preserve">  ronyenterprise1963@gmail.com ; </t>
  </si>
  <si>
    <t>KDRIDP/Khul/M-05/2018-19
247694080-Periodic Maintenance of Shiromoni Bazar-Dkatia Beel via Emambari road at Ch 00-1721m. Under Phultala Upazila District Khulna.</t>
  </si>
  <si>
    <t>15/09/2019</t>
  </si>
  <si>
    <t>21/02/2020</t>
  </si>
  <si>
    <t>M/S Zarana  Enterprise    Sarol Al Amin road, Paikgacha, Paikgacha, Khulna,</t>
  </si>
  <si>
    <t>mszaranaenterprise@gmail.com ;</t>
  </si>
  <si>
    <t>PACKAGE NO: KDRIDP/Khul/W-96/2019-20
247642012 Improvement of Paikgacha GC-Gilabari GC via Bagularchok bazar road by BC at ch 1150-2420m under Paikgacha upazila Dist khulna. Salvage Cost of this package is Tk 2411571.00fixed which will be paid by contractor</t>
  </si>
  <si>
    <t>17-12-2019</t>
  </si>
  <si>
    <t>M/S Sumon Traders             46, Roy Para Road, Khulna</t>
  </si>
  <si>
    <t xml:space="preserve">mssumantraders07@gmail.com ; </t>
  </si>
  <si>
    <t>PACKAGE NO: KDRIDP/Khul/W-95/2019-20
247305252 Improvement of Dumuria Miksimil R&amp;H Hassanpur-Joardar para road by BC at ch 00-1150m under Dumuria upazila Dist khulna. Salvage Cost of this package is Tk 881728.00 fixed which will be paid by contractor</t>
  </si>
  <si>
    <t>21-12-2020</t>
  </si>
  <si>
    <t xml:space="preserve">M/S Al-Mamun Ent Ltd    Most Henara Begum Sador Road West0719 Barguna NID 0422802105521 </t>
  </si>
  <si>
    <t xml:space="preserve">  henara_b@yahoo.com ; </t>
  </si>
  <si>
    <t>KDRIDP/Khul/W-65/2018-19
247172004-Improvement of Kalinagor GC-Khutakhali Bajua GC Road Ch 2517m-5000m by BC under Dacope Upazila District Khulna.Salvage Cost of this package is Tk 825915.00 fixed which will be paid by contractor</t>
  </si>
  <si>
    <t>Md. Iqbal Jamadder ;  Polashpole, Satkhira</t>
  </si>
  <si>
    <t xml:space="preserve">  iqbaljamader@yahoo.com </t>
  </si>
  <si>
    <t>KDRIDP/Khul/W-92/2018-19
247303010-Improvement of Shovna UP-Zialtala Bazar road by BC at Ch 1060m-2802m &amp; 3115m-3670m under Dumuria Upazila District Khulna.Salvage Cost of this package is Tk 747670.00 fixed which will be paid by contractor.</t>
  </si>
  <si>
    <t>13/01/2019</t>
  </si>
  <si>
    <t>M/S Ziaul  Traders                        37 TOOT PARA CROSS ROAD-2 ,KHULNA</t>
  </si>
  <si>
    <t>Package No.:KDRIDP/Khul/W-66/2018-19
247172002-Improvement of Dacope Chunkri Kheya ghat-Nalian GC via Kalinagor GC Road Ch 15891m-18891m by BC under Dacope Upazila District Khulna</t>
  </si>
  <si>
    <t>23/02/2020</t>
  </si>
  <si>
    <t>Package No.:KDRIDP/Khul/W-61/2018-19
247172002-Improvement of Dacope Chunkuri Kheyaghat-Nalian GC via Kalinagor GC Road Ch 12891m-15891m by BC under Dacope Upazila District Khulna.</t>
  </si>
  <si>
    <t>M/S Faisal Traders           Md. Badruddaza Bablu (JV)</t>
  </si>
  <si>
    <t xml:space="preserve">mftandmbbjv@gmail.com </t>
  </si>
  <si>
    <t xml:space="preserve"> Package No:KDRIDP/Khul/M-06/2019-20
247404038- Periodic Maintenance of Dighalia FWC on RHD-Panigati-Pather Bazar GC road at Ch 00m - 4357m under Dighalia Upazila, District: Khulna.</t>
  </si>
  <si>
    <t>Shahid Enterprise(Pvt) Ltd   Plot No.649, Mujgunni Mahasarak R/A, Boyra, Khulna-9000</t>
  </si>
  <si>
    <t>sahidenterprisepvtlimited@gmail.com ;</t>
  </si>
  <si>
    <t xml:space="preserve"> PACKAGE NO: KDRIDP/Khul/W-88/2018-19
247172001- Improvement of Khona R&amp;H Garikhali GC Paikgacha via Bat bunia G.C road by BC at ch 5740-9740m.under Dacope Upazila District Khulna. Salvage Cost of this package is Tk 1834314.00 fixed which will be paid by contractor.</t>
  </si>
  <si>
    <t>20/04/2020</t>
  </si>
  <si>
    <t>Package No:KDRIDP/Khul/W-102/2019-20
247123011-Improvement of Bhanderkote UP office-Purbo Halia Hat road by BC at Ch3000-6090m under Batiaghata Upazila Dist Khulna.</t>
  </si>
  <si>
    <t>M/S Ziaul  Traders               M/S Zaman Enterprise  (JV)</t>
  </si>
  <si>
    <t xml:space="preserve"> Package No:KDRIDP/Khul/W-97/2018-19
247642012 -Improvement of Paikgacha GC-Gilabari GC via Bagularchok Bazar road ch. 8180m-10200m by BC under Paikgacha Upazila District Khulna.Salvage Cost of this package is Tk 1762044.00 fixed which will be paid by contractor.</t>
  </si>
  <si>
    <t>M/S Ziaul  Traders                   37 TOOT PARA CROSS ROAD-2 ,KHULNA</t>
  </si>
  <si>
    <t xml:space="preserve">  ziaultraders123@yahoo.com :   </t>
  </si>
  <si>
    <t>KDRIDP/khul/B-04/2018-19
247645008-Construction of 50.00m Long Girder Bridge on Katipara Bazar-Charitable Dispensary Road at ch 1260m. under Paikgacha Upazila District Khulna.</t>
  </si>
  <si>
    <t>M/S Josna Enterprise    ;    Gobindapur, Antabonia, Koyra, Khulna.</t>
  </si>
  <si>
    <t>msjosnaenterprise@gmail.com</t>
  </si>
  <si>
    <t>PACKAGE NO: KBS RIDP/KHUL/VR-14.4/19
Improvement of a Khulna mongla Highway to Bagmara All Aksha Madrasha Road at Ch 40-455m Road Id- 247755161 b Bagmara Main Road Bank Mor to Fish CO Road at Ch 00-510m Road Id- 247755163 Under Rupsha Upazila District Khulna. Salvage Cost of this package is Tk 303758.00 fixed which will be paid by contractor.</t>
  </si>
  <si>
    <t xml:space="preserve"> KBS RIDP</t>
  </si>
  <si>
    <t>M/S Ziaul Traders    ;                37 TOOT PARA CROSS ROAD-2 ,KHULNA</t>
  </si>
  <si>
    <t xml:space="preserve"> Package No:KDRIDP/Khul/W-54/2017-18                                           247172002- Improvement of Dacope (Chunkuri Kheya Chat) - Nalian GC via Kalinagar GC Road (Ch:18891m - 21891m) under Dacope Upazila</t>
  </si>
  <si>
    <t>19/04/2018</t>
  </si>
  <si>
    <t>25/04/2019</t>
  </si>
  <si>
    <t>M/s zaiul Traders &amp;        Kamrul Enterprice (JV)</t>
  </si>
  <si>
    <t xml:space="preserve">  ztkejv@gmail.com</t>
  </si>
  <si>
    <t xml:space="preserve"> Package No:KDRIDP/Khul/B-01/2017-18                                 Construction of 40.00 m long PSC Gider Bridge on Taltala Rampaul-Alaipur Sheikhpur FRB(Paulghat) road at ch-1000m under Rupsa Upazila, District: Khulna.</t>
  </si>
  <si>
    <t>13/12/2018</t>
  </si>
  <si>
    <t>19/12/2019</t>
  </si>
  <si>
    <t>Kamrul Enterprice                    37 TOOT PARA CROSS ROAD-2 ,KHULNA</t>
  </si>
  <si>
    <t>M/S Ziaul Traders &amp;        Kamrul Enterprice (JV)</t>
  </si>
  <si>
    <r>
      <t xml:space="preserve"> Package No:KDRIDP/Khul/B-02/
2018-19   247303022 - Construction of 36.00m Long</t>
    </r>
    <r>
      <rPr>
        <sz val="9"/>
        <color indexed="8"/>
        <rFont val="Times New Roman"/>
        <family val="1"/>
      </rPr>
      <t xml:space="preserve"> PSC  </t>
    </r>
    <r>
      <rPr>
        <sz val="10"/>
        <color indexed="8"/>
        <rFont val="Times New Roman"/>
        <family val="1"/>
      </rPr>
      <t>Girder Bridge on Sahos UP-Moikhali Bazar  road at Ch:2527m (Dumuria).</t>
    </r>
  </si>
  <si>
    <t>M/S Tabassum Traders  ;   Dumuria Bus Stand, Dumuria Ps, Khulna-9253</t>
  </si>
  <si>
    <t xml:space="preserve">  mstabassumtraders77@gmail.com </t>
  </si>
  <si>
    <t>PACKAGE NO;  IPCP/KHUL/TEROK/C/19-20/11.03
1.a Re-Excavation of Mina Bari Khal Ch.0.00-1000m. b Construction of 3 Nos. Reference Bed Blocks &amp; TBM Mina Bari Khal under Barashat Union Terokhada Upazila District Khulna.</t>
  </si>
  <si>
    <t>19/5/2020</t>
  </si>
  <si>
    <t>M/S Jhorna Enterprise   ;         13 Dharmashava Cross road, Khulna.</t>
  </si>
  <si>
    <t xml:space="preserve">  msjarnaenterprise@yahoo.com </t>
  </si>
  <si>
    <t xml:space="preserve">  e-Tender/NBIDGPS/KHU/KHU/2018-2019/W1.03557
Const. of ABDUL GHANI Primary School under Khulna city Corporation.</t>
  </si>
  <si>
    <t>NBIDGPS</t>
  </si>
  <si>
    <t>Abul Kalam Azad         Mathupur, Terokhada, Khulna</t>
  </si>
  <si>
    <t xml:space="preserve">  abulkalamkhu@gmail.com ; </t>
  </si>
  <si>
    <t>PACKAGE NO: e-Tender/NBIDGPS/KHU/KHU/2019-20/W1.05723
Construction of POLLI MONGAL RAHAMANIA  Primary School under Khulna City Corporation.</t>
  </si>
  <si>
    <t>19/03/20</t>
  </si>
  <si>
    <t>19/03/2021</t>
  </si>
  <si>
    <t>Sheikh Omer Faruk             Tipna Khornia, Dumuria, Khulna</t>
  </si>
  <si>
    <t xml:space="preserve">  sheikhomerfaruk@gmail.com ; </t>
  </si>
  <si>
    <t>PACKAGE NO: e-Tender/NBIDGPS/KHU/KHU/2019-20/W1.06248
Construction of KHAN JAHAN ALI 3H_F4 Primary School under Khulna City Corporation.</t>
  </si>
  <si>
    <t>16/11/2020</t>
  </si>
  <si>
    <t xml:space="preserve">M/S Rafi Traders           Terokhada, Khulna </t>
  </si>
  <si>
    <t xml:space="preserve">  msrafitraders013@gmail.com ; </t>
  </si>
  <si>
    <t xml:space="preserve"> PACKAGE NO: e-Tender/NBIDGPS/KHU/KHU/2019-20/W1.05725
Construction of JAHANNAGAR 3H_2V Primary School under Khulna City Corporation.</t>
  </si>
  <si>
    <t>19/01/21</t>
  </si>
  <si>
    <t>M/S Tanim Enterprise     Noldha, Fakirhat, Bagerhat</t>
  </si>
  <si>
    <t xml:space="preserve">tanimentpegp@gmail.com    </t>
  </si>
  <si>
    <t>PACKAGE NO: e-Tender/NBIDGPS/KHU/KHU/2019-20/W1.05724
Construction of SONAGANGA 3H_2V Primary School under Khulna City Corporation.</t>
  </si>
  <si>
    <t>19/04/21</t>
  </si>
  <si>
    <t xml:space="preserve"> NBIDGPS/KHU/2018-19/W 1.03325 Contruction of MOLLAPARA Primary School under Khulna City Corporation</t>
  </si>
  <si>
    <t>Shuvo &amp; Ruhi Enterprise        6/70,boyra cntral road,khulna.</t>
  </si>
  <si>
    <t xml:space="preserve">  ruhulquddus10001@gmail.com </t>
  </si>
  <si>
    <t>PACKAGE NO: CHSMMP/KHU/DAC/SL-Add.51/19/C-239
Construction of Muktijoddha Sriti Shoudho Near Upazila Muktijodha Complex Bhabon Under Dcope Upazila District Khulna.</t>
  </si>
  <si>
    <t>30/6/2020</t>
  </si>
  <si>
    <t xml:space="preserve">M/S Zaman Enterprise                Rajapur Belphulia, Khulna.        </t>
  </si>
  <si>
    <t>PACKAGE NO : TULO/KLN/W-03
Construction of Aichghati &amp; Sreefaltala union Bhumi Office at Rupsha Upazila District Khulna under Construction of Town and Union Land Office across the Country Project.</t>
  </si>
  <si>
    <t>17/12/2019</t>
  </si>
  <si>
    <t>23/12/2020</t>
  </si>
  <si>
    <t>M/S Nizhum Enterprise     Damudar Fultala, Khulna-9210</t>
  </si>
  <si>
    <t xml:space="preserve">  nizhumenterprise2021@gmail.com ;  </t>
  </si>
  <si>
    <t>PACKAGE NO : TULO/KLN/W-04
Construction of Sachiadaha &amp; Chagladaha union Bhumi Office under Terokhada upazila District Khulna under Construction of Town and Union Land Office across the Country Project.</t>
  </si>
  <si>
    <t>17/12/19</t>
  </si>
  <si>
    <t xml:space="preserve">Shahid Enterprise (PVT) LTD     Plot No.649, Mujgunni Mahasarak R/A, Boyra, Khulna-9000   </t>
  </si>
  <si>
    <t>PACKAGE NO : TULO/KLN/W-05
Construction of Dakkhin Bedkashi &amp; Bagali union Bhumi Office under Koyra upazila District Khulna under Construction of Town and Union Land Office across the Country Project.</t>
  </si>
  <si>
    <t>M/S Ela Construction      ;      57, Shaheed Shorowardi Biponi Kendro, Clay Road, Khulna.</t>
  </si>
  <si>
    <t>mselaconstruction16@gmail.com</t>
  </si>
  <si>
    <t xml:space="preserve">  PACKAGE NO : TULO/KLN/W-07
Construction of Damodar union Bhumi Office under Phultala upazila &amp; Gazirhat union Bhumi Office under Digholia upazila District Khulna under Construction of Town and Union Land Office across the Country Project.</t>
  </si>
  <si>
    <t>M/S Ziaul  Traders                                37 TOOT PARA CROSS ROAD-2 ,KHULNA</t>
  </si>
  <si>
    <t>Package No:TULO/KLN/W-08
Construction of Loudobe union Bhumi Office under Dacope upazila District Khulna under Construction of Town and Union Land Office across the Country Project.</t>
  </si>
  <si>
    <t>22/01/20</t>
  </si>
  <si>
    <t>28/7/20</t>
  </si>
  <si>
    <t>Syed Ziaul Hoque                        Kazdia, Alipur, Rupsa, Khulna.</t>
  </si>
  <si>
    <t>syedziaulhoque@gmail.com ;</t>
  </si>
  <si>
    <t xml:space="preserve"> PACKAGE NO: TULO/KLN/W-09
Construction of Dighalia union Bhumi Office under Dighalia Upazila District Khulna under Construction of Town and Union Land Office across the Country Project.</t>
  </si>
  <si>
    <t>M/S Sagor Enterprise                        32 Islampur Road, Khulna Sadar, Khulna.</t>
  </si>
  <si>
    <t xml:space="preserve">  mssagarenterprise17@gmail.com ; </t>
  </si>
  <si>
    <t>PACKAGE NO: TULO/KLN/W-11
Construction of gongarampur union Bhumi Office underBatiaghata Upazila District Khulna under Construction of Town and Union Land Office across the Country Project.</t>
  </si>
  <si>
    <t>17/02/2020</t>
  </si>
  <si>
    <t>23/11/2020</t>
  </si>
  <si>
    <t>M/S Hassan Brothers   ;         Goghra Kati Bazar, Koyra, Khulna</t>
  </si>
  <si>
    <t xml:space="preserve">mshasanbrothers83@gmail.com </t>
  </si>
  <si>
    <t xml:space="preserve"> PACKAGE NO: TULO/KLN/W-13
Construction of Sonadanga union Bhumi Office at Khulna City Corporation District Khulna under Construction of Town and Union Land Office across the Country Project</t>
  </si>
  <si>
    <t>M/S Ma Traders          Damodar, Phultala, Khulna.</t>
  </si>
  <si>
    <t xml:space="preserve">palash4429@gmail.com ;   </t>
  </si>
  <si>
    <t>Package No: TULO/KLN/W-14
Construction of Boyra union Bhumi Office at Khulna City Corporation District Khulna under Construction of Town and Union Land Office across the Country Project</t>
  </si>
  <si>
    <t>20/02/2020</t>
  </si>
  <si>
    <t>M/S Hassan Brothers   ;              Goghra Kati Bazar, Koyra, Khulna</t>
  </si>
  <si>
    <t xml:space="preserve">  mshasanbrothers83@gmail.com ; </t>
  </si>
  <si>
    <t>Package No:TULO/KLN/W-01.1
Construction of Gutudia &amp; Maguraghona union Bhumi Office under Dumuria Upazila District Khulna under Construction of Town and Union Land Office across the Country Project.</t>
  </si>
  <si>
    <t xml:space="preserve">M/S Partha Enterprise  ;           107, Sir Iqbal Road, Khulna. </t>
  </si>
  <si>
    <t xml:space="preserve">  msparthaenterprise@gmail.com </t>
  </si>
  <si>
    <t>PACKAGE NO: TULO/KLN/W-12
Construction of Dacope Costal Design union Bhumi Office at Dacpoe Upazila District Khulna under Construction of Town and Union Land Office across the Country Project.</t>
  </si>
  <si>
    <t>M/S Parvez Enterprise ; Godaipur, Paikgacha, Khulna.</t>
  </si>
  <si>
    <t xml:space="preserve">mspervezenterprise@gmail.com </t>
  </si>
  <si>
    <t>PACKAGE NO: UTMIDP-DEGO/KHUL/WD-48
1.A Construction of RCC Drain at Jogipole UP Office to Rangpur UP road from Length 358.0m under Dighalia Upazila Dist khulna Road ID 247403008.       2.B Construction of RCC Drain &amp; Culvert at a Goalpara 8 no word Sk. Kaosar house-Tipu Sultan house Length 300.00m b Upazila Parishad centrle Mosque length.60.0 m c Brommogity 8 no. word sekender SK. house towards Sardarpara Mosque Length. 565.00m d Brammagati Monjur house to Polash House length. 265.0m under Dighalia Upazila Dist khulna. 3.C Construction of 2nos Culvert at ch.675.0m &amp;989.0m on Bramagati H/O Edrish Ali road under Dighalia Upazila Dist: khulna</t>
  </si>
  <si>
    <t>M/S Niribili Enterprise    Upazila Main Road Digholia, Khulna.</t>
  </si>
  <si>
    <t>msniribilienterprise@gmail.com ;</t>
  </si>
  <si>
    <t xml:space="preserve">PACKAGE NO: UTMIDP-DEGO/KHUL/WR-113
Improvement of Bramagati H/O Edrish Ali road by BC from Ch.00-1225m under Dighalia Upazila Dist khulna Road ID 247404006 Salvage Cost of this Scheme is Tk 914948.00 fixed which will be paid by contractor. </t>
  </si>
  <si>
    <t>27/09/2020</t>
  </si>
  <si>
    <t>M/S Islam Trading                198, Khana-A- Sabur Road(Mohsin more) Daulatpur, Khulna.</t>
  </si>
  <si>
    <t xml:space="preserve">  islamtrading98@gmail.com ; </t>
  </si>
  <si>
    <t>PACKAGE NO: UTMIDP/BATI/KHUL/WR-77
1.Construction of RCC Road from Harintana Jabber Sharak Link to Muslima Land Road Road from Ch.00-95m under Batiaghata Upazila. District khulna Road ID 247124052.Salvage Cost of this Scheme is Tk 64564.00 fixed which will be paid by contractor 2. Construction of RCC Road from Rajbundh BC Road-Royermahal Koya Hasanbugh Raod from ch.00-330m under Batiaghata Upazila. District khulna Road ID 247124097.Salvage Cost of this Scheme is Tk 356333.00 fixed which will be paid by contractor 3. Construction of RCC Road of Harintana Hasanbugh-BC Road from Ch. 00-270m under Batiaghata Upazila. District khulna Salvage Cost of this Scheme is Tk 277481.00 fixed which will be paid by contractor</t>
  </si>
  <si>
    <t>M/S Ziaul  Traders                       37 TOOT PARA CROSS ROAD-2 ,KHULNA</t>
  </si>
  <si>
    <t xml:space="preserve">  ziaultraders123@yahoo.com Address: </t>
  </si>
  <si>
    <t>PACKAGE NO: UTMIDP/BATI/KHUL/WR-78
Improvement of Rupsha Bypass RHD-Gallamari Bazar near Lion School Road from Ch. 00-805m under Batiaghata Upazila. District khulna Road ID 247124054. Salvage Cost of this package is Tk 946732.00 fixed which will be paid by contractor.</t>
  </si>
  <si>
    <t>16/02/2021</t>
  </si>
  <si>
    <t>M/S Josna Enterprise   ;              Gobindapur, Antabonia, Koyra, Khulna.</t>
  </si>
  <si>
    <t xml:space="preserve">  msjosnaenterprise@gmail.com </t>
  </si>
  <si>
    <t xml:space="preserve"> PACKAGE NO: UTMIDP-KOIR/KHUL/WR-125
1.Improvement of R&amp;H road-Koira Brick field road by BC from Ch.00-410m Under Koira Upazila Dist Khulna.Raod ID 247534015 Salvage Cost of this Scheme is Tk 308247.00 fixed which will be paid by contractor 2. Improvement of UZR road-R&amp;H H/Q road by BC from ch.00-300m Under Koira Upazila Dist Khulna.Raod ID247534020 Salvage Cost of this Scheme is Tk 248586.00 fixed which will be paid by contractor 3.Improvement of Utar Modinabad Primary School-Tohashil Office road by BC from Ch. 00-830m Under Koira Upazila Dist Khulna Road ID 247534037Salvage Cost of this Scheme is Tk 561753.00 fixed which will be paid by contractor</t>
  </si>
  <si>
    <t>Sha</t>
  </si>
  <si>
    <t>15/03/21</t>
  </si>
  <si>
    <t>M/S Sana Enterprise  ;  Ghugrakat, Koyra, Khulna</t>
  </si>
  <si>
    <t xml:space="preserve">  mssanaenterprise@gmail.com </t>
  </si>
  <si>
    <t xml:space="preserve"> PACKAGE NO: UTMIDP-KOIR/KHUL/WD-56
1. Construction of 0.60mx0.75m Size Length 490.0m RCC Drain from Koyra Buss Stand R&amp;H more-Gaghramari Khal beside Dakbanglo-Koira R&amp;H Road Under Koira Upazila Dist khulna. 2. Construction of 0.60mx0.75m Size Length 468.0m RCC Drain from Bazar more-Gaghramari khal beside koyra Upazila H/Q- Chakla Bazar Road Under Koira Upazila Dist khulna.</t>
  </si>
  <si>
    <t xml:space="preserve">M/S S,S. Brothes                          18, Sarkarpara Line, Tootpara, Khulna. </t>
  </si>
  <si>
    <t xml:space="preserve"> msssbrothers@gmail.com ; </t>
  </si>
  <si>
    <t>PACKAGE NO: UTMIDP-DUMU/KHUL/WR-160
1.Improvement of Dumuria Hat-Bhahadurpur via Hospital road from Ch.00-1230m by RCC under Dumuria Upazila. District khulna Salvage Cost of this Scheme is Tk127006.00 fixed which will be paid by contractor.</t>
  </si>
  <si>
    <t>18/06/2020</t>
  </si>
  <si>
    <t xml:space="preserve">M/S Ziaul Traders  -MH Traders - Sufia Enterprise - JV            </t>
  </si>
  <si>
    <t xml:space="preserve"> ztmhsufiajv123@gmail.com ; </t>
  </si>
  <si>
    <t xml:space="preserve">PACKAGE NO: UTMIDP/BATI/KHUL/WD-27.
1.Construction of RCC Drain beside Rupsha Bypass RHD-Gallamari Bazarnear Lion School Ch. 200-575m under Batiaghata Upazila. District khulna.2.Construction of RCC Drain beside Harintana Hasanbugh-BC Road from Ch. 00-270m under Batiaghata Upazila. District khulna </t>
  </si>
  <si>
    <t>MH Traders                                   1, P.c Roy Road, Khulna</t>
  </si>
  <si>
    <t>hanif.mht@gmail.com</t>
  </si>
  <si>
    <t>Sufia Enterprise                           Senhah, Dighalia, khulna</t>
  </si>
  <si>
    <t>mdamainurrahman@gmail.com</t>
  </si>
  <si>
    <t>M/S Nabab Jui Enterprise ;   Anayet Sharif, Purbo Khejuria, Banisanta, Dacope, Khulna.</t>
  </si>
  <si>
    <t xml:space="preserve">  nababjuienterprise@gmail.com</t>
  </si>
  <si>
    <t xml:space="preserve">PACKAGE NO: UTMIDP/DIGH/KHUL/WT-52
1. Construction of Public Toilet in Dighalia Upazila Campus Under Dighalia Upazila Dist Khulna.2. Construction of Public Toilet in Barakpur Sannashy Bazar Under Dighalia Upazila Dist Khulna.3. Construction of Public Toilet in Dighalia Upazila Health Complex Under Dighalia Upazila Dist Khulna. </t>
  </si>
  <si>
    <t>52,68,628.75</t>
  </si>
  <si>
    <t>31-01-2021</t>
  </si>
  <si>
    <t>Mir Contruction                     145/2,Khanjahan Ali Road, Khulna Sadar, Khulna.</t>
  </si>
  <si>
    <t xml:space="preserve">  mirconstruction74@gmail.com</t>
  </si>
  <si>
    <t>PACKAGE NO: LGED/Khul/VRRP/UB/20-21/W-24
Rehabilitation of Aronghata Moralpara Road Munshi Ruhul Amin Road Bakul Talar More-Aronghata Gas Field Station. Santala Khal Via H/O Engg. Rezaul Karim from ch 272m-1185m ID247404029</t>
  </si>
  <si>
    <t>56,85,373.80</t>
  </si>
  <si>
    <t>31-01-2020</t>
  </si>
  <si>
    <t>23-04-2021</t>
  </si>
  <si>
    <t>M/s Faysal Traders                        Shapur, Dumuria, Khulna.</t>
  </si>
  <si>
    <t xml:space="preserve">  riasadfaysal2015@gmail.com</t>
  </si>
  <si>
    <t>PACKAGE NO: KDRIDP/Khul/W-112/2020-21
247533001-Improvement of Koyra UP-4 No Koyra Bazar road by BC at ch 3770-4220m Salvage Cost of this package is Tk 310518.00 fixed which will be paid by contractor under koyra upazila District Khulna .</t>
  </si>
  <si>
    <t>44,54,672.55</t>
  </si>
  <si>
    <t>M . H  Traders                         SK. Md. Abu Hanif, 01 No. P.C. Roy Road, Khulna.</t>
  </si>
  <si>
    <t xml:space="preserve">  hanif.mht@gmail.com</t>
  </si>
  <si>
    <t xml:space="preserve"> PACKAGE NO: LGED/Khul/VRRP/UB/20-21/W-25
Rehabilitation of Aronghata Khulna-Sathkhira Road Gonir Mil - Kapalipara Lata U.P Office connecting Road via H/O Dinesh Biswas Puja Mondir Ibrahim Sk from Ch 00m-842m ID 247404085</t>
  </si>
  <si>
    <t>53,43,542.90</t>
  </si>
  <si>
    <t>23-11-2021</t>
  </si>
  <si>
    <t xml:space="preserve">Md Badruddoza Bablu   ;   Dumuria Bazar, Khulna.     </t>
  </si>
  <si>
    <t>mdbadruddazabablu@gmail.com</t>
  </si>
  <si>
    <t>PACKAGE NO: e-Tender/PEDP4/KLN/CTI/2019-20/W2.00634
Construction of additional class room Rayer Mohol Biddhaniketon 3V 2V Stair under Fourth Primary Education Development Program Khulna City Corporation.</t>
  </si>
  <si>
    <t>PRDP-4</t>
  </si>
  <si>
    <t>Md Abdur Rouf Molla  Address :  Bhoakhali, Ratangonj, Narail.</t>
  </si>
  <si>
    <t xml:space="preserve">mdroufmolla@gmail.com ; </t>
  </si>
  <si>
    <t>PACKAGE NO: e-Tender/NBIDNNGPS/KHU/KHU/2019-2020/W1.01013
Construction of Shahid Shubeder MajorJoynal Abedin Primary School Under Khulna City Corporation.</t>
  </si>
  <si>
    <t>NBIDNNGPS</t>
  </si>
  <si>
    <t>31/05/2020</t>
  </si>
  <si>
    <t>M/S Ziaul Traders    ;                  37 TOOT PARA CROSS ROAD-2 ,KHULNA</t>
  </si>
  <si>
    <t>ziaultraders123@yahoo.com ;</t>
  </si>
  <si>
    <t>PACKAGE NO: e-Tender/PEDP4/KLN/CIT/2019-20/W14.0478
Construction Boundary Wall In/c Gate of 1. DEWANA MOLLA PARA REG. NON GOVT.PRIMARY SCHOOL 2. JABDPUR PRIMARY SCHOOL 3.SATELLITE TOWN  4.SELF HELP CENTRE Under Fourth Primary Education Development Program Khulna City Corporation.</t>
  </si>
  <si>
    <t>M/S Ziaul Traders    ;                 37 TOOT PARA CROSS ROAD-2 ,KHULNA</t>
  </si>
  <si>
    <t>PACKAGE NO: SupRB/Khul/Rehab/19-20/W-01
Rehabilitation of 13.35 long RCC Girder Bridge on Katianangla-Roypur Via Sukdara Bazar Boro Bhuiyan &amp; Kechrabad Road at Chainage 9791m 247122007 under Batiaghata Upazila District khulna.</t>
  </si>
  <si>
    <t>14/05/2020</t>
  </si>
  <si>
    <t>M/S Ziaul Traders    ;               37 TOOT PARA CROSS ROAD-2 ,KHULNA</t>
  </si>
  <si>
    <t>PACKAGE NO: SupRB/Khul/Maint/19-20/W-44
1. Minor maintenance of 7.85m long RCC Box Culvert on Chandkhali GC Shahpara RHD - Gugrakati GC Road at Chainage 850m 247642002 under Paikgacha Upazila District khulna. 2. Minor maintenance of 66.6m long RCC Girder Bridge on Harikhaly R&amp;H to Patlahat Growth Centre Road at Chainage 1526m 247942003 Under Terokhada Upazila District Khulna. 3 Minor maintenance of 51.6m long RCC Girder Bridge on Harikhaly R&amp;H to Patlahat Growth Centre Road at Chainage 4472m 247942003 Under Terokhada Upazila District Khulna.</t>
  </si>
  <si>
    <t>M/S Ashraf Traders                S.M Salahuddin  Jv</t>
  </si>
  <si>
    <t xml:space="preserve">  ATANDSSJV@gmail.com ; </t>
  </si>
  <si>
    <t xml:space="preserve">  Package No:CRMIDP/KHL/W-165
Construction of Two 2 Storied Rural Market Building (With 04 Storied Foundation) in Shochiadaho hat under Terokhada Upazila, District: Khulna.</t>
  </si>
  <si>
    <t>M/S Ashraf Traders         Voirob Strand Road, Haspatal Ghat, Khulna.</t>
  </si>
  <si>
    <t xml:space="preserve">msashraftraders@gmail.com 
</t>
  </si>
  <si>
    <t>S.M Salahuddin                            Harikhali Terokhada,Khulna</t>
  </si>
  <si>
    <t>smsalahuddin47@gmail.com</t>
  </si>
  <si>
    <t>M/S Faisal Traders Md. Badruddaza Bablu  (JV)</t>
  </si>
  <si>
    <t>PACKAGE NO: CRMIDP/KHL/W-158
Construction of Two 2 Storied Rural Market Building with 04 Storied Foundation in Kejuria Talukder Bazar Under Dacope Upazila District Khulna.</t>
  </si>
  <si>
    <t>17/05/2020</t>
  </si>
  <si>
    <t>23/11/2021</t>
  </si>
  <si>
    <t>msfaisaltraders93@gmail.com   ;</t>
  </si>
  <si>
    <t xml:space="preserve">Shahid Enterprise (PVT) LTD   Plot No.649, Mujgunni Mahasarak R/A, Boyra, Khulna-9000   </t>
  </si>
  <si>
    <r>
      <t xml:space="preserve">  </t>
    </r>
    <r>
      <rPr>
        <sz val="12"/>
        <rFont val="Times New Roman"/>
        <family val="1"/>
      </rPr>
      <t xml:space="preserve">sahidenterprisepvtlimited@gmail.com ; </t>
    </r>
  </si>
  <si>
    <t xml:space="preserve">  PACKAGE NO: KBSRIDP/KHUL/VR-23.4/19-20
Improvement of Loudode UP Office Khutakhali gate to Banishanta UP Office Loudobe bazar Via Khutakhali P/School road at ch 3567-6240m Under Dacope Upazila Dist Khulna. Salvage Cost of this package is Tk 749785.00 fixed which will be paid by contractor. ID NO 247174038</t>
  </si>
  <si>
    <t>23/08/2020</t>
  </si>
  <si>
    <t>M/S Rowshan Ara Enterprise  128, Hospital Road, Paikgacha, Khulna.</t>
  </si>
  <si>
    <t xml:space="preserve">  mirajul4660@gmail.com ; </t>
  </si>
  <si>
    <t>PACKAGE NO: KBSRIDP/KHUL/PAIKGACHA/GHATLA-01./2019-20  Construction of Pacca Ghat At Godaipur Bazar Jame Mosque Pond Under Godaipur Union Upazila paikgacha District Khulna.</t>
  </si>
  <si>
    <t xml:space="preserve">Jahangir Alam          Modinabad Koyra, Khulna </t>
  </si>
  <si>
    <t xml:space="preserve">  zahangiralamkoyra@gmail.com </t>
  </si>
  <si>
    <t>PACKAGE NO: KBSRIDP/KHUL/DUMRIA/GHATLA- 01/2019-20  Construction of Dumuria Upazila Parishad Ghatla Under Dumuria Upazila District Khulna</t>
  </si>
  <si>
    <t>M/S Vai vai Enterprise   ;   Ekhure, Terokhada, Khulna.</t>
  </si>
  <si>
    <t>msvaivaienterpries@gmail.com</t>
  </si>
  <si>
    <t>PACKAGE NO: KBSRIDP/KHUL/DUMRIA/GHATLA- 02/2019-20
Construction of Vadra River Ghatla near Kharnia Bazar Puja Mondir Under Dumuria Upazila District Khulna</t>
  </si>
  <si>
    <t>24/11/2020</t>
  </si>
  <si>
    <t>M/S Nabab Jui Enterprise ; Dacope , Khulna</t>
  </si>
  <si>
    <t xml:space="preserve">nababjuienterprise@gmail.com </t>
  </si>
  <si>
    <t>PACKAGE NO: KBSRIDP/KHUL/DUMRIA/GHATLA- 04/2019-20  Construction of Ula Moha Shoshan Ghatla Under Dumuria Upazila District Khulna</t>
  </si>
  <si>
    <t xml:space="preserve">Chadni Enterprise         ;    Gopalpur, Godipur, Paikgacha, Khulna.  </t>
  </si>
  <si>
    <t xml:space="preserve">chadnienterprise1992@gmail.com </t>
  </si>
  <si>
    <t>PACKAGE NO: KBSRIDP/KHUL/DUMRIA/GHATLA- 06/2019-20  Construction of Dumuria College Ghatla Under Dumuria Upazila District Khulna</t>
  </si>
  <si>
    <t>Md/ Alamgir Fakir         Laskarpur Mokampur, Terokhada Khulna-9221</t>
  </si>
  <si>
    <t xml:space="preserve">  mdalomgirfakir@yahoo.com ; </t>
  </si>
  <si>
    <t>PACKAGE NO: KBSRIDP/KHUL//VR-07/2018-19   Improvement of Chuknagor Bot Tola- Chuknagar Muksed House Road from ch 00-1000m Under Dumuria District Khulna Salvage Cost of this package is Tk 642149.00 fixed which will be paid by contractorID No 247305423</t>
  </si>
  <si>
    <t>Hasnahena Enterprise       Dhamrail, Chandkhali, Paikgacha,Khulna.</t>
  </si>
  <si>
    <t xml:space="preserve">  hasnahenaenterprise65@gmail.com ;</t>
  </si>
  <si>
    <t>PACKAGE NO: KBSRIDP/KHUL//VR-07.2/2018-19   Improvement o f Betagram Oilpump-Uttar Magroghona Karim Box More Via Ghosh Para Road Betagram RHD-Hagladanga Karim Box Bazar from ch 00-910m by BC Under Dumuria District Khulna.Salvage Cost of this package is Tk 705184.00 fixed which will be paid by contractor ID No 247305052</t>
  </si>
  <si>
    <t>26/11/2020</t>
  </si>
  <si>
    <t>19/10/2021</t>
  </si>
  <si>
    <t>Hasnahena Enterprise     Dhamrail, Chandkhali, Paikgacha,Khulna.</t>
  </si>
  <si>
    <t xml:space="preserve">  hasnahenaenterprise65@gmail.com.</t>
  </si>
  <si>
    <t>PACKAGE NO: KBSRIDP/KHUL//VR-07.1/2018-19   Improvement of Gutudia R&amp;H to Gutudia Westpara-Eastpara Road from ch 00-600m Under Dumuria District Khulna.Salvage Cost of this package is Tk 431322.00 fixed which will be paid by contractorID No 247305105</t>
  </si>
  <si>
    <t>Khan Shahin   ;               DUMURIA BORO BAZAR, DUMURIA, KHULNA.</t>
  </si>
  <si>
    <t xml:space="preserve">  kshaheenkhulna@yahoo.com </t>
  </si>
  <si>
    <t>PACKAGE NO: KBSRIDP/KHUL//VR-4.1/2018-19   Improvement of Magurkhali UP-Kanchannagar Village Road from ch 00-1630m Under Dumuria District Khulna Salvage Cost of this package is Tk 521720.00 fixed which will be paid by contractor .ID No 247305309.</t>
  </si>
  <si>
    <t>MD Tareq Aziz                           3/4, Hazi Ismail Road, Basupara, Khulna</t>
  </si>
  <si>
    <t xml:space="preserve">  tarekaziz.egp@gmail.com ; </t>
  </si>
  <si>
    <t>PACKAGE NO: KBSRIDP/KHUL//VR-04/2018-19  Improvement of Katalia-Madartola Road from ch 00-1110m Under Dumuria District Khulna.Salvage Cost of this package is Tk 809109.00 fixed which will be paid by contractorID No 247305061.</t>
  </si>
  <si>
    <t>29/11/20</t>
  </si>
  <si>
    <t xml:space="preserve">Shuvo Construction    ;          98, Araji Dumuria, </t>
  </si>
  <si>
    <t xml:space="preserve">  nahidhasanshuvo29@gmail.com </t>
  </si>
  <si>
    <t xml:space="preserve">  
PACKAGE NO: KBSRIDP/KHUL//VR-10/2018-19Improvement of Baitahara-Kharabad Road from ch 1610-3110m Under Dumuria District Khulna.ID No 247305116.</t>
  </si>
  <si>
    <t>Shuvo &amp; Ruhi Enterprise   ;  6/70,boyra cntral road,khulna.</t>
  </si>
  <si>
    <t xml:space="preserve">ruhulquddus10001@gmail.com </t>
  </si>
  <si>
    <t>PACKAGE NO: KBSRIDP/KHUL//VR-6.1/2018-19Improvement of Kathaltala-Motbari Road from ch 00-930m Under Dumuria District Khulna.Salvage Cost of this package is Tk 702026.00 fixed which will be paid by contractorID No 247305040.</t>
  </si>
  <si>
    <t>13/12/2021</t>
  </si>
  <si>
    <t>M/S North Khulna Builders          7 No Zilla Parishad Market, Sadar Hospital Road, Khulna.</t>
  </si>
  <si>
    <t xml:space="preserve">  msnorthkhulnabuilders@gmail.com ; </t>
  </si>
  <si>
    <t>PACKAGE NO: KBSRIDP/KHUL//HBB-11.2/18-19  Improvement of Baranosi Mojorghota Road from ch 00-2315m Under Dumuria District Khulna.Salvage Cost of this package is Tk 777122.00 fixed which will be paid by contractorID No 247305083.</t>
  </si>
  <si>
    <t>M/S Delta Enterprise ; 20,IQBAL NAGOR MOSJID LANE,KHULNA.</t>
  </si>
  <si>
    <t xml:space="preserve">masud111864@gmail.com </t>
  </si>
  <si>
    <t>PACKAGE NO: KBSRIDP/KHUL//VR-0.9.1/2018-19Improvement of West Bamundia-Mahatab Shop-Kalitala road at ch 885-2260m Under Dumuria Upazila Dist Khulna Salvage Cost of this package is Tk 1098147.00 fixed which will be paid by contractorID No 247305089.</t>
  </si>
  <si>
    <t>6/12/202</t>
  </si>
  <si>
    <t>Shuvo &amp; Ruhi Enterprise    6/70,boyra cntral road,khulna.</t>
  </si>
  <si>
    <t xml:space="preserve">  ruhulquddus10001@gmail.com ;     </t>
  </si>
  <si>
    <t>PACKAGE NO: KBSRIDP/KHUL//HBB-12./18-19
a) Improvement of Sindurdanga GPS-Sindurdhanga Beel Road from ch 00-467m by HBB Under Rupsha District Khulna.Salvage Cost of this package is Tk 287984.00 fixed which will be paid by contractor ID No 247535433 b) Improvement of Bolti Moni Roy House-Nil Raton Boiragir House Road from ch 00-480m by HBB Under Rupsha District Khulna Salvage Cost of this package is Tk 237572.00 fixed which will be paid by contractor ID No 247535419</t>
  </si>
  <si>
    <t>M/S Tutul &amp; Co                 Tutul, 15 Rupsha Stand Road, Natun Bazar, Khulna.</t>
  </si>
  <si>
    <t xml:space="preserve">mofidul.islamtutul@yahoo.com ;   </t>
  </si>
  <si>
    <t>PACKAGE NO: KBSRIDP/KHUL//VR-15.1/2018-19
Improvement of Chandan Sree Hazi Wahed GPS-Abdul Khaleque House Road from ch 00-1310m by BC Under Rupsa upazila District KhulnaSalvage Cost of this package is Tk 698748.00 fixed which will be paid by contractor ID No 247755298.</t>
  </si>
  <si>
    <t xml:space="preserve">M/S Johara Traders             14/1, SHEIKH PARA, SHOHID ABUL SARAK, KHULNA.   </t>
  </si>
  <si>
    <t xml:space="preserve">msjoharatraders@gmail.com ;    </t>
  </si>
  <si>
    <t>PACKAGE NO: KBSRIDP/KHUL//VR-15.3/2018-19
Improvement of Tilok Barek Sardar House-West Para Mosque Road from ch 00-340m by BC Under Rupsa upazila District Khulna.Salvage Cost of this package is Tk 258262.00 fixed which will be paid by contractor ID No 247755328</t>
  </si>
  <si>
    <t xml:space="preserve">mdbadruddazabablu@gmail.com ;   </t>
  </si>
  <si>
    <t>PACKAGE NO: KBSRIDP/KHUL//VR-15.4/2018-19
Improvement of Alaipur Moin Shikder House-Soraj Shikder House Road from ch 600-1183m Under Rupsha District Khulna.Salvage Cost of this package is Tk 504575.00 fixed which will be paid by contractor ID No 247755259.</t>
  </si>
  <si>
    <t>M/S Pankaj Enterprise           Chahera, Rudhoghara, Dumuria, Khulna</t>
  </si>
  <si>
    <t xml:space="preserve">mspankajenterprise@gmail.com ; </t>
  </si>
  <si>
    <t xml:space="preserve">
PACKAGE NO: KBSRIDP/KHUL//VR-18.2/2018-19
Improvement of Kalua R&amp;H Choumohni Bazar Road from ch 3000-3500m Under Paikgacha District Khulna Salvage Cost of this package is Tk 99169.00 fixed which will be paid by contractor ID No 247644065.</t>
  </si>
  <si>
    <t>M/S Amanat Enterprise   ;   House No. 16, Post. GPO -9000, Khalispur, Khulna</t>
  </si>
  <si>
    <t xml:space="preserve">amanatenterprise38@gmail.com  </t>
  </si>
  <si>
    <t>PACKAGE NO: KBSRIDP/KHUL//HBB-05/2018-19
Improvement of Katabunia Bridge-Damshakhali Bridge Via Falurabad Road from ch 00-2000m Under Paikgacha District Khulna ID No 247644026</t>
  </si>
  <si>
    <t>M/S Sonali Construction    ;   House No. 16, Post. GPO -9000, Khalispur, Khulna</t>
  </si>
  <si>
    <t xml:space="preserve">  sonali.construction1977@gmail.com   </t>
  </si>
  <si>
    <t xml:space="preserve">PACKAGE NO: KBSRIDP/KHUL//HBB-03.2/2018-19
Improvement of Dhamraiel Primary School-Moukhali R&amp;H Road from ch 00-2100m Under Paikgacha District Khulna Salvage Cost of this package is Tk 120898.00 fixed which will be paid by contractor ID No 0247644024
</t>
  </si>
  <si>
    <t>Mir Construction    145/2,Khanjahan Ali Road, Rupsha, Khulna.</t>
  </si>
  <si>
    <t xml:space="preserve">  mirconstruction74@gmail.com    </t>
  </si>
  <si>
    <t>PACKAGE NO: KBSRIDP/KHUL/Market-12/19-20.
Development of Baroaria Market under Batiaghata Upazila, District: Khulna</t>
  </si>
  <si>
    <t>K.M Moniruzzaman Bamondanga, Rupsha, Khulna</t>
  </si>
  <si>
    <t xml:space="preserve">kmmoniruzzaman1974@gmail.com </t>
  </si>
  <si>
    <t xml:space="preserve">PACKAGE NO: KDRIDP/Khul/W-108/2019-20
247534023-Improvement of Horihorpur P/School- Benapani CARE road by HBB Ch.00-770m Salvage Cost of this package is Tk 561111.00 fixed which will be paid by contractor under Koyra Upazila District Khulna. </t>
  </si>
  <si>
    <t>JOTI CONSTRUCTION   GOPALPUR, PAIKGACHA, KHULNA</t>
  </si>
  <si>
    <t xml:space="preserve">jotyconstruction.egp@gmail.com    </t>
  </si>
  <si>
    <t xml:space="preserve">PACKAGE NO: KDRIDP/Khul/W-109/2019-20
247644048-Improvement of Goraikhali-Hathair Danga Via Kanakhali Govt. Pri. School West Side of khal to Kanakhali Bridge road by BC Ch.00-1500m under Paikghacha Upazila District Khulna. </t>
  </si>
  <si>
    <t>16/08/2020</t>
  </si>
  <si>
    <t>Md. Obydul Islam ;                     terokhada-9230, terokhada, khulna,</t>
  </si>
  <si>
    <t xml:space="preserve">  obydulislam143486@gmail.com    </t>
  </si>
  <si>
    <t xml:space="preserve">PACKAGE NO: KDRIDP/Khul/W-110/2019-20
247944012-Improvement of Atlia Bazar Parokhali Adampur FRB road by BC Ch.00-1500m Salvage Cost of this Package is Tk 1749298.00 fixed which will be paid by contractor under Terokhada Upazila District Khulna. </t>
  </si>
  <si>
    <t>09/08/202</t>
  </si>
  <si>
    <t>13/07/2021</t>
  </si>
  <si>
    <t>M/S Sumona Enterprise   ;  SENHATI BAZAR DIGHALIA,KHULNA</t>
  </si>
  <si>
    <t xml:space="preserve">mssumanaenterprise@gmail.com   </t>
  </si>
  <si>
    <t xml:space="preserve">PACKAGE NO: KDRIDP/Khul/W-111/2019-20
247944025-Improvement of Nebudia R&amp;H Bridge to Nalamara R&amp;H Bridge road by BC Ch.598-1298mSalvage Cost of this package is Tk 410055.00 fixed which will be paid by contractor under Treokhada Upazila District Khulna. </t>
  </si>
  <si>
    <t>M/S Akon Traders                      Word No: 02, Patharghata Pourashava, Patharghata, Barguna</t>
  </si>
  <si>
    <t xml:space="preserve">  shahidul.patharghata@gmail.com </t>
  </si>
  <si>
    <t>PACKAGE NO: e-Tender/PEDP-4/KLN/CIT/2020-2021/W2.02160 Construction of additional class room of Ser a Bangla GPS Under Khulna city Corporation District Khulna.</t>
  </si>
  <si>
    <t xml:space="preserve">  shahidul.patharghata@gmail.com   </t>
  </si>
  <si>
    <t xml:space="preserve">  PACKAGE NO: e-Tender/PEDP-4/KLN/CIT/2020-2021/W2.02197 Construction of additional class room of Shohid Hatim Ahmed Adraso GPS Under Khulna city Corporation District Khulna.</t>
  </si>
  <si>
    <t>Sk. Idris Ali  Basabati,Bagerhat</t>
  </si>
  <si>
    <t>skidrish@yahoo.com</t>
  </si>
  <si>
    <t>PACKAGE NO: e-Tender/PEDP-4/KLN/CIT/2020-2021/ w2-02298  Construction of additional classroom of Kazi Abdul Bari GPS</t>
  </si>
  <si>
    <t>29-12-20</t>
  </si>
  <si>
    <t>Md Abdul Hakim            Sitalpur, Kaligonj Satkhira</t>
  </si>
  <si>
    <t xml:space="preserve">  mahakim1971@gmail.com           </t>
  </si>
  <si>
    <t>Package No:CRMIDP/KHL/W-162/225
Construction of Two 2 Storied Rural Market Building With 04 Storied Foundation in Kasim nagar Hat  under Paikgacha Upazila District: Khulna.</t>
  </si>
  <si>
    <t>M/S Faisal Traders   ;      Hosing No. 14, Goalpara Road 182, Khalishpur, Khulna City Corporation, Khulna.</t>
  </si>
  <si>
    <t xml:space="preserve">msfaisaltraders93@gmail.com  </t>
  </si>
  <si>
    <t xml:space="preserve">  PACKAGE NO: CRMIDP/KHL/W-156/254
Construction of Two 2 Storied Rural Market Building With 04 Storied Foundation in Hatbati Hat.GC Under Batiaghata Upazila District Khulna.</t>
  </si>
  <si>
    <t>Sahid Enterprise (PVT) LTDAddress :  Plot No.649, Mujgunni Mahasarak R/A, Boyra, Khulna-9000</t>
  </si>
  <si>
    <t>PACKAGE NO: CRMIDP/KHL/W-159/262 Construction of Two storied Rural Market Building in Kola Bazar,Dighalia</t>
  </si>
  <si>
    <t>23-12-20</t>
  </si>
  <si>
    <t>M/S Range Construction    ;  Brommogati, Digholia,  Digholia, Khulna.</t>
  </si>
  <si>
    <t xml:space="preserve">msrangeconstruction@gmail.com </t>
  </si>
  <si>
    <t xml:space="preserve"> PACKAGE NO: SupRB/Khul/Rehab/20-21/W-03 Rehabilitation of 13.60 m long RCC Girder Bridge on Harikhaly R&amp;H to Patlahat Growth center road at Chainage 5930 m 247942003 under Terokhada Upazila District khulna.</t>
  </si>
  <si>
    <t>20/12/2021</t>
  </si>
  <si>
    <t>M/S Mannan &amp; Sons  RAJAPUR,BELPHULIA</t>
  </si>
  <si>
    <t xml:space="preserve">  mannanandsons.egp@gmail.com ; Address : </t>
  </si>
  <si>
    <t xml:space="preserve">  PACKAGE NO: e-Tender/LGED/Khul/GOBM/20-21/W-23
Periodic Maintenance of Titukhali Hat-Sukdara Hat Road from Ch.700m - 929m &amp; 990m-3225m [Batiaghata] Road Code-247124038</t>
  </si>
  <si>
    <t>13/10/20</t>
  </si>
  <si>
    <t>16,00,000.00</t>
  </si>
  <si>
    <t>M/S Vai vai Enterprise   ;Ekhure, Terokhada, Khulna.</t>
  </si>
  <si>
    <t xml:space="preserve">msvaivaienterpries@gmail.com ; </t>
  </si>
  <si>
    <t>PACKAGE NO: e-Tender/LGED/Khul/GOBM/20-21/W-37
Periodic Maintenance of Choyghoria R&amp;H - Rupsha Bridge via Tetultala hat Road from Ch. 3698m-7718m [Batiaghata] Road Code-247124041</t>
  </si>
  <si>
    <t>20/2/2021</t>
  </si>
  <si>
    <t>40,00,000.00</t>
  </si>
  <si>
    <t>Coastal Development Co Dakbangla mor, Fakirhat, Bagerhat</t>
  </si>
  <si>
    <t>PACKAGE NO: e-Tender/LGED/Khul/GOBM/20-21/W-43
Widening of Jaigirmohal Bazar-Amadi UP-Takerhat Road from Ch.00m - 2470m [Koira] Road Code-247533004</t>
  </si>
  <si>
    <t>19/10/20</t>
  </si>
  <si>
    <t>25/2/2021</t>
  </si>
  <si>
    <t>60,73,754.00</t>
  </si>
  <si>
    <t>Md.Iqbal Jamader                      Polashpole, Satkhira</t>
  </si>
  <si>
    <t xml:space="preserve">  iqbaljamader@yahoo.com</t>
  </si>
  <si>
    <t>PACKAGE NO: KBSRIDP/KHUL//VR-02.1/2018-19
Improvement of Chuknagor GC Mohila College RHD-Rustompur-Buruli Palbari Kheyaghat Road from ch00-1700m Under Dumuria Upazila Dist Khulna. Salvage Cost of this package is Tk 1502470.00 fixed which will be paid by contractor ID No 247304034</t>
  </si>
  <si>
    <t>31-01-21</t>
  </si>
  <si>
    <t>Md.Iqbal Jamader                      Badruddaza Bablu  (JV)</t>
  </si>
  <si>
    <t xml:space="preserve">  iqbalandbablujv@gmail.com</t>
  </si>
  <si>
    <t>PACKAGE NO: KBSRIDP/KHUL//VR-06/2018-19
Improvement of Dhamalia Bot Tola-Tolna South Para Road from ch 00-1700m Under Dumuria District Khulna. Salvage Cost of this package is Tk 1707661.00 fixed which will be paid by contractor ID No 247304003</t>
  </si>
  <si>
    <t xml:space="preserve">Md.Iqbal Jamader                        Polashpole, Satkhira   </t>
  </si>
  <si>
    <t xml:space="preserve"> iqbaljamader@yahoo.com</t>
  </si>
  <si>
    <t xml:space="preserve"> PACKAGE NO: KBSRIDP/KHUL//VR-08.1/2018-19
Improvement of Gutudia UP Office Gutudia Purbopara Mondir-Gutudia Moth- Wapda Bridge Road from ch 00-2500m Under Dumuria District Khulna.Salvage Cost of this package is Tk 1752915.00 fixed which will be paid by contractor.ID No 247305432</t>
  </si>
  <si>
    <t>PACKAGE NO: LGED/SSSWRDP/WD-179/20-21Tender
1 Vent 1m x1.5m x 1.5m Regulator Repair under Dumuria Upazila District Khulna</t>
  </si>
  <si>
    <t>23-02-21</t>
  </si>
  <si>
    <t>M/S SHARIFUL ISLAM                  Arappur Jhenaidah</t>
  </si>
  <si>
    <t>mdsharifulislamjnd@gmail.com</t>
  </si>
  <si>
    <t>PACKAGE NO: e-Tender/PEDP-4/KLN/CIT/2020-2021/W2.02748
Construction of additional class room of National Boys GPS under Khulna city Corporation District Khulna.</t>
  </si>
  <si>
    <t>25-02-21</t>
  </si>
  <si>
    <t>M/S Ziaul Traders                       37 TOOT PARA CROSS ROAD-2 ,KHULNA</t>
  </si>
  <si>
    <r>
      <rPr>
        <sz val="11"/>
        <color theme="1"/>
        <rFont val="Times New Roman"/>
        <family val="1"/>
      </rPr>
      <t>Construction of Khulna Divitional Deputy Director Office</t>
    </r>
    <r>
      <rPr>
        <sz val="11"/>
        <color theme="1"/>
        <rFont val="SutonnyMJ"/>
      </rPr>
      <t xml:space="preserve">  </t>
    </r>
    <r>
      <rPr>
        <sz val="11"/>
        <color theme="1"/>
        <rFont val="Times New Roman"/>
        <family val="1"/>
      </rPr>
      <t>e-Tender/PEDP-4/KHU/2018-19/W -7.1</t>
    </r>
  </si>
  <si>
    <t>15/07/2020</t>
  </si>
  <si>
    <t>A K ENTERPRISE                    50/A, FARAZI PARA ROAD, KHULNA</t>
  </si>
  <si>
    <t>babuake@gmail.com</t>
  </si>
  <si>
    <t xml:space="preserve"> PACKAGE NO: CUMCP/KHUL/DIG/20/C-440
Construction of Khulna sadar Muktijodha Complex Bhaban.</t>
  </si>
  <si>
    <t>28-02-21</t>
  </si>
  <si>
    <t>31-12-20</t>
  </si>
  <si>
    <t xml:space="preserve"> Construction Of Terokhada Upazila Parished Complex Bhaban (PWA-UZC-Terokhada-529</t>
  </si>
  <si>
    <t>UZC</t>
  </si>
  <si>
    <t xml:space="preserve"> Construction Of Paikghacha Upazila Parished Complex Bhaban (EUCPW-30)</t>
  </si>
  <si>
    <t>24-02-21</t>
  </si>
  <si>
    <t xml:space="preserve"> Construction Of Paikghacha Upazila Auditorium  Complex Bhaban</t>
  </si>
  <si>
    <t>21-11-19</t>
  </si>
  <si>
    <t>20-11-21</t>
  </si>
  <si>
    <t>48,00,000.00</t>
  </si>
  <si>
    <t>PACKAGE NO: FDR/Khu/20-21/UZR/W-01 Add
Remaining Work For Maintenance including Road Safety and a Box Culvert 2.3m2.3m at Chainage 190m of Mosjidkur R&amp;H - Chandkhali GC Koyra Portion from Ch. 00-3770m under Upazila Koyra District Khulna. Road ID NO 247532001</t>
  </si>
  <si>
    <t>15-03-21</t>
  </si>
  <si>
    <t>21-12-21</t>
  </si>
  <si>
    <t>PACKAGE NO: IRIDP-3/KLN/DW-01
a. Improvement of Teligati Weastpara Fakirbari main road Khulna Bipass Siraj Sardar house-Teligati Fakirhat Zinnat Fakir Mor via Milon shop &amp; Ananta shop More road Ch. 00m-660m Salvage Cost of this package is Tk 902529.00.00 fixed which will be paid by contractor Road ID 247404086 b. Construction of 01 no 0.625m 0.60m culvert at Ch. 415m on the same road under Dighalia Upazila District Khulna.</t>
  </si>
  <si>
    <t>25-03-21</t>
  </si>
  <si>
    <t>M/S Bonhi Builders              14/2 BHAIRAB STAND ROAD, KHULNA</t>
  </si>
  <si>
    <t>bonhibuilders@yahoo.com</t>
  </si>
  <si>
    <t xml:space="preserve">PACKAGE NO: IRIDP-3/KLN/DW-02
Improvement of Westpara Graveyard Road Teligati Weastpara Napal Assram to Shantala ghat Bypass Road Via gonokaborkana road. Ch. 00m-259m Salvage Cost of this package is Tk 375508.00 fixed which will be paid by contractor Under Dighalia Upazila District Khulna Road ID- 247405019 </t>
  </si>
  <si>
    <t>24-03-21</t>
  </si>
  <si>
    <t>30-01-22</t>
  </si>
  <si>
    <t>PACKAGE NO: IRIDP-3/KLN/DW-03
a. Improvement of Senhati Star 1 No. Gate Bazar- Vottacharja Bazar Ferry Ghat Road via H/O Proshanta Datta PDB Big Power Station Towain Mill &amp; Post Office road. Ch. 305m-600m Salvage Cost of this package is Tk 217163.00 fixed which will be paid by contractor Under IDNO. 247404078 b. Construction of 01 no 0.90mX1.20m culvert at Ch. 422m on the same road under Dighalia Upazila District Khulna.</t>
  </si>
  <si>
    <t>23-03-21</t>
  </si>
  <si>
    <t>28-10-21</t>
  </si>
  <si>
    <t xml:space="preserve">M/S Parves Trading Co ; Hospital Ghat, Vhairab Strand Road, Khulna </t>
  </si>
  <si>
    <t>msparvestradingco@gmail.com</t>
  </si>
  <si>
    <t>PACKAGE NO: IRIDP-3/KLN/DW-04
Improvement of Dighalia Moral Market - Fulbari Kheya ghat Road Ch. 00m-185m Salvage Cost of this package is Tk 179816.00 fixed which will be paid by contractor under Dighalia Upazila District Khulna. ID NO 247404093</t>
  </si>
  <si>
    <t>M/S B.D &amp; CO                   Pani Gati, Hazigram, Digholia, Khulna-9222</t>
  </si>
  <si>
    <t>msbdandco2016@yahoo.com</t>
  </si>
  <si>
    <t>PACKAGE NO: IRIDP-3/KLN/DW-05
a. Improvement of Senhati Biddabagish Para Mota Master Kobarsthan - Pachimpara Moksed Molla Tatultala via Ahley Hadish Jame Mosque Shitala Mondir road Ch. 00m-585m Salvage Cost of this package is Tk 79672.00 fixed which will be paid by contractor ID NO 247404129 b. Construction of 01 no 0.90m x 1.20m culvert at Ch. 520m on the same road under Dighalia Upazila District Khulna.</t>
  </si>
  <si>
    <t>21-03-21</t>
  </si>
  <si>
    <t>23-01-22</t>
  </si>
  <si>
    <t>M/S Shourav Shaikat Enterprise  ;                         Road NO-05. HouseNo-332, Sonadanga R/A 2nd phase, Khulna.</t>
  </si>
  <si>
    <t>msshourovshaikatenterprise1986@gmail.com</t>
  </si>
  <si>
    <t>PACKAGE NO: KBSRIDP/KHUL/HBB-07/2019
Improvement of Road from Vhadamari R &amp; H to Brishi Nutun Pukur-Sonkordana via Goshpara Ch.0.00m-2100.00m Upazila Paikgacha District Khulna Salvage Cost of this package is Tk 1639852.00 fixed which will be paid by contractor Road ID No 247645082</t>
  </si>
  <si>
    <t>28-03-21</t>
  </si>
  <si>
    <t>Pinky Enterprise                  Golna,Sajiara,Dumuria, Khulna.</t>
  </si>
  <si>
    <t>mspinkyenterprise07@gmail.com</t>
  </si>
  <si>
    <t>PACKAGE NO: KBSRIDP/Khul/Dumuria/Ghatla- 08/2019-20
Construction of Sholgatia shree shree panchanan mondir vodra river Ghatla Under Dumuria Upazila District Khulna</t>
  </si>
  <si>
    <t>K M Zahidur Rahman          Gotudia, Dumuria, Khulna</t>
  </si>
  <si>
    <t>egp.kmzahidurrahman19@gmail.com</t>
  </si>
  <si>
    <t>PACKAGE NO: KBSRIDP/Khul/Dumuria/Ghatla- 03/2019-20
Construction of Gupdia river Rash Utsab Ghatla Under Dumuria Upazila District Khulna</t>
  </si>
  <si>
    <t>22-03-21</t>
  </si>
  <si>
    <t>18-01-22</t>
  </si>
  <si>
    <t>PACKAGE NO: KBSRIDP/Khul/Dumuria/Ghatla- 09/2019-20
Construction of Gialtala Bazar teligati river Rash Utsab Ghatla Under Dumuria Upazila District Khulna</t>
  </si>
  <si>
    <t>27-01-22</t>
  </si>
  <si>
    <t>M/S Galib Enterprise                    KAGAJIPARA, DUMURIA, KHULNA.</t>
  </si>
  <si>
    <t>enterprisegalib5@gmail.com</t>
  </si>
  <si>
    <t>PACKAGE NO: KBSRIDP/Khul/Rupsa/Ghatla- 01/2019-20
Construction of Pather Bazar kheya Ghat Ghatla Under Rupsa Upazila District Khulna.</t>
  </si>
  <si>
    <t>M/S Faisal  Traders                Shapur, Dumuria, Khulna.</t>
  </si>
  <si>
    <t>PACKAGE NO: KBSRIDP/Khul/Batiaghata/Ghatla- 02/2019-20
Construction of Batiaghata Bazar Kazibacha river Ghatla Under Batiaghata Upazila District Khulna.</t>
  </si>
  <si>
    <t>PACKAGE NO: KBSRIDP/Khul/Terokhada/Ghatla- 02/2019-20
Construction of Mokampur Kheya-ghat Ghatla Under Terokhada Upazila District Khulna.</t>
  </si>
  <si>
    <t>31-01-22</t>
  </si>
  <si>
    <t>andimpexegp@gmail.com</t>
  </si>
  <si>
    <t>PACKAGE NO: KBSRIDP/Khul/Terokhada/Ghatla-04/2019-20
Construction of Chandonimahal Kheya-ghat Ghatla Under Terokhada Upazila District Khulna.</t>
  </si>
  <si>
    <t>30-12-21</t>
  </si>
  <si>
    <t>M/S Talukdar contruction           1/1 Mia Para Main Road, Khulna.</t>
  </si>
  <si>
    <t xml:space="preserve">  talukdareureka@gmail.com</t>
  </si>
  <si>
    <t>PACKAGE NO: KBSRIDP/Khul/Terokhada/Ghatla-01/2019-20
Construction of Laskarpur Kheya-ghat Under Terokhada Upazila District Khulna</t>
  </si>
  <si>
    <t>27-12-21</t>
  </si>
  <si>
    <t xml:space="preserve">Sheikh Md Rajaul Haque       Ikhori, Terokhada, Khulna        </t>
  </si>
  <si>
    <t xml:space="preserve">  mdrajaulhaque20@gmail.com</t>
  </si>
  <si>
    <t>PACKAGE NO: KBS-RIDP/KHUL//VR-15/2019
Improvement of Naihati Jora Battala J J S Narsari - Shrirampur Khan Brick Field Vaia George Saheber Bari Road from ch 00- 910 m by BC Under Rupsha District Khulna.Salvage Cost of this package is Tk 1128299.00 fixed which will be paid by contractor ID No 247755502</t>
  </si>
  <si>
    <t>31-12-21</t>
  </si>
  <si>
    <t>M/S Faisal  Traders              Shapur, Dumuria, Khulna.</t>
  </si>
  <si>
    <t>PACKAGE NO: KBS-RIDP/KHUL//VR-15.5/2019
Improvement of Rahim nagar Bazar - Shingar Char Kheyaghat Road from ch 00-165m by BC Under Rupsha District Khulna.Salvage Cost of this package is Tk 125754.00 fixed which will be paid by contractor ID No 247754040</t>
  </si>
  <si>
    <t>PACKAGE NO: KBSRIDP/KHUL//VR-08.1.1/2018-19 .
Improvement of Ranai-Village Road from ch 00-850 m Under Dumuria District Khulna Salvage Cost of this package is Tk 889716.00 fixed which will be paid by contractor ID No 247305207.</t>
  </si>
  <si>
    <t>27-03-22</t>
  </si>
  <si>
    <t>M/S Momota Corporation      Begum Road #19 Plot #12 Housing Estate, Khalishpur, Khulna, PO : 9000</t>
  </si>
  <si>
    <t>msmomotacorporation@yahoo.com</t>
  </si>
  <si>
    <t>PACKAGE NO: KDRIDP/Khul/W-116/2020-21
247125129-Improvement of Harintana Three Box Culvert link road by BC at ch 824-2052m under Batiaghata Upazila District Khulna .</t>
  </si>
  <si>
    <t>27-02-22</t>
  </si>
  <si>
    <t>M/S Sheema Enterprise       Village-13,Boyra Main Road, Madina Masjid, Post Office- GPO- 9000, Police Station- Sonadanga Modal Thana, District- Khulna, Country- Banglades</t>
  </si>
  <si>
    <t>hmarrafi@gmail.com</t>
  </si>
  <si>
    <t xml:space="preserve">  
PACKAGE NO: IRIDP-3/KLN/DW-06
Improvement of Khutakhali Bajua GC - Mongla port Banisanta Bazar Via Banisanta UP Office Road. Ch. 00m-1500m Under Dacope Upazila District Khulna Road ID- 247172006 </t>
  </si>
  <si>
    <t>29-03-21</t>
  </si>
  <si>
    <t>M/S A &amp; A Enterprise          1 No Custom Ghat, Khulna.</t>
  </si>
  <si>
    <t>msaandaenterprise@gmail.com</t>
  </si>
  <si>
    <t>PACKAGE NO: IRIDP-3/KLN/DW-07
Improvement of Chalna GC Chunkuri Kheye Ghta - Khutakhali GC Road. Ch. 7990m-8990m Salvage Cost of this package is Tk 84912.00 fixed which will be paid by contractor Under Dacope Upazila District Khulna Road ID- 247172013</t>
  </si>
  <si>
    <t>28-02-22</t>
  </si>
  <si>
    <t>Shan &amp; Sithi Enterprise           Dumuria bazaar</t>
  </si>
  <si>
    <t>munimur.egp@gmail.com</t>
  </si>
  <si>
    <t>PACKAGE NO: IRIDP-3/KLN/DW- 08
a Improvement of Kailashgong UP Office to Dhopadi Hat via Tarimohani H/School Road. Ch. 4740m-5740m b Construction of 04 no 0.625m 0.900m culvert at Ch. 4843 4936 5046 &amp; 5223m on the same Road Salvage Cost of this package is Tk 681495.00 fixed which will be paid by contractor Under Dacope Upazila District Khulna Road ID- 247174037</t>
  </si>
  <si>
    <t>14-02-22</t>
  </si>
  <si>
    <t>Md. Abdul Haque                  Dumuria Bazar, Dumuria, Khulna.</t>
  </si>
  <si>
    <t>mdabdulhaquekhulna@gmail.com</t>
  </si>
  <si>
    <t>PACKAGE NO: IRIDP-3/KLN/DW- 09
a Improvement of Pachim Bajua FRB Road to CMB Res.P/ School Chitabunia Village Road. Ch. 00m-1022m b Construction of 04 no 0.625m 0.900m culvert at Ch. 1174 1289 1435 &amp; 1577m on the same Road Salvage Cost of this package is Tk 648134.00 fixed which will be paid by contractor Under Dacope Upazila District Khulna Road ID- 247174013</t>
  </si>
  <si>
    <t>13-02-22</t>
  </si>
  <si>
    <t>M/S Raj Enterprise                  Natunhat, Damodar, Phultala, Khulna</t>
  </si>
  <si>
    <t>rajenterprise2211@gmail.com</t>
  </si>
  <si>
    <t>PACKAGE NO: IRIDP-3/KLN/DW- 10
a Improvement of Batiaghata UP at Hetalbunia - Mailmara Hat Road. Ch. 2730m-3993m b Construction of 02 no 3.00m 3.00m RCC Box culvert at Ch. 3505 &amp; 3854m on the same Road c Construction of 01 no 0.625m 0.600m culvert at Ch. 3026 m on the same Road Salvage Cost of this package is Tk 1146505.00 fixed which will be paid by contractor Under Batiaghata Upazila District Khulna Road ID- 247123003</t>
  </si>
  <si>
    <t>M/S Jubaraj Enterprise          Talbunia, Birat, Batiaghata, Khulna</t>
  </si>
  <si>
    <t xml:space="preserve">  egp.msjubarajenterprise@gmail.com</t>
  </si>
  <si>
    <t>PACKAGE NO: IRIDP-3/KLN/DW- 11
a Improvement of Gariardanga- Shankemari Kheyaghat Road. Ch. 00m-1000m b Construction of 01 no 0.625m 0.600m culvert at Ch. 762 m on the same Road Salvage Cost of this package is Tk 407264.00 fixed which will be paid by contractor Under Batiaghata Upazila District Khulna Road ID- 247125027</t>
  </si>
  <si>
    <t>31-03-21</t>
  </si>
  <si>
    <t>PACKAGE NO: IRIDP-3/KLN/DW- 12
Improvement of Balabunia-Mailemara Road. Ch. 00m-1000m Salvage Cost of this package is Tk 693370.00 fixed which will be paid by contractor Under Batiaghata Upazila District Khulna Road ID- 247125006</t>
  </si>
  <si>
    <t>Md. Obydul Islam ;                        terokhada, terokhada-9230, terokhada,  khulna,</t>
  </si>
  <si>
    <t>PACKAGE NO: IRIDP-3/KLN/MW- 13
Maintenance of Kapalipara H/O Binu Saerkar- Aronghata Khulna Satkhira Rd Jinnat sk Woark shop Via H/O Nazir &amp; Josna Membar Road. Ch. 00m-565m Under Dighalia Upazila District Khulna Road ID- 247404131</t>
  </si>
  <si>
    <t>M/S MYK Engineering Company                             Durjonimohol (Abduler Mor), Durjonimohol, Rupsha,  Khulna</t>
  </si>
  <si>
    <t xml:space="preserve">  mykencobd@gmail.com</t>
  </si>
  <si>
    <t>PACKAGE NO: IRIDP-3/KLN/MW- 14
Maintenance of Aronghata 2 No. word Sat Vai Mor to Hafiz Shaheb Bagan Bari Road. Ch. 00m-258m Under Dighalia Upazila District Khulna Road ID- 247404081</t>
  </si>
  <si>
    <t>M/S Rabbi Enterprise              215 DEANA SOUTHPARA DAULATPUR KHULNA.</t>
  </si>
  <si>
    <t>rabbienterprise40@gmail.com</t>
  </si>
  <si>
    <t>PACKAGE NO: IRIDP-3/KLN/MW- 15
Maintenance of Gaikur South para G.P.S. More- to- H/O muslim Shekh Monirul Islam Via H/O Ikram Member &amp; Gaikur jubo Parishad Road. Ch. 00m-170m Under Dighalia Upazila District Khulna Road ID- 247405047</t>
  </si>
  <si>
    <t>Md. Shamim Ahsan         37, South Tootpara, Cross Road-2, Khulna.</t>
  </si>
  <si>
    <t>shamimahsan67@gmail.com</t>
  </si>
  <si>
    <t>PACKAGE NO: KDRIDP/Khul/W-106/2019-20
247532011-Improvement of Bamia R&amp;H- Baskhali-Malikhali-Boga Bazar-Narayanpur road by BC Ch.7300-12000m Salvage Cost of this package is Tk 6996701.00 fixed which will be paid by contractor under Koyra Upazila District Khulna.</t>
  </si>
  <si>
    <t>13/04/22</t>
  </si>
  <si>
    <t xml:space="preserve">PACKAGE NO: UTMIDP/DIGH/KHUL/WR-227
A. Construction of RCC Road at Upazila Parishad Complex Under Upazila-Dighalia. khulna B. Construction of RCC Road at Bow Bazar khanabari to KUET Main Road Under Dighalia Upazila Khulna Efficetive Length 907m Salvage Cost of this Scheme is Tk 520705.00 fixed which will be paid by contractor </t>
  </si>
  <si>
    <t>PACKAGE NO: IRIDP-3/KLN/MW- 16
Maintenance of Gaikur paka Road Podderpara Fahim Road Aronghata Main Road Nuton Malik shop - Gaikur Fahim Sriti Stombo Paka Road. Ch. 00m-383m Under Dighalia Upazila District Khulna Road ID- 247405046</t>
  </si>
  <si>
    <t>20-02-2022</t>
  </si>
  <si>
    <t>Sonamoni Enterprise           Tala Bazar, Satkhira.</t>
  </si>
  <si>
    <t>sonamonienterprise2@gmail.com</t>
  </si>
  <si>
    <t>RIDP-3/KLN/MW- 17
Maintenance of Khana Bari school Cross road Khana Bari Pry school More To Kuet Poket Gate no-3 Road. Ch. 00m-85m Under Dighalia Upazila District Khulna Road ID- 247405036</t>
  </si>
  <si>
    <t>13-11-2021</t>
  </si>
  <si>
    <t>MS Ashraf Traders             Voirob Strand Road, Haspatal Ghat, Khulna.</t>
  </si>
  <si>
    <t>msashraftraders@gmail.com</t>
  </si>
  <si>
    <t>PACKAGE NO: IRIDP-3/KLN/DW- 18
Improvement of Kathalia bazar - Magurkhali UP Office via Paschim Patibunia Road. Ch. 4400m-5086m Salvage Cost of this package is Tk 124992.00 fixed which will be paid by contractor Under Dumuria Upazila District Khulna Road ID- 247303011</t>
  </si>
  <si>
    <t>23-02-2022</t>
  </si>
  <si>
    <t>Hasnahena Enterprise           Dhamrail, Chandkhali, Paikgacha,Khulna.</t>
  </si>
  <si>
    <t>hasnahenaenterprise65@gmail.com</t>
  </si>
  <si>
    <t>PACKAGE NO: IRIDP-3/KLN/DW- 19
Improvement of Perujgaku GPS UNR to Orabunia Village Road. Ch. 00m-500m Salvage Cost of this package is Tk 387315.00 fixed which will be paid by contractor Under Dumuria Upazila District Khulna Road ID- 247304105</t>
  </si>
  <si>
    <t>27-02-2021</t>
  </si>
  <si>
    <t>Md. Tareq Aziz                      3/4, Hazi Ismail Road, Basupara, Khulna</t>
  </si>
  <si>
    <t>tarekaziz.egp@gmail.com</t>
  </si>
  <si>
    <t>PACKAGE NO: IRIDP-3/KLN/DW- 20
Improvement of Dumuria Food Godown - Shoilmari Sluice Gate Road. Ch. 3400m-5380m Under Dumuria Upazila District Khulna Road ID- 247124035</t>
  </si>
  <si>
    <t>18-04-2021</t>
  </si>
  <si>
    <t>Vhi vhi Enterprise                 Gopalpur, GODAIPUR-9281, PAIKGACHA, KHULNA</t>
  </si>
  <si>
    <t>vhivhi.ent@gmail.com</t>
  </si>
  <si>
    <t>PACKAGE NO: IRIDP-3/KLN/DW- 21
Improvement of Bagdari- Kapalidanga Road. Ch. 1315m-1525m Salvage Cost of this package is Tk 110692.00 fixed which will be paid by contractor Under Dumuria Upazila District Khulna Road ID- 247124006</t>
  </si>
  <si>
    <t>M/S Samrat Enterprise                    16,, FARAZI PARA MAIN ROAD, KHULNA.</t>
  </si>
  <si>
    <t>mssamratenterprise99@gmail.com</t>
  </si>
  <si>
    <t>PACKAGE NO: IRIDP-3/KLN/DW- 22
Improvement of Chingra- Gabtala Road. Ch. 2230m-3620m Salvage Cost of this package is Tk 594296.00 fixed which will be paid by contractor Under Dumuria Upazila District Khulna Road ID- 247305149</t>
  </si>
  <si>
    <t>18-03-22</t>
  </si>
  <si>
    <t>PACKAGE NO: IRIDP-3/KLN/DW- 23
Improvement of Golna- Hazidanga- Khalshi Road. Ch. 1001m-1652m Salvage Cost of this package is Tk 393763.00 fixed which will be paid by contractor Under Dumuria Upazila District Khulna Road ID- 247304002</t>
  </si>
  <si>
    <t>Rupa Enterprise (Pvt).Ltd      Shiromoni Bazar, Khulna</t>
  </si>
  <si>
    <t>repl.kh@gmail.com</t>
  </si>
  <si>
    <t>PACKAGE NO: IRIDP-3/KLN/DW- 24
a Improvement of Naihati H/School- Nealpur Zabbar Shop via Kamal Bambir house Road. Ch. 00m-855m &amp; Link Road KG School &amp; Community Clinic 67m b Construction of 02 no 0.60m 0.75m culvert at Ch. 80m &amp; 792m on the same Road Salvage Cost of this package is Tk 161486.00 fixed which will be paid by contractor Under Rupsha Upazila District Khulna Road ID- 247755346</t>
  </si>
  <si>
    <t>M/S Anik Enterprise             17 No, Chanmari Bazar, Mosque Road, Shipyard, Khulna.</t>
  </si>
  <si>
    <t>anikenterprise4114@gmail.com</t>
  </si>
  <si>
    <t>PACKAGE NO: IRIDP-3/KLN/DW- 25
a Improvement of Rupsha College - Joypur Ayub Master house via Rail line Road. Ch. 00m-920m &amp; Link road Rupsha College 100m b Construction of 01 no 1.00m 2.00m culvert at Ch. 505m on the same Road c Construction of 01 no 0.60m 0.75m culvert at Ch. 570m on the same Road Salvage Cost of this package is Tk 758119.00 fixed which will be paid by contractor Under Rupsha Upazila District Khulna Road ID- 247755356</t>
  </si>
  <si>
    <t>M/S Islam Brothers Ltd      7,Court Road,Middle chadkathi,Jhalakathi Sadar, Dist: jhalakathi-8400.</t>
  </si>
  <si>
    <t xml:space="preserve">  msislambrothersltd@gmail.com</t>
  </si>
  <si>
    <t>PACKAGE NO: KBS-RIDP/KHUL/UNRStr -06/20-21
Construction Of 30.00 m Long RCC Girder Bridge On Laudob Khal on Banisanta UP-Banisanta Bazar Road at Ch1300m Under Dacope Upazila Dist Khulna ID No 247173002.</t>
  </si>
  <si>
    <t>19/10/2022</t>
  </si>
  <si>
    <t>PACKAGE NO: KBS-RIDP/KHUL/VR / ST-01/20-21
Construction Of 33.00 m Long RCC Girder Bridge On Tatuldanga Shoshan Road at Ch 450 m under Dumuria Upazila Dist Khulna ID No 247305496.</t>
  </si>
  <si>
    <t>Md. Mahfug Khan Ltd          Dopdopia Zero Point, Nalchity, Jhalokati</t>
  </si>
  <si>
    <t>mahfugkhanltd@yahoo.com</t>
  </si>
  <si>
    <t>PACKAGE NO: KBS-RIDP/KHUL/VR / ST-05/20-21
Construction Of 45.00 m Long RCC Girder Bridge On Kulbaria UZR-Bagachora Road at Ch 560m Under Dumuria Upazila Dist Khulna ID No 247304100.</t>
  </si>
  <si>
    <t>PACKAGE NO: KBS-RIDP/KHUL/VR / ST-04/20-21
Construction Of 39.00 m Long RCC Girder Bridge On Rayermahal Alaipur Road at Ch 500m Under Dumuria Upazila Dist KhulnaID No 247304001.</t>
  </si>
  <si>
    <t>mftandmbbjv@gmail.com</t>
  </si>
  <si>
    <t>PACKAGE NO: KBS-RIDP/KHUL/VR / ST-02/20-21
Construction Of 39.00 m Long RCC Girder Bridge On Madhabkathi Piser road to Madhabkathi Bil Patela to Hassanpur Road via ADV. Kamrul Hassan Road at Ch 45m Under Dumuria Upazila Dist Khulna ID No 247305011.</t>
  </si>
  <si>
    <t>28/08/2022</t>
  </si>
  <si>
    <t>PACKAGE NO: KBS-RIDP/KHUL/UNR / ST-05/20-21
Construction Of 57.00 m Long RCC Girder Bridge On Dumuria-Chingra-Westpara Road Over Vodra River Near Dumuria Toller Ghat at Ch 400 m Under Dumuria Upazila Dist Khulna ID No 247303009.</t>
  </si>
  <si>
    <t>PACKAGE NO: KBS-RIDP/KHUL/UNRStr -07/20-21
Construction Of 30.00 m Long RCC Girder Bridge On Lowdobe UP Office Near Harintana Bridge-Burirdabur Chomuhani Bazar Road at Ch 5035 m Under Dacope Upazila Dist Khulna ID No 247173004.</t>
  </si>
  <si>
    <t>Nishi Tech Enterprise            Ghaga , Kotakol , Lohagora Narail</t>
  </si>
  <si>
    <t>ntnarail87@gmail.com</t>
  </si>
  <si>
    <t>PACKAGE NO: UTMIDP/DUMU/KHUL/WR-242
1. Improvement of Mechaghona-Bahadurpur By 25mm BC 7mm seal coat at Ch. 00-1140m 2. Construction of no. U-Type Drain Culvert 7.50m 0.625m 0.90 and 2 Nos U-Type Drain culvert 6.00m 0.625m 0.60m Mechaghuna-Bahadurpur road at Ch 05.00m 626.00m &amp; 1065.00m. Salvage Cost of this package is Tk. 715651.00 fixed which will be paid by contractor Under Dumuria Upazila Dist. Khulna. Road ID 247305090</t>
  </si>
  <si>
    <t>PACKAGE NO: CHSMMP/KHU/PAIK/SL-R.194/20/C-360
Construction of Kapilmuni Rajakar Camp Muktijoddha Sriti Shoudho under paikgacha Upazila District Khulna.</t>
  </si>
  <si>
    <t>PACKAGE NO: KBSRIDP/KHUL/UZR-05/2019
Improvement of Nalian GC-Northbox Doania R&amp;H road by BC at Ch. 0.00m-3110.00m under Dacope Upazila Khulna . Salvage Cost of this package is Tk 3835339.00 fixed which will be paid by contractor Road ID No 247172007</t>
  </si>
  <si>
    <t>29/04/2021</t>
  </si>
  <si>
    <t>14/03/2022</t>
  </si>
  <si>
    <t>PACKAGE NO: KBSRIDP/KHUL/VR-25.3/2019
Improvement of Dacope H/School Bazar-Madia Badurjhury culvert road at Ch. 0.00m-2190.00m Under Dacope Upazila Khulna. Salvage Cost of this package is Tk 1549903.00 fixed which will be paid by contractor Road ID No 247174003</t>
  </si>
  <si>
    <t>mftandmbbjv2021@gmail.com</t>
  </si>
  <si>
    <t>PACKAGE NO: KDRIDP/Khul/B-03/a/2020-21
247644012-Construction of 94.00m Long Ex-37.00m PSC Gider Bridge on Veda mari-Sonkordana road at ch 3323m remaining work</t>
  </si>
  <si>
    <t>Md. Shamim Ahsan           M/S Ziaul  Traders   -   (JV)</t>
  </si>
  <si>
    <t>saztjv121@gmail.com</t>
  </si>
  <si>
    <t>PACKAGE NO: CBU-100/Purto-285
Construction of 72.0m Long RCC Girder Bridge Near Bainbariya High School and Police Camp at Ch.4850mRoad ID247644051 Upazila Paikgacha District Khulna.</t>
  </si>
  <si>
    <t xml:space="preserve">Md. Shamim Ahsan             37, South Tootpara, Cross Road-2, Khulna.         </t>
  </si>
  <si>
    <r>
      <t xml:space="preserve">MD RUHUL KUDDUS KHAN   </t>
    </r>
    <r>
      <rPr>
        <sz val="12"/>
        <rFont val="Times New Roman"/>
        <family val="1"/>
      </rPr>
      <t>Hasimpur Debduyar</t>
    </r>
  </si>
  <si>
    <t>ruhulkudduskhan.egp@gmail.com</t>
  </si>
  <si>
    <t>PACKAGE NO: IRIDP-3/KLN/DW- 27
a. Improvement of Kashimnagor shop of Amjad BC road-Ramnagorvia house of Yeakub &amp; house of radha saduat at Ch. 1000m-3000m. b. Construction of 01 no 0.600m 0.600m culvert at Ch. 1292m on the same Road. C. Construction of 01 no 0.450m dia PVC pipe culvert at Ch. 1110m on the same road. Salvage Cost of this package is Tk 1583862.00 fixed which will be paid by contractor Under Paikgacha Upazila District Khulna Road ID- 247644060</t>
  </si>
  <si>
    <t>20-06-21</t>
  </si>
  <si>
    <t>26-06-22</t>
  </si>
  <si>
    <t>palash4429@gmail.com</t>
  </si>
  <si>
    <t>PACKAGE NO: IRIDP-3/KLN/DW- 28
Improvement of Mamudkati Horishava-Goaldanga UZR road at Ch. 0m-1580m Salvage Cost of this package is Tk 695543.00 fixed which will be paid by contractor Under Paikgacha Upazila District Khulna Road ID- 247645099</t>
  </si>
  <si>
    <t>27-6-21</t>
  </si>
  <si>
    <t>M/S. K. M. ENTERPRISE MOHESWARPASA (SANTINAGOR), BANIKPARA ROAD, DAULATPUR, KHULNA</t>
  </si>
  <si>
    <t>tashin.kazi@gmail.com</t>
  </si>
  <si>
    <t>PACKAGE NO: KBS-RIDP/KHUL//VR-15.2/2019
Improvement of Jabusa South para Vaia Jabusa high school Road from ch 00-1740m by BC Under Rupsha District Khulna.Salvage Cost of this package is Tk 1250839.00 fixed which will be paid by contractor ID No 247755421</t>
  </si>
  <si>
    <t>24-04-21</t>
  </si>
  <si>
    <t>30-10-22</t>
  </si>
  <si>
    <t xml:space="preserve">SHAN&amp; SITHI ENTERPRISE         Dumuria bazaar </t>
  </si>
  <si>
    <t>PACKAGE NO: KBSRIDP/KHUL/HBB-17.5/20-21
Improvement of Nachunia Khalpar Road. Nachunia Kulibari Bridge nearest BC Road to Panna Molla House side with moshundia bazar Incoming Road by HBB at CH. 00m-1000m under Terokhada Upazila District Khulna. Road ID- 247945075</t>
  </si>
  <si>
    <t>M/s Tanim Enterprise     Noldha, Fakirhat, Bagerhat</t>
  </si>
  <si>
    <t>tanimentpegp@gmail.com</t>
  </si>
  <si>
    <t>PACKAGE NO: KBSRIDP/KHUL/HBB-17.6/20-21
Improvement of Nachunia Bridge - Dosh Viya East - From Dasviya govt. pry. School to Terokhada ekhari R&amp;H Road -Terokhada Hospital Road By HBB at CH. 00m-707m under Terokhada Upazila District Khulna. Salvage Cost of this package is Tk 277837.00 fixed which will be paid by contractor Road ID No 247945139</t>
  </si>
  <si>
    <t xml:space="preserve">SNEHA CONSTRUCTION           Dumuria Bazar, Khulna.       </t>
  </si>
  <si>
    <t>snehaconstruction87@gmail.com</t>
  </si>
  <si>
    <t>PACKAGE NO: LGED/Khu/VRRP/Re-hab/20-21/W-1544
Rehabilitation of Horidhali UP Office - Munshi Gong Bazar Road From Ch. 00m-755m Road ID 247644034 under Paikgacha Upazila District Khulna.</t>
  </si>
  <si>
    <t>24-6-21</t>
  </si>
  <si>
    <t>30-11-21</t>
  </si>
  <si>
    <t>M/s Khondoker Construction   81/5 Khan A Sabur Road, Khulna</t>
  </si>
  <si>
    <t>mskhondokerconstruction@yahoo.com</t>
  </si>
  <si>
    <t>PACKAGE NO: LGED/Khu/VRRP/Re-hab/20-21/W-1545
Rehabilitation of Birashi mor R&amp;H - Sankoroadana Bazar Road From Ch. 710m-1775m Road ID 247644031 under Paikgacha Upazila District Khulna.</t>
  </si>
  <si>
    <t>21-6-21</t>
  </si>
  <si>
    <t>Md. karimul Islam Biswash           Keakhali Dumuria, Khulna.</t>
  </si>
  <si>
    <t>mdkarimulislam65@gmail.com</t>
  </si>
  <si>
    <t>PACKAGE NO: LGED/Khu/VRRP/Re-hab/20-21/W-1543
Rehabilitation of Mahamudkati College More-Mahamudkati Bazar Road From Ch. 00m-835m Road ID 247644017 under Paikgacha Upazila District Khulna.</t>
  </si>
  <si>
    <t>Raka-Seam (JV)                  Tala Upazila Parishad In Front Tutul Market, (1st Floor, room 4), Tala,   Satkhira.</t>
  </si>
  <si>
    <t>rakaseamjv@gmail.com</t>
  </si>
  <si>
    <t>PACKAGE NO: KDRIDP/Khul/W-113/2020-21
247534035-Improvement of Hodubunia-Channirchalk Culvert Rashipara road by BC at ch 00-2000m Salvage Cost of this package is Tk 323695.00 fixed which will be paid by contractor under koyra upazila District Khulna .</t>
  </si>
  <si>
    <t>20-6-21</t>
  </si>
  <si>
    <t>26-6-22</t>
  </si>
  <si>
    <t>M/S Raka Enterprise                            Tala Upazila Parishad In Front Tutul Market, (1st Floor, room 4), Tala,   Satkhira.</t>
  </si>
  <si>
    <t>M/S Seam Traders                                 Tala Upazila Parishad In Front Tutul Market, (1st Floor, room 4), Tala,   Satkhira.</t>
  </si>
  <si>
    <r>
      <t xml:space="preserve">MOZAHAR ENTERPRISE (PVT.) LTD   </t>
    </r>
    <r>
      <rPr>
        <sz val="7"/>
        <rFont val="Times New Roman"/>
        <family val="1"/>
      </rPr>
      <t xml:space="preserve">     </t>
    </r>
    <r>
      <rPr>
        <sz val="9"/>
        <rFont val="Times New Roman"/>
        <family val="1"/>
      </rPr>
      <t xml:space="preserve">                                           Haji Hanif Complex (2nd Floor), 12-13, Khanjahan Ali Road, Khulna.</t>
    </r>
  </si>
  <si>
    <t>PACKAGE NO: UTMIDP/RUPS/KHUL/WR-225
Part-A Improvment of Pachani Hospital-Kobikhola RCC Road Part-B Upazila Porished Intarnal RCC Road under Rupsa Upazila Dist khulna.Efficetive Length1500m</t>
  </si>
  <si>
    <t>M/s Tutul &amp; Co                 144/Cha Khan Jahan Ali Road, Khulna.</t>
  </si>
  <si>
    <t>mofidul.islamtutul@yahoo.com</t>
  </si>
  <si>
    <t xml:space="preserve">PACKAGE NO: KBS-RIDP/KHULNA/GCM-2/2020-2021
Development of Senhati Growth Centre at Dighalia Upazila Dist Khulna </t>
  </si>
  <si>
    <t>18-7-21</t>
  </si>
  <si>
    <t>24-7-22</t>
  </si>
  <si>
    <t>M/s G. S. Construction        79, M. T Road, Khulna.</t>
  </si>
  <si>
    <t>gsconstruction67@gmail.com</t>
  </si>
  <si>
    <t xml:space="preserve">PACKAGE NO: KBS-RIDP/KHULNA/Market-24/2020-2021
Development of Senhati Chaterjee Bazar at Dighalia Upazila Dist Khulna </t>
  </si>
  <si>
    <t>19-7-21</t>
  </si>
  <si>
    <t>25-7-22</t>
  </si>
  <si>
    <t>M/S M.R Construction          Kazdia, Rupsha,Khulna</t>
  </si>
  <si>
    <t>mrconstruction165@gmail.com</t>
  </si>
  <si>
    <t xml:space="preserve">PACKAGE NO: KBS-RIDP/KHULNA/Market-23/2020-2021
Development of Gazirhat Bazar at Dighalia Upazila Dist Khulna </t>
  </si>
  <si>
    <t>M/s Niribili Enterprise         Upazila Main Road Digholia, Khulna.</t>
  </si>
  <si>
    <t xml:space="preserve">  msniribilienterprise@gmail.com</t>
  </si>
  <si>
    <t>PACKAGE NO: KBS-RIDP/KHULNA/Market-22/2020-2021
Development of Senhati Chandanimahal Bhattacharya Bazar at Dighalia Upazila Dist Khulna</t>
  </si>
  <si>
    <t>PACKAGE NO: KBS-RIDP/KHULNA/Market-21/2020-2021
Development of Majirgati Bazar at Dighalia Upazila Dist Khulna</t>
  </si>
  <si>
    <t>msparthaenterprise@gmail.com</t>
  </si>
  <si>
    <t>PACKAGE NO: KBS-RIDP/KHULNA/Market-20/2020-2021
Development of Hatbati Hat Bazar at Batiaghata Upazila Dist Khulna</t>
  </si>
  <si>
    <t>31-5-22</t>
  </si>
  <si>
    <t>M/S Papia Enterprise           Ghugrakati Kayra, Khulna</t>
  </si>
  <si>
    <t>mspapiaenterprise84@gmail.com</t>
  </si>
  <si>
    <t>PACKAGE NO: KBS-RIDP/KHULNA/Market-19/2020-2021
Development of Hogla Hat at Koyra Upazila Dist Khulna</t>
  </si>
  <si>
    <t>30-05-22</t>
  </si>
  <si>
    <t>Md. Liton Kaiser                 Mohishkhola, Narail Town, Narail.</t>
  </si>
  <si>
    <t xml:space="preserve">  litonkaisermd@gmail.com</t>
  </si>
  <si>
    <t>PACKAGE NO: KBS-RIDP/KHULNA/Market-18/2020-2021
Development of Amadi Bazar at Koyra Upazila Dist Khulna</t>
  </si>
  <si>
    <t>19/7/2021</t>
  </si>
  <si>
    <t>25/06/2022</t>
  </si>
  <si>
    <t xml:space="preserve">M/s R.S Enterprise                  Dumuria, Khulna </t>
  </si>
  <si>
    <t>msrsenterprise17@gmail.com</t>
  </si>
  <si>
    <t>PACKAGE NO: IPCP/KHUL/DUMUR/P/20-21/12.03
1. a Re-excavation of Koipukuria Sornodeep Mohabiddhaloy Pond. b Construction of 01 Nos. Ghatla 11.60 3.00m for Koipukuria Sornodeep Mohabiddhaloy Pond under Magurkhali 2.a Re-excavation of Langolmura Government Primary School Pond b Construction of 01 Nos. Ghatla 9.80 3.00m for Langolmura Government Primary School Pond under Magurkhali 3. a Re-excavation of Tolna Mohashosan Pond b Construction of 01 Nos. Ghatla 11.60 3.00m for Tolna Mohashosan Pond under Dhamalia 4. a Re-excavation of Sovna Union Parishad Pond b Construction of 01 Nos. Ghatla 13.40 3.00m for Sovna Union Parishad Pond under Sovna Under Dumuria Upazila District Khulna</t>
  </si>
  <si>
    <t>30/06/2022</t>
  </si>
  <si>
    <t>md. obydul islam                 terokhada, terokhada-9230, terokhada,  khulna,</t>
  </si>
  <si>
    <t>obydulislam143486@gmail.com</t>
  </si>
  <si>
    <t>PACKAGE NO; KDRIDP/Khul/W-117/2020-21
247944008-Improvement of Mokampur Village road by BC at ch 1000-3050m Salvage Cost of this package is Tk 2046895.00 fixed which will be paid by contractor under Terokhada upazila District Khulna .</t>
  </si>
  <si>
    <t>M/S Oshi Construction          22 Viti, New Market, Mathbaria pourshava, Mathbaria Pirojpur.</t>
  </si>
  <si>
    <t>oshiconstruction81@gmail.com</t>
  </si>
  <si>
    <t>PACKAGE NO: IRIDP-3/KLN/DW- 26
a. Improvement of Gilabari GC Vandarpole- Goraikhali GC Koyra Portion at Ch. 1510m-4850m b. Construction of 03 no 0.625m 0.600m culvert at Ch. 3046m 3973m &amp; 4596m on the same Road Salvage Cost of this package is Tk 3229849.00 fixed which will be paid by contractor Under Koyra Upazila District Khulna Road ID- 247532008</t>
  </si>
  <si>
    <t xml:space="preserve">  oshiconstruction81@gmail.com</t>
  </si>
  <si>
    <t>PACKAGE NO: KDRIDP/Khul/W-114/2020-21
247122009-Improvement of Sachibunia Khulna-Dacope road to Nijkhamar Khulna-Satkhira road road by BC at ch 1260-2745m Salvage Cost of this package is Tk 2723957.00 fixed which will be paid by contractor under Batiaghata upazila District Khulna .</t>
  </si>
  <si>
    <t>m/s Faisal Enterprise              Damodor ,phultala ,khulna.</t>
  </si>
  <si>
    <t xml:space="preserve">  faisalenterprise40@gmail.com</t>
  </si>
  <si>
    <t>PACKAGE NO: IPCP/KHUL/PHULT/P/20-21/14.01
1. a Improvement of Jamira Paschimpara Jame Mosque pond b Construction of 01 Nos Ghatla of 12.80m X 3.00m X 4.50m at Jamira Paschimpara Jame Mosque pond under Jamira 2. a Improvement of Upazila Porisad pond b Upazila Porisad pond Walk way c Construction of 01 Nos Ghatla of 13.40m X 5.00m X 4.80m at Upazila Porisad pond under Pourosova under Phultala Upazila District Khulna</t>
  </si>
  <si>
    <t xml:space="preserve">  ntnarail87@gmail.com</t>
  </si>
  <si>
    <t xml:space="preserve"> PACKAGE NO: IPCP/KHUL/DACOPE/P/20-21/13.02
1. a. Improvement of Gorakathi Kabarsthan pond b Construction of 01 nos Ghatla of 11.60m X 5.00m X 3.90m at Gorakathi Kabarsthan pond under Pourosova 2. a Improvement of chalnabazar govt. girls high school pond b Construction of 01 Nos Ghatla of 9.80m X 3.00m X 3.00m at Chalnabazar govt. girls high school pond underChalnabazar 3. a Improvement of Chalna M.M College pond b Construction of 01 Nos Ghatla of 9.80m X 3.00m X 3.00m at Chalna M.M College pond under Chalna 4. a Improvement of Achavhua Khristan Para pond b Construction of 01 Nos Ghatla of 11.60m X 3.00m X 3.90m at Achavhua Khristan Para pond under Khristan Para under Dacope Upazila District Khulna </t>
  </si>
  <si>
    <t>YAK &amp; AI JV                      99, 1No Boyra Cross Road, Khulna-9000, Khulna City Corporation, Khulna</t>
  </si>
  <si>
    <t xml:space="preserve">  yak.aijv@gmail.com</t>
  </si>
  <si>
    <t xml:space="preserve"> PACKAGE NO; KDRIDP/Khul/W-115/2020-21
247122007-Improvement of Katianangla-Roypur via Sukdara Bazar Baro Bhuiyan &amp; Kechrabad road by BC at ch 6882-11512m Salvage Cost of this package is Tk 3730619.00 fixed which will be paid by contractor under Batiaghata upazila District Khulna .</t>
  </si>
  <si>
    <t>YA Khan
Boyra,Sonadanga 
Khulna</t>
  </si>
  <si>
    <t>M/S Md. Ashraful Islam      Jessore, Khulna</t>
  </si>
  <si>
    <t xml:space="preserve"> PACKAGE NO: CAFDRIDP/Khulna/VR/W-02/2020-21
Re-habilitation of Bejerdanga rail Station - Bejerdanga primary school Volapata UZR Road from Ch. 00-1400m under Phultala Upazila District Khulna. Road ID 247694117</t>
  </si>
  <si>
    <t>CAFDRIDP</t>
  </si>
  <si>
    <t>30/03/2022</t>
  </si>
  <si>
    <t>Jahangir Alam                                Modinabad Koyra, Khulna</t>
  </si>
  <si>
    <t xml:space="preserve">  zahangiralamkoyra@gmail.com</t>
  </si>
  <si>
    <t>PACKAGE NO: CAFDRIDP/Khulna/UNR/W-05/2020-21
Re-habilitation of Koyra UP-Suti Bazar Road from Ch. 00-2325m under Koyra Upazila District Khulna. Road ID 247533003</t>
  </si>
  <si>
    <t>M/S Range Construction           Brommogati, Digholia,  Digholia,  Khulna.</t>
  </si>
  <si>
    <t xml:space="preserve">  msrangeconstruction@gmail.com</t>
  </si>
  <si>
    <t>PACKAGE NO: IRIDP-3/KLN/DW- 29
Improvement of Jogipol Ikram SK House - Teligati Shirag SK House road at Ch. 0m-2600m Salvage Cost of this package is Tk 206266.00 fixed which will be paid by contractor Under Dighalia Upazila District Khulna [Road ID- 247404119]</t>
  </si>
  <si>
    <t>H H Enterprise                                   121, KCC Super Market (1st Floor), KD Ghosh Road, Khulna Sadar, Khulna.</t>
  </si>
  <si>
    <t xml:space="preserve">  hhenterprise75@gmail.com</t>
  </si>
  <si>
    <t xml:space="preserve"> PACKAGE NO: IRIDP-3/KLN/DW- 30
(a) Improvement of Jogipole Modhapara Al-Aksha Jame Mosque to Shiromoni Dakhinpara Kawsar Member House via Bilal Sk. House road at Ch. 0m-775m, (b) Construction of 2no ).500m* 0.500m culvert at Ch. 180m &amp; 650m on the same road. Salvage Cost of this package is Tk 335394.00 fixed which will be paid by contractor Under Dighalia Upazila District Khulna [Road ID- 247404091]</t>
  </si>
  <si>
    <t>M/S. THE MOTHER &amp; SONS               123/2, DAKBANGLA MAIN ROAD, BAGERHAT.</t>
  </si>
  <si>
    <t>kmonir666@gmail.com</t>
  </si>
  <si>
    <t>PACKAGE NO: e-Tender/PEDP-4/KLN/2020-2021/W11.049
Repair and Maintenance of Superintendent Quater at khulna PTI</t>
  </si>
  <si>
    <t xml:space="preserve">  M/S JAFOR TRADERS
 THUKRA, THUKRA,
DUMURIA,: KHULNA.</t>
  </si>
  <si>
    <t xml:space="preserve">  jafartraders2020@gmail.com</t>
  </si>
  <si>
    <t>e-Tender/LGED/Khul/GOBM/21-22/W-1
Supply of materials (Bitumen Emulsion Stone Chips 20 mm &amp; 12 mm down graded Coarse Sand Sylhet Sand &amp; Others) for Routine maintenance (On-Pavement) under Khulna District.</t>
  </si>
  <si>
    <t>28-09-2021</t>
  </si>
  <si>
    <t xml:space="preserve"> M/S Ziaul  Traders                37, South Tootpara Cross Road-2, Khulna.</t>
  </si>
  <si>
    <t>PACKAGE NO: KDRIDP/Khul/W-125/2020-21
2471 24019- Improvement of Dhadua Pry. School-J oypur Hela Battala road By BC at CH- 480-2632m, Salvage Cost of this package is Tk 1965331.00 fixed which will be paid by contractor under Batiaghata upazila District Khulna .</t>
  </si>
  <si>
    <t>M/S Monowara Construction
Gazalia, Kachua, Bagerhat</t>
  </si>
  <si>
    <t xml:space="preserve">  msmonowara76@gmail.com</t>
  </si>
  <si>
    <t>PACKAGE NO: KDRIDP/Khul/M-10/2020-21
(a) 247694109- Periodic Maintemance of Professor Safiullah's H/O at Alka-Alka gate via Alka Miloni school &amp; H/O Dr. Bimol road at Ch. 1200-1429m, (b) 247694090- Periodic Maintemance of Damodar GPS R&amp;H - Korai Comp. Factory road at Ch. 982-1162m under Phultala Upazila District Khulna</t>
  </si>
  <si>
    <t>18-02-22</t>
  </si>
  <si>
    <t>Re-habilitation of Barakpur Bazar (RHD) - Barakpur U.P H/Q - Lakohati Bazar - Kamargati Bazar Road from Ch. 5000-6805m under Dighalia Upazila District Khulna. Road ID 247403003</t>
  </si>
  <si>
    <t>21-10-21</t>
  </si>
  <si>
    <t>27-04-22</t>
  </si>
  <si>
    <t xml:space="preserve">CAFDRIDP/Khulna/UZR/W-04/2020-21
Re-habilitation of Hat-Kutir Hat Bazar Road from Ch. 00-7725m under Batiaghata Upazila District Khulna. Road ID 247122004
Tender/Proposal Status : NOA Issued  View Notice
</t>
  </si>
  <si>
    <t>31-10-21</t>
  </si>
  <si>
    <t>CAFDRIDP/Khulna/UZR/W-03/2020-21
Re-habilitation of Elaipur R&amp;H - Bhangonparhat GC. Road from Ch. 2500-5800m under Batiaghata Upazila District Khulna. Road ID 247122002</t>
  </si>
  <si>
    <t>15-09-22</t>
  </si>
  <si>
    <t>K. M. Moniruzzaman
Bamondanga, Rupsha, Khulna</t>
  </si>
  <si>
    <t xml:space="preserve">  kmmoniruzzaman1974@gmail.com</t>
  </si>
  <si>
    <t>PACKAGE NO: KBSRIDP/KHUL/HBB-03/19
Improvement of Wapda-Alokdip primary school - Modhukhali Primary school road at CH. 00-550m &amp; 1650-2100m under Paikgacha Upazila District Khulna. Salvage Cost of this package is Tk 363548.00 fixed which will be paid by contractor [Road ID No - 247644007]</t>
  </si>
  <si>
    <t>26-10-21</t>
  </si>
  <si>
    <t xml:space="preserve">PACKAGE NO: KBS-RIDP/KHUL/VR/M-57/2020-2021
247404032- Maintenance of Gaikur south para road: gaikur govt. pry. school to khuder khal bridge road via shuli member's house road at CH. 00-431m under Dighalia Upazila District Khulna </t>
  </si>
  <si>
    <t xml:space="preserve">S. M. Salaha Udding
  Harikhali, Terokhada, Khulna
</t>
  </si>
  <si>
    <t xml:space="preserve">  smsalahuddin47@gmail.com</t>
  </si>
  <si>
    <t xml:space="preserve">PACKAGE NO: KBS-RIDP/KHUL/VR/M-60/2020-2021
247404087- Maintenance of Jogipol rail gate jame mosque to badamtala R&amp;H police training centre jame mosque via aliar beg house road at CH. 00-367m under Dighalia Upazila District Khulna </t>
  </si>
  <si>
    <t xml:space="preserve">M/S Samim &amp; Brothers 
Dhopakhola, Jamiraha, Fultala, Khulna-9210
</t>
  </si>
  <si>
    <t xml:space="preserve">  msshamimandb@gmail.com</t>
  </si>
  <si>
    <t xml:space="preserve">PACKAGE NO: KBS-RIDP/KHUL/VR/M-59/2020-2021
247404016- Maintenance of Jogipol Nikaripara Road: Kuet boundary nousher mollah shop to jogipol nikaripara rail line battala mor road at CH. 00-611m under under Dighalia Upazila District Khulna </t>
  </si>
  <si>
    <t>M/s Anich Traders
  Shantiganj, Bazer, Fakirhat, Bagerhat</t>
  </si>
  <si>
    <t xml:space="preserve">  msanichtraders@gmail.com</t>
  </si>
  <si>
    <t>CAFDRIDP/Khulna/UZR/W-06/2020-21
Rehabilitation of Ajogora R&amp;H - Sheikhpura GC Road from Ch. 1059-2532m under Terokhada Upazila District Khulna. Road ID - 247942006</t>
  </si>
  <si>
    <t>24-10-21</t>
  </si>
  <si>
    <t>CAFDRIDP/Khulna/UZR/W-07/2020-21
Re-habilitation of Upazila HQ (Dighirpar)- Golkhali Road from Ch. 00-1210m under Koyra Upazila District Khulna. Road ID 247532004</t>
  </si>
  <si>
    <t>M/s Hasan Brothers 
  Badamtala, Shiromoni, Khanjahan Ali, Khulna.</t>
  </si>
  <si>
    <t xml:space="preserve">  ms.hasanbrothers@yahoo.com</t>
  </si>
  <si>
    <t>CAFDRIDP/Khulna/UNR/W-09/2020-21
Re-habilitation of Jogipole UP Office to Rangpur UP Road from Ch. 1700-3020m under Dighalia Upazila District Khulna. Road ID 247403008</t>
  </si>
  <si>
    <t>Kishoreganj</t>
  </si>
  <si>
    <t>M/S Challenger
Pro. Goutam Sarkar
Batrish, Kishoreganj</t>
  </si>
  <si>
    <t>CIB-Kis-W-107
Const. of 66 m long RCC Girder Bridge over Norsunda river on Kadirjungle UP H/Q-Nilganj GC road via Hatrapara Bazar 00-5820m road at Ch 0.00m under Karimganj Upazila District Kishoreganj Road ID348423007 (Package No :CIB-Kis-W-107)</t>
  </si>
  <si>
    <t>30/3/2021</t>
  </si>
  <si>
    <t xml:space="preserve"> 	CBU-100/Purto-66
Construction of 60.0m Long RCC Girder Bridge on Latibpur Bazar - Parabanga RHD at CH. 050m Road ID 348495093 Upazila Sadar District Kishoreganj</t>
  </si>
  <si>
    <t>28/6/2020</t>
  </si>
  <si>
    <t>SupRB/Kishore/Maint/18-19/W-02
1 Minor maintenance of 7.9m long RCC Box Culvert on Kishoreganj-Chowddasata-Adarshapara GC Road at Chainage 1450m 348492001 Upazila kishoreganj-S Dist Kishoreganj2 Minor maintenance of 4.6m long RCC Box Culvert on Kishoreganj-Chowddasata-Adarshapara GC Road at Chainage 4922m 348492001Upazila kishoreganj-S Dist Kishoreganj3 Major maintenance of 4.6m long RCC Box Culvert on Kishoreganj-Chowddasata-Adarshapara GC Road at Chainage 5222m 348492001Upazila kishoreganj-S Dist Kishoreganj4 Minor maintenance of 45.0m long RCC Girder Bridge on Adarshapara GC to Josodal GC Road at Chainage 9934m 348492006Upazila kishoreganj-S Dist Kishoreganj5 Minor maintenance of 7.0m long RCC Box Culvert on Kishoreganj-Nilganj-Tarail Road at Chainage 9040m 348492005Upazila kishoreganj-S Dist Kishoreganj6 Major maintenance of 3.3m long RCC Box Culvert on Jalia Bazar - Josodal UP Road at Chainage 2580m 348493005Upazila kishoreganj-S Dist Kishoreganj7 Minor maintenance of 6.0m long Box Culvert at Ch.0950m on Jalia Bazar-Josodal UP Road. 348493005 Upazila kishoreganj-S Dist Kishoreganj8 Minor maintenance of 12.8m long RCC Girder Bridge at Ch.2985m on Jaila Bazar-Josodal UP Road. 348493005Upazila kishoreganj-S Dist Kishoreganj</t>
  </si>
  <si>
    <t>SupRb</t>
  </si>
  <si>
    <t>27/5/2021</t>
  </si>
  <si>
    <t>SupRB/Kishore/Maint/18-19/W-03
9 Major maintenance of 20.0m long RCC Girder Bridge at CH.0110m on Jalalpur Bazar- Maijkhapon Road. 348493002 Upazilakishoreganj-S Dist Kishoreganj10 Minor maintenance of 30m long RCC Girder Bridge at Ch.3250m on Jalalpur Bazar-Maijkhapon Road. 348493002Upazilakishoreganj-S Dist Kishoreganj11 Minor maintenance of 15m long RCC Girder Bridge at Ch.0060m on Kishoreganj Monipur Ghat to Chawddasata UP via Joybangla Bazar Road. 348493006Upazilakishoreganj-S Dist Kishoreganj12 Minor maintenance of 12.0m long RCC Girder Bridge at Ch.4950m on Kishoreganj Monipur Ghat to Chawddasata UP via Joybangla Bazar Road. 348493006 Upazilakishoreganj-S Dist Kishoreganj13 Minor maintenance of 12.0m long RCC Girder Bridge at Ch.3663m on Kishoreganj Monipur Ghat to Chawddasata UP via Joybangla Bazar Road. 348493006 Upazilakishoreganj-S Dist Kishoreganj14 Minor maintenance of 4.50m long Slab culvert at at Ch.1700m on Chawddasata UP to Darbarpur Bazar Roa. 348493007 Upazilakishoreganj-S Dist Kishoreganj</t>
  </si>
  <si>
    <t>M/S BHOWMIK TRADERS
AKHRA BAZAR KISHOREGANJ-SADAR KISHOREGANJ</t>
  </si>
  <si>
    <t>bhowmiktraders@gmail.com</t>
  </si>
  <si>
    <t>SupRB/Kishore/Maint/18-19/W-04
15 Minor Maintenance of 4.3 m long Slab Culvert on Hossainpur - Pakundia Road at CH2970m 348272002 Upazila Hossainpur Dist kishoreganj16 Minor Maintenance of 4.0 m long RCC Box Culvert on Hossainpur - Pakundia Road at CH3250m 348272002 Upazila Hossainpur Dist kishoreganj17 Minor Maintenance of 4.60 m long RCC Box Culvert on Hossainpur - Pakundia Road at CH3500m 348272002 Upazila Hossainpur Dist kishoreganj18 Minor Maintenance of 3.6 m long RCC Box Culvert on Hossainpur - Bakchanda Road at CH3980 km 348272001 Upazila Hossainpur Dist kishoreganj19 Major Maintenance of 3.5 m long RCC Box Culvert on Hossainpur - Bakchanda Road at CH5003m 348272001 Upazila Hossainpur Dist kishoreganj</t>
  </si>
  <si>
    <t>24/10/2020</t>
  </si>
  <si>
    <t>M/S J.N Enterprise
Pro. Md. Tajul islam, Dampara, Nikli, Kishoreganj</t>
  </si>
  <si>
    <t>jnenterprise76@gmail.com</t>
  </si>
  <si>
    <t>SupRB/Kishore/Maint/20-21/W-109
Minor Maintenance of 341m long PC Girder Bridge on Austagram-Austagram Launchchghat- Sabianagar GC Road at Chainage 895m Road ID. 348022004 under Upazila Austagram Dist. Kishoreganj.</t>
  </si>
  <si>
    <t>DDIRWSP/Kishoreganj/Hossainpur/20-21/RD-02
A. Widening and Strengthening of Gobindapur Chowrasta Bazar Road- Gobindapur UP H/Q Road from Ch. 0000 to 1100 km Road ID 348273005 Salvage Value- Tk. 214695.94 B. Widening and Strengthening of Kapashatia GC-Kishoreganj via Kashera Chowrasta Road from Ch. 2619 to 5300 km Road ID 348272005 Salvage Value- Tk.315710.00 under Upazila Hossainpur District Kishoreganj.</t>
  </si>
  <si>
    <t>30/05/2022</t>
  </si>
  <si>
    <t xml:space="preserve"> </t>
  </si>
  <si>
    <t>WNOBI-Kis/Bha-UZRR-GOB-31
Rehabilitation of R&amp;H-Panaullarchar-Gajaria GC via Bashgari road Ch. 0000-3170 km under Upazila Bhairab, Dist. Kishoreganj</t>
  </si>
  <si>
    <t>CBU-100/Purto-67
Construction of 45.0m Long RCC GIrder Bridge over Fulesshori River on Tarail HQ CHerang GC Road at Ch. 5100m Road ID 348922002 Upazila Tarail District Kishoreganj</t>
  </si>
  <si>
    <t>16/11/2021</t>
  </si>
  <si>
    <t>M/S Challanger Sharif &amp; Bulbul Traders JV, Pro:Md Shariful Islam, Tarail, Kishoreganj.</t>
  </si>
  <si>
    <t>chandsabtjv@gmail.com</t>
  </si>
  <si>
    <t xml:space="preserve"> 	IRIDP-2/KISH/DW-135
a) Improvement of Badla UP- Raituty up road. (Ch.00-2665m) (ID No-348333010)  (b) Construction of 14 no. 0.600mx0.600m culvert at ch. 200m 400m 540m 605m 820m 1050m 1160m 1250m 1450m 1800m 1950m 2080m 2150m 2505m. on the same road. under Itna Upazila. Dist. Kishoreganj.</t>
  </si>
  <si>
    <t>IRIDP-II</t>
  </si>
  <si>
    <t>15/1/2018</t>
  </si>
  <si>
    <t>M/S Challanger 
Batrish, Sadar
 Kishoreganj.</t>
  </si>
  <si>
    <t>M/S SHARIF &amp; BULBUL TRADERS
Pro: Md Shariful Islam Tarail, Kishoreganj.</t>
  </si>
  <si>
    <t>sharifandbulbultraders@gmail.com</t>
  </si>
  <si>
    <t xml:space="preserve"> 	KIRIDP/Karimganj/ W-50
Construction of 72.00m RCC Girder Bridge over Norasundar River on Niamotpur Chauganga GC Road at Ch.2+020 km (ID 348422004) under Karimganj Upazila District-Kishoreganj.</t>
  </si>
  <si>
    <t>KIRIDP</t>
  </si>
  <si>
    <t>22/08/2017</t>
  </si>
  <si>
    <t>30/09/2020</t>
  </si>
  <si>
    <t>FDR/Kis/20-21/UZR/W-07
Itna-Jawarhat Road (Ch. 00-2560m) upazila: Itna, District- Kishoreganj.</t>
  </si>
  <si>
    <t xml:space="preserve">HFMLIP/Kishore/18-19/W-284
Improvement of Mohontala Bazar- Santipur via chandpur bazar road via at Ch. 00-2500m Under Austogram Upazila Dist Kishoreganj
</t>
  </si>
  <si>
    <t xml:space="preserve"> 	490322</t>
  </si>
  <si>
    <t xml:space="preserve"> 26/11/2020</t>
  </si>
  <si>
    <t xml:space="preserve">HILIP/19/WD16/MEW-KIS/Itn-02
Part-A) Minor Earth work on Baribari - Sahila Road at ch.0m - 1700m under Itna Upazila,Dist-Kishoreganj. ID No. - 348335015 (Component-2)
Part-B) Minor Earth work on Drama Ferryghat – Aralia Ferryghat Road at ch.00 - 5700m under Itna Upazila, Dist.-Kishoreganj. ID No-348335001   </t>
  </si>
  <si>
    <t>23.07.2020</t>
  </si>
  <si>
    <t>08.12.2020</t>
  </si>
  <si>
    <t xml:space="preserve">HILIP/19/WD15/MEW-KIS/Itn-02
Minor Earth work onItna - Silni- Elongjuri Road at ch.4281m - 6500m under Itna Upazila,Dist-Kishoreganj. ID No. - 348333001 </t>
  </si>
  <si>
    <t>HILIP/18/WD19/R.maint./KIS-05
Maintenance work of Itna-Kakailchew road at ch. 00-4300m under Itna Upazial Dist Kishoreganj. ID No-348332004</t>
  </si>
  <si>
    <t>11.07.2019</t>
  </si>
  <si>
    <t>HILIP/19/WD14/VP-KIS/Aus-06
Village Protection work on Sapantor under Austogram Upazila, Dist.-Kishoreganj . EL=624 m</t>
  </si>
  <si>
    <t>26.06.2020</t>
  </si>
  <si>
    <t>M/S Shahil Enterprise
Station Road
Sadar, Kishoreganj</t>
  </si>
  <si>
    <t>FDR/Kis/18-19/UZR/W-05
Pakundia-Hossainpur Road upazila: Pakundia, District-Kishoreganj</t>
  </si>
  <si>
    <t>23/09/2019</t>
  </si>
  <si>
    <t>MRRIDP/18/KISH/PAKU/VR/18
a Improvement of Pakundia -Pulerghat road Lenji buiyah shop via Narandi bazar Road by BC Ch.500-1900m Road ID No- 348795161 under Pakundia Upazila Distrct.-Kishoreganj.
b Improvement of Chilakara-Adarshapara Bazar Road by BC Ch.1000-3000m Road ID No- 348794038 under Pakundia Upazila Distrct.-Kishoreganj.
c Improvement of Monira kanda Bazar-Tarakandi Filling Station via Degreer char Road by BC Ch.00-2000m Road ID No-348795135 under Pakundia Upazila Distrct.-Kishoreganj.</t>
  </si>
  <si>
    <t>26/6/2019</t>
  </si>
  <si>
    <t xml:space="preserve">TULO/KSR/W-04
(a) Construction of (a) Katiadi Poura Bhumi Office Building at Katiadi Upazila
(b) Construction of Kargaon Bhumi Office Building at Katiadi Upazila </t>
  </si>
  <si>
    <t>28/1/2018</t>
  </si>
  <si>
    <t>M/S Momonul Haque
Bhairab, Kishoreganj</t>
  </si>
  <si>
    <t>e-Tender/LGED/Kish/GOBM/19-20/W-17
Holichia GC-Sararchar GC Road(Ch. 00-5925m) upazila: Bajitpur, District-Kishoreganj</t>
  </si>
  <si>
    <t>13/06/2020</t>
  </si>
  <si>
    <t>HFMLIP/Kishore/18-19/W-266
Improvement of Raituti UP Fatehpur GC via kandapara Bazar Road at ch. 1125m-3200m. Road ID No. 348333011 Union Road Itna Part Under Itna Upazila Dist. Kishoreganj for FY 2018-19.</t>
  </si>
  <si>
    <t xml:space="preserve">HFMLIP/Kishore/18-19/W-273
Improvement of Bajitpur GC to Chatirchar UP Road via Kailag UP Kukrari Bazar Nunur Haor Bajitpur Part Road at Ch. 2600-6000m Road ID No. 348063010 by 1. Earth Works 2. Pavement Works RCC Road 3. Structure Work Different size 10 nos. Box Culvert4. Protective Works under Upazila Bajitpur District Kishoreganj </t>
  </si>
  <si>
    <t>SC-MC-MKC (JV)
Fishery Road
Sadar, Kishoreganj</t>
  </si>
  <si>
    <t>scmcmkcjv@gmail.com</t>
  </si>
  <si>
    <t>KIRIDP/Sadar/W-91
a Maintenance of Nallah-Charuakandi Road Ch. 00-00m-2806.00m ID-348494057 under Sadar Upazila Dist-Kishoreganj.b Maintenance of Moulla Para-Hossainpur Katiarchar to Bisha Road via Patankandi School to Paravanga Latibpur Road Ch. 00-00m-3023.00m ID- 348494060 under Sadar Upazila Dist-Kishoreganj.c Maintenance of Bramman kochuri- Salams More to Kagikata Road Ch.00-00m-1965.00m ID- 348494062 under Sadar Upazila Dist-Kishoreganj.d Maintenance of Siddheshari- Kalibari-Boulai road to Jalia Bazar Joshodal Road Ch. 00-00m-456.00m ID- 348494063 under Sadar Upazila Dist-Kishoreganj.e Maintenance of Satal-Josodal Madhyapara Rashid Mia shop Amatishibpur Uttarpara end point moore via amatishibpur graveyard Road Ch. 00-00m-1804.00m ID- 348494064 under Sadar Upazila Dist-Kishoreganj.</t>
  </si>
  <si>
    <t>28/5/2018</t>
  </si>
  <si>
    <t>30/11/2019</t>
  </si>
  <si>
    <t>M/S Shameem Construction
Nagua, Kishoreganj</t>
  </si>
  <si>
    <t>smshameemconstruction@gmail.com</t>
  </si>
  <si>
    <t>MASUM CONSTRUCTION
Fishery Road
Sadar, Kishoreganj</t>
  </si>
  <si>
    <t>Keya Construction
Karimganj, Kishoreganj</t>
  </si>
  <si>
    <t>keya.constn@gmail.com</t>
  </si>
  <si>
    <t>MH-JN(JV)
Pro. Md. Mominul Haque, Ranir Bazar, Bhairab, Kishoreganj</t>
  </si>
  <si>
    <t>mhjnjv@gmail.com</t>
  </si>
  <si>
    <t>UTMIDP-ITNA/KISH/WR-46
Improvement of road from Itna-CHamta GC Road at Ch. 1000-2500m. Under Itna Upazila Dist Kishoreganj Road ID 348332003</t>
  </si>
  <si>
    <t>M/S mominul Haque
Ranir Bazar, Bhairab
Kishoreganj</t>
  </si>
  <si>
    <t>M/S J.N Enterprise
Nikli, Kishoreganj</t>
  </si>
  <si>
    <t xml:space="preserve">Techbay international
Castle Contessa (1St Floor), House No-05, Road No-2/D, Block-J, Baridara, Dhaka-1212
</t>
  </si>
  <si>
    <t>KIRIDP/(Tarail)/W-16
a) Improvement of Purura RHD-Taljanga GC via Kundrati Road (ID: 348922012), (Ch: 0.50-2.893km &amp; 4.04-6.48km) under Tarail Upazila, District: Kishoreganj. b) Improvement of Bhausher Bazar-Dehundra UP via Kaniya Para Road (ID: 348923019), (Ch: 0-1.115km) under Tarail Upazila, District: Kishoreganj. c) Improvement of Dhamiha UP Office-Bhausher Bazar Kazla Ferryghat Road (ID: 348923009), (Ch: 2.436-2.936km) under Tarail Upazila, District: Kishoreganj.</t>
  </si>
  <si>
    <t>23/2/2017</t>
  </si>
  <si>
    <t>31/5/2019</t>
  </si>
  <si>
    <t>KIRIDP/Nikli/w-52
Construction of 39.00 RCC Girder Bridge on Mirjapur - Mojlishpur Bazar Road Ch. 0350 km ID 348765075.</t>
  </si>
  <si>
    <t>24/8/2017</t>
  </si>
  <si>
    <t xml:space="preserve">KIRIDP/Tarail/W-16a
Remaining work for Improvement of (a) Purura RHD - Taljanga GC via Kundrati road at Ch. 500 - 2893m (Road ID: 348922012) (b) Bhausher bazar - Dehunda UP via Kaniyapara road at Ch. 00 - 1250m (Road ID: 348923019) (c) Damiha UP - Bhausher bazar Kazla Ferryghat (Kolla Chowrasta bazar ) road at Ch. 2436 - 2936m (Road ID:348923009) under Upazila: Tarail, District: Kishoreganj </t>
  </si>
  <si>
    <t xml:space="preserve">M/S Mominul Hoque &amp; M/S Shahil Enterprise (jv), Pro. Md. Mominul Hoque, Ranir Bazar, Bhairab, Kishoreganj </t>
  </si>
  <si>
    <t>shahilandmominuljv@gmail.com</t>
  </si>
  <si>
    <t>CBU-100/Purto-73
Construction of 96.0m long PSC Girder Bridge over Shihara Khal on Charigram Ferryghat-Ghagra H/School road at Ch.2020m (Road ID: 348594008) Under Upazila : Mithamoin, District : Kishoreganj</t>
  </si>
  <si>
    <t xml:space="preserve">21/1/2021 </t>
  </si>
  <si>
    <t xml:space="preserve">M/S Mominul Hoque &amp; M/S Shahil Enterprise (jv)Ranir Bazar, Bhairab, Kishoreganj </t>
  </si>
  <si>
    <t xml:space="preserve">M/S Shahil Enterprise Station Road Kishoreganj </t>
  </si>
  <si>
    <t>Md Moyenuddin(Bashi) Ltd &amp;
Mominul Haque (Jv)
Dhanmondi, Dhaka-1207</t>
  </si>
  <si>
    <t xml:space="preserve"> 	CIB-Kis-W-94
Const. of 590 m long PSC Girder Bridge over Uzanshimul Dhanu river on Itna Chamraghat RHD Bolda-Jawar Hat GC via Raituty-Hijoljani Itna part Road at Ch.10540m under Itna Upazila District Kishoreganj Road ID348332008 (Package No : CIB-Kis-W-94)</t>
  </si>
  <si>
    <t>Md Moyenuddin(Bashi) Ltd 
Dhanmondi, Dhaka-1207</t>
  </si>
  <si>
    <t>M/S Mominul Haque, Bhairab Kishoreganj.</t>
  </si>
  <si>
    <t>KIRIDP/Karimganj &amp; Nikli/W-3
(i) Improvement of Khudirjangal-Dewangonj Bazar Road by BC at Ch-0+970-2+400 km &amp; 3+783-4+353m( ID348424027) under Karimganj &amp; Nikli Upazila Dist-Kishoreganj.
(ii) Improvement of Kiraton Samity Ghar-fazilkhali Bazar Road by BC at Ch-1+060-3+660 km (ID 348424035) under Karimganj &amp; Nikli Upazila Dist-Kishoreganj.</t>
  </si>
  <si>
    <t>30/10/2020</t>
  </si>
  <si>
    <t>MBEL-MH(JV)
Ranir Bazar, Bhairab
Kishoreganj</t>
  </si>
  <si>
    <t>KIRIDP(Nikli &amp; Karimganj)/W-1
Improvement of Nikli-Soharmul-Karimganj Ch.0+00-8+200km &amp; Gunodhar GC-Mojlishpur GC Ch.0+00-2+260km Road ID-348762007 &amp; 348422009 Under Nikli &amp; Karimganj Upazila, Dist: Kishoreganj.</t>
  </si>
  <si>
    <t>27/4/2017</t>
  </si>
  <si>
    <t>mominuljvibrahim
New Town, Kishoreganj.</t>
  </si>
  <si>
    <t>mominuljvibrahim@gmail.com</t>
  </si>
  <si>
    <t>KIRIDP/Tarail/W-62
Construction of 60m long RCC Girder Bridge at Maguri Community Clinic-Chowganga GC road on Norosundha River at Ch. 1+800km (ID : 348924048)</t>
  </si>
  <si>
    <t>21/05/2017</t>
  </si>
  <si>
    <t>M/S Mominul Haque
Bhairab Kishoreganj..</t>
  </si>
  <si>
    <t>M/S Ibrahim Construction
New Town, Kishoreganj.</t>
  </si>
  <si>
    <t>msibrahimconstruction@yahoo.com</t>
  </si>
  <si>
    <t xml:space="preserve"> 	KIRIDP/Bajitpur/W-67
a)  Maintenance of R&amp;H Road-Thana HQ Road by BC at Ch. 00-1900m ID 348064008 under Bajitpur Upazila Dist Kishoreganj.  
b)  Maintenance of Bajitpur Bazar-Chandragram Road by BC at Ch.00-5050m ID 348064009 under Bajitpur Upazila Dist Kishoreganj.     
c)  Maintenance of Sararchar GC-Ramdi Roat by BC at Ch. 508-2475m ID 348064010 under Bajitpur Upazila Dist Kishoreganj.                                                                                                                                                    </t>
  </si>
  <si>
    <t>14/2/2019</t>
  </si>
  <si>
    <t>14/02/2019</t>
  </si>
  <si>
    <t>Mozammel Hoque
630 Kamalpur Upazila: Bhairab Dist. Kishoreganj</t>
  </si>
  <si>
    <t>mojammelhaq.b@gmail.com</t>
  </si>
  <si>
    <t xml:space="preserve">e-Tender/LGED/Kish/GOBM/19-20/W-14
1- Rehabilitation of South Kolapara Road by RCC Pavement from Ch. 00m-243m. Road ID-3484925033. under Sadar Upazila District- Kishoreganj. 2- Periodic Maintenance of Kishoreganj Karimganj Zila Porishad to Sadar upazila Road from Ch. 1000m-2000m. Road ID-3484932012. under Sadar Upazila District- Kishoreganj. </t>
  </si>
  <si>
    <t>MSE-MMH-JV
Natokghar Lane
Sadar, Mymensingh.</t>
  </si>
  <si>
    <t>egp.semmh@gmail.com</t>
  </si>
  <si>
    <t>e-Tender/LGED/Kish/GOBM/19-20/W-15
Periodic Maintenance of Boulai Natun Bazar-Jalia Bazar via Boulaui UP Road from Ch. 00m-6230m. Road ID-3484933004. under Sadar Upazila District- Kishoreganj. Salvaged Materials Cost Tk. 47334.00</t>
  </si>
  <si>
    <t>Md. Mohibul Haque
Gaffargaon, Mymensingh</t>
  </si>
  <si>
    <t>M/S Shohel Enterprise
Gafargaon, Mymensingh</t>
  </si>
  <si>
    <t>e-Tender/LGED/Kish/GOBM/19-20/W-18
Periodic Maintenance of Jalia Bazar-Josodal UP Road from Ch. 00m-5307m Road ID-348493005 under Sadar Upazila District- Kishoreganj. Salvaged Materials Cost Tk. 7892.00</t>
  </si>
  <si>
    <t>22/3/2020</t>
  </si>
  <si>
    <t>M/S Dhiman Construction
Dhaka</t>
  </si>
  <si>
    <t>e-Tender/LGED/Kish/GOBM/19-20/W-19
Periodic Maintenance Widening and overlay of Kaltia-Souljani Road from Ch. 00m-4450m. Road ID-348493017. under Sadar Upazila District- Kishoreganj. Salvaged Materials Cost Tk. 206690.00</t>
  </si>
  <si>
    <t>M/S Ibrahim Construction
 New Town, Kishoreganj.</t>
  </si>
  <si>
    <t>e-Tender/KIS/GOBM/2020-2021/W-28 
Widening of Katiadi-Gachihata Hat Road from Ch. 5720m-9650m, Road ID: 348453003, under Upazila: Katiadi, District: Kishoreganj</t>
  </si>
  <si>
    <t>17/2/2021</t>
  </si>
  <si>
    <t>17/6/2021</t>
  </si>
  <si>
    <t>M/S Mominul Haque
Bhairab Kishoreganj.</t>
  </si>
  <si>
    <t xml:space="preserve">	KIRIDP/Itna/W-55
Construction of 96.00m long PSC Girder Bridge on Raytuti UP-Uttat Razi-Kalna Hat road over Mogra river Ch. 0+400km. (ID: 348333006)</t>
  </si>
  <si>
    <t xml:space="preserve"> e-Tender/LGED/Kish/GOBM/19-20/W-17
Periodic Maintenance of Hilochia GC-Sararchar GC Road from Ch. 00m-5925m. Road ID-348062001 under Bajitpur Upazila District- Kishoreganj</t>
  </si>
  <si>
    <t>KIRIDP/Itna/W-56
Construction of 96.00m long PSC Girder Bridge on Raytuti UP-Uttat Razi-Kalna Hat road over Rajebone river Ch. 0800km.ID 348333006.</t>
  </si>
  <si>
    <t>KIRIDP/Austagram/W-10
(i) Dev. of Astogram-Boro Haor-Gagra UP road by RCC at Ch-0+974-6+600 km
 (ID No-348023010) 
(.ii) Improvement of Upazila H/Q-Sonaidighi Poschimpara Mosque via Roatary Degree College road by RCC at Ch-0+134-1+200 km 
(ID No-348024030) under Austagram Upazila District-Kishoreganj.</t>
  </si>
  <si>
    <t>M/S Mominul Haque
Ranirbazar, Bhairab
Kishoreganj</t>
  </si>
  <si>
    <t xml:space="preserve"> 	KIS/AF- 51
Rehabilitation of-
a) Sararchar GC - Pirijpur Bazar RHD (ID-348062012) (Ch. 0000 - 4850 m)
b) Bajitpur-Kuliarchar Road (Bajitpur part) (ID-348062003) (Ch. 0000-4004 m)
c) Dilalpur GC - Kuliarchar UZ HQ via Nazirdighi Road (Bajitpur part) (ID-348062010) (Ch. 0000-2730 m)
d) Bajitpur- Ruderpudda via Sharishapur (Bajitpur part) (ID-348062006) (Ch. 0000-6220 m) Upazila Bajitpur.</t>
  </si>
  <si>
    <t>26/1/2020</t>
  </si>
  <si>
    <t>24/5/2021</t>
  </si>
  <si>
    <t>KIS/AF-53
a. Rehabilitation of Katiadi-Manikkhali GC Rd. ID-348452002 Ch. 0000-7695m. Upazila Katiadi.
b Dhuldia GC-Manikkhali GC via Gachihata Rd. ID-348452005 Ch. 0000-5910 Km. Upazila KatiadiUnder Kishoreganj District</t>
  </si>
  <si>
    <t xml:space="preserve">KIS/AF-55
Rehabilitation of
A) Tarail HQ - Cherang GCC Road (ID-348922002) (Ch. 0000-6318 m) Upazila Tarail; (Salvage amount BDT:7,93,217.00)
B) Tarail HQ-Chowganga GC via Damiha UP (Tarail Part) (ID-348922008) (Ch. 0000-5876 m) Upazila Tarail; (Salvage amount BDT: 35,69,037.00)
</t>
  </si>
  <si>
    <t xml:space="preserve"> 	KIS/AF-84
Rehabilitation of 
a Mithamoin GC Sadar-Nikli Chuntikhali Ghat Road Mithamoin Part ID-348592008 Ch. 0000-3500Km. Upazila Mithamoin Dist. Kishoreganj.
b Austagram- Lakhai road via Ekurdia Dalarkandi Road ID-348022011 Ch. 0513-6120 Km. Upazila Austagram Dist. Kishoreganj</t>
  </si>
  <si>
    <t xml:space="preserve">	TULO/KSR/W-03
Construction of (a) Shorarchar Bhumi Office Building at Bajitpur Upazila 
(b) Construction of Dhigirpar Bhumi Office Building at Bajitpur Upazila </t>
  </si>
  <si>
    <t xml:space="preserve">TULO/KSR/W-05
(a) Construction of a Simulkandi Bhumi Office Building at Bhairab Upazila 
b Construction of Usmanpur Bhumi Office Building at Kuliarchr Upazila </t>
  </si>
  <si>
    <t xml:space="preserve"> M/S Challenger
Batrish, Sadar, Kishoreganj</t>
  </si>
  <si>
    <t xml:space="preserve">ms_challenger1@yahoo.com </t>
  </si>
  <si>
    <t>MRRIDP/20/KISH/MITH/VR/RCC/95
Improvement of Hossenpur Uriond - Mithamoin Katkhal Road ID 348595018 by RCC Ch 00-980m under Mithamoin Upazila Dist.-Kishoreganj.</t>
  </si>
  <si>
    <t>M/s. Maitry Builders
749, East Medda
Brahmanbaria Sadar
Brahmanbaria.</t>
  </si>
  <si>
    <t>kazi.zahidul2015@gmail.com</t>
  </si>
  <si>
    <t>MRRIDP/20/KISH/KARI/UNR/102
Improvement of Karimganj UP HQ - Beltoli Bazar via Soterodoria Road ID 348423009 by BC Ch 3850-8378m under Karimganj Upazila Dist.-Kishoreganj.</t>
  </si>
  <si>
    <t>24/06/2020</t>
  </si>
  <si>
    <t>29/06/2021</t>
  </si>
  <si>
    <t xml:space="preserve">M/S. Maitry Builders &amp; Sarkar Constraction JV </t>
  </si>
  <si>
    <t xml:space="preserve">nurulkis2020@gmail.com </t>
  </si>
  <si>
    <t xml:space="preserve"> MRRIDP/20/KISH/MITH/UNR/RCC/94
Improvement of Dhaki UP office- Atpasha Bazar Road ID 348593006 by RCC Ch 00-4100m under Mithamoin Upazila Dist.- Kishoreganj.</t>
  </si>
  <si>
    <t>Sarkar Constraction
Abdullapur
Austagram, Kishoreganj</t>
  </si>
  <si>
    <t>sarkarconstn@gmail.com</t>
  </si>
  <si>
    <t>MRRIDP/20/KISH/MITH/VR/RCC/96
Improvement of Bagadia Ferryghat-Elongjuri Ferryghat via Alua village Road ID 348594018 by RCC Ch 00-2000m under Mithamoin Upazila Dist.-Kishoreganj.</t>
  </si>
  <si>
    <t>MRRIDP/20/KISH/MITH/VR/RCC/97
Improvement of Charigram village-Khoishor Ferryghat via Murshidpur village Road ID 348594024 by RCC Ch 00-5000m under Mithamoin Upazila Dist.-Kishoreganj.</t>
  </si>
  <si>
    <t>M/S. Mirza Construction &amp; MASUM Construction (JV), HARUA(BARA BARI), Sadar, Kishoregonj</t>
  </si>
  <si>
    <t>mmcandmcjv@gmail.com</t>
  </si>
  <si>
    <t xml:space="preserve">MRRIDP/19/KISH/HOSS/BRDG/UZR/90
Construction of 45m long RCC Girder Bridge-Fatik Kali Bridge-at Kapasiatia GC Kishoreganj via Keshera Chourasta Road Ch. 4775m Road ID-348272005 Upazila-Hossainpur District-Kishoreganj. </t>
  </si>
  <si>
    <t>M/S Mirza Construction
Medical Road, Jamalpur</t>
  </si>
  <si>
    <t>HTBL-SAC (JVCA)
Punam Palace, H/N: 464, 1st Kandirpar, Badurtala, Cumilla</t>
  </si>
  <si>
    <t>htblsa2020@gmail.com</t>
  </si>
  <si>
    <t>MRRIDP/20/KISH/HOSS/BRDG/UZR/109
Construction of 40m long PC Girder at Ch3780m on Hossainpur -Pakundia Road Road ID. 348272002 under UpazilaHossainpurDistrict Kishoreganj</t>
  </si>
  <si>
    <t>Hassan Techno Builders Ltd.
Punam Palace, Holding No: 464, 1st Kandirpar, Badurtala, Adarsha Sadar, Comilla</t>
  </si>
  <si>
    <t>S ALAM CONSTRUCTION
74, GAITAL, KISHOREGANJ.</t>
  </si>
  <si>
    <t>salamkconstruction@gmail.com</t>
  </si>
  <si>
    <t>MRRIDP/18/KISH/ITNA/UZR/RCC/21
Improvement of Itna-Dhanpur GC Road by RCC Ch.00-6500m Road ID No-348332006 under Itna Upazila Distrct.-Kishoreganj.</t>
  </si>
  <si>
    <t>M/S Ibrahim Construction
Newtown, Kishoreganj</t>
  </si>
  <si>
    <t>MRRIDP/20/KISH/BAJI/MAINT/UNR/105
Maintenance of Dilalpur UP-Gazirchar UP via Noapara Bazar Road ID 348063005 with Widening Ch 2700-5300m under Bajitpur Upazila Dist.-Kishoreganj.</t>
  </si>
  <si>
    <t>M/S Mominul Haque Enterprise &amp; M/S J.N Enterprise (Jv), Pro. Md. Mominul Haque, Ranir Bazar, Bhairab, Kishoreganj</t>
  </si>
  <si>
    <t>mominuljnjv2021@gmail.com</t>
  </si>
  <si>
    <t>MRRIDP/20/KISH/NIKL/BRDG/VR/108
Construction Of 95.00m Excluding 60m viaduct Long PC Girder Bridge On Nikli Singpur Road - Dakkhin Dampara Norsunda River at Ch. 470m under Nikli Upazila District Kishoreganj. Road ID No 348765076</t>
  </si>
  <si>
    <t>M/S J.N Enterprise
Dampara, Nikli, Kishoreganj</t>
  </si>
  <si>
    <t>A.J Taiyeba Enterprise
Akhra Bazar
Kishoreganj</t>
  </si>
  <si>
    <t xml:space="preserve">ajtaiyeba@gmail.com </t>
  </si>
  <si>
    <t>MRRIDP/20/KISH/HOSS/BRDG/UNR/110
Construction of 20m long RCC Hollow-Slab Bridge Kalian Bridge at Ch. 4100m on Sidla UP-Kalian Road Road ID. 348273011 under Upazila Hossainpur District Kishoreganj.</t>
  </si>
  <si>
    <t>30/3/2022</t>
  </si>
  <si>
    <t xml:space="preserve">M.M. Builders &amp; Engineers Ltd and M/S Mominul Hoque (JV), Pro : Md. Mohiuddin Moin, 127 (6th Floor), Road No-10, Block-C, Nikaton, Gulshan-1, Dhaka-1212 </t>
  </si>
  <si>
    <t>meblmhjv2019@gmail.com</t>
  </si>
  <si>
    <t>CIB-Kis-W-92
Const. of 450m Long PSC Girder Bridge Over Beel Marksha river on Austogram-Badghat-Kalma UP Office road at Road at Ch.2820m under Austogram Upazila Dist Kishoreganj Road Id348023004 (Package No: CIB-Kis-W-92)</t>
  </si>
  <si>
    <t>16/8/2020</t>
  </si>
  <si>
    <t xml:space="preserve">M.M. Builders &amp; Engineers Ltd 
Pro : Md. Mohiuddin Moin 127 (6th Floor), Road No-10 Block-C, Nikaton, Gulshan-1, Dhaka-1212 </t>
  </si>
  <si>
    <t>mebel_dhaka12@yahoo.com</t>
  </si>
  <si>
    <t>M/S Mominul Haque
Bhairab, Kishoreganj</t>
  </si>
  <si>
    <t>CIB-Kis-W-96
Construction of 362m long PSC Girder Bridge over Ghora Utra river on Kazipara village to Mosharkandi Moshzid road via Khilapara road at ch.oom under Mithamain Upazila, District: Kishoreganj. [Road ID.:348595075]</t>
  </si>
  <si>
    <t>16/01/2024</t>
  </si>
  <si>
    <t>HFMLIP/Kishore/17-18/W-307
Re-construction of Itna- Azmiriganj GC Road at Ch : 00-5550m  under Itna Upazila. Dist. Kishoreganj by RCC (Road ID 348332002)</t>
  </si>
  <si>
    <t>HILIP/18/WD20/on maint-C2/KIS-06
Maintenance Work of Dhalarkandi road at ch. 00-1000m under Austagram Upazila Dist Kishoreganj. ID No. 348025022.</t>
  </si>
  <si>
    <t>HILIP/18/WD14/VP-KIS/Itn-06
Village Protection work on Chachua fenani  under Itna Upazila, Dist.-Kishoreganj . EL=1050m</t>
  </si>
  <si>
    <t>19.5.2020</t>
  </si>
  <si>
    <t>HILIP/18/WD9/LG-KISH/Mit-05
Construction of Mithamoin Bazar Boat Landing Ghat Under Mithamoin Upazila Dist-Kishoreganj.</t>
  </si>
  <si>
    <t>28.10.2019</t>
  </si>
  <si>
    <t>RS-SKJV
Purbo Medda, Brahmanbaria-sadar, Brahmanbaria</t>
  </si>
  <si>
    <t>RSSKJV@gmail.com</t>
  </si>
  <si>
    <t>HILIP/18/WD19/R.maint./KIS-07
Maintenance work of Austagram-Adampur GC Road at ch. 00-1300m 7890m-9220m and 13430m-14600m under Austagram Upazial Dist Kishoreganj. ID No-348022003 E.L3800m</t>
  </si>
  <si>
    <t>16.06.2019</t>
  </si>
  <si>
    <t>21.06.2020</t>
  </si>
  <si>
    <t>MS RS Construction
East Medda, Brahmanbaria</t>
  </si>
  <si>
    <t>ms.rsconstruction@yahoo.com</t>
  </si>
  <si>
    <t>Sarkar Constraction
Abdullahpur Upazila: Austagram Dist. Kishoreganj</t>
  </si>
  <si>
    <t>HILIP/18/WD19/R.maint./KIS-08
Maintenance work of Gopdighi UP Office-Bogadia Bazar Road at ch. 3000-5174m under Mithamoin Upazial Dist Kishoreganj. ID No-348593005</t>
  </si>
  <si>
    <t>17.07.2019</t>
  </si>
  <si>
    <t>HILIP/19/WD2/UZR-KIS/Aus-01
Part-A Improvement of  Austagram-Mohishertillia-Gagra GC -Mithamoin road  at(Ch. 5781m-11490m)   under Austogram Upazila, Dist .Kishoreganj IDno.348022008
Part-B)Const. of  14nos U-drain  size .625mx.600m  in Diff. Chainage on the same alignment
Part-C )Const. of  12 nos Pipe Culvert   in Diff. Chainage on the same alignment
Part-D )Const. of 2 nos. of RCC Box Culvert  3.00mx3.00m at Ch. 4233 &amp; 4974m on the same alignment</t>
  </si>
  <si>
    <t>12.02.2020</t>
  </si>
  <si>
    <t>KIRIDP/Bajitpur/W-95
a Improvement of Sararchar-Kuliarchar-Kamalpur Rail Crossing to Mirapur via Balla-Kamalpur Govt. Primary School Road Ch00-430m 348064090 under Bajitpur Upazila Dist. Kishoreganj.b Improvement of Sararchar-Mirapur to Bhagalpur Bustand via Robir Bazar Road Ch00-3190m 348064091 &amp; Construction of 4 nos U-Drain under Bajitpur Upazila Dist. Kishoreganj.</t>
  </si>
  <si>
    <t>26/4/2020</t>
  </si>
  <si>
    <t>KIRIDP/Bajitpur/W-96
1 Improvement of Jahurul Islam Road Mostu Mia House to Medical College by RCC Ch 00-560m and Construction of Surface Drain.2 Improvement of Jahurul Islam Medical College front to Bhagalpur Rail Crossing and Link Road by RCC Ch. 00-560m ID No 348064020 under Bajitpur Upazila Dist Kishoreganj.</t>
  </si>
  <si>
    <t>24/11/2019</t>
  </si>
  <si>
    <t>22/11/2020</t>
  </si>
  <si>
    <t>MH- JN (JV)
Kishoreganj</t>
  </si>
  <si>
    <t>HILIP/18/WD4/VR-KIS/NIK-08
Part-A Improvement of Morolbari Katalkandi GC road at ch. 00-3000m. under nikli Upazila Dist.- Kishoreganj. ID No-348764058Part-B Cons. Of 11 nos U-Drain at ch.340m 670m 835m 1050m 1450m 1930m 1980m 2130m 2330m 2660m &amp; 2970m on Morolbari Katalkandi GC road at under nikli Upazila Dist.- Kishoreganj. ID No-348764058Part-C Cons. Of Protective work at ch. 154-190m on Morolbari Katalkandi GC road at under nikli Upazila Dist.- Kishoreganj. ID No-348764058</t>
  </si>
  <si>
    <t>09.06.2019</t>
  </si>
  <si>
    <t>16.06.2020</t>
  </si>
  <si>
    <t>M/S J.N ENTERPRISE
Dampara, Nikli
Kishoreganj</t>
  </si>
  <si>
    <t>HILIP/18/WD19/R.maint./KIS-09
Maintenance work of Nikli Upazila HQ-RHD near Korgaon GC Road at ch. 00m-4132m under Nikli Upazial Dist Kishoreganj. ID No-348762005</t>
  </si>
  <si>
    <t>19.03.2021</t>
  </si>
  <si>
    <t xml:space="preserve"> 08.11.2020</t>
  </si>
  <si>
    <t>HILIP/19/WD13/IRRI-KIS/Aus-16
Construction of Irrigation Drain on Dhalesshari River to Dighirpar under Austagram Upazila DIst.-Kishoreganj. E.L500m</t>
  </si>
  <si>
    <t>25/05/2020</t>
  </si>
  <si>
    <t>27/08/2020</t>
  </si>
  <si>
    <t>M/S J.N Enterprise Dampara, Nikli, Kishoreganj</t>
  </si>
  <si>
    <t>e-Tender/KIS/GOBM/2020-2021/ W-35
Rehabilitation of 15m Bridge on Tarail RHD-nilgonj GCC Road at Ch. 8742 Road ID-348922001 under Upazila Tarail District Kishoreganj</t>
  </si>
  <si>
    <t>13/06/2021</t>
  </si>
  <si>
    <t xml:space="preserve">Ma Business Center Gaital, Kishoreganj </t>
  </si>
  <si>
    <t>ma.business.center.89@gmail.com</t>
  </si>
  <si>
    <t xml:space="preserve">HILIP/19/WD13/IRRI-KIS/Itn-12
Construction of Irrigation Drain on Guchir Dair River Bank- Amai Hali Haor under Itna Upazila, Dist: Kishoreganj(EL=500m) </t>
  </si>
  <si>
    <t>11.05.2020</t>
  </si>
  <si>
    <t>16.08.2020</t>
  </si>
  <si>
    <t xml:space="preserve">	HILIP/19/WD13/IRRI-KIS/Itn-13
Construction of Irrigation Drain on Namakara River Bank - Mriga Haor under Itna Upazila, Dist: Kishoreganj(EL=500m) </t>
  </si>
  <si>
    <t>HILIP/19/WD14/VP-KIS/Mit-19
Village protection work on Bhaherchar under Mithamoin Upazila, District-Kishoreganj. (EL-750m)</t>
  </si>
  <si>
    <t>17/02/2022</t>
  </si>
  <si>
    <t>M/s Alamgir Enterprise
K.B.Ismail Road , Sadar, Mymensingh</t>
  </si>
  <si>
    <t>ms.alamgirenterprise1987@gmail.com</t>
  </si>
  <si>
    <t>HILIP/18/WD20/on maint-C2/KIS-05
Maintenance Work of Chatir Char-Sapmari road at ch. 00-2500m under Nikli Upazila Dist Kishoreganj. ID No. 348765047.</t>
  </si>
  <si>
    <t>20.11.2019</t>
  </si>
  <si>
    <t>19.07.2020</t>
  </si>
  <si>
    <t>Esha Traders
Itna. Kishoregonj</t>
  </si>
  <si>
    <t>eshatradeers@gmail.com</t>
  </si>
  <si>
    <t xml:space="preserve">HILIP/19/WD13/IRRI-KIS/Itn-14
Construction of Irrigation Drain on Dhanu River Bank - Katiar Diga Haor via concern para village under Itna Upazila, Dist: Kishoreganj(EL=950m) </t>
  </si>
  <si>
    <t>03.03.2021</t>
  </si>
  <si>
    <t xml:space="preserve">HILIP/19/WD13/IRRI-KIS/Itn-15
Construction of Irrigation Drain on Itna Charma Ghat RHD road - Katiar Kona beside Dash para Village under Itna Upazila, Dist: Kishoreganj(EL=900m) </t>
  </si>
  <si>
    <t>Rana Builders(Pvt) Ltd &amp; M/S Zakir Enterprise(Jv)
370/KA, Jobeda Mension, Jghawtala, Comilla</t>
  </si>
  <si>
    <t>ranabuilderszakirjv@gmail.com</t>
  </si>
  <si>
    <t>CIB-Kis-W-93
Const. of 494m long PSC Girder Bridge over Nama Kara river on Itna Azmiriganj GC Road at ch.13440m under Itna Upazila Dist Kishoreganj Road ID348332002 (Package No: CIB-Kis-W-93)</t>
  </si>
  <si>
    <t>Rana Builders(Pvt) Ltd
370/KA, Jobeda Mension, Jghawtala, Comilla</t>
  </si>
  <si>
    <t>M/S Zakir Enterprise</t>
  </si>
  <si>
    <t>zakirhossain833@yahoo.com</t>
  </si>
  <si>
    <t>Dolly Construction Ltd
Sena Kallan Bhaban
195 Motijeel C/A, Dhaka</t>
  </si>
  <si>
    <t>FDR/Kis/17-18/UZR/W-01
Hossainpur-Pakundia Road Ch. 00-3800m upazila: Hossainpur, District-Kishoreganj</t>
  </si>
  <si>
    <t>FDR/Kis/17-18/UZR/W-02
Hossainpur-Backchanda GC Road Ch. 73-9900m upazila: Hossainpur, District-Kishoreganj</t>
  </si>
  <si>
    <t>FDR/Kis/17-18/UZR/W-03
Roderpudda GC-Bajitpur GC Road Ch. 00-7450m upazila: Nikli, District-Kishoreganj</t>
  </si>
  <si>
    <t>M/S Nitul Enterprise
Bhairab, Kishoreganj</t>
  </si>
  <si>
    <t>netul_enterprise@yahoo.com</t>
  </si>
  <si>
    <t>FDR/Kis/18-19/UZR/W-04
Rehabilitation of Sararchar GC-Agarpur GC Bajitpur Part Road from Ch 00-4470m under Bajitpur Upazila Kishoreganj District Road ID No. 348062007.</t>
  </si>
  <si>
    <t>21/1/2019</t>
  </si>
  <si>
    <t>20/5/2019</t>
  </si>
  <si>
    <t>KIRIDP/Hossainpur/W-42
i Improvement of Bakchanda Bazar-Kalibazar Road from Ch-00-540m ID 348274003 under Hossainpur Upazila Dist-Kishoreganj.ii Improvement of Bakchanda Bazar-Kalibazar Road from Ch-540-1975m ID 348274003 under Hossainpur Upazila Dist-Kishoreganj.iii Improvement of Char Pumdi Bazar-Lakuhati Village Road from Ch-00-1680m ID 348274004 under Hossainpur Upazila Dist-Kishoreganj.</t>
  </si>
  <si>
    <t>16/4/2018</t>
  </si>
  <si>
    <t>31/12/2019</t>
  </si>
  <si>
    <t>KIRIDP/Sadar/W-92
a) Protective and Drainage Work of Ragoukhali-Kishoeganj-Nilgonj Road at Ch. 0+00-2+930   ( ID 348494037)        
(b)  Improvement of Ragoukhali-Kishoreganj-Nilgonj Road by BC at  (2+930-3+080 km)      (ID  348492012).</t>
  </si>
  <si>
    <t>MRRIDP/18/KISH/KATI/UZR/26
(a) Improvement of Manik Khali GC to Charia Kona R&amp;H via Magura Bazer Road with Protective work by BC Ch.1000-7900m ID No- 348452010 under Katiadi Upazila Dist Kishoreganj Salvage Cost 2041670.00</t>
  </si>
  <si>
    <t>MRRIDP/18/KISH/KULI/VR/24
(a) Improvement of Salua UP Office-Vitigoan Village Road by BC Ch. 2410-2764m ID No- 348544006 under Kuliarchar Upazila Dist Kishoreganj
(b) Improvement of Nolabaid-Nasirakanda Road by BC Ch. 00-1850m ID No- 348545002 under Kuliarchar Upazila Dist Kishoreganj.
(c) Improvement of Bagpara-Trimohoni Village Road by BC Ch. 00-3000m ID No- 348544018 under Kuliarchar Upazila Dist Kishoreganj.
(d) Improvement of South Salua Mot to Khidirpur Bazar road via Khidirpur GPS Road by BC Ch. 850-1870m ID No- 348545040 under Kuliarchar Upazila Dist Kishoreganj.</t>
  </si>
  <si>
    <t>MRRIDP/18/KISH/KULI/VR/25
(a) Improvement of Matikata-Khidirpur Road by BC Ch.00-2182m ID No-348545025 under Kuliarchar Upazila Dist Kishoreganj.
(b) Improvement of Beer kashim nagor Baro bari Puccar mataBeer Kashim nagor Road by BC Ch.00-1340m ID No- 348545028 under Kuliarchar Upazila Dist Kishoreganj
(c) Improvement of Belabo Dumrakanda Roads Gabrur Bari more to Salua Dula Mia saheb house &amp; Baluchara to Abu Mohammed Musa Miah House Road by BC Ch.00-930m ID No- 348544048 under Kuliarchar Upazila Dist Kishoreganj Salvage Cost Tk84084.00.</t>
  </si>
  <si>
    <t>M/S Osman Gani
Tarapasha, Sadar
Kishoreganj</t>
  </si>
  <si>
    <t>osmangani1961@yahoo.com</t>
  </si>
  <si>
    <t>MRRIDP/18/KISH/TARA/VR/30
Improvement of Maguri Freey Ghat-Niamotpur Chowganga UZR Road with Protective Work by BC Ch. 650-2263m ID No- 348924022 under Tarail Upazila Dist Kishoreganj.</t>
  </si>
  <si>
    <t>22/9/2019</t>
  </si>
  <si>
    <t>17/8/2020</t>
  </si>
  <si>
    <t>M/S Osman Gani
Tarapasha, Sadar, Kishoreganj</t>
  </si>
  <si>
    <t xml:space="preserve">HFMLIP/Kishore/18-19/W-282
Improvement of Dhobajura Village- Mista rd Road by RCC at Ch 00-2000m Under Upazilla: Mithamoin, Districr: Kishoreganj. (Road ID: 348594017) (Pack No: HFMLIP/Kishore/19-20/W-282) </t>
  </si>
  <si>
    <t>14/4/2020</t>
  </si>
  <si>
    <t xml:space="preserve">HFMLIP/Kishore/18-19/W-283
Improvement of Shampur- Mushuria Road by RCC at Ch 00-2010m Under Upazilla: Mithamoin, Districr: Kishoreganj. (Road ID: 348594010) (Pack No: HFMLIP/Kishore/19-20/W-283) </t>
  </si>
  <si>
    <t>M/S Bhati Bangla Enterprise
Ukilpara, Kishoreganj</t>
  </si>
  <si>
    <t>bhatibanglaenterprise@yahoo.com</t>
  </si>
  <si>
    <t>MRRIDP/20/KISH/BHAI/UNR/RCC/100
Improvement of Aganagar UP-Ganeshar Bazar via Sagaia Shampur Umanathpur Bazar Road ID 348113020 Ch 1740-2300m by RCC with protective work.</t>
  </si>
  <si>
    <t>CBU-100/Purto-72
Construction of 96.0m long PSC Girder Bridge over Dhobaduba Khal on Mithamoin Katkhal road at Ch.6400m Road ID 348592001 Under Upazila Mithamoin District Kishoreganj</t>
  </si>
  <si>
    <t>20/5/2022</t>
  </si>
  <si>
    <t xml:space="preserve">SHOU-III/Kis/W-2
Maintenance of Gopdighi Union Parishad Complex Bhaban under Mithamoin Upazila, District Kishoreganj </t>
  </si>
  <si>
    <t>SHOUHARDO</t>
  </si>
  <si>
    <t>20/06/2021</t>
  </si>
  <si>
    <t>HILIP/19/WD23/CE-KIS/Itn-07
Re-Excavation of Sijlir Khal at Ch. 00-1700m under Itna Upazila Dist-Kishoreganj. E.L1640m</t>
  </si>
  <si>
    <t>Kishore/Katiadi/Khal-02/18-19/04
Re-Excavation of Koduri Khal near of Beel Purush BadiaJolmahal at Ch 00-1500m Upazila KatiadiPackage No. HFMLIP/Kishore/18-19/EW-485 Union-Mumurdia Upazila- KatiadiRe-Excavation of Tofai khal near Beel Purush BadiaJolmohal at Ch 00-1500m Upaizla katiadiPackage No. HFMLIP/Kishore/18-19/EW-486 Union_Mumurdia Upazila- Katiadi</t>
  </si>
  <si>
    <t>Mohammed Eunus &amp; Brothers (Pvt.) Ltd.- M/S Bhati Bangla Enterprise (JV)</t>
  </si>
  <si>
    <t>mebl.bbe.jv@gmail.com</t>
  </si>
  <si>
    <t>HFMLIP/Kishore/18-19/W-260
Improvement of Mithamoin Kamalpur Shantipur Singpur GC Road Via Dobigram (Mithamoin Part)at Ch : 2633-8500m  under Mithamoin Upazila. Dist. Kishoreganj by RCC (Road ID 348332007) HFMLIP/Kishore /18-19/W- 260</t>
  </si>
  <si>
    <t>26/02/2020</t>
  </si>
  <si>
    <t>MRRIDP/20/KISH/ITNA/BRDG/UNR/107
Construction Of 95.00m Long PC Girder Bridge On Elongjuri UP - Gopdighi UP via Boro Hatkabila road at Ch.2990m under Upazila Itna District Kishoreganj. Road ID No 348333014</t>
  </si>
  <si>
    <t>M/S Mahabub Alam
Bhairab, Kishoreganj</t>
  </si>
  <si>
    <t>ms_mahabubalam@yahoo.com</t>
  </si>
  <si>
    <t xml:space="preserve">CRMIDP/KSR/W-280
Construction of Two 2 storied Rural Market Building with 04 storied foundation in Protab Bazar under Kuliarchar Upazila Dist.-Kishoreganj
</t>
  </si>
  <si>
    <t>LGED/SSWRDP PHASE-2/BD-P98/2019-20/35193-St.
Construction of Hydraulic Structures and Related Works of Baithakhali Khal Sub-Project SP ID- 35193 under Upazila Austogram District Kishoreganj</t>
  </si>
  <si>
    <t>SSWRDP</t>
  </si>
  <si>
    <t xml:space="preserve">29/12/2020 </t>
  </si>
  <si>
    <t>GMRIDP/KISH/BAJ/UNR/128
a Improvement of Gazaria Bazar RH&amp;D-Luhajuri Union Parishad Office via Gazaria River Ghat Road by BC with Protective Works Ch.1000-1690m Road ID No348063020 under Bajitpur Upazila Dist Kishoreganj.b Improvement of Sararchar-Halimpur Adjacent Rail line Road by BC Ch.2440-3200m Road ID No348063018 under Bajitpur Upazila Dist Kishoreganj.c Improvement of Pirijpur Jamtali-Boalia Bazar Via Pirijpur UP Road by BC Ch.1000-2076m Road ID No 348063023 under Bajitpur Upazila Dist Kishoreganj. Salvage Cost BDT 419765.00</t>
  </si>
  <si>
    <t>GMRIDP</t>
  </si>
  <si>
    <t xml:space="preserve">HFMLIP/Kishore/18-19/W-265
Improvement of Gurui UP Office- Chatirchar UP Road at Ch. 00-2500m. Road ID No 348763004  under Nikli Upazial Dist Kishoreganj. HFMLIP/Kishore/18-19/W-265 </t>
  </si>
  <si>
    <t>20/09/2020</t>
  </si>
  <si>
    <t>M/S J.A Traders
Sadar, Kishoreganj</t>
  </si>
  <si>
    <t>msjatraders@yahoo.com</t>
  </si>
  <si>
    <t xml:space="preserve">CRMIDP/KSR/W-276
Construction of Two 2 storied Rural Market Building with 04 storied foundation in Pakundia Bazar under Pakundia Upazila Dist.-Kishoreganj
</t>
  </si>
  <si>
    <t>M/S J.A Traders
Harua College Rd
Sadar
Kishoreganj</t>
  </si>
  <si>
    <t>TULO/KSR/W-08
Construction of Charfaradi Union land office under Pakundia Upazila, District-Kishoreganj.
Construction of Jawar Union land office under Tarail Upazila
Construction of Tarail Sadar Union land office under Tarail Upazila</t>
  </si>
  <si>
    <t>18/3/2020</t>
  </si>
  <si>
    <t>23/3/2021</t>
  </si>
  <si>
    <t>M/S Momo Construction
Pakundia, Kishoreganj</t>
  </si>
  <si>
    <t>ms_momoconstruction@yahoo.com</t>
  </si>
  <si>
    <t xml:space="preserve">GMRIDP/18/KISH/KATI/MAINT/UNR/125
Maintenance and Widening of Katiadi-Gachihata Road Ch. 00-9650
</t>
  </si>
  <si>
    <t>18/4/2019</t>
  </si>
  <si>
    <t>23/4/2020</t>
  </si>
  <si>
    <t>MRRIDP/19/KISH/BAJI/BRDG/UZR/89
Construction of 60m long RCC Girder Bridge at Bajitpur-Poilenpur-Hilochia Bazar Road via Puri Lohagaon Asroyon Prokolpo Hilochia High School Road Ch-2500m Road ID-348062011 Upazila-Bajitpur District-Kishoreganj</t>
  </si>
  <si>
    <t>18/10/2021</t>
  </si>
  <si>
    <t>bbescjv
Pro. Iftekhar Uddin Shahin
Ukilpara, Sadar, Kishoreganj</t>
  </si>
  <si>
    <t>bbescjv@gmail.com</t>
  </si>
  <si>
    <t>MRRIDP/19/KISH/KULI/BRDG/UZR/91
Construction of 45m long RCC Girder Bridge at Kuliarchar UPZ HQ - Dariakandi R&amp;H Road Ch-2600m Road ID-348542004 Upazila-Kuliarchar District-Kishoreganj.</t>
  </si>
  <si>
    <t>MRRIDP/19/KISH/SADR/VR/82
Improvement of Kormuli-Khilpara road via Jaman shaheber Itkhola Nurul member bari road with BC and protective work Ch-00-4180m( ID-348494051)</t>
  </si>
  <si>
    <t xml:space="preserve"> 	e-Tender/KIS/GOBM/2020-2021/W-015
Nilgonj GC to Kishoreganj Mymensingh Road Ch. 00-3930m upazila: Sadar, District-Kishoreganj</t>
  </si>
  <si>
    <t>e-Tender/KIS/GOBM/2020-2021/W-24
Agorpur R&amp;H (Bus Stand)-Bajitpur GC Road(Kuliarchar Part) CH. 00-4218m upazila: Kuliarchar, District- Kishoreganj</t>
  </si>
  <si>
    <t>22/4/2021</t>
  </si>
  <si>
    <t>The Kishoreganj Hairder &amp; Co. Holding No. 440, Batrish, Sadar, Kishoreganj</t>
  </si>
  <si>
    <t>thekishoreganjhaiderandco@gmail.com</t>
  </si>
  <si>
    <t>e-Tender/KIS/GOBM/2020-2021/W-014
1. Widening of Josdal Moddahapara- Patdha mosar Bayed Road from Ch. 00m-2880m, Road ID: 348494015 and                
2. Rehabilitation of 2x3.00x3.00m RCC Box Culvert at Ch 1832.00m on Josodal-Moddahapara-Patdha Mosarbyed Road, Road ID: 348494015 under Upazila: Kishoreganj-Sadar, District: Kishoreganj</t>
  </si>
  <si>
    <t>KIRIDP/Katiadi/W-25a
Improvement of Banagram UP H/Q-Darbarpur road by BC Ch. 00-4+200 km (ID 3484554023) under Katiadi Upazila, Dist-Kishoreganj.</t>
  </si>
  <si>
    <t>WNOBI-KisSad-UZRR-GoB-36
Rehabilitation of Kishoreganj Karimganj RHD Zilaparishad Kishoreganj Sadar HQ Townbypass Road via Ragukhali and Gangail Bazar at Ch. 2925m to 5520m under Sadar Upazila District Kishoreganj.( 348492012)( Salvage amount BDT 408224.00)</t>
  </si>
  <si>
    <t xml:space="preserve">Taher Brothers Ltd., Pro. Mohammed Muntasir Mamun, Steel Mill Bazar, North Patenga, Chittagong </t>
  </si>
  <si>
    <t>etender@tbltdctg.com</t>
  </si>
  <si>
    <t xml:space="preserve">WNOBI-KisTrl-UNRU-77c
Slope Protection works on the Union road Thana headquarter to Dhamiha bazar road, Ch. 1+000Km to 2+300 Km (ID No. 348923004) under Upazila Tarail, Dist. Kishoreganj </t>
  </si>
  <si>
    <t>21/1/2021</t>
  </si>
  <si>
    <t>HILIP/18/WD4/VR-KIS/Mit-09
Part-A) Improvement of Gopdighi FRB - Chandpur  Road at Ch 00-3980m Under Mitamoin Upazila,Dist.-Kishoreganj. ID No.-348594011, Part-B)Const. of 13 nos. U-Drain at  Ch. 109m,268m,327m,611m,704m,922m,1150m,1200m,1560m,1915m,3597m,3760m, &amp; 3845m on  Gopdighi FRB - Chandpur  Road under  Mitamoin Upazila,Dist.-Kishoreganj. ID No.-348594011, Part-B)Const. of 01 no. RCC Box Culvert size 1X4.0X4.00m at ch. 2960 on  Gopdighi FRB - Chandpur  Road under  Mitamoin Upazila,Dist.-Kishoreganj. ID No.-348594011</t>
  </si>
  <si>
    <t>12.09.2020</t>
  </si>
  <si>
    <t>Shiplo Traders
 Kishoreganj</t>
  </si>
  <si>
    <t>shiplo_traders@yahoo.com</t>
  </si>
  <si>
    <t>HILIP/18/WD14/VP-KIS/Mit-04
Village Protection work on Dhaki Purbahati  under Mithamoin Upazila, Dist.-Kishoreganj . EL=635 m</t>
  </si>
  <si>
    <t>22.09.2019</t>
  </si>
  <si>
    <t>28.03.2020</t>
  </si>
  <si>
    <t>M/S Raju Construction
Sadar, Kishoreganj</t>
  </si>
  <si>
    <t>rajuconstn@gmail.com</t>
  </si>
  <si>
    <t>e-Tender/KIS/GOBM/2020-2021/W-29
Chawddasata UP-Brindagor Road Ch. 00-2420m upazila: Sadar, Kishoreganj- Kishoreganj</t>
  </si>
  <si>
    <t>M/S Shown Enterprise
Belabo, Narshingdi</t>
  </si>
  <si>
    <t>shownent75@gmail.com</t>
  </si>
  <si>
    <t>e-Tender/KIS/GOBM/2020-2021/W-21
Boliardi-Shimultola-Ghoradhara Road Ch. 00-2280m upazia: Bajitpur, District. Kishoreganj</t>
  </si>
  <si>
    <t>M/S Bismillah Construction
Solakia, Kishoreganj</t>
  </si>
  <si>
    <t>bismilla_constn@yahoo.com</t>
  </si>
  <si>
    <t>e-Tender/KIS/GOBM/2020-2021/W-22
Shararchar Bazar-Halimpur UP Road Ch. 00-2423m upazila: Bajitpur, District. Kishoreganj</t>
  </si>
  <si>
    <t>24/02/2021</t>
  </si>
  <si>
    <t>MM Traders
Sadar, Kishoreganj</t>
  </si>
  <si>
    <t>mm.traders1697@gmail.com</t>
  </si>
  <si>
    <t>e-Tender/KIS/GOBM/2020-2021/W-13
Tarakandi Bazar to Char Faradi UP Office Ch. 4400-4435m upazila: Pakundia, Dist. Kishoreganj</t>
  </si>
  <si>
    <t>M/S K.S Enterprise
Sadar, Kishoreganj</t>
  </si>
  <si>
    <t>ks84enterprise@gmail.com</t>
  </si>
  <si>
    <t>e-Tender/KIS/GOBM/2020-2021/W-25
Khursa more-RHD-Holicia GC Road Ch. 3750-5550 upazila: Nikli, Dist. Kishoreganj</t>
  </si>
  <si>
    <t>Ahmmed Construction
Sadar, Kishoreganj</t>
  </si>
  <si>
    <t>ahmadconstructiion@gmail.com</t>
  </si>
  <si>
    <t>e-Tender/KIS/GOBM/2020-2021/W-09
Jaroitala UP Office to Ruderpudda GC Road Ch. 00-950m upazila: Nikli, Dist. Kishoreganj</t>
  </si>
  <si>
    <t>M/S Mollah Enterprise
Sadar, Kishoreganj</t>
  </si>
  <si>
    <t>mollah.entr@gmail.com</t>
  </si>
  <si>
    <t>e-Tender/KIS/GOBM/2020-2021/W-31
Tarail HQ(Shachail graveyard)-Isapashar Bazar Road upazila: Tarail, Dist. Kishoreganj</t>
  </si>
  <si>
    <t>Roman Traders
Karimganj, Kishoreganj</t>
  </si>
  <si>
    <t>romantraders.k@gmail.com</t>
  </si>
  <si>
    <t>e-Tender/KIS/GOBM/2020-2021/W-33
Tarail RHD (Shahilati)-Guzadia GC Road (Tarail Part) Ch. 00-630m upazila: Tarail, Dist. Kishoreganj</t>
  </si>
  <si>
    <t>25/1/2021</t>
  </si>
  <si>
    <t>e-Tender/KIS/GOBM/2020-2021/W-018
Chhaysuti UP Office(R&amp;H)-Kuliarchar Bazar via Madhobdi, Pailanpur Ch.00-4570m upazila: Kuliarchar, Dist. Kishoreganj</t>
  </si>
  <si>
    <t>MRRIDP/19/KISH/SADR/VR/72
Improvement of Gaital Sosanghat-Ulohati Madrasa Road via BADC Cold Storage Kishoreganj Eye Hospital Road Ch. 00.00-1150.00m under Kishoreganj Sadar Kishoreganj</t>
  </si>
  <si>
    <t>M/S Tushar Enterprise
Pakundia, Kishoreganj</t>
  </si>
  <si>
    <t>mstusherenter@gmail.com</t>
  </si>
  <si>
    <t>e-Tender/KIS/GOBM/2020-2021/W-34
Niamotpur GC-Chowganga GC Road Ch. 2450-3750m upazila: Tarail, Dist. Kishoreganj</t>
  </si>
  <si>
    <t>The National Builders
Sadar, Kishoreganj</t>
  </si>
  <si>
    <t>thenationalbuilders1@gmail.com</t>
  </si>
  <si>
    <t>GOBM/2020-21/W-06
Damiha UP-Digdair UP Road Ch. 00-2890m upazila: Tarail, Dist. Kishoreganj</t>
  </si>
  <si>
    <t>M/S Start Syndicate
Katiadi</t>
  </si>
  <si>
    <t>star.syn68@gmail.com</t>
  </si>
  <si>
    <t>e-Tender/KIS/GOBM/2020-2021/W-31
Tarail HQ (Shachail graveyard)-Kikorhati Bazar Road Ch. 00-820m upazila: Tarail, Dist. Kishoreganj</t>
  </si>
  <si>
    <t>M/S S.R Uddin Traders</t>
  </si>
  <si>
    <t>mdmasud1981hoss@gmail.com</t>
  </si>
  <si>
    <t>e-Tender/LGED/Kish/GOBM/19-20/W-06
Katiadi UP via Adampur Road Ch. 00-1015m upazila: Katiadi, Dist. Kishoreganj</t>
  </si>
  <si>
    <t>M/S Siam Enterprise
Kuliarchar, Kishoreganj</t>
  </si>
  <si>
    <t>siamenterprisee@gmail.com</t>
  </si>
  <si>
    <t>e-Tender/KIS/GOBM/2020-2021/W-08
Baniagram bazar to Pakundia via Harina Barobari Road Ch. 00-300m upazila: Kuliarchar, Dist. Kishoreganj</t>
  </si>
  <si>
    <t>Ahang Trade International
Sadar, Kishoreganj</t>
  </si>
  <si>
    <t>ahang.trade.inter@gmail.com</t>
  </si>
  <si>
    <t>e-Tender/KIS/GOBM/2020-2021/W-26
Guzadia GC-Kishoreganj (Solakia) via Dewanganj Bazar Road Ch. 8350-10510m upazila: Karimganj, Dist. Kishroeganj</t>
  </si>
  <si>
    <t>MRRIDP/19/KISH/SADR/VR/70
Improvement of Kishoreganj Korimganj R&amp;H-Battacharjapara GPS Road 00.00-470.00m under Kishoreganj Sadar, Kishoreganj</t>
  </si>
  <si>
    <t>30/10/2019</t>
  </si>
  <si>
    <t>M/S S.K Traders
Bajitpur, Kishoreganj</t>
  </si>
  <si>
    <t>s.k.traders.bajit@gmail.com</t>
  </si>
  <si>
    <t>e-Tender/KIS/GOBM/2020-2021/W-32
Zafrabad-Amlitola Road Ch. 00-1300m upazila: Karimganj, Dist. Kishoreganj</t>
  </si>
  <si>
    <t>M/S. SHAPNA TRADERS
Binnogao, Kishoreganj</t>
  </si>
  <si>
    <t>shapnatraders@gmail.com</t>
  </si>
  <si>
    <t>e-Tender/KIS/GOBM/2020-2021/W-10
Periodic Maintenance of Ayla P/Schoo-Chatal H/School Road from Ch. 00m-500m Road ID 348424017 under Upazila KARIMGANJ District Kishoreganj.</t>
  </si>
  <si>
    <t>Fattah Builders
Katiadi, Kishoreganj</t>
  </si>
  <si>
    <t>fattahbuilders1@gmail.com</t>
  </si>
  <si>
    <t>e-Tender/KIS/GOBM/2020-2021/W-11
Karimganj GC-Dehunda Ferry Ghat via Dehunda UP HQ Road Ch. 3500-4430m upazila: Karimganj, Dist. Kishoreganj</t>
  </si>
  <si>
    <t>e-Tender/KIS/GOBM/2020-2021/W-05
Thaterkanda bazar-Pumdi UP via Helipad Road Ch. 700-1500m upazila: Hossainpur, Dist. Kishoreganj</t>
  </si>
  <si>
    <t>SHOU-III/Kis/W-4
Maintenance of Mound Protection wall and 3 nos. Brick Stair at Ekurdia Village Ch.00-340m under Pubo Austagram Union Austagram Upazila Dist. Kishoreganj</t>
  </si>
  <si>
    <t xml:space="preserve">13/01/2021 </t>
  </si>
  <si>
    <t xml:space="preserve">MR Traders, Kandigram Chaysuti, Kuliarchar, Kishoreganj </t>
  </si>
  <si>
    <t>msmrtraders1@gmail.com</t>
  </si>
  <si>
    <t>SHOU-III/Kis/W-3
Maintenance of Mound Protection wall at Chatirchar village under Nikli Upazila Dist. Kishoreganj. Package No. SHOU-III/Kis/W-3</t>
  </si>
  <si>
    <t>M/S Sharmin Enterprise
Pro. Md. Jamal Uddin
Mirjapur, Dampara
Nikli, Kishoreganj</t>
  </si>
  <si>
    <t>sharmin.ent.nik@gmail.com</t>
  </si>
  <si>
    <t>SHOU-III/Kis/W-13
Rehabilition work of Brick Mound Protection Wall at Goradiga under Singpur Union Nikli Upazila, Dist. Kishoreganj (Package No. SHOU III/Kis/W-13)</t>
  </si>
  <si>
    <t>M/S Maoun Enterprise, Chanpur, Bhairab, Kishoreganj</t>
  </si>
  <si>
    <t>maoun860@gmail.com</t>
  </si>
  <si>
    <t>LGED/Kis/VRRP/Re-hab/20-21/W-1269
Rehabilitation of Shideshary Kalibari-Moddhapara Road from Ch 00m-650m ID 348495058 under Union Josodal Upazila Sadar Dist Kishoreganj</t>
  </si>
  <si>
    <t>M/S Maa Enterprise
Hossainpur Bazar, Hossenpur , Kishoreganj.</t>
  </si>
  <si>
    <t>maaenterprise71@yahoo.com</t>
  </si>
  <si>
    <t>LGED/Kis/VRRP/Re-hab/20-21/W-1270
Rehabilitation of Boulai-Patdha Moshur bayed Road from Ch 00m-545m ID 348494011 under Union Boulai Upazila Sadar Dist Kishoreganj.</t>
  </si>
  <si>
    <t>25/02/2021</t>
  </si>
  <si>
    <t>Shibly Enterprise
Pro. Md. Rockybul Hasan Basantapur, Bajitpur, Kishoreganj</t>
  </si>
  <si>
    <t xml:space="preserve">shibly.enterprise@gmail.com </t>
  </si>
  <si>
    <t>LGED/Kis/VRRP/Re-hab/20-21/W-1271
Rehabilitation of Nilgonj bazar-Talganga Road from Ch 00m-490m ID 348495007 under Union Maizkhapon Upazila Sadar Dist Kishoreganj</t>
  </si>
  <si>
    <t xml:space="preserve">27/12/2020  </t>
  </si>
  <si>
    <t>M/S S.A. ENTERPRISE
Holding No-137, New Town, Kishoreganj</t>
  </si>
  <si>
    <t>saenterprise1991@gmail.com</t>
  </si>
  <si>
    <t>LGED/Kis/VRRP/Re-hab/20-21/W-1272
Rehabilitation of Salpa Josodal to Bhubirchar Road from Ch 00m-1630m ID 348495154 under Union Josodal Upazila Sadar Dist Kishoreganj.</t>
  </si>
  <si>
    <t xml:space="preserve">Maisha &amp; Co.,  Kalapara, Sadar, Kishoreganj </t>
  </si>
  <si>
    <t>maishaandco@gmail.com</t>
  </si>
  <si>
    <t>LGED/Kis/VRRP/Re-hab/20-21/W-1273
Rehabilitation of Hossainpur Dewangonj Road- Garmasua Pathan Bari Via Hoglakandi Bapari Bari Road from Ch 00m-1215m ID 348274074 under Union Jinari Upazila Hossainpur Dist Kishoreganj</t>
  </si>
  <si>
    <t>M/S Dip Enterprise
Karimganj, Kishoreganj</t>
  </si>
  <si>
    <t>dipenteerprise@gmail.com</t>
  </si>
  <si>
    <t>LGED/Kis/VRRP/Re-hab/20-21/W-1275
Rehabilitation of Josodal Serajmia P./School Road from Ch 00m-845m ID 348495138 under Union Josodal Upazila Sadar Dist Kishoreganj.</t>
  </si>
  <si>
    <t>27/12/2021</t>
  </si>
  <si>
    <t>IRIDP-2/KISH/RDW-90
a. Remaining work for improvement of Narandi High School-Kushakanda via Narandi Jamtola Purabaria Bazar and Baharamkanpara more Road Ch. 4350-5950m Road ID. 348794024.b. Construction of 7 Nos. 0.625mx0.600m culvert at Ch. 4650m4700m 5100m 5700m 5750m 5820m 5880m on the same road under Upazila Pakundia District Kishoreganj</t>
  </si>
  <si>
    <t>KIRIDP/Tarail/W-81
a Maintenance of Sikandarnagar Bazar-Dawati Road Ch. 00-1057m ID No 348924018 under Tarail Upazila Dist Kishoreganj.a Purura RHD-Talganga GC Road via Kundrati Road. Ch00-510m &amp; 2819-3995m ID No 348922012 under Tarail Upazila Dist Kishoreganj.</t>
  </si>
  <si>
    <t>16/3/2020</t>
  </si>
  <si>
    <t>KIRIDP/Pakundia/W-78
1 Maintenance of Gagra-Adarsha para bazar Road Ch-00-770m ID 348794005 Upazila Pakundia District-Kishoreganj.2 Maintenance of Hosendi Kachari Road Ch-00-1500m ID 348794006 Upazila Pakundia District-Kishoreganj.3 Maintenance of Puti-Saluadi Road Ch-00-610m ID 348794009 Upazila Pakundia District-Kishoreganj.4 Maintenance of Narandi bazar- Darga bazar Road Ch-00-710m ID 348794016 Upazila Pakundia District-Kishoreganj.5 Maintenance of Kushakanda-Brahmaputra Road Ch-00-515m ID 348794021 Upazila Pakundia District-Kishoreganj.</t>
  </si>
  <si>
    <t>102/2020</t>
  </si>
  <si>
    <t>17/10/2020</t>
  </si>
  <si>
    <t>M/S Hredi Construction &amp; S Alam Construction (Jv)
Gaital, Kishoreganj</t>
  </si>
  <si>
    <t>hredisalamjv1234@gmail.com</t>
  </si>
  <si>
    <t>KIRIDP/Karimganj/W-93
Improvement of Karimganj Somoti Ghar-Marichkhali Bazar via Gabtali Bazar Sudhi Bazar Road Ch. 3+840-4+033.6km &amp; Ch: 4+500-4+669.4 km by RCC  Ch: 3+660-3+840km,Ch:4+033-6+450km &amp; Ch:4+669.4 -5+100km by BC (ID:348423018) under Karimganj Upazila District-KishoreganjDistrict-Kishoreganj.</t>
  </si>
  <si>
    <t>M/S.Hredi Construction 
Dhaka</t>
  </si>
  <si>
    <t>faysal.enter1983@gmail.com</t>
  </si>
  <si>
    <t>S ALAM CONSTRUCTION
Gaital, Kishoreganj</t>
  </si>
  <si>
    <t>e-Tender/KIS/GOBM/2020-2021/W-019
Periodic Maintenance of Akbornagar RHD Busstand-Terirchar RHD via Gazaria GC Road from Ch.00m-3395m Road ID 348112003 under UpazilaBhairab District Kishoreganj</t>
  </si>
  <si>
    <t>M/S Raju Cnstruction
Banidiganta Road, Tarapasha Upazila: Kishoreganj-Sadar Dist. Kishoreganj</t>
  </si>
  <si>
    <t xml:space="preserve"> rajuconstn@gmail.com</t>
  </si>
  <si>
    <t>MRRIDP/20/KISH/BHAI/VR/118
Improvement of Manikdi Bazar to Pachimpara road by BC from Ch. 58-435m Road ID 348115072 under Upazila Bhairab District Kishoreganj.</t>
  </si>
  <si>
    <t>23/02/2021</t>
  </si>
  <si>
    <t>HTBL-SAC(JVCA), Pro. Md. Nazmul Hasan, Punam Palace, H/N- 464, 1st Kandirpar, Badurtala, Comilla</t>
  </si>
  <si>
    <t>sejvth
Pro. Md. Badal Rahman
Boro Bazar, Kishoreganj</t>
  </si>
  <si>
    <t>sejvtn68@gmail.com</t>
  </si>
  <si>
    <t>e-Tender/KIS/GOBM/2020-2021/W-27
Widening of Pakundia-Moniarkanda bazar road from Ch. 00m-5250m Road ID 348793001 under Upazila Pakundia District Kishoreaganj.</t>
  </si>
  <si>
    <t>The New Traders
Pakundia, Kishoreganj</t>
  </si>
  <si>
    <t>thenewtraders10@gmail.com</t>
  </si>
  <si>
    <t>MRM Construction
Pakundia, Kishoreganj</t>
  </si>
  <si>
    <t>mrmconstn@gmail.com</t>
  </si>
  <si>
    <t>e-Tender/KIS/GOBM/2020-2021/W-020
Aganagar UP-Baraichara Bazar via Anandabazar Road Ch. 00-2846m upazila: Bhairab, Dist. Kishroeganj</t>
  </si>
  <si>
    <t>31/10/2020</t>
  </si>
  <si>
    <t>Rana Construction
Bhairab, Kishroeganj</t>
  </si>
  <si>
    <t>msranaaconstruction@gmail.com</t>
  </si>
  <si>
    <t>e-Tender/KIS/GOBM/2020-2021/W-30
Aganagar UP-Sreenagar Natun Bazar via Radhanagar road Ch. 00-1345m upazila: Bhairab, Dist. Kishroeganj</t>
  </si>
  <si>
    <t>M/S TAKDIR ENTERPRISE
Pakundia, Kishoreganj</t>
  </si>
  <si>
    <t xml:space="preserve">takdirenterprise20@gmail.com </t>
  </si>
  <si>
    <t>e-Tender/KIS/GOBM/2020-2021/W-04
Periodic Maintenance of Zinary Holima Road from Ch. 00m-2850m Road ID 348274001 under Upazila Hossainpur District Kishoreganj.</t>
  </si>
  <si>
    <t>M/S Owapda Enterprise
Bhairab, Kishoreganj</t>
  </si>
  <si>
    <t>owapdaenterprise20@gmail.com</t>
  </si>
  <si>
    <t>e-Tender/KIS/GOBM/2020-2021/W-03
Zia Road-Uttara Kurimara via Depeshore Nasir house Road Ch. 00-1500m upazila: Hossainpur, Dist. Kishoreganj</t>
  </si>
  <si>
    <t xml:space="preserve">M/S Delip Enterprise, Pro. Mr. Dilip Mia, Nayakandi, Karimganj, Kishoreganj </t>
  </si>
  <si>
    <t>delipenteerprise@gmail.com</t>
  </si>
  <si>
    <t>e-Tender/KIS/GOBM/2020-2021/ W-36
1. Emergency maintenance of Mendipur Wsetpara to Eastpara via Mendipur Primary School Road from Ch. 60m-90m &amp; 420m-432m Road ID. 348115052 under Upazila Bhairab.2. Emergency Maintenance of Sreenagar UP to Dilalpur Bazar via Bhabanipur Bazar Mowtopi Monohorpur sherba Road fromCh. 360m-550m Road ID. 348113009 under Upazila Bhairab.3. Emergency Maintenance of Lundia Mokbul Member House- Lundia Eadgh Field Road from Ch. 450m-1160m Road ID. 348115034 under Upazila Bhairab.4. Emergency Maintenance of Gokulnagar -Chatiantala Road from Ch. 1050m- 1660m Road ID. 348115032 under Upazila Bhairab.5. Emergency Maintenance of Shimulkandi UP -Sreenagor Bazar via Bousmara Road from Ch. 1051m- 1058m &amp; 1068m- 1075m Road ID. 348113012 under Upazila Bhairab.6. Emergency Maintenance of Dhuldia GC-Adarshapara GC Road from Ch. 4500m- 4600m 5000m-5100m &amp; Ch. 7600m- 7700m under Road ID. 348452001 under Upazila Katiadi District. Kishoreganj</t>
  </si>
  <si>
    <t xml:space="preserve">25/01/2021 </t>
  </si>
  <si>
    <t>M/S TUSHER ENTERPRISE
Pakundia, Kishoreganj</t>
  </si>
  <si>
    <t>e-Tender/KIS/GOBM/BRIDGE/2020-2021/W-02
Rehabilitation of 4mx4mx5m Double Vent Box Culvert On Jalalpur UP H/Q - Jirarpar Bazar Road at Chainage 1900m under Katiadi Upazila District Kishoreganj. Road ID. 348453013</t>
  </si>
  <si>
    <t>M.K Technology
Sadar, Kishoreganj</t>
  </si>
  <si>
    <t>engr.jahangir@live.com</t>
  </si>
  <si>
    <t>e-Tender/KIS/GOBM/2020-2021/W-016
Rehabilitation of 0.600mx0.600m RCC Cross Drain at Ch. 2530m on Thanaghat R&amp;H-Mathkhola GCCR road Road ID 348792004 Road ID PAKUNDIA Distrcit Kishoreganj</t>
  </si>
  <si>
    <t>M/S. FAYSAL ENTERPRISE
Holding No: 1026-00; Shop No: 0; Hossainpur Bazar, Kishoreganj.</t>
  </si>
  <si>
    <t>e-Tender/KIS/GOBM/2020-2021/W-017
Rehabilitation oif 2.50mx2.50m single vent Box Culvert at Ch. 8800m on Pakundia UP-Masua Hat via Saluadi bazar Road Road ID 348793007 under Upazila PAKUNDIA District Kishoreganj.</t>
  </si>
  <si>
    <t>19/1/2021</t>
  </si>
  <si>
    <t>Bakul Prokawshal Sangstha Gaital, Sadar, Kishoreganj</t>
  </si>
  <si>
    <t>bakulprokawshalsangstha@gmail.com</t>
  </si>
  <si>
    <t>e-Tender/KIS/GOBM/2020-2021/W-23
Periodic Maintenance of Patuabhanga UP-Amtuly hat road Road from Ch.1700m-3200m Road ID 348793010 under Upazila Pakundia District Kishoreganj</t>
  </si>
  <si>
    <t xml:space="preserve">A K M MUZAMMEL HOSSAIN
MODHO PAKUNDIA PAKUNDIA, KISHOREGANJ
</t>
  </si>
  <si>
    <t xml:space="preserve"> akmmuzammelhossain1955@gmail.com</t>
  </si>
  <si>
    <t>e-Tender/KIS/GOBM/2020-2021/W-07
Periodic Maintenance of Jangalia UP-Moniarkanda bazar road from Ch. 00m-800m Road ID 348793009 under Upazila PAKUNDIA District KIshoreganj.</t>
  </si>
  <si>
    <t>mirangajvayshi
Mithamoin, Kishoreganj</t>
  </si>
  <si>
    <t>mirangajvayshi@gmail.com</t>
  </si>
  <si>
    <t>CRMIDP/KSR/W-279
Construction of Two 2 Storied Rural Market Building with 04 storied foundation in Mithamoin Bazar Under Mithamoin Upazila Dist.- Kishoreganj</t>
  </si>
  <si>
    <t>19/05/2021</t>
  </si>
  <si>
    <t>M/S ISLAM TRADERS
Mymensingh sadar Mymensingh</t>
  </si>
  <si>
    <t>miranga75@gmail.com</t>
  </si>
  <si>
    <t>M/S Ayshi Traders
Mithamoin, Kishoreganj</t>
  </si>
  <si>
    <t>ayshi.traders77@gmail.com</t>
  </si>
  <si>
    <t>BTJVBP
Akhrabazar
Kishoreganj</t>
  </si>
  <si>
    <t>btjvbp008@gmail.com</t>
  </si>
  <si>
    <t xml:space="preserve">CRMIDP/KSR/W-282
Construction of Two 2 Storied Rural Market Building with 04 Storied Foundation in Jhautola Bazar under Karimganj Upazila Dist.- Kishoreganj.
</t>
  </si>
  <si>
    <t>M/S BHOWMIK TRADERS
Akhrabazar
Kishoreganj</t>
  </si>
  <si>
    <t>Baset Prokousholi
Satpai, Netrokona</t>
  </si>
  <si>
    <t>M/S Koushik Zaman Enterprise, Pro. Mr. Hasan Uz Zaman Koushik, Latibpur moor Bazar, Latibpur, Sadar, Kishoreganj</t>
  </si>
  <si>
    <t>messrskoushikzamanenterprise@gmail.com</t>
  </si>
  <si>
    <t>GSIDP/KISH/SDW-80
Improvement of Poschim Digdair Baitur Aman Jame Mosque Graveyard under Digdair. Latitude 24.5173 Longitude 90.8981 Upazaila Tarail District Kishoreganj</t>
  </si>
  <si>
    <t xml:space="preserve">30/04/2021 </t>
  </si>
  <si>
    <t>M/S Nahid Enterprise
Dakia, Hossainpur
Kishoreganj</t>
  </si>
  <si>
    <t>nahidenterprise1991@gmail.com</t>
  </si>
  <si>
    <t>GSIDP/KISH/DW-191
Improvement of Sudhi Bazar Jame Mosque under Gunadhar UP. Latitude24.442343 Longitude90.919042 Under Karimganj Upazila Dist Kishoreganj</t>
  </si>
  <si>
    <t>M/S Khadiza Enterprise
Kastul Bazar
Austagram, Kishoreganj</t>
  </si>
  <si>
    <t>mskhadizaenterprise@gmail.com</t>
  </si>
  <si>
    <t>GSIDP/KISH/DW-170
Improvement of Akhra Bazar Mondir under Purbo Austagram UP Upazila Austagram Dist Kishoreganj Latitude 24.281783 Longitude 91.130346</t>
  </si>
  <si>
    <t>13/03/2019</t>
  </si>
  <si>
    <t>18/07/2019</t>
  </si>
  <si>
    <t>Preanka Enterprise
Austagram, Kishoreganj</t>
  </si>
  <si>
    <t>preanka_ent@yahoo.com</t>
  </si>
  <si>
    <t>GSIDP/KISH/DW-174
Improvement of Khalagaon Shashan under Abdullapur UP Upazila Austagram Dist Kishoreganj Latitude 24.390589 Longitude 91.234548</t>
  </si>
  <si>
    <t>MRRIDP/18/KISH/TARA/SCR/58
a Improvement of Bhadera Govt. Primary School Connecting Road by RCC at Ch. 00-72m School Code 305040701 under Tarail Upazila Dist Kishoreganj.b Improvement of Boruha Govt. Primary School Connecting Road by RCC at Ch. 00-225m School Code 305040705 under Tarail Upazila Dist Kishoreganj.c Improvement of Ichaposhar Govt. Primary School Connecting Road by RCC at Ch. 00-210m School Code 305040201 under Tarail Upazila Dist Kishoreganj.d Improvement of Jawar Govt. Primary School Connecting Road by RCC at Ch. 00-50m School Code 305040202 under Tarail Upazila Dist Kishoreganj.e Improvement of Rehala Registered Non-Govt. Primary School Connecting Road by RCC at Ch. 00-70m School Code 305091103 under Tarail Upazila Dist Kishoreganj.f Improvement of Uttar Dhala Govt. Primary School Connecting Road by RCC at Ch. 00-235m School Code 305040601 under Tarail Upazila Dist Kishoreganj.</t>
  </si>
  <si>
    <t>18/11/2019</t>
  </si>
  <si>
    <t>HILIP/18/WD14/VP-KIS/Mit-05
Village Protection work on Olua Village under Mithamoin Upazila Dist.-Kishoreganj. EL1090M</t>
  </si>
  <si>
    <t>M/S Durjoy Enterprise, Pro. Bisniupad Debnath, Bangalpara, Austagram, Kishoreganj</t>
  </si>
  <si>
    <t>durjoyenterprise.aust@gmail.com</t>
  </si>
  <si>
    <t>HILIP/19/WD23/CE-KIS/Aus-14
Re-Excavation of Kalipur Bend Haor Khal at Ch. 00-2150m under Austagram Upazila Dist Kishoreganj.</t>
  </si>
  <si>
    <t xml:space="preserve">23/02/2021 </t>
  </si>
  <si>
    <t>HILIP/19/WD14/VP-KIS/Aus-12
Construction of Bahadurpur Joybangla hati and Borohati South side Village Protection work under Austogram Upazila, Dist.-Kishoreganj . EL=380 m</t>
  </si>
  <si>
    <t>13.06.2020</t>
  </si>
  <si>
    <t>HILIP/19/WD14/VP-KIS/Aus-13
Construction of Bahadurpur Borohati (west ,north &amp; east side) Village Protection work under Austogram Upazila, Dist.-Kishoreganj . EL=380 m</t>
  </si>
  <si>
    <t>HILIP/19/WD14/VP-KIS/Aus-07
Village Protection work on west Bazuri (Mohontola) under Austogram Upazila, Dist.-Kishoreganj . EL=351 m</t>
  </si>
  <si>
    <t>01.07.2020</t>
  </si>
  <si>
    <t>M/S Sajib Traders
Karimganj
Kishoreganj</t>
  </si>
  <si>
    <t>saajibtraders@gmail.com</t>
  </si>
  <si>
    <t>GSIDP/KISH/DW-208
Improvement of Pukurpar Jame Mosque under Purbo Austagram UP Latitude- 24.275094 Longitude-91.130552</t>
  </si>
  <si>
    <t xml:space="preserve">M/S Anike Enterprise
Pro. Md. Sakhwat Khan Mojlishpur, Shibpur, Narsingdi </t>
  </si>
  <si>
    <t>shakwatkhan77@gmail.com</t>
  </si>
  <si>
    <t xml:space="preserve">GMRIDP/KISH/PAKU/VR/140
Improvement of Road from Jamalpur - Chamrail by BC at Ch. 112m - 1257m under Pakundia Upazila, District: Kishoreganj. [Road ID: 348794018] </t>
  </si>
  <si>
    <t>14/02/2021</t>
  </si>
  <si>
    <t>M/S Binoy Enterprise
Binnagaon, Sadar
Kishoreganj</t>
  </si>
  <si>
    <t>binoyenter@gmail.com</t>
  </si>
  <si>
    <t>GMRIDP/KISH/PAKU/VR/139
Mirzapur Thanaghat-Thanaghat to Kishoreganj Pucca road besides Bahadia Bazar South side mobile tower to Bhuiyan bari road development (Ch: 00-1000m) (ID No: 348795177) under Pakundia Upazila Dist-Kishoreganj.</t>
  </si>
  <si>
    <t>24/10/2019</t>
  </si>
  <si>
    <t>29/04/2020</t>
  </si>
  <si>
    <t>MEU Construction
Solakia, Sadar
Kishoreganj</t>
  </si>
  <si>
    <t>meuconstruction1976@gmail.com</t>
  </si>
  <si>
    <t>GMRIDP/KISH/K.GANJ/UNR/130
Improvement of Kadir Jangal UP - Nilgonj GC via Rogukhali Road Karimgonj part by BC Ch.1505-2505m Road ID No 348423019 under Karimganj Upazila Dist Kishoreganj.</t>
  </si>
  <si>
    <t>14/02/2020</t>
  </si>
  <si>
    <t>Ali Brothers
Batrish, Kishoreganj-S
Kishoreganj</t>
  </si>
  <si>
    <t>alibrothers54@gmail.com</t>
  </si>
  <si>
    <t xml:space="preserve">GMRIDP/KIS/K.GONJ/VR/104
Improvement of Kiraton Samity Ghar- Fazilkhali bazar road at ch-560-1060m  under Karimganj upazila Dist. Kishoreganj 
</t>
  </si>
  <si>
    <t>28/05/2019</t>
  </si>
  <si>
    <t>Ali Brothers
Batrish
Kishoreganj-S
Kishoreganj</t>
  </si>
  <si>
    <t>IRIDP-2/KISH/RDW-119
a Improvement of SouthSalua Mot- Khidirpur Bazar via Khidirpur primary schoolroad ch.00-850m348545040b Construction of 2no 0.625mx600m culvert at ch. 382m 740m on the same road Under Kuliarchar Upazila Dist.- Kishoreganj</t>
  </si>
  <si>
    <t>15/06/2019</t>
  </si>
  <si>
    <t>M/S Meghna Traders
Pro. Md Mukles Miah
Bajitpur, Kishoreganj</t>
  </si>
  <si>
    <t>meghna_traders@yahoo.com</t>
  </si>
  <si>
    <t>GMRIDP/KISH/BAJI/UNR/111
Improvement of Road from Gazaria Bazar RHD-Luhajuri Union parishad Office via Gazaria River Ghat at ch.00-1000m under Bajitpur Upazila Dist. Kishoreganj GMRIDP/KISH/BAJI/UNR/111</t>
  </si>
  <si>
    <t>M/S Fahim Traders
Bajitpur ,Kishoreganj</t>
  </si>
  <si>
    <t>fahim_traders490@yahoo.com</t>
  </si>
  <si>
    <t>GMRIDP/KISH/BAJI/SR/VR/118
Improvement of Fulbaria to Mollabari road via Bahernagar Road with protective work from Ch. 630-1130m Submersible (ID No-348065072) under Bajitpur Upazila Dist-Kishoreganj.</t>
  </si>
  <si>
    <t>18/04/2018</t>
  </si>
  <si>
    <t>17/01/2019</t>
  </si>
  <si>
    <t xml:space="preserve">GMRIDP/KISH/BAJI/VR/138
Improvement of Masimpur-Daspara Road by BC. Ch.750-1850M ID-348065076
</t>
  </si>
  <si>
    <t>22/09/2019</t>
  </si>
  <si>
    <t>29/03/2020</t>
  </si>
  <si>
    <t>M/S Fahim Traders
Dilalpur, Bajitpur Kishoreganj</t>
  </si>
  <si>
    <t xml:space="preserve">TULO/KSR/W-07
Construction of Pakundia Pouro Land Office
Construction of Sukia Union Land Office   
Construction of Dhala Union Land Office  </t>
  </si>
  <si>
    <t>M/S S Hossain
Bscic Road, Thana Para, Tangail.</t>
  </si>
  <si>
    <t>shossaintg@yahoo.com</t>
  </si>
  <si>
    <t xml:space="preserve">TULO/KSR/W-01
(a) Construction of Chouddasoto Land Office at Kishoreganj Sadar Upazila 
(b) Construction of Shidla Land Office at Hossainpur  Upazila </t>
  </si>
  <si>
    <t>22/11/2017</t>
  </si>
  <si>
    <t>27/09/2018</t>
  </si>
  <si>
    <t>M/S Nahida Varities Store
Austagram
Kishoreganj</t>
  </si>
  <si>
    <t>nahidavartstore@gmail.com</t>
  </si>
  <si>
    <t>TULO/KSR/W-09
Construction of Gopdighi (Haor) Union land office under Mithamoin Upazila
Construction of Keoar Jor Union land office under Mithamoin Upazila</t>
  </si>
  <si>
    <t>M/S Ratul Enterprise
Mithamoin
Kishoreganj</t>
  </si>
  <si>
    <t>ratulentr@gmail.com</t>
  </si>
  <si>
    <t>TULO/KSR/W-10
Construction of Maijkhapon Union land office under Kishoreganj-S Upazila</t>
  </si>
  <si>
    <t>M/S Mitu Builders
Katiadi
Kishoreganj</t>
  </si>
  <si>
    <t xml:space="preserve">  msmitubuilders@yahoo.com</t>
  </si>
  <si>
    <t>TULO/KSR/W-11
Construction of Nikli Sadar Union land office under Nikli Upazila</t>
  </si>
  <si>
    <t>M/S Austagram Builders
Austagram
Kishoreganj</t>
  </si>
  <si>
    <t>msaustagrambuilders@gmail.com</t>
  </si>
  <si>
    <t>TULO/KSR/W-12
Construction of Adampur Union land office under Austagram Upazila</t>
  </si>
  <si>
    <t xml:space="preserve">Rabu Enterprise
Pro. Shakhawat Hossain Chayon Dekia, Hossainpur, Kishoreganj </t>
  </si>
  <si>
    <t>rabu.enterprise.h@gmail.com</t>
  </si>
  <si>
    <t xml:space="preserve">TULO/KSR/BW/W-01
Construction of Boundary wall Gate and Approach road of 
A Boribari and Dhanpur Union Land Office at Itna Upazila
Construction of Boundary wall Gate and Approach road of Sidla Union Land Office at Hossainpur Upazila
Construction of Boundary wall Gate and Approach road of B Chowddashata Union Land Office at Sadar Upazila </t>
  </si>
  <si>
    <t>14/07/2020</t>
  </si>
  <si>
    <t>M/S R.S Enterprise
Kuliarchar, Kishoreganj</t>
  </si>
  <si>
    <t>rsenterprise271@gmail.com</t>
  </si>
  <si>
    <t xml:space="preserve">TULO/KSR/W-13
Construction of Dilalpur Haor Design Union Land Office at Bajitpur Upazila </t>
  </si>
  <si>
    <t>16/12/2020</t>
  </si>
  <si>
    <t>M/S Shameem Constgruction
Pro. Md Kamruzzaman Shameem
Nagua, Kishoreganj</t>
  </si>
  <si>
    <t>LGED/Kis/VRRP/Re-hab/20-21/W-1276
Rehabilitation of Kishoreganj Hossainpur Road-Rashida bad P./School from Ch 00m-915m ID 348495085 under Union Rashidabad Upazila Sadar Dist Kishoreganj</t>
  </si>
  <si>
    <t>27/02/2021</t>
  </si>
  <si>
    <t>Radib Enterprise
Karimganj Bazar
Kishoreganj</t>
  </si>
  <si>
    <t xml:space="preserve">radibentr@gmail.com </t>
  </si>
  <si>
    <t>SHOU III/Kis/W-5
Maintenance of Gopdighi Union Parishad Complex Bhaban under Mithamoin Upazila, Dist.-Kishoreganj.</t>
  </si>
  <si>
    <t>Ahang Trade International
Pro. Mr. Mollah Khairul
Ukilpara, Sadar, Kishoreganj</t>
  </si>
  <si>
    <t xml:space="preserve"> ahang.trade.inter@gmail.com</t>
  </si>
  <si>
    <t>SHOU-III/Kis/W-12
Repairing work of Wave Protection wall at Chatirchar village under Nikli Upazila Dist. Kishoreganj</t>
  </si>
  <si>
    <t xml:space="preserve"> 03/03/2021</t>
  </si>
  <si>
    <t xml:space="preserve"> 08/03/2022</t>
  </si>
  <si>
    <t>SHOU-III/Kis/W-1
Rehabilitation of Brick Mound Protection wall with 3 nos. Brick Stair at Atpasha Village under Dhaki Union Mithamoin Upazila Dist. Kishoreganj. package No. SHOU III/Kis/W-1</t>
  </si>
  <si>
    <t xml:space="preserve">25/1/2021 </t>
  </si>
  <si>
    <t>20/6/2021</t>
  </si>
  <si>
    <t>scprojv
Pro. Md Kamruzzaman Shameem
Kuliarchar, Kishoreganj</t>
  </si>
  <si>
    <t>scprojv@gmail.com</t>
  </si>
  <si>
    <t xml:space="preserve"> 	KIS/AF-54
Rehabilitation of Mirerchar Bazar Akbarnagar- Faridpur UP via Bangla Bazar Road ID-348543005 Ch.0m-7777m.. under Kuliarchar District-Kishoreganj</t>
  </si>
  <si>
    <t>M/S Progoti Enterprise
Kuliarchar, Kishoreganj</t>
  </si>
  <si>
    <t>progoti_enter@yahoo.com</t>
  </si>
  <si>
    <t>M/S Sopon Enterprise
Borbag, Brammonkochuri, Sadar, Kishoreganj</t>
  </si>
  <si>
    <t>soponenterprisebd@yahoo.com</t>
  </si>
  <si>
    <t>CHSMMP/KIS/PAK/SL-136/19/C-204
Construction of Muktijuddho Memorial at West Side of Hossainpur Road under Pakundia Upazila District- Kishoreganj.</t>
  </si>
  <si>
    <t>24/07/2020</t>
  </si>
  <si>
    <t>Musfikur Rahman Kanchan
Pro. Md Mushfiqur Rahman(Kanchan)
Solakia, Kishoreganj</t>
  </si>
  <si>
    <t>CHSMMP/KIS/SAD/Add-32/20/C-275
Construction of Shaheed Syed Nazrul Islam memorial at Boropul mohr under Upazila Kishoreganj-Sadar District Kishoreganj</t>
  </si>
  <si>
    <t xml:space="preserve">M/S Hasna Enterprise
Rothkhola 
Upazila: Kishoreganj-Sadar Dist. Kishoreganj </t>
  </si>
  <si>
    <t>hasnaentt@gmail.com</t>
  </si>
  <si>
    <t>CHSMMP/KIS/BAJ/SL-132/19/C-207
Construction of Muktijuddho Memorial at Bajitpur Bazar under Bajitpur Upazila Dist.-KIshoreganj.</t>
  </si>
  <si>
    <t>26/5/2020</t>
  </si>
  <si>
    <t>26/6/2020</t>
  </si>
  <si>
    <t>M/S Keya Enterprise
Bangalpara, Austagram, Kishoreganj.</t>
  </si>
  <si>
    <t>keyaent.aust@gmail.com</t>
  </si>
  <si>
    <t>CHSMMP/KIS/BAJ/SL-133/19/C-208
Construction of Muktijuddho Memorial at Dighirpar Kheya Ghat under Bajitpur Upazila Dist.-Kishoreganj.</t>
  </si>
  <si>
    <t>bhatibanglaenterprise@gmail.com</t>
  </si>
  <si>
    <t>CHSMMP/KIS/PAK/SL-137/19/C-205
Construction of Muktijuddho Memorial at East Side of Old Kaliachapra Bazar Primary School under Pakundia Upazila District- Kishoreganj.</t>
  </si>
  <si>
    <t>REJIA ENGINIERING WORKS
Sadar, Kishoreganj</t>
  </si>
  <si>
    <t>rejiaeng@gmail.com</t>
  </si>
  <si>
    <t>CHSMMP/KIS/SAD/SL-139/19/C-196
Construction of Muktijuddho Memorial at Gurudoyal College under Kishoreganj Sadar Upazila District- Kishoreganj.</t>
  </si>
  <si>
    <t>Md. Shahidul Islam
Neyamatpur, Rouha
Karimganj, Kishoreganj</t>
  </si>
  <si>
    <t>smd17687@gmail.com</t>
  </si>
  <si>
    <t>CHSMMP/KIS/BAJ/SL-132/20/C-359
Construction of Muktijuddho Memorial at Sorar Char Bazar under Upazila Bajitpur District Kishoreganj.</t>
  </si>
  <si>
    <t xml:space="preserve">24/3/2021 </t>
  </si>
  <si>
    <t>mrkjvsc
Pro. Md Mushfiqur Rahman(Kanchan)
Solakia, Kishoreganj</t>
  </si>
  <si>
    <t>mrkjvsc@gmail.com</t>
  </si>
  <si>
    <t xml:space="preserve">	KIS/AF-64
Rehabilitation of Pakundia- Adarshapara GCCR (Road ID: 348792003) Ch.000-7850m Upazila Pakundia; (Salvage Amount Tk: 36,03,041.00)</t>
  </si>
  <si>
    <t>27/4/2021</t>
  </si>
  <si>
    <t>KIS/AF-64
Rehabilitation of Pakundia- Adarshapara GCCR (Road ID: 348792003) Ch.000-7850m Upazila Pakundia; (Salvage Amount Tk: 36,03,041.00)</t>
  </si>
  <si>
    <t>MRRIDP/18/KISH/TARA/SCR/59
a Improvement of Ariura Govt. Primary School Connecting Road by RCC at Ch. 00-193m School Code 305040407 under Tarail Upazila Dist Kishoreganj.b Improvement of Banail Govt. Primary School Connecting Road by RCC at Ch. 00-175m School Code 305040501 under Tarail Upazila Dist Kishoreganj.c Improvement of Borigati Registered Non-Govt. Primary School Connecting Road by RCC at Ch. 00-53m School Code 305090401 under Tarail Upazila Dist Kishoreganj.d Improvement of Bhatgaon Registered Non-Govt. Primary School Connecting Road by RCC at Ch. 00-75m School Code 305091404 under Tarail Upazila Dist Kishoreganj.e Improvement of Surongal Registered Non-Govt. Primary School Connecting Road by RCC at Ch. 00-218m School Code 305091207 under Tarail Upazila Dist Kishoreganj.</t>
  </si>
  <si>
    <t>13/3/2019</t>
  </si>
  <si>
    <t>M/S Faruq Enterprise
Harua, Kishoreganj</t>
  </si>
  <si>
    <t>farukenterprise833@gmail.com</t>
  </si>
  <si>
    <t>MRRIDP/18/KISH/TARA/SCR/60
a Improvement of Pongpachiha Govt. Primary School Connecting Road by BC at Ch. 00-460m School Code 305040101 under Tarail Upazila Dist Kishoreganj.b Improvement of Verontola Govt. Primary School Connecting Road by BC at Ch. 986-1686m School Code 305040103 under Tarail Upazila Dist Kishoreganj.</t>
  </si>
  <si>
    <t>22/4/2020</t>
  </si>
  <si>
    <t xml:space="preserve"> M/S Keya Enterprise
Mr. Badal Chandra Roy Bangalpara, Austagram Kishoreganj</t>
  </si>
  <si>
    <t>MRRIDP/21/KISH/SADR/VR/119
Improvement of Latifpur Ragu member house -Charpumdi Pucca Road Via Khalpar H/O Kashem member Road by BC with Protective work from Ch. 450-1215 m Road ID.348495212 under Upazila Sadar Dist. Kishoreganj.</t>
  </si>
  <si>
    <t>24/03/2021</t>
  </si>
  <si>
    <t>KIRIDP/Karimganj &amp; Nikli/W-1A
i Construction of 10 Nos Access Road Ramp for Movement to Haor Area Paddy Land on Nikli-Sohormul-Karimganj Road at Ch. 00-8200m Road ID 348762007 Upazila Nikli District Kishoreganj.ii Construction of 04 Nos Access Road Ramp for Movement to Haor Area Paddy Land on Gundhar GC- Mojlishpur GC Road at Ch. 00-2260m Road ID 348422009 Upazila Karimganj District Kishoreganj.</t>
  </si>
  <si>
    <t>osmanjvibrahim
Pro. Md. Osman Gani
Sadar, Kishoreganj</t>
  </si>
  <si>
    <t>osmanjvibrahim@gmail.com</t>
  </si>
  <si>
    <t>MRRIDP/20/KISH/MITH/VR/RCC/98
Improvement of Nolua Road ID 348595012 by RCC Ch 2000-7500m under Mithamoin Upazila Dist.-Kishoreganj.</t>
  </si>
  <si>
    <t>M/S Osman Gani, Tarapasha, Sadar, Kishoreganj</t>
  </si>
  <si>
    <t xml:space="preserve"> Hasanosmanjv
Tarapasha, Sadar
Kishoreganj</t>
  </si>
  <si>
    <t>hasanosmanjv1@gmail.com</t>
  </si>
  <si>
    <t>KIS/AF-52
Rehabilitation of
A) Karimganj-Morichkhali Bazar via Gundhar GC (Road ID-348422001) (Ch. 0000-12400 m) Upazila Karimganj (Salvage amount BDT 3,58,305.00)
B) Karimganj-Tarail GC (Road ID-348422003) (Ch. 0000-2252m) Upazila Karimganj
C) Karimganj-Guzadia GC (Road ID-348422002) (Ch. 0000-5860m) Upazila - Karimganj (Salvage amount BDT 9,29,357.00)
D) Guzadia Bazar - Tarail R&amp;H Road via Raijani (ID-348422006) (Ch. 0000-2780 m) Upazila Karimganj, Dist: Kishoreganj (Salvage amount BDT 7,76,046.00)</t>
  </si>
  <si>
    <t>Hasan Bulders</t>
  </si>
  <si>
    <t>hassanbuldersltd@gmail.com</t>
  </si>
  <si>
    <t>M/S A.K.M Shafiqul Islam
Prop: AKM Shafikul Islam, Araibaria,Hossainpur, Kishoregnj.</t>
  </si>
  <si>
    <t>akmshafiqulhaque49@gmail.com</t>
  </si>
  <si>
    <t>IRIDP-2/KISH/DW-41
a) Improvement of Char Pumdi Bazar-Back Side of Doctor Abdul Ali house Noya para main road (Char Pumdi RHD road-Ibrahim Master House via Engineer House road (Ch. 00-2820m) Road ID-348274080 under Hossainpur Upazila District: Kishoreganj. b) Construction of 05 nos 0.625mx0.600m culvert at ch. 540m, 935m, 1415m, 1630m, 1925m on the same road</t>
  </si>
  <si>
    <t>19/05/2016</t>
  </si>
  <si>
    <t>30/04/2019</t>
  </si>
  <si>
    <t>M/S A.K.M Shafiqul Islam, Prop: AKM Shafikul Islam, Araibaria,Hossainpur, Kishoregnj.</t>
  </si>
  <si>
    <t>MRRIDP/18/KISH/HOSS/SCR/45
Improvement of Lulikandi Girls Govt. Primary School Connecting Road by RCC at Ch. 00-800m School Code 305100608 under Hossainpur Upazila Dist Kishoreganj</t>
  </si>
  <si>
    <t>21/3/2019</t>
  </si>
  <si>
    <t>27/3/2020</t>
  </si>
  <si>
    <t>M/S Roy Enterprise
Pro. Nironjon Roy
Solakia, Kishoreganj.</t>
  </si>
  <si>
    <t>roy_enterprise@yahoo.com</t>
  </si>
  <si>
    <t>IRIDP-2/KISH/DW-106
a) Improvement of Kawna Bazar - Thaterkanda Bazar road Ch.00-1510m. (348274052) under Hossainpur Upazila, Dist-Kishoreganj (b)  Construction of 06 no 0.625mx0.600m culvert at ch.585m 750m 1160m 1250m 1264m 1475m on the same road.</t>
  </si>
  <si>
    <t>23/11/2017</t>
  </si>
  <si>
    <t>30/12/2019</t>
  </si>
  <si>
    <t>HILIP/19/WD3/UNR-KIS/Itn-02
Improvement of  Raytuti UP - Uttar Razi - Kalna road  Ch-4870-5645m  under Itna Upzila. Road coad no. 348333006</t>
  </si>
  <si>
    <t>21.7.2020</t>
  </si>
  <si>
    <t>21.06.2021</t>
  </si>
  <si>
    <t>HILIP/18/WD19/R.maint./KIS-06
Maintenance work of Itna-Silni-Elonguri road at ch. 1000-3000m under Itna Upazial Dist Kishoreganj. ID No-348333001</t>
  </si>
  <si>
    <t>6.10.2019</t>
  </si>
  <si>
    <t>bbejvroy
Ukilpara, Kishoreganj</t>
  </si>
  <si>
    <t>bbejvroy@gmail.com</t>
  </si>
  <si>
    <t>HILIP/16/WD3/UNR-KIS/Itn-03
Improvement of Itna-Silni-Elongjuri road (Ch.0-1000 m &amp; 6500-6990 m) and 5 nos (Size .60mx625m) U- Drain at ch.150m,875m,930m,6700m, &amp;6850 under Itna  Upazila ,Road coad no. 348333001</t>
  </si>
  <si>
    <t>31.10.2017</t>
  </si>
  <si>
    <t>M/S Roy Enterprise
Solakia, Kishoreganj</t>
  </si>
  <si>
    <t>HILIP/18/WD4/VR-KIS/Nik-10
Part-A Improvement of Chatir Char - Sapmari road at ch. 2500- 6000m. Under Nikli Upazila Dist- Kishoreganj. Road ID. No-348765047.Part-B Const. of 9 nos U-Drain at ch. 3050m 3280m 3800m 5160m 4500m 4720m 5250m 5800m &amp; 5760m on Chatir Char - Sapmari road Under Nikli Upazila Dist- Kishoreganj. Road ID. No-348765047.</t>
  </si>
  <si>
    <t>CALIP/18/WD6/SP-KIS/itna-01
Slop Proection work on Slope protection Work at Itna -Silni Elongjuri Road ch-00-1000m &amp; 6500-6990m under itna upazila,Dist-Kishoreganj. ID No. - 34833001</t>
  </si>
  <si>
    <t>06.10.2019</t>
  </si>
  <si>
    <t>10.09.2020</t>
  </si>
  <si>
    <t xml:space="preserve"> 15/02/2021</t>
  </si>
  <si>
    <t xml:space="preserve">21/02/2022 </t>
  </si>
  <si>
    <t>HFMLIP/Kishore/18-19/W-332
Improvement of Panahar Bazar Under Karimganj Upazila Dist. Kishoreganj</t>
  </si>
  <si>
    <t>30/04/2020</t>
  </si>
  <si>
    <t>M/S SAZID ENTERPRISE
SHARARCHAR BAZAR BAJITPUR KISHOREGANJ.</t>
  </si>
  <si>
    <t xml:space="preserve">sazident@gmail.com </t>
  </si>
  <si>
    <t>HFMLIP/Kishore/18-19/W-264
Improvement of Jamtolia to Bualia Road at Ch. 3000m-4214m Road ID No 348063023 Non-Submergible Road under Bajitpur Upazial Dist Kishoreganj.</t>
  </si>
  <si>
    <t>Preanka-Durjoy (JV)
Austagram, Kishoreganj</t>
  </si>
  <si>
    <t>preanka.durjoy@gmail.com</t>
  </si>
  <si>
    <t>Kishore/Mitha/Khal-02/19-20/01EW-513EW-514
a Re-exacavation of Deodair Beel to Kholavangraize Connecting khal at Ch. 0000-2080 km Upazila-Mithamoin District-Kishoreganj under JICA assisted 
HFMLIP LGED HFMLIP/Kishore/19-20/EW-513
b Re-excavation of Simer Polla Beel to Chilar Beel Connecting Khal at Ch. 0000 km- 1050 km L1.05km Upazila-Mithamoin District-Kishoreganj under JICA assisted HFMLIP LGED HFMLIP/Kishore/19-20/EW-514</t>
  </si>
  <si>
    <t>27/07/2020</t>
  </si>
  <si>
    <t xml:space="preserve">M/S Durjoy Enterprise
Bangalpara, Austagram, Kishoreganj.
</t>
  </si>
  <si>
    <t xml:space="preserve">Preanka Enterprise
Bangla Para Upazila- Austgram Dist. Kishoreganj
</t>
  </si>
  <si>
    <t>M/s Liberty Traders
Vill: Dhaker Gaon, P.O: Hasanpur College-3516, P.S: Daudkandi, Dist: Comilla</t>
  </si>
  <si>
    <t>Kishore/Bajit/Khal-01/19-20/516
Re-excavation of Nodorer Beel to Ghorautra Nodi Khal at Ch. 0.0m - 1600m Upazila-Bajitpur Package No HFMLIP/Kishor/19-20/EW-516 Dist.-Kishoreganj</t>
  </si>
  <si>
    <t xml:space="preserve">27/07/2020 </t>
  </si>
  <si>
    <t>M/S SHAHIDUL ISLAM
AUSTAGRAM KISHOREGANJ</t>
  </si>
  <si>
    <t xml:space="preserve">msshahidulislam@yahoo.com </t>
  </si>
  <si>
    <t>Kishore/Karim/Bell-01/20-21/01 EW-460
Re-excavation of Kala Manikka Beelunder Upazila-Karimganj District-Kishoreganj.HFMLIP/Kishor/19-20/EW460</t>
  </si>
  <si>
    <t>Mohammed Eunus &amp; Brothers (Pvt.) Ltd.
A.S Tower (8th Floor), Road-01, Plot-553, Hill View R/A P.S: Panchlaish, Chittagong</t>
  </si>
  <si>
    <t>Kishore/Karim &amp; Itna /Khal-02/20-21/02EW534&amp;529
1. Re-Excavation of Dubi River Connecting Rangamati Khal at Ch.0.00m-1625m under Upazila-Karimganj District-Kishoreganj HFMLIP/Kishor/19-20/EW-534
2. Re-excavation of Dhoniar kona Khal from Dhoniar kona Beel to Majghia Beel and Dudhai Nodi via Patoujuri Beel connecting Khal at Ch.0.00m-4450m under Upazila-Itna District-Kishoreganj HFMLIP/Kishor/19-20/EW-529</t>
  </si>
  <si>
    <t xml:space="preserve"> 22/11/2020</t>
  </si>
  <si>
    <t xml:space="preserve">27/11/2021 </t>
  </si>
  <si>
    <t>M/S Challenger
Batrish
Sadar, Kishoreganj.</t>
  </si>
  <si>
    <t xml:space="preserve"> ms_challenger1@yahoo.com</t>
  </si>
  <si>
    <t>Kishore/Aus &amp; Karim/Beel-02/18-19/03
Re-Excavation of Brommhopura Pukur Beel Upazila Austagram Package No. HFMLIP/Kishore/18-19/EW-457 Union-Kastul Upazila- AustagramRe-Excavation of Bhera Chapra Goal Beel Upazila Austagram Package No. HFMLIP/Kishore/18-19/EW-459 Union_Shutarpara Upazila- Karimganj</t>
  </si>
  <si>
    <t>19/9/2019</t>
  </si>
  <si>
    <t>M/S. SUNAM ENTERPRISE
37/1/D/1, Ullon Road, West Rampura, Dhaka-1219.</t>
  </si>
  <si>
    <t xml:space="preserve">mssunam.ent@gmail.com </t>
  </si>
  <si>
    <t>HFMLIP/Kishore/17-18/W-333
Improvement of Pitua Bazar under Karimganj Upazila DIst. Kishoreganj</t>
  </si>
  <si>
    <t xml:space="preserve">24/10/2019 </t>
  </si>
  <si>
    <t xml:space="preserve">29/10/2020 </t>
  </si>
  <si>
    <t>HFMLIP/Kishore/17-18/W-346
Improvement of Notun Bazar Ghat 28.5m x 5.5m under Itna Upazila Dist. Kishoreganj.</t>
  </si>
  <si>
    <t xml:space="preserve">18/10/2020 </t>
  </si>
  <si>
    <t xml:space="preserve">M/S Keya Enterprise
Dhaki, Upazila- Mithamoin 
District- Kishoreganj </t>
  </si>
  <si>
    <t xml:space="preserve">keya_ent@yahoo.com </t>
  </si>
  <si>
    <t>HFMLIP/Kishore/17-18/W-349
Improvement of Mojlishpur Bazar Ghat 22.40m x 5.50m under Nikli Upazila Dist.-Kishoreganj</t>
  </si>
  <si>
    <t xml:space="preserve">20/10/2020 </t>
  </si>
  <si>
    <t>M/S J.N ENTERPRISE
DAMPARA
NIKLI, KISHOREGANJ.</t>
  </si>
  <si>
    <t xml:space="preserve">jnenterprise76@gmail.com </t>
  </si>
  <si>
    <t>HFMLIP/Kishore/17-18/W-350
Improvement of Mirzapur Ghat 16.00m x 5.50m under Nikli Upazila Dist.-Kishoreganj.</t>
  </si>
  <si>
    <t xml:space="preserve"> 27/07/2020</t>
  </si>
  <si>
    <t xml:space="preserve"> 29/01/2021</t>
  </si>
  <si>
    <t>M/S Challenger &amp; Sazid Enterprise (JV)
SARARCHAR, BAJITPUR, KISHOREGANJ</t>
  </si>
  <si>
    <t>sazidenterprisechallenger.jv@gmail.com</t>
  </si>
  <si>
    <t>HFMLIP/Kishore/18-19/W-309
Rehabilitation of Bajitpur GC to Chatirchar UP Road via Kailag UP Kukrari Bazar Nunur Haor Bajitpur Part Road at Ch. 00-2600m Road ID No348063010 Submergible Road under Bajitpur Upazila Dist. Kishoreganj</t>
  </si>
  <si>
    <t xml:space="preserve">M/S Challenger
Batrish,Kishoreganj.
</t>
  </si>
  <si>
    <t xml:space="preserve">M/S SAZID ENTERPRISE
SHARARCHAR BAZAR BAJITPUR KISHOREGANJ. </t>
  </si>
  <si>
    <t>sazident@gmail.com</t>
  </si>
  <si>
    <t>HFMLIP/Kishore/17-18/W-169R
Remaining work of Jawer UP-Damiha UP via Echapashor Bazar Road Ch. 00-3337m Road ID. 388923010 with 50m Bypass &amp; Construction of 42.00m Long RCC Girder Bridge at Ch. 00-250m Package No HFMLIP/Kishore/17-18/W-169R under Tarail Upazila District Kishoreganj</t>
  </si>
  <si>
    <t xml:space="preserve">15/02/2021 </t>
  </si>
  <si>
    <t>Preanka Enterprise
Bangla Para Upazila- Austgram Dist. Kishoreganj</t>
  </si>
  <si>
    <t>CALIP/18/WD1/VP-KIS/Aus-08
Village Protection Work on Joynagar Pochhim Hati Village under Austagram Upazila Dist.- Kishoreganj.EL300</t>
  </si>
  <si>
    <t>11.09.2019</t>
  </si>
  <si>
    <t>11.08.2020</t>
  </si>
  <si>
    <t>CALIP/18/WD2/VIS-KlSH/Aus-06
Part-A Village internal serivce of Vatinagar Muslim Hati Village under Austagram Upazila Dist.- Kishoreganj. W.W. E.L200m T.W02 T03
Part-B Village internal serivce of Vatinagar Hindu Hati Village under Austagram Upazila Dist.- Kishoreganj. W.W. E.L120m T.W03 T03</t>
  </si>
  <si>
    <t xml:space="preserve">CALIP/19/WD2/VIS-KIS/Nik-12
Village internal service of Dubi Uttorpara Village under Nikli Upazila Dist.-Kishoreganj. W.W.E.L380 m T.W02 T03 </t>
  </si>
  <si>
    <t>25.02.2020</t>
  </si>
  <si>
    <t>21.08.2020</t>
  </si>
  <si>
    <t>CALIP/19/WD6/RSP-KIS/Itn-10
Slope Protection Work on Raituti UP- Uttar Razi Kalna Hat Road at ch. 4870- 5645m under Itna Upazila Dist.-Kishoreganj. ID No-348333006 E.L712m</t>
  </si>
  <si>
    <t xml:space="preserve">31/12/2020 </t>
  </si>
  <si>
    <t>Techbay International Prop: Humayan Kabir khandakar Bhaban Arambag, Motijeel Dhaka-1000.</t>
  </si>
  <si>
    <t>IRIDP-2/KISH/DW-90
a Improvement of Narandi High School- Kushakanda via Narandi Jamtola Purabaria Bazar and Baharamkanpara more road. Ch.4350-5950m. b Construction of 7 no 0.625mx0.600m culvert at Ch. 4650m 4700m 5100m 5700m 5750m 5820m 5880m on the same road. under pakundia upazila Dist. Kishoreganj</t>
  </si>
  <si>
    <t>13/08/2017</t>
  </si>
  <si>
    <t>IRIDP-2/KISH/DW-93
a Improvement of Patuavanga UP Hathigata Bridge Jugir Bridge - Narandi Bazar road. Ch.00-2207.82 b Construction of 02 no 0.625x0.600m culvert at ch. 1500m 2140m on the same road. under pakundia upazila Dist. Kishoreganj</t>
  </si>
  <si>
    <t xml:space="preserve">Techbay International 
Prop: Humayan Kabir khandakar Bhaban Arambag, Motijeel Dhaka-1000. </t>
  </si>
  <si>
    <t xml:space="preserve">GMRIDP/KISH/PAKU/VR/101
Improvement of Dargabazar-Adarshapara Bazar Road at Ch.2171-3171m under Pakundia Upazila Dist. Kishoreganj. GMRIDP/KISH/PAKU/VR/101
</t>
  </si>
  <si>
    <t>Atik Enterprise
pakundia, Kishoreganj</t>
  </si>
  <si>
    <t>atik.entr@gmail.com</t>
  </si>
  <si>
    <t>IRIDP-2/KISH/DW-157
a) Improvement of Bhairab Mymensingh road Maizhati Petrol Pump via Simulia Chowrasta road (Ch. 1250-2000m) (348795130)  b) Constuction of 2 nos. 0.625mx0.600m culvert at Ch. 1710m, 1925m on the same road.</t>
  </si>
  <si>
    <t>M/S Roy Enterprise
Solakia, Kishoreganj.</t>
  </si>
  <si>
    <t>IRIDP-2/KISH/DW-78
Improvement of Baragaria UP H/Q-Gabtali Bazar road. (Ch. 1100-1758m) under Karimganj Upazila District-Kishoreganj.</t>
  </si>
  <si>
    <t>19/3/2017</t>
  </si>
  <si>
    <t>24/3/2018</t>
  </si>
  <si>
    <t>M/S Roy Enterprise Solakia, Kishoreganj.</t>
  </si>
  <si>
    <t xml:space="preserve">IRIDP-2/KISH/DW-81
a) Improvement of Hatrapara Bazar-Beltoli Bazar via Hatrapara High School road. (Ch. 00-680m)  b)Construction of 02 no. 0.750mx0.600m Culvert at ch. 110m 500m on the same road.under Karimganj Upazila District-Kishoreganj.
</t>
  </si>
  <si>
    <t>sejvbbe
Ukilpara Upazila: Kishoreganj-Sadar Dist. Kishoreganj</t>
  </si>
  <si>
    <t>sejvbbe@gmail.com</t>
  </si>
  <si>
    <t>HFMLIP/Kishore/18-19/W-267
Improvement of Elongjuri UP-Gopdighi UP via Borohatkabila Road at Ch.00-5400m Road ID No 348333014 Submergible Road under Itna Upazila Dist. Kishoreganj.</t>
  </si>
  <si>
    <t>15/1/2019</t>
  </si>
  <si>
    <t>M/S Shahil Enterprise
Sadar, Kishoreganj</t>
  </si>
  <si>
    <t>15/01/2019</t>
  </si>
  <si>
    <t>HFMLIP/Kishore/16-17/W-347
Construction of Raytuti Ghat 29.5m x 5.5m Landing station under Upazila Itna DIst Kishoreganj.</t>
  </si>
  <si>
    <t>16/1/2020</t>
  </si>
  <si>
    <t>27/7/2020</t>
  </si>
  <si>
    <t>SC-MC-MKC (JV)</t>
  </si>
  <si>
    <t xml:space="preserve">HFMLIP/Kishore/18-19/W-277
Improvement of Boulai Puran Bazar-Subandi Road at Ch00m-1950m Road ID No 348495172  under Sadar Upazila Dist Kishoreganj. HFMLIP/Kishore/18-19/W-277 </t>
  </si>
  <si>
    <t>MASUM CONSTRUCTION
Nagua, Kishoreganj</t>
  </si>
  <si>
    <t>M/S Keya Constuction
Karimganj, Kishoreganj</t>
  </si>
  <si>
    <t xml:space="preserve">HFMLIP/Kishore/18-19/W-277 
Improvement of Boulai Puran Bazar-Subandi Road at Ch00m-1950m Road ID No 348495172  under Sadar Upazila Dist Kishoreganj. </t>
  </si>
  <si>
    <t>26/05/2020</t>
  </si>
  <si>
    <t>M.A Wahed
Madan, Netrokona</t>
  </si>
  <si>
    <t>mawahed8@gmail.com</t>
  </si>
  <si>
    <t xml:space="preserve">HFMLIP/Kishore/18-19/W-274
Improvement of Rahela Bapari Bari to Kukrarai road at Ch00-1650m under Upazila: Bajitpur, District: Kishoreganj (Road ID: 348065040) (Package No: HFMLIP/Kishore/19-20/W-274) </t>
  </si>
  <si>
    <t>27/1/2020</t>
  </si>
  <si>
    <t>KIRIDP/Karimganj/ W-51
Construction of 51.00m RCC Girder Bridge over Norasundar River on Azimganj Bazar to Rahimpur Road at Ch.0000km ID 348424010 under Karimganj Upazila District-Kishoreganj.</t>
  </si>
  <si>
    <t>16/8/2017</t>
  </si>
  <si>
    <t>KIRIDP/ Austagram/ W-57
Construction of 45.00m long RCC Girder Bridge on the Chairhati Miyajanar Bari Khal on Banglapare-Humaunpur UP Office road at Ch. 1709kmID. 348023003</t>
  </si>
  <si>
    <t>16/5/2017</t>
  </si>
  <si>
    <t>KIRIDP/Mithamoin/W-11.
Development of Ghagra GC to Austagram Road via Mohishertila Mithamoin Part Ch.-0000-6240 km ID No-348592006 under Mithamoin Upazila District Kishoreganj.</t>
  </si>
  <si>
    <t>17/8/2017</t>
  </si>
  <si>
    <t>M/S Evan Enterprise, Bhairab, Kishoreganj</t>
  </si>
  <si>
    <t>evan.entr@gmail.com</t>
  </si>
  <si>
    <t>KIRIDP/(Bhairab)/W-29 
Improvement of Gochamara-Madderchar road at Ch.450-2100m (ID-348114012) under Bhairab Upazila District: Kishoreganj.</t>
  </si>
  <si>
    <t>19/2/2017</t>
  </si>
  <si>
    <t>30/5/2019</t>
  </si>
  <si>
    <t>KIRIDP/Bhairab/W-70
Maintenance work of SHambopur R&amp;H to Vatikrishnanagar Bridge approach Road at Ch. 00-1397m under Bhairab Upazila District-Kishoreganj.</t>
  </si>
  <si>
    <t>26/2/2020</t>
  </si>
  <si>
    <t>21/07/2020</t>
  </si>
  <si>
    <t>KIRIDP/Sadar/W-103
a Periodic Maintenance of Bhashanipara-Patuair Road at Ch. 00-1083m under Sadar Upazila District-Kishoreganj.b Periodic Maintenance of Shalpo Jashodal-Jashodal Road at Ch. 00-880m under Sadar Upazila District-Kishoreganj.</t>
  </si>
  <si>
    <t>KIRIDP/Sadar/W-104
A Periodic Maintenance of Muksedpur-Paboikandi Road Ch. 00-2000m under Upazila Sadar Dist.-Kishoreganj ID-348495080.B Periodic Maintenance of Austoborgo-Katabari Road Ch. 00-1480m under Upazila Sadar Dist.-Kishoreganj ID- 348495078.</t>
  </si>
  <si>
    <t>HTBL-SAC (JVCA), Pro. Md. Nazmul Hasan, Punam Palace, H/N : 464, 1st Kandirpar, Badurtala, Cumilla</t>
  </si>
  <si>
    <t xml:space="preserve">htblsa2020@gmail.com </t>
  </si>
  <si>
    <t>MRRIDP/20/KISH/HOSS/BRDG/UNR/111
Construction of 30m long PC Girder Bridge at Ch. 1114m on Pumdi UP HQ -Gobindapur UP HQ via Lakuhati Road Road ID. 348273002 under Upazila Hossainpur District Kishoreganj</t>
  </si>
  <si>
    <t xml:space="preserve">23/02/2021  </t>
  </si>
  <si>
    <t xml:space="preserve">30/06/2022 </t>
  </si>
  <si>
    <t xml:space="preserve">Hassan Techno Builders Ltd.
Punam Palace, Holding No: 464, 1st Kandirpar, Badurtala, Adarsha Sadar, Comilla
</t>
  </si>
  <si>
    <t xml:space="preserve">hassanbuildersltd@gmail.com </t>
  </si>
  <si>
    <t>M/S Haque Enterprise, Pro. Md. Bajlul Haque, Sukundi, Monohardi, Narsingdi</t>
  </si>
  <si>
    <t>MRRIDP/20/KISH/KATI/SCR/106
Improvement of Manikkhali-Karogaon Road Secretary Abdul Mannan House- Chandpur Haji Bari Govt. Primary School connecting Road by BC from Ch. 00-420 m School Code-99305070609 and improvement of 180m Link Road under Upazila Katiadi District Kishoreganj. Salvage Cost TK. 68096</t>
  </si>
  <si>
    <t>16/01/2022</t>
  </si>
  <si>
    <t>MRRIDP/20/KISH/SADR/BRDG/UZR/115
Construction of 40m long PC Girder Bridge at Ch. 918m on Kishoreganj Karimganj RHD (Zila Parishad) to Sadar Upazila H/Q Road Via Ragukhali &amp; Gangail Bazar (Town Bypass) Road ID. 348492012 under Upazila: Kishoreganj Sadar, District Kishoreganj</t>
  </si>
  <si>
    <t>20/06/2022</t>
  </si>
  <si>
    <t>M/S Momo Construction, Pro. MD Asaduzzaman Bhuyan, House#583, Nagua, Kishoreganj</t>
  </si>
  <si>
    <t xml:space="preserve">MRRIDP/20/KISH/PAKU/VR/112
Improvement of Dagdaga-Ashutia Road by BC with Protective works from Ch. 00-5340m Road ID. 348794041 under Upazila Pakundia District Kishoreganj. Salvage Cost TK. 693715 </t>
  </si>
  <si>
    <t>MRRIDP/20/KISH/PAKU/VR/113
Improvement of Bahadia H/school-Mirrartek Road by BC from Ch. 00-2520m Road ID.348795063 under Upazila Pakundia District Kishoreganj.</t>
  </si>
  <si>
    <t>M/S Owapda Enterprise, Pro. Md. Ariful Islam, Sreenagar, Shimulkandi, Bhairab, Kishoreganj</t>
  </si>
  <si>
    <t>MRRIDP/20/KISH/PAKU/VR/114
Improvement of Juaid Miah House BC Road to Porabaria Bazar Road by BC from Ch. 00-1300m Road ID.348795121 under Upazila Pakundia District Kishoreganj</t>
  </si>
  <si>
    <t xml:space="preserve">Saiful Islam-Talukder Nirman-SHAHJAHAN KABIR AHMED (JV) </t>
  </si>
  <si>
    <t>egp.sitnskajv2@gmail.com</t>
  </si>
  <si>
    <t>KIRIDP/Tarail/W-17
i Improvement of DhalaUp office-Kaluma bazar Road Ch. 415-1415m ID 348923015.ii Improvement of Tarail RHD-Digha beel poulty farm Road Ch. 00-1329m ID 348924012.iii Improvement of Sekandarnagar-Borgaon Road Ch. 544-2252m &amp;link Road Ch. 00-250m ID 348924019</t>
  </si>
  <si>
    <t>27/7/2018</t>
  </si>
  <si>
    <t>MD. SAIFUL ISLAM</t>
  </si>
  <si>
    <t>saifulislam005566@gmail.com</t>
  </si>
  <si>
    <t>M/S TALUKDER NIRMAN</t>
  </si>
  <si>
    <t>mtn4701@gmail.com</t>
  </si>
  <si>
    <t>SHAHJAHAN KABIR AHMED</t>
  </si>
  <si>
    <t>kabir5857@gmail.com</t>
  </si>
  <si>
    <t xml:space="preserve">KIRIDP/Bajitpur/W-98
a ) Improvement of Thanar Moor to Bangabondu School Moor Road By RCC Ch 00-0+650 km  (ID:348065137) under Bajitpur Upazila Dist. Kishoreganj.     
b ) Improvement of Farazi Bhaban to Mothurapur Link Road By RCC Ch 00-0+455 km (ID:348065138) under Bajitpur Upazila Dist. Kishoreganj                                                       </t>
  </si>
  <si>
    <t>24/11/19</t>
  </si>
  <si>
    <t>KIRIDP/Bajitpur/W-99
a) Improvement of RCC Road &amp; Drain at Commender Road at Nandina Aliabad Ch. 00-203m under Bajitpur Upazila District-KIshoreganj
b) Improvement of RCC Road &amp; Drain at LSD Godown Road at Nandina Aliabad Ch. 00-240m under Bajitpur Upazila District-KIshoreganj.
c) Improvement of RCC Road from Jahurul Islam Road to Md. Zia Uddin House at Mid Bhagalpur Road at Ch. 00-250m under Bajitpur Upazila District-KIshoreganj
d) Improvement of RCC Road &amp; protection wall at Nandina -Bajitpur Kuliarchar Link Road at Ch. 00-122m under Bajitpur Upazila District-KIshoreganj.
e) Improvement of RCC Road &amp; Drain at Baparipara Road at Ch. 00-275m under Bajitpur Upazila District-KIshoreganj.</t>
  </si>
  <si>
    <t>30/01/2021</t>
  </si>
  <si>
    <t>KIRIDP/Bajitpur/W-97
Improvement of Bangabondu School more to CNB Road at Niterkandi by RCC Ch. 00-0+720 km (ID: 348065136) under Bajitpur Upazila District-Kishoreganj</t>
  </si>
  <si>
    <t xml:space="preserve">25/07/2020 </t>
  </si>
  <si>
    <t>KIRIDP/Katiadi/W-24a
Improvement of Bangabondu School more to CNB Road at Niterkandi by RCC Ch. 00-0+720 km (ID: 348065136) under Bajitpur Upazila District-Kishoreganj</t>
  </si>
  <si>
    <t>HFMLIP/Kishore/18-19/W-275
Improvement of Shimulkandi-Masua Bazar Road at Ch. 00m-2800m Road ID No 348455082 Submergible Road under Upazila Katiadi Dist Kishoreganj</t>
  </si>
  <si>
    <t>M/S M.Alam
Sreemongal Road, Moulvibazar.</t>
  </si>
  <si>
    <t>HFMLIP/Kishore/18-19/EW-488
Kishore/Itna/Khal-02/18-19/05
Re-Excavation of Hisani to Hingda via Gaida Beel Connecting Khal at Ch. 00-2000m Upazila Itna Union-Mriga Upazila- Itna</t>
  </si>
  <si>
    <t>13/8/2020</t>
  </si>
  <si>
    <t>Kishore/Itna/Beel-02/18-19/02
Re-Excavation of Kochua Beel Upazila Itna Package No. HFMLIP/Kishore/18-19/EW-455 Union-Raituti Upazila- Itna
Re-Excavation of Shapla Beel Upazila Itna Package No. HFMLIP/Kishore/18-19/EW-456 Union_Raituti Upazila- Itna</t>
  </si>
  <si>
    <t>Kishore/Itna/Beel-03/18-19/01
Re-Excavation of Nolua Beel Upazila ItnaPackage No. HFMLIP/Kishore/18-19/EW-451 Union-Alongjuri Upazila- Itna
Re-Excavation of Juaria Beel Upazila ItnaPackage No. HFMLIP/Kishore/18-19/EW-452 Union-Itna Sadar Upazila- Itna
Re-Excavation of Bhera Beel Upazila ItnaPackage No. HFMLIP/Kishore/18-19/EW-454 Union-Bori Bari Upazila- Itna</t>
  </si>
  <si>
    <t>Mars Syndicate
Banani, Dhaka</t>
  </si>
  <si>
    <t>marsegp19@gmail.com</t>
  </si>
  <si>
    <t>HFMLIP/Kishore/17-18/W-193
Maintenance of Kishoreganj-Latifpur-Kapashia GCC road Kishoreganj Part road at Ch. 1400-6250m under Sadar Upazila Dist. KishoreganjEarth works Road (ID No. 348492002) HFMLIP/Kishore/17-18/W-193</t>
  </si>
  <si>
    <t>29/01/2018</t>
  </si>
  <si>
    <t>28/11/2019</t>
  </si>
  <si>
    <t>Dawn-Techbay (JV)
North Mugda, Dhaka</t>
  </si>
  <si>
    <t>dawn-techbay@gmail.com</t>
  </si>
  <si>
    <t xml:space="preserve">HFMLIP/Kishore/17-18/W-169
Improvement of Jawer UP-Damiha UP Via Echapashor Bazar Road from Ch. 00-3337m under Tarail Upazila, Kishoreganj (ID No.348923010) HFMLIP/Kishore/17-18/W-169 </t>
  </si>
  <si>
    <t>30/01/2018</t>
  </si>
  <si>
    <t>M/S Dawn Corporation</t>
  </si>
  <si>
    <t>Techbay International</t>
  </si>
  <si>
    <t>M/S Borhan Uddin Traders
Pakundi, Kishoreganj</t>
  </si>
  <si>
    <t>borhanuddintraders@gmail.com</t>
  </si>
  <si>
    <t>MRRIDP/18/KISH/SADAR/UZR/14
Improvement of Kishoregonj-Chouddasata Road via Sayed Nazrul Islam Medical College Road Town Bypass by BC with Protective Works Ch.970-2370m Road ID No-348492011 under Sadar Upazila Distrct.-Kishoreganj.</t>
  </si>
  <si>
    <t>M/S Asma Enterprise
Sadar, Kishoreganj</t>
  </si>
  <si>
    <t>Asmaenterprise1990@gmail.com</t>
  </si>
  <si>
    <t>MRRIDP/19/KISH/SADR/VR/69
Improvement of Jashodal Kaliabari-H/O Momen Master -Nikli RHD Road via Bador Chairmas house road by BC. Ch. 00-660m under Kishoregajn- Sadar upazila.</t>
  </si>
  <si>
    <t>13/6/2019</t>
  </si>
  <si>
    <t>18/6/2020</t>
  </si>
  <si>
    <t>M/S Ahang Trade International
Ukilpara, Kishoreganj</t>
  </si>
  <si>
    <t>MRRIDP/19/KISH/SADR/VR/70
Improvement of Kishoreganj Korimganj R&amp;H-Battacharjapara GPS Road 00.00-470.00m under Kishoreganj Sadar Kishoreganj.</t>
  </si>
  <si>
    <t>5/5/52020</t>
  </si>
  <si>
    <t>M/S Kaium Construction
Vill : West depashar P.O : Hossainpur P.S. : Hossainpur District : Kishoregonj</t>
  </si>
  <si>
    <t>mdabdulkhyum@gmail.com</t>
  </si>
  <si>
    <t>MRRIDP/19/KISH/SADR/VR/71
Improvement of Jaliya-Nanosri Road Ch.00.00-470.00m under Kishoreganj Sadar Kishoreganj.</t>
  </si>
  <si>
    <t>Roman Traders
Karimganj Bazar Upazila : Karimganj District. Kishoreganj</t>
  </si>
  <si>
    <t>MRRIDP/19/KISH/SADR/VR/72
Improvement of Gaital Sosanghat-Ulohati Madrasa Road via BADC Cold Storage Kishoreganj Eye Hospital Road Ch. 00.00-1150.00m under Kishoreganj Sadar Kishoreganj.</t>
  </si>
  <si>
    <t>M/S Soudia Traders
Pakundia, Kishoreganj</t>
  </si>
  <si>
    <t>soudia.traders@gmail.com</t>
  </si>
  <si>
    <t>MRRIDP/19/KISH/SADR/VR/73
Improvement of Mohinondo Maijpara via Muktar bari -Nodir Par Road Ch. 00.00-860.00m under Kishoreganj Sadar Kishoreganj.</t>
  </si>
  <si>
    <t>M/S J.N ENTERPRISE
DAMPARA NIKLI KISHOREGANJ.</t>
  </si>
  <si>
    <t>MRRIDP/19/KISH/SADR/VR/74
Improvement of Koairkhali Eidgah Mat to Aoulia Para Madrasa Road Ch.00.00-1100.00m under Kishoreganj Sadar Kishoreganj.</t>
  </si>
  <si>
    <t>M/S Tatta Enterprise
Bangalpara, Austagram, Kishoreganj.</t>
  </si>
  <si>
    <t>mstattaenterprise@gmail.com</t>
  </si>
  <si>
    <t>MRRIDP/19/KISH/SADR/VR/75
Improvement of Chawdasata Road -Gabtoli Bazar Road via Paglakandha Road Ch.00.00-1710.00m under Kishoreganj Sadar Kishoreganj.Salvage cost Tk272039.00</t>
  </si>
  <si>
    <t>31/10/2019</t>
  </si>
  <si>
    <t>S.K.Trade International
Ukilpara Nilganj Kishoreganj-Sadar Kishoreganj</t>
  </si>
  <si>
    <t>s.k.trade.inter@gmail.com</t>
  </si>
  <si>
    <t>MRRIDP/19/KISH/SADR/VR/76
Improvement of Nilganj GC Kishoreganj Mymensingh ROad - Sondhani Bazar via Patchda GPS Road Ch.00.00-900.00m under Kishoreganj Sadar Kishoreganj.</t>
  </si>
  <si>
    <t xml:space="preserve">M.S. Traders
430, Bara Bazar, Dhanmahal Upazila : Kishoreganj-Sadar Dist. Kishoreganj </t>
  </si>
  <si>
    <t>m.s.traders.1979.k@gmail.com</t>
  </si>
  <si>
    <t>MRRIDP/19/KISH/SADR/VR/77
Improvement of Kishoreganj -Nikli Road to Pulurer Bondh via West Mathiya Abteydae Madrasa Road Ch.00.00-1010.00m under Kishoreganj Sadar Kishoreganj.</t>
  </si>
  <si>
    <t>M/S Mirza Construction - MASUM CONSTRUCTION [JV]
HARUA (BARA BARI) KISHOREGANJ-SADAR KISHOREGANJ</t>
  </si>
  <si>
    <t>MRRIDP/19/KISH/SADR/BRDG/VR/88
Construction of 50.0m Long RCC GIrder Bridge at Mohinondo Charpara Kadir Jangal Road Ch.00m. Road ID-348495012 over Narasunda river Upazila-Sadar District-Kishoreganj.</t>
  </si>
  <si>
    <t>M/S Mirza Construction 
Medical Road, Jamalpur</t>
  </si>
  <si>
    <t>MASUM CONSTRUCTION 
HARUA (BARA BARI) KISHOREGANJ-SADAR KISHOREGANJ</t>
  </si>
  <si>
    <t>MRRIDP/19/KISH/HOSS/BRDG/UZR/90
Construction of 45m long RCC Girder Bridge-Fatik Kali Bridge-at Kapasiatia GC Kishoreganj via Keshera Chourasta Road Ch. 4775m Road ID-348272005 Upazila-Hossainpur District-Kishoreganj.</t>
  </si>
  <si>
    <t>M/S Musfiqur Rahman (Kanchan)
737, abir house,Solakia, Kishoreganj</t>
  </si>
  <si>
    <t>MRRIDP/20/KISH/SADR/BRDG/VR/99
Construction of 40.00m long RCC Girder Bridge at Kormuli-Khilpara Road via Zaman shaheber itkhola Nurul member bari ID 348494051 over Narasunda River Upazila-Kishoreganj Sadar Dist.-Kishoreganj.</t>
  </si>
  <si>
    <t>15/5/2021</t>
  </si>
  <si>
    <t>shahiljvibr
Newtown Upazila: Kishoreganj-Sadar Dist. Kishoreganj</t>
  </si>
  <si>
    <t>shahiljvibr@gmail.com</t>
  </si>
  <si>
    <t>MRRIDP/18/KISH/KATI/MAINT/UZR/36
Widening and Maintenance of Katiadi H/Q-Pirojpur GC via Oriadhar Bazer road Ch. 00-10050m Road ID 348452007 under Katiadi Upazila Dist Kishoreganj.</t>
  </si>
  <si>
    <t>25/4/2019</t>
  </si>
  <si>
    <t>30/4/2020</t>
  </si>
  <si>
    <t>M/S SHAHIL Enterprise
Station Road(Boro Bazar) Kishoreganj</t>
  </si>
  <si>
    <t>m/s ibrahim construction
NEW TOWN,KISHOREGANJ.</t>
  </si>
  <si>
    <t>MRRIDP/18/KISH/PAKU/VR/65
a Improvement of Taltola Bazar-Dakhin Charteki Road by BC Ch.00-520m Road ID No348794036 under Pakundia Upazila Dist Kishoreganj.b Improvement of Kama matia Mosque to Barabor Scinior Madrasha Road by BC Ch.00-900m Road ID No348795127 under Pakundia Upazila Dist Kishoreganj.c Improvement of Dakhin Charteki slucegate-Charkowna main Road by BC Pakundia-Monirakanda Road Chowrasta more Ch.1800-2800m Road ID No348794020 under Pakundia Upazila Dist Kishoreganj.d Improvement of Narandi bazar-Mangalbaria Labu Sarkar Eidgah Math-Mongolbari Kamil Madrasha Road by BC Ch.00-1400m Road ID No348794015 under Pakundia Upazila Dist Kishoreganj.</t>
  </si>
  <si>
    <t>19/6/2019</t>
  </si>
  <si>
    <t>M/S Hasan Enterprise
Zella Porishod Market, 31, T.A Road, Brahmanbaria</t>
  </si>
  <si>
    <t>MRRIDP/18/KISH/NIKLI/UZR-VR/13
A Improvement of Nikli Upazilla Sadar-Mithamoin Upazila Sadar via Chunatikhali Ghat Road by RCC Ch.00-4000m under Nikli Upazila Dist_Kishoreganj Road ID 348762008.B Improvement of Nikli Dubi-Asanpur River Ghat Road by RCC Ch 00-2000m under Nikli Upazila Dist_Kishoreganj Road ID 348764036.</t>
  </si>
  <si>
    <t>20/11/2018</t>
  </si>
  <si>
    <t>mominuljvibrahim
New Town Upazila- Kishoreganj-Sadar District- Kishoreganj</t>
  </si>
  <si>
    <t>MRRIDP/18/KISH/BAJI/MAINT/UZR/32
Widening and Maintenance of Bajitpur-Dilalpur Bazar Road Ch00-2150m Road ID No348062002 under Bajitpur Upazila District Kishoreganj.</t>
  </si>
  <si>
    <t>M/S Mominul Hoque
Bhairab,Kishoreganj.</t>
  </si>
  <si>
    <t>MRRIDP/18/KISH/ITNA/UNR/RCC/22
Improvement of Elongjuri UP- Bagadia Hat Road Itna part by RCC Ch.620-3500m Road ID No-348333013 under Itna Upazila Distrct.-Kishoreganj.</t>
  </si>
  <si>
    <t>18/2/2019</t>
  </si>
  <si>
    <t>23/2/2020</t>
  </si>
  <si>
    <t>Escon Trading and Construction
Village- Fakamara Post- Jalalpur Upazila- Katiadi District- Kishoreganj</t>
  </si>
  <si>
    <t>escon_trading@yahoo.com</t>
  </si>
  <si>
    <t>MRRIDP/18/KISH/MITH/SCR/54
a Improvement of Bhurbhuri Govt. Primary School Connecting Road by RCC at Ch. 00-80m School Code 305070104 under Mithamoin Upazila Dist Kishoreganj.b Improvement of Chamakpur Govt. Primary School Connecting Road by RCC at Ch. 00-300m School Code 305070503 under Mithamoin Upazila Dist Kishoreganj.c Improvement of Dhubajura Govt. Primary School Connecting Road by RCC at Ch. 00-100m School Code 305070501 under Mithamoin Upazila Dist Kishoreganj.d Improvement of Durgapur Govt. Primary School Connecting Road by RCC at Ch. 00-50m School Code 305120313 under Mithamoin Upazila Dist Kishoreganj.e Improvement of Hosenpur Govt. Primary School Connecting Road by RCC at Ch. 00-160m School Code 305070502 under Mithamoin Upazila Dist Kishoreganj.f Improvement of Katkhal Govt. Primary School Connecting Road by RCC at Ch. 00-100m School Code 305070102 under Mithamoin Upazila Dist Kishoreganj.g Improvement of Khashapur Govt. Primary School Connecting Road by RCC at Ch. 00-145m School Code 305070409 under Mithamoin Upazila Dist Kishoreganj.</t>
  </si>
  <si>
    <t>20/3/2019</t>
  </si>
  <si>
    <t>23/3/2020</t>
  </si>
  <si>
    <t>M/S Challenger
Batrish, Kishoreganj</t>
  </si>
  <si>
    <t>MRRIDP/20/KISH/AUST/UNR/RCC/92
Improvement of Abdullahpur UP office-Kadirpur Kumri Bazar via Kalimpur and Khayerpur Road ID 348023007 by RCC Ch 9000-10200m</t>
  </si>
  <si>
    <t>Amar Desh Prokaushali Sangstha
Nilganj Road Solakia Upazila : Kishoreganj-Sadar Dist. Kishoreganj</t>
  </si>
  <si>
    <t>amardeshprokaushalisangstha@gmail.com</t>
  </si>
  <si>
    <t>MRRIDP/20/KISH/AUST/VR/RCC/93
Improvement of Austagram-Rajballa Road ID 348024007 by RCC Ch 00-500m under Austagram Upazila Dist.-Kishoreganj.</t>
  </si>
  <si>
    <t>MRRIDP/18/KISH/TARA/UNR/63
a Improvement of Jawar UP- Gojandrapur Bazar via Chanpur Road by BC with Protective Works Ch.98-1750m Road ID No 348923021 under Tarail Upazila Dist Kishoreganj.b Improvement of Taljanga UP Shorakghata- Gujadia UP Road by BC with Protective Works Ch.192-780m Road ID No 348923018 under Tarail Upazila Dist Kishoreganj.</t>
  </si>
  <si>
    <t>20/7/2020</t>
  </si>
  <si>
    <t>M/s. Janata Traders
Hossainpur Bazar, Hossainpur, Kishoreganj.</t>
  </si>
  <si>
    <t>ra2907483@gmail.com</t>
  </si>
  <si>
    <t>MRRIDP/18/KISH/SADAR/SCR/49
a Improvement of Charuakandi Govt. Primary School Connecting Road by BC at Ch. 00-230m School Code 305090308 under Sadar Upazila Dist Kishoreganj.b Improvement of Jugirkhal Govt. Primary School Connecting Road by BC at Ch. 00-665m School Code 305090508 under Sadar Upazila Dist Kishoreganj.</t>
  </si>
  <si>
    <t>18/9/2019</t>
  </si>
  <si>
    <t xml:space="preserve">RANI BUILDERS
Holding No. 49, Pouroshova Mor, Akhra Bazar, Kishoreganj-2300. </t>
  </si>
  <si>
    <t xml:space="preserve">msranibuilders@gmail.com </t>
  </si>
  <si>
    <t>MRRIDP/18/KISH/SADAR/SCR/50
a Improvement of Khilpara Shahed Ali Govt. Primary School Connecting Road by BC at Ch. 00-600m School Code 305061003 under Sadar Upazila Dist Kishoreganj Salvage Cost Tk.164885.00b Improvement of Nehardia Gobindapur Govt. Primary School Connecting Road by RCC at Ch. 00-40m School Code 305050901 under Sadar Upazila Dist Kishoreganj. Salvage Cost Tk.23765.00c Improvement of Poitrishkahon Govt. Primary School Connecting Road by BC at Ch. 00-515m School Code 305050801 under Sadar Upazila Dist Kishoreganj. Salvage Cost Tk.126086.00</t>
  </si>
  <si>
    <t>MRRIDP/18/KISH/PAKU/SCR/57
a Improvement of Boratia Registered Non-Govt. Primary School Connecting Road by RCC at Ch. 00-25m School Code305110502 under Pakundia Upazila Dist Kishoreganj           .</t>
  </si>
  <si>
    <t>19/03/2019</t>
  </si>
  <si>
    <t>M/S Kaium Construction Hossainpur, Kishoregonj</t>
  </si>
  <si>
    <t>MRRIDP/19/KISH/SADR/VR/71
Improvement of Jaliya-Nanosri Road Ch.00.00-470.00m under Kishoreganj Sadar Kishoreganj</t>
  </si>
  <si>
    <t>S.K. Trade International Kishoregonj</t>
  </si>
  <si>
    <t>MRRIDP/19/KISH/SADR/VR/76
Improvement of Nilganj GC Kishoreganj Mymensingh ROad - Sondhani Bazar via Patchda GPS Road Ch.00.00-900.00m under Kishoreganj Sadar Kishoreganj</t>
  </si>
  <si>
    <t>M.S. Traders
 Sadar, Kishoregonj</t>
  </si>
  <si>
    <t>MRRIDP/19/KISH/SADR/VR/77
Improvement of Kishoreganj -Nikli Road to Pulurer Bondh via West Mathiya Abteydae Madrasa Road Ch.00.00-1010.00m under Kishoreganj Sadar Kishoreganj</t>
  </si>
  <si>
    <t>M/S Mohiuddin Enterprise Bajitpur, Kishoregonj</t>
  </si>
  <si>
    <t>mohiuddinentr@gmail.com</t>
  </si>
  <si>
    <t>MRRIDP/19/KISH/SADR/VR/79
Improvement of Josodal Moddapara - Josodal Eshasur Road Ch. 00.00-1620.00m under Kishoreganj Sadar, Kishoreganj.Effective length-1185.00m</t>
  </si>
  <si>
    <t>13/5//2020</t>
  </si>
  <si>
    <t>Dolon Enterprise 
Hossainpur, Kishoregonj</t>
  </si>
  <si>
    <t>dolon.enter@gmail.com</t>
  </si>
  <si>
    <t>MRRIDP/19/KISH/SADR/VR/83
Improvement of Gabtoli to Patdha Mohishakhali road by BC Ch-00-1261 ID-348495053.</t>
  </si>
  <si>
    <t>M/s Jhongkar Engineers
Sadar, Kishoregonj</t>
  </si>
  <si>
    <t>jhongkar01@gmail.com</t>
  </si>
  <si>
    <t>MRRIDP/19/KISH/SADR/VR/84
Improvement of Gabtoli Bazar Amin Doctor Bari Sehora paka road via Noyapara Eidgah road by BC Ch-00-1000m (ID-348495247).</t>
  </si>
  <si>
    <t>23/10/2020</t>
  </si>
  <si>
    <t>M/S Bulbul Engineering &amp; Workshope
Hossainpur, Kishoregonj</t>
  </si>
  <si>
    <t>bulbul.engineering.and.workshop@gmail.com</t>
  </si>
  <si>
    <t>MRRIDP/19/KISH/SADR/VR/85
Improvement of Kishoreganj-Karimganj road to Vorati Kamil Member bari road by BC Ch-00-1150m ID-348495217</t>
  </si>
  <si>
    <t>MRRIDP/20/KISH/BHAI/VR/117
Improvement of Manikdi Chamori bazar-Purbokanda via Kazi bari road by BC from Ch. 00-930m Road ID 348115071 under Upazila Bhairab District Kishoreganj.</t>
  </si>
  <si>
    <t>21/4/2022</t>
  </si>
  <si>
    <t>M/S Rayan Enterprise Hossainpur, Kishoregonj</t>
  </si>
  <si>
    <t>raihanenteerprise@gmail.com</t>
  </si>
  <si>
    <t>MRRIDP/19/KISH/SADR/VR/86
Improvement of Gabtoli bazar pataljan Eidgah road via Dighirkanda Mohila Madrashah road by BC Ch-00-1100m (ID-348494077).</t>
  </si>
  <si>
    <t>M/S. Shakin Construction 
Sadar, Kishoregonj</t>
  </si>
  <si>
    <t>shakinconstruction@gmail.com</t>
  </si>
  <si>
    <t>MRRIDP/19/KISH/SADR/VR/87
Improvement of Rogunandanpur-Patdha Musarbaid Kurerpar road by BC Ch-00-1053m (ID-348495043).</t>
  </si>
  <si>
    <t>16/02/2020</t>
  </si>
  <si>
    <t>Rupushi Bangla Enterprise
Gaital, Sadar
Kishoreganj</t>
  </si>
  <si>
    <t>rupusi.bangla.ent@gmail.com</t>
  </si>
  <si>
    <t>MRRIDP/18/KISH/HOSS/VR/66
Improvement of Nimukhali Bazar-Jagodal Village-Kapasatia GC Road by BC Ch.1500-2600m Road ID No348274037 under Hossainpur Upazila Dist Kishoreganj.</t>
  </si>
  <si>
    <t>MRRIDP/18/KISH/HOSS/VR/67
a Improvement of Uttar Lakuhati-Morolbari road via Lakuhati Village Road by BC Ch.00-1500m Road ID No348275057 under Hossainpur Upazila Dist Kishoreganj.b Improvement of Jajumuddin Road by BC Ch.00-1060m Road ID No348275001 under Hossainpur Upazila Dist Kishoreganj.c Improvement of Ashutia bazar-Dariabad village Road by BC Ch.2000-3150m Road ID No348274006 under Hossainpur Upazila Dist Kishoreganj.b Improvement of Bakchanda GC-Mohila Madrasa-Uttar Gobindopur GPS Road by BC Ch.00-1000m Road ID No 348275065 under Hossainpur Upazila Dist Kishoreganj.</t>
  </si>
  <si>
    <t>25/5/2020</t>
  </si>
  <si>
    <t>Boro Bari Builders
Nandina, Bajitpur
Kishoreganj</t>
  </si>
  <si>
    <t>borobaribuilders@gmail.com</t>
  </si>
  <si>
    <t>MRRIDP/18/KISH/BHAI/SCR/42
Improvement of Jamalpur Govt. Primary School Connecting Road by RCC at Ch. 00-500m School Code 305050201 under Bhairab Upazila Dist Kishoreganj.</t>
  </si>
  <si>
    <t>M/S. Nahida Varities Store
Pro. Al Amin, Boro Bazar Austogram, Kishoregonj</t>
  </si>
  <si>
    <t>MRRIDP/19/KISH/BHAI/UNR/80
Improvement of Sreenagar UP - Dilalpur Bazar via Bhabanipur Bazar Moutupi Sherbaj Road by BC with protective work Ch. 730 - 3000 m under Bhairab Upazila Dist.-Kishoreganj.</t>
  </si>
  <si>
    <t>M/S Giasuddin Trading &amp; Co.  Bajitpur, Kishoregonj</t>
  </si>
  <si>
    <t>giasuddin.trading@gmail.com</t>
  </si>
  <si>
    <t>MRRIDP/19/KISH/BHAI/RCC/UNR/81
Improvement of Sadekpur Ferryghat - Moutupi via Sherbaj Monohorpur Road by RCC Ch. 780-1430 m under Bhairab Upazila Dist.-Kishoreganj.</t>
  </si>
  <si>
    <t>M/S Narayan Chandra Sarkar
Austagram Boro Bazar
Austagram, Kishoreganj</t>
  </si>
  <si>
    <t>s.c.sarkar1948@gmail.com</t>
  </si>
  <si>
    <t>MRRIDP/18/KISH/KULI/SCR/51
Improvement of Abdullapur Zafrabad Registered Non- Govt. Primary School Connecting Road by RCC at Ch. 00-117m School Code 305030603 under Kuliarchar Upazila Dist Kishoreganj.</t>
  </si>
  <si>
    <t>18/03/2020</t>
  </si>
  <si>
    <t>M/S Netul Enterprise
Bhairabpur Bhairab Kishoreganj</t>
  </si>
  <si>
    <t>MRRIDP/18/KISH/KULI/SCR/52
a Improvement of Faridpur Alalpur Govt. Primary School Connecting Road by RCC at Ch. 00-126m School Code 305030701 under Kuliarchar Upazila Dist Kishoreganj.b Improvement of Hazari Nagor Govt. Primary School Connecting Road by RCC at Ch. 113-471m School Code 305030606 under Kuliarchar Upazila Dist Kishoreganj.c Improvement of Kandigrame Govt. Primary School Connecting Road by RCC at Ch. 00-30m School Code 305030602 under Kuliarchar Upazila Dist Kishoreganj.d Improvement of Maizpara Vitigoan Govt. Primary School Connecting Road by RCC at Ch. 00-500m School Code 305030505 under Kuliarchar Upazila Dist Kishoreganj. Salvage Cost Tk.115097.00e Improvement of Noagaon Musa Mia Registered Non-Govt. Primary School Connecting Road by RCC at Ch. 00-150m School Code 305020301 under Kuliarchar Upazila Dist Kishoreganj.f Improvement of Purbo Goubria Govt. Primary School Connecting Road by RCC at Ch. 00-60m School Code 305030309 under Kuliarchar Upazila Dist Kishoreganj.g Improvement of Purbo Mojray Govt. Primary School Connecting Road by RCC at Ch. 00-70m School Code 305030407 under Kuliarchar Upazila Dist Kishoreganj.h Improvement of Ramdi Govt. Primary School Connecting Road by RCC at Ch. 00-60m School Code 305030402 under Kuliarchar Upazila Dist Kishoreganj.</t>
  </si>
  <si>
    <t>30/4/2019</t>
  </si>
  <si>
    <t xml:space="preserve">Joy Construction
103, New Town Upazila: Kishoreganj-Sadar Dist. Kishoreganj </t>
  </si>
  <si>
    <t>joycconstruction@gmail.com</t>
  </si>
  <si>
    <t>MRRIDP/18/KISH/KULI/SCR/53
a Improvement of Salua Govt. Primary School Connecting Road by RCC at Ch. 00-500m School Code 305030501 under Kuliarchar Upazila Dist Kishoreganj.b Improvement of Shamikandi Lokmankhar Kandi Govt. Primary School Connecting Road by RCC at Ch. 00-300m School Code 305030608 under Kuliarchar Upazila Dist Kishoreganj.c Improvement of Shindhubanu Regestered Non-Govt. Primary School Connecting Road by RCC at Ch. 00-400m School Code 305030301 under Kuliarchar Upazila Dist Kishoreganj.</t>
  </si>
  <si>
    <t>M/S Sha Enterprise
Bhairab, Kishoreganj</t>
  </si>
  <si>
    <t>ms_sha_enter@yahoo.com</t>
  </si>
  <si>
    <t>MRRIDP/18/KISH/PAKU/SCR/56
Improvement of Kowalikanda Govt. Primary School Connecting Road by RCC at Ch. 00-500m School Code 305110901 under Pakundia Upazila Dist Kishoreganj.</t>
  </si>
  <si>
    <t>18/03/2019</t>
  </si>
  <si>
    <t>M/S Musfiqur Rahman (Kanchan), 737, Abir House, Solakia, Kishoregonj</t>
  </si>
  <si>
    <t>MRRIDP/20/KISH/PAKU/VR/104
Improvement of Hossendi Eidgah-Hossendi Charpara Munsibari-Hossendi Purbapara Road. ID.348798032 by BC Ch.00-1550m. Under Pakundia Upazila, Dist. Kishorgonj.</t>
  </si>
  <si>
    <t xml:space="preserve"> M/S Rani Builders
Akhra Bazar
Sadar, Kishoreganj</t>
  </si>
  <si>
    <t xml:space="preserve"> 	msranibuilders@gmail.com</t>
  </si>
  <si>
    <t>MRRIDP/20/KISH/HOSS/VR/101
Improvement of Gorbishudia Notun Bazar-Gorbishudia GPS via Jahiruddiner Bari Road ID 348275073 Ch 00-1000m by BC.</t>
  </si>
  <si>
    <t>Atik Enterprise
Paiklakhia, Pakundia
Kishoreganj</t>
  </si>
  <si>
    <t xml:space="preserve">MRRIDP/18/KISH/AUST/SCR/38
Improvement of Ararpar Rishipara Govt. Primary School Connecting Road by RCC at Ch. 00-100m School Code 305011104 under Austagram Upazila Dist Kishoreganj.              </t>
  </si>
  <si>
    <t>24/03/2020</t>
  </si>
  <si>
    <t>M/S Sarkar Construction
Abdullahpur, Austagram Kishoreganj</t>
  </si>
  <si>
    <t>MRRIDP/18/KISH/KARIM/SCR/47
a Improvement of Chanpur Govt. Primary School Connecting Road by RCC at Ch. 00-200m School Code 305010104 under Karimganj Upazila Dist Kishoreganj.b Improvement of Jawtala Govt. Primary School Connecting Road by RCC at Ch. 00-35m School Code 305011107 under Karimganj Upazila Dist Kishoreganj.c Improvement of Jangalbari Govt. Primary School Connecting Road by RCC at Ch. 00-35m School Code 305010103 under Karimganj Upazila Dist Kishoreganj.d Improvement of Kursha Khali Amena Begum Govt. Primary School Connecting Road by RCC at Ch. 00-255m School Code 305010108 under Karimganj Upazila Dist Kishoreganj.e Improvement of Modhdhy Ramnagar Registered Non-Govt. Primary School Connecting Road by RCC at Ch. 00-237m School Code 305080606 under Karimganj Upazila Dist Kishoreganj.f Improvement of Singua Govt. Primary School Connecting Road by RCC at Ch. 00-255m School Code 305011103 under Karimganj Upazila Dist Kishoreganj.g Improvement of Uttar Sindrip Registered Non-Govt. Primary School Connecting Road by RCC at Ch. 00-255m School Code 305070204 under Karimganj Upazila Dist Kishoreganj.h Improvement of Uttar Gonespur Govt. Primary School Connecting Road by RCC at Ch. 00-64m School Code 305010704 under Karimganj Upazila Dist Kishoreganj.                  .</t>
  </si>
  <si>
    <t>M/S Heaven Enterprise
Village:- Kumun, Post:- Kumun, Gazipur Sadar, Gazipur</t>
  </si>
  <si>
    <t>HILIP/16/WD5/BUZR-KIS/Itn-01
Construction of 51.00m long RCC Girder Bridge over Boga Dubir Khal of Itna-Jawar hat via Raituty Hizaljani Road at ch. 8765m under Itna Upazila, Dist-Kishoreganj (Road ID No-348332001)</t>
  </si>
  <si>
    <t>27.02.2017</t>
  </si>
  <si>
    <t>04.03.2018</t>
  </si>
  <si>
    <t>M/S Sarkar Construction
Abdullahpur
Austagram, Kishoreganj</t>
  </si>
  <si>
    <t>HILIP/19/WD14/VP-KIS/Aus-04
Village Protection work on west Khayerpur-Abdullahpur under Austogram Upazila, Dist.-Kishoreganj . EL=660 m</t>
  </si>
  <si>
    <t>11.12.2019</t>
  </si>
  <si>
    <t>HILIP/19/WD14/VP-KIS/Aus-05
Village Protection work on east Khayerpur-Abdullahpur under Austogram Upazila, Dist.-Kishoreganj . EL=660 m</t>
  </si>
  <si>
    <r>
      <t>HILIP/18/WD9/LG-KISH/Mit-04
Construction of Ghagra Bazar Boat Landing Ghat Under Mithamoin Upazila, Dist.-</t>
    </r>
    <r>
      <rPr>
        <sz val="9"/>
        <rFont val="Times New Roman"/>
        <family val="1"/>
      </rPr>
      <t xml:space="preserve"> Kishoreganj</t>
    </r>
  </si>
  <si>
    <t>JN Enterprise
Nikli, Kishoreganj</t>
  </si>
  <si>
    <t xml:space="preserve">HILIP/19/WD13/IRRI-KIS/Aus-16
Construction of Irrigation Drain on Dhalesshari River to Dighirpar under Austagram Upazila, Dist: Kishoreganj(EL=500m) </t>
  </si>
  <si>
    <t>25.05.2020</t>
  </si>
  <si>
    <t>27.08.2020</t>
  </si>
  <si>
    <t>HILIP/18/WD13/IRRi-Kis/Nik-02
Construction of irrigation Drain on Doulotpur Kata Khal to Patariya under Nikli Upazila Dist Kishoreganj</t>
  </si>
  <si>
    <t>27.09.2020</t>
  </si>
  <si>
    <t>M/S Nishat Trading Company Mithamoin, Kishoreganj</t>
  </si>
  <si>
    <t xml:space="preserve"> msntc@yahoo.com</t>
  </si>
  <si>
    <t xml:space="preserve">HILIP/15/WD3/UNR-KIS /Mit-17
Part-A)Improvement of Dhaki UP Office -Katkhal UP Office road (Ch.4000-7860m)    
Part-B) Construction of 5 Nos U-Drain size .75mx0.75m   at Ch.4830m, 5160m, 5330m, 5400m &amp; 5600m.     </t>
  </si>
  <si>
    <t>17/8/2016</t>
  </si>
  <si>
    <t xml:space="preserve">M/S Heaven Enterprise
Village:- Kumun, Post:- Baria Gazipur Sadar, Gazipur
</t>
  </si>
  <si>
    <t xml:space="preserve">ms.heavenenterprise@yahoo.com </t>
  </si>
  <si>
    <t>27/02/2017</t>
  </si>
  <si>
    <t>M/S Bismillah Construction
Hafizur Rahman Ranu Station Road, Sadar Kishoregonj Upazila, Dist. Kishoregonj</t>
  </si>
  <si>
    <t>MRRIDP/20/KISH/KARI/UNR/103
Improvement of Jafrabad UP HQ Sadherjongol Chan Miar Bari - Noabad Bazar Road ID.348423017 by BC. Ch.1485-3007m. Under Karimgonj Upazila, Diost.Kishoregonj.</t>
  </si>
  <si>
    <t>14/5/2020</t>
  </si>
  <si>
    <t>19/2/2021</t>
  </si>
  <si>
    <t>SHAMIM ENTERPRISE (PVT) LTD
4. K.B. Ismail road, Mymensingh.</t>
  </si>
  <si>
    <t>KIRIDP/Tarail/W-60
Construction of 75m Long RCC Girder Bridge on Tarail RHD-Nilganj GCC Road over Betail River at Ch. 5679m.D 348922001</t>
  </si>
  <si>
    <t>15/7/2017</t>
  </si>
  <si>
    <t>MD.Saiful Islam
Sardar Dhosh Road, Mymensing.</t>
  </si>
  <si>
    <t>KIRIDP/Pakundia/ W-63
Construction of 20.00m RCC Girder on Sayedgaon Chourasta-Hosaindi UP Maddapara Busstand Road at Ch.5300km ID 348793004 under Pakundia Upazila District-Kishoreganj</t>
  </si>
  <si>
    <t>20/8/2017</t>
  </si>
  <si>
    <t xml:space="preserve">31/8/2020 </t>
  </si>
  <si>
    <t>KIRIDP/ Sadar/W-64
Construction of 45.00m long RCC Girder Bridge on Norosundha River in front of Abdul Gani Technical College to Rahimpur Village at Ch. 3+295m(ID. 348493015)</t>
  </si>
  <si>
    <t>KIRIDP/ Sadar/W-65
Construction of 45.00m long RCC Girder Bridge over Norosundha River on Maria UP to Parabhanga via Charkamalia Donail road near Rampur Bazar at Ch. 4850mID. 348493019</t>
  </si>
  <si>
    <t>22/5/2017</t>
  </si>
  <si>
    <t>KIRIDP/Hossainpur/W-44
i) Improvement of Golachipa Bazar-Shahedol Borobari Road by BC (Ch-00-1+885 km) (ID: 348274095) under Hossainpur Upazila, Dist-Kishoreganj.
ii) Improvement of Harenza Mindi Vita-Surati Ismail Kerani House Road by BC at (Ch-00-1+480 km)  (ID: 348274098) ) under Hossainpur Upazila, Dist-Kishoreganj.</t>
  </si>
  <si>
    <t>25/1/2018</t>
  </si>
  <si>
    <t>M/S Hasan Traders
Hossainpur
Kishoreganj</t>
  </si>
  <si>
    <t>mshassantraders@gmail.com</t>
  </si>
  <si>
    <t xml:space="preserve">KIRIDP/Hossainpur/W-84
a ) Maintenance of Kapasatia GC-Ganamanpura  village Road by BC at Ch. 00-1+505m (ID 3482274013) under Hossainpur Upazila Dist Kishoreganj.    
b)  Maintenance of Chowder-Kalian Bazar Road by BC at Ch. 00-4+200 km (ID 348274015) under Hossainpur Upazila Dist Kishoreganj.                                         </t>
  </si>
  <si>
    <t>16/1/2019</t>
  </si>
  <si>
    <t>M/S Maitry Builders &amp; Sarkar Construction (JV), Pro. Md Nurul Islam, Abdullahpur, Austsgram, Kishoreganj</t>
  </si>
  <si>
    <t>nurulkis2020@gmail.com</t>
  </si>
  <si>
    <t>KIRIDP/Hossainpur/W-101
A Improvement of Dakkhin Nandania - Jagdal Road by BC at Ch. 1+300-2+700 km (ID-348275021) under Upazila Hossainpur Dist.- Kishoreganj .
B Improvement of Gobindapur Bazar Gobindapur DC Road - Abdus Shobhan Judge Shahab House via Motalab Member House Road by BC at Ch. 00-2+000 km under Upazila Hossainpur Dist.-Kishoreganj ID-348274105</t>
  </si>
  <si>
    <t xml:space="preserve">M/s. Maitry Builders
749, East Medda
Brahmanbaria Sadar
Brahmanbaria.
</t>
  </si>
  <si>
    <t>Sarkar Constraction
Pro. Md Nurul Islam, Abdullahpur, Austsgram, Kishoreganj</t>
  </si>
  <si>
    <t>M/s. Maitry Builders &amp; MS RS Construction-JV
749, East Medda, Brahmanbaria</t>
  </si>
  <si>
    <t>mmbmrcjv@gmail.com</t>
  </si>
  <si>
    <t>KIRIDP/Mithamoin/W-14
(i) Improvement of Kanchanpur-Lawkura Road by RCC at Ch.Ch-00-2+340km (ID348595032)  under Mithamoin Upazila Dist-Kishoreganj. 
(ii), Improvement of Bairati Westpara Road by RCC at Ch-00-1+500km (ID No-348595049) under Mithamoin Upazila Dist-Kishoreganj.</t>
  </si>
  <si>
    <t xml:space="preserve">MS RS Construction
East Medda, Brahmanbaria </t>
  </si>
  <si>
    <t xml:space="preserve">CBU-100/W-70
Construction of 72.0m long RCC Girder Bridge on Norsunda River on Gabtali - Ischagonj Road at Ch. 050m Road ID-348425141 UpazilaKarimganj District Kishoreganj. </t>
  </si>
  <si>
    <t>24/6/2020</t>
  </si>
  <si>
    <t>KIRIDP/Mithamoin/W-15
i Improvement of Dillir Akhra-Bishurikuna Road at Ch-00-1470m ID No-348595050 under Mithamoin Upazila Dist-Kishoreganj.ii Improvement of Bairati Bazar to Bairati Village Road at Ch-00-500m ID-348595064 under Mithamoin Upazila Dist-Kishoreganj.</t>
  </si>
  <si>
    <t>18/1/2018</t>
  </si>
  <si>
    <t>23/1/2019</t>
  </si>
  <si>
    <t>M/S Rasel Traders
Satal, Kishoreganj</t>
  </si>
  <si>
    <t>msraseltraders.s@gmail.com</t>
  </si>
  <si>
    <t>KIRIDP/Kuliarchar/W-106
i Improvement of Road West Tarakandi Bishwaroad Moor to Bajera Kalampur Connecting Road Back side of Aziz Master House Ch. 0-0+448 km .
ii Improvement of Road Abdullah Members Graveyard to Hedayet Ullah House Ch. 00-0+280 km Upazila Kuliarchar District- Kishoreganj</t>
  </si>
  <si>
    <t>21/04/2020</t>
  </si>
  <si>
    <t>Md. Sarwar Jahan
Jahangirpur, Madan, Netrakona</t>
  </si>
  <si>
    <t>jsarwar938@gmail.com</t>
  </si>
  <si>
    <t>HILIP/18/WD8/VM-KIS/Itn-01
Development of Mriga Bazar under Itna Upazila ,Dist.Kishoreganj</t>
  </si>
  <si>
    <t>25.03.2019</t>
  </si>
  <si>
    <t xml:space="preserve">Rejia Engineering Works
Pro. Md. Saiful Islam
Akhra Bazar, Sadar, Kishoreganj </t>
  </si>
  <si>
    <t>IPCP/KISH/BHAIR/P/20-21/3.01
1. a. Re-excavation of Upazila Complex Pond-1 b.Construction of 01 Nos. Ghatla of 15.20mx4.00mx5.40m at Upazila Complex Pond-1 c. Construction of Walkway SS Seat Bench at Upazila Complex Pond-1 2. a. Re-excavation of Upazila Complex Pond-2 b. Construction of 1 Nos. Ghatla of 13.40mx4.00mx4.80 m at Mazrakura High School Pond c. Construction of Walkway SS Seat Bench at Upazila Complex Pond-2 3. a. Re-excavation of Gazaria Bhuiyan Bari Madrasha Pond b. Construction of 01 Nos. Ghatla of 15.20mx4.00mx5.40m at Gazaria Bhuiyan Bari Madrasha Pond 4. a. Re-excavation of Moutopi Kortabari Mosque &amp; Madrasha Pond b. Construction of 01 Nos. Ghatla of 11.60mx5.00mx3.90m at Koichapur Union Parisad Pond under Upazila Bhairab District Kishoreganj</t>
  </si>
  <si>
    <t>06.02.2022</t>
  </si>
  <si>
    <t>M/S Nirala Traders, Pro. Sharif Ahmed, Kalipur, Bhairab, Kishoreganj</t>
  </si>
  <si>
    <t>ms_nirala@yahoo.com</t>
  </si>
  <si>
    <t>IPCP/KISH/SADAR/P/20-21/4.01
1.a Re-excavation of Awliyapara Fajil Madrasha Pondb Construction of 01 Nos. Ghatla 15.20 x 5.00 m for Awliyapara Fajil Madrasha Pond 2.a Re-excavation of Koiyar Khali Eid Gha Mat Pondb Construction of 01 Nos Ghatla 15.20 x 4.00 m for Koiyar Khali Eid Gha Mat Pond 3.a Re-excavation of Hazi Momtaj Uddin High School Pondb Construction of 01 Nos. Ghatla 15.20 x 4.00 m for Hazi Momtaj Uddin High School Pond 4.a Re-excavation of Maria Union Parishad Pondb Construction of 01 Nos. Ghatla 13.40 x 3.00 m for Maria Union Parishad Pondunder Upazila Kisoreganj Sadar District Kishoreganj</t>
  </si>
  <si>
    <t>30.04.2022</t>
  </si>
  <si>
    <t xml:space="preserve"> Md. Delwar Hossain, Shachail, Tarail, Kishoreganj</t>
  </si>
  <si>
    <t>mddelwarhossaiin@gmail.com</t>
  </si>
  <si>
    <t>MRRIDP/20/KISH/BHAI/VR/116
Improvement of Rajnagar P/S-Tolakandi Road by BC from Ch. 00-550m Road ID. 348115008 under Upazila Bhairab District Kishoreganj</t>
  </si>
  <si>
    <t>02.02.2022</t>
  </si>
  <si>
    <t xml:space="preserve">M/S Shahin Enterprise, Pro.Md. Shahin Alom, Sondanibazar, Sadar, Kishoreganj </t>
  </si>
  <si>
    <t>shahinenterprise99bd@gmail.com</t>
  </si>
  <si>
    <t>IRIDP-2/KISH/RDW-93
a. Remaining work for Improvement of Patuavanga UP Hathigata Bridge Jugir Bridge- Narandi Bazar Road form (Ch. 00-2207.82m) (Road ID. 348795161) b. Construction of 02 Nos. 0.625mx0.600m Culvert at Ch. 1500m, 2140m on the same road under Upazila: Pakundia, District: Kishoreganj</t>
  </si>
  <si>
    <t>Samiran Chowdhury
Ukil Para, Netrakona.</t>
  </si>
  <si>
    <t>samiranchowdhury210@yahoo.com</t>
  </si>
  <si>
    <t xml:space="preserve">KIRIDP/Hossainpur/W-45
i Improvement of Gorbishudia-Hazipur Bazar via Tekpara Road at Ch. 00-2970m ID-348274019 undar Hossainpur Upazila Dist-Kishoreganj. </t>
  </si>
  <si>
    <t>18/6/2018</t>
  </si>
  <si>
    <t>23/6/2019</t>
  </si>
  <si>
    <t>KIRIDP/Tarail/W-61
Construction of 57m long RCC Girder Bridge at Talaganga UP-Sorok GhatGuzadia up road on Norosundha River at Ch. 0015kmID 348923018.</t>
  </si>
  <si>
    <t>21/5/2017</t>
  </si>
  <si>
    <t xml:space="preserve">progoti_enter@yahoo.com </t>
  </si>
  <si>
    <t xml:space="preserve"> KIRIDP/Kuliarchar/W-77
i Maintenance of Laxmipur Bus Stand-Madhabdi Village Road at Ch. 00-1100m ID 348544030 under Kuliarchar Upazila Dist Kishoreganj.ii Maintenance of Jafrabad Bazar Salua UP Road at Ch. 00-4150m ID 348543009 under Kuliarchar Upazila Dist Kishoreganj.</t>
  </si>
  <si>
    <t>KIRIDP/Sadar/W-89
a Maintenance of Parabhaga-Rampur Road via Kttaghar Road Ch. 00-00m-1735.00m ID-348494028 under Sadar Upazila Dist-Kishoreganj.b Maintenance of Baraitala Road Ch. 00-00m-2588.00m ID-348494032 under Sadar Upazila Dist-Kishoreganj.c Maintenance of Chiknirchar Kodalatia Road Ch. 00-00m-3200.00m ID- 348924033 under Sadar Upazila Dist-Kishoreganj.</t>
  </si>
  <si>
    <t>22/7/2018</t>
  </si>
  <si>
    <t>M/S Atik Enterprise
Pakundia, Kishoreganj</t>
  </si>
  <si>
    <t>KIRIDP/Hossainpur/W-86
a Maintenance of Dhuljuri Pouroshova Shimana Piller RHD Road-Jagodal Bazar Road at Ch. 00-1000m ID 348274043 under Hossainpur Upazila Dist Kishoreganj.b Maintenance of Garbishudia Deep Tube-Well-Messera Aroz Ali House via Kona Messera at Ch. 00-1000m ID 348274061 under Hossainpur Upazila Dist Kishoreganj.c Maintenance of Pumdi UP Care Road Nayandaha to Dhonkura Quddus Prof. House Road at Ch. 00-1730m ID 348274086 under Hossainpur Upazila Dist Kishoreganj.</t>
  </si>
  <si>
    <t xml:space="preserve">KIRIDP/Karimganj/W-72
i Maintenance of Pavement &amp; Surfacing work widening and Overilay Modir Bazar-Kandail Road at Ch.58.00-527.00m ID348424030 under Karimganj Upazila Dist Kishoreganj. ii Maintenance of Periodic Maintenance of Karimganj Collage old Sub Reg. Office Road at Ch. 0.00-1080.00m ID 348424033 under Karimganj Upazila Dist Kishoreganj.iii Maintenance of Periodic Maintenance Kiraton Samity Ghar-Fazilkhali Bazar Road at Ch. 0.00-560m ID 348424035 under Karimganj Upazila Dist Kishoreganj. </t>
  </si>
  <si>
    <t>31/3/2020</t>
  </si>
  <si>
    <t xml:space="preserve">MAEJVMAH
Pro. Md. Mostafizur Rahman Karimganj, Kishoreganj </t>
  </si>
  <si>
    <t xml:space="preserve">maejvmah2020@gmail.com </t>
  </si>
  <si>
    <t>KIRIDP/Hossainpur/W-43a
Remaining work of Golachipa bazar-Borscora bazar via Zia road at Ch.1900-4200 m Road ID348274053 under Upazila Hossainpur District Kishoreganj</t>
  </si>
  <si>
    <t>Md. Abul Hashem
Karimganj, Kishoreganj</t>
  </si>
  <si>
    <t xml:space="preserve">abul10hashem@gmail.com </t>
  </si>
  <si>
    <t>HILIP/18/WD11/MP-KIS/Itn-01
Market Protection work of Mriga Bazar Itna Upazila Dist-Kishsoreganj EL245</t>
  </si>
  <si>
    <t>17/06/2020</t>
  </si>
  <si>
    <t xml:space="preserve">Aria Builders
Pro. Md. Nazmul Mahmud Depo Hospital Road, Karimganj, Kishoreganj the other part: 
</t>
  </si>
  <si>
    <t>nazmulmahmuddipu
@gmail.com</t>
  </si>
  <si>
    <t>IRIDP-2/KISH/RDW-94
a. Remaining work for Improvement of Patuavanga UP Kumuri Bridge- Mohishber Gulaghata Bridge Road from Ch. 00-2822.47m Road ID. 348795163.b. Construction of 04 Nos. 0.625mx0.600m Culvert at Ch. 190m 300m 2380m 2800m on the same road under Upazila Pakundia, District Kishoreganj</t>
  </si>
  <si>
    <t xml:space="preserve">M/S R.S Enterprise
Pro. Md. Hossain Ali
Modho Jamail, Araibaria Hossainpur, Kishoreganj </t>
  </si>
  <si>
    <t xml:space="preserve"> 	rsenterprisee1972@gmail.com</t>
  </si>
  <si>
    <t>IRIDP-3/KISH/DW-02
Improvement of Charkowna Natun Bazar-Malubari (BSC bari) Road (Ch. 1750-2000m) (Road ID.348794002) under Upazila: Pakundia, District: Kishoreganj</t>
  </si>
  <si>
    <t xml:space="preserve">IRIDP-3/KISH/DW-12
Improvement of Jalalpur Jalipur-Shingarpar Road from Ch. 2400-2640m Road ID. 348765031 under Upazila Nikli, Dist. Kishoreganj  </t>
  </si>
  <si>
    <t>22/04/2021</t>
  </si>
  <si>
    <t>28/04/2022</t>
  </si>
  <si>
    <t>M/S Zaman Radio Electric House, Pro. Md. Malequzzaman Khan Masud, Rathkhola, Station Road, Sadar, Kishoreganj</t>
  </si>
  <si>
    <t>zamanradio68@gmail.com</t>
  </si>
  <si>
    <t>IRIDP-3/KISH/DW-11
a. Improvement of Morerkandi Mechgaon Mechgaon GPS-Abason Road via Morerkandi Mosque Road from Ch. 00-651m Road ID. 348925089.b. Construction of 1 No. 0.600mX0.600m Culvert on the same Road at Ch. 165m Under Upazila Tarail Dist. Kishoreganj.</t>
  </si>
  <si>
    <t>16/04/2022</t>
  </si>
  <si>
    <t>Mampi Enterprise, Pro. Md. Mateur Rahman, Char Pakundia, Pakundia, Kishoreganj</t>
  </si>
  <si>
    <t>mampientr@gmail.com</t>
  </si>
  <si>
    <t>IRIDP-3/KISH/DW-08
Improvement of Tawria Bazar-Banni Ferry ghat Road from Ch. 526-941m Road ID. 348924037 under Upazila Tarail Dist. Kishoreganj.</t>
  </si>
  <si>
    <t>M/S Sheikh Maliha Enterprise, Pro. Mr. Nur Md. Sheikh, 992/1, Gaital, Sadar, Kishoreganj</t>
  </si>
  <si>
    <t xml:space="preserve"> sheikhmalihaent@gmail.com</t>
  </si>
  <si>
    <t>IRIDP-3/KISH/DW-05
a. Improvement of Dhuldia-Gouripur Hasharkanda road Ch. 2920-4670m Road ID.348454005b. Construction of 03 nos 0.625mx0.600m culvert on the same road at Ch. 3370m 4212m 4460munder Upazila Katiadi District Kishoreganj. Salvage Cost. 420710</t>
  </si>
  <si>
    <t>M/S Maa Rabea Builders, Pro. Md. Masud Rana, Ekrampur, Sadar, Kishoreganj</t>
  </si>
  <si>
    <t>msmaarabeabuilders@gmail.com</t>
  </si>
  <si>
    <t>IRIDP-3/KISH/DW-04
Improvement of Chandupur Mirerpara-Bahuna Nayapara roadFine Food Fishrirs roadCh. 1500-2500m Road ID. 348455103 under Upazila Katiadi District Kishoreganj.</t>
  </si>
  <si>
    <t>M/S Koushik Zaman Enterprise, Pro. Mr. Hasan Uz Zaman Koushik, Latibpur moor bazar, Latibpur, Sadar, Kishoreganj</t>
  </si>
  <si>
    <t>IRIDP-3/KISH/DW-03
a. Improvement of Banagram bazar-Tilkanda roadCh. 00-1850m Road ID.348455033b. Construction of 03 nos 0.625mx0.600m culvert on the same road at Ch. 629m 751m 1200m under Upazila Katiadi District Kishoreganj.</t>
  </si>
  <si>
    <t>M/S Hai Enterprise, Pro. Md. Abdul Hai Azad, Dakshinpara, Sohllati, Tarail, Kishoreganj</t>
  </si>
  <si>
    <t>egp.haienterprise@gmail.com</t>
  </si>
  <si>
    <t>IRIDP-3/KISH/DW-01
a. Improvement of Alamdi-Lautoli bazar Ch. 950-1350m Road ID. 348795047b. Construction of 03 no 0.600mX0.600m culvert on the same road at Ch. 980m 1200m 1340m under Upazila Pakundia District Kishoreganj.</t>
  </si>
  <si>
    <t>M/S Sopon Enterprise, Pro. Md. Khokon Mia, Borbag, Brammonkhuchori, Sadar, Kishoreganj</t>
  </si>
  <si>
    <t>IRIDP-3/KISH/DW-06
Improvement of Kargoan-Panchlipara roadCh. 2150-2650m Road ID. 348454006 under Upazila Katiadi District Kishoreganj.</t>
  </si>
  <si>
    <t xml:space="preserve"> Bulbul Engineering &amp; Workshop, Pro. Md. Tajul Islam, Hossainpur Bazar, Hossainpur, Kishoreganj</t>
  </si>
  <si>
    <t xml:space="preserve"> bulbul.engineering.and.workshop@gmail.com</t>
  </si>
  <si>
    <t>MRRIDP/20/KISH/BHAI/VR/117
Improvement of Manikdi Chamori bazar-Purbokanda via Kazi bari road by BC from Ch. 00-930m Road ID 348115071 under Upazila Bhairab District Kishoreganj</t>
  </si>
  <si>
    <t xml:space="preserve">14/02/2021 </t>
  </si>
  <si>
    <t xml:space="preserve">21/04/2022 </t>
  </si>
  <si>
    <t xml:space="preserve"> M/S Maa Business Center
Gaital, Kishoreganj</t>
  </si>
  <si>
    <t xml:space="preserve">ma.business.center.89@gmail.com </t>
  </si>
  <si>
    <t>HILIP/19/WD13/IRRI-KIS/Itn-12
Construction of Irrigation Drain on Guchir Dair River Bank-Amai Hali Haor under Itna Upazila Dist.-Kishoreganj E.L500m</t>
  </si>
  <si>
    <t>HILIP/19/WD13/IRRI-KIS/Itn-13
Construction of Irrigation Drain on Namakara River Bank-Mriga Haor under Itna Upazila DIst.-Kishoreganj. E.L500m</t>
  </si>
  <si>
    <t>Sarkar Construction
Pro. Md. Nurul Islam, Abdullahpur, Austagram, Kishoreganj</t>
  </si>
  <si>
    <t>HILIP/19/WD12/l.lnf-KIS/Mit-01
Innovative work on Kalipur Ferry Ghat- Livestock Hospital road via Electric Sub-Station at Ch. 00-260m under Mithamoin Upazila Dist Kishoreganj. ID No-348595070</t>
  </si>
  <si>
    <t>Mohammed  Eunus and Brothers(PVT) LTD
Pachlais,Chittaganj</t>
  </si>
  <si>
    <t>18/WD/KIS/UZR/01
Improvement of Itna-Chamraghat Road Borpolla- Chandrapur Via Pachkahnia Road at Ch. 00m-4174m &amp; 5874m-6874m under Itna Upazila Dist Kishoreganj ID No 348332007.</t>
  </si>
  <si>
    <t>Itna, Mithamoin and Austagram Upazila</t>
  </si>
  <si>
    <t>18/WD/KIS/UZR/03
Improvement of Itna Upazila H/Qto Itna - Chamra R&amp;H Road at ch. 2560m - 2856m under Itna Upazila District Kishoreganj ID NO- 348332001</t>
  </si>
  <si>
    <t xml:space="preserve"> M/S Hasan Enterprise
Zella Porishod Market 
31, T.A Road, Brahmanbaria</t>
  </si>
  <si>
    <t>CBU-100/Purto-75
Construction of 96.0m Long PSC Girder Bridge over Kodalkathi River on Bashgari to Bagaikandi Road at Ch. 1950m Road ID 348115057 Upazila Bhairab District Kishoreganj.</t>
  </si>
  <si>
    <t>CBU-100/Purto-69
Construction of 45.0m Long RCC Girder Bridge over Norsunda River on Atkapara Dhalarpara Road at Ch. 2000m Road ID 348424037 Upazila Karimganj District Kishoreganj.</t>
  </si>
  <si>
    <t>LGED/Kis/VRRP/Re-hab/20-21/W-1274
Rehabilitation of Madday Pumdi-Char Pumdi Road from Ch 1250m-3405m ID 348274008 under Union Pumdi Upazila Hossainpur Dist Kishoreganj</t>
  </si>
  <si>
    <t>18/WD/KIS/SP/01
Village Protection work on Bogadia Village under Mithamoin Upazila DIst Kishoreganj EL220.00m</t>
  </si>
  <si>
    <t>23/06/2019</t>
  </si>
  <si>
    <t>28/06/2020</t>
  </si>
  <si>
    <t>scjajv
Harua, Sadar
Kishoreganj</t>
  </si>
  <si>
    <t>scjajv@gmail.com</t>
  </si>
  <si>
    <t>19/WD/KIS /VR/01
Improvement of Raji Bazar - Kalma River Ghat Road at Ch. 00-1350 m under Itna Upazila Dist.-KIshoreganj. ID No.- 348334009</t>
  </si>
  <si>
    <t>25/2/2020</t>
  </si>
  <si>
    <t>31/3/2021</t>
  </si>
  <si>
    <t>M/S J A TRADERS
Harua, College Road
Kishoreganj</t>
  </si>
  <si>
    <t>M/S Shahil Enterprise
Station Road
Kishoreganj</t>
  </si>
  <si>
    <t>18/WD/KIS/UZR/02
Improvement of Mithamoin Upazila H/Q to Kathkhal to GC Road at Ch.6600m-8605m &amp; 9150m-9500m under Mithamoin Upazila Dist Kishoreganj ID No 348592001</t>
  </si>
  <si>
    <t>M/S Sarkar Construction
Austagram
Kishoreganj</t>
  </si>
  <si>
    <t>18/WD/KIS/VR/08
Improvement of Ghagra Bazar -Chamakur Embankment road at ch00 -700m under Mithamoin Upazila Dist Kishoreganj ID NO 348594025</t>
  </si>
  <si>
    <t>27/6/2019</t>
  </si>
  <si>
    <t>18/WD/KIS/VR/09
Improvement of Kalipur Ferry Ghat - Livestock Hospital Road at Ch. 00-500M under Mithamoin Upazila Dist.- Kishoreganj. ID No- 348595070</t>
  </si>
  <si>
    <t>M/S Shiplo Traders
Rathkhola
Kishoreganj</t>
  </si>
  <si>
    <t>shiplotraders@gmail.com</t>
  </si>
  <si>
    <t>19/WD/KIS /UZLB/01
Repair and conservation of Old Library under Mithamoin Upazila DIst.-Kishoreganj.</t>
  </si>
  <si>
    <t xml:space="preserve">	19/WD/KIS /BL/01
Part-A Boat Landing Ghat Connecting Road45.00mPart-B Construction of RCC Boat Landing Ghat Near Kamalpur GPS.Part-C Boat Landing Ghat Connecting Khal Excavation50.00m under Mithamoin Upazila District-Kishoreganj.</t>
  </si>
  <si>
    <t>M/S Maitry Builders &amp; M/S RS Construction JV
East Medda
B-Baria</t>
  </si>
  <si>
    <t>18/WD/KIS/VR/07
Improvement of Khayerpur Bazar-Kadirpur Kumri Bazar Rd via Kadamchal Bazar Road at Ch. 00-2110m under Austagram Upazila Dist Kishoreganj ID No 348025031</t>
  </si>
  <si>
    <t>M/S Maitry Builders
East Medda
B-Baria</t>
  </si>
  <si>
    <t>M/S RS Construction
East Medda
B-Baria</t>
  </si>
  <si>
    <t>Hassan Techno Builders Ltd.
Punam Palace
Holding No. 464
1st Kandirpar, Badurtala Adarsha Sadar, Cumilla</t>
  </si>
  <si>
    <t>DDIRWSP/Kishoreganj/Hossainpur/20-21/RD-01
Widening and Strengthening of Jinari UP H/Q-Gobindopur Chowrasta Bazar Road from Ch. 0000 km to 10350 km Road ID 348273004 under Upazila Hossainpur District Kishoreganj. Salvage Value TK. 2789499</t>
  </si>
  <si>
    <t xml:space="preserve">M/S SHAKHAWAT BUILDERS
 Karimganj, Kishoreganj </t>
  </si>
  <si>
    <t xml:space="preserve">shakhawatbuilders@gmail.com </t>
  </si>
  <si>
    <t>MRRIDP/21/KISH/SADR/VR/120
Improvement of Nilgonj bazar-Talganga Road by BC with Protective work Road ID.348495007 from Ch. 450-1450m under Upazaila Sadar District Kishoreganj.</t>
  </si>
  <si>
    <t xml:space="preserve">M/s Islampur Builders
Islampur, Mithamoin Kishoreganj </t>
  </si>
  <si>
    <t xml:space="preserve">islampurbuilders@gmail.com </t>
  </si>
  <si>
    <t>IRIDP-3/KISH/SDW-07
a. Improvement of Hossainpur Bazar- Kaikkerdar via SP House Road Road ID. 348594027 from Ch. 00-1100m.b. Construction of 4 Nos. 0.600mX0.600m Culvert on the same Road at Ch. 250m 434m 713m 1096m under Upazila Mithamoin Dist. Kishoreganj.</t>
  </si>
  <si>
    <t xml:space="preserve">M/S Mirza Construction - MASUM CONSTRUCTION [JV]  </t>
  </si>
  <si>
    <t>HFMLIP/Kishore/17-18/W-193R
Remaining work of Maintenance of Kishoreganj - Latifpur - Kapashia GCC Road at Ch. 1400 - 6250m under Sadar Upazila Dist. Kishoreganj. Road ID No. 348492002</t>
  </si>
  <si>
    <t>13/4/2021</t>
  </si>
  <si>
    <t>30/5/2022</t>
  </si>
  <si>
    <t>M/S Mirza Construction Medical Road, Jamalpur</t>
  </si>
  <si>
    <t>MASUM CONSTRUCTION
HARUA (BARA BARI) KISHOREGANJ-SADAR KISHOREGANJ</t>
  </si>
  <si>
    <t>M/S Roman Traders
Karimganj
Kishoreganj</t>
  </si>
  <si>
    <t xml:space="preserve">GSIDP/KISH/DW-55
Improvement of Bobirchar Jame Mosque under Josodal Union Upazila Sadar. Latitude24.39839 Longitude 90.79745 </t>
  </si>
  <si>
    <t>M/S Dayal Enterprise
Joshodal, Sadar
Kishoreganj</t>
  </si>
  <si>
    <t>msdayelenterprize@gmail.com</t>
  </si>
  <si>
    <t xml:space="preserve">FSCTT/WD-01
Construction of Farmer Service Centre and other infrastructures in Modhapara Union under Itna Upazila Dist. Kishoreganj
</t>
  </si>
  <si>
    <t>FSCTT</t>
  </si>
  <si>
    <t>B.S ENTERPRISE
Village: Ensohila Post: Badla Upzila: Itna Dist: Kishoreganj.</t>
  </si>
  <si>
    <t xml:space="preserve">messrsbsenterprise@gmail.com </t>
  </si>
  <si>
    <t>IPCP/KISH/KATIA/P/20-21/5.02
1.a. Re-excavation of Sankor Pagla Akhra Pond. b. Construction of 01 Nos. Ghatla 15.20 X 5.00m for Sankor Pagla Akhra Pond at Vangergoan.2.a. Re-excavation of Nondipur High School Pond-1.b. Construction of 01 Nos. Ghatla 13.40 X 5.00m for Nondipur High School Pond-1 at Nondipur.3.a. Re-excavation of Nondipur High School Pond-2 at Nondipur.4. a. Re-excavation of Nondipur High School Pond-3 at Nondipur.under Upazila Katiadi Dist.Kishoreganj.</t>
  </si>
  <si>
    <t xml:space="preserve"> 4/4/2021</t>
  </si>
  <si>
    <t xml:space="preserve">  9/4/2022</t>
  </si>
  <si>
    <t xml:space="preserve">  </t>
  </si>
  <si>
    <t>MRRIDP/18/KISH/SADR/UNR/15
a Improvement of Binnati Up to Shahedal UP Road by BC with protective work Ch.00-3205m Road ID No 348493016 under Sadar Upazila Dist Kishoreganj.b Improvement of Chouddasata UP to Brindaghor Road by BC with protective work Ch.830-2345m Road ID No 348493018 under Sadar Upazila Dist Kishoreganj.c Improvement of Jalalpur bazar-Majkhapanj UP Road by BC with protective work Ch.2800-3280m Road ID No 348493002 under Sadar Upazila Dist Kishoreganj.</t>
  </si>
  <si>
    <t xml:space="preserve">ARIA BUILDERS
Hospital Road Upazila: Karimganj Dist. Kishoreganj
</t>
  </si>
  <si>
    <t>nazmulmahmuddipu@gmail.com</t>
  </si>
  <si>
    <t>IRIDP-2/KISH/RDW-94
a. Remaining work for Improvement of Patuavanga UP Kumuri Bridge- Mohishber Gulaghata Bridge Road from Ch. 00-2822.47m Road ID. 348795163.b. Construction of 04 Nos. 0.625mx0.600m Culvert at Ch. 190m 300m 2380m 2800m on the same road under Upazila Pakundia District Kishoreganj.</t>
  </si>
  <si>
    <t xml:space="preserve">Mim Development Engineering Ltd.
Holding No-25/B, Vill-Bonpara, PO-Haroa, Ps- Boraigram-6430, Natore. 
</t>
  </si>
  <si>
    <t>mdengineeringltd@gmail.com</t>
  </si>
  <si>
    <t xml:space="preserve">CUMCP/KIS/HOS/2020/C-429
Construction of Hossainpur Upazila Muktijoddha Complex Bhaban under Hossainpur Upazila Dist. Kishoreganj
</t>
  </si>
  <si>
    <t>26/9/2021</t>
  </si>
  <si>
    <t xml:space="preserve"> 
M/S ALINUR TRADERS
Kazirkhola Bhati Ghagra Upazila: Mithamoin 
Dist. Kishoreganj</t>
  </si>
  <si>
    <t>msalinurtraders@gmail.com</t>
  </si>
  <si>
    <t xml:space="preserve">e-Tender/KIS/GOBM/2020-2021/ W-37
Emergency maintenance of Kamalpur to Noya Hati via Kalipur (Road Cum Embankment) from Ch. 00-2350m, Road ID. 348594009 under Upazila: Mithamoin, Dist. Kishoreganj.
</t>
  </si>
  <si>
    <t>M/S Mominul Hoque
Ranir Bazar
Bhairab,Kishoreganj.</t>
  </si>
  <si>
    <t xml:space="preserve">CUMCP/KIS/BAJ/20/C-442
Construction of Upazila Muktijoddah Complex under Upazila Bajitpur Dist. Kishoreganj
</t>
  </si>
  <si>
    <t>23/5/2021</t>
  </si>
  <si>
    <t>29/5/2022</t>
  </si>
  <si>
    <t>RAFIQ CONSTRUCTION
Muslimpara
Upazila: Karimganj
Dist. Kishoreganj</t>
  </si>
  <si>
    <t>rafiqconstructiion@gmail.com</t>
  </si>
  <si>
    <t>IRIDP-3/KISH/DW-10
Improvement of Singdha- Kawra Road From Ch. Ch. 373-901m Road ID. 348925070 under Upazila Tarail Dist. Kishoreganj.</t>
  </si>
  <si>
    <t>M/S Keya Enterprise
Dhaki Upazila- Mithamoin District- Kishoreganj</t>
  </si>
  <si>
    <t>keya_ent@yahoo.com</t>
  </si>
  <si>
    <t>HFMLIP/Kishore/17-18/W-349
Improvement of Mojlishpur Bazar Ghat 22.40m x 5.50m under Nikli Upazila Dist.-Kishoreganj.</t>
  </si>
  <si>
    <t>M/S Meghna Traders
Bajitpur, Kishoreganj</t>
  </si>
  <si>
    <t>IRIDP-2/KISH/DW-140
Improvement of Bajitpur GC Dakbangla Gazirchar UP via Bahernagar Chowdhury Bari &amp; Noapara Hazi Abu Bakkar Siddik House road Ch-4500-5500m ID-348063006 under Bajitpur Upazila District-Kishoreganj.</t>
  </si>
  <si>
    <t>M/S Shawn Enterprise
Belabo, Narshingdi</t>
  </si>
  <si>
    <t>e-Tender/KIS/GOBM/2020-2021/W-21
Periodic Maintenance of Boliardi-Shimultola-Ghoradhara Road from Ch.00m-2280m Road ID 348065017 under Upazila Bajitpur District Kishoreganj.</t>
  </si>
  <si>
    <t xml:space="preserve">MAW-MC
</t>
  </si>
  <si>
    <t>maw.mc.jv@gmail.com</t>
  </si>
  <si>
    <t>IRIDP-2/KISH/DW-99
a Improvement of Hajipur Mirer Khal- Nansree Kadomtoli via Hajipur village &amp; Hajipur GPS road. Ch.00-1820m. 348495267b Construction of 01 no 3x4.00mx4.00m RCC Box culvert at ch.75m on the same road.c Construction of 01 no 1x1.50mx1.50m RCC Box culvert at ch.1438m on the same road.</t>
  </si>
  <si>
    <t>20/11/2017</t>
  </si>
  <si>
    <t>M.A. Wahed
Jahangirpur, Madan Netrokona</t>
  </si>
  <si>
    <t>KIS/AF-7
Rehabilitation of Adarshapara GC to Jashodal GC Road ID-348492006 Ch 0000-10880 Upazila Kishoreganj Kishoreganj-S</t>
  </si>
  <si>
    <t>KIS/AF-8
Rehabilitation of Tarail RHD-Nilgonj GCC Road ID-348922001 Ch.00-8760m Upazila Tarail Dist Kishoreganj.</t>
  </si>
  <si>
    <t>23/4/2019</t>
  </si>
  <si>
    <t>28/7/2020</t>
  </si>
  <si>
    <t>WNOBI-Kis(TRI)-UNRU-77(B)
Improvement of Thana Headquater to Dhamiha Bazar Road Ch. 0+000 to 3+420 Km (ID No. 348923004) under Upazila Tarail, Dist. Kishoreganj.</t>
  </si>
  <si>
    <t>31/7/2017</t>
  </si>
  <si>
    <t>mmjvmc
Akhra bazar 
Sadar, Kishoreganj</t>
  </si>
  <si>
    <t>mmjvmc@gmail.com</t>
  </si>
  <si>
    <t>CUMCP/KIS/PAK/17/C-352
Construction of Muktijoddha Complex Bhaban at Pakundia Upazila Dist Kishoreganj</t>
  </si>
  <si>
    <t>19/2/2018</t>
  </si>
  <si>
    <t>14/6/2018</t>
  </si>
  <si>
    <t>MASUM CONSTRUCTION
Akhra bazar
Sadar, Kishoreganj</t>
  </si>
  <si>
    <t xml:space="preserve">masum_construction@yahoo.com
</t>
  </si>
  <si>
    <t xml:space="preserve">m/s monalisa
37/1/d/1 ulon road west Rampura Dhaka
</t>
  </si>
  <si>
    <t>M/S Shameem Construction
Nagua,Kishoreganj.</t>
  </si>
  <si>
    <t>18/WD/KIS/VR/05
Improvement of Purbo Austagram Graveyard - Changarghat Sluice gate Road at Ch. 00m-1500m under Austagram Upazila Dist Kishoreganj ID No 348025050</t>
  </si>
  <si>
    <t>16/4/2019</t>
  </si>
  <si>
    <t>21/4/2020</t>
  </si>
  <si>
    <t xml:space="preserve">HILIP/19/WD15/MEW-KIS/Itn-04
Minor Earth work on Itna- Kakailchew Road at ch.00-4200m Road ID. 348332004under Itna Upazila Dist. Kishoreganj. </t>
  </si>
  <si>
    <t>Ashim Singh
27, Wazed Complex
Choto Bazar, Netrokona.</t>
  </si>
  <si>
    <t>singh_ashim@yahoo.com</t>
  </si>
  <si>
    <t>Kishore/Kuli-Sadar/Khal-02/20-21/03 EW-568 EW-569
1. Re-Excavation of Brohmmoputra River to Akanda Bari Connecting Khal at Ch. 0.0-2.80 Km HFMLIP/Kishore/20-21/EW-568 Upazila Kuliarchar District Kishoreganj.2. Re-Excavation of Mariya Beel to Roya Beel Connecting Otharia Zia Khal at Ch. 0.0m-4600m HFMLIP/Kishore/20-21/EW-569 Upazila Sadar District Kishoreganj.</t>
  </si>
  <si>
    <t>30/4/2022</t>
  </si>
  <si>
    <t>HILIP/19/WD2/UZR-KIS/Itn-03
Improvement of Itna Chamraghat RHD Bolda - Jawar hat GC via Raituty Hizaljani Road from Ch. 2946m- 3335m under Itna Upazila Dist.- Kishoreganj ID No. 348332001 EL 238m</t>
  </si>
  <si>
    <t>15/6/2022</t>
  </si>
  <si>
    <t>Ahang Trade International
Ukilpara Kishoreganj-Sadar Kishoreganj</t>
  </si>
  <si>
    <t>IRIDP-3/KISH/DW-15
Improvement of Sreenagar Natun Bazar - Munsi Bari Road from Ch. 925m-1090m Road ID. 348115029 under Upazila Bhairab Dist. Kishoreganj.</t>
  </si>
  <si>
    <t>M/S KOHINOOR ENTERPRISE
HOSSAINPUR BAZAR HOSSAINPUR KISHOREGANJ</t>
  </si>
  <si>
    <t>ms.kohinoorenterprise@gmail.com</t>
  </si>
  <si>
    <t>MRRIDP/21/KISH/BHAI/VR/RCC/121
Improvement of Chandpurbazar to Gopalpur chanpur Southpara road by RCC from Ch. 485m-1050m Road ID. 348115046 under Upazila Bhairab Dist. Kishoreganj.</t>
  </si>
  <si>
    <t>M/S. SONALI PHARMACY
Holding No. 1094 Barabazar 1 no. Pouro Market Upazila: Kishoreganj-Sadar Dist. Kishoreganj</t>
  </si>
  <si>
    <t>mssonalipharmacy@gmail.com</t>
  </si>
  <si>
    <t>IRIDP-3/KISH/DW-18
a. Improvement of Gobaria Kazir more- Pririzpur R &amp; H Kuliarchar Part Road. from Ch. 00-1445m Road ID. 348545054.b. Construction of 7 Nos. 0.625mX0.600m culvert on the same Road at Ch. 105m 177m 311m 565m 655m 796m 1218m under Upazila Kuliarchar Dist. Kishoreganj.</t>
  </si>
  <si>
    <t>M/S. HALIMA ENTERPRISE
Holding no:715 Ukilpara Upazila: Kishoreganj-Sadar Dist. Kishoreganj</t>
  </si>
  <si>
    <t>mshalimaenterprisee@gmail.com</t>
  </si>
  <si>
    <t>IRIDP-3/KISH/DW-09
Improvement of Banduldia -kundrati Road from Ch. 00-623m Road ID. 348925006 under Upazila Tarail Dist. Kishoreganj.</t>
  </si>
  <si>
    <t>M/S SAMIRA ENTERPRISE
Dampara, Nikli, Kishoreganj</t>
  </si>
  <si>
    <t>samiraenterprisenik@gmail.com</t>
  </si>
  <si>
    <t>IRIDP-3/KISH/DW-16
a. Improvement of Aganagar UP- Boruichara Bazar via Ananda Bazar Road from Ch. 5507m- 6767m Road ID. 348113008.b. Construction of 2 Nos. 0.625mX0.600m culvert on the same road at Ch. 5634m 5712m under Upazila Bhairab Dist. Kishoreganj.</t>
  </si>
  <si>
    <t xml:space="preserve">M/S AL MAMUN CONSTRUTION
Mothkhola Road, Hapania, Upazila: Pakundia Dist. Kishoreganj </t>
  </si>
  <si>
    <t>almamunconstructiion@gmail.com</t>
  </si>
  <si>
    <t>IRIDP-3/KISH/DW-13
Improvement of Nowapara Bazar -Majipara Mosjid Road from Ch. 00-625m Road ID. 348065079 under Upazila Bajitpur Dist. Kishoreganj. Salvage Cost. 1657286</t>
  </si>
  <si>
    <t>M/S Chhana Traders
Harua,Kishoreganj.</t>
  </si>
  <si>
    <t>chhanatraders@yahoo.com</t>
  </si>
  <si>
    <t>IRIDP-3/KISH/DW-17
a. Improvement of Umanathpur Culvert- Umanthpur Southpara Road. Ch. 00-960m Road ID. 348115097.b. Construction of 2 Nos. 0.625mX0.600m Culvert on the Same Road at Ch. 250m 500m under Upazila Bhairab Dost.Kishoreganj.</t>
  </si>
  <si>
    <t>M/S Challenger
Batrish,Kishoreganj.</t>
  </si>
  <si>
    <t>M/S ABUL HASHEM
Gonapara,Karimganj,Kishoreganj</t>
  </si>
  <si>
    <t>abul10hashem@gmail.com</t>
  </si>
  <si>
    <t xml:space="preserve">HILIP/19/WD15/MEW-KIS/Itn-03
Minor Earth work on Itna- Silni-Elongjuri Road at ch.1000-3000m Road ID. 348333001 under Itna Upazila Dist. Kishoreganj. </t>
  </si>
  <si>
    <t>M/S EVA ENTERPRISE
DAKKHIN MUKSEDPUR, KISHOREGANJ</t>
  </si>
  <si>
    <t>msevaenterprize@yahoo.com</t>
  </si>
  <si>
    <t>IRIDP-3/KISH/DW-19
a. Improvement of Agorpur-Sararchar Road from Ch. 920m-1570m Road ID. 348544007b. Construction of 2 Nos. 0.625mX0.600m culvert on the same Road at Ch. 956m 1500m under Upazila Kuliarchar.</t>
  </si>
  <si>
    <t>DDIRWSP/Kishoreganj/Pakundia/20-21/RD-01
Widening and Strengthing of Pakundia GC-Motkhola GC Road from Ch. 000 - 10760 Km BC Road -10760m Protective Work-111m Road ID. 348792008 under Upazila Pakundia Dist. Kishoreganj. Salvage Value- BDT- 2446798</t>
  </si>
  <si>
    <t>M/S TISHA &amp; HREDAY ENTERPRISE
Mojlishpur, Shibpur, Narshingdi.</t>
  </si>
  <si>
    <t>mstishaandhredayenterprise@gmail.com</t>
  </si>
  <si>
    <t>MRRIDP/21/KISH/PAKU/SCR/127
Improvement of Hazrat Abu Bakr (RA) Mosque to Jangalia Govt. Primary School connecting Road by BC from Ch. 00-450m, School Code. 305120212 under Upazila Pakundia Dist. Kishoreganj. [ Salvage Cost. BDT. 4,06,840]</t>
  </si>
  <si>
    <t>KIS/AF-147
Rehabilitation of Austagram -Chatalper GC Road via Bangalpara Bazar (ID-348022006) from Ch. 0+090-3+030 Km under Upazila: Austagram, Dist. Kishoreganj</t>
  </si>
  <si>
    <t>18/10/2022</t>
  </si>
  <si>
    <t>IRIDP-3/KISH/DW-20
a. Improvement of Gopdigi UP Office - Khashapur Village Road via Gopdighi Madrasha Road. from Ch. 00-2000m Road ID. 348594023.b. Construction of 3 Nos. 0.600mX0.600m Culvert on the same Road at Ch. 140m 168m 621m.c. Construction of 1 No. 1.50mX1.50m culvert on the same Road at Ch. 1810m under Upazila Mithamoin Dist. Kishoreganj.</t>
  </si>
  <si>
    <t>FRIENDS BUSINESS CONSTRUCTION
Dariakandi, Kandigram Busstand, Chhoysuti Upazila: Kuliarchar Dist. Kishoreganj</t>
  </si>
  <si>
    <t>msfriendsbusinessconstruction@gmail.com</t>
  </si>
  <si>
    <t>IRIDP-3/KISH/DW-14
a. Improvement of Nikli Singpur Road- Narsunda River at Dakkhin Dampara Road from Ch. 00-375m Road ID. 348765076b. Construction of 1 No. 0.625mX0.600m Culvert on the same Road at Ch. 350m under Upazila Nikli Dist. Kishoreganj.</t>
  </si>
  <si>
    <t>mrkjvsc
737, Abir House, Khorompotti, Solakia, Kishoreganj</t>
  </si>
  <si>
    <t>mrkjvsc2021@gmail.com</t>
  </si>
  <si>
    <t>KIS/AF-119
Rehabilitation of Dhuldia GC- Adarshapara GC Rd. (ID-348452001) from Ch. 0+000-7+7850 Km under Upazila: Katiadi, Dist. Kishoreganj.</t>
  </si>
  <si>
    <t>26/09/2020</t>
  </si>
  <si>
    <t xml:space="preserve">M/S Musfiqur Rahman (Kanchan)
737, abir house,Solakia, Kishoreganj
</t>
  </si>
  <si>
    <t>M/s Shameem Construction
Nagua,Kishoreganj.</t>
  </si>
  <si>
    <t>KIS/AF-120
Rehabilitation of Mithamoin UZ HQ- Katkhal GC Road (ID- 348592001) from Ch. 1+850- 6+ 484 Km under Upazila: Mithamoin, Dist. Kishoreganj</t>
  </si>
  <si>
    <t>CBU-100/Purto-68
Construction of 66.0m Long RCC Girder Bridge on Atkapara- Dhalapara Road at Ch. 2440m Road ID. 348424037 under Upazila: Karimganj, Dist. Kishoreganj.</t>
  </si>
  <si>
    <t>Keya Construction
Ghonapara Upazila-Karimganj District- Kishoreganj.</t>
  </si>
  <si>
    <t>IRIDP-3/KISH/DW-21
Improvement of Kumuria Mosque-Zahirabad road (Ch: 2050-2635m)( Road ID. 348425120) under Karimganj Upazila, Dist: Kishoreganj</t>
  </si>
  <si>
    <t>Ashim Singh
Jaria Bazar, Purbadhala, Netrokona.</t>
  </si>
  <si>
    <t>Kishore/Kuli-Sadar/Khal-02/20-21/03 EW-568 EW-569
1. Re-Excavation of Brohmmoputra River to Akanda Bari Connecting Khal at Ch. 0.0-2.80 Km HFMLIP/Kishore/20-21/EW-568 Upazila Kuliarchar District Kishoreganj.2. Re-Excavation of Mariya Beel to Roya Beel Connecting Otharia Zia Khal at Ch. 0.0m-4600m HFMLIP/Kishore/20-21/EW-569 Upazila Sadar District Kishoreganj</t>
  </si>
  <si>
    <t>HFMLP</t>
  </si>
  <si>
    <t xml:space="preserve">Showmik Trade International
Islampur Upazila : Mithamoin 
Dist. Kishoreganj
</t>
  </si>
  <si>
    <t>showmik.trade.international@gmail.com</t>
  </si>
  <si>
    <t>CAFDRIRP/Kishoreganj/UNR/W-03/ 2020-21
Rehabilitation of Shimulkandi UP-Srreenagar Bazar via Bosuhmara Road from Ch. 00-1345m , Road ID. 348113012 under Upazilla: Bhairab, Dist.Kishoreganj</t>
  </si>
  <si>
    <t xml:space="preserve">CAFDRIRP </t>
  </si>
  <si>
    <t>18/3/2022</t>
  </si>
  <si>
    <t>DDIRWSP/Kishoreganj/Katiadi/20-21/RD-01
Widening and Strengthening of Manikkhali GC- Kargaon GC Road from Ch. 0+000- 7+850 Km (BC Road=7581.50m, RCC Road= 206.50m, Drain=180m, Protective Work= 2781m) Road ID. 348452003 under Upazila: Kaatiadi, District: Kishoreganj. [Salvage Cost TK.= 6,33,378.00]</t>
  </si>
  <si>
    <t>19/9/2021</t>
  </si>
  <si>
    <t>24/9/2023</t>
  </si>
  <si>
    <t>Kishore/Sadar/Khal-01/20-21/04 EW-570
Re-Ecavation of Purahata Beel to Roua Beel Connecting Diruail Khal at Ch. 0.0m-1390m, (HFMLIP/Kishore/20-21/EW-570 under Upazila: Sadar, Dist. Kishoreganj.</t>
  </si>
  <si>
    <t xml:space="preserve"> HFMLP</t>
  </si>
  <si>
    <t>19/7/2022</t>
  </si>
  <si>
    <t>M/S Netul Enterprise
Bhairabpur 
Bhairab, Kishoreganj</t>
  </si>
  <si>
    <t>CAFDRIRP/Kishoreganj/UNR/W-02/ 2020-21
Rehabilitation of Sreenagar UP to Dilalpur Bazar via Bhabanipur Bazar, Mowtopi, Monohorpur Sherbaj from Ch. 550-720m, 2415-2445m &amp; 7870-8150m, Road ID. 348113009 under Upazilla: Bhairab, Dist.Kishoreganj</t>
  </si>
  <si>
    <t>M/S Raisa Enterprise
Chondiber Pathan Bari 
Upazila: Bhairab 
Dist. Kishoreganj</t>
  </si>
  <si>
    <t>raisabenterprise@gmail.com</t>
  </si>
  <si>
    <t>CAFDRIRP/Kishoreganj/UNR/W-01/2020-21
Rehabilitation of Aganagar UP to Boruichara Bazar via Ananda Bazar Road from ch. 4752-5407m, Road ID. 348113008 under Upazila: Bhairab, Dist. Kishoreganj.</t>
  </si>
  <si>
    <t xml:space="preserve">M/S Fariha Enterprise
Newtown Kishoreganj-Sadar Kishoreganj </t>
  </si>
  <si>
    <t>fariha_ent@yahoo.com</t>
  </si>
  <si>
    <t>IRIDP-3/KISH/DW-26
a .Improvement of Monakarsha village Road (Rashid Member House Attached More-Azit member House Pucca Road via Badur Bari Road) from Ch.00-1290m, Road ID.348495155 b. Construction of 4 nos. 0.600x0.600m Culvert on the same Road at Ch. 103m, 580m, 868m, 976m c. Construction of 1 no. 1.00x1.00m Culvert on the same Road at Ch. 663m under Upazila: Kishoreganj-Sadar, Dist. Kishoreganj. [Salvage Cost TK.=1,54,386]</t>
  </si>
  <si>
    <t>13/10/2022</t>
  </si>
  <si>
    <t>M/s Mithamoin Traders
Islampur, Mithamoin 
Kishoreganj</t>
  </si>
  <si>
    <t>mithamointraders@gmail.com</t>
  </si>
  <si>
    <t>IRIDP-3/KISH/DW-27
a .Improvement of Bogadopi Road Charuakandi Road from Ch.00-1520m, Road ID. 348495139 b. Construction of 1 no. 0.600x0.600m Culvert on the same Road at Ch. 187m under Upazila: Kishoreganj-Sadar, Dist. Kishoreganj. [Salvage Cost TK.=5,46,513]</t>
  </si>
  <si>
    <t>Lalmonirhat</t>
  </si>
  <si>
    <t>M/S RAJONY Enterprise,  Rahmanpur, patgram, Lalmonirhat.</t>
  </si>
  <si>
    <t>rajony2016@gmail.com</t>
  </si>
  <si>
    <t>Improvement of Sreerampur UP at Burimari GC - Kawamarihat  vai Baniadangighat Road (Ch.3640-4640m) (Road ID No. 152703006) Under ,Patgram Upazila ,district: Lalmonirhat.</t>
  </si>
  <si>
    <t>58,42,039.963</t>
  </si>
  <si>
    <t>16/07/2019</t>
  </si>
  <si>
    <t>7,00,000.00</t>
  </si>
  <si>
    <t>Improvement of  R&amp;H near Sasho Godown to Amir Ali Chowkider House  Road (Ch.00-1529m) (Road ID No. 152703006) Under ,Hatibandha Upazila ,district: Lalmonirhat.</t>
  </si>
  <si>
    <t>1,04,34,825.703</t>
  </si>
  <si>
    <t>30/06/2019</t>
  </si>
  <si>
    <t>M/S. Khairul Enterprise &amp; M/S. S S Enterprise JV  Khatapara , Saptibari , Lalmonirhat.</t>
  </si>
  <si>
    <t>khairul.ssjv@gmail.com</t>
  </si>
  <si>
    <t>(A)Improvement of  Okrabari- Marerhat UNR  Road (Ch.00-1500m) (Road ID No. 152554030) Under ,Sadar Upazila ,district: Lalmonirhat.                                 (B)Improvement of  Rajpur Chinatuli GPS - Akotta Bazar   Road (Ch.00-1500m) (Road ID No. 152554127) Under ,Sadar Upazila ,district: Lalmonirhat.</t>
  </si>
  <si>
    <t>2,35,75,627.469</t>
  </si>
  <si>
    <t>1,21,57,744.00</t>
  </si>
  <si>
    <t>Md. Abul Hossain     Shaheb Bazar , Ghormara,Rajshahi</t>
  </si>
  <si>
    <t>md_abulhossain35@yahoo.com</t>
  </si>
  <si>
    <t>Improvement of  Zosnar Bazar - Chaparhat vai Bhelaguri UP   Road (Ch.500-2000m) (Road ID No. 1523333022) Under ,Hatibandha Upazila ,district: Lalmonirhat.</t>
  </si>
  <si>
    <t>94,58,646.020</t>
  </si>
  <si>
    <t>30/09/2019</t>
  </si>
  <si>
    <t>53,48,847.00</t>
  </si>
  <si>
    <t>Improvement of Bituminous carpeting Road on Nayerhat Mosque to Zero point of Dhagram UP Road at Ch 1000m-4000 m Under Patgram Upazila District Lalmonirhat.</t>
  </si>
  <si>
    <t>PROVATI</t>
  </si>
  <si>
    <t>30-04-2020</t>
  </si>
  <si>
    <t xml:space="preserve">M/S Sudur Traders     Hatibandha, Lalmonirhat.              </t>
  </si>
  <si>
    <t>mozedul.mst@gmail.com</t>
  </si>
  <si>
    <t>Improvement of Sreerampur UP at Burimari GC - Kawamarihat  vai Baniadangighat Road (Ch.5640-6130m) (Road ID No. 152703006) Under ,Patgram Upazila ,district: Lalmonirhat.</t>
  </si>
  <si>
    <t>64,84,021.273</t>
  </si>
  <si>
    <t>14/05/2019</t>
  </si>
  <si>
    <t>28/04/2020</t>
  </si>
  <si>
    <t>8,00,000.00</t>
  </si>
  <si>
    <t xml:space="preserve">Ali mostafizur (JV) Rosulgang, Patgram  Lalmonirhat.              </t>
  </si>
  <si>
    <t>alimostafizjv@gmail.com</t>
  </si>
  <si>
    <t>(A) Improvement of .Passim Jogotbar Cicapar GPS Connecting Road (Ch.00-880m) (Road ID No. 106030309) Under ,Patgram Upazila ,district: Lalmonirhat.                                        (B) Improvement of Ververirhat  GPS Connecting Road (Ch.00-880m) (Road ID No. 106030308) Under ,Patgram Upazila ,district: Lalmonirhat.</t>
  </si>
  <si>
    <t>1,49,17,391.542</t>
  </si>
  <si>
    <t>23/05/2019</t>
  </si>
  <si>
    <t>1,13,68,524.00</t>
  </si>
  <si>
    <t>Improvement of Niz Sheck Sundor Jameh Mosue Applax Embankment road. Ch. 500m-1765m. including Construction of 7.00x0.900mx 0.900m Cross drain at Ch. 995m under Hatibandha Upazila, District Lalmonirhat.</t>
  </si>
  <si>
    <t>17-03-2020</t>
  </si>
  <si>
    <t>Improvement of Bituminous carpeting Road on Applax Badth to Dimla Border Road at Ch 0.00m-1800.0m including  Construction of 3.00 Nos 0.900 X 0.900 Cross drain at Ch. 400.00m, 700.00m &amp; 1000.00m on Applax Badth to Dimla Border Road. Under Hatibanhda Upazila, District Lalmonirhat.</t>
  </si>
  <si>
    <t>24-07-2020</t>
  </si>
  <si>
    <t>16-06-2021</t>
  </si>
  <si>
    <t xml:space="preserve"> Fiem Enterprise    Aditmari, Lalmonirhat.              </t>
  </si>
  <si>
    <t>ferozmahamud03@gmail.com</t>
  </si>
  <si>
    <t>Improvement of  Barakhata BOP ,Border   Road (Ch.1000-2000m) (Road ID No. 152334063) Under ,Hatibandha Upazila ,district: Lalmonirhat.</t>
  </si>
  <si>
    <t>75,06,327.179</t>
  </si>
  <si>
    <t>35,00,000.00</t>
  </si>
  <si>
    <t>M/S  Abu Taleb Milu Kaligonj, Lalmonirhat</t>
  </si>
  <si>
    <t>abutalebmilu@gmail.com</t>
  </si>
  <si>
    <t xml:space="preserve">(A)Improvement of Milon bazar- Tista River Ghat  Road (Ch.00-1850m) (Road ID No. 152554087) Under ,Sadar Upazila ,district: Lalmonirhat.                                 </t>
  </si>
  <si>
    <t>1,38,93,582.016</t>
  </si>
  <si>
    <t>30/07/2020</t>
  </si>
  <si>
    <t>76,97,837.00</t>
  </si>
  <si>
    <t xml:space="preserve">Improvement of Mohendranagar UP at Pathen tari-UZ road at Ockra bari Bazar road Ch. 1500-3500m. (Road ID- 152553019)  Under ,Sadar Upazila ,district: Lalmonirhat. </t>
  </si>
  <si>
    <t>1,28,02,864.464</t>
  </si>
  <si>
    <t>99,91,332.00</t>
  </si>
  <si>
    <t xml:space="preserve">Improvement of Bolaipat pucca road - Sindurmoti Bazar road. Ch. 1500-3500m (Road ID- 152554093) Under ,Sadar Upazila ,district: Lalmonirhat. </t>
  </si>
  <si>
    <t>1,37,44,593.750</t>
  </si>
  <si>
    <t>85,57,776.00</t>
  </si>
  <si>
    <t xml:space="preserve">(A) Improvement of Boribari UP at Airkhamar to Ratnai Embankment via Narikelbari Eidgha filed Road Ch.1200-2100m ID No-152554067
(B) Improvement of Kodal Khata GPS-Fulgach Railgate Road Ch.1000-2318m ID No-152554102 </t>
  </si>
  <si>
    <t>1,48,21,285.48</t>
  </si>
  <si>
    <t>79,79,383.00</t>
  </si>
  <si>
    <t>M/S. Islam Traders,      1/D, Central road, Jessore</t>
  </si>
  <si>
    <t>msislam.traders@yahoo.com</t>
  </si>
  <si>
    <t>Rehabilitation of 60m long RCC girder bridge on Jongra UP office -Loskorer hat road at Ch. 1470m Under patgram upazilla, District- Lalmonirhat</t>
  </si>
  <si>
    <t>3,67,11,477.899</t>
  </si>
  <si>
    <t>3,23,91315.00</t>
  </si>
  <si>
    <t>Improvement of Bituminous Carpeting Road on WAPDA Pucea road to Dimla Bordar road at Ch.0.00m-3000.0m. Under Hatibandha Upazila, District Lalmonirhat.</t>
  </si>
  <si>
    <t>Construction of 220m long PSC Girder Bridge over Saniajan river on Goddimari Union Connecting road at ch.4100m under UpazillaHatibandhaDistrictLalmonirhat. Road ID152333016</t>
  </si>
  <si>
    <t>22,39,96,300.431</t>
  </si>
  <si>
    <t>67,70,356.00</t>
  </si>
  <si>
    <t>M/S Rupantor,       Betpotti, Rangpur</t>
  </si>
  <si>
    <t>msrupantar@gmail.com</t>
  </si>
  <si>
    <t>a) Improvement of Jamgram Govt. primary school connecting  road. (Ch. 00-1000m) b) Improvement of Hosnabad govt. primary school connecting road. (Ch. 00-1000m)  c) Improvement of Nabinagar Govt. primary school connecting road. (Ch. 00-345m) under Patgram upazilla, Lalmonirhat</t>
  </si>
  <si>
    <t>1,73,39,839.799</t>
  </si>
  <si>
    <t>12,58,046.00</t>
  </si>
  <si>
    <t>M/S fahim Traders, Kurigram Sadar, Kurigram.</t>
  </si>
  <si>
    <t>obaydurrahman2013@yahoo.com</t>
  </si>
  <si>
    <t>Improvement of Bituminous carpeting Road on Patgram Zila Road at Koborstan to Sarkarhat Jongra UP Road at Ch. 00-2185m. Under Patgram Upazila, District Lalmonirhat.</t>
  </si>
  <si>
    <t>Improvement of Bituminous carpeting Road on Sarkarerhat Mosque to Borovita at Ch 0.00m-2500.0m. Under Patgram Upazila, District Lalmonirhat.</t>
  </si>
  <si>
    <t>24-07-2019</t>
  </si>
  <si>
    <t>16-06-2020</t>
  </si>
  <si>
    <t>Improvement of Bituminous carpeting Road Dhobolsuti Mosque to Kamararhat Road at Ch 0.500m-3050.0m. Under Patgram Upazila, District Lalmonirhat.</t>
  </si>
  <si>
    <t>Taheti &amp; Shital (JV), Kamal kachna, Rangpur</t>
  </si>
  <si>
    <t>shital.tahity.jv@gmail.com</t>
  </si>
  <si>
    <t>Improvement of Bituminous carpeting Sadhur Bazar - Guddimari Road at Ch 1500m-3700 m Under Hatibandha Upazila District Lalmonirhat.</t>
  </si>
  <si>
    <t>22-04-2020</t>
  </si>
  <si>
    <t>21-04-2021</t>
  </si>
  <si>
    <t>1,41,35,822.00</t>
  </si>
  <si>
    <t>Kashirdanga Bazar to 3 no Vote hat Khata GPS via H/O Md.Mannan.</t>
  </si>
  <si>
    <t>Construction of Two 2 storied Rural Market Building With 04 storied Foundation in Jiber Hat under Kaliganj Upazila Dist - Lalmonirhat.</t>
  </si>
  <si>
    <t>1,76,69,554.574</t>
  </si>
  <si>
    <t>15-01-2020</t>
  </si>
  <si>
    <t>22-07-2021</t>
  </si>
  <si>
    <t>Taheti &amp; Shital (JV), Kamal kachnu, Rangpur</t>
  </si>
  <si>
    <t>M/S Johirul Haque Dulal, Ghoshpara, Kurigram Sadar, Kurigram</t>
  </si>
  <si>
    <t>Improvement of Bituminous carpeting Road Jongra UP office (Futir Doba) to Sofinagadhat Road at Ch 00m-1000m. Under Patgram Upazila, District Lalmonirhat.</t>
  </si>
  <si>
    <t>18-02-2020</t>
  </si>
  <si>
    <t>24-02-2021</t>
  </si>
  <si>
    <t>Improvement of Bituminous carpeting Road on Patgram Zila Road at Kabarstanhat to Lalitarhat Kuchlibari UP Road at Ch: 1435m-3435m including Construction of 4Nos (1x2.00x1.50)m RCC.Box Culvert and 1 No (2x4.50x2.50)m RCC.Box Culvert Under Patgram Upazila ,District Lalmonirhat .</t>
  </si>
  <si>
    <t>Improvement of Bituminous carpeting Road on Kamerarhat Sreerampur UP via Dr.Hamidur Islam House Road at Ch: 900m-1995m Under Patgram Upazila ,District Lalmonirhat .</t>
  </si>
  <si>
    <t>Ali Ahamed &amp; M/S Hossain trading &amp; Construction, Patgram, Lalmonirhat</t>
  </si>
  <si>
    <t>aliahmedaltafhossain@gmail.com</t>
  </si>
  <si>
    <t>Improvement of Bituminous Carpeting Road on Singimari Nebru House-Uttor Baraipara Mosque Rd. Road Ch 1150m-3260m Under Upazila Hatibandha District Lalmonirhat.</t>
  </si>
  <si>
    <t>21-09-2020</t>
  </si>
  <si>
    <t>20-09-2021</t>
  </si>
  <si>
    <t>Ali Ahamed &amp; M/S (JV)Hossain trading &amp; Construction, Patgram, Lalmonirhat</t>
  </si>
  <si>
    <t>GRP &amp; RT (JV), GL Roy Road, Rangpur.</t>
  </si>
  <si>
    <t>rt.grp.jv@gmail.com</t>
  </si>
  <si>
    <t>Lolitarhat to Liakot Prodhan house via Kolshirmuk BOP &amp; Greirpul.</t>
  </si>
  <si>
    <t>15-04-2020</t>
  </si>
  <si>
    <t xml:space="preserve"> A) Improvement of IDB pucca road front site of 1 no Bridge-Hafez Bajlur Rahman Madrasha Road (Ch.1100-2100m) ID No-152334057 Under Upazila Hatibandha District Lalmonirhat.
B) Improvement of Purbo Fakirpara-Baakhata BOP camp Road (Ch.00-1185m) ID No-152334004 Under Upazila Hatibandha District Lalmonirhat.</t>
  </si>
  <si>
    <t>1,65,27,595.98</t>
  </si>
  <si>
    <t>18/08/2019</t>
  </si>
  <si>
    <t>24/08/2020</t>
  </si>
  <si>
    <t>1,51,90,213.00</t>
  </si>
  <si>
    <t>M/S RML Enterprise, Hatibandha, Lalmonirhat.</t>
  </si>
  <si>
    <t>ms.rmlenterprise91@gmail.com</t>
  </si>
  <si>
    <t>Improvement of Bituminous Carpeting Road on Altab More to Safinagarhat via Hasnabad Community Clinik &amp; Mokbul Jahanara Hossin GPS at Ch. 700-1700m. Under Patgram Upazila, District Lalmonirhat.</t>
  </si>
  <si>
    <t>18-03-2019</t>
  </si>
  <si>
    <t>24-03-2020</t>
  </si>
  <si>
    <t>Borsha Enterprise, Patgram, Lalmonirhat</t>
  </si>
  <si>
    <t>Borshaajoy002@gmail.com</t>
  </si>
  <si>
    <t>Improvement of Bituminous carpeting Road on Patikapara Dowabari Up Boder To Kapil Mamber house Road at Ch. 00-1000m. including Construction of 2.00 Nos 0.900m x 0.900m Cross drain at Ch. 295.00m &amp; 930.00m Under Hatibandha Upazila, District Lalmonirhat.</t>
  </si>
  <si>
    <t>30-04-2019</t>
  </si>
  <si>
    <t>Nakshi Mobile Palace, Sadar, Kurigram</t>
  </si>
  <si>
    <t>nokshinp@gmail.com</t>
  </si>
  <si>
    <t>Improvement of Bituminous carpeting Road R&amp;H Nowabab Uddin House-Laxmi Kanto Chokider House at Ch.0.00m-1000.00m. including Construction of 1.00 Nos (3.00x2.50) m Cross Drainges Structure at Ch.661.00m. Under Hatibanhda Upazila, District Lalmonirhat.</t>
  </si>
  <si>
    <t>14-05-2019</t>
  </si>
  <si>
    <t>M/S Alahi Box, Kaligonj, Lalmonirhat</t>
  </si>
  <si>
    <t>alahe2013@gmail.com</t>
  </si>
  <si>
    <t>Improvement of Bituminous carpeting Road Paschim Bisondai Mouza To Sattar Chairman House Road Ch 0.00m-2000.00m including Construction of 4.00 Nos 7.00x0.900x0.900 Cross drain At Ch.113m, 417m, 1280m, &amp;2560m Under Hatibandha Upazila, District Lalmonirhat.</t>
  </si>
  <si>
    <t>19-06-2019</t>
  </si>
  <si>
    <t>25-05-2020</t>
  </si>
  <si>
    <t>Mir Habibul Alam-M/S Rupantor-Abdul Hakim (J.V)</t>
  </si>
  <si>
    <t>mhmrah2019@gmail.com</t>
  </si>
  <si>
    <t>01. Improvement of Hatibandha - Daikhowa Hat Road from ch.00m - 9963m under Hatibandha Upazila, (Road ID : 52332002),District:Lalmonirhat. 02. Improvement of ZR at Baninagar to Daikhowa GC Road from Ch.00m - 3650m under Kaliganj Upazila, (Road ID : 152392003),District:Lalmonirhat. 03. Improvement of ZR at Baninagar - Durakuti GC Road from Ch.00m -15610m under Kaliganj Upazila, (Road ID : 152392001),District:Lalmonirhat. 04. Improvement of Burirhat GC - Velabari GC Road from Ch.4395m - 8785m under Aditmari Upazila, (Road ID : 152022003), District:Lalmonirhat.</t>
  </si>
  <si>
    <t>41,53,65,904.58</t>
  </si>
  <si>
    <t>10,60,42,737.00</t>
  </si>
  <si>
    <t>M/s Abdul Hakim  Aditmari, Lalmonirhat</t>
  </si>
  <si>
    <t>1) Minor Maintenance of 15.0m long RCC Box Culvert on Durakuti GC-ZR at Baninagar GC Road at Chainage 6735m Road ID No.1520220022 2) Minor Maintenance of 10.0m long RCC Box Culvert on Durakuti GC-ZR at Baninagar GC Road at Chainage 11590mRoad ID No.1520220023 3) Minor Maintenance of 7.90m long RCC Box Culvert on Durakuti GC-ZR at Baninagar GC Road at Chainage 2000m Road ID No.152022002 4) Minor Maintenance of 9.0m long RCC Box Culvert on Durakuti GC-ZR at Baninagar GC Road at Chainage 10600m Road ID No.152022002 5) Minor Maintenance of 15.0m long RCC Box Culvert on Burirhat GC-Bhelabari GC Road at Chainage 989m Road ID No.152022003 Under Aditmari Upazila District Lalmonirhat.</t>
  </si>
  <si>
    <t>22,09,421.007</t>
  </si>
  <si>
    <t>12,80,925.00</t>
  </si>
  <si>
    <t>1 a. Improvement of BC Road from R&amp;H near Monowar Principal house - Hospital-Chamterhat GC road at ch. at Ch.00m-595m Road ID 152395089 b Improvement of Road from R&amp;H near Hospital-Kaligonj Open University at Ch. 00m-600m Road ID 152395090 c Improvement of Road from R&amp;H at Chowdhuryhat More-Karim Uddin Degree College via Tushbhandar Station at ch. 00m-515m under Kaligonj Upazila District.Lalmonirhat Road ID 152395091</t>
  </si>
  <si>
    <t>1,05,39,092.579</t>
  </si>
  <si>
    <t>21/08/2019</t>
  </si>
  <si>
    <t>1,01,77,992.00</t>
  </si>
  <si>
    <t xml:space="preserve">A R Construction, Jail Road, Dhap Hazipara, Rangpur Sadar, Rangpur-5400, Bangladesh.           </t>
  </si>
  <si>
    <t>arconstructionrangbd@gmail.com</t>
  </si>
  <si>
    <t>Rehabilitation of Borobari Noabari Hafija Madrasha Kismat Biddabagish Road from Ch 00m-900m ID No. 152555028 under Sadar Upazila District Lalmonirhat.</t>
  </si>
  <si>
    <t>60,41,708.35</t>
  </si>
  <si>
    <t>51,22,007.00</t>
  </si>
  <si>
    <t>SIAM &amp; SAZZAD TRADERS, Modonpur,Namurirhat,Aditmari,Lalmonirhat</t>
  </si>
  <si>
    <t>siamsazzadtraders1988@gmail.com</t>
  </si>
  <si>
    <t>Rehabilitation of Airkhamar GPS to Boliram NGPS Road from Ch 00m-1000m ID No. 152555027 under Sadar Upazila District Lalmonirhat.</t>
  </si>
  <si>
    <t>62,43,520.65</t>
  </si>
  <si>
    <t>27/01/2021</t>
  </si>
  <si>
    <t>17/04/2021</t>
  </si>
  <si>
    <t>35,42,269.00</t>
  </si>
  <si>
    <t>MD. MOZAHED ALI BADSHA, Taluk Khutamara, Lalmonirhat</t>
  </si>
  <si>
    <t>mdmozahedalibadsha1960@gmail.com</t>
  </si>
  <si>
    <t>Improvement of Kakina West side of Uttar Bangla College to Kanchansar kanar Bazar Road Inventory name-Zila road near Kaliganj -Kakina UP office via Amingan Road at Ch 5655-7655m under Kaliganj Upazila District Lalmonirhat.Road ID.152393011</t>
  </si>
  <si>
    <t>1,52,27,088.30</t>
  </si>
  <si>
    <t>25,46,387.00</t>
  </si>
  <si>
    <t>Shabab Enterprise, Pochim Chalua,Udakhali,Fulchhari,Gaibandha</t>
  </si>
  <si>
    <t>shababenterprise2018@yahoo.com</t>
  </si>
  <si>
    <t>Improvement of Kuchlibari UP-Panbari Bazar road at ch. 775-2267m under Patgram Upazila Dist Lalmonirhat Road ID 152703017</t>
  </si>
  <si>
    <t>1,18,91,864.40</t>
  </si>
  <si>
    <t>70,00,000.00</t>
  </si>
  <si>
    <t>M/S BULBUL CONSTRUCTION, NAZIRA MIAHPARA, KURIGRAM SADAR, KURIGRAM</t>
  </si>
  <si>
    <t>bulbulk786@yahoo.com</t>
  </si>
  <si>
    <t>a Improvement of Barakhata-Patgram Thana border road at ch. 4425-6340m under Hatibandha Upazila Dist Lalmonirhat Road ID 152333005 b Construction of 01 no 0.900mX0.900m culvert at ch. 4663m on the same road. c Construction of 01 no 2.500mX2.000m Box culvert at ch. 5189m on the same road.</t>
  </si>
  <si>
    <t>1,54,58,704.60</t>
  </si>
  <si>
    <t>94,22,552.00</t>
  </si>
  <si>
    <t>ESHAR ENTERPRISE, FIRE SERVICE ROAD LALMONIRHAT</t>
  </si>
  <si>
    <t>esharenterpriselora@gmail.com</t>
  </si>
  <si>
    <t>a Improvement of Kaowamari hat-Patgram Ghat road at ch. 00-1250m under Patgarm Upazila Dist Lalmonirhat Road ID 152705068 b Construction of 01no 1.500mX1.000m Box culvert at ch. 184m on the same road. c Construction of 01no 2.000mX1.500m Box culvert at ch. 1020m on the same road. d Construction of 01no 0.625mX0.600m culvert at ch. 770m on the same road</t>
  </si>
  <si>
    <t>1,07,84,112.61</t>
  </si>
  <si>
    <t>M/S. Aminath Traders, Khalifapara, Rangpur Sadar, Rangpur.</t>
  </si>
  <si>
    <t>aminathtraders1981@gmail.com</t>
  </si>
  <si>
    <t>a Improvement of Hatibandha hospital-Gendukurihat kasaitari road at ch. 2000-3215m under Hatibandha Upazila Dist Lalmonirhat Road ID 152333026 b Construction of 01 no 1.500mX1.500m Box culvert at ch. 2354m on the same road.</t>
  </si>
  <si>
    <t xml:space="preserve">95,26,852.89 </t>
  </si>
  <si>
    <t>20,77,448.00</t>
  </si>
  <si>
    <t>M/s Fatema Traders, Powerhousepara, P.O.: Kurigram, P.S.: Kurigram, District: Kurigram.</t>
  </si>
  <si>
    <t>msfatematraders1983@gmail.com</t>
  </si>
  <si>
    <t>a Improvement of Jongra UP-Baura UP via Nabinagar BOP road at ch. 1500-2600m &amp; ch.4200-5200m under Patgram Upazila Dist Lalmonirhat Road ID 152703012 b Construction of 01 no 3.00mX2.0m Box culvert at ch. 1885m on the same road.</t>
  </si>
  <si>
    <t xml:space="preserve">1,59,47,034.19 </t>
  </si>
  <si>
    <t>95,00,000.00</t>
  </si>
  <si>
    <t>a) Improvement of Madati Rabbania Primary School Hatibandha Thana via Gaglarpar Inventory name-Rabbania at UZR-Madati UP Road at Ch.500m-2500m) [Road ID.152394044] Under Kaliganj Upazilla, b) Construction of 02 no 0.625 x 0.600m U-Culvert a Ch.688m, and 2000m no the same road. Under Kaliganj Upazilla District: Lalmonirhat</t>
  </si>
  <si>
    <t>1,54,19,031.54</t>
  </si>
  <si>
    <t>36,25,290.00</t>
  </si>
  <si>
    <t>M/S Rozamoni Traders, Palashbari, Chaokidar Para, Sadar, Kurigram.</t>
  </si>
  <si>
    <t>rozamoni1981@gmail.com</t>
  </si>
  <si>
    <t>a Improvement of Zosnar Bazar to Chaparhat via Bhelaguri UP road at ch. 3700-5200m under Hatibandha Upazila Dist Lalmonirhat Road ID 152333022 b Construction of 02 nos 1.500mX1.500m Box culvert at ch. 3920m4788m on the same road.</t>
  </si>
  <si>
    <t>1,18,04,419.87</t>
  </si>
  <si>
    <t>24/05/2021</t>
  </si>
  <si>
    <t>19/05/2022</t>
  </si>
  <si>
    <t xml:space="preserve">           </t>
  </si>
  <si>
    <t>Prome Enterprise, Sadar, Lalmonirhat</t>
  </si>
  <si>
    <t>promeenterprise18@gmail.com</t>
  </si>
  <si>
    <t>a) Improvement of Dalagram Rashid Masters house to Jantu Secretory house via Purba para mosque.Inventory name-Dakhin Dalagram Rashid Master house-Abdus house. road at Ch.00-1050m Road ID.152395061 b) Construction of 01 no 0.625mx0.600m U-Culvert at ch.57m on the same road. under Kaliganj Upazila District Lalmonirhat.</t>
  </si>
  <si>
    <t>85,77,401.21</t>
  </si>
  <si>
    <t>29/05/2022</t>
  </si>
  <si>
    <t>41,28,170</t>
  </si>
  <si>
    <t>M/S Milon Construction, Guratipara, Rangpur.</t>
  </si>
  <si>
    <t>mahmed9732@gmail.com</t>
  </si>
  <si>
    <t>Rehabilitation of Chandrapur Hat Hatibandha Thana Road from Ch.00m-1500m [Road ID No.152395023) Under Kaliganj Upazilla, District: Lalmonirhat</t>
  </si>
  <si>
    <t>45,89,223.90</t>
  </si>
  <si>
    <t>45,64,869.00</t>
  </si>
  <si>
    <t>M/S Ma Construction, Ullah Bazar, Bharatkhali, Saghata, Gaibandha.</t>
  </si>
  <si>
    <t>maconstruction349@gmail.com</t>
  </si>
  <si>
    <t>Rehabilitation of Dargar Par to Chowdhuri Hat  Road from Ch.00m-870m [Road ID No.152395054) Under Kaliganj Upazilla, District: Lalmonirhat</t>
  </si>
  <si>
    <t>30,49,142.80</t>
  </si>
  <si>
    <t>30,49,142.00</t>
  </si>
  <si>
    <t>M/S Sadat Enterprise, Gotia, Saghata, Gaibandha.</t>
  </si>
  <si>
    <t>ms.sadatenter@gmail.com</t>
  </si>
  <si>
    <t>Rehabilitation of Tepatary Railway H/O Babul Principal Dullar Bazar via the H/O Swapon Babu Road from  Ch.00m-1487m [Road ID No.152395058) Under Kaliganj Upazilla, District: Lalmonirhat</t>
  </si>
  <si>
    <t>50,90,980.00</t>
  </si>
  <si>
    <t>53,57,814.00</t>
  </si>
  <si>
    <t xml:space="preserve">Md. Atiqur Rahman Mithu, Babupara, Alamnagar-5402, Rangpur.  
</t>
  </si>
  <si>
    <t>mithu.lop@gmail.com</t>
  </si>
  <si>
    <t>Kakina kaligonjLalmonirhat1.a Improvement of M.R High School Pondb Construction of 01 Nos. Ghatla 11.60 x 3.50 m for M.R High School pondUttar Botrish HajariKaligonjLalmonirhat2.a Improvement of Chaparhat girls school pondb Construction of 01 Nos. Ghatla 11.60 x 3.50 m for Chaparhat girls School pond under Kaliganj Upazilla, District-lalmonirhat.</t>
  </si>
  <si>
    <t>29,11,162.90</t>
  </si>
  <si>
    <t>15/02/2020</t>
  </si>
  <si>
    <t>16,37,233.22</t>
  </si>
  <si>
    <t>M/S Rumy Construction</t>
  </si>
  <si>
    <t>mdrafiqul1200@gmail.com</t>
  </si>
  <si>
    <t>Construction of 2 nos Public Toilet at 1 Hatibandha Auditorium 2 Hatibandha Medical More Bus Stand under Hatibandha Upazila District.Lalmonirhat</t>
  </si>
  <si>
    <t>35,02,764.000</t>
  </si>
  <si>
    <t>28/11/2021</t>
  </si>
  <si>
    <t>19,88,133.00</t>
  </si>
  <si>
    <t>Md. Khairul Kabir Rana, S.M.C. Road, Guptapara, Rangpur</t>
  </si>
  <si>
    <t>Construction of Surface RCC Drain at Hatibandha Bazar East side of Rail Line from Dakhin Goddimari-Chila Khal at Ch. 00-1500m under Hatibandha Upazila District.Lalmonirhat</t>
  </si>
  <si>
    <t>1,63,19,871.787</t>
  </si>
  <si>
    <t>23/12/2021</t>
  </si>
  <si>
    <t>Md. Salim Hossen khan, Goshala Road, babupar, Lalmonirhat.</t>
  </si>
  <si>
    <t>mdsalimhossen15@gmail.com</t>
  </si>
  <si>
    <t>1. BaroghariaAditmariLalmonirhat a Improvement of Mohishkhocha Bahumukhi High School &amp; College Pond. b Construction of 01 Nos. Ghatla 3.5x12.80 m for Mohishkhocha Bahumukhi High School &amp; College Pond.2. VelabariAditmariLalmonirhat a Improvement of Velabari School &amp; College Pond. b Construction of 01 Nos. Ghatla 3.50x12.80 m for Velabari School &amp; College Pond.</t>
  </si>
  <si>
    <t>29,70,394.45</t>
  </si>
  <si>
    <t>21,45,662.417</t>
  </si>
  <si>
    <t>M/S S.S Enterprise, Khatapara, Saptibari, Aditmari, Lalmonirhat.</t>
  </si>
  <si>
    <t>golaphossain20@gmail.com</t>
  </si>
  <si>
    <t>Construction of Two 2 storied Rural Market Building With 04 storied Foundation in Borokata Hat under Hatibandha Upazila Dist - Lalmonirhat</t>
  </si>
  <si>
    <t>2,66,02,821.154</t>
  </si>
  <si>
    <t>20/10/2021</t>
  </si>
  <si>
    <t>Construction of Upazila Muktijoddha Complex Bhaban at Hatibandha Upazila under Lalmonirhat District.</t>
  </si>
  <si>
    <t>1,91,61,555.555</t>
  </si>
  <si>
    <t>22/04/2020</t>
  </si>
  <si>
    <t>28/04/2021</t>
  </si>
  <si>
    <t>1,27,43,727.99</t>
  </si>
  <si>
    <t>Susree Rani Shaha Roy, Barhatta Road, Netrakona-2400.</t>
  </si>
  <si>
    <t>sshaharoy@yahoo.com</t>
  </si>
  <si>
    <t>Construction of Two 2 storied Rural Market Building With 04 storied Foundation in Rosulgonj Hat under Patgram Upazila Dist - Lalmonirhat</t>
  </si>
  <si>
    <t>1,83,24,169.019</t>
  </si>
  <si>
    <t>1,19,20,214.00</t>
  </si>
  <si>
    <t xml:space="preserve">M/S. Shadman Traders, Gokunda Rail Gate, Tista, Sadar, Lalmonirhat. </t>
  </si>
  <si>
    <t>sydul1984@yahoo.com</t>
  </si>
  <si>
    <t>a Improvement of Durgapur at kalirhat-Hannur murgi Firm Road at Ch.00m-1050m Road ID.152025078 b Construction of 01 no 0.625mx0.600m Culvert at ch. 525m on the same road under Aditmari Upazila District Lalmonirhat.</t>
  </si>
  <si>
    <t>75,44,551.369</t>
  </si>
  <si>
    <t>Md. Nurul Amin Sarker, Krishnopur, College Para, Kurigram-5600.</t>
  </si>
  <si>
    <t>nurulamin7292@gmail.com</t>
  </si>
  <si>
    <t>a Improvement of Valobashar Bazar-Botertala Road at Ch.00m-1565m Road ID.152025067 b Construction of 03 no 0.625mx0.600m Culvert at ch. 45m 707m 1400m on the same road under Aditmari Upazila District Lalmonirhat.</t>
  </si>
  <si>
    <t>1,22,65,004.355</t>
  </si>
  <si>
    <t>M/S Lija Enterprise, Rowmari Bazar, Rowmari, Kurigram</t>
  </si>
  <si>
    <t>lizaenterprise1982@gmail.com</t>
  </si>
  <si>
    <t>a Improvement of Zila parishad-Mogolhat UZR H/O Gada to Karnapur Diperper road at ch. 00-824m under Lalmonirhat Sadar Upazila Dist Lalmonirhat Road ID 152554101 b Construction of 02 no 2.00mX1.50m RCC Box culvert at ch. 152m 190m on the same road. c. Construction of 01no 0.625mX0.625m culvert at ch. 520m on the same road.</t>
  </si>
  <si>
    <t>74,66,195.844</t>
  </si>
  <si>
    <t>Md Abdur Rafique, Vill: Tista Purba Dalal Para, P.O: Tista P.S: Lalmonirhat Sadar, Dist.: Lalmonirhat.</t>
  </si>
  <si>
    <t>abdurrafique.lal@gmail.com</t>
  </si>
  <si>
    <t>a Improvement of RK road Mostofi-Kurigram rail line via Mafu member house road at ch. 00-1350m under Lalmonirhat Sadar Upazila Dist Lalmonirhat Road ID 152554021 b Construction of 01 no 3.00mX2.00m RCC Box culvert at ch. 13m on the same road. c. Construction of 03 no 0.625mX0.625m culvert at ch. 404m596m1235m on the same road.</t>
  </si>
  <si>
    <t>1,18,63,871.738</t>
  </si>
  <si>
    <t>Soumik Traders, M/S Soumik Traders, Prop: Md. Mozebul AIam South Parulia, Hatibandha, Lalmonirhat,Bangladesh.</t>
  </si>
  <si>
    <t>mojebulalam97@gmail.com</t>
  </si>
  <si>
    <t>a Improvement of Khuniagach UP Annonda bazar-Treemohonai UZR at Bonder tapoty road at ch. 00-1286m under Lalmonirhat Sadar Upazila Dist Lalmonirhat Road ID 152553017 b Construction of 02 no 3.00mX2.00m RCC Box culvert at ch. 470m 1250m on the same road. c. Construction of 01 no 2.00mX1.50m RCC Box culvert at ch. 226m on the same road.</t>
  </si>
  <si>
    <t>1,18,95,141.245</t>
  </si>
  <si>
    <t>M/S Khandaker Traders, Thana road, Lalmonirhat.</t>
  </si>
  <si>
    <t>akmbakul@gmail.com</t>
  </si>
  <si>
    <t>Improvement of Pacca road to RK Road via Balapara Mosjid at Panchugram Ram Ram Mouza Road at ch. 00-1000m under Lalmonirhat Sadar Upazila Dist Lalmonirhat Road ID 152554160</t>
  </si>
  <si>
    <t>77,35,293.300</t>
  </si>
  <si>
    <t>Shah Md. Anwar Hossain And M/S Karmokar Agency (JV)</t>
  </si>
  <si>
    <t>anwarkarmokarjv@gmail.com</t>
  </si>
  <si>
    <t>Rehabilitation of Kulaghat Bazar ZR - Borobari hat GC Road from Ch.00m-6490m Under Sadar Upazila District Lalmonirhat Road ID No.152552003</t>
  </si>
  <si>
    <t>4,68,81,588.427</t>
  </si>
  <si>
    <t>M/S. BELAL CONSTRUCTION &amp; M/S Hamid Traders (JV)</t>
  </si>
  <si>
    <t>bchtjv.kuri@gmail.com</t>
  </si>
  <si>
    <t>Rehabilitation of Lalmonirhat Upazila Parishad at Pourashava border -Durgapur GC via Mogholhat UP Road from Ch.00m-8172m Under Sadar Upazila District Lalmonirhat Road ID No.152552009 [Salvage cost Tk. 2198528.00]</t>
  </si>
  <si>
    <t>6,00,01,461.287</t>
  </si>
  <si>
    <t>MS RADIA TRADERS,  Aditmari,Lalmonirhat.</t>
  </si>
  <si>
    <t>msradiatraders@gmail.com</t>
  </si>
  <si>
    <t>Supplying of Bitumen Emulsion Stone Chips 20mm12mm sand &amp; st class Bricks for On Pavement Routine Maintenance Different Paved Roads by MMT under Lalmonirhat District.</t>
  </si>
  <si>
    <t>18,86,305.75</t>
  </si>
  <si>
    <t>18,86,305</t>
  </si>
  <si>
    <t>M/S Jayardar Construction, Khatapara, Saptibari</t>
  </si>
  <si>
    <t>mshahajamal@gmail.com</t>
  </si>
  <si>
    <t xml:space="preserve">1) Minor Maintenance of 15.1m Long RCC Box Culvert on Patgram-Lalmonirhat R&amp;H to Baura G.C. Road at Ch. 3262m [Road ID:152702001] 2) Minor Maintenance of 15.1m Long RCC Box Culvert on Patgram-Lalmonirhat R&amp;H to Baura G.C. Road at Ch. 4241m [Road ID:152702001] 3) Minor Maintenance of 6.9m Long RCC Box Culvert on Patgram G.C.-Burimari G.C. Road at Ch. 7875m [Road ID:152702004] 4) Minor Maintenance of 6.9m Long RCC Box Culvert on Patgram G.C.-Burimari G.C. Road at Ch. 8420m [Road ID:152702004] 5) Minor Maintenance of 15.0m Long RCC Box Culvert on Patgram G.C.-Burimari G.C. Road at Ch. 9650m [Road ID:152702004] under Patgram Upazila District Lalmonirhat
</t>
  </si>
  <si>
    <t>13,35,180.00</t>
  </si>
  <si>
    <t>Magura</t>
  </si>
  <si>
    <r>
      <t xml:space="preserve">  M/S. AZIM TRADERS   M/S. AZIM TRADERS Pro. Md. Azim Uddin VHUTIARGATI JHENAIDAH-7300                </t>
    </r>
    <r>
      <rPr>
        <b/>
        <sz val="9"/>
        <rFont val="Nikosh"/>
      </rPr>
      <t>Mobile no:  +880-1812-485793</t>
    </r>
  </si>
  <si>
    <t>uddinmdazim4@gmail.com</t>
  </si>
  <si>
    <t>Rehabilitation of Gopalnagor Sohrat Hossain Sarak Road from ch. 00m-400m by Uni-Block under Mohammadpur Upazila Dist Magura. Road ID No. 255665067. Road Rehabilitation</t>
  </si>
  <si>
    <t>22,65,301.600</t>
  </si>
  <si>
    <r>
      <t xml:space="preserve">  Md. Alal Uddin                        Bhaina Joradah, Harinakundu, Jhenaidah            </t>
    </r>
    <r>
      <rPr>
        <b/>
        <sz val="9"/>
        <rFont val="Nikosh"/>
      </rPr>
      <t>Mobile no:  +880-1737-684775</t>
    </r>
    <r>
      <rPr>
        <sz val="9"/>
        <rFont val="Nikosh"/>
      </rPr>
      <t xml:space="preserve"> </t>
    </r>
  </si>
  <si>
    <t xml:space="preserve">  alaluddin719@gmail.com</t>
  </si>
  <si>
    <t>Periodic Maintenance of Talkhari Bhulbaria-Semakhali GC Chandra Road from ch. 00m-2770m under Salikha Upazila Dist Magura. Road ID No. 255853014. Road Rehabilitation</t>
  </si>
  <si>
    <t>82,10,488.050</t>
  </si>
  <si>
    <t>24.06.2021</t>
  </si>
  <si>
    <r>
      <t xml:space="preserve">  M/S. SATU TRADERS   Holding#20, Police Line south   para                                        </t>
    </r>
    <r>
      <rPr>
        <b/>
        <sz val="9"/>
        <rFont val="Nikosh"/>
      </rPr>
      <t>Mobile no:  +880-1811-799951</t>
    </r>
  </si>
  <si>
    <t>setutraders.magura@gmail.com</t>
  </si>
  <si>
    <t>Emergency Maintenance of 1 no. single vent 1.00m x1.00m on Katakhali GC-Ichakhada R&amp;H via Raghobdair Up Office Road at Ch. 10720m under Sadar upazila, Dist: Magura, Road ID: 255572010 EM(Culvert)</t>
  </si>
  <si>
    <t>5,97,057.900</t>
  </si>
  <si>
    <t>28.10.2021</t>
  </si>
  <si>
    <t>07.01.2022</t>
  </si>
  <si>
    <r>
      <t xml:space="preserve">  M/S.Razia Enterprise   Kanuti Binodpur Mohammadpur Magura                             </t>
    </r>
    <r>
      <rPr>
        <b/>
        <sz val="9"/>
        <rFont val="Nikosh"/>
      </rPr>
      <t>Mobile no:  +880-01871-593131</t>
    </r>
  </si>
  <si>
    <t xml:space="preserve">  msraziaenterprise1997@gmail.com</t>
  </si>
  <si>
    <t>Periodic Maintenance of Bunagati-Gongarampur via Pulum Bazar Road from Ch. 9182m-9902m under Salikha upazila, Dist: Magura, Road ID: 255852006 (Overlay)</t>
  </si>
  <si>
    <t>43,00,961.600</t>
  </si>
  <si>
    <t>26.11.2021</t>
  </si>
  <si>
    <t>05.01.2022</t>
  </si>
  <si>
    <r>
      <t xml:space="preserve"> M/S. HITECH INTERNATIONAL TUPIPARA, KHAMARPARA, SREEPUR, MAGURA                               </t>
    </r>
    <r>
      <rPr>
        <b/>
        <sz val="9"/>
        <rFont val="Nikosh"/>
      </rPr>
      <t>Mobile no:  +880-1720-284899</t>
    </r>
  </si>
  <si>
    <t>mkhossain.magura@gmail.com</t>
  </si>
  <si>
    <t>Rehabilitation of 1 no. single vent 2.60mx2.60m RCC Box Culvert on Moghi U.P Office -Jagdal U.P Office via Jagla Charabottola Road at Ch. 4550m under Sadar upazila, Dist: Magura, Road ID: 255573002 (Culvert Re-hab.)</t>
  </si>
  <si>
    <t>21,14,765.550</t>
  </si>
  <si>
    <t>27.10.2021</t>
  </si>
  <si>
    <r>
      <t xml:space="preserve">  M/S. Hayat Enterprise            Vaina. Magura                        </t>
    </r>
    <r>
      <rPr>
        <b/>
        <sz val="9"/>
        <rFont val="Nikosh"/>
      </rPr>
      <t>Mobile no: +880-1740-945193</t>
    </r>
  </si>
  <si>
    <t>hayatul.magura@gmail.com</t>
  </si>
  <si>
    <t>Rehabilitation of 1 no. single vent 3.00mx3.00m RCC Box Culvert on Moghi U.P Office -Jagdal U.P Office via Jagla Charabottola Road at Ch. 3150m under Sadar upazila, Dist: Magura, Road ID: 255573002 (Culvert Re-hab.)</t>
  </si>
  <si>
    <t>20,87,351.00</t>
  </si>
  <si>
    <r>
      <t xml:space="preserve">M/S.Munshitrade International   Chato Kamarkundu Jhenaidah </t>
    </r>
    <r>
      <rPr>
        <b/>
        <sz val="9"/>
        <rFont val="Nikosh"/>
      </rPr>
      <t>Mobile no:+880-1718-667171</t>
    </r>
  </si>
  <si>
    <t xml:space="preserve">  munshitradeinternationaljnd@gmail.com</t>
  </si>
  <si>
    <t>Periodic Maintenance of Banga Tematha-Majhail via Barail Purba Para Bazar Road from Ch. 00m-664m under Sadar upazila, Dist: Magura, Road ID: 255574032 (Overlay)</t>
  </si>
  <si>
    <t>28,44,448.200</t>
  </si>
  <si>
    <r>
      <t xml:space="preserve">  M/S. RAKIN ENTERPRISE Shimakhali Bazar                    </t>
    </r>
    <r>
      <rPr>
        <b/>
        <sz val="9"/>
        <rFont val="Nikosh"/>
      </rPr>
      <t>Mobile no: +880-1718-770492</t>
    </r>
  </si>
  <si>
    <t>Sabbir131183@gmail.com</t>
  </si>
  <si>
    <t>Periodic Maintenance of Moghi UP (Moghidhal) - Dhoanpara Bazar Road from Ch. 6050m-6650m under Sadar upazila, Dist: Magura, Road ID: 255573005 (Overlay)</t>
  </si>
  <si>
    <t>21,28,855.950</t>
  </si>
  <si>
    <r>
      <t xml:space="preserve">M/S. K N Enterprise   Stadiumpara, Magura               </t>
    </r>
    <r>
      <rPr>
        <b/>
        <sz val="9"/>
        <rFont val="Nikosh"/>
      </rPr>
      <t>Mobile no:   +880-1918-019301</t>
    </r>
  </si>
  <si>
    <t xml:space="preserve">  yeasinarafat.magura@gmail.com</t>
  </si>
  <si>
    <t>Periodic Maintenance of Piprul-Moshakhali Road from Ch. 2987m-3760m under Salikha upazila, Dist: Magura, Road ID: 255855027 (Road Re-hab.)</t>
  </si>
  <si>
    <t>44,96,058.350</t>
  </si>
  <si>
    <r>
      <t xml:space="preserve">Md. Salim Reza   Barunatoil,Magura                   </t>
    </r>
    <r>
      <rPr>
        <b/>
        <sz val="9"/>
        <rFont val="Nikosh"/>
      </rPr>
      <t>Mobile no:   +880-1718-553633</t>
    </r>
  </si>
  <si>
    <t xml:space="preserve">  salimreza.magura@gmail.com</t>
  </si>
  <si>
    <t>Periodic Maintenance of Kamlapur H/o Ashraf Khan-H/o Dulal Shek Road from Ch. 00m-320m under Sreepur upazila, Dist: Magura, Road ID: 255955145 (Overlay)</t>
  </si>
  <si>
    <t>11,47,384.350</t>
  </si>
  <si>
    <r>
      <t xml:space="preserve">AHON TRADERS             Stadiumpara                           </t>
    </r>
    <r>
      <rPr>
        <b/>
        <sz val="9"/>
        <rFont val="Nikosh"/>
      </rPr>
      <t>Mobile no:  +880-1712-501599</t>
    </r>
  </si>
  <si>
    <t>ahontraders.magura@gmail.com</t>
  </si>
  <si>
    <t>Rehabilitation of Sreepur GC-Alypur RHD Road from Ch. 2555m-2580m, Ch. 3160m-3200m, Ch. 3355m-3560m, Ch. 3830-3860m, Ch. 4650m-4665m under Sreepur upazila, Dist: Magura, Road ID: 255952004 (Road Re-hab.)</t>
  </si>
  <si>
    <t>12,82,012.650</t>
  </si>
  <si>
    <r>
      <t xml:space="preserve">  M/S ORIN ENTERPRISE   Parnanduali Biswas para, Magura                                   </t>
    </r>
    <r>
      <rPr>
        <b/>
        <sz val="9"/>
        <rFont val="Nikosh"/>
      </rPr>
      <t>Mobile no:  +880-1711-969063</t>
    </r>
  </si>
  <si>
    <t xml:space="preserve">  msorinenterprise@gmail.com</t>
  </si>
  <si>
    <t>Periodic Maintenance of Moghi U.P Office -Jagdal U.P Office via Jagla Charabottola Road from Ch. 1560m-2146m under Sadar upazila, Dist: Magura, Road ID: 255573002 (Overlay)</t>
  </si>
  <si>
    <t>20,10,817.500</t>
  </si>
  <si>
    <r>
      <t xml:space="preserve">M/S. Ali Ahmed Ahad Vaina, Magura                                     </t>
    </r>
    <r>
      <rPr>
        <b/>
        <sz val="9"/>
        <rFont val="Nikosh"/>
      </rPr>
      <t>Mobile no: +880-1712-768252</t>
    </r>
  </si>
  <si>
    <t xml:space="preserve">  mdaliahmedahad@gmail.com</t>
  </si>
  <si>
    <t>Periodic Maintenance of Nakol UP office - Durannagar Hat via Kamlapur Pry.School Road from Ch. 3185m-3700m under Sreepur upazila, Dist: Magura, Road ID: 255953011 (Overlay)</t>
  </si>
  <si>
    <t>18,68,801.050</t>
  </si>
  <si>
    <t>26.10.2021</t>
  </si>
  <si>
    <r>
      <t xml:space="preserve">M/S G S ENTERPRISE   Mohammadpur, Magura               </t>
    </r>
    <r>
      <rPr>
        <b/>
        <sz val="9"/>
        <rFont val="Nikosh"/>
      </rPr>
      <t>Mobile no:  +880-01914-264226</t>
    </r>
  </si>
  <si>
    <t>gsenterprise7929@gmail.com</t>
  </si>
  <si>
    <t>Rehabilitation of Sonatundi Dakhin para Mosque -Pradip house via kabir member house Road from Ch. 00m-310m under Sreepur upazila, Dist: Magura, Road ID: 255955161 (Road Re-hab.)</t>
  </si>
  <si>
    <t>20,64,815.15</t>
  </si>
  <si>
    <t>08.01.2022</t>
  </si>
  <si>
    <r>
      <t xml:space="preserve">  M/S. SATU TRADERS   Holding#20, Police Line south para                                        </t>
    </r>
    <r>
      <rPr>
        <b/>
        <sz val="9"/>
        <rFont val="Nikosh"/>
      </rPr>
      <t>Mobile no:  +880-1811-799951</t>
    </r>
  </si>
  <si>
    <r>
      <t xml:space="preserve">  Faruq Construction Parnunduali, Magura.                 </t>
    </r>
    <r>
      <rPr>
        <b/>
        <sz val="9"/>
        <rFont val="Nikosh"/>
      </rPr>
      <t>Mobile no:+880-1718-629851</t>
    </r>
  </si>
  <si>
    <t>md.faruqulislam@gmail.com</t>
  </si>
  <si>
    <t>Widening of Shirijdia Primary School-Majhipara Boar (Chandpur Poschim para) Road from Ch. 00m-1400m under Sadar upazila, Dist: Magura, Road ID: 255574043 (Road Widening)</t>
  </si>
  <si>
    <t>28,24,133.400</t>
  </si>
  <si>
    <r>
      <t xml:space="preserve">  M/S. Jaman Traders   Badonpur, Langolbandh Bazar, Sreepur, Magura                        </t>
    </r>
    <r>
      <rPr>
        <b/>
        <sz val="9"/>
        <rFont val="Nikosh"/>
      </rPr>
      <t>Mobile no:  +880-01716-448246</t>
    </r>
  </si>
  <si>
    <t xml:space="preserve">msjamantraders.sreepur@gmail.com </t>
  </si>
  <si>
    <t>Periodic Maintenance of Dariapur UP office (Chawgachi) to Tikerbila bazar via Rajapur bazar Road from Ch. 1200m-1600m under Sreepur upazila, Dist: Magura, Road ID: 255953010 (Overlay)</t>
  </si>
  <si>
    <t>16,97,438.15</t>
  </si>
  <si>
    <r>
      <t xml:space="preserve">M/s Development Planning construction Stadium Para, Khorki, Jashore.                           </t>
    </r>
    <r>
      <rPr>
        <b/>
        <sz val="9"/>
        <rFont val="Nikosh"/>
      </rPr>
      <t>Mobile no:   +880-0421-63111</t>
    </r>
  </si>
  <si>
    <t>ms.dpc20@gmail.com</t>
  </si>
  <si>
    <t xml:space="preserve">Periodic Maintenance of Alokdia Pir Shaheb Bari - Pukurea Dhakhal Madrasha Road from Ch. 00m-620m under Sadar upazila, Dist: Magura, Road ID: 255575243 (Overlay) </t>
  </si>
  <si>
    <t>13,96,030.700</t>
  </si>
  <si>
    <r>
      <t xml:space="preserve">  M/S Shahana Enterprise  Parnanduali Magura                          </t>
    </r>
    <r>
      <rPr>
        <b/>
        <sz val="9"/>
        <rFont val="Nikosh"/>
      </rPr>
      <t>Mobile no:  +880-01860-216008</t>
    </r>
  </si>
  <si>
    <t>msshahana1980@gmail.com</t>
  </si>
  <si>
    <t>Rehabilitation of Balidia Laximpur Road -Mofiz Chairman house Road from Ch.00m-270m under Mohammadpur upazila, Dist: Magura, Road ID: 255665208 (Road Re-hab.)</t>
  </si>
  <si>
    <t>17,56,476.850</t>
  </si>
  <si>
    <r>
      <t xml:space="preserve">S A F ENTERPRISE Khan Para, Magura                             </t>
    </r>
    <r>
      <rPr>
        <b/>
        <sz val="9"/>
        <rFont val="Nikosh"/>
      </rPr>
      <t>Mobile no:   +880-1715-634107</t>
    </r>
  </si>
  <si>
    <t>safenterprise.magura@gmail.com</t>
  </si>
  <si>
    <t>Widening of Rawtara High Way ( House Of Abdul Aziz ) - Taker Hat Polli Clinic Via Nondolalpur Nowapara Road from Ch. 00m-1012m under Sadar upazila, Dist: Magura, Road ID: 255574067 (Road Widening)</t>
  </si>
  <si>
    <t>44,90,266.200</t>
  </si>
  <si>
    <r>
      <t xml:space="preserve">  Md. Nuhudarul Huda  Matrisadanpara, Magura         </t>
    </r>
    <r>
      <rPr>
        <b/>
        <sz val="10"/>
        <rFont val="Calibri"/>
        <family val="2"/>
        <scheme val="minor"/>
      </rPr>
      <t>Mobile no:+880-1855-692826</t>
    </r>
  </si>
  <si>
    <t xml:space="preserve">  mdnuhudarulhuda@gmail.com</t>
  </si>
  <si>
    <t>.Rehabilitation of Chowgachi Village Road Chowgachi More-Malainagor Road from Ch 00m-660m Under Sreepur Upazila Dist. Magura. Road ID No. 255955001.</t>
  </si>
  <si>
    <t>29,16,258.700</t>
  </si>
  <si>
    <t>18.02.2021</t>
  </si>
  <si>
    <t>25.04.2021</t>
  </si>
  <si>
    <r>
      <t xml:space="preserve"> </t>
    </r>
    <r>
      <rPr>
        <b/>
        <sz val="10"/>
        <rFont val="Calibri"/>
        <family val="2"/>
        <scheme val="minor"/>
      </rPr>
      <t xml:space="preserve">  </t>
    </r>
    <r>
      <rPr>
        <sz val="10"/>
        <rFont val="Calibri"/>
        <family val="2"/>
        <scheme val="minor"/>
      </rPr>
      <t xml:space="preserve"> M/S KABBA ENTERPRISE Milgate Sarak, Kaligonj, Jhenaidah</t>
    </r>
    <r>
      <rPr>
        <b/>
        <sz val="10"/>
        <rFont val="Calibri"/>
        <family val="2"/>
        <scheme val="minor"/>
      </rPr>
      <t xml:space="preserve">                             Mobile no:+880-1712-652348</t>
    </r>
  </si>
  <si>
    <t>mskabbaenterprisejnd@gmail.com</t>
  </si>
  <si>
    <t>Gangnalia Bazar -Bhakra Khaya Ghata Road</t>
  </si>
  <si>
    <t>18.03.2020</t>
  </si>
  <si>
    <t>31.05.2020</t>
  </si>
  <si>
    <r>
      <t xml:space="preserve">  M/S Modhumoti EnterpriseMODHUMOTI ENTERPRISE SHER-E BANGLA SARAK JHENAIDAH                      </t>
    </r>
    <r>
      <rPr>
        <b/>
        <sz val="10"/>
        <rFont val="Calibri"/>
        <family val="2"/>
        <scheme val="minor"/>
      </rPr>
      <t>Mobile no:   +880-1711-173035</t>
    </r>
  </si>
  <si>
    <t xml:space="preserve">  msnodhumotienterprise@gmail.com</t>
  </si>
  <si>
    <t>Rehabilitation of Modhupur Bazar to Gobindapur Road from ch: 00m-1007m under sreepur upazila Dist: Magura, Road ID: 255954037.</t>
  </si>
  <si>
    <t>40,74,790.350</t>
  </si>
  <si>
    <t>27.09.2021</t>
  </si>
  <si>
    <t>09.04.2022</t>
  </si>
  <si>
    <r>
      <t xml:space="preserve">M/S MAYER DUYA RAJ ENTERPRISE   PARNANDUALI.MAGURA      </t>
    </r>
    <r>
      <rPr>
        <b/>
        <sz val="10"/>
        <rFont val="Calibri"/>
        <family val="2"/>
        <scheme val="minor"/>
      </rPr>
      <t xml:space="preserve">Mobile no: </t>
    </r>
    <r>
      <rPr>
        <sz val="10"/>
        <rFont val="Calibri"/>
        <family val="2"/>
        <scheme val="minor"/>
      </rPr>
      <t xml:space="preserve">  </t>
    </r>
    <r>
      <rPr>
        <b/>
        <sz val="10"/>
        <rFont val="Calibri"/>
        <family val="2"/>
        <scheme val="minor"/>
      </rPr>
      <t xml:space="preserve"> +880-1718-365842</t>
    </r>
  </si>
  <si>
    <t>mayerduyaraj@gmail.com</t>
  </si>
  <si>
    <t>Rehabilitation of Pukuria Girls High School-Baliadanga from Ch.1260m-1930m under Sadar Upazila Dist. Magura. Road ID No.255574005</t>
  </si>
  <si>
    <t>20,55,660.350</t>
  </si>
  <si>
    <t>22.02.2021</t>
  </si>
  <si>
    <t>Rasel Enterprise Policelinepara, Magura                         Mobile no:  +880-01716-133176</t>
  </si>
  <si>
    <t>rasel.magura786@gmail.com</t>
  </si>
  <si>
    <t>Remaining work of Rehabilitation of Kadamtola R&amp;H- Hatgopalpur via Hazipur - Sreerampur road from ch: 3800-11100m under Sadar Upazila , District: Magura. Road ID: 255572005.</t>
  </si>
  <si>
    <t>4,33,10,947.041</t>
  </si>
  <si>
    <t>04.05.2022</t>
  </si>
  <si>
    <r>
      <t xml:space="preserve">Rasel and Pavel (JV)   Police Line Para, Magura-7600 </t>
    </r>
    <r>
      <rPr>
        <b/>
        <sz val="10"/>
        <rFont val="Calibri"/>
        <family val="2"/>
        <scheme val="minor"/>
      </rPr>
      <t>Mobile no:   +880-1784-374008</t>
    </r>
  </si>
  <si>
    <t>pavel.egp1993@gmail.com</t>
  </si>
  <si>
    <t>Rehabilitation of (Widening) Kadamtola R&amp;H - Hatgopalpur via Hazipur- Sreerampur Road from ch: 00 m-3775 m under Sadar Upazila Dist: Magura. Road ID No. 255572005.</t>
  </si>
  <si>
    <t>2,96,13,939.00</t>
  </si>
  <si>
    <r>
      <t xml:space="preserve">  PAVEL ENTERPRISE   Adorshapara, Magura              </t>
    </r>
    <r>
      <rPr>
        <b/>
        <sz val="10"/>
        <rFont val="Calibri"/>
        <family val="2"/>
        <scheme val="minor"/>
      </rPr>
      <t>Mobile no:    +880-1686-262626</t>
    </r>
  </si>
  <si>
    <t xml:space="preserve">  pavel.magura@gmail.com</t>
  </si>
  <si>
    <r>
      <t xml:space="preserve">  Rasel Enterprise   Police Line Para, Magura                               </t>
    </r>
    <r>
      <rPr>
        <b/>
        <sz val="10"/>
        <rFont val="Calibri"/>
        <family val="2"/>
        <scheme val="minor"/>
      </rPr>
      <t>Mobile no:  +880-01716-133176</t>
    </r>
  </si>
  <si>
    <t xml:space="preserve">  rasel.magura786@gmail.com</t>
  </si>
  <si>
    <r>
      <t xml:space="preserve"> KMR-PK (JV)                             Kukna, Magura                           </t>
    </r>
    <r>
      <rPr>
        <b/>
        <sz val="10"/>
        <rFont val="Calibri"/>
        <family val="2"/>
        <scheme val="minor"/>
      </rPr>
      <t>Mobile no:    +880-1882-505692</t>
    </r>
  </si>
  <si>
    <t xml:space="preserve">  kmrpkjv@gmail.com</t>
  </si>
  <si>
    <t>Rehabilitation of Alomkhali-Singra via Lazmipur Road from (ch. 00m - 1804m, 4100-4900m, 6700-7600m &amp; 9000-10000m) under Sadar Upazila Dist: Magura. Road ID No: 255572003</t>
  </si>
  <si>
    <t>3,39,77,340.698</t>
  </si>
  <si>
    <t>08.08.2021</t>
  </si>
  <si>
    <t>24.08.2022</t>
  </si>
  <si>
    <r>
      <t xml:space="preserve">  M/S Kazi Mahabubur Rahman  Kobi Sukanto Sarok Adarsho Para,Jhenaidah        </t>
    </r>
    <r>
      <rPr>
        <b/>
        <sz val="10"/>
        <rFont val="Calibri"/>
        <family val="2"/>
        <scheme val="minor"/>
      </rPr>
      <t>Mobile no:   +880-1711-154577</t>
    </r>
  </si>
  <si>
    <t xml:space="preserve">  kazimahabuburrahmanjnd@gmail.com</t>
  </si>
  <si>
    <r>
      <t xml:space="preserve">  M/S. P. K. Traders                    Kukna, Magura.                               </t>
    </r>
    <r>
      <rPr>
        <b/>
        <sz val="10"/>
        <rFont val="Calibri"/>
        <family val="2"/>
        <scheme val="minor"/>
      </rPr>
      <t>.Mobile no:   +880-1819-721946</t>
    </r>
  </si>
  <si>
    <t xml:space="preserve">  pkghoshegp@gmail.com</t>
  </si>
  <si>
    <r>
      <t xml:space="preserve">  Nishit Bosu                          Kanchan nagar Jhenaidah    </t>
    </r>
    <r>
      <rPr>
        <b/>
        <sz val="10"/>
        <rFont val="Calibri"/>
        <family val="2"/>
        <scheme val="minor"/>
      </rPr>
      <t>Mobile no:  +880-1711-930628</t>
    </r>
  </si>
  <si>
    <t xml:space="preserve">  nishitbosu@gmail.com</t>
  </si>
  <si>
    <t>Rehabilitation of Magura-Bunagati Salikha Portion Road from ch. 00m - 1000m 2850-3930m &amp; 4015-4110m under Salikha Upazila Dist Magura. Road ID No 255852003. Salvage Materials 39971.00</t>
  </si>
  <si>
    <t>2,08,86,470.653</t>
  </si>
  <si>
    <r>
      <t xml:space="preserve">  M/S. SOVA TRADERS Shimakhali Bazar, Shalikha, Magura                                  </t>
    </r>
    <r>
      <rPr>
        <b/>
        <sz val="10"/>
        <rFont val="Calibri"/>
        <family val="2"/>
        <scheme val="minor"/>
      </rPr>
      <t>Mobile no:   +880-1719-765723</t>
    </r>
  </si>
  <si>
    <t>sovatradersmagura@gmail.com</t>
  </si>
  <si>
    <t>Maintenance of Ishakhada Choto Bridge-Darge Sharif Road Ch. 0-312 m under Sadar Upazila Dist Magura. Road ID No.255575222. Salvage Materials 56383.00</t>
  </si>
  <si>
    <t>11,29,685.850</t>
  </si>
  <si>
    <t>29.12.2021</t>
  </si>
  <si>
    <r>
      <t xml:space="preserve">  M/S CHITRA TRADERS   Horishpur, Shalikha, Magura         </t>
    </r>
    <r>
      <rPr>
        <b/>
        <sz val="10"/>
        <rFont val="Calibri"/>
        <family val="2"/>
        <scheme val="minor"/>
      </rPr>
      <t>Mobile no:    +880-1708-768864</t>
    </r>
  </si>
  <si>
    <t xml:space="preserve">  chitratraders.magura@gmail.com</t>
  </si>
  <si>
    <t>a Improvement of Dhapuapara-Chaniarpara Road Ch 1400-2300m under Shalikha Upazila Dist Magura. Road. ID.No.255855018 Salvage Materials 480463.00 b Construction of 03 No 0.625mx0.600m Culvert at Ch 1860 1945 &amp; 2055m on the same road.</t>
  </si>
  <si>
    <t>71,35,391.100</t>
  </si>
  <si>
    <t>18.05.2021</t>
  </si>
  <si>
    <t>26.03.2022</t>
  </si>
  <si>
    <r>
      <t xml:space="preserve">M/S.M L ENTERPRISE    C/O:SREE RADHAPODO ROY BAGHAJOTIN SARAK,JHENAIDAH.                 </t>
    </r>
    <r>
      <rPr>
        <b/>
        <sz val="10"/>
        <rFont val="Calibri"/>
        <family val="2"/>
        <scheme val="minor"/>
      </rPr>
      <t>Mobile no:  +880-1712-396708</t>
    </r>
  </si>
  <si>
    <t>mlenterprisejnd@gmail.com</t>
  </si>
  <si>
    <t>a Improvement of Singra Piprul - Amian Bazar Road Ch 0-407 &amp; 1157-1590 m under Shalikha Upazila Dist Magura. Road ID.255855026. Salvage Materials 1010622.00 b Construction of 03 No 0.355mm dia PVC Pipe Culvert at at Ch 90 260 &amp; 1395 m on the same road. c Construction of 02 No 0.625mx0.600m Culvert at Ch 390 &amp; 1250 m on the same road. d Repair of 01 No 5.50m Slab Culvert at Ch 1341 m on the same road.</t>
  </si>
  <si>
    <t>66,05,632.150</t>
  </si>
  <si>
    <t>24.05.2021</t>
  </si>
  <si>
    <t>27.04.2022</t>
  </si>
  <si>
    <r>
      <t xml:space="preserve">  M/S BISWAS CONSTRUCTION                Natun Bazar, Magura Sadar, Magura                                               </t>
    </r>
    <r>
      <rPr>
        <b/>
        <sz val="10"/>
        <rFont val="Calibri"/>
        <family val="2"/>
        <scheme val="minor"/>
      </rPr>
      <t xml:space="preserve">Mobile no:    +880-1740-986665     </t>
    </r>
  </si>
  <si>
    <t xml:space="preserve">  malbiswas.1980@gmail.com</t>
  </si>
  <si>
    <t>a Improvement of Bishinupur R&amp;H GOLAP House- Songkochkhali via Khanpur road at ch.00m to1000m under Sadar Upazila Dist Magura. Road ID No.255574125. Salvage Materials 890496.00 b Construction of 3 nos. 0.600m x 0.625m Culvert at Ch 400 700 &amp; 950 on the same road.</t>
  </si>
  <si>
    <t>72,40,431.650</t>
  </si>
  <si>
    <t>24.03.2022</t>
  </si>
  <si>
    <t>47,20,000.00</t>
  </si>
  <si>
    <r>
      <t xml:space="preserve">M/S. BADAR UDDIN TRADERS Tatul Tola Bazar; Jhenaidah Head PS; Jhenaidah-7300 </t>
    </r>
    <r>
      <rPr>
        <b/>
        <sz val="10"/>
        <rFont val="Calibri"/>
        <family val="2"/>
        <scheme val="minor"/>
      </rPr>
      <t>Mobile no:  +880-1727-805014</t>
    </r>
  </si>
  <si>
    <t>msbadaruddintraders@gmail.com</t>
  </si>
  <si>
    <t>Improvement of Talkhari Babu Bazar-Sandra road Ch.0-750m under Shalikha Upazila Dist Magura. Road ID.No.255854003</t>
  </si>
  <si>
    <t>51,80,169.500</t>
  </si>
  <si>
    <r>
      <t xml:space="preserve">M/S. ABID ENTERPRISE  Pro: Md. Waliur Rahman Modhupur Bazar, Jhenaidah                  </t>
    </r>
    <r>
      <rPr>
        <b/>
        <sz val="10"/>
        <rFont val="Calibri"/>
        <family val="2"/>
        <scheme val="minor"/>
      </rPr>
      <t>Mobile no:  +880-1722-689110</t>
    </r>
  </si>
  <si>
    <t>msabidenterprise@gmail.com</t>
  </si>
  <si>
    <t>Maintenance of Katakhali UZR Road-beel Aksi (Badsha Mia) road at (ch.1775m to 2600m) under Sadar Upazila Dist: Magura. Road ID No.255575020.</t>
  </si>
  <si>
    <t>38,96,242.600</t>
  </si>
  <si>
    <r>
      <t xml:space="preserve">  M/S. MONDOL TRADE INTERNATIONAL       HAJRATALA KOLAMONKHALI JHENAIDAH                                 </t>
    </r>
    <r>
      <rPr>
        <b/>
        <sz val="10"/>
        <rFont val="Calibri"/>
        <family val="2"/>
        <scheme val="minor"/>
      </rPr>
      <t xml:space="preserve">Mobile no:    +880-1721-589158 </t>
    </r>
  </si>
  <si>
    <t xml:space="preserve">  tarikulislamjnd1998@gmail.com</t>
  </si>
  <si>
    <t>a Improvement of Shekh para Shonpur Duty shed- Jagdal bazar road at ch.1916m to 3910m under Sadar Upazila Dist Magura. Road ID No.255574051. Salvage Materials 100347.00 b Construction of 6 nos. 0.600m x 0.625m Culvert at Ch 2124 2420 2768 2936 2978 &amp; 3705 on the same road.</t>
  </si>
  <si>
    <t>1,57,40,498.700</t>
  </si>
  <si>
    <t>08.03.2021</t>
  </si>
  <si>
    <t>20.02.2022</t>
  </si>
  <si>
    <t>1,12,00,000.00</t>
  </si>
  <si>
    <r>
      <t xml:space="preserve">  M/S Rohima Traders         Mollapar,Magura Shadar,Magura                  </t>
    </r>
    <r>
      <rPr>
        <b/>
        <sz val="10"/>
        <rFont val="Calibri"/>
        <family val="2"/>
        <scheme val="minor"/>
      </rPr>
      <t>Mobile no:    +880-1825-048323</t>
    </r>
  </si>
  <si>
    <t xml:space="preserve">  rohimatradersmagura@yahoo.com</t>
  </si>
  <si>
    <t>Improvement of Ambaishar Hat-Ambalshar UP Office at Choto Uddash road at ch.1000m to 2275m under Sreepur Upazila Dist Magura. Road ID No.255953002.</t>
  </si>
  <si>
    <t>09.03.2022</t>
  </si>
  <si>
    <t>74,50,000.00</t>
  </si>
  <si>
    <r>
      <t xml:space="preserve">  MD. ZIAUL HAQUE   GORAMARA, MAGURA. </t>
    </r>
    <r>
      <rPr>
        <b/>
        <sz val="10"/>
        <rFont val="Calibri"/>
        <family val="2"/>
        <scheme val="minor"/>
      </rPr>
      <t xml:space="preserve">Mobile no: </t>
    </r>
    <r>
      <rPr>
        <sz val="10"/>
        <rFont val="Calibri"/>
        <family val="2"/>
        <scheme val="minor"/>
      </rPr>
      <t xml:space="preserve">  +880-1712-530986</t>
    </r>
  </si>
  <si>
    <t xml:space="preserve">  mdziaulhaqueegp@gmail.com</t>
  </si>
  <si>
    <t>a Improvement of Kalisankor pur Swlice gate to Lahuria Agaronoli Mohammadpur Part Road Ch 650-1600m under Mohammadpur Upazila Dist Magura. Road ID.No.255664107. b Construction of 01 No 0.625mx0.600m Culvert at Ch 1480 on the same road</t>
  </si>
  <si>
    <t>66,88,230.850</t>
  </si>
  <si>
    <t>24.02.2022</t>
  </si>
  <si>
    <r>
      <t xml:space="preserve">  M/S NAJIBA ENTERPRISE            Natun Bazar, Magura Sadar, Magura                 </t>
    </r>
    <r>
      <rPr>
        <b/>
        <sz val="10"/>
        <rFont val="Calibri"/>
        <family val="2"/>
        <scheme val="minor"/>
      </rPr>
      <t>Mobile no:  +880-1823-290989</t>
    </r>
  </si>
  <si>
    <t xml:space="preserve">  nasirulhaque08@gmail.com</t>
  </si>
  <si>
    <t>a Improvement of Ramnagar Hat-Krisnapur road at ch.750m to 1755m under Magura Sadar Upazila Dist Magura. Road ID No.255574018. Salvage Materials 135477.00 b Construction of 3 nos. 0.600 x0.625m Culvert at Ch 1130m 1380 &amp; 1540 on the same road.</t>
  </si>
  <si>
    <t>72,53,682.250</t>
  </si>
  <si>
    <t>02.03.2021</t>
  </si>
  <si>
    <t>48,30,000.00</t>
  </si>
  <si>
    <r>
      <t xml:space="preserve">  M/S. H. N. CORPORATION                    Biswa Road, Magura                  </t>
    </r>
    <r>
      <rPr>
        <b/>
        <sz val="10"/>
        <rFont val="Calibri"/>
        <family val="2"/>
        <scheme val="minor"/>
      </rPr>
      <t>Mobile no:   +880-1715-670312</t>
    </r>
  </si>
  <si>
    <t xml:space="preserve">  hncorporation.magura@gmail.com</t>
  </si>
  <si>
    <t>Improvement of Bellnagar R&amp;H-Magura Mohammadpur R&amp;H via barasia road at ch.900m to 1400m under Sadar Upazila Dist Magura. Road ID No.255574044.</t>
  </si>
  <si>
    <t>33,88,118.950</t>
  </si>
  <si>
    <t>04.12.2021</t>
  </si>
  <si>
    <t>23,80,000.00</t>
  </si>
  <si>
    <r>
      <t xml:space="preserve">  Md. Ashrafuzzaman   Parnanduali, Magura              </t>
    </r>
    <r>
      <rPr>
        <b/>
        <sz val="10"/>
        <rFont val="Calibri"/>
        <family val="2"/>
        <scheme val="minor"/>
      </rPr>
      <t>Mobile no:  +880-1819-9698546</t>
    </r>
  </si>
  <si>
    <t>ashrafuzzaman.magura@gmail.com</t>
  </si>
  <si>
    <t>a Improvement of Moshakhali Trimohoni Sarabaria Bottola road Ch 0-570m under Shalikha Upazila Dist Magura. Road. ID.No. 255855228 Salvage Materials 341354.00 b Construction of 02 No 0.625mx0.600m Culvert at Ch 100 &amp; 540m on the same road.</t>
  </si>
  <si>
    <t>43,65,505.550</t>
  </si>
  <si>
    <t>28.02.2022</t>
  </si>
  <si>
    <t xml:space="preserve">  ashrafuzzaman.magura@gmail.com</t>
  </si>
  <si>
    <t>a Improvement of Dhaneswargati-Manik nagar road Ch 0-1000m under Shalikha Upazila Dist Magura. Road ID.No.255855083 b Construction of 03 No 0.625mx0.600m Culvert at Ch 35 230 &amp; 755m on the same road.</t>
  </si>
  <si>
    <t>72,37,345.100</t>
  </si>
  <si>
    <r>
      <t xml:space="preserve">Syed Enterprise                            Ar Para Magura                           </t>
    </r>
    <r>
      <rPr>
        <b/>
        <sz val="10"/>
        <rFont val="Calibri"/>
        <family val="2"/>
        <scheme val="minor"/>
      </rPr>
      <t>Mobile no:   +880-1724-783969</t>
    </r>
  </si>
  <si>
    <t xml:space="preserve">  syedenterprise1987@gmail.com</t>
  </si>
  <si>
    <t>a Improvement of Dhoukhali Pucca Road to Boro Amian Sonnashi House via Dhoukhali Sosan Road Ch 900-1650m under Shalikha Upazila Dist Magura. Road ID.No.255855235 b Construction of 03 No 0.355m dia PVC Pipe Culvert at Ch 1065 1170m &amp; 1260m on the same road. c Construction of 02 No 0.625mx0.600m Culvert at Ch 1536 &amp; 1620m on the same road.</t>
  </si>
  <si>
    <t>56,87,539.800</t>
  </si>
  <si>
    <t>28.05.2022</t>
  </si>
  <si>
    <r>
      <t xml:space="preserve">  M/S AKKAS &amp; SONS    005-00 Kanchonnagor Road, Jhenaidah-7300,                   </t>
    </r>
    <r>
      <rPr>
        <b/>
        <sz val="10"/>
        <rFont val="Calibri"/>
        <family val="2"/>
        <scheme val="minor"/>
      </rPr>
      <t>Mobile no:   +880-1715-451772</t>
    </r>
  </si>
  <si>
    <t xml:space="preserve">  msakkasandsons@gmail.com</t>
  </si>
  <si>
    <t>a Improvement of Sabinagar to Goalbari Road at ch.00m to 925m under Sreepur Upazila Dist Magura. Road ID No.255954030. Salvage Materials 672428.00 b Construction of 3 nos. 0.625m x0.600m Culvert at Ch 330 352 &amp; 462 on the same road.</t>
  </si>
  <si>
    <t>79,30,345.400</t>
  </si>
  <si>
    <t>24.02.2021</t>
  </si>
  <si>
    <t>03.02.2022</t>
  </si>
  <si>
    <t>44,20,000.00</t>
  </si>
  <si>
    <r>
      <t xml:space="preserve">  ASCL &amp; RCC (JV)          House-39 (3rd Floor South), Road-6, Block-C, Niketon                        </t>
    </r>
    <r>
      <rPr>
        <b/>
        <sz val="10"/>
        <rFont val="Calibri"/>
        <family val="2"/>
        <scheme val="minor"/>
      </rPr>
      <t xml:space="preserve">Mobile no:  +880-1712-123530 </t>
    </r>
  </si>
  <si>
    <t xml:space="preserve">  ascldec18@gmail.com</t>
  </si>
  <si>
    <t>Construction of 03- storied (Six Storied Foundation) Diabetic Hospital (25 Bed) at Magura sadar Upazila of Magura District.</t>
  </si>
  <si>
    <t>Diabetic Hospital           (25 Bed)</t>
  </si>
  <si>
    <t>30.06.2019</t>
  </si>
  <si>
    <t>11,95,50,000.00</t>
  </si>
  <si>
    <r>
      <t xml:space="preserve">Architectural &amp; Structural Consultants Ltd. Shikir Bazar, Kotalipara, Gopalganj.              </t>
    </r>
    <r>
      <rPr>
        <b/>
        <sz val="10"/>
        <rFont val="Calibri"/>
        <family val="2"/>
        <scheme val="minor"/>
      </rPr>
      <t xml:space="preserve">    Mobile no: +880-171-2123530</t>
    </r>
  </si>
  <si>
    <r>
      <t xml:space="preserve">Rafiq Construction Co. (Pvt.) Ltd. 18/1 Nayapaltan Dhaka-1000                  </t>
    </r>
    <r>
      <rPr>
        <b/>
        <sz val="10"/>
        <rFont val="Calibri"/>
        <family val="2"/>
        <scheme val="minor"/>
      </rPr>
      <t>Phone no: +880-2-8313643</t>
    </r>
  </si>
  <si>
    <r>
      <t xml:space="preserve">  M/S Bizali Enterprise  Chaulia Bus Stand, Magura </t>
    </r>
    <r>
      <rPr>
        <b/>
        <sz val="10"/>
        <rFont val="Calibri"/>
        <family val="2"/>
        <scheme val="minor"/>
      </rPr>
      <t>Mobile no  +880-1712-680351</t>
    </r>
  </si>
  <si>
    <t xml:space="preserve">  bizlientprise@gmail.com</t>
  </si>
  <si>
    <t>Improvement of Mohespur Sluice gate- Bolorampur BC road near A. Salam house road at ch 00-1120m by BC under Mohammadpur Upazila Dist Magura. Road ID No. 255665101. Salvage Materials 78409.00</t>
  </si>
  <si>
    <t>(JRRIDP)</t>
  </si>
  <si>
    <t>76,09,114.765</t>
  </si>
  <si>
    <t>20,00,000.00</t>
  </si>
  <si>
    <r>
      <t xml:space="preserve">  M/S. ALAMIN ENTERPRISE     SHER-E-BANGLA SARAK,JHENAIDAH                     </t>
    </r>
    <r>
      <rPr>
        <b/>
        <sz val="10"/>
        <rFont val="Calibri"/>
        <family val="2"/>
        <scheme val="minor"/>
      </rPr>
      <t>Mobile no:    +880-1921-476629</t>
    </r>
  </si>
  <si>
    <t>alaminenterprisej@gmail.com</t>
  </si>
  <si>
    <t>Part-A Rehabilitation of 2x3.60x4.00 m RCC Box Culvert on Boroi Govt. Primary School-Paturia more UNR Road at ch 1200m under Sadar Upazila Dist Magura. Road ID No. 255575169. Part-B Approach Road by HBB of 2x3.60x4.00m RCC Box Culvert on Boroi Govt. Primary School- Paturia more UNR Road at ch 1200.00m. Salvage Materials 149744.24.</t>
  </si>
  <si>
    <t>40,81,423.250</t>
  </si>
  <si>
    <t>06.05.2022</t>
  </si>
  <si>
    <t xml:space="preserve">  M/S. Rasel Enterprise-MIR ABU SHAYED (JV) Police Line Para, Magura-7600                                Mobile no:  +880-1711-587203 </t>
  </si>
  <si>
    <t xml:space="preserve">  mehedihassanrasel1986@gmail.com</t>
  </si>
  <si>
    <t xml:space="preserve">a) Improvement of Simakhali GCC-Gaidghat via Premchara (Salikha Portion)  road from (ch. 468m to 1600m) by BC under Salikha Upazila Dist: Magura.b) Improvement of Digholgram-Gobindopur  road from (ch. 00m to 500m) by BC under Salikha Upazila Dist: Magura.c) Improvement of Digholgram-Gobindopur  road from (ch. 00m to 500m) by BC under Salikha Upazila Dist: Magura. </t>
  </si>
  <si>
    <t>10.11.2020</t>
  </si>
  <si>
    <t>1,52,78,000.00</t>
  </si>
  <si>
    <r>
      <t xml:space="preserve">Rasel Enterprise, Police Line Para, Magura,                </t>
    </r>
    <r>
      <rPr>
        <b/>
        <sz val="10"/>
        <rFont val="Calibri"/>
        <family val="2"/>
        <scheme val="minor"/>
      </rPr>
      <t>Mobile no:+880-01716-133176</t>
    </r>
  </si>
  <si>
    <r>
      <t xml:space="preserve">MIR ABU SAYED, Mir Para, Magura.                                </t>
    </r>
    <r>
      <rPr>
        <b/>
        <sz val="10"/>
        <rFont val="Calibri"/>
        <family val="2"/>
        <scheme val="minor"/>
      </rPr>
      <t>Mobile no:+880-01782-095744</t>
    </r>
  </si>
  <si>
    <t>mirabusayed@yahoo.com</t>
  </si>
  <si>
    <t>Nishit Bosu Kanchan nagar Jhenaidah                        Mobile no:+880-1711-930628</t>
  </si>
  <si>
    <t xml:space="preserve">a) Improvement of  Raizadapur Motleb Mridha house-Nikanja House road from (ch. 00m to 1280m) under Salikha Upazila Dist: Magura.b) Improvement of Narapati – Rampur  road from (ch. 2350m to 3352m) under Salikha Upazila Dist: Magura.  c) Improvement of Dhonesworgati Bauter more-Horir Battala road from (ch. 00m to 1120m) under Salikha Upazila Dist: Magura. </t>
  </si>
  <si>
    <t>07.07.2019</t>
  </si>
  <si>
    <t>31.05.2021</t>
  </si>
  <si>
    <t>1,97,62,000.00</t>
  </si>
  <si>
    <r>
      <t xml:space="preserve">M/S Asif Construction, Abalpur, Magura </t>
    </r>
    <r>
      <rPr>
        <b/>
        <sz val="10"/>
        <rFont val="Calibri"/>
        <family val="2"/>
        <scheme val="minor"/>
      </rPr>
      <t>Mobile no:+880-01714-441382</t>
    </r>
  </si>
  <si>
    <t>asifconstruction82@gmail.com</t>
  </si>
  <si>
    <t>a Improvement of Sachilapur Bazar-Sabdalpur bazar via Sonatundi road Ch. 2897m - 3897m by BC under Sreepur Upazila Dist Magura. Road ID No. 255954011 Salvage Materials 2093981.00b Improvement of Kodla Village road Ch. 00m - 1150m by BC under Sreepur Upazila Dist Magura. Road ID No. 255955008 Salvage Materials 369027.00c Improvement of Modhupur pucca road - Belnagar Khaya Ghat road Ch. 00m - 1000m by BC under Sreepur Upazila Dist Magura. Road ID No. 255954063.d a) Improvement of Sreepur Purbapara - Hogaldang road Ch. 00m - 448m by BC under Sreepur Upazila Dist Magura. Road ID No. 255954056 Salvage Materials 277548.00e b) Improvement of Sreepur Upazila to Kajoli bazar via Musdia road Ch. 00m - 500m by BC under Sreepur Upazila Dist Magura. Road ID No. 255954073</t>
  </si>
  <si>
    <t>28.07.2019</t>
  </si>
  <si>
    <t>2,22,63,431.00</t>
  </si>
  <si>
    <r>
      <t xml:space="preserve">M/S Rohima Traders, Mollapara, Magura </t>
    </r>
    <r>
      <rPr>
        <b/>
        <sz val="10"/>
        <rFont val="Calibri"/>
        <family val="2"/>
        <scheme val="minor"/>
      </rPr>
      <t>Mobile no:  +880-1825-048323</t>
    </r>
  </si>
  <si>
    <t>rohimatradersmagura@yahoo.com</t>
  </si>
  <si>
    <t xml:space="preserve">a) Improvement of Ramnagar Hat-Krisnapur road at ch. 00m to 750m by BC under Sadar Upazila Dist Magura. b) Improvement of Baliadanga Bazar-Malonchi FRB road at ch. 00m to 1000m by BC under Sadar Upazila Dist Magura.  c) Improvement of Bhudhairpara-Bhabonhati Bazar road at ch.1000m to 2000m by BC under Sadar Upazila Dist Magura. d) Improvement of Jagla 7 Mile Rajbear para road at ch. 00m to 1000m by BC under Sadar Upazila Dist Magura. e) Improvement of Dhormodha-Shinghodang road at ch. 500m to 1000m by BC under Sadar Upazila Dist Magura. </t>
  </si>
  <si>
    <t>08.09.2019</t>
  </si>
  <si>
    <t>2,49,14,868.00</t>
  </si>
  <si>
    <r>
      <t xml:space="preserve">Rasel Enterprise Policelinepara, Magura                         </t>
    </r>
    <r>
      <rPr>
        <b/>
        <sz val="10"/>
        <rFont val="Calibri"/>
        <family val="2"/>
        <scheme val="minor"/>
      </rPr>
      <t>Mobile no:  +880-01716-133176</t>
    </r>
  </si>
  <si>
    <t xml:space="preserve">a) Improvement of Sotto Joka R&amp;H - Nolo Nagor road at ch. 00m to 2000m by BC under Sadar Upazila Dist Magura. d) Improvement of Goalbathan Kawsar Molla house R&amp;H- H/O Monir Uddin at Mowlabi road via Gopalgram Primary School road at ch. 00m to 1060m by BC under Sadar Upazila Dist Magura. </t>
  </si>
  <si>
    <t>01.10.2019</t>
  </si>
  <si>
    <t>2,79,50,000.00</t>
  </si>
  <si>
    <r>
      <t xml:space="preserve"> M/s Rohan Construction    Molla para, Magura                  </t>
    </r>
    <r>
      <rPr>
        <b/>
        <sz val="10"/>
        <rFont val="Calibri"/>
        <family val="2"/>
        <scheme val="minor"/>
      </rPr>
      <t>Mobile no:  +880-1819-823515</t>
    </r>
  </si>
  <si>
    <t xml:space="preserve">  rohanconstructionmagura@yahoo.com</t>
  </si>
  <si>
    <t>a) Improvement of Char Rajapur H/O Sayem-Nittonondapur H/O Sultan Molla road at ch: 00-750m by BC   b) Improvement of Bongram-Kalishankerpur School Rd (Update Name: Bongram- Danagapara RHD) road at ch: 00-750m by BC under Mohammadpur Upazila Dist: Magura.  c) Improvement of Nagra Bazar-Nowapara Hat road at ch: 00-1000m by BC under Mohammadpur Upazila Dist: Magura.</t>
  </si>
  <si>
    <t>1,98,81,090.531</t>
  </si>
  <si>
    <t>23.09.2021</t>
  </si>
  <si>
    <t>03.09.2022</t>
  </si>
  <si>
    <r>
      <t xml:space="preserve">  M/S Kona Enterprise  Heradanga,Jhenaidah                     </t>
    </r>
    <r>
      <rPr>
        <b/>
        <sz val="10"/>
        <rFont val="Calibri"/>
        <family val="2"/>
        <scheme val="minor"/>
      </rPr>
      <t>Mobile no:  +880-1749-084162</t>
    </r>
  </si>
  <si>
    <t xml:space="preserve">  konaenterprisejnd@gmail.com</t>
  </si>
  <si>
    <t>Part-A: Rehabilatation of 2x3.60x4.00 Box Culvert on Paikel Abul Molla house-East Sitarampur road at ch: 600.00m under Upazila Sadar, District: Magura. Road ID: 255575138. Salvage Tk: 73196.00</t>
  </si>
  <si>
    <t>39,97,036.650</t>
  </si>
  <si>
    <t>31.08.2021</t>
  </si>
  <si>
    <t>13.03.2022</t>
  </si>
  <si>
    <r>
      <t xml:space="preserve">M/S JFR Enter Prise,Ghoramara, Magura                      </t>
    </r>
    <r>
      <rPr>
        <b/>
        <sz val="10"/>
        <rFont val="Calibri"/>
        <family val="2"/>
        <scheme val="minor"/>
      </rPr>
      <t>Mobile no: +880-1724-116260</t>
    </r>
  </si>
  <si>
    <t>jfrenterprise.magura@gmail.com</t>
  </si>
  <si>
    <t>Improvement of Shonpur-Jagla Jagdal Road ch. 00m - 1000m by BC under Sadar Upazila Dist Magura.</t>
  </si>
  <si>
    <t>04.08.2019</t>
  </si>
  <si>
    <t>13.05.2020</t>
  </si>
  <si>
    <t>40,90,000.00</t>
  </si>
  <si>
    <r>
      <t xml:space="preserve">M/S R.K Traders Bishwaroad, Vaina, Magura                                  </t>
    </r>
    <r>
      <rPr>
        <b/>
        <sz val="10"/>
        <rFont val="Calibri"/>
        <family val="2"/>
        <scheme val="minor"/>
      </rPr>
      <t>Mobile no: +880-1712-557042</t>
    </r>
  </si>
  <si>
    <t>msrktraders.magura@gmail.com</t>
  </si>
  <si>
    <t xml:space="preserve">Improvement of Ramchandrapur-Kharichail Road ch. 00m - 1000m by BC under Sadar Upazila Dist Magura. </t>
  </si>
  <si>
    <t>19.11.2020</t>
  </si>
  <si>
    <t>28,16,000.00</t>
  </si>
  <si>
    <r>
      <t xml:space="preserve">M/S Faisal Traders,Khalishpur, Khulna                                  </t>
    </r>
    <r>
      <rPr>
        <b/>
        <sz val="10"/>
        <rFont val="Calibri"/>
        <family val="2"/>
        <scheme val="minor"/>
      </rPr>
      <t>Mobile no:   +880-041-723183</t>
    </r>
  </si>
  <si>
    <t>msfaisaltraders93@gmail.com</t>
  </si>
  <si>
    <t>Remaining works for Construction of 96 m PC Girder Bridge on Boulia-Sorsuna road at Sorsunagh at Ch. 2940m over Chitra River under Shalikha Upazila Dist Magura</t>
  </si>
  <si>
    <t>09.02.2020</t>
  </si>
  <si>
    <t>1,65,95,000.00</t>
  </si>
  <si>
    <r>
      <t xml:space="preserve">  JAKA-RASEL (JV)              Police Line Para, Magura-7600                                 </t>
    </r>
    <r>
      <rPr>
        <b/>
        <sz val="10"/>
        <rFont val="Calibri"/>
        <family val="2"/>
        <scheme val="minor"/>
      </rPr>
      <t>Mobile no:  +880-1301-365574</t>
    </r>
  </si>
  <si>
    <t xml:space="preserve">  rasel1986.magura@gmail.com</t>
  </si>
  <si>
    <t>Mohammadpur Upazila HQ-WAPDA Bazar RHD Rd (Ch.8642-15900m)</t>
  </si>
  <si>
    <t>08.07.2020</t>
  </si>
  <si>
    <t>13.01.2022</t>
  </si>
  <si>
    <t>1,43,30,589.00</t>
  </si>
  <si>
    <r>
      <t xml:space="preserve">Rasel Enterprise, Police Line Para, Magura,           </t>
    </r>
    <r>
      <rPr>
        <b/>
        <sz val="10"/>
        <rFont val="Calibri"/>
        <family val="2"/>
        <scheme val="minor"/>
      </rPr>
      <t>Mobile no:+880-01716-133176</t>
    </r>
  </si>
  <si>
    <r>
      <t xml:space="preserve">M/S. JAKAULLAH &amp; BROTHERS, Jibon Nagor, Chuadanga                    </t>
    </r>
    <r>
      <rPr>
        <b/>
        <sz val="10"/>
        <rFont val="Calibri"/>
        <family val="2"/>
        <scheme val="minor"/>
      </rPr>
      <t>Mobile no:880-01712-868380</t>
    </r>
  </si>
  <si>
    <r>
      <t xml:space="preserve">Rasel Enter Prise Police Line Para, Magura                               </t>
    </r>
    <r>
      <rPr>
        <b/>
        <sz val="10"/>
        <rFont val="Calibri"/>
        <family val="2"/>
        <scheme val="minor"/>
      </rPr>
      <t>Mobile no:   +880-01716-133176</t>
    </r>
  </si>
  <si>
    <t xml:space="preserve">Improvement of Kanutia Bazar to Babukhali UP via Chowbaria Bazar Road From ch. 3334m to 10060m </t>
  </si>
  <si>
    <t>21.01.2021</t>
  </si>
  <si>
    <t>2,41,28,000.00</t>
  </si>
  <si>
    <r>
      <t xml:space="preserve">  M/S. Ali Ahmed Ahad   Vaina, Magura                      </t>
    </r>
    <r>
      <rPr>
        <b/>
        <sz val="10"/>
        <rFont val="Calibri"/>
        <family val="2"/>
        <scheme val="minor"/>
      </rPr>
      <t>Mobile no:  +880-1712-768252</t>
    </r>
  </si>
  <si>
    <t>Improvement of Road from Char Chowgachi Mosque Pucca Road-Ghoshali Kheyaghat Road at ch. 00m to 520m under Sreepur Upazila Dist Magura. Road ID No. 255955298. Salvage Materials 314691.00</t>
  </si>
  <si>
    <t>51,30,000.00</t>
  </si>
  <si>
    <t>9,73,000.00</t>
  </si>
  <si>
    <r>
      <t xml:space="preserve">M/S Razia Enter Prise,Alokdia Bazar, Magura.                           </t>
    </r>
    <r>
      <rPr>
        <b/>
        <sz val="10"/>
        <rFont val="Calibri"/>
        <family val="2"/>
        <scheme val="minor"/>
      </rPr>
      <t>Mobile no:   +880-1710-014143</t>
    </r>
  </si>
  <si>
    <t>robiul.magura786@gmail.com</t>
  </si>
  <si>
    <t>Improvement of Baka Horispur-Baharbag Shoutpara Road From ch. 00m to 1300m by BC under Magura-Sadar Upazila Dist Magura. Road ID No. 255575204. Salvage Materials Cost 273707.00</t>
  </si>
  <si>
    <t>16.02.2020</t>
  </si>
  <si>
    <r>
      <t xml:space="preserve">M/S Sarma Enterprise,    Mollapara, Magura               </t>
    </r>
    <r>
      <rPr>
        <b/>
        <sz val="10"/>
        <rFont val="Calibri"/>
        <family val="2"/>
        <scheme val="minor"/>
      </rPr>
      <t xml:space="preserve">Mobile no:  +880-1714-772891 </t>
    </r>
  </si>
  <si>
    <t>sarmaenterprisemagura@yahoo.com</t>
  </si>
  <si>
    <t>Improvement of Chandrapara Upazila Road-Hogoldanga Moynul shop via Major Siraz house road at ch. 00m to 400m by BC under Sreepur Upazila Dist Magura. Road ID No. 255955187. Salvage Materials 302854.00</t>
  </si>
  <si>
    <t>15.01.2020</t>
  </si>
  <si>
    <r>
      <t xml:space="preserve">  M/S. Abu Ishaq &amp; Sons          Mollah Para,Magura Pourashava,Magura      </t>
    </r>
    <r>
      <rPr>
        <b/>
        <sz val="10"/>
        <rFont val="Calibri"/>
        <family val="2"/>
        <scheme val="minor"/>
      </rPr>
      <t>Mobile no:  +880-1717-286676</t>
    </r>
  </si>
  <si>
    <t xml:space="preserve">  msabuishaq@gmail.com</t>
  </si>
  <si>
    <t>A Development of Gangnalia Bazar under Sadar Upazila Dist Magura. Salvage Materials cost 129179.00. B Development of Hazipur Bazar under Sadar Upazila Dist Magura.</t>
  </si>
  <si>
    <t>55,22,913.685</t>
  </si>
  <si>
    <t>02.03.2022</t>
  </si>
  <si>
    <r>
      <t xml:space="preserve">M/S A.R Traders Hamdo,Kanchanpur Jhenaidha.                  </t>
    </r>
    <r>
      <rPr>
        <b/>
        <sz val="10"/>
        <rFont val="Calibri"/>
        <family val="2"/>
        <scheme val="minor"/>
      </rPr>
      <t>Mobile no: +880-1788-908022</t>
    </r>
  </si>
  <si>
    <t>msartradersjnd@gmail.com</t>
  </si>
  <si>
    <t>Improvement of Kumarkota Madhypara-Westpara Rd (Ch.00-610m)</t>
  </si>
  <si>
    <r>
      <t xml:space="preserve">Sk. Md. Harun-or-Rashid TTDC Para,Vaina, Magura             </t>
    </r>
    <r>
      <rPr>
        <b/>
        <sz val="10"/>
        <rFont val="Calibri"/>
        <family val="2"/>
        <scheme val="minor"/>
      </rPr>
      <t xml:space="preserve">Mobile no:+880-01711-024284 </t>
    </r>
  </si>
  <si>
    <t>harun4284@yahoo.com</t>
  </si>
  <si>
    <t>a) Borasalai(Kalaidanga)-Asbha Rd (Ch .00-1000m) b)Dhankhali Puja Mondab-Mrigidanga via Charpara Pry.School Rd (Ch.00-1500m)c) Mrigidanga-Goloknagor Rd (Ch.00-1000m)</t>
  </si>
  <si>
    <t>13.04.2020</t>
  </si>
  <si>
    <t>29.04.2021</t>
  </si>
  <si>
    <t>1,41,41,000.00</t>
  </si>
  <si>
    <r>
      <t xml:space="preserve">  NISHIT-NUHUDARUL (JV)     Matree Sadan Road, Magura                             </t>
    </r>
    <r>
      <rPr>
        <b/>
        <sz val="10"/>
        <rFont val="Calibri"/>
        <family val="2"/>
        <scheme val="minor"/>
      </rPr>
      <t>Mobile no:  +880-1799356321</t>
    </r>
  </si>
  <si>
    <t xml:space="preserve">  nishitnuhudaruljv@gmail.com</t>
  </si>
  <si>
    <t>Improvement of Mohammadpur Upazila HQ-WAPDA Bazar RHD road at ch. 15900m to 23100m by BC under Mohammadpur Upazila Dist Magura. Road ID No. 255662005. Salvage Materials 12241132.00</t>
  </si>
  <si>
    <t>27.12.2021</t>
  </si>
  <si>
    <t>2,31,00,000.00</t>
  </si>
  <si>
    <r>
      <t xml:space="preserve">Nishit Bosu Kanchan nagar Jhenaidah, </t>
    </r>
    <r>
      <rPr>
        <b/>
        <sz val="10"/>
        <rFont val="Calibri"/>
        <family val="2"/>
        <scheme val="minor"/>
      </rPr>
      <t>Mobile no:+880-1711-930628</t>
    </r>
  </si>
  <si>
    <r>
      <t xml:space="preserve">Md. Nuhudarul Huda,   Matrisadanpara, Magura.                        </t>
    </r>
    <r>
      <rPr>
        <b/>
        <sz val="10"/>
        <rFont val="Calibri"/>
        <family val="2"/>
        <scheme val="minor"/>
      </rPr>
      <t>Mobile no: +880-1855-692826</t>
    </r>
  </si>
  <si>
    <t>mdnuhudarulhuda@gmail.com</t>
  </si>
  <si>
    <r>
      <t xml:space="preserve">  KMR-PK (JV)                      Kukna, Magura                   </t>
    </r>
    <r>
      <rPr>
        <b/>
        <sz val="10"/>
        <rFont val="Calibri"/>
        <family val="2"/>
        <scheme val="minor"/>
      </rPr>
      <t xml:space="preserve">Mobile no: </t>
    </r>
    <r>
      <rPr>
        <sz val="10"/>
        <rFont val="Calibri"/>
        <family val="2"/>
        <scheme val="minor"/>
      </rPr>
      <t xml:space="preserve"> +880-1740646492 </t>
    </r>
  </si>
  <si>
    <t>Improvement of Hazrapur UP Office Ichakhaka- Mothna bazar via Gangolia bazar road at ch. 1500m to 6200m by BC under Sadar Upazila Dist Magura. Road ID No. 255573010. Salvage Materials 1591960.00</t>
  </si>
  <si>
    <t>10.01.2022</t>
  </si>
  <si>
    <t>1,55,59,000.00</t>
  </si>
  <si>
    <r>
      <t xml:space="preserve">M/S Kazi Mahabubur Rahman        Kobi Sukanto Sarok Adarsho Para,Jhenaidah                          </t>
    </r>
    <r>
      <rPr>
        <b/>
        <sz val="10"/>
        <rFont val="Calibri"/>
        <family val="2"/>
        <scheme val="minor"/>
      </rPr>
      <t>Mobile no:   +880-1711-154577</t>
    </r>
  </si>
  <si>
    <t>kazimahabuburrahmanjnd@gmail.com</t>
  </si>
  <si>
    <r>
      <t xml:space="preserve">M/S. P. K. Traders , Kukna, Magura.                          </t>
    </r>
    <r>
      <rPr>
        <b/>
        <sz val="10"/>
        <rFont val="Calibri"/>
        <family val="2"/>
        <scheme val="minor"/>
      </rPr>
      <t>Mobile no:   ++880-1819-721946</t>
    </r>
  </si>
  <si>
    <t>pkghoshegp@gmail.com</t>
  </si>
  <si>
    <r>
      <t xml:space="preserve">  KMR-PK (JV)                      Kukna, Magura                   </t>
    </r>
    <r>
      <rPr>
        <b/>
        <sz val="10"/>
        <rFont val="Calibri"/>
        <family val="2"/>
        <scheme val="minor"/>
      </rPr>
      <t xml:space="preserve">Mobile no: </t>
    </r>
    <r>
      <rPr>
        <sz val="10"/>
        <rFont val="Calibri"/>
        <family val="2"/>
        <scheme val="minor"/>
      </rPr>
      <t xml:space="preserve">   +880-1740646492 </t>
    </r>
  </si>
  <si>
    <t xml:space="preserve"> a) Improvement of Banga Tematha-Majhail via Barail Purba para bazar road at ch. 1663m to 3005mb)Improvement of Atharokhada Kalam Biswas House- Alidhani Mosque road at ch. 1170m to 1982m c) Improvement of Hazrapur Rahim House R&amp;H - Ichakada road at ch. 00m to 700m  d)Improvement of Sreefoltaola - Laximpur road at ch. 00m to 1140m</t>
  </si>
  <si>
    <t>1,52,00,000.00</t>
  </si>
  <si>
    <r>
      <t xml:space="preserve">M/S Kazi Mahabubur Rahman,  Kobi Sukanto Sarok Adarsho Para,Jhenaidah.                 </t>
    </r>
    <r>
      <rPr>
        <b/>
        <sz val="10"/>
        <rFont val="Calibri"/>
        <family val="2"/>
        <scheme val="minor"/>
      </rPr>
      <t>Mobile no:   +880-1711-154577</t>
    </r>
  </si>
  <si>
    <r>
      <t xml:space="preserve">M/S. P. K. Traders , Kukna, Magura.          </t>
    </r>
    <r>
      <rPr>
        <b/>
        <sz val="10"/>
        <rFont val="Calibri"/>
        <family val="2"/>
        <scheme val="minor"/>
      </rPr>
      <t>Mobile no:   ++880-1819-721946</t>
    </r>
  </si>
  <si>
    <r>
      <t xml:space="preserve">  M/S. Rasel Enterprise-MIR ABU SHAYED (JV)Police Line Para, Magura-7600.              </t>
    </r>
    <r>
      <rPr>
        <b/>
        <sz val="10"/>
        <rFont val="Calibri"/>
        <family val="2"/>
        <scheme val="minor"/>
      </rPr>
      <t xml:space="preserve">Mobile no:  +880-1711587203 </t>
    </r>
  </si>
  <si>
    <t>Improvement of Digha UP Office Sirgram Bazar road at ch. 00m to 3110m by BC under Mohammadpur Upazila Dist Magura. Road ID No. 255663012. Salvage Materials 376973.00</t>
  </si>
  <si>
    <r>
      <t xml:space="preserve">M/S Rasel Enter Prise  Policeline Para, Magura             </t>
    </r>
    <r>
      <rPr>
        <b/>
        <sz val="10"/>
        <rFont val="Calibri"/>
        <family val="2"/>
        <scheme val="minor"/>
      </rPr>
      <t>Mobile no:</t>
    </r>
    <r>
      <rPr>
        <sz val="10"/>
        <rFont val="Calibri"/>
        <family val="2"/>
        <scheme val="minor"/>
      </rPr>
      <t xml:space="preserve">   +880-01716-133176</t>
    </r>
  </si>
  <si>
    <r>
      <t xml:space="preserve">MIR ABU SAYED  Mir Para, Magura   </t>
    </r>
    <r>
      <rPr>
        <b/>
        <sz val="10"/>
        <rFont val="Calibri"/>
        <family val="2"/>
        <scheme val="minor"/>
      </rPr>
      <t>Mobile no:   +880-01782-095744</t>
    </r>
  </si>
  <si>
    <r>
      <t xml:space="preserve">Alamin Traders Modhukhali, Faridpur          </t>
    </r>
    <r>
      <rPr>
        <b/>
        <sz val="10"/>
        <rFont val="Calibri"/>
        <family val="2"/>
        <scheme val="minor"/>
      </rPr>
      <t>Mobile no: +880-1733-290680</t>
    </r>
  </si>
  <si>
    <t>alamintraders78@yahoo.com</t>
  </si>
  <si>
    <t xml:space="preserve">Improvement of Binodpur UP-Madhabpur Hat via Thakurer Hat &amp; Churargati hat  road at (ch. 8580m to 10780m) </t>
  </si>
  <si>
    <t>83,40,000.00</t>
  </si>
  <si>
    <r>
      <t xml:space="preserve">M/S Asif Traders   Eitkhola, Abalpur, Magura                        </t>
    </r>
    <r>
      <rPr>
        <b/>
        <sz val="10"/>
        <rFont val="Calibri"/>
        <family val="2"/>
        <scheme val="minor"/>
      </rPr>
      <t>Mobile no: +880-01714-441382</t>
    </r>
  </si>
  <si>
    <t>aiubali3756@gmail.com</t>
  </si>
  <si>
    <t xml:space="preserve">Improvement of Binodpur UP Office- Khalia Bazar road at (ch. 1000m to 2580m) </t>
  </si>
  <si>
    <t>05.07.2020</t>
  </si>
  <si>
    <r>
      <t xml:space="preserve">M/S Emon Enter Prise. Kanchanagar, Jhenaidha.                   </t>
    </r>
    <r>
      <rPr>
        <b/>
        <sz val="10"/>
        <rFont val="Calibri"/>
        <family val="2"/>
        <scheme val="minor"/>
      </rPr>
      <t>Mobile no: +880-1718-208258</t>
    </r>
  </si>
  <si>
    <t>emonenterprisjnd@gmail.com</t>
  </si>
  <si>
    <t xml:space="preserve">Improvement of Rajapur UP Office to Ganganadopur bazar  road at (ch.00- 3230m) by BC </t>
  </si>
  <si>
    <r>
      <t xml:space="preserve">Rasel Enter Prise Police Line para, Magura.                   </t>
    </r>
    <r>
      <rPr>
        <b/>
        <sz val="10"/>
        <rFont val="Calibri"/>
        <family val="2"/>
        <scheme val="minor"/>
      </rPr>
      <t>Mobile no: 880-01716-133176</t>
    </r>
  </si>
  <si>
    <t xml:space="preserve">Improvement of Balidia UP Office –Horekrishnapur hat   road at (ch. 950m- 3520m) by BC </t>
  </si>
  <si>
    <r>
      <t xml:space="preserve">  M/S.Munshitrade International, Chato Kamarkundu Jhenaidah.               </t>
    </r>
    <r>
      <rPr>
        <b/>
        <sz val="10"/>
        <rFont val="Calibri"/>
        <family val="2"/>
        <scheme val="minor"/>
      </rPr>
      <t>Mobile no: +880-1718-667171</t>
    </r>
  </si>
  <si>
    <t>munshitradeinternationaljnd@gmail.com</t>
  </si>
  <si>
    <t xml:space="preserve">Improvement of Bogura Madrasha-Kharichal via North Majail   road at (ch. 2000m- 3000m) by BC </t>
  </si>
  <si>
    <t>08.06.2020</t>
  </si>
  <si>
    <r>
      <t xml:space="preserve">M/S Gsun Bilders Kanchan nagar, Jhenaidha.                  </t>
    </r>
    <r>
      <rPr>
        <b/>
        <sz val="10"/>
        <rFont val="Calibri"/>
        <family val="2"/>
        <scheme val="minor"/>
      </rPr>
      <t>Mobile no: +880-1715-855090</t>
    </r>
  </si>
  <si>
    <t>gsunbilders@gmail.com</t>
  </si>
  <si>
    <t xml:space="preserve">Construction of 2x5.00x5.00m Box Culvert on Binodpur GC to Noapara GC via Chawbaria Bazar, Hatbaria Bazar &amp; Nagra Bazar  road at (ch. 1450m) by BC </t>
  </si>
  <si>
    <t>30,00,000.00</t>
  </si>
  <si>
    <r>
      <t xml:space="preserve">Shaik Md. Harun-Or-Rashid TDDC Para, Magura                         </t>
    </r>
    <r>
      <rPr>
        <b/>
        <sz val="10"/>
        <rFont val="Calibri"/>
        <family val="2"/>
        <scheme val="minor"/>
      </rPr>
      <t xml:space="preserve">Mobile no:+880-01711-024284 </t>
    </r>
  </si>
  <si>
    <t>mdharunar.roshied@gmail.com</t>
  </si>
  <si>
    <t>A) Improvement of Rampur Mohor Sarder house-Char Rampur H/O Gokul Ch. Roy road at (ch. 00m to 1325m) by BC  Salvage Materials 46162.00     B) Improvement of Razer hat to Churargati Shamol hose road at (ch. 00m to 515m) by BC Salvage Materials 68773.00</t>
  </si>
  <si>
    <t>25.02.2022</t>
  </si>
  <si>
    <t>55,05,000.00</t>
  </si>
  <si>
    <r>
      <t xml:space="preserve">  MD. RANA AMIR OSMAN  VAINA, MAGURA                 </t>
    </r>
    <r>
      <rPr>
        <b/>
        <sz val="10"/>
        <rFont val="Calibri"/>
        <family val="2"/>
        <scheme val="minor"/>
      </rPr>
      <t xml:space="preserve">Mobile no:   +880-1712-814067  </t>
    </r>
  </si>
  <si>
    <t xml:space="preserve">  ranamgregp@gmail.com</t>
  </si>
  <si>
    <t>a Development of Nagra Bazar under Mohammadpur Upazila Dist Magura. b Development of Dumurshia Bazar under Mohammadpur Upazila Dist Magura.</t>
  </si>
  <si>
    <t>69,89,458.315</t>
  </si>
  <si>
    <t>26.12.2021</t>
  </si>
  <si>
    <t>14,82,000.00</t>
  </si>
  <si>
    <r>
      <t xml:space="preserve">  M/S. Rasel Enterprise-MIR ABU SHAYED (JV) Police Line Para, Magura-7600                                </t>
    </r>
    <r>
      <rPr>
        <b/>
        <sz val="10"/>
        <rFont val="Calibri"/>
        <family val="2"/>
        <scheme val="minor"/>
      </rPr>
      <t>Mobile no:   +880-1711-587203</t>
    </r>
  </si>
  <si>
    <t>Improvement of Nohata GC- Gangarampur RHD via Panighata road by BC from ch. 00-2125m, Salvage TK.48,75722 under Mohammadpur Upazila.</t>
  </si>
  <si>
    <t>(KDRIDP)</t>
  </si>
  <si>
    <t>17.12.2019</t>
  </si>
  <si>
    <t>08.01.2021</t>
  </si>
  <si>
    <r>
      <t xml:space="preserve">Rasel    Enterprise Police Line Para, Magura .                 </t>
    </r>
    <r>
      <rPr>
        <b/>
        <sz val="10"/>
        <rFont val="Calibri"/>
        <family val="2"/>
        <scheme val="minor"/>
      </rPr>
      <t xml:space="preserve">Mobile no: +880-01716-133176 </t>
    </r>
  </si>
  <si>
    <r>
      <t xml:space="preserve"> Mir Abu Sayed ,                         Mir Para, Magura                      </t>
    </r>
    <r>
      <rPr>
        <b/>
        <sz val="10"/>
        <rFont val="Calibri"/>
        <family val="2"/>
        <scheme val="minor"/>
      </rPr>
      <t>Mobile no: +880-01782-095744</t>
    </r>
  </si>
  <si>
    <r>
      <t xml:space="preserve">  M/S Alamgir Basar   Kanchanagar, Modern para Jhenidah                                          </t>
    </r>
    <r>
      <rPr>
        <b/>
        <sz val="10"/>
        <rFont val="Calibri"/>
        <family val="2"/>
        <scheme val="minor"/>
      </rPr>
      <t>Mobile no:+880-1929-423944</t>
    </r>
  </si>
  <si>
    <t xml:space="preserve">  abmalangirislan@gmail.com</t>
  </si>
  <si>
    <t>Improvement of Palashbaria UP to Fulbaria Bazar road from Ch: 1000m to Ch: 2115m under Mohammadpur Upazila Dist: Magura. Road ID No. 255663004. Salvage Materials 47811.00</t>
  </si>
  <si>
    <r>
      <t xml:space="preserve">  M/S. M. M. Traders   M/S. M. M. Traders Pro. Md. Abdul Mannan Malita Moulana Vashani Road, Jhenaidah-7300                                                    </t>
    </r>
    <r>
      <rPr>
        <b/>
        <sz val="10"/>
        <rFont val="Calibri"/>
        <family val="2"/>
        <scheme val="minor"/>
      </rPr>
      <t xml:space="preserve">Mobile no:+880-01714-634233 </t>
    </r>
  </si>
  <si>
    <t xml:space="preserve">  abdulmannnanmalita@gmail.com</t>
  </si>
  <si>
    <t>Improvement of Nakol Miapara Kuddus house-Boralidah pacca road by BC at ch: 780m -1270m under Sreepur Upazila Dist: Magura. Road ID No. 255955204</t>
  </si>
  <si>
    <t>22.08.2021</t>
  </si>
  <si>
    <r>
      <t xml:space="preserve">  M/S ORIN ENTERPRISE   Parnanduali Biswas para, Magura                                            </t>
    </r>
    <r>
      <rPr>
        <b/>
        <sz val="10"/>
        <rFont val="Calibri"/>
        <family val="2"/>
        <scheme val="minor"/>
      </rPr>
      <t>Mobile no:  +880-1711-969063</t>
    </r>
  </si>
  <si>
    <t>Improvement of Dumurshia Hat- Chalmia road by BC from Ch: 2000m to Ch: 3035m under Mohammadpur Upazila Dist: Magura. Road ID No. 255664065. Salvage Materials 2410209.00</t>
  </si>
  <si>
    <r>
      <t xml:space="preserve">M/S Rohima Traders, Mollapara, Magura                </t>
    </r>
    <r>
      <rPr>
        <b/>
        <sz val="10"/>
        <rFont val="Calibri"/>
        <family val="2"/>
        <scheme val="minor"/>
      </rPr>
      <t>Mobile no: +880-1825-048323</t>
    </r>
  </si>
  <si>
    <t xml:space="preserve">255663018 Improvement of  Palasbaria UP office- Nohata GC via Chakulia  road by BC at Ch: 1898m -3811m &amp;  4011m-4530m under Mohammadpur </t>
  </si>
  <si>
    <t>01.03.2022</t>
  </si>
  <si>
    <r>
      <t xml:space="preserve">MD.SAHED HASAN LITON Junari Bottola Bazar, Arpara, Shalikha, Magura.                    </t>
    </r>
    <r>
      <rPr>
        <b/>
        <sz val="10"/>
        <rFont val="Calibri"/>
        <family val="2"/>
        <scheme val="minor"/>
      </rPr>
      <t>Mobile no:  +880-1713-905138</t>
    </r>
  </si>
  <si>
    <t>liton.salikha@gmail.com</t>
  </si>
  <si>
    <t>Improvement of Harinadanga Enbankment road from ch: 00m to ch: 1080m under Mohammadpur Upazila Dist: Magura. Road ID No. 255665004. Salvage Materials 2053714.00</t>
  </si>
  <si>
    <t>06.07.2022</t>
  </si>
  <si>
    <r>
      <t xml:space="preserve">M/S Munshi Trade International,Chato Kamarkundu Jhenaidha </t>
    </r>
    <r>
      <rPr>
        <b/>
        <sz val="10"/>
        <rFont val="Calibri"/>
        <family val="2"/>
        <scheme val="minor"/>
      </rPr>
      <t>Mobile no: +880-1718-667171</t>
    </r>
  </si>
  <si>
    <t xml:space="preserve">
 Improvement of Bakera Hat Kadirpara UP Office at Radhanagar GC road by BC at ch 6700m to 7122m under Sreepur Upazila Dist Magura. .
</t>
  </si>
  <si>
    <t>16,40,000.00</t>
  </si>
  <si>
    <r>
      <t xml:space="preserve">M/S Rohima Traders Mollapar,Magura Shadar,Magura                               </t>
    </r>
    <r>
      <rPr>
        <b/>
        <sz val="10"/>
        <rFont val="Calibri"/>
        <family val="2"/>
        <scheme val="minor"/>
      </rPr>
      <t>Mobile no:  +880-1825-048323</t>
    </r>
  </si>
  <si>
    <t>Improvement of Digha UP Office â??Dhuljuri Bazar road from Ch: 2200m to Ch: 4190m under Mohammadpur Upazila Dist: Magura. Road ID No. 255663003. Salvage Materials 1634472.00</t>
  </si>
  <si>
    <t>09.11.2022</t>
  </si>
  <si>
    <r>
      <t xml:space="preserve">Md. Rana Amir Osman Vina, Magura.                   </t>
    </r>
    <r>
      <rPr>
        <b/>
        <sz val="10"/>
        <rFont val="Calibri"/>
        <family val="2"/>
        <scheme val="minor"/>
      </rPr>
      <t>Mobile no: +880-1712-814067</t>
    </r>
  </si>
  <si>
    <t>ranamgregp@gmail.com</t>
  </si>
  <si>
    <t xml:space="preserve"> Improvement of  Kadirpara UP Office at Radhanagar GC to Nokal Bazar via Ghashiara road by BC at ch: 1500m -2170m under Sreepur Upazila </t>
  </si>
  <si>
    <t>10.08.2020</t>
  </si>
  <si>
    <t>16.05.2021</t>
  </si>
  <si>
    <t>38,98,000.00</t>
  </si>
  <si>
    <r>
      <t xml:space="preserve">M/S Bizali Enterprise Chaulia Bus Stand, Magura                         </t>
    </r>
    <r>
      <rPr>
        <b/>
        <sz val="10"/>
        <rFont val="Calibri"/>
        <family val="2"/>
        <scheme val="minor"/>
      </rPr>
      <t>Mobile no: +880-1712-680351</t>
    </r>
  </si>
  <si>
    <t>bizlientprise@gmail.com</t>
  </si>
  <si>
    <r>
      <t xml:space="preserve">255574041-Improvement of Hazipur UP Office Ful Bari Boalia via Mostofapur road.Ch:00-1520m,Salvage Tk.3,04,969/- </t>
    </r>
    <r>
      <rPr>
        <b/>
        <sz val="10"/>
        <rFont val="Calibri"/>
        <family val="2"/>
        <scheme val="minor"/>
      </rPr>
      <t>under Magura Sadar Upazila.</t>
    </r>
  </si>
  <si>
    <t>25.10.2020</t>
  </si>
  <si>
    <t>68,05,757.00</t>
  </si>
  <si>
    <r>
      <t xml:space="preserve">M/S Nipun Enterprise, Daruna Eitkhola Bazar, Magura.                              </t>
    </r>
    <r>
      <rPr>
        <b/>
        <sz val="10"/>
        <rFont val="Calibri"/>
        <family val="2"/>
        <scheme val="minor"/>
      </rPr>
      <t>Mobile no: +880-1716-538511</t>
    </r>
  </si>
  <si>
    <t>msnipunenterprise@gmail.com</t>
  </si>
  <si>
    <t xml:space="preserve"> Improvement of  Jagdal Dakkhin para FRB-Baharbag bazar road at ch1836m -2626m under Sadar Upazila </t>
  </si>
  <si>
    <r>
      <t xml:space="preserve">M/S Zaman Enter Prise, Mollapara, Magura </t>
    </r>
    <r>
      <rPr>
        <b/>
        <sz val="10"/>
        <rFont val="Calibri"/>
        <family val="2"/>
        <scheme val="minor"/>
      </rPr>
      <t>Mobile no: +880-01711-134882</t>
    </r>
  </si>
  <si>
    <t>zamanenterprisemagura@yahoo.com</t>
  </si>
  <si>
    <t>Improvement of  Rayzadapur - Hazrahati  road  at ch: 00m -1960m under Salikha Upazila Dist: Magura</t>
  </si>
  <si>
    <t>29.09.2020</t>
  </si>
  <si>
    <r>
      <t>M/S Kona Enter Prise, Heradanga, Jhenaidha .</t>
    </r>
    <r>
      <rPr>
        <b/>
        <sz val="10"/>
        <rFont val="Calibri"/>
        <family val="2"/>
        <scheme val="minor"/>
      </rPr>
      <t>Mobile no: +880-1749-084162</t>
    </r>
  </si>
  <si>
    <t>konaenterprisejnd@gmail.com</t>
  </si>
  <si>
    <t xml:space="preserve">Improvement of  Dumurshia Hat-Chalmia  road  at ch: 1000m -2000m under Mohammadpur Upazila </t>
  </si>
  <si>
    <t>13.08.2020</t>
  </si>
  <si>
    <t>16.08.2021</t>
  </si>
  <si>
    <r>
      <t xml:space="preserve">  M/S Mugdho Builders  M/S. MUGDHU BUILDERS PRO: MD. ATIKUL HASAN MASUM MAWLANA BHASHANI SHARAK, JHENAIDAH .            </t>
    </r>
    <r>
      <rPr>
        <b/>
        <sz val="10"/>
        <rFont val="Calibri"/>
        <family val="2"/>
        <scheme val="minor"/>
      </rPr>
      <t>Mobile no: +880-1711-179728</t>
    </r>
  </si>
  <si>
    <t xml:space="preserve">  mugdhobuilders@gmail.com</t>
  </si>
  <si>
    <t>Improvement of Barishat Eid-gha to Mirdhapara river ghat road by BC at ch: 75m -790m under Sreepur Upazila Dist: Magura. Road ID No. 255955094. Salvage Materials 243679.00</t>
  </si>
  <si>
    <r>
      <t>M/S. Ideal Enterprise    Niznaduali, Magura  .</t>
    </r>
    <r>
      <rPr>
        <b/>
        <sz val="10"/>
        <rFont val="Calibri"/>
        <family val="2"/>
        <scheme val="minor"/>
      </rPr>
      <t xml:space="preserve">Mobile no:    +880-01713-918294 </t>
    </r>
  </si>
  <si>
    <t>arman.magura@gmail.com</t>
  </si>
  <si>
    <t>Improvement of Vatuadanga bazar-Hafiz house via Matpara road by BC at ch 0-600 m and 611m -710m under Mohammadpur Upazila Dist Magura. Road ID No. 255665190. Salvage Materials 50778.00</t>
  </si>
  <si>
    <t>22.01.2022</t>
  </si>
  <si>
    <r>
      <t xml:space="preserve">  M/S. Khan Traders  Magura Pourashava             </t>
    </r>
    <r>
      <rPr>
        <b/>
        <sz val="10"/>
        <rFont val="Calibri"/>
        <family val="2"/>
        <scheme val="minor"/>
      </rPr>
      <t xml:space="preserve">Mobile no:+880-01716-977733  </t>
    </r>
  </si>
  <si>
    <r>
      <t xml:space="preserve">  </t>
    </r>
    <r>
      <rPr>
        <sz val="11"/>
        <rFont val="Calibri"/>
        <family val="2"/>
      </rPr>
      <t>mskhantraders@yahoo.com</t>
    </r>
  </si>
  <si>
    <t>Improvement of Malonchi Pacca Road Akhil Biswas house- Malonchi promoth Biswas house road by BC at ch 00m -1500m under Sadar Upazila Dist Magura. Road ID No. 255575264. Salvage Materials 382575.00</t>
  </si>
  <si>
    <t>07.03.2022</t>
  </si>
  <si>
    <t>69,09,000.00</t>
  </si>
  <si>
    <r>
      <t xml:space="preserve">Rasel Enter Prise, Policeline Para, Magura  </t>
    </r>
    <r>
      <rPr>
        <b/>
        <sz val="10"/>
        <rFont val="Calibri"/>
        <family val="2"/>
        <scheme val="minor"/>
      </rPr>
      <t>Mobile no: +880-01716-133176</t>
    </r>
  </si>
  <si>
    <t>Improvement of  Palasbaria Alemer more- Khalishakhali Hat via Bethurj   road at ch: 658m -1850m under Mohammadpur Upazila</t>
  </si>
  <si>
    <t>11.05.2021</t>
  </si>
  <si>
    <r>
      <t xml:space="preserve">Md. Reaj uddin Horinakundo, Jhenaidha.                   </t>
    </r>
    <r>
      <rPr>
        <b/>
        <sz val="10"/>
        <rFont val="Calibri"/>
        <family val="2"/>
        <scheme val="minor"/>
      </rPr>
      <t>Mobile no: +880-1706-677601</t>
    </r>
  </si>
  <si>
    <t>reajuddinjhenaidah@gmail.com</t>
  </si>
  <si>
    <t xml:space="preserve"> Improvement of  Majhail pucca rd.- Madartola (with link) road at ch: 00m -697m under Sreepur Upazila </t>
  </si>
  <si>
    <t>34,00,000.00</t>
  </si>
  <si>
    <r>
      <t xml:space="preserve">M/S. S.R TRADERS Montuboshu Road,Chakalapara Jhenaidha                      </t>
    </r>
    <r>
      <rPr>
        <b/>
        <sz val="10"/>
        <rFont val="Calibri"/>
        <family val="2"/>
        <scheme val="minor"/>
      </rPr>
      <t xml:space="preserve">Mobile no: +880-1736-484169 </t>
    </r>
  </si>
  <si>
    <t>rathindranathbosu@gmail.com</t>
  </si>
  <si>
    <t xml:space="preserve">Improvement of  Baroipara pucca road – Baroipara primary school  road at ch: 00m -395m under Sreepur </t>
  </si>
  <si>
    <t>20,02,000.00</t>
  </si>
  <si>
    <r>
      <t xml:space="preserve">Md. Zakir Hossain Babupara Horinakundu Jhenaidah.                    </t>
    </r>
    <r>
      <rPr>
        <b/>
        <sz val="10"/>
        <rFont val="Calibri"/>
        <family val="2"/>
        <scheme val="minor"/>
      </rPr>
      <t>Mobile no: +880-1718-246568</t>
    </r>
  </si>
  <si>
    <t>mdzakirhossenjnd@gmail.com</t>
  </si>
  <si>
    <t xml:space="preserve">Improvement of  Nakol UP office – WAPDHA Bazar  road  at ch: 2050m -3160m under Sreepur Upazila </t>
  </si>
  <si>
    <t>50,80,000.00</t>
  </si>
  <si>
    <r>
      <t xml:space="preserve">  Md. Nurul Islam     Harinakundu, Jhenaidah             </t>
    </r>
    <r>
      <rPr>
        <b/>
        <sz val="10"/>
        <rFont val="Calibri"/>
        <family val="2"/>
        <scheme val="minor"/>
      </rPr>
      <t>Mobile no:  +880-1717-010402</t>
    </r>
  </si>
  <si>
    <t xml:space="preserve">  mdnurulislamegp@gmail.com</t>
  </si>
  <si>
    <t>Periodic Maintenance of Balidia UP Office Kalamdhari Bazar via Sreepur Road at ch 3100m to 5075m under Mohammadpur Upazila Dist Magura. Road ID No. 255663007.</t>
  </si>
  <si>
    <t>30.08.2021</t>
  </si>
  <si>
    <r>
      <t xml:space="preserve">  M/S. RAFI ENTERPRIES   EASARKHADA,NATUN BAZAR,MAGURA SADAR ,MAGURA.                                     </t>
    </r>
    <r>
      <rPr>
        <b/>
        <sz val="10"/>
        <rFont val="Calibri"/>
        <family val="2"/>
        <scheme val="minor"/>
      </rPr>
      <t>Mobile no:  +880-1926-877987</t>
    </r>
  </si>
  <si>
    <t xml:space="preserve">  msrafienterpries@gmail.com</t>
  </si>
  <si>
    <t>Improvement of Panighata Shikder para Madrasha- Sathijoltola (Hasan Sk H/O-Delowar Sk) road by BC from Ch: 00m to Ch: 1330m under Mohammadpur Upazila Dist: Magura. Road ID No. 255665211.</t>
  </si>
  <si>
    <t>10.07.2022</t>
  </si>
  <si>
    <r>
      <t xml:space="preserve">Emdad Enterprise, Magura                                </t>
    </r>
    <r>
      <rPr>
        <b/>
        <sz val="10"/>
        <rFont val="Calibri"/>
        <family val="2"/>
        <scheme val="minor"/>
      </rPr>
      <t>Mobile no:</t>
    </r>
    <r>
      <rPr>
        <sz val="10"/>
        <rFont val="Calibri"/>
        <family val="2"/>
        <scheme val="minor"/>
      </rPr>
      <t xml:space="preserve"> </t>
    </r>
    <r>
      <rPr>
        <b/>
        <sz val="10"/>
        <rFont val="Calibri"/>
        <family val="2"/>
        <scheme val="minor"/>
      </rPr>
      <t>+880-1818-887374</t>
    </r>
  </si>
  <si>
    <t>emdad.magura1967@gmail.com</t>
  </si>
  <si>
    <t xml:space="preserve">  Improvement of  Hogoldanga – Rajapur hat  road at ch: 2100m -2874m under Sreepur Upazila </t>
  </si>
  <si>
    <t>16.058.2021</t>
  </si>
  <si>
    <t>39,46,000.00</t>
  </si>
  <si>
    <r>
      <t xml:space="preserve">M/S Aroni Enter Prise, PTI Para, Magura .                               </t>
    </r>
    <r>
      <rPr>
        <b/>
        <sz val="10"/>
        <rFont val="Calibri"/>
        <family val="2"/>
        <scheme val="minor"/>
      </rPr>
      <t>Mobile no: +880-1712-008000</t>
    </r>
  </si>
  <si>
    <t>arinienterprisemagura@yahoo.com</t>
  </si>
  <si>
    <t xml:space="preserve">Improvement of  Kajoli – Hogladanga  road by BC at ch: 1500m -2300m under Sreepur Upazila </t>
  </si>
  <si>
    <t>36,21,406.00</t>
  </si>
  <si>
    <r>
      <t xml:space="preserve">  Md. Waliar rahman                     P.T.I para, magura                     </t>
    </r>
    <r>
      <rPr>
        <b/>
        <sz val="10"/>
        <rFont val="Calibri"/>
        <family val="2"/>
        <scheme val="minor"/>
      </rPr>
      <t>Mobile no:  +880-01716-124156</t>
    </r>
  </si>
  <si>
    <t xml:space="preserve">  waliarrahman56@gmail.com</t>
  </si>
  <si>
    <t>Improvement of Jashpur R&amp;H to Mousha road from ch:1500m to Ch:2285m under Mohammadpur Upazila Dist: Magura. Road ID No. 255664016.</t>
  </si>
  <si>
    <r>
      <t xml:space="preserve">  M/S NIPUN ENTERPRISE   Darua, Etakhola Bazar, Magura                                           </t>
    </r>
    <r>
      <rPr>
        <b/>
        <sz val="10"/>
        <rFont val="Calibri"/>
        <family val="2"/>
        <scheme val="minor"/>
      </rPr>
      <t xml:space="preserve">Mobile no:+880-1716-538511 </t>
    </r>
  </si>
  <si>
    <t xml:space="preserve">  msnipunenterprise@gmail.com</t>
  </si>
  <si>
    <t xml:space="preserve">Improvement of Jagdal Dakkhin para FRB-Baharbag bazar road by BC at ch1836m -2626m under Sadar Upazila Dist Magura. Road ID No. 255574025. Salvage Materials 43309.00
Tender/Proposal Status : Approved  </t>
  </si>
  <si>
    <t>43,83,000.00</t>
  </si>
  <si>
    <r>
      <t xml:space="preserve">  M/S. Vai Vai Electric Store   M R Road (Collegepara), Magura                                          </t>
    </r>
    <r>
      <rPr>
        <b/>
        <sz val="10"/>
        <rFont val="Calibri"/>
        <family val="2"/>
        <scheme val="minor"/>
      </rPr>
      <t>Mobile no:  +880-1711-331725</t>
    </r>
  </si>
  <si>
    <t xml:space="preserve">  msvaivaielc.magura@gmail.com</t>
  </si>
  <si>
    <t>Improvement of Nakol Boralidah pacca road- Nakol cannal road by BC at ch: 00m -1475m under Sreepur Upazila Dist: Magura. Road ID No. 255955152.</t>
  </si>
  <si>
    <t>27.07.2022</t>
  </si>
  <si>
    <r>
      <t xml:space="preserve">  M/S S.A ENTERPRISE            Gilabairia, Jhenaidah                    </t>
    </r>
    <r>
      <rPr>
        <b/>
        <sz val="10"/>
        <rFont val="Calibri"/>
        <family val="2"/>
        <scheme val="minor"/>
      </rPr>
      <t>Mobile no:   +880-1710-391251</t>
    </r>
  </si>
  <si>
    <t>mssaenterprisejnd@gmail.com</t>
  </si>
  <si>
    <t>Improvement of Durgapur village road (Bazlu Mondol house-Razapur pukurpar) road by BC at ch: 1000m -1620m under Sreepur Upazila Dist: Magura. Road ID No. 255955084.</t>
  </si>
  <si>
    <t>19.08.2021</t>
  </si>
  <si>
    <r>
      <t xml:space="preserve">  SWAPON KUMAR GHOSH  C/O: Late. Chandronath Ghosh Harinakundu, Jhenaidah                                     </t>
    </r>
    <r>
      <rPr>
        <b/>
        <sz val="10"/>
        <rFont val="Calibri"/>
        <family val="2"/>
        <scheme val="minor"/>
      </rPr>
      <t>Mobile no:  +880-1711-210250</t>
    </r>
  </si>
  <si>
    <t>ghoshbrather@gmail.com</t>
  </si>
  <si>
    <t>Improvement of Majhail Akailer More-Beroil Bazar Road via Teghoria road by BC at ch 00m-335m and 565m -1500m under Sadar Upazila Dist Magura. Road ID No. 255575261. Salvage Materials 243570.00</t>
  </si>
  <si>
    <r>
      <t xml:space="preserve">Md. Bellal Hossain, Harukandi, Faridpur.                         </t>
    </r>
    <r>
      <rPr>
        <b/>
        <sz val="10"/>
        <rFont val="Calibri"/>
        <family val="2"/>
        <scheme val="minor"/>
      </rPr>
      <t xml:space="preserve">Mobile no:+880-0631-64848 </t>
    </r>
  </si>
  <si>
    <t>mdbellalhossain870@gmail.com</t>
  </si>
  <si>
    <r>
      <t xml:space="preserve">Construction of 24.00m long RCC Girder Bridge on Kadamtala R&amp;H-Hat Gopalpur via Hazipur-Sreerampur road at Ch : 4200.00 m </t>
    </r>
    <r>
      <rPr>
        <b/>
        <sz val="10"/>
        <rFont val="Calibri"/>
        <family val="2"/>
        <scheme val="minor"/>
      </rPr>
      <t>under Sadar Upazila.</t>
    </r>
  </si>
  <si>
    <t>03.02.2020</t>
  </si>
  <si>
    <r>
      <t xml:space="preserve">Architectural &amp; Structural Consultants Ltd.Shikir Bazar, Kotalipara, Gopalganj                 </t>
    </r>
    <r>
      <rPr>
        <b/>
        <sz val="10"/>
        <rFont val="Calibri"/>
        <family val="2"/>
        <scheme val="minor"/>
      </rPr>
      <t>Mobile no:+880-171-2123530</t>
    </r>
  </si>
  <si>
    <t>Construction of 28.00m Long PSC Girder Bridge over Haorkhali Khal in Jagadal UP Office Uttar Dharmashina (ASBA BAZAR) road with Link to ID -255575151 at ch: 1200m under Sadar Upazila Dist: Magura. Road ID No. 255573012. Salvage Materials 100193.00</t>
  </si>
  <si>
    <t>16.02.2023</t>
  </si>
  <si>
    <r>
      <t xml:space="preserve">Architectural &amp; Structural Consultants Ltd.Shikir Bazar, Kotalipara, Gopalganj                     </t>
    </r>
    <r>
      <rPr>
        <b/>
        <sz val="10"/>
        <rFont val="Calibri"/>
        <family val="2"/>
        <scheme val="minor"/>
      </rPr>
      <t>Mobile no: +880-171-2123530</t>
    </r>
  </si>
  <si>
    <t>Construction of 48.00m Long RCC Girder Bridge on Gouricharanpur (Nandipara) Bat Tree- Bamanpur Primary School via Rajarampur Road over Bashtoli village Cannel road at ch: 2100m under Sadar Upazila Dist: Magura. Road ID No. 255574085.</t>
  </si>
  <si>
    <r>
      <t xml:space="preserve">  M/S. Khondokar Enterprise  Khamarpara, Sreepur, Magura                                   </t>
    </r>
    <r>
      <rPr>
        <b/>
        <sz val="10"/>
        <rFont val="Calibri"/>
        <family val="2"/>
        <scheme val="minor"/>
      </rPr>
      <t>Mobile no:   +880-1718-717267</t>
    </r>
  </si>
  <si>
    <t xml:space="preserve">  khondokarenterprise@gmail.com</t>
  </si>
  <si>
    <t>Improvement of Gouricharanpur Nundipara Bat Tree - Bamanpur Primary School Via Rajarampur road over Bashtoil village canal road by BC at ch 600m -2620m under Sadar Upazila Dist Magura. Road ID No. 255574085. Salvage Materials 405199.002</t>
  </si>
  <si>
    <t>19.09.2022</t>
  </si>
  <si>
    <r>
      <t xml:space="preserve">M/S Islam Traders      1/D centeral Road, Ghope, , Jessore </t>
    </r>
    <r>
      <rPr>
        <b/>
        <sz val="10"/>
        <rFont val="Calibri"/>
        <family val="2"/>
        <scheme val="minor"/>
      </rPr>
      <t>Mobile no:</t>
    </r>
    <r>
      <rPr>
        <sz val="10"/>
        <rFont val="Calibri"/>
        <family val="2"/>
        <scheme val="minor"/>
      </rPr>
      <t xml:space="preserve"> </t>
    </r>
    <r>
      <rPr>
        <b/>
        <sz val="10"/>
        <rFont val="Calibri"/>
        <family val="2"/>
        <scheme val="minor"/>
      </rPr>
      <t>+880-1912-941144</t>
    </r>
  </si>
  <si>
    <r>
      <t xml:space="preserve">Construction of 28.00m long PSC girder bridge on Isakhada-Hazipur UP road over Nabaganga river road at ch: 200.00m </t>
    </r>
    <r>
      <rPr>
        <b/>
        <sz val="10"/>
        <rFont val="Calibri"/>
        <family val="2"/>
        <scheme val="minor"/>
      </rPr>
      <t>under Magura Sadar Upazila.</t>
    </r>
  </si>
  <si>
    <t>1,24,97,000.00</t>
  </si>
  <si>
    <r>
      <t xml:space="preserve"> M/S SHARIFUL ISLAM Arappur Jhenaidah             </t>
    </r>
    <r>
      <rPr>
        <b/>
        <sz val="10"/>
        <rFont val="Calibri"/>
        <family val="2"/>
        <scheme val="minor"/>
      </rPr>
      <t xml:space="preserve">Mobile no: </t>
    </r>
    <r>
      <rPr>
        <sz val="10"/>
        <rFont val="Calibri"/>
        <family val="2"/>
        <scheme val="minor"/>
      </rPr>
      <t xml:space="preserve">  +880-1717-737262</t>
    </r>
  </si>
  <si>
    <t xml:space="preserve">  mdsharifulislamjnd@gmail.com</t>
  </si>
  <si>
    <t>Remaining Work of Repair &amp; Renovation of Magura PTI for Systematic English Training Course Under Sadar Upazila Dist Magura</t>
  </si>
  <si>
    <t>26,92,668.906</t>
  </si>
  <si>
    <t>19,00,000.00</t>
  </si>
  <si>
    <r>
      <t xml:space="preserve">ASCL &amp; RCCL JV House-39 (3rd Floor), Road-6, Block-C, Niketon, Gulshan, Dhaka-1212                            </t>
    </r>
    <r>
      <rPr>
        <b/>
        <sz val="10"/>
        <rFont val="Calibri"/>
        <family val="2"/>
        <scheme val="minor"/>
      </rPr>
      <t>Mobile no:   +880-2-48810904</t>
    </r>
  </si>
  <si>
    <t>asclaug20@gmail.com</t>
  </si>
  <si>
    <t>Construction of Academic cum Administrative Building at Magura PTI 04 Storied Building with 06 Storied Foundation under Sadar Upazila Dist Magura.</t>
  </si>
  <si>
    <t>9,97,10,000.00</t>
  </si>
  <si>
    <t xml:space="preserve">27.10.2022   </t>
  </si>
  <si>
    <t>1,09,00,000.00</t>
  </si>
  <si>
    <r>
      <t xml:space="preserve">Architectural &amp; Structural Consultants Ltd.Shikir Bazar, Kotalipara, Gopalganj                               </t>
    </r>
    <r>
      <rPr>
        <b/>
        <sz val="10"/>
        <rFont val="Calibri"/>
        <family val="2"/>
        <scheme val="minor"/>
      </rPr>
      <t>Mobile no:  +880-171-2123530</t>
    </r>
  </si>
  <si>
    <r>
      <t xml:space="preserve">  Rafiq Construction Co. (Pvt.) Ltd.18/1 Nayapaltan Dhaka-1000                           </t>
    </r>
    <r>
      <rPr>
        <b/>
        <sz val="10"/>
        <rFont val="Calibri"/>
        <family val="2"/>
        <scheme val="minor"/>
      </rPr>
      <t xml:space="preserve">Mobile no:   +880-2-8313643 </t>
    </r>
  </si>
  <si>
    <r>
      <t xml:space="preserve">NN Builders Ltd              166-167, Shahid Syed Nazrul Islam Sarani Suit no.G-402.403 block-G 4th.floor,Al-Razi Complex Purana paiton,Dhaka-1000   </t>
    </r>
    <r>
      <rPr>
        <b/>
        <sz val="10"/>
        <rFont val="Calibri"/>
        <family val="2"/>
        <scheme val="minor"/>
      </rPr>
      <t>(phone.No.  +880-2-9898557</t>
    </r>
  </si>
  <si>
    <t>jahidnnb@gmail.com</t>
  </si>
  <si>
    <t xml:space="preserve">a) Improvement of Dohail - Nohata Road from Ch 00m - 11200m under Mohammadpur Upazila Dist Magura. b) Improvement of Bethulia Bazar Kalukhandi More to Babukahli UP via Dumurshia Bazar Road from Ch 1900m - 4550m &amp; Ch 8830m - 11200m under Mohammadpur Upazila Dist Magura </t>
  </si>
  <si>
    <t>(RCIP)</t>
  </si>
  <si>
    <t>11.11.2019</t>
  </si>
  <si>
    <t>7,35,49,901.00</t>
  </si>
  <si>
    <r>
      <t xml:space="preserve">Rafia Construction Ltd. Varammonkanda, Sreeongon, Faridpur  </t>
    </r>
    <r>
      <rPr>
        <b/>
        <sz val="10"/>
        <rFont val="Calibri"/>
        <family val="2"/>
        <scheme val="minor"/>
      </rPr>
      <t>(Mobile.No.   +880-1716-149922)</t>
    </r>
  </si>
  <si>
    <t xml:space="preserve">  rafiaconstructionltd@gmail.com</t>
  </si>
  <si>
    <t xml:space="preserve">a) Improvement of Baruilpalita GC-Bunagati GC via Naliarghat UZR at Ch 00m - 5500m under Sadar Upazila Dist Magura. b) Improvement of Bogia UP- Ramnagar Bazar via Pukuria Boroi bazar Rd. UNR at Ch 00m - 7441m under Sadar Upazila Dist Magura.c) Improvement of Hazrahati R&amp;H - Bunagati GC Road from Ch 00m - 5626m under Salikha Upazila Dist Magura. </t>
  </si>
  <si>
    <t>02.06.2021</t>
  </si>
  <si>
    <t>2,39,70,000.00</t>
  </si>
  <si>
    <r>
      <t xml:space="preserve">Md. Mejanur Rahman Butiargati, Jhenaidha </t>
    </r>
    <r>
      <rPr>
        <b/>
        <sz val="10"/>
        <rFont val="Calibri"/>
        <family val="2"/>
        <scheme val="minor"/>
      </rPr>
      <t>(Mobile.No. +880-1720-687337</t>
    </r>
  </si>
  <si>
    <t xml:space="preserve">  mdmasumjnd@gmail.com</t>
  </si>
  <si>
    <t>a) Improvement of Singra-Shemakhali Road from Ch.00-11430m under Salikha Upazila, Dist.Magura.b) Improvement of Shemakhali GC-Hazrahati R&amp;H Road from Ch 00m - 7500m under Salikha Upazila. Dist Magura.</t>
  </si>
  <si>
    <t>16.03.2020</t>
  </si>
  <si>
    <t>09.09.2021</t>
  </si>
  <si>
    <t>17,36,77,629.00</t>
  </si>
  <si>
    <r>
      <t xml:space="preserve">  M/S Joadder Enterprise            Mizanur Rahman M/S joadderenterprised Ratonhat Jhenaidah </t>
    </r>
    <r>
      <rPr>
        <b/>
        <sz val="10"/>
        <rFont val="Calibri"/>
        <family val="2"/>
        <scheme val="minor"/>
      </rPr>
      <t>Mobile.No.  +880-1718-574353</t>
    </r>
  </si>
  <si>
    <t xml:space="preserve">  joadderegp@gmail.com</t>
  </si>
  <si>
    <t>1.a Re-Excavation of Kanutia Maddhomic Biddhaloy Pond b Construction of 01 No. Ghatla 17.30x 5.00 m for Kanutia Maddhomic Biddhaloy Pond under Mohammadpur Upazila Dist Magura.</t>
  </si>
  <si>
    <t>12,80,637.00</t>
  </si>
  <si>
    <r>
      <t xml:space="preserve">M/S Azad BuildersAsaduzzaman Road, Front of FTI School                                 </t>
    </r>
    <r>
      <rPr>
        <b/>
        <sz val="10"/>
        <rFont val="Calibri"/>
        <family val="2"/>
        <scheme val="minor"/>
      </rPr>
      <t>Mobile no: +880-1928-843608</t>
    </r>
  </si>
  <si>
    <t>azadbuilders.magura@gmail.com</t>
  </si>
  <si>
    <t>a) Sattapur Bahumukhi High School Pond+15.20X 5.00 m for 01 Nos Ghatla Sattapur Bahumukhi High School Pond.            b) Durgapur Abation Shonglongo Pond</t>
  </si>
  <si>
    <t>25,12,933.350</t>
  </si>
  <si>
    <t>23.03.2020</t>
  </si>
  <si>
    <t>13,40,000.00</t>
  </si>
  <si>
    <r>
      <t xml:space="preserve">M/S Sarma EnterPrise                 </t>
    </r>
    <r>
      <rPr>
        <b/>
        <sz val="10"/>
        <rFont val="Calibri"/>
        <family val="2"/>
        <scheme val="minor"/>
      </rPr>
      <t>Mobile no: +880-1714-772891</t>
    </r>
  </si>
  <si>
    <t xml:space="preserve">a) Mohammadpur Upazila Parishsad Pond+15.20X 5.00 m for 01 Nos Ghatla Mohammadpur Upazila Parishshad Pond.             b) Indropur Eidgha Pond+13.40X 4.00 m for 01 Nos Ghatla Indropur Eidgha Pond.c) Baniabahu Madrasha Pond (Baniabahu kawra Kaderia Alim Madrasha Ponk) +13.40X 4.00 m for 01 Nos Ghatla Baniabahu Madrasha Pond.d) Bangram Maddhomic Biddhaloy (Dangapara Banogram Maddhomic Biddhaloy) Pond+11.60X 5.00 m for 01 Nos Ghatla Bangram Maddhomic Biddhaloy (Dangapara Banogram Maddhomic Biddhaloy) Pond.               e) Gopinathpur M.A. Khalek Maddhomic Biddhaloy Pond+13.40X 4.00 m for 01 Nos Ghatla Gopinathpur M.A. Khalek Maddhomic Biddhaloy  f)  Shirgram Atimkhana Madrasha Pond+13.40X 4.00 m for 01 Nos Ghatla Shirgram Atimkhana Madrasha Pond </t>
  </si>
  <si>
    <t>50,00,000.00</t>
  </si>
  <si>
    <r>
      <t xml:space="preserve">S.S Construction HSS Road,Kanchan Nagar,Jhenaidah 7300                    </t>
    </r>
    <r>
      <rPr>
        <b/>
        <sz val="10"/>
        <rFont val="Calibri"/>
        <family val="2"/>
        <scheme val="minor"/>
      </rPr>
      <t xml:space="preserve">Mobile no:+880-1715-850776 </t>
    </r>
  </si>
  <si>
    <t>ss.construction.jhn@gmail.com</t>
  </si>
  <si>
    <t xml:space="preserve">a) Boro Kolomdhari Madrasha Pond+15.20X 5.00 m for 01 Nos Ghatla Boro Kolomdhari Madrasha Pond b)Digha Maddhomic Biddhaloy Pond.(Digha Intaj Mollah Maddhomic Biddhaloy Pond)+13.40X 4.00m for 01 Nos Ghatla Digha Maddhomic Biddhaloy Pond.c)Ghullia  Madrasha Pond+15.20X 5.00m for 01 Nos Ghatla Ghullia Madrasha Pond.d)Nohata High School Pond+11.60X 5.00 m for 01 Nos Ghatla Nohata High School Pond.e)Bindonpur College Pond (Bindonpur Degree College Pond) +13.40X 5.00 m for 01 Nos Ghatla Bindonpur College Pond. </t>
  </si>
  <si>
    <t>08.04.2020</t>
  </si>
  <si>
    <t>36,60,000.00</t>
  </si>
  <si>
    <r>
      <t xml:space="preserve">M/S Shahana Enterprise Parnanduali Magura                          </t>
    </r>
    <r>
      <rPr>
        <b/>
        <sz val="10"/>
        <rFont val="Calibri"/>
        <family val="2"/>
        <scheme val="minor"/>
      </rPr>
      <t xml:space="preserve">  Mobile no: +880-1860-216008</t>
    </r>
  </si>
  <si>
    <t>Goyerspur Union porishad Pond+13.40X5.00 m for 01 Nos Ghatla Goyespur Union porishad Pond.</t>
  </si>
  <si>
    <t>09.05.2021</t>
  </si>
  <si>
    <r>
      <t xml:space="preserve">Waliar Rahman, PTI Para, Magura                             </t>
    </r>
    <r>
      <rPr>
        <b/>
        <sz val="10"/>
        <rFont val="Calibri"/>
        <family val="2"/>
        <scheme val="minor"/>
      </rPr>
      <t>Mobile no: +880-01716-124156</t>
    </r>
  </si>
  <si>
    <t>waliarrahman56@gmail.com</t>
  </si>
  <si>
    <t>a)Gongarampur Union Parishad Pond + 11.60 X 5.00 m for 1 Nos Ghatla Gongarampur Union Parishad Pondb)Singra-Tilkhori High School Pond + 11.60 X 3.00 m for Singra-Tilkhori High School Pondc)Tallhori Union Parishad Pond + 11.60/ X 5.00 m for 1 Nos Ghatla  Tallhori Union Parishad Pond.d)Shalikha Upazila Parishad Pond + 15.20 X 5.00 m for 1 Nos Ghatla Shalikha Upazila Parishad Pond.e) Rayjadapur Addanga GPS Pond + 11.60 X 3.00 m for 1 Nos Ghatla Rayjadapur Addanga GPS Pond</t>
  </si>
  <si>
    <t>09.09.2020</t>
  </si>
  <si>
    <r>
      <t xml:space="preserve">  M/S Bizali Enterprise              Chaulia Bus Stand, Magura             </t>
    </r>
    <r>
      <rPr>
        <b/>
        <sz val="10"/>
        <rFont val="Calibri"/>
        <family val="2"/>
        <scheme val="minor"/>
      </rPr>
      <t>Mobile.No.    +880-1712-680351</t>
    </r>
  </si>
  <si>
    <t>1 Minor maintenance of 14.8m long RCC Box Culvert on Singra-Hatgopalpur via Moshakhali Road Salikha Portion at Ch 1633m under Salikha upazila district Magura. Road ID 255852008 2 Minor maintenance of 14.9m long RCC Box Culvert on Alamkhali-Singra Salikha Portion Road at Ch 5550m under Salikha upazila district Magura. Road ID255852004 3 Minor maintenance of 14.8m long RCC Box Culvert on Alamkhali-Singra Salikha Portion Road at Ch 5620m under Salikha upazila district Magura. Road ID255852004 4 Minor maintenance of 9.0m long RCC Box Culvert on Bunagati-Gongarampur via Pulum Bazar Road at Ch 7300m under Salikha upazila district Magura. Road ID 255852006</t>
  </si>
  <si>
    <t>(SubRB)</t>
  </si>
  <si>
    <t>19,27,714.900</t>
  </si>
  <si>
    <t>05.08.2021</t>
  </si>
  <si>
    <t>14.05.2022</t>
  </si>
  <si>
    <r>
      <t xml:space="preserve">  Md. Nuhudarul Huda  Matrisadanpara, Magura         </t>
    </r>
    <r>
      <rPr>
        <b/>
        <sz val="10"/>
        <rFont val="Calibri"/>
        <family val="2"/>
        <scheme val="minor"/>
      </rPr>
      <t>Mobile no:  +880-1799-356321</t>
    </r>
  </si>
  <si>
    <t xml:space="preserve">1) Major maintenance of 12.5m long RCC Slab Culvert on Jagla R&amp;H - Beroil Polita GC via Borosoli Ghat, Solai School, Batke baria bazar, Amuria bazar, Bluegram Road at Ch: 2450m 2) Major maintenance of 13.2m long RCC Girder Bridge on Jagla R&amp;H - Beroil Polita GC via Borosoli Ghat, Solai School, Batke baria bazar, Amuria bazar, Bluegram Road at Ch: 7715m  3) Major maintenance of 13.2m long RCC Slab Culvert on Baharbag bazar - Beroil Polita UP Road at Ch: 750m  4) Major maintenance of 61.5m long RCC Girder Bridge on Bunagati-Gongarampur via Pulum Bazar Road at Ch: 1897m SupRB/Mag/Maint/21-22/W-162
</t>
  </si>
  <si>
    <t>42,41,524.418</t>
  </si>
  <si>
    <t>08.05.2022</t>
  </si>
  <si>
    <r>
      <t xml:space="preserve">Shaikh  Md. Harun or-Rashid    T.T. DC Para. Bhaina Magura                       </t>
    </r>
    <r>
      <rPr>
        <b/>
        <sz val="10"/>
        <rFont val="Calibri"/>
        <family val="2"/>
        <scheme val="minor"/>
      </rPr>
      <t>Mobile no: +880-01711-024284</t>
    </r>
  </si>
  <si>
    <t xml:space="preserve">a)Minor Maintenance of 210m long PC Girder Bridge on Binodpur-Nohata road via Rajapur GC Road  at Ch.00.00m  [ Road b)Minor Maintenance of 9.75m Long RCC Box Culvert on Dohail-Nohata Road on  at Ch. 2594m                ]c)Minor Maintenance of 10.15m long RCC Box Culvert  on Magura-Bunagati road at Ch. 13400m      Maintenance of 6.20m long RCC Slab Culvert on Magura-Bunagati road at Ch. 11700m  or Maintenance of 210m Long PC Girder Bridge on  Jagdal R&amp;H Beroil Polita GC via Borosoil Ghat, Solai School, Batkebaria Bazar  at (Ch.17830m.)   f)Major Maintenance of 10.00m long RCC Box Culvert  on Alamkhali-Singra Road at Ch.2877m Major Maintenance of  10.00m  long RCC Box Culvert  on Magura-Bunagati Road at Ch.1645.00m [ Road   ID.No.255852003]                                                                                              </t>
  </si>
  <si>
    <t>07.11.2021</t>
  </si>
  <si>
    <r>
      <t xml:space="preserve">Jakir &amp; Brothers,Doarpar, Magura                              </t>
    </r>
    <r>
      <rPr>
        <b/>
        <sz val="10"/>
        <rFont val="Calibri"/>
        <family val="2"/>
        <scheme val="minor"/>
      </rPr>
      <t>Mobile no: +880-1711-232629</t>
    </r>
  </si>
  <si>
    <t>qazijakir.magura@gmail.com</t>
  </si>
  <si>
    <t>Maintenance of WMCA Building Semi Pucca Building under Magura Sadar Upazila, Dist. Magura</t>
  </si>
  <si>
    <r>
      <t xml:space="preserve">Krishna Padda Datta, Sher-E Bangla Road Jhenaidha.                       </t>
    </r>
    <r>
      <rPr>
        <b/>
        <sz val="10"/>
        <rFont val="Calibri"/>
        <family val="2"/>
        <scheme val="minor"/>
      </rPr>
      <t xml:space="preserve">Mobile no:+880-1711-396892 </t>
    </r>
  </si>
  <si>
    <t>krishnapadadattajnd@gmail.com</t>
  </si>
  <si>
    <t>Construction of Jogdal Union Land Office under Magura Sadar Upazila, Dist. Magura</t>
  </si>
  <si>
    <t>17,93,000.00</t>
  </si>
  <si>
    <r>
      <t xml:space="preserve">M/S Rupon Enter Prise Gobindapur, Jhenaidha.                     </t>
    </r>
    <r>
      <rPr>
        <b/>
        <sz val="10"/>
        <rFont val="Calibri"/>
        <family val="2"/>
        <scheme val="minor"/>
      </rPr>
      <t>Mobile no:+880-1711-395040</t>
    </r>
    <r>
      <rPr>
        <sz val="10"/>
        <rFont val="Calibri"/>
        <family val="2"/>
        <scheme val="minor"/>
      </rPr>
      <t xml:space="preserve"> </t>
    </r>
  </si>
  <si>
    <t>boshiruddin1969@gmail.com</t>
  </si>
  <si>
    <t>Construction of Sultanse ( Babukhali) Union Land Office under Mohammadpur Upazila, Dist. Magura</t>
  </si>
  <si>
    <t>29,80,440.00</t>
  </si>
  <si>
    <r>
      <t xml:space="preserve">M/S. JAMIR BISWAS ENTERPRISE, Dariapur, Magura      </t>
    </r>
    <r>
      <rPr>
        <b/>
        <sz val="10"/>
        <rFont val="Calibri"/>
        <family val="2"/>
        <scheme val="minor"/>
      </rPr>
      <t>Mobile no: +880-1716-511525</t>
    </r>
  </si>
  <si>
    <t>msjamirbiswasenterprise@gmail.com</t>
  </si>
  <si>
    <t>Construction of Ghoespur Union Land Office under Sreepur Upazila, Dist. Magura</t>
  </si>
  <si>
    <t>01.12.2020</t>
  </si>
  <si>
    <t>54,32,150.00</t>
  </si>
  <si>
    <r>
      <t xml:space="preserve">Md. Alamgir Kabir Nuton Bazar, Magura        </t>
    </r>
    <r>
      <rPr>
        <b/>
        <sz val="10"/>
        <rFont val="Calibri"/>
        <family val="2"/>
        <scheme val="minor"/>
      </rPr>
      <t xml:space="preserve">Mobile no:+880-1823-401665 </t>
    </r>
  </si>
  <si>
    <t xml:space="preserve">  mdalamgir.magura@gmail.com</t>
  </si>
  <si>
    <t xml:space="preserve">A. Construction of Drain from Sreepur RHD Bottola to  Sreepur SK rasel  Mini Stadium via Kumar river under &amp; Sreepur Upazila Parishad at (ch. 00m- 750m) under Sreepur Upazila. B) Construction of Internal Drain at Sreepur Upazila Parishad at ch: 00-250m under Sreepur Upazila  Dist: Magura,   </t>
  </si>
  <si>
    <t>(UTMIDP)</t>
  </si>
  <si>
    <t>27.01.2020</t>
  </si>
  <si>
    <t>19,50,000.00</t>
  </si>
  <si>
    <t xml:space="preserve">  KMR-PK (JV)                               Kukna, Magura                     Mobile no:   +880-1740646492 </t>
  </si>
  <si>
    <t>.
Construction of Two 2 Storied Rural Market Building With 04 Storied Foundation in Bhabonhati Bazar under Sadar Upazila Dist Magura.</t>
  </si>
  <si>
    <t xml:space="preserve">  
CRMIDP</t>
  </si>
  <si>
    <t>2,46,90,530.476</t>
  </si>
  <si>
    <t>18.12.2021</t>
  </si>
  <si>
    <r>
      <t xml:space="preserve">M/S Kazi Mahabubur Rahman ,Kobi Sukanto Sarok Adarsho Para,Jhenaidah                    </t>
    </r>
    <r>
      <rPr>
        <b/>
        <sz val="10"/>
        <rFont val="Calibri"/>
        <family val="2"/>
        <scheme val="minor"/>
      </rPr>
      <t>Mobile no:+880-1711-154577</t>
    </r>
  </si>
  <si>
    <r>
      <t xml:space="preserve">M/S. P. K. Traders                  Kukna, Magura .            </t>
    </r>
    <r>
      <rPr>
        <b/>
        <sz val="10"/>
        <rFont val="Calibri"/>
        <family val="2"/>
        <scheme val="minor"/>
      </rPr>
      <t>Mobile no:  +880-1819-721946</t>
    </r>
  </si>
  <si>
    <t xml:space="preserve">    pkghoshegp@gmail.com</t>
  </si>
  <si>
    <r>
      <t xml:space="preserve">  M/S. JAKAULLAH &amp; BROTHERS, Jibon Nagor, Chuadanga.         </t>
    </r>
    <r>
      <rPr>
        <b/>
        <sz val="10"/>
        <rFont val="Calibri"/>
        <family val="2"/>
        <scheme val="minor"/>
      </rPr>
      <t>Mobile no: +880-01712-868380</t>
    </r>
  </si>
  <si>
    <t>Construction of Two (2) Storied Rural Market Building (With 04 Storied Foundation) in Nakol Bazar, under Sreepur Upazila, Dist Magura.</t>
  </si>
  <si>
    <t>1,99.27,263.42</t>
  </si>
  <si>
    <t>16.07.2019</t>
  </si>
  <si>
    <t>20.07.2020</t>
  </si>
  <si>
    <r>
      <t xml:space="preserve">  M/S. Mim Enterprise   Dhoail Bazar, Mohammadpur, Magura   </t>
    </r>
    <r>
      <rPr>
        <b/>
        <sz val="10"/>
        <rFont val="Calibri"/>
        <family val="2"/>
        <scheme val="minor"/>
      </rPr>
      <t>Mobile no:  +880-1743-904097</t>
    </r>
  </si>
  <si>
    <t xml:space="preserve">  mdsamchurrahman@gmail.com</t>
  </si>
  <si>
    <t>Construction of Hazipur Muktijuddha Memorial Museum under Magura Sadar Upazila Dist Magura.</t>
  </si>
  <si>
    <t>60,38,526.80</t>
  </si>
  <si>
    <t>27.01.2021</t>
  </si>
  <si>
    <t xml:space="preserve">Manikganj </t>
  </si>
  <si>
    <t xml:space="preserve">M/S SOBAHAN ENTERPRISE
 Pro: S.M.A SOBAHAN 
15 No: Joyra
 Manikganj
Mobile No. </t>
  </si>
  <si>
    <t>sobahanenterprise1967@gmail.com</t>
  </si>
  <si>
    <t xml:space="preserve">Periodic Maintenance of Baniajuri Bus Stand - Zabra Bazar Road  Ch.00-2215m  [ Ghior ], Manikganj </t>
  </si>
  <si>
    <t>27-10. 2020</t>
  </si>
  <si>
    <t xml:space="preserve"> M/S Muslimi Traders
 Pro: Md Abdul Mozit
 Bachamara, Daulatpur 
Manikganj-1860
</t>
  </si>
  <si>
    <t>muslimitraders@gmail.com</t>
  </si>
  <si>
    <t xml:space="preserve">Periodic Maintenance of Daragram GC-Lowhati GC Delduar UZ Via Dighulia UP &amp; Pakutia Road  Ch.2600-7400m  [Saturia]  Manikganj </t>
  </si>
  <si>
    <t xml:space="preserve"> 24-01-2021</t>
  </si>
  <si>
    <t xml:space="preserve">G2G Tech Limited
Pro: Md. Nasir Uddin
 House # 272/Kha/3-d, West Agargaon
Sher-e-Banglanagar, Dhaka-1207
</t>
  </si>
  <si>
    <t xml:space="preserve">Periodic Maintenance of Defoltoli Bazar R&amp;H - Charigram GC Via Baldhara UP Road Ch.1600-3000m    [Singair] Manikganj </t>
  </si>
  <si>
    <t xml:space="preserve"> 02-02-2021</t>
  </si>
  <si>
    <t xml:space="preserve">Sultan and Co.
 Pro: MD Zobayed,
 KHA-50/1, Shop No- 1
Dango Mia Super Merket
      KhilKhat, Dhaka- 1229 
</t>
  </si>
  <si>
    <t>Sultanandco1996@gmail.com</t>
  </si>
  <si>
    <t xml:space="preserve">Periodic Maintenance of Baldhara UP Office Uttar Jamsha Bazar Jamsha UP Road from Ch.5275-7300m   [Singair]Manikganj </t>
  </si>
  <si>
    <t>01.10.2020</t>
  </si>
  <si>
    <t>21.01.2020</t>
  </si>
  <si>
    <t xml:space="preserve">M/S Shompa Enterprise
Pro: Shefali Rani Basak 
Chak Mirpur Daulatpur
 Manikganj
</t>
  </si>
  <si>
    <t>shampaenterprise1977@yahoo.com</t>
  </si>
  <si>
    <t>Periodic Maintenance of Katigramhat GC- Rajnagar Hat Via Atigram UP Road Ch.00-3100m   [Manikganj-S]</t>
  </si>
  <si>
    <t xml:space="preserve">Masud Construction, Pro: Sheikh Mohammad Masud,  Pouro Super Market (1st Floor ), Gazipur </t>
  </si>
  <si>
    <t>Periodic Maintenance of Hatipara UP-Burundi hat GC Via Banparil Bazar  Ch.00-4200m  [Manikganj-S]</t>
  </si>
  <si>
    <t>20.10.2020</t>
  </si>
  <si>
    <t xml:space="preserve"> SIMEC LIMITED
  Pro: Md. Abul Hossain 
 Shonim Tower, House # 55
 Road # Shah Makhdum Avenue, Sector # 12
Uttara, Turag, Dhaka-1230
</t>
  </si>
  <si>
    <t>info@simecltd.com</t>
  </si>
  <si>
    <t>Periodic Maintenance of Zaforganj GC-Aricha Ghat at NHW via Teota Road Ch.5375-8054m   [Shibalaya]</t>
  </si>
  <si>
    <t xml:space="preserve"> M/S Shuvo Enterprise
 Pro: Nanda Lal Basak
 Daulatpur Manikganj
</t>
  </si>
  <si>
    <t>senterprise69@yahoo.com</t>
  </si>
  <si>
    <t>Periodic Maintenance of Mohadebpur -Zitka GC via Gongasagar Road Ch.00-3002m [Shibalaya]</t>
  </si>
  <si>
    <t>10/27/2020</t>
  </si>
  <si>
    <t xml:space="preserve">: M/S Reba Construction 
  Pro: Sushil Kumar Saha
  Shakrail, Garpara
  Sadar, Manikganj
</t>
  </si>
  <si>
    <t>rebaconstruction@gmail.com</t>
  </si>
  <si>
    <t>Periodic Maintenance of Daragram GC-Lowhati GC Delduar UZ Via Dighulia UP &amp; Pakutia Road Ch.00-2600m   [Saturia] Manikganj</t>
  </si>
  <si>
    <t>10/18/2020</t>
  </si>
  <si>
    <t>01/25/2021</t>
  </si>
  <si>
    <t xml:space="preserve">M/S Bashar Enterprise
Pro: Md. Abul  Bashar
Village-Trsundy, P.O-Teuta 
Upazilla-Shibalaya
 District-Manikganj.
</t>
  </si>
  <si>
    <t>msbasharenterprise12@gmail.com</t>
  </si>
  <si>
    <t>Periodic Maintenance of Ghior Bazar-Hargaj UP Office via Chandra Kheya Ghat Road Ch. 00-2700m   [Saturia]</t>
  </si>
  <si>
    <t xml:space="preserve">M/S TALHA ENTERPRISE
 Pro: Habibur Rahman 
Soto Kaliakoyer, Singair
 Manikganj
</t>
  </si>
  <si>
    <t>Talhaenterprise1965@gmail.com</t>
  </si>
  <si>
    <t>Rehabilitation of Balirteck Hat GC- Horirampur Road  Ch.2500-3020m   [Manikganj-S]</t>
  </si>
  <si>
    <t>10/19/2020</t>
  </si>
  <si>
    <t xml:space="preserve">Prevalent Construction
 Pro: MD AZIZUR RAHMAN
 Road # 32, House # 17
 Pallabi, Dhaka-1216
</t>
  </si>
  <si>
    <t>robin.pc02@gmail.com</t>
  </si>
  <si>
    <t>Periodic Maintenance of Dakshin Charigram Bazar-Jamsha UP Office Road   Ch.00-1550m   [Singair] Manikganj</t>
  </si>
  <si>
    <t>10/28/2020</t>
  </si>
  <si>
    <t xml:space="preserve">M/S MON ENTERPRISE
Pro:Md. Masudur Rahman 
BAROBARIA, SHAHABELISHAR
 DHAMRAI, DHAKA
</t>
  </si>
  <si>
    <t>msmonenterprise.bd@gmail.com</t>
  </si>
  <si>
    <t>Periodic Maintenance of Atipara UZR Paragram GC- Amin Bazar GC Road   Ch.00-1670m   [Singair]</t>
  </si>
  <si>
    <t>01/17/2021</t>
  </si>
  <si>
    <t xml:space="preserve">M/S. Abid Enterprise
 Pro:Md. Ajadul Islam
 Gorpara, Sadar
Manikganj
</t>
  </si>
  <si>
    <t>abidenterprise70@gmail.com</t>
  </si>
  <si>
    <t xml:space="preserve">Periodic Maintenance of Ulail UP OfficeRupsha-Upazila H/Q Tepra Road Ch.4300-6800m   [Shibalaya]  </t>
  </si>
  <si>
    <t xml:space="preserve">NABIHA TRADE ENTERPRISE
 Pro:Mis. Sharmeen  Islam 
47/7/A, Road-6, Shekhertak
 Mohammadpur, Dhaka-1207
</t>
  </si>
  <si>
    <t>Periodic Maintenance of Borojola FRB-Nayabari Hat Road  Ch..00-1500m [Daulatpur] Manikganj</t>
  </si>
  <si>
    <t>01/14/2021</t>
  </si>
  <si>
    <t xml:space="preserve">M/S. ICON CONSTRUCTION
 Pro: Md. Shahidul Islam
Degrre Hugra, Anuhala
 Tangail Sadar
Tangail
</t>
  </si>
  <si>
    <t>msiconconstruction@gmail.com</t>
  </si>
  <si>
    <t>Periodic Maintenance of Balirtack Hat GC- Jhitka GC Via Shotti Bazar Road Ch.00-455m &amp; Ch.1940m-3020m  [Manikganj-S]</t>
  </si>
  <si>
    <t xml:space="preserve">M/s. Bismilla Enterpirse
 Pro: Nazmul Alim Khan 
 Kouri, Gala, Harirampur
 Manikganj
</t>
  </si>
  <si>
    <t>nazmulalim_khan@yahoo.com</t>
  </si>
  <si>
    <t>Periodic Maintenance of Manikganj Singair RHD Road at Betila - Balirteck hat Road   Ch.9494-9950m [Manikganj-S]</t>
  </si>
  <si>
    <t xml:space="preserve">M/S RANA ENTERPRISE,
 Pro: Masud Rana,  
BISSHONATHPUR,GORPARA,
MANIKGANJ
</t>
  </si>
  <si>
    <t>ranaenterprise1991@yahoo.com</t>
  </si>
  <si>
    <t>Periodic Maintenance of Ghior UP-Baratia UP Road Ch. 5530-6215m  [Ghior]</t>
  </si>
  <si>
    <t xml:space="preserve">G2G Tech Limited
Pro: Md. Nasir Uddin
House # 272/Kha/3-d 
West Agargaon, Sher-e-Banglanagar
 Dhaka-1207
</t>
  </si>
  <si>
    <t>Periodic Maintenance of Taluknagar Bazar-Ulail Bazar -Terosree PoilaUP Office via kolia Up Office Road Ch.1185-1890m &amp; Ch.2110-2885m [Daulatpur]</t>
  </si>
  <si>
    <t xml:space="preserve">M/S Apex Enterprise
 Pro: Sultanul, Azam Khan
 07, East Dashora, Sadar
Manikganj-1800
</t>
  </si>
  <si>
    <t>apexenterprise61@yahoo.com</t>
  </si>
  <si>
    <t>Periodic Maintenance of Daulatpur H.Q-Samganj GC via Abudanga River Ghat Road Ch.4020-5120m [Daulatpur]</t>
  </si>
  <si>
    <t xml:space="preserve">M/S Shamim Enterprise
Pro:  Md. Shamim Mia
      Garpara, Manikganj-1802
</t>
  </si>
  <si>
    <t>shamimenterprise74@yahoo.com</t>
  </si>
  <si>
    <t>Periodic Maintenance of Ghior-Tilli via Singjuri Bazar Road   Ch. 3935-4134m Bridge approach [Ghior]</t>
  </si>
  <si>
    <t xml:space="preserve">M/S NURA NUSRAT CORPORATION
Pro:  md samad hossain 
 panjankhara,gorpara
manikganj
</t>
  </si>
  <si>
    <t>msnuranusratcorporation16@gmail.com</t>
  </si>
  <si>
    <t>Periodic Maintenance of Baliati UP Office-Amta UP Office Road via Khalilabad Road Ch. 32-1585m [Saturia] Manikganj</t>
  </si>
  <si>
    <t xml:space="preserve">M/S Ghose International
 Pro: Prodib Kumar Ghose
 Elenga, Kalihati
Tangail
</t>
  </si>
  <si>
    <t>Periodic Maintenance of Baraid Gopalpur Bazar-Gopalpur Feryghat Road Ch.00-983m [Saturia] Manikganj</t>
  </si>
  <si>
    <t>12/25/2020</t>
  </si>
  <si>
    <t xml:space="preserve">Nishi Tech Enterprise
 Pro:KM Sirajul Islam
 K-3 Estren Housing,South Banasree
 Khilgaon Dhaka-1219
</t>
  </si>
  <si>
    <t>ntenterprise87@gmail.com</t>
  </si>
  <si>
    <t>Periodic Maintenance of Ghoriala-Gala Road Ch.00-1013m [Daulatpur] Manikganj</t>
  </si>
  <si>
    <t>10/20/2020</t>
  </si>
  <si>
    <t>12/26/2020</t>
  </si>
  <si>
    <t xml:space="preserve">M/S RINA ENTERPRISE
 Pro: Md Jane Alom 
 Ghior Bazar 
 Manikganj
</t>
  </si>
  <si>
    <t>msrinaenterprise01@gmail.com</t>
  </si>
  <si>
    <t>Rehab of 01 no. single vent 3.00m x 2.60m RCC Box Culvert On Balirtack Hat GC- Jhitka GC Via Shotti Bazar Road Ch.2080m [Manikganj-S]</t>
  </si>
  <si>
    <t xml:space="preserve">M/S A H M Bricks 
 Pro:Abdul Alim,
 Charigram, Singair
 Manikganj
</t>
  </si>
  <si>
    <t>ahmbricks1980@yahoo.com</t>
  </si>
  <si>
    <t>Rehab of 01 no. single vent 1.50mx1.50m RCC Box culvert on Baraid Gopalpur Bazar-Gopalpur Feryghat Road Ch.752m [Saturia] Manikganj</t>
  </si>
  <si>
    <t>01/24/2021</t>
  </si>
  <si>
    <t xml:space="preserve">M/S Jalil Traders
     Pro: Md. Abdul Jalil
    Joyra, Jagir, Manikganj
</t>
  </si>
  <si>
    <t>jalil.mganj@gmail.com</t>
  </si>
  <si>
    <t>Emergency Maintenance of Daragram GC - Nagorpur GC Via Savar &amp; Sonika Bazar Road Ch. 1400-3000m. [Saturia] Manikganj</t>
  </si>
  <si>
    <t>11/21/2020</t>
  </si>
  <si>
    <t xml:space="preserve">M/S Nabogram Traders
 Pro: Gazi Abdul Mukit
Nabogram, Naogao, Sadar
 Manikganj
</t>
  </si>
  <si>
    <t>nabogramtraders@gmail.com</t>
  </si>
  <si>
    <t>Emergency Maintenance of Daragram GC - Bangladesh hat GC Via Haragaj &amp; char Tilli Bazar Road Ch. 1000-7000m. [Saturia]</t>
  </si>
  <si>
    <t xml:space="preserve">G2G Tech Limited
Pro: Md. Nasir Uddin
House # 272/Kha/3-d 
West Agargaon, Sher-e-Banglanagar
Dhaka-1207
</t>
  </si>
  <si>
    <t xml:space="preserve">Periodic Maintenance of Basta Bazar-Kasherchar Bazar Road via Dhalla U.P Office Road Ch.00-2605m (Road ID- 356823011) [Singair] Manikganj
</t>
  </si>
  <si>
    <t>Marco_Maksud (JV) ,132, Girls School Road, Sadar, Manikgonj.</t>
  </si>
  <si>
    <t>marcomaksudjv@gmail.com</t>
  </si>
  <si>
    <t>Periodic Maintenance of Ghior-Tilli via Singjuri Bazar Road Ch. 00-3935m (Road ID-356222007) (Re-Seal)  [Ghior]   Manikganj</t>
  </si>
  <si>
    <t>03/17/2021</t>
  </si>
  <si>
    <t>MARCO.INTERNATIONAL, Press Club Building (3rd Floor), Sadar, Narshingdi.</t>
  </si>
  <si>
    <t>marco.belabo@gmail.com</t>
  </si>
  <si>
    <t xml:space="preserve">M/S MAKSUD ENGINEERING WORKS, Shibalaya, Manikganj </t>
  </si>
  <si>
    <t>maksudengineering1972@gmail.com</t>
  </si>
  <si>
    <t>M/S SUMON ENTERPRISE-M/S ABUL TRADERS (JV) Angaria, Singair, Manikgonj</t>
  </si>
  <si>
    <t>sumonabuljv@gmail.com</t>
  </si>
  <si>
    <t xml:space="preserve">Periodic Maintenance of Andharmanik GC-Nayerhat GC Road   Ch.00-2500m (Road ID-
356282002) (Overlay)  [Harirampur] manikganj 
</t>
  </si>
  <si>
    <t xml:space="preserve">M/S Sumon Enterprise
Manikgonj,Zadurchar, Hemayethpur, Savar, Dhaka.
</t>
  </si>
  <si>
    <t xml:space="preserve">M/S Abul Traders
Angaria, Singair, Manikgonj
</t>
  </si>
  <si>
    <t>abultraders12@yahoo.com</t>
  </si>
  <si>
    <t>Periodic Maintenance of Andharmanik GC-Nayerhat GC Road from Ch.00m-2500m [Road ID 356282002] [Overlay] [Harirampur]</t>
  </si>
  <si>
    <t xml:space="preserve"> M/S. S.K Timber Traders
 Kalibari road, Adalotpara 
Tangail
</t>
  </si>
  <si>
    <t>mssktembert@gmail.com</t>
  </si>
  <si>
    <t xml:space="preserve">Periodic Maintenance of Andharmanik GC-Nayerhat GC Road Ch.2500-6615m (Road ID 356282002) [Harirampur] </t>
  </si>
  <si>
    <t>2,78,59,397.517</t>
  </si>
  <si>
    <t>M/S Anowar Traders, Pro: Md. Anowar Hossain, Chanchkoir Bazar, Natore</t>
  </si>
  <si>
    <t>anowartrade@gmail.com</t>
  </si>
  <si>
    <t>Part-A. Improvement of Saturia GC-Noyadingi Dhaka Aricha NHW via Mohishaloha road Shekhori nagar to ghawla road Saturia portion by BC at ch.2020-5250m (ID No. 356702007)  Part-B. Costruction of 1x4.0mx4.0m RCC Box culvert on the same road at ch.3895m under Saturia upazila, District: Manikganj</t>
  </si>
  <si>
    <t>GDP-4</t>
  </si>
  <si>
    <t xml:space="preserve">3,79,70,000.112 </t>
  </si>
  <si>
    <t>08/31/2020</t>
  </si>
  <si>
    <t xml:space="preserve">Dolly Construction Ltd
Pro: Muhammad Nasir Uddin
Sena Kalyan Bhaban, Suit # 1602
195 Motijheel C/A. Dhaka-1000.
</t>
  </si>
  <si>
    <t>Widening and Strengthening of Singair-Paragram GC-via Manikganj GC &amp; Sirajpur Hat road ch000-9000m Under Upazila: Singair, District: Manikganj ( Road ID-356822001).</t>
  </si>
  <si>
    <t>12,70,62,140.76</t>
  </si>
  <si>
    <t>03/24/2020</t>
  </si>
  <si>
    <t>09/30/2021</t>
  </si>
  <si>
    <t xml:space="preserve">M/S Das Traders
Pro: Papon Kumar Bhanu
Dewla, Sadar, Tangail.
</t>
  </si>
  <si>
    <t>Widening and Strengthening of Manikganj-Bangladesh Hat Tilli- Sonka Nagarpur Road at Ch.000-7655 Under Upazila: Sadar, District: Manikganj ( Road ID-356462001).</t>
  </si>
  <si>
    <t>10,21,20,604.277</t>
  </si>
  <si>
    <t>M/S.Nabila Enterprise - M/S. Krishna Studio(JV) Bisic Road, Thanapara, Tangail</t>
  </si>
  <si>
    <t>nabila.krishnajv20@gmail.com</t>
  </si>
  <si>
    <t>a) Construction of Katakhali khal WRS 3V2.5m2.5m at Ch.0475km (b) Construction of WMCA office 12.0m6.0m (c) Electrical works of WMCA office (d) Supply of office Furniture of WMCA Office (e) Documentation of Works (f) Provisional sum of Katakhali Sub-Project SP ID-71005 under Upazila Ghior, District: Manikganj  2019-20   (4th call)</t>
  </si>
  <si>
    <t>SSWRDPPHASE-2</t>
  </si>
  <si>
    <t>11/16/2020</t>
  </si>
  <si>
    <t>08/22/2021</t>
  </si>
  <si>
    <t xml:space="preserve">M/S Nabila Enterprise
Bisic Road, Thanapara 
Tangail
</t>
  </si>
  <si>
    <t>nabila_enterprise113@yahoo.com</t>
  </si>
  <si>
    <t>M/S Krishna Studio, Hospital Road, Kalihati, Tangail</t>
  </si>
  <si>
    <t>ms.krishnastudio@gmail.com</t>
  </si>
  <si>
    <t xml:space="preserve">M/S S Hossain - M/S.Nabila Enterprise(JV)Bscic road Thanapara Tangail. </t>
  </si>
  <si>
    <t>shossain.nabilajv20@gmail.com</t>
  </si>
  <si>
    <t xml:space="preserve">Rehabilitation of Manikganj-Bangladesh hat-Tilli-Kolia-Sonka-Nagarpur GC road Doulatpur part Ch.0000-8040m (ID-356102007) Upazila Daulatpur District Manikganj [Salvage </t>
  </si>
  <si>
    <t>01/21/2022</t>
  </si>
  <si>
    <t>M/S Hossain Enterprise Bscic Road, Thana Para, Tangail</t>
  </si>
  <si>
    <t xml:space="preserve">M/S Nabila Enterprise
Bisic Road, Thanapara, Tangail
</t>
  </si>
  <si>
    <t>Rehabilitation of Manikganj-Bangladesh hat-Tilli-Kolia-Sonka-Nagarpur GC road Doulatpur part Ch.0000-8040m (ID-356102007) Upazila Daulatpur District Manikganj [Salvage cost. Tk.2661021.00]</t>
  </si>
  <si>
    <t xml:space="preserve">M/S Geneva International
Plot No. 143, Road No. 8, block -B ,Section-12, Pollobi, Mirpur, Dhaka.
</t>
  </si>
  <si>
    <t>Rehabilitation of Manikgonj-Sigair R&amp;H at Mitora to Burundi Hat GC road. ID-356462004 Ch. 3500- 7400 Km. Under Upazila Manikganj-S, District Manikganj.</t>
  </si>
  <si>
    <t>for Rehabilitation of (a) Dhaka-Aricha NHW Shibrampur-Machain GC via Rupsha Road. ID-356782004 Ch.0000-11575 km under Upazila Shivalaya District Manikganj Salvage cost 1948652.00 (b) Teota UP Office-Jafargonj GC poila Road. ID-356783001 Ch.0000-5710 km under Upazila: Shivalaya, District: Manikganj. (Salvage cost 922616.00)</t>
  </si>
  <si>
    <t xml:space="preserve">M/S OBONI ENTERPRISE
 Gopalpur, Sadar, Tangail.
</t>
  </si>
  <si>
    <t>obonienterprise@gmail.com</t>
  </si>
  <si>
    <t>Rehabilitation of Manikganj-Bangladesh hat-Tilli-Kolia-Sonka-Nagarpur GC road Saturia part . Ch.0000-6750 m. (ID-356702006) Upazila Saturia, District Manikganj (Salvage cost Tk.900314.00)</t>
  </si>
  <si>
    <t>6,52,95,709.382</t>
  </si>
  <si>
    <t xml:space="preserve">M/S. Anowar Traders
Pro:Md. Anowar Hossain
Chanchkoir Bazar, Sadar
Natore
</t>
  </si>
  <si>
    <t>Construction of RCC Road at Platfrom at Saturia Bazar at Ch.00-1712m under Saturia Upazila, District: Manikganj [Salvage cost. Tk.4239739.00]</t>
  </si>
  <si>
    <t>3,93,75,200.001</t>
  </si>
  <si>
    <t>M/S Anik Trading Corporation, H-102/6, Bir Uttam Ziaur Rahaman Road, Bonani, Dhaka-1213</t>
  </si>
  <si>
    <t>aniktradingcorporation22@gmail.com</t>
  </si>
  <si>
    <t xml:space="preserve">Commencement for Construction of RCC Road from Ghior UP-Baratia UP road at Ch.00-1245m Under Ghior Upazila, District: Manikganj [Road ID No.356223001] ( Salveg cost: 2748333.00)
</t>
  </si>
  <si>
    <t>20/03/20</t>
  </si>
  <si>
    <t>M/S MARIA ENTERPRISE, Horgoj Saturia Manikganj</t>
  </si>
  <si>
    <t>Mariaenterprise1983@gmail.com</t>
  </si>
  <si>
    <t>Improvement of   Saturia GC and Baliati Katcha Bazar Saturia Upazila District Manikganj Salvage cost.Tk.140976.00</t>
  </si>
  <si>
    <t xml:space="preserve">72,47,586.100 </t>
  </si>
  <si>
    <t>atika.sarkerJV Langal Bandh Nagar, Barpara, Bandar, Narayanganj</t>
  </si>
  <si>
    <t>litonsarker1972@gmail.com</t>
  </si>
  <si>
    <t>(1) Improvement of Nayarchar Nihond Abdul Gani high school-Khanbari R &amp;H Dakbanglo-Kalibari connective road by BC Ch.1500- 3000m (Road ID-356782006)  (2). Improvement of Amdala club kast khakra road by BC Ch.00-1382m Road ID-356785023 Under Upazila Shibalaya District Manikganj [Salvage cost. Tk.684844] (3rd Call) [ Salvage cost. Tk.684844.00]</t>
  </si>
  <si>
    <t>2,97,44,645.963</t>
  </si>
  <si>
    <t>10/13/2021</t>
  </si>
  <si>
    <t>M/S S. Sarker Enterprise
Vill. Khidirpur, Post. Lotabdi, PS. Sirajdikhan, Dist. Munshiganj</t>
  </si>
  <si>
    <t>Atika Project &amp; Workshop,    Langal Bandh Nagar, Barpara, Bandar, Narayanganj</t>
  </si>
  <si>
    <t xml:space="preserve"> atikaproject2007@gmail.com</t>
  </si>
  <si>
    <t xml:space="preserve"> (1) Improvement of Diabari Chala UP-Pirdangi via kochua Bazar road by BC Ch.00-1750m  (ID No.356283007)  (2) Improvement of Sonakanda Chourasta Farm-Bangala road by BC Ch.710-1710m under Harirampur Upazila, District Manikganj (ID No.356284023) (5th call) [Salvage cost.Tk.394882.00]</t>
  </si>
  <si>
    <t>3,01,39,619.25</t>
  </si>
  <si>
    <t xml:space="preserve">M/S. Rimi Nerman Sangstha
  House # 481, Road # 08, DOHS Baridhara, Gulshan, Dhaka
</t>
  </si>
  <si>
    <t xml:space="preserve"> tendersel2013@gmail.com</t>
  </si>
  <si>
    <t>(1) Improvement of Barongail college mohadebpur girls school Mohadebpur Union degree collage Barongail-mohadebpur girls high school Road by BC Ch.00-706m (Road ID-356785007) ( 2) Improvement of Shimulia up office Bilnali jme Mosque Barongail GC via Roghunathpur road by BC Ch.2370-5322m (Road ID-356783006) Under Upazila Shibalaya,  Dist: Manikganj [Salvage cost. Tk.1579218.00]</t>
  </si>
  <si>
    <t>3,64,11,595.457</t>
  </si>
  <si>
    <t>09/29/2020</t>
  </si>
  <si>
    <t xml:space="preserve">Geneva International
 Pro: Md: Anisuzzaman 
11/C, Avenue-3, Line-12
 Plot-1, Mirpur, Dhaka
</t>
  </si>
  <si>
    <t xml:space="preserve">(1) Maintenance of Talebpur UP office to Madhobpur Bazar via Barta Road Ch.00-1700m done overlay by 25mm. Carpeting &amp; seal coat (ID No. 356823020) Under Upazila: Singair, District: Manikganj (2) Maintenance of Islamnagar Bazar to kangsha chourasta pacca road via gazikhali bridge road Ch. 00-800m (ID No. 356824171) overlay by 25mm. Carpeting &amp; seal coat Under Upazila: Singair, District: Manikganj (3) Improvement of Defaltoli Bazar R&amp;H -Charigram GC via Baldhara UP Road ch.00-1600m (ID No.356822010) Under Upazila: Singair, District: Manikganj [Salvage cost.Tk.197053.00] </t>
  </si>
  <si>
    <t>1,79,98,804.962</t>
  </si>
  <si>
    <t>02/24/2021</t>
  </si>
  <si>
    <t>Sumon Leon JV Zadurchar, Hemayethpur, Savar, Dhaka.</t>
  </si>
  <si>
    <t>leonsumonjv@gmail.com</t>
  </si>
  <si>
    <t xml:space="preserve">Improvement of Singair UP-Baira GC via Talebpur UP by BC at Ch.4500-7500m (ID No. 356823014) Under Upazila: Singair, District: Manikganj </t>
  </si>
  <si>
    <t>2,13,99,999.00</t>
  </si>
  <si>
    <t>10/24/2021</t>
  </si>
  <si>
    <t xml:space="preserve">M/S Sumon Enrteprise
      Zadurchar, Hemayethpur
     Savar, Dhaka
</t>
  </si>
  <si>
    <t xml:space="preserve">M/S Leon Enterprise
      Zadurchar, Hemayethpur
     Savar, Dhaka
</t>
  </si>
  <si>
    <t>Navana Construction Ltd. Islam Chamber (4th floor), 125/A, Motijheel, C/A Dhaka-1000</t>
  </si>
  <si>
    <t>Construction of 315m Long PC Girder Bridge over the Chandahar River at Maniknagar GC-Itavara RHD Via Anando Bazar  Road at Ch.200m. Under SingairUpazila,dist:Manikganj.(Package No.CIB-Man-W-29)</t>
  </si>
  <si>
    <t xml:space="preserve">34,86,33,530.279 </t>
  </si>
  <si>
    <t xml:space="preserve">Orient Trading  &amp; Builders Ltd. and M/S. Kohinoor Enterprise JV. House # 80,Flat no. 6/B, Road # 2, Chairmanbari, Banani, Dhaka-1213. </t>
  </si>
  <si>
    <t>otblmkebd@gmail.com</t>
  </si>
  <si>
    <t>Construction of 365m Long PSC Girder Bridge over the river Kaligonga at Ch.2850m on PBS -Bilanalai-Singjuri UP vai Bayakanthapur, Baliabadha road (Alhaj kazi Golam Hossain road)  under Ghior Upazila District:Manikganj. (Road ID: 356223008) (Package No.CIB-Man-W-30)</t>
  </si>
  <si>
    <t xml:space="preserve">30,45,00,000.002 </t>
  </si>
  <si>
    <t xml:space="preserve">Orient Trading  &amp; Builders Ltd.  House No. 80, Flat No. 6B, Road No. 02, Chairmanbari, Banani, Dhaka-1213, Bangladesh. </t>
  </si>
  <si>
    <t xml:space="preserve">  M/S. Kohinoor Enterprise,   Dadpur Lodge, Kawnia 1st Lane, Barishal Sadar, Barishal.</t>
  </si>
  <si>
    <t>M/S Das Traders, Dewla, Tangail.</t>
  </si>
  <si>
    <t>Widening and Strengthening of Manikganj-Bangladesh Hat Tilli-Sonka Nagpur Road at Ch. 0.00-7655m under Upazila: Sadar, District Manikganj. Road ID No-356462001.</t>
  </si>
  <si>
    <t>M/S Dolly Construction Ltd.Sena Kalyan Bhaban, Suit No-1602,195 Motigheel C/A Dhaka-1000</t>
  </si>
  <si>
    <t>Widening and Strengthening of Singair-Paragram GC-via Manikganj GC &amp; Sirajpur Hat road (ch. 000-9000m) under Upazila: Singair, District Manikganj. Road ID No- 356822001.</t>
  </si>
  <si>
    <t>M/S. Saleh &amp; Brothers, Laxmipur, Faridpur</t>
  </si>
  <si>
    <t>salehandbrothers@gmail.com</t>
  </si>
  <si>
    <t xml:space="preserve">a) Rehabilitation of Manikganj -Singair RHD at Motora Bazar-Krishnopur UP via Aurongabad bazar, GujurinRoad from Ch:6080-7280m. b)  Rehabilitation of Dhaka-Aricha NHW-gultia REB Office-Singair Bazar via char Maizk BM College Road from Ch:00-2000m. c)  Rehabilitation of Hijuli  Bazar-Krishnapur UP via Barahir Char Bazar Road from Ch:00-5000m. </t>
  </si>
  <si>
    <t>FDDR</t>
  </si>
  <si>
    <t xml:space="preserve">M/S  L. Rahman Traders, Sadar, Manikganj  </t>
  </si>
  <si>
    <t>mslrahmantraders@yahoo.com</t>
  </si>
  <si>
    <t>Kandapara Bazar - Shakrail Bazar (Sadar) Road via Fukurhati UP Office, Under Saturia upazila Dist: manikganj</t>
  </si>
  <si>
    <t xml:space="preserve">M. Ahteshamul Haque, Jail Road, Dinajpur. </t>
  </si>
  <si>
    <t>m61ehaque@gmail.com</t>
  </si>
  <si>
    <t>Kandapara Bazar - Shakrail Bazar (Sadar) Road via Fukurhati UP OfficeUnder Saturia upazila Dist: manikganj</t>
  </si>
  <si>
    <t xml:space="preserve">M/S JAHANARA SAYLA TRADERS,  Sadar, Manikganj </t>
  </si>
  <si>
    <t>jahanarasayla1966@gmail.com</t>
  </si>
  <si>
    <t>Gala UP Office(Jhitka G.C)- Bijoynagor Hat Via Dafadarpara Road. Under Harirampur Uapazila Dist: Manikganj</t>
  </si>
  <si>
    <t>Improvement of Dhulondi-Baliakhora Pacharkanda Bazar-Singuri UP Road from Ch.  6900-10065m  under Ghior Upazila, District Manikganj. Road ID No 356223005</t>
  </si>
  <si>
    <t>MR Enterprise, Vill: Nazirpur, P.O: Joymontop, P.S: Sigair, Dist: Manikganj.</t>
  </si>
  <si>
    <t>mrenterprise63@yahoo.com</t>
  </si>
  <si>
    <t>Improvement of Rupa ( Rupsha ) Bazar ( Purbopara More ) - Dakhin Shakrail Road from  Ch: 00-2315m under Shibalaya  Upazila,  District Manikganj Road ID No: 356784007</t>
  </si>
  <si>
    <t>M/S Hanif Traders, Joyra, Jagir, Manikganj</t>
  </si>
  <si>
    <t>haniftraders31@yahoo.com</t>
  </si>
  <si>
    <t>Improvement of Taluknagar Bazar-Ulail Bazar-Terosree (Poila UP Office road by BC from  Ch: 5467-6780m under Daulatpur  Upazila,  District Manikganj Road ID No: 356103001</t>
  </si>
  <si>
    <t xml:space="preserve">M/S Shovo Enterpeise , Daulatpur, Manikganj </t>
  </si>
  <si>
    <t xml:space="preserve"> senterprise69@yahoo.com</t>
  </si>
  <si>
    <t>Rehabilitation of Gazisail UZR- Taluknagar bazar road from Ch. 0+000-0+885m km under Daulatpur upazila,District Manikganj. Road ID No 356704026</t>
  </si>
  <si>
    <t>M/S. Taposh Traders &amp; M/S Talukder International (JV.) 610, Kazipara, Kafrul, Mirpur, Dhaka</t>
  </si>
  <si>
    <t>ttandtijv@gmail.com</t>
  </si>
  <si>
    <t>a Improvement of Kolia Bazar - Hatail road from Ch. 00-1500m. ID no 356105009b Improvement of Tutium - Bilpouli road from Ch. 2000-2900m. ID no 356105060c Improvement of Uyail Barder - Ahulia road from Ch. 00-2150m. ID no 356105002Under Daulatpur Upazila District Manikganj.</t>
  </si>
  <si>
    <t xml:space="preserve">
 M/S. Taposh Traders,BSCIC Road, Thana Para, Tangail
</t>
  </si>
  <si>
    <t>taposh.sharif@gmail.com</t>
  </si>
  <si>
    <t>M/S Talukder International,Rajaghat, Fulbaria, Savar, Dhaka</t>
  </si>
  <si>
    <t>mawlad69@gmail.com</t>
  </si>
  <si>
    <t xml:space="preserve">M/s Nurjahan Engineering, Bandutia, Manikganj </t>
  </si>
  <si>
    <t>nurjahanengineering@yahoo.com</t>
  </si>
  <si>
    <t>Improvent of Balla U.P-Machain G.C Road By BC from Ch. 00-1500 under Harirampur Upazila District Manikganj Road ID no: 356283022</t>
  </si>
  <si>
    <t>M/S Sreety Enterprise, Barrah, Nawabganj, Dhaka.</t>
  </si>
  <si>
    <t>mssreetyenterprise2015@yahoo.com</t>
  </si>
  <si>
    <t>Improvement of Diabari ( Chala U.P)-Maniknagor Bazar road By BC from Ch.1100-3280m under Hariranpur Upazila Drstrict Manikganj Road ID no : 356283008</t>
  </si>
  <si>
    <t>Improvement of Lowta DR - Shatti Bazar, Balirtek  G.C  road  by  B .C Road from  CH: 00-2000m under Harirampur  Upazila, District Manikganj Road ID: 356282006</t>
  </si>
  <si>
    <t>Improvement of Dhalla - Fordnagar UNR (Krishnachua Tree ) road to Dhalla GPS via Ghalla Khanpara &amp; Bhuyan  Bari mosque Road by BC  from  Ch. 00-2075m  under  Singair  Upazila District,  Manikganj  Road Id  No: 356824125.</t>
  </si>
  <si>
    <t>a) Improvement of Chotto Kaliakoir Bazar - Bimaile Gravayard via Rashid Dewan House Road  from  Ch. 00-2280m  under  Singair  Upazila District,  Manikganj  Road Id  No: 356824103b) Improvement of Syesta UP Office Ramnagar Bazar road via Kanainagar Road from  Ch- 00-1700m  under singair Upazila, Dristrct Manikganj. Road ID No: 356823018</t>
  </si>
  <si>
    <t xml:space="preserve">Improvement of Singair Baira UZR to Dhaka Manikganj R&amp;H via Baira GC Road at Ch. 00-1500m by BC under Upazila: Singair District: Manikganj. Road ID 356824129 b) Improvement of Rajibpur Bazar-Atigram UP Road by BC from  Ch. 00-1000 under Sadar Upazila   District  Manikjang  Road  ID: 356463015. </t>
  </si>
  <si>
    <t xml:space="preserve">b) Improvement of Rajibpur Bazar-Atigram UP Road by BC from  Ch. 00-1000 under Sadar Upazila   District  Manikjang  Road  ID: 356463015. </t>
  </si>
  <si>
    <t>a) Improvement of Katigram (Atigram )  UP Soyapur Bazar via Farir char (Bazar ) Road by BC from  Ch. 1560-2560 under Sadar Upazila   District  Manikjang  Road  ID: 356463012. b) Improvement of Katigram Bazar-Choto Katigram  Road by BC from  Ch. 00-1000 under Sadar Upazila   District  Manikjang  Road  ID: 356465036.</t>
  </si>
  <si>
    <t>M/S Salim Enterprise and Surma Enterprise JV.</t>
  </si>
  <si>
    <t>salimsurmajv@gmail.com</t>
  </si>
  <si>
    <t>Construction of 60.00m long RCC Bridge Garpara UP on Sakaril River road at ch: 2500m under Sadar Upazila   District  Manikjang  Road  ID: 356465125.</t>
  </si>
  <si>
    <t xml:space="preserve"> M/S. Salim Enterprise, Joypara Dohar Dhaka</t>
  </si>
  <si>
    <t xml:space="preserve">M/s Shorab Enterprise, Bandutia, Manikganj </t>
  </si>
  <si>
    <t>shorabenterprise@yahoo.com</t>
  </si>
  <si>
    <t>Improvement of Putail (Bazar) Bridge-Krisnogor Abdus Samad Molla House via Moddho putil GPS Road from Ch. 00-400.00m Under Sadar Upazila, District:Manikganj Road ID-</t>
  </si>
  <si>
    <t xml:space="preserve">M/s Faruque Traders, Shibalaya, Manikganj </t>
  </si>
  <si>
    <t>faruquetraders.bd@gmail.com</t>
  </si>
  <si>
    <t>Improvement of Manikganj - Singair RHD at Mitora Bazar (Awarngobad) -Krishnapur UP via Awarngobad Gujuri  Road from Ch. 500-1250.00m Under Sadar Upazila, District:Manikganj Road ID-356463019</t>
  </si>
  <si>
    <t>SHM-JV,   297 West Dashora Manikganj</t>
  </si>
  <si>
    <t>Shmjv2019@yahoo.com</t>
  </si>
  <si>
    <t>Construction of 60.00m long RCC Girder Bridge on Khal East Side of Betila Bazar Road at Ch. 100m under Sadar Upazila   District  Manikjang  Road  ID: 356463003.</t>
  </si>
  <si>
    <t>M/S Sthapati Construction, 07 No Land Office Lene, Manikganj</t>
  </si>
  <si>
    <t>sthapaticonst@yahoo.com</t>
  </si>
  <si>
    <t>M/S Hanif Traders, Joyra, Manikganj</t>
  </si>
  <si>
    <t>M/S MOGONDHO CONSTRUCTION, DAULATPUR,MANIKGANJ</t>
  </si>
  <si>
    <t>Mogondhoconstruction1977@gmail.com</t>
  </si>
  <si>
    <t>Porakaushal Projokti Ltd,House # C-10, Road # 4 Banasree, Rampura, Dhaka-1219</t>
  </si>
  <si>
    <t>Constuction of 30.00m long PSC Girder Bridge on Jayara Majibari-Doutia Bazar near (Doutia Mosque) road at ch: 8.00m under Sadar Upazila   District  Manikjang  Road  ID: 356464052.</t>
  </si>
  <si>
    <t>Constuction of 90.00m long PSC Girder Bridge on Gujuri Bazar - Makimpur Latif House road at ch: 1550m under Sadar Upazila   District  Manikjang  Road  ID: 356465041.</t>
  </si>
  <si>
    <t xml:space="preserve">M/S. Abid Enterprise, Garpara, Manikganj </t>
  </si>
  <si>
    <t>Improvement of Joyra College - Joyra Bazar Road at Ch. 210-1210m by BC under Upazila: Sadar District: Manikganj. Road ID-356464026</t>
  </si>
  <si>
    <t>Improvement of Kandapara Vashiali D R - Tilli UP Office via Hargaj UP &amp; Shimulia (Horgoj more to Horgoj Madrasha road) Raod at Ch. 3000-5500m by BC under Upazila: Saturia District: Manikganj Road ID No: 356703014</t>
  </si>
  <si>
    <t>M/s. Debesh Traders</t>
  </si>
  <si>
    <t>debesh63@yahoo.com</t>
  </si>
  <si>
    <t>Improvement of  Mohadebpur  -  Bonogram Road from CH.  680-2150  under  Shibalaya  Upazila, District Manikganj. Road ID No 356784011</t>
  </si>
  <si>
    <t>Mitali Associate</t>
  </si>
  <si>
    <t>mitaliassociates@gmail.com</t>
  </si>
  <si>
    <t>Improvement of  Arua U.P Office - Machain GC via Shaljana Road from CH.  900-1408  under  Shibalaya  Upazila, District Manikganj. Road ID No 356783007</t>
  </si>
  <si>
    <t>msl-aesl-jv@gmail.com ,House No:15/4, Level: 5, Mirpur Road, Shyamoli , Thana : Adabor, Dhaka-1207</t>
  </si>
  <si>
    <t>mslaesljv@gmail.com</t>
  </si>
  <si>
    <t>Improvement of Kaccol-Intajganj Bazar via Jamunabad Road at Ch. 1850-3850m under Shibalaya  Upazila,  District Manikganj Road ID No: 356784012</t>
  </si>
  <si>
    <t>Modern Structures Ltd, House No:15/4, Level: 5, Mirpur Road, Shyamoli , Thana : Adabor, Dhaka-1207,</t>
  </si>
  <si>
    <t>Alesha Engineering &amp; Services Limited,upsha Tower, Flat- 10/B, plot -07,Road-17,Banani, Dhaka-1213</t>
  </si>
  <si>
    <t>habib@aleshagroup.com.bd</t>
  </si>
  <si>
    <t xml:space="preserve">M/S Anish Enterprise, Sadar, Manikganj </t>
  </si>
  <si>
    <t>msanisurenterprise71@gmail.com</t>
  </si>
  <si>
    <t>Improvement of Kutail Field-Saota Barus Hosuse Road     at Ch. 00-1000m under Upazila: Sadar District: Manikganj. Road ID-356465098</t>
  </si>
  <si>
    <t>M/S. Mirza Traders, Mirzapur Uttar Para, PO-Mirzapur, Gopalpur, Tangail</t>
  </si>
  <si>
    <t>msmirzat@gmail.com</t>
  </si>
  <si>
    <t>Improvement of Katigram Hat GC-Rajnagar Hat Via Atigram UP Road at Ch. 4450-6000m under Upazila: Sadar District: Manikganj. Road ID-356463002</t>
  </si>
  <si>
    <t xml:space="preserve">          GDP-3</t>
  </si>
  <si>
    <t>Khan Builders, 232 Sanpara Porbota, Mirpur, Dhaka-1216</t>
  </si>
  <si>
    <t>Improvement of Saturia GC-Noyadingi Dhaka Aricha Natoinal Highway via Mohishaloha  Road at Ch. 6510-7528m by BC under Upazila: Saturia District: Manikganj Road ID No: 356702007</t>
  </si>
  <si>
    <t xml:space="preserve">Improvement of Mohonpur-Shampur Road at Ch.00-993m By BC under Upazila: Harirampur, Distict: Manikganj Road ID No. 356285006 </t>
  </si>
  <si>
    <t xml:space="preserve">           GDP-4</t>
  </si>
  <si>
    <t>M/S Shikder Enterprise, Shikder Mustafizur Rahaman Room no-1006 9th floor, Shah ali plaza Mirpur-10, Dhaka-1216 01712309375</t>
  </si>
  <si>
    <t>sikderenterprise1983@gmail.com</t>
  </si>
  <si>
    <t>1.Improvement of Choto Anulia Nobogram R&amp;H Road Via Kasadha Switch Gate &amp; Nobogram Saheb Ali House  Road -at Ch:1200-2255m Under Shibalya Upazila Dist.Manikganj ID NO.356784002.</t>
  </si>
  <si>
    <t>Khan Builders,  232 Sanpara Porbota, Mirpur, Dhaka-1216</t>
  </si>
  <si>
    <t xml:space="preserve">khan.builders2015@gmail.com  </t>
  </si>
  <si>
    <t>1) Improvement of Manikganj Bus Stand - Ukhiyara Bazar Road by BC from Ch. 1780 m - 2780 m under Sadar Upazila   District  Manikjang  Road ID no. 356463013 2) Improvement of East Arongabad Kshem's House - Babu Shikdar's House by BC from Ch. 250-980 m under Sadar Upazila   District  Manikjang  Road ID no. 356465053 Gaget ID no. 356465101</t>
  </si>
  <si>
    <t xml:space="preserve">          GDP-4</t>
  </si>
  <si>
    <t xml:space="preserve">M/S Sadhin Traders 01717435989 </t>
  </si>
  <si>
    <t xml:space="preserve"> Improvement of  Hazipur Bridge - Saturia Bazar Road  by BC from  Ch. 00-1250 under Saturia Upazila   District  Manikjang  Road  ID: 356704134.</t>
  </si>
  <si>
    <t xml:space="preserve">M/S S.R Enterprise, Azimpur, Singair, Manikganj </t>
  </si>
  <si>
    <t>srenterprise71@yahoo.com</t>
  </si>
  <si>
    <t>1. Improvement of  Daragram UZR- Ghior Bazar Via Pordhan pur Road  by BC from  Ch. 00-1550 under Saturia Upazila   District  Manikjang  Road  ID: 356705024</t>
  </si>
  <si>
    <t xml:space="preserve">Sapna Construction-DAEnterprise (JV)
 340, Gulbagh 
Dhaka-1217
</t>
  </si>
  <si>
    <t>msatikconstruction@gmail.com</t>
  </si>
  <si>
    <t>Improvement of  Hargaj Charpara More - Daragram Bangladesh Hat Suban Molla House Road  by BC from  Ch. 00-1320 underSaturia Upazila   District  Manikjang  Road  ID: 356704078.</t>
  </si>
  <si>
    <t>ASM Mahabobur Rahaman,Wirelesspara , Faridpur</t>
  </si>
  <si>
    <t>mahabubur33@yahoo.com</t>
  </si>
  <si>
    <t>1) Improvement of Savar Bazar-Uttar Sonka Kheyaghat via Mohera road by BC from ch. 1500-1980m under Saturia Upazila   District  Manikjang  Road ID no. 356704057 2) Improvement of Gopalpur Fokirpara more Gazikhali ghat via Bou Bazar road by BC from ch. 000-965m under Saturia Upazila   District  Manikjang  Road ID no. 356704074</t>
  </si>
  <si>
    <t>M/S. Salim Enterprise - M/S Surma Enterprise (JV),Joypara, Dohar, Dhaka</t>
  </si>
  <si>
    <t xml:space="preserve"> 1 Improvement of Umanandapur GC-Golora NHW road by BC from ch.100-1700m ID no 356702011 2 Improvement of Shimulia pucca road to Chartilli Pucca road via Shimulia GPS road Char Tilli Akbor Deoanzis house to Char Tilli High School via EDM Office road by BC from ch.255-2545m ID no 356704118 under Saturia Upazila District Manikganj. Salvaged materials cost Tk. 2875546.00</t>
  </si>
  <si>
    <t xml:space="preserve"> M/S Salim Enterprise, Joypara Dohar Dhaka</t>
  </si>
  <si>
    <t>M/S Anwar Traders</t>
  </si>
  <si>
    <t>1)Improvement of (Part -A) Saturia GC-Nayadingi Dhaka Aricha NHW road via Mahisha Loha Road (Shekhur Nagar- Gawla Road ) by  BC from ch. 2020-5250 and (Part-B) RCC Box Culvert (1mx4mx 4m) at ch. 3895m under Saturia Upazila   District  Manikjang  Road ID no. 356702007</t>
  </si>
  <si>
    <t xml:space="preserve">        GDP-4</t>
  </si>
  <si>
    <t>AMK-MSL JV,Ka-2, Ma-Moni Bhabon, Post Office Road, P.S: Khilkhet, Dhaka</t>
  </si>
  <si>
    <t>amk.msljv@gmail.com</t>
  </si>
  <si>
    <t>1) Improvement of Gopinathpur Moddhopara- Vhatipara Bazar Road by BC from ch. 00-1635m under Harirampur Upazila   District  Manikjang  Road ID no. 356284057</t>
  </si>
  <si>
    <t>A.M.K Engineers &amp; Design Ltd.  Ka-2, Maa Moni Bhabon, Post Office Road, Dhaka-1229</t>
  </si>
  <si>
    <t>amk451655@gmail.com</t>
  </si>
  <si>
    <t>2)Improvement of Kanthapara bazar- Jatrapur Road by BC from ch. 00-1230m under Harirampur Upazila   District  Manikjang  Road ID no. 356284073</t>
  </si>
  <si>
    <t xml:space="preserve">       GDP-4</t>
  </si>
  <si>
    <t>Sumon Leon JV, Zadurchar, Hemayethpur, Savar, Dhaka.</t>
  </si>
  <si>
    <t>1) Improvement of Singair Up - Bayra GC Via Talebpur  UP  Road by BC from ch. 4500-7500 m under Singair Upazila   District- Manikjang  Road ID no. 356823014</t>
  </si>
  <si>
    <t xml:space="preserve">      GDP-4</t>
  </si>
  <si>
    <t>Sumon-Enterprise ,Jadur char, Hemaitpur,Saver Dhaka.</t>
  </si>
  <si>
    <t xml:space="preserve">     GDP-4</t>
  </si>
  <si>
    <t>Leon-Enterprise  ,Jadur char, Hemaitpur,Saver Dhaka.</t>
  </si>
  <si>
    <t>leonenterprise79@yahoo.com</t>
  </si>
  <si>
    <t>M/S Geneva International,  11/c, Avenue-3 Line-22 plot no -1, Mirpur , Dhaka.</t>
  </si>
  <si>
    <t>1) Maintanance of Talebpur  UP Office - Madhpur Bazar via barota from ch. 00-1700 under Singair Upazila   District  Manikjang  Road ID no. 356823020  2) Maintanance of Islamnagar Bazar-Kangsha Chowrasta Pucca Road Via Gazikhali Brdge Road  from ch. 00-800m under Singair Upazila   District  Manikjang  Road ID no. 356824171  3) Rehabilitation of Defoltoli Bazar R&amp;H-Charigram Gc Via Bholdhara UP Road  from ch. 00-1600m under Singair Upazila   District  Manikjang  Road ID no. 356822010</t>
  </si>
  <si>
    <t xml:space="preserve">M/S Rafique Traders,  Saturia, Manikganj </t>
  </si>
  <si>
    <t>msrafiktraders@gmail.com</t>
  </si>
  <si>
    <t>Construction of Fukurhati Union Land office in Saturia Upazila of Manikganj District.</t>
  </si>
  <si>
    <t xml:space="preserve">M/S Rika Enterprise, Sadar, Manikganj </t>
  </si>
  <si>
    <t>msrikaenterprise@gmail.com</t>
  </si>
  <si>
    <t>Construction of Harukandi Union Land office Bhaban in Harirampur Upazila of Manikganj District. Construction of Balla Union Land office Bhaban in Harirampur Upazila of Manikganj District.      Construction of Ghior Union Land office Bhaban  in Ghior Upazila of Manikganj District.</t>
  </si>
  <si>
    <t xml:space="preserve">M/S Drubo Enterprise, Joymontop, Singair, Manikganj </t>
  </si>
  <si>
    <t>dhroboenterprise@gmail.com</t>
  </si>
  <si>
    <t>Construction of Baldhara Union Land office Bhaban in Singair Upazila of Manikganj District. Construction of Chandahar  Union Land office Bhaban in Singair Upazila of Manikganj District. Construction of Garpara Union Land office Bhaban  in Sadar Upazila of Manikganj District.</t>
  </si>
  <si>
    <t>M/S R.P Engineer, Khejur Bagan, Ashulia,Dhaka-1341, Cell-01710267919</t>
  </si>
  <si>
    <t>Construction of Dhalla  Union Land office Bhaban  in Singair Upazila of Manikganj District.</t>
  </si>
  <si>
    <t>M/S Rafi Traders, Purba Dhasura, Manikganj</t>
  </si>
  <si>
    <t>rafitraders1986@gmail.com</t>
  </si>
  <si>
    <t>Construction of  Atigram Union Land office Bhaban  in Sadar Upazila of Manikganj District.</t>
  </si>
  <si>
    <t>M/S Haque Timber &amp; Saw Mill, Vill- Choque Horicharon, P.S.- Doulatpur, Dist.- Manikganj-1860.</t>
  </si>
  <si>
    <t>haquetember@gmail.com</t>
  </si>
  <si>
    <t>Construction of Dhamshyar  Union Land office in Daulatpur Upazila of Manikganj District. Construction of Baghutia Union Land office in Daulatpur Upazila of Manikganj District.</t>
  </si>
  <si>
    <t xml:space="preserve"> TULO</t>
  </si>
  <si>
    <t xml:space="preserve">Construction of 75.06m PC Gerder Bridge on West Shometpur-Daulatpur Upazila via ramchandrapur Moddhapara Road at Ch.1230m under Upazila Daulatpur District Manikganj.
</t>
  </si>
  <si>
    <t xml:space="preserve"> salimenterprise13@yahoo.com</t>
  </si>
  <si>
    <t xml:space="preserve">         LBC</t>
  </si>
  <si>
    <t>M/S Loknath Enterprise , Kalihati, Tangail</t>
  </si>
  <si>
    <t>loknathenterprise4@gmail.com</t>
  </si>
  <si>
    <t xml:space="preserve"> 1. (a) Re-Excavation of Nobogram Union High School Pond   (b) Construction of 01 Nos. Ghatla 13.40X5.00m for Nobogram Union High School Pond. 2.(a) Re-Excavation of Atigram High School Pond (b) Construction of 01 Nos. Ghatla 9.80X5.00m for Atigram High School Pond. 3.(a) Re-Excavation of Kafatia High School Pond  (b) Construction of 01 Nos. Ghatla 13.40X5.00m for Kafatia High School Pond. 4.(a) Re-Excavation of Matta High School Pond (b) Construction of 02 Nos. Ghatla 13.40X4.00m for Matta High School Pond. 5.(a) Re-Excavation of Banparil High School Pond (b) Construction of 01 Nos. Ghatla 13.40X4.00m for Banparil High School Pond. 6.(a) Re-Excavation of Betila High School Pond  (b) Construction of 01 Nos. Ghatla 9.80X5.00m for Kafatia High School Pond. 7.(a) Re-Excavation of Fatema Nabab Hefejia Madrasha Pond (b) Construction of  01 Nos. Ghatla 9.80X5.00m for Fatema Nabab Hefejia Madrasha Pond under upazila: Sadar,  Dist: Manikganj.
</t>
  </si>
  <si>
    <t xml:space="preserve">        IPCP</t>
  </si>
  <si>
    <t>M/S Chowdhary Enterprise,  26, Chamelibag Shantinagar Dhaka</t>
  </si>
  <si>
    <t>Morshed71_bau@yahoo.com</t>
  </si>
  <si>
    <t xml:space="preserve">1.(a) Re-Excavation of Kellai Monsur Uddin High School Pond   (b)Construction of 01 Nos. Ghatla 13.40X 5.00m for  Kellai Monsur Uddin High School Pond </t>
  </si>
  <si>
    <t xml:space="preserve">       IPCP</t>
  </si>
  <si>
    <t>M/S Ali Brothers  East Dasora,    Manikganj</t>
  </si>
  <si>
    <t>alibrothers1961@gmail.com</t>
  </si>
  <si>
    <t>1. (a) Re-Excavation of LGED Pond (b) Construction of 01 Nos. Ghatla 9.80 X 5.00 m for LGED Pond c Construction of LGED Pond Walkway XEN office LGED Manikganj under Manikganj Pourashava Dist: Manikganj. 2.(a) Re-Excavation of DC Banglo Pond (b) Construction of 01 Nos. Ghatla 9.80 X 5.00 m for DC Banglo Pond under Manikganj Pourashava, Dist: Manikganj.</t>
  </si>
  <si>
    <t>M/S Rose Enterprise Vill. Talebpur Singair Manikganj.</t>
  </si>
  <si>
    <t>msroseenterprise1971@gmail.com</t>
  </si>
  <si>
    <t>1.(a) Re-Excavation of Vakum Mosque &amp; Madrasha Pond (b) Construction of 01 Nos. Ghatla 9.80 X 5.00 m for Vakum Mosque &amp; Madrasha Pond under union Joymontop upazila Singair, Dist: Manikganj.</t>
  </si>
  <si>
    <t>M/S. Abul Traders, Angaria, Singair, Manikganj</t>
  </si>
  <si>
    <t xml:space="preserve">1) Major maintenance of 7m long RCC Girder Bridge on Gilonda bazar-Nobogram UP Via Barangakhola GPS. Road at Chainage732m 356463010 under Upazila Sadar Dist Manikganj.  2) Minor maintenance of 8.4m long RCC Girder Bridge on Manikgonj-Singair R&amp;H at Mitora to Burundi Hat GC road at Chainage834m 356462004 under Upazila Sadar Dist Manikganj. 3) Minor maintenance of 19.7m long RCC Girder Bridge on Uthali-Nali GC Road. at Chainage4979m 356782002 under Upazila Shibalaya Dist Manikganj. 4) Minor maintenance of 28.6m long Girder Bridge on Uthali-Jaforgonj GC Road. at Chainage5145m 356782001 under Upazila Shibalaya Dist Manikganj. 5) Minor maintenance of 13m long RCC Girder Bridge on Mohadebpur-Zitka GC via Gongasagar Road at Chainage5509m 356782003 under Upazila: Shibalaya Dist: Manikganj. 6) Major maintenance of 32m long RCC Girder Bridge on Uthali-Jaforgonj GC Road at Chainage7621m 356782001 under Upazila Shibalaya Dist Manikganj. 7) Minor maintenance of 30.4m long RCC Girder Bridge on Mohadebpur-Zitka GC via Gongasagar Road at Chainage5962m 356782003 under Upazila Shibalaya Dist Manikganj. 8) Minor maintenance of 10.7m long RCC Girder Bridge on Uthali-Nali GC Road at Chainage6128m 356782002 under Upazila Shibalaya Dist Manikganj. 9) Minor maintenance of 12.9m long RCC Girder Bridge on Jhitka G.C-Machain G.C. Road at Chainage 5438m 356282001 under Upazila Harirampur Dist Manikganj.
</t>
  </si>
  <si>
    <t xml:space="preserve">      SUPRB</t>
  </si>
  <si>
    <t>1) Minor maintenance of 22m long RCC Bridge on Daragram GC-Nagorpur G C Via Savar&amp;Sonka bazaar Road at Chainage5850m 356702009 under Upazila Saturia Dist Manikganj 2) Minor maintenance of 20.6m long RCC Bridge on Ghior HQ -Zabra GC Road at Chainage4002m 356222003 under Upazila Ghior Dist Manikganj 3) Minor maintenance of 37.5m long RCC Girder Bridge on Ghior HQ -Zabra GC Road at Chainage7148m 356222003 under Upazila Ghior Dist Manikganj 4) Minor maintenance of 9.5m long Box Culvert on Ghior-Tilli viaSingjuri Bazar Road at Chainage1070m 356222007 under Upazila Ghior Dist Manikganj 5) Minor maintenance of 9.5m long RCC Box Culvert on Ghior-Tilli viaSingjuri Bazar Road at Chainage1460m 356222007 under Upazila Ghior Dist Manikganj 6) Minor maintenance of 40m long Bridge on Ghior-Tilli via Singjuri Bazar Road at Chainage 4027m 356222007 under Upazila Ghior Dist Manikganj. 7) Minor maintenance of 20m long RCC Girder Bridge on Ghior-Tilli viaSingjuri Bazar Road at Chainage3088m 356222007 under Upazila Ghior Dist Manikganj.</t>
  </si>
  <si>
    <t>Construction of Two (2) Stored Rural Market Building (With 04 Stored Foundation) in Chandohor Bazar, Under Singair Upazila of Manikganj District.</t>
  </si>
  <si>
    <t xml:space="preserve">     CRMIDP</t>
  </si>
  <si>
    <t xml:space="preserve">M/S Nirman Prokausholy, 137/12, A-4, Priangoan R/A Mirpur-1, Dhaka-1216.  </t>
  </si>
  <si>
    <t>msnirmanprokausholy1962@gmail.com</t>
  </si>
  <si>
    <t>Construction of Two (2) Stored Rural Market Building (With 04 Stored Foundation) in Dawtia Hat, under Sadar Upazila of Manikganj District.</t>
  </si>
  <si>
    <t xml:space="preserve">      CRMIDP</t>
  </si>
  <si>
    <t>M/S Nirman Prokausholy 137/12, A-4, Priangoan R/A Mirpur-1, Dhaka-1216.</t>
  </si>
  <si>
    <t>Construction of Two (2) Stored Rural Market Building (With 04 Stored Foundation) in Pachar Kanda Bazar, under Ghior Upazila of Manikganj District.</t>
  </si>
  <si>
    <t xml:space="preserve">       CRMIDP</t>
  </si>
  <si>
    <t>M/S. SYED MOZIBOR RAHMAN &amp; OBONI ENTERPRISE-JVSouth Mandia, Falda, Gopalpur, Tangail.</t>
  </si>
  <si>
    <t>moziboroboni@gmail.com</t>
  </si>
  <si>
    <t>Construction of Two (2) Stored Rural Market Building (With 04 Stored Foundation) in Mohadebpur Bazar, under Shibalya Upazila of Manikganj District.</t>
  </si>
  <si>
    <t>M/S Syed Mozibur Rahaman Gopalpur, Tangail.</t>
  </si>
  <si>
    <t>syedmoziborrahman@gmail.com</t>
  </si>
  <si>
    <t>M/S  Oboni Enterprise  Gopalpur, Tangail.</t>
  </si>
  <si>
    <t>Orient Trade International, Akhoy Das Lane , Gandaria ,Sutrapur , Dhaka</t>
  </si>
  <si>
    <t>Construction of 60.0m Long RCC Girder Bridge over Main Road Khal on Kakjor Village in Baniajuri UP near house of taraMiah at Ch. 010m Upazila: Ghior, District Manikganj. Road ID No 356225011.</t>
  </si>
  <si>
    <t xml:space="preserve">       UHBP</t>
  </si>
  <si>
    <t>M/S Shahana Enterprise- Sazzad Barkat Construction &amp; Engineeres Ltd JV, Sadar ,Faridpur</t>
  </si>
  <si>
    <t>Construction of 60.0m Long RCC Girder Bridge on Jafarganj G.C -  Shamganj GC Rouha Road at Ch. 490 m Upazila: Shivaloya, District Manikganj. Road ID No 356782011</t>
  </si>
  <si>
    <t>Kamarjani-Debesh JV,Tepra Shibalya Manikganj</t>
  </si>
  <si>
    <t>kamarjanidebeshjv@gmail.com</t>
  </si>
  <si>
    <t>Construction of 38.0m Long RCC Girder Bridge on Machail Bazar East Jame Mosque(Madrasha)-Ziabari Road at Ch. 495 m Upazila: Shivaloya, District Manikganj. Road ID No 356785054</t>
  </si>
  <si>
    <t xml:space="preserve">        UHBP</t>
  </si>
  <si>
    <t>18/04/2022</t>
  </si>
  <si>
    <t xml:space="preserve"> Kamarjani Traders, munshibazar,kafura,Faridpur sadar,Faridpur</t>
  </si>
  <si>
    <t xml:space="preserve">M/S  Debesh Traders, Shibalaya, manikganj </t>
  </si>
  <si>
    <t xml:space="preserve"> orienttrade.zitu@yahoo.com</t>
  </si>
  <si>
    <t>Construction of 54.0m Long RCC Girder Bridge on Gazisail UZR-Taluknagor Bazar road near house of Pashan Molla at Ch. 2355m Upazila: Daulatpur, District Manikganj. Road ID No 356104026.</t>
  </si>
  <si>
    <t>Nirman &amp; Taposh (JV), 137/12, A-4, Priangoan R/A Mirpur-1, Dhaka-1216</t>
  </si>
  <si>
    <t>nirmanandtaposh@gmail.com</t>
  </si>
  <si>
    <t>Construction of 81.0m Long PSC Girder Bridge on Singair-Sirajpur Hat Atipara) - Hazratpur Pucca Road via Char Mulborgo Road at Ch. 070m Upazila: Singair, District Manikganj. Road ID No 356703008.</t>
  </si>
  <si>
    <t>M/S. Taposh Traders,BSCIC Road, Thana Para, Tangail</t>
  </si>
  <si>
    <t>M/S. Nirman Prokausholy G-4,Priangoan R/A, Mirpur, Dhaka-1216</t>
  </si>
  <si>
    <t>Md. Atiar Rahaman Jhiltuli, Faridpur</t>
  </si>
  <si>
    <t>Construction of 48.0m Long RCC Girder Bridge on Baluchar Noyapara Road in Hargaj UP at Ch. 350m Upazila: Saturia, District Manikganj. Road ID No 356703008.</t>
  </si>
  <si>
    <t xml:space="preserve">         UHBP</t>
  </si>
  <si>
    <t>25/03/2022</t>
  </si>
  <si>
    <t>M/S Faruque Traders</t>
  </si>
  <si>
    <t>Bachamara UP Office-Charkatari UP -Doptier UP Road</t>
  </si>
  <si>
    <t xml:space="preserve">          VRRP</t>
  </si>
  <si>
    <t xml:space="preserve">M/S Dola Ela  Enterprise ,  Vogobanpur, Sadar, Manikganj </t>
  </si>
  <si>
    <t xml:space="preserve">Hazir Badha Tot Tree –Nali G.C ( Dulal D.C house) Road </t>
  </si>
  <si>
    <t xml:space="preserve">           VRRP</t>
  </si>
  <si>
    <t xml:space="preserve">M/S Mirza Traders </t>
  </si>
  <si>
    <t>Mohadebpur-Banagram  Road</t>
  </si>
  <si>
    <t>aruquetraders.bd@gmail.com</t>
  </si>
  <si>
    <t xml:space="preserve">Bhumdakshin Bazar to Jamirta UP via Hatni bazaar </t>
  </si>
  <si>
    <t xml:space="preserve">         VRRP</t>
  </si>
  <si>
    <t>(a) Construction of Regulator IV-1.5m2.0m at Ch.0185km (b) Construction of Regulator IV-1.5m2.0m at Ch.1580 (c) Construction of WMCA office 12m6.0m (d) Electrical works of WMCA office (e) Supply of office Furniture of WMCA Office (f) Documentation of Works (g) Provisional sum of Nalora Char Betila Gobindopur Sub-project SP ID-71004 under Upazila Sadar, District: Manikganj 2019-20 (3rd call).</t>
  </si>
  <si>
    <t xml:space="preserve">      SSWRDP-2</t>
  </si>
  <si>
    <t xml:space="preserve">1,78,27,825.529 </t>
  </si>
  <si>
    <t>17/03/2021</t>
  </si>
  <si>
    <t xml:space="preserve">maksudengineering1972@gmail.com </t>
  </si>
  <si>
    <t>M/S.Nabila Enterprise - M/S. Krishna Studio(JV), Bisic Road, Thanapara, Tangail</t>
  </si>
  <si>
    <t>a) Construction of Katakhali khal WRS 3V2.5m2.5m at Ch.0475km (b) Construction of WMCA office 12.0m6.0m (c) Electrical works of WMCA office (d) Supply of office Furniture of WMCA Office (e) Documentation of Works (f) Provisional sum of Katakhali Sub-Project SP ID-71005 under Upazila Ghior, District: Manikganj  2019-20   (4th call).</t>
  </si>
  <si>
    <t xml:space="preserve">1,63,14,903.630 </t>
  </si>
  <si>
    <t>M/S Nabila Enterprise, Bisic Road, Thanapara, Tangail</t>
  </si>
  <si>
    <t xml:space="preserve"> ms.krishnastudio@gmail.com</t>
  </si>
  <si>
    <t xml:space="preserve">       SSWRDP-2</t>
  </si>
  <si>
    <t xml:space="preserve">MAE &amp; MC JVPouro Super Market (1st Floor )
 Sadar, Gazipur
</t>
  </si>
  <si>
    <t xml:space="preserve"> maemcjv@gmail.com</t>
  </si>
  <si>
    <t>(1) Improvement of Mailaji Dokkhin para Ghior Jabra road- Kalachanpur Primary School by BC from Ch.00-875m Salvage cost.157983.00 (2) Improvement of Ghior Jabra UZR Mossharofs Shop-Binora Primary School via Muktijoddha Motiyar Rahman House by BC from Ch. 00-1220m (3) Improvement of Boro Pohela Jame Masjid- Vhatorondi Shiraji Molla House by BC from Ch. 00-1000m under Ghior Upazila Dist: Manikganj [ Salvage Cost.157983.00]</t>
  </si>
  <si>
    <t>2,97,88,837.033</t>
  </si>
  <si>
    <t xml:space="preserve">     </t>
  </si>
  <si>
    <t>Masud Construction</t>
  </si>
  <si>
    <t>(1) Improvement of Kakjor Primary School- Kakjor Dokkhinpara Moiyeenuddin Awakat house to Rasheed khakakjor Village Gov.Primary School by BC from Ch. 00-500m.  (2) Improvement of Ghior UP-Baratia UP road by BC from Ch. 1245-4600m under Ghior Upazila, Dist: Manikganj[Salvage cost. 823565.00]</t>
  </si>
  <si>
    <t>3,93,85,978.080</t>
  </si>
  <si>
    <t xml:space="preserve">M/S Shamim Corporation
 72,Ramjan Ali College Road,Manikganj Sadar
Manikganj
</t>
  </si>
  <si>
    <t>shamimcorporation1983@gmail.com</t>
  </si>
  <si>
    <t>Emergency Maintenance of Manikganj-Singair RHD Road at Betila-Balirteck hat from ch.2049m-2079m [Manikganj-S]</t>
  </si>
  <si>
    <t xml:space="preserve">M/S SB CONSTRUCTION
 Gilondo, Joyra
 Manikganj
</t>
  </si>
  <si>
    <t>sbconstruction1970@gmail.com</t>
  </si>
  <si>
    <t>Emergency Maintenance of Daulatpur -Bachamara GC Road from Ch.840m-895m &amp; 2460m-2515m [Daulatpur]</t>
  </si>
  <si>
    <t xml:space="preserve">M/s. Mir Construction
 Ghior Bazar, Ghior
      Manikganj.
</t>
  </si>
  <si>
    <t>mirbappy03@gmail.com</t>
  </si>
  <si>
    <t>Emergency Maintenance of Bridge Approach on Manikgonj-Singair RHD at Awrangobad -Kishnapur UP via Gujur at Ch.3640m [ Manikganj-S]</t>
  </si>
  <si>
    <t xml:space="preserve"> M/s. Khan Brothers Construction
 13, Santuno Ray sharany
     Manikganj
</t>
  </si>
  <si>
    <t xml:space="preserve"> fazlul.khan@yahoo.com</t>
  </si>
  <si>
    <t>Emergency Maintenance of Ghior-Kalia GC Road via Bangala bazar. Ghior Portion Road from Ch.00m-4000m   [Ghior]</t>
  </si>
  <si>
    <t xml:space="preserve"> M/S Mitu Traders,  Sarishabari Boro Bazar, Sarishabari, Jamalpur
</t>
  </si>
  <si>
    <t xml:space="preserve"> mitu_traders@yahoo.com</t>
  </si>
  <si>
    <t>Construction of two 2 Storied Rural Market Building With 04 Storied Foundation in Baliati Bazar Under Upazila Saturia District Manikganj</t>
  </si>
  <si>
    <t xml:space="preserve"> M/S Jalil Traders, Pro: Md. Abdul Jalil, Joyra, Jagir, Manikganj
</t>
  </si>
  <si>
    <t xml:space="preserve">Rehabilitation of Pipulia - Balirtek Road Via Balara U.P. Road from Ch. 630m - 1480m under Union Balara Upazila: Horirampur,  District: Manikganj  </t>
  </si>
  <si>
    <t>Emergency Maintenance Road safety of Singair-Nowabgonj Via Charigram GC Road from Ch.00m-11700m Road ID-356822003 [Singair]</t>
  </si>
  <si>
    <t xml:space="preserve">M/S Al Wasi Enterprise
 Pro:Md. Abdul  Motaleb
 65 North Adabor, Dhaka-1207
</t>
  </si>
  <si>
    <t xml:space="preserve">ms.alwaisenterprse@gmail.com </t>
  </si>
  <si>
    <t>Emergency Maintenance Road safety of Binnadangi Zila Road Basta-Nowabgonj Upazila Via Hatni Bazar Maniknagar GC &amp; Sollah Road from Ch.00m-7600m Road ID-356822004 [Singair]</t>
  </si>
  <si>
    <t>M/S. AHAD TRADERS, Pro:Md. Forhad Hossain, #463, ANGARIA, SINGAIR, MANIKGANJ</t>
  </si>
  <si>
    <t>ahadenterprise962@gmail.com</t>
  </si>
  <si>
    <t>Periodic Maintenance of Joymontop Zila Road (Cold Storage)-Est Vacum Near the House of Chan Mia Road from Ch.00m-720m. (Road ID-356824117) [Singair]</t>
  </si>
  <si>
    <t>Md. Tofajjol Hossain, Pro: Md. Tofajjol Hossain, Nagarpur, Tangail</t>
  </si>
  <si>
    <t>tofajjolhossain75@gmail.com</t>
  </si>
  <si>
    <t>Periodic Maintenance of Dhushar Bus stand Bazar - Ghior GC via Nayabari Bazar Bardhamankandi Bhorrah bz &amp; Thakurkandi GPS Road from Ch.00m-575m Road ID 356784001 (Shibalaya)</t>
  </si>
  <si>
    <t>M/S MOWAJJEM ENTERPRISE, Pro: Mowajjem Khan, Saturia Bazar, Saturia, Manikganj</t>
  </si>
  <si>
    <t>mowajeementerprise1978@gmail.com</t>
  </si>
  <si>
    <t xml:space="preserve">Construction of Muktijoddha Memorial Museum at SATURIA under Saturia Upazila, District: Manikgonj </t>
  </si>
  <si>
    <t>M/s. Triangle Corporates, Pro. A K M Sazzad Hossain, # 52/1-B,[Flat:G-3] Ahamed,nagar, Paikpara, Mirpur-1, Dhaka-1216</t>
  </si>
  <si>
    <t>trianglecorpbd@gmail.com</t>
  </si>
  <si>
    <t>Maintenance of  Bailjuri Poyla Via Boro Poyla Graveyard Road at Ch. 00- 1230m Road ID 356225005 under Upazila: Ghior, Dist: Manikganj</t>
  </si>
  <si>
    <t>M/s ASS Enterprise, Pro: S.M Noruzzaman, Sakhipur, Tangail</t>
  </si>
  <si>
    <t>msassenterprise25@gmail.com</t>
  </si>
  <si>
    <t>Periodic Maintenance of Lawta DR-Bathaimuri DR Road from Ch.1100m-3300m Harirampur [Road ID 356282004]</t>
  </si>
  <si>
    <t>M/S. Seven Star, Pro: Md. Khairul Islam, 66/2, Siddique Bazar, Hazi Osman Goni Road Dhaka-1100.</t>
  </si>
  <si>
    <t>seven_star1980@yahoo.com</t>
  </si>
  <si>
    <t>Periodic Maintenance of Jhitka GC- Machain GC Road from Ch.6000m- 9000m   Harirampur Road ID 356282001</t>
  </si>
  <si>
    <t xml:space="preserve">URSHIA TRADERS, Pro: A K M Mahmudul Haque, Holding No-105-00 South Seuta, Sadar, Manikganj </t>
  </si>
  <si>
    <t>ivanhaque6@gmail.com</t>
  </si>
  <si>
    <t>Rehabilitation of  Kandapara  Bazar-Sakrail  Bazar  Sadar  Road via  Fukurhati  UP Office Road from Ch.00-1500m under Upazila Saturia District Manikganj (Road ID No.56703003)</t>
  </si>
  <si>
    <t>M/S A. R Enterprise, Pro:  Md. Ataur Rahman, 25/1, Uttar Bilashpur, Sdar, Gazipur</t>
  </si>
  <si>
    <t>ms.arenterprise2016@yahoo.com</t>
  </si>
  <si>
    <t>Improvement of Joymontop Pucca road -Kharar char Bazar via Durgapur Altap House Road at ch.00-3160m. ID-356824050 under singair Uapazila, District: Manikganj [salvage cost. Tk. 4303603]</t>
  </si>
  <si>
    <t>M/s. Trim Engineers and Associates, Pro:  Md. Nazmul Islam, House#117, Road#01, Avenue#01, Mirpur DOHS, Mirpur, Dhaka</t>
  </si>
  <si>
    <t>egp.tea01@gmail.com</t>
  </si>
  <si>
    <t xml:space="preserve">Improvement of Lesraganj U.P Office Bhagobanchar Bazar Road at ch.00-1500m. ID-356283024 under Harirampur Uapazila, District: Manikganj </t>
  </si>
  <si>
    <t>68,32,737.250</t>
  </si>
  <si>
    <t>M/S JOYNAB ENTERPRISE, Pro:  MD SAIDUL ISLAM, E-130 NAMA BAZAR, Savar, Dhaka</t>
  </si>
  <si>
    <t xml:space="preserve"> joynabenter@yahoo.com</t>
  </si>
  <si>
    <t>(a) Improvement of char krisnapur Anower Shop-Talebpur UP Boder Road at ch.00-1150m. ID-356465150 under Sadar Uapazila, District: Manikganj. (b) Construction of 01 no. 4.00x3.60m culvert at ch.1120m on the same road.</t>
  </si>
  <si>
    <t xml:space="preserve">1,13,14,766.950  </t>
  </si>
  <si>
    <t>Mannan Trade &amp; Associates Limited, Pro:  Abdul Mannan, 168, Atlantic Wazuddin Tower(2nd Floor), New Elephant road, Dhaka-1205</t>
  </si>
  <si>
    <t xml:space="preserve"> mannantradea@gmail.com</t>
  </si>
  <si>
    <t>Improvement of Ghior Sinjuri UZR Kasimpur to Kamarjagi GPS Road at ch.00-500m. ID-356225032 under Ghior Uapazila, District: Manikganj..</t>
  </si>
  <si>
    <t xml:space="preserve">40,15,894.150  </t>
  </si>
  <si>
    <t xml:space="preserve">M/S. Seven Star, Pro: Md. Khairul Islam, 66/2, Siddique Bazar, Hazi Osman Goni Road Dhaka-1100 </t>
  </si>
  <si>
    <t>Improvement of Kakjor Kellai Via Sholdhara Road at ch.3230-4230m. ID-356224019 under Ghior Uapazila, District: Manikganj</t>
  </si>
  <si>
    <t xml:space="preserve">79,82,136.550  </t>
  </si>
  <si>
    <t xml:space="preserve">M/s. Khan Brothers Construction, Pro: AKM Fazlul Haque Khan, 13, Santuno Ray sharany, Manikganj </t>
  </si>
  <si>
    <t>Improvement of Bailot Zabra Road via Pacharkanda Bazar Road at ch.2500-3500m. ID-356224001 under Ghior Uapazila, District: Manikganj.</t>
  </si>
  <si>
    <t xml:space="preserve">76,77,028.850  </t>
  </si>
  <si>
    <t xml:space="preserve">
Improvement of Khalshi Bazar Nayabari Road at ch.00-500m. ID-356104041 under Daulatpur Uapazila District Manikganj. Salvage cost.Tk.322486.00.
</t>
  </si>
  <si>
    <t>M/S. Era Trade International Pro:  Md.Shariful Kabir , 22/1, Shantibagh, Dhaka-1217, Bangladesh, Contact No:-01912-238630</t>
  </si>
  <si>
    <t>sharifulkabir2014@gmail.com</t>
  </si>
  <si>
    <t>Improvement of Chakmirpur Brack office-Daulatpur Thana Road at ch.00-500m. ID-356105014 under Daulatpur Uapazila, District: Manikganj. [salvage cost.Tk.1436843.00].</t>
  </si>
  <si>
    <t xml:space="preserve">44,97,737.950  </t>
  </si>
  <si>
    <t xml:space="preserve">M/S ZAHID ENTERPRISE Pro:  Md.Zahidul Islam , Holding No:0033-00 Joyra Block Manikganj </t>
  </si>
  <si>
    <t>Zahidenterprise1970@yahoo.com</t>
  </si>
  <si>
    <t>Improvement of Shibalaya UP Office Oxford Academi-Teota U.P office via Jamduara Bazar Road at ch.00-500m. ID-356783009 under Shibalaya Uapazila, District: Manikganj. [Salvage cost.Tk.1314583.00]</t>
  </si>
  <si>
    <t xml:space="preserve">49,44,948.550  </t>
  </si>
  <si>
    <t xml:space="preserve">M/S. RKS Traders, Pro: Md. Aslam Hossain  Shimul, Saturia Kalampur Road, Dhamrai, Dhaka </t>
  </si>
  <si>
    <t>rkstraders1974@yahoo.com</t>
  </si>
  <si>
    <t>Improvement of Bhatara-Gorjana Via Vangabari Road at ch.00-1229m. ID-356704001 under Saturia Uapazila, District: Manikganj [Salvage cost. Tk.2465339.00</t>
  </si>
  <si>
    <t xml:space="preserve">1,08,48,783.400  </t>
  </si>
  <si>
    <t>Improvement of Horgoj Purbanagor-Gosainagor Road at ch.00-1380m. ID-356704077 under Saturia Uapazila District: Manikganj. [Salvage cost. Tk.1312057.00]</t>
  </si>
  <si>
    <t xml:space="preserve">98,46,250.300  </t>
  </si>
  <si>
    <t xml:space="preserve">Star Link, Pro:  Abu Sayed Md. Hiro, GA-63, Mohakhali School Road, Gulshan, Dhaka-1212 </t>
  </si>
  <si>
    <t xml:space="preserve">Improvement of Gobindol Upazila Road to Baldhara U.P office via Zaila Road at ch. 00-1200m. (Road ID 356824061) under Singair Upazila, District: Manikganj </t>
  </si>
  <si>
    <t xml:space="preserve">1,00,38,065.750 </t>
  </si>
  <si>
    <t xml:space="preserve">Nabarun Traders Limited and H L Corporation JV, 137/12/A-4,Priangoan R/A Mirpur-1, Dhaka </t>
  </si>
  <si>
    <t>ntl.hlc.jv19@gmail.com</t>
  </si>
  <si>
    <t xml:space="preserve">Widening and Strengthening of Daragram GC to Bangladesh Hat GC via Hargaj &amp; Char Tilli Bazar Road from Ch.00-5000m BC Road 4415.50m RCC Road 405.00m Surface Drain 372.00m Road ID-356702004 under Upazilla Saturia, District: Manikganj [Salvage Cost:754504.00 BDT]  </t>
  </si>
  <si>
    <t xml:space="preserve">9,19,43,052.377 </t>
  </si>
  <si>
    <t>Nabarun Traders Limited H/N 1156, Vill Western Para,Post Bhola, Thana Bhola Pourashava, Bhola.</t>
  </si>
  <si>
    <t>hlcorporation85@gmail.com</t>
  </si>
  <si>
    <t xml:space="preserve">M/S. Anika Enterprise, House-01, Road-09, PC Culture Housing Society Mohammadpur, Dhaka-1207 </t>
  </si>
  <si>
    <t xml:space="preserve"> msanikaenterprise.bd@gmail.com</t>
  </si>
  <si>
    <t>Widening and Strengthening of Daragram GC to Bangladesh Hat GC via Hargaj &amp; Char Tilli Bazar Road from Ch.5000-8775m BC Road 3321.00m RCC Road 331.00m 2 nos. Box-Culvert Surface Drain 450.00m Road ID-356702004 under Upazilla Saturia, District: Manikganj [Salvage Cost:498803.00 BDT]</t>
  </si>
  <si>
    <t xml:space="preserve">6,88,83,541.833  </t>
  </si>
  <si>
    <t>M/S. Hossain Construction, Holding No.-0237-00, West Dasara, Manikgonj</t>
  </si>
  <si>
    <t>hossainconbd@gmail.com</t>
  </si>
  <si>
    <t>Widening and Strengthening of Saturia GC to Daragram GC Road from from Ch.000-5850m BC Road 5052.00m RCC Road 721.00m 2 nos. Box-Culvert Road ID-356702001 under Upazilla Saturia, District: Manikganj [Salvage cost: 927212.00BDT]</t>
  </si>
  <si>
    <t xml:space="preserve">9,20,72,167.014 </t>
  </si>
  <si>
    <t xml:space="preserve">M/S. Nurjahan Engineering
 Pro:  Bilkis Aktar 
122/4, Beutha Road 
Manikganj
</t>
  </si>
  <si>
    <t xml:space="preserve">Rehabilitation of  Katigram GC Bhogobanpur via Bongobondho high School Road  from  Ch.00-2290m  under Sadar  Uapazila, Dist: Manikganj [Road  ID No:356464008]  </t>
  </si>
  <si>
    <t>1,04,48,739.350</t>
  </si>
  <si>
    <t xml:space="preserve"> sapnada111@gmail.com</t>
  </si>
  <si>
    <t xml:space="preserve">Rehabilitation of Rehabilitation of Daragram GC-Ngarpur GC via Savar &amp; Sonka bazar Road ID-356702009 Ch.0+000-11+767km. Uapazila Saturia, District: Manikganj
</t>
  </si>
  <si>
    <t>11,01,94,316.310</t>
  </si>
  <si>
    <t xml:space="preserve">  M/s. Sapna construction                        230/1-A, Road No. 06, Tilpapara, Khilgaon, Dhaka-1219</t>
  </si>
  <si>
    <t xml:space="preserve">  mssapnaconstruction@yahoo.com</t>
  </si>
  <si>
    <t xml:space="preserve"> M/s. D A Enterprise        554, West Nakhal Para, Shaheenbag, Dhaka-1215</t>
  </si>
  <si>
    <t xml:space="preserve"> daenterprise2014@yahoo.com</t>
  </si>
  <si>
    <t xml:space="preserve">Rehabilitation of of Jaforganj GC-Aricha ghat NHW via Teota Road ID-356782005 Ch.0+000-5+250km. Uapazila Shibalaya, District: Manikganj
</t>
  </si>
  <si>
    <t>4,58,77,866.138</t>
  </si>
  <si>
    <t xml:space="preserve">M/S Samia Enterprise JV,
57,  Chalk  Bazar, 57, Chalk  Bazar, Faridpur
</t>
  </si>
  <si>
    <t xml:space="preserve"> mssamiaenterprise27jv@gmail.com</t>
  </si>
  <si>
    <t>Rehabilitation of Dhalla FRA to Bhagalpur River Ghat via Fordnagar  Road  from Ch. 00-3070m under Singair  Uapazila, Dist: Manikganj [Road ID No: 356824047]</t>
  </si>
  <si>
    <t>M/S Motiur Rahman Nannu                                      57, Chalk Bazar, Faridpur</t>
  </si>
  <si>
    <t>mrn1266@yahoo.com</t>
  </si>
  <si>
    <t>M/S. Samia Enterprise 20/A, Jheeltuly, Faridpur.</t>
  </si>
  <si>
    <t xml:space="preserve"> mssamiaenterprise@gmail.com</t>
  </si>
  <si>
    <t xml:space="preserve">8,37,82,829.57  </t>
  </si>
  <si>
    <t xml:space="preserve">Orient Trade International 
17/18 Akhoy das Lane, Gendariya 
Sutrapur, Dhaka-1204
</t>
  </si>
  <si>
    <t>Rehabilitation of Manikganj - Singair RHD at Arongobad - Krishnopur UP via Guzuri Bazar Road from Ch.2890-6080m under Upazila: Sadar, District: Manikganj. (Road ID No. 356463019)</t>
  </si>
  <si>
    <t>FDDRIP</t>
  </si>
  <si>
    <t xml:space="preserve">M/S Nabogram Traders
 Pro. Gazi Abdul Mukit 
Nabogram, Naogao, Manikganj.
</t>
  </si>
  <si>
    <t>Improvement of Mohapur -Chala Bazar Road by BC Ch.00-1000m ( ID No. 356284064) Under  Harirampur Upazila, District: Manikganj [ Salgave cost.Tk.354525 ]</t>
  </si>
  <si>
    <t>1,20,61,374.800</t>
  </si>
  <si>
    <t>30-12-2022</t>
  </si>
  <si>
    <t xml:space="preserve">M/S Riasat &amp; Mamun JV
 Holding No: 0589, Pagla Kanai Road, Bapari Para Jhenaidah
</t>
  </si>
  <si>
    <t>msriasatmamunjv@gmail.com</t>
  </si>
  <si>
    <t xml:space="preserve">Improvement of kanthapara Bazar-Balirtek GC Vararia UP via baholatoli bazar road by BC at ch.2050-4530m (ID No.356283021) under Harirampur Upazila Dist Mmanikganj [Salvage materials cost Tk. 1895588] </t>
  </si>
  <si>
    <t>M/S Riasat &amp; BrothersSomserabad. Chowduri Super Market (1st Floor), College Road. Lakshmipur-3700</t>
  </si>
  <si>
    <t>msriasatandbrothers@gmail.com</t>
  </si>
  <si>
    <t>M/S.MAMUN ENTERPRISE 6/C, 13/7, Pallabi, Mirpur, Dhaka-1216.</t>
  </si>
  <si>
    <t>msmamunenterprisejnd@gmail.com</t>
  </si>
  <si>
    <t xml:space="preserve">M/S Maz Business Syndicate
 Pro: Md. Asaduzzaman 
 73/2/3, West Agargaon,Dhaka-1207 
</t>
  </si>
  <si>
    <t>Rehabilitation of Mohadebpur Krishi Bank-Vabanipur road at Ch.00-1376m under Shibalaya Uapazila Dist Manikganj (Road ID No 356784044)</t>
  </si>
  <si>
    <t xml:space="preserve">M/S Sheikh Enterprise
 Pro. Md. Ruhul Amin Manik Uttar Baluchara Sadar,Shariatpur
</t>
  </si>
  <si>
    <t xml:space="preserve">ruhul_a13@yahoo.com </t>
  </si>
  <si>
    <t>Rehabilitation of  Kolia GC-Ghior hat via Bangala bazar Road  from  Ch.00-3030m  and 4800-5730m under Daulatpur  Uapazila, Dist: Manikganj [Road ID No: 356102004] ( Salvage Cost. Tk. 2596391.00).</t>
  </si>
  <si>
    <t xml:space="preserve">M/S. SUNAM ENTERPRISE
37/1/D/1, Ullon Road 
West Rampura, Dhaka-1219
</t>
  </si>
  <si>
    <t>mssunam.ent@gmail.com</t>
  </si>
  <si>
    <t xml:space="preserve">Improvement of Manikganj- Harirampur Road Sorupi Bazar-Balirtek Bazar Putail-Balirtek Bazar road Manikganj-Harirampur RHD at Sharupai Bazar-Balirtek Road at Ch.5500-7575m under Upazila Sadar District Manikganj (Road ID 356462008) Part-A [Salvage cost 231165.00] </t>
  </si>
  <si>
    <t>2,09,78,228.549</t>
  </si>
  <si>
    <t xml:space="preserve">M/S Maz Business Syndicate
 Pro: Md. Ashaduzzaman 
 73/2/3, West Agargaon,Dhaka-1207 
</t>
  </si>
  <si>
    <t xml:space="preserve">M/S. Khan Multipurpose Business Line
Pro: Mohammad Ariful Huq 
Khan, Bhuapur,Tangail
</t>
  </si>
  <si>
    <t xml:space="preserve"> kmbusinessline79@gmail.com</t>
  </si>
  <si>
    <t>Improvement of Baniaghona R &amp; H road- Charmastol Bazar- Khalshi UP Road at ch. 1063-1863m. [I D-356103009] Under Upazila Daulatpur, District: Manikganj</t>
  </si>
  <si>
    <t xml:space="preserve">M/S. RUBEL ENTERPRISE
 Pro: Moshiur Rahman Khan 
246/1/F/7, West Agargaon, Dhaka-1207.
</t>
  </si>
  <si>
    <t>mrahmankhan1969@gmail.com</t>
  </si>
  <si>
    <t>Improvement of Jamirta Graveyard to Joymontop Maniknagar Road at ch.00-700m. [ID-356825057] under   Upazila: Singair,  Dist: Manikganj (Salvage cost.Tk.530127)</t>
  </si>
  <si>
    <t>09/09//2021</t>
  </si>
  <si>
    <t>M/S DOEL ENTERPRISE Pro: Md. Mahfuzur Rahman, Paschim Bhuapur, Bhuapur,Tangail</t>
  </si>
  <si>
    <t xml:space="preserve"> msdoele83@gmail.com</t>
  </si>
  <si>
    <t>Improvement of Betila Mitora -Dhaleshari bridge via mokimpur GPS &amp; JK High School Road at ch.5200-7200m. [ID-356463001] under Upazila Sadar, District: Manikganj (Salvage cost.Tk.3749578)</t>
  </si>
  <si>
    <t xml:space="preserve">1,56,74,915.450 </t>
  </si>
  <si>
    <t>30-09-2022</t>
  </si>
  <si>
    <t xml:space="preserve">M/S. Nabojug Enterprise
 Pro: Md. Anowar Hossain 
DopaJani, Po-JahidgonjPs, Ghatail
 Tangail
</t>
  </si>
  <si>
    <t>msnabojugenterprise@gmail.com</t>
  </si>
  <si>
    <t>a) Improvement of Dautia Hat-CharGarpara High School Road at ch.1356-2820m. [ID-356464038] under Upazila Sadar, District: Manikganj (Salvage cost.Tk.1787860). b) Construction of 01 no 1x23.00x2.60m culvert at ch.1481m on the same road)</t>
  </si>
  <si>
    <t>1,40,57,389.00</t>
  </si>
  <si>
    <t>27-10-2022</t>
  </si>
  <si>
    <t xml:space="preserve">Mominul Hoque &amp; Ador Enterprise JV
 Ranir Bazar, Bhairab
 Kishoreganj
</t>
  </si>
  <si>
    <t xml:space="preserve"> mominuladorjv@gmail.com</t>
  </si>
  <si>
    <t>Construction of 46.00m Long RCC Girder Bridge on Singair to Paragram GC via Maniknagar GC-Sirajpur Hat at Ch.5+280km under Upazila: Singair, District: Manikganj (Road IDNO-356822001)</t>
  </si>
  <si>
    <t xml:space="preserve">3,84,04,168.684 </t>
  </si>
  <si>
    <t>M/S Mominul Hoque,  Bhairab,Kishoreganj.</t>
  </si>
  <si>
    <t xml:space="preserve"> ms.mominul@yahoo.com</t>
  </si>
  <si>
    <t>M/S Ador Enterprise House # 369,/E, Unit - A4, Ahmmadnagar, Paikpara, Mirpur-01, Dhaka-1216.</t>
  </si>
  <si>
    <t xml:space="preserve"> msadorenterprise8@gmail.com</t>
  </si>
  <si>
    <t>Rehabilitation of Ghior-Tepra via Baratia Bazar Road from Ch.00-9000m under Ghior Uapazila Dist Manikganj Road ID No 356222008 [Salvage costTk.17024]</t>
  </si>
  <si>
    <t>5,90,69,694.898</t>
  </si>
  <si>
    <t>23-09-2021</t>
  </si>
  <si>
    <t>30-03-2023</t>
  </si>
  <si>
    <t>Construction of 37.00m Long RCC Girder Bridge on Fulhara Bazar-Hijulia -Ythuli UP Road at Ch. 380.00m Under Upazila: Ghior, District: Manikganj ( Road ID No. 356223004)</t>
  </si>
  <si>
    <t>3,69,95,437.135</t>
  </si>
  <si>
    <t xml:space="preserve">KKE-BAKC(JV)
87, Purana Paltan Len
 Paltan Tower (5th Floor) Room No:406, Dhaka-1000
</t>
  </si>
  <si>
    <t>Construction of 32.0m Long PSC Girder Bridge Over Kellai Bazar Adjacent Kahl Road at Ch. 3270.00m Under Upazila: Ghior, District: Manikganj (Road ID No. 356222004)</t>
  </si>
  <si>
    <t>2,74,37,785.863</t>
  </si>
  <si>
    <t>M/S K.K. Enterprise  Mahatab Centre (12th Floor),177 Shahid Nazrul Islam Sarani,Bijoy Nagor, Dhaka-1000 and 885/1, South Sabujbagh, Patuakhali</t>
  </si>
  <si>
    <t>Construction of 14.0m Long RCC Girder Bridge on Baliati UP Office-Amta UP Office via Khalilabad Road at Ch. 220m Under Upazila: Saturia, District: Manikganj (Road ID No. 356703004)</t>
  </si>
  <si>
    <t>1,03,69,831.389</t>
  </si>
  <si>
    <t>Moulvibazar</t>
  </si>
  <si>
    <t xml:space="preserve">Nahar Construction Moulvibazar Road, Sreemangal, Moulvibazar. </t>
  </si>
  <si>
    <t>naharconstruction92@gmail.com</t>
  </si>
  <si>
    <t>Oxy Road - Radagobinda Road bhya House  (Ch. 495-1000m).</t>
  </si>
  <si>
    <t xml:space="preserve">GOBM </t>
  </si>
  <si>
    <t>07/01/2021    20/01/2021</t>
  </si>
  <si>
    <t>Helal Ahmed              Barhat, Moulvibazar.</t>
  </si>
  <si>
    <t>helala532@gmail.com</t>
  </si>
  <si>
    <t>Guzarai Mokam - Chandnighat R&amp;F Via WAPDA Band - Munshibari Road (Ch. 00-495m).</t>
  </si>
  <si>
    <t xml:space="preserve">376253
</t>
  </si>
  <si>
    <t xml:space="preserve">Shekh Md. Basharat Ali, Mashajan, Tarapasha, Rajnagar, Moulvibazar. </t>
  </si>
  <si>
    <t>sbasharatali60@gmail.com</t>
  </si>
  <si>
    <t>Moulvibazar-Kalenga Road (Ch. 855-2975m).</t>
  </si>
  <si>
    <t xml:space="preserve">496228
</t>
  </si>
  <si>
    <t xml:space="preserve">M/S Akbar Ali                         Barhat, Moulvibazar. </t>
  </si>
  <si>
    <t>maali059@yahoo.com</t>
  </si>
  <si>
    <t>Chadnighat-Raysree-Simultala Bazar Road (Ch. 00.3500m).</t>
  </si>
  <si>
    <t xml:space="preserve">M/S Rashed Enterprise, 19/1, Shaplabag, Sreemangal, Moulvibazar. </t>
  </si>
  <si>
    <t>rashedenterprise81@gmail.com</t>
  </si>
  <si>
    <t>Moulvibazar HQ-Narayanpasha Bazar via Gobindapur GC  Road (Ch. 2000-5045m).</t>
  </si>
  <si>
    <t xml:space="preserve">Kamrul Enterprise     Dograh, Moholla, Moulvibazar. </t>
  </si>
  <si>
    <t>islamkamrul0101@gmail.com</t>
  </si>
  <si>
    <t>Bhunabir-Samserganj-Athangiri Road (Ch. 00-2750m).</t>
  </si>
  <si>
    <t>17/01/2021</t>
  </si>
  <si>
    <t xml:space="preserve">M/S Jerin Enterprise, M.Saifur Rahman Road, Moulvibazar. </t>
  </si>
  <si>
    <t>jerinenterprise92@gmail.com</t>
  </si>
  <si>
    <t>Sonkapon Bazar-Amtoil up Office Road (Ch. 00-1400m).</t>
  </si>
  <si>
    <t xml:space="preserve">496223
</t>
  </si>
  <si>
    <t xml:space="preserve">M/S Shah Traders    Bordol, Indeswar, Rajnagar, Moulvibazar. </t>
  </si>
  <si>
    <t>suyebahmed2010@gmail.com</t>
  </si>
  <si>
    <t>Nagra-Kabiraji-Dazbali Road (Ch. 00-1110m).</t>
  </si>
  <si>
    <t xml:space="preserve">496225
</t>
  </si>
  <si>
    <t xml:space="preserve">M/S Techno Enterprise, Shah Mostafa Road, Moulvibazar. </t>
  </si>
  <si>
    <t>technoenterprise73@gmail.com</t>
  </si>
  <si>
    <t>Araihal-Shah Moinuddin Mazar –Bazrakuna Govt. pry. School Road (Ch. 00-1200m).</t>
  </si>
  <si>
    <t>10/01/2021   22/01/2021</t>
  </si>
  <si>
    <t xml:space="preserve">M/S Priom Enterprise, Kudrat Ullah Road, Moulvibazar. </t>
  </si>
  <si>
    <t>litonroy0123@gmail.com</t>
  </si>
  <si>
    <t>Guzarai Mukam-Chadnighat R&amp;H via Wapda Band Road (Ch. 495-810m).</t>
  </si>
  <si>
    <t xml:space="preserve">M/S Nayeem Prokausholy, Borshijura, Moulvibazar. </t>
  </si>
  <si>
    <t>nayeemprokausholy@gmail.com</t>
  </si>
  <si>
    <t>Dighirpar-Khozar Moszid-Mangalchandi-Jagatshi Road (Ch. 00-1260m).</t>
  </si>
  <si>
    <t xml:space="preserve">496229
</t>
  </si>
  <si>
    <t xml:space="preserve">Md. Fazlur Rahman Paschim Barhat     Moulvibazar. </t>
  </si>
  <si>
    <t>Bauli Bazar- Nijbahadurpur UP Office via Behaidohor &amp; Dhalutpur Bazar Road (Ch. 00-7900m).</t>
  </si>
  <si>
    <t>kh. Lutfur Rahman Khaled Ahmed and Shafi Alam Younus (JVCA)</t>
  </si>
  <si>
    <t>lutfurkhaledyounusjvca@gmail.com</t>
  </si>
  <si>
    <t xml:space="preserve">Dskshinbhag Bazar-Goalbari UP Office (Juri) via Durgapur Bazar Road (Ch. 00-20m &amp; 200-660m). </t>
  </si>
  <si>
    <t>kh. Lutfur Rahman</t>
  </si>
  <si>
    <t>lutfurkhandakar101254@gmail.com</t>
  </si>
  <si>
    <t xml:space="preserve">Shafi Alam Unus . </t>
  </si>
  <si>
    <t>mdshafialamu@gmail.com</t>
  </si>
  <si>
    <t xml:space="preserve">Khaled Ahmed                                                      Kulaura, Moulvibazar. </t>
  </si>
  <si>
    <t>khaledkulaura034@gmail.com</t>
  </si>
  <si>
    <t xml:space="preserve">Subrata Trading Syndicate, M/S National Fartilizar Notun Bazar, Sreemangal, Moulvibazar. </t>
  </si>
  <si>
    <t>SUBRATATRADINGSYNDICATE@gmail.com</t>
  </si>
  <si>
    <t>Atua Borail- Kumarshail Road (Ch. 00-2000m).</t>
  </si>
  <si>
    <t>Sumesh Das Jishu   224, Central Raod, Shantibagh, Moulvibazar.</t>
  </si>
  <si>
    <t>sumeshdas24@yahoo.com</t>
  </si>
  <si>
    <t>Borni UP Office (Fakirbazar)-Monarai Monadi Bazar Road (Ch. 4310-5720m).</t>
  </si>
  <si>
    <t xml:space="preserve">494133
</t>
  </si>
  <si>
    <t>M/S Raju Enterprise Dokhin Kharpara, Rajnagar, Moulvibazar.</t>
  </si>
  <si>
    <t>rajuenterprise83@gmail.com</t>
  </si>
  <si>
    <t>RHD Brick Field- Utterbhag Road (Ch. 00-750m).</t>
  </si>
  <si>
    <t xml:space="preserve">M/S K Ali Prokowsholi, Borobari, Moulvibazar. </t>
  </si>
  <si>
    <t>kaliprokowsholi@gmail.com</t>
  </si>
  <si>
    <t>Kathaltoli-Sonatula via Shimulia Road (Ch. 00-715m).</t>
  </si>
  <si>
    <t xml:space="preserve">495936
</t>
  </si>
  <si>
    <t xml:space="preserve">M/S Rushmoth Alam, Bhabanigon Bazar, Juri, Moulvibazar. </t>
  </si>
  <si>
    <t>mdrushmothalam@gmail.com</t>
  </si>
  <si>
    <t>RHD Road-Purba Dakshinbhag Dohalia GPS Road (Ch. 00-1000m).</t>
  </si>
  <si>
    <t>19/11/2020</t>
  </si>
  <si>
    <t xml:space="preserve">M/S Rumel Enterprise, Uslapara, Kulaura, Moulvibazar. </t>
  </si>
  <si>
    <t>sayhamrumel@yandex.com</t>
  </si>
  <si>
    <t>Latu - jaldhup road at Bhuga to Chandpur Road (Ch.00-1000m).</t>
  </si>
  <si>
    <t xml:space="preserve">495939
</t>
  </si>
  <si>
    <t xml:space="preserve">M/S Ahsan Hussain Al Nahian House-234, Uttarbazar, Kulaura, Moulvibazar. </t>
  </si>
  <si>
    <t>ahsanhussain6969@yahoo.com</t>
  </si>
  <si>
    <t>Muraul-Chandgram Road to Sonai river via wahidpur (Ch. 00-1060m).</t>
  </si>
  <si>
    <t xml:space="preserve">Shafi Alam Unus   Dakhkhin Bazar Kulaura, Moulvibazar. </t>
  </si>
  <si>
    <t>RHD-Wapda Panagul Road (Ch. 00-850m).</t>
  </si>
  <si>
    <t xml:space="preserve">Jalal Ahmed                Gramtola, College Raod, Barlekha, Moulvibazar. </t>
  </si>
  <si>
    <t>con.jalalahmed@gmail.com</t>
  </si>
  <si>
    <t>Kataltali-Madabkunda road at Maijuddin shop to Rukanpur via Dakhin Musegul Jame Mosque &amp; Kayer Ali GPS Road (Ch. 00-1130m).</t>
  </si>
  <si>
    <t xml:space="preserve">495942
</t>
  </si>
  <si>
    <t xml:space="preserve">Sakin Enterprise,  Uslapara, Kulaura, Moulvibazar. </t>
  </si>
  <si>
    <t>rasel9229@yahoo.com</t>
  </si>
  <si>
    <t>Gramtola-Chotolekha Jr. High School via Mollapara Road (Ch. 00-1090m).</t>
  </si>
  <si>
    <t xml:space="preserve">495943
</t>
  </si>
  <si>
    <t xml:space="preserve">M/S Md. Zakir Hossain, Gajiteka   Barlekha, Moulvibazar. </t>
  </si>
  <si>
    <t>jakirhussain3250@gmail.com</t>
  </si>
  <si>
    <t>Mohdikana Azmir Chototlekha Road (Ch. 00-830m).</t>
  </si>
  <si>
    <t xml:space="preserve">Mujib Nazrul JV                             </t>
  </si>
  <si>
    <t>mdmujibnazrul@gmail.com</t>
  </si>
  <si>
    <t>Chatraghat-Nayabazar Road via Shahidnagar Bazar Road (Ch. 00-2500m).</t>
  </si>
  <si>
    <t>26.05.2021</t>
  </si>
  <si>
    <t xml:space="preserve">M/S Mujib Enterprise   Prop: Mujibur Rahman Chandighat, Moulvibazar. </t>
  </si>
  <si>
    <t>mdmujibur74@yahoo.com</t>
  </si>
  <si>
    <t xml:space="preserve">Md. Nazurl Islam       Pagulia, Moulvibazar. </t>
  </si>
  <si>
    <t>nazrulislam2171980@gmail.com</t>
  </si>
  <si>
    <t>M/S Fahad Enterprise, Purbo Raghunandanpur, Moulvibazar.</t>
  </si>
  <si>
    <t>fahadenterprise90@gmail.com</t>
  </si>
  <si>
    <t>Bhanugach GC – Munshibazar GC via Chaitannaganj Road  (Ch. 5230-8500m).</t>
  </si>
  <si>
    <t xml:space="preserve">Nasir Bokth Chowdhury, Bhanugach Road, Moulvibazar. </t>
  </si>
  <si>
    <t>nasirbakthchowdhury@gmail.com</t>
  </si>
  <si>
    <t>Adampur UP Office – Alinagar UP Office via Vhanubill-Jangalia-Chitlia-Mangalpur Road  (Ch. 6680-9100m).</t>
  </si>
  <si>
    <t xml:space="preserve">495947
</t>
  </si>
  <si>
    <t xml:space="preserve">Laskar Construction, Purbasha R/A,Sreemangal, Moulvibazar. </t>
  </si>
  <si>
    <t>laskarconstruction19@gmail.com</t>
  </si>
  <si>
    <t>Vice – Principal Abdus Shahid(Hospital) Road  (Ch. 00-1843m).</t>
  </si>
  <si>
    <t xml:space="preserve">Chitro Lekha Enterprise, M. Saifur Rahman Road, Moulvibazar. </t>
  </si>
  <si>
    <t>chitrolekhaenterprise@gmail.com</t>
  </si>
  <si>
    <t>Burburi Bazar - Brindabonpur Road (Ch. 00-4020m).</t>
  </si>
  <si>
    <t xml:space="preserve">Shammam Enterprise, </t>
  </si>
  <si>
    <t>shamimaferdous85@gmail.com</t>
  </si>
  <si>
    <t>Brammonbazar - Fenchugonj Road to Gobindapur - Sirajnagar Road (Ch. 00-1755m).</t>
  </si>
  <si>
    <t>Al Amin Nurul JV</t>
  </si>
  <si>
    <t>alaminnuruljv@gmail.com</t>
  </si>
  <si>
    <t>Kulaura-UZHQ-Fulartal GC via Bhukshimoil UP Offie Road (Ch. 00-8000m).</t>
  </si>
  <si>
    <t>01.06.2021</t>
  </si>
  <si>
    <t xml:space="preserve">Al Amin Traders        Roghunandanpur, Court Raod, Moulvibazar. </t>
  </si>
  <si>
    <t>alamintraders84@gmail.com</t>
  </si>
  <si>
    <t xml:space="preserve">M/S Nurul Enterprise   Prop: Md. Nurul Haque      Jagannathpur, Moulvibazar. </t>
  </si>
  <si>
    <t>mdnurul101010@gmail.com</t>
  </si>
  <si>
    <t>Muracherra -Gazipur Road via Karamodha UP office (Ch. 00-3925m).</t>
  </si>
  <si>
    <t xml:space="preserve">495952
</t>
  </si>
  <si>
    <t>M/S Ahsan Hussain Al Nahian, House-234, Uttarbazar, Kulaura, Moulvibazar.</t>
  </si>
  <si>
    <t>Kadipur UP office (pekur Bazar)-Chwdhury Bazar (Ch. 00-2500m).</t>
  </si>
  <si>
    <t xml:space="preserve">Bismillah Enterprise Porchak, Monsurnagar, Rajnagar, Moulvibazar. </t>
  </si>
  <si>
    <t>syfulislam6589@gmail.com</t>
  </si>
  <si>
    <t>Brahmmon Bazar -Fenchugonj Road to sreepur-Sherpur link Road (Ch. 800-2000m).</t>
  </si>
  <si>
    <t>17/11/2020</t>
  </si>
  <si>
    <t xml:space="preserve">Md. Redwan Khan   Hasanpur, Kulaura, Moulvibazar. </t>
  </si>
  <si>
    <t>khanmdradwan@gmail.com</t>
  </si>
  <si>
    <t>Pourashava Pucca Road to Asrafia Madrasha Road (Ch. 500-1410m).</t>
  </si>
  <si>
    <t xml:space="preserve">496050
</t>
  </si>
  <si>
    <t xml:space="preserve">M/S Mimma Enterprise, Kalajura Bazar, Dakhinbhagh, Barlekha, Moulvibazar. </t>
  </si>
  <si>
    <t>mimmaenterprise@yahoo. com</t>
  </si>
  <si>
    <t>BrahmanBazar-Fenchugonj Road-Razapur -Shirajnagar Road (Ch. 00-788m).</t>
  </si>
  <si>
    <t xml:space="preserve">Shammam Enterprise, Uttorbazar, Kulaura, Moulvibazar. </t>
  </si>
  <si>
    <t>Lamagon- Kumerkandi Road (Ch. 00-1645m).</t>
  </si>
  <si>
    <t>Md. Umed Ali         Kulaura, Moulvibazar.</t>
  </si>
  <si>
    <t>umedali72@yandex.com</t>
  </si>
  <si>
    <t>Nawabgonj  UP office (Rasolgong Bazar) Batera vis Berkuri (Ch. 500-1500m).</t>
  </si>
  <si>
    <t xml:space="preserve">495998
</t>
  </si>
  <si>
    <t xml:space="preserve">M/S Shahed Enterprise, Gunjorkandi, Shamshernagor, Kamalgonj, Moulvibazar. </t>
  </si>
  <si>
    <t>shahedm1974@gmail.com</t>
  </si>
  <si>
    <t>BrahmanBazar-Fenchugonj-khatgaon Bargaon Road(Ch. 00-950m).</t>
  </si>
  <si>
    <t xml:space="preserve">Bilash Enterprise      Uttar Kulaura, Kulaura, Moulvibazar. </t>
  </si>
  <si>
    <t>bilashenterprise273@gmail.com</t>
  </si>
  <si>
    <t>Gozbag - Muraicharra Road (Ch. 00-1000m).</t>
  </si>
  <si>
    <t xml:space="preserve">Md. Nazrul Islam       Pagulia, Sadar, Moulvibazar. </t>
  </si>
  <si>
    <t>Hussainpur -Gobindapur Road -Guradhui Road (Ch. 00-379m).</t>
  </si>
  <si>
    <t xml:space="preserve">Md. Mustafijur Rahman, Laskarpur, Kulaura, Moulvibazar. </t>
  </si>
  <si>
    <t>ujjalsyl008@gmail. Com</t>
  </si>
  <si>
    <t>Dewan dighi (Tengra)-Paulpur-Shamsernagar Road (Ch. 00-4234m).</t>
  </si>
  <si>
    <t xml:space="preserve">377335
</t>
  </si>
  <si>
    <t>30/01/2020</t>
  </si>
  <si>
    <t xml:space="preserve">Showrav Construction Firm Sreepur, Brahmanbazar, Kulaura, Moulvibazar. </t>
  </si>
  <si>
    <t>akmalotif@gmail.com</t>
  </si>
  <si>
    <t>Gobindbati RHD - Choudurybazar-Osiataganj Bazar- Pachgaon UP Office Road  (Ch. 500-4600m).</t>
  </si>
  <si>
    <t xml:space="preserve">496236
</t>
  </si>
  <si>
    <t xml:space="preserve">M/S S B Builders         Bangaon, Ita Singkapon, Moulvibazar. </t>
  </si>
  <si>
    <t>shamimsa.101010@gmail.com</t>
  </si>
  <si>
    <t>Gobindbati RHD - Choudurybazar-Osiataganj Bazar- Pachgaon UP Office Road  (Ch. 4600-8345m).</t>
  </si>
  <si>
    <t xml:space="preserve">496235
</t>
  </si>
  <si>
    <t>Assian RHD-Uttarbagh UP Office - WDB Embankment Road (Ch. 00-1852m).</t>
  </si>
  <si>
    <t xml:space="preserve">496237
</t>
  </si>
  <si>
    <t>Lwayuni - Munshibazar Road (Ch. 00-746m).</t>
  </si>
  <si>
    <t xml:space="preserve">496232
</t>
  </si>
  <si>
    <t>08/11/202</t>
  </si>
  <si>
    <t xml:space="preserve">Fahim Enterprise    Naldaria, Durlabpur Moulvibazar. </t>
  </si>
  <si>
    <t>fahimenterprise74@gmail.com</t>
  </si>
  <si>
    <t>Rajnagar Wapdha- Rajnagar Girls H/School Road (Ch. 00-900m).</t>
  </si>
  <si>
    <t xml:space="preserve">496238
</t>
  </si>
  <si>
    <t xml:space="preserve">Jamal Uddin Ahmed Uslapara, Kulaura Moulvibazar. </t>
  </si>
  <si>
    <t>jamaluddin10156@yahoo.com</t>
  </si>
  <si>
    <t>RHD- Mohallal bazar -(West) Bokshokona Road (Ch. 00-1000m).</t>
  </si>
  <si>
    <t xml:space="preserve">496239
</t>
  </si>
  <si>
    <t xml:space="preserve">Sujel Constrution      Ragunandanpur, WAPDA Road, Moulvibazar. </t>
  </si>
  <si>
    <t>sujelar@gmail.com</t>
  </si>
  <si>
    <t>Choudury bazar- Tengra Road (Ch. 3756-39560m).</t>
  </si>
  <si>
    <t>Jamal Uddin Ahmed, Uslapara, Kulaura, Moulvibaza.</t>
  </si>
  <si>
    <t>Kalapur bazar-Ansar camp Road (Ch. 00-4070m).</t>
  </si>
  <si>
    <t>Sreemangal GC to Sindurkhan Bazar GC via Janaura bazar Road (Ch. 4000-10150m).</t>
  </si>
  <si>
    <t xml:space="preserve">M/S Ziban Enterprise, Gujarai, Moulvibazar. </t>
  </si>
  <si>
    <t>mdtazulislam1974@gmail.com</t>
  </si>
  <si>
    <t>Uttarsur Shahgibazar to Fatki-Laharpur Via Ashidron UP office Road (Ch. 00-3000m).</t>
  </si>
  <si>
    <t xml:space="preserve">Md. Jamal Uddin       Noagaon, Kajaldhara, Kulaura, Moulvibazar. </t>
  </si>
  <si>
    <t>md.jamaluddin40@yahoo.com</t>
  </si>
  <si>
    <t>R&amp;H Sungair hail haor Road (Ch. 00-2176m).</t>
  </si>
  <si>
    <t xml:space="preserve">496244
</t>
  </si>
  <si>
    <t xml:space="preserve">Lokon Miah                  Taharlamu, Balisohoshra, Rajnagar, Moulvibazar. </t>
  </si>
  <si>
    <t>lokonmiah63@gmail.com</t>
  </si>
  <si>
    <t>Hajipur- Hailhaor Road (Ch. 2151-4390m).</t>
  </si>
  <si>
    <t xml:space="preserve">Kosmos Construction, Taharlamu, Balishohosro, Rajnagar, Moulvibazar. </t>
  </si>
  <si>
    <t>nazrulislamchowdhury84@gmail.com</t>
  </si>
  <si>
    <t>Bharaura T. E. to Jetty Road (Ch. 1600-2395m).</t>
  </si>
  <si>
    <t xml:space="preserve">496241
</t>
  </si>
  <si>
    <t xml:space="preserve">F. F Enterprise              College Road, Sreemangal, Moulvibazar. </t>
  </si>
  <si>
    <t>mdiftekharhussainchowdhury@gmail.com</t>
  </si>
  <si>
    <t>Deber bazar-Hail haor Road (Ch. 500-1300m).</t>
  </si>
  <si>
    <t xml:space="preserve">M/S Promij Engineering and Traders, Uttarbazar, Kulaura, Moulvibazar.  </t>
  </si>
  <si>
    <t>jahangir92262@gmail.com</t>
  </si>
  <si>
    <t>Goalbari RHD-Fultola GC Road (Ch. 5000-6000m &amp; 9950-10304m).</t>
  </si>
  <si>
    <t xml:space="preserve">M/S Tasnim Enterprise, Bashtola, Matarkapon, Moulvibazar. </t>
  </si>
  <si>
    <t>mdputulmiah8@gmail.com</t>
  </si>
  <si>
    <t>Shilghat to 8 no Basti via Dhamai T.E (Ch. 2000-3000m).</t>
  </si>
  <si>
    <t xml:space="preserve">496254
</t>
  </si>
  <si>
    <t xml:space="preserve">Md. Badrul Islam   Dakhkhin Bazar Kulaura, Moulvibazar. </t>
  </si>
  <si>
    <t>badruljuri@gmail.com</t>
  </si>
  <si>
    <t xml:space="preserve">Rehabilitation of 1No. 1x4.50mx3.50m RCC Box Culvert on Barni UP Office to Eidghabazar (Goalta Bazar) via Ahmedpur-Mododpur Road at Ch. 1300m. </t>
  </si>
  <si>
    <t xml:space="preserve">M/S Nahid Enterprise, Shamshernagar Raod, Borshijura, Moulvibazar. </t>
  </si>
  <si>
    <t>nahidenterprise1976@gmail.com</t>
  </si>
  <si>
    <t>0.900mx0.625m a Slab Culvert on Ghoramara – Adampur Road via Nayapfromtan GPS Road at Ch. 750m.</t>
  </si>
  <si>
    <t xml:space="preserve">M/S Fatema &amp; Sons  Dakkhin Bazar, Kulaura, Moulvibazar. </t>
  </si>
  <si>
    <t>fatemasons99@gmail.com</t>
  </si>
  <si>
    <t>1.5mx1.5m RCC Box Culvert on Brammonbazar - Fenchugonj Road to Gobindapur - Sirajnagar Road at Ch. 1317m.</t>
  </si>
  <si>
    <t>25/11/2020</t>
  </si>
  <si>
    <t xml:space="preserve">Rubel Ahmed                    Uslapara, Kulaura, Moulvibazar. </t>
  </si>
  <si>
    <t>rubela2483@gmail.com</t>
  </si>
  <si>
    <t>4 Nos. 1x3.00mx3.00m RCC Box Culvert on Balishira-Kchiapunji Road Nagari Road at Ch. 400m, 500m, 550m &amp; 700m.</t>
  </si>
  <si>
    <t xml:space="preserve">392047
</t>
  </si>
  <si>
    <t>21/01/2020</t>
  </si>
  <si>
    <t xml:space="preserve">M/S Rahela Construction           Uttarbazar, Kulaura, Moulvibazar. </t>
  </si>
  <si>
    <t>rahelaconstruction49@gmail.com</t>
  </si>
  <si>
    <t xml:space="preserve">2 No. 1x2.50mx2.50m RCC Box Culvert on R&amp;H Makrichera Road via Badealisha Road  at Ch. 550m &amp; 903m. </t>
  </si>
  <si>
    <t xml:space="preserve">M/S Sajal Traders Gobindabati Bazar, Rajnagar, Moulvibazar. </t>
  </si>
  <si>
    <t>sajaldeb01011969@gmail.com</t>
  </si>
  <si>
    <t>1 No. 1x3.00mx2.50m RCC Box Culvert on RHD Sungair Hail Haor Road at Ch. 1300m.</t>
  </si>
  <si>
    <t xml:space="preserve">M/S Bushra Alam Enterprise, Khushalpur, Kamalgonj, Moulvibazar. </t>
  </si>
  <si>
    <t>kamrulalam861@gmail.colm</t>
  </si>
  <si>
    <t>1 No. 1x3.00mx3.00m &amp; 1 No. 1x4.50mx3.00m RCC Box Culvert on Kalighat-Monu-Dholoy-Circular Road  at Ch. 4050m &amp; 4350m.</t>
  </si>
  <si>
    <t xml:space="preserve">496247
</t>
  </si>
  <si>
    <t>16/02.2021</t>
  </si>
  <si>
    <t>1 No. 1x4.50mx4.00m RCC Box Culvert on Bhairabgonj - Maizdihi Pahar Pry. School Road at Ch. 1050m.</t>
  </si>
  <si>
    <t xml:space="preserve">M/S Hoque Traders Palgram, Nartan, Kulaura, Moulvibazar. </t>
  </si>
  <si>
    <t>anamulhoquemahtab@gmail.com</t>
  </si>
  <si>
    <t>1 No. 1x1.00mx1.00m RCC Box culvert on the Bhabaniganj Bazar-Purbojuri UPC-Durgapur Bazar Road at Ch.3158m.</t>
  </si>
  <si>
    <t xml:space="preserve">496251
</t>
  </si>
  <si>
    <t xml:space="preserve">New M/S Riche Enterprise, Shayerpur School Road, Moulvibazar. </t>
  </si>
  <si>
    <t>khokonpaul1975@gmail.com</t>
  </si>
  <si>
    <t>1 No. 1x1.50mx1.50m U-Type Culvert on Juri-Boishanbpara via Mokamtila Road at Ch. 2268m.</t>
  </si>
  <si>
    <t xml:space="preserve">496252
</t>
  </si>
  <si>
    <t>JC-AT (JV)</t>
  </si>
  <si>
    <t>jcatjv2020@gmail.com</t>
  </si>
  <si>
    <t>Shahbandar-Maskandi Road (Ch. 00-6060m).</t>
  </si>
  <si>
    <t xml:space="preserve">Md. Jamal Uddin          Nowagaon, Hingajia, Kajaldhara, Kulaura, Moulvibazar. </t>
  </si>
  <si>
    <t xml:space="preserve">Al-Amin Traders         Prop. Raja Ahmed          Roghunandanpur  Court Road, Moulvibazar. </t>
  </si>
  <si>
    <t xml:space="preserve">M/S Priya Enterprise          Collage Road, Sreemangal, Moulvibazar. </t>
  </si>
  <si>
    <t>priyaenterprise304@gmail.com</t>
  </si>
  <si>
    <t>Gobindapur Bazar-Dughor High School-Shamshergonj Road (Ch. 00-2295m).</t>
  </si>
  <si>
    <t>19.03.2020</t>
  </si>
  <si>
    <t xml:space="preserve">Md. Shahinur Rahman   Purba Sultanpur Moulvibazar. </t>
  </si>
  <si>
    <t>mshaninur78@gmail.com</t>
  </si>
  <si>
    <t>Simultala Salamitila R&amp;H (Shamerkona Bazar) Road (Ch. 00-1905m).</t>
  </si>
  <si>
    <t>Md. Habibur Rahman     Borshijura, Moulvibazar.</t>
  </si>
  <si>
    <t>habib.live166@gmail.com</t>
  </si>
  <si>
    <t>Dhaka Moulvibazar RHD-Radar Unit Road (Ch. 00-2545m).</t>
  </si>
  <si>
    <t>31.03.2020</t>
  </si>
  <si>
    <t xml:space="preserve">Md. Nazrul Islam             Pagulia, Moulvibazar. </t>
  </si>
  <si>
    <t>Mokandapur-Maskandi Road (Ch. 00-995m).</t>
  </si>
  <si>
    <t xml:space="preserve">M/S Helal Ahmed            Barhat, Moulvibazar. </t>
  </si>
  <si>
    <t>Shomshar nagar R&amp;H-Borshijura Dighal Gazi Road (Ch. 00-1090m).</t>
  </si>
  <si>
    <t xml:space="preserve">Lamisa Enterprise                    Ashia, Shampasi     Moulvibazar. </t>
  </si>
  <si>
    <t>royelboksh9@gmail.com</t>
  </si>
  <si>
    <t>R&amp;H (Islampur)-Khujar Gaon Road (Ch. 00-1625m)</t>
  </si>
  <si>
    <t>15.11.2020</t>
  </si>
  <si>
    <t xml:space="preserve">PD Builders                            511, Shamshernagar Road, Moulvibazar. </t>
  </si>
  <si>
    <t>d.partha179@gmail.com</t>
  </si>
  <si>
    <t>Balarampur-Rasulpur-Gopinagar Road (Ch. 5200-6000m)</t>
  </si>
  <si>
    <t>23.01.2021</t>
  </si>
  <si>
    <t xml:space="preserve">M/S Shiplu Enterprise     Madhobpasa, Satgaon, Sreemangal, Moulvibazar. </t>
  </si>
  <si>
    <t>badrulalamshiplu@gmail.com</t>
  </si>
  <si>
    <t>Ramchandrapur-Suranandapur (Ch. 710-2000m)</t>
  </si>
  <si>
    <t>CE-SI-JV</t>
  </si>
  <si>
    <t>cesijv2020@gmail.com</t>
  </si>
  <si>
    <t>Ghoramara-Adampur Road via Nayapattan GPS Raod (Ch. 00-1691m).</t>
  </si>
  <si>
    <t>25.03.2021</t>
  </si>
  <si>
    <t>M/S Chowdhury Enterprise</t>
  </si>
  <si>
    <t>ataurchy1968@gmail.com</t>
  </si>
  <si>
    <t>Md. Saiful Islam</t>
  </si>
  <si>
    <t>situtul76@gmail.com</t>
  </si>
  <si>
    <t xml:space="preserve">M/S Rumel Enterprise     Uslapara, Kulaura, Moulvibazar. </t>
  </si>
  <si>
    <t>Bottala(RHD) to Baggur Road (Ch. 00-1000m).</t>
  </si>
  <si>
    <t>30.08.2020</t>
  </si>
  <si>
    <t>mshahinur78@gmail.com</t>
  </si>
  <si>
    <t>Pekur bazar-Koularashi  (Ch. 00-1100m).</t>
  </si>
  <si>
    <t>17.12.2020</t>
  </si>
  <si>
    <t xml:space="preserve">Nehal Enterprise                     Dakkhinbazar, Kulaura, Moulvibazar. </t>
  </si>
  <si>
    <t>nehalenterprise018@gmail.com</t>
  </si>
  <si>
    <t>Amjhup Paschim-Nartan-Abda Tilashijura Road  (Ch. 00-1300m).</t>
  </si>
  <si>
    <t>21.02.2021</t>
  </si>
  <si>
    <t>Syed Md. Muhib                  Hilalpur, Moulvibazar.</t>
  </si>
  <si>
    <t>syedmuhib13@gmail.com</t>
  </si>
  <si>
    <t>R&amp;H Road-Mobarakpur-Monraz Langla Stn. Road  (Ch. 00-870m).</t>
  </si>
  <si>
    <t xml:space="preserve">M/S Raju Enterprise            Dokhin Kharpara, Rajnagar, Moulvibazar. </t>
  </si>
  <si>
    <t>rajuentreprise83@gmail.com</t>
  </si>
  <si>
    <t>Sanjoypur-Lalakrchak Moulvi Road  (Ch. 00-1000m).</t>
  </si>
  <si>
    <t xml:space="preserve">Syed Omor Faruq                 Dhorkapon, Moulvibazar. </t>
  </si>
  <si>
    <t>syedfaruq72@gmail.com</t>
  </si>
  <si>
    <t>Sharifpur-Amtala Bazar via Godaraghat Road  (Ch. 00-670m).</t>
  </si>
  <si>
    <t xml:space="preserve">SB Enterprise                      Bari Plaza, Dakshibazar, Kulaura Moulvibazar. </t>
  </si>
  <si>
    <t>ahaquechowdhury17@gmail.com</t>
  </si>
  <si>
    <t>Kulaura-Rabirbazar Road to Barakapon-Dashermahal Road  (Ch. 00-1550m).</t>
  </si>
  <si>
    <t xml:space="preserve">M/S Khan Traders           Sreemangal Road, Moulvibazar. </t>
  </si>
  <si>
    <t>ruselkhan.mb@gmail.com</t>
  </si>
  <si>
    <t>Katerkuna-R&amp;H-Kowkapon Road  (Ch. 00-560m).</t>
  </si>
  <si>
    <t xml:space="preserve">Maha Enterprise             Sreepur, Islampur, Kamalgonj, Moulvibazar. </t>
  </si>
  <si>
    <t>mobinahmedbd1989@gmail.com</t>
  </si>
  <si>
    <t>East jamshi-Tapashipara Road (Ch. 00-1350m).</t>
  </si>
  <si>
    <t xml:space="preserve">M/S Sagor Enterprise  Keshobchar, Gurarai, Moulvibazar. </t>
  </si>
  <si>
    <t>sagorentbd@gmail. Com</t>
  </si>
  <si>
    <t>Yousubpur R&amp;H-Hail haor Road (Ch. 00-1015m).</t>
  </si>
  <si>
    <t>Bongaon -Ragunatpur Road (Ch. 00-1023m).</t>
  </si>
  <si>
    <t>02.04.2021</t>
  </si>
  <si>
    <t xml:space="preserve">M/S Manira Agro Farm, Shantibag, R/A, Sreemangal Moulvibazar. </t>
  </si>
  <si>
    <t>amanira1978@gmail.com</t>
  </si>
  <si>
    <t>Sagarnal U.P office to Hosnabad (Ch. 1000-2030m).</t>
  </si>
  <si>
    <t>14.05.2021</t>
  </si>
  <si>
    <t>Md. Fazlur Rahman, Paschim Barhat Moulvibazar.</t>
  </si>
  <si>
    <t>fazlurrahman1963@gmail.com</t>
  </si>
  <si>
    <t xml:space="preserve">Improvement of Lwayuni-Munshibazar Road from Ch. 4500m-6000m including Construction of 6nos 0.900mx1.00m Drainage Culvert at Ch. 4840m 4993m 5198m 5238m 5375m 5980m on the same Road </t>
  </si>
  <si>
    <t>30.05.18</t>
  </si>
  <si>
    <t>02.03.19     30.06.19  28.02.20</t>
  </si>
  <si>
    <t>TM (JV)</t>
  </si>
  <si>
    <t>tmjvca@gmail.com</t>
  </si>
  <si>
    <t>Construction of 28.00m Long PSC Girder Bridge on Munshibazar-Fulartol Road at Ch. 1462.00m.</t>
  </si>
  <si>
    <t>M/S Take and Pay            Zuber View, Syed Kudratullah Road, Pschim Bazar, Moulvibazar.</t>
  </si>
  <si>
    <t>zohirul81@gmail. Com</t>
  </si>
  <si>
    <t>Construction of 68.00m Long PSC Girder Bridge on Munshibazar-Fulartol Road at Ch. 1462.00m.</t>
  </si>
  <si>
    <t>Md. Mizanur Rahman Samim, Nosratpur, Habigonj.</t>
  </si>
  <si>
    <t xml:space="preserve">M/S Jumki Enterprise, Goyghar, Rajnagar   Moulvibazar. </t>
  </si>
  <si>
    <t>jumkienterprise@gmail.com</t>
  </si>
  <si>
    <t>Improvement of Rajnagar Balagonj Bishair dukan-  Masunadi Road by BC from Ch. 1000m-3500m  including construction of 4nos 0.90m x 1.00m U-drain  Culvert at ch. 1305m 1480m 1598m &amp; 1978m on with 100m Protection Road the same road Upazila  Rajnagar District Moulvibazar.</t>
  </si>
  <si>
    <t>25.10.18</t>
  </si>
  <si>
    <t xml:space="preserve">20.06.19  05.08.19    15.12.19 </t>
  </si>
  <si>
    <t>Md. Habibur Rahman, Barshijura, Moulvibazar.</t>
  </si>
  <si>
    <t xml:space="preserve">(a) Improvement of Amtail UP Office-Kadupur-Baharganj Bazar Road from Ch. 3250m-4800m (b) Construction 07 nos 625mx0.600m RCC Drainage Culvert at Chainage 3274m, 3380m, 3650m &amp; 3728m, 4150m, 4430m, 4514m &amp; 4538m. on the same road. </t>
  </si>
  <si>
    <t>23.02.20</t>
  </si>
  <si>
    <t xml:space="preserve">MA-NST (JV)          Badarpur, Patuakhali. </t>
  </si>
  <si>
    <t>manstjv20@gmail.com</t>
  </si>
  <si>
    <t>Construction of 27.00m Long PSC Girder Bridge on Buddimontopur-Hazirbazar-Amtoil Road at Ch. 2670m.</t>
  </si>
  <si>
    <t>18.02.20</t>
  </si>
  <si>
    <t>M/S Mohiuddin Ahmed</t>
  </si>
  <si>
    <t>M/s Najmus shahadat traders</t>
  </si>
  <si>
    <t>najmulsadat76@gmail.com</t>
  </si>
  <si>
    <t xml:space="preserve">M/S Popular Enterprise          Purbasha R/A, Sreemangal, Moulvibazar. </t>
  </si>
  <si>
    <t>gouradas43@gmail.com</t>
  </si>
  <si>
    <t>(a) Improvement of Kamalpur-Maizbaranti Eidgah via Radhanagar Road by BC from Ch.1440m-2650m  including const. of 3nos 0.90mx 1.00m U-Drain Culvert at Ch.2005m 2182m &amp; 2375m and 2 Nos 1x3.00mx2.50m Drainage Culvert at Ch 1555m &amp; 2357 with 118m  Protection works on the same Road. (b) Improvement of Dhaka Moulvibazar RHD - Radar Unit  Road by BC from Ch. 2286m-3286m including  nstruction of 2nos 0.90mx1.00m U-Drainage  Culvert at Ch. 3087m &amp; 3246m with 60.00m Protection Works on the same road.</t>
  </si>
  <si>
    <t>12.10.19   31.12.19  30.03.20</t>
  </si>
  <si>
    <t>M/S M. Alam      Sreemangal Road, Moulvibazar</t>
  </si>
  <si>
    <t>(a) Improvement of Giashnagar bazar-Anilceli Road by  BC from Ch. 975m-2475m including 364m Protection  works on the same road (b) Improvement of Ekatuna-Uluail-Shompasi Road by  BC from Ch. 3700m-4200m including construction of  1no. 0.90mx1.00m U-Drainage Culvert at Ch. 3705m  on the same road.</t>
  </si>
  <si>
    <t>12.10.19   23.12.19</t>
  </si>
  <si>
    <t xml:space="preserve">Kamrul Enterprise          Dorgah Moholla Moulvibazar. </t>
  </si>
  <si>
    <t>(a) Improvement of Shimultala Bazar-Kalenga via Hamida Tea Estate Road by BC (Ch. 3022m- 4022m) b)  Construction of Drainage Structure  2 Nos ( 1 x 1.00m x 0.90m) at Ch. 3375m, 3920m and 60.00m Protection work on the same road.</t>
  </si>
  <si>
    <t>11.03.20    06.05.20</t>
  </si>
  <si>
    <t>Khandakar Lutfur Rahman, Sadekpur, Kulaura, Moulvibazar. 01715095078</t>
  </si>
  <si>
    <t>lrahman54@yahoo.com</t>
  </si>
  <si>
    <t xml:space="preserve">658652004-  Improvement of Fulartol GC -Munshibazar GC Road from Ch. 3225m-5850m including construction of 2 Nos 1x4.50mx4.50m RCC Drainage Culvert at Ch. 3520 4100m &amp; 2Nos 1x4.00mx4.00m RCC Drainage Culvert at Ch. 4270 4350m 1no. 1x4.50mx3.50m at Ch. 4850m 2nos 1.50mx 1.50m RCC Drainage Culvert at Ch. 4890m 5680m on the Same. </t>
  </si>
  <si>
    <t>15.04.18</t>
  </si>
  <si>
    <t>17.01.19      12.03.19</t>
  </si>
  <si>
    <t>Md. Muhibur Rahman &amp; Tower Enterprise Ltd. JV</t>
  </si>
  <si>
    <t>temrjv2018@gmail.com</t>
  </si>
  <si>
    <t>Construction of 20.00m Long RCC Girder Bridge on Fulartol GC-Munshibazar GC Road at Ch. 2985m.</t>
  </si>
  <si>
    <t xml:space="preserve">Md. Muhibur Rahman Laskarpur, Kulaura, Moulvibazar. </t>
  </si>
  <si>
    <t>mdmuhibur73@gmail.com</t>
  </si>
  <si>
    <t>Tower Enterprise Ltd</t>
  </si>
  <si>
    <t>Towerenterprise.rhd@gmail.com</t>
  </si>
  <si>
    <t>Showrov Construction Firm, Sreepur, Brahmonbazar Kulaura, Moulvibazar</t>
  </si>
  <si>
    <t>(a) Improvement of Karmadah U.P Office-Budhpasa dayalgram Road from Ch. 1700m-4500m (b) construction of 1nos 1x1.50mx1.50m Drainage Culvert at Ch. 2253m (c) construction of 06 nos 0.600mx1.20m Drainage Culvert at Ch. 1711m, 2480m, 2644m,2911m,3120m &amp; 3354m. (d) 200m Protective works.</t>
  </si>
  <si>
    <t>26.02.20  08.05.20      12.08.20</t>
  </si>
  <si>
    <t>ujjalsyl008@gmail.com</t>
  </si>
  <si>
    <t>(a) Improvement of Dakshin Hingazia (R &amp; H Road) -Brammonbazar UP Office Via Gazipur.) Road by BC (Ch. 1424-4200m) (b) Construction of 1No. Drainage Structure (Size : 2x4.50x5.00m) at Ch. 13793 &amp; 2Nos. Drainage Structure (Size : 1x2.00x2.00m) at Ch. 2900m &amp; 3535m on the same road.</t>
  </si>
  <si>
    <t>24.08.20</t>
  </si>
  <si>
    <t xml:space="preserve">(a) Improvement Tillagaon UP office -Fatikully Road by BC (Ch. 1700-3260m) (b) Construction of 1No. Drainage Structure (Size : 1x0.600x1.20m) at Ch. 2550m on the same road. (c) Construction of Portective Work at Ch. 84m on the same road.  </t>
  </si>
  <si>
    <t>22.08.20</t>
  </si>
  <si>
    <t xml:space="preserve">Md. Khaled Ahmed, Dakkhin Bazar, Kulaura, Moulvibazar. </t>
  </si>
  <si>
    <t>(a) Improvement of Danapur Kutagoan Mirbakshpur Road at (Ch. 00-1300m)  (b) Cunst.of 1nos 1x2.00x2.00m Rcc box Culvert Ch:246m &amp; 02 nos (600mmx1200mm) Drain culvert at ch:944m &amp; 1115m. (b) Improvement of Brammon bazar-Fenchugonj Road to Haripur-Shahmir Road at Ch: 00-500m. (c) Cunst.of 1nos (600mmx1200mm) Drain culvert at ch:150m.</t>
  </si>
  <si>
    <t>23.02.20 05.05.20    30.10.20</t>
  </si>
  <si>
    <t xml:space="preserve">Zafar Ahmed Gilman, Dakshin bazar, Kulaura, Moulvibazar. </t>
  </si>
  <si>
    <t>zafarahmed410@yahoo.com</t>
  </si>
  <si>
    <t>(a)  Improvement of Hussainpur-Gobindapur-Gurabhui Road by BC (Ch. 379m-1879m), (b) Construction of Drainage Structure 1 No. (1 x 2.50m x 2.50m ) at Ch. 1018m and 2  Nos ( 1 x 0.60m x 1.20m ) at  Ch. 895m, 1147m , and 160m  Protection work on the same road.</t>
  </si>
  <si>
    <t>12.01.20</t>
  </si>
  <si>
    <t xml:space="preserve">Jubsara Enterprise, Uttar Bazar, Kulaura, Moulvibazar. </t>
  </si>
  <si>
    <t>jubsaraenterprise@gmail.com</t>
  </si>
  <si>
    <t xml:space="preserve">(a) Improvement of Bhatera Station Bazar-Islamnagar Rubber Garden Road by BC ( Ch. 400m-1400m), (b)  Construction of Drainage Structure 1 No  (1x1.50m x1.50m) at Ch. 630m and 4 Nos ( 1 x 0.60m x 1.20m ) at Ch. 450dm, 950m, 1325m, 1350m on the same road. </t>
  </si>
  <si>
    <t>11.03.20 06.05.20    18.10.20</t>
  </si>
  <si>
    <t xml:space="preserve">Soudagor Enterprise                  Habiganj Sadar   Habiganj. </t>
  </si>
  <si>
    <t>soudagarenterprise@gmail.com</t>
  </si>
  <si>
    <t>(a) Improvement of Kalashar Jabdha-Mukthajeepur Road by BC (Ch. 00m-1000m). (b) Construction of 187m Protection work on the same road.</t>
  </si>
  <si>
    <t>09.06.19</t>
  </si>
  <si>
    <t>30.01.20 16.03.20   30.12.20</t>
  </si>
  <si>
    <t>(a) Improvement of  Brahmanbazar-Shamshernagar R&amp;H-Kamalpur-Bijlee Road by BC (Ch. 400m-1400m)                  (b) Construction of Drainage Structure  1 No ( 2 x 4.00m x 3.50m) at Ch. 896m on the same road.</t>
  </si>
  <si>
    <t>22.01.20  06.03.20   14.10.20</t>
  </si>
  <si>
    <t xml:space="preserve">M/S Raza Enterprise                                                                           Prop: Mobin Raza Shekher Gaon, Moulvibazar. </t>
  </si>
  <si>
    <t>mobinraza75@gmail.com</t>
  </si>
  <si>
    <t xml:space="preserve">(a) Improvement of Sharifpur-Chandpur BGB Camp-Chandpur Lt. Cor. ShahedMinhaz Siddiqi Sb. House Road from (Ch. 870-1375m) by BC work. (b) Construction of  1No. Structure (Size : 1x0.600mx1.20m) at ch. 1175m on the Same Road. </t>
  </si>
  <si>
    <t xml:space="preserve">R. N Enterprise    Prop : Syed Nazmul Raman       Raysree, Kadamhata Moulvibazar. </t>
  </si>
  <si>
    <t>rnenterprise1986@gmail.com</t>
  </si>
  <si>
    <t xml:space="preserve">(a) Improvement of Dakshinbag-Sharifpur-Kamaura Road (via Rahmaniabazar) by BC (Ch. 00-1000m)  (b) Construction of 1No. Structure (Size : 1x0.600x1.20m) at Ch. 550m &amp; 1No. Structure (Size : 1x1.50x1.50m) at Ch. 6300m on the same road. </t>
  </si>
  <si>
    <t>Showrob Construction Firm, Kulaura, Moulvibazar.</t>
  </si>
  <si>
    <t xml:space="preserve">(a) Improvement of Karmadha 01 No Road by BC (Ch. 1000-2320m) (b) Construction of 1No. Drainage Structure (Size : 1x0.600x1.20m) at Ch. 1132m &amp; 1No. Structure (Size : 1x1.50x1.50m) at Ch. 1870m on the same road. (c) Construction of Portective Work at Ch. 250m on the same road.  </t>
  </si>
  <si>
    <t>17.08.20</t>
  </si>
  <si>
    <t xml:space="preserve">Md. Mustafijur Rahman     Laskarpur, Kulaura, Moulvibazar. </t>
  </si>
  <si>
    <t>(a) Improvement of Chaltlapur Tea Factory-Nasirganj Road by BC (Ch. 500-2000m) (b) Construction of 2Nos. Drainage Structure (Size : 1x0.600x1.50m) at Ch. 1170m &amp; 1290m and 1No. Drainage Structure (Size : 1x4.50x3.50m) at Ch. 1954m on the same road.</t>
  </si>
  <si>
    <t>M/S Adil Enterprise, Kamalgonj, Moulvibazar.    Mobile No.</t>
  </si>
  <si>
    <t>mdsundarali2015@gmail.com</t>
  </si>
  <si>
    <t>Improvement of  Madhabpur-Paddmachara Road from (Ch. 2200m-4113m) including Construction of 02 No. 1x2.50mx2.50m Drainage Culvert at Ch. 3052m and 3717m &amp; 60m Protection works on the same Road.</t>
  </si>
  <si>
    <t>09.09.18</t>
  </si>
  <si>
    <t>14.09.19   25.11.19</t>
  </si>
  <si>
    <t xml:space="preserve">SR-HM (JV) </t>
  </si>
  <si>
    <t>srhmjv@gmail.com</t>
  </si>
  <si>
    <t>(a) Improvement of Bhanugach-Munshimazar via Chaitannagonj Road by bitumious capeting Ch.3775m-5230m. (b) Construction of 04 Nos. (0.625mx0.600m) Ch. 4025m, 4175m,4375m and 4675m Drainage Structure on the same road &amp; Construction of 88.00m protective work on the same road.</t>
  </si>
  <si>
    <t>13.06.19</t>
  </si>
  <si>
    <t>29.04.20  01.05.20 26.10.20   30.01.21</t>
  </si>
  <si>
    <t xml:space="preserve">Md. Helal Miah                      Borgash, Kamalgonj, Moulvibazar. </t>
  </si>
  <si>
    <t>helalmiah91@gmail.com</t>
  </si>
  <si>
    <t xml:space="preserve">Md. Shamsur Rahman 7/8, Hizol, Multiplan Sahajalal Upashahar, Sylhet.      </t>
  </si>
  <si>
    <t>msrahman1964@yahoo.com</t>
  </si>
  <si>
    <t xml:space="preserve">SR-HM (JV)   </t>
  </si>
  <si>
    <t>(a) Improvement of Kamalganj-Solimbazar-Alinagar UP Office via jogibil Road by bitumious capeting Ch.2450m-5175m Salvage value 169123.00. (b) Construction of 1 No. 1x3.00m x2.50m Ch.4630m and 4 Nos. 1x0.625mx0.60m Ch. 4343m 4461m 4780m and 5000 m drainage culvert &amp; 60.00m Long protection work on the same road.</t>
  </si>
  <si>
    <t>29.04.20 01.07.20  26.10.20 30.01.21</t>
  </si>
  <si>
    <t>(a) Improvement of Kamalganj-Solimbazar-Alinagar UP Office via jogibil Road by bitumious capeting Ch.2450m-5175m Salvage value 169123.00.(b) Construction of 1 No. 1x3.00m x2.50m Ch.4630m and 4 Nos. 1x0.625mx0.60m Ch. 4343m 4461m 4780m and 5000 m drainage culvert &amp; 60.00m Long protection work on the same road.</t>
  </si>
  <si>
    <t>Sky Enterprise, Kamalgonj, Moulvibazar.</t>
  </si>
  <si>
    <t>skyenterprise87@gmail.com</t>
  </si>
  <si>
    <t>(a) Improvement of Adampur UP Office-Alinagar UP Office via Vanubil-Jangalia-Chinglia-Mongolpur Road by Bituminous Carpeting (ch. 3000m-4132m). (b) Construction of 1 nos. 1x2.00m x2.00m ch.3622m and 3 nos. 1x.0625x.060m ch. 3160m 3955m and 4066m.</t>
  </si>
  <si>
    <t>14.05.19</t>
  </si>
  <si>
    <t xml:space="preserve">M/S Akbar Ali       Paschim Barhat  Moulvibazar.  </t>
  </si>
  <si>
    <t>(a) Improvement of Ranir bazar-Alinagar UP office Road by Bituminous Carpeting (ch. 2530m-4030m) (b) Construction of 02 nos. 0.625m x0.600m Drainage Culvert at ch. 3130m, 3530m. (C) Construction of 131.00m Protection work on the same road.</t>
  </si>
  <si>
    <t xml:space="preserve">04.08.20  12.10.20 30.01.21  </t>
  </si>
  <si>
    <t xml:space="preserve">M/S Amir Engineering Corporation &amp; M/S Najmus Shahadat Traders, Badarpur, Patuakhali.  </t>
  </si>
  <si>
    <t>amirnajmul40@gmail.com</t>
  </si>
  <si>
    <t xml:space="preserve">Construction of 30.00m Long PSC Girder Bridge on Nainerpar Bazar-Islampur UP office via Kathalkandi BOP Cam Road at Ch. 755.00m over Naine Chara. </t>
  </si>
  <si>
    <t xml:space="preserve">Md. Habibur Rahman, Borshijura Moulvibazar. </t>
  </si>
  <si>
    <t>(a) Improvement of Japergaon- Bongaon road (Ch. 2000m - 3500m) (Salvage Value Tk. 1,90,882) (b) construction Drainge Structure 1 x 2.00m x 2.00m at Ch. 2102m and 1 x  0.625m x 0.600m at Ch. 2230m, 2472m, 2800m,3122m on the same road.</t>
  </si>
  <si>
    <t>23.07.19</t>
  </si>
  <si>
    <t>15.07.20  23.09.20   30.12.20</t>
  </si>
  <si>
    <t>M/S Mujib Enterprise          Hasanpur    Kadamhata       Moulvibazar.</t>
  </si>
  <si>
    <t xml:space="preserve">Improvement of Krishnachandra GPS-Majergaon Road by BC work from (Ch. 00-1235m) and including construction of 02 no 0.625m x 0.600m U-drain  Culvert at ch. 420m &amp; 510m,  01no 1x2.00x2.00m Drain Culvert at Ch. 180m on the same road. </t>
  </si>
  <si>
    <t>23.10.19  16.12.19</t>
  </si>
  <si>
    <t>M/S Binoy Enterprise                                     Vill : Purbo Bazartila, Chatlapur, Shamshernagar Kulaura, Moulvibazar.</t>
  </si>
  <si>
    <t>binoykurmi74@gmail.com</t>
  </si>
  <si>
    <t>(a) Improvement of  Kamudpur – Sankarpur by BC Road (Ch. 1600m-2215m) (b)  Construction Drainage Structure 2 Nos 1 x 0.625m x 0.600m at Ch. 607m, 1187m and 28.00m  Protection works on the same road.</t>
  </si>
  <si>
    <t>26.05.19</t>
  </si>
  <si>
    <t xml:space="preserve">SR-HM (JV)    </t>
  </si>
  <si>
    <t>(a) Improvement of Nainerpar-Haktierkhola by BC Road (Ch. 1000m-2000m). (b) Construction of 2 Nos (1 x 0.625m x 0.600m)Drainage Structure at Ch. 1900m, 1980m on the same road. (c) Improvement of Noyagaon-Kalaraibil Road by BC (Ch. 00m-1000m) (d) Construction of Drainage Structure 1 No. (1 x 2.00m x 2.00m ) at Ch.420m on the same road.</t>
  </si>
  <si>
    <t>30.06.20   04.09.20  30.01.21</t>
  </si>
  <si>
    <t xml:space="preserve">Md. Helal Miah                        Borgach, Kamalgonj, Moulvibazar. </t>
  </si>
  <si>
    <t xml:space="preserve">Sahajan Enterprise,          T. B Hospital Road, Borshijora, Moulvibazar. </t>
  </si>
  <si>
    <t>sahajanenterprise815@gmail.com</t>
  </si>
  <si>
    <t>(a) Improvement of Golerhaor-Bhandarigaon High School via Kanaideshi by BC Road from (Ch. 00m-1877m ) (b) Construction of Drainage Structure 5 Nos ( 1 x 0.625m x 0.600m) at Ch. 50m, 110m, 650m, 750m, 1550m on the same road &amp; 89m Protection work.</t>
  </si>
  <si>
    <t>30.05.20  29.07.20 28.11.20</t>
  </si>
  <si>
    <t xml:space="preserve">M/S Binoy Enterprise   Purbo Bazartila  Chatlapur, Shamshernagar Kulaura, Moulvibazar. </t>
  </si>
  <si>
    <t>(a) Improvement of Ranirbazar-Salimbazar road to-Purba Tilokpur-Ranirbazar Shasanghat via Maddhapalli road by BC (Ch. 00-1200m) (b)  Construction of 5Nos. 0.625m x 0.600m Drainage Culvert at Ch. 155m, 456m, 680m, 720m and 980m on the same road. (c) Construction of 62.00m Protection work on the same road.</t>
  </si>
  <si>
    <t>15.07.19</t>
  </si>
  <si>
    <t>16.04.20    09.06.20  30.10.20</t>
  </si>
  <si>
    <t>M/S Mujib Enterprise, Hasanpur, Kadamhata Moulvibazar</t>
  </si>
  <si>
    <t>mdmujibur74@gmail.com</t>
  </si>
  <si>
    <t>(a) Improvement of Shamsernagar R&amp;H road - Kanihati Tea Garden  road via Shib Mondir Road by BC (Ch. 00-1580m). (b)  Construction of  2 Nos 0.625m x 0.600m Drainage Culvert  at Ch. 390m, 900m and 200m Drain Culvert on the same road.</t>
  </si>
  <si>
    <t>30.07.20  04.10.20 24.01.21</t>
  </si>
  <si>
    <t xml:space="preserve">M/S Akbar Ali      Paschim Barhat   Moulvibazar. </t>
  </si>
  <si>
    <t>maali059@gmail.com</t>
  </si>
  <si>
    <t>(a) Improvement of Choycut-Kalenga Road by BC (Ch. 3600-4130m). (b)  Construction of  1No 0.625m x 0.600m Drainage Culvert  at Ch. 3850m and 210m L-Drain on the same road. (C) Improvement of Aturerghar-Chaichiri- Mirtinga via Dharmapur Road by BC (Ch. 2500-3727m) (d)  Construction of  4Nos 0.625m x 0.600m Drainage Culvert at Ch. 2720m, 2850m, 3150m and 3550m on the same road.</t>
  </si>
  <si>
    <t>15.09.19</t>
  </si>
  <si>
    <t>Fazlur Rahman        Kamalgonj, Moulvibazar.</t>
  </si>
  <si>
    <t>fazlurrahman745@gmail.com</t>
  </si>
  <si>
    <t>(a) Improvement of Nayagaon-Chaichiri road by BC (Ch. 600-1760m). (b)  Construction of 02 Nos. 0.625m x 0.600m Drainage Culvert at Ch. 1176m &amp; 1363m. (c) Const. of 3x4.00mx4.00m Drainage Culvert at Ch. 80m on Uttar Magar Gaon--Dhakin Magar gaon road.</t>
  </si>
  <si>
    <t>09.09.19</t>
  </si>
  <si>
    <t>30.08.20   08.11.20</t>
  </si>
  <si>
    <t xml:space="preserve">M.M Enterprise  Borgach, Kmalgonj Moulvibazar. </t>
  </si>
  <si>
    <t>mmenterprise832@gmail.com</t>
  </si>
  <si>
    <t xml:space="preserve">(a) Improvement of Bir Srestra Hamidur Rahman Road -Bagbari Choychiri Road by BC work (Ch. 1015-1600m). (b) Construction of 1No. 3.00mx3.00m Drainage Culvert at ch. 1489m on the Same Road. </t>
  </si>
  <si>
    <t>27.10.19</t>
  </si>
  <si>
    <t>29.07.20  21.09.20 28.02.21</t>
  </si>
  <si>
    <t>M/S Raju Enterprise Dakkhin Kharpara, Rajnagar, Moulvibazar.</t>
  </si>
  <si>
    <t>Improvement of Munshibazar GC</t>
  </si>
  <si>
    <t xml:space="preserve">M/S Eli Monir (JV) </t>
  </si>
  <si>
    <t>ms.eli.monirjv@gmail.com</t>
  </si>
  <si>
    <t>Construction of 30.00m Long PSC Girder Bridge on Homerjum Uttargoan Road at Ch. 1750m.</t>
  </si>
  <si>
    <t xml:space="preserve">M/S Eli Enterprise                Sadar Road, Bhola. </t>
  </si>
  <si>
    <t>msmonir_traders@yahoo.com</t>
  </si>
  <si>
    <t xml:space="preserve">M/S Monir Traders                                     Ukilpara, Bhola Sadar              Bhola. </t>
  </si>
  <si>
    <t>msmonirtraders@yahoo.com</t>
  </si>
  <si>
    <t>M/S Priti Enterprise           Niloy-61, Natunpara                 Sunamgonj.</t>
  </si>
  <si>
    <t>pritienterprisesunam@gmail.com</t>
  </si>
  <si>
    <t>Improvement of RHD-Ashidroune UP office-Kalighat Bazar Road from Ch. 00m-1950m  &amp; Including construction 05 nos 0.900x0.900m Drain Culvert at Chainage 55m, 587m, 723m, 914m and 1028m.</t>
  </si>
  <si>
    <t>26.06.18</t>
  </si>
  <si>
    <t>29.03.19  22.05.19</t>
  </si>
  <si>
    <t xml:space="preserve">M/S Rashed Enterprise          19/1, Shaplabag, Sreemangal, Moulvibazar.  </t>
  </si>
  <si>
    <t>rashedentrprise81@gmail.com</t>
  </si>
  <si>
    <t>(a) Improvement of Ramnagar-Ashidrone Road by BC (Ch. 00m-1965m), (b) Construction of 5 Nos 1 x 1.20m x 1.20m at Ch. 607m, 1187m, 1654m, 1698m, 1820m on the same road.</t>
  </si>
  <si>
    <t>20.07.20 30.09.20    28.02.21</t>
  </si>
  <si>
    <t>M/S R &amp; H (JV)</t>
  </si>
  <si>
    <t>rakibhkenterprise@gmail.com</t>
  </si>
  <si>
    <t>(a) Improvement of Saitola-Paikpara By BC Road (Ch. 1850m-3400m). (b) Construction of 48.00m Protection work on the same road.</t>
  </si>
  <si>
    <t>16.07.19</t>
  </si>
  <si>
    <t>12.06.20 16.08.20  07.12.20</t>
  </si>
  <si>
    <t>M/S Rakib Enterprise  Prop. Shariful Kabir Rakib, College Road, Sreeemangal, Moulvibazar.</t>
  </si>
  <si>
    <t>rakibenterprise144@gmail.com</t>
  </si>
  <si>
    <t>M/S H. K Enterprise Prop. Md. Humayun Kabir, College Road, Sreeemangal, Moulvibazar.</t>
  </si>
  <si>
    <t>humayun071@gmail.com</t>
  </si>
  <si>
    <t>M/S M. Alam      Sreemangal Road. Moulvibazar</t>
  </si>
  <si>
    <t xml:space="preserve">(a) Improvemet of Ruposhpur-Hail haor road by BC (Ch. 1650m-2875m). (b) Construction of 122m Protection work on the same road.
</t>
  </si>
  <si>
    <t>03.05.20  26.06.20   30.10.20</t>
  </si>
  <si>
    <t>M/S M. Alam      Seemangal Road. Moulvibazar</t>
  </si>
  <si>
    <t>(a) Improvement of Ilam-Shashon Madhya Road by BC (Ch. 00m-2000m). (b) Construction of 4 Nos Drainage Structure (1x1.00m x1.00m) at Ch. 5m, 530m, 618m, 772m) and 50.00m Protection work on the same road. (c)  Improvement of Bhunobir-Maddya Road by BC (Ch. 00m-1600m) (d) Construction of 100.00m Protection work on the same road.</t>
  </si>
  <si>
    <t>03.05.20   30.10.20</t>
  </si>
  <si>
    <t xml:space="preserve">Improvement of Hajipurbazar-Hail haor road by BC (Ch. 4390m-6100m), </t>
  </si>
  <si>
    <t>03.05.20 26.06.20  30.10.20</t>
  </si>
  <si>
    <t xml:space="preserve">M/S Rashed Enterprise             19.1, Shaplabag   Sreemangal, Moulvibazar. </t>
  </si>
  <si>
    <t xml:space="preserve">Construction of 01 No. 3.00x4.00m x 4.00m Drainage Culvert at Ch. 2234m on Saitola-Paikpara Road.  </t>
  </si>
  <si>
    <t xml:space="preserve">M/S Monir Traders, Ukilpara Bhola Sadar, Bhola. </t>
  </si>
  <si>
    <t>Construction of 50.00m Long RCC Girder Bridge on Talimpur RHD-Azimganj GC via Talimpur UP Office Road at Ch. 4700m).</t>
  </si>
  <si>
    <t>12.11.20</t>
  </si>
  <si>
    <t>Prince-Mamun JV</t>
  </si>
  <si>
    <t>Construction of 50.00m Long RCC Girder Bridge on Talimpur RHD-Azimganj GC via Talimpur UP Office Road at Ch. 6950m).</t>
  </si>
  <si>
    <t xml:space="preserve">M/S Prince Enterprise Prop: Md. Jahir Uddin Babor, College Road Poura Kathali, Sadar,  Bhola. </t>
  </si>
  <si>
    <t>Md. Yunus Al Mamun   Thana Road, Charfession, Bhola.</t>
  </si>
  <si>
    <t>md.eunusal-mamun@yahoo. Com</t>
  </si>
  <si>
    <t xml:space="preserve">Saleh Ahmed      Brahman Gram     Barlekha, Moulvibazar. </t>
  </si>
  <si>
    <t>salehahmed1699@gmail.com</t>
  </si>
  <si>
    <t>Improvement of Barni Up office to Edgah Bazar (Goalta Bazar) via Amedpur-Mododpur Road from Ch. 9200m - 11200m).</t>
  </si>
  <si>
    <t>20.08.18</t>
  </si>
  <si>
    <t>25.08.19   05.11.19  30.12.19</t>
  </si>
  <si>
    <t xml:space="preserve">Shueb Ahmed   Bashir Manson   College Road, Barlekha, Moulvibazar. </t>
  </si>
  <si>
    <t>shuebch.8351@yahoo.com</t>
  </si>
  <si>
    <t xml:space="preserve">(a) Improvement of Dakshinbag UP office -Somonbagbazar via Gojbhag road Road (Ch. 1400-2900m). (b) Improvement of Barlekha UP office - Mohammadnagar bazar via satkorakandi road (Ch. 2850-4850m).                      </t>
  </si>
  <si>
    <t>13.11.19 20.01.20   30.08.20      30.12.20</t>
  </si>
  <si>
    <t>Sonjit Das                                                                        Purbo Dakshinbhag, Barlekha, Moulvibazar.</t>
  </si>
  <si>
    <t>sonjitdas789@gmail.com</t>
  </si>
  <si>
    <t>(a) Improvement of Talimpur UP Office - Edghabazar  via KanchanpurRoad from Ch. 00m-1000m.                                                 b) Different Chainage  Drain Culvert widdining.200 m.                                    C)  Protective work 45.0m</t>
  </si>
  <si>
    <t>02.08.19    04.02.20</t>
  </si>
  <si>
    <t xml:space="preserve">Humayra Enterprise          Bhularkandi       Sujanagar, Barlekha, Moulvibazar. </t>
  </si>
  <si>
    <t>sayedahmed101980@gmail.com</t>
  </si>
  <si>
    <t>(a) Improvement of Officebazar-Kalirghat by BC Road (Ch. 650m-1150m). (b) Construction of 1 No Drainage Structure 1 x 0.625m x 0.600m at Ch. 1130m on the same road.</t>
  </si>
  <si>
    <t>21.03.20       16.05.20  27.09.20</t>
  </si>
  <si>
    <t xml:space="preserve">M/S Abdus Samad, 1, Arambag, MC College Raod, Sylhet. </t>
  </si>
  <si>
    <t>msabdussamad31@gmail.com</t>
  </si>
  <si>
    <t xml:space="preserve">(a) Improvement of RHD-Vagol Daulatpur Road by BC ( Ch. 00m-1300m) (b) Construction of 1 No. 1x 1.00m x 1.00m Drainage Structure at Ch. 525m on the same road. </t>
  </si>
  <si>
    <t>08.06.20 08.08.20</t>
  </si>
  <si>
    <t xml:space="preserve">Sharif Enterprise    Boban Votrasree, Barlekha, Moulvibazar. </t>
  </si>
  <si>
    <t>sharifenterprise73@gmail.com</t>
  </si>
  <si>
    <t>(a) Improvement of Tekahali Madrasha-Gopalpur Road by BC (Ch. 00m-1500m ) (b) Construction of 70.00m Protection work on the same road.</t>
  </si>
  <si>
    <t>05.06.20 06.08.20</t>
  </si>
  <si>
    <t xml:space="preserve">Sharif Enterprise  Boban Votrasree Barlekha, Moulvibazar. </t>
  </si>
  <si>
    <t>(a) Improvement of Latu-Jaldhup Road to Bhuga Chandpur Road by BC (Ch. 1000m-2200m). (b) Construction of  3 Nos Drainage Structure at Ch. 1130m, 1850m, 2000m and 30.00m Protection work on the same road.</t>
  </si>
  <si>
    <t xml:space="preserve">27.03.20   21.05.20   </t>
  </si>
  <si>
    <t>(a) Improvement of Muraul-Chandgram Road to Saturpar-Nayabazar road by BC (Ch. 1000m-2400m). (b) Construction of  4 Nos 1 x 1.00m x 1.00m at Ch. 1400m, 1700m, 1900m,2000m on the same road.</t>
  </si>
  <si>
    <t>05.06.20</t>
  </si>
  <si>
    <t xml:space="preserve">(a) Improvement of Kolajura Bazar-Somonbhag Road to Gojbhag GPS via Dholehora WMCA office by BC (Ch. 00m-1050m ) (b) Construction of 1 No. Drainage Structure (1 x 1.60m x 1.60m ) at Ch. 550m and 60.00 Protection work.
</t>
  </si>
  <si>
    <t>22.01.20 06.03.20  14.10.20</t>
  </si>
  <si>
    <t xml:space="preserve">M/S Raju Enterprise Dakkhin Kharpara, Rajnagar, Moulvibazar. </t>
  </si>
  <si>
    <t xml:space="preserve">Improvement of Dasherbazar. </t>
  </si>
  <si>
    <t xml:space="preserve">Al Amin Traders   Roghunandanpur Court Road   Moulvibazar. </t>
  </si>
  <si>
    <t xml:space="preserve">Improvement of Bhabaniganj Bazar - Purbojuri UPC - Durgapur Bazar Road (Ch. 6250-8600m) and construction of palisading work on the same road from Ch. 60.00m.  </t>
  </si>
  <si>
    <t>18.07.18</t>
  </si>
  <si>
    <t>06.06.19     08.08.19  31.10.19   30.12.19</t>
  </si>
  <si>
    <t xml:space="preserve">Improvement of Maniksingh Bazar - Jaifarnagar UPC Road (Ch. 950-2880m) construction of palisading work on the same road from Ch. 50.00m.  </t>
  </si>
  <si>
    <t>10.07.18</t>
  </si>
  <si>
    <t>24.05.19       25.07.19   30.12.19</t>
  </si>
  <si>
    <t xml:space="preserve">Amj-JV                           </t>
  </si>
  <si>
    <t>amjjv40@gmail.com</t>
  </si>
  <si>
    <t xml:space="preserve">(a) Improvement of Dakshin Sagornal-Kathatila-Fultala UP Office Road By BC (Ch. 1000-4050m). (b) Construction of 3No. Drainage Structure (Size : 1x1.00x1.50m) at Ch. 1168m, 1614m  &amp; 1806m and 1No. Drainage Structure (Size : 2x3.00x3.00m) at Ch. 3308m on the same road. (c) Construction of Portective Work at Ch. 235m on the same road.  </t>
  </si>
  <si>
    <t xml:space="preserve">M/S Shapla Enterprise  Mumruzpur, Kulaura     Moulvibazar. </t>
  </si>
  <si>
    <t>mazidur1985@gmail.com</t>
  </si>
  <si>
    <t xml:space="preserve">Maha Enterprise                    Prop: Md. Mubin Ahmed, Sreepur, Islampur, Kamalgonj, Moulvibazar. </t>
  </si>
  <si>
    <t xml:space="preserve">(a) Improvement of  Juri-Boishanbpara via Mokamtila Road by BC (Ch.2300m-3300m), </t>
  </si>
  <si>
    <t>22.01.20 07.03.20        14.10.20</t>
  </si>
  <si>
    <t xml:space="preserve">M/S Rushmoth Alam, Bhabanigonj Bazar, Juri, Moulvibazar. </t>
  </si>
  <si>
    <t>(a) Improvement of Goalbari-Sagarnal Road Magurabazar-Batnighat-New Ferryghat Road by BC (Ch. 2000m-3000m)  (b) Const. of 10.00m Protection work on the same road.</t>
  </si>
  <si>
    <t>27.05.19</t>
  </si>
  <si>
    <t>21.01.20 08.03.20     18.10.20</t>
  </si>
  <si>
    <t>Chitro Lekha Enterprise          M. Saifur Rahman Road  Moulvibazar</t>
  </si>
  <si>
    <t xml:space="preserve">(a) Improvement of Goalbari RHD -Borodhami Primary School Road from (Ch. 2000-2500m) by BC work. (b) Construction of  2Nos. Structure Repair (Size : 1x1.20mx1.20m) at ch. 2015m &amp; 2106m and 4Nos Wing wall on the Same Road. </t>
  </si>
  <si>
    <t>Mortuja Hasan-Sheikh Salim (VJ) Sujatpur, Baniachong, Hobigonj.</t>
  </si>
  <si>
    <t>658844052 (a) Improvement of Kachurgul-Nalapunji Road from (Ch. 1500-3220m) Road by BC work</t>
  </si>
  <si>
    <t xml:space="preserve">AR Enterprise &amp; Md. Jamal Uddin  Gujarai, Moulvibazar. </t>
  </si>
  <si>
    <t>arcjamaluddin@gmail.com</t>
  </si>
  <si>
    <t>Construction of 60.0m long RCC Girder Bridge on Paschim Shilua-Voradohor Primari School Road over Juri River at Ch. 1600m.</t>
  </si>
  <si>
    <t xml:space="preserve">AL-AK-JV </t>
  </si>
  <si>
    <t>alakjv2020@gmail.com</t>
  </si>
  <si>
    <t>Construction of 30.0m Long PSC Girder Bridge Over Kalermukh Bazar-Hakaluki Haor Road over Juri River at Ch. 150m.</t>
  </si>
  <si>
    <t xml:space="preserve">M/S Akbar Ali         Paschim Barhat      Moulvibazar. </t>
  </si>
  <si>
    <t xml:space="preserve">M/S M. Alam                                    Sreemangal Road       Moulvibazar. </t>
  </si>
  <si>
    <t xml:space="preserve">Mahsin Ahmed Choudhury         Joypasha, Kulaura, Moulvibazar. </t>
  </si>
  <si>
    <t>mahsin1959@gmail.com</t>
  </si>
  <si>
    <t xml:space="preserve">(a) Maintenance of R&amp;H –Patila Sangon-Batnighat Road at (Ch. 1500-2250m).  (b) Maintenance of Bhugtera-Biswanathpur  Road at (Ch. 00-550m, 660-1095m &amp; 1760-2310m) (C) Maintenance of Juri-Boishnbpara via Mukamtila Road at (Ch. 00-1300m).  </t>
  </si>
  <si>
    <t>30.06.19   05.08.19  30.11.19</t>
  </si>
  <si>
    <t xml:space="preserve">Md. Abul Kahem Bahadur, Muslim Quarter, Moulvibazar. </t>
  </si>
  <si>
    <t>kashem1166@yahoo.com</t>
  </si>
  <si>
    <t>(a) Periodic Maintenance of Kaminigonj-Bhabanipur Road form Ch. 00m-1000m. (b) Periodic Maintenance of Manikshing-Hamidpur-Bahadurpur-Dugapur Road from Ch. 00m-400m.</t>
  </si>
  <si>
    <t>10.09.20   22.09.20  30.12.20</t>
  </si>
  <si>
    <t xml:space="preserve">B. M Trade Center      Motijhil C/A, Dhaka              </t>
  </si>
  <si>
    <t>bmtradecenter@gmail.com</t>
  </si>
  <si>
    <t>Improvement of Chowdhury bazar RHD-Busbal Udna Rd. (Ch. 1000-2000m) under Rajnagor Upazila, ID no:658804020, District: Moulvibazar.</t>
  </si>
  <si>
    <t>RARIP</t>
  </si>
  <si>
    <t>01.01.20   14.03.20</t>
  </si>
  <si>
    <t xml:space="preserve">M/S Sharif Enterprise, Barlekha Moulvibazar.     </t>
  </si>
  <si>
    <t>(a) Improvement of Shahbazpur UP office-Btotrashree GPS via Uzanipara Reg. Primary School - Rail Station  road (Ch. 1700 -2700m) (b) Improvement of Bhugtera - Biswanathpur Road (Ch. 3190-3800m).</t>
  </si>
  <si>
    <t>27.12.18</t>
  </si>
  <si>
    <t>29.11.19    03.02.20 25.08.20</t>
  </si>
  <si>
    <t xml:space="preserve">M/S Sharif Enterprise, Barlekha Moulvibazar.       </t>
  </si>
  <si>
    <t xml:space="preserve">RHD-Bichrabond Road (Ch. 00 -1000m) </t>
  </si>
  <si>
    <t>13.11.19   15.01.20 25.08.20</t>
  </si>
  <si>
    <t>M/S Mir Brothers-Lajowness International (JV).</t>
  </si>
  <si>
    <t>(a) Improvement of Ratna Bazar-Somai Bazar via Jalalpur (Jalalpur- Ratna ) Road (Ch. 1310 -2310m) (b) Paschim Shilua-Borodohor road (Ch. 1250 -1700m) .</t>
  </si>
  <si>
    <t>17.10.19</t>
  </si>
  <si>
    <t>M/S Mir Brothers                        Registered Office : 144/H, Monipuri  Para, Tejgaon, Dhaka-1215</t>
  </si>
  <si>
    <t>(a) Improvement of Ratna Bazar-Somai Bazar via Jalalpur (Jalalpur- Ratna ) Road (Ch. 1310 -2310m) (b) Paschim Shilua-Borodohor road (Ch. 1250 -1700m).</t>
  </si>
  <si>
    <t>M/S Lajowness                                             55-56-145, Airport Road, Super Market   Bijoy Soroni, Tejgaon  Dhaka-1215</t>
  </si>
  <si>
    <t xml:space="preserve">Shueb Ahmed         Barlekha, Moulvibazar. </t>
  </si>
  <si>
    <t>(a) Improvement of Madhurbazar-Raktha-Amirpur road (Ch. 00 -550m) (b) Barlekha Degree College- Mohammednagar via Gangerjal &amp; Balichara road (Ch. 1500 -2200m).</t>
  </si>
  <si>
    <t>25.11.19  29.01.20   28.02.20     30.06.20</t>
  </si>
  <si>
    <t xml:space="preserve">B. M Trade Center      Motojhil C/A, Dhaka </t>
  </si>
  <si>
    <t>Panchanandapur-Paulpur Rd (Ch. 1000-2000m).</t>
  </si>
  <si>
    <t>01.01.20</t>
  </si>
  <si>
    <t>B. M Trade Center      Motojhil C/A, Dhaka.</t>
  </si>
  <si>
    <t>(a) Patrokhola-Dholai BOP Road (Ch. 1600-3600m) (b) Highway Gayaspur-Indesswar T.E. Road (Ch. 00-1000m).</t>
  </si>
  <si>
    <t>22.01.19</t>
  </si>
  <si>
    <t>28.01.20  10.04.20  30.11.20</t>
  </si>
  <si>
    <t xml:space="preserve">M/S Mollah Enterprise, 257/A, Bara Mogbazar, Dhaka. </t>
  </si>
  <si>
    <t>mollahenterprise455@gmail. Com</t>
  </si>
  <si>
    <t xml:space="preserve">(a) Rehabilitation of Fultala - Konagaon Road (Ch. 00-1040m) (b) Rehabilitation of Ratna Bazar-Shomai Bazar Via Jalalpur Road (Ch. 00-1310m) (c) Rehabilitation of Shamai-Baraitali Road (Ch. 00-1650m). (d) Rehabilitation of Satpur-Kazirbond Road (Ch. 810-2810m) </t>
  </si>
  <si>
    <t>09.01.19</t>
  </si>
  <si>
    <t>Khandakar Lutfur Rahman, &amp; Khaled Ahmed (JV)</t>
  </si>
  <si>
    <t>(a) Improvement of Amjuhub-Tilashijura-Bobanipur Road (Ch. 00-1901m) (b) Improvement of Chowdhury bazar-Kality Road (Ch. 2000-2480 &amp; 3292-4512m).</t>
  </si>
  <si>
    <t>20.03.19</t>
  </si>
  <si>
    <t xml:space="preserve">26.03.20  06.06.20    08.11.20   </t>
  </si>
  <si>
    <t xml:space="preserve">Khandakar Lutfur Rahman, Sadekpur Kulaura, Moulvibazar. </t>
  </si>
  <si>
    <t xml:space="preserve">Khaled Ahmed                      Kulaura, Moulvibazar. </t>
  </si>
  <si>
    <t>Improvement of R&amp;H Polokuna-Hingazia Road (Ch. 1467-2877m) under Kulaura Upazila ID No. 658654036 District: Moulvibazar.</t>
  </si>
  <si>
    <t>14.02.19</t>
  </si>
  <si>
    <t>20.02.20  02.05.20  08.10.20</t>
  </si>
  <si>
    <t xml:space="preserve">Khaled Ahmed  Kulaura, Moulvibazar. </t>
  </si>
  <si>
    <t>M/S Suhag Enterprise Joypasa, Kulaura,                                               Moulvibazar.</t>
  </si>
  <si>
    <t>mrbaksh71@gmail.com</t>
  </si>
  <si>
    <t>(a) Improvement of Shamshernagar -Daffolchara BDR Camp. Road via Chatlapur Road (Ch. 1000-2000m) (b) Improvement of Choycut-Kalenga  Road (Ch. 2600-3600m).</t>
  </si>
  <si>
    <t xml:space="preserve">27.03.20 08.06.20  </t>
  </si>
  <si>
    <t>M/S Mir Brothers-Lajowness International (JV)</t>
  </si>
  <si>
    <t>(a) Improvement of Talimpur UP Office-Edghabazar RHD via Kanchanpur Road (Ch. 1000-3000m) (b) Improvement of Purshai-Dewgoan-Rangichara Road (Ch. 3513-4950m) (C) Improvement of Nawabgonj Batera via Berkuri [Nawabgonj UP office (Rasolgonj Bazar)- Batera via Berkuri] Road (Ch. 1500-3500m).</t>
  </si>
  <si>
    <t>14.06.20   26.08.20   30.06.21</t>
  </si>
  <si>
    <t>ME &amp; GU (JV)</t>
  </si>
  <si>
    <t>(a) Improvement of R&amp;H -Sarkarbazar-Monumuk Bazar Road (Ch. 5000-5300m) (b) Improvement of Chadnighat-Balikandi-Palpur Road (Ch. 4500-4800 &amp; 4850-6550m). (C) Improvement of Adampur-Adkanibazar Road via Kawargola Bazar Road (Ch. 3000-4180 &amp; 4210-4672m).</t>
  </si>
  <si>
    <t>26.04.20   28.06.20</t>
  </si>
  <si>
    <t>M/S Md. Gius Uddin        Registered Office 139, Motijheel, B/A, General Life Insurance,building, Dhaka-1000</t>
  </si>
  <si>
    <t>M/S Mollah Enterprise   Registered Office 297/1, Motijheel, B/A Baro Magbazar, Ramana, Dhaka-</t>
  </si>
  <si>
    <t>Construction of 25m long PC Girder Bridge on Adampur-Adkanibazar Road via Kawargola bazar Road at Ch. 2750m .</t>
  </si>
  <si>
    <t>04.01.22</t>
  </si>
  <si>
    <t>Dhrob-Mosarf (JV)</t>
  </si>
  <si>
    <t>Construction of 46m long RCC Girder Bridge on Holdigul-Kalarbazar road to Bokshipur road at Ch. 250m.</t>
  </si>
  <si>
    <t xml:space="preserve">M/S Dhrubo Trade Agency, Proprioter : Syed Ariful Islam Uzzal,  Moddhosheri Sherpur Town, Sherpur. </t>
  </si>
  <si>
    <t xml:space="preserve">Md. Mosharaf Hossain Chorkumaria, Uttar Digoldi (Lamsipata) Bhola Sadar, Bhola. </t>
  </si>
  <si>
    <t>Construction of 20m long RCC Girder Bridge on Atuaborail-Kumarshail Road at Ch. 3500m .</t>
  </si>
  <si>
    <t xml:space="preserve">Md. Khaled Ahmed          Kulaura, Moulvibazar. </t>
  </si>
  <si>
    <t>(a) Improvement of Rasulgonj Bazar under Kulaura Upazila, District: Moulvibazar (b) Improvement of Pirer Bazar (Hajipur UP) under Kulaura Upazila, District: Moulvibazar</t>
  </si>
  <si>
    <t>22.03.20</t>
  </si>
  <si>
    <t>27.03.21</t>
  </si>
  <si>
    <t xml:space="preserve">Tufaiel Ahmed      Baharmordan    Moulvibazar. </t>
  </si>
  <si>
    <t>tufaiela1@gmail.com</t>
  </si>
  <si>
    <t>(a) Improvement of Sarkar Bazar under Sadar Upazila, District :Moulvibazar (b) Improvement of Dighirpar Bazar under Sadar Upazila, District :Moulvibazar.</t>
  </si>
  <si>
    <t>Improvement of Mirzapur Bazar under Sreemangal Upazila, District : Moulvibazar.</t>
  </si>
  <si>
    <t>M/S MB-JRIT (JV)</t>
  </si>
  <si>
    <t>Rehabilitation of R&amp;H (Mukambazar)-Premnagar Tea Garden Road (Ch. 2080-3780m).</t>
  </si>
  <si>
    <t>28.12.21</t>
  </si>
  <si>
    <t>M/S Mir Brothers              Proprietor : Mir Sahidul Alam, 144/H, Monipuripara, Tejgaon Dhaka-1215.</t>
  </si>
  <si>
    <t>Md. Rubel Hossain        Registered Office : Room No. GP Cha-183(2nd Floor), TB Gate, Mohakhali, Dhaka=1212</t>
  </si>
  <si>
    <t>(a) Saitola- Paikpara Road (Ch. 3400-4455m) under Sreemangal  Upazila,  ID no: 658834022,  District:
Moulvibazar (b) Ashidrone- Laharpur Road (Ch. 1500-2877m)
under Sreemangal Upazila, ID no: 658834015,
District: Moulvibazar.</t>
  </si>
  <si>
    <t>27.01.22</t>
  </si>
  <si>
    <t xml:space="preserve">Md. Muhibur Rahman, Laskarpur, Kulaura, Moulvibazar. </t>
  </si>
  <si>
    <t>Rehabilitation and Periodic Maintenance of  Pushainagar (R&amp;H road-Bhukshimoil UP Office. (Nowabgonjbazar) (Ch. 00+000 - 08+550km)</t>
  </si>
  <si>
    <t>13.05.2019</t>
  </si>
  <si>
    <t>30.09.2020  08.01.2021</t>
  </si>
  <si>
    <t>M/S Shahid Brothers and M/S Take &amp; Pay JVCA.</t>
  </si>
  <si>
    <t>shahidbrothersjohiruljvca1@gmail.com</t>
  </si>
  <si>
    <t>(a) Rehabilitation and Periodic Maintenance of  Moulvibazar-Kulaura RHD (Chadnighat)-Sylhet-Dhaka RHD (Kamalpur) Road.(Ch. 05+000 - 10+550km) (b) Rehabilitation and Periodic Maintenance of  Kucharmohal-Dighirpar - Kagabal-Athangiri Road.(Ch. 00+000 - 13+330km)</t>
  </si>
  <si>
    <t>28.02.2019</t>
  </si>
  <si>
    <t>28.07.2020  07.11.2020   28.02.2021</t>
  </si>
  <si>
    <t xml:space="preserve">M/S Take &amp; Pay                               Proprietor : Md. Johirul Haque, Zuber View, Syed Kudratullah Road, Paschim Bazar, Moulvibazar. </t>
  </si>
  <si>
    <t xml:space="preserve">M/S Shahid Brothers     Proprietor : Shahidul Haque Chowdhury     120/A, R.S Bhaban, Motijheel, C/A Dhaka-1000 </t>
  </si>
  <si>
    <t>RAB-RC (PVT) Limited &amp; Md. Muhibur Rahman (JV).</t>
  </si>
  <si>
    <t>rabrc.mrjv.2018@gmail.com</t>
  </si>
  <si>
    <t>(a) Rehabilitation of Dasherbazar-Basirpur RHD via Kanongobazar-Azimgonj Road (Ch. 0+000 to 16+150Km) (b) Rehabilitation of Kamalgonj H/Q Munshibazar GC Road (Ch. 0+000 to 7+000Km).</t>
  </si>
  <si>
    <t>18.09.2019</t>
  </si>
  <si>
    <t>16.02.2021    17.12.2020</t>
  </si>
  <si>
    <t>Mr. Fokrul Amin Bhuiayn, Registered Office at Sattara Center (9th Floor) Nayapolthon, Dhaka-1100</t>
  </si>
  <si>
    <t>rabrc.pvt_limited@yahoo.com</t>
  </si>
  <si>
    <t>16.02.2021  17.12.2020</t>
  </si>
  <si>
    <t>Md. Muhibur Rahman, Laskarpur, Kulaura, Moulvibazar</t>
  </si>
  <si>
    <t>16.02.2021 17.12.2020</t>
  </si>
  <si>
    <t>Rehabilitation of Basirpur RHD-Dasherbazar GC (Barlekha) Road (Ch. 0+000 to 5+400Km) (ID-658842003)</t>
  </si>
  <si>
    <t>tsjvca@gmail.com</t>
  </si>
  <si>
    <t>(a) Rehabilitation and Periodic Maintenance of Shahbondar-Dighirpar-Shomshargonj   Road (Ch. 117 - 2135m &amp; 8600-14385m) (b) Rehabilitation and Periodic Maintenance of  Sarkarbazar-Gurarai bazar-Goplabazar  Road (Ch. 00-937m &amp; 6739-9810m)</t>
  </si>
  <si>
    <t>Dolly Construction  Ltd-Infratech,Sena Kalyan Bhaban, 195 Motijheel C/A, Suit # 1602,            Dhaka-1000</t>
  </si>
  <si>
    <t>Rehabilitation of Satgaon GC to Sindurkhan GC via Kalibari bazar Road (Ch. 0+000 to 6+790Km) (ID-658832005)</t>
  </si>
  <si>
    <t>26.05.2019</t>
  </si>
  <si>
    <t>03.10.2020</t>
  </si>
  <si>
    <t xml:space="preserve">Khandoker Luthfur Rahmab   Village : Sadekpur, Kulaura   Moulvibazar. </t>
  </si>
  <si>
    <t>Improvement of Shalon Sree Sree Hory Mondir under Tilagaon Union. (Latitude : 24.43490103352 Longitude : 91.94219986).</t>
  </si>
  <si>
    <t>01.09.2020</t>
  </si>
  <si>
    <t xml:space="preserve">M/S Syed Enterprise                               Suprakandi, Naluarmukh Bazar, Rajnagar, Moulvibazar. </t>
  </si>
  <si>
    <t>syedenterprise77@gmail.com</t>
  </si>
  <si>
    <t>Improvement of Durgamondir at Shamsernagar Tea Garden  under Shamsernagar union. (Latitude : 24.3769743 Longitude : 91.9109985).</t>
  </si>
  <si>
    <t>06.03.2020      20.09.2020</t>
  </si>
  <si>
    <t xml:space="preserve">M/S Azad Enterprise                    Kaminiganj Bazar, Juri, Moulvibazar. </t>
  </si>
  <si>
    <t>azadenterprise@yandex.com</t>
  </si>
  <si>
    <t>Improvement of Shosanghat at Shamsernagar Dawcjara Tea Gardem  under Shamsernagar union. (Latitude : 24.3928759 Longitude : 91.919248).</t>
  </si>
  <si>
    <t>08.02.2020        20.02.2020     06.10.2020</t>
  </si>
  <si>
    <t xml:space="preserve">M/S Khan Traders                       Gobindabati, Rajnagar   Moulvibazar. </t>
  </si>
  <si>
    <t>mskhantraders607@gmail.com</t>
  </si>
  <si>
    <t>Improvement of Shingrauli Middle Tila Darulsalam Jame Mosque under Kamalgonj union (Latitude : 24.380906 Longitude : 91.896872).</t>
  </si>
  <si>
    <t>8.04.2021</t>
  </si>
  <si>
    <t xml:space="preserve">M/S Akbar Ali                                                  Paschim Barhat                        Moulvibazar.                                </t>
  </si>
  <si>
    <t>Forkanala Sub-Project (ID No. 35261)              Box Culvert (4vx4.00x4.00m) and Inlet/Out let.</t>
  </si>
  <si>
    <t xml:space="preserve">Md. Tofaiel Ahmed     Baharmordan  Moulvibazar. </t>
  </si>
  <si>
    <t>Kalachhara Sub Project (ID No. 33068) (Construction of Outlet/Inlet-1 at (Ch. 00-     )</t>
  </si>
  <si>
    <t xml:space="preserve">Sahajan Enterprise                                    TB Hospital Road                                      Borshijura, Moulvibazar.                                                                               </t>
  </si>
  <si>
    <t xml:space="preserve">Jag Chhara Sub-Project (ID No. 33101) Check Structure (3vx1.50x2.00m) and Pucca Supply Canal </t>
  </si>
  <si>
    <t xml:space="preserve">Gilman &amp; Suhag (JVCA), </t>
  </si>
  <si>
    <t>zafarmamunjvca@gmail.com</t>
  </si>
  <si>
    <t>Kaularashi Sub-Project (SP ID-35229) (Construction of WRS 10V-[1.5mx4.6m] at (Ch.. 2+525km).</t>
  </si>
  <si>
    <t>Zafar Ahmed Gilman   Kulaura, Moulvibazar.</t>
  </si>
  <si>
    <t>M/S Suhag Enterprise Prop. Mamunur Rashid Box, Joypasa, Kulaura,                                               Moulvibazar.</t>
  </si>
  <si>
    <t>mamun3174@yahoo.com</t>
  </si>
  <si>
    <t xml:space="preserve">Jamal Uddin Ahmad                                            Uslapara, Kulaura, Moulvibazar. </t>
  </si>
  <si>
    <t>jamaluddi10156@yahoo.com</t>
  </si>
  <si>
    <t>Construction of (a) Baromchal Union Land office including 82m Boundary wall under Upazila : Kulaura, District : Moulvibazar.                                                                                           (b) Bhunobir Union Land office including 116m Boundary wall under Upazila : Sreemangal District : Moulvibazar.</t>
  </si>
  <si>
    <t>30.05.2018</t>
  </si>
  <si>
    <t>03.04.2019   02.06.2019</t>
  </si>
  <si>
    <t xml:space="preserve">Ansar Shockrana Manna,Nasrotpur, Kamalgonj    Moulvibazar. </t>
  </si>
  <si>
    <t>ansarshockranamanna@gmail.com</t>
  </si>
  <si>
    <t>Construction of (a) Kamalgonj Sadar Union Land office Boundary wall, Gat &amp; Approach Road under Kamalgonj Upazila,  District : Moulvibazar.                                                                                                     (b) Adampur Union Land office Boundary wall, Gat &amp; Approach Road.      under Kamalgonj Upazila, District : Moulvibazar.</t>
  </si>
  <si>
    <t>22.08.2020</t>
  </si>
  <si>
    <t xml:space="preserve">M/S Take &amp; Pay,           Zuber View, Syed Kudratullah Road, Paschim Bazar, Moulvibazar. </t>
  </si>
  <si>
    <t xml:space="preserve">Construction of 02 (Two) Storied Rural Market Building (With 04 Storied Foundation) in Oychatgonj Bazar under Rajnagar Upazila, Dist. Moulvibazar. </t>
  </si>
  <si>
    <t>08.12.2019</t>
  </si>
  <si>
    <t>12.06.2021</t>
  </si>
  <si>
    <t xml:space="preserve">M/S Selim Construction      Purbasha, R/A, Sreemangal Moulvibazar. </t>
  </si>
  <si>
    <t>salimconstruction1970@gmail.com</t>
  </si>
  <si>
    <t xml:space="preserve">Construction of 02 (Two) Storied Rural Market Building (With 04 Storied Foundation) in Brindarani Dhigirpar Bazar under kulaura Upazila, Dist. Moulvibazar. </t>
  </si>
  <si>
    <t>05.04.2022</t>
  </si>
  <si>
    <t xml:space="preserve">Shueb Ahmed                                                   Bashir Manson                                    College Road, Barlekha                          Moulvibazar. </t>
  </si>
  <si>
    <t xml:space="preserve">Construction of 02 (Two) Storied Rural Market Building (With 04 Storied Foundation) in Shahabajpur Bazar under Barlekha Upazila, Dist. Moulvibazar. </t>
  </si>
  <si>
    <t>06.06.2021</t>
  </si>
  <si>
    <t>M/S Take &amp; Pay and M/S Shahid Brothers JVCA.</t>
  </si>
  <si>
    <t xml:space="preserve">Construction of 02 (Two) Storied Rural Market Building (With 04 Storied Foundation) in Office Bazar under Sadar Upazila, Dist. Moulvibazar. </t>
  </si>
  <si>
    <t>30.09.2020</t>
  </si>
  <si>
    <t xml:space="preserve">M/S Take &amp; Pay                 Proprietor: Md. Johirul Haque, Zuber view, Syed Kudratullah Road, Paschim Bazar, Moulvibazar. </t>
  </si>
  <si>
    <t>M/S Shahid Brothers     Proprietor : Shahidul Haque Chowdhury,   120/A, R. S Bhaban, Motijheel, C/A, Dhaka-1000</t>
  </si>
  <si>
    <t xml:space="preserve">Construction of 02 (Two)  Storied Rural Market Building (With 04 Storied Foundation) in Tila Bazar under Kamalgonj Upazila, Dist. Moulvibazar. </t>
  </si>
  <si>
    <t xml:space="preserve">M/S Rushmoth Alam                            Bhabanigonj Bazar, Juri Moulvibazar.  </t>
  </si>
  <si>
    <t xml:space="preserve">Construction of 02 (Two)  Storied Rural Market Building (With 04 Storied Foundation) in Fultola Bazar under Juri Upazila, Dist. Moulvibazar. </t>
  </si>
  <si>
    <t xml:space="preserve">M/S M. Alam          Sreemangal Road, Moulvibazar. </t>
  </si>
  <si>
    <t xml:space="preserve">1. (a) Improvement of Shiddeshorpur Madrasha Pond (E/W Excavation =1336.02m3                                                                                                     (b) Construction of 1 Nos. Ghatla 12.8 x 5.00m for Shiddeshorpur Madrasha Pond 2. (a) Improvement of Potonushar High School Pond (E/W Excavation = 1169.24m3                                                                  (b) Construction of 1 Nos. Ghatla 12.8 x 5.00m for Potonushar High School Pond 3 (a) Improvement of Kamalgonj Upazila Parishad Pond (E/W Excavation = 12370.609m3                                                                                                  (b) Construction of 3 Nos. Ghatla 12.8 x 5.00m Kamalgonj Upazila Parishad Pond under Kamalgonj, Moulvibazar. </t>
  </si>
  <si>
    <t>23.12.2019</t>
  </si>
  <si>
    <t>26.06.2020     30.03.2021</t>
  </si>
  <si>
    <t>Syed Omar Faruq                          Dhorkapon, Moulvibazar</t>
  </si>
  <si>
    <t xml:space="preserve">(a) Excavation of Homerjan Khal at Ch. 00-1782.00m.                                                                                                                                                                                                   (b) Construction of Reference Line Considering 3Nos. and TBM Considering 300mmx300mm and 6 Nos under Adampur Union, Upazila : Kamalgonj, Dist.Moulvibazar.   
</t>
  </si>
  <si>
    <t>24.08.2020</t>
  </si>
  <si>
    <t xml:space="preserve">Syed Md. Muhib   Hilalpur, Sadar, Moulvibazar. </t>
  </si>
  <si>
    <t xml:space="preserve">1. (a) Re-Excavation of Babnia Madrasha Pond. (b) Construction of 01Nos. Ghatla of 11.60mx3.50mx3.90m at Babnia Madrasha Pond. 2 (a) Re-Excavation of South Hasimpur Ahsania  Dakhil Madrasha Pond. (b)  Construction of 02 Nos. Ghatla of 09.80mx5.00mx3.00m at South Hasimpur Ahsania Dakhil Madrasha Pond. </t>
  </si>
  <si>
    <t>10.06.2021</t>
  </si>
  <si>
    <t xml:space="preserve">M/S Jerin Enterprise      Prop: Israt Jahan Jerin M.Saifur Rahman Road, Moulvibazar. </t>
  </si>
  <si>
    <t xml:space="preserve">1. (a) Re-Excavation of Sofat Ali Senior Madrasha Pond. (b) Construction of 01No. Ghatla of 11.60mx3.50mx3.90m at Sofat Ali Senior Madrasha Pond. 2 (a) Re-Excavation of Sub Health Centre Pond. (b)  Construction of 01 No. Ghatla of 11.60mx3.50mx3.90m at Kamalgonj Sub Health Center Pond.  3 (a) Re-Excavation of Gano Mohabiddaloy Pond. (b)  Construction of 01 No. Ghatla of 11.60mx3.50mx3.90m at Kamalgonj Gano Mohabiddaloy Pond.  </t>
  </si>
  <si>
    <t xml:space="preserve">TM (JV), </t>
  </si>
  <si>
    <t xml:space="preserve">Construction of 96.00m Long PSC Girder Bridge over Barak River on Gurarai-Keshab Char Road in front of Hazi Md. Mokhlich Miah’s house at Ch. 2200m (Road ID : 658744084) Upazila : Sadar, District : Moulvibazar.   </t>
  </si>
  <si>
    <t>28.06.2020</t>
  </si>
  <si>
    <t>31.12.2021</t>
  </si>
  <si>
    <t xml:space="preserve">M/S Take and Pay Zuber View,  Syed Kudratullah Road, Paschim Bazar, Moulvibazar. </t>
  </si>
  <si>
    <t xml:space="preserve">Md. Mizanur Rahman Samim, Nasrotpur, Habigonj.  </t>
  </si>
  <si>
    <t xml:space="preserve">Construction of 60.00m Long RCC Girder Bridge over Juri River on Kapnapahar Cha Bagan To Commissionnagar Govt. Primary School Road at  Brindarghat at Ch. 1000m (Road ID : 658744083) Upazila : Juri, District : Moulvibazar.   </t>
  </si>
  <si>
    <t>14.09.2021</t>
  </si>
  <si>
    <t xml:space="preserve">Prince- Mamun (JV)                                                </t>
  </si>
  <si>
    <t xml:space="preserve">Construction of 60.00m Long RCC Girder Bridge over Laghata River on Kamarchak Primary School-Dholai Ferry Ghat (Islampur) Road at Ch. 1425m (Road ID : 658805003) Upazila : Rajnagar, District : Moulvibazar.   </t>
  </si>
  <si>
    <t xml:space="preserve">M/S Prince Enterprise  Prop: Md. Jahir Uddin Babor, Collage Road, Poura Kathali, Sadar, Bhola. </t>
  </si>
  <si>
    <t>Md. Yunus Al Mamun  Thana Road, Charfession, Bhola.</t>
  </si>
  <si>
    <t xml:space="preserve">H-A-A-JV                                                  </t>
  </si>
  <si>
    <t>akbaralijv20@gmail.com</t>
  </si>
  <si>
    <t xml:space="preserve">C) Construction of 60.00m Long RCC Girder Bridge over Laghata River on Tarapassa-Kamarchak Road (Jangalia)-Karaia-Aturer Ghat Road at Ch. 679m (Road ID : 658805004) Upazila : Rajnagar, District : Moulvibazar.   </t>
  </si>
  <si>
    <t xml:space="preserve">M/S Akbar Ali                                        Paschim Barhat, Moulvibazar. </t>
  </si>
  <si>
    <t xml:space="preserve">M/S M. Alam                                                  Sreemangal Road, Moulvibazar. </t>
  </si>
  <si>
    <t xml:space="preserve">M/S Hasan Enterprse   Zila Parishad Market, T.A. Road, Sadar, Brahmanbaria.  </t>
  </si>
  <si>
    <t>Mozahar Enterprise (PVT) LTD-M/S Rimi Nerman Sangstha JV</t>
  </si>
  <si>
    <t xml:space="preserve">Construction of 60.0m Long RCC Girder Bridge over Laghata River on Tarapassa-Shamsernagar Road Primary School – Dhalai Ferryghat (Koraiya Bazar) Road at Ch. 1303m (Road ID : 658804061) Upazila : Rajnagar, District : Moulvibazar.   </t>
  </si>
  <si>
    <t>Mozahar Enterprise       Proprietor: Shekh Mozaharul Haque          260, Rail Road, Bagerhat.</t>
  </si>
  <si>
    <t>M/S Rimi Nerman Sangstha, 151/7, Green Road (3rd Floor) Dhaka-1205</t>
  </si>
  <si>
    <t xml:space="preserve">Md. Siddikur Rahman                            Dakkhin Bazar, Kulaura      Moulvibazar. </t>
  </si>
  <si>
    <t>siddikur1991@gmail.com</t>
  </si>
  <si>
    <t xml:space="preserve">Construction of 1no. U-Drain (600mm x 600mm) at Ch. 98m on Upazila Parishad Complex Approach Road under Juri  Upazila, Dist. Moulvibazar.  (Road ID-658844097) </t>
  </si>
  <si>
    <t>20.01.2020</t>
  </si>
  <si>
    <t>25.04.2020</t>
  </si>
  <si>
    <t>Md. Shamsur Rahman-                  Md. Tufaiel Ahmed                   Baharmordan, Moulvibazar.</t>
  </si>
  <si>
    <t>msrtufaiel@gmail. Com</t>
  </si>
  <si>
    <t xml:space="preserve">Rehabilitation of Paschim Juri UPC-Juri Bazar Road by RCC at Ch. 00-1084m under Juri  Upazila, Dist. Moulvibazar. (Road ID-658843004) </t>
  </si>
  <si>
    <t xml:space="preserve">Rehabilitation of Upazila Parishad Complex Approch Road by RCC at Ch. 00-680m under Juri  Upazila, Dist. Moulvibazar. (Road ID-658844097) </t>
  </si>
  <si>
    <t xml:space="preserve">M/S Jamal Enterprise                                          Jangirai, Juri, Moulvibazar. </t>
  </si>
  <si>
    <t>jamaljuri@gmail.com</t>
  </si>
  <si>
    <t xml:space="preserve">Construction of 1no (1.50m x 1.50m) U-Type culvert at Ch. 713m on Paschim Juri UPC-Juri Bazar Road under Juri  Upazila, Dist. Moulvibazar (Road ID-658843004) </t>
  </si>
  <si>
    <t xml:space="preserve">Friends Enterprise                            Dakkhin Bazar, Kulaura                Moulvibazar. </t>
  </si>
  <si>
    <t>muktadirislam01@gmail.com</t>
  </si>
  <si>
    <t xml:space="preserve">(a) Construction of RCC Drain on Paschim Juri UPC-Juri Bazar Road at Ch. 700-1000m Under Juri Upazila, Dist: Moulvibazar (b) Construction of RCC Drain on Upazila Complex (Internal Drainage System) Under Juri Upazila, Dist: Moulvibazar. </t>
  </si>
  <si>
    <t>17.08.2020  28.03.2021</t>
  </si>
  <si>
    <t>Gosh Enterprise Jangirai, Juri, Moulvibazar</t>
  </si>
  <si>
    <t>goshent75@gmail.com</t>
  </si>
  <si>
    <t xml:space="preserve">(a) Improvement of Barlekha UP Office-Mohammadnagar bazaar via Satkorakandhi Road from (Ch. 4850-5350m) [ID No. 658143017].                                                                 (b) Construction of 01No. (0.600x0.625m) Drain Culvert at Ch. 4930m on the Same Road. </t>
  </si>
  <si>
    <t>Improvement of Eidgah bazar-Malisree Maijamjuri Road from (Ch. 00-1000m) [658145010].</t>
  </si>
  <si>
    <t>23/10/2021</t>
  </si>
  <si>
    <t xml:space="preserve">M/S. Md. Zakir Hossain, Gajiteka Barlekha, Moulvibazar. </t>
  </si>
  <si>
    <t>(a) Improvement of Eidgah bazar-Noygaon Road from (Ch. 00-750m) [658145035].                                                  (b) Construction of 01No. (0.900x1.00m) Drain Culvert at Ch. 620m on the same road.</t>
  </si>
  <si>
    <t xml:space="preserve">Md. Ferdous Akter, Baroigram Barlekha, Moulvibazar. </t>
  </si>
  <si>
    <t>saudferdous@gmail.com</t>
  </si>
  <si>
    <t>Improvement of Sreedhorpur (GPS) RHD-Paton Road from (Ch. 00-500m) [658144040].</t>
  </si>
  <si>
    <t xml:space="preserve">Mohi Uddin Ahmed, Kathaltali Barlekha, Moulvibazar. </t>
  </si>
  <si>
    <t>mohiuddina1967@gmail.com</t>
  </si>
  <si>
    <t>(a) Improvement of Dakshinbag Timohoni to Dakshin Dohalia Jame Mosque Road from (Ch. 00-1000m) (ID No. 658145075)                                       (b) Construction of 01No. (0.600x0.625mm)  Culvert at Ch. 15m on the Same Road.</t>
  </si>
  <si>
    <t>M/S. Shah Traders, Bordol  Indeswar, Rajnagar, Moulvibazar.</t>
  </si>
  <si>
    <t>(a) Improvement of Fultola Basti-Lalmati Road from (Ch. 2170-2920m) (658844043) (b) Construction of 2 Nos. 1.00mx1.05m Culvert at Ch. 2204m &amp; 2320m on the Same Road.</t>
  </si>
  <si>
    <t xml:space="preserve"> Subrata Trading Syndicate, National Fartilizar Natun Bazar Sreemangal Moulvibazar. </t>
  </si>
  <si>
    <t>(a) Improvement of Juri Latitila RHD to Kuchai T. E Shilua Road from (Ch.1000-2000m) (ID No. 658844080).  (b) Construction of 1 Nos. 1.50mx1.50m Culvert at Ch. 1400m on the Same Road.</t>
  </si>
  <si>
    <t>(a) Improvement of Kalabari Bazar to Alipur Road from (Ch. 750-1750m) (ID No. 658845066). (b) Construction of 3 Nos. 1.00mx1.05m Culvert at Ch. 850m, 1350m &amp; 1560m on the Same Road.</t>
  </si>
  <si>
    <t xml:space="preserve">Rubel Ahmed     Uslapara, Kulaura, Moulvibazar. </t>
  </si>
  <si>
    <t>(a) Improvement of Brahmanbazar-Fenchugonj Road to Shingur-Lamapara Road (Ch. 00-1600m) (b) Construction of 6 Nos. Cross Drain at Ch. 312m, 760m, 809m, 1075m, 1268m &amp; 1370m on the Same Road.</t>
  </si>
  <si>
    <t xml:space="preserve">Zafar Ahmed Gilman Dakshinbazar, Kulaura, Moulvibazar. </t>
  </si>
  <si>
    <t>(a) Improvement of Gourishonkar H/o. Rahim Master to Mirshonkor Road (Ch. 00-1500m) (b) Construction of 3 Nos. Cross Drain at Ch. 113m, 149m &amp; 838m on the Same Road.</t>
  </si>
  <si>
    <t>23.03.22</t>
  </si>
  <si>
    <t xml:space="preserve">S. B Enterprise    Kulaura, Moulvibazar. </t>
  </si>
  <si>
    <t>(a) Improvement of Gazipur Basti-Shahsundar High School Road via Ala Uddin Primary School Road (Ch. 00-1375m) (b) Construction of 3 Nos. Cross Drain at Ch. 526m, 726m &amp; 940m on the Same Road.</t>
  </si>
  <si>
    <t>M/S Raza Enterprise Sheikergaon, Sadar Moulvibazar.</t>
  </si>
  <si>
    <t>(a) Improvement of Middle Tilashijura Village  Road (Ch. 00-975m) (b) Construction of 3 Nos. Cross Drain at Ch. 526m, 726m &amp; 940m on the Same Road.</t>
  </si>
  <si>
    <t xml:space="preserve">Al Amin Traders      Roghunandanpur   Court Road, Sadar Moulvibazar. </t>
  </si>
  <si>
    <t xml:space="preserve">(a) Improvement of Paschim Shadhuhati-Alapur Road from (Ch. 00-700m) (ID No. 658744120) (b) Construction of 2 Nos. 1.00mx0.900m Drain Culvert at Ch. 134m &amp; 383m on the Same Road. </t>
  </si>
  <si>
    <t>Md. Anwar Hossain, Goyghor, Kamalpur bazar Moulvibazar.</t>
  </si>
  <si>
    <t>anwarmoulv@gmail.com</t>
  </si>
  <si>
    <t xml:space="preserve">(a) Improvement of Khirauni bundh-Rafinagar Road from (Ch. 00-600m) (ID No. 658744031) (b) and Construction of 2 Nos. 1.00mx0.90m Drain Culvert at Ch. 34m &amp; 130m on the Same Road. </t>
  </si>
  <si>
    <t xml:space="preserve">M/S Khan Traders, Cobindobati Rajnagar, Moulvibazar. </t>
  </si>
  <si>
    <t>Improvement of R&amp;H Polytechnic Institute-Maatarkaphan Road from (Ch. 00-650m) (ID No. 658745125).</t>
  </si>
  <si>
    <t xml:space="preserve">M/S Akter Enterprise, Paschim Bazar Moulvibazar. </t>
  </si>
  <si>
    <t>akteruddin082@gmail.com</t>
  </si>
  <si>
    <t>Improvement of Molliksarai Ekatuna Road-Shamrarbazar High School Road from (Ch. 00-650m) (ID No. 658744149).</t>
  </si>
  <si>
    <t xml:space="preserve">M/S Jerin Enterprise, M. Saifur Rahman Road, Sadar Moulvibazar. </t>
  </si>
  <si>
    <t>Improvement of Kanakpur-Podinapur BC Road (Mamrokpur)-Thanabazar Razapur BC Road from (Ch. 734-1434m) (ID No. 658745140).</t>
  </si>
  <si>
    <t xml:space="preserve">M/S Happy Enterprise         Sadrakuna, Nazirabad Moulvibazar. </t>
  </si>
  <si>
    <t>gouchhu@gmail.com</t>
  </si>
  <si>
    <r>
      <t xml:space="preserve">(a) Improvement of Jakandi-Chengerbazar-Kamlakalas Road from (Ch. 950-1600m) </t>
    </r>
    <r>
      <rPr>
        <sz val="8"/>
        <color indexed="10"/>
        <rFont val="Arial"/>
        <family val="2"/>
      </rPr>
      <t xml:space="preserve"> </t>
    </r>
    <r>
      <rPr>
        <sz val="8"/>
        <rFont val="Arial"/>
        <family val="2"/>
      </rPr>
      <t>(ID No. 658744118) (b) and Construction of 3Nos. 1.00mx0.90m Drain Culvert at Ch. 958m, 1455m &amp; 1577m on the Same Road.</t>
    </r>
  </si>
  <si>
    <t xml:space="preserve">Sky Enterprise            Kamalgonj Moulvibazar. </t>
  </si>
  <si>
    <t>(a) Improvement of Jagatshi-Sungari Road from (Ch. 00-750m)  (ID No. 658744008) (b) and Construction of 3Nos. 0.625mx0.900m Drain Culvert at Ch. 85m, 466m &amp; 596m on the Same Road.</t>
  </si>
  <si>
    <t xml:space="preserve">New Dipu Enterprise              54/1, Abdus Chobhan Market Court Road Moulvibazar. </t>
  </si>
  <si>
    <t>newdipuenterprise@gmail.com</t>
  </si>
  <si>
    <t>(a) Improvement of Moulvichak Pry. School -Potanusa road via Moricha GPS Road from (Ch. 00-715m) (ID No. 658805027). (b) Construction of 03Nos. 0.600mx0.625m Culvert at Ch. 5m, 55m &amp; 345m on the Same Road.</t>
  </si>
  <si>
    <t>M/S. S.K Enterprise    Helalpur, Moulvibazar.</t>
  </si>
  <si>
    <t>jubayerahmedtopu@gmail.com</t>
  </si>
  <si>
    <t>(a) Improvement of RHD (Brick Field) - LGED Road (Modipur) Road from (Ch. 1200-1800m) (ID No. 658805041). (b) Construction of 01No. 0.600mx0.625m Culvert at Ch. 370m on the Same Road.</t>
  </si>
  <si>
    <t>21/10/2021</t>
  </si>
  <si>
    <t xml:space="preserve">Lokon Miah          Taharlamu Balisohoshra Rajnagar Moulvibazar. </t>
  </si>
  <si>
    <t>(a) Improvement of Rajnagar Fatepur (Bethahunga)-Shabazpur Road from (Ch. 00-600m) (ID No. 658804003). (b) Construction of 02 Nos. 0.625x0.600m Culvert at Ch. 420m &amp; 512m on the Same Road.</t>
  </si>
  <si>
    <t xml:space="preserve">M/S. Bushra Alam Enterprise Khushalpur, Kamalgonj, Moulvibazar. </t>
  </si>
  <si>
    <t xml:space="preserve">Construction of 3x4.00x4.00m Culvert on Assain RHD-Uttarbhag UP Office-WDB Embankment. (ID No. 658803005).
</t>
  </si>
  <si>
    <t xml:space="preserve">M/S. Rani Enterprise          College Road  Sreemangal Moulvibazar. </t>
  </si>
  <si>
    <t>paulhamendra@gmail.com</t>
  </si>
  <si>
    <t>Improvement of Srimangal-Moulvibazar RHD road to Halipad Road from (Ch. 00-475m) (ID No. 658835075).</t>
  </si>
  <si>
    <t xml:space="preserve">M/S Debangshu Sen, Shapla Super Market Station Road, Sreemangal Moulvibazar. </t>
  </si>
  <si>
    <t>debangshusen73@gmail.com</t>
  </si>
  <si>
    <t>Improvement of Lakhaicharra -Ijaragaon Road from (Ch. 3820-4275m) (ID No. 658835075).</t>
  </si>
  <si>
    <t xml:space="preserve">MS Khan Enterprise   Station Road, Sreemangal, Moulvibazar. </t>
  </si>
  <si>
    <t>mskhanenterprise1966@gmail.com</t>
  </si>
  <si>
    <t>Improvement of East Beraimpur to Bharaura Tea Garden 5 nos Basti Road from (Ch. 350-765m) (ID No. 658835120)</t>
  </si>
  <si>
    <t xml:space="preserve"> M/S. Safa Enterprise       College Road  Sreemangal Moulvibazar.          </t>
  </si>
  <si>
    <t>safaenterprise20@gmail.com</t>
  </si>
  <si>
    <t>Improvement of Rajghat Uttar Chowmuhoni to Mangra Bosti Durgamondir Road from (Ch. 00-580m) (ID No. 658835128)</t>
  </si>
  <si>
    <t xml:space="preserve">Md. Shahinur Rahman, Purba Sultanpur, Sadar Moulvibazar. </t>
  </si>
  <si>
    <t>Improvement of Sreemongal-Gajipur Road from (Ch. 950-1500m)  (ID No. 658834019).</t>
  </si>
  <si>
    <t xml:space="preserve"> M/S. H.R Enterprise, College Road  Sreemangal Moulvibazar. </t>
  </si>
  <si>
    <t>hrenterprise889@gmail.com</t>
  </si>
  <si>
    <t>(a) Improvement of Bhimshi bazar-Hail Haur Road from (Ch. 00-500m) (ID No. 658834019). (b) Construction of 1No. 1x1.20x1.20m Culvert at ch. 230m on the same road.</t>
  </si>
  <si>
    <t>Improvement of Modhya Mazdihi Road (near Bhairabganj H.School) from (Ch. 00-495m) (ID No. 658834019)..</t>
  </si>
  <si>
    <t xml:space="preserve">M/S. Mollika Enterprise,  College Road  Sreemangal Moulvibazar. </t>
  </si>
  <si>
    <t>mollikaenterprise27@gmail.com</t>
  </si>
  <si>
    <t>Improvement of Kalenga Circular Road from (Ch. 1500-2000m) (ID No. 658564065).</t>
  </si>
  <si>
    <t xml:space="preserve">M/S. M R Motors Chadnighat, Moulvibazar. </t>
  </si>
  <si>
    <t>ahmedlimon183@gmail.com</t>
  </si>
  <si>
    <t>(a) Improvement of Shamshernagar-Moulvibazar RHD Road-Dakshin Radanagar Road from (Ch. 1600-2100m) (ID No. 658564117). (b) Construction of 02 Nos. 0.625x0.600m Culvert at Ch. 1675m &amp; 1742m on the Same Road.</t>
  </si>
  <si>
    <t xml:space="preserve"> Md. Fozlur Rahman, Paschim Barhat, Moulvibazar. </t>
  </si>
  <si>
    <t>(a) Improvement of Airport-Tarapasha Road-Sreesurja-Usmangar Road from (Ch. 500-1200m) (ID No. 658564126). (b) Construction of 01 No. 0.625x0.600m Culvert at Ch. 692m on the Same Road.</t>
  </si>
  <si>
    <t xml:space="preserve">M/S. Amina Enterprise, College Road  Sreemangal Moulvibazar.   </t>
  </si>
  <si>
    <t>aminaenterprise2020@gmail.com</t>
  </si>
  <si>
    <t>Improvement of Uttarvag Road from (Ch. 00-500m) (ID No. 658564075).</t>
  </si>
  <si>
    <t xml:space="preserve">M/S. Shiplu Enterprise, Madhobpassa, Satgaon, Sreemangal, Moulvibazar. </t>
  </si>
  <si>
    <t>Improvement of Noagaon-Kalaraybil  Road from (Ch. 1000-1350m) (ID No. 658564165).</t>
  </si>
  <si>
    <t xml:space="preserve">Subrata Trading Syndicate, National Fartilazar, Notun Bazar, Sreemangal, Moulvibazar. </t>
  </si>
  <si>
    <t>(a) Improvement of Bhanugach-Saraibari Road-Noagaon-Rajtila-Uttar Baligaon Road from (Ch. 00-350m) (ID No. 658564132).(b) Construction of 01 No. 0.625x0.600m Culvert at Ch. 298m on the Same Road.</t>
  </si>
  <si>
    <t xml:space="preserve">M/S. Nahid Enterprise Shamshernagar Road, Borshijura Moulvibazar. </t>
  </si>
  <si>
    <t>(a) Improvement of Saran Das Road from (Ch. 00-350m) (ID No. 658564162). (b) Construction of 02 Nos. 0.625x0.600m Culvert at Ch. 15m &amp; 310m on the Same Road.</t>
  </si>
  <si>
    <t xml:space="preserve">Bijon-Tazul-JV </t>
  </si>
  <si>
    <t>tazulbijonjv21@gmail.com</t>
  </si>
  <si>
    <t>(a) Minor maintenance of 6.9m long RCC Box Culvert on Moulvibazar HQ - Narayanpasha Bazar via Gobindapur GC Road at Ch. 13874m (b) Minor maintenance of 9.7m RCC Box Culvert on Aganshi-Agiun-Podinapur-Baburbazar Road at Ch. 3622m (c) Minor maintenance of 10.0m long RCC Box Culvert on Aganshi-Agiun-Podinapur-Baburbazar Road at Ch. 8906m (d) Minor maintenance of 10.0m long RCC Box Culvert on Aganshi-Agiun-Podinapur-Baburbazar Road at Ch. 11316m (e) Minor maintenance of 16.4m long RCC Box Culvert on Aganshi-Agiun-Podinapur-Baburbazar Road at Ch. 11755m (f) Minor maintenance of 9.0m long RCC Box Culvert on Aganshi-Agiun-Podinapur-Baburbazar Road at Ch. 12220m (g) Minor maintenance of 13.4m long RCC Box culvert on Aganshi-Agiun-Podinapur-Baburbazar Road at Ch. 12834m (h) Minor maintenance of 8.1m RCC Box Culvert on Moulvibazar-Kulaura RHD Chadnighat-Sylhet-Dhaka RHD Kamalpur Road at Ch. 85m (i) Minor maintenance of 7.2m long RCC Box Culvert on Moulvibazar-Kulaura RHD Chadnighat-Sylhet-Dhaka RHD Kamalpur Road at Ch. 1816m.</t>
  </si>
  <si>
    <t>15.06.21</t>
  </si>
  <si>
    <t>12.11.21</t>
  </si>
  <si>
    <t>M/S Ria Construction Prop: Bijon Kumar Deb Raysree, Kadamhata Sadar, Moulvibazar.</t>
  </si>
  <si>
    <t xml:space="preserve">M/S Ziban Enterprise    Prop: Md. Tazul Islam   Gujarai, Moulvibazar. </t>
  </si>
  <si>
    <t>M/S Mahbub Enterprise Station Road Sunamganj</t>
  </si>
  <si>
    <t>ammahbub1963@yahoo.com</t>
  </si>
  <si>
    <t>(a) Minor Maintenance of 90m Long RCC Girder Bridge on Adampur GC-Bhanugach GC Road via  Islampur-Madhabpur Road at Ch. 5429m (b) Minor Maintenance of 27.0m RCC Box culvert on Adampur GC-Bhanugach GC Road via  Islampur-Madhabpur Road at Ch. 8152m (c) Minor Maintenance of 17.5m long RCC Box Culvert on Adampur GC-Bhanugach GC Road via  Islampur-Madhabpur Road at Ch. 11065m (d) Minor Maintenance of 20.0m long RCC Box Culvert on Adampur GC-Bhanugach GC Road via  Islampur-Madhabpur Road at Ch. 17882m (e) Minor Maintenance of 10.7m long RCC Box Culvert on Kamalgonj-Adampur Road at Ch. 7454m.</t>
  </si>
  <si>
    <t>21.06.22</t>
  </si>
  <si>
    <t>Munshiganj</t>
  </si>
  <si>
    <t>M/S.  Rahman Enterprise,  Gazaria, Munshiganj.</t>
  </si>
  <si>
    <t xml:space="preserve">  mafizurrahman4516@gmail.com</t>
  </si>
  <si>
    <t>Bhaberchar Brac Office- Imampur UP (Unis Shikder) Road</t>
  </si>
  <si>
    <t>GOB M</t>
  </si>
  <si>
    <t>M/S. Khokon Leather, Sreenagar, Munshiganj.</t>
  </si>
  <si>
    <t xml:space="preserve">  nazrul900024@gmail.com</t>
  </si>
  <si>
    <t>Baraikhali GC-Madankhali-Al-Amin bazar R&amp;H Road</t>
  </si>
  <si>
    <t>nazrul900024@gmail.com</t>
  </si>
  <si>
    <t xml:space="preserve"> Balasur RHD-Uttar Balasur (Eatimkhana) Road</t>
  </si>
  <si>
    <t>M/S.  Kamal Traders        Sadar, Munshiganj</t>
  </si>
  <si>
    <t>kamaltraders711@gmail.com</t>
  </si>
  <si>
    <t xml:space="preserve">Upazila Complax Road </t>
  </si>
  <si>
    <t>M/S. Sapna Construction</t>
  </si>
  <si>
    <t>mssapnaconstruction@yhoo.com</t>
  </si>
  <si>
    <t>Gholtoli Bazar (R&amp;H)-Gaudia UP Office Road</t>
  </si>
  <si>
    <t>05.01.21</t>
  </si>
  <si>
    <t xml:space="preserve">M/S. Digholi Trading  </t>
  </si>
  <si>
    <t>mshuvoahmed.bd@gmail.com</t>
  </si>
  <si>
    <t>Rehabilitation of 1no. 1 vent 1.60m x1.60m RCC Box Culvert on Sirajdikhan GC- Malirranhko R&amp;H Road via Kusumpur - Nowapara GC at ch. 4200m under Sirajdikhan upazila, District: Munshiganj</t>
  </si>
  <si>
    <t>08-09-21</t>
  </si>
  <si>
    <t>14-12-21</t>
  </si>
  <si>
    <t>M/S.  Munaf  International</t>
  </si>
  <si>
    <t>munafinter@gmail.com</t>
  </si>
  <si>
    <t>Rehabilitation of Purapara R&amp;H-Tongibari Dighirpar UZR Road from Ch 00m-2155m under Tongibari Upazilla District Munshiganj</t>
  </si>
  <si>
    <t>09-03-21</t>
  </si>
  <si>
    <t>29-05-21</t>
  </si>
  <si>
    <t>M/S. Sikder Enterprise, Dhaka</t>
  </si>
  <si>
    <t>Bajrajogini GC-Dhamdah-Mamashar-Tongibari GC (RHD) Road</t>
  </si>
  <si>
    <t>28.01.19</t>
  </si>
  <si>
    <t>S-K-K-JV</t>
  </si>
  <si>
    <t>skksaramoni2000@gmail.co</t>
  </si>
  <si>
    <t xml:space="preserve">Rehabilitation of Tongibari GC- Hashail Road </t>
  </si>
  <si>
    <t>M/S. Monalisa,           Siddhirgonj, Naraynanganj</t>
  </si>
  <si>
    <t>billalhossain00800@gmail.com</t>
  </si>
  <si>
    <t xml:space="preserve">Rehabilitation of Sirajdikhan G.C-Shaperchar G.C Road from Ch.00-6000m under Upazila Sirajdikhan District Munshiganj </t>
  </si>
  <si>
    <t>Prokaushali -O-Nirmata LTD, Dhaka</t>
  </si>
  <si>
    <t xml:space="preserve">  pnl_bd@yahoo.com</t>
  </si>
  <si>
    <t>Construction of 28.00m Bridge on Dhamaran -Mamashar-Churain via Jabeda Khatun Govt. Primary School Road at Ch. 790m under Upazila Tongibari District Munshiganj Road</t>
  </si>
  <si>
    <t>05.08.20</t>
  </si>
  <si>
    <t>M/s S Sarker Enterprise, Lauhaganj, Munshiganj.</t>
  </si>
  <si>
    <t xml:space="preserve">Construction of 48.00m Bridge over Puraganga Khal on Moddyapara Bazar - Dhamilia Madrasha Road at Ch. 2000m under Upazila Sirajdikhan District Munshiganj </t>
  </si>
  <si>
    <t>Eshan &amp; Sharons</t>
  </si>
  <si>
    <t>eshansharons@gmail.com</t>
  </si>
  <si>
    <t>Rehabilitation of Sirajdikhan GC - Shaperchar GC Road by DC  from Ch. 6000-7170 under Upazila: Sirajdikhan, District: Munshiganj. Road ID No: 359742003</t>
  </si>
  <si>
    <t>05-09-21</t>
  </si>
  <si>
    <t>11-01-22</t>
  </si>
  <si>
    <t>M/S Mona Contractor</t>
  </si>
  <si>
    <t>msmonacontractor@gmail.com</t>
  </si>
  <si>
    <t xml:space="preserve">Rehabilitation of Balasur R&amp;H- Bhaugykul GC- Mawa Road (Sreenagar Portion) Road by BC from Ch.750-1460m under Upazila: Sreenagar, District: Munshiganj. (Road ID No: 359842003). </t>
  </si>
  <si>
    <t>15-09-21</t>
  </si>
  <si>
    <t>NCE-ATT-JV, Munshiganj.</t>
  </si>
  <si>
    <t>nceatt@gmail.com</t>
  </si>
  <si>
    <t xml:space="preserve">Improvement of Moricha bus stand RHD via Shibrampur Hat-Barai Khali G.C Road (Ch.0+000-7+183km) Under Sirajdikhan Upazila, Dist-Munshiganj. </t>
  </si>
  <si>
    <t>20/06/2018 Rev. 30/04/2019</t>
  </si>
  <si>
    <t>National Civil Engineer (NCT)</t>
  </si>
  <si>
    <t>nce1962@gmail.com</t>
  </si>
  <si>
    <t>M/S. Amir Mahmud &amp; Co., Tejgaon, Dhaka.</t>
  </si>
  <si>
    <t>morshedul1919@yahoo.com</t>
  </si>
  <si>
    <t xml:space="preserve">Rehabilitation Kumerbogh UP Office Moucha sluice Gate - Goalimandahat GC Road (Ch.0+000-2+600km) Under Louhajong Upazila, Dist-Munshiganj. </t>
  </si>
  <si>
    <t>17/07/2020</t>
  </si>
  <si>
    <t>M/S. Rahman Brothers, Munshiganj.</t>
  </si>
  <si>
    <t xml:space="preserve">  rahmanbrothers.polash@gmail.com</t>
  </si>
  <si>
    <t xml:space="preserve">Rehabilitation Rosulpur GC-Bhaberchar GC via Karirm Khan Road (Ch.0+000-5+450km) Under Gazaria Upazila, Dist-Munshiganj. </t>
  </si>
  <si>
    <t>27/06/2021</t>
  </si>
  <si>
    <t>M-S-K-JV, 160, Jubli Road, Munshiganj</t>
  </si>
  <si>
    <t>mskjv2021@gmail.com</t>
  </si>
  <si>
    <r>
      <t>Re-Habitilation of Tongibari - Dighirpar Road, Road ID-359942002 Ch.0000 - 9840 Km Upazilla Tongibari ,   District: Munshiganj. (Contract Package No. MUN/ A.F-67, Tender ID No- 549703)</t>
    </r>
    <r>
      <rPr>
        <b/>
        <sz val="10"/>
        <color rgb="FFFF0000"/>
        <rFont val="Times New Roman"/>
        <family val="1"/>
      </rPr>
      <t xml:space="preserve">  </t>
    </r>
  </si>
  <si>
    <t>12-05-21</t>
  </si>
  <si>
    <t>M/S Nahid Traders , Munshiganj</t>
  </si>
  <si>
    <t>nahidtraders118249@yahoo.com</t>
  </si>
  <si>
    <r>
      <t xml:space="preserve">Remaining Work of Chaltitola R&amp;H- Bhatimbhog Khidirpara Joor Pool R&amp;H Ch.00-6387m Effective Length -3.550km under Upazila Sirajdikhan District Munshiganj. </t>
    </r>
    <r>
      <rPr>
        <sz val="7"/>
        <color theme="1"/>
        <rFont val="Times New Roman"/>
        <family val="1"/>
      </rPr>
      <t>Fixed Cost Recovered Salvage Amount Tk. 5,40,567.00</t>
    </r>
  </si>
  <si>
    <t>24-08-21</t>
  </si>
  <si>
    <t>30-08-22</t>
  </si>
  <si>
    <t xml:space="preserve">M/S. Monalisa,           C/435, Jalkuri, Uttarpara
Siddhirgonj, Narayanganj
</t>
  </si>
  <si>
    <t>Rehabilitation of Kamarkhara Bazar-Tongibari-Hasail Road Road ID-359943012 Ch0000-3836km under Upazilla Tongibari District Munshiganj. Fixed Cost Recovered Salvage Amount Tk. 55,754.00</t>
  </si>
  <si>
    <t>12-09-21</t>
  </si>
  <si>
    <t>30-09-22</t>
  </si>
  <si>
    <t>M/S Rata Construction, Munshiganj.</t>
  </si>
  <si>
    <t>ms.rataconstruction@yahoo.com</t>
  </si>
  <si>
    <t xml:space="preserve">Improvement of Gobardi primary School to Boro Pauldia Road from Ch. 00-1300m under Sirajdikhan Upazila of Munshiganj District, Road ID 359745007 [Fixed Cost Recovered Salvage Amount of TK. 4,19,168.00] </t>
  </si>
  <si>
    <t>30/07/18</t>
  </si>
  <si>
    <t>30/08/19    PE   12.11.19 HOPE 28.2.20</t>
  </si>
  <si>
    <t>Improvement of Kazipara-Bebondhi Bazar Road via pachaldi GPS Road by BC (Ch: 00-1300m) under Sreenagar Upazila of Munshiganj District. Road ID 359845070.</t>
  </si>
  <si>
    <t xml:space="preserve">   24/09/19      PE     5.12.19</t>
  </si>
  <si>
    <t>Improvement of Shashongaon Mosque-Boltali U.P Via Dokshinbari Mosque Road (Ch: 00-960m) under Sirajdikhan  Upazila of Munshiganj District. Road ID 359745175</t>
  </si>
  <si>
    <t>15/10/18</t>
  </si>
  <si>
    <t>30/10/19        PE  2.1.20 Hope 28.2.20</t>
  </si>
  <si>
    <t>M/S Mim Prakashali, Munshiganj.</t>
  </si>
  <si>
    <t xml:space="preserve">  alamin00500@gmail.com</t>
  </si>
  <si>
    <t>Improvement of Karimkhan Dakhin para Road by BC  (Ch: 00-1200m) under Gazaria Upazila of Munshiganj District. Road ID 359244026 [Fixed Cost Recovered Salvage Amount of TK.17,08,558.00</t>
  </si>
  <si>
    <t>18/04/19</t>
  </si>
  <si>
    <t xml:space="preserve">26-01-2020      PE       21-03-20      </t>
  </si>
  <si>
    <t>Assian Traffic Technologies LTD, Shyamoli, Dhaka</t>
  </si>
  <si>
    <t>Construction of 30m Long PC Girder Bridge on Basil U.P-Goakhola-Ramkrishnadi Bazar at Ch. 1241m under Sirazdikhan Upazila of Munshiganj District. Road ID 359743006</t>
  </si>
  <si>
    <t xml:space="preserve">29.08.19   PE   11.11.19 HOPE 31.5.20 </t>
  </si>
  <si>
    <t xml:space="preserve">(a) Improvement of Kharshur Battarla- Uttor Pausher Road  (Ch. 00-800m) Under Sirajdikhan Upazila District: Munshiganj Road ID no: 359745138 [Fixed Cost Recovered Salvage Amount of TK.17,36,869.00]  (b) Improvement of  Mustofa gonj Madrasha- West sialdi Graveyard Road (Ch: 00-1200m) Under Sirajdikhan Upazila District: Munshiganj  Road ID 359745041 [Fixed Cost Recovered Salvage Amount of TK.12,95,771.00] </t>
  </si>
  <si>
    <t>24/02/20</t>
  </si>
  <si>
    <t>M/S Khaza Chistia Enterprise, Sreenagar, Munshiganj.</t>
  </si>
  <si>
    <t xml:space="preserve">  khazachistiaenterprise@gmail.com</t>
  </si>
  <si>
    <t xml:space="preserve">Improvement of  Kukutia UP Office Goalimandra GC Road by BC (Ch. 00-1500m) [Fixed Cost Recovered Salvage Amount of TK.5,49,309.00] &amp; (b) Improvemetn of Kukutia UP Office-Goalimandra GC Road by BC  (Ch. 1500-3000 m) Under Sreenagar Upazila District: Munshiganj Road ID no: 359843005 [Fixed Cost Recovered Salvage Amount of TK.30,31,056.00] </t>
  </si>
  <si>
    <t>khazachistiaenterprise@gmail.com</t>
  </si>
  <si>
    <t xml:space="preserve">Improvement of  Kukutia UP Office-Tantor UP Office Road BC  (Ch. 3750-5660m) Under Sreenagar Upazila District: Munshiganj Road ID no: 359843006 [Fixed Cost Recovered Salvage Amount of TK.47,34,795.00] </t>
  </si>
  <si>
    <t>24/02/20 HOPE           30-05-21</t>
  </si>
  <si>
    <t>M/S Nake Enterprise, Munshiganj.</t>
  </si>
  <si>
    <t>nakeenterprise@gmail.com</t>
  </si>
  <si>
    <t xml:space="preserve">a) Improvement of Nanna Market-Nake Bari Jame Mosque Road by BC (Ch:00-430m) Under Gazaria Upazila, Dist: Munshiganj ID No: 359244071 &amp; Improvement of Baluakandi H/S (Pacca) Road-Atik Nagor (Mosque) Road by BC (Ch:00-895m) Under Gazaria Upazila, Dist: Munshiganj ID No: 359244078 [Fixed Cost Recovered Salvage Amount of TK.9,23,365.00] 
</t>
  </si>
  <si>
    <t>27/02/19</t>
  </si>
  <si>
    <t xml:space="preserve">14/12/19        PE      6.02.20 HOPE </t>
  </si>
  <si>
    <t>M/S Shahabuddin Trading Co., Munshiganj.</t>
  </si>
  <si>
    <t>khanlabu2014@gmail.com</t>
  </si>
  <si>
    <t xml:space="preserve"> Improvement of Holdia Horishava-Kali bari Road By BC (Pobitraw Ghoshs House) (Ch:00-1800m) Under Lauhajong Upazila, Dist: Munshiganj ID No: 359445079  [Fixed Cost Recovered Salvage Amount of TK.25,64,324.00] </t>
  </si>
  <si>
    <t>27-02-2020  PE     10.5.20 HOPE       15-12-20</t>
  </si>
  <si>
    <t>M/S V. H  Enterprise, Munshiganj.</t>
  </si>
  <si>
    <t>mdjiayulbirin@gmail.com</t>
  </si>
  <si>
    <t xml:space="preserve">Improvement of Ganisar Madrasa Govt, Primary School (Tongibari Hasail Road -Siddhewari Bazar Dokhin side Nur Mohammad Cold storage-Gonisar govt. Orimary school via Routvog Road. ( Ch: 00-1300m) Under Tongibari Upazila, Dist: Munshiganj ID No: 359945046 </t>
  </si>
  <si>
    <t>M/S.Formila Akter, Munshiganj</t>
  </si>
  <si>
    <t>formila2001@gmail.com</t>
  </si>
  <si>
    <t xml:space="preserve"> Improvement of 48.00m Long CC Girder Bridge over lchamoti Branch River on Syedpur Bazar-Rajanagar UP Road at ch. 2932m Under Sirajdikhan Upazila  District: Munshiganj Road ID no: 359743005   </t>
  </si>
  <si>
    <t>Mokka Traders, Munshiganj.</t>
  </si>
  <si>
    <t xml:space="preserve">  mokkatraderss@gmail.com</t>
  </si>
  <si>
    <t xml:space="preserve"> Improvement of Kurigaon GPS-Atigaon Club (Livestock Office) (Kurigaon P/School-Atigaon Club) Road by BC Road (Ch. 00-935m) Under Louhajong Upazila  District: Munshiganj Road ID no: 359445037 [Fixed Cost Recovered Salvage Amount of TK. 2,64,467.00]          </t>
  </si>
  <si>
    <t>08-02-2020      PE     13.5.20</t>
  </si>
  <si>
    <t xml:space="preserve"> a) Improvement of Mirzakanda-GPS to Shulpur GPS via Mirzakanda (Mazidpur)  Road (Ch. 00-1180m) Under Sirajdikhan  Upazila  District: Munshiganj Road ID no: 35945228  [Fixed Cost Recovered Salvage Amount of TK. 10,66,482.00]        b) Improvement of Tanghuripara-Bairagadi UP-Bhuia Bazar-saperchar G.C Road (Ch. 4650-6000m) Under Sirajdikhan  Upazila  District: Munshiganj Road ID no: 35943012  [Fixed Cost Recovered Salvage Amount of TK. 2,58,912.00]           </t>
  </si>
  <si>
    <t>M/S,. Sanjida Const raction</t>
  </si>
  <si>
    <t xml:space="preserve">  sanjidaconstruction@gmail.com</t>
  </si>
  <si>
    <t xml:space="preserve"> Improvement of Makuhati Edgha-Makuhati Purba para Road (Ch.00-570m) Under Sadar Upazila,ID No.359565026  [Fixed Cost Recovered Salvage Amount of TK. 1,62,920.00]      </t>
  </si>
  <si>
    <t>Nake Mim Enterprise JV., Munshiganj.</t>
  </si>
  <si>
    <t>msnakemimenterprisejvca@gmail.com</t>
  </si>
  <si>
    <t xml:space="preserve"> Improvement of Bausia Ferry Ghat (Bashurchar Bazar)-Guagachia UP Road By BC  Road (Ch.2600-5170m) (Part-B) Under Gazaria Upazila,ID No.359243006  [Fixed Cost Recovered Salvage Amount of TK. 6,19,540.00] </t>
  </si>
  <si>
    <t>aiamin00500@gmail com</t>
  </si>
  <si>
    <t>F &amp; J International, Munshiganj.</t>
  </si>
  <si>
    <t xml:space="preserve"> Improvement of Goalgorni-Anayetnagar (Mirkadim Pouroshava) Road (Ch. 00-1370m) Under Sadar Upazila  District: Munshiganj Road ID no: 359564020           </t>
  </si>
  <si>
    <t xml:space="preserve"> Improvement of Bowalkali Gudarghat-Dangra Fakir Bari Via Aralia Govt. Primary School Road (Ch: 00-1400m Under Gazaria Upazila  District: Munshiganj Road ID no: 359244047           </t>
  </si>
  <si>
    <t>M/S Formila Akter , Munshiganj.</t>
  </si>
  <si>
    <t xml:space="preserve">Construction of 52.0m Long RCC Girder Bridgeon Rasulpur GC-Bhaberchar GC Via Karim Khan at Ch. 4106m Under Gazaria Upazila, District:  Munshiganj  Road ID no: 359242005           </t>
  </si>
  <si>
    <t>M/S. Burigonga Enterprise, Munshiganj.</t>
  </si>
  <si>
    <t>msburigongaenterprise@gmail.com</t>
  </si>
  <si>
    <t xml:space="preserve"> Improvement of  Shondolpur Sotfotia Mamdutpur road (Uttor Raiplur Khair Munshir House to Shondolpur Shohel Khan’s House) (Ch. 520-1765m) Under Tongibari Upazila, Dist: Munshiganj Road ID No: 359945026 </t>
  </si>
  <si>
    <t>M/S. Shamoly Enterprise, Munshiganj.</t>
  </si>
  <si>
    <t>samim01711906619@gmail.com</t>
  </si>
  <si>
    <t>Improvement of Boloi Batnishar Road-Aporkati Halder bari Road  (Boloi Arial Road to Aporkati GPS Road (Ch.00-1000m) Under Tongibari Upazila, Dist: Munshiganj ID No: 359945104[Fixed Cost Recovered Salvage Amount of TK1,01,582.00]</t>
  </si>
  <si>
    <t>M/S. Khan Enterprise, Munshiganj.</t>
  </si>
  <si>
    <t xml:space="preserve">  khanenterprise2013@yahoo.com</t>
  </si>
  <si>
    <t>Construction of 15.0m Long RCC Girder Bridge on Bashgaon-Dorikandi Road at Ch. 356.m Under Gazaria Upazila, Dist: Munshiganj ID No: 359244001</t>
  </si>
  <si>
    <t>M/S. Al-Mamun Electronic, Sreenagar, Munshiganj.</t>
  </si>
  <si>
    <t>almamunwatchandelectronics@gmail.com</t>
  </si>
  <si>
    <t xml:space="preserve"> Improvement of  Kheterpara Mosque-Kazirgaon Road by BC at Ch. 00-1500m Under Lauhajang Upazila, Dist: Munshiganj ID No: 359444006 
</t>
  </si>
  <si>
    <t>M.R Enterprise, Munshiganj.</t>
  </si>
  <si>
    <t xml:space="preserve">  msmrenterprise22018@gmail.com</t>
  </si>
  <si>
    <t xml:space="preserve"> Improvement of  Abdullapur Graveyard (Near Bhaberchar Bus Stand)- Puran Bausia Tatibari Road by BC at Ch. 00-800m Under Gazaria Upazila, Dist: Munshiganj ID No: 359245090</t>
  </si>
  <si>
    <t>Shahana Enterprise , Faridpur.</t>
  </si>
  <si>
    <t xml:space="preserve"> Construction of 24.00m Long RCC Inverted Girder Bridge on Shonaikandi Pora Dhanarchar Road at Ch. 350.m. Under Gazaria Upazila, Dist: Munshiganj ID No: 359244023</t>
  </si>
  <si>
    <t>Samrat Traders, Munshiganj.</t>
  </si>
  <si>
    <t>mssamrattraders@gmail.com</t>
  </si>
  <si>
    <t xml:space="preserve"> Construction of 12.00m Long RCC Slab Bridge on Bajrajogini GC-Dhamdah-Mamashar-Tongibari GC (RHD) Road at  Ch.1250.m. Under Sadar Upazila, Dist: Munshiganj ID No: 359562011</t>
  </si>
  <si>
    <t>16.03.20</t>
  </si>
  <si>
    <t>M/S. Rakeen Builders, Munshiganj.</t>
  </si>
  <si>
    <t>msrakeenbuilders@gmail.com</t>
  </si>
  <si>
    <t xml:space="preserve"> Improvement of Holdia Chati Mosque-Mohamud) Durbes Mazar Road (Holdia Chati Mosjid to Mannan Ali House Road) by BC at Ch. 00-745m Under Lauhajong Upazila, Dist: Munshiganj ID No: 359445046  [Fixed Cost Recovered Salvage Amount of TK. 43,411.00]    </t>
  </si>
  <si>
    <t>Zahir Telecome, Gazaria, , Munshiganj.</t>
  </si>
  <si>
    <t>zahirtelecom2018@gmail.com</t>
  </si>
  <si>
    <t xml:space="preserve"> Improvement of Hajikeramat li High School-Mirergaon Primary School Road By BC at Ch. 00-1070m Under Upazila, Dist: Munshiganj ID No: 359445046  [Fixed Cost Recovered Salvage Amount of TK. 11,36,894.00]    </t>
  </si>
  <si>
    <t>M/S. Farhan Traders, Gazaria, , Munshiganj.</t>
  </si>
  <si>
    <t xml:space="preserve">  farhantraders977@gmail.com</t>
  </si>
  <si>
    <t xml:space="preserve"> Improvement of Mirergaon A. Ohman Nakdi Bari -Baiddargaon Wojir Khal road (Mirargaon H/O A. Rashid Nakti-Badhagaon wojir Khal RRoad) by BC at Ch. 00-1170m Under Gazaria Upazila, Dist: Munshiganj ID No: 359244077  </t>
  </si>
  <si>
    <t>M/S Khokon Leather, , Munshiganj.</t>
  </si>
  <si>
    <t xml:space="preserve"> Improvement of Kamarkhola Bridge-Foinpur Govt. Primary School road by BC at Ch. 00-1000m  Under Sreenagar Upazila  District: Munshiganj Road ID no: 359845128 (359845162)       </t>
  </si>
  <si>
    <t>Nazma Rahman Runa, Munshiganj.</t>
  </si>
  <si>
    <t xml:space="preserve">  nazmarahamanrunaconstruction@gmail.com</t>
  </si>
  <si>
    <t xml:space="preserve"> Improvement of Kaisherkandi Patchimpara Bridge-Dakhinkandi (Darikandi) Bashgaon Bridge road by BC at Ch. 50-660m  Under Gazaria Upazila  District: Munshiganj Road ID no: 359245056       </t>
  </si>
  <si>
    <t>30-06-21</t>
  </si>
  <si>
    <t>M/S Khaza Chistia Enterprise</t>
  </si>
  <si>
    <t>Maintenance of Kolapara UP Office-Samaspur R&amp;H (NHW) From at Ch. 00-1840m Under Upazila Sreenagar District: Munshiganj Road ID No. 359843008 [Fixed Cost Recovered Salvage Amount of TK 2,51,040.00]</t>
  </si>
  <si>
    <t>M/S. Rajendra  Enterprise, Munshiganj.</t>
  </si>
  <si>
    <t>niranjan9999az@gmail.com</t>
  </si>
  <si>
    <t>Construction of 1x.4.50x5.00m Long RCC Box Culvert on Kazipara-Bibondhi Bazar Road via Pachaldia GPS Road at Ch. 395m. Under Upazila Sreenagar District: Munshiganj Road ID No. 359845070  (b) Construction of 1x4.50x5.00m Long RCC Box Cuvert on Kukutia UP Office-Tantor UP Office-Bibondhi Hazi Bari-Nowapara Road (Bibondi-Munshiya Road) Road at Ch. 500m Under Upazila. Sreenagar Distict: Munshiganj Road ID NO. 359844111 (359845037)</t>
  </si>
  <si>
    <t>M/S. Khan  Enterprise,  Munshiganj.</t>
  </si>
  <si>
    <t xml:space="preserve">  mskhantraders2019@gmail.com</t>
  </si>
  <si>
    <t>Construction of 2x.4.50x5.00m Long RCC Box Culvert Baroigaon Bazar (Karkatpara)-Bibondi Road at Ch. 3130m. Under Upazila. Sreenagar Distict: Munshiganj Road ID NO. 359845015 (359844015)</t>
  </si>
  <si>
    <t>M/S.Chamok  Enterprise, Munshiganj.</t>
  </si>
  <si>
    <t>alamgirkabir0707@gmail.com</t>
  </si>
  <si>
    <t xml:space="preserve"> Improvement of Palagaon (Paleabari)-Mostofa house via Graveyard Road by BC at Ch. 00-820m  Under Louhajong Upazila  District: Munshiganj Road ID no: 359444073</t>
  </si>
  <si>
    <t>M/S Talukder  Traders, Munshiganj.</t>
  </si>
  <si>
    <t xml:space="preserve">  talukder.egp@gmail.com</t>
  </si>
  <si>
    <t xml:space="preserve"> Improvement of Nagerhat Bazar-Holdia UP Border (Westnagar hat H/O Amir Hossain Holdia High School) Road by BC at Ch. 550-1700m) Under Louhajong Upazila  District: Munshiganj Road ID no: 359444066</t>
  </si>
  <si>
    <t>M/S. Howlader Construction, Munshiganj.</t>
  </si>
  <si>
    <t>topon109066@yahoo.com</t>
  </si>
  <si>
    <t xml:space="preserve"> Improvement of Mawa Pilot House-Mahmud Patti Graveyard Road  by BC at Ch. 00-475) Under Louhajong Upazila  District: Munshiganj Road ID no: 359444033</t>
  </si>
  <si>
    <t xml:space="preserve"> Improvement of Singpara Bazar-Tantor UP Office Road by BC at Ch. 1300-2280m under Upazila  Sreenagar District: Munshiganj Road ID no: 359843011</t>
  </si>
  <si>
    <t>Eshan &amp; Sharons, Kishoreganj.</t>
  </si>
  <si>
    <t xml:space="preserve">Improvement of Malkhanagar FRB to Furshail Fakirbari via Furshail Pry. School Road by BC at Ch. 00-1084m under Sirajdikhan Upazila District Munshiganj </t>
  </si>
  <si>
    <t>03-02-21</t>
  </si>
  <si>
    <t>'09-11-21</t>
  </si>
  <si>
    <t>M/S S.Sarker Enterprise Lotabdi,Sirajdikhan, Munshiganj.</t>
  </si>
  <si>
    <t xml:space="preserve">  ms. s.sarkerenterprise@gmail.com</t>
  </si>
  <si>
    <t>Construction of 24.00 m Long RCC Girder Bridge on  Nondipar-East Atpara Road at Ch. 3500 m under Sreenagar Upazila District Munshiganj</t>
  </si>
  <si>
    <t xml:space="preserve">  mss.sarkerenterprise@gmail.com</t>
  </si>
  <si>
    <r>
      <t xml:space="preserve">Improvement of Surdia-Paschim Noawapara Road by BC at Ch. 00-2500 m </t>
    </r>
    <r>
      <rPr>
        <sz val="10"/>
        <color rgb="FF000000"/>
        <rFont val="Calibri"/>
        <family val="2"/>
        <scheme val="minor"/>
      </rPr>
      <t>under Sreenagar Upazila District Munshiganj</t>
    </r>
  </si>
  <si>
    <t>20-05-22</t>
  </si>
  <si>
    <t>TN-ASI(JV), Kapuria Patty, Mathbaria, Pirojpur</t>
  </si>
  <si>
    <t>Construction of 60.00m Long RCC Girder Bridge on Boalkhali Godaraghat - Dhanga Fakir Bari via Aralia GPS Road at Ch. 10 m Upazila Gazaria District Munshiganj Road.</t>
  </si>
  <si>
    <t>13-04-21</t>
  </si>
  <si>
    <t>30-12-22</t>
  </si>
  <si>
    <t xml:space="preserve">Construction of 24.00m Long RCC Girder Bridge From Dhaka-CTG National Highway East/South of Daudkandi Bridge Pupertek via Charchasi GPS at Ch. 850 m Upazila Gazaria Dist Munshiganj </t>
  </si>
  <si>
    <t xml:space="preserve">Construction of 60.00m Long RCC Girder Bridge on Baluchar UP office( Mollarkandi)-Mathbarhat via Kairakhola River Ghat Rad at Ch.2900 m Upazila Sirajdikhan, District Munshiganj </t>
  </si>
  <si>
    <t>30-01-23</t>
  </si>
  <si>
    <t>Construction of 56.00m Long RCC Girder Bridge on Rasulpur GC-Kalipura Via Imampur Bagiakandi Road at Ch. 3500.00 m. Upazila Gazaria District Munshiganj</t>
  </si>
  <si>
    <t>Construction of 12.0m Long RCC Slab Bridge on Shoapara (Sabedalir Bari Mosjid) to Palial para Via Atpara Road at Ch. 0.000m. Upazila Sadar District: Munshiganj Road ID No. 359565006</t>
  </si>
  <si>
    <t xml:space="preserve">M/S Lorin  Enterprise </t>
  </si>
  <si>
    <r>
      <t>1. a. Improvement Dhamdo-Lalsir-Tongibari UZR Kari Saheber bari near of Mosque-Dhamado GPS Road Dhamdo-Mamasar-Tongibari UZR Kari Shahed Mosque to UZR Bridge via Dhamado GPS Road at Ch. 00-540m under Sadar Upazila District: Munshiganj, Road ID 359564072. Fixed Cost Recovered Salvage Amount Tk. 71883.00 b. Improvement of Baralia GCCR Vanga-Tongibari UZR Road to Salina Member Bari-Mosque Road Baralia GCCR Road-H/O Salina Member via Mosque Road at Ch. 00-1000m under Sadar Upazila District Munshiganj Road ID 359564053. Fixed Cost Recovered Salvage Amount Tk. 492195.00</t>
    </r>
    <r>
      <rPr>
        <sz val="13"/>
        <rFont val="Calibri"/>
        <family val="2"/>
        <scheme val="minor"/>
      </rPr>
      <t>]</t>
    </r>
  </si>
  <si>
    <t>05-10-21</t>
  </si>
  <si>
    <t>11-10-22</t>
  </si>
  <si>
    <t>Nake Eti  Enterprise, Gazaria, Munshiganj.</t>
  </si>
  <si>
    <t>msnakeetienterprisejvca@gmail.com</t>
  </si>
  <si>
    <t xml:space="preserve">Improvement of Baushia NH Road Kalir Bazar Hat Road (Engineering Staf College Road) at (Ch. 2550-3750m) by BC Under Gazaria Upazila, District, Road ID 359242004                                                     </t>
  </si>
  <si>
    <t>younusmiazy0990@gmail.com</t>
  </si>
  <si>
    <t>Dream Fair Construction and Supplier, Tongibari, , Munshiganj.</t>
  </si>
  <si>
    <t>mdsabujkhan0011@gmail.com</t>
  </si>
  <si>
    <r>
      <t xml:space="preserve">Improvement of Nasankar Care Bridge-Kaismalda Road at (Ch. 600-1440m)by BC  Under Tongibar Upazila, District, Road ID 359943006 </t>
    </r>
    <r>
      <rPr>
        <sz val="10"/>
        <color indexed="12"/>
        <rFont val="Calibri"/>
        <family val="2"/>
        <scheme val="minor"/>
      </rPr>
      <t xml:space="preserve">[Fixed Cost Recovered Salvage Amount of TK. 3,64955.00]                       </t>
    </r>
    <r>
      <rPr>
        <sz val="10"/>
        <rFont val="Calibri"/>
        <family val="2"/>
        <scheme val="minor"/>
      </rPr>
      <t xml:space="preserve">                           </t>
    </r>
  </si>
  <si>
    <t>M/S. Khaza Chistia Enterprise, Sreenagar, , Munshiganj.</t>
  </si>
  <si>
    <r>
      <t xml:space="preserve">Improvement of  Koikirton R&amp;H-Mottogram Road at Ch. 00-1450m by BC under  Sreenagar Upazila of Munshiganj, District, Road ID 35984107 </t>
    </r>
    <r>
      <rPr>
        <sz val="10"/>
        <color indexed="12"/>
        <rFont val="Calibri"/>
        <family val="2"/>
        <scheme val="minor"/>
      </rPr>
      <t xml:space="preserve">[Fixed Cost Recovered Salvage Amount of TK. 2853851.00 ]    </t>
    </r>
    <r>
      <rPr>
        <sz val="10"/>
        <rFont val="Calibri"/>
        <family val="2"/>
        <scheme val="minor"/>
      </rPr>
      <t xml:space="preserve">                                                      </t>
    </r>
  </si>
  <si>
    <t>22/10/2019</t>
  </si>
  <si>
    <t xml:space="preserve">Improvement of Alompur-Sonargaon Road at Ch. 00-1750m by BC under Sreenagar Upazila of Munshiganj, District, Road ID 35985010                                                  </t>
  </si>
  <si>
    <t>M/S. Satota  Enterprise,Sreenagar, , Munshiganj.</t>
  </si>
  <si>
    <t>mssotataenterprise.bd@gmail.com</t>
  </si>
  <si>
    <t xml:space="preserve">Improvement of  Jhaputia-Japutia Gravayard Road at Ch. 00-570m by HBB under Sreenagar Upazila of Munshiganj, District, Road ID 359845077   Improvement of  Kukutia UP Office-Tantar UP Office Road at Ch. 00-3500m by HBBr under |Sreenagar Upazila of Munshiganj, District, Road ID 35983006                                                        </t>
  </si>
  <si>
    <t>M/S Jaman Associates, Sadar, Munshiganj.</t>
  </si>
  <si>
    <t>msjamanassociates2018@gmail.com</t>
  </si>
  <si>
    <t xml:space="preserve">Improvement of   Nayagaon Julhash Chairman bari Road  at (Ch. 870-2055m) Under Tongibar Upazila, District, Road ID 359945042                                                   </t>
  </si>
  <si>
    <t>Rezwan International , Sadar, Munshiganj</t>
  </si>
  <si>
    <t xml:space="preserve">  rezwaninternational2018@gmail.com</t>
  </si>
  <si>
    <t xml:space="preserve">Improvement of  Tongibari Betka GC Road-Sobir Uddin Matubbar Bari to Dhakkin Betka Notun Bazar Road  at   (Ch. 00-545m) by BC Under Tongibar Upazila, District, Road ID 359944027                                                   </t>
  </si>
  <si>
    <t>rezwaninternational2018@gmail.com</t>
  </si>
  <si>
    <t xml:space="preserve">Improvement of BC Silimpur-Boloi Road at (Ch. 00-1950m) By BC Under Tongibar Upazila, District, Road ID 359945034  [Fixed Cost Recovered Salvage Amount of TK. 12,83,184.00]                                                  </t>
  </si>
  <si>
    <t>ZAHIR TELECOM, Gazaria,  Munshiganj.</t>
  </si>
  <si>
    <t xml:space="preserve">  zahirtelecom2018@gmail.com</t>
  </si>
  <si>
    <t xml:space="preserve">Improvement of Nagerchar Pucca Road Darikandi Pucca Road Via Kalasharkandi Road at (Ch.1000-1425m) By BC Under Gazaria Upazila, District, Road ID 359244079  [Fixed Cost Recovered Salvage Amount of TK. 2,61,150.00]                                                   </t>
  </si>
  <si>
    <t>M/S. Kamal Traders, Sadar, Munshiganj.</t>
  </si>
  <si>
    <t xml:space="preserve">Improvement of  Kamarkhola-Hoglagaon Road at Ch. 380m-2920 by Earthworks &amp; BC  HBB under Sreenagar Upazila of Munshiganj, District, Road ID 359844013  [Fixed Cost Recovered Salvage Amount of TK 39,44,720.00]                                                       </t>
  </si>
  <si>
    <t xml:space="preserve">1.Improvement of  Basail UP-Brojerhati-Kola UP Road at CH:6515-8000munder Sirajdikhan Upazila of Munshiganj, District, Road ID 359743001 [Fixed Cost Recovered Salvage TK.11,31,661.00 (2)Improvement of Kola UP- Shingpara Bazar Road at Ch.00+280 Km by BC, under Sirajdikhan Upazila of Munshiganj [Fixed Cost Recovered Salvage TK.11,28,550.00                                                                       </t>
  </si>
  <si>
    <t xml:space="preserve">Improvemen of Rowsonia UP-Rowsonia Bazar Road At Ch.0+000km- 1+460 By BC under Sirajdikhan Upazila of Munshiganj ID:359743008Amount of TK. 1,11,95,061.00]  [Fixed Cost Recovered Salvage TK.10,41,314.00 (2) Improvement of Kayain UP. Office To Kuchimora-Sayedpur Road At Ch.0+140-1+940    under Sirajdikhan Upazila of Munshiganj, District, Road ID 359745081 Tk,1,39,94,554.00                                 </t>
  </si>
  <si>
    <t xml:space="preserve">(1)Improvement of Munshiganj-Sreenagar Road to Baherkuchi Road At Ch.00+000-1+500Km under Sirajdikhan Upazila of Munshiganj, District, Road ID 359745127 Tk,1,17,17,459  [Fixed Cost Recovered Salvage 1,06,237] (2) Improvement of Serajdikhan-Taltola road to Purbo Sealdi - Bastob Bari Road At Ch.0+000-1+753Km  under Sirajdikhan Upazila of Munshiganj, District, Road ID 359744031 Tk.1,41,78,918.00 Salvage.16,01,256 (3) provement of Mostofaganj Madrasha (Vastobbari) Shialdi Prathomik Biddalaya Via Nashu Mia Bari Road Improvement By BC Ch: 1179-1910m   under Sirajdikhan Upazila of Munshiganj, District, Road ID 359745026  [Fixed Cost Recovered Salvage TK. 6,98,841.00]    </t>
  </si>
  <si>
    <t>31/12/19</t>
  </si>
  <si>
    <t xml:space="preserve">(1)Improvement of Munshiganj Divershan Road Jorpukurpar-Dashkani Road by RCC (Ch: 610-1120 M). Road ID:359565045         (2) Improvement of Nawgoan Harun Saw Mill-DD Road by RCC Under Sadar Upazila (Ch: 500-1020 M) Road ID:359564016  (3) Improvement of Kathaltala-Bablatala(Sujanagar RHD) by BC Under Sadar Upazila (Ch: 00-537M) Road ID: 359565011  </t>
  </si>
  <si>
    <t>M/S. Rakeen  Builders</t>
  </si>
  <si>
    <t xml:space="preserve">1 Improvement of Road by BC Work from Kalikata Vogdia RHD-Gaodia-2 no Govt Primary School At Ch. 0300km-0650km Road ID 359444035 &amp; 2 Improvement of Road By BC Work from Atigaon-Baniagoan at Ch. 0000km-0445km Road ID 359444001 Under Lauhajonj Upazila District Munshiganj </t>
  </si>
  <si>
    <t>15-12-21</t>
  </si>
  <si>
    <t>M/S. Nahiyan Traders</t>
  </si>
  <si>
    <t>nahiyantraders@gmail.com</t>
  </si>
  <si>
    <t>Improvement of Road by BC of Champakdi Main Road-Sujanagor Datta bari via Chompakdi Gov. Pry. School Road At Ch. 0900km-1900km Road ID 359745057 Under Sirajdikhan, Upazila District Munshiganj</t>
  </si>
  <si>
    <t>(1) Improvement of Khidirpara UPMaddhapara UP office via Pingrail Road by BC from Ch. 2500m-5120m under Upazila: Lauhajong, District: Munshiganj, Road ID 359443008, (2) Improvement of Purbabordia GPS-Gaodia-2 GPS Road by BC from Ch. 00m-960m under Upazila: Lauhajong, District: Munshiganj, Road ID 359444036 [ Fixed Cost Recovered salvage amount of Tk. 4,77,898.00]</t>
  </si>
  <si>
    <t>19-07-22</t>
  </si>
  <si>
    <r>
      <t>Improvement of Road by BC of Basail Up-Guakhola Ramkrishnadi Bazar Road At Ch.1290km -3590km Road ID 359743006 Under Sirajdikhan Upazila District Munshiganj. Salvage Material Cost BDT3057726.00</t>
    </r>
    <r>
      <rPr>
        <sz val="10"/>
        <color rgb="FF000000"/>
        <rFont val="Times New Roman"/>
        <family val="1"/>
      </rPr>
      <t xml:space="preserve"> </t>
    </r>
  </si>
  <si>
    <t>19-04-22</t>
  </si>
  <si>
    <t xml:space="preserve"> M/S Sapna Construction</t>
  </si>
  <si>
    <r>
      <t>1.Improvement of Road by BC Work from Kheterpara R&amp;H-Khidirpara UP Office-Hoogli Bazar-Taltala GC Road at Ch. 2200km-2815km Road ID 359442008 &amp; 2. Improvement of Road ByBC Work from Basudia Mollabari-Basudia Primary School Road at Ch. 0000km- 1150kmRoad ID 359444093 Under Lauhajonj Upazila District Munshiganj, (Salvage Material Cost BDT 327333.00),</t>
    </r>
    <r>
      <rPr>
        <sz val="10"/>
        <color rgb="FFFF0000"/>
        <rFont val="Arial"/>
        <family val="2"/>
      </rPr>
      <t xml:space="preserve"> </t>
    </r>
  </si>
  <si>
    <t>14-04-21</t>
  </si>
  <si>
    <t>18-04-22</t>
  </si>
  <si>
    <t>M/S Kazi Enterprise</t>
  </si>
  <si>
    <t>kazienterprise978@gmail.com</t>
  </si>
  <si>
    <t>Maintenance of Boribarkhola Sahider bari-Balurchalk Road at Ch. 0.00 -1870m Under Sreenagar Upazila District: Munshiganj .Road ID 359845046</t>
  </si>
  <si>
    <t>01-08-21</t>
  </si>
  <si>
    <t>06-05-22</t>
  </si>
  <si>
    <t>M/S. Bikrampur Enterprise,    Sadar, Munshiganj</t>
  </si>
  <si>
    <t>msbikrampurenterprise2019@gmail.com</t>
  </si>
  <si>
    <t>Construction of  1x4.50 m RCC Box Culvert at Sirajdikhan-Nimtola RHD  road to Roushuniya Graveyard road at Ch.15.00 m under  Sirajdikhan Upazila District-Munshiganj (Contract Package No. UTMIDP-SIRA/MUNS/UB-60, Tender ID No. 446893)</t>
  </si>
  <si>
    <t>29-06-20</t>
  </si>
  <si>
    <t>05-01-21</t>
  </si>
  <si>
    <t>M/S. Khan Traders, Sreenagar,  Munshiganj.</t>
  </si>
  <si>
    <r>
      <t xml:space="preserve">  </t>
    </r>
    <r>
      <rPr>
        <sz val="10"/>
        <color rgb="FF000000"/>
        <rFont val="Calibri"/>
        <family val="2"/>
        <scheme val="minor"/>
      </rPr>
      <t>mskhantraders2019@gmail.com</t>
    </r>
  </si>
  <si>
    <t xml:space="preserve">Construction of RCC Drain at near of SayedpurMadrasha under Rajanagar Union Parishedat  Ch. 00-220 m  under Upazila: Sirajdikhan, District: Munshiganj. 2.  Construction of RCC Drain at different chainage of Sirajdikhan Bazar at  Ch. 00-800 m  under Upazila: Sirajdikhan , District: Munshiganj. </t>
  </si>
  <si>
    <t>02-07-20</t>
  </si>
  <si>
    <t>08-04-21</t>
  </si>
  <si>
    <t>Rezwan International, Sadar,Munshiganj.</t>
  </si>
  <si>
    <t>1. Construction of  Thana H/Q Thourgoan Rasunia -Britara BC Road at Ch. 00-1720 m under Sirajdikhan Upazila , District: Munshiganj [ Fixed cost recovered Salvadge amount Tk.26,50,073.00], 2. Improvement of Keyain UP Ofiice to Kuchiamora Sayedpur BC Road at Ch. 1940-3150 m  under Sirajdikhan Upazila  , District: Munshiganj  [ Fixed cost recovered Salvadge amount Tk.3,16924.00]</t>
  </si>
  <si>
    <t>02-03-21</t>
  </si>
  <si>
    <t>M/s Unique Traders, Louhagong, Munshiganj.</t>
  </si>
  <si>
    <t>nazrul1949islam@gmail.com</t>
  </si>
  <si>
    <t xml:space="preserve">(1) Construction of RCC drain on Baligaon Bazar at Ch. 00-500m under Tongibari upazila Dist Munshiganj (2) Construction of RCC drain at Ch. 00 500m on Nayangaon Bazar under Tongibari upazila Dist Munshiganj </t>
  </si>
  <si>
    <t>28-10-20</t>
  </si>
  <si>
    <t>03-08-21</t>
  </si>
  <si>
    <t>(1) Construction of 2x4.5mx4.5m Double vent Box Culvert on Mandhara Road at Ch. 350m under Tongibari Dist Munshiganj (2) Construction of 2x4.5mx4.5m Double vent Box Culvert on Mandhara Road at Ch. 750m under Tongibari Dist Munshiganj</t>
  </si>
  <si>
    <t>22-09-20</t>
  </si>
  <si>
    <t>30-04-21</t>
  </si>
  <si>
    <t xml:space="preserve">(1) Construction of Public Toilet at Tongibari Bazar Under Tongibari Upazila Dist Munshiganj (2) Construction of Public Toilet at Dighirpar Bazar Under Tongibari Upazila Dist Munshiganj. (3) Construction of Public Toilet at Aldi  Bazar Under Tongibari Upazila Dist Munshiganj. </t>
  </si>
  <si>
    <t>13-10-20</t>
  </si>
  <si>
    <t>M/S.  Tahmina Traders</t>
  </si>
  <si>
    <t>tahminatraders1959@gmail.com</t>
  </si>
  <si>
    <t>a Construction of RCC U drain of Baluakandi Sahid Minar-North side of Park at Ch.220-420.00m Under Gazaria Upazila Dist Munshiganj. b Construction of RCC U drain of Dari Bausia NH road-Guahasia UP via Bausia Near-Bausia Bazar at Ch. 1000-1300m L/SideUnder Gazaria Upazila Dist Munshiganj</t>
  </si>
  <si>
    <t>15-03-22</t>
  </si>
  <si>
    <t>M/S.  Afnan Traders</t>
  </si>
  <si>
    <t>afnan01711575399@gmail.com</t>
  </si>
  <si>
    <t>a Improvement of Puran Bausia Nasir bari-Tati Bari Nadir Ghat Road at Ch. 00-500.00m Under Gazaria Upazila Dist Munshiganj.b Improvement of Baluakandi Aftabuddin Sarkar Bari to Baliakandi GPS Road at Ch.00-582.00m Under Gazaria Upazila Dist</t>
  </si>
  <si>
    <t xml:space="preserve">M/S.  Ethi Enterprise , Rosalpur , Gazaria
Mnshiganj
</t>
  </si>
  <si>
    <t>1. Construction of Public Toilet at Rasulpur GC Market Under Imampur Union in Gazaria Upazila Dist Munshiganj 2. Construction of Public Toilet at Bhaberchar GC Market Under Bhaberchar Union in Gazaria Upazila Dist Munshiganj 3. Construction of Public Toilet at Gazaria GC Market Under Gazaria Union in Gazaria Upazila Dist Munshiganj</t>
  </si>
  <si>
    <t>01-02-21</t>
  </si>
  <si>
    <t>06-08-21</t>
  </si>
  <si>
    <t xml:space="preserve">Md. Moyenuddin ( Bashi) Limited ,07,H.M.M Road, Doratana
Jessore-7400
</t>
  </si>
  <si>
    <r>
      <t>(1)Improvement of Betka FWC-Betka Bazar BC Road at Ch. 00-1050m under Tongibari Upazila Dist Munshiganj (2) Improvement of Chatatipara – Tongibari-Hasail BC Road via Khathadia GPS at Ch. 00-1000m under Tongibari Upazila Dist Munshiganj3. Improvement of Hazi Bari Mosque -Barek Sheaik bari BC Road via Khathadia GPS at Ch. 00-1000m under Tongibari Upazila Dist Munshiganj</t>
    </r>
    <r>
      <rPr>
        <sz val="12"/>
        <color rgb="FFFF0000"/>
        <rFont val="Times New Roman"/>
        <family val="1"/>
      </rPr>
      <t>.</t>
    </r>
  </si>
  <si>
    <t>17-12-20</t>
  </si>
  <si>
    <t>23-12-21</t>
  </si>
  <si>
    <t>M/S Samrat Enterprise, Munshiganj.</t>
  </si>
  <si>
    <t>1. Improvement of Mirpur Gudara Ghat-Hajikeramat High School by BC road at Ch. 00-440.00m under Gazaria Upazilla Dist: Munshiganj.2. Improvement of Soanair Kandi BC Bashgaon Pacca road at Ch. 00-1010.00m under Gazaria Upazilla Dist: Munshiganj.3. Improvement of Rasulpur GC Kalipura by BC road via Imam pur &amp; Baghaikandi road at Ch.3800 -4450m under Gazaria Upazilla Dist Munshiganj.4. Improvement of Sonali Market-Fuldi Tangerchar UP road by BC at Ch. 3300-3630.00m under Gazaria Upazilla Dist: Munshiganj.</t>
  </si>
  <si>
    <t>06-08-22</t>
  </si>
  <si>
    <t>M/S Sunlight Enterprise</t>
  </si>
  <si>
    <t>mssunlightenterprise@gmail.com</t>
  </si>
  <si>
    <t>Improvement of Kamargoan Bottola-Nagarnandi BC road at Ch 00-720m under Sreenagar Upazila Dist Munshiganj</t>
  </si>
  <si>
    <t>26-07-21</t>
  </si>
  <si>
    <t>01-02-22</t>
  </si>
  <si>
    <t>M/S Nirob Enterprise, Munshiganj.</t>
  </si>
  <si>
    <t>msnirobenterprise2018@gmail.com</t>
  </si>
  <si>
    <t xml:space="preserve">1.a ) Re-excavation of Sulpur Girza Pond (b) Construction of 01 Nos.Ghatla 13.40X5.00m for Sulpur Girza Pond Pond.  </t>
  </si>
  <si>
    <t>20/12/20</t>
  </si>
  <si>
    <t>M/S Unique Traders, Louhagong, Munshiganj.</t>
  </si>
  <si>
    <t xml:space="preserve">  nazrul1949islam@gmail.com`</t>
  </si>
  <si>
    <t xml:space="preserve">1  .Re-excavation of Sholaghar A.K.S High School Pond.(b)Construction of 01Nos.Ghatla 13.40X5.00m for Sholaghar A.K.S High School Pond.   tk.24,19,835 /=  2.Re-excavation of Bhagyakul Horendrolal High School Pond.(b)Construction of 01Nos.Ghatla 13.40X5.00m for  Bhagyakul Horendrolal High School Pond.           (c)   Construction of BFS walkway Around Bhagyakul Horendrolal High School Pond. tk.18,18,653.00   3..Re-excavation of  Kolapara  High School Pond.(b)Construction of 01Nos.Ghatla 13.40X5.00m for Kolapara High School Pond.  tk.25,05,472.00 4.Re-excavation of  Rusdi High School Pond.(b)Construction of 01Nos.Ghatla 13.40X5.00m for Rusdi High School Pond. (c)  Construction of BFS walkway Around Rusdi High School Pond. tk,20,13,406 .00  5.1.Re-excavation of Mandra Kandrio Jame Mosque  pond.(b)Construction of  Marialy Notun Mosque  Mosque 01Nos.Ghatla 13.40X5.00m for Pond.  tk.9,15,264 /=   6..(a) 1.Re-excavation of Dewlbhog Sarbojonin Kali Mondir Pond.   pond.(b)Construction of 01 Nos.Ghatla 11.60X5.00m for Dewlbhog Sarbojonin Kali Mondir Pond.(c) Construction of BFS walkway Around Dewlbhog Sarbojonin Kali Mondir Pond.  tk.18,48,747 /=              </t>
  </si>
  <si>
    <t>14-06-21</t>
  </si>
  <si>
    <t>M/S Sun Trade International,  Munshiganj.</t>
  </si>
  <si>
    <t xml:space="preserve">  suntrade18@gmail.com</t>
  </si>
  <si>
    <t xml:space="preserve">1.(a) 1.Re-excavation of Marialy Notun Mosque    pond.(b)Construction of Marialy Notun Mosque 01Nos.Ghatla 13.40X5.00m for Pond.     tk.12,01,456 .00  2(a).Re-excavation of Paikpara pond (b)Construction of  01Nos.Ghatla 13.40X5.00m forPaikpara  Pond.  tk.23,17,415 /=      </t>
  </si>
  <si>
    <t>15-06-21</t>
  </si>
  <si>
    <t>Mizan Enterprise, Sirajdikhan,  Munshiganj.</t>
  </si>
  <si>
    <t>mizanenterprisee@gmail.com</t>
  </si>
  <si>
    <t>1.Re-excavation of Kuichyamora High School pond.(b)Construction of 01Nos.Ghatla 13.40X5.00m for Kuichyamora High School Pond.</t>
  </si>
  <si>
    <t>23-11-20</t>
  </si>
  <si>
    <t>29-06-21</t>
  </si>
  <si>
    <t>M/S Asia Construction,  Munshiganj.</t>
  </si>
  <si>
    <t xml:space="preserve">  asiaconstruction2016@gmail.com</t>
  </si>
  <si>
    <t>1.Re-excavation of Ismanir Char Madrasha  pond.(b)Construction of 01Nos.Ghatla 13.40X5.00m for Ismanir Char Madrasha  Pond.</t>
  </si>
  <si>
    <t>16-11-20</t>
  </si>
  <si>
    <t>23-06-21</t>
  </si>
  <si>
    <t>M/S Suriya Design &amp; Development.  Munshiganj.</t>
  </si>
  <si>
    <t>suriya.design2004@gmail.com</t>
  </si>
  <si>
    <t>1.Re-excavation of Dherpurkhatpotty-Moshodgaw Koborstan khal.ch.00-1587.44m.(b)Construction Of 04 Nos.Reference Bed Blocks &amp; TBM. Dherpurkhatpotty-Moshodgaw Koborsthan Khal.</t>
  </si>
  <si>
    <t>01-11-20</t>
  </si>
  <si>
    <t>M/S. Karim Traders , Munshiganj.</t>
  </si>
  <si>
    <t>mskarimtraders59@gmail.com</t>
  </si>
  <si>
    <t>1.a Re-excavation of Upazila Parishad Pondb Construction of 01 Nos. Ghatla 13.40X 5.00 m for Upazila Parishad Pond under Gazaria Upazila DistrictMunshiganj</t>
  </si>
  <si>
    <t>M.M Traders</t>
  </si>
  <si>
    <r>
      <t>1.a Re-excavation of Birulia-Dhamarun-Churain-Bojrojogni Khal.Sadar part Ch.1700.43-Ch.3530.50m, b. Construction of 04 Nos. Reference Bed Blocks &amp; TBM Bojrojogni Khal.Sadar part Ch. 1700.43-ch.3530.50m under Sadar Upazila District Munshiganj</t>
    </r>
    <r>
      <rPr>
        <sz val="8"/>
        <color rgb="FFFF0000"/>
        <rFont val="Times New Roman"/>
        <family val="1"/>
      </rPr>
      <t>.</t>
    </r>
  </si>
  <si>
    <t>14-03-21</t>
  </si>
  <si>
    <t>14-10-21</t>
  </si>
  <si>
    <t xml:space="preserve">M/S.  Right Choice Construction </t>
  </si>
  <si>
    <t>msrightchoice1994@gmail.com</t>
  </si>
  <si>
    <r>
      <t>1.a Re-excavation of Birulia-Dhamarun-Churain-Bojrojogni Khal.Tongibari  part Ch.00-1700.43 m, b. Construction of 04 Nos. Reference Bed Blocks &amp;TBM Bojrojogni Khal. Tongibari part Ch. 00-1700.43m  under Tongibari Upazila District Munshiganj</t>
    </r>
    <r>
      <rPr>
        <sz val="8"/>
        <color rgb="FFFF0000"/>
        <rFont val="Times New Roman"/>
        <family val="1"/>
      </rPr>
      <t xml:space="preserve">. </t>
    </r>
  </si>
  <si>
    <t>05-04-21</t>
  </si>
  <si>
    <t>30-03-22</t>
  </si>
  <si>
    <t>M/S. A.S.B Enterprise</t>
  </si>
  <si>
    <t>ikramasbe@gmail.com</t>
  </si>
  <si>
    <t xml:space="preserve">(a) Improvement of Elir Khal from Ch 0.00-Ch.1190.579m (b) Construction of 01 Nos. Ghatla of 13.40mx3.50mx4.80m at Elir Khal under Gazaria Upazila, District: Munshiganj. </t>
  </si>
  <si>
    <t>03-10-21</t>
  </si>
  <si>
    <t>09-10-22</t>
  </si>
  <si>
    <t>1) Minor maintenance of 125m long RCC Girder Bridge on Nimtala Bus stand-Shekharnagar GC-Baraikhali GC Road. at Chainage: 6980m [359742001] 2) Minor maintenance of 39m long RCC Girder Bridge on Nimtala Bus stand-Shekharnagar GC-Baraikhali GC Road. at Chainage: 2050m [359742001] 3) Minor maintenance of 15m long RCC Girder Bridge on Serajdikhanupazila H/Q-Taltala G.C. Road. at Chainage: 2747m [359742002]  4) Minor maintenance of 20m long RCC Girder Bridge on Serajdikhanupazila H/Q-Taltala G.C. Road. at Chainage: 1931m [359742002] 5) Minor maintenance of 7m long RCC Girder Bridge on Kuchiamora R&amp;H-Latabdi UP-Serajdikhan G.C. Road. at Chainage: 4371m [359742006]  6) Minor maintenance of 28m long RCC Girder Bridge on Kuchiamora R&amp;H-Latabdi UP-Serajdikhan G.C. Road. at Chainage: 6615m [359742006]  7) Minor maintenance of 15m long RCC Girder Bridge on Kuchiamora R&amp;H-Latabdi UP-Serajdikhan G.C. Road. at Chainage: 7650m [359742006]  8) Minor maintenance of 15m long RCC Girder Bridge on Kuchiamora R&amp;H-Latabdi UP-Serajdikhan G.C. Road. at Chainage: 9020m [359742006]</t>
  </si>
  <si>
    <t>01-06-20</t>
  </si>
  <si>
    <t>30-06-20</t>
  </si>
  <si>
    <t>M/S. Monalisa</t>
  </si>
  <si>
    <t>1. Minor Maintenance of 55m long RCC Girder Bridge on Sreenagar GC-Satvita Hat GC Dohar via Gadighat Bazar Chatrabough Bazar Road at Ch4106m. Road ID 359842011 under Upazila Sreenagar District Munshiganj</t>
  </si>
  <si>
    <t>10-07-22</t>
  </si>
  <si>
    <t xml:space="preserve">1.Mainor Maintenance of 180.00 m long PC Girder Brigde on Betka GC-Teguria Bazar Road at Ch. 246m(Road ID No- 359942004). 2. Mainor Maintenance of 170.00 m long PC Girder Brigde on Betka GC-Teguria Bazar Road at Ch. 2866m (Road ID No-359942004) under Tongibari Upazila, District: Munshiganj. </t>
  </si>
  <si>
    <t>10-04-22</t>
  </si>
  <si>
    <t xml:space="preserve">1.Major Maintenance of 36.00 m long RCC Girder Brigde on Tongibari-Hashail Road at Ch. 714m( Road ID No-359943001), 2. Major Maintenance of 32.19m long RCC Girder Brigde on Tongibari-Hashail Road at 1812m ( Road ID No-359943001), 3. Major Maintenance of 9.60 m long Box Culvert on Tongibari-Hashail Road at Ch. 3297m ( Road ID No-359943001), 4. Major Maintenance of 31.50 m long RCC Girder Brigde on Tongibari-Hashail Road at Ch. 3900m ( Road ID No-359943001), 5. Major Maintenance of 36.00 m long RCC Girder Brigde on Tongibari-Hashail Road at Ch. 5630m ( Road ID No-359943001), 6. Major Maintenance of 22.90 m long RCC Girder Brigde on Tongibari-Hashail Road at Ch. 6010m ( Road ID No-359943001), 7. Major Maintenance of 9.60 m Box Culvert on Tongibari-Hashail Road at Ch. 6520m( Road ID No-359943001), 8. Major Maintenance of 45.10 m long PC Girder Brigde on Tongibari-Hashail Road at Ch. 7010m ( Road ID No-359943001) under Tongibari Upazila, District: Munshiganj. </t>
  </si>
  <si>
    <t>M/S. Khan Enterprise</t>
  </si>
  <si>
    <t>khanenterprise2013@yahoo.com</t>
  </si>
  <si>
    <r>
      <t>1.Major Maintenance of 23.50m long RCC Girder Brigde on Dighali ( Malirranka)-Nowpara-Kusumpur Road at Chainage.533m (Road ID No-359442002), 2. Major Maintenance of 9.90m long RCC Box Culvert on Dighali ( Malirranka)-Nowpara-Kusumpur Road at Chainage: 1862m ( Road ID No-359442002), 3. Major Maintenance of 45.75m long RCC Girder Brigde on Dighali ( Malirranka)- Nowpara-Kusumpur Road at Chainage: 2321m( Road ID No-359442002), 4. Major Maintenance of 10.20m long RCC Box Culvert on Dighali ( Malirranka)-Nowpara-Kusumpur Road at Chainage: 2905m( Road ID No-359442002), 5. Major Maintenance of 10.00m long RCC Box Culvert on Dighali ( Malirranka)-Nowpara-Kusumpur Road at Chainage: 3832m (Road ID No-359442002), 6. Major Maintenance of 42.30m long RCC Girder Brigde on Dighali (Malirranka)-Nowpara-Kusumpur Road at Chainage: 3994m(Road ID No-359442002), 7. Major Maintenance of 14.25 m Long RCC Box Culvert on Dighali ( Malirranka)-Nowpara-Kusumpur Road at Chainage: 4297m( Road ID No-359442002), 8. Major Maintenance of 42.75 m long RCC Girder Brigde on Dighali ( Malirranka)- Nowpara-Kusumpur Road at Chainage: 5087m ( Road ID No-359442002 under Lauhajong Upazila, District: Munshiganj.</t>
    </r>
    <r>
      <rPr>
        <sz val="9"/>
        <rFont val="Times New Roman"/>
        <family val="1"/>
      </rPr>
      <t xml:space="preserve"> </t>
    </r>
  </si>
  <si>
    <t>11-04-22</t>
  </si>
  <si>
    <t>M/S. M.R Enterprise ,      Gazaria, Munshiganj.</t>
  </si>
  <si>
    <t>msmrenterprise22018@gmail.com</t>
  </si>
  <si>
    <t xml:space="preserve"> Construction of Muktijuddho Memorial (Type-B) at Bhaber Char Bazar on RHD land under Gazaria Upazila, Munshiganj District.</t>
  </si>
  <si>
    <t>14-03-19</t>
  </si>
  <si>
    <t>21-09-19</t>
  </si>
  <si>
    <t>Dream Fair Construction and Supplier, Tongibari, Munshiganj.</t>
  </si>
  <si>
    <t>(Construction of Muktijuddho Memorial near Upazila Muktojodha Complex Place under Tongibari Upazila, Munshiganj District.</t>
  </si>
  <si>
    <t>M/S. Samrat Traders,  Munshiganj.</t>
  </si>
  <si>
    <t>Construction of Two (2) Storied Rural Market Building (With 04 Storied Foundaton) in Vater char Bazar, Under Gazaria Upazila  Munshiganj .</t>
  </si>
  <si>
    <t>19-04-20</t>
  </si>
  <si>
    <t>MSEE-MSTE(JV), Sadar Road, Bhola.</t>
  </si>
  <si>
    <t>mseemstejv@gmail.com</t>
  </si>
  <si>
    <t>Construction of Two (2) Storied Rural Market Building (With 04 Storied Foundation) in Kalkata Vogdia Bazar, Under Lauhajong Upazila, District- Munshiganj</t>
  </si>
  <si>
    <t xml:space="preserve">Widening and Strengthening Betka GC-Teghuria Dhaka Mawa Road Via Shaperchar GC at Ch. 0+00km- 6+575km under Sirajdikhan Upazila of Munshiganj District, </t>
  </si>
  <si>
    <t>23-03-20</t>
  </si>
  <si>
    <t>01-04-21</t>
  </si>
  <si>
    <t xml:space="preserve">M/S. Sagar Builders-M/S Amir Mahmud &amp; Co.(JV)
Gulshan-2, Dhaka-1212.
</t>
  </si>
  <si>
    <t>sbamc21@gmail.com</t>
  </si>
  <si>
    <t>Widening and strengthening of Kanakshar- Bezgaon via Nagerhat Bazar Road from Ch 0000 km to 3155 km under Upazila Lauhajong District Munshigonj Road ID 359442006 Salvage Value BDT 371123.00</t>
  </si>
  <si>
    <t>16-06-22</t>
  </si>
  <si>
    <t xml:space="preserve">Widening and Strengthening of Sreenagar-Tantar GC-Noapara GC Road from h. 0+000 Km-8+680 Km Under Upazila Sreenagar District Munshiganj Road ID- 359842001 Salvage Material Cost 13,89,754.00 </t>
  </si>
  <si>
    <t>28-02-23</t>
  </si>
  <si>
    <t>Zahir Telecom, Gazaria, Munshiganj.</t>
  </si>
  <si>
    <t>Construction of Road cum Embankment from Ismanir char Eid-gah to Ismanir Char Bazar from the Wave action of Meghna River under Gazaria Upazila, District-Munshiganj</t>
  </si>
  <si>
    <t>Climate Trust</t>
  </si>
  <si>
    <t>15-05-19</t>
  </si>
  <si>
    <t>23-09-19</t>
  </si>
  <si>
    <t>M/S Lorin Enterprise</t>
  </si>
  <si>
    <t>Construction of Upazilla Muktijoddya Complex Bhaban, Sadar, Munshiganj.</t>
  </si>
  <si>
    <t>04-03-21</t>
  </si>
  <si>
    <t>10-03-22</t>
  </si>
  <si>
    <t>Chokder Traders</t>
  </si>
  <si>
    <t>chokdertraders2018@gmail.com</t>
  </si>
  <si>
    <r>
      <t>Improvement of Satgaon KC road Charigaon Road at ch.00-2700m Road ID-359844004 Under Upazila Sreenagar District- Munshiganj Salvage Material Cost BDT 5468080.00</t>
    </r>
    <r>
      <rPr>
        <sz val="10"/>
        <color theme="1"/>
        <rFont val="Times New Roman"/>
        <family val="1"/>
      </rPr>
      <t xml:space="preserve">. </t>
    </r>
  </si>
  <si>
    <t>12-04-21</t>
  </si>
  <si>
    <t>a Improvement of Singpara Road-Rakhitpara-Khupi Para road at ch.00-750m Road ID-359745025 Under Upazila Sirajdikhan District- Munshiganj b Construction of 01 no 1x1.60mx 1.60m culvert at ch.246m on the same road Under Upazila Sirajdikhan District- Munshiganj</t>
  </si>
  <si>
    <t>a Improvement of Aldi-Dighirpar R&amp;H Hatkhan-Bagia Bazar Road at ch.1650-3000m Road ID-359944007 Under Upazila Tongibari District-Munshiganj.</t>
  </si>
  <si>
    <t>Pavel Traders</t>
  </si>
  <si>
    <t>paveltraders98@gmail.com</t>
  </si>
  <si>
    <t>Improvement of Kamargaon RHD-Gaganath porty road at ch.990-2000m Road ID-359845051 Under Upazila Sreenagar District- Munshiganj Salvage Material Cost BDT 2332482.00</t>
  </si>
  <si>
    <t>M/S Mila Enterprise</t>
  </si>
  <si>
    <t>msmilaenterprise@gmail.com</t>
  </si>
  <si>
    <t>Improvement of Kamalapur-Latubdi road at ch.00-1000m Road ID-359745004 Under Upazila Sirajdikhan District-Munshiganj Salvage Material Cost BDT 586715.00</t>
  </si>
  <si>
    <t>M/S Bhai Bhai Engineering</t>
  </si>
  <si>
    <t>khokon01911390057@gmail.com</t>
  </si>
  <si>
    <r>
      <t>Improvement of Atigaon-Kurigaon-paisa Road at ch.930-2402m. Road ID-359444028 Under Upazila Lauhajong District-Munshiganj Salvage Material Cost BDT 3782971.00</t>
    </r>
    <r>
      <rPr>
        <b/>
        <sz val="10"/>
        <color theme="1"/>
        <rFont val="Times New Roman"/>
        <family val="1"/>
      </rPr>
      <t xml:space="preserve"> </t>
    </r>
  </si>
  <si>
    <t>M/S Shaikat Enterprise</t>
  </si>
  <si>
    <t>egpshaikat1987@gmail.com</t>
  </si>
  <si>
    <t>a Improvement of Dhitpur Math-Budai Mistri House Road at ch.00-530m and link Road 30m at ch.200m R/S. Road ID-359444067 Under Upazila Lauhajong District-Munshiganj b Construction of 01 no 1x1.00mx 1.00m culvert at ch.275m on the same road. Under Upazila Lauhajong District-Munshiganj</t>
  </si>
  <si>
    <t>18-10-21</t>
  </si>
  <si>
    <t>M/S Emon Builders Design and Development Engineering Construction Consultant</t>
  </si>
  <si>
    <t>emonmodina2008@gmail.com</t>
  </si>
  <si>
    <t>Improvement of Dhitpur GP School- Mosodgaon Graveyard Road at ch.00-370m Road ID-359444065 Under Upazila Lauhajong District-Munshiganj</t>
  </si>
  <si>
    <t>18-07-21</t>
  </si>
  <si>
    <t>Al Mamum Watch &amp; Electronics</t>
  </si>
  <si>
    <t>Improvement of Durabati R&amp;H Arial Bazar Road at ch.1000-1930m Road ID-359944008 Under Upazila Tongibari District-Munshiganj Salvage Material Cost BDT 2295525.00</t>
  </si>
  <si>
    <t>mszakirenterprise.bd@gmail.com</t>
  </si>
  <si>
    <t>Improvement of Baligaon Bazar R&amp;H -Subuchani Bazar-Kunder Bazar- Betka GC Road at ch.6200-7200m Road ID-359942011 Under Upazila Tongibari District-Munshiganj Salvage Material Cost BDT 807363.00</t>
  </si>
  <si>
    <t>M/S Kazi Construction</t>
  </si>
  <si>
    <t>mskaziconstruction@gmail.com</t>
  </si>
  <si>
    <r>
      <t>Improvement of Birtara-Masakhola road at ch.510-730m Road ID-359844031 Under Upazila Sreenagar District-Munshiganj</t>
    </r>
    <r>
      <rPr>
        <b/>
        <sz val="11"/>
        <color theme="1"/>
        <rFont val="Times New Roman"/>
        <family val="1"/>
      </rPr>
      <t xml:space="preserve"> </t>
    </r>
  </si>
  <si>
    <r>
      <t>Improvement of Shekharnagar GC-Alampur RHD road at ch.864-1964m Road ID-359742015 Under Upazila Sirajdikhan District- Munshiganj Salvage Material Cost BDT 2177242.00</t>
    </r>
    <r>
      <rPr>
        <b/>
        <sz val="11"/>
        <color theme="1"/>
        <rFont val="Times New Roman"/>
        <family val="1"/>
      </rPr>
      <t xml:space="preserve"> </t>
    </r>
  </si>
  <si>
    <t>M/S KhanTraders</t>
  </si>
  <si>
    <t>mskhantraders2019@gmail.com</t>
  </si>
  <si>
    <t>Improvement of Moddyapara Bazar-Dhamilia Madrasha Road at Ch.1200-1790 &amp; 2090-2500m Road ID-359745001 Under Sirajdikhan Upazila District Munshiganj Salvage Material Cost BDT 458116.00</t>
  </si>
  <si>
    <t>M/S Iqra Construction</t>
  </si>
  <si>
    <t>msiqraconstruction@gmail.com</t>
  </si>
  <si>
    <t>Improvement of Gazaria Upazila HQ-Imampur Up via Rasulpur G.C D.Pur Sholoani. Baghaikandi Hoglakandi Hazi Afizuddin Road at Ch.3979-5079m.Road ID-359243009 Under Gazaria Upazila Diastrct: Munshiganj.Salvage Material Cost BDT 1283995.00</t>
  </si>
  <si>
    <t>Improvement of Noyadha-Annandhapur-Nagerdupsha Road at Ch.1825-2655m Road ID-359564038 Under Sadar Upazila District Munshiganj.</t>
  </si>
  <si>
    <t>Faith &amp; fair Bangladesh</t>
  </si>
  <si>
    <t>faithnfairbangladesh@yahoo.com</t>
  </si>
  <si>
    <t>Improvement of Makuhati-Naipukurpar via Gazi Bari Road at Ch.00-922m Road ID-359565012 Under Sadar Upazila District: Munshiganj.Salvage Material Cost BDT 451160.00</t>
  </si>
  <si>
    <t>28-07-21</t>
  </si>
  <si>
    <t>03-08-22</t>
  </si>
  <si>
    <t>M/S. Karim Traders</t>
  </si>
  <si>
    <r>
      <t>Improvement of Aralia- Modarkandi  Launch Ghat Road at Ch.00-920m (Road ID: 359245123) under Gazaria Upazila, District: Munshiganj (Salvage Material Cost BDT: 10,78,619.00)</t>
    </r>
    <r>
      <rPr>
        <b/>
        <sz val="10"/>
        <rFont val="Times New Roman"/>
        <family val="1"/>
      </rPr>
      <t xml:space="preserve">, </t>
    </r>
  </si>
  <si>
    <t>07-09-21</t>
  </si>
  <si>
    <t>13-09-22</t>
  </si>
  <si>
    <t>Construction of 39.0m long RCC Girder Bridge on Ramjanbag - Charmosra road Siderbari Mosque - Chargupta at Ch. 3500 m Road ID 359563008 Upazila Sadar District Munshiganj</t>
  </si>
  <si>
    <t>Samart-Surma JV</t>
  </si>
  <si>
    <t>samratsurmajv@gmail.com</t>
  </si>
  <si>
    <t>Construction of 90 m long PSC Girder Bridge on Shekharnagar GC- South Pawshar Road Near Govt. Primary School &amp; Jame Mosjid at Ch 1200m under Upazilla Sirajdikhan District Munshiganj. Road ID 359744036</t>
  </si>
  <si>
    <t>03-05-21</t>
  </si>
  <si>
    <t>08-11-22</t>
  </si>
  <si>
    <t>Mymensingh</t>
  </si>
  <si>
    <t>M/S. Maria Enterprise         Sadar,Mymensingh.</t>
  </si>
  <si>
    <t>mmariaenterprise@gmail.com</t>
  </si>
  <si>
    <t>Rehabilitation of Bogajan bazar-Moralnadi Road from Ch.00m-1000m. Union Mayduari Under Bhaluka Upazila District Mymensingh Road ID. 361134001</t>
  </si>
  <si>
    <t>SHAHIL ENTERPRISE - S. ALAM CONSTRUCTION - SALMAN ENTERPRISE [JV]</t>
  </si>
  <si>
    <t>sssenterprisejv@gmail.com</t>
  </si>
  <si>
    <t>Rehabilitation of Jamirda Master bari-Paragaon Road from Ch. 1500m-3025m Under Bhaluka Upazila District Mymensingh Road ID 361134047</t>
  </si>
  <si>
    <t>29718127/263</t>
  </si>
  <si>
    <t>M/S. Arnob Enterprise Fulbaria,Mymensingh</t>
  </si>
  <si>
    <t>arnobent1980@gmail.com</t>
  </si>
  <si>
    <t>Rehabilitation of Salara-Bondaboruz Road from Ch.00m-1460m. Under Muktagacha Upazila District Mymensingh Road ID. 361654022</t>
  </si>
  <si>
    <t>M/S.New Al-Amin Garments, Sherpur</t>
  </si>
  <si>
    <t>newalamingarments@gmail.co</t>
  </si>
  <si>
    <t>Rehabilitation of Langararbazar chapuria Via bisnopur Road from Ch.00m-1000m. Under Muktagacha Upazila District Mymensingh Road ID. 361654100</t>
  </si>
  <si>
    <t>21/01/2021</t>
  </si>
  <si>
    <t>M/S. Maria Enterprise   Sadar,Mymensingh</t>
  </si>
  <si>
    <t>Rehabilitation of Tarati Fakirgonj- Montola Pearpur Road from Ch.00m-985m. Under Muktagacha Upazila District Mymensingh Road ID. 361655009</t>
  </si>
  <si>
    <t>M/S. Mamun Construction          Kurpar,Netrakona</t>
  </si>
  <si>
    <t>mdmamunkabir82@gmail.com</t>
  </si>
  <si>
    <t>Rehabilitation of Kahalgaon-Fachurikhal via Baronbeel Road from Ch.00m-1500m.Union Enayetpur Under Fulbaria Upazila District Mymensingh Road ID. 361205081</t>
  </si>
  <si>
    <t>M/S. Nowshi Enterprise        Kendua,Netrakona</t>
  </si>
  <si>
    <t>nowshienterprise@gmail.com</t>
  </si>
  <si>
    <t>Rehabilitation of Chander bazar-Damor mohesmara Road from Ch.00m-1000m.Union Kushmail Under Fulbaria Upazila District Mymensingh Road ID. 361204055</t>
  </si>
  <si>
    <t>M/S. Pabel Enterprise  Melandah,Jamalpur</t>
  </si>
  <si>
    <t>pabel_enterprise@yahoo.com</t>
  </si>
  <si>
    <t>Rehabilitation of Chalk Radhakani-Boroka Road from Ch.00m-1080m.Union Kushmail Under Fulbaria Upazila District Mymensingh Road ID. 361204005</t>
  </si>
  <si>
    <t>16/04/2021</t>
  </si>
  <si>
    <t>M/S. Nuhas Enterprise               Madan,Netrakona</t>
  </si>
  <si>
    <t>nuhas1211@gmail.com</t>
  </si>
  <si>
    <t>Rehabilitation of Kallayanpur-Langrarbazar Road from Ch.00m-2215m.Union Vabkhali Under Sadar Upazila District Mymensingh Road ID. 361524037</t>
  </si>
  <si>
    <t>M/S. Falguni Brothers               Phulpur,Mymensingh</t>
  </si>
  <si>
    <t>egp.falgunibrothers@gmail.com</t>
  </si>
  <si>
    <t>Rehabilitation of Langarar bazar GC-Ramchandrapur Bazar Via Bhattabari Bijoypur Bonbangla Bazar Road from Ch.00m-14200m. Under Muktagacha Upazila District Mymensingh Road ID. 361654016</t>
  </si>
  <si>
    <t>M/S. Abul Kalam Azad  Muktagacha,Mymensingh</t>
  </si>
  <si>
    <t>msabulkalamazad18@gmail.com</t>
  </si>
  <si>
    <t>Rehabilitation of Joy bangla bazar- Jagurani Bazar Road from Ch.00m-890m. Under Muktagacha Upazila District Mymensingh Road ID. 361654108</t>
  </si>
  <si>
    <t>M/S. Bristy Enterprise           Fulbaria,Mymensingh</t>
  </si>
  <si>
    <t>egp.bristyenterprise@gmail.com</t>
  </si>
  <si>
    <t>Rehabilitation ofAustadhar Bazar-Kuturakanda Road from Ch.00m-500m.Union Austadhar Under Sadar Upazila District Mymensingh Road ID. 361524001</t>
  </si>
  <si>
    <t>M/S. Purnata Enterprise           Sadar,Mymensingh</t>
  </si>
  <si>
    <t>mspurnataentltd@gmail.com</t>
  </si>
  <si>
    <t>Rehabilitation of Biddanada-Assim Road North Side of AssimBazar to Fulbaria-Bogarbazar Road South Side of Assim Bazar from Ch.1300m-2500m.Union Assim Under Fulbaria Upazila District Mymensingh Road ID. 361204041</t>
  </si>
  <si>
    <t>Md. Arshad Hossain                  Gaffargaon,Mymensingh</t>
  </si>
  <si>
    <t>arsadhussain0109@gmail.com</t>
  </si>
  <si>
    <t>Rehabilitation of Dugauga-Gonga Doctor ghat Road from Ch.00m-1036m.Union Radhakani Under Fulbaria Upazila District Mymensingh Road ID. 361204020</t>
  </si>
  <si>
    <t>Shahil Enterprise S.Alam Construction-Salman Enterprise (JV)</t>
  </si>
  <si>
    <t>Rehabilitation of Jamirda Master bari-Paragaon Road from Ch. 00m-1500m Under Bhaluka Upazila District Mymensingh Road ID 361134047</t>
  </si>
  <si>
    <t>M/S. Saif Enterprise     Baraikandi, Nakla, Sherpur</t>
  </si>
  <si>
    <t>Rehabilitation of Uthara bazar-Kostapara Road from Ch.00m-700m. Union Uthara Under Bhaluka Upazila District Mymensingh Road ID. 361135002</t>
  </si>
  <si>
    <t>2815349/700</t>
  </si>
  <si>
    <t>16/05/2021</t>
  </si>
  <si>
    <t>M/S. Joynoba Construction &amp; Supplier                   Porabari Road, Trishal, Mymensingh</t>
  </si>
  <si>
    <t>joynobaconstruction.trishal@gmail.com</t>
  </si>
  <si>
    <t>Rehabilitation of Paragaon Shimultoli Mor-Gonkar Bazar Road via Ashrayan Road from Ch.00m-815m. Union Hobirbari Under Bhaluka Upazila District Mymensingh Road ID. 361135027</t>
  </si>
  <si>
    <t>Mymensingh Haji Travels          Gafargaon, Mymensingh</t>
  </si>
  <si>
    <t>egp.mymensinghhajitravels@gmail.com</t>
  </si>
  <si>
    <t>Rehabilitation of Seed Store Muslim Madrasha-Zibontala Road from Ch.00m-1000m. Union Hobirbari Under Bhaluka Upazila District Mymensingh Road ID. 361134033</t>
  </si>
  <si>
    <t>21/05/2021</t>
  </si>
  <si>
    <t xml:space="preserve">Salman Enterprise                      Sarishabari,Jamalpur                </t>
  </si>
  <si>
    <t>shohrab_hossain1956@yahoo.com</t>
  </si>
  <si>
    <t>Rehabilitation of Berunia GC Road Berunia UP -Mahmudpur Road from Ch.00m-900m &amp; Ch.1210m-1310m. Union Berunia Under Bhaluka Upazila District Mymensingh Road ID. 361135090</t>
  </si>
  <si>
    <t>23/03/2021</t>
  </si>
  <si>
    <t>Rehabilitation of Simultoly more-Kachina Bazar Road from Ch.00m-1000m. Union Hobirbari Under Bhaluka Upazila District Mymensingh Road ID. 361135038</t>
  </si>
  <si>
    <t>M/S. Jisun Enterprise            Gaffargaon,Mymensingh</t>
  </si>
  <si>
    <t>egp.jisunenterprise@gmail.com</t>
  </si>
  <si>
    <t>Rehabilitation of Dhaka Mymensingh H/Way Khoji bari-Chaporbari Bepari para bridge Road from Ch.00m-1300m. Union Bharaduba Under Bhaluka Upazila District Mymensingh Road ID. 361135111</t>
  </si>
  <si>
    <t>Rehabilitation of Bharaduba oid bus stand-Guair Nandibari Road from Ch.00m-4000m &amp; Ch.6070m-7570m. Union Bharaduba Under Bhaluka Upazila District Mymensingh Road ID. 361134039</t>
  </si>
  <si>
    <t>29/07/2021</t>
  </si>
  <si>
    <t xml:space="preserve">Saha &amp; Uzzal (JV)
Sarishabari,Jamalpur.
</t>
  </si>
  <si>
    <t>sahaanduzzaljv@gmail.com</t>
  </si>
  <si>
    <t xml:space="preserve">Rehabilitation of Haluaghat-Akonpara via Khandapara Road from Ch. 00-2700m &amp; Ch. 3350-4375m Under Haluaghat Upazila District Mymensingh Road ID. 361244057.Salvage Amount Tk.  25,37,089/
</t>
  </si>
  <si>
    <t xml:space="preserve">19697986/32 </t>
  </si>
  <si>
    <t>28/07/2021</t>
  </si>
  <si>
    <t>Farhin Enterprise                Gaffargaon,Mymensingh</t>
  </si>
  <si>
    <t>farhinenterprise13@gmail.com</t>
  </si>
  <si>
    <t>Improvement of Chamra Godam Jame Mosque at village Raghaichati Union Goffargaon Pourashava. Under Gaffargaon Upazila District Mymensingh. Latitude 24.4501861 Longitude90.5494033.</t>
  </si>
  <si>
    <t>M/S. Shoriful Enterprise  Gaffargaon,Mymensingh</t>
  </si>
  <si>
    <t>shorifulenterprise2018@gmail.com</t>
  </si>
  <si>
    <t>Improvement of 1 No Dhairgaon Jame Mosque Union. Usthi Under Gaffargaon Upazila District Mymensingh. Latitude 24.40381575 Longitude 90.6041758.</t>
  </si>
  <si>
    <t>M/S. Rose Enterprise  Haluaghat,Mymensingh</t>
  </si>
  <si>
    <t>roseenterprise1984@gmail.com</t>
  </si>
  <si>
    <t>Improvement of of Shuhila Ahmed Hazi Bari Graveyard Union Kashimpur. Under Muktagacha upazila District Mymensingh. Latitude 24.70561 Longitude 90.18991.</t>
  </si>
  <si>
    <t>Bhabna Enterprise  Sadar,Mymensingh</t>
  </si>
  <si>
    <t>egp.bhabnaenterprise@gmail.com</t>
  </si>
  <si>
    <t>Improvement of Hatikhola Uitarpara Jame Mosque Union Gaffargaon under Gaffargaon Upazila District Mymensingh Latitude 24.4273187 Longitude 90.547415.</t>
  </si>
  <si>
    <t>M/S. Zahid Enterprise Trishal,Mymensingh</t>
  </si>
  <si>
    <t>mszahidenterprise940@gmail.com</t>
  </si>
  <si>
    <t>Improvement of Madhopur Bazar Shoshan Ghat Union Mogtola Under Ishwarganj Upazila District Mymensingh Latitude 24.558425 Longitude 90.518737.</t>
  </si>
  <si>
    <t>M/S. Tripti Steel Bitan  Mymensingh</t>
  </si>
  <si>
    <t>triptisteelbitan@gmail.com</t>
  </si>
  <si>
    <t>Improvement of Purura Dakhin Para Jame Mosque Union Bharadoba Under Bhaluka Upazila District Mymensingh. Latitude 24.4275 Longitude 90.4041</t>
  </si>
  <si>
    <t>18/04/2020</t>
  </si>
  <si>
    <t>M/S. Mintu Trade Line  Haluaghat,Mymensingh</t>
  </si>
  <si>
    <t>mintu.tradeline19@gmail.com</t>
  </si>
  <si>
    <t>Improvement of of Poura Moha Shashan Union Pourashava. Under Muktagacha upazila District Mymensingh. Latitude 24.7624 Longitude90.2722.</t>
  </si>
  <si>
    <t>M/S. Redoy Enterprise  Mymensingh</t>
  </si>
  <si>
    <t>ms.redoyenterprise@yahoo.com</t>
  </si>
  <si>
    <t>Improvement of Horiagati Bazar Jame Mosque Union. Dhakua. Under Tarakanda Upazila District Mymensingh. Latitude 25.0177 Longitude 90.4875</t>
  </si>
  <si>
    <t>m/s. Adi Anto Enterprise  Sadar,Mymensingh</t>
  </si>
  <si>
    <t>egp.aaenterprise@gmail.com</t>
  </si>
  <si>
    <t>Improvement of Teluary Jame Mosque Union Atharobari under Ishawgonj Upazila District Mymensingh. Latitude 24.689806 Longitude 90.595956.</t>
  </si>
  <si>
    <t>M/S. Badol Enterprise  Sadar,mYmensingh</t>
  </si>
  <si>
    <t>egp.badolenterprise@gmail.com</t>
  </si>
  <si>
    <t>Improvement of Shar Bazar Kalimondir Union Porangonj under Sadar Upazila District Mymensingh Latitude 24.8376 Longitude 90.3419.</t>
  </si>
  <si>
    <t>20/01/2021</t>
  </si>
  <si>
    <t>M/S. Setu Enterprise Fulbaria,Mymensingh</t>
  </si>
  <si>
    <t>mssetuent@gmail.com</t>
  </si>
  <si>
    <t>Improvement of Sanir More Jame Mosque Union Sirta under Sadar Upazila District Mymensingh Latitude 24.794493 Longitude 90.388412.</t>
  </si>
  <si>
    <t>M/S. Jalil Traders   Moharaja Road, Mymensingh</t>
  </si>
  <si>
    <t>msjaliltraders1987@gmail.com</t>
  </si>
  <si>
    <t>Improvement of Basuri Baitun Nur Jame Mosque UnionGoga underMuktagacha Upazila District Mymensingh Latitude 24.75883 Longitude 90.40295.</t>
  </si>
  <si>
    <t>M/S. Nishat Enterprise   Nandail,Mymensingh</t>
  </si>
  <si>
    <t>ms.nishatenterprise@yahoo.com</t>
  </si>
  <si>
    <t>Improvement of Chikna Purbapara Hafej Muraduzzaman House Jame Mosque Union Mokshpur.Under Trishal Upazila District Mymensingh Latitude 24.58385 Longitude 90.39346.</t>
  </si>
  <si>
    <t>14/06/2020</t>
  </si>
  <si>
    <t>M/S. Munsur Enterprise  Trishal,Mymensingh</t>
  </si>
  <si>
    <t>egp.munsurenterprise@gmail.com</t>
  </si>
  <si>
    <t>Improvement of Horirampur Bazar Jame Mosque Union Horirampur Under Trishal Upazila District Mymensingh. Latitude 24.529441 Longitude 90.428885</t>
  </si>
  <si>
    <t>Improvement of Milon Bazar Jame Mosque Union Kathal. under Trishal Upazila District Mymensingh. Latitude 24. 611354 Longitude 90. 430481</t>
  </si>
  <si>
    <t>M/S. S.B Enterprise  Gaffargaon,Mymensingh</t>
  </si>
  <si>
    <t>egp.sbenterprise1987@gmail.com</t>
  </si>
  <si>
    <t>Improvement of Goyeshpur Bazar Central Jame Mosque Union. Paithol Under Gaffargaon Upazila District Mymensingh. Latitude 24.3130218 Longitude 90.512819</t>
  </si>
  <si>
    <t>M/S. Tawhid Enterprise  Nandail,Mymensingh</t>
  </si>
  <si>
    <t>mtawhidenterprise@gmail.com</t>
  </si>
  <si>
    <t>Improvement of Olipur Possim Para Jame Mosque Union Kustia. under Sadar Upazila District Mymensingh Latitude 24.8179 Longitude 90.2594.</t>
  </si>
  <si>
    <t>22/07/2020</t>
  </si>
  <si>
    <t>28/09/2020</t>
  </si>
  <si>
    <t>M/S. Nimu Traders   Fulbaria,Mymensingh</t>
  </si>
  <si>
    <t>nimutraders@gmail.com</t>
  </si>
  <si>
    <t>Improvement of Boilajan Eid- Gah math under Putijana UnionUnder Fulbaria Upazila District Mymensingh. Latitude 24.6166 Longitude 90.1962</t>
  </si>
  <si>
    <t>21/06/2018</t>
  </si>
  <si>
    <t>27/07/2018</t>
  </si>
  <si>
    <t>Improvement of Bilboka Sarker Bari Jame Mosque Union Kathal. Under Trishal Upazila District Mymensingh Latitude 24.628236 Longitude 90.424511.</t>
  </si>
  <si>
    <t>M/S. Sohag Enterprise Sadar,Mymensingh</t>
  </si>
  <si>
    <t>egp.ekotaenterprise@gmail.com</t>
  </si>
  <si>
    <t>Improvement of Damshor Madhapara Near H/O Muktijuddah Khorshed Alam Jame Mosque Union Mollikbari under Bhaluka Upazila District Mymensingh. Latitude 24.4055 Longitude 90.3702</t>
  </si>
  <si>
    <t>15/03/2020</t>
  </si>
  <si>
    <t>M/S. Lucky &amp; Brothers  Gaffargaon,Mymensingh</t>
  </si>
  <si>
    <t>mslackeyandbrothers@gmail.com</t>
  </si>
  <si>
    <t>Improvement of Bagber Khalipar Jame Mosque UnionLongair under Gaffargaon Upazila District Mymensingh Latitude 24.38583528 Longitude 90.576254302.</t>
  </si>
  <si>
    <t>M/S. Ripon Enterprise Sadar,Mymensingh</t>
  </si>
  <si>
    <t>msthripon738@gmail.com</t>
  </si>
  <si>
    <t xml:space="preserve">Improvement of purbo Khaggora New Jame Mosque UnionDakhhin Maispara under Dhobaura Upazila District Mymensingh Latitude 25.12512 Longitude 90.60199.
</t>
  </si>
  <si>
    <t>M/S. Golam Kibria &amp; Sons Bokshigonj,Jamalpur</t>
  </si>
  <si>
    <t>golamkibriaandsons@yahoo.com</t>
  </si>
  <si>
    <t>Improvement of Char Gobindopur Romara Alom Sarker House Jame Mosque UnionSirta under Sadar Upazila District Mymensingh Latitude 24.7767 Longitude 90.3797.</t>
  </si>
  <si>
    <t>M/S. Dua Enterprise  Kalmakanda,Netrakona</t>
  </si>
  <si>
    <t>kmsattar8@gmail.com</t>
  </si>
  <si>
    <t>Improvement of Dhakua Dakkhin Para Jame Mosque Union Dhakua under Tarakanda Upazila District Mymensingh Latitude 24.96 Longitude 90.52</t>
  </si>
  <si>
    <t>M/S. Wasi Enterprise         Sadar,Mymensingh</t>
  </si>
  <si>
    <t>riponwasi@gmail.com</t>
  </si>
  <si>
    <t>Improvement of Bhaluka Fazil Madrasha Mosque Union Bhaluka Pourashava under Bhaluka Upazila District Mymensingh Latitude 24.40029 Longitude 90.40064.</t>
  </si>
  <si>
    <t>Md. Sarwar Jahan    Madan,Netrakona.</t>
  </si>
  <si>
    <t>Improvement of Parulitola Kalia River Par Eadgah UnionRampur underTarakanda Upazila District Mymensingh Latitude 24.86 Longitude 90.49</t>
  </si>
  <si>
    <t>M/S. Iffat Enterprise          Ishwargonj,Mymensingh</t>
  </si>
  <si>
    <t>iffatenterprise4757@gmail.com</t>
  </si>
  <si>
    <t>Improvement of Ragunathpur Kayemuddin Monsi Chowrasta Jame Mosque UnionBoragram under Muktagacha Upazila District Mymensingh Latitude 24.806 Longitude 90.211.</t>
  </si>
  <si>
    <t>M/s Mofosshal Stapati          1 No Station Road , Mymensingh</t>
  </si>
  <si>
    <t>ms.mofosshalstapati@gmail.com</t>
  </si>
  <si>
    <t>Improvement of Social Grave Yard at Purba Bonpara Darogabari nearest Jame Mosque Under Bororchar Union under Sadar Upazila District Mymensingh Latitude 24.847232 Longitude 90.316440</t>
  </si>
  <si>
    <t>M/S. Ornob Enterprise                                  Fulbaria,Mymensingh</t>
  </si>
  <si>
    <t>Improvement of Jamia Sher Mohammodia Madrasha and Atimkhaka Adjacent Mosque.</t>
  </si>
  <si>
    <t>M/S. Azad Enterprise Gaffargaon,Mymensingh</t>
  </si>
  <si>
    <t>egp.mazadenter@gmail.com</t>
  </si>
  <si>
    <t>a Remaining Estimate of Improvement of Chandorati-Tungrapara via palpara Road at Ch. 1125-1750m. . b Construction of 04nos 0.625x0.600m culvert on Same road at ch.920m 1150m 1208m &amp; 1350m. c Construction of 01nos 0.375x0.450m culvert on Same road at ch.1200m Under Mymensingh Bhaluka Upazila District Mymensingh.Road ID No 361135123.</t>
  </si>
  <si>
    <t>13/02/2020</t>
  </si>
  <si>
    <t>12/05/22020</t>
  </si>
  <si>
    <t>M/S. M.N Enterprise Sadar,Mymensingh</t>
  </si>
  <si>
    <t>msmnenterprise75@gamil.com</t>
  </si>
  <si>
    <t>a. Improverment of Gugir kandi -Kashinathpur Bazar road Tangapara Madrasa at Ch. 1750-2250m.Road ID No 361164027 .b. Construction of 3nos 0.625mx0.600m Culvert on the same road at Ch.1879m.1900m.2193m Under Dhobaura Upazila District Mymensingh.</t>
  </si>
  <si>
    <t>Md. Foizul Karim  Phulpur,Mymensingh</t>
  </si>
  <si>
    <t>foizulkarim71@gmail.com</t>
  </si>
  <si>
    <t>a Improvement of Dhobaura Upazila H/Q - Shibgonj GC road via Kalsindur GC &amp; Charuapara Bazar road Ch.10190 - 11300m. and Link 12m b Construction of 03 nos 0.625x0.600m culvert on Same road at 10230m 10255m 10282m. Under Dhobaura Upazila District Mymensingh. Road ID No.361162003</t>
  </si>
  <si>
    <t>25/07/2017</t>
  </si>
  <si>
    <t>a Improvement of Sakuai Bazar - Saknight Bazar road Ch.2490m - 4375m. b Construction of 02nos 0.625x0.600m culvert on Same road at ch.3170m 3270m. Under Haluaghat Upazila District Mymensingh.Road ID No.361244058</t>
  </si>
  <si>
    <t>17/10/2017</t>
  </si>
  <si>
    <t>28/08/2018</t>
  </si>
  <si>
    <t>M/S. Amina Enterprise Madan, Netrakona</t>
  </si>
  <si>
    <t>mtlaukdar002@gmail.com</t>
  </si>
  <si>
    <t>a)Improvement of Sohagi - Bekharhati Bazar Road - Maijhati Bazar Road. (Ch. 1000 - 1930m.)b) Construction of 2nos 0.625x0.600m. Culvert on Same Road at Ch. 1170m,1392m. Under Ishwarganj Upazila,District:Mymensingh.(Road ID.361315014) [Ishwarganj]</t>
  </si>
  <si>
    <t>M/S. Al Jame Trade Line  Haluaghat,Mymensingh</t>
  </si>
  <si>
    <t>ms.aljameetradeline@gmail.com</t>
  </si>
  <si>
    <t>a Improvement of Dhara UP-Ruhipagaria via Guniarykanda road ch. 385-2385m b Construction of 07 nos 0.625x0.600m Culvert on Same road at ch. 445m 546m946m1075m1249m1435m1868m under Haluaghat Upazila District-Mymensingh.Road ID No 361243021</t>
  </si>
  <si>
    <t>24/12/2019</t>
  </si>
  <si>
    <t>M/S. Swarna Bricks Gaffargaon,Mymensingh</t>
  </si>
  <si>
    <t>sorrnabricks@gmail.com</t>
  </si>
  <si>
    <t>a)Improvement of Jugli UP office - Gorokpur Bazar via Dhurail UP office via Koichapur UP office Road.(Ch. 15312 - 17312m), b) Construction of 09nos 0.625x0.600m Culvert on Same road at Ch. 15550m,15700m,15925m,16060m,16273m,16650m,16905m,16975m,17005m. Under Haluaghat Upazila,District:Mymensingh.(Road ID.361243004)</t>
  </si>
  <si>
    <t>13/02/2017</t>
  </si>
  <si>
    <t>18/11/2017</t>
  </si>
  <si>
    <t>M/S. Bishal Enterprise Kaliakoir,Gazipur</t>
  </si>
  <si>
    <t xml:space="preserve">  ems.bishal@yahoo.com</t>
  </si>
  <si>
    <t>a Improvement of Pachgaon Bazar- Katlamari road Mollikbari Ghunirghat-Katlamari bazar via Pachgaon bazar road Ch. 00-3000m. b Construction of 01nos 0.625x0.600m culvert on Same road at ch. 1550m. c Construction of 02nos 0.375x0.450m culvert on Same road at ch.1950m &amp; 2450m. Under Bhaluka Upazila District Mymensingh.Road ID No 361134090</t>
  </si>
  <si>
    <t>27/12/2017</t>
  </si>
  <si>
    <t>a Improvement of Mollikbari GC Bhoradoba Ghatail R&amp;H at Uthara bazar Mollikbari Ghunirghat-Katlamari bazar via Pachgaon bazar road Ch. 2157- 3380m. b Construction of 01nos 0.625x0.600m culvert on Same road at ch. 2450m. Under Bhaluka Upazila District Mymensingh.Road ID No 361132009</t>
  </si>
  <si>
    <t>27/06/2018</t>
  </si>
  <si>
    <t>M-F (JV)   Phulpur,Mymensingh</t>
  </si>
  <si>
    <t xml:space="preserve">  egp.fkrejv@gmail.com</t>
  </si>
  <si>
    <t>a Improvement of Jugli UP office - Gorokpur Bazar road via Koichapur UP &amp; Dhurail UP road Ch.17312 - 21312m. b Construction of 011 nos 0.625x0.600m culvert on Same road at 18140m 18170m 18190m 18332m 18337m 18550m 19112m 19687m 20572m 20657m 21042m. Under Haluaghat Upazila District Mymensingh. Road ID No.361243004</t>
  </si>
  <si>
    <t>Md. Foizul Karim</t>
  </si>
  <si>
    <t>M/S. Flora Enterprise</t>
  </si>
  <si>
    <t>M/S. Rakib Enterprise  Muktagacha,Mymensingh</t>
  </si>
  <si>
    <t>rakibahmad1981@gmail.com</t>
  </si>
  <si>
    <t>a Improvement of Fakirgong Bazar-Ragunathpur Bazar via Chanpara S.H Madrasha road. Ch.00m - 500m. and Razzak fakir Link 122m. b Construction of 01nos 0.625x0.600m culvert on Same road at ch.261m. Under Muktagacha Upazila District Mymensingh. Road ID No 361654095</t>
  </si>
  <si>
    <t>M/S. Liton Construction          90/Ka, Saroda Ghosh Road, Mymensingh Town, Police station- Kotwali, Upazila- Sadar, District- Mymensingh</t>
  </si>
  <si>
    <t>egp.litonconstruction@gmail.com</t>
  </si>
  <si>
    <t>a. Improvement of Douhatala-Baherakandi Rd. road ch. 00-2000m Road ID No 361184093.b. Construction of 11 nos 0.625x0.600m Culvert on Same road at ch. 54m 132m 185m 564 m 653m 992m1090m 1140m 1500m 1630m 1795m under Tarakanda Upazila District-Mymensingh.</t>
  </si>
  <si>
    <t>18448464/20</t>
  </si>
  <si>
    <t>M/S. Parimal Sharma Kendua Bazar Kendua-2480 Netrakona</t>
  </si>
  <si>
    <t>ms.parimalsharma@yahoo.com</t>
  </si>
  <si>
    <t>a.Improvement of Ambikagonj Bazar-Malidanga Road Ch.00-1000m b.Construction of 3Nos 0.625mx0.600m Culvert on Same road at Ch.140m720m1000m under Mymensingh-S Upazila District Mymensingh. Road ID-361524002</t>
  </si>
  <si>
    <t>8239935/200</t>
  </si>
  <si>
    <t>Bhabna Enterprise              Kewatkhali Town, Sadar, Mymensingh</t>
  </si>
  <si>
    <t>a. Improvement of Biska Bazar to Batuadi Road ch. 165-1178 m Road ID No 361185148. b. Construction of 02 nos 0.625x0.600 m Culvert on Same road at ch. 260 m 1050 m under Tarakanda Upazila District-Mymensingh SALVAGE AMOUNT TK 623612.0</t>
  </si>
  <si>
    <t>9487696/650</t>
  </si>
  <si>
    <t xml:space="preserve">M/S. Arzu Enterprise
Melandah,Jamalpur
</t>
  </si>
  <si>
    <t xml:space="preserve">a.Improvement of Ramvadrapur-Badekolmohona road Ch.1000-2075m b.Construction of 1Nos 
0.625mx0.600m Culvert on Same road at Ch.2010m under Muktagacha Upazila District 
Mymensingh. Road ID-361655112
</t>
  </si>
  <si>
    <t xml:space="preserve">U D D Infrastructure
Sadar,Mymensingh
</t>
  </si>
  <si>
    <t>udd.infra@gmail.com</t>
  </si>
  <si>
    <t xml:space="preserve">a.Improvement of Gouripur UP-Shamgonj GC road via Lamapara Road Ch. 7300-9300 m Road ID No: 361233014 .b.Construction of 09 nos 0.625x0.600 m Culvert on Same road at ch. 7300m 7660m 8259 m  8429 m 8619m 8696m 8758 m 8860m 9100m .c.Construction of 01 nos 2.00m x1.50m Culvert on Same road at Ch.7510 under Gouripur Upazila  
District-Mymensingh.
</t>
  </si>
  <si>
    <t xml:space="preserve">18817957/200 </t>
  </si>
  <si>
    <t xml:space="preserve">Md. Kudrat Ali
Phulpur,Mymensingh
</t>
  </si>
  <si>
    <t>egp.mkali@gmail.com</t>
  </si>
  <si>
    <t xml:space="preserve">a.Improvement of Dhara UZR Majhiail GPS-Bahirshimul Road Ch.00-1000m Road ID-
361244048 b.Construction of 5Nos 0.625mx0.600m Culvert on Same road at Ch.141m 228m 
543m 718m 872m under Haluaghat Upazila District Mymensingh
</t>
  </si>
  <si>
    <t xml:space="preserve">M/S. Ma Enterprise
Nandail,Mymensingh
</t>
  </si>
  <si>
    <t xml:space="preserve">a. Improvement of Bokainagar UP-Bangla Bazar Road ch. 00-1000m Road ID No 361233020. 
b. Construction of 6 nos 0.625x0.600m Culvert on Same road at Ch. 150m 290m 528m 687m  
 782m 946m under Gouripur Upazila District-Mymensingh..
</t>
  </si>
  <si>
    <t xml:space="preserve">10598881/150 </t>
  </si>
  <si>
    <t xml:space="preserve">M/S. Taher Enterprise
Phulpur,Mymensingh
</t>
  </si>
  <si>
    <t xml:space="preserve">Improvement of Rambhadrapur UP office Ramnathpur-Bhaitkandi GC road Ch.1500-2280m. 
Under Phulpur Upazila District Mymensingh. Road ID-361814067 SALVAGE AMOUNT TK. 147644.00..
</t>
  </si>
  <si>
    <t xml:space="preserve">M/S. Diha Ruhit Enterprise
Trishal,Mymensingh
</t>
  </si>
  <si>
    <t xml:space="preserve">a.Improvement of Dashmaile Batipara Road-Borahata Road Ch.1500-1900m b.Construction of 
3Nos 0.625mx0.600m Culvert on Same road at Ch.1650m 1690m 1840m .under Fulbaria 
District Mymensingh. Road ID-361204029
</t>
  </si>
  <si>
    <t xml:space="preserve">3212596/950 </t>
  </si>
  <si>
    <t>19/12/2021</t>
  </si>
  <si>
    <t xml:space="preserve">M/S. L.R Construction
Madargonj,Jamalpur.
</t>
  </si>
  <si>
    <t xml:space="preserve">a.Improvement of Dhamshur-Mamarishpur Road Ch.2000-4000m b.Construction of 
1Nos 0.625mx0.600m Culvert on Same road at Ch.3250m c. Construction of 1Nos 
1.50mx1.50m Culvert on Same road at Ch. 3740m Under Bhaluka UpazilaDistrict Mymensingh. 
Road ID-361134042 SALVAGE  AMOUNT Tk. 723450.00
</t>
  </si>
  <si>
    <t xml:space="preserve">15025807/050 </t>
  </si>
  <si>
    <t xml:space="preserve">M/S. Enan Construction
Trishal,Mymensingh.
</t>
  </si>
  <si>
    <t xml:space="preserve">(a) Improvement of Anadagonj Road-Modhupur Bazar Via Latiamari Road Ch. 3000-4000m (b) 
Construction of 1Nos 0.625mx0.600m Culvert on Same Road at Ch. 920m Under Ishwargonj 
Upazila District Mymensingh. Road ID No-361315006
</t>
  </si>
  <si>
    <t xml:space="preserve">7725897/800 </t>
  </si>
  <si>
    <t xml:space="preserve">M/S. Uzzal Construction
Trishal,Mymensingh
</t>
  </si>
  <si>
    <t xml:space="preserve">(a) Improvement of  Alohori-Kuragacha Road Ch. 2300-4300m b) Construction of 3Nos 0.625mx0.600m Culvert on Same Road at Ch. 2350m,2426m,4226m Under Trishal Upazila District Mymensingh. Road ID No-361944037
</t>
  </si>
  <si>
    <t xml:space="preserve">16386758/050 </t>
  </si>
  <si>
    <t xml:space="preserve">M/S. Uzzal Enterprise
Trishal,Mymensingh.
</t>
  </si>
  <si>
    <t xml:space="preserve">a) Improvement of  Magurjora-Golavita Till Abu Saeed Charman House Road Ch. 880-2030m b) Construction of 4Nos 0.625mx0.600m Culvert on Same Road at Ch. 1150m,1420m,1500m 2020m Under Trishal Upazila District Mymensingh. Road ID No-361944115. SALVAGE AMOUNT Tk.18,81,750/-
</t>
  </si>
  <si>
    <t xml:space="preserve">9929517/800 </t>
  </si>
  <si>
    <t>14/07/2021</t>
  </si>
  <si>
    <t xml:space="preserve">M/S. Wahida Builders
Ishwargonj,Mymensingh.
</t>
  </si>
  <si>
    <t xml:space="preserve">Improvement of Uchakhila Hospital-Naw Bhanga Bazar Road Ch. 00-1000m Under IshwargonjUpazila District Mymensingh. Road ID No. 361314019
</t>
  </si>
  <si>
    <t xml:space="preserve">7123001/200 </t>
  </si>
  <si>
    <t xml:space="preserve">M/S . J. S Trading
Sarishabari,Jamalpur
</t>
  </si>
  <si>
    <t xml:space="preserve">a) Improvement of Gouripur UPHQ-Maoha Bazar Paluhati Bazar Road Ch. 5470-7470m Road 
ID No- 361233002. (b) Construction of 3Nos 0.625x0.600m Culvert on Same Road at ch. 
6270,6970m,7070m, c) Construction of 1Nos 4.00x3.00m RCC Culvert on Same Road at Ch. 
7416m  Under Gouripur Upazila District Mymensingh. 
</t>
  </si>
  <si>
    <t xml:space="preserve">21671476/950 </t>
  </si>
  <si>
    <t>16/06/2022</t>
  </si>
  <si>
    <t xml:space="preserve">M/S . J. S Trading
 Sarishabari,Jamalpur
</t>
  </si>
  <si>
    <t xml:space="preserve">a) Improvement of Uchakhila-Morichar Char Road-Bharammaoutra Ghat Via Chairman House 
Road Ch.  00-450m Road ID No-361315062. (b) Construction of 1Nos 0.625x0.600m Culvert   
on Same Road at ch. 177m Under Ishwargonj Upazila District Mymensingh. 
</t>
  </si>
  <si>
    <t xml:space="preserve">3574493/750 </t>
  </si>
  <si>
    <t>21/11/2022</t>
  </si>
  <si>
    <t xml:space="preserve">M/S . Nibal Enterprise
Sarishabari,Jamalpur
</t>
  </si>
  <si>
    <t xml:space="preserve">a) Improvement of Batazur (Kachina UP)-Seed Store Bazar Road Ch. 8000-10000m, b) 
Construction of 2Nos 0.625mx0.600m Culvert on Same Road at Ch. 9322m,9853m Under 
Bhaluka Upazila District Mymensingh.Road ID No: 361133008 Salvage Amount Tk. 664597/- 
</t>
  </si>
  <si>
    <t xml:space="preserve">14290856/650 </t>
  </si>
  <si>
    <t xml:space="preserve">M/S . Haque Traders 
Trishal,Mymensingh
</t>
  </si>
  <si>
    <t xml:space="preserve">a) Improvement of Jonka-Mohistara Road Ch. 4590-5590,b) Construction of 3Nos 0.625mx0.600m Culvert on Same Road at Ch. 4770m,4880m,5535m Under Muktagacha Upazila District Mymensingh.Road ID No: 361654007
</t>
  </si>
  <si>
    <t xml:space="preserve">9310406/600 </t>
  </si>
  <si>
    <t xml:space="preserve">M/S . Dewan Traders
Sadar,Mymensingh.
</t>
  </si>
  <si>
    <t xml:space="preserve">a) Improvement of Kanihari UP-KBI RHD Baraigaon Via Kanihari GPS Road Ch. 750-1750m 
b) Construction of 4Nos 0.625mx0.600m Culvert on Same Road at CH. 775,1480m,1510, 
1630m Under Trishal Upazila District Mymensingh.Road ID No: 361944010 
</t>
  </si>
  <si>
    <t xml:space="preserve">7951866/700 </t>
  </si>
  <si>
    <t xml:space="preserve">Al Marafat Enterprise
 Gaffargaon,Mymensingh
</t>
  </si>
  <si>
    <t xml:space="preserve">a) Improvement of Radhakanai-Gangbarail Road via Tarafder Bari Road Ch. 1000-1950m Road 
ID No: 361205108. b) Construction of 6Nos 0.625mx0.600m Culvert on Same Road at Ch.. 
1200m, 1300m, 1420m, 1550m,1670m,1900m Under Fulbaria Upazila District Mymensingh
</t>
  </si>
  <si>
    <t xml:space="preserve">8473431/900 </t>
  </si>
  <si>
    <t xml:space="preserve">S. Ananta Bikash Tripura-M/S. Nishat Enterprise (JV)
Sadar Khagrachari
Khagrachari.
</t>
  </si>
  <si>
    <t xml:space="preserve">M/S. Annarakom Enterprise
Gaffargaon,Mymensingh.
</t>
  </si>
  <si>
    <t xml:space="preserve">a) Improvement of Moshakhali Rail Station-Proshadpur Road Ch. 00-1000m Road.b) 
Construction of 3Nos 0.625mx0.600m Culvert on Same Road at Ch.150m, 740m, 920m, Under 
Gaffargaon Upazila District Mymensingh.Road ID-361224010 
</t>
  </si>
  <si>
    <t xml:space="preserve">8114338/485 </t>
  </si>
  <si>
    <t xml:space="preserve">Al Marafat Enterprise             Char Algi, Nidiar Char-2230, Gafargaon, Mymensingh               </t>
  </si>
  <si>
    <t>almarafatenterprise@gmail.com</t>
  </si>
  <si>
    <t>a.Improvement of Ghonti-Rajgonj Bazar Road Ch.1000-2000m b.Construction of 4Nos 0.625mx0.600m Culvert on Same road at Ch.1400m1500m1600m1650m under Mymensingh-S Upazila District Mymensingh. Road ID-361525170</t>
  </si>
  <si>
    <t xml:space="preserve">M/S. Likhon Enterprise
Chokpadra,Hossenshahi
Gaffargaon,,Mymensingh.
</t>
  </si>
  <si>
    <t>egp.likhonenterprise@gmail.com</t>
  </si>
  <si>
    <t>a.Improvement of Pachpara-Chikna (Porabari Road Chikna Mocherbari-Toyka Darga Mosque) road Ch.1200-2700m b.Construction of 7Nos 0.625mx0.600m Culvert on Same road at Ch.1290m, 1586m, 1660m, 1790m, 2000m,2320m,2650m under Trishal Upazila, District Mymensingh. Road ID-361945034</t>
  </si>
  <si>
    <t xml:space="preserve">1,25,14,518/150 </t>
  </si>
  <si>
    <t xml:space="preserve">A.J Enterprise
Isobpur,Shamgonj
Purbadhala,Netrakona.
</t>
  </si>
  <si>
    <t>saavijit820@gmail.com</t>
  </si>
  <si>
    <t>(a) Improvement of Nizkalpa Pucca road-Bager Kanda road (Ch.00-630m)[361525245]. (b) Construction of 2Nos 0.625mx0.600m Culvert on Same road at Ch.400m, 450m. under Mymensingh-S Upazila District Mymensingh.</t>
  </si>
  <si>
    <t xml:space="preserve">47,26,028/650 </t>
  </si>
  <si>
    <t>M/S. Masum Construction Sherpur</t>
  </si>
  <si>
    <t>Maintenance of Protective work CC Block at Buraghat Rubber Dam Sub-Project Sp-24177 Under Haluaghat Upazila District Mymensingh.
Salvage Cost BDT 23164</t>
  </si>
  <si>
    <t>SE  &amp; NC (JV) Sadar,Mymensingh</t>
  </si>
  <si>
    <t>sharia.nufa.jv@gamil.com</t>
  </si>
  <si>
    <t>Rehabilitation of Late Engr SM Aminul Haque Road Tarakanda GC-Guatala GC Road Phulpur Part of Dhobaora-Tarakanda Road Road ID-361812002 Ch.13000-17735 Km Upazila Phulpur</t>
  </si>
  <si>
    <t>M/s Sharia enterprise</t>
  </si>
  <si>
    <t xml:space="preserve">  ms.shariaenterprise@gmail.com</t>
  </si>
  <si>
    <t>M/s. Nufa Construction</t>
  </si>
  <si>
    <t xml:space="preserve">  ms.nufaconstruction@gmail.com</t>
  </si>
  <si>
    <t>M/S. L.R Construction Madargonj,Jamalpur</t>
  </si>
  <si>
    <t>mslrconstruction@gmail.com</t>
  </si>
  <si>
    <t>Rehabilitation of a Assim GC-Bhoraduba Ghatai RHD Tomaltola Ch.3850- 9000m. Upazila Fulbaria District Mymensingh Road ID NO. 361202010 SALVAGE AMOUNT Tk. 1109180.00</t>
  </si>
  <si>
    <t>Rafia Construction Ltd  Sreeongon,Faridpur</t>
  </si>
  <si>
    <t>rafiaconstructionltd@gmail.com</t>
  </si>
  <si>
    <t>Rehabilitation of Dhaka-Mym. H/Way Seed Store GC-Shakhipur H/Q.Road Bhaluka Portion road Ch.0000 -13700m. Road ID-361132007 Under Bhaluka Upazila District Mymensingh Salvage Cost Tk.1809655.00</t>
  </si>
  <si>
    <t>S. Ananta Bikash Tripura-M/S. Nishat Enterprise (JV)</t>
  </si>
  <si>
    <t>ananta_nishat_nov2020@gmail.com</t>
  </si>
  <si>
    <t xml:space="preserve">Rehabilitation of  Nandail Bazar-Jahangirpur UP Road Ch. 00-11200m Upazila Nandail District 
Mymensingh Road ID No: 361723011
</t>
  </si>
  <si>
    <t xml:space="preserve">125521690/71 </t>
  </si>
  <si>
    <t>18/07/2021</t>
  </si>
  <si>
    <t xml:space="preserve">M/S Laboni Enterprise
Madergonj,Jamalpur
</t>
  </si>
  <si>
    <t xml:space="preserve">  labonienterprise1@yahoo.com</t>
  </si>
  <si>
    <t xml:space="preserve">Rehabilitation of Dhaka-Mymensingh RHD (Bailor)-Kalir Bazar GC Road Ch. 00-6580m Upazila 
Trishal District Mymensingh.Road ID No: 361942007
</t>
  </si>
  <si>
    <t xml:space="preserve">48411018/33 </t>
  </si>
  <si>
    <t xml:space="preserve">Hasan Techno Builders Ltd
Sadar,Comilla,PO: 3500.
</t>
  </si>
  <si>
    <t xml:space="preserve">  hassanbuildersltd@gmail.com</t>
  </si>
  <si>
    <t xml:space="preserve">Remaining works of Dhaka-Mym.H/Way (Seed Store GC)-Shakhipur H/Q Road (Bhaluka 
Portion) Road Ch. 00-13700m Upazila Bhaluka District Mymensingh.Road ID No-361132007.
</t>
  </si>
  <si>
    <t xml:space="preserve">210382184/296 </t>
  </si>
  <si>
    <t xml:space="preserve">Salman Enterprise
Sarishabari,Jamalpur.
</t>
  </si>
  <si>
    <t xml:space="preserve">Rehabilitation of Keshorgonj GC-Madhupur GC Road Ch.00- 9440m. Upazila Fulbaria, District : 
Mymensingh, Road ID NO. 361202007 [Salvage Amount Tk : 1704178.00].
</t>
  </si>
  <si>
    <t xml:space="preserve">Sepl-MSB (JV)                                
Kacharighat,Mymensingh.
</t>
  </si>
  <si>
    <t xml:space="preserve">  seplmsbjv2021@gmail.com</t>
  </si>
  <si>
    <t xml:space="preserve">Rehabilitation of Nandail HQ-Dewanganj GC Road Ch.00- 16100m. Upazila Nandail District Mymensingh Road ID NO. 361722001  [ Salvage Amount Tk : 2571809.00].
</t>
  </si>
  <si>
    <t xml:space="preserve">Rehabilitation of Gouripur-Bukainagar UP Road from Ch. 125-1400m Under Gouripur Upazila   
Mymensingh Road ID No.361233004.
</t>
  </si>
  <si>
    <t xml:space="preserve">3319220/200 </t>
  </si>
  <si>
    <t>18/01/2022</t>
  </si>
  <si>
    <t xml:space="preserve">M/S. Proshad Enterprise
Fulbaria,Mymensingh
</t>
  </si>
  <si>
    <t>bishwajitproshad@gmail.com</t>
  </si>
  <si>
    <t xml:space="preserve">Rehabilitation of Trishal UP-Katakhali Bazar Road Via Dhanikhola UP at Ch. 3100-4050m Under 
Trishal Upazila Mymensingh Road ID No.361943003.
</t>
  </si>
  <si>
    <t xml:space="preserve">3285810/600 </t>
  </si>
  <si>
    <t>24/01/2022</t>
  </si>
  <si>
    <t>Sadek Enterprise  Gouripur,Mymensingh</t>
  </si>
  <si>
    <t>sadekenterprise44@gmail.com</t>
  </si>
  <si>
    <t>Construction of upazila Muktijoddha Complex Bhabon at Dhobaura Upazila under Mymensingh District</t>
  </si>
  <si>
    <t>31/08/2020</t>
  </si>
  <si>
    <t>Noor Hossain-Snaha Enterprise (JV) Sadar,Mymensingh</t>
  </si>
  <si>
    <t>egp.nhsejv@gmail.com</t>
  </si>
  <si>
    <t>Construction of Upazila Muktijoddha Complex Bhaban at Sadar Upazila under Mymensingh District.</t>
  </si>
  <si>
    <t>Md. Noor Hossain</t>
  </si>
  <si>
    <t>noorhossain61@gmail.com</t>
  </si>
  <si>
    <t>M/s Snaha Enterprise</t>
  </si>
  <si>
    <t>ms.snahaenterprise1972@gmail.com</t>
  </si>
  <si>
    <t>Multiplex-Readoy (JV) FUlbaria,Mymensingh</t>
  </si>
  <si>
    <t>egp.mmemrejv@gmail.com</t>
  </si>
  <si>
    <t>Construction of Upazila Muktijoddha Complex Bhaban at Ishwarganj Upazila under Mymensingh District.</t>
  </si>
  <si>
    <t>M/S. MULTIPLEX ENTERPRISE</t>
  </si>
  <si>
    <t xml:space="preserve">  awal4855@gmail.com</t>
  </si>
  <si>
    <t>M/S. Readoy Enterprise</t>
  </si>
  <si>
    <t xml:space="preserve">  egp.readoyent@gmail.com</t>
  </si>
  <si>
    <t>M/S. Taital Enterprise Gaffargaon,Mymensingh</t>
  </si>
  <si>
    <t>taitalenterprise@gmail.com</t>
  </si>
  <si>
    <t>Rehabilitation of 2x4.50mx4.00m RCC Box Culvert on Mymensingh-Netrokona RHD Denga-Tarakanda GC Road Gouripur Part at Ch. 1230m under Gouripur Upazila District Mymensingh. Road ID No 361232007.</t>
  </si>
  <si>
    <t>M/S. Falguni Brothers  Phulpur,Mymensingh</t>
  </si>
  <si>
    <t>1. a .Excavation of Sidhla Khal at Ch.0.00m - 1717.075m. b Construction of Reference Line Considering 4 Nos and TBM Considering 300mmx300mm and 8 Nos Union Sidhla Under Gouripur Upazila Dishtrict Mymensingh</t>
  </si>
  <si>
    <t>24/05/2020</t>
  </si>
  <si>
    <t>M/S. Liton Enterprise   Gaffargaon,Mymensingh</t>
  </si>
  <si>
    <t>mslitonenterprise1984@gmail.com</t>
  </si>
  <si>
    <t>1. a .Excavation of Gowri Khal at Ch.0.00m - 1165.281m. b Construction of Reference Line Considering 3 Nos and TBM Considering 300mmx300mm and 6 Nos Union Tarati Under Muktagacha Upazila Dishtrict Mymensingh</t>
  </si>
  <si>
    <t>M/S. B.M Enterprise  Gaffargaon,Mymensingh</t>
  </si>
  <si>
    <t>msbmenterprise1965@gmail.com</t>
  </si>
  <si>
    <t>1. a Re-excavation of Zilki Govt. Primary School Pond. b Construction of 1 Nos Ghatla 11.60 m X 3.50 m X 3.90 m for Zilki Govt. Primary School Pond. 2. a Re-excavation of Taltola Govt. Primary School Pond. b Construction of 1 Nos Ghatla 11.60 m X 3.50 m X 3.90 m for Taltola Govt. Primary School Pond. 3. a Re-excavation of Thaponhala Govt. Primary School Pond. b Construction of 1 Nos Ghatla 11.60 m X 3.50 m X 3.90 m for Thaponhala Govt. Primary School Pond. Under Trishal Upazila Dishtrict Mymensingh</t>
  </si>
  <si>
    <t>M/S Ammajan Enterprise      Purba Medni, Netrokona</t>
  </si>
  <si>
    <t>egp.ammajanenterprise@gmail.com</t>
  </si>
  <si>
    <t>1. a. Re-excavation of Kakni Mosjid Pond Union Kakni. b. Construction of 1 Nos Ghatla 13.40 m X 5.00 m X 4.80 m for Kakni Mosjid Pond Union Kakni . 2. a. Re-excavation of Bokshimul Mosjid Pond Union Madhupur. b. Construction of 1 Nos Ghatla 12.80 m X 4.00 m X 4.50 m for Bokshimul Mosjid Pond Union Madhupur Under Tarakanda Upazila District Mymensingh</t>
  </si>
  <si>
    <t>M/S. Maria Enterprise                        Sadar,Mymensingh</t>
  </si>
  <si>
    <t>1. a. Re-excavation of Gafargaon Mohila College Pond Union Saltia. b. Construction of 1 Nos Ghatla 11.60 m X 5.00 m X 3.90 m at Gafargaon Mohila College Pond Union Saltia. 2. a. Re-excavation of Uthia Bazar Mosjid Pond Union Langair. b Construction of 1 Nos Ghatla 12.80 m X 4.00 m X 4.50 m for Uthia Bazar Mosjid Pond Union Langair. 3. a. Re-excavation of Rouha Jame Mosjid Pond Union Saltia. b. Construction of 1 Nos Ghatla 13.40 m X 5.00 m X 4.80 m for Rouha Jame Mosjid Pond Union Saltia. 4. a Re-excavation of Bir Kharwa Mosjid Pond Union Mashakhali. b. Construction of 1 Nos Ghatla 13.40 m X 5.00 m X 4.80 m for Bir Kharwa Mosjid Pond Union Mashakhali Under Gaffargaon Upazila District Mymensingh</t>
  </si>
  <si>
    <t>26/11/2021</t>
  </si>
  <si>
    <t xml:space="preserve">M/S. Toma Enterprise
Mymensingh Sadar
Mymensingh
</t>
  </si>
  <si>
    <t xml:space="preserve">1. a Re-excavation of Dholiya Helim Khan Jame mosque Pond Union Dholiya. b Construction of 01 Nos Ghatla 15.20 m X 
  4.00 m X 5.40 m at Dholiya Helim Khan Jame mosque Pond Union Dholiya. 2. a Re-excavation of Boraid boro Jame mosque 
  Pond Union Dholiya. b Construction of 01 Nos Ghatla 9.80 m X 5.00 m X 3.00 m at Boraid boro Jame mosque Pond Union 
 Dholiya.Under Bhaluka Upazila District Mymensingh..
</t>
  </si>
  <si>
    <t xml:space="preserve">2680900/000 </t>
  </si>
  <si>
    <t>M/S. Lovely Enterprise Kendua,Netrakona</t>
  </si>
  <si>
    <t>abul50113@gmail.com</t>
  </si>
  <si>
    <t>Construction of of Muktijuddho Smriti Shoudh at Kaki UP at Dadra Village Smriti Memorial Museam</t>
  </si>
  <si>
    <t>M/s. Maria Enterprise</t>
  </si>
  <si>
    <t>Construction of Muktijuddho Smriti Soudho at Shosha of Tarati Union Under Muktagacha Upazila District Mymensingh</t>
  </si>
  <si>
    <t xml:space="preserve">M/S IBTIHAJ ENTERPRISE </t>
  </si>
  <si>
    <t>msibtihajenterprise@gmail.com</t>
  </si>
  <si>
    <t>Construction of Muktijuddho Smriti Soudho at Patchpai Para of Habirbari Union Under Bhaluka Upazila District Mymensingh</t>
  </si>
  <si>
    <t>M/S Mamun Enterprise</t>
  </si>
  <si>
    <t>mamunenterprise89@gmail.com</t>
  </si>
  <si>
    <t>Construction of Muktijuddho Smriti Soudho at Baju Bazar of Birulia Union Under Bhaluka Upazila District Mymensingh</t>
  </si>
  <si>
    <t>M/S. ABDUL MOZID</t>
  </si>
  <si>
    <t>egp.abdulmozid@gmail.com</t>
  </si>
  <si>
    <t>Construction of Muktijuddho Memorial Museum at Sonar Bangla Digree College Under Bhaluka Upazila District Mymensingh</t>
  </si>
  <si>
    <t>M/S. Jerin Enterprise Sherpur,Bogra</t>
  </si>
  <si>
    <t>Construction of Two (2) Storied Rural Market Building With 04 Storied Foundation in Baghitola Hat Under Haluaghat Upazila Dist.-Mymensingh</t>
  </si>
  <si>
    <t>13/12/2020</t>
  </si>
  <si>
    <t>M/S. Mahbub Enterprise Natun Bazar,Mymensingh</t>
  </si>
  <si>
    <t>mahbubenterprise1963@gmail.com</t>
  </si>
  <si>
    <t>Construction of Two 02 Storied Rural Market Building With 04 Storied Foundation in in Pashar Bazar.Under Gauripur Upazila Dist- Mymensingh</t>
  </si>
  <si>
    <t>egp.nhsejv2@gmail.com</t>
  </si>
  <si>
    <t>Construction of Two 02 Storied Rural Market Building With 04 Storied Foundation in Bowla Bazar.Under Phulpur Upazila Dist- Mymensingh</t>
  </si>
  <si>
    <t>DCL &amp; PE (JV)  Fulbaria,Mymensingh</t>
  </si>
  <si>
    <t>proshad.dcl@gmail.com</t>
  </si>
  <si>
    <t>Construction of Two 02 Storied Rural Market Building With 04 Storied Foundation in Achhim Bazar.Under Fulbaria Upazila Dist- Mymensingh</t>
  </si>
  <si>
    <t>Dhaly Construction Ltd.</t>
  </si>
  <si>
    <t>dhaly07@gmail.com</t>
  </si>
  <si>
    <t>M/S. PROSHAD ENTERPRISE</t>
  </si>
  <si>
    <t>Construction of Two 2 Storied Rural Market Building With 04 Storied Foundation in kali Bazar Under Nandail UpazilaDist.-Mymensingh</t>
  </si>
  <si>
    <t>Maliha Trade International   Uttara,Dhaka-1230</t>
  </si>
  <si>
    <t>malihatrade@malihabd.com</t>
  </si>
  <si>
    <t>Construction of Two 02 Storied Rural Market Building With 04 Storied Foundation in Mahmudpur Bazar.Under Bhaluka Upazila Dist- Mymensingh</t>
  </si>
  <si>
    <t>19/08/2021</t>
  </si>
  <si>
    <t xml:space="preserve">K.K Enterprise-B.A.K                         Dhaka-1000.
</t>
  </si>
  <si>
    <t>mkkebakcjv@gmail.com</t>
  </si>
  <si>
    <t xml:space="preserve">Construction of Two 2 Storied Rural Market Building With 04 Storied Foundation in Sharuapara 
BazarUnder Dhobaura Upazila Dist.-Mymensingh. 
</t>
  </si>
  <si>
    <t xml:space="preserve">22455573/24 </t>
  </si>
  <si>
    <t xml:space="preserve">M/S. Bhawal Construction
Mymensingh Sadar, Mymensingh.
</t>
  </si>
  <si>
    <t xml:space="preserve">(a) Construction of WRS 6V-(1.5mx2.0m) at (Ch. 0+410km), (b) Construction of WMCA office 
12.0mx6.0m, (c) Electrical Works of WMCA office, (d) Supply of office Furniture of WMCA office,( e) Documentation of work of Boider Beel Sub-Project SP ID-720230 Under Upazila Nandail District Mymensingh
</t>
  </si>
  <si>
    <t xml:space="preserve">17947726/33 </t>
  </si>
  <si>
    <t>24/10/2022</t>
  </si>
  <si>
    <t xml:space="preserve">Baset Prokousholi-Md. Madan,Netrakona
</t>
  </si>
  <si>
    <t>rakib.cgtinbary@gmail.com</t>
  </si>
  <si>
    <t xml:space="preserve">a) Construction of WRS 4V-1.5mx1.8m at Ch. 0150km b) Construction of WMCA office 12.0mx6.0m, c) Electrical Works of WMCA office, d) Supply of office Furniture of WMCA office, e) Documentation of work of Longka Khal Sub-Project SP ID-72036 Under Upazila Gouripur District Mymensingh
</t>
  </si>
  <si>
    <t xml:space="preserve">12864252/234 </t>
  </si>
  <si>
    <t>19/012022</t>
  </si>
  <si>
    <t>Rezvi Construction Ltd-Md. Abdul Hamid Bacchu (JV) Gaffargaon,Mymensingh</t>
  </si>
  <si>
    <t>rclahbjv2020@gmail.com</t>
  </si>
  <si>
    <t>Construction of 78.125m Long PSC Girder Bridge over Shutia river on Jamal Masterer Bari Paithol-Gaffargaon Wahab Masterer Bari Rajoi-Bhaluka road at Ch.1140m Under Gaffargaon Upazila District Mymensingh Road ID No.361225218</t>
  </si>
  <si>
    <t>REZVI CONSTRUCTION LTD.</t>
  </si>
  <si>
    <t>Md. Abdul Hamid Bachu</t>
  </si>
  <si>
    <t>egpabdulhamidbchu@gmail.com</t>
  </si>
  <si>
    <t>MEC Engineers &amp; Construction Ltd  Uttara,Dhaka.</t>
  </si>
  <si>
    <t>meclbd84@gmail.com</t>
  </si>
  <si>
    <t>Construction of 15 (Fifteen) Storied Dormitory Cum Guest House For National Academy for Primary Education (NAPE) At Mymensingh</t>
  </si>
  <si>
    <t>31/05/2023</t>
  </si>
  <si>
    <t>M/S. Chowdhury Enterprise Sardarpara,Jamalpur</t>
  </si>
  <si>
    <t>Construction of 90.0m Long PSC Girder Bridge on Bhoradoba New Busstand-Julur Bazar Road at Ch. 4200m under Bhaluka Upazila District Mymensingh. Road ID-361134036.</t>
  </si>
  <si>
    <t>M/S. Musfiqur Rahman (Kanchan) &amp; M/S. Nishat Enterprise (JV)   Nandail,Mymensingh</t>
  </si>
  <si>
    <t>kanchannandnishatjv2019@gmail.com</t>
  </si>
  <si>
    <t>Construction of 96.0m Long Kaliganj PSC Girder Bridge on Mymensingh-Kishoreganj R&amp;H Tarail Road &amp; Lailar Bazar Tareghat Bazar Road at Ch.4000m under Nandail Upazila District Mymensingh. Road ID-361724089.</t>
  </si>
  <si>
    <t>M/S Musfiqur Rahman (Kanchan)</t>
  </si>
  <si>
    <t>M/S. Nishat Enterprise</t>
  </si>
  <si>
    <t>M/S. S.R.S Construction Sadar,Jamalpur</t>
  </si>
  <si>
    <t>Construction of 72.0m Long RCC Girder Bridge over Shoshio Khal on Ghoshgoan UP Ghoshgoan GC- Charuapara via Bagpara Bazar &amp; Saddam Bazar at Ch. 1400m Road ID-361163017 under Dhobaura Upazila District Mymensingh.</t>
  </si>
  <si>
    <t>21/04/2021</t>
  </si>
  <si>
    <t>M/S. Mirza Construction-Salman Enterprise (JV) Sarishabari, Jamalpur</t>
  </si>
  <si>
    <t>mmcsejv@gamil.com</t>
  </si>
  <si>
    <t>Construction of 96.0m Long PSC Girder Bridge over Khiru River on Amirbari UP-Mirdar Bazar Road at Right Side of Hamidbari Road at Ch. 2890m under Trishal Upazila District Mymensingh. Road ID-361943015</t>
  </si>
  <si>
    <t>16/06/2020</t>
  </si>
  <si>
    <t>M/S Mirza Construction</t>
  </si>
  <si>
    <t>SALMAN ENTERPRISE</t>
  </si>
  <si>
    <t>M/S. Shohel Enterprise Gaffargaon,Mymensingh</t>
  </si>
  <si>
    <t>Construction of 96.0m Long PSC Girder Bridge over Mathia River on Nowdanga Bazar to Bholar Algi Road at Ch. 0500m under Gouripur Upazila District Mymensingh. Road ID-361234057.</t>
  </si>
  <si>
    <t>Construction of 96.0m Long PSC Girder Sukhijuri Bridge on Bilvadera-Darilosna Link Road &amp; Musulli Road at Ch.1600m under Nandail Upazila District Mymensingh. Road ID-361724081.</t>
  </si>
  <si>
    <t xml:space="preserve">MAH-MAE (JV)
Gaffargaon,Mymensingh.
</t>
  </si>
  <si>
    <t>egp.mahmaejv@gmail.com</t>
  </si>
  <si>
    <t xml:space="preserve">1. Minor Maintenance of 140m long PC Girder Bridge on Mymensingh Took RHD (Health Complex)-Dewangonj GC Road at Chainage 4877m Road ID 361222001,2. Minor Maintenance of 80.7m long PC Girder on Mymensingh Took RHD (Health Complex)-Dewangonj GC Road at Chainage 5288 Road ID 361222001,3. Minor Maintenance of 87.1m long PC Girder Bridge on Goyespur GC-Boroihati GC Road at Chainage 6300m Road ID 361222009 Under Gaffargaon Upazila District Mymensingh..
</t>
  </si>
  <si>
    <t xml:space="preserve">19834527/897 </t>
  </si>
  <si>
    <t>Shajahan Ali-Saiful Islam (JV)  Sadar,Mymensingh</t>
  </si>
  <si>
    <t>egp.sasijv@gmail.com</t>
  </si>
  <si>
    <t>Const. of 75m Long PSC Girder Bridge over Norsunda river on Udla Bazar connecting road at Ch. 3900m under Nandail Upazila District Mymensingh Road ID 361724094</t>
  </si>
  <si>
    <t>Md. Shajahan Ali</t>
  </si>
  <si>
    <t>shajahanali1965@gmail.com</t>
  </si>
  <si>
    <t>Mominul Haque-Swarna Bricks (JV)   Sadar,Mymensingh</t>
  </si>
  <si>
    <t>egp.mhsbjv@gmail.com</t>
  </si>
  <si>
    <t>Const. of 100m Long RCC Girder Bridge over jolvurunga river on Achintopur UP-Valukapur road at Ch. 3800m under Gouripur Upazila District Mymensingh Road ID 361233025</t>
  </si>
  <si>
    <t>M/S Mominul Hoque</t>
  </si>
  <si>
    <t>M/s Swarna Bricks</t>
  </si>
  <si>
    <t>Const. of 45m Long PSC Girder Bridge over Norsunda river on Nandail-Jahangirpur via Garua and chanpur Amudabad GPS road in Purhori Village at Ch.613m under Nandail Upazila District Mymensingh Road ID 361724090</t>
  </si>
  <si>
    <t>M/S. Nihad Builders &amp; Suppliers ,Mymensingh</t>
  </si>
  <si>
    <t>nihadsalmandunon@yahoo.com</t>
  </si>
  <si>
    <t>Construction of RCC Drain with Outfall at Tatakanda Bazar Under Tarakanda Upazila Dist Mymensingh Length - 214m.</t>
  </si>
  <si>
    <t>1 Construction of  RCC Drain on Dhobaura Bazar Main road Front Side from Ch.300-620m. Under Dhobaura Upazila Dist Mymensingh</t>
  </si>
  <si>
    <t>M/S. Maria Enterprise  Sadar,Mymensingh</t>
  </si>
  <si>
    <t>1. Construction of Public Toilet at Tarakanda Bus Stand Under Tarakanda Upazila Dist. Mymensingh. 2. Construction of Public Toilet at Tarakanda GC Under Tarakanda Upazila Dist. Mymensingh</t>
  </si>
  <si>
    <t>M/S. Naser Enterprise Fulbaria Road,Mymensingh</t>
  </si>
  <si>
    <t>msnaserenterprise@gmail.com</t>
  </si>
  <si>
    <t>1 Development of RCC Drain on Dhobaura Bazar Main road Front Side Length 287m. 2 Development of RCC Drain on Dhobaura Bazar Internal road Side Length 650m. 3 Development of RCC Drain on Dhobaura Upazila H/Q-Shoshan Ghat via play Ground Length 16m. Under Dhobaura Upazila Dist Mymensingh</t>
  </si>
  <si>
    <t>29/01/2020</t>
  </si>
  <si>
    <t>M/S. S.R.S Construction  Sadar,Mymensingh</t>
  </si>
  <si>
    <t>26/09/2019</t>
  </si>
  <si>
    <t>M/S. Tura Enterprise  Sadar,Mymensingh</t>
  </si>
  <si>
    <t>egp.turaenterprise@gmail.com</t>
  </si>
  <si>
    <t>Construction of Tarakanda Bazar Goil RCC Road at Ch. 00-120m under Tarakanda Upazila District Mymensingh.</t>
  </si>
  <si>
    <t>M/S. Proshad Enterprise  Fulbaria,Mymensingh</t>
  </si>
  <si>
    <t>Construction of Union Land office at Shinghashor Union Under Phulpur Upazila Shinghashor Union Under Phulpur Upazila under Construction of Town and union Land office across the Country at District Mymensingh.</t>
  </si>
  <si>
    <t>M/S. Hanif Enterprise Trishal,Mymensingh</t>
  </si>
  <si>
    <t>egp.hanifenterprise@gmail.com</t>
  </si>
  <si>
    <t>Construction of Boundary Wall and Land Development for a Rampur &amp; Mothbari union Bhumi Office under Trishal Upazila of Mymensingh District under Construction of Town and Union Land Office across the Country Project.</t>
  </si>
  <si>
    <t>Construction of Union Land office at BISHKA &amp; RUMPUR Union Under Tarakandha Upazila RASHULPUR Union Under Gaffargaon Upazila under Construction of Town and union Land office across the Country at District Mymensingh.</t>
  </si>
  <si>
    <t>26/11/2018</t>
  </si>
  <si>
    <t>M/S. Bhuiyan Traders  Kendua,Netrakona</t>
  </si>
  <si>
    <t>bdrezaul91@yahoo.com</t>
  </si>
  <si>
    <t>Construction of Union Land office at SADAR &amp; CHANDIPASHA Union Under Nandail Upazila at District Mymensingh.</t>
  </si>
  <si>
    <t>M/S. Samiron Cwdhury  Ukilpara,trakona</t>
  </si>
  <si>
    <t>samironchowdhury210@yahoo.com</t>
  </si>
  <si>
    <t>a Improvement with Protection Work of Khanbahadur Ismail road Dakerchar Natun Bazar-Thapanhala Sarkari Prathomic Biddaloy road Ch.2180- 2930m. Road ID No.361944071 b Improvement of Kathal Kachari-Kowari Kanda road Salamer Bari to Adarsho Shishu Academy School road Ch.435- 1435m. Road ID No.361944008 c Improvement of Dhaka-mymensingh RHD Bogamari-Charagali College via Rudragram road Ch.700 - 1700m. Road ID No.361944066 Under Trishal Upazilla District Mymensingh</t>
  </si>
  <si>
    <t>M/S. Jhim Jhum Enterprise  Gouripur,Mymensingh</t>
  </si>
  <si>
    <t>mdshuhalranak@gmail.com</t>
  </si>
  <si>
    <t>Improvement of BC road of Vandari bazar-Latiamari bazar road Ch.00- 800m. Road ID No.361315082 Under Ishawareganj Upazilla District Mymensingh</t>
  </si>
  <si>
    <t>Md. Sirajul Islam Kotwali,Mymensingh</t>
  </si>
  <si>
    <t>mdsherajulislam63@gmail.com</t>
  </si>
  <si>
    <t>Improvement of BC Road Work of of Bororchar UP-Ramvadrapur Bazar via Diggripara road Ch. 3750- 5400m. Road ID No.361523016 Under Sadar Upazilla District Mymensingh</t>
  </si>
  <si>
    <t>16/01/2020</t>
  </si>
  <si>
    <t>Unique Consortium Sadar,Jamalpur</t>
  </si>
  <si>
    <t>uniqueconsortium5@gmail.com</t>
  </si>
  <si>
    <t>Improvement of BC road of Mogoltuli highschool -Syedpara-Khamarpara road Ch.00- 1000m. Road ID No.361655123 Under Muktagacha Upazilla District Mymensingh</t>
  </si>
  <si>
    <t>M/S. Shapla Enterprise &amp; Alamgir Enterprise (JV) Muktagacha,Myemensingh</t>
  </si>
  <si>
    <t>shapla alamgir.JV@gmail.com</t>
  </si>
  <si>
    <t>a Improvement of BC Road Work of Muktagacha-Fulbaria R&amp;H Samader Dokan-Bondagoalia Natun Bazar Via Ria Bricks road Ch.00- 950m. Road ID No.361655115 b Improvement of BC Road Work of Kashimpur Khamer Atorer More-Goliea Tajpur road Ch.1000- 1620m. Road ID No.361654131 c Improvement of BC Road Work of Baniakazi Bot Tola-Bashna Nayeb Ali Bari road Ch.00- 450m. Road ID No.361654176 Under Muktagacha Upazilla District Mymensingh</t>
  </si>
  <si>
    <t>M/S SHAPLA ENTERPRISE</t>
  </si>
  <si>
    <t>abmzahirul@gmail.com</t>
  </si>
  <si>
    <t>M/s Alamgir Enterprise</t>
  </si>
  <si>
    <t>M/S. Sharia Enterprise Sadar,Mymensingh</t>
  </si>
  <si>
    <t>ms.shariaenterprise@gmail.com</t>
  </si>
  <si>
    <t>Improvement of BC Road Work of Baghber UP Monshirrhat GC- Ershad Bazar Via Goloivanga road Ch. 00- 1415m. Road ID No.361163006 Under Dhobaura Upazilla District Mymensingh SALVAGE AMOUNT TK.339058.00</t>
  </si>
  <si>
    <t>Mirza Answer Uddin Beg Haluaghat,Mymensingh</t>
  </si>
  <si>
    <t>mirza.answer.uddin.beg@gmail.com</t>
  </si>
  <si>
    <t>Improvement of BC Road Work of Dhobaura-Guatola GCCR road to Dhobaura-Chariakanda road Star from jonab Ali Masterer Bari Bindubashini School road Ch. 00- 670m. Road ID No.361164004 Under Dhobaura Upazilla District Mymensingh SALVAGE AMOUNT TK.128117.00</t>
  </si>
  <si>
    <t>20/11/2019</t>
  </si>
  <si>
    <t>M/S. Uzzal Enterprise Sarishabari,Jamalpur</t>
  </si>
  <si>
    <t>uzzalenterpriseegp@gmail.com</t>
  </si>
  <si>
    <t>Improvement of RCC Work of Imadpur Bus Stand to Sarker Bari road Ch. 00- 211m. Road ID No.361814170 Under Phulpur Upazilla District Mymensingh</t>
  </si>
  <si>
    <t>M/S. Shuhel Enterprise Gouripur,Mymensingh</t>
  </si>
  <si>
    <t>sohel1021988@gmail.com</t>
  </si>
  <si>
    <t>Improvement of BC road of Charpara bazar kodomtola-Bridebstan via charpara shibmondir road Ch.250- 800m. Road ID No.361315081 Under Ishawareganj Upazilla District Mymensingh</t>
  </si>
  <si>
    <t>AN JVCA      Trishal,Mymensingh</t>
  </si>
  <si>
    <t>egp.anjv19@yahoo.com</t>
  </si>
  <si>
    <t>a Improvement of Trishal Balipara road-Kajir Kanda GPS road Haider Masterer Bari road Ch.1000- 1600m. Road ID No.361945073 b Improvement of Munshipara-Bocabil road RHD road Start from East Side road Ch.00- 1600m. Road ID No.361944004 c Improvement of Sangkibanga RHD-Narayanpur-Konabakhail road via Mathalia Bari Ghat road Ch.00- 500m. Road ID No.361944106 d Improvement of Alhori Bridge-Purabari road via Kharhor road Ch.1000- 1750m. Road ID No.361944035 e Improvement of Trishal GC-Dhaka Mymensingh RHD chaler Ghat Bazar road Ch.3200 -4200m. Road ID No.361944053 Under Trishal Upazilla District Mymensingh SALVAGE AMOUNT TK. 59830.00</t>
  </si>
  <si>
    <t>M/S. Tanvir Enterprise  Golgonda,Mymensingh</t>
  </si>
  <si>
    <t>tanverenterprise1984@gmail.com</t>
  </si>
  <si>
    <t>Improvement of BC road of Nasti Bazar-Dipganj bazar road Ch.00- 981m. Road ID No.361315084 Under Ishawareganj Upazilla District Mymensingh</t>
  </si>
  <si>
    <t>Improvement of BC road of Kondorppur pacca road-Kotiar mor hoye jalkhana road Ch.00- 1000m. Road ID No.361525284 Under Sadar Upazilla District Mymensingh</t>
  </si>
  <si>
    <t>Improvement of BC road of Moktijoddha bazar-Jogir Algi Anamuls house road Ch.00- 500m. Road ID No.361525287 Under Sadar Upazilla District Mymensingh. Salvage Cost Tk.338851</t>
  </si>
  <si>
    <t>M/S. Farida Enterprise             Madargonj,Jamalpur</t>
  </si>
  <si>
    <t>foridaenterprise13@gmail.com</t>
  </si>
  <si>
    <t>Improvement of BC Road Work of of Harirampur-Goyeshpur road Ch.00- 1000m. Road ID No.361654024 Under Muktagacha Upazilla District Mymensingh</t>
  </si>
  <si>
    <t>18/04/2019</t>
  </si>
  <si>
    <t>M/S. S.B Enterprise Gaffargaon,Mymensingh</t>
  </si>
  <si>
    <t>Improvement of BC road of Patlashi-Talali road With Baten Shaheber Bari Link road Ch.00- 1000m. Road ID No.361225038 Under Gaffargaon Upazilla District Mymensingh.</t>
  </si>
  <si>
    <t>20/08/2019</t>
  </si>
  <si>
    <t>Improvement of BC road of Gabor Boali-Sripur jithor road Ch.00- 1000m. Road ID No.361314032 Under Ishawareganj Upazilla District Mymensingh</t>
  </si>
  <si>
    <t>M/S. Fouzia Enterprise   Sadar,Mymensingh</t>
  </si>
  <si>
    <t>egp.fouziaenterprise@gmail.com</t>
  </si>
  <si>
    <t>Improvement of Trishal Fulbaria Chikon to Ragunathpur road Sangbadik Mukhlesur Rahmaner Bari Road at Ch.1500-2400m. Under Trishal Upazila District Mymensingh Road ID No.361944064</t>
  </si>
  <si>
    <t>Improvement of Gofakuri Bazar-Babupur Bazar Road Babupur Puraton Moshjid to start from awal Memberer Bari Road at Ch.00-1000m. Under Trishal Upazila District Mymensingh Road ID No.361944082</t>
  </si>
  <si>
    <t>MBT-MSBE (JV)   Gaffargaon,Mymensingh</t>
  </si>
  <si>
    <t xml:space="preserve">  egp.mbtmsbejv@gmail.com</t>
  </si>
  <si>
    <t>Maintenance of Shibganj GC-Goyeshpur GC Road at Ch.4000-7800m. Under Gaffargaon Upazila District Mymensingh. Road ID No.361222002 SALVAGE AMOUNT TK.1549238.00</t>
  </si>
  <si>
    <t>M/S. S.B Enterprise                     Gaffargaon, Mymensingh.</t>
  </si>
  <si>
    <t>M/S. Bappy Traders Gaffargaon,Mymensingh</t>
  </si>
  <si>
    <t>MAHB-MAE (JV)                      Gaffargaon,Mymensingh</t>
  </si>
  <si>
    <t>egp.mahbmaejv@gmail.com</t>
  </si>
  <si>
    <t>Maintenance of Shibganj GC-Goyeshpur GC Road at Ch.7800-12000m. Under Gaffargaon Upazila District Mymensingh. Road ID No.361222002 SALVAGE AMOUNT TK.4417847.00</t>
  </si>
  <si>
    <t>14/05/2021</t>
  </si>
  <si>
    <t>M/s. Annarakom Enterprise</t>
  </si>
  <si>
    <t>Shila Enterprise         Nandail,Mymensingh</t>
  </si>
  <si>
    <t>ms.shilaenterprise@yahoo.com</t>
  </si>
  <si>
    <t>a Improvement of BC road of Sayedpur-Kahalgaon road Ch.3850m-4200m Road ID 361204017 b Improvement of BC road of Kalirpar RHD-PDB Bazar via Patili Senior Madrasha road Ch.1000-2250m Road ID 361205070 Under Upazila Fulbaria District Mymensingh.</t>
  </si>
  <si>
    <t>MMH-MHE(JV)                              Fulbaria Bazar, Fulbaria, Mymensingh</t>
  </si>
  <si>
    <t>egp.mmhmhejv@gmail.com</t>
  </si>
  <si>
    <t>Improvement of a Katubkhana-Chankanda Road By BC Ch.500m-1000m Road ID 361204009 b Fulbaria UP- Ichail natun bazar via taltola bazar road By BC Ch.1700m-2200m Road ID 361204082 c Andhariapara-Kanairpar road By BC Ch.00m-550m Road ID 361205035 d Andariapara-Fulbaria bazar road By BC Ch.500m-1500m Road ID 361204039 Under Upazila Fulbaria District Mymensingh.</t>
  </si>
  <si>
    <t>24300814/348</t>
  </si>
  <si>
    <t>14/06/2021</t>
  </si>
  <si>
    <t>M/S. Readoy Enterprise Fulbaria,Mymensingh</t>
  </si>
  <si>
    <t>egp.readoyent@gmail.com</t>
  </si>
  <si>
    <t>Improvement of Sirta Up-Ambikagonj GC Road By BC Ch.00m-2271m Road ID 361524019 under upazila sadar District Mymensingh.</t>
  </si>
  <si>
    <t>M/S. Mahbuba Enterprise   Muktagacha,Mymensingh</t>
  </si>
  <si>
    <t>jahiroul84@gmail.com</t>
  </si>
  <si>
    <t>Improvement of a Chechua Shibgonj road to Balbari Mosqe via Ragunathpur GPS By BC Ch.1010m-1260mRoad ID 361654177 b Chachua-Shibgonj bania - Gorshail GPS By BC Ch.750m-1500m Road ID 361655096 c fakir gong bazar-Ragunath pur bazar via charpara S. H . Madrasha By BC Ch.500m-750m Road ID 361654095 Under Upazila Muktagacha District Mymensingh.</t>
  </si>
  <si>
    <t>Md. Chan Mahmood                        Fulbaria,Mymensingh</t>
  </si>
  <si>
    <t>mdchanmahmood@gmail.com</t>
  </si>
  <si>
    <t>Improvement of BC Road of Char Radhakanai-Baruka road Ch1080-2150m Under Fulbaria Upazila District Mymensingh. Road ID-361204005 SALVAGE AMOUNT TK 2287042.00</t>
  </si>
  <si>
    <t xml:space="preserve">Sura International
Sadar,,Mymensingh.
</t>
  </si>
  <si>
    <t>surainternationalbd@gmail.com</t>
  </si>
  <si>
    <t xml:space="preserve">Improvement of BC Road of Anayetpur-Nishindapar via Napiter Ghat road Ch00-500m Under Fulbaria Upazila District Mymensingh.(Road ID-361204078).
</t>
  </si>
  <si>
    <t xml:space="preserve">Improvement of BC Road of Bakta Bazar- Izzla Khal via Kachichura road Ch00-500m Under Fulbaria Upazila District Mymensingh.(Road ID-361204044).
</t>
  </si>
  <si>
    <t xml:space="preserve">M/S. Mirza Construction-Salman Enterprise (JV) Sarishabari,Jamalpur.
</t>
  </si>
  <si>
    <t>mmcandse@gmail.com</t>
  </si>
  <si>
    <t xml:space="preserve">Improvement of BC road of Mokspur UP-Khalabari Bazar Road Via Joynatali Road at Ch. 1735-5600m Under Trishal Upazila District Mymensingh Road ID No. 361943011.
</t>
  </si>
  <si>
    <t>21/05/2022</t>
  </si>
  <si>
    <t xml:space="preserve">  mirzaconstruction@yahoo.com</t>
  </si>
  <si>
    <t>M/S. Musfiqur Rahman (Kanchan) Solakia,Kishoregonj</t>
  </si>
  <si>
    <t>Construction of 75.00m Long PSC Girder Bridge over Mymensingh-Kishoregonj RHD-Balipara GC Road at Ch.7180m Under Ishwargonj Upazila District Mymensingh. Road ID-361312007</t>
  </si>
  <si>
    <t>M/S. Ma Enterprise Fulbaria,Mymensingh</t>
  </si>
  <si>
    <t>egp.maenterprise1987@gmail.com</t>
  </si>
  <si>
    <t>Improvement of BC Road of Kaladha UPPatia Bazar-Babuganj Bazar road Ch.00-1000m Under Fulbaria Upazila District Mymensingh. Road ID-361203012</t>
  </si>
  <si>
    <t>Improvement of BC road of Achintapur UP Headquarter to Mohishati Bazar Road from Ch.4470-6470m under Gouripur Upazila District Mymensingh. Road ID- 361233028</t>
  </si>
  <si>
    <t>M/S. Nimu Traders      Fulbaria,Mymensingh</t>
  </si>
  <si>
    <t>Improvement of BC Road of Fulbaria UP-Esail Natun Bazar via Taltola Bazar road Ch00-500m Under Fulbaria Upazila District Mymensingh. Road ID-361204082</t>
  </si>
  <si>
    <t>M/S. Zerin Enterprise Fulbaria,Mymensingh</t>
  </si>
  <si>
    <t>egp.zerinenterprise@gmail.com</t>
  </si>
  <si>
    <t>Improvement of BC Road of Fulbaria UP-Shibganj Bazar road Ch.5700-7200m Under Fulbaria Upazila District Mymensingh. Road ID-361203017</t>
  </si>
  <si>
    <t>Improvement of BC road of Gouripur UP- Shamgonj GC via Lamapara Road from Ch.700-4700m under Gouripur Upazila District Mymensingh. Road ID- 361233014</t>
  </si>
  <si>
    <t>M/S. Harun Enterprise Fubaria,Mymensingh</t>
  </si>
  <si>
    <t>harunenterprise1983@gmail.com</t>
  </si>
  <si>
    <t>Improvement of BC Road of Purabari-Harbaria road Ch00-500m Under Fulbaria Upazila District Mymensingh. Road ID-361205018</t>
  </si>
  <si>
    <t>Taher &amp; Sons (Pvt) Ltd-Md. Lal Mahmood, Joint Venture,                              Uttara,Dhaka-1203 &amp; Fulbaria,Mymensingh.</t>
  </si>
  <si>
    <t>tsllalmahmood19@gmail.com</t>
  </si>
  <si>
    <t>Construction of 50.0m Long RCC Girder Bridge over Narayanpur-Kashiganj GC Road at Ch. 550m under Trishal Upazila District Mymensingh. Road ID-361944062</t>
  </si>
  <si>
    <t>Taher &amp; Sons (Pvt) Ltd</t>
  </si>
  <si>
    <t>taherandsonspvtltd@yahoo.com</t>
  </si>
  <si>
    <t>Md. Lal Mahmood</t>
  </si>
  <si>
    <t>mdlalmahmood@gmail.com</t>
  </si>
  <si>
    <t>M/S. Mitu Traders Sarishabari,Jamalpur</t>
  </si>
  <si>
    <t>Construction of 40.0m Long RCC Girder Bridge over Kanihari Union Alongani Kalir Bazar Road on Pagalia River at Ch. 2600m under Trishal Upazila District Mymensingh. Road ID-361944072</t>
  </si>
  <si>
    <t>Construction of 81m Long PSC Girder Bridge on Mollika GC-Bharadoba Gatail RHD Uthura Bazar Road At Ch. 527m under Bhaluka Upazila District Mymensingh Road ID 361132009</t>
  </si>
  <si>
    <t>Niti Enterprise   Sadar,Mymensingh</t>
  </si>
  <si>
    <t>niti.enterprise@yahoo.com</t>
  </si>
  <si>
    <t>a Improvement of HBB road of Balia Taragai Sarkari Prathomic Biddaloy Connecting road Ch.00- 105m. School Code.303111204 b Improvement of HBB road of Bashati sarkari Prathomic Biddaloy Connecting road Ch.00- 440m. School Code.303110201 c Improvement of HBB road of Ghomgaon Sarkari Prathomic Biddaloy Connecting road Ch.00- 315m. School Code.303111006 d Improvement of HBB road of Rupashi Sarkari Prathomic Biddaloy Connecting road Ch.00- 215m. School Code.303111003 Under Phulpur Upazilla District Mymensingh</t>
  </si>
  <si>
    <t>M/S. Saiful Bricks           Fulbaria Road Mymensingh</t>
  </si>
  <si>
    <t>islamsaiful896@yahoo.com</t>
  </si>
  <si>
    <t>A. Improvement of Sidla UP-Hassanpur Bazar From Ch.6400-8600m Under Gouripur Upazilla District Mymensingh.Road ID No.-361233018B. Improvement of Gouripur UZ HQ - Dowhakhola UP Road via Ramgopalpur From Ch. 550-2550m Under Gouripur Upazilla District Mymensingh.Road ID No.-361233016</t>
  </si>
  <si>
    <t>Mdlalahood-MSjamirtraders (JV) Gouripur,Mymensingh</t>
  </si>
  <si>
    <t>Improvement of BC road of Sohagi UP-Khalbolla Bazar Road at Ch. 2121-7169m Under Ishwargonj Upazila District Mymensingh Road ID No. 361133007</t>
  </si>
  <si>
    <t xml:space="preserve">  mdlalmahmood@gmail.com</t>
  </si>
  <si>
    <t>M/S. Jamir Traders</t>
  </si>
  <si>
    <t>ahammadali825@gmail.com</t>
  </si>
  <si>
    <t>Improvement of BC road of Manikduba Bridge-Bonpara Natun Bazar Manikduba Setu-Bonpara Natun Bazar via Jafor Mondoler Para Puraton Brammaputra Nod road Ch.00m - 3500m. Under Sadar Upazila District Mymensingh Road ID No.361525126 SALVAGE AMOUNT TK.3184862.00</t>
  </si>
  <si>
    <t>Improvement of BC road of Jugli UP -Gorokpur Bazar Via Dhurail UP Office Road Via Koichapur UP Office Road at Ch. 11812-14812m Under Haluaghat Upazila District Mymensingh Road ID No. 361243004
Salvage Cost BDT 173807</t>
  </si>
  <si>
    <t>M/S. Ekota Enterprise Trishal,Mymensingh</t>
  </si>
  <si>
    <t>Improvement of BC road of Batali Jame Mosjid to Jahangir More via Kali Mondir road from ch. 00-1000m under Nandail Upazila District Mymensingh. Road ID- 361725242</t>
  </si>
  <si>
    <t>M/S. L.R Construction Madargonj, Jamalpur</t>
  </si>
  <si>
    <t>msirconstruction@gmail.com</t>
  </si>
  <si>
    <t>Improvement of BC road of Biddananda-Asim Bazarer North Side-Fulbaria Bagar Bazar Asim Bazar South Side at Ch. 00-1000m Under Fulbaria Upazila District Mymensingh Road ID No. 361204041</t>
  </si>
  <si>
    <t>13/09/2020</t>
  </si>
  <si>
    <t>Ruja Traders   Kendua,Netrakona</t>
  </si>
  <si>
    <t>lutfor482@gmail.com</t>
  </si>
  <si>
    <t>Improvement of BC road of Ishwargonj UPC-Sutia Bazar via Dewangonj Hat Road at Ch. 4890-8643m Under Ishwargonj Upazila District Mymensingh Road ID No. 361133002</t>
  </si>
  <si>
    <t>29/10/2021</t>
  </si>
  <si>
    <t>M/S.Tuhin Enterprise Fulbaria,Mymensingh</t>
  </si>
  <si>
    <t>egp.mstuhinenterprise@yahoo.com</t>
  </si>
  <si>
    <t>Improvement of BC Road of Thanar Par-Akandabari More-Brigadier General Monirul Islamer Bari road Ch.00-200m Under Fulbaria Upazila District Mymensingh. Road ID-361205132</t>
  </si>
  <si>
    <t>M/S. Anik Enterprise Melandah, Jamalpur</t>
  </si>
  <si>
    <t>anikenterprise61@gmail.com</t>
  </si>
  <si>
    <t>Improvement of BC road ofKachina Bazar-Talab Bazar KachinaBazar-Engineer Shabuzer Bari road at Ch.00-300m &amp; Ch.1300-2000m. under Bhaluka Upazila District Mymensingh. Road ID No 361134046 SALVAGE AMOUNT TK.727577</t>
  </si>
  <si>
    <t>26/08/2020</t>
  </si>
  <si>
    <t>31/03/2021</t>
  </si>
  <si>
    <t>SI-TC (JV)   Nandail,Mymensingh</t>
  </si>
  <si>
    <t>egp.sitcjv2@gmail.com</t>
  </si>
  <si>
    <t>Improvement of BC road of Uchakhila UPC-Shakua Bazar Road at Ch. 500-6150m Under Ishwargonj Upazila District Mymensingh Road ID No. 361133022</t>
  </si>
  <si>
    <t>M/S. TOMAL CONSTRUCTION</t>
  </si>
  <si>
    <t>tomalconstruction@yahoo.com</t>
  </si>
  <si>
    <t>Readoy Enterprise-Joyan Enterprise (JV) Phulpur,Mymensingh</t>
  </si>
  <si>
    <t>egp.rejejv@gmail.com</t>
  </si>
  <si>
    <t>a Improvement of BC road of Badamia Bazar-Ananda Bazar road Ch.00m- 1000m. Road ID No. 361814158 b Improvement of BC road of Ramvadrapur UP Ramnathpur-Ramnathpur Tular Bari road Younus Masterer Bari-Vaitkandi Ghatpar Pacca road via Ramnathpur Bazar and Motaleber Bari road Ch.00m- 900m. Road ID No. 361814172 Under Phulpur Upazila District Mymensingh</t>
  </si>
  <si>
    <t>M/S. Joyan Enterprise</t>
  </si>
  <si>
    <t>ms.joyan.enterprise@gmail.com</t>
  </si>
  <si>
    <t>M/S. Apan Enterprise Haluaghat,Mymensingh</t>
  </si>
  <si>
    <t>ms.apanenterprise11@gmail.com</t>
  </si>
  <si>
    <t>Maintenance of Dhobaura Upazila H/Q-Shibgonj GC road via Kolsindur GC &amp; Charuapara Bazar Road at Ch.3000-5855m. Under Dhobaura Upazila District Mymensingh Road ID No. 361162003</t>
  </si>
  <si>
    <t>Md. Asraf Khan  Bhaluka,Mymensingh</t>
  </si>
  <si>
    <t>mdasrafkhan01712@gmail.com</t>
  </si>
  <si>
    <t>a Improvement BC Road of Jalopaza Bazar-Mora road Pailabo Pochim parar Khurda Fakirbari-Suktajuri Sluice Gate and Khiru Nodi Jalpaza Ghat Ch. 00-1000m b Construction of 05 Nos U-drain size 0.625mx0.600m under Bhaluka Upazila District Mymensingh.</t>
  </si>
  <si>
    <t>M/S. S. Alam Construction  Sadar,Mymensingh</t>
  </si>
  <si>
    <t>egp salamconstruction@gmail.com</t>
  </si>
  <si>
    <t>Improvement of BC road of Nizgaon Dukhu Mia House -Uttar Maizbag GPS Road from Ch.00-1250m under Ishwarganj Upazila District Mymensingh. Road ID- 361315072</t>
  </si>
  <si>
    <t>M/S. Arnob Enterprise  Fulbaria,Mymensingh</t>
  </si>
  <si>
    <t>Improvement of BC Road of Rangamatia UP Babuganj Bazar Enayetpur UP anantapur-Enayetpur Bazar road Ch.00-1000m Under Fulbaria Upazila District Mymensingh. Road ID-361204053</t>
  </si>
  <si>
    <t>Improvement of BC road from Bhaitkandi UP Bahadurpur to Darakpur Bazar Road from Ch.5200-5500m under Phulpur Upazila District Mymensingh. Road ID- 361813039</t>
  </si>
  <si>
    <t>Improvement of BC road of RHD Road at Sign Board to Mukshapur Road at Ch.00- 1000m. Under Trishal Upazila District Mymensingh Road ID No. 361944060</t>
  </si>
  <si>
    <t>M/S. K.K Enterprise   Patuakhali</t>
  </si>
  <si>
    <t>Improvement of BC road of Kanihari UP-Dhola Bazar Road Ch. 1800-3635m 6400-9110m Under Trishal Upazila District Mymensingh Road ID No. 361943006</t>
  </si>
  <si>
    <t>M/S. Redoy Enterprise  Sadar,Mymensingh</t>
  </si>
  <si>
    <t>Improvement of BC road of Mokkhapur Bhuiyanbari-Foti Govt. Primary Schoole Road Ch. 00-750m. Under Trishal Upazila District Mymensingh Road ID No. 361944031</t>
  </si>
  <si>
    <t>M/S. Basu Deb Saha Muktagacha,Mymensingh</t>
  </si>
  <si>
    <t>basudebsaha07@yahoo.com</t>
  </si>
  <si>
    <t>Improvement of BC road with protection work of Chachua-Bahanga road Ch.1000-2000m Under Muktagacha Upazila District Mymensingh. Road ID 361654081</t>
  </si>
  <si>
    <t>18/02/2019</t>
  </si>
  <si>
    <t>24/08/2019</t>
  </si>
  <si>
    <t>Md. Mozidul Alam Modan,Netrakona</t>
  </si>
  <si>
    <t>mojidulalam79@gmail.com</t>
  </si>
  <si>
    <t>Improvement of BC road of Assim Dholikuri Paca-Horishudor Bari-Asim Sagordhighi Paca Road at Ch. 00-1000m Under Fulbaria Upazila District Mymensingh Road ID No. 361205125</t>
  </si>
  <si>
    <t>26/03/2021</t>
  </si>
  <si>
    <t>Md. Chan Mahmood     Fulbaria,Mymensingh</t>
  </si>
  <si>
    <t>a Improvement of BC road with Protection work of Hatkalir Bazar GC-Rasulpur RHD via Chandaniata Fulbaria part road Ch.00 - 1350m. Road ID No.361202017 b Improvement of BC road with Protection work of Fulbaria GC-Trishal GC road via Durduria Fulbaria part road Ch.4320 - 7320m. .Road ID No.361202014 Under Fulbaria Upazila District Mymensingh</t>
  </si>
  <si>
    <t>a Improvement of HBB road of Ranigaon sarkari Prathomic Biddaloy Connecting road Ch.00- 75m. School Code.303120306 b Improvement of HBB road of Shohagipara sarkari. Prathomic Biddaloy Connecting road Ch.00- 872m. School Code.303120102 c Improvement of HBB road of Dighirpar Sarkari Prathomic Biddaloy Connecting road Ch.00- 55m. School Codeo.303050603 d Improvement of HBB road of Shalkona Hasina Reg. Ba Sarkari Prathomic Biddaloy Connecting road Ch.00- 150m. School Code.303050101 e Improvement of HBB road of Botihala Sarkari Prathomic Biddaloy Connecting road Ch.00- 250m. School Code.303120403 f Improvement of HBB road of Saluatola Sarkari Prathomic Biddaloy Connecting road Ch.00- 450m. School Code.303120503 g Improvement of HBB road of Chandranath Sarkari Prathomic Biddaloy Connecting road Ch.00- 500m. School Code.303120406 Under Dhobaura Upazilla District Mymensingh.</t>
  </si>
  <si>
    <t>18/06/2019</t>
  </si>
  <si>
    <t>M/S. Shuvo Enterprise Sribordi,Sherpur</t>
  </si>
  <si>
    <t>msshuvoenterprise@yahoo.com</t>
  </si>
  <si>
    <t>Improvement of BC road Sakuai GC Bazar -Nagla Goatola UZR Road from ch.00-916m under Haluaghat Upazila District Mymensingh. Road ID- 361244134</t>
  </si>
  <si>
    <t>a Improvement of BC road work of Balikha UP-Dadri Bazar road Ch.00-4400m. and Construction of 4nos Various Sizes of Box Culvert the same road Ch.65m 1880m 3630m &amp; 4240m. Under Tarakanda Upazila Distroct Mymensingh Road ID No. 361813025</t>
  </si>
  <si>
    <t>JAKASDJVCA    Chuadanga</t>
  </si>
  <si>
    <t>jakasdjvca@gmail.com</t>
  </si>
  <si>
    <t>Improvement of BC road of Dhaka-Mymensingh RHD Signboard-Shibgonj GC via Kashigonj GC Road Ch. 3100-7200m. Under Trishal Upazila District Mymensingh Road ID No. 361942004</t>
  </si>
  <si>
    <t>21/12/2021</t>
  </si>
  <si>
    <t>Istiaque Ahamed-Nufa Construction (JV) Atanipukurpar,Mymensingh</t>
  </si>
  <si>
    <t>egp.iancjv@gmail.com</t>
  </si>
  <si>
    <t>Improvement of BC road of Mymensingh -Kishoregonj RHD Chandapara Moor-Anandagonj GC Road Via Roygonjbazar Boyrabazar Bhangnamari UP &amp; Nowbanga bazar Gouripur Part Road from ch.7500-13024 m under Gouripur Upazila District Mymensingh. Road ID- 361232012</t>
  </si>
  <si>
    <t>M/S. ISHTIAQUE AHAMED</t>
  </si>
  <si>
    <t xml:space="preserve">  ahamedishtiaque@yahoo.com</t>
  </si>
  <si>
    <t>ms.nufaconstruction@gmail.com</t>
  </si>
  <si>
    <t>M/S. Redoy Enterprise  Fulbaria,Mymensingh</t>
  </si>
  <si>
    <t>readoyent@gmail.com</t>
  </si>
  <si>
    <t>Improvement of BC Road of Mothbari UP-Ragamara Bazar road Ch.700- 4130m. Under Trishal Upazila District MymensinghRoad ID No. 361943007</t>
  </si>
  <si>
    <t>28/07/2019</t>
  </si>
  <si>
    <t>13/07/2020</t>
  </si>
  <si>
    <t>Improvement of BC road Paschim Pabiajuri-Purba Pabiajuri via Dhurail UP office Road VIA Mominpur &amp; shimultoli bazar Road at Ch.780-1150 &amp;3347-3477m Under Haluaghat Upazilla District Mymensingh.Road ID No.361243008</t>
  </si>
  <si>
    <t>21/04/2019</t>
  </si>
  <si>
    <t>Improvement of BC road Munshirhat GC-Ghoshgaon GC via Taltoli-Baligaon and Ershad Bazar Road from ch.6170-9170m under Dhobaura Upazila District Mymensingh. Road ID- 361162006</t>
  </si>
  <si>
    <t>29/09/2020</t>
  </si>
  <si>
    <t>Improvement of BC Road of Enayetpur UP-Lohasshor Bazar road Ch.00-1000m Under Fulbaria Upazila District Mymensingh. Road ID-361203016</t>
  </si>
  <si>
    <t>M/S. Sazzad Hossain  Phulpur,Mymensingh</t>
  </si>
  <si>
    <t>egp.shazzadhossain@gmail.com</t>
  </si>
  <si>
    <t>a Improvement of BC road of Bashtola Taragai Sarkari Prathomic Biddaloy Connecting road Ch.6100- 6900m. School Code.303111105 b Improvement of BC road of Nagua sarkari Prathomic Biddaloy Connecting road Ch.00- 1020m. School Code.303112006 c Improvement of HBB road of Fotahpur Sarkari Prathomic Biddaloy Connecting road Ch.00- 700m. School Code.303111904 Under Phulpur Upazilla District Mymensingh</t>
  </si>
  <si>
    <t>M/S. Ayesha Construction Gouripur,Mymensingh</t>
  </si>
  <si>
    <t>eyeshaconstruction2018@gmail.com</t>
  </si>
  <si>
    <t>Improvement of BC road Gouripur UP Headquarter - Maoha Bazar -Paluhati Bazar Road from Ch.4470-5470m under Gouripur Upazila District Mymensingh. Road ID- 361233002</t>
  </si>
  <si>
    <t>M/S. Proshad Enterprise Fulbaria,Mymensingh</t>
  </si>
  <si>
    <t>Improvement of BC Road of Kandania-Jabed Mondol Ghat road Ch.5900-7400m Under Fulbaria Upazila District Mymensingh. Road ID-361203010</t>
  </si>
  <si>
    <t>Improvement of BC road of Pithagoir Pool-Deulpara Mridha Bari Road from ch.00-1500m under Gaffargaon Upazila District Mymensingh. Road ID- 361225220 salvage amount -BDT 462094</t>
  </si>
  <si>
    <t>19/07/2020</t>
  </si>
  <si>
    <t>M/S. Shapla Enterprise &amp; Sharia Enterprise (JV) Muktagacha,Mymensingh</t>
  </si>
  <si>
    <t>shapla.sharia.jvca@gmail.com</t>
  </si>
  <si>
    <t>Improvement of BC road of Chacchua GC Bhaluk Chapra-Sholakuri via Kacharighat Ch.2425- 5595m. Under Muktagacha Upazila District Mymensingh Road ID No. 361654085</t>
  </si>
  <si>
    <t>rakibahmmad1981@gmail.com</t>
  </si>
  <si>
    <t>Improvement of BC road of Zadabdi Primary School-Japarkanda Nodir Ghat road at Ch.00-407m. &amp; Ch.913-1441m under Sadar Upazila District Mymensingh. Road ID No 361524144 SALVAGE AMOUNT TK.324813</t>
  </si>
  <si>
    <t>M/S. Setu International Haluaghat,Mymensingh</t>
  </si>
  <si>
    <t>setuinternational2018@gmail.com</t>
  </si>
  <si>
    <t>Improvement of Kalakanda--Tarakandi road at ch. 0.00m-500.00m under Muktagacha Upazila District Mymensingh.Road ID-361654026</t>
  </si>
  <si>
    <t>Improvement of BC road Bhaitkandi UP-Tarakanda bazar via Partola. Neemtola &amp; Dadra Bazar Phulpur Part Road from ch.1840-3840m under Phulpur Upazila District Mymensingh. Road ID- 361813032</t>
  </si>
  <si>
    <t>M/S. Moon Traders  Fulbaria,Mymensingh</t>
  </si>
  <si>
    <t>mmoontraders@gmail.com</t>
  </si>
  <si>
    <t>Improvement of BC road of Beroijani Khal-Horebari Eidghah Math Road at Ch. 00-1000m Under Fulbaria Upazila District Mymensingh Road ID No. 361205026</t>
  </si>
  <si>
    <t>M.A.Wahed-Md.Sarwar Jahan(JV),  Mada,Netrakona</t>
  </si>
  <si>
    <t>wahedsarwarjv@gmail.com</t>
  </si>
  <si>
    <t>Improvement of BC road of Dapunia UP-Churkhai GC road via Gopal Nagar Bazar road Ch.7050m - 9700m. Under Sadar Upazila District Mymensingh Road ID No.361523002 SALVAGE AMOUNT TK.915733.00</t>
  </si>
  <si>
    <t>M.A. Wahed</t>
  </si>
  <si>
    <t>Md. Sarwar Jahan</t>
  </si>
  <si>
    <t>bappy.traders2014@gmail.com</t>
  </si>
  <si>
    <t>Improvement of BC road of Shibgonj- Trishal Border Road from ch.3100-3800m under Gaffargaon Upazila District Mymensingh. Road ID- 361224028</t>
  </si>
  <si>
    <t>a Improvement of BC road of Bakharipara Sarkari Prathomic Biddaloy Connecting road Ch.00- 870m. School Code.303071615 b Improvement of BC road of Morichar Char Sarkari Prathomic Biddaloy Connecting road Ch.00- 500m. School Code.303070504 c Improvement of BC road of Shotoraghobpur Sarkari Prathomic Biddaloy Connecting road Ch.00- 1290m. School Code.303070207 d Improvement of HBB road of Uttar Morichar Char Sarkari Prathomic Biddaloy Connecting road Ch.00- 445m. School Code.303070503 Under Ishwargonj Upazilla District Mymensingh.</t>
  </si>
  <si>
    <t>Md. Saiful Islam                   Sarda Goush Road, Mymensingh</t>
  </si>
  <si>
    <t>Maintenance of Montola R&amp;H Dapunia GC via Khokshia Road at Ch.00- 2490m. Under Muktagacha Upazila District Mymensingh Road ID No. 361652008</t>
  </si>
  <si>
    <t>Taital Enterprise Gaffargaon,Mymensingh</t>
  </si>
  <si>
    <t>tailenterprise@gmail.com</t>
  </si>
  <si>
    <t>Improvement of BC road of Fulbaria UP-PDB Bazar via Koira Mondal Ghat Road at Ch. 00-200m &amp; Ch.1800-3100m. Under Fulbaria Upazila District Mymensingh Road ID No. 361203023</t>
  </si>
  <si>
    <t>Nishat Enterprise Bhaluka,Mymensingh</t>
  </si>
  <si>
    <t>nishatenterprise123@gmail.com</t>
  </si>
  <si>
    <t>a Improvement of HBB road of Vander Sarkari Prathomic Biddaloy Connecting road Ch.500- 1200m. School Code.303040703 b Improvement of BC road of Borta Sarkari Prathomic Biddaloy Connecting road Ch.00- 900m. School Code.303100608 c Improvement of HBB road of Dokkhin Vandab Sarkari Prathomic Biddaloy Connecting road Ch.30- 680m. School Code.303100209 d Improvement of HBB road of Noyonpur Sarkari Prathomic Biddaloy Connecting road Ch.00- 200m. School Code.303040702 e Improvement of HBB road Purbo Vander Sarkari Prathomic Biddaloy Connecting road Ch.00- 750m. School Code.303040706 Under Bhaluka Upazilla District Mymensingh.</t>
  </si>
  <si>
    <t>a Improvement of HBB road of Chandrakona Reg. Ba Sarkari Prathomic Biddaloy Connecting road Ch.00- 368m. School Code.303050403 b Improvement of HBB road of Ganoi Reg. Ba Sarkari. Prathomic Biddaloy Connecting road Ch.00- 1200m. School Code.303051101 c Improvement of BC road of Gamaritola Sarkari Prathomic Biddaloy Connecting road Ch.00- 800m. School Code.303120204 d Improvement of HBB road of Bahar Vita Hamidur Rahman Reg. Ba Sarkari Prathomic Biddaloy Connecting road Ch.00- 40m. School Code.303051502 e Improvement of HBB road of Awolatoli Sarkari Prathomic Biddaloy Connecting road Ch.00- 170m. School Code.303020505 f Improvement of HBB road of Charuapara Sarkari Prathomic Biddaloy Connecting road Ch.00- 130m. School Code.303120105 g Improvement of HBB road of Ragurampur Sarkari Prathomic Biddaloy Connecting road Ch.00- 150m. School Code.303120611 Under Dhobaura Upazilla District Mymensingh.</t>
  </si>
  <si>
    <t>Improvement of BC road of Amirabari UP - Mirder Bazar Road Ch.1900- 2900m. Under Trishal Upazila District Mymensingh Road ID No. 361943015</t>
  </si>
  <si>
    <t>Improvement of BC road with protection work of Bekurhati GC-Shohagi GC Gouripur portion Ch. 6600-9500m Under Gouripur Upazilla District Mymensingh.Road ID No.-361232009.</t>
  </si>
  <si>
    <t>egp maenterprise1987@gmail.com</t>
  </si>
  <si>
    <t>Improvement of BC road of Kukrail-Nayabil Road at Ch.1050-1500m Under Fulbaria Upazila District Mymensingh Road ID No.361204024</t>
  </si>
  <si>
    <t>msmnenterprise75@gmail.com</t>
  </si>
  <si>
    <t>Improvement of BC road of Banarpar-Shukpatuli Road from ch.3620-4620m under Muktagacha Upazila District Mymensingh. Road ID- 361654051</t>
  </si>
  <si>
    <t>Construction of 60.0m Long RCC Girder Bridge over Moddha Rajoi-Sajongaon Road on Kanohori Khal at Ch. 150m under Bhaluka Upazila District Mymensingh. Road ID-361135116</t>
  </si>
  <si>
    <t>26/12/2021</t>
  </si>
  <si>
    <t>M/S. Hadisur Rahman Purbadhala,Netrakona</t>
  </si>
  <si>
    <t>hadisur332@gmail.com</t>
  </si>
  <si>
    <t>Improvement of BC road of Biharanga Govt. Primary Schoole-Nishchintapur Fakirbari Road at Ch. 00-1400m Under Phulpur Upazila District Mymensingh Road ID No. 361814171</t>
  </si>
  <si>
    <t>Maintenance of Komargata UP-Maltipur via Kandapara Road at Ch.1950- 2890m. Under Muktagacha Upazila District Mymensingh Road ID No. 361653017</t>
  </si>
  <si>
    <t>16/07/2020</t>
  </si>
  <si>
    <t>Dolly Construction Ltd Motijheel,Dhaka</t>
  </si>
  <si>
    <t>Improvement of Mymensingh Netrokona R&amp;H Kashigonj Bazar Ambikagonj GC Road Ch.13170 - 18000m. Under Tarakanda Upazila District Mymensingh.Road ID No.361182011</t>
  </si>
  <si>
    <t>27/08/2018</t>
  </si>
  <si>
    <t>AKMAQS-MRK(JV) R&gt;K.Mission Road ,Mymensingh</t>
  </si>
  <si>
    <t>egp.akmaqsmrk@gmail.com</t>
  </si>
  <si>
    <t>Improvement of BC road of Ramvadrapur UP Ramnathpur-Dadra Bazar via Narikeli And Dosta Bazar road Ch.4550m- 6550m. Under Phulpur Upazila District Mymensingh Road ID No. 361813041</t>
  </si>
  <si>
    <t>A.K.M. Abdul Quddus Shak</t>
  </si>
  <si>
    <t xml:space="preserve">  aquddus649@yahoo.com</t>
  </si>
  <si>
    <t>md.rezaul.karim1958@gmail.com</t>
  </si>
  <si>
    <t>Improvement of Kukrail-Nayabila Road from ch. 00-1050m in/c. Construction of 6nos U-drain under Fulbaria Upazila District Mymensingh.Road ID-361204024</t>
  </si>
  <si>
    <t>Ratna Enterprise &amp; Sharia Enterprise (JV) Bagmara, Mymensingh.</t>
  </si>
  <si>
    <t>ratna.sharia.jv@gmail.com</t>
  </si>
  <si>
    <t>Improvement of BC road with protection work of Gangail UP-Mia Hossain Bazar Road via Shundail shahjahan Bazar Road Ch.1200 - 6230m. Road ID No.361723017 Under Nandail Upazilla District Mymensingh. SALVAGE AMOUNT TK.8613556.00</t>
  </si>
  <si>
    <t>27/11/2018</t>
  </si>
  <si>
    <t>26/04/2020</t>
  </si>
  <si>
    <t>Ratna Enterprise</t>
  </si>
  <si>
    <t>jhossain1440@gmail.com</t>
  </si>
  <si>
    <t>SE &amp; SB (JV) Sadar,Mymensingh</t>
  </si>
  <si>
    <t>saiful.sharia.jv(@)gmail.com</t>
  </si>
  <si>
    <t>a Improvement of BC road of Baghber UP Monshirhat GC- Chariakanda Via Baghber R&amp;H road Ch.00- 2740m. Road ID No. 361163008 b Improvement of BC road work of Goshgaon UP Goshgaon GC- Baligaon Bazar Via Shaluatola GC road Ch.00- 3870m. Road ID No. 361163013 Under Dhobaura Upazila District Mymensingh</t>
  </si>
  <si>
    <t>19/09/2019</t>
  </si>
  <si>
    <t>13/08/2020</t>
  </si>
  <si>
    <t>M/S. SAIFUL BRICKS</t>
  </si>
  <si>
    <t xml:space="preserve">  islamsaiful896@yahoo.com</t>
  </si>
  <si>
    <t>M/S. Shapla Enterprise &amp; Alamgir Enterprise (JV) Muktagacha,Mymensingh</t>
  </si>
  <si>
    <t>shapla.alamgir.jv@gmail.com</t>
  </si>
  <si>
    <t>a Improvement of Rasulpur-Horinatola road Ch.00 - 785m. Road ID No.361654033 b Improvement of Ramchandrapur-Kakinati road Ch.1910 - 3110m. Road ID No.361654076 c Improvement of Jonka Bazar High School-Tan Mohishtara Sarkari Prathomik Biddaloy road Ch.00 - 1000m. Under Muktagacha Upazila District Mymensingh. Road ID No.361655111 SALVAGE AMOUNT TK. 402941.00</t>
  </si>
  <si>
    <t>25/08/2020</t>
  </si>
  <si>
    <t>M/S. Sarker Enterprise  Gaffargaon,Mymensingh</t>
  </si>
  <si>
    <t>egp.sarkarent@yahoo.com</t>
  </si>
  <si>
    <t>a Improvement of HBB road of Hatibar Dulia Vita Sarkari Prathomic Biddaloy Connecting road Ch. 00- 300m. School Code.303040103 b Improvement of HBB road of Kholabari Disari Sarkari Prathomic Biddaloy Connecting road Ch.00- 210m. School Code.303100503 c Improvement of HBB road of Boraduba Sarkari Prathomic Biddaloy Connecting road Ch.00- 600m. School Code.303040301 d Improvement of HBB road of Uttar Dhalia Sarkari Prathomic Biddaloy Connecting road Ch.00- 485m. School Code.303100403 e Improvement of HBB road Dalia Sarkari Prathomic Biddaloy Connecting road Ch.00- 210m. School Code.303040408 Under Bhaluka Upazilla District Mymensingh.</t>
  </si>
  <si>
    <t>16/05/2019</t>
  </si>
  <si>
    <t>22/11/2019</t>
  </si>
  <si>
    <t>M/S. Zerin Enterprise  Fulbaria,Mymensingh</t>
  </si>
  <si>
    <t>Improvement of BC Road of Kandania Joynatoli Shuaitpur road Ch.4450-5450m Under Fulbaria Upazila District Mymensingh. Road ID-361204014</t>
  </si>
  <si>
    <t>Improvement of BC road of Moshiur Nagar Bazar-Authadar GC via Billal Uddin Primary School road at Ch.00-1640m. under Sadar Upazila District Mymensingh. Road ID No 361524148 SALVAGE AMOUNT TK.366427</t>
  </si>
  <si>
    <t>M/S. Joyan Enterprise  Phulpur,Mymensingh</t>
  </si>
  <si>
    <t>Improvement of Char Bahadurpur Khamarer More to Char Raghobpur Rasta via Chairman Bari Mosjit and Char Solpa Nayapara Bazar Char Bahadurpur Majid Masterer Khamar-Char Raghobpur Pucca Rasta via Nayapara Bazar road Ch. 214-1214m. Under Phulpur Upazilla District Mymensingh. Road ID No.-361814166.</t>
  </si>
  <si>
    <t>M/S. Alif Traders  Kendua,Netrakona</t>
  </si>
  <si>
    <t>masaliftraders84@gmail.com</t>
  </si>
  <si>
    <t>Improvement of BC road of Borohit UPC-Maizbag UPC Road at Ch. 655-3205m Under Ishwargonj Upazila District Mymensingh Road ID No. 361133012</t>
  </si>
  <si>
    <t>M/S. Razib Enterprise Trishal,Mymensingh</t>
  </si>
  <si>
    <t>rajibenterprise1983@gmail.com</t>
  </si>
  <si>
    <t>a Improvement of BC road of Dishari Taragai Sarkari Prathomic Biddaloy Connecting road Ch.00- 530m. School Code303019203 b Improvement of BC road of Gonesshampur sarkari Prathomic Biddaloy Connecting road Ch.00- 400m. School Code.303111804 c Improvement of BC road of Harti Sarkari Prathomic Biddaloy Connecting road Ch.00- 1300m. School Code.303011010 d Improvement of HBB road of Khakdahar Sarkari Prathomic Biddaloy Connecting road Ch.00- 60m. School Code.303011401 Under Sadar Upazilla District Mymensingh.</t>
  </si>
  <si>
    <t>Improvement of BC Road of Katia-Ramnagar road Ch.00-500m Under Fulbaria Upazila District Mymensingh. Road ID-361205021</t>
  </si>
  <si>
    <t>Improvement of BC Road of Asim GC-Bharaduba Ghatail RHD Uthura UP road Ch.6000-7000m Under Fulbaria Upazila District Mymensingh. Road ID-361202016</t>
  </si>
  <si>
    <t>M/S. Talukder Enterprise  Gouripur,Mymensingh</t>
  </si>
  <si>
    <t>mstalukderenterprise2270@gmail.com</t>
  </si>
  <si>
    <t>a Improvement of HBB road of Bashati Charpara sarkari Prathomic Biddaloy Connecting road Ch.00- 580m. School Code.303020604 b Improvement of HBB road of Joyda Dokkhin Para sarkari Prathomic Biddaloy Connecting road Ch.00- 360m. School Code.303022005 c Improvement of HBB road of Kutubpur Sarkari Prathomic Biddaloy Connecting road Ch.00- 377m. School Code.303020602 d Improvement of HBB road of Chapuria Sarkari Prathomic Biddaloy Connecting road Ch.00- 175m. School Code.303021006 e Improvement of BC road of M. Ragunathpur Sarkari Prathomic Biddaloy Connecting road Ch.3108- 3928m. School Code.303020109 f Improvement of HBB road of Ghoga Shoshra Sarkari Prathomic Biddaloy Connecting road Ch.00- 440m. School Code.303020802 g Improvement of HBB road of Ragunathpur Purbo Sarkari Prathomic Biddaloy Connecting road Ch.00- 450m. School Code.303020303 h Improvement of HBB road of Bajemankone Sarkari Prathomic Biddaloy Connecting road Ch.00- 86m. School Code.303110101 i Improvement of HBB road of Ahsan Ulla Sarkari Prathomic Biddaloy Connecting road Ch.00- 24m. School Code.303111202 j Improvement of HBB road of Gosgbari Sarkari Prathomic Biddaloy Connecting road Ch.00- 22m. School Code.303020508 Under Muktagacha Upazilla District Mymensingh.</t>
  </si>
  <si>
    <t>26/06/2019</t>
  </si>
  <si>
    <t>M/S. Abul Kalam Azad   Ghatail,Tangail</t>
  </si>
  <si>
    <t>a Improvement of BC road of Gobindo Sarkari Prathomic Biddaloy Connecting road Ch.00- 700m. School Code.303020102 b Improvement of HBB road of Bahadurpur Sarkari Prathomic Biddaloy Connecting road Ch.00- 527m. School Code.303110702 c Improvement of HBB road of Purabari Sarkari Prathomic Biddaloy Connecting road Ch.00- 391m. School Code303020901 d Improvement of HBB road of Golaia Sarkari Prathomic Biddaloy Connecting road Ch.00- 88m. School Code.303029204 Under Muktagacha Upazilla District Mymensingh.</t>
  </si>
  <si>
    <t>M/S. Bristy Enterprise  Fulbaria,Mymensingh</t>
  </si>
  <si>
    <t>Improvement of BC Road of Showyetpur-Kahalgaon road Ch.5450-5950m Under Fulbaria Upazila District Mymensingh. Road ID-361204017</t>
  </si>
  <si>
    <t>Improvement of BC Road of Shushuti-Gopinathpur road Ch.00-500m Under Fulbaria Upazila District Mymensingh. Road ID-361205022</t>
  </si>
  <si>
    <t>M/S. Redoy Enterprise R.K Mission Road,Mymensingh</t>
  </si>
  <si>
    <t>Improvement of BC road of Bogar Bazar-GoziumRoad Ch. 00-1100m. Under Trishal Upazila District Mymensingh Road ID No. 361944034</t>
  </si>
  <si>
    <t>10678.937.650</t>
  </si>
  <si>
    <t>14/01/2021</t>
  </si>
  <si>
    <t>Improvement of BC Road of Mohiarteaki-Sagardighi via fultola Dakhil Madrasha enayetpur Bazar-Fultola Dakhil Madrasha road Ch.00-1000m Under Fulbaria Upazila District Mymensingh. Road ID-361205074</t>
  </si>
  <si>
    <t>Maintenance of Borogram UP Office-Raghonathpur Natun Bazar Road at Ch.3750- 4750m. Under Muktagacha Upazila District Mymensingh Road ID No. 361653006</t>
  </si>
  <si>
    <t>22/09/2020</t>
  </si>
  <si>
    <t>Taher &amp; Sons (Pvt) Ltd-Md. Lal Mahmood Joint Venture Uttara,Dhaka-1230 &amp; Fulbaria,Mymensingh</t>
  </si>
  <si>
    <t>M/S. Mirza Construction-Salman Enterprise (JV) Sarishabari,Jamalpur</t>
  </si>
  <si>
    <t>Improvement of BC road of Mokspur UP-Khalabari Bazar road Via Joynatali Road at Ch. 1735-5600m Under Trishal Upazila District Mymensingh Road ID No. 361943011</t>
  </si>
  <si>
    <t>Md. Serajul Islam Kotwali,Mymensingh</t>
  </si>
  <si>
    <t>a Improvement of BC road of Morolbari More-Gouripur Lal Paglar Mazar Bir Muktijudda Lal Mahmud Sarker ABD Abdullah road via Excilent Ceramices road at Ch470-1470m. under Bhaluka Upazila District Mymensingh. Road ID No 361135129</t>
  </si>
  <si>
    <t>Nishat Enterprise  Bhaluka,Mymensingh</t>
  </si>
  <si>
    <t>a Improvement of HBB road of Dr.Amanullah Balijuri Sarkari Prathomic Biddaloy Connecting road Ch.00- 500m. School Code.303101009 b Improvement of BC road of Khurdo Sarkari Prathomic Biddaloy Connecting road Ch.00- 500m. School Code.303041111 c Improvement of HBB road of Paruldiya Sarkari Prathomic Biddaloy Connecting road Ch.00- 300m. School Code.303041105 d Improvement of HBB road of Suhal Sarkari Prathomic Biddaloy Connecting road Ch.00- 625m. School Code.303101001 Under Bhaluka Upazilla District Mymensingh.</t>
  </si>
  <si>
    <t>MMH-MBT (JV) Gaffargaon,Mymensingh</t>
  </si>
  <si>
    <t>egp.mmhmbtjv@gmail.com</t>
  </si>
  <si>
    <t>a Improvement of BC road of Uttar lamkain to Dickribhumi via Kandapara Shahid Mohiuddin road Ch.00m- 2000m. Under Gaffargaon Upazila District Mymensingh Road ID No. 361224071 b Improvement of BC road of Amlitola-Shibgonj GC pacca road Soybalir Barir More-Soyani Rasulpur-Saindia road soyani Rasulpur GPS road Ch.00m- 1000m. Under Gaffargaon Upazila District Mymensingh Road ID No.361225010</t>
  </si>
  <si>
    <t>MD. MAHIBUL HOQUE</t>
  </si>
  <si>
    <t xml:space="preserve">  mdmahibulhoque@gmail.com</t>
  </si>
  <si>
    <t>M/S. Bappy Traders</t>
  </si>
  <si>
    <t xml:space="preserve">  bappy.traders2014@gmail.com</t>
  </si>
  <si>
    <t>Improvement of BC Road of Pirganj Bazar-Bakta Kalighar road Ch.00-1500m Under Fulbaria Upazila District Mymensingh. Road ID-361203011</t>
  </si>
  <si>
    <t>Disha Builders                     Phulpur,Mymensingh</t>
  </si>
  <si>
    <t>egp.dishbuilders@gmail.com</t>
  </si>
  <si>
    <t>Vertical Extension of Superientending Engineers Quater 3rd floor at Mymensingh Region Dist. Mymensingh</t>
  </si>
  <si>
    <t>M/S. Musfiqur Rahman (Kanchan) &amp; M/S. Nishat Enterprise (JV), Nandail,Mymensingh.</t>
  </si>
  <si>
    <t>kanchanandnishatjv2019@gmail.com</t>
  </si>
  <si>
    <t>a Improvement of BC road of Sherpur UP-Kalian Bazar road Ch.1000- 5360m. Road ID No. 361723031 SALVAGE AMOUNT TK.5797163.00 b Improvement of BC road With Protection work of Jahangirpur UP-Bongram Bazar road Ch.1500- 3400m. Road ID No. 361723034 SALVAGE AMOUNT TK.1414830.00 c Improvement of BC road of Chamta Bazar-Sherpur UP road Ch.3514-5360m. Road ID No. 361723006 SALVAGE AMOUNT TK.4068760.00 Under Nandail Upazila District Mymensingh</t>
  </si>
  <si>
    <t>24/07/2019</t>
  </si>
  <si>
    <t xml:space="preserve">  mr.kanchan13@yahoo.com</t>
  </si>
  <si>
    <t>Md. Lal Mahmood  Fulabria,Mymensingh</t>
  </si>
  <si>
    <t>a Improvement of BC road with Protection work of Durarkhal-Kadamtoly Road Ch.3000 - 4850m. Road ID No.361203005 b Improvement of BC road with Protection work of Radhakanai UP-Trishal GC Fulbaria part Road Ch.1000 - 2200m Road ID No.361203019 C Improvement of BC road with Protection work of Keshoregonj-Balighat Via shibpur Road Ch.00 - 1000m. Road ID No.361203014 D Improvement of BC road with Protection work of Assim UP-Purabari Bazar road Via Kalairpar Road Ch.3920 - 6270m. &amp; Construction of 01nos 1x3.0x3.0m Box culvert on Same road at ch.4870m. Road ID No.361203021 E Improvement of BC road Chandpur Bazar-Luxmipur Road Ch.00 - 900m. Road ID No.361205101 Under Fulbaria Upazila District Mymensingh.</t>
  </si>
  <si>
    <t>23/04/2020</t>
  </si>
  <si>
    <t>M/S. Suma Enterprise Trishal,Mymensingh</t>
  </si>
  <si>
    <t>egp.somaenterprise@gmail.com</t>
  </si>
  <si>
    <t>Improvement of BC road of Borma Kakchar Bazar Road- Pagaria Road at Ch. 3350-4350m Under Trishal Upazila District Mymensingh Road ID No. 361944076 Strart from Late Hares Uddiner Graveyard Road</t>
  </si>
  <si>
    <t>a Improvement of BC road of Paragaon Abu Paglar Mazar-Gouripur Bazar road at Ch.00-500m. under Bhaluka Upazila District Mymensingh. Road ID No 361135130 SALVAGE AMOUNT TK.191878</t>
  </si>
  <si>
    <t>Improvement of BC road of Dubail Namapara Daptoribari to Goni ondoler Bari Via Eidgaon Math Road from ch.00-900m under Gaffargaon Upazila District Mymensingh. Proposed Road ID- 361225314 Road ID - 361224000 According to DPP</t>
  </si>
  <si>
    <t>M/S. Surma Engineering Works, Bhaluka,Mymensingh</t>
  </si>
  <si>
    <t>surma_engineering@yahoo.com</t>
  </si>
  <si>
    <t>Improvement of BC road of Dhaka-Mymensingh Highway-Impressive Textile via Nasir Feed Mill road at Ch.725-1750m. under Bhaluka Upazila District Mymensingh. Road ID No 361135033 SALVAGE AMOUNT TK.1014314</t>
  </si>
  <si>
    <t>M/S. Rahman Enterprise  Fulbaria,Mymensingh</t>
  </si>
  <si>
    <t>egp.abdurrahman@gmail.com</t>
  </si>
  <si>
    <t>Improvement of BC Road of Joypur-Kholabari road Ch.00-500m Under Fulbaria Upazila District Mymensingh. Road ID-361205036</t>
  </si>
  <si>
    <t>Pronoy Kanti Bhowmik Netrokona</t>
  </si>
  <si>
    <t>pronay_bhowmic@yahoo.com</t>
  </si>
  <si>
    <t>Improvement of BC road of Ramgopalpur-Shyamgonj Boleshr Ramgopalpur Pocha pokurpar RHD Via Shri Dhorpur Road at Ch. 00-1000m Under Gouripur Upazila District Mymensingh Road ID No. 361235154</t>
  </si>
  <si>
    <t>17/11/2021</t>
  </si>
  <si>
    <t>Dhaly Construction Ltd Mirpur,Dhaka</t>
  </si>
  <si>
    <t>Rehabilitation &amp; Protective Work Of Dhaka-Mymensingh RHDBoilor-Fulbaria GCTrishal Portion Road Ch.00-5030m Under Trishal Upazila District Mymensingh. Road Id 361942001 SALVAGE AMOUNT TK. 5121894.00</t>
  </si>
  <si>
    <t>19/06/2018</t>
  </si>
  <si>
    <t>13/08/2019</t>
  </si>
  <si>
    <t>Improvement of Bahadurpur GC-Vaitkandi GC Ch.4360m- 6860m. Under Phulpur Upazila District Mymensingh Road ID No. 361812010 SALVAGE AMOUNT TK.627668.00</t>
  </si>
  <si>
    <t>Improvement of BC Road of Potia-Ramnagar via Kotia road Ch.00-1000m Under Fulbaria Upazila District Mymensingh. Road ID-361205020</t>
  </si>
  <si>
    <t>Shapla Enterprise &amp; Md. Hossain Ali (JV)  Nakhla,Sherpur</t>
  </si>
  <si>
    <t>msemhajv@gmail.com</t>
  </si>
  <si>
    <t>Improvement of BC road with protection work of Pabiajuri GC-Tarakanda GC Road via Gorakpur Bazar Road Ch.2100-5425m. and 3.5x3.5m. &amp; 2.0x2.0m Size 2Two box Culvert at Ch.2550 &amp; 4625m Respectively.Under Haluaghat Upazilla District Mymensingh.Road ID No.361242006. SALVAGE AMOUNT TK.113805.00</t>
  </si>
  <si>
    <t>MD. HOSSAIN ALI</t>
  </si>
  <si>
    <t>hossainali1958@gmail.com</t>
  </si>
  <si>
    <t>Improvement of BC road of Ghomgaon-Boroikandi road Ch.1575m- 2500m. Under Phulpur Upazila District Mymensingh Road ID No. 361814030</t>
  </si>
  <si>
    <t>MSE-MPE (JV) Fulbaria,Mymensingh</t>
  </si>
  <si>
    <t>shohelproshadjv@gmail.com</t>
  </si>
  <si>
    <t>Improvement of BC road of Fulbaria GC-Kandania RHD via Raghunathpur Road from Ch.8700-9100 &amp; Ch.12850-15650 Under Fulbaria Upazila District Mymensingh. Road ID-361202015</t>
  </si>
  <si>
    <t>19/11/2021</t>
  </si>
  <si>
    <t>M/S. Shohel Enterprise</t>
  </si>
  <si>
    <t>M/S. Saiful Bricks  Fulbaria Road,Mymensingh</t>
  </si>
  <si>
    <t>a Improvement of BC road with Protection work of Balikha UP-Char Kharicha Bazar road Ch.00-1300m. Road ID No. 361813002 b Improvement of BC road work of Kamaria UP Kashigonj-Charia Bazar road Ch.00-2000m. and Construction of 2nos 2x3.5x3.0m &amp; 2x2.0x2.0m Double Vent Box Culvert the same road Ch.750m Ch.1340m. Under Tarakanda Upazila Distroct Mymensingh Road ID No. 361224117 SALVAGE AMOUNT TK. 66584.00</t>
  </si>
  <si>
    <t>M/S. Redoy Enterprise Fulbaria,Mymensingh</t>
  </si>
  <si>
    <t>redoyent@gmail.com</t>
  </si>
  <si>
    <t>Improvement of Trishal-Fulbaria Rd at chikna to Roghonathpur road Up to journalist Mukhlasur Rahman House at Ch. 00-1500m Under Trishal Upazila District Mymensingh.Road ID 361944064</t>
  </si>
  <si>
    <t>16/06/2019</t>
  </si>
  <si>
    <t>a Improvement of Bashati Jogannathbari GPS Dulai Khal Moor-Syedpara Road Ch.00 - 935m. Road ID No.361655118 b Improvement of Binnakuri-Molagani road Ch.500 - 1500m. Road ID No.361655016 c Improvement of Dulla Bazar-Kulurghat via Goyeshpur road Ch.500 - 1500m. Under Muktagacha Upazila District Mymensingh. Road ID No.361654094</t>
  </si>
  <si>
    <t>M/S. Roman Traders     Melandah,Jamalpur</t>
  </si>
  <si>
    <t>msromantraders2016@gmail.com</t>
  </si>
  <si>
    <t>Improvement of BC road of Charipara Eidga-Charipara Road at Ch. 500-838m Under Muktagacha Upazila District Mymensingh Road ID No. 361654074</t>
  </si>
  <si>
    <t>Dolly Construction Ltd   Dhaka-1000</t>
  </si>
  <si>
    <t>A Improvement of Dhaka-Mymensingh Highway-Voradhuba Natun Bazar-Dholia GC Road Ch.2006 - 3450m. Road ID No.361132008 SALVAGE AMOUNT TK.506186.00 B Improvement of Angargara Bazar Dakatia UP Katlamari-Chamiadi Bazar Road Ch.00 - 5980m. &amp; Construction of 01nos 2 x3.0x2.5m Box culvert on Same road at Ch.1395m. Road ID No.361133013 SALVAGE AMOUNT TK.345727.00 C Improvement of Dakatia UP Chawrasta-Doula Bazar Road Ch.00 - 2685m. Under Bhaluka Upazila District Mymensingh. Road ID No.361133007</t>
  </si>
  <si>
    <t>Improvement of BC road Bagber Union Chariakanda High School - via Noyonkandi to Taraikandi Madrasa Road from ch.00-1000m &amp; Construction of 01 Nos 2X4.5X4.0m Box Culvert at Chainage 375m under Dhobaura Upazila District Mymensingh. Road ID- 361163005. Road Name According to Gazette-Bagbar UP Munshirhat GC-Taraikandi Bazar Via Milon bazar .Anondo Bazar &amp; Goustabhule Bazar Road</t>
  </si>
  <si>
    <t>M/S. SI-SE (JV)  Sadar,Mymensingh</t>
  </si>
  <si>
    <t>egp.sisejv@gmail.com</t>
  </si>
  <si>
    <t>a Improvement of BC road of Bororchar-kachari Bazar-Raghobpur via Ashim Masterer Bari road Char Raghobpur Ashimuddin Masterer Bari-Madrasha via kustiapara West Kacharipara Road Ch.00 - 2200m. Road ID No.361524056 SALVAGE AMOUNT TK.617066.00 b Improvement BC road of Malidanga-Baghaduba road Ch.00 - 1700m. Under Sadar Upazila District Mymensingh.Road ID No.361525021</t>
  </si>
  <si>
    <t>Sahara Enterprise</t>
  </si>
  <si>
    <t>egp.msenterprise@gmail.com</t>
  </si>
  <si>
    <t>M/S. Ayon Enterprise Sadar,Mymensingh</t>
  </si>
  <si>
    <t>ms_ayon.enterprise@yahoo.com</t>
  </si>
  <si>
    <t>Improvement of BC road Tangirhat to Charduri Kustia via Banpara &amp; Bharotipara Raghobpur More- Front of Rashid Chairman Barir Tangir Fhat via Bharotipara Bazar via Karimgonj Madrasha via NoyaparaEidgha Math via Akkasher Bari Beribath road Ch.00 - 1500m. Under Sadar Upazilla District Mymensingh. Road ID No.361525008</t>
  </si>
  <si>
    <t>24/10/2018</t>
  </si>
  <si>
    <t>Improvement of BC road of Mymensingh-Jamalpur R&amp;H-Joinakanda Hazi Bari Road at Ch. 00-430m Under Muktagacha Upazila District Mymensingh Road ID No. 361655114</t>
  </si>
  <si>
    <t>M/S. Phulpur Enterprise   Phulpur,Mymensingh</t>
  </si>
  <si>
    <t>egp.phulpurenterprise@gmail.com</t>
  </si>
  <si>
    <t>Maintenance of Monsirhat GC-Mymensingh-Haluaghat RHD Taldighi Dhobaura Part Road at Ch.00-4000m. Under Dhobaura Upazila District Mymensingh Road ID No. 361162005</t>
  </si>
  <si>
    <t>a Improvement of HBB road of Anantopur sarkari Prathomic Biddaloy Connecting road Ch.00- 350m. School Code.303090705 b Improvement of HBB road of Charradhakanai Sarkari Prathomic Biddaloy Connecting road Ch.00- 240m. School Code.303090307 c Improvement of HBB road of Sonkanda Sarkari Prathomic Biddaloy Connecting road Ch.00- 150m. School Code.303090506 d Improvement of HBB road of Chowdar Moddapara Reg. Ba Sarkari Prathomic Biddaloy Connecting road Ch.00- 380m. School Code.303080805 e Improvement of HBB road of Koierchala Reg. Ba Sarkari Prathomic Biddaloy Connecting road Ch.00- 255m. School Code.303100701 f Improvement of HBB road of Kukraiel Reg. Ba Sarkari Prathomic Biddaloy Connecting road Ch.00- 180m. School Code.303091302 Under Fulbaria Upazilla District Mymensingh.</t>
  </si>
  <si>
    <t>25/09/2019</t>
  </si>
  <si>
    <t>Improvement of BC road of Rangamatia UPC Babugonj Bazar-Siddikhali Bazar Road at Ch. 00-1000m Under Fulbaria Upazila District Mymensingh Road ID No. 361203004</t>
  </si>
  <si>
    <t>22/01/2021</t>
  </si>
  <si>
    <t>M/S. Shapla Enterprise Muktagacha,Mymensingh</t>
  </si>
  <si>
    <t>a Improvement of BC Road Work of Manikpur-Horipur Horipur Dewli Moddapara Gangli Bari-Dighirpar Moshjid Road Ch.00 - 695m. Road ID No.361654003 b Improvement of Binnakuri-Gulabari road Ch.00 - 1000m. Road ID No.361655025 c Improvement of Paikpara Pakratola-Kheruajani UP Office via Vitybari Shimultola- Pakratola via Vitybari via Joybangla road Ch.400 - 1400m. Road ID No.361654148 d Improvement of Sonargaon High School-Joynaler Bari via Sonargaon Nayapara Abdur Razzak Masterer Bari road Ch.00 - 665m. Under Muktagacha Upazila District Mymensingh. Road ID No.361654166</t>
  </si>
  <si>
    <t>26428.934.357</t>
  </si>
  <si>
    <t>25/03/2019</t>
  </si>
  <si>
    <t>M/S. Shad Engieering Construction Firm, Gaffargaon,Mymensingh</t>
  </si>
  <si>
    <t>shadengineering2014@gmail.com</t>
  </si>
  <si>
    <t>Improvement of Chandabo vote bazarRajoi up - Rajoi Sutia river via Madah Rajoi Rd. at Chainage 1355-1855m Under Bhaluka Upazila District Mymensingh. Road ID 361134109</t>
  </si>
  <si>
    <t>a Improvement of BC Road Work of Kumargata UP-Goshbari road Ch.1970 - 2720m. Road ID No.361653016 b Improvement of Bechuakhali Bazar-Kashimpur UP Road via Palgaon GPS road Ch.3265 - 5200m. Under Muktagacha Upazila District Mymensingh. Road ID No.361653018</t>
  </si>
  <si>
    <t>21/03/2019</t>
  </si>
  <si>
    <t>M/S. Redoy Enterprise R.K.Mission,Mymensingh</t>
  </si>
  <si>
    <t>Improvement of Bogar bazar-Kashigonj Bazar Road at Ch. 715-2650m Under Trishal Upazila District Mymensingh.Road ID 361944061</t>
  </si>
  <si>
    <t>Improvement of BC road Dhobaura-Haluaghat RHD Ghoshgaon GC Road from ch.984-6820m and construction of 1 nos box culvert size 2.0X2.0m at Chainage 2864m under Dhobaura Upazila District Mymensingh. Road ID- 361162001 &amp; Salvage Cost - BDT 14885410</t>
  </si>
  <si>
    <t>M/S. Melisa Enterprise  Nandail,Mymensingh</t>
  </si>
  <si>
    <t>melisaenterprise@gmail.com</t>
  </si>
  <si>
    <t>Improvement road from Moajjempur Compani Dighi- Tangur Khal via Md. Mia Hosen Shaheber House Road from ch. 00-700m under Nandail Upazila District Mymensingh.Road ID- 361725196</t>
  </si>
  <si>
    <t>Maintenance of Khamarer Bazar GC-Fakirgonj Bazar Road via Tarati UP Office Road at Ch.00- 1500m. Under Muktagacha Upazila District Mymensingh Road ID No. 361653010</t>
  </si>
  <si>
    <t>M/S. Mohosina Enterprise Fulbaria,Mymensingh</t>
  </si>
  <si>
    <t>mohosinaent@gmail.com</t>
  </si>
  <si>
    <t>Improvement of Dulma-Mission Road at Ch. 1500-3200m Under Fulbaria Upazila District Mymensingh.Road ID 361205019</t>
  </si>
  <si>
    <t>17/05/2019</t>
  </si>
  <si>
    <t>Sura International  Sadar,Mymensingh</t>
  </si>
  <si>
    <t>a Improvement of BC road work of Shakhalla- Singhershore Bazar road Ch.1000-1585m Road ID 361814006 b Improvement of BC road work of Maishakanda Bazar-Ramsuna road Ch.00-1000m Under Phulpur Upazila District Mymensingh. Road ID 361814069</t>
  </si>
  <si>
    <t>A.M Trade Corporation  Sadar,Mymensingh</t>
  </si>
  <si>
    <t>amtradecorporations@gmail.com</t>
  </si>
  <si>
    <t>Improvement of BC road of Kharicha Bazar -Jailkhanar Char via Abdur Rahman Master House Road at Ch. 2250-3525m Under Mymensingh Sadar Upazila District Mymensingh Road ID No. 361524149</t>
  </si>
  <si>
    <t>M/S. SRS &amp; SE (JV)  Sadar,Jamalpur</t>
  </si>
  <si>
    <t>srsconstructionsalmanenterprise@gmail.com</t>
  </si>
  <si>
    <t>A Improvement of Gotier Bazar-Gonokar Bazar Road Ch.00 - 2000m. Road ID No.361135062 B Improvement of Bankua Bazar-Rampur Madrasha via Mora Nodirpar Road Ch.1500 - 2600m. Road ID No.361134073 C Improvement of Batajor-Soilat Start from Modhu Market Road Ch.3150 - 4200m. Road ID No.361134019 SALVAGE AMOUNT TK.209778.00 D Improvement of Tamat Bazar-Angarpara Bazar R&amp;H Road Ch.00 - 2550m. Under Bhaluka Upazila District Mymensingh. Road ID No.361134056 SALVAGE AMOUNT TK.450663.00</t>
  </si>
  <si>
    <t>30/10/2018</t>
  </si>
  <si>
    <t>M/S. S.R.S. CONSTRUCTION</t>
  </si>
  <si>
    <t>M.A Wahid-Md Sarwar Jahan (JV)                         Madan,Netrakona</t>
  </si>
  <si>
    <t>Improvement of BC road with protection work of Bekurhati GC-Shohagi GC Gouripur portion Ch. 00-5594m and Construction of 3.0x2.0m Size 1 Nos box Culvert at Ch.4245m Under Gouripur Upazilla District Mymensingh.Road ID No.-361232009.</t>
  </si>
  <si>
    <t xml:space="preserve">  jsarwar938@gmail.com</t>
  </si>
  <si>
    <t>Md. Abdul Hamid Bachu Gaffargaon,Mymensingh</t>
  </si>
  <si>
    <t>A Improvement of Kandipara GC Pagla Road via Dattar Bazar UP Road Ch.00 - 3360m. Road ID No.361223005 B Improvement of Charani Bazar Rasulpur Chakrampur Road Ch.00 - 2000m. Under Gaffargaon Upazila District Mymensingh. Road ID No.361225071 SALVAGE AMOUNT TK.1768111.00</t>
  </si>
  <si>
    <t>M/S. Rose Enterprise Haluaghat,Mymensingh</t>
  </si>
  <si>
    <t>Improvement of BC road Kutikura Uttar Zame Mosque-Fishari of late Abdul Khaleque Road from ch.00-900m under Haluaghat Upazila District Mymensingh. Road ID- 36124526</t>
  </si>
  <si>
    <t>M/S. Al Jame Trade Line Haluaghat,Mymensingh</t>
  </si>
  <si>
    <t>Improvement of BC road Kutikura Upazila Road-Kutikura Ponchamour Road via House of Selim Akonda Road from ch.00-850m under Haluaghat Upazila District Mymensingh. Road ID- 361245125</t>
  </si>
  <si>
    <t>M/S. Ashafaque Enterprise Sadar,Mymensingh</t>
  </si>
  <si>
    <t>egp.ashfaqueenterprise@gmail.com</t>
  </si>
  <si>
    <t>A Improvement of Angargara Dakatia UP Batajur Bazar road by Bituminous Carpeting from ch. 800-2800m B Const. of 01 no U-drain size 0.625x0.600m on Angargara Dakatia UP Batajur Bazar road at ch. 1200m c Const. of 2 nos U-drain size 0.375x0.450m on Angargara Dakatia Up Batajur Bazar road at ch. 900m and 2500m under Bhaluka Upazila District Mymensingh. Road ID No 361133009</t>
  </si>
  <si>
    <t>M/S. Anik Enterprise Melandah,Jamalpur</t>
  </si>
  <si>
    <t>Improvement of BC road of Batajore MoreMafi MannaRice Mill-Koshba Border Haji Bir Muktijudda Abu Bakker Siddiquer Bari road at Ch.00-1050m. under Bhaluka Upazila District Mymensingh. Road ID No 361135128 SALVAGE AMOUNT TK.1501024</t>
  </si>
  <si>
    <t>Niti Enterprise Sadar,Mymensingh</t>
  </si>
  <si>
    <t>a Improvement of HBB road of Durgapur Sarkari Prathomic Biddaloy Connecting road Ch.00- 210m. School Code303070305 b Improvement of HBB road of Baghber Sarkari Prathomic Biddaloy Connecting road Ch.00- 240m. School Code.303070310 c Improvement of BC road of Boirati Sarkari Prathomic Biddaloy Connecting road Ch.00- 540m. School Code.303070306 d Improvement of BC road of Mrigali Sirak Ba Sarkari Prathomic Biddaloy Connecting road Ch.00- 800m. School Code. 303079204 e Improvement of HBB road of Bhalukber Sarkari Prathomic Biddaloy Connecting road Ch.00- 400m. School Code. 303071005 Under Ishwargonj Upazilla District Mymensingh.</t>
  </si>
  <si>
    <t>M/S. Shopna Bricks  Tarakanda,Mymensingh</t>
  </si>
  <si>
    <t>egp.swapnabricks@gmail.com</t>
  </si>
  <si>
    <t>Improvement of BC road Bagunda- Dadra Bazar Road from Ch.00-1000m under Tarakanda Upazila District Mymensingh. Road ID- 361184086</t>
  </si>
  <si>
    <t>MNT-MPE(JV) FUlbaria,Mymensingh</t>
  </si>
  <si>
    <t>egp.mntmpejv@gmail.com</t>
  </si>
  <si>
    <t>Improvement of BC road Sakuai UP Office - Kanakorikanda via Joinati bazar Road from ch.00-2100m under Haluaghat Upazila District Mymensingh. Road ID- 361243020</t>
  </si>
  <si>
    <t>M/S NIMU TRADERS</t>
  </si>
  <si>
    <t>Rafi Construction Karimgonj,Kishoregonj</t>
  </si>
  <si>
    <t>rafi_constn@yahoo.com</t>
  </si>
  <si>
    <t>Improvementof BC road of Boitagor to Batali Road from Ch. 00-1520m. under Nandail Upazila District Mymensingh .Road ID- 361724030</t>
  </si>
  <si>
    <t>Improvement of BC road Fatehpur-Thakurbakhai Road from ch.5730-6730m under Phulpur Upazila District Mymensingh. Road ID- 361814053</t>
  </si>
  <si>
    <t>M/S. Saiful Bricks Mymensingh</t>
  </si>
  <si>
    <t>Improvement of Mymensinhg-Kishoreganj RHDRamgopalpur-Ishwargonj Upazila H/Q Roadvia Dhurua BazarTeroshira BazarJamtola Moor &amp;Pmbail Moor Road From Ch.2750-6941m By BC Including 3 Nos RCC Box Culvert Size 3.0x2.0m Under Gouripur Upazilla District Mymensingh.Road ID No.-361232011</t>
  </si>
  <si>
    <t>Improvement of BC road Kakni Bazar Pucca Road-Kader B.Sc House via Madrasah Road from Ch.00-1200m under Tarakanda Upazila District Mymensingh. Road ID- 361184168 &amp; Salvage Cost - BDT 1955177</t>
  </si>
  <si>
    <t>M/S. S.B Enteprise Gaffargaon,Mymensingh</t>
  </si>
  <si>
    <t>Improvement of BC road of Deulpara Morer Bazar to Shila River Road from ch.00-1500m under Gaffargaon Upazila District Mymensingh. Road ID- 361225066</t>
  </si>
  <si>
    <t>M/S. Bhabna ENterprise Nayapara,Jamalpur</t>
  </si>
  <si>
    <t>bhabna173@gmail.com</t>
  </si>
  <si>
    <t>a Improvement of BC road of Angargara Bazar Start from Angargara Bazar Tamat road-Shaerbari via Dualpara road at Ch00. 1405m. under Bhaluka Upazila District Mymensingh. Road ID No 361135131</t>
  </si>
  <si>
    <t>Md. Hossain Ali                                                                                  Nakhla, Sherpur</t>
  </si>
  <si>
    <t>Improvement R &amp; H Ganggina Bazar-Lorki Nodi via Koichapur UP Office Road Ch.1020-2865m. Under Haluaghat Upazila District Mymensingh. Road ID No.361243014</t>
  </si>
  <si>
    <t>M/S. Islam Traders     Sadar,Mymensingh</t>
  </si>
  <si>
    <t>Improvement of Dhara-Nalitabari UZR-H/O. Antaz Ali-Pochim Kutikura GPS Road from ch. 000-1000km under Haluaghat Upazila District Mymensingh. Road ID No 361245127</t>
  </si>
  <si>
    <t>Improvement of BC road Kakni Bus Stand-Kazir Shop via Morium House Road from Ch.00-1000m under Tarakanda Upazila District Mymensingh. Road ID- 361184064</t>
  </si>
  <si>
    <t>M/S. Mughdha Enterprise    Sadar,Mymensingh</t>
  </si>
  <si>
    <t>msmughdhaent@gmail.com</t>
  </si>
  <si>
    <t>Improvement of BC Road of Kamargaon UP Madhupur-Shimultola Bazar Road From Ch.2360-3050m.under Tarakanda Upazila District Mymensingh. Road ID-361183007</t>
  </si>
  <si>
    <t>26/06/2021</t>
  </si>
  <si>
    <t>Md. Lal Mahmood   Fulbaria,Mymensingh</t>
  </si>
  <si>
    <t>Improvement of BC Road of Bashdimore-Keshoreganj via Shusuti Babuanj road Ch.5250-6850m Under Fulbaria Upazila District Mymensingh. Road ID-361203006 SALVAGE AMOUNT TK.935155.00</t>
  </si>
  <si>
    <t>Maintenance of Batazor Kachina UP-Dakatia bazar UP Road From Ch.00-3750 and ch.5950-6530m.under Bhaluka UpazilaDistrict Mymensingh. Road ID- 361133015</t>
  </si>
  <si>
    <t>M/S. Navil Enterprise Tarakanda,Mymensingh</t>
  </si>
  <si>
    <t>msnavilenterprise@gmail.com</t>
  </si>
  <si>
    <t>Improvement of BC Road of Horiagai Bazar-Taltola Bazar via Paporia Bazar Road From Ch.00-500m.under Tarakanda Upazila District Mymensingh. Road ID-361184169</t>
  </si>
  <si>
    <t>Improvement of BC Road of Tarakanda S.R office-Narayanpur Road From Ch.00-1000 m.under Tarakanda Upazila District Mymensingh. Road ID-361184045 SALVAGE AMOUNT TK 100101.00</t>
  </si>
  <si>
    <t>31/07/2021</t>
  </si>
  <si>
    <t>M/S. Raisha Enterprise   Gaffargaon,Mymensingh</t>
  </si>
  <si>
    <t>raishaenterprise1982@gmail.com</t>
  </si>
  <si>
    <t>Maintenance of Vote Bazar Rajoi UP-Birunia Bazar Road From ch.1410-4040m.under Bhaluka Upazila District Mymensingh. Road ID- 361133016</t>
  </si>
  <si>
    <t>M/S. Nagla Enterprise   Haluaghat,Mymensingh</t>
  </si>
  <si>
    <t>ms.naglaenterprise1987@gmail.com</t>
  </si>
  <si>
    <t>Improvement of BC Road of Gazirvita UP-Badshah Bazar via Charbangalia Bazar Road from Ch.00-1100m under Haluaghat Upazila District Mymensingh. Road ID No: 361243017 SALVAGE AMOUNT Tk. 89015.00</t>
  </si>
  <si>
    <t>M/S. Maria Enterprise Sadar,Mymensingh</t>
  </si>
  <si>
    <t>Improvement of BC Road of Bakshimul-Mahabbatpur Road from Ch. 00-1000m Under Tarakanda Upazila District Mymensingh. Road ID No: 361184038</t>
  </si>
  <si>
    <t>M/S. Major Construction  Haluaghat,Mymensingh</t>
  </si>
  <si>
    <t>mashihur.ss71@gmail.com</t>
  </si>
  <si>
    <t>Maintenance of Bechukhali Bazar-Kashimpur UP Road via Palgaon GPS Road from Ch. 1300-2775m Under Muktagacha Upazila District Mymensingh. Road ID-361653018</t>
  </si>
  <si>
    <t>Improvement of BC Road of Lawtia Chowrasta To Chorervita Abason Center Road from Ch. 00-1000m Under Tarakanda Upazila District Mymensingh. Road ID-361184133.</t>
  </si>
  <si>
    <t>19/07/2021</t>
  </si>
  <si>
    <t>Improvement of BC Road of Gazirvita UP -Badshah Bazar via Charbangalia Bazar Road From Ch.00-1100m.under Haluaghat Upazila District Mymensingh. Road ID- 361243017 SALVAGE AMOUNT TK 89015.00</t>
  </si>
  <si>
    <t>M.S Enterprise                         Trishal,Mymensingh</t>
  </si>
  <si>
    <t>egp.msenterprise1972@gmail.com</t>
  </si>
  <si>
    <t>Improvement of BC Road of Amiandanguri-Ramamritto road Ch.240-1400m Under Trishal Upazila District Mymensingh. Road ID-361944024</t>
  </si>
  <si>
    <t>M/S. Nasrah Builders          Sadar,Mymensingh</t>
  </si>
  <si>
    <t>msnasrahbuilders@gmail.com</t>
  </si>
  <si>
    <t>Improvement of BC Road of Mymensingh FRA Minar Bazar road Ch.2700-4000m Under Fulbaria Upazila District Mymensingh. Road ID-361204033</t>
  </si>
  <si>
    <t>M/S. Sushang Traders              Durgapur,Netrakona</t>
  </si>
  <si>
    <t>sushangtraders@yahoo.com</t>
  </si>
  <si>
    <t>Improvement of BC Road of Teukanda-Hogla.Road From Ch.2760-4060m.under Tarakanda Upazila District Mymensingh. Road ID-361184059</t>
  </si>
  <si>
    <t>M/S. Mir Enterprise               Kotwali,Mymensingh</t>
  </si>
  <si>
    <t>mirenterprise1962@gmail.com</t>
  </si>
  <si>
    <t>Improvement of BC Road of Ambikaganj GCCR-Rahimganj Road From Ch.00-1085m.under MYMENSINGH-S Upazila District Mymensingh. Road ID- 361524003</t>
  </si>
  <si>
    <t>Salman Enterprise  Sarishabari,Jamalpur</t>
  </si>
  <si>
    <t>Improvement of BC Road of Singheshwar- Sanchur Road From Ch.00-1380 m under Phulpur Upazila District Mymensingh. Road ID- 361814010.</t>
  </si>
  <si>
    <t>Improvement of BC Road of Dhaka-Mymensingh National Highway-Bogar Bazar-Shibganj-Shatiganj Bazar Road From ch.00-1430m and 5280-5850m.under Bhaluka Upazila District Mymensingh. Road ID- 361134005 SALVAGE AMOUNT TK.610617.00</t>
  </si>
  <si>
    <t>Improvement of BC Road of Rahimganj UP- Tangirghat Bazar Road From Ch.00-1500 m under Phulpur Upazila District Mymensingh. Road ID- 361813027.</t>
  </si>
  <si>
    <t>M/S. Redoy Enterprise                       Fulbaria,Mymensingh</t>
  </si>
  <si>
    <t>GMRIDP/MYM/SADR/VR/272
Improvement of Sirta Up-Ambikagonj GC Road By BC Ch.00m-2271m Road ID 361524019 under upazila sadar District Mymensingh.</t>
  </si>
  <si>
    <t xml:space="preserve">Ms. Rose Enterprise                 Haluaghat Bazar East, Haluaghat, Mymensingh   </t>
  </si>
  <si>
    <t>Improvement of BC Road of Mymensingh-Sherpur R&amp;H Near Mukamia GPS Boroshuni Islam House road From Ch.00-1300 m with Protective work under Phulpur Upazila District Mymensingh. Road ID- 361814169.</t>
  </si>
  <si>
    <t>M/S. AL JAMEE TRADE LINE                                                    Haluaghat Bazar Purbo, Haluaghat, Mymensingh</t>
  </si>
  <si>
    <t>Improvement of BC Road of Bhaitkandi-Michkipara Road From Ch.3350-5150m with Protective work under Phulpur Upazila District Mymensingh. Road ID- 361814057 SALVAGE AMOUNT TK 426044.</t>
  </si>
  <si>
    <t>13947314/800</t>
  </si>
  <si>
    <t>16/03/2022</t>
  </si>
  <si>
    <t>Sarker Kabinate          Netrokona Sadar, Netrokona</t>
  </si>
  <si>
    <t>sarkercabinet62@gmail.com</t>
  </si>
  <si>
    <t>Improvement of BC Road of Defulia Bazar-Bilduba UP Office Uluakanda via Krishnanagar Road From ch.5413-6483m.under Haluaghat Upazila District Mymensingh. Road ID- 361243023</t>
  </si>
  <si>
    <t>24/07/2021</t>
  </si>
  <si>
    <t>M/s Mir Enterprise               Kotwali, Mymensingh</t>
  </si>
  <si>
    <t>Salman Enterprise              Sarisabari,Jamalpur</t>
  </si>
  <si>
    <t>M/s Sharia enterprise            Sadar, Mymensingh</t>
  </si>
  <si>
    <t>Improvement of BC Road of Sirta UP- Kharicha Bazar Road From Ch.1000-2870m.under MYMENSINGH-S UpazilaDistrict Mymensingh. Road ID- 361523008</t>
  </si>
  <si>
    <t>M/S. Arshad Hossain                    Gaffargaon,Mymensingh</t>
  </si>
  <si>
    <t>Improvement of BC Road of Joybangla Bazar- Madhupur Bazar road Ch.1000-2675m. Under Sadar Upazila District Mymensingh. Road ID-361524029 SALVAGE AMOUNT TK 1351607.00</t>
  </si>
  <si>
    <t>29/12/2021</t>
  </si>
  <si>
    <t xml:space="preserve">  .golamkibriaandsons@yahoo.com</t>
  </si>
  <si>
    <t>Improvement of BC Road of Kondarpapur Pucca Road -Jailkhana Char via kotiar More Road From Ch.1000-2625m.under MYMENSINGH-S Upazila District Mymensingh. Road ID- 361525284</t>
  </si>
  <si>
    <t>Improvement of BC Road of Kamargaon UP Ashwia-Dhakua Bazar Road From Ch.00-2000m.under Tarakanda Upazila District Mymensingh. Road ID-361183016</t>
  </si>
  <si>
    <t>25/01/2022</t>
  </si>
  <si>
    <t>Maintenance of Dhitpur UP Shimulia Bridge- Baksatra bridge via Bhoradoba UP Office Road From Ch.00-5520m.under Bhaluka Upazila District Mymensingh. Road ID- 361133003</t>
  </si>
  <si>
    <t>21/09/2021</t>
  </si>
  <si>
    <t xml:space="preserve">M/S. Mirza Construction-Masum Construction (JV)
Sadar,Kishoregonj.
</t>
  </si>
  <si>
    <t xml:space="preserve">Construction of 45m long RCC Girder Bridge over Kathalia Khal on Ishwargonj Kali Bazar 
GC Road at Ch. 12467m Under Ishwargonj Upazila District Mymensingh Road ID. 
361312009
</t>
  </si>
  <si>
    <t xml:space="preserve">Improvement of BC Road of Uttor Banail-Atharabari Road from Ch. 00-500m Under Nandail 
Upazila District Mymensingh Road ID No.361725040
</t>
  </si>
  <si>
    <t>18/12/2022</t>
  </si>
  <si>
    <t xml:space="preserve">M/S. L.R Construction
Madargonj,Jamalpur
</t>
  </si>
  <si>
    <t xml:space="preserve">Improvement of BC Road Borma Kakchar Bazar-Pagaria River Road Kakchar-Borma Road Pucca-Borma Kakchar Fazil Madrasa from Ch. 2200-3350m Under Trishal Upazila District Mymensingh Road ID No.361934076 SALVAGE AMOUNT Tk. 1127744.00.
</t>
  </si>
  <si>
    <t xml:space="preserve">Farooque Electri &amp; Co
Sadar,Mymensingh
</t>
  </si>
  <si>
    <t>farooqueeleco@gmail.com</t>
  </si>
  <si>
    <t xml:space="preserve">Improvement of BC Road Banarpar-Bijoypur Road from Ch. 00-1495m Under Muktagacha Upazila District Mymensingh Road ID No.361654058
</t>
  </si>
  <si>
    <t xml:space="preserve">  jstrading79@gmail.com</t>
  </si>
  <si>
    <t xml:space="preserve">Improvement of BC Road of Uthura-Koiyari Bazar Via Chander Bazar Road Ch. 1500-2300m 
&amp; 3730-3930m Under Bhaluka Upazila District Mymensingh. Road ID-361133014
</t>
  </si>
  <si>
    <t>21/01/ 2022</t>
  </si>
  <si>
    <t xml:space="preserve">National Development Engineers Ltd
Gulshan-2,Dhaka-1212
</t>
  </si>
  <si>
    <t>tender@ndebd.com</t>
  </si>
  <si>
    <t xml:space="preserve">Improvement of BC Road of Bowla UP- Kaichapur Bazar Road with Protective work From Ch. 1900-4245m &amp; Link Road Length 350m at ch. 3257m Under Phulpur Upazila District Mymensingh Road ID No. 361813023
</t>
  </si>
  <si>
    <t xml:space="preserve">M/S.Bristy Enterprise
Fulbaria,Mymensingh
</t>
  </si>
  <si>
    <t xml:space="preserve">a)Improvement of BC Road of Kaiyerchala Eidgha Math-Bakta Road From Ch. 1000-1400m Road ID-361205008.b) Improvement of BC Road of Kairchala Noyer Dokan-Koiachala Nosor Dokan-Sagardighi Road Mokshed Member House Road Fron Ch. 00-500m Under Fulbaria Upazila District Mymensingh Road ID No. 361205137
</t>
  </si>
  <si>
    <t xml:space="preserve">Samiron Chowdhury
Ukil Para,Netrakona
</t>
  </si>
  <si>
    <t xml:space="preserve">Improvement of BC Road of Boalmara Bazar-Katlamari Chowrasta Via Gazirvita UP Office Road From Ch. 440-2350m Under Haluaghat Upazila District Mymensingh Road ID No. 361243006
</t>
  </si>
  <si>
    <t>19/07/2022</t>
  </si>
  <si>
    <t xml:space="preserve">Kingdom Builders  Limited
Mohakhali,Dhaka-1206
</t>
  </si>
  <si>
    <t xml:space="preserve">  tenderkingdombd@gmail.com</t>
  </si>
  <si>
    <t xml:space="preserve">Improvement of BC Road of Kamaria UP Kashigonj-Kaltapara Road Via Bishka Bazar Road 
From Ch. 4867-6867m with Protective works Under Tarakanda Upazila District Mymensingh 
Road ID No. 361183003
</t>
  </si>
  <si>
    <t>17/03/2022</t>
  </si>
  <si>
    <t xml:space="preserve">Kingdom Builders  Limited
Mohakhali,Dhaka-1206.
</t>
  </si>
  <si>
    <t xml:space="preserve">Improvement of BC Road of Madupur Battola Tarakanda UP to Kamaria Chowrasta Bazar 
Road Via Dalirkanda Bazar Road From Ch. 4800-6800m With Protective works Under Tarakanda Upazila District Mymensingh. Road ID: 361183035
</t>
  </si>
  <si>
    <t xml:space="preserve">A.T.M Fayzur Siraj
Purbadhala, Netrakona
</t>
  </si>
  <si>
    <t>atmfayzur@gmail.com</t>
  </si>
  <si>
    <t xml:space="preserve">Improvement of BC Road of Teukanda-Hogla Bazar Road at Dhakua to Dhakua Dakhinpara Mosque (Late Vasha Sainik Samsul Haque) Road From Ch. 1000-1450m Under Tarakanda Upazila District Mymensingh. Road ID: 361185189.
</t>
  </si>
  <si>
    <t>16/03/2021</t>
  </si>
  <si>
    <t>22/07/2021</t>
  </si>
  <si>
    <t xml:space="preserve">M/S. Rimon Enterprise
Nandail,Mymensingh.
</t>
  </si>
  <si>
    <t xml:space="preserve">  egp.rimonenterprise@gmail.com</t>
  </si>
  <si>
    <t xml:space="preserve">Improvement of BC Road of Moajjempur UP-Kaliapara Bazar via Bahadurpur High School Road from Ch.800-1807m under Nandail Upazila,District Mymensingh. Road ID-361724070 SALVAGE AMOUNT TK-2289980
</t>
  </si>
  <si>
    <t xml:space="preserve">Golam Mustafa
Kendua,Netrakona
</t>
  </si>
  <si>
    <t>golammustafa157@gmail.com</t>
  </si>
  <si>
    <t xml:space="preserve">Improvement of BC Road of Kanarampur-Modhupur Road Roju Beparir Bari-Muktijudda Babul Masterer Bari Road From Ch.00-1300m. under Nandail Upazila District Mymensingh.Road ID- 361725166
</t>
  </si>
  <si>
    <t xml:space="preserve">Improvement of BC Road of Balia UP-Kendua Bazar Road With Protective works Tarakanda 
Part From Ch. 00-3888m Under Tarakanda Upazila District Mymensingh.Road ID-361183006 
SALVAGE AMOUNT Tk. 451158.00 
</t>
  </si>
  <si>
    <t xml:space="preserve">    taherenterprisephulpur@gmail.com</t>
  </si>
  <si>
    <t xml:space="preserve">Improvement of BC Road of Gopalpur-Char Krishnapur Baushia Bazar Road From Ch. 00-1400m Under Tarakanda Upazila District Mymensingh.Road ID-361184172
</t>
  </si>
  <si>
    <t xml:space="preserve">M/S. Phulpur Enterprise
Phulpur,Mymensingh
</t>
  </si>
  <si>
    <t xml:space="preserve">Improvement of BC Road Muzahardi Gastola Bazar-Kamaria Chowarasta Via Kadamtoli Fatapur &amp; Haripur Road With Protective Works From Ch. 4000-5000m Under Tarakanda Upazila District Mymensingh.Road ID-361184170. SALVAGE AMOUNT Tk. 236204.00
</t>
  </si>
  <si>
    <t xml:space="preserve">  mslrconstruction@gmail.com</t>
  </si>
  <si>
    <t xml:space="preserve">Improvement of BC Road of Gabtoli Ghoga UP-Keshoregonj Road via Battola Bazar at Road 
Ch. 00-2000Under MuktagachaUpazila District Mymensingh.Road ID-361653002. SALVAGE 
AMOUNT Tk. 360206.00
</t>
  </si>
  <si>
    <t xml:space="preserve">M/S. Shapla Enterprise
Muktagacha,Mymensingh.
</t>
  </si>
  <si>
    <t xml:space="preserve">Improvement of BC Road of Mankon UP Office Head Quarter -Ragunathpur Poran Bazar Road Ch. 500-2590m.under Muktagacha UpazilaDistrict Mymensingh. Road ID-361653008
</t>
  </si>
  <si>
    <t>Narsingdi</t>
  </si>
  <si>
    <t>JV of M/S. Faruk Traders &amp; M/S. Suchi Enterprise, Shaheprotab, Sadar, Narsingdi.</t>
  </si>
  <si>
    <t>faruksuchejv@gmail.com</t>
  </si>
  <si>
    <t>(1) Improvement of North Shilmandi Babuls Shop-Charsindur C&amp;B Road via Nurul Islams Shop by BC from Ch 00-1700m ID 368604139 under Sadar Upazila Dist-Narsingdi. (2) Improvement of Birpur Mosque-Puranpara Road via Zahajia Para Birpur Mosque-Puranpara Harun-Ar-Rashids House to Bacchus House Road by BC from Ch 00-360m ID 368605066 under Sadar Upazila Dist-Narsingdi. GDP-IV/NAR/SAD/WR-135</t>
  </si>
  <si>
    <t>23/02/20</t>
  </si>
  <si>
    <t>27/06/21</t>
  </si>
  <si>
    <t>M/S. Faruk Traders, Shaheprotab, Sadar, Narsingdi.</t>
  </si>
  <si>
    <t>faruktraders.nar@gmail.com</t>
  </si>
  <si>
    <t>M/S. Suchi Enterprise, Shaheprotab, Sadar, Narsingdi.</t>
  </si>
  <si>
    <t>sucheenterprise@gmail.com</t>
  </si>
  <si>
    <t>3.a) Improvement of Atpaika Madanganj RHD to Ushnar Pukur Par  Road from Ch. 1000-1815m, Under Sadar Upazila, District: Narsingdi. Road ID no :368604075 b) Improvement of Chinispur UP Office-Kalir Bazar via Kalibari Road from Ch. 1300-1965m. Under Sadar Upazila, District: Narsingdi. Road ID no :368603024 c) Improvement of Sonatala-Putia Bazar Road via Lal Miah Member House (Sonatala-Putia Bazar Rd) from Ch. 00-470m. Under Sadar Upazila, District: Narsingdi. Road ID no :368605070 d) Improvement of Hazipur Doripara H/Q Jalal Chairmen to Rail Line  Road from Ch. 500-1500m. Under Sadar Upazila, District: Narsingdi. Road ID no :368605134 e) Improvement of Badarpur Pucca Road (Near Meshbahuddins Shop)  to Bhuiyan Bari Moor  Via Hindu Bari Road  from Ch. 1000-1930m. Under Sadar Upazila, District: Narsingdi. Road ID no :368604101 GDP-3/NA-32</t>
  </si>
  <si>
    <t>24/06/19</t>
  </si>
  <si>
    <t>28/06/20</t>
  </si>
  <si>
    <t>(a) Improvement of Nowakandi Bazar-Batiband High School Road (Noyakandi Bisho RHD Road- Patila Duya Primary School via Botibond Pacca Road) at Ch: 00-1500m under Belabo Upazila, District: Narsingdi. Road ID No. 368074030 (368075065) (b) Improvement of Poradia Dalaler Bari-Muga Govt. Primary School Road from Ch: 00-1000m under Belabo Upazila, District: Narsingdi. Road ID No. 368075321 GDP-3/NA-29</t>
  </si>
  <si>
    <t>30/06/19</t>
  </si>
  <si>
    <t>06/05/20</t>
  </si>
  <si>
    <t>M/S. Amirgonj Buiulders &amp; M/S. Rahman Brothers (JV), Sadar, Narsingdi.</t>
  </si>
  <si>
    <t>abandrbjv@gmail.com</t>
  </si>
  <si>
    <t xml:space="preserve">(1) Improvement of Baduarchar Kachari Bazar-Rail Line Road via Hindu Para Road by BC from Ch 420-1500m ID 368604174 under Sadar Upazila Dist-Narsingdi. (2) Improvement of Narsingdi-Amirganj Road Bayezid Khan Market to Hossainpur Road by BC from Ch 1000-1636m ID 368604079 under Sadar Upazila Dist-Narsingdi. (3) Improvement of Baduarchar Bazar-Baduarchar Village Nadir Ghat Road by BC from Ch 00-615m ID 368604051 under Sadar Upazila Dist-Narsingdi. GDP-IV/NAR/SAD/WR-137 </t>
  </si>
  <si>
    <t>01/03/20</t>
  </si>
  <si>
    <t>M/S. Amirgonj Buiulders, Sadar, Narsingdi.</t>
  </si>
  <si>
    <t>amirgonjbuilders@gmail.com</t>
  </si>
  <si>
    <t>M/S. Rahman Brothers, Palash, Narsingdi.</t>
  </si>
  <si>
    <t>(1) Improvement of Kharia Bazar-Fishari Office via Chowghoria GPS Road by BC from Ch 00-1500m ID 368604103 under Sadar Upazila Dist-Narsingdi.(2) Maintenance of Rahimdi-Rangpur-Nuralapur Road 1st Portion from Ch 00-420m ID 368605053 under Sadar Upazila Dist-Narsingdi. (3) Maintenance of Doukadi Bazar-Kathalia UP Office Amtala Road from Ch 1000-2000m ID 368603029 under Sadar Upazila Dist-Narsingdi. GDP-IV/NAR/SAD/W(R)-314</t>
  </si>
  <si>
    <t>(1) Improvement of Dana Mia House – Sardar Bari – Balur Ghat Road by BC from Ch: 00-3090m under Belabo Upazila, District: Narsingdi. Road ID No. 368075158. (2) Improvement of East side of Poradia Bazar Bridge-Binnabaid Abdul Haque’s Bari (Binnabaid Pawrakanda Nander Bari – Binnabaid West Para Abdul Oasek Master Bari) Road by BC from Ch: 00-1000m under Belabo Upazila, District: Narsingdi. Road ID No. 36807518 GDP-IV/NAR/ BELA/W(R)-156</t>
  </si>
  <si>
    <t>07/07/19</t>
  </si>
  <si>
    <t>11/07/20</t>
  </si>
  <si>
    <t>(1) Improvement of Dana Mia House – Sardar Bari – Balur Ghat Road by BC from Ch: 00-3090m under Belabo Upazila, District: Narsingdi. Road ID No. 368075158. (2) Improvement of East side of Poradia Bazar Bridge-Binnabaid Abdul Haque’s Bari (Binnabaid Pawrakanda Nander Bari – Binnabaid West Para Abdul Oasek Master Bari) Road by BC from Ch: 00-1000m under Belabo Upazila, District: Narsingdi. Road ID No. 36807518</t>
  </si>
  <si>
    <t>(1) Improvement of Chandanpur Kabil Mahamud Bari-Nawaz Ali Bari Road by BC from Ch: 00-1115m under Belabo Upazila, District: Narsingdi. Road ID No. 368075323 (2) Improvement of Baznabo Bhangar Ghat West Side-Bager Bari via Belabo–Hatirdia Pucca Road by BC from Ch: 00-940m under Belabo Upazila, District: Narsingdi. Road ID No. 368075078 (3) Improvement of Belabo-Hatirdia Road Somed Alir Culvert-Poradia-Belabo Road via Lalpori Madrasha Road by BC from Ch: 00-680m under Belabo Upazila, District: Narsingdi. Road ID No. 368075245 GDP-IV/NAR/ BELA/W(R)-158</t>
  </si>
  <si>
    <t>(1) Improvement of Chandanpur Kabil Mahamud Bari-Nawaz Ali Bari Road by BC from Ch: 00-1115m under Belabo Upazila, District: Narsingdi. Road ID No. 368075323 (2) Improvement of Baznabo Bhangar Ghat West Side-Bager Bari via Belabo–Hatirdia Pucca Road by BC from Ch: 00-940m under Belabo Upazila, District: Narsingdi. Road ID No. 368075078 (3) Improvement of Belabo-Hatirdia Road Somed Alir Culvert-Poradia-Belabo Road via Lalpori Madrasha Road by BC from Ch: 00-680m under Belabo Upazila, District: Narsingdi. Road ID No. 368075245</t>
  </si>
  <si>
    <t>M/S Amirgonj &amp; Rahman, Sadar, Narsingdi.</t>
  </si>
  <si>
    <t>Widening and Strengthening of Joshor UP Trimohoni Bazar via Gabtoli Road Ch.00-2000m under Upazila Shibpur District Narsingdi. Road ID 368763003. DDIRWSP/Narsingdi/Shibpur/19-20/RD-01</t>
  </si>
  <si>
    <t>28/09/20</t>
  </si>
  <si>
    <t>17/03/22</t>
  </si>
  <si>
    <t>AB &amp; SE (JVCA),  94, West Brahmondi, Upazila- Sadar, District- Narsingdi.</t>
  </si>
  <si>
    <t>abandsejv@gmail.com</t>
  </si>
  <si>
    <t xml:space="preserve">Narsingdi-Putia GCRoad </t>
  </si>
  <si>
    <t xml:space="preserve">GOB Manitenance </t>
  </si>
  <si>
    <t>AMIRGONJ BUILDERS, 94, Brahmmondi, Narsingdi.</t>
  </si>
  <si>
    <t>M/S Sharna Enterprise, Gilaber, Shibpur, Narsingdi</t>
  </si>
  <si>
    <t>sharnaenterprise2@gmail.com</t>
  </si>
  <si>
    <t>S.H. International, Sadar, Narsingdi.</t>
  </si>
  <si>
    <t>msshinternational1971@gmail.com</t>
  </si>
  <si>
    <t>(1) Improvement of Brahmman Doukadi-Abdullahkandi Road by BC from Ch 00-770m ID 368605015 under Sadar Upazila Dist-Narsingdi. (2) Improvement of Rahimdi to Rangpur-Nuralapur Road by BC 2nd Part from Ch 430-1161m ID 368605053 under Sadar Upazila Dist-Narsingdi. (3) Improvement of Kharia Bazar-Danhard Road by BC from Ch 2000-2425m ID 368604010 under Sadar Upazila Dist-Narsingdi. GDP-IV/NAR/SAD/WR-138</t>
  </si>
  <si>
    <t>26/01/20</t>
  </si>
  <si>
    <t>27/04/21</t>
  </si>
  <si>
    <t>M/S Ma Enterprise, Shibpur, Narsingdi.</t>
  </si>
  <si>
    <t>matraders.alamin@gmail.com</t>
  </si>
  <si>
    <t xml:space="preserve">(1) Improvement of Barabo GPS - Bakusia Ashram Road by BC from Ch: 755-1365m [ID # 368635084] under Palash Upazila, Dist-Narsingdi. (2) Improvement of Jinardi Rail Station - Mulpara RHD via Uttar Chandan Mosque Road by BC from Ch: 00-1257m [ID # 368635085] under Palash Upazila, Dist-Narsingdi. GDP-IV/NOR/POLA/W(R)-150. </t>
  </si>
  <si>
    <t>07/11/19</t>
  </si>
  <si>
    <t>11/11/20</t>
  </si>
  <si>
    <t>M/S Alif International, Sadar, Narsingdi.</t>
  </si>
  <si>
    <t>alifinternational67@gmail.com</t>
  </si>
  <si>
    <t>Improvement of Adhghatia Madrasha-Putia Noadia Pucca road via Ghorargaon GPS road by BC from Ch: 00-1500m [ID # 368765305] under Shibpur Upazila, Dist-Narsingdi. GDP-IV/NAR/SHIB/W(R)-172</t>
  </si>
  <si>
    <t>19/04/20</t>
  </si>
  <si>
    <t>31/03/21</t>
  </si>
  <si>
    <t>M/S. Bhuiyan Construction-M/S. Kamal &amp; Brothers-M/S. Palash Syndicate JV, Palash, Narsingdi.</t>
  </si>
  <si>
    <t>mbcmkbmpsjv@gmail.com</t>
  </si>
  <si>
    <t>Improvement of Joynagar-Simarbag road by BC from Ch: 00-667m [ID # 368765035] under Shibpur Upazila, Dist-Narsingdi. Improvement of Debalertek more- Noukaghata GPS via Romar bari road by BC from Ch: 1780-3390m [ID # 368765292] under Shibpur Upazila, Dist-Narsingdi. GDP-IV/NAR/SHIB/W(R)-175</t>
  </si>
  <si>
    <t>14/07/20</t>
  </si>
  <si>
    <t>27/09/21</t>
  </si>
  <si>
    <t>M/S. Bhuiyan ConstructionBasail, Sadar, Narsingdi.</t>
  </si>
  <si>
    <t>bhuiyanconstruction83@gmail.com</t>
  </si>
  <si>
    <t>M/S. Kamal &amp; Brothers, Amtola, Palash, Narsingdi.</t>
  </si>
  <si>
    <t>kamalandbrothers77@gmail.com</t>
  </si>
  <si>
    <t>M/S. Palash Syndicate, Palash, Narsingdi.</t>
  </si>
  <si>
    <t>palashsyndicate@gmail.com</t>
  </si>
  <si>
    <t>M/S. Bhuiyan Construction-M/S. Kamal &amp; Brothers-M/S. Palash Syndicate JV, Basail, Sadar, Narsingdi.</t>
  </si>
  <si>
    <t>Improvement of Gobindapur Shahpur- Mahishber Road by BC from Ch: 00-1000m [ID # 368644042] under Raipura Upazila, Dist-Narsingdi. Improvement of Khalilabad to Gobindapur High School Road by BC from Ch: 00-835m [ID # 368644122] under Raipura Upazila, Dist-Narsingdi. Improvement of Takipura GC Road- Shahebnagar Road via Palashtali Madrasha Road by BC from Ch: 492-1500m [ID # 368645101] under Raipura Upazila, Dist-Narsingdi. GDP-IV/NAR/RAIP/W(R)-191</t>
  </si>
  <si>
    <t>M/S. Palash Syndicate JV, Palash, Narsingdi.</t>
  </si>
  <si>
    <t>M/S Dip Enterprise, Shibpur, Narsingdi.</t>
  </si>
  <si>
    <t>msdipenterprise82@gmail.com</t>
  </si>
  <si>
    <t>1 Improvement of Uttar Barudia Jalal Uddins House Pucca Road-Shinga Kandi Culvert Road by BC from Ch 00-560m ID 368524137 under Monohardi Upazila Dist-Narsingdi. 2 Improvement of Remaining works of Bhuiyans Bazar Pucca Road-Katabaria Mr. Swapans House Road by BC from Ch 00-600m ID 368525326 under Monohardi Upazila Dist-Narsingdi. GDP-IV/NAR/MONO/WR-165</t>
  </si>
  <si>
    <t>07/04/20</t>
  </si>
  <si>
    <t>12/04/21</t>
  </si>
  <si>
    <t>M/S Rony Enterprise, Shibpur, Narsingdi.</t>
  </si>
  <si>
    <t>ronyenterprisezpn@gmail.com</t>
  </si>
  <si>
    <t xml:space="preserve">Improvement of Abdullahpur Bazar to Baraitola Bazar Road at Ch. 00-1600m under Upazila Raipura Dist Narsingdi Road ID No. 368644099 GDP-3/NA-62 </t>
  </si>
  <si>
    <t>06/02/20</t>
  </si>
  <si>
    <t>11/02/21</t>
  </si>
  <si>
    <t>JV of M/S. Mominul Hoque &amp; M/S. Bhai Bhai Enterprise, Raipura, Narsingdi</t>
  </si>
  <si>
    <t>mhandbhaibhaijv@gmail.com</t>
  </si>
  <si>
    <t>Improvement of Sobanpur-Rajnagar Khalpar Road by BC (with slope protection both side) under Raipura Upazila, Dist-Narsingdi. GDP-IV/NAR/RAI/W(R)-190</t>
  </si>
  <si>
    <t>03/02/20</t>
  </si>
  <si>
    <t>16/01/21</t>
  </si>
  <si>
    <t>JV of M/S. Mominul Hoque, Ranir Bazar, Bhairab, Kishoregonj</t>
  </si>
  <si>
    <t>M/S. Bhai Bhai Enterprise, Raipura, Narsingdi</t>
  </si>
  <si>
    <t>bhibhienterprise1971@gmail.com</t>
  </si>
  <si>
    <t>M/S Hima Enterprise, Shibpur, Narsingdi.</t>
  </si>
  <si>
    <t>kalam.vat123@gmail.com</t>
  </si>
  <si>
    <t>(1) Improvement of Dhaka-Sylhet R&amp;H Shimultola to Dhukundirchar Govt. Primary School road via Molla bari by BC from Ch: 00-840m [ID # 368645122] under Raipura Upazila, Dist-Narsingdi. (2) Improvement of Morjal Dhukundirchar R&amp;H-Nodirghat Road via Azimuddin Advocate House &amp; Charabagh by BC from Ch: 00-880m [ID # 368644135] under Raipura Upazila, Dist-Narsingdi. GDP-IV/NAR/RAI/W(R)-193</t>
  </si>
  <si>
    <t>30/12/19</t>
  </si>
  <si>
    <t>28/02/21</t>
  </si>
  <si>
    <t>M/S. Hima Enterprise, Shibpur, Narsingdi</t>
  </si>
  <si>
    <t>Improvement of Belabo-Baricha Pucca Road–Mazharul (Mazarul Haque) Member bari to Samsul Haque Mamber house via Sano Miar house Road from Ch: 00-660m under Belabo Upazila, District: Narsingdi (Road ID No. 368074071) GDP-3/NA-43</t>
  </si>
  <si>
    <t>25/08/19</t>
  </si>
  <si>
    <t>05/10/20</t>
  </si>
  <si>
    <t>M/S Mahbub Alam-M/S Tareq Traders (JV), Raipura, Narsingdi.</t>
  </si>
  <si>
    <t>mahabub.tareq1967@gmail.com</t>
  </si>
  <si>
    <t>Improvement of Basgari GC-Mirjarchar UP Office Road by BC from Ch 00-1127m ID 368643029 under Raipura Upazila Dist-Narsingdi. GDP-IV/NAR/RAIP/WR-29</t>
  </si>
  <si>
    <t>24/06/20</t>
  </si>
  <si>
    <t>30/06/21</t>
  </si>
  <si>
    <t>M/S Mahbub Alam, Bhairab, Kishoregonj.</t>
  </si>
  <si>
    <t>M/S Tareq Traders, Raipura, Narsingdi.</t>
  </si>
  <si>
    <t>mstareqtraders@gmail.com</t>
  </si>
  <si>
    <t>M/S. Chhoa Enterprise, Monohardi, Narsingdi.</t>
  </si>
  <si>
    <t>chhoaenterprise73@gmail.com</t>
  </si>
  <si>
    <t>(1) Improvement of Mirzanagar Ideal School-Sadhu Akhra Road via Mirzanagar Koborsthan Road at Ch. 00-855m Under Raipura Upazila, Dist: Narsingdi (ID No:368645158) (2) Improvement of Morjal UP-Batiara Mannan Kazi’s House- Brahmonertek Dhaka-Sylhet RHD Road via Bosir Master House road at Ch. 00-930m Under Raipura Upazila, Dist: Narsingdi (ID No:368644187) (GDP-IV/NAR/RAIP/W(R)-194)</t>
  </si>
  <si>
    <t>M/S Parvaz Enterprise, Velanagar, Sadar, Narsingdi.</t>
  </si>
  <si>
    <t>parvazenterprise@gmail.com</t>
  </si>
  <si>
    <t>1 Improvement of Nayachar Community Clinic-Shibpur Thana Boarder Road by BC from Ch 00-880m ID 368644118 under Raipura Upazila Dist-Narsingdi. 2 Improvement of Markas More R&amp;H-Nabiabad Maddhya Para-Kanda Para Road by BC from Ch 00-1400m ID 368644178 under Raipura Upazila Dist-Narsingdi. GDP-IV/NAR/RAIP/WR-177</t>
  </si>
  <si>
    <t>11/06/20</t>
  </si>
  <si>
    <t>M/S Bhuiyan Construction, Basail, Sadar, Narsingdi.</t>
  </si>
  <si>
    <t>1 Improvement of Saherchar-Pir Fateh Ali Shah Mazar Road by BC from Ch 00-1265m ID 368644115 under Raipura Upazila Dist-Narsingdi. 2 Improvement of Saherchar Hazi Layes Alir Bari-Radhanagar GPS Road by BC from Ch 00-1732m ID 368644185 under Raipura Upazila Dist-Narsingdi. GDP-IV/NAR/RAIP/WR-178</t>
  </si>
  <si>
    <t>15/09/20</t>
  </si>
  <si>
    <t>04/12/21</t>
  </si>
  <si>
    <t>Improvement of Kiudarpara Pacca Road (Dhaka-Sylhet Highway Road)-Kindergarden School via Sreefulia Road at ch. 00-2000m under Bagabo Union, Upazila: Shibpur, District: Narsingdi. Road ID 368765420 (368765418). GDP-3/NA-72</t>
  </si>
  <si>
    <t>06/10/20</t>
  </si>
  <si>
    <t>11/09/21</t>
  </si>
  <si>
    <t>1) Major maintenance of 8.9m long RCC Box Culvert on Madhabdi G.C-Gopaldi G.C Road Via Balapur G.C Road at Chainage: 2860m [368602008]
2) Major maintenance of 11.1m long RCC Box Culvert on Madhabdi G.C-Gopaldi G.C Road Via Balapur G.C Road at Chainage: 5300m [368602008]
3) Major maintenance of 9m long RCC Box Culvert on Madhabdi G.C-Gopaldi G.C Road Via Balapur G.C Road at Chainage: 6000m [368602008]
W-96</t>
  </si>
  <si>
    <t>08/03/22</t>
  </si>
  <si>
    <t>M/S Shanta Enterprise, Shibpur, Narsingdi.</t>
  </si>
  <si>
    <t>shantaenterprise74@gmail.com</t>
  </si>
  <si>
    <t>1 Improvement of Basgari GC-Charmadhua Bazar Road by BC from Ch 00-1270m ID 368644151 under Raipura Upazila Dist-Narsingdi. 2 Improvement of Jahangir Nagar-Boalmara Road by BC from Ch 00-1160m ID 368645005 under Raipura Upazila Dist-Narsingdi. GDP-IV/NAR/RAIP/WR-180</t>
  </si>
  <si>
    <t xml:space="preserve">1) Minor maintenance of 240m long RCC Girder Bridge on Sreerampur GC-Basgari GC Road at Chainage: 108m [368642002]
2) Minor maintenance of 42m long RCC Girder Bridge on Sreerampur GC-Basgari GC Road at Chainage: 6649m [368642002]
3) Minor maintenance of 33m long RCC Girder Bridge on Sreerampur GC-Basgari GC Road at Chainage: 9960m [368642002]
4) Minor maintenance of 7.8m long RCC Box Culvert on Gopinathpur-Hasnabad upto Thana Border  Road at Chainage: 12350m [368642003]
</t>
  </si>
  <si>
    <t>02/02/21</t>
  </si>
  <si>
    <t>01/01/22</t>
  </si>
  <si>
    <t>1 Improvement of Shibpur-Zallara Road by BC from Ch 00-1700m ID 368765376 under Shibpur Upazila Dist-Narsingdi. 2 Improvement of Daripura R&amp;H-Kapaiartek Road by BC from Ch 1000-2200m ID 368765098 under Shibpur Upazila Dist-Narsingdi. 3 Improvement of Kutir Bazar-Kaxmin Kamalpur Mohider House Road by BC from Ch 00-1210m ID 368765136 under Shibpur Upazila Dist-Narsingdi.  GDP-IV/NAR/SHIB/WR-345</t>
  </si>
  <si>
    <t>25/11/20</t>
  </si>
  <si>
    <t>14/05/22</t>
  </si>
  <si>
    <t>1 Improvement of Jankhartek-Agarpur Road by BC from Ch 00-2000m ID 368765298 under Shibpur Upazila Dist-Narsingdi. 2 Improvement of Kathaltala-Salurdia Road by BC from Ch 00-2000m ID 368765255 under Shibpur Upazila Dist-Narsingdi.GDP-IV/NAR/SHIB/WR-174</t>
  </si>
  <si>
    <t>23/11/20</t>
  </si>
  <si>
    <t>11/05/22</t>
  </si>
  <si>
    <t>(1) Improvement of Dairer Par Emam Uddins House-Dairer Par GPS Road by BC from Ch 00-590m, (2) Improvement of Panch Hati Chan Mia Mambers House-Kaheter gaon Bazar via Brahmmaner Vita Panch Hati-Kaheter Gaon Road by BC from Ch 00-500m &amp; (3) Improvement of Tarakandi Azizer Dokan-Dali Bari More-Kamrul Masters House Road by BC from Ch 00-1020m Road ID No 368525097 under Monohardi Upazila Dist-Narsingdi. GDP-IV/NAR/MONO/WR-170</t>
  </si>
  <si>
    <t>07/01/21</t>
  </si>
  <si>
    <t>23/03/22</t>
  </si>
  <si>
    <t>(1) Improvement of Madhushal Pucca Mosque-Near of Chairman Mr. Rahman Alis house via Madhushal High School Road by BC from Ch 500-1000m, (2) Improvement of Bocchur Bazar West Para near Safur Uddins House-Bagadi Road by BC from Ch 00-500m, (3) Improvement of Paikan near of Sheikh Rasels Bridge-Atushal Fakir Bari Paikan GPS-Near of Chanditala Bazar Pucca Road by BC from Ch 00-1050m &amp; (4) Improvement of near of Noanagar Model Degree College-Urulia GEC Road by BC from Ch 00-1000m ID 368524088 under Monohardi Upazila Dist-Narsingdi. GDP-IV/NAR/MONO/WR-168</t>
  </si>
  <si>
    <t>21/06/22</t>
  </si>
  <si>
    <t>Rehabilitation of Silmandi UP Office-Madhabdi G.C Road via Fultala Road from ch. 00-3625m under Narsingdi Sadar Upazila, Narsingdi. Road ID No: 368603003. CAFDRIRP/ Narsingdi/UNR/W-01/2020-21</t>
  </si>
  <si>
    <t>CAFDRIPR</t>
  </si>
  <si>
    <t>26/08/21</t>
  </si>
  <si>
    <t>14/07/22</t>
  </si>
  <si>
    <t>a. Construction of Chandoler Khal Regulator 5V-1.5mx1.8m from Ch. 400m b. Construction of WMCA Office 12.0mx6.0m c. Electrical works of WMCA Office d. Supply of Office Furniture of WMCA Office e Supply of Computer f. Documentation of work of Sumaiya-Bulajora Sub-project SP ID-72056 under Upazila- Shibpur Dist-Narsingdi. Tender ID No: 568026, Package No: LGED/SSWRDP-2/BD-P98/2020-2021/72056-Structures.</t>
  </si>
  <si>
    <t>18/08/21</t>
  </si>
  <si>
    <t>30/06/22</t>
  </si>
  <si>
    <t xml:space="preserve">1. Improvement of Karaitala - Joynagar Road by BC from Ch: 00-916m [Road ID: 368644131] under Raipura Upazila, Dist-Narsingdi. 2. Improvement of Parartali Bazar - Bagdaria Kandi Road by BC with slope protection from Ch: 00-1400m [Road ID: 368645079] under Raipura Upazila, Dist-Narsingdi. Tender ID No: 570795, Package No: GDP-IV/NAR/RAIP/WR-182.                                                                                    </t>
  </si>
  <si>
    <t>01/11/21</t>
  </si>
  <si>
    <t>02/03/23</t>
  </si>
  <si>
    <t>M/S Harun Traders, Raipura, Narsingdi.</t>
  </si>
  <si>
    <t>haruntraders018@gmail.com</t>
  </si>
  <si>
    <t>Improvement of Shahpur R&amp;H- Meghna Nodirghat via Mollikpur GPS road by BC from Ch: 00-1500m [ID # 368645165] under Raipura Upazila, Dist-Narsingdi. GDP-IV/NAR/RAI/W(R)-184</t>
  </si>
  <si>
    <t>10/06/20</t>
  </si>
  <si>
    <t>23/05/21</t>
  </si>
  <si>
    <t>BBI-TBE JV, Raipura, Narsingdi.</t>
  </si>
  <si>
    <t xml:space="preserve"> bbitbejv@gmail.com</t>
  </si>
  <si>
    <t>Improvement of Shahebnagor to Bakhornagor Bazar Road by BC from Ch: 2050-3350m [ID # 368644041] under Raipura Upazila, Dist-Narsingdi. Improvement of Nabuarchar (Jelepara) to Palashtali Bazar Road by BC from Ch: 00-1065m [ID # 368644111] under Raipura Upazila, Dist-Narsingdi. Improvement of Ghagotia Bagbari Main Road to Sayder House Main Road by BC from Ch: 00-780m [ID # 368645128] under Raipura Upazila, Dist-Narsingdi. GDP-IV/NAR/RAIP/W(R)-189</t>
  </si>
  <si>
    <t>08/07/20</t>
  </si>
  <si>
    <t>Bishowa Bandhu International, Dhaka.</t>
  </si>
  <si>
    <t>ms.bishwabandhuinternational@gmail.com</t>
  </si>
  <si>
    <t>M/S. Tasnim Builders &amp; Engineers, Raipura, Narsingdi.</t>
  </si>
  <si>
    <t>mstasnimbuildersandengineers@gmail.com</t>
  </si>
  <si>
    <t>Improvement of Hairmara-Abdullapur-Mehernagar Bazar Road from Ch: 750-3020m under Raipura Upazila, District: Narsingdi (Road ID No. 368644062) GDP-3/NA-44</t>
  </si>
  <si>
    <t>17/09/19</t>
  </si>
  <si>
    <t>21/09/20</t>
  </si>
  <si>
    <t>Improvement of Radhagonj GC (UP Office)-Rahimabad Bazar Road from Ch: 2670-4600m under Raipura Upazila, District: Narsingdi (Road ID No. 368643024) GDP-3/NA-45</t>
  </si>
  <si>
    <t>20/10/19</t>
  </si>
  <si>
    <t>Improvement of Hatobangha Rail Station-Moheshber Fery ghat Bazar Road from Ch. 1840-3850m under Raipura upazila, Dist: Narsingdi (Road ID No:368644060) GDP-3/NA-50</t>
  </si>
  <si>
    <t>16/01/20</t>
  </si>
  <si>
    <t>21/01/21</t>
  </si>
  <si>
    <t>M/S. Mominul Haque, Ranir Bazar, Bhairab, Kishoregonj.</t>
  </si>
  <si>
    <t>Construction of 30m CP Girder Bridge on Sreerampur GC-Narayonpur GC Road via Sapmara Bazar &amp; Nilkuthi R&amp;H Road at Ch. 5273under Raipura Upazila, Dist: Narsingdi. PD/CLBUURP/W-310</t>
  </si>
  <si>
    <t>Construction of 30m CP Girder Bridge on Sreerampur GC-Narayonpur GC Road via Sapmara Bazar &amp; Nilkuthi R&amp;H Road at Ch. 5891under Raipura Upazila, Dist: Narsingdi. PD/CLBUURP/W-311</t>
  </si>
  <si>
    <t>Construction of 60m CP Girder Bridge on Lochonpur R&amp;H-Brahmonbodhua Bazar (Ulipura Bazar) Road at Ch. 400under Raipura Upazila, Dist: Narsingdi.PD/CLBUURP/W-312</t>
  </si>
  <si>
    <t>14/07/2019</t>
  </si>
  <si>
    <t>Improvement of Chanpur U.P Office-Baluakandi Bazar via Sadagorkandi Bazar Road at Ch. 1040-3650m under Raipura Upazila District Narsingdi. Road ID No. 368643011 GDP-3/NA-28</t>
  </si>
  <si>
    <t>28/04/19</t>
  </si>
  <si>
    <t>12/12/20</t>
  </si>
  <si>
    <t>M/S. Mominul Haque, Ranirbazra, Bhairab, Kishorgonj</t>
  </si>
  <si>
    <t>Construction of Two 2 Storied Rural Market Building (With 04 Storied Foundation) in Chalakchar Bazar, under Monohardi Upazila, Dist: Narsingdi. CRMIDP/NARS/W-367</t>
  </si>
  <si>
    <t>02/07/20</t>
  </si>
  <si>
    <t>MH-FT-SE-JV, Shaheprotab, Sadar, Narsingdi.</t>
  </si>
  <si>
    <t>mhftandsejv@gmail.com</t>
  </si>
  <si>
    <t xml:space="preserve">Rehabilitation of Putia GC-Noadia Bazar via Jangalia/Bhurbhuria ID-368763007 Ch. 0000-8300 m Upazila Shibpur Dist-Narsingdi,Tender ID No: 558616, Package No: NAR/AF-130.                                                                                    </t>
  </si>
  <si>
    <t>26/07/21</t>
  </si>
  <si>
    <t>15/08/22</t>
  </si>
  <si>
    <t>M/S Mominul Hoque       Bhairab,Kishoreganj.</t>
  </si>
  <si>
    <t>M/S FARUK TRADERS   North Baghata, Saheprotap, Narsingdi</t>
  </si>
  <si>
    <t>M/S SUCHE ENTERPRISE   Saheprotap, Narsingdi sadar, Narsingdi</t>
  </si>
  <si>
    <t>Rehabilitation of Sreerampur GC-Basgari GC Road (ID-368642002) (Ch. 000-10810m under Riapura Upazila, Dist-Narsingdi. NAR/AF-129</t>
  </si>
  <si>
    <t>24/08/21</t>
  </si>
  <si>
    <t>23/10/22</t>
  </si>
  <si>
    <t>Md. Osman Gani, Tarapasha, Kishoregonj</t>
  </si>
  <si>
    <t>Construction of 45.00m Long RCC Girder Bridge on Haripur-Daierpar (Chatiar Par)-Shreenidhi Rail Station Road near Shashanghat (Near Chanmohon’s House) at ch. 2810m Upazila: Raipura, Dist Narsingdi (Road ID-368643016).CBU-100/Purto-42</t>
  </si>
  <si>
    <t>11/02/20</t>
  </si>
  <si>
    <t>Construction of 66.0m Long RCC Girder Bridge on Mahamudabad R&amp;H-Dulatkandi-Algi Bazar Road at Ch. 2028m (Road lD 368643010) Upazila : Raipura, District: Narshingdi CBU-100/Purto-44</t>
  </si>
  <si>
    <t>15/07/21</t>
  </si>
  <si>
    <t>M/S. Mahbub Alam, Ranir Bazar, Bhairab, Kishoregonj.</t>
  </si>
  <si>
    <t>Construction of 51.00m Long RCC Girder Bridge over Kakon River on Lochonpur R&amp;H-Bahadurpur-Nabiabad Road at ch. 1400m Upazila: Raipura, Dist-Narsingdi (Road ID-368644153) CBU-100/Purto-43</t>
  </si>
  <si>
    <t>07/01/20</t>
  </si>
  <si>
    <t>06/04/21</t>
  </si>
  <si>
    <t>Construction of 66.0m Long RCC Girder Bridge on Baherchar-Barakanda Road at Ch. 2200m (Road lD 368645084) Upazila : Raipura, District: Narshingdi CBU-100/Purto-45</t>
  </si>
  <si>
    <t>04/02/20</t>
  </si>
  <si>
    <t>19/08/21</t>
  </si>
  <si>
    <t>M/S Mahbub Alam-M/S Bhuiyan Construction - JV, Basail, Sadar, Narsingdi.</t>
  </si>
  <si>
    <t>mmambcjv2019@gmail.com</t>
  </si>
  <si>
    <t>Construction of 66.0m Long RCC Girder Bridge over Kharia River on Kamrab Kapayartech Road at Ch. 1410m Upazila : Shibpur, District: Narshingdi (Road lD 368645169) CBU-100/Purto-46</t>
  </si>
  <si>
    <t>03/03/20</t>
  </si>
  <si>
    <t>02/08/21</t>
  </si>
  <si>
    <t>M/S Mahbub Alam, Ranir Bazar, Bhairab, Kishoregonj.</t>
  </si>
  <si>
    <t>M/S Bhuiyan Construction - JV, Basail, Sadar, Narsingdi.</t>
  </si>
  <si>
    <t>Haque &amp; Mominul JV, Monohardi, Narsingdi.</t>
  </si>
  <si>
    <t>haquemominuljv@gmail.com</t>
  </si>
  <si>
    <t>Construction of 60.00m Long RCC Girder Bridge on Chargohalbaria Fuldi Barir Eidgah-Charmandalia Beribadh Road at ch. 750m Upazila: Monohardi, Dist-Narsingdi. Road ID-368523008) CBU-100/Purto-47</t>
  </si>
  <si>
    <t>15/04/21</t>
  </si>
  <si>
    <t>M/S. Haque Enterprise, Monohardi, Narsingdi.</t>
  </si>
  <si>
    <t>M/S Mominul Haque, Ranir Bazar, Bhairab, Kishoregonj.</t>
  </si>
  <si>
    <t>Construction of 96.0m Long PSC Girder Bridge on Chalakchar-Poradia Road's Bolda-Bhawaler Char Road at Ch. 010m Upazila: Monohardi, District: Narshingdi (Road lD: 368522001) CBU-100/Purto-48</t>
  </si>
  <si>
    <t>(1) Improvement of Sheikher Bazar Hetemdi Sheikh Barir More-Rayerpara Kodu Munsir Bari Road by BC from Ch 00-1000m,  (2) Improvement of Sagordi Bazar-Suruj Paiker Bari Via Sagardi Girls School Road by BC from Ch 00-980m,  (3) Improvement of Birgaon Modak Bari-Dolal B.S.C Bari via Char Gohalbaria Road by BC from Ch 2000-2860m &amp; (4) Improvement of Pirpur Vatpara GPS-Tetultala Bazar Road by BC from Ch 00-500m Road ID No 368525238 under Monohardi Upazila Dist-Narsingdi. GDP-IV/NAR/MONO/WR-167</t>
  </si>
  <si>
    <t>ATI-MH-UE JV, Majherchar, Palash, Narsingdi.</t>
  </si>
  <si>
    <t>atimhuejv@gmail.com</t>
  </si>
  <si>
    <t>Construction of 90.0m Long PSC Girder Bridge over Shukundir River on Charnagardi GC-Purandia RHD via Shukundirghat Road at Ch. 8366m  Upazila :Palash, District: Narshingdi ((Road lD 368632006) CBU-100/Purto-41</t>
  </si>
  <si>
    <t>13/02/20</t>
  </si>
  <si>
    <t>12/08/21</t>
  </si>
  <si>
    <t>Ashraf Trade International, Majherchar, Palash, Narsingdi.</t>
  </si>
  <si>
    <t>ashraftradeint@gmail.com</t>
  </si>
  <si>
    <t>M/S Udayon Enterprise, Nagoriakandi, Sadar, Narsingdi.</t>
  </si>
  <si>
    <t>udayanenterprise59@gmail.com</t>
  </si>
  <si>
    <t>M/S Shamim Construction - M/S Bhuiyan Construction - JV, Basail, Sadar, Narsingdi</t>
  </si>
  <si>
    <t>shamimbhuiyanjv2019@gmail.com</t>
  </si>
  <si>
    <t>Widening and Strengthening of Madhabdi GC-Gopaldi GC in Balapur GC Road Ch. 0+000-8+520km under Upazila: Sadar, District: Narsingdi. DDIRWSP/Narsingdi/Sadar/19-20/RD-01</t>
  </si>
  <si>
    <t>M/S Shamim Construction, Basail, Sadar, Narsingdi</t>
  </si>
  <si>
    <t>samimconstruction@gmail.com</t>
  </si>
  <si>
    <t>Widening and Strengthening of Madhabdi GC-Gopaldi GC in Balapur GC Road Ch. 0+000-8+520km under Upazila: Sadar, District: Narsingdi. DDIRWSP/Narsingdi/ Sadar/19-20/RD-01</t>
  </si>
  <si>
    <t>M/S Bhuiyan Construction, Basail, Sadar, Narsingdi</t>
  </si>
  <si>
    <t>Widening and Strengthening of Bariacha Bazar (RHD)-Belabo GC Road Ch. 0+000-6+150km under Upazila: Belabo, District: Narsingdi. DDIRWSP/Narsingdi/ Belabo/19-20/RD-01</t>
  </si>
  <si>
    <t>20/08/21</t>
  </si>
  <si>
    <t>M/S Shamim Construction-M/S Bhuiyan Construction JV</t>
  </si>
  <si>
    <t>Construction of 30.00m Long PC Girder Bridge on Dukundir Char-Vity Morzal Rajabaria Road at Ch. 1500m under Raipura Upazila, District-Narsingdi. Road ID No. 368644010 GDP-3/NA-57</t>
  </si>
  <si>
    <t>M/S Bhuiyan Construction-M/S Palash Cyndicate (JV), Basail, Sadar, Narsingdi</t>
  </si>
  <si>
    <t>bhuyianpalash@gmail.com</t>
  </si>
  <si>
    <t xml:space="preserve">1. Improvement of Matra - Bageswar Road from Ch: 00-1260m [Road ID: 368604094] under Sadar Upazila, Dist-Narsingdi. 2. Improvement of Paikarchar UP Office - Gopaldi GC Road by BC from Ch: 2600-3650m [Road ID: 368603002] under Sadar Upazila, Dist-Narsingdi.Tender ID No: 570796, Package No: GDP-IV/NAR/SAD/WR-24.                                                                                    </t>
  </si>
  <si>
    <t>24/07/22</t>
  </si>
  <si>
    <t>M/S Palash Cyndicate, Palash, Narsingdi.</t>
  </si>
  <si>
    <t>M/S Bhuiyan Construction-M/S Kamal &amp; Brothers (IV), Basail, Sadar, Narsingdi</t>
  </si>
  <si>
    <t>mbcmkb2021@gmail.com</t>
  </si>
  <si>
    <t xml:space="preserve">1. Improvement of Poradia Sheikher Bazar (RHD) Pucca Road - Shimultali Bazar Khola Road from Ch: 00-1000m [Road ID: 368525267] under Monohardi Upazila, Dist-Narsingdi. 2. Improvement of Chalakchar UP (Pirpur) - Khidirpur Bazar Road by BC from Ch: 500-4415m [Road ID: 368523001] under Monohardi Upazila, Dist-Narsingdi.Tender ID No: 570798, Package No: GDP-IV/NAR/ MONO/WR-163.                                                                                    </t>
  </si>
  <si>
    <t>16/01/23</t>
  </si>
  <si>
    <t>M/S Kamal &amp; Brothers, Amtola, Palash, Narsingdi.</t>
  </si>
  <si>
    <t>M/S Hasan Enterprise</t>
  </si>
  <si>
    <t>Widening and Strengthening of Hatirdia Bazar-Belabo Border Road at Ch. 0+000-9+375km under Upazila: Monohardi, District: Narsingdi. DDIRWSP/Narsingdi/ Monohardi/19-20/RD-01</t>
  </si>
  <si>
    <t>05/09/21</t>
  </si>
  <si>
    <t>UE-PS-KB JV, Palash, Narsingdi.</t>
  </si>
  <si>
    <t>uekbpsjv@gmail.com</t>
  </si>
  <si>
    <t>Construction of Two 2 Storied Rural Market Building With 04 Storied Foundation in Shibpur Bazar under Shibpur Upazila Dist-Narsingdi. CRMIDP/NARS/W-370</t>
  </si>
  <si>
    <t>22/08/21</t>
  </si>
  <si>
    <t>M/S Netol Construction, Dhaka</t>
  </si>
  <si>
    <t>msnetolconstruction67@gmail.com</t>
  </si>
  <si>
    <t>Construction of Two 2 Storied Rural Market Building With 04 Storied Foundation in Belabo Bazar under Belabo Upazila Dist-Narsingdi. CRMIDP/NARS/W-366</t>
  </si>
  <si>
    <t>18/02/20</t>
  </si>
  <si>
    <t>23/08/21</t>
  </si>
  <si>
    <t>Ashraf Trade International, Palash, Narsingdi.</t>
  </si>
  <si>
    <t>Construction of Two 2 Storied Rural Market Building (With 04 Storied Foundation) in Charsindur Bazar, under Palash Upazila, Dist-Narsingdi. CRMIDP/NARS/W-368</t>
  </si>
  <si>
    <t>02/03/20</t>
  </si>
  <si>
    <t>31/08/21</t>
  </si>
  <si>
    <t>M/S N.H.B. Traders, Raipura, Narsingdi.</t>
  </si>
  <si>
    <t>nhbtraders@gmail.com</t>
  </si>
  <si>
    <t>Construction of Two 2 Storied Rural Market Building (With 04 Storied Foundation) in Radhagonj Bazar, under Raipura Upazila, Dist: Narsingdi. CRMIDP/NARS/W-369</t>
  </si>
  <si>
    <t>02/04/20</t>
  </si>
  <si>
    <t xml:space="preserve">1 Improvement of Birgaon Mosque-Amirabad Madrasha Road by BC from Ch 00-1000m ID 368645041 under Raipura Upazila Dist-Narsingdi. 2 Improvement of Sreenidhi Pucca Road-Pirijkandi Pucca Road via Sreenidhi Primary School Road by BC from Ch 00-1280m ID 368644167 under Raipura Upazila Dist-Narsingdi. GDP-IV/NAR/RAIP/WR-192 </t>
  </si>
  <si>
    <t>02/12/20</t>
  </si>
  <si>
    <t>06/05/22</t>
  </si>
  <si>
    <t xml:space="preserve">a. Improvement of Uttar Sadharchar Secretary house-Muchir bari via Sadharchar Eid-gaon road at Ch00-730m. ID-368765400b. Constraction of 03nos 0625x0.600m Culvert at Ch300 &amp;450 &amp; 575m on the same road under Shibpur Upazila, Dist-Narsingdi. Tender ID No: 562082,PackageNo:IRIDP-3/NSD/DW-30. </t>
  </si>
  <si>
    <t>01/08/21</t>
  </si>
  <si>
    <t>04/03/22</t>
  </si>
  <si>
    <t>M/S. Sarker Traders, Raipura, Narsingdi.</t>
  </si>
  <si>
    <t>moksud.sarkert@gmail.com</t>
  </si>
  <si>
    <t>Improvement of Kumartek Pacca Road-Moisertek Durgamondir Road at ch. 00-1000m under Joynagar Union, Upazila: Shibpur, District: Narsingdi. Road ID 368765416 (368765409). GDP-3/NA-69</t>
  </si>
  <si>
    <t>02/03/21</t>
  </si>
  <si>
    <t>Improvement of Starting from Gopinathpur-Hasnabad Thana Border Road at Ch.00-530m Upazila: Raipura, Dist: Narsingdi Road ID 368642003 GDP-3/NA-81</t>
  </si>
  <si>
    <t>M/S. Mim Enterprise, Shibpur, Narsingdi.</t>
  </si>
  <si>
    <t>mimenterprise65@gmail.com</t>
  </si>
  <si>
    <t>Improvement of Sonakura C&amp;B Bazar-Doripura Road at ch. 00-900m under Chakrodah Union, Upazila: Shibpur, District: Narsingdi. Road ID 368764028 (368765421). GDP-3/NA-71</t>
  </si>
  <si>
    <t>09/07/20</t>
  </si>
  <si>
    <t>24/02/21</t>
  </si>
  <si>
    <t>M/S. Satata Enterprise, Shibpur, Narsingdi.</t>
  </si>
  <si>
    <t>satataenterprise64@gmail.com</t>
  </si>
  <si>
    <t>Improvement of Shibpur-Chaitanna Road Bagabo Prothomtek-Bhuyia Bari via Miajibari (Mirazi) Road at ch. 00-1000m under Bagabo Union, Upazila: Shibpur, District: Narsingdi. Road ID 368765418 (368765416). GDP-3/NA-73</t>
  </si>
  <si>
    <t>20/07/20</t>
  </si>
  <si>
    <t>08/03/21</t>
  </si>
  <si>
    <t>M/S. Jami Enterprise</t>
  </si>
  <si>
    <t>msjamienterprise78@gmail.com</t>
  </si>
  <si>
    <t>Improvement of Bilsoron R&amp;H-Dokkin Molla Bari Road at ch. 00-800m under Chakrodah Union, Upazila: Shibpur, District: Narsingdi. Road ID 368765414 (368765410). GDP-3/NA-74</t>
  </si>
  <si>
    <t>15/07/20</t>
  </si>
  <si>
    <t>15/02/21</t>
  </si>
  <si>
    <t>M/S Jami Enterpreise</t>
  </si>
  <si>
    <t>a) Improvement of Chalak Char - Rampur Bazar Road at Ch. 2050-3457m under Monohardi Upazila, Dist: Narsingdi (Road ID No:368523004 ) b) Improvement of Birgaon Modak Bari to Dulal B.Sc house via Char Gohalbaria Road at Ch. 900-1253m under Monohardi Upazila, Dist: Narsingdi (Road ID No 368524090) GDP-3/NA-48</t>
  </si>
  <si>
    <t>28/10/19</t>
  </si>
  <si>
    <t>01/11/20</t>
  </si>
  <si>
    <t>CLASSIC BUILDERS, Palash, Narsingdi.</t>
  </si>
  <si>
    <t>classicbuilders@yahoo.com</t>
  </si>
  <si>
    <t>Construction of 30.00m Long PC Girder on Sonakura-C&amp;B Bazar-Daripura Road at ch. 4300m under Shibpur Upazila Dist-Narsingdi. Road ID No. 368764028 GDP-3/NA-26</t>
  </si>
  <si>
    <t>25/02/19</t>
  </si>
  <si>
    <t>25/05/20</t>
  </si>
  <si>
    <t>M/S Masum Enterprise, Sadar, Narsingdi.</t>
  </si>
  <si>
    <t>masumenterprise1985@gmail.com</t>
  </si>
  <si>
    <t>Improvement of Khidirpur Bazar to Borochapa UP Office via Domonmara  Road at Ch.4285- 4890m under Monohardi Upazila, District: Narsingdi (Road ID No. 368523007) GDP-3/NA-58</t>
  </si>
  <si>
    <t>12/01/20</t>
  </si>
  <si>
    <t>M/S Jononi Enterprise, Shibpur, Narsingdi.</t>
  </si>
  <si>
    <t>kaioum.jananie@gmail.com</t>
  </si>
  <si>
    <t>a. Improvement of Ali Nagar Eiakuber Bari-Charsindur Road at Ch00-2000m. ID-368765215 Salvage cost Tk.576628.00 b. Constraction of 1no 1x4.50x4.50m Culvert at Ch1436m on the same road. b. Constraction of 1no 1x4.50x4.50m Culvert at Ch1436m on the same road. c Constraction of 8nos 0.625x0.600m Culvert at Ch 50 180 445 665 743 1207 1357&amp; 1850m on the same road under Shibpur Upazila, Dist-Narsingdi. Tender ID No: 562080, PackageNo: IRIDP-3/NSD/DW-28.</t>
  </si>
  <si>
    <t>11/07/21</t>
  </si>
  <si>
    <t>13/03/22</t>
  </si>
  <si>
    <t>Shown-Swapan JV, Belabo, Narsingdi.</t>
  </si>
  <si>
    <t>shownswapanjv@gmail.com</t>
  </si>
  <si>
    <t xml:space="preserve">a) Improvement of Dhukundi-Amlabo Road from Ch. 1250-2920m under Belabo upazila, Dist: Narsingdi (Road ID No:368074033) b) Improvement of Char Belabo Shemer Gopat-Char Amlabo Abdul Mamun Bari Road at Ch 00-585m Under Belabo Upazila, Dist: Narsingdi (Road ID No:368075216) GDP-3/NA-51 </t>
  </si>
  <si>
    <t>12/01/21</t>
  </si>
  <si>
    <t>M/S Shown Enterprise, Belabo, Narsingdi.</t>
  </si>
  <si>
    <t>M/S Swapan Enterprise, Belabo, Narsingdi.</t>
  </si>
  <si>
    <t>swapantraders70@gmail.com</t>
  </si>
  <si>
    <t>M/S Mahid Enterprise, Shibpur, Narsingdi.</t>
  </si>
  <si>
    <t>mahidenterprise437@gmail.com</t>
  </si>
  <si>
    <t>Improvement of Laxmipur Painner Bari- Kukurmara Road Ch. 2750-3900m Under Belabo Upazila, Dist: Narsingdi (Road ID No368074007) GDP-3/NA-52</t>
  </si>
  <si>
    <t>29/10/19</t>
  </si>
  <si>
    <t>02/11/20</t>
  </si>
  <si>
    <t>M/S. Mosharaf Traders, Raipura, Narsingdi.</t>
  </si>
  <si>
    <t>msmosharoftraders@gmail.com</t>
  </si>
  <si>
    <t>Improvement of Sadagorkandi High School-Korerpar Govt. Primary School Road at Ch 00-1500m under Raipura Upazila District Narsingdi. Road ID No. 368645057 GDP-3/NA-27</t>
  </si>
  <si>
    <t>17/02/19</t>
  </si>
  <si>
    <t>08/01/21</t>
  </si>
  <si>
    <t>Marco Trading Ltd. Press Club Bhuilding, Sadar, Narsingdi.</t>
  </si>
  <si>
    <t>abulbrotherspvtltd@gmail.com</t>
  </si>
  <si>
    <t>a) Improvement of Luxmipur Madrasha- Luxmipur Live Stock Sub-Office (Graveyard) Road from Ch. 00-990m under Raipura Upazila, District: Narsingdi Road ID No: 368644128 b) Improvement of Helipad-Nazarpur Pucca Road from Ch. 00-690m under Raipura Upazila, District: Narsingdi Road ID No: 368644142 c) Improvement of Nabiabad-Olipura Road Via Nabiabad Registard Primary School Road from Ch. 00-1873m under Raipura Upazila, District: Narshingdi Road ID No: 368645119 d) Improvement of Shaheb Bazar-Mirzapur Via Sishu Miar Bari Road from Ch. 940-1780m under Raipura Upazila, District: Narshingdi Road ID No: 368644100 e) Improvement of Sreenidi Bazar-Raipura UP Road via H/O Mannan Shaheb Al Aksha Mosque Road (Sreenidi Bazar-Raipura UP Road) from Ch. 1000-1600m under Raipura Upazila, District: Narshingdi Road ID No: 368643016 GDP-3/NA-39</t>
  </si>
  <si>
    <t>05/11/19</t>
  </si>
  <si>
    <t>M/S Shhoa Enterprise, Monohardi, Narsingdi.</t>
  </si>
  <si>
    <t>Improvement of Munshibari-Puraton Mosque Road at Ch. 00-1160m under Upazila Raipura Dist Narsingdi Road ID No. 368645164  GDP-3/NA-63</t>
  </si>
  <si>
    <t>13/11/20</t>
  </si>
  <si>
    <t>Marco_Masum (JV), Basail, Sadar, Narsingdi.</t>
  </si>
  <si>
    <t>marcomasumjv@gmail.com</t>
  </si>
  <si>
    <t>Improvement of Borochar BBL High School- Borochar Madrasha Road (Borochar Kaazi Bari-Borochar Bazar) at ch: 1000-2858km Under Raipura Upazila, Dist: Narsingdi (Road ID: 368645006) GDP-3/NA-66</t>
  </si>
  <si>
    <t>28/06/21</t>
  </si>
  <si>
    <t>Marco International, Press Club Building, Sadar, Narsingdi.</t>
  </si>
  <si>
    <t>M/S. Masum Enterprise, Basail, Sadar, Narsingdi.</t>
  </si>
  <si>
    <t>M/S Shahel Enterprise, Shibpur, Narsingdi.</t>
  </si>
  <si>
    <t>shahelenterprise@gmail.com</t>
  </si>
  <si>
    <t>Improvement of Mahmodpur- Saherkhola Nodir ghat  Road at ch. 1830-2500 Under Raipura Upazila , District: Narsingdi (Road ID: 368644004) GDP-3/NA-67</t>
  </si>
  <si>
    <t>11/10/20</t>
  </si>
  <si>
    <t>M/S Mahfuja Traders, Shibpur, Narsingdi.</t>
  </si>
  <si>
    <t>msmahfujatraders82@yahoo.com</t>
  </si>
  <si>
    <t>Improvement of Shaherchar Allahpur Pucca Road-Pir Fote Ali (Shah) Mazar Road at Ch.100-1100m under Radhanagar UP, Upazila: Raipura, District: Narsingdi Road ID 368645144 GDP-3/NA-68</t>
  </si>
  <si>
    <t>12/04/20</t>
  </si>
  <si>
    <t>04/10/20</t>
  </si>
  <si>
    <t>M/S. Abir Enterprise, Shibpur, Narsingdi.</t>
  </si>
  <si>
    <t>msabirenterprise85@gmail.com</t>
  </si>
  <si>
    <t>Improvement of Lochanpur R&amp;H to Brahmmonbadhua Bazar (Olipura Bazar) Road at ch. 1506.00-2459.00m under Uttar Bakharnagar Union, Upazila: Raipura, District: Narsingdi. Road ID 368644059. Package No: GDP-3/NA-75.</t>
  </si>
  <si>
    <t>13/07/20</t>
  </si>
  <si>
    <t>14/01/21</t>
  </si>
  <si>
    <t>Improvement of Nalua Bazar - Maisakandi Mour Road at Ch: 690-1190m. [ID-368525107] IRIDP-3/NSD/DW-14</t>
  </si>
  <si>
    <t>02/01/22</t>
  </si>
  <si>
    <t>M/S. Bhuiyan Brothers &amp; Co. Shibpur, Narsingdi.</t>
  </si>
  <si>
    <t>Improvement of Gobindopur High School Chowrasta (Graveyard) Mour-Asharampur Bazar Road at ch. 00-920m under Palashtoli Union, Upazila: Raipura, District: Narsingdi. Road ID 368645137. Package No: GDP-3/NA-76.</t>
  </si>
  <si>
    <t>Improvement of Jangalia Bazar-Khanabari Rail Station Road via PB Nagar, Daukarchar UP Office Road at ch. 1050-2250m under Daukarchar Union, Upazila: Raipura, District: Narsingdi. Road ID 368643020. Package No: GDP-3/NA-80.</t>
  </si>
  <si>
    <t>01/04/21</t>
  </si>
  <si>
    <t>M/S. Manir &amp; Co. Panchkandi, Monohardi, Narsingdi.</t>
  </si>
  <si>
    <t>Improvement of Charsubuddi Eidgah (Maddapara)-Charsubuddi Southpara-Mohisber Road at ch. 975-2500m under Charsubuddi Union, Upazila: Raipura, District: Narsingdi. Road ID 368645001. Package No: GDP-3/NA-77.</t>
  </si>
  <si>
    <t>23/07/20</t>
  </si>
  <si>
    <t>09/04/21</t>
  </si>
  <si>
    <t>Ayat Elmi Enterprise</t>
  </si>
  <si>
    <t>ayatelmienterprise.pope@gmail.com</t>
  </si>
  <si>
    <t>Improvement of Sreerampur Model Primary School to Sreerampur Uttarpara Road at ch. 00-1165m under Chanderkandi Union, Upazila: Raipura, District: Narsingdi. Road ID 368644145. Package No: GDP-3/NA-78.</t>
  </si>
  <si>
    <t>19/07/20</t>
  </si>
  <si>
    <t>20/01/21</t>
  </si>
  <si>
    <t>M/S. Jannat Traders, Sadar, Narsingdi.</t>
  </si>
  <si>
    <t>jannattraders76@gmail.com</t>
  </si>
  <si>
    <t>Improvement of Lochanpur R&amp;H to Marjal UP Office Road via Uttar Bakharnagar UP Office Road at ch. 1800-3341m under Marjal &amp; Bakharnagar Union, Upazila: Raipura, District: Narsingdi. Road ID 368643019. Package No: GDP-3/NA-79.</t>
  </si>
  <si>
    <t>14/04/21</t>
  </si>
  <si>
    <t>M/S. Ratul Traders, Sadar, Narsingdi</t>
  </si>
  <si>
    <t>msratultraders75@gmail.com</t>
  </si>
  <si>
    <t>Belabo HateRoadia Road-Chandanpur Pry. School Road (19-20/W-678)</t>
  </si>
  <si>
    <t>24/09/20</t>
  </si>
  <si>
    <t>M/S SS Construction, Dighakandi, Monohardi, Narsingdi.</t>
  </si>
  <si>
    <t>ssconstruction1986@gmail.com</t>
  </si>
  <si>
    <t>Panchkandi Niyot ali Mour-Bakchar via Durbakandi Road</t>
  </si>
  <si>
    <t xml:space="preserve">GOB Maintenance </t>
  </si>
  <si>
    <t>Ma Business Center, Gaital, Kishoregonj.</t>
  </si>
  <si>
    <t>Danga U.P-Santanpara Fuleshwary Bazer RHD Road</t>
  </si>
  <si>
    <t>13/12/20</t>
  </si>
  <si>
    <t>11/04/21</t>
  </si>
  <si>
    <t>M/S Nipun Traders, Shibpur, Narsingdi.</t>
  </si>
  <si>
    <t>nipuntraders79@gmail.com</t>
  </si>
  <si>
    <t>Putia Briger Parshe Muktijuddho Smriti Showdho</t>
  </si>
  <si>
    <t>21/07/19</t>
  </si>
  <si>
    <t>21/02/20</t>
  </si>
  <si>
    <t>SE-MM (JV)                    Pachdona, Sadar, Narsingdi</t>
  </si>
  <si>
    <t>shantammint@gmail.com</t>
  </si>
  <si>
    <t>1 Improvement of Masimpur Westpara Baitur Rahmat Jame Mosque-Satpaika Road by BC from Ch 00-1440m ID 368765090 under Shibpur Upazila Dist-Narsingdi. 2 Improvement of Daripura-Jaynagar Road by BC from Ch 2000-3000m ID 368765107 under Shibpur Upazila Dist-Narsingdi. 3 Improvement of Ghagatia-Shibpur Kandapara Road by BC from Ch 00-1000m ID 368765049 under Shibpur Upazila Dist-Narsingdi. GDP-IV/NAR/SHIB/WR-176</t>
  </si>
  <si>
    <t>M/S SHANTA ENTERPRISE,                          Shibpur, Narsingdi</t>
  </si>
  <si>
    <t>M/S MM International  Pachdona, Narsingdi</t>
  </si>
  <si>
    <t>mminternational52@gmail.com</t>
  </si>
  <si>
    <t>M/S ALIF TRADE INTERNATIONAL, Chanpur,Shimulkandi, Bhairab,Kishoreganj</t>
  </si>
  <si>
    <t>murshedrobin360@gmail.com</t>
  </si>
  <si>
    <t>1. Improvement of Mahmudabad R&amp;H-Ramnagar Bazar-Gouripur Road by BC from Ch 4005-4500m Road ID 368644067 under Raipura Upazila Dist-Narsingdi. 2. Improvement of Pirpur Bulbuli Bazar-Boiragi Bridge Road by BC from Ch 00-1110m Road ID 368644182 under Raipura Upazila Dist-Narsingdi. GDP-IV/NAR/RAIP/WR-223</t>
  </si>
  <si>
    <t>13/04/21</t>
  </si>
  <si>
    <t>M/S RIFA AND DIA TRADERS, Birgaon Kandapara, Nilokkha, Raipura, Narsingdi.</t>
  </si>
  <si>
    <t>rifaanddiatraders@gmail.com</t>
  </si>
  <si>
    <t>Improvement of Baluakandi-Nalbata Ferry Ghat Road by BC from Ch 00-1100m Road ID 368644003 under Raipura Upazila Dist-Narsingdi. GDP-IV/NAR/RAIP/WR-222</t>
  </si>
  <si>
    <t>29/04/21</t>
  </si>
  <si>
    <t>M/S. Ratul Enterprise, 185/6, Basail, Sadar, Narsingdi.</t>
  </si>
  <si>
    <t>ratulenterprise64@gmail.com</t>
  </si>
  <si>
    <t>Improvement of Algi Kandapara to Shymtali Road at Ch: 00-635m. [ID-368605082] IRIDP-3/NSD/DW-23</t>
  </si>
  <si>
    <t>22/12/21</t>
  </si>
  <si>
    <t>M/S. S.S CONSTRUCTION, Vill: Dhigakandi, P.O: Narandi Bazar -1651, Upazila ; Monohardi, District: Norshingdi.</t>
  </si>
  <si>
    <t>Improvement of Karimpur U.P Office-Rasulpur Bazar Road at Ch: 1350-1750m. [ID-36860301] IRIDP-3/NSD/DW-18</t>
  </si>
  <si>
    <t>05/01/22</t>
  </si>
  <si>
    <t>M/S SHEIKH MALIHA ENTERPRISE, 992/1, Gaital, Kishoreganj Sadar, Kishoreganj-2300</t>
  </si>
  <si>
    <t>sheikhmalihaent@gmail.com</t>
  </si>
  <si>
    <t>Improvement of Daukadi RHD Road-Baraikandi Bazar Road at Ch: 00-580m. [ID-368604048] IRIDP-3/NSD/DW-19</t>
  </si>
  <si>
    <t>03/10/21</t>
  </si>
  <si>
    <t>Improvement of Kharia Bazar - Fisharies Office via Chowgharia Govt. Pry. School Road at Ch: 1500-2475m. [ID-368604103] IRIDP-3/NSD/DW-20</t>
  </si>
  <si>
    <t>M/S. ARPON ENTERPRISE,  TAWADI, SADAR NARSINGDI, NARSINGDI.</t>
  </si>
  <si>
    <t>msarponenterprise75@gmail.com</t>
  </si>
  <si>
    <t>Improvement of Daripara Railway Rd st. from dogoria uttar Silmandi Road at Ch: 00-544m. [ID-368605035] IRIDP-3/NSD/DW-22</t>
  </si>
  <si>
    <t>05/04/21</t>
  </si>
  <si>
    <t>M/S S.P. CORPORATION, Sarkarkhana Gate, Polash, Narsingdi</t>
  </si>
  <si>
    <t>spcorporation71@gmail.com</t>
  </si>
  <si>
    <t>a) Improvement of Daripara to Kandapara Road at Ch: 565-1000m. [ID-368605083]b) Construction of 2nos 1x0.375x0.450m culvert at ch.668 &amp; 869 m on the same road. IRIDP-3/NSD/DW-24</t>
  </si>
  <si>
    <t>31/12/21</t>
  </si>
  <si>
    <t>M/S. Babu &amp; Co.  235, Rasel Mridhar Bari, Plalash Bhagiar Para, Palash, Narsingdi.</t>
  </si>
  <si>
    <t>babu.consd@gmail.com</t>
  </si>
  <si>
    <t>Improvement of Matialkanda Hazi's House to Maishadi Bazar Road at Ch: 00-415m. [ID-368605107] IRIDP-3/NSD/DW-25</t>
  </si>
  <si>
    <t>04/04/21</t>
  </si>
  <si>
    <t>M/S Doyel Enterprise,  Shibpur Bazar, Shibpur, Narsingdi</t>
  </si>
  <si>
    <t>doyelenterprise76@gmail.com</t>
  </si>
  <si>
    <t>a) Improvement of Uttar Narandi Komol House - Baliakanda Koborsthan Road at Ch: 00-500m. [ID-368525248]b) Construction of 1no 1x0.625x0.600m culvert at ch.180 m on the same road. IRIDP-3/NSD/DW-17</t>
  </si>
  <si>
    <t>M/S. Lucky Enterprise, Gorbari Bazar, Gorbari, Shibpur, Narsingdi.</t>
  </si>
  <si>
    <t>msluckyenterprise192@gmail.com</t>
  </si>
  <si>
    <t>a) Improvement of Char Madhobdi Eidgah to Char Mahmudpur H/O Nuru Miah Road at Ch: 0-890m.b) Construction of 2nos 1x0.375x0.450m culvert at ch.50 &amp; 150m on the same road. IRIDP-3/NSD/DW-2</t>
  </si>
  <si>
    <t>08/12/21</t>
  </si>
  <si>
    <t>M/S. Khan Traders, Palash Bazar,</t>
  </si>
  <si>
    <t>khanthare2020@gmail.com</t>
  </si>
  <si>
    <t>Improvement of Kurer par Ahammed Member Shaheb's house to Nodir Par Road via Kadir's house Road at Ch: 00-485m.IRIDP-3/NSD/DW-3</t>
  </si>
  <si>
    <t>M/S ANIKE ENTERPRISE,  Mojlishpur, Shibpur, Narsingdi.</t>
  </si>
  <si>
    <t>Improvement of Bhuiyum Belabo Bridge-Deputi bari Bridge Road Road at Ch: 00-963m. IRIDP-3/NSD/DW-4</t>
  </si>
  <si>
    <t>13/12/21</t>
  </si>
  <si>
    <t xml:space="preserve">M/S Shopnil Enterprise, Char Belabo, Belabo, Narsingdi. </t>
  </si>
  <si>
    <t>msshowpnilenterprise@yahoo.com</t>
  </si>
  <si>
    <t>a) Improvement of Suturia Near of Roshider bari â€“ Palpara â€“ Mostofar bari Road at Ch: 00-1125m. [ID-368074083]b) Construction of 3nos 1x0.600x0.600m culvert at ch.230,285 &amp; 674m on the same road. IRIDP-3/NSD/DW-7</t>
  </si>
  <si>
    <t>24/03/21</t>
  </si>
  <si>
    <t>15/12/21</t>
  </si>
  <si>
    <t>M/S. Valvate Enterprise, Dhanua, Shibpur, Narsingdi.</t>
  </si>
  <si>
    <t>msvalvateenterprise@yahoo.com</t>
  </si>
  <si>
    <t>a) Improvement of Langtar Mazar-F.W.C. Road at Ch: 840-1130m. [ID-368075002]b) Construction of 1no 1x0.600x0.600m culvert at ch.840 on the same road. IRIDP-3/NSD/DW-9</t>
  </si>
  <si>
    <t xml:space="preserve">M/S. G.J Enterprise, Seydpur, Hatirdia, Monohardi, Narsingdi. </t>
  </si>
  <si>
    <t xml:space="preserve"> msgjenterprise78@gmail.com</t>
  </si>
  <si>
    <t>a) Improvement of Binnaaid Bazar near Moni Sorkarer bari â€“ Mohi Uddain Prodan bari Jame Mosque Road at Ch: 00-500m. [ID-368075185]b) Construction of 2nos 1x0.600x0.600m culvert at ch.150 &amp; 264 on the same road. IRIDP-3/NSD/DW-11</t>
  </si>
  <si>
    <t>M/S Bhai Bhai Enterprise, Maddha Nagar,Raipura,Narsingdi.</t>
  </si>
  <si>
    <t xml:space="preserve"> bhibhienterprise1971@gmail.com</t>
  </si>
  <si>
    <t>a) Improvement of Poradia â€“ Sheker Bazar Pacca Road SimulTola More â€“ Borochapa Simana Pacca Road at Ch: 00-550m. [ID-368075130]b) Construction of 2nos 1x0.600x0.600m culvert at ch.128 &amp; 207 on the same road. IRIDP-3/NSD/DW-12</t>
  </si>
  <si>
    <t>08/04/21</t>
  </si>
  <si>
    <t>M/S BHAI BHAI ENTERPRISE, Dokkhingon, Goni Market, Aral Bazar, Kapasia,Gazipur</t>
  </si>
  <si>
    <t xml:space="preserve"> msbhaibhaienterprise.fahim@gmail.com</t>
  </si>
  <si>
    <t>a) Improvement of Daulotpur Apur barir Pucca road to Shimulia pucca road Road at Ch: 1270-1770m. [ID-368525171]b) Construction of 1no 1x0.625x0.600m culvert at ch.1735 m on the same road. IRIDP-3/NSD/DW-16</t>
  </si>
  <si>
    <t>M/S MORIOM ENTERPRISE, Narandi, Monohardi, Narsingdi</t>
  </si>
  <si>
    <t xml:space="preserve"> moriomenterprise76@gmail.com</t>
  </si>
  <si>
    <t>a) Improvement of Kharabo Khan Barir Mour - Urulia Bazar via Shekertek Road at Ch: 1560-2060m. [3 ID-68525126]b) Construction of 2nos 1x0.625x0.600m culvert at ch.1570 &amp; 2010m on the same road. IRIDP-3/NSD/DW-15</t>
  </si>
  <si>
    <t>M/S SADIA ENTERPRISE, Nandina Aliyabad Upazila; Bajitpur Dist. Kishoreganj</t>
  </si>
  <si>
    <t xml:space="preserve"> mssadiaaenterprise@gmail.com</t>
  </si>
  <si>
    <t>a) Improvement of Amirgonj U.P. Office-Karimpur Ghat via Bagaikandi Bazar Road at Ch: 3830-5265m. [ID-368643004]b) Construction of 3nos 1x0.900x0.900m culvert at ch.4223,4545 &amp; 4642 m on the same road. IRIDP-3/NSD/DW-26</t>
  </si>
  <si>
    <t>03/04/22</t>
  </si>
  <si>
    <t>M/S Bayzid Enterprise, Komolpur ( Porbapara),Bhairab,Kishoreganj</t>
  </si>
  <si>
    <t>baysidenterprise17@gmail.com</t>
  </si>
  <si>
    <t>a) Improvement of Meratoli-Anowarabad Road at Ch: 00-1721m. [ID-368644088]b) Construction of 5nos 1x0.625x0.600m culvert at ch.635,1226,1307,1450 &amp; 1545 m on the same road. IRIDP-3/NSD/DW-27</t>
  </si>
  <si>
    <t>M/S TISHA &amp; HREDAY ENTERPRISE (Mojlishpur, Shibpur, Narshingdi.)</t>
  </si>
  <si>
    <t>Improvement of Gazaria UP - Zinamuddin Masterâ??s Bari â?? Shibu Doctorâ??s Bari Road by BC from Ch: 00-1250m [Road ID: 368635115] under Palash Upazila, Dist-Narsingdi. (GDP-IV/NAR/POLA/WR-354)</t>
  </si>
  <si>
    <t>02/06/22</t>
  </si>
  <si>
    <t>J.K. ENTERPRISE ( 9/D, Motijheel C/A, (5th floor), Dhaka-1000.)</t>
  </si>
  <si>
    <t>jkenterprise.arr@gmail.com</t>
  </si>
  <si>
    <t>1. Improvement of Tokipura GC Road-Sahebnagar Road via Palashtoli Madrasha Road by BC from Ch: 00-492m [Road ID: 368645101] under Raipura Upazila, Dist-Narsingdi. 2. Improvement of Kurer Par-Moulavi Bazar via Beribandh Road by BC from Ch: 00-1000m [Road ID: 368644008]. 3. Improvement of Battoli Hati Pucca Road-Hasimpur Barobari Road by BC from Ch: 00-942m [Road ID: 368644186] under Raipura Upazila, Dist-Narsingdi.</t>
  </si>
  <si>
    <t>14/07/21</t>
  </si>
  <si>
    <t>M/S Jannat Enterprise, Belabo, Narsingdi.</t>
  </si>
  <si>
    <t>jannatenterprise.maraz@gmail.com</t>
  </si>
  <si>
    <t>a. Improvement of Sayderkhokla Bazar-Soth Shadharchar Bazar Road at Ch1000-1560m. ID-368765011b. Construction of 01no 0.625x0.600m Culvert at Ch305m on the same road under Shibpur Upazila, Dist-Narsingdi. Tender ID No: 562081,PackageNo:IRIDP-3/NSD/DW-29.</t>
  </si>
  <si>
    <t>M/S Hasan Brothers, Monohardi, Narsingdi.</t>
  </si>
  <si>
    <t>mshasanbrothers73@gmail.com</t>
  </si>
  <si>
    <t xml:space="preserve">a. Improvement of Moddhanagar Charsindur Pucca Road- Moddhanagar Mosque Road at Ch00-350m. ID-368765217 b. Constraction of 02nos 0.625x0.600m Culvert at Ch100 &amp; 225m on the same road under Shibpur Upazila, Dist-Narsingdi. Tender ID No: 562083, PackageNo: IRIDP-3/NSD/DW-31. </t>
  </si>
  <si>
    <t>16/01/22</t>
  </si>
  <si>
    <t>M/S J &amp; M Enterprise, Shibpur, Narsingdi.</t>
  </si>
  <si>
    <t>msjnmenterprise@gmail.com</t>
  </si>
  <si>
    <t xml:space="preserve">a. Improvement of Uttar Sadharchar Kabirs House-Nayapara via Khalpar Purbopara UP Road ending at Ch00-1000m. ID-368765401b. Constraction of 07nos 0.625x0.600m Culvert at Ch50&amp;140&amp;295&amp;404&amp;627&amp;704 &amp; 784m on the same road under Shibpur Upazila, Dist-Narsingdi. Tender ID No: 562084, PackageNo: IRIDP-3/NSD/DW-32. </t>
  </si>
  <si>
    <t>16/04/22</t>
  </si>
  <si>
    <t>M/S Bhai Bhai Enterprise, Shibpur, Narsingdi.</t>
  </si>
  <si>
    <t>billalsheikh2706@gmail.com</t>
  </si>
  <si>
    <t xml:space="preserve">a. Improvement of Bonshirdia GPS-Chairmans Pukur Road at Ch00-1000m. ID-368765280b. Constraction of 04nos 0.625x0.600m Culvert at Ch 210&amp;350&amp;470 &amp; 650m on the same road under Shibpur Upazila, Dist-Narsingdi. Salvage Cost Tk. 171257.00. Tender ID No: 562085, PackageNo: IRIDP-3/NSD/DW-33. </t>
  </si>
  <si>
    <t>12/07/21</t>
  </si>
  <si>
    <t>M/S Shamim Construction, Nagua, Kishoregonj.</t>
  </si>
  <si>
    <t>Rehabilitation of Monohardi GC-Shavardia R&amp;H Road ID-368522011 Ch. 00-5345 m Upazila Monohardi District Narsingdi. Salvage Cost Tk. 904315.00,Tender ID No: 553862, Package No: NAR/AF-38</t>
  </si>
  <si>
    <t>31/05/22</t>
  </si>
  <si>
    <t>M/S. Ibrahim Construction, New Town, Kishoregonj.</t>
  </si>
  <si>
    <t>Rehabilitation of Amirgonj UP Office-Karimpur Ghat via Bagaikandi Bazar Road at ch. 00-3900m under Raipura Upazila, Narsingdi. Road ID No: 368643004. CAFDRIRP/ Narsingdi/UNR/W-02/2020-21</t>
  </si>
  <si>
    <t>25/08/21</t>
  </si>
  <si>
    <t>23/11/22</t>
  </si>
  <si>
    <t>Natore</t>
  </si>
  <si>
    <t>M/S Islam Construction, 
Uttar Borgacha, Natore</t>
  </si>
  <si>
    <t>Upazila H/Q to Biprobelghoria RHD Road.</t>
  </si>
  <si>
    <t xml:space="preserve">Improvement of Kumrul Neer of Boro Mosque Pucca Road-Bormmotopara Pucca Road via Abul Master Road from Ch. 00m-1000m. </t>
  </si>
  <si>
    <t xml:space="preserve">a.Maintenance work of Naldanga GC - Sherkole RHD via Kaligonj hat road Naldanga Part at Ch.5815 - 11330m Overlay Road ID no. 169932012. b. Maintenance work of Sadar Upazila H/Q - Ahsangonj GC via Patul Khajura road Naldanga Part at Ch.4475 - 10660m Road ID no. 169932011 under Naldanga Upazila District Natore.  </t>
  </si>
  <si>
    <t xml:space="preserve">a.Improvement of Sukash UP Office at Bamihal - Kumgram hat via Kunchibhadra Road from Ch.2000 - 3000m Cost of Salvaged Materials Tk. 883130.00. b.Improvement of Italy UP Office - Kumgram hat via Bashbaria Road from Ch.00 - 1000m. c.Improvement of Kaligonj Karachmaria Road from Ch.00 - 500m.d.Improvement of Khirpota - Durgapur Road to Pepultion Abason Road from Ch.500 - 1000m under Singra Upazila District Natore. </t>
  </si>
  <si>
    <t xml:space="preserve">a.Improvement of Hatiandaha UP office - Nalbata hat via Degholgram road at Ch.1650 - 3525m.b.Improvement of Ramananda Khajura UP -office Manikchapor - Ronbagha Singra Part road at Ch.900 - 1900m &amp; Construction of 8m Long U - Drain at Ch. 1410m. c.Improvement of Tajpur UP Office - Kaliganj GC via Bhulbaria Bazar road at Ch.2500 - 3500m.d.Improvement of Nalbata to Kushabari road at Ch.00 - 500m under Singra Upazila District Natore. </t>
  </si>
  <si>
    <t xml:space="preserve">Construction of Submersible road from Hulhulia - Sharda Nagor WDB Embankment road at Ch.00 - 3000m &amp; Construction of 04 nos. Culvert Size 1x1.00mx1.00m at Ch. 755m 1550m 1800m &amp; 2900m on same road under Singra Upazila District Natore. </t>
  </si>
  <si>
    <t xml:space="preserve">1. a.Construction of Submersible road from Itali UP Office - Sathpukuria Hat road at Ch.2200m - 3900m b.Construction of 04 nos. Box Culvert Size 1.00mx1.00m at Ch.2712m 3080m 3215m &amp; 3660m on same road. 2. a.Construction of Submersible road from Dhakdhor Pucca Mosque - Mohanpur Last Border road at Ch.00 - 1550m b.Construction of 02 nos. U - Drain at Ch.240m &amp; 720m on same road.under Singra Upazila District Natore. </t>
  </si>
  <si>
    <t xml:space="preserve">a.Improvement of Chandai hat UP - Shaheb Bazar Via Rajendrapur Road from Ch.3940 - 5940m. b.Improvement of Gopalpur UP UZR - Telo hat Via Atikpara Road from Ch.2000 - 3000m. c.Improvement of Sreerampur Natun Para - Protappur Front Road from Ch.400 - 2000m under Baraigram Upazila District Natore. </t>
  </si>
  <si>
    <t xml:space="preserve">a.Improvement of Gopalpur UP Office at RHD - Majgram Bazar Baraigram Part Road from Ch.1200 - 2200m. b.Improvement of Baraigram UP Office at RHD - Nagar hat Via Borodehe hat Road from Ch.00 - 1000m. c.Improvement of Zonail UP at Zonail Bazar - Darikushi hat Via Indra para Road from Ch.1000 - 3000m. d.Improvement of Chalkpara UZR Bottala - Baraigram Degree College Road from Ch.00 - 1000m   under Baraigram Upazila District Natore. </t>
  </si>
  <si>
    <t xml:space="preserve">a.Improvement of Terail Bazar - Majgaon UP Office Road from Ch.520 - 2500m Cost of Salvaged Materials Tk. 598265.00. b.Improvement of Moukhora hat at R&amp;H - Agran Bazar Road from Ch.00 - 1375m. c.Improvement of Koyan Mymensingpara R&amp;H - Musinda village Road from Ch.2000 - 3100m under Baraigram Upazila District Natore.  </t>
  </si>
  <si>
    <t>M/s MN Trade,
Bolaripara Holding No: 143 Ward No: 03 Natore Pourashava, Natore</t>
  </si>
  <si>
    <t>mntrade7@gmail.com</t>
  </si>
  <si>
    <t>RHD (Dhanaidoha hat-Gopalpur GC (Baraigram Part) Road</t>
  </si>
  <si>
    <t>i. Improvement of Mistripara R&amp;H road - Taltala GPS Taltala Madrasha - Tunipara road at Ch.00 - 1000m. ii. Improvement of Batikamari - Nandikuja road at Ch.00 - 1340m  under Bagatipara Upazila District - Natore.</t>
  </si>
  <si>
    <t xml:space="preserve">i. Improvement of Faguardiar Akbar Alis bari Mohjompur village Jharu Kamals bari road at Ch.00 - 1150m.ii. Improvement of Faguardiar UP at Sailkona Madhabbaria Hat road Kumarpara H/O Abul Kashem to Madhabbaria hat road via Vetopara road at Ch.916 - 3240m under Bagatipara Upazila District - Natore.  </t>
  </si>
  <si>
    <t>1.Minor Maintenance of 6.9m long RCC Box Culvert on Dattapara RHD - Nazirpur GC Via Halsha GC Road at Chainage 5248m under Natore Sadar upazila District Natore Road ID 169632001.2. Minor Maintenance of 8.9m long RCC Box Culvert on Chowgram - Kaligonj GC Road at Chainage 9050m under Singra upazila District Natore Road ID 169912003. 3. Minor Maintenance of 7.3m long RCC Box Culvert on Chowgram - Kaligonj GC Road at Chainage 13400m under Singra upazila District Natore Road ID 169912003.4. Minor Maintenance of 10.2m long RCC Box Culvert on Bagatipara Upazila H/Q - Tebaria GC Road at Chainage 9600m under Bagatipara upazila District Natore Road ID 169092003.5. Minor Maintenance of 7.85m long RCC Box Culvert on Bagatipara - Dayarampur - Abdulpur - Lalpur Road at Chainage 12500m under Lalpur upazila District Natore Road ID 169442001.6. Minor Maintenance of 7.85m long RCC Box Culvert on Bagatipara - Dayarampur - Abdulpur - Lalpur Road at Chainage 12700m under Lalpur upazila District Natore Road ID 169442001.7. Minor Maintenance of 13.5m long RCC Girder Bridge on Gopalpur G.C - Abdulpur GC Road at Chainage 7120m under Lalpur upazila District Natore Road ID 169442003.</t>
  </si>
  <si>
    <t xml:space="preserve">Improvement of road from Bagatipara UP at Jugipara - Chandpur hat road at Ch. 6084 - 7084m under Bagatipara Upazila District - Natore. </t>
  </si>
  <si>
    <t>Mir Habibul Alam, 
Uttar Borgacha, Natore.</t>
  </si>
  <si>
    <t>Remaining work of Construction at 108.10m 90m Long PC Girder Bridge. Arch Bridge &amp; 90m Viaduct Over the Atrai river in Singra Upazila District Natore.</t>
  </si>
  <si>
    <t xml:space="preserve">Construction of 90.00m long PC Girder Bridge over Nandhokuza River on Mollabazar - Biaghat Hat road Road ID 169915012 under Gurudaspur Upazila District - Natore. </t>
  </si>
  <si>
    <t xml:space="preserve">M/S Sarkar Construction, 
Lalbazar, Natore. </t>
  </si>
  <si>
    <t>sujit.sarkar80@yahoo.com</t>
  </si>
  <si>
    <t>Nalbata hat-Kalam UP Office Road</t>
  </si>
  <si>
    <t xml:space="preserve">a.Improvement of Zalsuka Bazar - Maria village at NHW Road from Ch.1280m - 2520m. b.Improvement of Darikushi Bazar - Dharabarisha village at NHW Road from Ch.2335 - 3335m.c.Improvement of Narayanpur Village RHD - Kochua Village Bridge Road from Ch.1000 - 2000m under Baraigram Upazila District Natore. </t>
  </si>
  <si>
    <t>M/S Anowar Traders, 
Chanchkoir Bazar, Natore.</t>
  </si>
  <si>
    <t>i. Improvement of Charpipla - Bot-tola - Piplakarigorpara pucca road at Ch. 00 - 1125m Road ID No. 169414068.ii. Improvement of Shiduli Bastotola more - Airmari Bridge at RHD Road at Ch. 275 - 1060m Road ID No. 169414069. iii. Improvement of Thuladhuna More - Chandrapur Land Officr road at Ch. 00 - 1200m Road ID No. 169415032 under Gurudaspur Upazila District - Natore.Cost of Salvaged Materials Tk. 1298902.00.</t>
  </si>
  <si>
    <t xml:space="preserve">i) Improvement of Kurshait Hat-Adgram Village Road from Ch. 500m-3000m.ii) Improvement of Monprit Village-Mohandandagacha Village Road from Ch. 00m-1500m. </t>
  </si>
  <si>
    <t>Improvement of Kushmail UZR (Nasir Moor)-Katakhail Hat via Sangrampur Road from Ch. 00m-2000m.</t>
  </si>
  <si>
    <t xml:space="preserve">M/S Sinthia Enterprise, 
Faridpur, Amhati, Natore Sadar, Natore. </t>
  </si>
  <si>
    <t>sinthiaenterprise@gmail.com</t>
  </si>
  <si>
    <t>Khezurtala RHD Samshpara GC via Dakmondop Road Length= 10.55km</t>
  </si>
  <si>
    <t>M/S. SS Enterprise, 
Kandivita, Natore</t>
  </si>
  <si>
    <t>ssprise69@yahoo.com</t>
  </si>
  <si>
    <t xml:space="preserve">Naldanga GC-Sherkole RHD via Kaligonj hat Road(Naldanga part)  </t>
  </si>
  <si>
    <t xml:space="preserve">NATIONTECH COMMUNICATIONS LTD, Lucky Tower, 13-23 (4th Floor), 1 Janata Co-Operative Housing SOciety Limited, Ring Road, </t>
  </si>
  <si>
    <t>shimul.k@gmail.com</t>
  </si>
  <si>
    <t>(1) Construction of Union Land office at Sukash Including 104m Boundary Wall  "Construction of Town and Union Land Office across the Country" Project at Singra Upazila District Natore. (2) Construction of Union Land office Kolom Including 82m Boundary Wall under "Construction of Town and Union Land Office across the Country" Project at Singra Upazila District Natore.</t>
  </si>
  <si>
    <t xml:space="preserve">(1) Construction of Union Land office at Tebaria Including 169m Boundary Wall  "Construction of Town and Union Land Office across the Country Project" Natore Sadar Upazila District Natore. (2) Construction of Union Land office Barbed Wire Fencing and Natore Sadar Poura Including 98m Boundary Wall and Barbed Wire Fencing under "Construction of Town and Union Land Office across the Country Project" Natore Sadar Upazila District Natore. </t>
  </si>
  <si>
    <t xml:space="preserve">M/s. Kalam Construction, 
Abdulpur, Lalpur Natore </t>
  </si>
  <si>
    <t>mskcon1968@gmail.com</t>
  </si>
  <si>
    <t>Construction of Union Land office at Bilmaria Including 160m Boundary Wall under Construction of Town and Union Land Office across the Country Project Upazila Lalpur District Natore.</t>
  </si>
  <si>
    <t xml:space="preserve">M/S Rafi Enterprise, 
Hat Naogaon, Naogaon Sadar, Naogaon </t>
  </si>
  <si>
    <t>msrafienterprise2020@gmail.com</t>
  </si>
  <si>
    <t>Construction of Union Land office at Kalikapur Joary Including 80m Boundary Wall under Construction of Town and Union Land Office across the Country Project Upazila Baraigram District Natore.</t>
  </si>
  <si>
    <t>M/s. S.M. Corporation, 
Uttar Borgacha, Natore Sadar, Natore.</t>
  </si>
  <si>
    <t>smcorporation1988@gmail.com</t>
  </si>
  <si>
    <t xml:space="preserve">Improvement of Dumrai Sarkarpara Dablu to H/O Kasam Master Dumrai Sarkarpara Sirjul Islam Vasar Bari to Dhaka para Jamams Vata road at Ch.00 - 1000m under Bagatipara Upazila District Natore. </t>
  </si>
  <si>
    <t>Satota Builders,
Uttar Borgacha, Natore</t>
  </si>
  <si>
    <t>satotabuilders@gmail.com</t>
  </si>
  <si>
    <t>Improvement of Bagatipara UP at Jugipara - Chandpur hat road at Ch. 7084 - 8180m under Bagatipara Upazila District Natore. Road ID 169093007.</t>
  </si>
  <si>
    <t>M/S. Shawn Trading, 
Station Bazar, Natore</t>
  </si>
  <si>
    <t>shawn.tradingnat@gmail.com</t>
  </si>
  <si>
    <t>Improvement of Kakfu Natore pacca road - Kakfu pacca Kakfu H/O Abul Hasem - Kakfu H/O Sadek Ali road at Ch.00 - 530m under Bagatipara Upazila District Natore.</t>
  </si>
  <si>
    <t>M/S. R J Construction, 
Dakhin Borgacha, Natore</t>
  </si>
  <si>
    <t>rjconstruction.nat@gmail.com</t>
  </si>
  <si>
    <t>Improvement of Bladhalibaria NGPS to Kalabaria Madhab Baria Nazier Hazis Bari to Samad Hazis Bari road at Ch.00 - 600m under Bagatipara Upazila District Natore.</t>
  </si>
  <si>
    <t>M/S. Mojnu Enterprise, 
Nicha Bazar, Natore</t>
  </si>
  <si>
    <t>rajasatata@yahoo.com</t>
  </si>
  <si>
    <t>Improvement of Dattapara - Laxmipur - Fateyounga para Battola more to Borohorispur UP - Laxmipur road via Rajob Ali Bari road at Ch. 00 - 850m under Natore Sadar Upazila District Natore.  Cost of Salvaged Materials Tk. 365964.00.</t>
  </si>
  <si>
    <t>23/02/2020 Ext.30.08.20.</t>
  </si>
  <si>
    <t>M/S. AZOM TRADING, 
UTTER POTUAPARA, NATORE</t>
  </si>
  <si>
    <t>azomtrading@gmail.com</t>
  </si>
  <si>
    <t>Imp. of Baroghoria Mosque to Mirjapur Jadur More road at Ch. 2500---3295.00m (Salvage Cost. Tk.69,952.00)</t>
  </si>
  <si>
    <t xml:space="preserve">Natore Air Travel &amp; Tures, 
Jonoshova Super Market, Madrasamore Natore-6400. </t>
  </si>
  <si>
    <t>natoreairtravel@gmail.com</t>
  </si>
  <si>
    <t xml:space="preserve">Imp of Pirgacha Bazar-- Bagmara Jolpaitola road at Ch. 1013--1424.00m </t>
  </si>
  <si>
    <t>Arif Power And Construction Ltd.          Uttar Borgacha, Natore.</t>
  </si>
  <si>
    <t>arifpowerandconstructionltd7@gmail.com</t>
  </si>
  <si>
    <t xml:space="preserve">Imp. of holudghor Sluice gate West bazar to Care road via west para Jam-e Mosque road at Ch. 00--600.00m </t>
  </si>
  <si>
    <t>Md. Sowkat Ali,     
Daspukur Baypas Mur , Rajpara, Rajshahi</t>
  </si>
  <si>
    <t>mdsowkatalli@gmail.com</t>
  </si>
  <si>
    <t xml:space="preserve">Imp of Yearpur Hanur ghat to Jhopdiar Bridge road at Ch. 00---1650.00m </t>
  </si>
  <si>
    <t>M/S Abdulla Enterprise, 
Baroghoria, Satny, Natore.</t>
  </si>
  <si>
    <t>abdullah.enterprise707@gmail.com</t>
  </si>
  <si>
    <t>Imp. of  Sorkutia care road to Ruhar Biolkhal via near the H/O. Tomij road at Ch. 00--710m.</t>
  </si>
  <si>
    <t>M/s. JOTSNA ENTERPRISE, 
Singradah Dakkinpara, Natore.</t>
  </si>
  <si>
    <t>jotsna.nat@gmail.com</t>
  </si>
  <si>
    <t>Improvement of  Kalam High School-Trimohoni ghat (Abdul  Ohab Ali Mollah house to Taranath  Bagan via Ocmaaan Goni house to Mirzapur Madrasha)  Road from Ch.00-1000.00m. under Singra Upazila, Dist.Natore.</t>
  </si>
  <si>
    <t>30/01/2020 Ext.30.04.20</t>
  </si>
  <si>
    <t xml:space="preserve">Improvement of Ratal-Biash Pucca Road (Chatua Regd. Non. Govt. Primary School) Graveyard via Dhamaizgari  Road from Ch. 00m-1000m. </t>
  </si>
  <si>
    <t>20/03/2019 Ext. 02.03.20</t>
  </si>
  <si>
    <t>Miyzi Construction, 
Chalk-amhati, Natore</t>
  </si>
  <si>
    <t>miyziconstruction@gmail.com</t>
  </si>
  <si>
    <t>Construction of Palli Market at Borgram Hat in Dahia UP under Singra Upazila District Natore.</t>
  </si>
  <si>
    <t>Lochongar HBB Road-Bhabni Sluice Gate Road.</t>
  </si>
  <si>
    <t>M/s Shuvo Enterprise, 
Pro:Mohir Uddin 
Akdala,Natore Sadar, Natore.</t>
  </si>
  <si>
    <t>shuvoenterprise39@gmail.com</t>
  </si>
  <si>
    <t xml:space="preserve">Construction of Italy Market at Italy Hat in Italy UP under Singra Upazila District Natore. </t>
  </si>
  <si>
    <t>1. Improvement of Jathian Govt. Pry. School Connecting Road from Ch. 00-46m Upazila : Natore Sadar, Dist. : Natore. School Code: 114021007 (Cost of Salvaged Materials Tk. 44,653.00) 2. Improvement of Kasba Govt. Pry. School Connecting Road from Ch. 00-45m Upazila : Natore Sadar, Dist. : Natore. School Code: 114021103 3. Improvement of Ramnagor Govt. Pry. School Connecting Road from Ch. 00-210m Upazila : Natore Sadar, Dist. : Natore. School Code: 114020704 (Cost of Salvaged Materials Tk. 1,21,249.00) 4. Improvement of Koygari Krisnopur Govt. Pry. School Connecting Road from Ch. 00-245m Upazila : Natore Sadar, Dist. : Natore. School Code: 114021314 (Cost of Salvaged Materials Tk. 96,429.00) 5. Improvement of Fulshor Govt. Pry. School Connecting Road from Ch. 00-487m Upazila : Natore Sadar, Dist. : Natore. School Code: 114021206 (Cost of Salvaged Materials Tk. 75,978.00) 6. Improvement of Raihalsa Bardhahori Govt. Pry. School Connecting Road from Ch. 00-52m Upazila : Natore Sadar, Dist. : Natore. School Code: 114021202 (Cost of Salvaged Materials Tk. 49,181.00).</t>
  </si>
  <si>
    <t>M/S Sinthia Enterprise, 
Faridpur, Amhati, Natore Sadar, Natore.</t>
  </si>
  <si>
    <t>Sayera &amp; Sons,           
Horian Bazar, Rajshahi Sugermills-6211, Paba, Rajshahi.</t>
  </si>
  <si>
    <t>saereandsons@gmail.com</t>
  </si>
  <si>
    <t xml:space="preserve">Maintenance of Bondar Hat Hatiandaha UP Office road at Ch.1662- 2562m under Singra Upazila District Natore. </t>
  </si>
  <si>
    <t>M.A RAHMAN TRADERS,  
Vill: Muradpur, Post: Laxmanhati, Thana: Bagatipara, Dist: Natore.</t>
  </si>
  <si>
    <t>ataur13980@gmail.com</t>
  </si>
  <si>
    <t>Maintenance of Kamol UP Office Trimohoni ghat Horina School road at Ch.00- 1500m under Singra Upazila District Natore.</t>
  </si>
  <si>
    <t xml:space="preserve">FARHIA ENTERPRISE,
 Modhubari, Gopalpur, Lalpur, Natore - 6420 </t>
  </si>
  <si>
    <t>farhiaenterprise@gmail.com</t>
  </si>
  <si>
    <t xml:space="preserve">Maintenance of Ranbagha hat Laxmikhola road at Ch.00- 3085m under Singra Upazila District Natore. </t>
  </si>
  <si>
    <t>M/s. Razib Builders,  
Kumrul, Ahmedpur, Boraigram, Natore</t>
  </si>
  <si>
    <t>rbuilders60@gmail.com</t>
  </si>
  <si>
    <t xml:space="preserve">Improvement of Upalshahar Village at Bottola Moor-Naodapara Village at UZR Road from Ch. 1000m-2000m. </t>
  </si>
  <si>
    <t>Mukti Trading,          
Shukul Potti, Natore</t>
  </si>
  <si>
    <t>mtrading1977@gmail.com</t>
  </si>
  <si>
    <t>Improvement of Khaksha Sugar cane- Purchase Centre - Bharatpur Primary School at Ch.00 - 1000m under Upazila Baraigram Dist. Natore.</t>
  </si>
  <si>
    <t>M/S Karim Traders,      
151, Horogram, Rajshahi City Corporation, Rajshahi.</t>
  </si>
  <si>
    <t>shafiulkarim3376@gmail.com</t>
  </si>
  <si>
    <t xml:space="preserve">Improvement of Ramagari Tofaels Nandokuja River road at Ch.00 -1300m under Upazila Baraigram Dist. Natore. </t>
  </si>
  <si>
    <t>M/S. Tamanna Traders, 
Kandivita, Natore</t>
  </si>
  <si>
    <t>tamannatraders@yahoo.com</t>
  </si>
  <si>
    <t>1. Improvement of Hatgobinowpur H/O. Jhoru Fokir --Boral river ghat road at Ch. 00---750.00m under Bagatipara Upazila District -Natore. 2. Improvement of Batikamary ---Nondikuja road at Ch. 00---1160.00m under Bagatipara Upazila District -Natore.</t>
  </si>
  <si>
    <t>30/06/2019 Ext. 30.03.20</t>
  </si>
  <si>
    <t>Md. Moslem Uddin, 
Shimulia, Santahar, Naogaon Sadar, Naogaon.</t>
  </si>
  <si>
    <t>muslimuddin1981@gmail.com</t>
  </si>
  <si>
    <t xml:space="preserve">i.Improvement of Kolabaria H/O Entaz Molla - Malanchi Sonapur Road from Ch. 800 - 1110m under Bagatipara Upazila District - Natore. ii.Improvement of Faguardiar UP Office at Sailkona Yeasinpur Bazar Road from Ch. 1920 - 2920m under Bagatipara Upazila District - Natore. </t>
  </si>
  <si>
    <t>Luna Construction &amp; Engineering Ltd.,       Ekdala, Natore Sadar, Natore</t>
  </si>
  <si>
    <t>info@arifgroupint.com</t>
  </si>
  <si>
    <t xml:space="preserve">Improvement of Kakfo Kalitola More-Hatdol Bottola via Dulauri Road from Ch. 00 - 1290m under Bagatipara Upazila District - Natore. </t>
  </si>
  <si>
    <t xml:space="preserve">Dana National,     
Madrasha More, Natore sador, Natore. </t>
  </si>
  <si>
    <t>msdananational@gmail.com</t>
  </si>
  <si>
    <t>1.Improvement of Bagatipara UP at Jugipara-Yeasinpur Bazar Road from Ch.4400m-5250m. 2. Improvement of Nurpur-Hazipar-Rahimanpur Road from Ch. 1987m-2200m.</t>
  </si>
  <si>
    <t xml:space="preserve">M/s. Jaeda Construction, Luxmepur,Rajpara, Rajshahi </t>
  </si>
  <si>
    <t>mdsoriful000@gmail.com</t>
  </si>
  <si>
    <t xml:space="preserve">1. Improvement of Ghoragacha Amhati Govt. Pry. School Connecting Road from Ch. 00-125m Upazila Natore Sadar Dist. Natore.  Cost of Salvaged Materials Tk. 178206.00. 2. Improvement of Bolod Khal Govt. Pry. School Connecting Road from Ch. 00-45m Upazila Natore Sadar Dist. Natore. 3. Improvement of Islabari Govt. Pry. School Connecting Road from Ch. 00-370m Upazila Natore Sadar Dist. Natore.  Cost of Salvaged Materials Tk. 122280.00.4. Improvement of Baruihat Govt. Pry. School Connecting Road from Ch. 00-130m Upazila Natore Sadar Dist. Natore. 5. Improvement of Goaldighe Govt. Pry. School Connecting Road from Ch. 00-110m Upazila Natore Sadar Dist. Natore.  Cost of Salvaged Materials Tk. 95106.00. 6. Improvement of Josaitola Govt. Pry. School Connecting Road from Ch. 00-63m Upazila Natore Sadar Dist. Natore. </t>
  </si>
  <si>
    <t>M/s N Construction, 
Bolaripara, Natore.</t>
  </si>
  <si>
    <t>nabilconstruction.nat@gmail.com</t>
  </si>
  <si>
    <t xml:space="preserve">1. Improvement of Jathian Govt. Pry. School Connecting Road from Ch. 00-46m Upazila Natore Sadar Dist. Natore.  Cost of Salvaged Materials Tk. 44653.00. 2. Improvement of Kasba Govt. Pry. School Connecting Road from Ch. 00-45m Upazila Natore Sadar Dist. Natore. 3. Improvement of Ramnagor Govt. Pry. School Connecting Road from Ch. 00-210m Upazila Natore Sadar Dist. Natore.  Cost of Salvaged Materials Tk. 121249.00. 4. Improvement of Koygari Krisnopur Govt. Pry. School Connecting Road from Ch. 00-245m Upazila Natore Sadar Dist. Natore.  Cost of Salvaged Materials Tk. 96429.00.5. Improvement of Fulshor Govt. Pry. School Connecting Road from Ch. 00-487m Upazila Natore Sadar Dist. Natore.  Cost of Salvaged Materials Tk. 75978.00.6. Improvement of Raihalsa Bardhahori Govt. Pry. School Connecting Road from Ch. 00-52m Upazila Natore Sadar Dist. Natore.  Cost of Salvaged Materials Tk. 49181.00   </t>
  </si>
  <si>
    <t>M/S. MOMOTA CONSTRUCTION, Ekdala, Uttor Para, Natore Sadar, Natore.</t>
  </si>
  <si>
    <t>momotacon83@gmail.com</t>
  </si>
  <si>
    <t>1. Improvement of Gopalbati GPS Connecting Road at Ch. 00-400m Upazila : Naldanga, Dist. : Natore. School Code: 114020303 (Cost of Salvaged Materials Tk. 7,83,908.00) 2. Improvement of Piprul Pachimpara GPS Connecting Road at Ch. 00-252m Upazila : Naldanga, Dist. : Natore. School Code: 114020403 3. Improvement of Senvag GPS Connecting Road at Ch. 00-275m Upazila : Naldanga, Dist. : Natore. School Code: 114029003</t>
  </si>
  <si>
    <t xml:space="preserve">M/S Rajab &amp; Brothers, 
Horogram Bazar, Rajshahi Court, Rajpara, Rajshahi.  </t>
  </si>
  <si>
    <t>msrajabandbrothers@gmail.com</t>
  </si>
  <si>
    <t xml:space="preserve">Improvement of Dharabarisha Bazar at North - Dharabarisha Non GPS road at Ch.1000 - 1580m under Gurudaspur Upazila District - Natore. Road ID No. 169415029 Cost of Salvaged Materials Tk. 81626.000 </t>
  </si>
  <si>
    <t xml:space="preserve">M/s Zabeda Enterprise, 
Uttor Borghacha, Natore Sadar, Natore. </t>
  </si>
  <si>
    <t>noyon.nat@gmail.com</t>
  </si>
  <si>
    <t>Improvement of Bonpara GC-Bagdob Bazar RHD via Baghat Grom Shol road from Ch 10250.00--12300.00 under Baraigam Upazila District -Natore</t>
  </si>
  <si>
    <t>M/S. Rokon Enterprise, 
Modhubari, Gopalpur Lalpur, Natore</t>
  </si>
  <si>
    <t>msrokonenterprise81@yahoo.com</t>
  </si>
  <si>
    <t>Chatni UP Office to Natore Bazar (Rosuler Mour) Road</t>
  </si>
  <si>
    <t xml:space="preserve">M/S MOHO ENTERPRISE16, 
Laxmipur, Rajpara Rajshahi GPO- 6000, </t>
  </si>
  <si>
    <t>msmohoenterprise@gmail.com</t>
  </si>
  <si>
    <t xml:space="preserve">Tebaria UP (Ekdala RHD)-Agdugha hat  Road </t>
  </si>
  <si>
    <t>M/S Sajeda Builders, 
Bejpara Amhati, Natore-6400</t>
  </si>
  <si>
    <t>sajedabuilders@gmail.com</t>
  </si>
  <si>
    <t xml:space="preserve">Amhati-Chowdhuri Borgacha Road </t>
  </si>
  <si>
    <t>BULBUL NATIONAL,    
Horida Koloshe, Naldanga, Natore</t>
  </si>
  <si>
    <t>bulbulnational@gmail.com</t>
  </si>
  <si>
    <t>Gazipur RHD to Laxmipur GC Road</t>
  </si>
  <si>
    <t>ROWNOK ENTERPRISE, Sarangpur,Godagari-6290,Godagari, Rajshahi</t>
  </si>
  <si>
    <t>ronokent90@gmail.com</t>
  </si>
  <si>
    <t>Lochongor Madrasha to Vabni Road</t>
  </si>
  <si>
    <t xml:space="preserve">Ponditgram Battola-Harigacha Abur mour  </t>
  </si>
  <si>
    <t xml:space="preserve">MD. AMIR HOSSAIN, 
Deluabari Miyapur, Paba, Rajshahi. </t>
  </si>
  <si>
    <t>mdamirhossain.raj83@gmail.com</t>
  </si>
  <si>
    <t xml:space="preserve">Bisho Road near at Anowara Patrol pump- Chairman Road </t>
  </si>
  <si>
    <t>M/S KHAN TREDARS,     
Chak Amhati, Natore Sadar Natore</t>
  </si>
  <si>
    <t>mskhantraders5399@gmail.com</t>
  </si>
  <si>
    <t xml:space="preserve">Horishpur HRoad at Police line-Muchipara </t>
  </si>
  <si>
    <t>M/S Shohag Traders,   
Chakmanu, Raninagar, Naogaon.</t>
  </si>
  <si>
    <t>shohagtraders74@gmail.com</t>
  </si>
  <si>
    <t xml:space="preserve">Bagrum H/O Zinnah to Biprohalsa H/O Sayed Road </t>
  </si>
  <si>
    <t xml:space="preserve">MANHA TRADERS,   
UKILPARA, NAOGAON SADAR, NAOGAON      </t>
  </si>
  <si>
    <t>manhalged@gmail.com</t>
  </si>
  <si>
    <t xml:space="preserve">Ruyarvag – Chattni Road </t>
  </si>
  <si>
    <t xml:space="preserve">S.S BUILDERS,                  
 Vill: 35,Hatam khan, Post: GPO-6000 , Thana: Boalia, Dist: Rajshahi         </t>
  </si>
  <si>
    <t>s.sbuilders@yahoo.com</t>
  </si>
  <si>
    <t>Majdigha Ali Akbar mour- Kesobpur Suger can perseen centre</t>
  </si>
  <si>
    <t xml:space="preserve">M/s. Hossain Enterprise, 
Roy Amhati, Natore Sadar, Natore. </t>
  </si>
  <si>
    <t>mshossain.nat@gmail.com</t>
  </si>
  <si>
    <t xml:space="preserve">Kakbaria -to Diarpara pacca </t>
  </si>
  <si>
    <t>AHB Construction,        
Vill: Lalor (Charpara), Post Office : Lalor-6400 , Police Stasion : Singra , District : Natore</t>
  </si>
  <si>
    <t>ahbconstruction.ntr@gmail.com</t>
  </si>
  <si>
    <t xml:space="preserve">Satarvag Dakatiavata-Shakharipara </t>
  </si>
  <si>
    <t>RANJIT KUMAR DAS,   
Kafuria hat-Jamnagar UP Office Road</t>
  </si>
  <si>
    <t>rkdas.nat@gmail.com</t>
  </si>
  <si>
    <t>Kafuria hat-Jamnagar UP Office Road</t>
  </si>
  <si>
    <t xml:space="preserve">Md Joynal Abedin,      
North Borgacha, Natore </t>
  </si>
  <si>
    <t>joynalnat@gmail.com</t>
  </si>
  <si>
    <t>Kafuria UP Office at Takia-Agdigha hat Road</t>
  </si>
  <si>
    <t xml:space="preserve">BISMILLAH BORSON &amp; CO,
Daspukur,Rajpara,Rajshahi </t>
  </si>
  <si>
    <t>bismillahborson@gmail.com</t>
  </si>
  <si>
    <t xml:space="preserve">Dholat-Laxmipur hat Road </t>
  </si>
  <si>
    <t xml:space="preserve">Md Atikur Rahman Bablu, 
Village: Chanchkoir Moddhom Para, Post Office: Chanchkoir, Gurudaspur, Natore. </t>
  </si>
  <si>
    <t>bablu6440@gmail.com</t>
  </si>
  <si>
    <t xml:space="preserve">Abdulpur-Halsa Road </t>
  </si>
  <si>
    <t>M/S Papia Enterprise, 
Fakir Para Chapai Nawabganj</t>
  </si>
  <si>
    <t>mspapiaenterprise@gmail.com</t>
  </si>
  <si>
    <t>Laxmipur UP Office (Haibatpur)-Barbaria hat Road</t>
  </si>
  <si>
    <t xml:space="preserve">M/S. KHAN CONSTRUCTION,
Mohanpur, Fulbagan, Natore. </t>
  </si>
  <si>
    <t>khanconstruction89@gmail.com</t>
  </si>
  <si>
    <t>Jathian R&amp;H - Horispur UP Office Road</t>
  </si>
  <si>
    <t xml:space="preserve">M/S ANIK ENTERPRISRE, 
House no-28, Gorhanga, Ghoramara, Rajshahi. </t>
  </si>
  <si>
    <t>anikenterprise06@gmail.com</t>
  </si>
  <si>
    <t>Kalikapur Amhati Pacca Road-Telkupi Paschim Para Road</t>
  </si>
  <si>
    <t>JAIFA TRADING ,      
Fulbagan, Natore Sadar, Natore</t>
  </si>
  <si>
    <t>mdislam.nat@gmail.com</t>
  </si>
  <si>
    <t>Bagatipara UP at Jugipara - Chadpur hat Road</t>
  </si>
  <si>
    <t>M/S M ENTERPRISE,       
VILL: MURADPUR POST: LOKKON HATI, UPOZILLA: BAGATIPARA             DISTRIC: NATORE</t>
  </si>
  <si>
    <t>menterprise9140@gmail.com</t>
  </si>
  <si>
    <t xml:space="preserve">Kayan RHD-Jonail GC Road </t>
  </si>
  <si>
    <t xml:space="preserve">Md. Kamal Uddin,    
Janani-217,Seroil, Ghoramara, Boalia, Rajshahi.    </t>
  </si>
  <si>
    <t>mdkamaluddin516@gmail.com</t>
  </si>
  <si>
    <t xml:space="preserve">Terail Bazar-Agran Bazar via Nengtadaha Road </t>
  </si>
  <si>
    <t xml:space="preserve">Aysha Traders,         
Baraigram Paurashava,Natore.   </t>
  </si>
  <si>
    <t>ayshatreders1988@gmail.com</t>
  </si>
  <si>
    <t xml:space="preserve">Razzeker More RHD-Laxmikol Bazar RHD Road </t>
  </si>
  <si>
    <t xml:space="preserve">KTZ TRADE INTERNATIONAL,
Ward No: 14, 245/2 Uposhohor, Post office : Rajshahi Cantonment, Police Station: Bowalia, Distric: Rajshahi,  </t>
  </si>
  <si>
    <t xml:space="preserve">Chandai UP Office FP Sub Centre to Garfa hat via Satoil Ghat Road </t>
  </si>
  <si>
    <t>RUNA ENTERPRISE,             
H-109, Dingadoba, G.P.O-6000, Rajpara, Rajshahi.</t>
  </si>
  <si>
    <t>runaenterprize1981@gmail.com</t>
  </si>
  <si>
    <t xml:space="preserve">Biaghat UP-Subgari hat Road </t>
  </si>
  <si>
    <t>M/S. Zamila Enterprise, 
South Borgacha, Natore Sadar, Natore</t>
  </si>
  <si>
    <t>juwelrj4343@gmail.com</t>
  </si>
  <si>
    <t>Chanchkoir Khubjipur UP-Pipla hat Road</t>
  </si>
  <si>
    <t>Shuvha &amp; Shamiha Construction, Nawhata, Paba, Rajshahi.</t>
  </si>
  <si>
    <t>shuvhaandshamihaconstruction@gmail.com</t>
  </si>
  <si>
    <t>Lalpur GC-Abdulpur GC via Dairpara Road</t>
  </si>
  <si>
    <t>M/S Islam Construction &amp;
 M/s MN Trade (JV)</t>
  </si>
  <si>
    <t>ic.mntjv@gmail.com</t>
  </si>
  <si>
    <t>(1) Damdama Sluice Gate via Rakhalgacha Road Length=8.20km. (2) Singra - Baruhas - Tarash Submarsable Road Length=14.86km. (3) Choto Chwgram Bazar - Holderpara Road Length=2.00km. (4) Itali UP Office - Satpukuria Hat Road Length=6.00km</t>
  </si>
  <si>
    <t>Mir Habibul Alam &amp; 
M/S Islam Construction (JV)</t>
  </si>
  <si>
    <t>mha.ic2019@gmail.com</t>
  </si>
  <si>
    <t xml:space="preserve">Sherkol GC - Atrai via Tamukh Road </t>
  </si>
  <si>
    <t xml:space="preserve">Beengram-Ranbagha hat(Singra Part)..Road </t>
  </si>
  <si>
    <t xml:space="preserve">Construction of Two 2 Storied Rural Market Building With 04 Storied Foundation in Bilsa Hat under Gurudaspur Upazila Dist. Natore. </t>
  </si>
  <si>
    <t>Improvement of Amhatikalikapur - Shawtalpara Afzal mour - Roghunathpur H/O Abul road at Ch. 00 - 504m under Natore Sadar Upazila District Natore.  Cost of Salvaged Materials Tk. 40868.00</t>
  </si>
  <si>
    <t>M/S Islam Construction &amp; 
Mir Habibul Alam [JV]</t>
  </si>
  <si>
    <t>mha.ic2018@gmail.com</t>
  </si>
  <si>
    <t>Construction of 80.00m long PC Girder Bridge over Khal at Sherkole Chalkpur Krishnapur Near Shedhakhali Primary School road under Singra Upazila District - Natore.</t>
  </si>
  <si>
    <t xml:space="preserve">Construction of Upazila Muktijoddaha Complex Bhaban at Naldanga under District-Natore.  (Mouja Name: Naldanga, Dagh No-1018, Khatian No-165) Total Land = 14.00 Decimal.     </t>
  </si>
  <si>
    <t>01. Improvement of Bagatipara Upazila H/Q - Tebaria GC Road (Bagatipara Part) at Ch. 4000m to 9600m under Bagatipara Upazila (Road ID 169092003). 02. Improvement of Jamnagor UP HQ - Jhalmolia Bazar via Vhitorbhag Road (Bagatipara Part) at Ch. 1285m to 3850m under Bagatipara Upazila ( Road ID 169093018). 03. Improvement of Faguardear UP at Sailkona - Madhob Baria Road at Ch. 00m  to 3765m under Bagatipara Upazila (Road ID 169093013) .  04. Improvement of Khejurtola RHD - Shamaspara GC Road via Dakmondop Hat UZR at Ch. 00m to 4300m under Singra Upazila (Road ID 169912013). 05. Improvement of Singra - Baruhash - Tarash road (Singra Part) at Ch. 3118m to 11663m under Singra Upazila (Road ID 169912010).</t>
  </si>
  <si>
    <t>M/S Islam Construction &amp; 
M/s MN Trade (JV)</t>
  </si>
  <si>
    <t xml:space="preserve">a.Improvement of Bonpara GC Bagdob Bazar RHD via Baghat hat Grom Shol Road from Ch.2507m - 3757m. b.Improvement of House of Kasham Sarkar to Chiknai River Road from Ch.00 - 450m.c.Improvement of Manoir Bottala Moor - Horipur Upazila Boundary via Mominpara Road from Ch.00 - 1200m under Baraigram Upazila District Natore.   </t>
  </si>
  <si>
    <t xml:space="preserve">a.Improvement of Joary UP Office at RHD - Walia bazar via Ramagari hat Road from Ch.8020m - 8970m &amp; Ch.10480m - 12250m. b.Improvement of Haroa Village GPS at R&amp;H - Atghori village Road from Ch.900 - 1900m under Baraigram Upazila District Natore. </t>
  </si>
  <si>
    <t>Mahabub Brothers (Pvt.) Ltd. &amp; 
Mir Habibul Alam Joint Venture</t>
  </si>
  <si>
    <t>mbplmhajv@yahoo.com</t>
  </si>
  <si>
    <t>Construction  of  Administrative  Building  at Naldanga Upazila, Dist. Natore.</t>
  </si>
  <si>
    <t>UZPCB</t>
  </si>
  <si>
    <t>30/06/2019 Ext. 28/03/20.</t>
  </si>
  <si>
    <t>MAHABUB BROTHERS(PVT)LIMITED</t>
  </si>
  <si>
    <t>mahabub_pvt@yahoo.com</t>
  </si>
  <si>
    <t>M/S Udayan Builders &amp; 
Mir Habibul Alam &amp; 
Mir Shariful Alam JV.</t>
  </si>
  <si>
    <t>ubmhamsajv@gmail.com</t>
  </si>
  <si>
    <t>Construction of 108.10m Long P.C Girder bridge on Chamari UP Bildhor Bansh Hat (Dhnhati) near Mara River at under Singra Upazila Dist. Natore. (T-ID-No-126169)</t>
  </si>
  <si>
    <t>Mir Shariful Alam</t>
  </si>
  <si>
    <t>mirsharifula@yahoo.com</t>
  </si>
  <si>
    <t>M/S. Sarkar Construction &amp; 
M/S. Pinki Construction JV</t>
  </si>
  <si>
    <t>scpcjv20@gmail.com</t>
  </si>
  <si>
    <t>M/S Pinki Construction, 
Station Bazar, Natore</t>
  </si>
  <si>
    <t>pinkinat36@gmail.com</t>
  </si>
  <si>
    <t>Nazipur GC - Halsa GC Road. (Gurudaspur Part) (Length 7.97km)</t>
  </si>
  <si>
    <t>Md. Anisur Rahman &amp; 
M/s. S.M. Corporation JV</t>
  </si>
  <si>
    <t>ar.smcjv@gmail.com</t>
  </si>
  <si>
    <t>Rehabilitation of Chapila UP - Dhanura Bazar road at Ch. 00 - 3062m under Gurudaspur Upazila District Natore. Road ID 169413008 .</t>
  </si>
  <si>
    <t>Md. Anisur Rahman, 
Chowdhury Barghacha, Natore.</t>
  </si>
  <si>
    <t>anisurrahmanntr@gmail.com</t>
  </si>
  <si>
    <t>Md. Anisur Rahman &amp; M/s. S.M. Corporation JV</t>
  </si>
  <si>
    <t>Maintenance work of Jholmolia GC - Dhalan RHD road via Paikpara Kafuria Bazar road at Ch.00-6920m under Natore Sadar Upazila District Natore.  Cost of Salvaged Materials Tk. 2880.00</t>
  </si>
  <si>
    <t>Orient Trading &amp; Builders Ltd. and M/S. Kohinoor Enterprise and Orient Trade International (JV)</t>
  </si>
  <si>
    <t>otblmkeotijv@gmail.com</t>
  </si>
  <si>
    <t>Improvement of Submersible road Dahia UP (Biash) ---Bildaharhar road (Ch. 00----3340m) under Singra Upazila, District Natore</t>
  </si>
  <si>
    <t>20/09/2019
 Ext. 31/05/21</t>
  </si>
  <si>
    <t xml:space="preserve">M/S. Kohinoor Enterprise, 
Dadpur Lodge, Kawnia 1st Lane, Barishal Sadar, Barishal.  </t>
  </si>
  <si>
    <t>20/09/2019 
Ext. 31/05/21</t>
  </si>
  <si>
    <t>Orient Trading &amp; Builders Ltd. 
House No. 80, Flat No. 6B, Road No. 02, Chairmanbari, Banani, Dhaka-1213, Bangladesh.</t>
  </si>
  <si>
    <t>Orient Trade International,
17/18 Akhoy das Lane, Gendariya, Sutrapur, Dhaka-1204.</t>
  </si>
  <si>
    <t xml:space="preserve">M/S Dulha Enterprise 
Ajai Pur Post. Bottola Hat Chapai Nawabganj-6300 </t>
  </si>
  <si>
    <t>Periodic Maintenance of Bonbelghoria RHD Road -Taherpur GC Via Mominpur hat Road from Ch. 6850m-9710m under Natore Sadar Upazila, District: Natore. (Road Code : 169632007)</t>
  </si>
  <si>
    <t xml:space="preserve">S.M. SHAMSUL ISLAM  
Shokul Potty, Natore Sadar, Natore-6400 </t>
  </si>
  <si>
    <t>smsislam1973@yahoo.com</t>
  </si>
  <si>
    <t>Improvement of Road from Radhakrishnapur Kalimondir Omorpur Taltola (Chandipur R&amp;H  Jotrajhop road at Radhakrishnapur Kalimondir Zamtola  Durduria road at Omorpur Taltola moor) road at Ch. 00-1000m &amp; Construction of 03 nos. Culvert Size 1x0.625mx0.600m at Ch. 150m, 600m &amp; 800m Upazila : Lalpur, Dist. : Natore. (Road ID No. : 169444158)</t>
  </si>
  <si>
    <t xml:space="preserve"> M/s. Mim Construction  
Kandivita, Natore </t>
  </si>
  <si>
    <t>mimcons1970@gmail.com</t>
  </si>
  <si>
    <t>a. Improvement of Bondor High Road Ã¢?? Horkan Tinmatha road at Ch.1500- 2150m b. Improvement of Noorpur -Kalinagor road H/O Monir uddin at Ch.00- 300m Upazila : Singra, Dist. : Natore. (Road ID No. : 169914080)</t>
  </si>
  <si>
    <t xml:space="preserve">M/S. Sarkar Construction &amp; M/S. Pinki Construction JV  
Holding No.0106-04, Shukulpatty,Natore Sadar, Natore-6400 </t>
  </si>
  <si>
    <t>Maintenance work Bonbelghoria RHD Road - Taherpur GC Via Mominpur hat road at Ch. 00-6850m Upazila : Natore Sadar, Dist. : Natore. (Road ID No. : 169632007)</t>
  </si>
  <si>
    <t xml:space="preserve">Mir Habibul Alam  
Uttar Borgacha, Natore. </t>
  </si>
  <si>
    <t>Construction of 90.0m Long PSC Girder Bridge over Khalisha Danga river on Bokkhotropar Gopalpur road under Baraigram Upazila at Ch. 1120m (Road ID No. 169154074) Upazila : Baraigram, District. : Natore.</t>
  </si>
  <si>
    <t>Construction of Two 2 Storied Rural Market Building (With 04 Storied Foundation) in Raina bharot Hat under Baraiggram Upazila Dist.:- Natore</t>
  </si>
  <si>
    <t xml:space="preserve">MD. ABDUL KADER SHAIKH  
S. B FAZLUL HAQUE ROAD, SIRAJGANJ. </t>
  </si>
  <si>
    <t>mkadersk@gmail.com</t>
  </si>
  <si>
    <t>Construction of Two (2) Storied Rural Market Building (With 04 Storied Foundation) in Khirputa Hat under Singra Upazila, Dist. Natore</t>
  </si>
  <si>
    <t xml:space="preserve">M/S. S. R. Traders  
Kandivituya, Natore </t>
  </si>
  <si>
    <t>mssrtraders69@gmail.com</t>
  </si>
  <si>
    <t>Emergency Maintenance of Kalinagar - Krishnanagar Road from Ch. 500m - 750m under Singra Upazila, District: Natore. (Road Code : 169915035)</t>
  </si>
  <si>
    <t>Periodic Maintenance of Bonpara GC Ã¢?? Moukhara GC Road from Ch. 00m- 8010m under Baraigram Upazila, District: Natore. (Road Code : 169152001)</t>
  </si>
  <si>
    <t xml:space="preserve">M.S.M Construction  
Nurpur, Malanchi, Tomaltala, Bagatipara, Natore </t>
  </si>
  <si>
    <t>msmcons68@gmail.com</t>
  </si>
  <si>
    <t>Emergency Maintenance of Singrabazar - Tazpur UP office via Kharamkuri Road from Ch. 7400m-8570m under Singra Upazila, District: Natore. (Road Code : 169913015)</t>
  </si>
  <si>
    <t xml:space="preserve">Construction of 285.30 m long PSC Girder Bridge over Atrai river on near Mohesh Chandopur Govt. Primary School road (Singra - Bliabari-Kalam-Pangashia- Nazirpur road) at Ch. 3350m under Upazila : Singra, Dist. : Natore. </t>
  </si>
  <si>
    <t xml:space="preserve">M/S. KHAN CONSTRUCTION  
Address: Mohanpur, Fulbagan, Natore </t>
  </si>
  <si>
    <t xml:space="preserve"> Rehabilitation of Ramsharkazipur pacca Road - H/O Mr. Kader Ali Shah Road from Ch.00m - 113m under Naldanga Upazila, District : Natore. (Road ID : 169934081)</t>
  </si>
  <si>
    <t xml:space="preserve">M/S AL-AMIN ENTERPRISE  
Address: Village: Burir Bottola, Post: Pirgong, Upazila: Natore Sadar, Dist.: Natore. </t>
  </si>
  <si>
    <t>alaminnatore73@gmail.com</t>
  </si>
  <si>
    <t>Protective Work of Singra Upazila Muktijoddha Complex Bhaban under Singra Upazila, District. : Natore</t>
  </si>
  <si>
    <t>Md. Ekram Ullah  
Address: Kosba, Malonchi (Tomaltola), Upazila - Bagatipara, Dist: Natore</t>
  </si>
  <si>
    <t>ekramullahntr@gmail.com</t>
  </si>
  <si>
    <t>Emergency Maintenance of Singra Damdama Sluice Gate Ã¢?? Tajpur UP Office via Rakhalgacha Road from Ch. 4110m - 4192m &amp; 7410m Ã¢?? 7445m under Singra Upazila, District: Natore.</t>
  </si>
  <si>
    <t>ZANITH CONSTRUCTION &amp; DEVELOPMENT  
Address: Word No: 05, Holding No: 217, Rajshahi Court,; Rajpara PS; Rajshahi-6201</t>
  </si>
  <si>
    <t>zanithconstructionanddevelopme@gmail.com</t>
  </si>
  <si>
    <t xml:space="preserve"> Improvement of Fagudia village late Akbar AliÃ¢??s bari to late Azizur RahmanÃ¢??s bari via Mohjompur village jharu kamalÃ¢??s bari road at Ch.1150 - 1720m under Upazila : Bagatipara, Dist. : Natore</t>
  </si>
  <si>
    <t xml:space="preserve">AS-Salam International 
Address: Holding No. 82, Shobjipara, GPO-6000, Boalia, Rajshahi City Corporation, Rajshahi. </t>
  </si>
  <si>
    <t>asintrenational@gmail.com</t>
  </si>
  <si>
    <t>Maintenance of UZR at Kadamtola to Raota Eidgah Road from Ch.00 - 900m under Upazila : Baraigram, Dist. : Natore. (Road ID No. : 169155099)</t>
  </si>
  <si>
    <t>SHOU</t>
  </si>
  <si>
    <t xml:space="preserve">Md. Ziaul Hasan  
Address: Laxmipur, GPO-6000, Rajpara, Rajshahi. </t>
  </si>
  <si>
    <t>mdziaulhasan21@gmail.com</t>
  </si>
  <si>
    <t xml:space="preserve">Maintenance of Dhanaidah R&amp;H - UNR Muniruddin Akindo Road from Ch.00 - 1900m under Upazila : Baraigram, Dist. : Natore. </t>
  </si>
  <si>
    <t xml:space="preserve">M/S. AZOM TRADING  
Address: UTTER POTUAPARA NATORE </t>
  </si>
  <si>
    <t>Improvement of Boromoyna Zam-E Mosque under Union: Walia, Upazila : Lalpur, Dist. : Natore</t>
  </si>
  <si>
    <t xml:space="preserve">SADIA ENTERPRISE  
Address: 137, Daspukur, Gpo-6000, Rajpara, Rajshahi </t>
  </si>
  <si>
    <t>sadiaent1966@gmail.com</t>
  </si>
  <si>
    <t>Emergency Maintenance of Singrabazar Ã¢?? Tajpur UP Office via Kharamkuri Road from Ch. 7130m Ã¢?? 7175m &amp; 7360m Ã¢?? 7450m under Singra Upazila, District: Natore</t>
  </si>
  <si>
    <t xml:space="preserve">Md. Abdul Awal  
Address: Miapur, Charghat, Rajshahi. </t>
  </si>
  <si>
    <t>mdabdulawal92@gmail.com</t>
  </si>
  <si>
    <t>Rehabilitation of Singra Damdama Sluice Gate - Tajpur UP Office via Rakhalgacha Road from Ch.2750 - 7660m under Singra Upazila, District : Natore.</t>
  </si>
  <si>
    <t xml:space="preserve">M/S ROWSHAN ALI PRAMANIK  
Address: Lalbazar </t>
  </si>
  <si>
    <t>msrowshanalipramanik@gmail.com</t>
  </si>
  <si>
    <t>Improvement of Perhalsa LGED. Nursury to WABDA camp. Road from Ch. 00m-535m under Natore Sadar Upazila, District: Natore. (Road ID No. 169635124)</t>
  </si>
  <si>
    <t>IRIDP</t>
  </si>
  <si>
    <t xml:space="preserve"> Improvement of Gutia H/O. Soleman Master to Nasiarkandi Mosque Road from Ch. 00m-1030m under Singra Upazila, District : Natore.</t>
  </si>
  <si>
    <t xml:space="preserve">AKIF TRADE INTERNATIONAL  
Address: Hold-53,Dorgapara,Po-GPO,Ps-Boalia,Rajshahi-6000 </t>
  </si>
  <si>
    <t>golammurshid83@gmail.com</t>
  </si>
  <si>
    <t xml:space="preserve">Improvement of Sthapandighi Bridge - Mustighar graveyard Road from Ch. 00m-500m under Singra Upazila, District : Natore. </t>
  </si>
  <si>
    <t xml:space="preserve">M/S. Mousume Trading  
Address: Alaipur, Natore </t>
  </si>
  <si>
    <t xml:space="preserve"> Improvement of Krisnanagar khayaghat - Anandanagar last area Road from Ch. 00m-500m under Singra Upazila, District : Natore. </t>
  </si>
  <si>
    <t xml:space="preserve">M/S Abdullah Enterprise  
Address: Chondipur, GPO- 6000, Rajpara, Rajshahi  
</t>
  </si>
  <si>
    <t>msabdent@gmail.com</t>
  </si>
  <si>
    <t>(a.) Improvement of Shadnagor kalibari to Durlovpur G.P.S via Talukdar para Road from Ch. 00m-545m (b Construction of 0.625mx0.600m 2 Nos. Culvert at Ch. 350m &amp; 430m.) under Naldanga Upazila, District: Natore</t>
  </si>
  <si>
    <t xml:space="preserve">M/S Pinki Construction  
Address: Station Bazar, Natore </t>
  </si>
  <si>
    <t>Improvement of Basudebpur village Road from Ch. 00m-840m under Naldanga Upazila, District: Natore</t>
  </si>
  <si>
    <t xml:space="preserve">M/S RAISA ENTERPRISE  
Address: h# 37/121, Poschim Alaipur, Natore </t>
  </si>
  <si>
    <t>raisaenterprise89@gmail.com</t>
  </si>
  <si>
    <t>Improvement of Bamongram Pry. School to Naldanga Natore pacca Road from Ch. 00m-435m under Naldanga Upazila, District: Natore. (Road ID No. 169935288)</t>
  </si>
  <si>
    <t xml:space="preserve">M/S. SAHIL ENTERPRISE  
Address: 15-Chandipur, GPO-6000, Rajpara, Rajshahi. </t>
  </si>
  <si>
    <t>mssahilent@gmail.com</t>
  </si>
  <si>
    <t>Improvement of Ranbagha Hat-Lokhikhola Road from Ch. 4646m-5850m under Singra Upazila, District : Natore. (Road ID : 169914004)</t>
  </si>
  <si>
    <t xml:space="preserve">Miyzi Construction  
Address: Chalk-amhati, Natore </t>
  </si>
  <si>
    <t>Improvement of Hatmursion to Karbala Graveyard (Agmursion Karbala) Road from Ch. 00m-600m under Singra Upazila, District : Natore. (Road ID : 169915248)</t>
  </si>
  <si>
    <t>M/S. Das Traders
Dewla, Tangail</t>
  </si>
  <si>
    <t>Construction of Submersible Rigid Pavement for Petrobangla Point - Kayrabari Shaharbari Road from Ch.00 - 1000m &amp; Ch. 2000m - 3000m under Upazila : Singra, Dist. : Natore</t>
  </si>
  <si>
    <t xml:space="preserve">M/S Any Mary Construction  
Address: Aram Bag Bottola hat Chapai Nawabganj </t>
  </si>
  <si>
    <t>annmary.cnostruction.cnj@gmail.com</t>
  </si>
  <si>
    <t>Improvement of Mirzapur Embk.-Hizlee via Noorpur (Noorpur Bazar to Noorpur Purbopara) Road from Ch. 00m-600m under Singra Upazila, District : Natore.</t>
  </si>
  <si>
    <t xml:space="preserve">M/S SUMONA TRADERS  
Address: 1298 SUVIPARA DAWKANDI, PABA RAJSHAHI </t>
  </si>
  <si>
    <t>sumonatraders15@gmail.com</t>
  </si>
  <si>
    <t>Improvement of Putimary Bazar - North River side Road from Ch. 00m-1000m under Singra Upazila, District : Natore.</t>
  </si>
  <si>
    <t xml:space="preserve">M/s Shuvo Enterprise  
Address: M/s Shuvo Enterprise Pro:Mohir Uddin Akdala,Natore  
</t>
  </si>
  <si>
    <t>Improvement of Kaligonj-Nandigram via Ruddarbari Chandi Tikor Road from Ch. 00m-500m under Singra Upazila, District : Natore.</t>
  </si>
  <si>
    <t>AYAAN ENTERPRISE  
Address: Lexmipur, Vatapara, Rajpara, PS-Rajshahi-6000</t>
  </si>
  <si>
    <t>ayaanenterprise1987@gmail.com</t>
  </si>
  <si>
    <t>Improvement of Nalbata Mollah Para-Natunpara (Govt. P/S.) Road from Ch. 00m-500m under Singra Upazila, District : Natore</t>
  </si>
  <si>
    <t xml:space="preserve">M/S. SUJON CONSTRUCTION  
Address: MOHISBATHAN, RAJSHAHI COURT,RAJPARA, RAJSHAHI. </t>
  </si>
  <si>
    <t>mssujoncons1964@gmail.com</t>
  </si>
  <si>
    <t>Improvement of Thakur Laxmipur billpara khalil-Dighapatia pacca Road from Ch. 00m-1035m under Naldanga Upazila, District: Natore</t>
  </si>
  <si>
    <t xml:space="preserve">  11-Mar-2021</t>
  </si>
  <si>
    <t xml:space="preserve">M/S Chawa Enterprise  
Address: Vill: Horogram, Post: Rajshahi Court, Thana: Rajpara, Rajshahi. </t>
  </si>
  <si>
    <t>chawa.enterprise@gmail.com</t>
  </si>
  <si>
    <t>Improvement of Matikupa High School to Rayhalsa H/o Solaiman Road from Ch. 00m-500m under Natore Sadar Upazila District Natore.</t>
  </si>
  <si>
    <t xml:space="preserve">M/s Srabon &amp; Hemal Enterprise  
Address: Uttor Chokir Par, Natore Sadar, Natore. </t>
  </si>
  <si>
    <t>hemalnat7@gmail.com</t>
  </si>
  <si>
    <t>Improvement of Jongli Pry. School H/O Sattar (Jongli Pry. School-Singardaha Purbapara Mosque via Sattar House) Road from Ch. 00m-500m under Natore Sadar Upazila, District: Natore</t>
  </si>
  <si>
    <t>(a.)Improvement of Amhati Moragati - Pachanipara Rail way gate Road from Ch. 00m-500m (b) Construction of 0.625mx0.600m 1 No. Culvert at Ch. 370m under Natore Sadar Upazila, District: Natore</t>
  </si>
  <si>
    <t xml:space="preserve">M/S BRKS TRADERS  
Address: Kalikapur, Amhati, Natore </t>
  </si>
  <si>
    <t>sagor.brks@gmail.com</t>
  </si>
  <si>
    <t>Improvement of Shingerdha bottola -Bagatipara pucca road via dhakhinpara (Shingerdha bottola - Shingerdha dhakhinpara Jame Mosque) Road from Ch. 00m-500m under Natore Sadar Upazila, District: Natore</t>
  </si>
  <si>
    <t xml:space="preserve">M/S MD. MOJIBUR RAHAMAN  
Address: 239, Rajpara Rajshahi Court Rajshahi </t>
  </si>
  <si>
    <t>mmrahaman1965@gmail.com</t>
  </si>
  <si>
    <t>Rehabilitation of Sayoudpur - Bashbaria via Nekhira Road from Ch. 00m-865m under Singra Upazila, District : Natore</t>
  </si>
  <si>
    <t xml:space="preserve">M/S. JANNAT CONSTRUCTION  
Address: Madrasha Moor, Natore Sadar, Natore </t>
  </si>
  <si>
    <t>jannat.natore12@gmail.com</t>
  </si>
  <si>
    <t>Rehabilitation of Mahishmari Sonarmore - Bildahar via Gotia Road from Ch. 00m-1765m under Singra Upazila, District : Natore.</t>
  </si>
  <si>
    <t xml:space="preserve">M/S MOHHARROM ENTERPRISE  
CHOTO BONGRAM PRIMARY SCHOOL MOR, SOPURA-6203, BOALIA, RAJSHAHI </t>
  </si>
  <si>
    <t>ismailhossain0422@gmail.com</t>
  </si>
  <si>
    <t>Rehabilitation of Puthimarighat - Shaoul bazar via Kushabari Road from Ch. 00m-1717m under Singra Upazila, District : Natore.</t>
  </si>
  <si>
    <t xml:space="preserve">R.A ENTERPRISE  
Address: SIDHAKHALI, CHOKPUR, SINGRA, NATORE. </t>
  </si>
  <si>
    <t>ruhulegp6459@gmail.com</t>
  </si>
  <si>
    <t>Rehabilitation of Bhoga Bridge - Bhoga Ashrayan Prokalpa Road from Ch. 00m-1000m under Singra Upazila, District : Natore</t>
  </si>
  <si>
    <t xml:space="preserve">Dana National  
Address: Madrasha More, Natore sador, Natore. </t>
  </si>
  <si>
    <t>(a.) Improvement of Natore Pabna R&amp;H at Diarpara Safi House Gudra Bridge (Pabna R&amp;H at Diarpara Safi House Gudra Bridge) Road from Ch. 00m-1000m (b.) Construction of 0.625mx0.600m 1 No. Culvert at Ch. 495m.) under Lalpur Upazila, District: Natore.</t>
  </si>
  <si>
    <t xml:space="preserve">M/S Poddar Construction  
Address: Lal Bazar, Natore-6400. </t>
  </si>
  <si>
    <t>modhushudhonpodder@gmail.com</t>
  </si>
  <si>
    <t>(a.) Improvement of Angalpara Bottala - Manik Hat via Hababs Road from Ch. 00m-1000m (b.) Construction of 0.625mx0.600m 2 Nos. Culvert at Ch. 165m &amp; at Ch, 470m) under Lalpur Upazila, District: Natore</t>
  </si>
  <si>
    <t xml:space="preserve">MD. IBRAHIM HOSSAIN  
Address: Boroharishpur, Natore Sadar, Natore-6400 </t>
  </si>
  <si>
    <t>ibrahimhossain196508@gmail.com</t>
  </si>
  <si>
    <t>Improvement of Walia U.P. R&amp;H at Kadomchilan Hat Road from Ch. 4000m - 4500m under Lalpur Upazila, District: Natore.</t>
  </si>
  <si>
    <t xml:space="preserve">Md. Muktar Hossain  
Address: Chak Boddanath, Natore Sadar, Natore-6400 </t>
  </si>
  <si>
    <t>mdmhossain71@yahoo.com</t>
  </si>
  <si>
    <t xml:space="preserve">Improvement of Lalpur Ishordi R&amp;H at Palidha Gofur More Akkas (Palidha Joy Chairman House cetral jame mosque via Akkas member) Road from Ch. 00m - 1000m under Lalpur Upazila, District: Natore. (Road ID No. 169444072) </t>
  </si>
  <si>
    <t xml:space="preserve">M/S TAUSIF CONSTRUCTION  
Address: Horinagar, Ranihati, Shibganj PS, Chapinawabganj 6300 </t>
  </si>
  <si>
    <t>mozaharulmunna7145@gmail.com</t>
  </si>
  <si>
    <t xml:space="preserve">(a.) Improvement of Panchuria Gorostan - Sannyalpara (Panchuria Gorostan - H/O of Hasem) Road from Ch. 00m-700m  (b.) Construction of 0.625mx0.600m 2 Nos. Culvert at Ch. 10m &amp; at Ch, 40m) under Bagatipara Upazila, District: Natore. </t>
  </si>
  <si>
    <t xml:space="preserve">M/S Sajeda Builders  
Address: Bejpara Amhati, Natore-6400 </t>
  </si>
  <si>
    <t xml:space="preserve">(a.) Improvement of Bozrapur Afaz Ã?Â¢?? Rofi via Dighirpar Road from Ch. 00m-700m (b.) Construction of 0.625mx0.600m 1 No. Culvert at Ch. 580m ) under Bagatipara Upazila, District: Natore. </t>
  </si>
  <si>
    <t xml:space="preserve">TUKU INTERNATIONAL WORLD  
Address: Darusa Bazar, Poba, Rajshahi </t>
  </si>
  <si>
    <t>tiw.raj85@gmail.com</t>
  </si>
  <si>
    <t xml:space="preserve">Improvement of Faguardear Eidgah - Kamarpara (Nawapara Ektakar More) Road from Ch. 00m-1000m under Bagatipara Upazila, District: Natore. (Road ID No. 169095107) </t>
  </si>
  <si>
    <t xml:space="preserve">M/S. Gazi Enterprise  
Address: Chalk Amhati, Natore  
</t>
  </si>
  <si>
    <t>gazi.nat2019@gmail.com</t>
  </si>
  <si>
    <t xml:space="preserve">(a.) Improvement of Mohadpur Ã?Â¢?? Faguardier Bazar (Sannalpara Fazlur Bari - Mohazompur H/O Sadhu Mridha) Road from Ch. 2330m-3130m (b.) Construction of 0.625mx0.600m 1 No. Culvert at Ch. 2580m ) under Bagatipara Upazila, District: Natore. (Road ID No. 169094047) </t>
  </si>
  <si>
    <t xml:space="preserve">M/S Chowdhury Trading  
Address: Baktarpur, Naogaon Sadar, Naogaon. </t>
  </si>
  <si>
    <t>Rehabilitation of Zalshuka Bazar Maria Village at NHW Road from Ch. 00 - 1380m under Baraigram Upazila, District : Natore</t>
  </si>
  <si>
    <t xml:space="preserve">M/s. MRA Syndicate  
Address: Uttar Patuapara, Natore </t>
  </si>
  <si>
    <t>msmra.nat@gmail.com</t>
  </si>
  <si>
    <t>Rehabilitation of Ahmadpur Bridge Kamardha (Baraigram Part) Road from Ch. 00 - 500m under Baraigram Upazila, District : Natore. (Road ID : 169155101)</t>
  </si>
  <si>
    <t xml:space="preserve">Md. Golam Mostofa Khan  
Address: Schatary, Bagha, Rajshahi. </t>
  </si>
  <si>
    <t>golammostofakhan71@gmail.com</t>
  </si>
  <si>
    <t>Rehabilitation of Haroa Village at R &amp; H Atghori Village Road from Ch. 00 - 900m under Baraigram Upazila, District : Natore. (Road ID : 169154013)</t>
  </si>
  <si>
    <t xml:space="preserve">BABA MAR DORA CONSTRUCTION  
Address: Dumrai (Hatpara) Sonapur Bagatipara Natore. </t>
  </si>
  <si>
    <t>sajdarrahman1972@gmail.com</t>
  </si>
  <si>
    <t xml:space="preserve">Construction of Muktijuddho Memorial for Conservation of Historical Sites of Liberation War at Halti Kholabaria (Part - 2) under Naldanga Upazila, District: Natore. </t>
  </si>
  <si>
    <t xml:space="preserve">MIKAT CONSTRUCTION  
Address: Alaipur, Natore Sadar, Natore. </t>
  </si>
  <si>
    <t>mikatconstruction@gmail.com</t>
  </si>
  <si>
    <t xml:space="preserve">Improvement of Kalasnagar Mojibors Bottola of Gopalpur - Rajapur UZR -Kuzipukur Rashids Shop of Kalupara Road from Ch. 00m- 1475m under Lalpur Upazila, District : Natore. </t>
  </si>
  <si>
    <t xml:space="preserve">SHAMONTY CONSTRUCTION  
Address: Lalbazar, Natore Sadar, Natore </t>
  </si>
  <si>
    <t>shamontyconstruction@gmail.com</t>
  </si>
  <si>
    <t xml:space="preserve">Improvement of Khubjipur bazar - Biaghat UP Office via Jgandranagar GPS - 1 Road from Ch. 950m- 2000m under Gurudaspur Upazila, District : Natore. (Road ID : 169413016) </t>
  </si>
  <si>
    <t xml:space="preserve">Md.Abdul Khaleque  
751/3,Ahamadpur,P.O-Ghoramara, PS- Boalia-Rajshahi-6100 </t>
  </si>
  <si>
    <t>abdulkhalequeraj@gmail.com</t>
  </si>
  <si>
    <t xml:space="preserve">Improvement of Biaghat - Kalibari Road from Ch. 00m- 1000m under Gurudaspur Upazila, District : Natore. (Road ID : 169414020) </t>
  </si>
  <si>
    <t>M/s. Zarina And Sons  
Address: Kandivita, Natore Sadar, Natore-6400.</t>
  </si>
  <si>
    <t>tutul.nbms@gmail.com</t>
  </si>
  <si>
    <t>Improvement of Chalk Adalot Khan Hurmos Master more - Moharajpur via Raninagor GPS Road from Ch. 00m- 1000m under Gurudaspur Upazila, District : Natore</t>
  </si>
  <si>
    <t xml:space="preserve">M/S Setu Enterprise  
Address: Kanaikhali, Natore. </t>
  </si>
  <si>
    <t>mdsohelalmamun@yahoo.com</t>
  </si>
  <si>
    <t xml:space="preserve">Improvement of Bagdob Village - Penguin Community School Road from Ch. 00m - 2000m under Baraigram Upazila, District : Natore. </t>
  </si>
  <si>
    <t xml:space="preserve">M/S. SAMIR UDDIN JAHIN  
Address: Rajpara, Rajshahi Court-6201, Rajpara, Rajshahi </t>
  </si>
  <si>
    <t>uzzalraj72@gmail.com</t>
  </si>
  <si>
    <t xml:space="preserve">Improvement of Ranigram pucca road - Bilkhator Road from Ch. 1000m- 2000m under Gurudaspur Upazila, District : Natore. (Road ID : 169414057) </t>
  </si>
  <si>
    <t xml:space="preserve">M/S.Hashem Ali  
Address: Lalpur Bazar, P.S.Lalpur,District :Natore </t>
  </si>
  <si>
    <t>hashem.ali.860462@gmail.com</t>
  </si>
  <si>
    <t xml:space="preserve">Improvement of Diargarfa UZR at Bridge -Khoirash Hat Road from Ch. 00m- 1000m under Baraigram Upazila, District : Natore. (Road ID : 169154056) </t>
  </si>
  <si>
    <t>Mir Habibul Alam
Uttar Borgacha, Natore.</t>
  </si>
  <si>
    <t>Construction of 96.0m Long PSC Girder Bridge over Nagor river on Tajpur UP office - Kaligonj via Bhulbaria bazar Near Motshokhamar at Sardanagar at Ch. 3500m (Road ID 169913029) under Singra upazila, District: Natore</t>
  </si>
  <si>
    <t>M/S Basundhara
M/S Anowar Traders JV
Chanchkoir Bazar</t>
  </si>
  <si>
    <t>bsatjv2019@gmail.com</t>
  </si>
  <si>
    <t>Construction of 96.0m Long PSC Girder Bridge over Guloi river on Singra bazar to Tajpur UP via Khoroshpur bazar Ninguin Vatopara road at Ch. 1800m (Road ID 169913015) under Singra Upazila, District: Natore</t>
  </si>
  <si>
    <t>M/S Basundhara
R.K Road, Ghoshpara, Kurigram Sadar, Kurigram</t>
  </si>
  <si>
    <t xml:space="preserve">  basundharak786@yahoo.com</t>
  </si>
  <si>
    <t xml:space="preserve">M/S Anowar Traders
Chanchkoir Bazar </t>
  </si>
  <si>
    <t xml:space="preserve"> M/S Setu Enterprise  
Address: Kanaikhali, Natore. </t>
  </si>
  <si>
    <t xml:space="preserve">a.Improvement of Kusumhati Govt. Pry. School Connecting road at Ch. 1130 - 2080m [Road ID 169415009] b. Construction of 1.36mx1.43mx6.09m Box Culvert at Ch. 1780m under Gurudaspur Upazila, District - Natore. </t>
  </si>
  <si>
    <t xml:space="preserve">M/s R.R Trading  
Address: House# 805/A, Uttar Borgasa, Natore Sadar, Natore </t>
  </si>
  <si>
    <t>msrrtrading07@gmail.com</t>
  </si>
  <si>
    <t xml:space="preserve">Improvement of Bripathuria Govt. Pry. School Connecting road at Ch. 00 - 75m [Road ID 169413007] under Gurudaspur Upazila, District - Natore. </t>
  </si>
  <si>
    <t xml:space="preserve">M/S Mondol Enterprise  
Uttor Patuapara, Natore Sadar, Natore-6400. </t>
  </si>
  <si>
    <t>monimondol1791@gmail.com</t>
  </si>
  <si>
    <t>Improvement of Beelbaspur Govt. Pry. School Connecting road at Ch. 00 - 600m [Road ID 169414079] under Gurudaspur Upazila, District - Natore.</t>
  </si>
  <si>
    <t xml:space="preserve">M/s Sarkar Traders
Sidhuli Bazar, Gurudaspur, Natore. </t>
  </si>
  <si>
    <t>sarkartraders.nat@gmail.com</t>
  </si>
  <si>
    <t xml:space="preserve">Improvement of Bilhoribari Govt. Pry. School Connecting road at Ch. 2850 - 3750m [Road ID 169413012] under Gurudaspur Upazila, District - Natore. </t>
  </si>
  <si>
    <t xml:space="preserve">M/S. Rokon Enterprise
Modhubari, Gopalpur Lalpur, Natore </t>
  </si>
  <si>
    <t>Improvement of Puthimari Govt. Pry. School Connecting road at Ch. 1350 - 1750m [Road ID 169414063] under Gurudaspur Upazila, District - Natore.</t>
  </si>
  <si>
    <t xml:space="preserve">M/S Shusree Meghe Enterprise
Ukil Para </t>
  </si>
  <si>
    <t>msshusreemegheenterprise@gmail.com</t>
  </si>
  <si>
    <t>Improvement of Puraton Bamonkola Govt. Pry. School Connecting road at Ch. 00 - 1090m [Road ID 169414053] under Gurudaspur Upazila, District - Natore</t>
  </si>
  <si>
    <t xml:space="preserve">M/S Tuser Construction  
Petrobangla, Word No. 08, Singra -6450. Natore </t>
  </si>
  <si>
    <t>ms.tuserconstruction68@gmail.com</t>
  </si>
  <si>
    <t xml:space="preserve">Improvement of Hashmari Govt. Pry. School Connecting road at Ch. 00 - 750m [Road ID 169414061] under Gurudaspur Upazila, District - Natore. </t>
  </si>
  <si>
    <t>M/s. R.R. Enterprise  
Maskatdeghi, Shampur, Katakahli, Rajshahi</t>
  </si>
  <si>
    <t>msrrenter2018@gmail.com</t>
  </si>
  <si>
    <t>Improvement of Khamarpara Pathuria Govt. Pry. School Connecting road at Ch. 00 - 840m [Road ID 169415036] under Gurudaspur Upazila, District - Natore</t>
  </si>
  <si>
    <t xml:space="preserve">Zeeshan Builders Bangladesh Laxmipur Vatapara, Rajpara, Rajshahi. </t>
  </si>
  <si>
    <t>zeeshanbuildersbd@gmail.com</t>
  </si>
  <si>
    <t>Rehabilitation of Lalpur Abdulpur UZR at Kachua - Ishwarpur Road from Ch. 00m-1000m under Lalpur Upazila, District : Natore.</t>
  </si>
  <si>
    <t xml:space="preserve">M/S. ALAM FURNITURE MART 
Singa, Durgapur Pourashova, Rajshahi. </t>
  </si>
  <si>
    <t>msalamfurnituremart@gmail.com</t>
  </si>
  <si>
    <t>Rehabilitation of Bonpara R&amp;H H/School Six Matha moor - Budpara Kali mondir Road from Ch. 00m-1000m under Lalpur Upazila, District : Natore</t>
  </si>
  <si>
    <t>Rehabilitation of Gurudaspur Upazila H/Q-Jonail GC via Dharabarisha GC (Gurudaspur Part) road from Ch. 00m -4850m.under Gurudaspur Upazila, District : Natore</t>
  </si>
  <si>
    <t>Rehabilitation of Joary UP Office to RHD-Walia Bazar via Ramagari hat road from Ch. 00m -5000m.under Baraigram Upazila, District : Natore.</t>
  </si>
  <si>
    <t xml:space="preserve">M/S. Sarkar Construction &amp; 
M/S. Pinki Construction JV  
Holding No.0106-04, Shukulpatty,Natore Sadar, Natore-6400 </t>
  </si>
  <si>
    <t xml:space="preserve">Rehabilitation of Halsa UP Office-Gokulnagar hat via Bagrum road from Ch. 00m -9440m.under Natore Sadar Upazila, District : Natore. </t>
  </si>
  <si>
    <t>MIM Development Eng. Ltd.
Bonpara, Boraigram, Natore</t>
  </si>
  <si>
    <t>Rehabilitation of Gurudaspur Upazila H/Q-Jonail GC via Dharabarisha GC (Gurudaspur Part) road from Ch. 4860m -9320m.under Gurudaspur Upazila, District : Natore.</t>
  </si>
  <si>
    <t xml:space="preserve">M/S. RAHANA ENTERPRISE  
Lolitahar, P:O:Kharkhari, P:S: Chondrima-6204,Dist: Rajshahi </t>
  </si>
  <si>
    <t>mdarshad197708@gmail.com</t>
  </si>
  <si>
    <t>Rehabilitation of Natore Bogra H/W to Khidrobaria road from Ch. 00m -2611m.under Singra Upazila, District : Natore.</t>
  </si>
  <si>
    <t xml:space="preserve">  16-Jan-2022 </t>
  </si>
  <si>
    <t xml:space="preserve"> Md. Shah Alamgir Niamat Nagar,Oktoy More Chapai Nawabganj </t>
  </si>
  <si>
    <t>Rehabilitation of Tremohoni Ghat to Kalinagor via Noorpur road from Ch. 00m -2000m.under Singra Upazila, District : Natore.</t>
  </si>
  <si>
    <t xml:space="preserve">M/S. Shawn Trading  
Address: Station Bazar, Natore </t>
  </si>
  <si>
    <t>Rehabilitation of Kalam UP Office to Tremohoni Ghat road from Ch. 00m-1050m under Singra Upazila, District : Natore.</t>
  </si>
  <si>
    <t>M/S Masud Traders
Horogram, Rajpara, Rajshahi</t>
  </si>
  <si>
    <t>abuhena888@gmail.com</t>
  </si>
  <si>
    <t xml:space="preserve"> Rehabilitation of Moukhra GC-Chapila UP (Gopinathpur road) road from Ch. 1190m -3690m.under Gurudaspur Upazila, District : Natore.</t>
  </si>
  <si>
    <t>Rehabilitation of Bilmaria UP-Nawpara Bazar Road from Ch. 00m -3635m.under Lalpur Upazila, District : Natore</t>
  </si>
  <si>
    <t xml:space="preserve">M/S. Sarkar Construction &amp;
 M/S. Pinki Construction JV  
Holding No.0106-04, Shukulpatty,
Natore Sadar, Natore-6400 </t>
  </si>
  <si>
    <t>Maintenance work Bonbelghoria RHD Road Ã¢?? Taherpur GC Via Mominpur hat road at Ch. 00-6850m Upazila : Natore Sadar, Dist. : Natore.</t>
  </si>
  <si>
    <t xml:space="preserve"> F. Rahman Enterprise 
Hold # 7, Nurjahan Market, Boalia, Rajshahi </t>
  </si>
  <si>
    <t>sarwar.egp@gmail.com</t>
  </si>
  <si>
    <t>Construction of Polly Market at Chatni Hat in Chatni UP under Natore Sadar upazila, District: Natore.</t>
  </si>
  <si>
    <t xml:space="preserve">M/S SHOFIKUL CONSTRACTION
Chowdhury Borghacha, Natore </t>
  </si>
  <si>
    <t>mssconstraction@gmail.com</t>
  </si>
  <si>
    <t>Maintenance work of Durgapur Hat to Khirputa Hat road from Ch. 1000m -2900m under Singra Upazila, District : Natore. (Road ID : 169914005)</t>
  </si>
  <si>
    <t xml:space="preserve">Miyzi Construction
Chalk-amhati, Natore </t>
  </si>
  <si>
    <t>Improvement of Terail Pacchimpara - Kamarpara road from Ch. 00m-500m under Baraigram Upazila, District: Natore. (Road ID No. 169155235)</t>
  </si>
  <si>
    <t xml:space="preserve">M/S. Tamanna Traders  
Address: Kandivita, Natore </t>
  </si>
  <si>
    <t xml:space="preserve">  tamannatraders@yahoo.com</t>
  </si>
  <si>
    <t>Periodic Maintenance of Vatiuria Ambagan Bridge - Uttara Gonobhaban Road from Ch. 00m -  683m &amp; 1378m - 2088m under Natore Sadar Upazila, District: Natore. (Road ID: 169635147)</t>
  </si>
  <si>
    <t xml:space="preserve">M.A RAHMAN TRADERS 
Bagatipara, Dist: Natore. </t>
  </si>
  <si>
    <t>Improvement of Road from Nawdara Hat - Kadamchila UP at Ch. 720m-1800m under Lalpur Upazila, District : Natore. (Road ID : 169443015) (Cost of Salvaged Materials Tk. 32,767.00)</t>
  </si>
  <si>
    <t>MIYAZI TRADERS
Chalk Amhati, Natore Sadar, Natore-6400</t>
  </si>
  <si>
    <t>miyazitraders@gmail.com</t>
  </si>
  <si>
    <t xml:space="preserve"> a. Improvement of Sukas UP office Bamihal - Kumgram hat via Kunchibhadra road from Ch. 3000m-3920m b. Construction of 0.625mx0.600m 1 No. Culvert at Ch. 3617m under Singra Upazila District Natore. (Road ID No. 169913026)</t>
  </si>
  <si>
    <t xml:space="preserve">M/S. NIRJON ENTERPRISE 
 A/198, Upashor, Sopura, Boalia, Rajshahi. </t>
  </si>
  <si>
    <t>msnirjonenterprise@gmail.com</t>
  </si>
  <si>
    <t>Improvement of Parshawl - Baliabari bridge Moheschandrapur Madrasha road (Baliabari Bridge - Krishanapur Mosque start Boliabari Tea Stol) road from Ch. 00m - 1000m under Singra Upazila, District : Natore. (Road ID : 169915080)</t>
  </si>
  <si>
    <t xml:space="preserve">M/S. Tamanna Traders 
Kandivita, Natore </t>
  </si>
  <si>
    <t>a. Improvement of Borgram Pucca road - Borgram dearpara road from Ch. 00m-2000m b. Construction of 0.625mx0.600m 2 Nos. Culvert at Ch. 800m &amp; 1500m under Singra Upazila District Natore. (Road ID No. 169915224)</t>
  </si>
  <si>
    <t xml:space="preserve">M/S Shapla Traders 
Laxmipur Ghoshmohol More, Rajpara, Rajshahi </t>
  </si>
  <si>
    <t>shaplatradersrajshahi@yahoo.com</t>
  </si>
  <si>
    <t>Periodic Maintenance of Mohishbathan - Lalpur Ishwardi at Nurullapur Road from Ch. 00m - 1000m under Lalpur Upazila District Natore. (Road ID 169444031)</t>
  </si>
  <si>
    <t xml:space="preserve">SHAMONTY CONSTRUCTION
 Lalbazar, Natore Sadar, Natore </t>
  </si>
  <si>
    <t>Rehabilitation of Ekdala R&amp;H Road - Singradaha Purbopara Road from Ch. 00 - 1650m under Natore Sadar Upazila, District : Natore. (Road ID : 169634069)</t>
  </si>
  <si>
    <t xml:space="preserve">M/S SHOHEL ENTERPRISE  
Pollibiddut Moor, Charghat, Rajshahi-6271 </t>
  </si>
  <si>
    <t>shohelenterprise79@gmail.com</t>
  </si>
  <si>
    <t>Periodic Maintenance of Kuzipukur hat - Mazgram Rail Station Road from Ch. 00m - 800m, 2475m - 2730m &amp; 4180m - 4706m under Lalpur Upazila District Natore. (Road ID 169444065)</t>
  </si>
  <si>
    <t xml:space="preserve"> M/S PURBANCHAL TRADE 
Patuapara, Kohinur Super Market, Natore </t>
  </si>
  <si>
    <t>tuhinmotors@gmail.com</t>
  </si>
  <si>
    <t>Construction of Upazila Muktijoddha Complex Bhaban at Baraigram Upazila Under Natore District</t>
  </si>
  <si>
    <t xml:space="preserve">M/S. JANNAT CONSTRUCTION
 Madrasha Moor, Natore Sadar, Natore </t>
  </si>
  <si>
    <t>a) Improvement of Kuzipukur Purbopara Samad more (4065) Kadar more via Purbopara Jame Moszid road from Ch. 00m-700m b) Construction of 0.625mx0.600m 1 No. Culvert at Ch. 555m under Lalpur Upazila District Natore. (Road ID No. 169444181)</t>
  </si>
  <si>
    <t xml:space="preserve">SADIA ENTERPRISE
137, Daspukur, Gpo-6000, Rajpara, Rajshahi </t>
  </si>
  <si>
    <t>a) Improvement of Goshaipur Poschimpara Mosque UZR-3rd (Goshaipur Poschimpara Mosque - Forhad Sardar more Bridge via Boroboria Toltoliapara near Dho/Lack. South Side H/Q Majdar Mondol) road (ch. 00-1000m). b) Construction of 0.625x0.600m 3- No culvert at Ch. 580, 793 &amp; 864m).</t>
  </si>
  <si>
    <t xml:space="preserve"> M/S Imam Enterprise  
Gopalpur, Lalpur, Natore, 6420 </t>
  </si>
  <si>
    <t>imam.imamnat@gmail.com</t>
  </si>
  <si>
    <t xml:space="preserve"> Improvement of Road from Nagar UP at RHD - Marigacha Hat via Jamidighi road at Ch. 4115 - 5115m under Baraigram Upazila, District - Natore. [Road ID 169153014]</t>
  </si>
  <si>
    <t xml:space="preserve">SATYA NARAYAN ROY (TIPU)  
Address: Station Bazer, Natore </t>
  </si>
  <si>
    <t>tipuroy1961@gmail.com</t>
  </si>
  <si>
    <t xml:space="preserve"> Part-A : Supply of Road Materials Bricks Bats, Emulsion, Stone Chips, Bricks Chips, Local Sand, Coarse Sand etc. under LGED,Natore District</t>
  </si>
  <si>
    <t xml:space="preserve">MS Mir Construction  
Vill-Bikna Upazilla Jhalokathi Sadar District Jhalokathi Bangladesh </t>
  </si>
  <si>
    <t>msmirconstruction@gmail.com</t>
  </si>
  <si>
    <t xml:space="preserve">1) Minor Maintenance of 6.8m Long RCC Slab Culvert on Dattapara RHD - Laxmipur GC Road at Ch. 146m [169632002] 2) Minor Maintenance of 7.0m Long RCC Slab Culvert on Kafuria UP Office at Takia-Basbaria Road (Sadar Part) at Ch. 1613m [169633008] 3) Minor Maintenance of 97.00m Long PC Girder Bridge on Khajurtola RHD - Shamaspara GC Road via Dakmondop hat at Ch. 4150m [169912013] 4) Minor Maintenance of11.10m Long RCC Box Culvert on Gopalpur GC - Dhaniadho RHD Road at Ch. 9050m [169442015] 5) Minor Maintenance of 8.20m Long RCC Box Culvert on Arbab U.P. Office - Amritopur Hat Road at Ch. 1250m [169443006] </t>
  </si>
  <si>
    <t xml:space="preserve">BISWAS ENTERPRISE
Soto Belghoria, Lalor, Singra, Natore-6400  
</t>
  </si>
  <si>
    <t>mironhossen2019@gmail.com</t>
  </si>
  <si>
    <t>Improvement of Hatmursion - Agmursion Road from Ch. 1000m - 1500m under Singra Upazila, District - Natore. [Road ID 169915022]</t>
  </si>
  <si>
    <t xml:space="preserve"> Miyzi Construction
 Chalk-amhati, Natore </t>
  </si>
  <si>
    <t>Improvement of Boalia High School - Bengari Road from Ch. 1000m - 1790m under Singra Upazila, District - Natore. [Road ID 169914053]</t>
  </si>
  <si>
    <t xml:space="preserve">JOLY CORPORATION
Uttar Borgacha </t>
  </si>
  <si>
    <t>joly.nat31@gmail.com</t>
  </si>
  <si>
    <t>Improvement of Sayoudpur - Bashbaria via Nekhira Road from Ch. 880m - 2400m under Singra Upazila, District - Natore. [Road ID 169914064]</t>
  </si>
  <si>
    <t xml:space="preserve">M/S. NOOR TRADERS
Nawangonj,Ghospara,G.P.O-6000,Rajpara, Rajshahi </t>
  </si>
  <si>
    <t>noortraders76@gmail.com</t>
  </si>
  <si>
    <t>Improvement of Jamtoli Bamihal Road at Jugipara Bridge - Agmursion Road from Ch. 1000m - 2000m under Singra Upazila, District - Natore. [Road ID 169914066]</t>
  </si>
  <si>
    <t xml:space="preserve">M/S. SADIK ENTERPRISE
Chanpur Singra, Natore </t>
  </si>
  <si>
    <t>sadikenterprise86@gmail.com</t>
  </si>
  <si>
    <t>Rehabilitation Bonpra GC - Bagdob Bazar RHD via Baghat Hat (Gorom Shol) Road from Ch. 1533 -2507m under Upazila : Baraigram, Dist. : Natore. (Road ID No. : 169152009).</t>
  </si>
  <si>
    <t>Md. Golam Mostofa Khan
Schatary, Bagha, Rajshahi.</t>
  </si>
  <si>
    <t>Improvement of Road from Brahmapur house of Hazara to house of Sazzad via Nangopara road at Ch.00-300.00m under Upazila-Naldanga, Dist-Natore [Road ID-169934212]. [Salvage Cost-1.69,050.001].</t>
  </si>
  <si>
    <t>M/S. K. R. RAHMAN
Vill: Laxmipur Bakir more, Post: GPO-6000 , Thana: Rajpara, Dist: Rajshahi,</t>
  </si>
  <si>
    <t>ms.krrahman@yahoo.com</t>
  </si>
  <si>
    <t>Improvement of Road from Salampur Arju Member - Hashbaria Based Chairman road at Ch.1400-2100.00m under Upazila-Lalpur, Dist.-Natore. [Road ID-169445054].[Salvage Cost-1,21,570.001].</t>
  </si>
  <si>
    <t>M/S SHAWON ENTERPRISE
Sonapatil Naldanga, Natore</t>
  </si>
  <si>
    <t>zr773360@gmail.com</t>
  </si>
  <si>
    <t>Improvement of Road from Ramsa Kazipur - Momimpur roar via Soto Singa road at Ch.1000-2000.00m under Upazila-Naldanga, Dist-Natore [Road ID-169934010]. [Salvage Cost-6,92,614.001].</t>
  </si>
  <si>
    <t xml:space="preserve">M/S JOBAYEDA CONSTRUCTION
Kanaikhali, Natore sadar, Natore-6400
</t>
  </si>
  <si>
    <t>msjconstruction.nat@gmail.com</t>
  </si>
  <si>
    <t>Improvement of Road from Brahmapur UP 05 No ward near the H/O Joirdhar to near the H/O Ajmol road at Ch.00-700.00m under Upazila-Naldanga, Dist-Natore [ Road ID-169934159 ] [Salvage Cost-8,93,934.001].</t>
  </si>
  <si>
    <t>Md. Mahbubur Rahman
Kandi Vita, Natore.</t>
  </si>
  <si>
    <t>mahbubur.nat@gmail.com</t>
  </si>
  <si>
    <t>Improvement of Road from Brahmapur UP 01 No ward Akholgacha Pucca road - H/O Shahab road at Ch.00-1200.00m under Upazila-Naldanga, Dist-Natore [Road ID-169934161].</t>
  </si>
  <si>
    <t>Improvement of Road from Deoshin Ghat Bridge Krishnapur Bohumukhi High School road at Ch.00-1300.00m under Upazila-Baraigram, Dist.-Natore. [Road ID-169155005].</t>
  </si>
  <si>
    <t xml:space="preserve">M/s. Zarina And Sons
Kandivita, Natore Sadar, Natore-6400.
</t>
  </si>
  <si>
    <t>Improvement of Road from Ramsa Kazipur Dhaka para Bridge - Kanmaria Bridge via Shahapara road at Ch.500-1900.00m under Upazila-Naldanga, Dist-Natore [Road ID-169934164].</t>
  </si>
  <si>
    <t xml:space="preserve">M/S S.T CONSTRUCTION
Kanthalbaria,Puthia,Rajshahi
</t>
  </si>
  <si>
    <t>khansakibputhia@gmail.com</t>
  </si>
  <si>
    <t>Improvement of Road from Moniharpur Anej to Usman road at Ch.00-650.00m under Upazila-Lalpur, Dist.-Natore. [Road ID-169445253]. [Salvage Cost-1,40,187.001].</t>
  </si>
  <si>
    <t>M/s. MRA Syndicate
Uttar Patuapara, Natore</t>
  </si>
  <si>
    <t>Periodic Maintenance of Joy bangla Road-Gopalpur Pucca Road from Ch. 00m-2833m under Baraigram Upazila, District:Natore. (Road Code: 169155034).</t>
  </si>
  <si>
    <t>M/S. CHOWDHURY CONSTRUCTION
heshah Road, Laxmipur, GPO-6000, Rajpara, Rajshahi..</t>
  </si>
  <si>
    <t>mschowdhuryconstruction2020@gmail.com</t>
  </si>
  <si>
    <t xml:space="preserve">Periodic Maintenance of Durduria UP-Chanpur Hat Road from Ch. 00m-1140m under Lalpur Upazila, District:Natore. (Road Code:169443017). </t>
  </si>
  <si>
    <t>M/S M ENTERPRISE
MURADPUR POST: LOKKON HATI UPOZILLA: BAGATIPARA DISTRIC: NATORE</t>
  </si>
  <si>
    <t>Periodic Maintenance of Durduria UP-Berila Bari Hat Road from Ch. 650m-1600m under Lalpur Upazila, District:Natore. (Road Code:169443018).</t>
  </si>
  <si>
    <t>ALI CONSTRUCTION COMPANY
Lochongor, Chatni, Natore Sadar, Natore</t>
  </si>
  <si>
    <t>alicompany.nat@gmail.com</t>
  </si>
  <si>
    <t>Periodic Maintenance Nowdara River Ghat - Palohara More Road from Ch. 00m-1000m under Lalpur Upazila, District:Natore. (Road Code:169445078).</t>
  </si>
  <si>
    <t>Ms Sheik Enterprise
Chanchkoir Kachari Para, Post Office: Chanchkoir</t>
  </si>
  <si>
    <t>sheikh6440@gmail.com</t>
  </si>
  <si>
    <t>Periodic Maintenance of Bogra RHD Road at Nowpara Bridge-Dangapara CARE Rd. Road from Ch. 00m-942m under Natore Sadar Upazila, District:Natore. (Road Code:169634058).</t>
  </si>
  <si>
    <t>MD. ZOHIRUL ISLAM
261-SEROIL, P.O-GHORAMARA, P.S- BOALIA, DIST- RAJSHAHI.</t>
  </si>
  <si>
    <t>zohirul1971@yahoo.com</t>
  </si>
  <si>
    <t>Periodic Maintenance of Upazila H/Q-dangapara hat Road from Ch. 5100m-6027m under Natore Sadar Upazila, District:Natore. (Road Code:169634080).</t>
  </si>
  <si>
    <t>M/S. SAMIR UDDIN JAHIN
Rajpara, Rajshahi Court-6201, Rajpara, Rajshahi</t>
  </si>
  <si>
    <t>Periodic Maintenance of Dighapatia Bazar to Fultola Road from Ch. 00m-470m under Natore Sadar Upazila, District:Natore. (Road Code:169634086).</t>
  </si>
  <si>
    <t>M/S SHEFA TRADERS
Uposhahar, Sopura, Boalia.</t>
  </si>
  <si>
    <t>shefatraders845@gmail.com</t>
  </si>
  <si>
    <t>Periodic Maintenance of Rayghat Mosque To Chalk Bagrum H/O Munnaf Road from Ch. 00m-1000m under Natore Sadar Upazila, District:Natore. (Road Code:169635121).</t>
  </si>
  <si>
    <t>PROASANTA KUMAR PODDER
Nichabazar, Natore Sadar, Natore-6400</t>
  </si>
  <si>
    <t>pkpoddar.nat@gmail.com</t>
  </si>
  <si>
    <t>Periodic Maintenance of Sadar Upazila H/Q-Lalor U.P Office (Naldanga part) Road from Ch. 1720m-2415m under Naldanga Upazila, District:Natore. (Road Code:169933002).</t>
  </si>
  <si>
    <t>M/S.Hashem Ali
Lalpur Bazar,Lalpur,Natore</t>
  </si>
  <si>
    <t>Periodic Maintenance of Ramsakazipur Dhaka para bridge -Kanmaria bridge via shahapara Road from Ch. 00m-500m under Naldanga Upazila, District:Natore. (Road Code:169934164).</t>
  </si>
  <si>
    <t>M/S. R J Construction
Dakhin Borgacha, Natore</t>
  </si>
  <si>
    <t>Periodic Maintenance of Kaligonj GC- Pandithpukur GC (Singra part) Road from Ch. 00m-1000m under Singra Upazila, District:Natore. (Road Code:169912014).</t>
  </si>
  <si>
    <t>BISWAS ENTERPRISE
Soto Belghoria, Lalor, Singra, Natore-6400</t>
  </si>
  <si>
    <t>Periodic Maintenance of Sherkole UP-Baro Shaoil hat Road from Ch. 1800m-2670m under Singra Upazila, District:Natore. (Road Code:169913002).</t>
  </si>
  <si>
    <t>M/S. JOLLY ENTERPRISE
KAZIHATA,RAJPARA,RAJSHAHI</t>
  </si>
  <si>
    <t>jonhassan21@gmail.com</t>
  </si>
  <si>
    <t>Periodic Maintenance of Patpara - Panchshisa Road from Ch. 1200m-2300m under Gurudaspur Upazila, District:Natore. (Road Code:169414017).</t>
  </si>
  <si>
    <t>S.M. SHAMSUL ISLAM
Shokul Potty, Natore Sadar, Natore-6400</t>
  </si>
  <si>
    <t>Periodic Maintenance of Dharabaria H/O Chairman - Dharabarisha Bazar Road from Ch. 00m-700m under Gurudaspur Upazila, District:Natore. (Road Code:169414040).</t>
  </si>
  <si>
    <t>M/s MN Trade
Bolaripara Holding No: 143 Ward No: 03 Natore Pourashava, Natore</t>
  </si>
  <si>
    <t>Rehabilitation of 1 no. single vent 2.00mx2.00m RCC Box Culvert on Arbab U.P. Office-Amritopara Hat Road at Ch. 900m under Lalpur Upazila, District:Natore. (Road Code:169443006).</t>
  </si>
  <si>
    <t>M/S Romana Enterprise
Heatemkha, Boalia, Rajshahi.</t>
  </si>
  <si>
    <t>towhid.egp@gmail.com</t>
  </si>
  <si>
    <t>Rehabilitation of 1 no. single vent 2.60mx2.60m RCC Box Culvert on Duaria U.P Office-Mazgram Bazar(Railway Station) Road at Ch. 2000m under Lalpur Upazila, District:Natore. (Road Code:169443009).</t>
  </si>
  <si>
    <t>Md.Aslam Pervez
Bollovgonj,Ghoramara-6100,Boalia,Rajshahi.</t>
  </si>
  <si>
    <t>aslampervez765@gmail.com</t>
  </si>
  <si>
    <t>Periodic Maintenance of Arjanpur Boromhati UP Office-(Durgapur Hat) Muladuli via mazgram (Lalpur part) Road from Ch. 00m-3460m under Lalpur Upazila, District:Natore. (Road Code:169443020).</t>
  </si>
  <si>
    <t>M/S MOYMUR TRADERS
BAGATIPARA POUROSOVA, BAGATIPARA, NATORE</t>
  </si>
  <si>
    <t>smoymur@gmail.com</t>
  </si>
  <si>
    <t>Periodic Maintenance of Upazila H/Q-Lalor UP Office Road (Sadar part) Road from Ch. 00m-2300m under Natore Sadar Upazila, District:Natore. (Road Code:169633002).</t>
  </si>
  <si>
    <t>Alif lum mim Traders
Chandipur Rajpara,Rajshahi-6000</t>
  </si>
  <si>
    <t>aliflummim1976@gmail.com</t>
  </si>
  <si>
    <t>Periodic Maintenance of Kafuria UP Office at Tokia-Sankorvag hat Via Burirbattola Road from Ch. 00m-5875m under Natore Sadar Upazila, District:Natore. (Road Code:169633017).</t>
  </si>
  <si>
    <t>Mst.Foreda Islam
Luxmepur, Vatapara, Rajpara, Rajshahi</t>
  </si>
  <si>
    <t>mstfaridaislam@gmail.com</t>
  </si>
  <si>
    <t>Periodic Maintenance of Chhatni UP Office-Agdigha hat Road from Ch. 00m-2795m under Natore Sadar Upazila, District:Natore. (Road Code:169633025).</t>
  </si>
  <si>
    <t>Mollah Shorower Morshed (Mukta)
Borgacha, Palpara, Natore.</t>
  </si>
  <si>
    <t>msmorshed68@gmail.com</t>
  </si>
  <si>
    <t>Periodic Maintenance of Madhannagar UP Office-Khajura UP Office Road from Ch. 500m-2395m under Naldanga Upazila, District:Natore. (Road Code:169933001).</t>
  </si>
  <si>
    <t>M/s Jasimuddin Traders
Singra Bazar, Singra, Natore</t>
  </si>
  <si>
    <t>nahidparves.singra@gmail.com</t>
  </si>
  <si>
    <t>Periodic Maintenance of Madnagor UP Office-Brahmapur hat Road from Ch. 00m-2450m under Naldanga Upazila, District:Natore. (Road Code:169933019).</t>
  </si>
  <si>
    <t>Periodic Maintenance of Nazirpur GC - Moukra GC Road from Ch. 8600m-9000m under Gurudaspur Upazila, District:Natore. (Road Code:169412003).</t>
  </si>
  <si>
    <t>Md. Ismail Hossain
Mohanpur, PO. Babanigonj, Upazila : Bagmara, Rajshahi,</t>
  </si>
  <si>
    <t>mdismailhosen1969@gmail.com</t>
  </si>
  <si>
    <t>Periodic Maintenance of Chanchkoir GC-Taras Upazila H/Q Road via Kundail Bazar (Gurudaspur Part) Road from Ch. 00m-1480m under Gurudaspur Upazila, District:Natore. (Road Code:169412005).</t>
  </si>
  <si>
    <t>M/S. Rose Enterprise
Tanore, Kuthipara, PO. Tanore-6230, Tanore, Rajshahi</t>
  </si>
  <si>
    <t>msroseenterprise1@gmail.com</t>
  </si>
  <si>
    <t>Periodic Maintenance of Ahamadpur GC - Halsha GC via Pachim Dhanura Gosh para (Gurudaspur part) Road from Ch. 00m-3760m under Gurudaspur Upazila, District:Natore. (Road Code:169412012).</t>
  </si>
  <si>
    <t>M/S Shimul Enterprise
Chalk Bulike, Raninagar, Naogaon</t>
  </si>
  <si>
    <t>ms.shimul.naogaon@gmail.com</t>
  </si>
  <si>
    <t>Periodic Maintenance of Biaghat UP - Khubgipur UP Road from Ch. 00m-2250m under Gurudaspur Upazila, District:Natore. (Road Code:169413011).</t>
  </si>
  <si>
    <t>M/S Any Mary Construction
Aram Bag Bottola hat Chapai Nawabganj</t>
  </si>
  <si>
    <t>Periodic Maintenance of Baraigram UP Office at RHD-Nagar Hat Via Borodeha Hat Road from Ch. 3300m-6800m under Baraigram Upazila, District:Natore. (Road Code:169153005).</t>
  </si>
  <si>
    <t>M/S Gazi Construction
Bokhtiarbad, Sopura, Boalia, Rajshahi</t>
  </si>
  <si>
    <t>ms.gaziconstruction@gmail.com</t>
  </si>
  <si>
    <t>Periodic Maintenance of Baraigram UP (Manikpur Bazar) To Sreerampur Hat Road from Ch. 360m-3170m under Baraigram Upazila, District:Natore. (Road Code:169153017).</t>
  </si>
  <si>
    <t>M/S RAFA CONSTRUCTION
Bolaripara, Natore.</t>
  </si>
  <si>
    <t>rafaconstruction.nat@gmail.com</t>
  </si>
  <si>
    <t>Widening of Singra-Kalam GC Road from Ch. 5400m-6530m under Singra Upazila, District:Natore. (Road Code:169912004).</t>
  </si>
  <si>
    <t>M/S DOLY ENTERPRISE
ttar Milik Bagha, P/O- Bagha, P/S- Bagha, Dist- Rajshahi</t>
  </si>
  <si>
    <t>herabagha@gmail.com</t>
  </si>
  <si>
    <t>Periodic Maintenance of Haybadpur RHD -Laxmipur GC Road from Ch. 00m-2000m under Natore Sadar Upazila, District:Natore. (Road Code:169632003).</t>
  </si>
  <si>
    <t>MST AKLIMA BEGUM
Baktarpur, Naogaon Sadar, Naogaon</t>
  </si>
  <si>
    <t>aklimabegum1744@gmail.com</t>
  </si>
  <si>
    <t>Periodic Maintenance of Panka UP-Chitholia Bazar Via Malighasa Road from Ch. 00m-1750m under Bagatipara Upazila, District:Natore. (Road Code:169093017).</t>
  </si>
  <si>
    <t>BAGHA FURNITURE MART
Uttar Gawpara P/O- Bagha,6280 P/S- Bagha</t>
  </si>
  <si>
    <t>baghafurnituremart@gmail.com</t>
  </si>
  <si>
    <t>Periodic Maintenance of Lalpur G.C-Lalpur Bagha RHD Road from Ch. 00m-920m under Lalpur Upazila, District:Natore. (Road Code:169442009).</t>
  </si>
  <si>
    <t>Periodic Maintenance of Ahamedpur GC to Halsa GC via Pachim Dhanura Ghoshpara Road (Sadar part) Road from Ch. 00m-1230m under Natore Sadar Upazila, District:Natore. (Road Code:169632014).</t>
  </si>
  <si>
    <t>M/S. AMENA TRADERS
UTTER BARGACHA, NATORE SADAR NATORE</t>
  </si>
  <si>
    <t>amenatraders83@gmail.com</t>
  </si>
  <si>
    <t>Periodic Maintenance of Barahorishpur UP Office-Shankervag hat Road from Ch. 00m-2000m under Natore Sadar Upazila, District:Natore. (Road Code:169633027).</t>
  </si>
  <si>
    <t>M/S JOBAYEDA CONSTRUCTION
Kanaikhali, Natore sadar, Natore-6400</t>
  </si>
  <si>
    <t>Periodic Maintenance of Tebaria UP Office (Ekdala RHD) to Agdigha hat Road from Ch. 3765m-5473m under Natore Sadar Upazila, District:Natore. (Road Code:169633034).</t>
  </si>
  <si>
    <t>M/S Abdulla Enterprise
Baroghoria, Satny, Natore</t>
  </si>
  <si>
    <t>Periodic Maintenance of Naldanga Upazilla HQ-Mollapara GC via Mominpur hat Road (Naldanga Part) Road from Ch. 00m-1791m under Naldanga Upazila, District:Natore. (Road Code:169932014).</t>
  </si>
  <si>
    <t>M/S Sinthia Enterprise
Faridpur, Amhati, Natore Sadar, Natore</t>
  </si>
  <si>
    <t>Periodic Maintenance of Trimohoni Bridge to Horidakalshi Road from Ch. 1050m-2570m under Naldanga Upazila, District:Natore. (Road Code:169934047).</t>
  </si>
  <si>
    <t>M/S. ARIAN ENTERPRISE
South Milik, Post: Bagha, P.S: Bagha, Dist: Rajshahi</t>
  </si>
  <si>
    <t>mamun6329s@gmail.com</t>
  </si>
  <si>
    <t>Periodic Maintenance of Chewkhali bazar to sarkutia natun hat Road from Ch. 00m-1125m under Naldanga Upazila, District:Natore. (Road Code:169934142).</t>
  </si>
  <si>
    <t>M/s Shuvo Enterprise
Akdala,Natore</t>
  </si>
  <si>
    <t>Periodic Maintenance of Manoir UZR-Katakhali Hat Road from Ch. 00m-2000m under Baraigram Upazila, District:Natore. (Road Code:169154059).</t>
  </si>
  <si>
    <t>Md. Muktar Hossain
Chak Boddanath, Natore Sadar; Natore-6400</t>
  </si>
  <si>
    <t>Widening of Hatiandha UP Office-Shalikha Hat via Gunaikhara hat Road from Ch. 00m-1000m under Singra Upazila, District:Natore. (Road Code:169913013).</t>
  </si>
  <si>
    <t>M/S. AFSHEEN CONSTRUCTION
Vill: A/19, Uposhahor, Post: Sopura, Thana: Boalia, Dist: Rajshahi</t>
  </si>
  <si>
    <t>Improvement of Arjunpur Boromhati Up Office to Arombari R&amp;H Road at Ch. 2522-3490m Upazila : Lalpur, Dist. : Natore. [Road ID : 169443014] (Cost of Salvaged Materials Tk. 9,67,550.00)</t>
  </si>
  <si>
    <t>Shohel Construction
Balubhara, Singra, Natore-6450</t>
  </si>
  <si>
    <t>shohelconstruction2021@gmail.com</t>
  </si>
  <si>
    <t>Improvement of Walia Up Office - Nando Rayapur Hat Road at Ch. 1030-2500m Upazila : Lalpur, Dist. : Natore. [Road ID : 169443022] (Cost of Salvaged Materials Tk. 94,421.00)</t>
  </si>
  <si>
    <t>Md. Shariful Islam (Sharif)
Shahar Bari Singra, Natore</t>
  </si>
  <si>
    <t>mdsharifulislam80@yahoo.com</t>
  </si>
  <si>
    <t>Improvement of Patikabari - Narul Dr. Nurul - Balai Kha High School Road at Ch. 600-1000m Upazila : Lalpur, Dist. : Natore. [Road ID : 169445142]</t>
  </si>
  <si>
    <t xml:space="preserve">M/s Afia Construction
Luxmipur,Vatapara,Rajpara,Rajshahi.
</t>
  </si>
  <si>
    <t>msafiaconstruction.raj@gmail.com</t>
  </si>
  <si>
    <t>Improvement of Road from Puthimarighat - Shaoul Bazar via Kushabari road at Ch. 1765-2265m Upazila : Singra, Dist. : Natore. [Road ID : 169914008]</t>
  </si>
  <si>
    <t>M/s Shikkha Traders
Biropara, Gopalpur, Lalpur, Natore</t>
  </si>
  <si>
    <t>shikkhatraders18@gmail.com</t>
  </si>
  <si>
    <t>Improvement of Durduria Up - Kadimchilan UP (Inventory Name Duaria U.P Kadimchilan U.P) Road at Ch. 00-1200m Upazila : Lalpur, Dist. : Natore. [Road ID : 169443019] (Cost of Salvaged Materials Tk. 12,09,563.00)</t>
  </si>
  <si>
    <t>Improvement of Road from Durgapur - Hatigara - Kaidala road at Ch. 1400-2000m Upazila : Singra, Dist. : Natore. [Road ID : 169914041]</t>
  </si>
  <si>
    <t>Netrokona</t>
  </si>
  <si>
    <t>Md. Sarwar Jahan             Jahangirpur, Madan, Netrakona.</t>
  </si>
  <si>
    <t xml:space="preserve">Part: (a) Village Protection work on Borkhapon Village (mosque-Bridge) Under Kalmakanda Upazila, District: Netrakona. (E.L=500m). Part: (b) Village Protection work on Borkhapon Village (Bridge-Lalon Bari) Under Kalmakanda Upazila, District: Netrakona. (E.L=400m).  </t>
  </si>
  <si>
    <t>Md. Sarwar Jahan          Jahangirpur, Madan, Netrakona.</t>
  </si>
  <si>
    <t xml:space="preserve">Part: (A) Village Protection work on Kollanpur Village at (Ch. 15550m -16900m) EL 1350.00m, Part: (B) Village Protection work on Krishnapur Village at (Ch.17300m-18000m) (EL-700.00m) Under Khaliajuri Upazila, District: Netrokona. </t>
  </si>
  <si>
    <t>Baset Prokousholi - Md. Sarwar Jahan (JV), Madan, Netrokona</t>
  </si>
  <si>
    <t xml:space="preserve">a) Improvement of Purbadhala GC - Khalishaur R&amp;H via Tarakanda road With BC from (Ch. 175 - 3055m) (b) Construction of 01 no (2x3.0x3.0m) Culvert on Same road at Ch. 1755m  (c) Construction of 01 no (4.0 x 3.0) Culvert on Same road at Ch. 2460m Under Purbadhala Upazila, District: Netrokona. (Salvage Material cost BDT 1863217.00)  </t>
  </si>
  <si>
    <t>Baset Prokousholi, Satpai, Netrokona</t>
  </si>
  <si>
    <t>Md. Sarwar Jahan, Madan, Netrokona.</t>
  </si>
  <si>
    <t>Md. Sarwar Jahan-M/S Talukder Nirman (JV) Madan, Netrokona.</t>
  </si>
  <si>
    <t xml:space="preserve">  infooftitu1985@gmail.com</t>
  </si>
  <si>
    <t xml:space="preserve">Improvement of Hatnayia Chayashi Mollikpur Road with BC from Ch. 00-3000m under Mohonganj Upazila, District: Netrokona. </t>
  </si>
  <si>
    <t xml:space="preserve">M/S Talukder Nirman, Azohor Road, Netrokona. </t>
  </si>
  <si>
    <t>M.A. Wahed, Jahangirpur, Madan, Netrokona</t>
  </si>
  <si>
    <t>(1) Improvement of Purbadhala Loknath Mondir (Purbadhala-Purakandulia GC Road) to Sonil Marker (Purbadhala Ghara Pucca Road) at (Ch. 0.000 m to 1225m) Under Purbadhala Upazila, District: Netrokona. (2) Improvement of Mongalbaria Bazar to Upazila H/Q -Kapasia Pucca Road via Mohila College at (Ch. 0.000 m to 195 m) Under Purbadhala Upazila, District: Netrokona.</t>
  </si>
  <si>
    <t xml:space="preserve">(1) Improvement of Garadia Pucca Road Goradoba Bazar road via Birmohari road at Ch. 00m-1000m under kendua Upazila, District: Netrokona  (2) Improvement of Chirang UP Office-Kendua Atharabari RHD road via Silimpur road with BC at Ch. 00-1700m kendua Upazila, District: Netrokona  (3) Improvement of Chirang Pucca road Chirang village Road Chirang-Guyalpara Mostofas house Chirang Khalpara Road with BC &amp; Protection work at Ch. 350m-860m under kendua Upazila, District: Netrokona. </t>
  </si>
  <si>
    <t>M/S Udayan Builders &amp; Ashim Singh (JV), 27, Wazed Complex, Choto Bazar, Netrokona.</t>
  </si>
  <si>
    <t>udayanashim2016@gmail.com</t>
  </si>
  <si>
    <t>Construction of 240m long PSC Girder Bridge over Sumeswari river on Gawkandia UP office – Janjail Bazar via Shonkorpur Bazar road at Ch. 13100m under Durgapur Upazila, District; Netrokona. (Road ID: 372183009),</t>
  </si>
  <si>
    <t>M/S Udayan Builders, Dhaka Trtade Centre,Level #15, Block # H 99 Kazi Nazrul Islam Avenue, Kawran Bazar C/A, Dhaka-1215</t>
  </si>
  <si>
    <t>Ashim Singh, Jaria Bazar, Purbadhala, Netrokona</t>
  </si>
  <si>
    <t>Ashim Singh, Jaria, Purbadhala, Netrokona.</t>
  </si>
  <si>
    <t xml:space="preserve">(1) Improvement of Gonda UP Office Bosur Bazar via Bhuyer Bazar Basati Bazar and Bandanal Bazar with BC &amp; Protection work at Ch. 11670 m-15680 m under Kendua Upazila, District: Netrokona  (2) Improvement of Asujia UP Office Gopalpur Bazar via Amlitola and Sarapara bazar road with BC &amp; Protection work at Ch. 4180 m-5207 m (3) Construction of 02 nos 3.0mx3.0m RCC Box Culvert at Ch. 4228m 4952m on the same road under kendua Upazila, District: Netrokona. </t>
  </si>
  <si>
    <t>Ashim Singh, Jaria Bazar, Netrokona</t>
  </si>
  <si>
    <t xml:space="preserve">1. Minor maintenance of 75m long RCC Girder Bridge on Netrakona-Shidly GC Road. Sadar part. at Chainage 9820m under Netrokona Sadar Upazila, District: Netrokona (Road ID: 372742006) 2. Minor maintenance of 7.32m RCC Box Culvert on Teligati G.C.- Nazirgonj G.C. Road. at Chainage 5308m under Atpara Upazila, District: Netrokona (Road ID: 372042003) 3. Minor maintenance of 7.00m RCC Box Culvert on Brojer Bazar G.C - Teligati G.C Road.at Chainage 2395m under Atpara Upazila, District: Netrokona (Road ID: 372042002) 4. Minor maintenance of 8.00m RCC Box Culvert on Brojer Bazar G.C - Teligati G.C Road.at Chainage 1236m under Atpara Upazila, District: Netrokona (Road ID: 372042002) 5. Minor maintenance of 8.40m Box Culvert on Mohanganj GC-Gaglajure GC Rd. at Chainage 5177m under Mohanganj Upazila, District: Netrokona (Road ID: 372742006), 6. Minor maintenance of 140m Long PC Girder Bridge on Durgapur UP office-China Bazar more road.at Chainage 1040m under Durgapur Upazila, District: Netrokona (Road ID: 3721830032)7. Minor maintenance of 7.80m Box Culvert on DurgapurGC-NazirpurGC road. at Chainage 6903m under Durgapur Upazila, District: Netrokona (Road ID: 3721820013)8. Minor maintenance of 10.20m Box Culvert on Durgapur GC – Nazirpur GC road. at Chainage 3897m under Durgapur Upazila, District: Netrokona (Road ID: 372182001), </t>
  </si>
  <si>
    <t>Ashim Singh, Jaria Bazar, Purbadhala, Netrokona.</t>
  </si>
  <si>
    <t>(1) Improvemnt of RCC Road at house of Jabbar mia near of vegetable market on Gopalpur Bazar to Rail line road at (Ch. 00-143m) Under Barhatta Upazila District Netrokona. (2) Improvement of RCC road at Netrokona-Mohongonj Rail Line To Upazila Dormatory road at Ch. 00-260m Under Barhatta Upazila District Netrokona. (3) Improvement of RCC road at Gopalpur Bazar Auto Stand to Murog Mohol via fish &amp; Cloth Mohol road at (ch. 00-393m) Under Barhatta Upazila, District: Netrokona. (4). Improvement of RCC road at Barogoar Shimultala Shop of gopal Chowdhury to Barhatta Joshomadov road at (ch. 00-200m) Under Barhatta Upazila, District: Netrokona. (5). Improvement of RCC road from Barhatta Tomaltola road to Barhatta A.K.Khan Dakhil Madrasha road at (Ch. 00-40m) Under Barhatta Upazila, District: Netrokona. (6). Improvement of RCC road near the Rail Line of Netrokona Mohanganj (Barhatta Station Residential area) at house of abdul high side of North road at (Ch. 00-45m) Under Barhatta Upazila, District: Netrokona. (7). Improvement of RCC road at Barhatta rail station to house of Pro. Masudur Rahman Village of Bre-Kalika via near the Hospital crassing road at (ch. 00-344m) Under Barhatta Upazila, District: Netrokona. (8). Improvement of RCC road at house of Habil village Dhosal to Netrokona-Mohonganj Rail line road at (Ch. 00-155m) Under Barhatta Upazila, District: Netrokona</t>
  </si>
  <si>
    <t>M/S Bhuiyan Enterprise, Boro Bazar, Netrokona.</t>
  </si>
  <si>
    <t>raselbhuyan753@yahoo.com</t>
  </si>
  <si>
    <r>
      <t xml:space="preserve">Construction of Two (2) Storied Rural Market Building (With 04 Storied Foundation) in Joybangla Bazar Under Madan Upazila, District: Netrokona. </t>
    </r>
    <r>
      <rPr>
        <b/>
        <sz val="10"/>
        <rFont val="Arial Narrow"/>
        <family val="2"/>
      </rPr>
      <t xml:space="preserve">
</t>
    </r>
    <r>
      <rPr>
        <sz val="10"/>
        <rFont val="Arial Narrow"/>
        <family val="2"/>
      </rPr>
      <t xml:space="preserve">
</t>
    </r>
  </si>
  <si>
    <t>Susree Rani Saha Roy, Barhatta Road, Netrokona.</t>
  </si>
  <si>
    <t xml:space="preserve">Construction of Two (2) Stroried Rural Market Building (With 04 Storied Foundation) in Mohonganj Bazar, Under Mohonganj Upazila, District: Netrokona 
</t>
  </si>
  <si>
    <t>Sushree Rani Saha Roy, Barhatta Road, Netrokona.</t>
  </si>
  <si>
    <t xml:space="preserve">Improvement of Satarsree At Netrakona-Mohonganj R&amp;H Road -Dohorbangla Bazar Road at Ch. 2940-5020m Under Netrakona Sadar Upazila, District: Netrakonona.   </t>
  </si>
  <si>
    <t>Improvement of Amtola-Samaj road (Harikhali Faridpur More) -Roydumruhi Pochhimpara Jame Mosque via Konapara road With BC from (Ch.610-2610m) Under Netrokona Sadar Upazila, District:Netrokona,</t>
  </si>
  <si>
    <t>Sheikh Hemayet Ali, Malni Road, Netrokona.</t>
  </si>
  <si>
    <t xml:space="preserve">Village Protection work on Geyrahai Village Under Mohanganj Upazila, District: Netrakona. (E.L=390.00m). </t>
  </si>
  <si>
    <t>Sheikh Hemayet Ali-Md. Azad Rahman (JV), Nikhilnath Road, Netrokona.</t>
  </si>
  <si>
    <t>marshajv19@gmail.com</t>
  </si>
  <si>
    <t>Construction of 50m RCC Girder Bridge on Purbadhala GC-Khalishaur R&amp;H via Tharakanda road at Ch. 210m Under Purbadhala Upazila, District: Netrokona,</t>
  </si>
  <si>
    <t>Md. Azad Rahman, Boro Bazar, Netrokona</t>
  </si>
  <si>
    <t>azadr728@gmail.com</t>
  </si>
  <si>
    <t>Sheik Hemayet Ali - Md. Riaz Uddin (JV), Kendua, Netrokona.</t>
  </si>
  <si>
    <t>sharujv@gmail.com</t>
  </si>
  <si>
    <t>a) Improvement of Bhorapara Bazar Bolaishimul via Chabila Road with BC &amp; Protection work from Ch. 00-2000m (b) Construction of 01 nos (1x3.0x3.0m) Box Culvert on same road at Ch. 1355m (c) Construction of 02 nos (1x2.5x2.5m) Box Culvert on the same road at Ch. 1662m &amp; 1776m under Kendua Upazila, District: Netrokona. (Road ID: 372474006).(d) Improvement of Rampur Bazar Amtoli Eithauta road via Dolpa with BC from (Ch. 1000-3000m)  (e) Construction of 01 no (1x3.0x2.5m) Culvert on the same road at ch. 2460m Under Kendua Upazila, District: Netrokona (Road ID: 372474040) (f) Improvement of Rampur Durgasrom Fisheri Bekaurhati GC Road with BC from (Ch. 00-1000m) Under Kendua Upazila, District:Netrokona (Road ID: 372475153)</t>
  </si>
  <si>
    <t xml:space="preserve">Sheik Hemayet Ali, Malni Road, Netrokona </t>
  </si>
  <si>
    <t xml:space="preserve">Md. Riaz Uddin, Kendua, Netrokona. </t>
  </si>
  <si>
    <t>riazuddin01712@gmail.com</t>
  </si>
  <si>
    <t>MMC - Sheik Hemayet Ali (JV), Malni Road, Netrokona.</t>
  </si>
  <si>
    <t>mmcandshajv@gmail.com</t>
  </si>
  <si>
    <t xml:space="preserve">Construction of 96.00m Long PSC Girder Bridge Over Gojariya River on Laxmiganj GC - Bairaura More at Netrokona Kendua RHD via Mirzapur GPS Road at Ch. 1250m Under Netrokona Sadar Upazila, District: Netrokona. (Road ID: 372742013). </t>
  </si>
  <si>
    <t>Sheikh Hamayet Ali Malni Road, Netrokona.</t>
  </si>
  <si>
    <t>Samiran Chowdhury, Ukilpara, Netrokona.</t>
  </si>
  <si>
    <t xml:space="preserve">Improvement of Nazirpur GC - Fakirar Bazar GC Road Kalmakanda Part at (Ch.11800-14300m) Under Kalmakanda Upazila, District: Netrokona </t>
  </si>
  <si>
    <t>Construction of 66.00m Long RCC Girder Bridge On Tetoliya UP Office-Joynopur Bazar Road at Ch.2265m Under Mohanganj Upazila, District: Netrokona (Road ID: 372633005).</t>
  </si>
  <si>
    <t>Samiran Chowdhury-MRS (JV), Ukilpara, Netrokona.</t>
  </si>
  <si>
    <t>samiranmrsjv@gmail.com</t>
  </si>
  <si>
    <t xml:space="preserve">Construction of 90.00m Long PSC Girder Bridge Over Khaguria River On Madan Netrokona Road (Changao UP Office) - Khaguria Ferrighat Road at Ch. 2600m. Under Madan Upazila, District: Netrokona (Road ID: 372563010), </t>
  </si>
  <si>
    <t xml:space="preserve">Md. Mizanur Rahman </t>
  </si>
  <si>
    <t>Samiran Chowdhury Ukilpara, Netrokona.</t>
  </si>
  <si>
    <t>Construction of 54.00m Long RCC Girder Bridge On Pagla Govt. Primary School - D.Ranigaon Road at Ch. 1000m Under Kalmakanda Upazila, District: Netrokona (Road ID: 372404031).</t>
  </si>
  <si>
    <t>Saiful Isalm - Talukder Nirman-Quddus Sk ((JV), Azhor Road,  Sadar,Netrokona</t>
  </si>
  <si>
    <t>egp.sitnqsjv@gmail.com</t>
  </si>
  <si>
    <t xml:space="preserve">Construction of 80.00m Long RCC Girder Bridge on Paboi-Rajakhali Road at Ch. 1739.00m Under Mohonganj Upazila, District: Netrokona. 
</t>
  </si>
  <si>
    <t>DIRIMAU</t>
  </si>
  <si>
    <t xml:space="preserve">Saiful Isalm,                                                     Holding no:56 , 56,Sarada Goush Road, Mymensingh </t>
  </si>
  <si>
    <t>Talukder Nirman, Azohor Road, Netrokona</t>
  </si>
  <si>
    <t>Quddus Sk,   9 No, Natokghor Lane, Mymensingh</t>
  </si>
  <si>
    <t>aquddus649@yahoo.com</t>
  </si>
  <si>
    <t>Shajahan Ali – Saiful Islam – Talukder Nirman (JV), Azohor Road, Netrokona sadar. Netrokona</t>
  </si>
  <si>
    <t>egp.sasitnjv@gmail.com</t>
  </si>
  <si>
    <t xml:space="preserve">Construction of 90.00m long PSC  Girder Bridge on Chesrakhali Bazar to Vati Suair Nayapara Village road at ch. 110.00m under Mohanganj Upazila, District: Netrokona.
</t>
  </si>
  <si>
    <t>Md. Saiful Islam, Holding No.56, Saradagoush Road, Mymensing.</t>
  </si>
  <si>
    <t>Saiful Islam - Talukder Nirman (JV), Azahor Road, Netrokona</t>
  </si>
  <si>
    <t xml:space="preserve">  egp.sitnjv2019@gmail.com</t>
  </si>
  <si>
    <t xml:space="preserve">Improvement of Deotukun Bazar R &amp; H – Dholamulghan UP via Jamud Ferry Ghat road (Ch. 970-5000m) under Purbadhala Upazila, District: Netrokona, </t>
  </si>
  <si>
    <t xml:space="preserve">Saiful Islam,                                 Holding no:56 , 56,Sarada Goush Road, Mymensingh </t>
  </si>
  <si>
    <t xml:space="preserve">Talukder Nirman, Azohor Road, Netrokona. </t>
  </si>
  <si>
    <t>M/S Taj Uddin Farash Sentu, Madanpur, Netrokona.</t>
  </si>
  <si>
    <t xml:space="preserve">  farash003@yahoo.com</t>
  </si>
  <si>
    <t xml:space="preserve">Improvement of Madanpur UP Office Krishnorampur Bazar Road With BC at (Ch.1500-2500m) Under Netrakona Sadar Upazila, District: Netrokona  (Salvage Material Cost. BDT. 2045545.00) </t>
  </si>
  <si>
    <t>Improvement of Netrakona-Kendua R&amp;H at Madonpur Bazar-Chawrapara via Mir Saheber Mazar Shorif road With BC from (Ch.1420-2420m) Under Netrokona Sadar Upazila, District: Netrokona,</t>
  </si>
  <si>
    <t>(01) Improvement of Connecting road for Bandhonal govt. primary School road with BC from Ch. 00-1010m Under Kendua Upazila, District: Netrokona (School Code: 304030302) (02) Improvement of Connecting road for Boro Bari govt. primary School road with HBB from Ch. 00-60m Under Kendua Upazila, District: Netrokona (School Code: 304030907) (03) Improvement of Connecting road for Bezgow govt. primary School road with HBB from Ch. 00-38m Under Kendua Upazila, District: Netrokona (School Code: 304010705) (04) Improvement of Connecting road for Dhonachapur govt. primary School road with HBB from Ch. 00-140m Under Kendua Upazila, District: Netrokona (School Code: 304020306) (05) Improvement of Connecting road for Durgapur govt. primary School road with HBB from Ch. 00-98m Under Kendua Upazila, District: Netrokona (School Code: 304030802) (06) Improvement of Connecting road for Kutubpur govt. primary School road with HBB from Ch. 00-180m Under Kendua Upazila, District: Netrokona (School Code: 304010503) (07) Improvement of Connecting road for Lotifunnasa govt. primary School road with HBB from Ch. 00-160m Under Kendua Upazila, District: Netrokona (School Code: 304031201) (08) Improvement of Connecting road for Nowpara govt. primary School road with HBB from Ch. 00-132m Under Kendua Upazila, District: Netrokona (School Code: 304030806) (09) Improvement of Connecting road for Sobila govt. primary School road with HBB from Ch. 00-174m Under Kendua Upazila, District: Netrokona (School Code: 304030505) (10) Improvement of Connecting road for Sorapara govt. primary School road with HBB from Ch. 00-164m Under Kendua Upazila, District: Netrokona (School Code: 304030702) (11) Improvement of Connecting road for Way govt. primary School road with HBB from Ch. 00-385m Under Kendua Upazila, District: Netrokona (School Code: 304030308)</t>
  </si>
  <si>
    <t>M/S Masud Rana Chowdhury                     Proprietor: Reba Sultana,  Satpai, Netrakona.</t>
  </si>
  <si>
    <t>mrchowdhury48@gmail.com</t>
  </si>
  <si>
    <t xml:space="preserve">Market Protection Work of Pacchat Bazar Under Khaliajuri Upazila, District: Netrakona.(E.L 400m.), </t>
  </si>
  <si>
    <t>Village Protection work on Shaldigha village under Khaliajuri Upazila, District: Netrokona. (E.L710m).</t>
  </si>
  <si>
    <t xml:space="preserve">(A) Improvement of Kalmakanda GC - Maddyanagar GC via Rogurampur road Kalmakanda Part with RCC from ( Ch: 3310-4060m) under Kalmakanda Upazila, District: Netrokona. (B) Construction of 01 No(2X4.5X4.0m) Culvert at Ch. 3610m and Prptective work on same road under Kalmakanda Upazila. District: Netrokona. </t>
  </si>
  <si>
    <t>M/S Partner Construction, Satpai, Netrokona</t>
  </si>
  <si>
    <t>mpc990@gmail.com</t>
  </si>
  <si>
    <t xml:space="preserve">Improvement of Baushi UP Monash Bazar Road With BC &amp; Protection work at (Ch.00-1000m) Under Barhatta Upazila, District: Netrokona. </t>
  </si>
  <si>
    <t>Md. Selim Uddin, Purbadhala, Netrokona.</t>
  </si>
  <si>
    <t>salimu875@gmail.com</t>
  </si>
  <si>
    <t>Improvement of Amtola Bazar Loxmigonj Ferrygaht via Dugia Bazar road With BC from (Ch. 1100-2100m and 8570-9390m) Under Netrokona Sadar Upazila, District: Netrokona,</t>
  </si>
  <si>
    <t>S.M Angur Mukterpara, Netrokona</t>
  </si>
  <si>
    <t>smangur4@gmail.com</t>
  </si>
  <si>
    <t xml:space="preserve">(01) Improvement of Connecting road for Bakaljora govt. primary School road with HBB from (Ch.00-306m) Under Durgapur Upazila, District: Netrokona (School Code: 304040305) (02) Improvement of Connecting road for Baniapara govt. primary School road with HBB from (Ch. 00-390m) Under Durgapur Upazila, District: Netrokona (School Code: 304051005) (03) Improvement of Connecting road for Bhurunga govt. primary School road with HBB from (Ch. 00-52m) Under Durgapur Upazila, District: Netrokona (School Code: 304040607) (04) Improvement of Connecting road for Dokkhin Vobanipur govt. primary School road with HBB from (Ch.00-80m) Under Durgapur Upazila, District: Netrokona (School Code: 304040212) (05) Improvement of Connecting road for Gopalpur Uttar govt. primary School road with HBB from (Ch.00-282m) Under Durgapur Upazila, District: Netrokona (School Code: 304040210) (06) Improvement of Connecting road for Makrail govt. primary School road with HBB from (Ch. 00-105m) Under Durgapur Upazila, District: Netrokona (School Code: 304040204)  (07) Improvement of Connecting road for Nagorshingha govt. primary School road with HBB from (Ch. 00-190m) Under Durgapur Upazila, District: Netrokona (School Code: 304040304) (08) Improvement of Connecting road for Purbo Bilashpur govt. primary School road with HBB from (Ch.00-46m) Under Durgapur Upazila, District: Netrokona (School Code: 304040712)  (09) Improvement of Connecting road for Shonkorpur govt. primary School road with HBB from (Ch.00-230m) Under Durgapur Upazila, District: Netrokona (School Code: 304040109)  (10) Improvement of Connecting road for Shushong govt. primary School road with HBB from (Ch. 00-93m) Under Durgapur Upazila, District: Netrokona (School Code: 304040208) </t>
  </si>
  <si>
    <t>02-05-2019</t>
  </si>
  <si>
    <t>S.M. Angur, Muktarpara, Netrokona.</t>
  </si>
  <si>
    <t xml:space="preserve">Improvement of Atitpur Bazar (R&amp;H) – Chandrapur Bazar via Huzrabari, Dariapur, Jaypur road from Ch. 3033-4635m under Barhatta Upazila, District.: Netrokona;  </t>
  </si>
  <si>
    <t>M/S Hena Construction, Boro Bazar, Netokona</t>
  </si>
  <si>
    <t>henaconstruction9@gmail.com</t>
  </si>
  <si>
    <t>Rehabilitation of 27.5m Bridge Approach on Kalmakanda GC-Panchgaon GC Road at Ch. 5500m Under Kalmakanda Upazila, District: Netrokona. (Road ID: 372402001)</t>
  </si>
  <si>
    <t>FDDRIDP</t>
  </si>
  <si>
    <t>M/S Hena Construction, Boro Bazar, Netrokona.</t>
  </si>
  <si>
    <t>Construction of 20m RCC Girder Bridge on Kullagora UP Office-Bipinganj Bazar road at Ch. 4380m Under Durgapur Upazila, District: Netrokona.</t>
  </si>
  <si>
    <t>M/S Hadisur Rahman, Purbadhala, Netrokona</t>
  </si>
  <si>
    <t>Improvement of Mougati UP Office Chachua road With BC from (Ch. 00-1000m) under Netrokona Sadar Upazila, District:Netrokona</t>
  </si>
  <si>
    <t xml:space="preserve">Improvement of Dewpur UP Office- Loxmiganj Bazar road near the Shibproshadpur Zalobari Shibproshadpur Alim Madrasha via Ekdil Bazar road With BC from (Ch. 00-1230m) Under Netrokona Sadar Upazila, District: Netrokona, </t>
  </si>
  <si>
    <t>M/S Shakil Enterprise, Fulpur, Mymensingh</t>
  </si>
  <si>
    <t>egp.mshakilenterprise@gmail.com</t>
  </si>
  <si>
    <t>Excavation of Nimaikona Khal at Ch.0.00m-516.556m Under Mohanganj Upazila, District: Netrokona.</t>
  </si>
  <si>
    <t>M/S Falguni Brothers Nagua Bazar, Fulpur, Mymensingh</t>
  </si>
  <si>
    <t>Re-excavation of Satarkona Khal at Ch. 0.00m-1150.00m Under Netrokona Sadar Upazila, District: Netrokona.</t>
  </si>
  <si>
    <t>M/S Shuba Enterprise, Khaliajuri, Netrokona.</t>
  </si>
  <si>
    <t>msshubaenterprise@gmail.com</t>
  </si>
  <si>
    <t>1. (a) Improvement of Kalmakanda Thanar Pukur. (b) Construction of 01 No. Ghatla 11.60m x 5.00m x 3.90m at Kalmakanda Thanar Pukur. 2. (a) Improvement of Kalmakanda Upazila Parishad Pond-03. (b) Construction of 01 No. Ghatla 13.40m x 5.00m x 4.80m at Kalmakanda Upazila Parishad Pond-03. 3. (a) Improvement of Kalmakanda Upazila Parishad Pond-01. (b) Construction of 01 Nos. Ghatla 13.40m x 5.00m x 4.80m at Kalmakanda Upazila Parishad Pond-01. 4. Re-Excavation of Gakhajora Jame Mosque Pond. 5. (a) Improvement of Nazirpur Polly Jagoron High School Pond. (b) Construction of 01 Nos. Ghatla 17.30m x 4.00m x 6.00m at Nazirpur Polly Jagoron High School Pond. Under Kalmakanda Upazila, District: Netrokona.</t>
  </si>
  <si>
    <t>PPL - Challenger (JV), Batrish, Kishoreganj.</t>
  </si>
  <si>
    <t>pplchallengerjv@gmail.com</t>
  </si>
  <si>
    <t>Construction of 140m long PSC Girder Bridge over Banni river at Madan – Tarail connecting road at Ch. 3593m (Fatepur GC – Tarail GC Road) Under Madan Upazila, District; Netrokona. (Road ID: 372562006)</t>
  </si>
  <si>
    <t xml:space="preserve">Purakaushal Projukti Ltd. House # C-10, Road # 4 Banasree, Rampura, Dhaka-1219 </t>
  </si>
  <si>
    <t xml:space="preserve">  tender@pprojltd.com</t>
  </si>
  <si>
    <t>M/S Challenger, Batrish,Kishoreganj</t>
  </si>
  <si>
    <t xml:space="preserve">  ms_challenger1@yahoo.com</t>
  </si>
  <si>
    <t>M/S R.S. Enterprise, Aram Para, Chuadanga Sadar, Chuadanga.</t>
  </si>
  <si>
    <t>rsbdenterprise@gmail.com</t>
  </si>
  <si>
    <t xml:space="preserve">Construction of Two (2) Storied Rural Market Building (With 04 Storied Foundation) in Pancha Hat Bazar Under Khaliajuri Upazila, District: Netrokona </t>
  </si>
  <si>
    <t>M/S ME-NEN (JV)</t>
  </si>
  <si>
    <t>jvofnoraenterprise777@gmail.com</t>
  </si>
  <si>
    <t>Construction of Muktijuddha Complex Bhaban at Barhatta under District: Netrokona.</t>
  </si>
  <si>
    <t>M/S. Mahbub Enterprise,   Station Raod, Sunamganj-3000.</t>
  </si>
  <si>
    <t>M/S NORA ENTERPRISE,   Dharmapasha Bazar, Upazila-Dharmapasha, District.: Sunamganj.</t>
  </si>
  <si>
    <t>nadir.sunamganj@gmail.com</t>
  </si>
  <si>
    <t>Burhan Kabir Enterprise, Shibgonj, Netrokona</t>
  </si>
  <si>
    <t>humaynkabir02@gmail.com</t>
  </si>
  <si>
    <t>Construction of Gaglajur Market Collection Center Under Mohanganj Upazila, Distruct: Netrokona.</t>
  </si>
  <si>
    <t>M/S Chowdhury Cindicate, Mymensingh Road, Narga, Netrokona.</t>
  </si>
  <si>
    <t>ahchowdhury2013@gmail.com</t>
  </si>
  <si>
    <t xml:space="preserve">Development of Aijelkuri Haor Killa under Khaliajuri Upazila, District: Netrokona. </t>
  </si>
  <si>
    <t>Md. Rafiqe Khan Pathan, Station Road, Mohanganj, Netrokona.</t>
  </si>
  <si>
    <t xml:space="preserve">  rkpathan20@yahoo.com</t>
  </si>
  <si>
    <t xml:space="preserve">Development of Royel Haor Killa under Khaliajuri Upazila, District: Netrokona. </t>
  </si>
  <si>
    <t xml:space="preserve">Builders Engineers-Shams Engineering (JV), 30/A, Sattara Center (09th Floor), Nayapaltan, Dhaka-1000 </t>
  </si>
  <si>
    <t xml:space="preserve">  buildersshamsjv@gmail.com</t>
  </si>
  <si>
    <t xml:space="preserve">Construction of 2 (Two) Storied Building with 3 (Three) Storied Foundation Earth Filling &amp; Internal Road under Construction of Parjaton Centre at Adarshonagar of Mohanganj Upazila under Netrokona District </t>
  </si>
  <si>
    <t>Mohanganj Porjoton Kendro (MPK)</t>
  </si>
  <si>
    <t>SHAMS ENGINEERING &amp; CONSTRUCTION LIMITED</t>
  </si>
  <si>
    <t>The Builders Engineers Associates Ltd</t>
  </si>
  <si>
    <t>tbealtd.2009@gmail.com</t>
  </si>
  <si>
    <t>M/S Sarker Enterprise, Pathorshi, Malamgong, Islampur, Jamalpur.</t>
  </si>
  <si>
    <t xml:space="preserve">Improvement of Hatkhola Bazar - Fachika Akkash Member House via Joynagar road With BC from (Ch. 00-1500m) Under Netrokona Sadar Upazila, District: Netrokona </t>
  </si>
  <si>
    <t>MSE-MTN (JV) Satpai, Sadar, Netrokona</t>
  </si>
  <si>
    <t>semtnjv@gmail.com</t>
  </si>
  <si>
    <t>Construction of 75.00m Long PC Girder Bridge at Kaliara Gabragati UP Office Shidly Bazar via Trishkahonia Road at Ch. 1700m Under Netrokona Sadar Upazila, District: Netrokona.</t>
  </si>
  <si>
    <t>MSE-MTN(JV)  Stpai, Sadar, Netrokona.</t>
  </si>
  <si>
    <t xml:space="preserve">Construction of 60.00m Long RCC Girder Bridge on Hugla Govt. Primary School Connection Road at Ch. 875m Under Purbadhala Upazila, District: Netrokona. </t>
  </si>
  <si>
    <t>M/S Lovely Enterprise, Tengury, Kendua, Netrokona.</t>
  </si>
  <si>
    <t xml:space="preserve">01) Improvement of Connecting road for Alampur govt. primary School road with HBB from Ch. 00-230m (School Code: 304030603) (02) Improvement of Connecting road for Basegati Saifuddin govt. primary School road with HBB from Ch. 00-120m (School Code: 304020708) (03) Improvement of Connecting road for Bishanopur govt. primary School road with HBB from Ch. 00-55m (School Code: 304020704(04) Improvement of Connecting road for Gogda Hazi Shukur Mahamud govt. primary School road with HBB from Ch. 00-50m (School Code: 304030506) (05) Improvement of Connecting road for Harulia govt. primary School road with HBB from Ch. 00-110m (School Code: 304031302)  (06) Improvement of Connecting road for Kalashati govt. primary School road with HBB from Ch. 00-90m (School Code: 304031102) (07) Improvement of Connecting road for Khalijura govt. primary School road with HBB from Ch. 00-115m (School Code: 304031207) (08) Improvement of Connecting road for Muhuria govt. primary School road with HBB from Ch. 00-210m (School Code: 304039214) (09) Improvement of Connecting road for Nowhata Hafiz Uddin govt. primary School road with HBB from Ch. 00-120m (School Code: 304020110) (10) Improvement of Connecting road for Pechundhary govt. primary School road with HBB from Ch. 00-530m Under Kendua Upazila District Netrokona (School Code: 304031206) (11) Improvement of Connecting road for Palora Community primary School road with HBB from Ch. 00-100m (School Code: 304039219) (12) Improvement of Connecting road for Pangaon govt. primary School road with HBB from Ch. 00-300m Under Kendua Upazila District Netrokona (School Code: 304030606) (13) Improvement of Connecting road for Paratoli govt. primary School road with HBB from Ch. 00-550m (School Code: 304020206) (14) Improvement of Connecting road for Perir Char govt. primary School road with HBB from Ch. 00-330m (School Code: 304039204) (15) Improvement of Connecting road for Rajnagar govt. primary School road with HBB from Ch. 00-240m Under Kendua Upazila District Netrokona (School Code: 304031106), </t>
  </si>
  <si>
    <t>M/S Mahadi Enterprise, Kendua, Netrokona</t>
  </si>
  <si>
    <t>alaminrana716@gmail.com</t>
  </si>
  <si>
    <t>Improvement of Sundhorkanda Bridge-Uttarati Village via Mojlishpur Bazar road Uttarati village South side Dargabari-Uttarati Natun Jame Mosque in North side road With BC from (Ch. 00-1170m) Under Kendua Upazila, District: Netrokona,</t>
  </si>
  <si>
    <t>Md. Shamsul Arefin Khan, Gopalpur Bazar, Barhatta, Netrokona.</t>
  </si>
  <si>
    <t>arifen_samsul@yahoo.com</t>
  </si>
  <si>
    <t xml:space="preserve">(a) Improvement of Barparua-Tagharia Bazar Road with BC from Ch. 00-1000m (b) Construction of  01 no 3 x 4.5 x 4.0m Box Culvert at ch. 450m under Kalmakanda Upazila, Distrct: Netrokona, Salvage Material Cost 159726.00, </t>
  </si>
  <si>
    <t>Sha-MKI (JV) Boro Bazar, Netrokona.</t>
  </si>
  <si>
    <t>shamkijv@gmail.com</t>
  </si>
  <si>
    <t xml:space="preserve">Construction of 45 m RCC Girder Bridge on Netrokona Sadar (Malni)-Samaj GC via Amtola Bazar road at Ch.1281m Under Atpara Upazila, District: Netrokona, </t>
  </si>
  <si>
    <t>M/S Kamrul Islam, Boro Bazar, Netrokona.</t>
  </si>
  <si>
    <t>kislam314@gmail.com</t>
  </si>
  <si>
    <t>SRS Construction and Uzzal Enterprise (JV),Tamaltola Road, Jamalpur.</t>
  </si>
  <si>
    <t xml:space="preserve">Construction of 45m RCC Girder Bridge on Netrokona Sadar (Malni)-Samaj GC via Amtola Bazar road at Ch.4051m Under Atpara Upazila, District: Netrokona </t>
  </si>
  <si>
    <t>M/s. Uzzal Enterprise</t>
  </si>
  <si>
    <t>M/S Piyas Traders Sajiura Road, Kendua, Netrokona</t>
  </si>
  <si>
    <t>mspyastraders@gmail.com</t>
  </si>
  <si>
    <t xml:space="preserve">Improvement of Pirujpur - Lawful via Amgail Mosque Takurbari Road With BC at (Ch.500-1134m) Under Barhatta Upazila, District: Netrokona.  </t>
  </si>
  <si>
    <t>Ratul Enterprise          08 No Word, Court road, Kendua, Netrokona.</t>
  </si>
  <si>
    <t>ratulenterprise82@gmail.com</t>
  </si>
  <si>
    <t xml:space="preserve">Improvement of Barhatta UP Gazir Bazar Jiton Road With BC &amp; Protection work at (Ch.2470 - 4270m) Under Barhatta Upazila, District: Netrokona. </t>
  </si>
  <si>
    <t>Md. Shakhawat Hossain Khan, Purbadhala, Netrokona.</t>
  </si>
  <si>
    <t>hshakhawat120@gmail.com</t>
  </si>
  <si>
    <t>Improvement of Netrokona - Mohanganj R&amp;H Road at Barhatta Purba Bazar Jame Mosque - Rail Line road With BC from (Ch. 00-340m) Under Barhatta Upazila, District: Netrokona .</t>
  </si>
  <si>
    <t>Tanvir Ahammad, Atpara, Netrokona</t>
  </si>
  <si>
    <t>19890524mta@gmail.com</t>
  </si>
  <si>
    <t>Construction of Boundary Wall, Gate &amp; Approach Road of (a) Thakurkona &amp; Laxmigonj Union Land office Under Sadar Upazila, District: Netrokona.Sormusia Land Office, Atpara Upazila Kangiura Land Office, Kendua Upazila</t>
  </si>
  <si>
    <t>Land Office</t>
  </si>
  <si>
    <t>Syed Anisul Haque, Nagra, Netrokona.</t>
  </si>
  <si>
    <t>syedanisul69@gmail.com</t>
  </si>
  <si>
    <t>Borkhashiya  Land Office, Mohanganj Upazila</t>
  </si>
  <si>
    <t>Polash Trading Co. Kendua, Netrokona</t>
  </si>
  <si>
    <t>polashtrading78@gmail.com</t>
  </si>
  <si>
    <t>Suyair Land Office,  Land Office, Mohanganj Upazila</t>
  </si>
  <si>
    <t>Apurupa Enterprise, Palpara, Satpai, Netrokona.</t>
  </si>
  <si>
    <t>akhilchandra711@gmail.com</t>
  </si>
  <si>
    <t>Hasonpur  &amp; Kaital Land Office, Madan Upazila,</t>
  </si>
  <si>
    <t>M/S Italian Enterprise, Shibbari Road, Nagra, Netrokona</t>
  </si>
  <si>
    <t>rajib.netrokona7@gmail.com</t>
  </si>
  <si>
    <t>Kharnai Land Office, Kalmakanda Upazila, Lengura Land Office, Kalmakanda Upazila</t>
  </si>
  <si>
    <t>M/S Jalalabad Traders, Avoypasha Bazar, Atpara, Netrokona</t>
  </si>
  <si>
    <t>jalalabadtraders586@gmail.com</t>
  </si>
  <si>
    <t>Singdha &amp;Asma Land Office, Barhatta Upazila</t>
  </si>
  <si>
    <t>Messers F.R. Construction, Baruna, Dakkin Bishiura, Sadar, Netrokona.</t>
  </si>
  <si>
    <t xml:space="preserve">  bb594499@gmail.com</t>
  </si>
  <si>
    <t>Chakuya Land Office, Khaliajuri Upazila</t>
  </si>
  <si>
    <t>Messers Akash Enterprise, Jahangirpur, Madan, Netrokona.</t>
  </si>
  <si>
    <t xml:space="preserve">  champion89bd@gmail.com</t>
  </si>
  <si>
    <t>Gazipur  Land Office, Khaliajuri Upazila</t>
  </si>
  <si>
    <t>M/S Amena Traders, Station Road, Purbadhala, Netrokona.</t>
  </si>
  <si>
    <t>amenaenterprisepb@gmail.com</t>
  </si>
  <si>
    <t>Khalishpur (Kholishaur)  Land Office, Purbadhala Upazila</t>
  </si>
  <si>
    <t>M/S Sushang Traders, Bakoljora, Durgapur, Netrokona</t>
  </si>
  <si>
    <t xml:space="preserve"> Boirati  Union Land Office Bhaban Land Office, Purbadhala Upazila</t>
  </si>
  <si>
    <t>MSE-MTN (JV), Satpai, Sadar, Netrokona.</t>
  </si>
  <si>
    <t xml:space="preserve">Construction of 81.00m Long PSC Girder Bridge over Mogra River on Paharpur Bazar to Mangal Siddha Bazar Road (Bisnapur-Paharpur Bazar Road) at Ch. 2600m Under Atpara Upazila, District: Netrokona (Road ID: 372044003) 
</t>
  </si>
  <si>
    <t>Sha-MKI (JV)      Boro Bazar, Netrokona.</t>
  </si>
  <si>
    <t>Construction of 48.00m Long RCC Girder Bridge On Langoliya Khal on Darbeshpur Shunui via Burburia road at Ch. 1600m Under Atpara Upazila, District: Netrokona. (Road ID: 372044013),</t>
  </si>
  <si>
    <t xml:space="preserve">Taher &amp; Sons (Pvt) Ltd - Md. Shamshodwha Mallik (JV), H#05, R#2/A, Sector#04, Uttara, Dhaka-1230 </t>
  </si>
  <si>
    <t xml:space="preserve">  tslsdmallick@gmail.com</t>
  </si>
  <si>
    <t>Construction of 96.00m Long PSC Girder Bridge over patesshori River on Bhorapara Bazar-Bolai Shimul via Chabila Road at Ch. 3000m Under Kendua Upazila, District: Netrokona (Road ID: 372474006).</t>
  </si>
  <si>
    <t>Md. Shamshodwha Mallick</t>
  </si>
  <si>
    <t>Depak Banerjee, Kendua, Netrokona.</t>
  </si>
  <si>
    <t>deepokbanerjee@gmail.com</t>
  </si>
  <si>
    <r>
      <t>Construction of 6.00m Box Culvert on H/O Abul Hasem at Ch. 50m Under Atpara Upazila, District: Netrokona.</t>
    </r>
    <r>
      <rPr>
        <b/>
        <sz val="10"/>
        <rFont val="Arial Narrow"/>
        <family val="2"/>
      </rPr>
      <t xml:space="preserve"> </t>
    </r>
  </si>
  <si>
    <t>M/S Kazi Engineering, Purbadhala, Netrokona</t>
  </si>
  <si>
    <t>kazimoinuddin83@gmail.com</t>
  </si>
  <si>
    <t xml:space="preserve">(1) Construction of RCC Drain UNO Quarter to Bank of the Mogra via Baniajan GPS. Under Atpara Upazila, District: Netrokona (2). Construction of RCC Drain from H/O Siddik Master near Upazila Health Complex to south side waterbody Under Atpara Upazila, District: Netrokona (3). Construction of RCC Drain from H/O Bir Muktijoddha Gias Uddin to Jeleypara, Under Atpara Upazila, District: Netrokona. </t>
  </si>
  <si>
    <t>(1) Construction of RCC Road at Backside gate of Upazila Health Complex to Netrokona-Avoypasha RHD Road at (Ch. 0+000km - 0+200km Under Atpara Upazila, District: Netrokona (2) Construction of RCC Road at Atpara Fakirbari RHD Moor to Atpar-Teligati UZR Road (Ch.0+000km - 0+250km) Under Atpara Upazila, District: Netrokona (3) Construction of RCC Road at H/O Bir Muktijoddha Giash Uddin-Bank of the Mogra river at (Ch. 0+000km - 0+150km) Under Atpara Upazila, District: Netrokona (4) Construction of RCC Road at Atpara-Teligati UZR-H/O Motiur Rahman at (Ch. 0+000km - 0+030km) Under Atpara Upazila, District: Netrokona (5) Construction of RCC Road at Atpara-Teligati UZR-Atpara College via Shahana Ali Primary School at (Ch. 0+000km – 0+135km) Under Atpara Upazila, District: Netrokona.</t>
  </si>
  <si>
    <t>M/S Ringki Enterprise, Nagra, Anando Bazar, Netrokona.</t>
  </si>
  <si>
    <t>iqbal8505@gmail.com</t>
  </si>
  <si>
    <t>(1) Construction of RCC Road at H/O Fokrul Master at Atpara College Moor (RHD)-Bhuiyan Bari via Atpara-Teligati road at (Ch. 0+000km – 0+210km) Under Atpara Upazila, District: Netrokona (2) Construction of RCC Road at Atpara College Moor Atpara-teligati road to Atpara Central Graveyard (Ch.0+000km – 0+055km) Under Atpara Upazila, District: Netrokona (3) Construction of RCC Road at Atpara-Teligati road-H/O Bir Muktijoddha Joz Mia (Ch.0+000km – 0+050km) Under Atpara Upazila, District: Netrokona.</t>
  </si>
  <si>
    <t>Sarker Kabinate, Netrokona</t>
  </si>
  <si>
    <t>Construction of Toilet Bolek (Typical) Male &amp; Female &amp; Submarsable Tubewall at Kalmakanda Bazar Under Kalmakanda Upazila, District: Netrokona.</t>
  </si>
  <si>
    <t>Maa Trading, Newtown, Sadar, Netrokona.</t>
  </si>
  <si>
    <t>egp.maatrading@gmail.com</t>
  </si>
  <si>
    <t xml:space="preserve">(1) Construction of RCC U Type Drain 1 no 600mm x 600mm (7.00m long) of Doshal Habil House to Railway road at R&amp;H road Netrokon-Mohonganj road Under Barhatta Upazila, District: Netrokona. (2) Construction of RCC U Type Drain 1 no 600mm x 600mm (7.00m long) of Barhatta-Atpara road infront of Lokman Masters House to Brikalika village road Under Barhatta Upazila, District: Netrokona. (3). Construction of RCC U Type Drain 2 nos 600mm x 600mm (7.00m long) at Ch.33m &amp; 140m Gopalpur Shabji Bazar Mohal of Mr. Abdul Jabbar Mia House More to Railway Road Under Barhatta Upazila, District: Netrokona. (4). Construction of RCC U Type Drain 1 no 600mm x 600mm (7.00m long) of Vutervita at Bicramsree Edgoan Mathe road Under Barhatta Upazila, District: Netrokona, </t>
  </si>
  <si>
    <t>M/S Mahadi Enterprise, Kabichandrapur, Kachandra, Kendua, Netrokona.</t>
  </si>
  <si>
    <t>(1) Construction of Drain from House Pranesh Pal to Ganji Potti via Sonali Bank at Gopalpur Bazar Ch. 00-105m Under Barhatta Upazila, District: Netrokona (Effective length 00-105m). (2). Construction of Drain Inside of Upazila Boundary Under Barhatta Upazila, District: Netrokona (Effective length 00-519m). (3). Construction of Drain from Jabbar Mias House More to Railway road at Gopalpur Bazar (Ch. 00 - 50m) Under Barhatta Upazila, District: Netrokona (Effective length 00-50m (4). Construction of Drain Netrokona Mohonganj Railway Infron of Dormatory Bhabon at (Ch. 00-185m) Under Barhatta Upazila, District: Netrokona (Effective length 00-185m) (5). Construction of Drain from Abdul Hakim Khan Shahb Shop to Land Office via Morog Hohal (Ch. 00-141m) Under Barhatta Upazila, District: Netrokona (Effective length 00-141m).</t>
  </si>
  <si>
    <t>M/S Subroto Suttradhar-M/S Ringki Enterprise (JV), Anando Bazar, Nagra, Netrokona</t>
  </si>
  <si>
    <t>mssdmrejv@gmail.com</t>
  </si>
  <si>
    <t xml:space="preserve">(A) Improvement of Narayandhar Bazar ( R &amp; H) Dhalamulgaon UP via Krisnapur Road with BC including Protection work work from Ch: 00-2000m) under Purbadhala Upazila, District Netrokona. (B) Construction of 02 nos.(2.0x2.0m and 4.0x4.0m) Culvert at ch.686m and 1270m on same  road under Purbadhala Upazila, District: Netrokona( Salvage Material Cost BDT: 2635804.00) </t>
  </si>
  <si>
    <t>M/S Subroto Suttradhar, Satpari, Netrokona</t>
  </si>
  <si>
    <t>suttradhars@gmail.com</t>
  </si>
  <si>
    <t>M/S Ringki Enterprise, Anando Bazar, Nagra, Netrokona</t>
  </si>
  <si>
    <t>M.A Wahed, Madan, Netrokona.</t>
  </si>
  <si>
    <t xml:space="preserve">  mawahed8@gmail.com</t>
  </si>
  <si>
    <t>Village Protection work on Nazirpur Naya Para Village (E.L240m) Under Khaliajuri Upazila, District: Netrokona.</t>
  </si>
  <si>
    <t xml:space="preserve">Construction of Irrigation Drain on Surma River to Chaya Haor at Krishnapur Village (E.L800m) Under Khaliajuri Upazila, District: Netrokona. </t>
  </si>
  <si>
    <t>Village Protection work on Nazirpur Maddha Para Village (E.L435m) Under Khaliajuri Upazila, District: Netrokona.</t>
  </si>
  <si>
    <t xml:space="preserve">Village Protection work on Krishnapur Dakkhin Para West Side and Krishnapur Dakkhin Para East Side Village (E.L780m) Under Khaliajuri Upazila, District: Netrokona. </t>
  </si>
  <si>
    <t xml:space="preserve">Protection Work of Tatulia-Kaijani Ferry Ghat Road at (Ch.600-2335m) Non Submersible BC Village Road under Kendua Upazila District Netrokona. (Road ID: 372474012) </t>
  </si>
  <si>
    <t>M/S Mirza Construction- Masum Construction (JV), Harua, (BARA Bari), Kishoregonj Sadar, Kishoregonj.</t>
  </si>
  <si>
    <t xml:space="preserve">  mmcandmcjv@gmail.com</t>
  </si>
  <si>
    <t>Construction of 72.00m Long RCC Girder Bridge Over Gajdar River on 3 No. Tetoliya Union Mohanganj-Khaliajuri Upazila Link Road at Ch.2265m. Under Mohanganj Upazila, District: Netrokona (Road ID: 372634147)</t>
  </si>
  <si>
    <t xml:space="preserve">UHBP </t>
  </si>
  <si>
    <t>M/S Mirza Construction-</t>
  </si>
  <si>
    <t xml:space="preserve">Masum Construction </t>
  </si>
  <si>
    <t>M/S Talukder Traders, Purbadhala Bazar, Purbadhala, Netrokona.</t>
  </si>
  <si>
    <t xml:space="preserve">  saifulitalukder73@gmail.com</t>
  </si>
  <si>
    <t xml:space="preserve">Construction of Two (2) Storied Rural Market Buiding (With 04 Storied Foundation) in Surishtola Bazar Under Purbadhala Upazila, District: Netrokona. </t>
  </si>
  <si>
    <t>M/S Samiya Enterprise, Puratan Haspatal Road, Netrokona.</t>
  </si>
  <si>
    <t>si1498576@gmail.com</t>
  </si>
  <si>
    <t>1.a) Re-Excavation of Baromari Moinul Quaran Jame Mosque Pond. b) Construction of 01 Nos. Ghatla 11.60 m x 5.00m x   3.90m for Baromari Moinul Quaran Jame Mosque Pond, 2.a) Re-Excavation of Lakshmipur Bazar Jame Mosque Pond. b) Construction of 01 Nos. Ghatla 11.60 m x 5.00m x   3.90m for Lakshmipur Bazar Jame Mosque Pond. 3.a) Re-Excavation of Ram Krisnopur Pond. b) Construction of 01 Nos. Ghatla 13.40 m x 5.00m x   4.80m for Ram Krisnopur Pond. Under Durgapur Upazila, District: Netrokona.</t>
  </si>
  <si>
    <t>M/S Kazi Traders, Laxmiganj,Sadar, Netrokona.</t>
  </si>
  <si>
    <t>kazisujon66348@gmail.com</t>
  </si>
  <si>
    <t>1.a) Re-Excavation of Ranikhong Mission Pond.  b) Construction of 01 Nos. Ghatla 11.60 m x 4.00m x 3.90 m for Ranikhong Pond;2.a) Re-Excavation of Shosharpur Madrasha Pond. b) Construction of 01 Nos. Ghatla 12.80 m x 5.00m x   4.50 m for Madrasha Pond; 3.a) Re-Excavation of Kalilapur Westpara Mosque Pond.  b) Construction of 01 Nos. Ghatla 11.60 m x 4.00m x   3.90 m for Kalilapur Westpara Mosque Pond. Under Durgapur Upazila, District: Netrokona.</t>
  </si>
  <si>
    <t>Sarker Kabinet, Netrokona Sadar, Netrokona</t>
  </si>
  <si>
    <t>1.a) Re-Excavation of Haskanda Mosque Pond. b) Construction of 01 Nos. Ghatla 15.20 m x 4.00m x 5.40 m for Haskanda Mosque Pond, 2.a) Re-Excavation of Roushon Izdani Academy Pond. b) Construction of 01 Nos. Ghatla 15.20 m x 4.00m x 5.40 m for Roushon Izdani Academy Pond. Under Kendua Upazila, District: Netrokona.</t>
  </si>
  <si>
    <t>Baset Prokousholi Satpai, Netrokona.</t>
  </si>
  <si>
    <t xml:space="preserve">Construction of Two (2) Storied Rural Market Building (With 04 Storied Foundation) in Duaz Bazar Under Atpara Upazila, District: Netrokona </t>
  </si>
  <si>
    <t>M/S Bilkis Enterprise , Melandha Bazar, upazila : Melandah , District : Jamalpur.</t>
  </si>
  <si>
    <t>Improvement of Kharnoi UP- B ardol Bazar by BC with protection work (Ch.00-5450m) and 01 No Box Culvert size 3 x 4.5 x 4.0 m at ch.2120m at ch. 1400 &amp; 2385m 2 no box culvert size 2 x 4.5 x 4.0m at ch. 1240m 01 no box culvert size 2.5 x 1.5m under Kalmakanda Upazila of Netrokona District.</t>
  </si>
  <si>
    <t>Md. Riaz Uddin, Kendua Bazar, Kendua, Netrokona.</t>
  </si>
  <si>
    <t>(a) Improvement of Pagla Bazar-Khala Primary School road (Ch. 00-108m) (b) Improvement of Pagla Bazar-Khala Primary School road (Ch. 108 - 835.52m) (c) Construction of 3 nos (0.625m x 0.900m) Culvert on Same road (Ch.80m, 335m, 810m) Under Kalmakanda Upazila, District: Netrokona (Road ID: 372404027) Salvage Cost Tk.67521.00 Fixed.</t>
  </si>
  <si>
    <t>M.A. Wahed, Jahangirpur, Madan, Netrokona.</t>
  </si>
  <si>
    <t xml:space="preserve">(a) Improvement of Netrakona-Chuchua to Pachim Uluhati road (Ch. 00-1590m) (b) Construction of 6 nos (0.625mx0.600m) Culvert on Same road (Ch.80m, 720m, 997m, 1210m, 1320m, 1585m) Under Netrokona Sadar Upazila, District: Netrokona (Road ID: 372744003) </t>
  </si>
  <si>
    <t>18-0521</t>
  </si>
  <si>
    <t>07-07-2022</t>
  </si>
  <si>
    <t>M/S Kuddus Traders  Jahangirpur, Madan, Netrokona</t>
  </si>
  <si>
    <t>mdabdulkoddus55@gmail.com</t>
  </si>
  <si>
    <t xml:space="preserve">(a) Improvement of Netrakona-Kendua road at Madanpur Bazar-Kangsha Ferry Ghat road (Ch. 00-1890m) (b) Construction of 8 nos (0.625mx0.600m) Culvert on Same road (Ch.245m, 440m, 559m, 1255m, 1539m, 1597m, 1678m, 1772m) Under Netrokona Sadar Upazila, District: Netrokona (Road ID: 372744019) Salvage Cost Tk 1265946.00 fixed </t>
  </si>
  <si>
    <t>M/S  Nowshi Enterprise, Chandagati, Kendua, Netrokona</t>
  </si>
  <si>
    <t>(a) Improvement of Netrakona-Kendua (R&amp;H at Madanpur)-Khanzabil UZR road (via H/O Rohim Chairman) road (Ch. 00-500m) (b) Construction of 1 nos (0.625mx0.600m) Culvert on Same road Ch.242m Under Netrokona Sadar Upazila, District: Netrokona (Road ID: 372744191)</t>
  </si>
  <si>
    <t>M/S Masud Rana Chowdhury, Satpai, Netrokona</t>
  </si>
  <si>
    <t>(a) Improvement of Dakshin Bishiura UP Office-Hironpur GC via Boruna Bazar road (Ch. 500-1509m) (b) Construction of 1nos (1.50mx1.50m) Culvert on Same road Ch.1028m (c) Construction of 2 nos (0.625m x 0.600m) Culvert on Same road (Ch. 622m, 951m) Under Netrokona Sadar Upazila, District: Netrokona (Road ID: 372743013)</t>
  </si>
  <si>
    <t>Sifat Enterprise, Tengapara, Mohanganj, Netrokona.</t>
  </si>
  <si>
    <t>egp.sifatenterprise@gmail.com</t>
  </si>
  <si>
    <t xml:space="preserve">(a) Improvement of Monash-Bahirkanda road to Ujangaon road (Ch. 104-604m) (b) Construction of 2 nos 0.600m x 0.600m Culvert on Same road Ch.171m, 232m Under Barhatta Upazila, District: Netrokona (Road ID: 372094039) </t>
  </si>
  <si>
    <t xml:space="preserve">Improvement of Chandrapur Bazar-Noihati via Nowtana road (Ch. 1000-2107m) Under Barhatta Upazila, District: Netrokona (Road ID: 372094012) </t>
  </si>
  <si>
    <t>Showkat Hayat Khan, Jaria Janjail, Durgapur, Netrokona</t>
  </si>
  <si>
    <t>showkathayat364@gmail.com</t>
  </si>
  <si>
    <t>Improvement of Heluchia Bazar-Boaljana road (Ch. 00-500m) Under Barhatta Upazila, District: Netrokona (Road ID: 372095021)</t>
  </si>
  <si>
    <t>Md.Shaqul Islam Khan, Shanti Nogor, Kendua Pouroshova, Kendua, Netrokona</t>
  </si>
  <si>
    <t>shaqul18islam@gmail.com</t>
  </si>
  <si>
    <t>(a) Improvement of Tanguri-Nowpara Bazar road (Ch. 1114-3540m) (b) Construction of 6 nos (0.625m x 0.600m) Culvert on Same road (Ch.1180m, 1225m, 1557m, 1952m, 2140m, 3109m) (c) Construction of 01 nos (1.00m x 1.00m) Culvert on Same road at Ch.3032m Under Kendua Upazila, District: Netrokona (Road ID: 372474080)</t>
  </si>
  <si>
    <t>M/S Ammajan Enterprise, Purba Medni, Netrokona</t>
  </si>
  <si>
    <t>mahabubislam118@yahoo.com</t>
  </si>
  <si>
    <t>(a) Improvement of Kawrat Dakhil Madrasha-Bohuli Village via Itachoki GPS road (Ch.00-2400m) (b) Construction of 17 nos (0.625m x 0.600m) Culvert on Same road (Ch.40m, 130m, 224m, 250m, 290m, 365m, 420m, 681m, 1680m, 1810m, 1850m, 1895m, 2020m, 2150m, 2190m, 2280m, 2332m) (c) Construction of 2 nos (1.00m x1.00m) Culvert on Same road at (Ch.160m, 550m) Under Kendua Upazila, District: Netrokona (Road ID: 372475149)</t>
  </si>
  <si>
    <t>Md. Sarwar Jahan, Madan, Netrokona</t>
  </si>
  <si>
    <t>(a) Improvement of Banga Bazar-Kutubpur road (Ch.1080-1695m) and R/S 40m Link To Late Humayun ahmed Library at ch. 1332m (b) Construction of 10 nos (0.625m x 0.600m) Culvert on Same road (Ch.1232m, 1252m, 1285m, 1353m, 1423m, 1485m, 1517m, 1543m, 1641m, 1690m) Under Kendua Upazila, District: Netrokona (Road ID: 372474003)</t>
  </si>
  <si>
    <t>A.T.M Fayzur Siraj, Purbadhala Bazar, Purbadhala, Netrokona.</t>
  </si>
  <si>
    <t xml:space="preserve">  atmfayzur@gmail.com</t>
  </si>
  <si>
    <t>(a) Improvement of Gohalakanda UP Office-Bairaty UP road via Kazla bazar road (Ch. 2500-4190m) (b) Construction of 1 nos (3.00m x 2.00m) Culvert on Same road Ch.3902m (c) Construction of 10 nos (0.600m x 0.600m) Culvert on Same road (Ch.2560m, 2800m, 2914m, 3128m, 3250m, 3450m, 3587m, 3700m, 3800m, 3977m) Under Purbadhala Upazila, District: Netrokona (Road ID: 372833009</t>
  </si>
  <si>
    <t>Bhai Bhai Mobile Media, Boro Bazar, Netrokona</t>
  </si>
  <si>
    <t>najifarahman2016@gmail.com</t>
  </si>
  <si>
    <t>(a) Improvement of Purbadhala (Court Bhaban)-Dhala Mulgaon UP road via Atkapara road (Ch. 500-1885m) (b) Construction of 7 nos (0.600m x 0.600m) Culvert on Same road (Ch.840m, 1115m, 1220m, 1275m, 1365m, 1530m, 1590m) Under Purbadhala Upazila, District: Netrokona (Road ID: 372833008) )</t>
  </si>
  <si>
    <t>Nilphamari</t>
  </si>
  <si>
    <t>Decent International Ltd, Collage Para, Nilphamari.</t>
  </si>
  <si>
    <t>decentiltd@gmail.com</t>
  </si>
  <si>
    <t>a) Improvement of Golna UP to Solamener Chowpoti – Tengonmari GC Pucca Road at Golna Abashan Road from (Ch. 00 - 700m), Road ID:173364046 b) Improvement of Jaldhaka Nilphamari RHD Hafizia Madrasha – Paschim Khutamara UZR – 2006, Alim Madrasha via Momin tuli Road Road from (Ch. 00 - 1000m) , Road ID:173364058 [JALDHAKA], District: Nilphamari. T/ID No. 179347</t>
  </si>
  <si>
    <t>28.05.2018</t>
  </si>
  <si>
    <t>03.06.2019</t>
  </si>
  <si>
    <t>Shah Md. Anwar Hossain,    Babupara, Nilphamari.</t>
  </si>
  <si>
    <t>shahanwar71@gmail.com</t>
  </si>
  <si>
    <t>Improvement of Sonaroy U.P. at Baburhat-Nilphamari H/Q.via Baroghoria Road (Ch. 00 - 2000m ) Road ID:173643019 [NILPHAMARI-S]. Dist.Nilphamari. T/ID No. 198525</t>
  </si>
  <si>
    <t>15.07.2018</t>
  </si>
  <si>
    <t>21.07.2019</t>
  </si>
  <si>
    <t>Improvement of Sonaroy U.P Chakla Kazirhat-Melar Pillar Bazar via Darwani Rly. Baza Road (Ch. 00 – 470m &amp; 3294 - 4540m) Road ID:173643016 (Salvage Cost-56,000.00) [NILPHAMARI-S]. Dist.Nilphamari. T/ID No. 198520</t>
  </si>
  <si>
    <t>M/S. Moon Construction, Khoribari, Dimla,Nilphamari.</t>
  </si>
  <si>
    <t>moonconstruction186@gmail.com</t>
  </si>
  <si>
    <t>a) Improvement of Dkhi Sonakhuli - Vajonchur vai khamatpara Road (Ch. 00m - 1000m) Road ID: 173124082 [DIMLA].  b) Improvement of Bonis Miah bari-Kapar uddin house via Korani Para road (Ch. 00m - 1000m ) Road ID:173124047 [DIMLA]. Dist.Nilphamari. T/ID No. 188085</t>
  </si>
  <si>
    <t>23.07.2018</t>
  </si>
  <si>
    <t>Md. Rukunuzzaman Sarkar,   Collegepara, Sadar, Nilphamari.</t>
  </si>
  <si>
    <t>mdruknuzzamansarkar@gmail.com</t>
  </si>
  <si>
    <t>Revised Estimate of Jadurhat at Khachua Bridge - Burikhora River Road (Ch. 00 - 1000m ) Road ID:173645027 (Salvage Cost-15,512.00) [NILPHAMARI-S]. Dist.Nilphamari. T/ID No. 198518</t>
  </si>
  <si>
    <t>26.07.2018</t>
  </si>
  <si>
    <t>Improvement of Khutamara U.P H/Q-Moulvir Bazar (RHD) Road (Ch. 1000 - 2000m) Road ID:173363001 [JALDHAKA]. Dist.Nilphamari. T/ID No. 198522</t>
  </si>
  <si>
    <t>08.08.2018</t>
  </si>
  <si>
    <t>13.08.2019</t>
  </si>
  <si>
    <t>Improvement of Jaldhaka Hat G.C-Mirgonj U.P. H/Q Via Kathali U.P. Road (Ch. 3466 - 5966m) Road ID:173363005 [JALDHAKA]. Dist.Nilphamari. T/ID No. 198517</t>
  </si>
  <si>
    <t>a) Improvement of Golmunda  U.P. to Bhabobchur Bazar Via Ghoramaga School and  dhar nodi Road (Ch. 4820 - 5820m) Road ID:173364043 [JALDHAKA]. b) Improvement of Shoulmari U.P.H/Q.- Ansar Hat Via Mohima BSC house Road (Ch. 00 - 1000m) Road ID:173364052 [JALDHAKA]. Dist.Nilphamari. T/ID No. 198527</t>
  </si>
  <si>
    <t>M/S. Maisha Enterprise,         Purbo Kukhapara, Nilphamari.</t>
  </si>
  <si>
    <t>ms.maishaenterprise2018@gmail.com</t>
  </si>
  <si>
    <t>a) Improvement of Haroa shimulbari Chowpoty to Adrso para primary School Road (Ch. 00 - 1260m) Road ID: 173365079 [JALDHAKA]. b) Improvement of Dauwabari UP - Buritista River via Shedarsori Road (Ch. 00 - 1000m) Road ID: 173365097 [JALDHAKA]. Dist.Nilphamari. T/ID No. 198523</t>
  </si>
  <si>
    <t>13.08.2018</t>
  </si>
  <si>
    <t>Improvement of Razar hat G.C-Jaldhaka Rangpur RHW at Baroghat Road (Ch. 959 - 1959m) Road ID: 173362008 [JALDHAKA]. Dist.Nilphamari. T/ID No. 198526</t>
  </si>
  <si>
    <t>Md. Khairul Kabir Rana,      S.M.C Road, Guptapara, Rangpur.</t>
  </si>
  <si>
    <t>a)` Improvement of Sonaroy U.P.(Khairat Nagar Rail Bazar) to Fakirgonj Bazar Road (Ch. 00 - 1500m ) Road ID:173643039 [NILPHAMARI-S]. b)` Improvement of Sonaroy U.P Zakirgonjhat -  Camperhat via Chakdubulia High Schoo Road (Ch. 00 - 1050m) Road ID:173643022 [NILPHAMARI-S]. Dist.Nilphamari. T/ID No. 198516</t>
  </si>
  <si>
    <t>09.10.2018</t>
  </si>
  <si>
    <t>14.10.2019</t>
  </si>
  <si>
    <t>M/S. Mohoshena Enterprise,    Pro. Md. Mahabubul Alam, Monshapara, Nilphamari.</t>
  </si>
  <si>
    <t>ms.mohesenaenterprise@gmail.com</t>
  </si>
  <si>
    <t>Improvement of Jaldhaka Domar RHD – Shimulbari UP H/Q via Dharmapal Road (Ch. 1500-1896, 1903-4910, 5659-5925 &amp; 5938-6195m) Road ID No. 173363003  [Jaldhaka] Dist.Nilphamari. T/ID No. 230295</t>
  </si>
  <si>
    <t>14.01.2019</t>
  </si>
  <si>
    <t>M/S. Rostom Ali Sarker,      Kanialkhata, Barobari, Sadar, Nilphamari.</t>
  </si>
  <si>
    <t>rostom3046@gmail.com</t>
  </si>
  <si>
    <t>A). Improvement of UZR-1 at Belpukur - Ghonpara Road (Ch. 00-1485m) ID No. 173854021  B). Improvement of Saidpur Rangpur NHW – Bagdokra Primary School Road (Ch. 1470-1850m) ID No. 173854003, [Sayedpur] Dist.Nilphamari. T/ID No. 230294</t>
  </si>
  <si>
    <t>30.07.2020</t>
  </si>
  <si>
    <t>M/S. Sagor And Co.          Chotokhata, Dalia, Dimla, Nilphamari.</t>
  </si>
  <si>
    <t>sagorandco@gmail.com</t>
  </si>
  <si>
    <t>Improvement of Tunihat – Dumnir kura Road (Ch. 00-880m) ID No. 173124072 [Dimla] Dist. Nilphamari. T/ID No. 230301</t>
  </si>
  <si>
    <t>11.02.2019</t>
  </si>
  <si>
    <t>18.01.2020</t>
  </si>
  <si>
    <t>Md. Ruknuzzaman Sarkar,    Collegepara, Nilphamari.</t>
  </si>
  <si>
    <t>Improvement of Jaldhaka Tengonmari RHW Road Chanderdhar via Rahminia Bazar Road (Ch. 500-2000m) Road ID No. 173364001 [Jaldhaka] Dist.Nilphamari. T/ID No. 230297</t>
  </si>
  <si>
    <t>29.01.2019</t>
  </si>
  <si>
    <t>Md. Nasimul Akram, Chikonmati, Domar, Nilphamari.</t>
  </si>
  <si>
    <t>ekram123dhonipara@gmail.com</t>
  </si>
  <si>
    <t>A). Improvement of Nayani Bugdokra Shemultoly GPS – UZR/2007 at Panga high school via RHD road at Signboard bazar Road (Ch. 3000-4000m) Road ID No. 173154021  B). Improvement of Chilahati GC UZR/2002 – Gosaigonj Fulbari Road via Samsul Haque Pramanik House Road (Ch. 00-2150m) Road ID No. 173154060 [Domar] Dist.Nilphamari. T/ID No. 230293</t>
  </si>
  <si>
    <t>16.01.2019</t>
  </si>
  <si>
    <t>Md. Rukunuzzaman Sarkar, Collegepara, Nilphamari.</t>
  </si>
  <si>
    <t>Improvement of Ranchandi UP Office- Bazedumuria Mather Bazar Via Bangla Bazar Road (Ch. 800-1816m) Road ID No. 173453009 [Kishoregonj], Dist.Nilphamari. T/ID No. 253823</t>
  </si>
  <si>
    <t>14.02.2019</t>
  </si>
  <si>
    <t>Md. Abdussattar,             Collegepara, Nilphamari.</t>
  </si>
  <si>
    <t>abdussatar086@gmail.com</t>
  </si>
  <si>
    <t>Improvement of Choraikhola bazar-Coranipara Computer bazar Road (Ch.00-1650m) Road ID No. 173645034 [Nilphamari Sadar], Dist. Nilphamari. T/ID No. 253825</t>
  </si>
  <si>
    <t>18.02.2019</t>
  </si>
  <si>
    <t>A). Improvement of Netai UP Hazirhat – Tripathi Sumsul Ulum Madrasha – Holai Sarker Ghat via Freedom Fighter Tajul Islam house Road (Ch. 00-700m) ID No. 173455119  B)  Improvement of Netherer Bazar – Sukandanger hat via Zia para Road (Ch. 1000-2000m) ID No. 173455051 [Kishoregonj]  Dist: Nilphamari. T/ID No. 253822</t>
  </si>
  <si>
    <t>20.02.2019</t>
  </si>
  <si>
    <t>M/S. Maisha Enterprise,           Purbo Kukhapara, Nilphamari.</t>
  </si>
  <si>
    <t>A). Improvement of Pirer Hat – Garagram Dola R&amp;H Road (Ch. 3300-4300m) ID No. 173454014 [Kishoregonj]  Dist:Nilphamari.  T/ID No. 253824</t>
  </si>
  <si>
    <t>25.01.2020</t>
  </si>
  <si>
    <t>M/S. Mohshena Enterprise,   Pro: Md. Mahabubul Alam,    Monshapara, Nilphamari.</t>
  </si>
  <si>
    <t>A). Improvement of Kishoregonj UPZ H/Q – Babrijhar GC (Kishoreganj Part) Road (Ch. 3750-5550m) ID No. 173452003  B). Improvement of Garagram DC More RHD – Kaimari GC at Bodir Kachari Road (Ch. 4650-5650m) ID No. 173452006 [Kishoregonj] Dist:Nilphamari. T/ID No. 253815</t>
  </si>
  <si>
    <t>24.03.2020</t>
  </si>
  <si>
    <t>M/S. Mohshena Enterprise,     Pro: Md. Mahabubul Alam,     Monshapara, Nilphamari.</t>
  </si>
  <si>
    <t>A). Improvement of Ramgonj G.C to Achintola Bazar near R&amp;H road via – Kokoi GPS Road (Ch. 2400-4700m) ID No. 173643027  B). Improvement of Goregram UP at Manik Bazar – Bhobanigonj GC via Dhopadanga Road (Ch. 1000-3250m) ID No. 173643030 [Nilphamari Sadar] Dist: Nilphamari. T/ID No. 253820</t>
  </si>
  <si>
    <t>Shah Md. Anwar Hossain, Zila Parishad Market, Chowrangir More, Nilphamari.</t>
  </si>
  <si>
    <t>A). Improvement of Hatibanda Bazar – Gabertol bazar Road (Ch. 00-1600m) ID No. 173644055  B). Improvement of Phachamatha– Panchapukur at Khular more – Borobari via Kanialkhatha Dhakil Madrasha Road (Ch. 00-2050m) ID No. 173644069  C). Improvement of Tupamri mollor danga bazar Rice mill to Ramnagar UP via Samsul Mohazon House Road (Ch. 00-2350m) ID No. 173644077 [Nilphamari Sadar] Dist: Nilphamari. T/ID No. 253816</t>
  </si>
  <si>
    <t>24.03.2019</t>
  </si>
  <si>
    <t>29.03.2020</t>
  </si>
  <si>
    <t>A). Improvement of Tupamari UP – Kachary hat (Palasbari) Road (Ch. 00-2480m) ID No. 173643014  B). Improvement of Nilphamari HQ at Pourashava Border – Ramkala hat via Debirdanga Bazar Road (Ch. 2960-4415m) ID No. 173643026  [Nilphamari Sadar] Dist: Nilphamari. T/ID No. 253821</t>
  </si>
  <si>
    <t>M/S. Noel Enterprise,         Nilprotivapara, Nilphamari.</t>
  </si>
  <si>
    <t>msnoilenterprise@gmail.com</t>
  </si>
  <si>
    <t>A). Improvement of Itakhola UP–Gabertol Bazar via Chairman’s house Road (Ch. 1800-3060m) ID No. 173643040   B). Improvement of Ramnagar UP (Kachari bazar) – UZR at Duhuli Bazar via Bahali para GPS Road (Ch. 00-1475m) ID No. 173643059  [Nilphamari Sadar] Dist: Nilphamari. T/ID No. 253818</t>
  </si>
  <si>
    <t>27.03.2019</t>
  </si>
  <si>
    <t>M/S. Fahim Enterprise               Shahipara, Nilphamari.</t>
  </si>
  <si>
    <t>msfahimenterprise123@gmail.com</t>
  </si>
  <si>
    <t>(a) Improvement of Dimla Niz Para pucca road Shalhati Bazar (Ch. 00 – 1000m), ID No. 173125050  (b) Improvement of Old Thana - Dimla Union Health Clinic (Ramdanga) Road (Ch. 00 – 1000m), ID No. 173125120   [DIMLA] Dist.Nilphamari. T/ID No. 287953</t>
  </si>
  <si>
    <t>19.06.2019</t>
  </si>
  <si>
    <t>24.06.2020</t>
  </si>
  <si>
    <t>Improvement of Gomnati Bazar RHD road Thakurgonj hat GC road via ShishatolyGhat (Domar Part) Road (Ch. 1730-3730m). ID No- 173152015 [DOMAR]. Dist.Nilphamari. T/ID No. 287963</t>
  </si>
  <si>
    <t>M/S. Abu Taleb Milu                 Kaliganj, Lalmonirhat.</t>
  </si>
  <si>
    <t>Maintenance work Baburhat GC (Sardarhat) - Jaldhaka Dalia R&amp;H (Taltola) Via Nowtara Bazar ( Ch. 00-6062m).Road ID-173122015. [DIMLA], Dist: Nilphamari. T/ID No. 287962</t>
  </si>
  <si>
    <t>14.06.2019</t>
  </si>
  <si>
    <t xml:space="preserve">Shobuj Biplob Construction,           Dhap, Rangpur.  </t>
  </si>
  <si>
    <t>mrs.shobujbiplobconstruction@gmail.com</t>
  </si>
  <si>
    <t>Improvement of Magura UP Office - Garagramhat via Thataripara Road (Ch. 00-295 &amp; 798-1341m) ID No. 173453024  [KISHOREGONJ], Dist.Nilphamari. T/ID No. 295910</t>
  </si>
  <si>
    <t>28.05.2019</t>
  </si>
  <si>
    <t>03.06.2020</t>
  </si>
  <si>
    <t>Md. Nasimul Ekram, Chikonmati, Domar, Nilphamari.</t>
  </si>
  <si>
    <t>Improvement of Shahid Zia UZR/2007 road Chowrangi Bazar UZR/2001 road via Mouza Gomnati GPS. (IVR-B) Road (Ch. 00-2350m). ID No- 173155078.[Domar]. Dist.Nilphamari. T/ID No. 287961</t>
  </si>
  <si>
    <t>14.07.2019</t>
  </si>
  <si>
    <t>Md. Khairul Kabir Rana              SMC Road, Guptapara, Rangpur.</t>
  </si>
  <si>
    <t>A). Improvement of NHW at Changmari Bazar Porarhat GC Road (Ch. 1153-3153m). ID No-173852012. [Sayedpur] B) Improvement of Porarhat GC NHW at Shaskandar More Road (Ch. 00-955m). ID No-173852006.(Salvage cost.-16569.00) [Sayedpur] C)  Improvement of Hazarirhat GC â NHW at Chikli Bazar via Changmari Road (Ch. 3000-5130m). ID No- 173852010. [Sayedpur], Dist.Nilphamari. T/ID No. 281928</t>
  </si>
  <si>
    <t>01.07.2019</t>
  </si>
  <si>
    <t>14.09.2020</t>
  </si>
  <si>
    <t>Construction of 60.00m Long RCC Grider Bridge on Pathanpara sanar Banar chowpoti to Rajbari GPS Via Manikpir Road at ch. 1750m. Road ID no- 173364017. [JALDHAKA], Dist.Nilphamari. T/ID No. 292994</t>
  </si>
  <si>
    <t>10.07.2019</t>
  </si>
  <si>
    <t>14.10.2020</t>
  </si>
  <si>
    <t>Shah Md. Anwar Hossain JV                     Chowrangir more, Nilphamari.</t>
  </si>
  <si>
    <t>jvazirshahanwar2019@gmail.com</t>
  </si>
  <si>
    <t>Construction of 60.00m Long RCC Grider Bridge on Shoulmari UP – Jaldhaka – Kaimari GC Pucca road at Takkar More Via Kalir than Road at ch. 740m. Road ID no- 173364042. [JALDHAKA] Dist.Nilphamari. T/ID No. 292995</t>
  </si>
  <si>
    <t>Md. Nazir Hossain, Nilphamari.</t>
  </si>
  <si>
    <t>mdnazirhossain123@gmail.com</t>
  </si>
  <si>
    <t>Md. Khairul Kabir Rana,                 SMC Road, Guptapara, Rangpur.</t>
  </si>
  <si>
    <t>Improvement of Sonarai Hat RHD road Basunia Hat GC via Sonarai UPC Road (Ch. 6200-9200m). ID No- 173152013.[Domar]. Dist.Nilphamari. T/ID No. 287960</t>
  </si>
  <si>
    <t>Md. Alomgir Hossain,  Debigonj, Panchagarh.</t>
  </si>
  <si>
    <t>alamgirdebiganj@gmail.com</t>
  </si>
  <si>
    <t>A). Improvement of Burerdoba UZR – PanaSarker hat via ShadhurAsram Road (Ch. 1000–2000m). ID No- 173154031 [Domar] B).  Improvement of ChilayPagla bazar at RHD road – Domar RHD road via BoroRauta GPS Road (Ch. 1530-2890m). ID No- 173154024. [DOMAR] Dist.Nilphamari. T/ID No. 287956</t>
  </si>
  <si>
    <t>25.07.2019</t>
  </si>
  <si>
    <t>31.07.2020</t>
  </si>
  <si>
    <t>A). Improvement of Chandinapara UZR to Boragari High School via Chekadara WCS regulator (IVR-B) Road (Ch. 1200-2142m). ID No- 173155039. [Domar]  B). Improvement of Domar Ban Bibhag   Boragari High School Road (Ch. 00-1480m). ID No- 173155047 [DOMAR] Dist.Nilphamari. T/ID No. 287958</t>
  </si>
  <si>
    <t>Ms. Hasu Enterprise,                Nilprotiva Para, Sadar, Nilphamari.</t>
  </si>
  <si>
    <t>babul123alom@gmail.com</t>
  </si>
  <si>
    <t>(a) Improvement of Pathanpara sanar Banar chowpoti to Rajbari GPS Via Manikpir road (Ch. 500 – 1265m), Road ID No: 173364017 [JALDHAKA]. Dist. Nilphamari. T/ID No. 305901</t>
  </si>
  <si>
    <t>25.08.2019</t>
  </si>
  <si>
    <t>Improvement of Mirgonj hat GC Jaldhaka-Domar RHW (Kaligonj Klinic) Via Shimulbari Asrayan Project (Ch. 3850 – 5492m), Road ID No:173362010 [JALDHAKA] Dist.Nilphamari. T/ID No. 305902</t>
  </si>
  <si>
    <t>03.09.2019</t>
  </si>
  <si>
    <t>08.09.2020</t>
  </si>
  <si>
    <t>Md. Hamidul Islam,              East Kukhapara, Nilphamari.</t>
  </si>
  <si>
    <t>hamidulcnb@yahoo.com</t>
  </si>
  <si>
    <t>Improvement of Mirgonj U.P. H/Q-Baruband Bazar. Road (Ch. 1000 - 1981m), Upazila- Jaldhaka, Distric: Nilphamari, Road ID: 173363006, T/ID No. 333412</t>
  </si>
  <si>
    <t>30.09.2019</t>
  </si>
  <si>
    <t>04.07.2020</t>
  </si>
  <si>
    <t>M/S. Rana Enterprise                   Fultola, Sadar, Nilphamari.</t>
  </si>
  <si>
    <t>masudnil0373@gmail.com</t>
  </si>
  <si>
    <t>Maintenance work of Forkania Madrashahat - NHW via Dholagach Pry. School Road (Ch. 00-3456m). Upazila-Sayedpur, Distric: Nilphamari, Road ID: 173854071, T/ID No. 333413</t>
  </si>
  <si>
    <t>M/S. Mohesena Enterprise, Monshapara, Nilphamari.</t>
  </si>
  <si>
    <t>Improvement of Uttara EPZ – Basuniapara via Basuniapara Choto Sangalshi mouza Road (Ch. 00-1610m) ID No- 173644094   [Nilphamari Sadar], Dist.Nilphamari. T/ID No. 349096</t>
  </si>
  <si>
    <t>01.01.2020</t>
  </si>
  <si>
    <t>06.01.2021</t>
  </si>
  <si>
    <t>Improvement of Chander hat R&amp;H road to Khamat para Govt. Pry. School Road (Ch. 00-1250m) ID No- 173644086   [Nilphamari Sadar], Dist.Nilphamari. T/ID No. 349097</t>
  </si>
  <si>
    <t>Shah Md. Anwar Hossain, Zila Parishad Market, Nilphamari.</t>
  </si>
  <si>
    <t>Construction of Widening work for Kallabari Hat-Nitai U.P Office Road (Ch. 00-7206m), Road ID: 173453003,Upazila-Kishoregonj, Distric: Nilphamari, T/ID No. 333414</t>
  </si>
  <si>
    <t>02.12.2019</t>
  </si>
  <si>
    <t>Md.Hamidul Islam, East Kukapara, Nilphamari.</t>
  </si>
  <si>
    <t>Improvement of Kishoreganj Tangonmari RHD road at Monthona GPS more to Eidgahmat RHD road via H/O Mojibor (Ch. 00-775m) New ID No- 173455113. (Old ID No- 173455120), [KISHOREGONJ], District: Nilphamari,  T/ID No. 390559</t>
  </si>
  <si>
    <t>16.04.2020</t>
  </si>
  <si>
    <t>SM Shofiqul Alam, Shaheed Ali Hossain Road, Nilphamari.</t>
  </si>
  <si>
    <t>ishafikulm@yahoo.com</t>
  </si>
  <si>
    <t>Construction of 70.00m Long RCC variable Depth Girder Bridge on Goregram Union at Bhobanigonj GC-Mollikadoh (Club Bazar) Road at Ch. 2250m. (Road ID No: 173644066) under Upazila- Sadar, District Nilphamari. T/ID No. 402808</t>
  </si>
  <si>
    <t>Md. Khairul Kabir Rana                SMC Road, Guptapara, Rangpur.</t>
  </si>
  <si>
    <t>Construction of 40.00m PC Girder Bridge on Panchapukur U.P to Chinirkutir hat over Jamunessori River Road at Ch. 7000m (New Road: Uttarashosi at Abtaber more Chinirkutir hat at Ch. 2800m). (Road ID No: 173644056), under Upazila- Sadar, District Nilphamari. T/ID- 402807</t>
  </si>
  <si>
    <t>M/S. Zahurul Haque Dulal, Ghoshpara, Sadar, Kurigram.</t>
  </si>
  <si>
    <t>Improvement of Sonakhuli high School – Vendabari Road Ch: 00m – 2155m Under Upazila: Dimla, District: Nilphamari (Road ID: 173124083),</t>
  </si>
  <si>
    <t>Improvement of  Nawtara U.P Office - Motirbazar Rd. road Ch: 950m – 3250m Under Upazila: Dimla, District: Nilphamari (Road ID: 173123014),</t>
  </si>
  <si>
    <t>Improvement of Dakhin Sonakhuti – Dalia Taltola road Ch: 2150m – 3650m Under Upazila: Dimla, District: Nilphamari (Road ID: 173124012),</t>
  </si>
  <si>
    <t>Ranibow Enterprise, Khaga Khari Bari, Dimla, Nilphamari.</t>
  </si>
  <si>
    <t>rainbowdimla@gmail.com</t>
  </si>
  <si>
    <t>Improvement of HBB Road on Sovangong Bazar – Astaf Ali House via Azgar rice mill road, under Balapara union Ch: 330m – 1385m Under Upazila: Dimla, District: Nilphamari (Road ID: 173125117),</t>
  </si>
  <si>
    <t>Improvement of Bituminous carpeting Road on Gabroli RNGPS-Tin Babul House via Rath Bazar Road at Ch.1000.0m-2650.0m. Under Jaldhaka Upazila, District. Nilphamari. Road ID No. 173365087 [Jaldhaka]</t>
  </si>
  <si>
    <t>09.07.2019</t>
  </si>
  <si>
    <t>M/S. Mishuk Enterprise, Food Office Road, Nilphamari.</t>
  </si>
  <si>
    <t>muhaautoricemills@gmail.com</t>
  </si>
  <si>
    <t>Improvement of Butuminus carpeting Road of Dimla U.P (Petrol Pump) - Nizpara bazar Rd. at Ch. 2255 - 4164m, under Dimla Upazila, Dist. Nilphamari. ID No. 173123002</t>
  </si>
  <si>
    <t>07.08.2019</t>
  </si>
  <si>
    <t>JV of SA-FE, Shahipara, Nilphamari.</t>
  </si>
  <si>
    <t>jvsafenilphamari2018@gmail.com</t>
  </si>
  <si>
    <t>Improvement of Bituminous carpeting Road on Ullarmore to Rahmangonj Bazar Road Under Gayabari Union at Ch. 0.00-2490m. Under Dimla Upazila, District. Nilphamari. Road ID No. 173124093 [DIMLA]</t>
  </si>
  <si>
    <t>Shah Md. Anwar Hossain, Shahipara, Nilphamari.</t>
  </si>
  <si>
    <t>Md. Mojaffar Hossain, Babupara, Nilphamari.</t>
  </si>
  <si>
    <t>MH Corporation &amp; Mainuddin JVAC, Boda, Panchagarh.</t>
  </si>
  <si>
    <t>mainmostak2020@gmail.com</t>
  </si>
  <si>
    <t>Improvement of Dokhin Sonakhuli- Vajonchur via Khamatpara Road. Ch.1000.00m-3040.00m Under Upazila Dimla, District Nilphamari. [Road ID 173124082],</t>
  </si>
  <si>
    <t>23.01.2022</t>
  </si>
  <si>
    <t>MH Corporation, Pro. Md. Mostak Hossain, Boda, Panchagarh.</t>
  </si>
  <si>
    <t>main2020@gmail.com</t>
  </si>
  <si>
    <t>Md. Mainuddin, Pro. Md. Mainuddin, Boda, Panchagarh.</t>
  </si>
  <si>
    <t>mostak2020@gmal.com</t>
  </si>
  <si>
    <t>M/S. Babro &amp; Sons, Panchagarh Road, Thakurgaon.</t>
  </si>
  <si>
    <t>babortraders.sons@gmail.com</t>
  </si>
  <si>
    <t>Improvement of Kakina Chapani Madrasha-Tista Main Canal Road. Ch. 0.00m-1783.00m Under Upazila Dimla, District Nilphamari. [Road ID 173125089],</t>
  </si>
  <si>
    <t>02.01.2022</t>
  </si>
  <si>
    <t>Sha Md.Anwar Hossain, office:202/203 Zila Parishad Market-(1st Floor), Chowrangi more,Nilphamari.</t>
  </si>
  <si>
    <t>Rehabilitation of Baburhat G.C-Boragari R&amp;H(Dimla Part) Road at Ch.0+000Km to 5+000km under Dimla Upazila,District.Nilphamari. ID No. 173152007,</t>
  </si>
  <si>
    <t>Mogni Md. Mashudul Alam, Kanialkhata, Sadar, Nilphamari.</t>
  </si>
  <si>
    <t>mmmssudulalam@gmail.com</t>
  </si>
  <si>
    <t>Rehabilitation of NHW near Majhapara-Hazarihat GC road at Ch. 0+000 to 2+340km. ID No. 173852005, Upazila- [SAYEDPUR],</t>
  </si>
  <si>
    <t>08.01.2020</t>
  </si>
  <si>
    <t>12.07.2020</t>
  </si>
  <si>
    <t>M/S. Islam Brothers Ltd - , M/S. Keya Bakery &amp; Confectionary Joint Venture, Munshi Para, Nilphamari.</t>
  </si>
  <si>
    <t>ibkbc2019@gmail.com</t>
  </si>
  <si>
    <t>Rehabilitation of Nilphamari R&amp;H road at Pachmatha- Panchapukur GC road at Ch. 0+000 to 6+860km. ID No. 173642004, Upazila- [SADAR], District-Nilphamri, (Salvaged Amount: Tk. 27,23,670.00)</t>
  </si>
  <si>
    <t>05.09.2019</t>
  </si>
  <si>
    <t>Rehabilitation of Shahid Zia Sarak at Motukpur RHD to Gomnati bazar R&amp;H road at Ch. 0+000 to 12+400km. ID No. 173152007Upazila- [DOMAR], District-Nilphamri,</t>
  </si>
  <si>
    <t>04.12.2020</t>
  </si>
  <si>
    <t>(a) Improvement of Panchapukur UP (Kodomtoli Bridge) – Duhuli Bazar Road (Ch. 1000-1890m) (b) Construction of 03 no. (Size 0.625x0.600m) Culvert at Ch. 1135m, 1325m &amp; 1381m on the same road  [NILPHAMARI-S]</t>
  </si>
  <si>
    <t>31.08.2020</t>
  </si>
  <si>
    <t>(a) Improvement of Nilshagor Canal Moidan - Jaimair Profaser House via Azad Principal House  Road (ch. 00 - 1282m) (b) Construction of 02 no (Size 0.625 x 0.600m) Culvert at ch. 40m &amp; 211m on the same road, (c) Construction of 01 no (Size 3.00 x 2.00m) RCC Box Culvert  at ch. 0.435m on the same road, Road ID: 173365125, Upazila-Jaldhaka, District-Nilphamari.</t>
  </si>
  <si>
    <t>Nur Traders, Shibgonj, Thakurgaon.</t>
  </si>
  <si>
    <t>al.muhaymin.egp@gmail.com</t>
  </si>
  <si>
    <t>Improvement of Magura Bolapara RDRS Bridge-Sairagandha Road. (Ch. 00m-500m) ID No. 173455014 [Kishoregonj]</t>
  </si>
  <si>
    <t>19.08.2019</t>
  </si>
  <si>
    <t>Imdadul Haque Milon, Kukhapara, Sadar, Nilphamari.</t>
  </si>
  <si>
    <t>mehmilon831@gmail.com</t>
  </si>
  <si>
    <t>a)’Improvement of Bahagili Hulkutia Treepathi to H/O Mahtab Road (Ch. 00-848m), b)   Construction of 02 no.(Size. 0.625x0.600m) Culvert at ch. 15m &amp; 295m on the same road.Road Id No.173455063. [KISHOREGONJ], District: Nilphamari,</t>
  </si>
  <si>
    <t>22.01.2020</t>
  </si>
  <si>
    <t>1. Improvement of Jaldhaka-Dimla R&amp;H Road (Near the H/O Sanwra) to Rafiqul House at Ch. 0+000 to 0+660km Mouza Baburhat under Dimla Union, Upazila- Dimla, Dist. Nilphamari. (ID No. 173125105) 2. Improvement of Dimla-Dalia Road (Near the H/O Rashid) to Baburhat-Kamarerdanga Road (Near the H/O Kashem) Under Dimla Union, at Ch. 0+000 to 1+025km Mouza Baburhat under Dimla Union, Upazila- Dimla, Dist. Nilphamari. (ID No. 173125108)</t>
  </si>
  <si>
    <t>12.08.2020</t>
  </si>
  <si>
    <t>M/S. Nishi Enterprise, Baburhat, Dimla, Nilphamari.</t>
  </si>
  <si>
    <t>msnishienterprise14@yahoo.com</t>
  </si>
  <si>
    <t>Improvement of Baburhat – Kamarerdanga Road (Near the H/O Mahikul) to Jaldhaka – Dimla R&amp;H road (Noear the H/O Samsul) Under Dimla Union at Ch. 0+000 to 0+675km Under dimla Union, Upazila- Dimla, Dist: Nilphamari. (Road ID No. 173125104)</t>
  </si>
  <si>
    <t>Shah Md. Anwar Hossain, Zila Porishad Market, Nilphamari.</t>
  </si>
  <si>
    <t>1). Re-Construction of Bahagili Up office to Kishoreganj RHD. At Hospital Bridge from Ch. 2+185 to 2+856km under Upazila- Kishoreganj, Dist. Nilphamari. (ID No. 173453008) 2). Construction of Kishoreganj Petrol Pump RHD. Road-WDB Canal Bridge from Ch. 0+000 to 0+578km under Upazila- Kishoreganj, Dist. Nilphamari. (ID No. 173455121) [KISHOREGONJ]</t>
  </si>
  <si>
    <t>M/S. Hashu Enterprise, Nilprotivapara, Nilphamari.</t>
  </si>
  <si>
    <t>Improvement of road from Kishoregonj Dack Bangla-Upazila H/Q Pucca road Keshiba at Ch. 0+000 to 0+715km Under Upazila- Kishoreganj, Dist: Nilphamari. (Road ID No. 173454035),</t>
  </si>
  <si>
    <t>Improvement of Sardarhat Pucca Rd-Pacharhat Under Dimla Union at Ch. 0+000 to 1+000km Under dimla Union, Upazila- Dimla, Dist: Nilphamari. (Road ID No. 173125001),</t>
  </si>
  <si>
    <t>kundu Shar Bitan, Purbo Kukhapara, Nilphamari.</t>
  </si>
  <si>
    <t>kundu777123@gmail.com</t>
  </si>
  <si>
    <t>Construction of Public 2 Nos Toilet at Kishoreganj, under-Kishoreganj Upazila, Dist: Nilphamari.</t>
  </si>
  <si>
    <t>29.12.2020</t>
  </si>
  <si>
    <t xml:space="preserve">Md.Mostafizur Rahman,Jv,old hospital road,Nilphamri            </t>
  </si>
  <si>
    <t>dabluataur644@gmail.com</t>
  </si>
  <si>
    <t>1. Improvement of Nilphamari - Saidpur R &amp; H at Textile mill - Babrijar G.C from Ch.00+00 to 4+954 km upazila- Sadar, Dist.-Nilphamari. (ID- 173642003), 2. Improvement of Nilphamari (LSD Godown) - Ramgonj  G.C  from ch.0 +00 to 7+452 km. under upazila- Sadar, Dist.-Nilphamari.. (ID- 173642005, 3. Improvement of Porarhat GC - Nilphamari - Domar R&amp;H road at Hortokitola Bazar via Baruahat - Pular hat - Chowra hat - Taranibari Rail station road  from ch.23+200 km  to 31+300 km under upazila- Sadar, Dist.-Nilphamari. (ID- 173642019), 4. Improvement of Jaldhaka domar RHW choupathi-Tangonmari hat G.C.Ch. 00-17800 m Jaldhaka Nilphamari (ID- 173362003) &amp; 5. Improvement of Shutibarihat G.C-Kakra Chowpathi R&amp;H Rd. at (ch. 0+000km to 12+974 km) under Dimla upazila, Dist: Nilphamari. (ID- 173122006) (Total Cost of Salvage Materials: Tk.  99,95,395.00),</t>
  </si>
  <si>
    <t>06.12.2021</t>
  </si>
  <si>
    <t>Improvement of Goregram UP - Bhabanigonj GC via Majpara madrasha road from Ch: 00m to 8140m under Sadar Upazila(Road ID No.173643008),District-Nilphamari.</t>
  </si>
  <si>
    <t>26.07.2021</t>
  </si>
  <si>
    <t>25.01.2022</t>
  </si>
  <si>
    <t xml:space="preserve">Md.Mostafizur Rahman,old hospital road,Nilphamri            </t>
  </si>
  <si>
    <t>Periodic Maintenance of Paschimchatnay U.P Office-Sovangonj bazar Road  from Ch. 00m-3491m. (Road ID-173123008)  [Dimla], Nilphamari.</t>
  </si>
  <si>
    <t>24.11.2020</t>
  </si>
  <si>
    <t>13.02.2021</t>
  </si>
  <si>
    <t>Golap Rabbani, Sharkar Para, Nilphamari.</t>
  </si>
  <si>
    <t>golaprabbani123@gmail.com</t>
  </si>
  <si>
    <t>Rehabilitationof Garagram DC More RHD.- Kaimari GC at Bodir Kachari Road from Ch. 00m-1209m. (Road ID-173452006)  [Kishoregonj], Nilphamari.</t>
  </si>
  <si>
    <t>Md. Kholilur Rahman, Shahipara, Nilphamari.</t>
  </si>
  <si>
    <t>nilkhalilurrahman2017@gmail.com</t>
  </si>
  <si>
    <t>Rehabilitation of 1 No. 2 Vent 3.00m x 2.00m RCC Box Culvert  on Tengonmari hat G.C-Jaldhaka Rangpur RHW at Changmari Via Rahaminia Bazar Road at Ch. 1340m. (Road ID-173362006) [Jaldhaka], Nilphamari.</t>
  </si>
  <si>
    <t>A.B. Enterprise, Eidgah Bosti, Sadar, Dinajpur.</t>
  </si>
  <si>
    <t>abenterprise1976@gmail.com</t>
  </si>
  <si>
    <t>Rehabilitation of 1 No. 2 Vent 3.00X2.00m RCC Box Culvert on Kanchan Para Sartroshal  via Sartroshal Beel Road at Ch. 1800m. (Road ID-173644018)  [Nilphamari-S], Nilphamari.</t>
  </si>
  <si>
    <t>M/S. Nasimul Akram, Chikonmati, Domar, Nilphamari,</t>
  </si>
  <si>
    <t>Rehabilitation of Mirgonj Hat GC- Tinbot R&amp;H via shopon bazar &amp; kharkati bazar Road from Ch. 3105m-5600m. (Road ID-173362012)  [Jaldhaka], Nilphamari.</t>
  </si>
  <si>
    <t>Rehabilitation of Mirgonj Hat GC-  Tinbot R&amp;H via shopon bazar &amp; kharkati bazar Road from Ch. 00m-3105m. (Road ID-173362012) [Jaldhaka], Nilphamari.</t>
  </si>
  <si>
    <t>05.03.2021</t>
  </si>
  <si>
    <t>Ferdous Ahamed, Collegp Road, Nilphamari.</t>
  </si>
  <si>
    <t>ferdousahamed2018@gmail.com</t>
  </si>
  <si>
    <t>Periodic Maintenance of  Porarhat GC - Nilphamari- Domar  R&amp;H road at Hortokilota bazar  via Baruahat - Puler hat - Chawra hat - Tarunibari Rail Station Road from Ch. 36087m-38320m. (Road ID-173642019) [Nilphamari-S], Nilphamari.</t>
  </si>
  <si>
    <t>Abu Bakker Siddique, Gobindonagar, Thakurgaon.</t>
  </si>
  <si>
    <t>abubakker.thakurgaon@gmail.com</t>
  </si>
  <si>
    <t>Periodic Maintenance of Tengonmari hat G.C-Jaldhaka Rangpur RHW at Changmari via Rahaminia Bazar Road  from Ch. 00m-3000m. (Road ID-173362006) [Jaldhaka], Nilphamari.</t>
  </si>
  <si>
    <t>Periodic Maintenance of R&amp;H (Dongerbazar)-Thakurgonj hat GC Via Dangarhat GC Road from Ch. 7474m-8750m. (Road ID-173122002)  [Dimla], Nilphamari.</t>
  </si>
  <si>
    <t>24.01.2021</t>
  </si>
  <si>
    <t>Most. Gofuran Nesa, Collegepara, Nilphamari.</t>
  </si>
  <si>
    <t>most.gofurannesa@gmail.com</t>
  </si>
  <si>
    <t>Periodic Maintenance of  Porarhat GC - Nilphamari- Domar  R&amp;H road at Hortokilota bazar  via Baruahat - Puler hat - Chawra hat - Tarunibari Rail Station Road from Ch. 31300m-33600m. (Road ID-173642019)  [Nilphamari-S], Nilphamari.</t>
  </si>
  <si>
    <t>22.11.2020</t>
  </si>
  <si>
    <t>28.03.2021</t>
  </si>
  <si>
    <t>Periodic Maintenance of Borovita GC-Koimari GC via Tatuar Barni (Kishoreganj Part) Road from Ch.00m-1950m. (Road ID-173452013) [Kishoregonj], Nilphamari.</t>
  </si>
  <si>
    <t>M/S. Razzque Traders, Dimla, Nilphamari.</t>
  </si>
  <si>
    <t>razzaquebd76@gmail.com</t>
  </si>
  <si>
    <t>Rehabilitation of Ambari hat GC to Jorabari UP office via Darikamari bazar &amp; Mirjaganj bazar upto Mirjaganj Railway station Road from Ch. 3000m-5100m. (Road ID-173155010)  [Domar], Nilphamari.</t>
  </si>
  <si>
    <t>26.02.2021</t>
  </si>
  <si>
    <t>Periodic Maintanance of Ambari hat GC to Jorabari UP office via Darikamari bazar &amp; Mirjaganj bazar upto Mirjaganj Railway station Road from Ch. 5100m-7150m. (Road ID-173155010) [Domar], Nilphamari.</t>
  </si>
  <si>
    <t>11.11.2020</t>
  </si>
  <si>
    <t>M/S. Mst. Sirin Akter, Sarkarpara, Thakurgaon.</t>
  </si>
  <si>
    <t>shirin4egp@gmail.com</t>
  </si>
  <si>
    <t>Periodic Maintenance of Tepakharibari U.P Office-Shutibarihat Road from Ch. 00m-2190m. (Road ID-173123016) [Dimla], Nilphamari.</t>
  </si>
  <si>
    <t>Md. Golam Rosul, Thakurgaon.</t>
  </si>
  <si>
    <t>golamrosul4egp@gmail.com</t>
  </si>
  <si>
    <t>Periodic Maintenance of Hazarihat GC – Kutirghat UZR-1 Road from Ch. 1264m-2331m. (Road ID-173854083) [Sayedpur], Nilphamari.</t>
  </si>
  <si>
    <t>M/S. SM Enterprise, Domar, Nilphamari.</t>
  </si>
  <si>
    <t>sm11enterprise22@gmail.com</t>
  </si>
  <si>
    <t>Rehabilitation of Ambari hat GC to Jorabari UP office via Darikamari bazar &amp; Mirjaganj bazar upto Mirjaganj Railway station Road from Ch. 00m-3000m. (Road ID-173155010 [Domar],Dist. Nilphamari.</t>
  </si>
  <si>
    <t>Md. Belal Hossain, Kukhapara, Nilphamari.</t>
  </si>
  <si>
    <t>belaljordorga@yahoo.com</t>
  </si>
  <si>
    <t>Periodic Maintenance of  Porarhat GC - Nilphamari- Domar  R&amp;H road at Hortokilota bazar  via Baruahat - Puler hat - Chawra hat - Tarunibari Rail Station Road from Ch. 33600m-36087m. (Road ID-173642019) [Nilphamari-S], Nilphamari.</t>
  </si>
  <si>
    <t>17.03.2021</t>
  </si>
  <si>
    <t>Dawan Shaikot Ahmed, Thanapara, Nilphamari.</t>
  </si>
  <si>
    <t>dewanshaikotahmed@gmail.com</t>
  </si>
  <si>
    <t>Rehabilitation of 1 No. Single Vent 1.50x1.50 RCC Box Culvert on Forkania Madrashahat-NHW via Dholagach Pry. School Road at Ch. 350m. (Road ID-173854071) [Sayedpur], Nilphamari.</t>
  </si>
  <si>
    <t>Rehabilitation of 1 No. Single Vent 3.00m x 2.00m RCC Box Culvert  on Mirgonj Hat GC-  Tinbot R&amp;H via shopon bazar &amp; kharkati bazar Road at Ch. 2553m. (Road ID-173362012)   [Jaldhaka], Nilphamari.</t>
  </si>
  <si>
    <t>M/S. Alif Traders, Kajirhat, Jaldhaka, Nilphamari.</t>
  </si>
  <si>
    <t>354mostafa@gmail.com</t>
  </si>
  <si>
    <t>Rehabilitation of 1 No. Single Vent 2.00 X 1.50m RCC Box Culvert (W=4.88) on Goregram U.P to Chowrabaragacha U.P Road at Ch.3300m. (Road ID-173643024) [Nilphamari-S], Nilphamari.</t>
  </si>
  <si>
    <t>Periodic Maintenance of Kishoregonj Magura RHD. Road at WDB Canal bridge- -Gongipur GC Road from Ch. 10072m-12500m. (Road ID-173452005) [Kishoregonj], Nilphamari.</t>
  </si>
  <si>
    <t>M/S.Arman Enterprise, Nilprotiva Para, Nilphamari.</t>
  </si>
  <si>
    <t>mdarmanenterprise@gmail.com</t>
  </si>
  <si>
    <t>Rehabilitation of 1 No. Single Vent 2.50x2.00 RCC Box Culvert on Gomnati Bazar RHD road to Chilahati GC road via Ketkibari UPC Road at Ch.480m. (Road ID-173152014) [Domar], Nilphamari.</t>
  </si>
  <si>
    <t>12.02.2021</t>
  </si>
  <si>
    <t>M/S. Khan Steel, Sadar, Thakurgaon.</t>
  </si>
  <si>
    <t>khansteel.egp@gmail.com</t>
  </si>
  <si>
    <t>Periodic Maintenance of Hazarihat-Khalisha High School Road from Ch. 00m-1380m. (Road ID-173854015) [Sayedpur],Dist.Nilphamari</t>
  </si>
  <si>
    <t>Periodic Maintenance of Kakra bazar-Chapani Amtali Road from Ch.00m-1020m.(Road ID-173124013) [Dimla],Dist.Nilphamari</t>
  </si>
  <si>
    <t>Mir ANOWARUL islam,Old hospital road Nilphamari</t>
  </si>
  <si>
    <t>miranowarul1250@gmail.com</t>
  </si>
  <si>
    <t>Periodic Maintenance of Itakhola U.P. to R&amp;H road Hatibanda Bazar via Singdai GPS Road from Ch. 00m-1000m. (Road ID-173643042) [Nilphamari-S],</t>
  </si>
  <si>
    <t>8.11.2021</t>
  </si>
  <si>
    <t>Md. Jasir Uddin, Mathavanga, Jaldhaka, Nilphamari.</t>
  </si>
  <si>
    <t>jasir1950@gmail.com</t>
  </si>
  <si>
    <t>Periodic Maintenance of Jhunagachh Chapani U.P Office-Naotara bazar Road from Ch. 5500m-6205m. (Road ID-173123009) [Dimla], Nilphamari.</t>
  </si>
  <si>
    <t>Md. Lotfor Rahman, Cholaipotti, Dinajpur.</t>
  </si>
  <si>
    <t>lutforrahman.din@gmail.com</t>
  </si>
  <si>
    <t xml:space="preserve">Rehabilitation of 1 No. 2 Vent 3.00 X 2.00m RCC Box Culvert    (W=7.32) on Ramnagar GC-Nilphamari By-pass R&amp;H at Eidgah Maidan Road at Ch.1530m. (Road ID-173642007)  [Nilphamari-S], Nilphamari. </t>
  </si>
  <si>
    <t>M/S. Nishad Enterprise, Jaldhaka, Nilphamari.</t>
  </si>
  <si>
    <t>nisadenterprise78@gmail.com</t>
  </si>
  <si>
    <t xml:space="preserve">Rehabilitation of 1 No. Single Vent 3.00X2.00m RCC Box Culvert  (W=4.88m) on Kundapukur U.P to Shalhati Bazar near  R&amp;H Road at Ch. 1290m. (Road ID-173643037)  [Nilphamari-S], Nilphamari. </t>
  </si>
  <si>
    <t>05.02.2021</t>
  </si>
  <si>
    <t xml:space="preserve">Periodic Maintenance of Tengonmari hat G.C-Jaldhaka Rangpur RHW at Changmari Via Rahaminia Bazar Road from Ch. 3000m-6050m. (Road ID-173362006) [Jaldhaka], Nilphamari. </t>
  </si>
  <si>
    <t>M/S. Sunam Enterprise, 37/A, D/1, West Rampura, Dhaka.</t>
  </si>
  <si>
    <t>Periodic Maintenance of Kallabari Hat-Nitai U.P Office Road from Ch. 7206m-12521m. (Road ID-173453003) [Kishoregonj], Nilphamari.</t>
  </si>
  <si>
    <t>(1) Minor Maintenance of 7.90m RCC Box culvert on Baburhat G.C-Dilia R&amp;H Road Shutibari hat at Ch. 4947m. [Road ID No. 173122001], Upazila-Dimla, District-Nilphamari. (2) Minor Maintenance of 7.9m RCC Box culvert on Baburhat G.C-Dilia R&amp;H Road Shutibari hat at Ch. 4901m. [Road ID No. 173122001], Upazila--Dimla, District-Nilphamari. (3) Minor Maintenance of 4.40m Slab Culvert on R&amp;H (Dongerbazar)-Thakurgonj hat GC Via Dangarhat GC Rd. at ch. 392m. [Road ID No. 173122002], Upazila--Dimla, District-Nilphamari. (4) Minor Maintenance of 30m Long RCC Girder Bridge on Thakurgonj hat GC-Colonir hat GC Rd. at ch. 4190m. [Road ID No. 173122004], Upazila--Dimla, District-Nilphamari. (5) Minor Maintenance of 14.80m RCC Box Culvert on Domar GC – Chilahati GC road at Ch. 16258m. [Road ID No. 173152002], Upazila-Domar, District-Nilphamari. (6) Minor Maintenance of 20.8m RCC Girder Bridge on Domar GC – Chilahati GC road at Ch. 2045m. [Road ID No. 173152002], Upazila- Domar, District-Nilphamari. (7) Minor Maintenance of 9.95m RCC Box Culvert on Domar GC – Chilahati GC road at Ch. 7000m. [Road ID No. 173152002], Upazila- Domar, District-Nilphamari. (8) Minor Maintenance of 9.95m RCC Box Culvert on Domar GC – Chilahati GC road at Ch. 9692m. [Road ID No. 173152002], Upazila- Domar, District-Nilphamari.</t>
  </si>
  <si>
    <t>25.08.2020</t>
  </si>
  <si>
    <t>27.02.2021</t>
  </si>
  <si>
    <t>Md. Khairul Kabir Rana, SMC Road, Guptapara, Rangpur.</t>
  </si>
  <si>
    <t>(1) Minor Maintenance of 75.00m long RCC Girder Bridge on Baburhat GC Sardarhat-Jaldhaka Dalia R&amp;H Taltola via Nowtara Bazar Road at Chainage 5490m [Road ID No.173122015], Upazila-Dimla, District-Nilphamari. (2) Major Maintenance of 65.00m long RCC Girder Bridge on Babrizhar GC-Kachukata R&amp;H via Panchapukur GC Road at Chainage 2200m [Road ID No.173642008] Upazila-Nilphamari Sadar, District-Nilphamari. (3) Major Maintenance of 15.10m long RCC Box Culvert on Nilphamari to Bhabaniganj GC Road at Chainage 8090m [Road ID No.173642001] Upazila-Nilphamari Sadar, District-Nilphamari.</t>
  </si>
  <si>
    <t>(1) Minor Maintenance of 15.1m Box Culvert on Ramgonj  G.C -Nilphamari - Jaldhaka R&amp;H at Kachukata Bazar Road at Ch.200m. [Road ID No. 173642018], Upazila- Sadar, District-Nilphamari. (2) Minor Maintenance of 15.10m RCC Box Culvert on Ramgonj G.C -Nilphamari - Joldhaka R&amp;H at Kochukata Bazar Road at Ch.2906m. [Road ID No. 173642018], Upazila- Sadar, District-Nilphamari. (3) Minor Maintenance of 15.10m RCC Box Culvert on Ramgonj  G.C -Nilphamari - Jaldhaka R&amp;H at Kachukata Bazar Road at Ch.5829m. [Road ID No. 173642018], Upazila- Sadar, District-Nilphamari. (4) Minor Maintenance of 5.5m RCC Box Culvert on Ramgonj  G.C -Nilphamari - Joldhaka R&amp;H at Kochukata Bazar Road at Ch.8414m. [Road ID No. 173642018], Upazila- Sadar, District-Nilphamari. (5) Minor Maintenance of 20.00m RCC Girder Bridge on Ramgonj  G.C -Nilphamari - Jaldhaka R&amp;H at Kachukata Bazar Road at Ch.11849m. [Road ID No. 173642018], Upazila- Sadar, District-Nilphamari. (6) Minor Maintenance of 6.0m RCC Box Culvert on Porarhat GC - Nilphamari- Domar  R&amp;H road at Hortokilota bazar  via Baruahat - Puler hat - Chawra hat - Tarunibari Rail Station Road at Ch.2050m. [Road ID No. 173642019], Upazila- Sadar a, District-Nilphamari. (7) Minor Maintenance of 9.10m RCC Box Culvert on Porarhat GC - Nilphamari- Domar  R&amp;H road at Hortokilota bazar via Baruahat - Puler hat - Chawra hat - Tarunibari Rail Station Road at Ch.4450m. [Road ID No. 173642019], Upazila- Sadar, District-Nilphamari. (8) Minor Maintenance of 26.00m Long RCC Girder Bridge on Porarhat GC - Nilphamari- Domar  R&amp;H road at Hortokilota bazar via Baruahat - Puler hat - Chawra hat - Tarunibari Rail Station Road at Ch.7100m. [Road ID No. 173642019], Upazila- Sadar, District-Nilphamari.</t>
  </si>
  <si>
    <t>Md. Khairul Islam Roman, Chanmaripara, Sadar, Thakurgaon.</t>
  </si>
  <si>
    <t>roman.thakurgaon@gmail.com</t>
  </si>
  <si>
    <t>(1) Minor Maintenance of of 37.00m RCC Girder Bridge on Jaldhaka Bazar (Upazila H/Q)-Mirgonj GC Road at Ch. 4553m. [ID No. 173362007], Upazila-Jaldhaka, District-Nilphamari. (2) Minor Maintenance of 3.5m RCC Box Culvert on Jaldhaka Hat GC-Kaimari Hat GC. at Ch. 9300m. [ID No. 173362001], Upazila-Jaldhaka, District-Nilphamari. (3) Minor Maintenance of 3.60m RCC Box Culvert on Jaldhaka Hat GC-Kaimari Hat GC. at Ch. 6950m. [ID No. 173362001], Upazila-Jaldhaka, District-Nilphamari. (4) Minor Maintenance of 3.6m RCC Box Culvert on Jaldhaka Hat GC-Kaimari Hat GC. at Ch. 7500m. [ID No. 173362001], Upazila-Jaldhaka, District-Nilphamari. (5) Minor Maintenance of 3.6m RCC Box Culvert on Jaldhaka Hat GC-Kaimari Hat GC. at Ch. 4489m. [ID No. 173362001], Upazila-Jaldhaka, District-Nilphamari. (6) Minor Maintenance of 3.6m RCC box Culvert on Mirgonj Hat GC-Tinbot R&amp;H via shopon bazar &amp; kharkati bazar Road at Ch. 6473m. [ID No. 173362012], Upazila-Jaldhaka, District-Nilphamari.</t>
  </si>
  <si>
    <t>28.01.2020</t>
  </si>
  <si>
    <t>SA-Mishuk-SAE (JV), Food Office Road, Nilphamari.</t>
  </si>
  <si>
    <t>sa.mishuk.sae.jv@gmail.com</t>
  </si>
  <si>
    <t>Remaining work of 252.30m PC Girder Bridge on Kishoregonj UPZ Head Quarter - Babrijhar GC Road at ch. 4500m under Kishoregonj upazila, Dist: Nilphamari. [Kishoregonj, Nilphamari].</t>
  </si>
  <si>
    <t>06.02.2018</t>
  </si>
  <si>
    <t>S.M. Shafikul Alam, Shahid Ali Hossain Road, Nilphamari.</t>
  </si>
  <si>
    <t>M/S. Mishuk Enterprise, Nilphamari.</t>
  </si>
  <si>
    <t>S.A. Engineering, Nilphamari.</t>
  </si>
  <si>
    <t>saengineering123@gmail.com</t>
  </si>
  <si>
    <t>M/S. Islam Traders, 1/D Central Road, Ghope, Jessore.</t>
  </si>
  <si>
    <t>msillam.traders@yahoo.com</t>
  </si>
  <si>
    <t>Construction of 252.00m Long PC Girder Bridge on Kishoreganj UPZ HQ-Babrijhar GC Road at Ch: 4500m (Road ID-173452003). Upazila-Kishoreganj, District-Nilphamari.</t>
  </si>
  <si>
    <t>05.02.2017</t>
  </si>
  <si>
    <t>28.06.2018</t>
  </si>
  <si>
    <t>FH-SAE JV, Pro. Md. Forhanul Haque, Boro Moshgid Road, Nilphamari.</t>
  </si>
  <si>
    <t>fh.sae.jv2020@gmail.com</t>
  </si>
  <si>
    <t>Construction of Two (2) Storied Rural Market Building (With 04 Storied Foundation) in Choura Hat,  Under Sayedpur Upazila, District: Nilphamari.</t>
  </si>
  <si>
    <t>24.01.2022</t>
  </si>
  <si>
    <t>S.A. Engineering, Pro. Md. Ahsan Habib Lelin, Banani, Dhaka- 1213.</t>
  </si>
  <si>
    <t>M/S. Farhanul Haque, Pro. Farhanul Haque, Boro Mosque Road, Nilphamari.</t>
  </si>
  <si>
    <t>haquefarhanul866@yahoo.com</t>
  </si>
  <si>
    <t>Keya Bekari &amp; Confectionary, Munshipara, Nilphamari.</t>
  </si>
  <si>
    <t>kammom71@yahoo.com</t>
  </si>
  <si>
    <t>Construction of Two (2) Storied Rural Market Building (With 04 Storied Foundation) in Kazir Hat,  Under Sadar Upazila, District: Nilphamari.</t>
  </si>
  <si>
    <t>M/s Rasel Enterprise,Kuka para,Nilphamari</t>
  </si>
  <si>
    <t>raselenterprise378@gamail.com</t>
  </si>
  <si>
    <t>(a) Improvement of Kachukata U.P Office-Jadur Hat via Bazitpara Babur Bazar Road (Ch. 5785-6785)m. [R. ID. 173643013] b) Construction of 01 no.(Size 3.000x2.000m) RCC Box Culvert at ch.5935m on the same road. (c) Construction of 01 no.(Size 0.625x0.600m) Culvert at ch.6770m on the same road. . [Upazila: Nilphamari-S, District: Nilphamari]</t>
  </si>
  <si>
    <t>10.04.2022</t>
  </si>
  <si>
    <t>M/S F F M TradersThakurgaon.</t>
  </si>
  <si>
    <t>ffm.traders20@gamail.com</t>
  </si>
  <si>
    <t xml:space="preserve">a) Improvement of Jaldhaka-Nilphamari R&amp;H road at Razar hat DakshinDeshibai Govt. Pry. School Road (Ch. 500-1045)m.[R. ID. 173364037](b) Construction of 01 no.(Size 2x3.500x3.500m) RCC Box Culvert at ch. 740m on the same road. [Upazila:Jaldhaka, District: Nilphamari]. </t>
  </si>
  <si>
    <t>05.04.21</t>
  </si>
  <si>
    <t>M/S Shoroneel Construction,Sulalpur,Dinajpur</t>
  </si>
  <si>
    <t>msshouroneelconstruction@gmail.com</t>
  </si>
  <si>
    <t>a) Improvement of Mirgonj U.P H/Q-Baruband Bazar Road (Ch. 3000-4383)m.[R. ID. 173363006](b) Construction of 01 no.(Size 3x4.500x4.000m) RCC Box Culvert at ch. 3830m on the same road. (c) Construction of 03 no.(Size 1.000x1.000m) Culvert at ch. 3077m, 3730m &amp; 4060m on the same road. [Upazila:Jaldhaka, District: Nilphamari]</t>
  </si>
  <si>
    <t>Ahad Multiplex, Kishoriganj,Nilphamari</t>
  </si>
  <si>
    <t>atikatik103@gmail.com</t>
  </si>
  <si>
    <t>Improvement of Beltolir hat to Forasher per Triputi via H/O Abdur Chairman Babur Bazar Road (Ch. 500-1500)m. [R. ID. 173455047] [Upazila: Kishoreganj, District: Nilphamari]</t>
  </si>
  <si>
    <t>04.04..2021</t>
  </si>
  <si>
    <t>M/S Nazib Enterprise,Jummapara,Nilphmari</t>
  </si>
  <si>
    <t>ms.nazibenterprise@gmail.com</t>
  </si>
  <si>
    <t>a) Improvement of Bhatiar Chowpathi R&amp;H-Niz Sundarkhata Road (Ch. 00-2090)m.[R. ID. 173124034], (b) Construction of 06 no.(Size 0.625x0.600m) Culvert at ch. 530m, 720m, 852m,  1492m, 1640m, &amp;2010m on the same road.(c) Construction of 01no.(Size 3.000x2.000m) RCC Box Culvert at ch. 390m on the same road.(d) Construction of 01no.(Size 2.000x1.500m) RCC Box Culvert at ch. 1450m on the same road. (e) Construction of 01no.(Size 1.500x1.000m) RCC Box Culvert at ch. 1839m on the same road. [Upazila: Dimla, District: Nilphamari]</t>
  </si>
  <si>
    <t>M/S Nobin Enterprise            Station Road, Nilphamari</t>
  </si>
  <si>
    <t>shahriarkabir.mne@gmail.com</t>
  </si>
  <si>
    <t>(a) Improvement of Palashbari U.P to Halirmore Bazar at Upazila Road (Ch. 00-1060)m. [R. ID. 173643055] (b) Construction of 01 no.(Size 2.000x2.000m) RCC Box Culvert at ch.1058m on the same road. (c) Construction of 02 no.(Size 0.625x0.600m) Culvert at ch.445m &amp; 540m on the same road. . [Upazila: Nilphamari-S, District: Nilphamari]</t>
  </si>
  <si>
    <t>Arju Construction       Sayedpur,Nilphamari</t>
  </si>
  <si>
    <t>arjuconstuction1981@gmail.com</t>
  </si>
  <si>
    <t>Improvement of NHW at Kamarpukur-AisdhalKasari GPS via Hindu Para Road (Ch. 00-500)m. [R. ID. 173854092] [Upazila: Sayedpur, District: Nilphamari]</t>
  </si>
  <si>
    <t>18.04.2022</t>
  </si>
  <si>
    <t>M/S Swatcha&amp; Utsho Traders,Jaldhaka,Nilphamari</t>
  </si>
  <si>
    <t>sawatcha.utsho@gmail.com</t>
  </si>
  <si>
    <t>(a) Improvement of Bhogdaburi UP near Bottoly – Muktirhat road via BOP Bazar Road. (Ch. 00 – 1550m) [Road ID- 173153001]  (b) Construction of 03 nos. (Size 0.625 x 0.600m) Culvert at ch. 600m, 950m &amp; 1155m on the same road. [Upazila: Domar, District: Nilphamari]</t>
  </si>
  <si>
    <t>26.04.2022</t>
  </si>
  <si>
    <t>Ahad Bilders, Kishoriganj,Nilphamari</t>
  </si>
  <si>
    <t>ahad.builders@outlook.com</t>
  </si>
  <si>
    <t>(a) Improvement of Magura WDB Canal Bridge to Bangla Bazar road via ShaparaRoad (Ch. 00-900)m.[R. ID. 173455085] (b) Construction of 02 no.(Size 0.625x0.600m) Culvert at ch.355m &amp; 850m on the same road. [Upazila: Kishoreganj, District: Nilphamari]</t>
  </si>
  <si>
    <t>07.04.2021</t>
  </si>
  <si>
    <t>Most Tarmina Akter     DimlaNilphamari</t>
  </si>
  <si>
    <t>tamina5615@gmail.com</t>
  </si>
  <si>
    <t>a) Improvement of Baburhat G.C-Nawtara UP (Sonamanirdaga) Road (Ch. 2100-3100)m.[R. ID. 173122012], (b) Construction of 01 no.(Size 0.625x0.600m) Culvert at ch. 2960m on the same road. (c) Construction of 01no.(Size 2x4.500x2.500m) Culvert at ch. 2394m on the same road. [Upazila:Dimla, District: Nilphamari]</t>
  </si>
  <si>
    <t>Shayaan Construction,Kutamar,Jaldhaka</t>
  </si>
  <si>
    <t>shayaanconstn@gmail.com</t>
  </si>
  <si>
    <t>Improvement of UZR at Kachirir Bazar More-Kalar Bazar Road (Ch. 2930-3727)m. [R. ID. 173854072] [Upazila: Sayedpur, District: Nilphamari]</t>
  </si>
  <si>
    <t>M/S Rubi Enterprise Sarkarpara,Nilphamari</t>
  </si>
  <si>
    <t>ms.rubienterprise2018@gmail.com</t>
  </si>
  <si>
    <r>
      <t xml:space="preserve">a) </t>
    </r>
    <r>
      <rPr>
        <sz val="10"/>
        <color rgb="FF000000"/>
        <rFont val="Arial Narrow"/>
        <family val="2"/>
      </rPr>
      <t>Improvement of Garagram Union BachuKhalifar Mosque to Rangpur Dalia road at Uttar Garagram GPS Road (Ch. 00-1200)m. (b) Construction of 02 no.(Size 0.625x0.600m) Culvert at ch. 170m &amp; 469m on the same road. [R. ID. 173455082] [Upazila: Kishoreganj, District: Nilphamari]</t>
    </r>
  </si>
  <si>
    <t>24.04.2022</t>
  </si>
  <si>
    <t>Md.Shafizul islam,Itakhola,Nilphamari</t>
  </si>
  <si>
    <t>shafizulislam77@gmail.com</t>
  </si>
  <si>
    <t>(a) Improvement of Magura GC to (Kishoregonj – Taragonj R&amp;H Road) Near Bhagili Steel Bridge At H/O Bonkim House Road (Ch. 4550-5550)m.[R. ID. 173452016](b) Construction of 03 no.(Size 0.625x0.600m) Culvert at ch.4650m, 5305m &amp; 5485m on the same road. [Upazila: Kishoreganj, District: Nilphamari]</t>
  </si>
  <si>
    <t>Hasna Parven   Muslimnagar,Thakurgaon</t>
  </si>
  <si>
    <t>hasna.parvin18@gmai.com</t>
  </si>
  <si>
    <t>(a) Improvement of Babrijhar GC-Kishoregonj GC via Jadurhat Road (Ch. 4005-4950)m. [R. ID. 173642011] (b) Construction of 01 no.(Size 0.625x0.600m) Culvert at ch.4397m on the same road.Upazila: Nilphamari-S, District. Nilphamari</t>
  </si>
  <si>
    <t>13.04.2022</t>
  </si>
  <si>
    <t>M/S Jamiar Enterprise Kishorigonj,Nilphamari</t>
  </si>
  <si>
    <t>jamiar2021@gmail.com</t>
  </si>
  <si>
    <t>(a) Improvement of Ranchandi U.P Office to Babur Bazar Road (Ch. 2200-3200)m.[R. ID. 173453028] (b) Construction of 02 no.(Size 0.625x0.600m) Culvert at ch.2480m &amp; 2830m on the same road. [Upazila: Kishoreganj, District: Nilphamari]</t>
  </si>
  <si>
    <t>Md.Shajedujjaman,Donipara,Nilphamari</t>
  </si>
  <si>
    <t>shajedujjaman@gmail.com</t>
  </si>
  <si>
    <t xml:space="preserve">(a) Improvement of Jaldhaka Hat G.C-Mirgonj U.P H/Q via Kathali U.P Road (Ch. 5966-7566)m.[R. ID. 173363005](b) Construction of 01 no.(Size 2.000x1.500m) RCC Box Culvert at ch. 6521m on the same road.[Upazila:Jaldhaka, District: Nilphamari] </t>
  </si>
  <si>
    <t>Shohid Enterprise,Sayedpur,Nilphamari</t>
  </si>
  <si>
    <t>shohidenterprise2018@gmail.com</t>
  </si>
  <si>
    <r>
      <t>(a) Improvement of Rotherpukur Community Clinic-NataiBordar Road (Ch. 1838-2500)m. [R. ID. 173854014], (b) Construction of 02 no.(Size 0.625x0.600m) Culvert at ch. 1858m &amp; 2293m on the same road.[Upazila: Sayedpur,</t>
    </r>
    <r>
      <rPr>
        <sz val="11"/>
        <color rgb="FF000000"/>
        <rFont val="Arial Narrow"/>
        <family val="2"/>
      </rPr>
      <t xml:space="preserve"> District: Nilphamari].</t>
    </r>
  </si>
  <si>
    <t>M/S Z.A Traders,Dinajpur</t>
  </si>
  <si>
    <t>zahangir3868@gmail.com</t>
  </si>
  <si>
    <t>Improvement of Belichondi UP (Banirhat)-Shibarhat Road (Ch. 00-1000)m. [R. ID. 173853009] [Upazila: Sayedpur, District: Nilphamari]</t>
  </si>
  <si>
    <t>M/S Feroz Traders,Parbotipur,Dinajpur</t>
  </si>
  <si>
    <t>feroztraders1978@gmail.com</t>
  </si>
  <si>
    <t>Improvement of Sonakhuli More Near Kanharir (Kacharir) Bazar-Forkania hat Road (Ch. 00-500)m. [R. ID. 173854074] [Upazila: Sayedpur, District: Nilphamari].</t>
  </si>
  <si>
    <t>Md.Titumir,Jaldhaka,Nilphamari</t>
  </si>
  <si>
    <t>titumir263@gmail.com</t>
  </si>
  <si>
    <t>M/S .HH Indursties,Thakurgaon</t>
  </si>
  <si>
    <t>humayun.kobir.tkg@gmail.com</t>
  </si>
  <si>
    <t>(a) Improvement of Goregram U.P at Musa-Taronibari Bazar via Bhangamallir hat Road (Ch. 2200-4500)m. [R. ID. 173643025] b) Construction of 03 no.(Size 1.500x1.500m) RCC Box Culvert at ch. 3491m, 3821m &amp; 4125m on the same road. (c) Construction of 01 no.(Size 0.625x0.600m) Culvert at ch. 2650m on the same road. . [Upazila: Nilphamari-S, District: Nilphamari]</t>
  </si>
  <si>
    <t>Md.Golap Rabbani,Sarkerpara,Nilphamari</t>
  </si>
  <si>
    <r>
      <t xml:space="preserve"> </t>
    </r>
    <r>
      <rPr>
        <sz val="9"/>
        <color rgb="FF000000"/>
        <rFont val="Arial Narrow"/>
        <family val="2"/>
      </rPr>
      <t>a) Improvement of Charaikhola U.P Office-Baniapara Road (Ch. 800-1950)m. [R. ID. 173644023] (b) Construction of 04 no.(Size 0.625x0.600m) Culvert at ch.830m, 1660m, 1702m &amp; 1744m on the same road. [Upazila: Nilphamari-S, District: Nilphamari]</t>
    </r>
  </si>
  <si>
    <t>17.04.2022</t>
  </si>
  <si>
    <t>Improvement of Dharaniganj hat to Vabanigonj hat GC road via Dugdugihat (Domar part) Road (Ch. 00-1100)m. [R. ID. 173152006] [Upazila:Domar, District: Nilphamari]</t>
  </si>
  <si>
    <r>
      <t xml:space="preserve"> </t>
    </r>
    <r>
      <rPr>
        <vertAlign val="subscript"/>
        <sz val="16"/>
        <color theme="1"/>
        <rFont val="Arial Narrow"/>
        <family val="2"/>
      </rPr>
      <t>Rehabilitation of Baloram More to Kangalpara More Via Pathanpara Road from Ch: 00m – 1450m (Road ID No. 173854033),Upazila.Sayedpur,Dist.Nilphamari</t>
    </r>
  </si>
  <si>
    <t>01.10.2021</t>
  </si>
  <si>
    <t>MoZahar Enterprise(PVT)LTDand Unique Construction(JV)</t>
  </si>
  <si>
    <t>egp.joadali@ gmail.com</t>
  </si>
  <si>
    <t>Construction of 60.0m Long RCC Girder Bridge over Burikhora River on Nilphamari Sadar –Gourgram road over Laxmicap River (Laxmicap up to Acintola Hat up to Upazila road via Kakal High School) at ch.1210m (Road ID;173643052),Upazila-Sadar, District-Nilphamari.</t>
  </si>
  <si>
    <t>15.09.2022</t>
  </si>
  <si>
    <t>Nabarun Traders (LTD).</t>
  </si>
  <si>
    <t>Taher Brothers(LTD)</t>
  </si>
  <si>
    <r>
      <t>(i) Improvement of Domar GC - Ambari Alsier Bazar RHD Road at Ch. 0.0m to 13460.00m Under Domar Upazila (Road ID: 173152008), (ii) Improvement of Boragarihat at RHD road to Baburhat GC via Motukpur UPC at Syllarghat (Domar Part) Road at Ch.0.0m to 4400.00m under Domar Upazila (Road ID: 173152009) &amp; (iii) Improvement of Domar Bazar GC-Bosuniahat GC Road at Ch.0.0m to 6700.00m under Domar Upazila (Road ID:173152003) (Total Salvage Cost-Tk. 33,83,404.00) [Package No.:</t>
    </r>
    <r>
      <rPr>
        <sz val="10"/>
        <color rgb="FF6E6E6E"/>
        <rFont val="Arial Narrow"/>
        <family val="2"/>
      </rPr>
      <t xml:space="preserve"> CW-56(a)/RCIP/NIL]</t>
    </r>
  </si>
  <si>
    <t>19.01.2023</t>
  </si>
  <si>
    <t>Pabna</t>
  </si>
  <si>
    <t>Md.Zinnat Ali Zinnah,Patkiabari,
Hemayetpur,Pabna</t>
  </si>
  <si>
    <t>mdzinnatalizinnah@gmail.com</t>
  </si>
  <si>
    <t>Rehabilitation of Sharatnagar GCM -Banwari Noagoan GCM Road Ch.000-5700m. (Road ID.176192003)</t>
  </si>
  <si>
    <t>RTIP-II(AF)</t>
  </si>
  <si>
    <t>07/11/2019</t>
  </si>
  <si>
    <t>Ataur Rahman Khan Ltd.44/N, 2nd Floor, New Road, Zigatola, Dhanmondi, Dhaka</t>
  </si>
  <si>
    <t xml:space="preserve"> Rehabilitation of a) Dhopaghata RHD- Dogachi GCM (Golam Murtoza) Road (RHD laping 150m) ch.0+000-7+385km). (Road ID.176550006) 
 b)Calico Mill RHD -Dogachi GCM road vai Kalidaho (RHD laping 150mm)(ch.0+000-5+150km)(Road ID.176552002)
 c)Upazila HQ-Bauikula RHD via Pustigacha road (ch.0+000-8+827km).(Road ID.176552008) 
 d) Jafrabad RHD -Ekdanto GCM road  (Ch.0+000-4+700Km).(Road ID.176552019)
 e) Chadakhar Bastola RHD -Kushtia Sadar Upazila Road via Buder Hat. (Ch.0+000-6+250km)(Road ID.176552010)</t>
  </si>
  <si>
    <t>24.07.19</t>
  </si>
  <si>
    <t>M/s. Dhrobo Construction Ltd, Krishnopur, Pabna</t>
  </si>
  <si>
    <t>dhruborhd@gmail.com</t>
  </si>
  <si>
    <t>Rehabilitation of (a) Chandva UP Office-Naduria bazar road via Khidirpur bazar, Sonakandor GPS.(Ch.0+000-8+095Km) (Road ID.176053011) and 
 (b) Chandva UP Office-Goruri GC road. (Ch.0+000-5+965km)(Road ID.176053001)</t>
  </si>
  <si>
    <t>Ataur Rahman Khan Ltd.- Md. Zinnat Ali Zinnah(JV), H#307, R#21 ,DOHS Mohakhali, Dhaka</t>
  </si>
  <si>
    <t>Rehabilitation of (a) Banuarinagar GCM-Saratnagar GCM road at Bhangura UZ (Via Allahbad Hat)(Ch.0+000-5+565km).(Road ID.176332005),
(b) Banwarinagar GCM-Demra GCM road(Ch.0+000-7+570km)(Road ID.176332001) 
&amp; (c) Banwarinagar GCM-Dhanuaghata GCM road (Ch.0+570-7+425 &amp; 9+903-15+795(Effective Length=12.75km)(Road ID.176332002)</t>
  </si>
  <si>
    <t>23/09/19</t>
  </si>
  <si>
    <t>Zinnat Ali Zinnah Ltd.Rokeya Tower Town Hall para,Pabna Sadar,Pabna</t>
  </si>
  <si>
    <t xml:space="preserve"> zinna.pabna@gmail.com</t>
  </si>
  <si>
    <t>Rehabilitation of Nandanpur UP (Zorgacha R&amp;H) - Selondah GC via Hapania Gopalpur H/O Upazila Chairman B.F.F Sheikh Nizam uddin &amp; Monsur Alam &amp; Holudghor Khedirgram road (ID: 176722011) Ch. 0+000 - 4+400 &amp; 6+700 - 11+770Km.</t>
  </si>
  <si>
    <t>Rehabilitation of Sujanagar GC at Rofique shop - Poradanga RHD via Modhupur GPS road (ID: 176832008) Ch. 0+000 - 7+255km.</t>
  </si>
  <si>
    <t>13/08/2021</t>
  </si>
  <si>
    <t>M/S Basundhara House Builders  Muktir More, Nowgaon</t>
  </si>
  <si>
    <t>Rehabilitation of Satbaria - Khairan - Chinakhora road (ID: 176832003) Ch. 0+000 - 12+175km.</t>
  </si>
  <si>
    <t>03.05.2021</t>
  </si>
  <si>
    <t>Zinnat Ali Zinnah Ltd.Rokeya Tower Town Hall para,Pabna Sadar,Pabna.</t>
  </si>
  <si>
    <t>zinna.pabna@gmail.com</t>
  </si>
  <si>
    <t>Rehabilitation of Dashuria GCM - Atghoria Upazila H/Q road (Ishwardi Part).(ID: 176392002) Ch. 0+000 - 6+518km.</t>
  </si>
  <si>
    <t>M/S. Taposh Traders,  BSCIC Road, Thana Para, Tangail</t>
  </si>
  <si>
    <t>Rehabilitation &amp; Periodic Maintenance of Faridpur UZ H/Q Road via BL Bari UP Office (Flood affected part)(Ch.1+778-8+168Km.)</t>
  </si>
  <si>
    <t xml:space="preserve">Improvement of Dattapunguli WDB to Bairapara Graveyard Via Masuagata play fild road at Ch.00-870m </t>
  </si>
  <si>
    <t>Md. Ehsanul Azam       South Tearpara, Bonowarinagar, Faridpur, Pabna</t>
  </si>
  <si>
    <t>ehsanulazam@gmail.com</t>
  </si>
  <si>
    <t xml:space="preserve">(a) Improvement of Faridpur UP Office - Berhowlia Purbopara RHD road from Ch: 820 - 1260m , (b) Improvement of Punguli UP office - Punguli hat via Masuaghata road from Ch: 2610 - 3010m  and
(c) Improvement of Faridpur UZ H/Q - Hadal UP office road via Ayangonj road from Ch: 2790 - 3080m </t>
  </si>
  <si>
    <t xml:space="preserve">(a) Improvement of Tebunia (Ramchandrapur RHD) - Goyeshpur GCM via Paikel hat road from Ch: 9877 - 12027m  &amp;
(b) Improvement of Jalalpur hat - Malonchi UP office via Salim mondol House, nayeb Teamatha Road from Ch. 3626 - 4700m </t>
  </si>
  <si>
    <t>13/05/2019</t>
  </si>
  <si>
    <t>M/s. Shorab Hossen, Pabna</t>
  </si>
  <si>
    <t xml:space="preserve"> abhossen@gmail.com</t>
  </si>
  <si>
    <t xml:space="preserve">Improvement of Dewvogh Purbapara road from Ch. 00 - 480m </t>
  </si>
  <si>
    <t xml:space="preserve">(a) Improvement of Ershad Nagar hat-Demra Up office road via Arkandi hat Naraynpur hat Pungoli UP Dighulia hat from Ch.10890 - 12300m </t>
  </si>
  <si>
    <t>M/s Masster Corporation, Nazimuddin Road, Krisnopur, Pabna Sadar, Pabna.</t>
  </si>
  <si>
    <t>mastercorporation7@gmail.com</t>
  </si>
  <si>
    <t>(a) Improvement of Nol khola/ Mothura Pur Hat and 
(b) Improvement of Amin Pur Hat</t>
  </si>
  <si>
    <t>SSECL&amp;NM(jv) Bera,Pabna</t>
  </si>
  <si>
    <t>sseclnmjv@gmail.com</t>
  </si>
  <si>
    <t xml:space="preserve">a) Construction of 84.00m Long RCC Variable Depth Girder Bridge via Jatsakin River at Fultola Keyar -West Ruppur GPS road at Ch. 1400.00m (b) Bridge Approach road (c) Slope Protection (d) Provisional Sum </t>
  </si>
  <si>
    <t>S. S. Engineering &amp; Construction Ltd.  Rupayan Trade Center (6th Floor), 114, Kazi Nazrul Islam Avenue, Banglamotor, Dhaka-1000.</t>
  </si>
  <si>
    <t>Md.Nuruzzaman Miah,  Nolkholohut, Puran Varenga, Bera,pabna</t>
  </si>
  <si>
    <t>SSECL &amp; NM (jv) Bera,Pabna</t>
  </si>
  <si>
    <t xml:space="preserve"> sseclnmjv@gmail.com</t>
  </si>
  <si>
    <t xml:space="preserve">Construction of 70.00m Long RCC Girder Bridge on WDB Koitola Slwice Gate- Natun Bazar road over Kagessori river ar Ch 880.00m b Bridge Approach road c Slope Protection d Provisional Sum </t>
  </si>
  <si>
    <t xml:space="preserve"> farukrahman2181973@gmail.com</t>
  </si>
  <si>
    <t xml:space="preserve">Construction of 90.00m Long PC Girder Bridge on Trimohoni Bazar - Dhalar Char UP Office road over Mora Atrai river at Ch 1430.00m b Bridge Approach road c Slope Protection d Provisional Sum </t>
  </si>
  <si>
    <t>15/03/2022</t>
  </si>
  <si>
    <t xml:space="preserve"> SAE-TORAB JV,   468, Satiani, BISIC, Pabna, Bangladesh</t>
  </si>
  <si>
    <t xml:space="preserve"> saetorabjv@gmail.com</t>
  </si>
  <si>
    <t xml:space="preserve">(a) Improvement of Kathuli Sakender Biswash house - Nutonparaa Khalil mondal house via Ariapara Road from Ch. 00 - 1325m ,
(b) Improvement of kumilli chunnu house (Sadar Part) - Goyespur UZR (Abdur Rahim house) via Mosque Road (River Paralal road) from Ch. 855 - 1300m &amp; Link road - 100m ,
(c) Improvement of Jafrabad Gravyard - Jafrabad mosque road via GPS from Ch. 240 - 1200m  and (d) Improvement of Kuchiamora Bazar - Modhupur H/O Shakharipura Graveyard road from Ch. 1050 - 2050m 
</t>
  </si>
  <si>
    <t>S. A. Engineering, Apartment-5/B, Bashati Horizon, House No.-21, Road no.-17, Banani C/A, Dhaka-1213</t>
  </si>
  <si>
    <t>saengbd@yahoo.com</t>
  </si>
  <si>
    <t>M/S Torab &amp; Brothers, Atua Hazipara, Pabna Sadar, Pabna</t>
  </si>
  <si>
    <t xml:space="preserve"> torabandbrothers@gmail.com</t>
  </si>
  <si>
    <t>Md. Saiful Islam Loton,  Gopalpur, Post &amp; District : Pabna, Bangladesh</t>
  </si>
  <si>
    <t xml:space="preserve"> mdsaifulislamloton@gmail.com</t>
  </si>
  <si>
    <t xml:space="preserve">(a) Improvement of Narionpur - Vojandopur Road.at Ch.00-1000m  and  (b) Improvement of Kolombagan to Maligacha RHD via H/O Doctor Baten road at Ch.00-1008m </t>
  </si>
  <si>
    <t>M/S Razu Construction Nandonpur, Santhia, Pabna</t>
  </si>
  <si>
    <t xml:space="preserve"> razuconstruction14@gmail.com</t>
  </si>
  <si>
    <t xml:space="preserve">Improvement of Haripur UP - Khairash hat Graveyard Via Katakhali hat Rd.at Ch.8150-9150m </t>
  </si>
  <si>
    <t>31/07/2019</t>
  </si>
  <si>
    <t>M/s. Soisob Production Center, Kacharipara, Pabna</t>
  </si>
  <si>
    <t xml:space="preserve"> shoishabprod@gmail.com</t>
  </si>
  <si>
    <t xml:space="preserve">(a) Maintenance work of Shahapur more pucca - Khatabari hat  road from Ch: 00 - 690m  and
(b) Maintenance work of Mohela GC - Natunpara R&amp;H road from Ch: 00 - 2020m 
</t>
  </si>
  <si>
    <t>31/12/18</t>
  </si>
  <si>
    <t>Md. Moksed Ali   Vobanipur, Sujanagor, Pabna</t>
  </si>
  <si>
    <t>mokshed.pbn@gmail.com</t>
  </si>
  <si>
    <t>Improvement of Gunaisacha Hat RHD- Beel Chalan UP via Pailanpur GPS road from Ch:1329-00- 2968.00m</t>
  </si>
  <si>
    <t>M/S Urmi Traders, Pachuria, Chatmohar, Pabna</t>
  </si>
  <si>
    <t>msurmitraders77@gmail.com</t>
  </si>
  <si>
    <t>Improvement of Upazila HQ Rail gate - Civil hat Taltola RHD via Jhaudia School road at Ch. 4130-4630.00m &amp; Improvement of Sarikandi Bishow road H/O Sumon - Sultanpur UZR road at Ch. 1000-2000.00m</t>
  </si>
  <si>
    <t>Md. Mostafizur Rahman Shorif   Sajon Kanda, Rajbari</t>
  </si>
  <si>
    <t>Improvement of Dashuria GCM( Traffic More)- Basherbadha College RHD road via Anondobazar at Ch. 1400- 2930m &amp; 6480-8025.00m</t>
  </si>
  <si>
    <t>Md. Hasan Ali
 Dublia, Pabna</t>
  </si>
  <si>
    <t>hasanalidublia@gmail.com</t>
  </si>
  <si>
    <t xml:space="preserve">(a) Improvement of Jagatala- Par Bhangura Road. Ch. 2400 - 2885m ,(b) Improvement of Kaidanga R &amp; H Rail Line Charpara UZR via Hazipara Road. Ch. 800-1600m  &amp; (c) Improvement of Char Bhangura East para- Raja hazi house via Nafis PK House Road. Ch. 00-800m </t>
  </si>
  <si>
    <t>Md. Rofiqul Islam, Sujanagar, Pabna</t>
  </si>
  <si>
    <t>rafikul.pbn@gmail.com</t>
  </si>
  <si>
    <t xml:space="preserve">(a) Improvement of Dhupadha UP - Hapania Bazar Pucca road near H/O Bakker Member Via Dattopara new khaya ghat Tentulia Eidgah field &amp; Tentulia Fokir para road. Ch. 00-810m,(b) Improvement of Dulai UP office - Khetupara bazar via Baliakandi Bishnopur road.Ch. 2700-2759m &amp; 3131-3476m TL-409m,(c) Improvement of Panch Dhopadaha UZR near H/O Amin Pk. - Pucca road naer H/O Latif Pk.at Haludghar Via H/O Moksed Mollah road. Ch.00-500m, (d) Improvement of Karamja UP Punduria - Kaitala Bazar via Samasnari madrasa road. Ch. 3500 - 4000m &amp; (e) Improvement of Doyarampur Pucca road - Kashiabari Shahid Nazrul Islam Club road.Ch. 00-675m </t>
  </si>
  <si>
    <t>28.04.18</t>
  </si>
  <si>
    <t>05.05.20</t>
  </si>
  <si>
    <t>Md. Abul Hossain
 Saheb Bazar, Rajshahi</t>
  </si>
  <si>
    <t xml:space="preserve">(a) Improvement of Shorop R&amp;H - Sankorpasa Near H/O Rintu Via Kandapara road. Ch.635-1625m  &amp; (b) Improvement of Dholauri UP Ramkantopur bridge - Holudghar Bazer Gopalpur Bridge via Boro paikosha &amp; Gopalpur River Dyke road. Ch. 2500-3657m &amp; 4965-5400m </t>
  </si>
  <si>
    <t>M/S Joti Tred International Santhia, Pabna</t>
  </si>
  <si>
    <t>jyotytrade@gmail.com</t>
  </si>
  <si>
    <t>Maintenance of Patgari R&amp;H Road - Selonda GC Road ch: 00m-1145m</t>
  </si>
  <si>
    <t>26.04.20</t>
  </si>
  <si>
    <t>M/s. Master Corporation, Karishnopur, Pabna</t>
  </si>
  <si>
    <t>(a) Improvement of Ovirampur Roton Chairmans house - Ratnai River via Adorsho village road at Ch.00 - 650m and (b) Improvement of Motigacha Alhaz Mayen Bishwas House - Roghunathpur Hazi Harun Biswas House road from Ch. 00 – 1000 .00</t>
  </si>
  <si>
    <t>05.06.19              Ext. 15.11.20</t>
  </si>
  <si>
    <t>Md. Rafiqul islam, Sujanagar, Pabna</t>
  </si>
  <si>
    <t xml:space="preserve">(a) Improvement of Rameswarpur Chand Ali More pacca road - Kachuarampur High School road from Ch.00 - 1720m and (b) Improvement of Miapara - Khamar Kodakia road from Ch. 00 – 500m </t>
  </si>
  <si>
    <t>Liton Traders Jhinaidaho</t>
  </si>
  <si>
    <t>(a) Improvement of Khidirpur Bazar - Fulbaria via Ramchandrapur bazar road from Ch. 5050 - 6604m, (b) Improvement of Harolpara bazar Huzurer moer UZR - Parasidhai UZR  NHO Hanif road from Ch. 00 – 1160m</t>
  </si>
  <si>
    <t>30.05.2019</t>
  </si>
  <si>
    <t>07.03.2020</t>
  </si>
  <si>
    <t>Md. Rafiqul Islam Sujanagor, Pabna</t>
  </si>
  <si>
    <t xml:space="preserve">(a) Improvement of Najan Graveyard - H/O Mahinuddin Pk Char Mathe - Nagor Chackia H/O Jamal road from Ch. 00 - 1500m, (b) Improvement of Dorbeshpur Shajahan ali moer - Dorbeshpur Rail Gate road from Ch. 00 – 1183m </t>
  </si>
  <si>
    <t>27.05.2019</t>
  </si>
  <si>
    <t>Ataur Rahman Khan Ltd. Jigatola, Dhaka</t>
  </si>
  <si>
    <t xml:space="preserve">Improvement of Bharatpur NHO Sattar member - Baroipara Road via khan para bazar Road at Ch.00-1400m </t>
  </si>
  <si>
    <t>M/S Ahmed Enterprise  Atua, Pabna</t>
  </si>
  <si>
    <t>ahmedpabna@gmail.com</t>
  </si>
  <si>
    <t xml:space="preserve">Improvement of Kodimbogdi Near H/O Ahammed - Kartik more via Ekdonto Boripara GPS Road at Ch.500-1700m </t>
  </si>
  <si>
    <t xml:space="preserve">(a) Improvement of Debuttar UP at Motijheel Bazar - Motigacha UZR HO Mukter via Motijhil Community School road. at Ch.700-1292m,(b) Improvement of Raipur NHO Khalil Biswas -Motijhil Bazar Road. at Ch.00-562m (c) Improvement of Koyrabari Bazar -Paikelhat road at. Ch.00-890m </t>
  </si>
  <si>
    <t>28.09.2019</t>
  </si>
  <si>
    <t xml:space="preserve">(a) Improvement of Chandpur UZR Goni moulovy Dhal - Koyrabari UZR via Chandpur &amp; Patesshor GPS at Ch.600-2245m,(b) Improvement of Sabdanga bridge - Ratnai River Road.at Ch.00-700m,(c) Improvement of Gobindapur NHO Farid - Gorosthan road.at Ch.00-765m </t>
  </si>
  <si>
    <t>Md. Siful Islam   Radhanagor Uttar Para, Pabna</t>
  </si>
  <si>
    <t>islamsaiful438@gmail.com</t>
  </si>
  <si>
    <t xml:space="preserve">Improvement of Eakdanta UP Office - Kazirhat Bazar road at Ch. 1000-1941.00m  and Improvement of Harulpara NHO Hashan Ali Khan road - NHO Akmol Shekh road at Ch.500m - 928m &amp; Construction of 0.600mx0.600m Size U-Drain at Ch. 280.00m </t>
  </si>
  <si>
    <t>M/S Azad Construction   Gopalpur, Pabna</t>
  </si>
  <si>
    <t>azadconstruction63@gmail.com</t>
  </si>
  <si>
    <t>Improvement of Rameshorpur Joynal House -Afzals House via Panchanypara Eidgha road at Ch. 0.00 -1460.00m &amp; Construction of 03 Nos 0.600mx0.600m Size U-Drain at Ch. 270.00m 306m &amp; 1215.00m Road ID-</t>
  </si>
  <si>
    <t>Sad Enterprise, Mothurapur, Pabna</t>
  </si>
  <si>
    <t>sad.pbn@gmail.com</t>
  </si>
  <si>
    <t xml:space="preserve">Improvement of Gopalpur NHW Bakker SK - Charpara Jamme Mosque road at Ch. 00-1417.00m &amp; Construction of 03 Nos 0.600mx0.600m Size U-Drain at Ch. 620.00m 1163.00m &amp; 1288.00m </t>
  </si>
  <si>
    <t>Md. Zahidur Rahman  Radhanagar, Pabna</t>
  </si>
  <si>
    <t>zahidur.pbn@gmail.com</t>
  </si>
  <si>
    <t xml:space="preserve">a) Construction of 40.00m Long RCC Girder Bridge of Dhankunia - Dodaria Road Via Natabaria Road over Kanu Sarker Jola Ghat At ch. 2500m 
b) Slope Protection
c) Bridge Approach Road
</t>
  </si>
  <si>
    <t>20.12.2021</t>
  </si>
  <si>
    <t xml:space="preserve"> Dhrubo Construction Ltd.-Ali Mortoja Biswas-JV. Krishnapur,Pabna.</t>
  </si>
  <si>
    <t>dclamb2019jv@gmail.com</t>
  </si>
  <si>
    <t xml:space="preserve">a) Construction of 60.00m Long RCC Girder Bridge of Gopalpur Ghat (Horipur UP) on Upazila Head Quarter (T&amp;T more) - Ramnagar GPS Road Over Boral River at Gopalpur Ghat At ch. 9000m  </t>
  </si>
  <si>
    <t>31.11.2020</t>
  </si>
  <si>
    <t xml:space="preserve"> Dhrubo Construction Ltd.,  Krishnopur, Pabna, PO : 6600 Pabna Sadar, Pabna</t>
  </si>
  <si>
    <t>Ali Mortoja Biswas,  Arifpur Pabna, Ward No-6, Pabna</t>
  </si>
  <si>
    <t xml:space="preserve"> alimortozabiswas@gmail.com</t>
  </si>
  <si>
    <t>Extension of Executive Engineer's Functional Building, LGED, Pabna</t>
  </si>
  <si>
    <t>M/S Oishy Constraction 
Krisnapur, Pabna</t>
  </si>
  <si>
    <t>mdsharifuddin180@gmail.com</t>
  </si>
  <si>
    <t>Maintenance Work of Dublia GCM-Ataikola GCM via Sreekol hat road at ch. 00-6100.00m Road ID 176552007 under Pabna Sadar Upazila Pabna</t>
  </si>
  <si>
    <t xml:space="preserve"> AZMI CONSTRUCTION, Pabna Sadar PS; Pabna-6600; Bangladesh </t>
  </si>
  <si>
    <t xml:space="preserve"> azmiconstruction89@gmail.com</t>
  </si>
  <si>
    <t>Improvement of Nagdemra UP To Dhulauri Bazar (Baroani More) Road. At ch. 800-1300m</t>
  </si>
  <si>
    <t xml:space="preserve"> M/S Azizul Traders, Char Kadai, Sreefoltola, Shahzadpur, Sirajganj-6770</t>
  </si>
  <si>
    <t xml:space="preserve"> msazizulhaque1968@gmail.com</t>
  </si>
  <si>
    <t>Improvement of Dopadha Bazar UZR To Dopadha Union Parishad via H/O Nazrul Member Road  At ch. 00-740m</t>
  </si>
  <si>
    <t>M/S REKHA STATE CONSTRUCTION, Holding :105/06, Dilalpur,Pabna</t>
  </si>
  <si>
    <t xml:space="preserve"> msrekhaconstruction@gmail.com</t>
  </si>
  <si>
    <t>Improvement of Doyrampur (Chakmodhupur) Pucca Road To Nagdemra UP ( Sonatola Near H/O Taleb Chairman) Via Motka Road at ch. 1000-1520m</t>
  </si>
  <si>
    <t xml:space="preserve"> M/s Marzia Enterprise, Krishnapur, Atua, Pabna.</t>
  </si>
  <si>
    <t xml:space="preserve"> marziaenterprise78@gmail.com</t>
  </si>
  <si>
    <t>Improvement of Madhpur Bridge To Hatbaria Pucca Road via Maibaria Road at ch. 2400-2900m</t>
  </si>
  <si>
    <t>M/S. Biswas Traders, Char Ruppur, Paksey, Ishwardi, Pabna</t>
  </si>
  <si>
    <t xml:space="preserve"> nizampxc6@gmail.com</t>
  </si>
  <si>
    <t>Maintenance of Bongram GC To Chinakhora GC Via Samannopara Daroga House Road ch.00m-1470m</t>
  </si>
  <si>
    <t xml:space="preserve"> M/S Tanzila Technology, Nischintapur, Raigonj, Sirajganj</t>
  </si>
  <si>
    <t>mstanzilatechnology@gmail.com</t>
  </si>
  <si>
    <t>Maintenance of Nandonpur UP (Nandonpur Bazar R&amp;H) To Holudghar Bazar Via Tetulia Dattopara &amp; Gopalpur River Dike Road At ch. 00m - 815m &amp; 2440m-3440m</t>
  </si>
  <si>
    <t>15/01/22</t>
  </si>
  <si>
    <t xml:space="preserve"> 
Maintenance Work of Jagatala - Par Bhangoora Road at ch. 00-2445.00m [Road ID 176194018] under Bhangura Upazila, Pabna.</t>
  </si>
  <si>
    <t xml:space="preserve"> M/S OMIO TRADERS, Hazi Abdul Goni Road, Pabna.</t>
  </si>
  <si>
    <t>omiotraders64@gmail.com</t>
  </si>
  <si>
    <t>Improvement of Bonnagari pucca(Moharram house)-Deep Tube-well road from ch. 00-683.00m &amp; Construction of 01 nos U-Drain at Ch.487m [Road ID 176225265] under Chatmohar Upazila Pabna.</t>
  </si>
  <si>
    <t>25/05/21</t>
  </si>
  <si>
    <t>25/02/22</t>
  </si>
  <si>
    <t>MD. ALAMGIR ZAHAN
POTAZIA CHAKRABATI PARA, POTAZIA-6770, SHAJADPUR, SIRAJGANJ.</t>
  </si>
  <si>
    <t xml:space="preserve">alamgirzahan13@gmail.com
</t>
  </si>
  <si>
    <t>Construction of 36.00m Long RCC Girder Bridge on Handial RHD-Naogaon GCM via Hashupur-Bhengri road at Ch. 1200.00m Road ID 176224060 under Chatmohar upazila Pabna. RDRIDP/Pab/Chatmohar-Bridge-09/20-21</t>
  </si>
  <si>
    <t>AZMI CONSTRUCTION
Holding No: 139, Chak Gabinda; Pabna Sadar PS; Pabna-6600; Bangladesh</t>
  </si>
  <si>
    <t>azmiconstruction89@gmail.com</t>
  </si>
  <si>
    <t>Improvement of Nagdemra Up - Dhulauri Bazer Baroani More road at Ch.800-1300.00m Road ID No 176723017 under Santhia Upazila District Pabna.RDRIDP/Pab/Santhia-06/20-21</t>
  </si>
  <si>
    <t xml:space="preserve"> M/S Azizul Traders
Char Kadai, Sreefoltola, Shahzadpur, Sirajganj-6770</t>
  </si>
  <si>
    <t>msazizulhaque1968@gmail.com</t>
  </si>
  <si>
    <t>Improvement of Dhopadha Bazar UZR - Dopadha Union Parishad Via H/O Nazrul Member road at Ch.00-740.00m Road ID No 176724202 under Santhia Upazila District Pabna.RDRIDP/Pab/Santhia-07/20-21</t>
  </si>
  <si>
    <t>M/S REKHA STATE CONSTRUCTION
Holding :105/06, Dilalpur,Pabna</t>
  </si>
  <si>
    <t>msrekhaconstruction@gmail.com</t>
  </si>
  <si>
    <t>Improvement of DoyrampurChakmodupur Pucca road - Nagdemra UP Sonatola near H/O Taleb Chairman Via Motka road.at Ch.1000-1520.00m Road ID No 176724201 under Santhia Upazila District Pabna. RDRIDP/Pab/Santhia-08/20-21</t>
  </si>
  <si>
    <t>M/s Marzia Enterprise
Krishnapur, Atua, Pabna.</t>
  </si>
  <si>
    <t>marziaenterprise78@gmail.com</t>
  </si>
  <si>
    <t>Improvement of Madhpur Bridge - Hatbaria Pucca road Via Maibaria road at Ch.2400-2900.00m Road ID No 176724092 under Santhia Upazila District Pabna. RDRIDP/Pab/Santhia-09/20-21</t>
  </si>
  <si>
    <t>M/S. Hamid Traders
Shershah Road, Ishurdi, Pabna</t>
  </si>
  <si>
    <t>hamidur33349@gmail.com</t>
  </si>
  <si>
    <t>mprovement of Shekpara RHD - Goalbathan GPS UNR road at Ch.00-1000m and Road ID No 176394170 Salvage Cost.- BDT-159369.00 under Ishwardi Upazila District Pabna. RDRIDP/Pab/Ishwardi-16/20-21</t>
  </si>
  <si>
    <t>Dhrubo Construction Ltd.-Ali Mortoja Biswas-JV., Krishnapur,Pabna.</t>
  </si>
  <si>
    <t xml:space="preserve"> dclamb2019jv@gmail.com</t>
  </si>
  <si>
    <t xml:space="preserve">Dogachi GCM - RHD Jamat Ali more via Varara Shahi mosque Road </t>
  </si>
  <si>
    <t xml:space="preserve">Dhrubo Construction Ltd. Krishnopur, Pabna, </t>
  </si>
  <si>
    <t xml:space="preserve"> dhruborhd@gmail.com</t>
  </si>
  <si>
    <t xml:space="preserve"> &amp; Ali Mortuza Biswas, Arifpur Pabna, Ward No-6, Pabna</t>
  </si>
  <si>
    <t>Ataur Rahman Khan Ltd.   Dhanmondi, Dhaka</t>
  </si>
  <si>
    <t xml:space="preserve">Dapunia UP Office - Charkatra Hat Via Madhpur Hat Road </t>
  </si>
  <si>
    <t>M/S S.M Traders, 47/1, Kalachand Para, Pabna.</t>
  </si>
  <si>
    <t>sumonpabna64@gmail.com</t>
  </si>
  <si>
    <t>Kuchiamara RHD - Shadullapur UP Office Road</t>
  </si>
  <si>
    <t xml:space="preserve">M/S. Nahar Enterprise, Gokul Nagar, Ishwardi, Pabna </t>
  </si>
  <si>
    <t>mnenteprise987@gmail.com</t>
  </si>
  <si>
    <t xml:space="preserve">Goruri GC - Ekdanta GC Road </t>
  </si>
  <si>
    <t>M/s. Sathi Enterprise, Santhia, Pabna</t>
  </si>
  <si>
    <t>mssathienterprise44@gmail.com</t>
  </si>
  <si>
    <t xml:space="preserve">Bhangura - Astomonisha road </t>
  </si>
  <si>
    <t>MD. SAIDUL ISLAM, Gayla, Sirajganj-6700. Sirajganj Sadar, Sirajganj</t>
  </si>
  <si>
    <t>imdsaidul459@gmail.com</t>
  </si>
  <si>
    <t xml:space="preserve">Santhia Upazila H/Q - Pabna Nagarbari R&amp;H at 24 mile  Road </t>
  </si>
  <si>
    <t>Zinnat Ali jinnah Ltd, Pabna Sadar, Pabna</t>
  </si>
  <si>
    <t>Sree Onil Kumar Ghosh, Shahzadpur, Sirajganj.</t>
  </si>
  <si>
    <t>sreeonilkumarghosh@gmail.com</t>
  </si>
  <si>
    <t>Chhaikola Char Matha R&amp;H Moaque - Barhanuddin Chairman House Road</t>
  </si>
  <si>
    <t>28/03/21</t>
  </si>
  <si>
    <t>27/05/2021</t>
  </si>
  <si>
    <t>M/S Satota Traders, Sujanagar, Pabna.</t>
  </si>
  <si>
    <t>satata.pbn@gmail.com</t>
  </si>
  <si>
    <t>Upazila H/Q (Post Office More) - Ruppur More RHD Road via Baghol Railway Shako</t>
  </si>
  <si>
    <t>M/S RENU TRADERS, Charpara,Sujanagar,Pabna</t>
  </si>
  <si>
    <t>msrenutraders77@gmail.com</t>
  </si>
  <si>
    <t>Supplying of Bitumen, Bitumen Emulsion, Stone chips, First class Bricks Chips, Sand and empty Plastic bag for On-Pavement Routine Maintenance works under Pabna District. [Package No.: e-Tender/LGED/Pab/GOBM/21-22/W-05]</t>
  </si>
  <si>
    <t>M/S Hadia Enterprise  Sirajganj</t>
  </si>
  <si>
    <t>mrshadiaenterprise@gmail.com</t>
  </si>
  <si>
    <t xml:space="preserve">Maligacha RHD Abule's Dhal  - Colombagan Hat Road via  Ghornagra H/O Roton Mollah Road </t>
  </si>
  <si>
    <t>M/S Rasel Enterprise Chatmohor, Pabna</t>
  </si>
  <si>
    <t>msraselenterprise81@gmail.com</t>
  </si>
  <si>
    <t xml:space="preserve">Ruppur Bazar - Sree Krishtopur - Bangabari hat Road </t>
  </si>
  <si>
    <t>Md. Sahidul Alom,  Chalk Laximikol, Dilpasa, Bhangura, Pabna</t>
  </si>
  <si>
    <t>sahidulalom54@gmail.com</t>
  </si>
  <si>
    <t xml:space="preserve">Boalmari (Chou Rasta) RHD - Ramnagar Ghat Via Boalmair High School Road </t>
  </si>
  <si>
    <t>M/S Shekh Traders, Pabna Sadar, Pabna</t>
  </si>
  <si>
    <t xml:space="preserve"> azizshekh1978@gmail.com</t>
  </si>
  <si>
    <t xml:space="preserve">Dublia GCM - Nuton Gohalbari Hat (Nobin Bazar) Via Atghoriapara Road </t>
  </si>
  <si>
    <t>M/S Ibnul Traders, Bhangura, Pabna</t>
  </si>
  <si>
    <t>msibnultraders@gmail.com</t>
  </si>
  <si>
    <t xml:space="preserve">Salaipur Sobahan Sk. House to Goyeshpur High school Road via Mostofabia madrasha Road </t>
  </si>
  <si>
    <t>M/S Sunny Enterprise, Atghoria, Pabna</t>
  </si>
  <si>
    <t xml:space="preserve"> sunnyenterprise19@gmail.com</t>
  </si>
  <si>
    <t xml:space="preserve">Dogachi UP Office - Chalk Dublia Bazar Road </t>
  </si>
  <si>
    <t>M/S Fatema Traders, Pabna</t>
  </si>
  <si>
    <t xml:space="preserve"> fatematraders444@gmail.com</t>
  </si>
  <si>
    <t xml:space="preserve">Dublia GC -UZR (Perchitulia - Akdnto)) via Mazed Chairman house Road </t>
  </si>
  <si>
    <t>M/S Rehena Enterprise, Kazipur, Sirajganj</t>
  </si>
  <si>
    <t xml:space="preserve"> rehanaenterprise33@gmail.com</t>
  </si>
  <si>
    <t xml:space="preserve">Gopalpur Bridge to Astras via Baikonthapur Road </t>
  </si>
  <si>
    <t>M/S Surjo Construction, Poilanpur, Pabna</t>
  </si>
  <si>
    <t xml:space="preserve"> surzoconstruction@gmail.com</t>
  </si>
  <si>
    <t>Mahmudpur UZR - Kashinathpur via Mohyminul Agro fisheries Road</t>
  </si>
  <si>
    <t>M/S Shameem Construction, Ramchandropur, Pabna</t>
  </si>
  <si>
    <t xml:space="preserve"> mdabubakarsiddik69@yahoo.com</t>
  </si>
  <si>
    <t xml:space="preserve">Laxmipur Babubazar - Garulia mosque via Dapunia GPS Road </t>
  </si>
  <si>
    <t>Md Alamgir Zahan &amp; Khairul Kobir Rana JV,  Guptopara, Rangpur, Dist. Rangpur</t>
  </si>
  <si>
    <t>alamkkr1966@gmail.com</t>
  </si>
  <si>
    <t>Construction of 96m Long PSC Girder Bridge over Gomani River at Ch.10930m on Mirjapur GC - Saikola GC road Road ID:176222006</t>
  </si>
  <si>
    <t>Md. Khairul Kabir Rana, S.M.C Road Guptapara, Rangpur.</t>
  </si>
  <si>
    <t xml:space="preserve"> MD. ALAMGIR ZAHAN, POTAZIA CHAKRABATI PARA, POTAZIA-6770, SHAJADPUR, SIRAJGANJ.</t>
  </si>
  <si>
    <t xml:space="preserve"> ICL-SEHA JV,   1/D centeral Road, Ghope, Jessore.</t>
  </si>
  <si>
    <t>iclsehajv@gmail.com</t>
  </si>
  <si>
    <t>Construction of 280m Long PSC Girder Bridge over Boral river at Ch.15100m on Ershadnagar Hat - Demra UP office road [Road ID:176333008 Package No. CIB-PAB-W69</t>
  </si>
  <si>
    <t>01.03.2023</t>
  </si>
  <si>
    <t xml:space="preserve"> ICL PVT. LTD, 1/0, Ghope Central Road; Jashore Sadar PS; Jessore-7400.</t>
  </si>
  <si>
    <t>icl.pvtltd@yahoo.com</t>
  </si>
  <si>
    <t>Shekh Emdadul Hauqe Al Mamun, South Borgacha, Natore</t>
  </si>
  <si>
    <t>askemdadulhaque@yahoo.com</t>
  </si>
  <si>
    <t>M/S Zahid Hasan Traders, Bhangura, Pabna</t>
  </si>
  <si>
    <t>zabbar69@gmail.com</t>
  </si>
  <si>
    <t>Construction of Rupashi Gano Kabor Muktijuddho Memorial Monument at Santhia Upazila Under- Pabna District.</t>
  </si>
  <si>
    <t>Ataur Rahman Khan ltd, 44/N, 2nd Floor, New Road, Zigatola, Dhanmondi, Dhaka</t>
  </si>
  <si>
    <t>Construction of Muktijuddho Memorial Monument of Histrorical Battle field at Madhpur Battala Under Sadar Upazila, Pabna.</t>
  </si>
  <si>
    <t>M/S Iman Trading Corporation, Pabna</t>
  </si>
  <si>
    <t xml:space="preserve"> aimantradingcorporation@gmail.com</t>
  </si>
  <si>
    <t>Construction of Muktijuddho Memorial Monument besides Muktijuddo Complex Building at Upazila Chatmohar District Pabna</t>
  </si>
  <si>
    <t>S.A Enterprise                  Chatmohar, Pabna</t>
  </si>
  <si>
    <t xml:space="preserve"> habibullah.pbn17@gmail.com</t>
  </si>
  <si>
    <t>Construction of Shahid Bir Sihab Uddin Muktijuddho Memorial Monument at Upazila Santhia District Pabna</t>
  </si>
  <si>
    <t>Mirza Md. Shafikul Islam     Sujanagar, Pabna</t>
  </si>
  <si>
    <t xml:space="preserve"> mirzashofiqul.pbn@gmail.com</t>
  </si>
  <si>
    <t>Construction of Shahid Bir Shamsur Rahman Muktijuddho Memorial Monument at Upazila Santhia District Pabna</t>
  </si>
  <si>
    <t>Munni Traders               Sujanagar, Pabna</t>
  </si>
  <si>
    <t xml:space="preserve"> munnitraders.pbn@gmail.com</t>
  </si>
  <si>
    <t>Construction of Nandanpur Juddho 1971 Muktijuddho Memorial Monument at Upazila Santhia District Pabna</t>
  </si>
  <si>
    <t>M/S A.H Construction      Sujanagar, Pabna</t>
  </si>
  <si>
    <t xml:space="preserve"> ahconstruction85@gmail.com</t>
  </si>
  <si>
    <t>Construction of Muktijuddho Memorial Monument adjacent to Muktijuddho Complex Building at Upazila Santhia District Pabna</t>
  </si>
  <si>
    <t xml:space="preserve"> M/S. OHI AND TAYEM BUILDERS, KAROMJA, SANTHIA, PABNA.</t>
  </si>
  <si>
    <t xml:space="preserve"> ohitayembuilders@gmail.com</t>
  </si>
  <si>
    <t>Construction of Muktijuddho Memorial Monument of Historical Battle field at Madhpur BattalaPart-2 Under Sadar Upazila District- Pabna</t>
  </si>
  <si>
    <t>25/06/21</t>
  </si>
  <si>
    <t>Mozid &amp; Sons Ltd. 49 Kakrail, Dhaka</t>
  </si>
  <si>
    <t xml:space="preserve"> mazidsons@gmail.com</t>
  </si>
  <si>
    <t>Construction of Two2 Storied Rural Market Building with 04 Storied foundation in TARABARIA BAZAR  [PABNA-S]</t>
  </si>
  <si>
    <t>22.07.2019</t>
  </si>
  <si>
    <t>29.07.2020</t>
  </si>
  <si>
    <t>IT-OC JV,  Koromja, Santhia, Pabna.</t>
  </si>
  <si>
    <t>itocjv@gmail.com</t>
  </si>
  <si>
    <t xml:space="preserve">Construction of Two2 Storied Rural Market Building with 04 Storied foundation in SHONATOLA HAT [SANTHIA] </t>
  </si>
  <si>
    <t>23.07.2019</t>
  </si>
  <si>
    <t>M/S Islam Traders, 1/D centeral Road, Ghope, Jessore</t>
  </si>
  <si>
    <t>OHI CONSTRUCTION, Karomja, Santhia, Pabna.</t>
  </si>
  <si>
    <t xml:space="preserve"> ohiconstruction8@gmail.com</t>
  </si>
  <si>
    <t>BHB-SA JV,   Sarat Nagar Bazar, Bhangura, Pabna</t>
  </si>
  <si>
    <t>bhbsajv@gmail.com</t>
  </si>
  <si>
    <t>Construction of Two2 Storied Rural Market Building with 04 Storied foundation in MOYDAN DIGHI-HAT [BHANGURA]</t>
  </si>
  <si>
    <t xml:space="preserve"> M/S Basundhara House Builders,  Muktir More, Naogaon</t>
  </si>
  <si>
    <t>Md Sahidul Alom, Chalk Laximikol, Dilpasa, Bhangura, Pabna</t>
  </si>
  <si>
    <t xml:space="preserve"> sahidulalom54@gmail.com</t>
  </si>
  <si>
    <t xml:space="preserve"> BHB-SA JV, Sarat Nagar Bazar, Bhangura, Pabna</t>
  </si>
  <si>
    <t>Construction of Two Storied Rural Market Building with 04 Storied foundation in Mathurapur Hat  [CHATMOHAR]</t>
  </si>
  <si>
    <t>21.10.2019</t>
  </si>
  <si>
    <t>Md. Zahidur Rahman   Radhanagor, Pabna</t>
  </si>
  <si>
    <t xml:space="preserve">Construction of Two 2 Storied Rural Market Building With 04 Storied Foundation in Bonkola Hat Under [SUJANAGAR] </t>
  </si>
  <si>
    <t>28.11.2020</t>
  </si>
  <si>
    <t>M/S Mondol Enterprise, Char Vabanipur, Sujanagar</t>
  </si>
  <si>
    <t>mondolenterprise1377@gmail.com</t>
  </si>
  <si>
    <t>Construction of DB Grame Union Land Office and Construction of Nimaichara Union Land Office</t>
  </si>
  <si>
    <t>10.12.2019</t>
  </si>
  <si>
    <t>M/S.Ibnul Traders Bhangura,Pabna.</t>
  </si>
  <si>
    <t xml:space="preserve"> msibnultraders@gmail.com</t>
  </si>
  <si>
    <t xml:space="preserve">Construction of Bhangura Pauro Land Office and Construction of Khanmorich Union Land Office </t>
  </si>
  <si>
    <t>22.12.2020</t>
  </si>
  <si>
    <t>Mirs. Sarowat Zahan    Sonahara, Faridpur, Pabna</t>
  </si>
  <si>
    <t>miss.sarwatzahan@gmail.com</t>
  </si>
  <si>
    <t>Construction of Debotor Union Land Office</t>
  </si>
  <si>
    <t>M/S Simanto Enterprise   Kazipur, Sirajganj</t>
  </si>
  <si>
    <t>mssimantoenterprise@gmail.com</t>
  </si>
  <si>
    <t>Construction of Handial Union Land Office</t>
  </si>
  <si>
    <t>M/S Oishi Construction, Krishnopur, Pabna.</t>
  </si>
  <si>
    <t>Construction of Remaining work of 3 Storied Female Hostel Building at Pabna PTI.</t>
  </si>
  <si>
    <t>15-09-2020</t>
  </si>
  <si>
    <t xml:space="preserve"> ICL.PVT.LTD &amp; NM (JV),  Bera, Pabna</t>
  </si>
  <si>
    <t xml:space="preserve"> iclpvlnmjv@gmail.com</t>
  </si>
  <si>
    <t>Construction of 90m Long PSC Girder Bridge on Shamnagar - Fultala Kheya ghat Road at ch.1+100 km                      Road ID:176834043         Package no- CBU-100/Purto-183</t>
  </si>
  <si>
    <t>UHBP-100</t>
  </si>
  <si>
    <t xml:space="preserve">nuruzzamanmiah58@gmail.com, </t>
  </si>
  <si>
    <t>Construction of 36m Long RCC Girder Bridge Over Boral River on Chatmohar RHD (Kumargara) - Mirzapur GCM Via Noornagar Road in Front Janota Bank at ch.0+030 km                      Road ID:176222004         Package no- CBU-100/Purto-182</t>
  </si>
  <si>
    <t>Construction of 72m Long RCC Girder Bridge Over Chiknai River on Mangalgram Uttorpara Jola-Kosniya GPS Road at ch.1+000 km Road ID:176334044         Package no- CBU-100/Purto-176</t>
  </si>
  <si>
    <t>22/08/2022</t>
  </si>
  <si>
    <t>Construction of 63m Long RCC Girder Bridge Over Boral River on Sarutia Uttarpara RHD - Dahparahat Road at ch.4+965 km  Road ID:176194071         Package no- CBU-100/Purto-177</t>
  </si>
  <si>
    <t xml:space="preserve"> iclpvtltdnmjv@gmail.com</t>
  </si>
  <si>
    <t>Construction of 96.0m Long PSC Girder Bridge over Gonibabur Ghat on Char Kurulia RHD-Chor Kurulia Zinnat Ali River Ghat road at ch. 1080m Road ID 176394118 Upazila Ishwardi District Pabna</t>
  </si>
  <si>
    <t>M/S Basundhara House Builders, Muktir More, Naogaon</t>
  </si>
  <si>
    <t>bhb.ovijv21@gmail.com</t>
  </si>
  <si>
    <t>1) Minor Maintenance of 10.00 m Long RCC Box culvert on Pabna RHD old Polytechnic- Selaidaha Kharshedpur GC Road at Ch: 1850m[176552005]. Upazila: Pabna Sadar. 2) Minor Maintenance of 10.00 m Long RCC Box culvert on Pabna RHD old Polytechnic- Selaidaha Kharshedpur GC Road at Ch: 2800m[176552005]. Upazila: Pabna Sadar. 3) Minor Maintenance of 57.00 m Long RCC Girder Bridge on Upazila H/Q (T&amp;T more)- Jonail GC road at house of golap via Horipur UP Office &amp; Gopal ghat Road at Ch: 130m [ 176223019]. Upazila: Chatmohar 4) Minor Maintenance of 96.00 m Long RCC Girder Bridge on Chhaikola GC- Naogaon GCM via Stha Ferry ghat road at Ch: 7330m[176222011]. Upazila: Chatmohar 5) Minor Maintenance of 60.0m long RCC Girder bridge on Nagdemra UP- Dhulauri Bazer (Baroni more) Road at Ch: 3185 m [176723017]. Upazila: Santhia [Package No. SupRB/Pab/Maint/20-21/W-144]</t>
  </si>
  <si>
    <t>BHB-OVI JV, Muktir More, Naogaon</t>
  </si>
  <si>
    <t xml:space="preserve"> 
1) Major Maintenance of 12.00 long RCC Box culvert on Masumdia Bazar-Dhalarchar UP Office via Doyalnagar road at CH: 5450M [176163015]. Upazila : Bera 2) Major Maintenance of 12.00M long RCC Girder Bridge on Debuttor RHD-Ekdanta GC road at CH: 7490M [176052001]. Upazila: Atghoria 3) Major Maintenance of 13.6M long RCC Girder Bridge on Ananta RHD Bazar-Dogachi UP Office via Ashotoshpur Anis More Road at CH: 8300M [176553021] 4) Major Maintenance of 99.0 M long RCC Girder Bridge on Faridpur UZ H/Q- Bhangura UZ H/Q road. ( Via B.L. Bari Up.office) road at Ch: 150M [176332004]. Upazila: Faridpur [Package No. SupRB/Pab/Maint/20-21/W-145]</t>
  </si>
  <si>
    <t>M/S Ovi Bricks, LGED, Pabna.</t>
  </si>
  <si>
    <t xml:space="preserve"> ovibricks.pbn@gmail.com</t>
  </si>
  <si>
    <t xml:space="preserve"> 
1) Minor Maintenance of 160.00 m Long RCC Girder Bridge on Bhangura - Noagoan GCM Road at Ch: 621m [176192002], 2) Minor Maintenance of 212.00 m Long RCC Girder Bridge on Bhangura - Noagoan GCM Road at Ch: 2557m [176192002], 3) Minor Maintenance of 212.00 m Long RCC Girder Bridge on Bhangura - Noagoan GCM Road at Ch: 3972m [176192002], 4) Minor Maintenance of 120.00 m Long RCC Girder Bridge on Bhangura - Noagoan GCM Road at Ch: 5315m [176192002] and 5) Minor Maintenance of 6.40m Long RCC Box Culvert on Bhangura - Noagoan GCM Road at Ch: 11400m [176192002]under Upazila: Bhangura, District: Pabna.[ Package No:SupRB/Pab/Maint/20-21/W-155]</t>
  </si>
  <si>
    <t xml:space="preserve"> 
 1) Minor Maintenance of 10.75 m Long RCC Box culvert on Fokirhat ( 24 Mile) Bazar - Ahemedpur UP office Via Gobindhapur Boyalia Bazar Road at Ch: 2025m[176833012]. Upazila: Sujanagar, 2) Major Maintenance of 8.70 m Long RCC Girder Bridge on Nazirganj GCM - Kasinathpur RHD via Aminpur Bazar Road at Ch: 9100m[176832002]. Upazila: Sujanagar and . 3) Major Maintenance of 9.00 m Long RCC Slab Culvert on Raksha Bazar - Kasinathpur up via Digholkandi Road at Ch: 750m [ 176163021]. Upazila: Bera under District: Pabna. [ Package No:SupRB/Pab/Maint/20-21/W-156]</t>
  </si>
  <si>
    <t>ovibricks.pbn@gmail.com</t>
  </si>
  <si>
    <t xml:space="preserve"> M/S. Rana Construction,  Laybary Bazar Atua, Pabna</t>
  </si>
  <si>
    <t>ranaconstruction3@gmail.com</t>
  </si>
  <si>
    <t>1.Major Maintenance of 10.00m long slab culvert on Notun Varenga UP-Kusheara bazar road at chainage 740m under Bera upazila district Pabna Road ID[176163017] , Bridge ID[17616301703]. And 
1.Major Maintenance of Maligacha UP office-Mahmudpur bazar road 12.7m long RCC Girder Bridge on at chainage 1150m under Pabna Sadar upazila district Pabna Road ID[176553031] Bridge ID[17655313105]</t>
  </si>
  <si>
    <t>M/S. Shamim Construction,  Dkkhin Ramchandrapur, Pabna Sadar, Pabna, Bangladesh</t>
  </si>
  <si>
    <t xml:space="preserve"> bonnyaconstruction@gmail.com</t>
  </si>
  <si>
    <t>Improvement of Betbaria Pikhondo Graveyeard Boundary wall Under Bera Pourashava Latitude 24.0120 Longitude 89.0121 at Bera Upazila District Pabna</t>
  </si>
  <si>
    <t>27/02/21</t>
  </si>
  <si>
    <t>ms. safa construction, IK Road, Alhajmore, Ishdardi, pabna</t>
  </si>
  <si>
    <t xml:space="preserve"> safaisd18@gmail.com</t>
  </si>
  <si>
    <t>Improvement of Char Ruppur Eidgah (Member) under Paksey Union, [Latitude: 24.0608880, Longitude: 89.049295} (Part-2)</t>
  </si>
  <si>
    <t>M/S Rehana Enterprise, Kazipur, Sirajganj</t>
  </si>
  <si>
    <t>rehanaenterprise33@gmail.com</t>
  </si>
  <si>
    <t>1. a. Imp. of Asraf Jendanc Pond &amp; b. Construction of 01 Nos. Ghatla 17.90x 5.00x6.60m for Asraf Jendanc Pond Under Somaj Union 2. a. Imp. Of Char Nobin Madrasa Pond &amp; b. Construction of 01 Nos. Ghatla 17.90x 5.00x6.60m for Char Nobin Madrasa Pond under Char Nobin Union and 3. a. Imp. Of Chatmohar Upazila Parishad Pond &amp; .b Construction of 01 Nos. Ghatla 17.90x 5.00x6.60m for Chatmohar upazila Parishad Pond at Chatmohar Upazila Pabna.</t>
  </si>
  <si>
    <t>M/S Mirza Construction, GC Road , Dhanbandi, Sirajganj</t>
  </si>
  <si>
    <t>msmirzaconstructionsiraj@gmail.com</t>
  </si>
  <si>
    <t>a. Imp. Of Bera Upazila Parishad Pond and b Construction of 01 Nos. Ghatla 17.90x 5.00x6.60m for Bera Upazila Parishad Pond at Bera Upazila Pabna.</t>
  </si>
  <si>
    <t>M/S Shekh Lalu Traders, Atua, DC Road , Pabn</t>
  </si>
  <si>
    <t>mdanwarhossainlalu@gmail.com</t>
  </si>
  <si>
    <t>a. Imp. Of Ghurigram Musqied Pond and b. Construction of 01 Nos. Ghatla 17.90x 5.00x6.60m for Ghurigram Musqied Pond under Ghurigram Union at Bera Upazila Pabna.</t>
  </si>
  <si>
    <t>M/S Fatema Traders, Chalk Poilanpur, Pabna</t>
  </si>
  <si>
    <t>fatematraders444@gmail.com</t>
  </si>
  <si>
    <t>a. Imp. Of Madinatul Ulum Islamia Dakhil Madrasah Pond and b. Construction of 01 Nos. Ghatla 13.40x 4.00x4.80m for Madinatul Ulum Islamia Dakhil Madrasah Pond under Varotpur union at Atghoria Upazila Pabna.</t>
  </si>
  <si>
    <t>M/S Aporupa Jewlers, Sonapotti, Pabna</t>
  </si>
  <si>
    <t>aparupajewelers@Yahoo.com</t>
  </si>
  <si>
    <t>1. a. Imp. Of Sadar Upazila Parishad Pond under Nurpur Union and 2. a. Imp. Of Varara UP Pond &amp; b. Construction of 01 Nos. Ghatla 13.40x 3.50x4.80m for Varara UP Pond under Vaodangga Union at Pabna Sadar Upazila Pabna.</t>
  </si>
  <si>
    <t>M/S TRIRATNA TRADERS ,
 Chatmahar,Pabna</t>
  </si>
  <si>
    <t>mstriratnatraders@gmail.com</t>
  </si>
  <si>
    <t>Improvement of Saratgonj GC at Balughata Trimatha- Ayangonj bazar via Baoilkola road Atghoria Part. Ch. 3100-3600m under Atghoria Upazila District-Pabna. [Road ID: 176054036][Salvage amount-Tk.1081382.00][Packsge No-IRIDP-3/PBN/DW-01]</t>
  </si>
  <si>
    <t xml:space="preserve">M/S BISSHONATH TRADERS 
 Sujanagar, Pabna 
</t>
  </si>
  <si>
    <t>msbisshonathshaha@gmail.com</t>
  </si>
  <si>
    <t>Improvement of Rotipur Bridge- Hapania GPS &amp; Bazar road. Ch. 00-500m under Atghoria Upazila, District-Pabna. [ Road ID: 176054083] [Salvage Amount- Tk.107957.00] [Packsge No-IRIDP-3/PBN/DW-02]</t>
  </si>
  <si>
    <t>29.03.21</t>
  </si>
  <si>
    <t>04.04.2022</t>
  </si>
  <si>
    <t>A. R. Construction,
Ishwardi, Pabna</t>
  </si>
  <si>
    <t>arpakshi@gmail.com</t>
  </si>
  <si>
    <t>Improvement of Ekdanto Sampara near Graveyard of Makhon- Jatrapur via Ekdanta Baroipara GPS road Ch. 1000-1500m under Atghoria Upazila, District-Pabna. [ Road ID: 176054085] [Packsge No-IRIDP-3/PBN/DW-03]</t>
  </si>
  <si>
    <t>09.03.21</t>
  </si>
  <si>
    <t>16.03.2022</t>
  </si>
  <si>
    <t xml:space="preserve">M/S Siam Saad Construction, Pabna
</t>
  </si>
  <si>
    <t>siamsaadconstruction@gmail.com</t>
  </si>
  <si>
    <t>Improvement of Sabdanga Bridge- Ratnai River road. (Ch. 700-1200 m) under Atghoria Upazila, District-Pabna. [ Road ID: 176055014][Packsge No-IRIDP-3/PBN/DW-04]</t>
  </si>
  <si>
    <t>22.03.2022</t>
  </si>
  <si>
    <t xml:space="preserve"> Md. Aktaruzzaman 
 Ishurdi, Pabna.</t>
  </si>
  <si>
    <t>aktarbusinessmagnet@gmail.com</t>
  </si>
  <si>
    <t>Improvement of Laxmipur paschim para Nuton Mosque-Shakh para Boro Mosque road Ch. 400-900 m under Atghoria Upazila District-Pabna. [ Road ID: 176055109]. [Salvage Amount Tk.125194.00] [Packsge No-IRIDP-3/PBN/DW-05]</t>
  </si>
  <si>
    <t>Md. Saiful Islam,Radhanagar,Pabna</t>
  </si>
  <si>
    <t>Improvement of Pateswar NHO Ezibar- Koirabari bazar via DTW road Ch. 00-500 M  [ Road ID: 176055208] under Atghoria Upazila District-Pabna.[Packsge No-IRIDP-3/PBN/DW-06]</t>
  </si>
  <si>
    <t>M/S HUMAIRA TRADERS
DHULAURI BAZAR, SATHIA, PABNA.</t>
  </si>
  <si>
    <t>humairatraders8@gmail.com</t>
  </si>
  <si>
    <t>a Improvement of Ataikula UP Office Pirpur RHD - Kuchiamora hat Via Shardiar grave yard road Ch.1800 - 2453m &amp; b Construction of 1 nos culvert 0.700x0.700m at Ch.2246m under Sadar Upazila District-Pabna Road ID 176553015 Salvage amount-Tk.128236.00 [Packsge No-IRIDP-3/PBN/DW-07]</t>
  </si>
  <si>
    <t>12.05.2021</t>
  </si>
  <si>
    <t>18.01.2022</t>
  </si>
  <si>
    <t>M/S Sagor Enterprise
Raipur Khatupara, Sujanagar, Pabna.</t>
  </si>
  <si>
    <t>sagor.entp@gmail.com</t>
  </si>
  <si>
    <t>Improvement of Naldah Bazar - Jafrabad R&amp;D via Bakshipur road Ch.5750 - 6500m under Sadar Upazila District-Pabna Road ID 176554015[Packsge No-IRIDP-3/PBN/DW-08]</t>
  </si>
  <si>
    <t>25/04/21</t>
  </si>
  <si>
    <t>M/s Hadia Enterprise
Nutun Bhanga Bari, Sirajganj</t>
  </si>
  <si>
    <t>Improvement of Gobindopur Aziz house road - Jalal house via Sreedhorpur Saker Chairman house road Ch.600 - 1100m under Sadar Upazila District-Pabna Road ID 176554286 Salvage amount-Tk.279862.00[Packsge No-IRIDP-3/PBN/DW-09]</t>
  </si>
  <si>
    <t>Improvement of Hemayetpur Alal Shop - Shanidiar H/O Zinna.road. Ch.1000 - 1500m under Sadar Upazila District-Pabna Road ID 176554338 [Packsge No-IRIDP-3/PBN/DW-10]</t>
  </si>
  <si>
    <t xml:space="preserve"> M/S TRISA CONSTRUCTION
Village- Uttor Chalal, P.O- Kumariabari, P.S- Kazipur, Dist- Sirjganj</t>
  </si>
  <si>
    <t>trishaconstruction05@gmail.com</t>
  </si>
  <si>
    <t>Improvement of Ashutoshpur Dokkhin para mosque Md. Tomez uddin house to Mozib bandh Bhanga Bridge road.Ch.00 - 762m under Sadar Upazila District-Pabna Road ID 176555326 [Packsge No-IRIDP-3/PBN/DW-11]</t>
  </si>
  <si>
    <t xml:space="preserve"> M/S ABDUR ROUF,  vill: vadarvag hatkhali,sujanagar,Pabna</t>
  </si>
  <si>
    <t>mdabdurroufpabna@gmail.com</t>
  </si>
  <si>
    <t>Improvement of Choighoria Satter Mondol House-Hotora Montaz House Road.Ch.00 - 500m under Sadar Upazila District-Pabna Road ID 176555335[Packsge No-IRIDP-3/PBN/DW-12]</t>
  </si>
  <si>
    <t xml:space="preserve">Abul Kashem Construction
CharSujanagar </t>
  </si>
  <si>
    <t>abulkashemconstruction@gmail.com</t>
  </si>
  <si>
    <t>Improvement of Tarabaria FWC - H/O After Dr. Via Khan Bari Road.Ch.00 - 600m under Sadar Upazila District-Pabna Road ID 176555100[Packsge No-IRIDP-3/PBN/DW-13]</t>
  </si>
  <si>
    <t>22/04/21</t>
  </si>
  <si>
    <t>M/S HRIDDO SANITARY PALACE
CHALK GOBINDA, PABNA SADAR, PABNA.</t>
  </si>
  <si>
    <t>hriddyosanitary@gmail.com</t>
  </si>
  <si>
    <t>a Improvement of Bhangura Upazila H/Q - Dilpashar UP Office road Ch.5677 - 7217m b Construction of 1 nos culvert 0.625x0.600m at Ch.6550m &amp; C Construction of 1 nos culvert 1.500x1.500m at Ch.5880m under Bhangura Upazila District-Pabna Road ID 176193002[Packsge No-IRIDP-3/PBN/DW-14]</t>
  </si>
  <si>
    <t xml:space="preserve">M/S TIRTHO KOROBI ENTERPRISE
Satbaria, Sujanagar, Pabna. 
</t>
  </si>
  <si>
    <t>mstirthokorobienter@gmail.com</t>
  </si>
  <si>
    <t>Improvement of Nuetigacha R&amp;HShimul Tola-Sharatgonj GCM Via Failzana hat Road 238m Overlapping with RHD Ch.4353 - 5408m under Chatmohar Upazila District-Pabna Road ID 176222002[Packsge No-IRIDP-3/PBN/DW-15]</t>
  </si>
  <si>
    <t>Misses. Sarwat Zahan
 Vill: Sonahara, Post: Gopalngar P/S: Faridpur, Dist: Pabna</t>
  </si>
  <si>
    <t>Improvement of Banogra bazar Mozahar shop-Sarker para Latum tola via Abdul High Pir Kebla road Ch.00 - 1200m under Chatmohar Upazila District-Pabna Road ID 176224053 Salvage amount-Tk.348566.00[Packsge No-IRIDP-3/PBN/DW-16]</t>
  </si>
  <si>
    <t>28/04/22</t>
  </si>
  <si>
    <t>MS Tabassum Construction
Upazila More, Sujanagar, Pabna.</t>
  </si>
  <si>
    <t>shajahanalipabna1984@gmail.com</t>
  </si>
  <si>
    <t>a Improvement of Sayedpur Hatkhali to Duria road.Ch. 00 - 920m &amp; b Construction of 1 nos culvert 2.000x2.000m RCC Box-Culvert at Ch.318m under Sujanagar Upazila District-Pabna Road ID 176835187[Packsge No-IRIDP-3/PBN/DW-17]</t>
  </si>
  <si>
    <t>M/S ISLAM TRADERS
Village - Char Kanto Nogor, Post Office - Nishchitopur, Upazila - Kazipur, District - Sirajganj</t>
  </si>
  <si>
    <t>islamtraders1966@gmail.com</t>
  </si>
  <si>
    <t>a Improvement of Hogladangi - Padma river road.Ch. 2600 - 3900m &amp; b Construction of 1 nos culvert 2.000x2.000m RCC Box-Culvert at Ch.3700m under Sujanagar Upazila District-Pabna Road ID 176835059[Packsge No-IRIDP-3/PBN/DW-18]</t>
  </si>
  <si>
    <t>M/S Lucky Seven Services
Chaksatiani</t>
  </si>
  <si>
    <t>lucky7servicespb@gmail.com</t>
  </si>
  <si>
    <t>Improvement of Notun Hat GCM Hurmuj Rice Mill - Sagregari More RHD via Shimultola Shop of Nengra road. Ch.1550 - 3000m under Ishwardi Upazila District-Pabna Road ID 176394022 Salvage amount-Tk.2162654.00[Packsge No-IRIDP-3/PBN/DW-19]</t>
  </si>
  <si>
    <t>M/S Darus Salam Enterprise
Kasinathpur,Malonchi,Pabna</t>
  </si>
  <si>
    <t>darussalampabna@gmail.com</t>
  </si>
  <si>
    <t>Improvement of Shakerdari Bissowroad Joy Bangla More - Shekerdari GPS road. Ch.00 - 400m under Ishwardi Upazila District-Pabna Road ID 176395163 Salvage amount-Tk.221760.00[Packsge No-IRIDP-3/PBN/DW-20]</t>
  </si>
  <si>
    <t xml:space="preserve">ARS TRADING
Loco Road, Fathemohammadpur, Ishwardi, Pabna 
</t>
  </si>
  <si>
    <t>arsishwardi@gmail.com</t>
  </si>
  <si>
    <t>Improvement of Rajapur UP H/Q - Doaria UP via Majhgram Railway Station road. Ch.00 - 1860m under Ishwardi Upazila District-Pabna Road ID 176394198 Salvage amount-Tk.343066.00[Packsge No-IRIDP-3/PBN/DW-21]</t>
  </si>
  <si>
    <t>26/05/22</t>
  </si>
  <si>
    <t>M/S Soikat Enterprise,  Goyespur,Pabna Sadar,Pabna.</t>
  </si>
  <si>
    <t>soikatenterprise77@gmail.com</t>
  </si>
  <si>
    <t>Improvement of Ruppur Fotu Market Shop of Liton RHD -Char Ruppur Nalgari UNR H/O Saidul via Amzads Bagan road.Ch.00 - 700m under Ishwardi Upazila District-Pabna Road ID 176394147 Salvage amount-Tk.206267.00 [Packsge No-IRIDP-3/PBN/DW-24]</t>
  </si>
  <si>
    <t xml:space="preserve">M/S Feroz Enterprise
Gokulpur,Sujanagar,Pabna 
</t>
  </si>
  <si>
    <t>ferozentp.pbn@gmail.com</t>
  </si>
  <si>
    <t>Improvement of Solabaria RHD- Karim House road from Ch. 420-950m under Santhia Upazila District-Pabna [Road ID 176724049] [Salvage amount-Tk.6,03,252.00][Packsge No-IRIDP-3/PBN/DW-25]</t>
  </si>
  <si>
    <t>M/S Mahua Enterprise
Bagsipara</t>
  </si>
  <si>
    <t>mahuaentp@gmail.com</t>
  </si>
  <si>
    <t xml:space="preserve"> Improvement of Panishail Chand Bazar-Karamja Madrasha via Panishail H/O Late Hazi Abu Bokkar Mollah road from Ch. 00-1000m under Santhia Upazila District-Pabna [Road ID:176724115][Packsge No-IRIDP-3/PBN/DW-26]</t>
  </si>
  <si>
    <t>M/S Hassan Enterprise
Ziropoint</t>
  </si>
  <si>
    <t xml:space="preserve"> hasanentp.pbn@gmail.com</t>
  </si>
  <si>
    <t>(a) Improvement of Boailmari H/O samsul (Thamatha) - Dholi bill road from Ch. 00-600M and (b) Construction of 1-No 0.625X0.600 culvert at Ch. 300m under Santhia Upazila District-Pabna [Road ID: 176725232][Packsge No-IRIDP-3/PBN/DW-27]</t>
  </si>
  <si>
    <t>M/s. Minna Enterprise
Chak Pailanpur, Pabna Sadar, Pabna.</t>
  </si>
  <si>
    <t>msminna1982@gmail.com</t>
  </si>
  <si>
    <t>(a) Improvement of Miapur Graveyeard - H/O Shahid Master road from Ch. 00-1000m and (b) Construction of 1-No 0.625X0.600 culvert at Ch. 773m under Santhia Upazila District-Pabna [Road ID:176725310] [Salvage amount-Tk.4,32,763.00][Packsge No-IRIDP-3/PBN/DW-28]</t>
  </si>
  <si>
    <t xml:space="preserve"> M/S Rufaida Enterprise
Bakchidangi</t>
  </si>
  <si>
    <t>rufaida.entp@gmail.com</t>
  </si>
  <si>
    <t>Improvement of Kabarikola-Satak road from Ch. 530-1540m under Santhia Upazila District-Pabna [Road ID: 176724010][Packsge No-IRIDP-3/PBN/DW-29]</t>
  </si>
  <si>
    <t>Mohammed Eunus &amp; Brothers (Pvt.) Ltd.MOHAMMED EUNUS &amp; BROTHERS (PVT.) LTD. Eunus Business Centre, Equity G.F. Fortune Mall (7th Fl.), 01 No. Baizid Bostami Road, Nasirabad, Panchlaish, Chattogram City, Dist: Chattogram. GPO-4000</t>
  </si>
  <si>
    <t>Re-habilitation of Maligacha UP office (Tebunnia) to Jhobjobia Bazar Via Dhorbila GPS road at Ch. 00-4570m under Pabna Sadar Upazila District: Pabna (Road ID: 176554366) [Salvage Materials velue BDT. 6,44,082.00][Packsge No-CAFDRIRP/Pabna/VR-A/W-01/2020-21]</t>
  </si>
  <si>
    <t>Mohammed Eunus &amp; Brothers (Pvt.) Ltd.MOHAMMED EUNUS &amp; BROTHERS (PVT.) LTD. Eunus Business Centre, Equity G.F. Fortune Mall (7th Fl.), 01 No. Baizid Bostami Road, Nasirabad, Panchlaish, Chattogram City, Dist: Chattogram. GPO-4001</t>
  </si>
  <si>
    <t>Re-habilitation of Balia Halot Graveyerd RHD - Chalk Chatiani Mosque RHD road at Ch. 00-2375m under Pabna Sadar Upazila District: Pabna (Road ID: 176554023) [Salvage Materials velue BDT. 2,87,844.00][Packsge No-CAFDRIRP/Pabna/VR-A/W-02/2020-21]</t>
  </si>
  <si>
    <t>Md. Zahidur Rahman
Radhanagar,Pabna</t>
  </si>
  <si>
    <t>Re-habilitation of Gajamoti Kunda Deep tube well to Pergobindapur GPS road at Ch. 00-1955m under Pabna Sadar Upazila District: Pabna (Road ID: 176554137) [Salvage Materials velue BDT. 2,75,789.00][Packsge No-CAFDRIRP/Pabna/VR-A/W-03/2020-21]</t>
  </si>
  <si>
    <t xml:space="preserve">Zinnat Ali Zinnah Ltd
Rokeya Tower, Town Hall Para, Pabna Sadar, Pabna. 
</t>
  </si>
  <si>
    <t xml:space="preserve">zinna.pabna@gmail.com
</t>
  </si>
  <si>
    <t>Re-habilitation of Jalalpur RHD - Ekdanto GCM road at Ch. 00-7212m under Pabna Sadar Upazila District: Pabna (Road ID: 176552003)[Packsge No-CAFDRIRP/Pabna/UZR/W-04/2020-21]</t>
  </si>
  <si>
    <t>Re-habilitation of Pabna Sadar U.Z.HQ. - Boaikola RHD VIA Pustigacha Road. (Part - Atghoria) at Ch. 00-8050m under Atghoria Upazila District: Pabna (Road ID: 176052006) [Salvage Materials velue BDT.10,70,980.00][Packsge No-CAFDRIRP/Pabna/UZR/W-05/2020-21]</t>
  </si>
  <si>
    <t>Dhaly Construction Ltd.
838, Monipur Mirpur, Dhaka.</t>
  </si>
  <si>
    <t>Re-habilitation of Nalkhola GC - Badherhat on RHD road. at Ch. 265-6000m under Bera Upazila District: Pabna (Road ID: 176052006)[Packsge No-CAFDRIRP/Pabna/UZR/W-06/2020-21]</t>
  </si>
  <si>
    <t>Zinnat Ali Zinnah Ltd
Rokeya Tower, Town Hall Para, Pabna Sadar, Pabna.</t>
  </si>
  <si>
    <t>Re-habilitation of Upazila H/Q (Bokul's More) - Muladuli GCM Via Arkandi road. at Ch. 00-9400m under Ishwardi Upazila District: Pabna (Road ID: 176392001)[Packsge No- CAFDRIRP/Pabna/UZR/W-07/2020-21]</t>
  </si>
  <si>
    <t>M/S HOSSAIN ENTERPRISE
House No. 180, Ramchandrapur, Ghoramara, Boalia, Rajshahi.</t>
  </si>
  <si>
    <t>Re-habilitation of Shahpur UP (Shop of Shoriful) - Bilkedar Hat road via Muchipara Bottola road at Ch. 1765-4193m under Ishwardi Upazila District: Pabna (Road ID: 176394046)[Packsge No-CAFDRIRP/Pabna/VR-A/W-08/2020-21]</t>
  </si>
  <si>
    <t>Munni Traders
Sujanagar Bazar</t>
  </si>
  <si>
    <t>munnitraders.pbn@gmail.com</t>
  </si>
  <si>
    <t>Re-habilitation of Banasherbada RHD (H/O Murad Mullah Master) Banasherbada Mosquepara Road at Ch. 00-500m under Ishwardi Upazila District: Pabna (Road ID: 176395212)[Packsge No- CAFDRIRP/Pabna/VR-B/W-09/2020-21]</t>
  </si>
  <si>
    <t xml:space="preserve">BHB-OVI JV
Muktir More, Naogaon 
</t>
  </si>
  <si>
    <t>Re-habilitation of Ruppur Tin Bottola RHD - Nalgari via Ruppur Girls School Road at Ch. 00-2000m under Ishwardi Upazila District: Pabna (Road ID: 176394201)[Packsge No- CAFDRIRP/Pabna/VR-A/W-10/2020-21]</t>
  </si>
  <si>
    <t>M/S Basundhara House Builders,Muktir More, Naogaon</t>
  </si>
  <si>
    <t>M/S Ovi Bricks,LGED, Pabna.</t>
  </si>
  <si>
    <t>Rajbari</t>
  </si>
  <si>
    <t xml:space="preserve">M/S Jakaullah and Brothers, Jibannagar, Chuadanga. </t>
  </si>
  <si>
    <t>jaka@gmail.com</t>
  </si>
  <si>
    <t xml:space="preserve">Construction of Two (2) Storied Rural Market Building (with 04 Storied Foundation) in Modapur Hat, under Kalukhali Upazila, Dist.- Rajbari </t>
  </si>
  <si>
    <t>03.08.20</t>
  </si>
  <si>
    <t xml:space="preserve">Construction of Two (2) Storied Rural Market Building (with 04 Storied Foundation) in Jamtola Hat, under Goalanda Upazila, Dist.- Rajbari </t>
  </si>
  <si>
    <t>10.05.22</t>
  </si>
  <si>
    <t>Improvement of Baliapara Rail Line-FRB (Pangsha-Langolbandh) Via Sujanagar Road By BC Ch.00m to 3777m) under Pangsha upazila of Rajbari District.</t>
  </si>
  <si>
    <t>MSRDP</t>
  </si>
  <si>
    <t>21.12/20</t>
  </si>
  <si>
    <t xml:space="preserve"> Mir Habibul Alam, Uttar Boraghacha, Natore &amp; Focal person Mobile No.01713-311726</t>
  </si>
  <si>
    <t>mirhibibulalm@yahoo.com</t>
  </si>
  <si>
    <t>1. Improvement of Belgachi GC-Gandhimara R&amp;H Road Ch.00m-1220m (Rd. ID-382762001), 2. Improvement of Khankhanapur GC-Felur Dokan R&amp;H via Girls School  Road Ch.00m-3152m (Rd. ID-382762010), 3. Improvement of Alipur UP-Bagmara Hat via Matipara Road Ch.00m-7645m (Rd. ID-382763021), 4. Improvement of Felur Dokan R&amp;H-Kutir hat GC  Road Ch.00m-3883m (Rd. ID-382762006), 5. Improvement of Kolorhat GC-Jamalpur GC  Road Ch.00m-3315m (Rd. ID-382762003), 6. Improvement of Kamaldia R&amp;H-Pachuria UP via Alipur hat Road Ch.00m-5251m (Rd. ID-382763010)</t>
  </si>
  <si>
    <t xml:space="preserve">Mir Habibul Alam, Uttar Boraghacha, Natore &amp; Focal person Mobile No.01713-311726 </t>
  </si>
  <si>
    <t>1. Improvement of Baliakandi-Mrigi GC via Narua GC Road (UZR) from Ch.00m-12300m  (Rd. ID-382072002), 2. Improvement of Baliakandi GC-Modhukhali RHW via Meghchami Road (UZR) from Ch.00m-4535m  (Rd. ID-382072003)</t>
  </si>
  <si>
    <t>Mir Habibul Alam, Uttar Boraghacha, Natore &amp; Focal person Mobile No.01713-311726</t>
  </si>
  <si>
    <t xml:space="preserve">mirhibibulalm@yahoo.com </t>
  </si>
  <si>
    <t>1. Improvement of Mrigi GC-Sonapur GC  Road Ch.3813m-6688m (Rd. ID-382772007) under Kalukhali Upazila, 2. Improvement of Belgachi GC-Sonapur GC   Road Ch.00m-3355m (Rd. ID-382772009) Under Kalukhali Upazila, 4. Improvement of Pangsha HQ-Mrigi GC   Road Ch.00m-10900m (Rd. ID-382732002) Under Pangsha Upazila</t>
  </si>
  <si>
    <t xml:space="preserve">M a engineering &amp; Rana enterprise JV, 154 Motijil, Mosjid Building, Road No.303, Dhaka-1000 </t>
  </si>
  <si>
    <t>Improvement of Uttar Ujanchar at NHW-Khalil mondaler Hat GC via Ujanchar GC Road from Ch.00m-810m &amp; 1450m-7960m  (Rd. ID-382292003)</t>
  </si>
  <si>
    <t>14.02.22</t>
  </si>
  <si>
    <t>M/s. M A Engineering</t>
  </si>
  <si>
    <t>M/s. Rana Engineering</t>
  </si>
  <si>
    <t>M a engineering &amp; Rana enterprise JV, 154 Motijil, Mosjid Building, Road No.303, Dhaka-1000</t>
  </si>
  <si>
    <t xml:space="preserve">Widening &amp; Strengthening of Pangsha HQ-Yakuk More  R&amp;H Road from Ch.0+00-3+816Km under Kalukhali Upazila, Dist. Rajbari (Road ID-382772006)  </t>
  </si>
  <si>
    <t>Kingdom Naturali JV, House-470, Road-31, Dohs, Mohakhali, Dhaka-1216.</t>
  </si>
  <si>
    <t>kingdomntcl@gmail.com</t>
  </si>
  <si>
    <t xml:space="preserve">Construction of Two (2) Storied Rural Market Building (with 04 Storied Foundation) in Bugduli Bazar Hat, under Pangsha Upazila, Dist.- Rajbari </t>
  </si>
  <si>
    <t>01.12.20</t>
  </si>
  <si>
    <t>Kingdom Builders</t>
  </si>
  <si>
    <t>Natural Trading co.Ltd</t>
  </si>
  <si>
    <t>ABS-MST-MKE(JV), Ray Nagor, Matipara, Rajbari</t>
  </si>
  <si>
    <t>absmstmkejv@gmail.com</t>
  </si>
  <si>
    <t xml:space="preserve">Construction of Two (2) Storied Rural Market Building (with 04 Storied Foundation) in Bohorpur Hat, under Baliakandi Upazila, Dist.- Rajbari </t>
  </si>
  <si>
    <t>10.09.21</t>
  </si>
  <si>
    <t>Abu Baker Siddique</t>
  </si>
  <si>
    <t xml:space="preserve"> abubakersiddque2@gmail.com</t>
  </si>
  <si>
    <t>M/s. Supti Traders</t>
  </si>
  <si>
    <t>mssuptitraders@gmail.com</t>
  </si>
  <si>
    <t>M/s Khandaker Enterprise</t>
  </si>
  <si>
    <t>mskhandakarenterprise@gmail.com</t>
  </si>
  <si>
    <t>Md. Nasir uddin Khan, Faridpur</t>
  </si>
  <si>
    <t>nasiruddin.faridpur@gmail.com</t>
  </si>
  <si>
    <t xml:space="preserve">Construction of Two (2) Storied Rural Market Building (with 04 Storied Foundation) in Basantapur Hat, under Upazila Sadar, Dist.- Rajbari </t>
  </si>
  <si>
    <t>Improvement of Sultanpur UP office-Dharmosree UZR Road by BC  at Ch.00.2000m under Sadar Upazila, Dist.Rajbari.</t>
  </si>
  <si>
    <t>27.09.20</t>
  </si>
  <si>
    <t>04.10.21</t>
  </si>
  <si>
    <t>Oyster Construction &amp; Shipping Co. Ltd. House No. 24, Road-20, Sector-3, Uttara, Dhaka</t>
  </si>
  <si>
    <t>oystercscltd@gmail.com</t>
  </si>
  <si>
    <t xml:space="preserve">Widening &amp; Strengthening of Sengram GC-Machpara Bazar R&amp;H Road from Ch.0+00-10+095Km under Pangsha Upazila, Dist. Rajbari (Road ID-382732005)  </t>
  </si>
  <si>
    <t>20.7.20</t>
  </si>
  <si>
    <t>Hamim &amp; Mizan (JV)
 Adrees: Mizan Enterprise 
 Authorized Executive Hamim &amp; Mizan (JV), Bottala (New Town), Madaripur.</t>
  </si>
  <si>
    <t>mizanhamimjv@gmail.com</t>
  </si>
  <si>
    <t xml:space="preserve">Widening &amp; Strengthening of  Rajbari Police line R&amp;H-Kolahat GC via Mulghor Road from Ch.0+00-12+315Km under Sadar Upazila, Dist. Rajbari (Road ID-382762007)  </t>
  </si>
  <si>
    <t>26.02.22</t>
  </si>
  <si>
    <t>M/s. Mizan Enterprise</t>
  </si>
  <si>
    <t>M/s. Hamim International</t>
  </si>
  <si>
    <t>Chowdhury-Liton JV Baliakandi, Rajbari</t>
  </si>
  <si>
    <t>choudhurylitonjv@gmail.com</t>
  </si>
  <si>
    <t>Widening and Strengthening of Baliakandi UP office-Megchami Hat Road from ch.0+00m-4+545.00m  under Baliakandi Upazila of Rajbari District [Road ID-382073006]</t>
  </si>
  <si>
    <t>02.09.20</t>
  </si>
  <si>
    <t>Ms/ Liton Traders</t>
  </si>
  <si>
    <t>M/s Choudhury Enterprise</t>
  </si>
  <si>
    <t>mschoudhuryenterprise7@gmail.com</t>
  </si>
  <si>
    <t>RCCL-MRS-JV, 18/1 Noya polton, Dhaka</t>
  </si>
  <si>
    <t>rcclmrs2021@gmail.com</t>
  </si>
  <si>
    <t xml:space="preserve">Widening and Strengthening of Jamalpur GC-Kolarhat GC (Harunur Rashid Road) Road from ch.0+00km-7+425.00km (BC Road=7288m, RCC=125m,1x4x4m RCC Box Culvert, 519m Protective work)  under Baliakandi Upazila of Rajbari District </t>
  </si>
  <si>
    <t>29.8.21</t>
  </si>
  <si>
    <t>05.02.23</t>
  </si>
  <si>
    <t>Md. Mostfizur Rahman Sharif</t>
  </si>
  <si>
    <t>Rafiqu Construction Co. (PVC) Ltd.</t>
  </si>
  <si>
    <t xml:space="preserve">Widening and Strengthening of Jamalpur GC-Sonapur GC via Baharpur Hat Road from ch.6+366km-15+562km (BC Road=9138m, 1.4x4m,1x2x2m RCC Box Culvert, Protective work=358m)  under Baliakandi Upazila of Rajbari District </t>
  </si>
  <si>
    <t xml:space="preserve">Widening and Strengthening of Jamalpur GC-Sonapur GC via Baharpur Hat Road from ch.15+562km-22+303km (BC Road=6909m, 4 Nos. 1x2x2m RCC  Box Culvert, Protective work=15m)  under Baliakandi Upazila of Rajbari District </t>
  </si>
  <si>
    <t>Widening and Strengthening of Jamalpur GC Sonapur GC via Baharpur Hat Road from Ch. 000 - 6366 Km BC Road 6355m 1x2.00x2.00m RCC Box-Culvert Protective Work510m Road ID No. 382072001Under Baliakandi District Rajbari.</t>
  </si>
  <si>
    <t>MHA &amp; SE JV,  UttarBorgacha, Natore</t>
  </si>
  <si>
    <t>mha.se.jv2021@gmail.com</t>
  </si>
  <si>
    <t>Widening and Strengthening of Pangsha HQ-Langolbundh GC Road from Ch.3+000-15+180.00m Km (BC Road=11998m, Protective Work=312m) Road ID No. 382732003 under Upazila: Pangsha, District: Rajbari.</t>
  </si>
  <si>
    <t>Shaikot Enterprise</t>
  </si>
  <si>
    <t>Md. Emtiaz Asif-MA Engineering (JV), Alipur, Faridpur Sadar, Faridpur</t>
  </si>
  <si>
    <t>asif.maejv@gmail.com</t>
  </si>
  <si>
    <t>Widening and Strengthening of Uttar Daulatdia at NHW - Ujanchar GC via Char Daulatdia Road from Ch.0000 - 8666 Km under Upazila Goalanda District Rajbari.</t>
  </si>
  <si>
    <t>M/S M.A Engineering</t>
  </si>
  <si>
    <t>Md. Emtiaz Asief</t>
  </si>
  <si>
    <t>Ajam Construction Ltd. Alipur, Faridpur.</t>
  </si>
  <si>
    <t>1. Minor Maintenance of 9.05m Long box culvert on Jamalpur GC-Sonapur GC via Bharpur Hat Road at Ch. 6300m. (Rd. ID-382072001), 2. Minor Maintenance of 9.05m Long box culvert on Jamalpur GC-Sonapur GC via Bharpur Hat Road at Ch. 7125m. (Rd. ID-382072001), 4. Minor Maintenance of 9.05m Long box culvert on Jamalpur GC-Sonapur GC via Bharpur Hat Road at Ch. 3900m. (Rd. ID-382072001), 5. Major Maintenance of 4.7m Long box culvert on Jamalpur GC-Sonapur GC via Bharpur Hat Road at Ch. 9825m. (Rd. ID-382072001), 6.Major Maintenance of 4.7m Long box culvert on Jamalpur GC-Sonapur GC via Bharpur Hat Road at Ch. 10925m. (Rd. ID-382072001), 7. Major Maintenance of 5.10m Long Box Culvert on Baliakandi GC-Sonapur GC Road at Ch. 9989m. (Rd. ID-382072004)</t>
  </si>
  <si>
    <t>M/S Mithu Enterprise Pro: Rokib Hasan P.S. Rajbari Sadar, Dist. Rajbari</t>
  </si>
  <si>
    <t>msmithuenterprise8@gmail.com</t>
  </si>
  <si>
    <t>1. Minor Maintenance of 12.2m Long RCC Girder Bridge on Pangsha HQ-Langolbandh GC Road at  Ch. 1412mm. (Rd. ID-382732003), 2. Minor Maintenance of 22.9m Long RCC Girder Bridge on Pangsha HQ-Langolbandh GC Road at  Ch. 2335mm. (Rd. ID-382732003), 3. Minor Maintenance of 101.00m Long RCC Girder Bridge on Pangsha HQ-Langolbandh GC Road at  Ch. 14477mm. (Rd. ID-382732003)</t>
  </si>
  <si>
    <t>Md. Mostafizur Rahman Sharif, Rajbari</t>
  </si>
  <si>
    <t>Improvement of Barijurio Rail gate-singapara Bundh Road by BC at ch.1000-2450m &amp; 1No 2.3mx2.3m RCC Box culvert at ch.1395m under Sadar Upazila, Dist. Rajbari.</t>
  </si>
  <si>
    <t>Improvement of (a) Pachim Bhabodia -Beribundh Goni Pramanik House (Charpara) Road by BC at ch.00-1015m under Sadar Upazila, Dist.Rajbari. (b) Hori Bridge Madhapara road by BC at ch.00-1135m Sadar Upazila, Dist.Rajbari.</t>
  </si>
  <si>
    <t>30.03.20</t>
  </si>
  <si>
    <t>Md. Abul Kasem Srowar, Pangsha, Rajbari</t>
  </si>
  <si>
    <t>kasempangsha@gmail.com</t>
  </si>
  <si>
    <t>Part-A: Improvement by BC on Chandpur RHD-Rupsha UZR via ar para GPS road from Ch. 00m-1545m under Kalukhali Upazila of Rajbari District.
Part-B: Construction of 04four Nos. 0.75mx0.75m W-5.50m RCC Box Culvert at Ch. 246m 494m 805m and 1220m on the same road under Kalukhali Upazila of Rajbari District [Road ID 382774208].</t>
  </si>
  <si>
    <t>Md.Abul Kasem Srowar, Pangsha, Rajbari</t>
  </si>
  <si>
    <t>Improvement by BC of (A) Boalia GPS Connecting Road (New Inventory Road Name: Boalia Refuzi Paera Bridge RHD Boalia GPS) from Ch.00m -1747m. (B) Construction of 03(Three) Nos. 0.750mx0.750m (W-5.50m) RCC Box Culvert at Ch. 160m, 475m &amp; 1745m on the same of road under Kalukhali Upazila Dist. Rajbari [Road ID No-382775280, New ID No. 382774241].</t>
  </si>
  <si>
    <t>08.07.19</t>
  </si>
  <si>
    <t>M/s. Rupali-Mam (JV) Barisal.</t>
  </si>
  <si>
    <t>rupalimglickJV2019@gmail.com</t>
  </si>
  <si>
    <t>Construction of 60.00m RCC Girder Bridge on Dudukhanpara UZR-Manan Gachi RHD Road at ch.1660m under Goalanda, Dist.Rajbari</t>
  </si>
  <si>
    <t>27.8.19</t>
  </si>
  <si>
    <t>Md. Mudasser Ali</t>
  </si>
  <si>
    <t>h_mallick@rocketmail.com</t>
  </si>
  <si>
    <t>M/s. Rupali Constrtuction</t>
  </si>
  <si>
    <t>M/s. Abul &amp; Co, Modhukhali, Faridpur.</t>
  </si>
  <si>
    <t>msabulandco.1962@gmail.com</t>
  </si>
  <si>
    <t>Improvement by BC of Dayalnnagar Pucca Road -Mahadebpur via sannals pond Road from Ch. 1460m-3117m and 4 Nos 600mm X625mm U Type Culvert at Ch.2007m 2365m 2876m and 3092m Under Sadar Upazila Dist.Rajbari Road ID No-38276404</t>
  </si>
  <si>
    <t>22.01.21</t>
  </si>
  <si>
    <t>M/s. Mondal Traders, Goalanda, Rajbari.</t>
  </si>
  <si>
    <t>msmondoltraders7@gmail.com</t>
  </si>
  <si>
    <t>Maintenance of Hulail RHD-Rajdharpur Road from Ch.850.00-3110.00m under Baliakandi Upazila Dist.Rajbari. Road ID No-382074066</t>
  </si>
  <si>
    <t>10.5.21</t>
  </si>
  <si>
    <t>M/s. Akmal Enterprise</t>
  </si>
  <si>
    <t>msakmalenterprise1983@gmail.com</t>
  </si>
  <si>
    <t xml:space="preserve">Kolarhat UZR-Ratandia village via Sangura Hat Road </t>
  </si>
  <si>
    <t>mssikderconstruction2020@gmail.com</t>
  </si>
  <si>
    <t xml:space="preserve">Sadasibpur-Padamdi Road </t>
  </si>
  <si>
    <t>Soumen Enterprise</t>
  </si>
  <si>
    <t>soumenenterprise92@gmail.com
N</t>
  </si>
  <si>
    <t>Natapara-Lakxmndia-Mashalia Road</t>
  </si>
  <si>
    <t>Md. Alamgir Molla, Baliakandi, Rajbari</t>
  </si>
  <si>
    <t>mdalomgirmolla7@gmail.com</t>
  </si>
  <si>
    <t xml:space="preserve">Padamdi   Ladir Battola -- Baharpur   Dus Office (Jamalpur -Rajbari   R H D Road) Road </t>
  </si>
  <si>
    <t xml:space="preserve">Dublabari-Padamdi Road </t>
  </si>
  <si>
    <t>M/S Green Construction, Kamarpur, Faridpur</t>
  </si>
  <si>
    <t>green.kobbad@gmail.com</t>
  </si>
  <si>
    <t xml:space="preserve">Meghna khamarpara-Fulbari Road </t>
  </si>
  <si>
    <t>M/S Green Construction</t>
  </si>
  <si>
    <t xml:space="preserve"> Rehabilitation of Howlikewtil - Bhagolpur . from Ch 00m - 2080m ID 382294009 Union Chotovakla under Goalanda Upazila District Rajbari (ReTender).</t>
  </si>
  <si>
    <t>19/8/2021</t>
  </si>
  <si>
    <t>19/6/2022</t>
  </si>
  <si>
    <t>M/S Mou Enterprise</t>
  </si>
  <si>
    <t>msmouenterprise76@gmail.com</t>
  </si>
  <si>
    <t xml:space="preserve">Machpara Rail gate-Shialdangi RHD Road </t>
  </si>
  <si>
    <t>26/4/2022</t>
  </si>
  <si>
    <t>M/S Raija Enterprise</t>
  </si>
  <si>
    <t>raijaenterprise1991@yahoo.com</t>
  </si>
  <si>
    <t>Bagdhuli Tahshil Office-Dari Chawbaria School via SP Samad house Road</t>
  </si>
  <si>
    <t>Rafia Kamerjany JV, Faridpur.</t>
  </si>
  <si>
    <t>rafiakamarjanijv@gmail.com</t>
  </si>
  <si>
    <t>Construction of 96.00m Long PC Girder Bridge on Ganganandopur Hero Molla Ghat Padma River Road at ch. 4000.00m under Kalukhali upazila, District : Rajbari(Road ID-382772020) (Package No.PD/ CLBUURP/W-347)</t>
  </si>
  <si>
    <t>18.7.18</t>
  </si>
  <si>
    <t>30.8.19</t>
  </si>
  <si>
    <t>RAFrA CONSTRUCTION LTD.</t>
  </si>
  <si>
    <t>M/S.  KAMARJANI TRADERS</t>
  </si>
  <si>
    <t>Construction of 40.00m Long ACC ARCH Bridge on Kalukhali UP (R&amp;H)-Sonapur More via Upzila Health Complex near the Kalukhali Degree College at Ch.1900m  under Kalukhali upazila, District : Rajbari. (Package No.PD/CLBUURP/W-346)</t>
  </si>
  <si>
    <t>I\4/s. KAMARJANI TRADE</t>
  </si>
  <si>
    <t>Kamarjani Traders, Munshi bazar, Faridpur.</t>
  </si>
  <si>
    <t>Construction of 96.00m Long PC Girder Bridge on Ganganandopur Hero Molla Ghat Padma River Road at ch. 4000.00m under Kalukhali upazila, District : Rajbari(Road ID-382772020) (Pac kage No.PD/ CLBUURP/W-347)</t>
  </si>
  <si>
    <t>M/s. Mithela Construction</t>
  </si>
  <si>
    <t>msmithilaconstruction@gmail.com</t>
  </si>
  <si>
    <t>1. Construction of 01 Nos. Ghatla 9.80 x 5.000m for Khankhanapur UP Office Pond.2. Construction of 01 Nos. Ghatla 13.40 x 5.000m for Guschu Gram West Side Pond.3. Construction of 01 Nos. Ghatla 11.60 x 5.000m for Rajbari Sadar Upazila Parishad Pond.4. Construction of 01 Nos. Ghatla 11.60 x 5.000m for Bahandaria Madrasha Pond.5. Construction of 01 Nos. Ghatla 9.80 x 5.000m for Dadshi UP Office Pond.6. Construction of 01 Nos. Ghatla 9.80 x 5.000m for Atdapunia High School Pond.7. Construction of 01 Nos. Ghatla 11.60 x 5.000m for Bhobodia High School Pond.8. Construction of 01 Nos. Ghatla 11.60 x 5.000m for Guschu Gram East Side Pond.9. Construction of 01 Nos. Ghatla 11.60 x 5.000m for Barat UP Office Pond.Under Rajbari Sadar Upazila Dist Rajbari. (IPCP/RAJB/SADAR/G/20-21/5.03)</t>
  </si>
  <si>
    <t>22/06/2021</t>
  </si>
  <si>
    <t>National Engineering &amp; Construction Co.</t>
  </si>
  <si>
    <t>nationalengineeringandco74@gmail.com</t>
  </si>
  <si>
    <t>1. a Re-excavation of Upazila Parishad Pond b Construction of 01 Nos. Ghatla 11.60 x 3.50m for Upazila Parishad Pond.2. a Re-excavation of Modapur union Pond b Construction of 01 Nos. Ghatla 11.60 x 3.50m for Modapur union Pond.3. a Re-excavation of Hogldangi Madrasha Pond b Construction of 01 Nos. Ghatla 11.60 x 3.50m for Hogldangi Madrasha Pond.Under Kalukhali Upazila Dist Rajbari.(IPCP/RAJB/KALUK/P/20-21/6.02)</t>
  </si>
  <si>
    <t>Bismilla Construction, Lalgolo, Rajbari</t>
  </si>
  <si>
    <t>bismillahrajbari@gmail.com</t>
  </si>
  <si>
    <t xml:space="preserve">Improvement of 25mm Thick BC &amp; 7mm Seal coat of (Part-A) Baliakandi Dakhil Madrasha Durgabordi at ch. 00m-1085m &amp; (Part-B) Amtala Bazar (Jadur More)-Moukuri UZR Road  at ch. 00m-430m under Baliakandi Upazila, Dist. Rajbari (Road ID-382074102 &amp; 382075039)  </t>
  </si>
  <si>
    <t>15.3.20</t>
  </si>
  <si>
    <t>M/s. Pramanik Traders Rajbari</t>
  </si>
  <si>
    <t>mdabdussamadrajbari@gmail.com</t>
  </si>
  <si>
    <t xml:space="preserve">Construction of Surface Drain at Baliakandi Upazila Complex Compound at  ch. 00m-973m  under Baliakandi Upazila, Dist. Rajbari.  </t>
  </si>
  <si>
    <t>M/s. Rupali Construction, Barishal</t>
  </si>
  <si>
    <t xml:space="preserve">Improvement of  Ratandia High School Beri bundh-Bagpara Graveyard via Bagpara Foiezuddin Mondal House Road at  ch. 00m-1007m &amp; (Part-B) Improvement of Arungonj GC-Rajbari Cantonment Road KKS Office-Mamun Master House Road at Ch.  ch. 00m-251m under Kalukhali Upazila, Dist. Rajbari </t>
  </si>
  <si>
    <t>M/s. Khandaker Traders Pangsha, Rajbari</t>
  </si>
  <si>
    <t>mskhondokertraders@gmail.com</t>
  </si>
  <si>
    <t xml:space="preserve">Construction of 1 No (4.5mx4.5m) (W-4.26m) single vent RCC Box Culvert on Bangladesh Hat Ratandia UP Road at Ch. 2339m  under Kalukhali Upazila, Dist. Rajbari.  </t>
  </si>
  <si>
    <t>22.3.20</t>
  </si>
  <si>
    <t>MD. Headayat Ali, Rajbari</t>
  </si>
  <si>
    <t>mdhedayetali007@gmail.com</t>
  </si>
  <si>
    <t>Part-A Improvement by BC of Barlahoria-Dazminpara Mosque Road with 25mm Carpeting &amp; 7mm Seal Coat from Road ct Ch 00.00m-764.00m PartB Construction of 2No 625mmx600mm U-Drain at Ch.187.00m &amp; 388.00m on Barlahoria-Dazminpara Mosque Road under Rajbari Sadar Upazila Dist. Rajba Road ID No- 382765205.</t>
  </si>
  <si>
    <t>Mir Azaz, Rajbari</t>
  </si>
  <si>
    <t>Improvement by BC of Char Shamnagar Imans House-Sultanpur High School Road at Ch 00.00rn-1153.00m under Rajbari Sadar Upazila Dist. Rajbari Road ID No-382765378</t>
  </si>
  <si>
    <t>Daridro Mochon Prochesta (DMP), Charnorsipur, Ishanpur, Faridpur</t>
  </si>
  <si>
    <t>daridromochondmp@gmail.com</t>
  </si>
  <si>
    <t xml:space="preserve">Part-1 Improvement of Alokdia H/O Jeku Shekh-Jamalpur GC Road by 25mm BC With 7mm Seal Coat Road at Ch.0.00m-1000.00m.Part-2 Construction of 1Nos. 2.00mx2.00m RCC Box Culvert at Ch.780.00m.Part-3 Construction of 2Nos. 625mmx600mm U-Drain at Ch.200&amp;500.00m Under Baliakandi Upazila District Rajbari. Road ID No.382075140. </t>
  </si>
  <si>
    <t>Khan Enterprise, Rajbari.</t>
  </si>
  <si>
    <t>khanenterprise266@gmail.com</t>
  </si>
  <si>
    <t>Improvement by BC of Shandiara-Atdapunia High School Road atCh 00.00m-1608.00m under Rajbari Sadar Upazila Dist. Rajbari Road ID No-381764009</t>
  </si>
  <si>
    <t>M/s. N.B Traders, Kalukhali, Rajbari</t>
  </si>
  <si>
    <t>adhirpramanik@gmail.com</t>
  </si>
  <si>
    <t>mprovement of Shahid Nagar Shop of Foza-Sharutia GPS Road by HBB at ch. 00m -2000m and Construction of U-Drain at Ch. 240 under Baliakandi Upazila Dist. Rajbari DPP Road ID-382075152 Inventory Road ID-382074020</t>
  </si>
  <si>
    <t>M/s Mayame Engerprisee, Rajbari</t>
  </si>
  <si>
    <t>msmayamienterprise@gmail.com</t>
  </si>
  <si>
    <t>Part-A Improvement by BC of Bethulia-Kaidanga Mosque Road with 25mm Carpeting &amp; 7mm Seal Coat from Road at Ch 1500.00m-2170.00m Part-B Construction of 1 No 625mmx600mm U-Drain at Ch.1620.00m on Bethula-Kaidanga Mosque Road under Rajbari Sadar Upazila Dist. Rajbari Road ID No-382764070.</t>
  </si>
  <si>
    <t>M/s. Anonna Traders, Faridpur</t>
  </si>
  <si>
    <t>msanonnatradersbd@gmail.com</t>
  </si>
  <si>
    <t>Improvement by BC of Matipara Patton Road-Mohishbathan Road at Ch 900.00m- 1796.00m under Rajbari Sadar Upazila Dist. Rajbari Road ID No-382764063</t>
  </si>
  <si>
    <t>08.2.22</t>
  </si>
  <si>
    <t>M/s. Shameem Enterprise, Faridpur</t>
  </si>
  <si>
    <t>mssamimenterprise@gmail.com</t>
  </si>
  <si>
    <t>Improvement by BC of Felur Dokan-Darpanarayanpur via Primary School Road at Ch. 00.00m-600.00m under Rajbari Sadar Upazila Dist. Rajbari Road D No-382765079</t>
  </si>
  <si>
    <t>01.2.21</t>
  </si>
  <si>
    <t>M/S sordar Enterpirse Kalukhali, Rajbari</t>
  </si>
  <si>
    <t>mssordarenterprise@gmail.com</t>
  </si>
  <si>
    <t>Improvement by BC of Dhuldi Krisnopur More- I No Baradanga Via Ramchandpur Road at Ch 0.00m-830.00m under Rajbari Sadar Upazila Dist. Rajbari Road ID No-382764042</t>
  </si>
  <si>
    <t>08.2.21</t>
  </si>
  <si>
    <t>Improvement of Road by HBB on Notapara-Sangura via Shondha Road at ch. 1000m -3500m and Construction of 2 Nos U-Drain at Ch. 2010m &amp; 2200m under Baliakandi Upazila Dist. Rajbari DPP Road ID-382074006</t>
  </si>
  <si>
    <t>M.M Traders, Dack bangla Road, Boalmari, Faridpur</t>
  </si>
  <si>
    <t>matinmridha02@gmail.com</t>
  </si>
  <si>
    <t xml:space="preserve">Part-1 Improvement of Natapar-Laxmndia-Mashalia Road by BC 25mm &amp; 7mm Seal coat at ch.00m-1940m. Part-2 Construction of 2.00mx2.00m RCC 1-V Box Culvert at ch. 1890m under Baliakandi Upazila Dist. Rajbari DPP Road ID-382074073 </t>
  </si>
  <si>
    <t>18.09.21</t>
  </si>
  <si>
    <t>Abu Rayan Enterprise</t>
  </si>
  <si>
    <t>aburayanenterprise@gmail.com</t>
  </si>
  <si>
    <t>Improvement of Sreerampur Bus Stand-Megchami Freey Ghat Road by 25mm BC &amp; 7mm Seal coat form ch.1170m-1990m DPP-1180-1990 under Baliakandi Upazila Dist. Rajbari DPP Road ID-382074072</t>
  </si>
  <si>
    <t>P.F.C Enterprise, Narayanpur, Pangsha, Rajbari</t>
  </si>
  <si>
    <t xml:space="preserve">pfcenterprise8@gmail.com
</t>
  </si>
  <si>
    <t>Part-1 Improvement of Padomdi Bazar - Kuthir Ghat Road by 25mm BC &amp; 7mm Seal coat at ch.00m-1500m. Part-2 Construction of 2.00mx2.00m RCC 1-V Box Culvert at ch. 1395m under Baliakandi Upazila Dist. Rajbari DPP Road ID-382074114</t>
  </si>
  <si>
    <t>M/s. Mridha Enterprse, Tambulkhana Bazar, Faridpur</t>
  </si>
  <si>
    <t>rezaulmridha2016@gmail.com</t>
  </si>
  <si>
    <t>Improvement of Thakur Nawpara Rail Gate-Ramdia Bazar via Ramdia Rail Station Road by 25mm BC with 7mm Seal coat at ch.00m-1520m and Construction of 2 Nos U-Drain at Ch. 1155m &amp; 1420m under Baliakandi Upazila Dist. Rajbari DPP Road ID-382075161 Inventory Road ID-382075153</t>
  </si>
  <si>
    <t>Md. Eunus &amp; Broters (Pvt) Ltd. Chattagonj</t>
  </si>
  <si>
    <t xml:space="preserve"> Improvement of Majbari UP Office-Modapur UP Road at ch. 0.00-2192.00m Road Under Kalukhali Upazila District Rajbari. Road ID No.382773041</t>
  </si>
  <si>
    <t>01.04.22</t>
  </si>
  <si>
    <t xml:space="preserve"> Part-1 Improvement of Gobindapur-Sonaidanga via Khamar magura Road by 25mm BC With 7mm Seal Coat Road at ch. 345.00m-2425.00m and Part-2 Construction of 2Nos. 625mmx600mm U-Drain at Ch.1930 &amp; 2050.00m Under Baliakandi Upazila District Rajbari. Road ID No.382074088.</t>
  </si>
  <si>
    <t xml:space="preserve"> Improvement Work of Beel Gajaria GPS-Bahadurpur UP via Bolorampur Road at Ch.500-2715.00m Under Pangsha Upazila District Rajbari. Road ID No.382734206.</t>
  </si>
  <si>
    <t>M/s Khondoker Traders</t>
  </si>
  <si>
    <t xml:space="preserve"> Part-1 Improvement of Chotovakla-Tenapocha via Chotovakla GPS Road by HBB at Ch.0.00m-1280.00m under Goalanda Upazila Dist Rajbari. Part-2 Construction of Drain Culvert on Chotovakla-Tenapocha via Chotovakla GPS at Ch.136.00m under Goalanda Upazila Dist Rajbari DPP Road ID-382294036.</t>
  </si>
  <si>
    <t>12.01.21</t>
  </si>
  <si>
    <t>M/s Khondoker Builders.</t>
  </si>
  <si>
    <t>mskhandakarbuilders@gmail.com</t>
  </si>
  <si>
    <t xml:space="preserve"> Improvement of Sharpo Betanga Mosque Sharpo Betanga GPS Betanga FRB-Sarpo Batanga GPS Road by HBB at ch. 00m -1000m. under Baliakandi Upazila Dist. Rajbari DPP Road ID-382075153 Inventory Road ID- 382075030</t>
  </si>
  <si>
    <t xml:space="preserve">mskhandakarbuilders@gmail.com </t>
  </si>
  <si>
    <t xml:space="preserve"> Part-1 Improvement By BC of Boro Laxmipur Biswas Bari-Gangaprosadur Mizanpur Road at Ch.0.00m-496.00m.Part-2 Construction of 1No. 625mmx600mm U-Drain at Ch.185.00m on of Boro Laxmipur Biswas Bari-Gangaprosadpur Mizanpur Road Under Sadar Upazila District Rajbari. Road ID No.382765172.</t>
  </si>
  <si>
    <t>M/s. Arif Traders</t>
  </si>
  <si>
    <t xml:space="preserve"> Improvement of R &amp; H - Durgapur road Durgapur road Rajbari-Kushtia Highway and Durgapur Primary &amp; High School via Durgapur village road at Ch. 00m-795.00m &amp; Construction of 01 one No. 0.750m W-5.50m RCC Box Culvert on the same road at Ch. 545.00 m under Kalukhali upazila District Rajbari. Road ID No-382775126</t>
  </si>
  <si>
    <t>26.10.21</t>
  </si>
  <si>
    <t>M/s. Arafat International, Gopalgonj</t>
  </si>
  <si>
    <t>arafatenternational@gmail.com</t>
  </si>
  <si>
    <t xml:space="preserve"> Improvement of Notunpara Jame Mosque-Notunpara Road by HBB at Ch.0.00m-550.00m under Goalanda Upazila Dist Rajbari DPP Road ID-382295036.</t>
  </si>
  <si>
    <t>M/s. A P Construction, Gopalgonj</t>
  </si>
  <si>
    <t>ms.a.p.construction02@gmail.com</t>
  </si>
  <si>
    <t>Improvement of Shakura Mazar road Islampur UP from Ch. 00m-460m under Baliakandi upazila District Rajbari. Road ID No-382074098.</t>
  </si>
  <si>
    <t>Khandaker Morshadul Alam Milon, Kazikanda, Rajbari.</t>
  </si>
  <si>
    <t>khandakarmorshedulalam@gmail.com</t>
  </si>
  <si>
    <t xml:space="preserve"> Improvement of Kashbamazail UP office-Notabhanga Solua Iman Biswas house road Late Iman Biswas road by 25 mm Carpeting7mm seal coat from Ch.2600m-3165m under Pangsha upazila District Rajbari.Road ID No-382734191.</t>
  </si>
  <si>
    <t>M/s. Abdullah &amp; sons Faridpur</t>
  </si>
  <si>
    <t>msabdullah291@gmail.com</t>
  </si>
  <si>
    <t xml:space="preserve">Improvement of Pangsha-Machpara road from Ch.284-1209.00m Under Pangsha Upazila District Rajbari. Road ID No.382735223.
</t>
  </si>
  <si>
    <t>07.03.</t>
  </si>
  <si>
    <t>M/s. Soil Enterprise Taders, Pangsha, Rajbari</t>
  </si>
  <si>
    <t>mssoheltraders323@gmail.com</t>
  </si>
  <si>
    <t xml:space="preserve">Improvement of Keywayagram-Embankment Road by 25mm Carpeting7mm Seal coat road from Ch.500-1500.00m Under Pangsha Upazila District Rajbari. Road ID No.382735044. </t>
  </si>
  <si>
    <t>Amin Construction, College para, Rajbari</t>
  </si>
  <si>
    <t>aminconstruction20@gmail.com</t>
  </si>
  <si>
    <t>Improvement of H/O Hasan Biswas-Koborstan road (DPP road name: Pangsha-Baliakandi road-Chandra Gram Digi Gashu Mollar House-Hazi Sayed Ali mollar House road) by BC Road from Ch.0.00m-930.00m &amp; Construction of 1no. 625mmX600mm U-type Drain Ch 487.00m Construction of 1 no 625mmX900mm U-type Drain Culvert Ch. 738.00m under kalukhali Upazila, Dist. Rajbari. (Road ID No-382775288)
T</t>
  </si>
  <si>
    <t>02.9.20.</t>
  </si>
  <si>
    <t xml:space="preserve">Improvement of Baliapara Rail line-FRB Pangsha-Lagolbandh via Sujanagar Road from Ch.0.00m-3777.00m by Bituminous Carpeting under Pangsha Upazila Dist. Rajbari Road ID No-382734046
</t>
  </si>
  <si>
    <t>Liton Traders, Modhonmohan para, Jhenidaha</t>
  </si>
  <si>
    <t>Construction of 30.00m RCC Variable Girder Bridge on Dharmatala Hat-Jungle Office road at Ch.9.00m under Baliakandi Upazila Dist Rajbari DPP Road ID No-382073018 Inventory Road ID No-38207413</t>
  </si>
  <si>
    <t>Fitama Traders, Sajjankanda, Rajbari</t>
  </si>
  <si>
    <t>abulrajbari2016@gmail.com</t>
  </si>
  <si>
    <t xml:space="preserve"> Part-1 Estimate for Improvement of Boaromollika village Dilip More to Duchundangi Gram road at ch.00m-1000m under Baliakandi upazila District Rajbari.Part-2 Estimate for construction of 2 nos 625mm600mm drainage culvert u-drain on Boaromollika village Dilip More to Duchundangi Gram road from Ch 232m &amp; 585m under Baliakandi upazila District Rajbari. Road ID No-382075111</t>
  </si>
  <si>
    <t>Amol Kumar Kar, Baliakandi, Rajbari</t>
  </si>
  <si>
    <t>msamolkumarkar@gmail.com</t>
  </si>
  <si>
    <t>Improvement of Dogachi road-Gorina roadby BC Ch.oo-1210m under Kalukhali upazila District-Rajbari. Road ID No-382774193</t>
  </si>
  <si>
    <t>M/s. Modern Construction Alipur,Faridpur.</t>
  </si>
  <si>
    <t>modernconstructionfaridpur@yahoo.com</t>
  </si>
  <si>
    <t>Construction of 4(Four) Storied Foundation &amp; 2(Two) Storied Building of LGED Officer's Quarter at Rajbari District</t>
  </si>
  <si>
    <t>M/S Samiah Enterprise, Bhanga, Faridpur</t>
  </si>
  <si>
    <t>ms.samiahenterprise@gmail.com</t>
  </si>
  <si>
    <t>Improvement of Nivaenayetpur-Gupinathpur (by 25mm bituminous Carpeting with 7mm Seal coat (Ch.00m-1475m) under Pangsha Upazila, Dist. Rajbari. (Road ID-382735218)
T</t>
  </si>
  <si>
    <t xml:space="preserve">M/s. Rahima Enterprise
Baliakandi Bazar
Baliakandi, Dist. Rajbari.
</t>
  </si>
  <si>
    <t>wohabul.rajbari@gmail.com</t>
  </si>
  <si>
    <t>Eranda Datta Bari Muktijuddha Camp Muktijuddha Sreety Sowadha Under Sadar Upazila, Dist. Rajbari.</t>
  </si>
  <si>
    <t>CHMMP</t>
  </si>
  <si>
    <t>22.02.20</t>
  </si>
  <si>
    <t xml:space="preserve">M/S J.B Industries, Faridpur </t>
  </si>
  <si>
    <t>Improvement of Babupur-Boalmary (House of Late. Mannan Master) Road  (Ch.00.00m-1000m) [Road ID.382765002]</t>
  </si>
  <si>
    <t>IRIDP-III</t>
  </si>
  <si>
    <t>Bhai Bhai Traders, Pangsha, Rajbari</t>
  </si>
  <si>
    <t>msvaivaitraders3@gmail.com</t>
  </si>
  <si>
    <t>Improvement of Beel Bahorkalukhali Yakubmore RHD-Tangra Ballabpur RHD Road (Ch.00.00m -528m) [Road ID.382774189]</t>
  </si>
  <si>
    <t>Samia Enterprise, Faridpur</t>
  </si>
  <si>
    <t>Improvement of Mohendropur Embankment to Hassan House (Arpara) road (Ch.00.00m -500m). [Road ID.382774061]</t>
  </si>
  <si>
    <t>3.03.21</t>
  </si>
  <si>
    <t>M/s. Arong Enterprise, College Road, Rajbari</t>
  </si>
  <si>
    <t>msarongenterprise6@gmail.com</t>
  </si>
  <si>
    <t xml:space="preserve">Improvement of Bell taka Eidgha Bagighuria road  (Ch.1050.00m -2050m). [Road ID.382074010] </t>
  </si>
  <si>
    <t>M/s. Biswas Traders, Rajbari</t>
  </si>
  <si>
    <t>biswastraders7@gmail.com</t>
  </si>
  <si>
    <t xml:space="preserve">Improvement of Aksukna-Bashukhali road  (Ch.00.00m -1000m). [Road ID.382075034] </t>
  </si>
  <si>
    <t>M/s. Rony Enterprise, BISIC, Rajbari</t>
  </si>
  <si>
    <t>ronyraj7@yahoo.com</t>
  </si>
  <si>
    <t xml:space="preserve">Improvement of Char Dhakinbari village road  (Ch.00.00m -500m). [Road ID.382074010] </t>
  </si>
  <si>
    <t>Milon Traders Faridpur</t>
  </si>
  <si>
    <t>sholilkumar1746@gmail.com</t>
  </si>
  <si>
    <t>a. Improvement of Mohonpur road Mohonpur RHD Polly Biddute boalia more RHD road via Upazila Health Complex. Ch.00 - 662 m ID. No. 382775008 b. Construction of 02 no 0.625m x 0.60m culvert at ch. 175m &amp; 605m on the same road. Salvage Cost 1782408.00 Under Kalukhali Upazila Dist Rajbari</t>
  </si>
  <si>
    <t>M/s. Mou Enterprise Faridpur</t>
  </si>
  <si>
    <t>Improvement of Sonapur UZR - Haribhanga High School UZR road. Ch.00 - 500 m ID. No. 382774200 Salvage Cost 1087765
Under Kalukhali</t>
  </si>
  <si>
    <t>M/s. Urmi Construction</t>
  </si>
  <si>
    <t>msurmiconstruction1980@gmail.com</t>
  </si>
  <si>
    <t>Improvement of Char daulotdia Hamid Mridhar Hat-Fakirbad road. Ch. 1010-2012 m ID. No. 382294025</t>
  </si>
  <si>
    <t>M/s. Maheer Enterprise, Baliakandi bazar, Baliakandi, Rajbari</t>
  </si>
  <si>
    <t>maheeranterprigebk09@gmail.com</t>
  </si>
  <si>
    <t xml:space="preserve">Improvement of Katakhali-Tenapocha  road  (Ch.00.00m -470.00m). [Road ID.382295013] </t>
  </si>
  <si>
    <t>M/s. Helal Enterprise, East Khabashpur, Faridpur.</t>
  </si>
  <si>
    <t>mshelal.enterprise@yahoo.com</t>
  </si>
  <si>
    <t>a) Improvement of Makhon Roypara-Shapla Kuri Kinder Garden road  (Ch.00.00m -1400.00m). [Road ID.382295033]  b) Construction of 01no 0.90mx0.90m Culvert at Ch.1135m on the Same road.</t>
  </si>
  <si>
    <t>Shamim Traders</t>
  </si>
  <si>
    <t>msshamimtraders1973@gmail.com
N</t>
  </si>
  <si>
    <t>a Improvement of Mordanga Eidgha-Andhermanik rail line road.Ch.00-655 m ID. No. 382765126 b Construction of 01 no. 0.625mx0.60m culvert at ch. 520 m on the same road under Sadar Upazila. Salvage cost190066.00 Tk.</t>
  </si>
  <si>
    <t>17.5.21</t>
  </si>
  <si>
    <t>17.03.22</t>
  </si>
  <si>
    <t>Abdus Salam</t>
  </si>
  <si>
    <t>abdussalamrajbari9@gmail.com</t>
  </si>
  <si>
    <t xml:space="preserve">a Improvement of Kholabaria h/o Bashar-Vandaria Madrasha road Ch.00-950m ID. No. 382765296 b Construction of 01 no. 0.625mx0.60m culvert at ch. 450m on the same road under Sadar Upazila. </t>
  </si>
  <si>
    <t>10.05.21</t>
  </si>
  <si>
    <t>17.05.22</t>
  </si>
  <si>
    <t>Md. Nasirudding Khan Zahid &amp; Traders (JV)</t>
  </si>
  <si>
    <t>mdnasiruddin.msjahid2021jv@gmail.com</t>
  </si>
  <si>
    <t>Construction of 54.0m Long RCC Girder Bridge over Chandana River on Amtala Bazar-Bharpur R&amp;H Road         ( Near Doctor Bari) at Ch.1430m  (Road ID-382074132) under Baliakandi upazila, District : Rajbari  (Package No.CBU-100/Purto-96)</t>
  </si>
  <si>
    <t>14.3.21</t>
  </si>
  <si>
    <t>7.9.22</t>
  </si>
  <si>
    <t>M/s. Jahid &amp; Brothers</t>
  </si>
  <si>
    <t>jahid8brothers@gmail.com</t>
  </si>
  <si>
    <t>Md. Nasirudding Khan</t>
  </si>
  <si>
    <t>Kingdom Builders Ltd.  Mohakhali, Dhaka</t>
  </si>
  <si>
    <t>Construction of 45.0m Long RCC Girder Bridge over Ggjari Khal on Bell Shamsundurpur Bridge-H/O Mojibur Rahman Road  at Ch.10m   (Road ID-3827752232) under Kalukhali  upazila, District : Rajbari  (Package No.CBU-100/Purto-97)</t>
  </si>
  <si>
    <t>Md. Emtiaz Asif M.A Engineering (JV), Faridpur Sadar, Faridpur</t>
  </si>
  <si>
    <t>Construction of 81.0m Long PSC Girder Bridge over Kumar river on Rajapur- Rajapur H/School Road  at Ch.500m   (Road ID-382765047) under Sadar  upazila, District : Rajbari  (Package No.CBU-100/Purto-100)</t>
  </si>
  <si>
    <t>6.9.22</t>
  </si>
  <si>
    <t>M/s. M. A Engineering</t>
  </si>
  <si>
    <t xml:space="preserve">Md. emtiaz Asif </t>
  </si>
  <si>
    <t>Ajam Construction, Alipur, Faridpur.</t>
  </si>
  <si>
    <t xml:space="preserve">a Beel Jona khal Regulator 4-Vent 1.5mx1.8m at Ch.2157 km b Boirati Beel khal WRS 1-Vent 1.5mx1.8m at Ch.1295 km c Construction of WMCA Office 12m x 6m d Electrical Works of WMCA office e Supply of Office Furniture of WMCA Office f Supply of Computer including computer chair &amp; table of WMCA Office g Documents of Works h Provisional Sum of Beel Jona Khal Sub-project SP ID-71010 Under Upazila Pangsha District Rajbari.LGED/SSWRDPPHASE-2/BD-P98/2020-2021/71010-Structures </t>
  </si>
  <si>
    <t>26.09.22</t>
  </si>
  <si>
    <t>M/s. Rupali Construction (JV)</t>
  </si>
  <si>
    <t>rupalishafiquejv2020@gmail.com</t>
  </si>
  <si>
    <t>a. Construction of Kalikapur Chotra Beel Regular 2V-1.5mx1.8m at Ch.0170 km b. Construction of samlabari Kana Beel Regulator 1V-1.5mx1.8m at Ch.0102 km10000000.00 c. Construction of Open Foundation Culvert 10mx6.9m at Ch.0415 km d. Construction of WMCA Office 12m x 6m e. Electrical Works of WMCA office f. Supply of Office Furniture of WMCA Office g. Documents of Works of Kalikapur Chotra Sub-project SP ID-71009 Under Upazila Kalukhali District Rajbari.</t>
  </si>
  <si>
    <t>M/s. Shafique Brother</t>
  </si>
  <si>
    <t>msshafikbrothers@gmail.com</t>
  </si>
  <si>
    <t>M/s. Rupali Construction</t>
  </si>
  <si>
    <t>Md. Mizanur Alam &amp; M/s. Kohinur Enterprise (JV) Patuakhali</t>
  </si>
  <si>
    <t>mizanurkohinoor@gmail.com</t>
  </si>
  <si>
    <t xml:space="preserve">a Construction of Tetulia-Vorramdia Regular 2V - 1.5m X 1.8m at Ch.0140 km. b Construction of Paturia Beel khal WRS 1V - 1.5m X 1.8m at Ch. 0500 km. c Construction of WMCA Office 12m X 6m d Electrical Works of WMCA Office e Supply of Office Furniture of WMCA Office. f Documentation of Works of Tetulia-Vorramdia Sub-project SP ID-72026 Under Upazila Baliakandi District Rajbari. </t>
  </si>
  <si>
    <t>Md. Mizanur Alam.</t>
  </si>
  <si>
    <t>Ms/ Kohinur Enterprise</t>
  </si>
  <si>
    <t xml:space="preserve">Agamoni Chowdhury JV, Alipur, Faridpur </t>
  </si>
  <si>
    <t>agamonichoudhuryjv@gmail.com</t>
  </si>
  <si>
    <t xml:space="preserve"> a Construction of Chandoni-Nawdubi khal Regulator 3Vent-1.5mx1.8m at Ch.0035 km b Construction of WMCA office 12.0m x 6.0m c Electrical Works of WMCA office d Supply of office Furniture of WMCA office e Supply of Computer f Documentation of work of Chandoni-Nawdubi Khal Sub-project SP ID-72042 Under Sadar Upazila.</t>
  </si>
  <si>
    <t>M/S. Agamoni Construction</t>
  </si>
  <si>
    <t>msagamoni_construction@yahoo.com</t>
  </si>
  <si>
    <t>M/S. Choudhury Enterprise</t>
  </si>
  <si>
    <t>Construction of Hydranulic Structures and Related Works of Ratandia-balughat Sub-project SP ID-35224 a Construction of WRS-1 at Ch. 0050 km khal 3V 1.5mx2.0m at Ch.0050 km. b Documentation Works of Sub-project SP ID-35224 Under Upazila Baliakandi District Rajbari.</t>
  </si>
  <si>
    <t>Rajshahi</t>
  </si>
  <si>
    <t xml:space="preserve"> Md. Washimul Haque 
Baharampur, Rajshahi</t>
  </si>
  <si>
    <t>mdwasimulhaque15@gmail.com</t>
  </si>
  <si>
    <t>Rehabilitation of Damanas Hat- Fetepur Hat via Sonadanga UP Office Road from Ch 00-9000m ID.No. 181123014 Upazila Bagmara.</t>
  </si>
  <si>
    <t>30-08-2020</t>
  </si>
  <si>
    <t>M/s. Hossain Enterprise  Ramchandrapur, Ghoramara, Boalia, Rajshahi.</t>
  </si>
  <si>
    <t>hossainenterprisejv2019@gmail.com</t>
  </si>
  <si>
    <t>Rehabilitation of Gollapara GC - Shajpara R&amp;H via Shaipur Hat Road form Ch. 00-1612m under Upazila Tanore District Rajshahi. Road ID NO 181942015</t>
  </si>
  <si>
    <t>07-05-2020</t>
  </si>
  <si>
    <t>06-01-2021</t>
  </si>
  <si>
    <t>Md. Emran Suney Mohisbathan,Rajshahi court, Rajpara,Rajshahi</t>
  </si>
  <si>
    <t>mdsunny888@gmail.com</t>
  </si>
  <si>
    <t>a)Improvement of Taghormaria-Molladanga Via Kharta (ch.00-1044m) b) Construction of 5-Nos Culvert 0.625X0.600m at ch-297,350,578,750&amp;1035m. Upazila Mahanpur, Road ID-181534013.</t>
  </si>
  <si>
    <t>08-12-2016</t>
  </si>
  <si>
    <t>15-05-2017</t>
  </si>
  <si>
    <t>a)Improvement of Amrail-Syampur (ch.1000-2300m) b) Construction of 5-Nos Culvert 0.625X0.600m at ch-1045,1654,1946,2016&amp;2216m. Upazila Mahanpur, Road ID-181534006.</t>
  </si>
  <si>
    <t xml:space="preserve">a) Improvement of Kachari Kualipara UP Mathabhangha Bazar via Daherghat road (Ch. 2000-3000m). b) Construction of 2-Nos culvert 0.625 x 0.600m at ch. 259 &amp; 582m, Upazila : Bagmara (Road ID. No. 181123022). </t>
  </si>
  <si>
    <t>15-03-2016</t>
  </si>
  <si>
    <t>31-10-2016</t>
  </si>
  <si>
    <t>Mohammad Eunus &amp; Brothers (Pvt) Ltd.A.S Tower (8th Floor), Road-01, Plot-553, Hill View R/A P.S: Panchlaish, Chittagong, Bangladesh.</t>
  </si>
  <si>
    <t>aMaintenance of Taltoli Hat- Maria Up Office Jatragachi road ch.00-498m &amp; Bridge Approch road 70m.bConstruction of 1-Nos Culvert 0.625.x 0.600m at ch 342m. ID -181123008. Upazila Bagmara Dist Rajshahi</t>
  </si>
  <si>
    <t>24-08-2017</t>
  </si>
  <si>
    <t>15-02-2019</t>
  </si>
  <si>
    <t>a) Maintenance of Kamnagar UZR-Porakaya Hat Road via Basupara UP HQ Dip Nagar-Kamnagar Road ch 00-770m b) Contruction of 2-no 0.625x0.600m Culvert at ch.310 &amp; 405m. ID- 181123016 Upazila Bagmara.Salvage 672519Tk</t>
  </si>
  <si>
    <t>06-09-2017</t>
  </si>
  <si>
    <t>Md. Abul Hossain Shaheb Bazar Rajshahi. Shaheb Bazar, Ghoramara, Rajshahi</t>
  </si>
  <si>
    <t>Improvement of Bhawanigonj GC-Ahsanganj GC via Jhikra UP office Road at ch.12230-12760m .bConstruction of 1-no 0.625mx0.600m Culvert at ch12533m.Upazila : Bagmara.</t>
  </si>
  <si>
    <t>21-09-2017</t>
  </si>
  <si>
    <t>24-05-2018</t>
  </si>
  <si>
    <t>Improvement of Serkol Simla-Joypur Road atch.600-1450m. ID-181124021.Upazila Bagmara.</t>
  </si>
  <si>
    <t>31-12-2019</t>
  </si>
  <si>
    <t>a Improvement of Bander hat- Fatepur Road at ch.00-2555m.b Construction of 2-no 0.625mx0.600m Culvert at. 206&amp; 1380. ID-181124094.Upazila Bagmara.</t>
  </si>
  <si>
    <t>Md. Monirul Islam
Chapai N Ganj</t>
  </si>
  <si>
    <t>mdmonirulislam.cnj@gmail.com</t>
  </si>
  <si>
    <t>a) Imp. of Kachari Kualipara UP Mathabhangha Bazar via Daherghat  road Ch. 2000-3000m Bagmara</t>
  </si>
  <si>
    <t>03-02-2021</t>
  </si>
  <si>
    <t>09-04-2021</t>
  </si>
  <si>
    <t>M/s. Kamal Construction</t>
  </si>
  <si>
    <t>kamalconstructionp@gmail.com</t>
  </si>
  <si>
    <t>a) Improvement of Taghormaria- Molladanga via Kharta  road Ch. 00-1044m Road [181534013] Mohanpur</t>
  </si>
  <si>
    <t>07-02-2021</t>
  </si>
  <si>
    <t>14-05-2021</t>
  </si>
  <si>
    <t>Jaifa Trading
Natore</t>
  </si>
  <si>
    <t>a) Imp. of Amrail - Syampur road Ch. 1000-2300m Road [181534006] Mohanpur</t>
  </si>
  <si>
    <t>02-02-2021</t>
  </si>
  <si>
    <t>14-04-2021</t>
  </si>
  <si>
    <t>M/s. Porosh Con. Rajshahi. RAJPARA, RAJSHAHI COURT, RAJPARA, RAJSHAHI</t>
  </si>
  <si>
    <t xml:space="preserve">msporshconstruction@gmail.com </t>
  </si>
  <si>
    <t>Imp. of Bissawnathpur-Pacca road 1 No. word Bissawnathpur More-Digha Marketpara road Ch. 500-1500m under Godagari Upazila Dist Rajshahi. Road ID 181344017.</t>
  </si>
  <si>
    <t>13-10-2019</t>
  </si>
  <si>
    <t>20-01-2020</t>
  </si>
  <si>
    <t xml:space="preserve">M/s. After Hossain Hold No: 183, Village: Mohisbathan, Post: Rajshahi Court-6201, Rajpara, Rajshahi. </t>
  </si>
  <si>
    <t>afterhossain46@gmail.com</t>
  </si>
  <si>
    <t>Imp. of Ishoripur-Dhamila road Ch. 1000-2000m Road ID. 181344009 under Godagari Upazila District Rajshahi</t>
  </si>
  <si>
    <t>23-08-2020</t>
  </si>
  <si>
    <t>M/s. Gazi Construction Holding-34, Bokhtiarbad, Sopura, Boalia, Rajshahi-6203</t>
  </si>
  <si>
    <t>Imp. of Jiolmari-Jugidaing via Idolpur road at Ch. 1500-3000m Road ID. 181344112 under Godagari Upazila District Rajshahi</t>
  </si>
  <si>
    <t>25-08-2020</t>
  </si>
  <si>
    <t>M/s. Nusrat Traders Kash Naogaon, Naogaon</t>
  </si>
  <si>
    <t>msnusrattraders74@gmail.com</t>
  </si>
  <si>
    <t xml:space="preserve"> Imp. of Iswaripur-Chapal road at Ch. 4050-4800m Road ID. 181344077 under Godagari Upazila District Rajshahi</t>
  </si>
  <si>
    <t>19-08-2020</t>
  </si>
  <si>
    <t>25-02-2021</t>
  </si>
  <si>
    <t>Md. Sohel  Santahar, Bogra.</t>
  </si>
  <si>
    <t>mdsohel30670@gmail.com</t>
  </si>
  <si>
    <t>Construction of 24.00m long RCC Girder Bridge on Darusha thana Head Quarter-Paba via Afipara road at ch.2835.00m under Paba Upazila District Rajshahi. ID No. 181722003.</t>
  </si>
  <si>
    <t>20-03-2020</t>
  </si>
  <si>
    <t>19-03-2021</t>
  </si>
  <si>
    <t>M/s TI Enterprise Keshobpur,.P.O:6000,Rajpara,Rajshahi.</t>
  </si>
  <si>
    <t>mstienterprise.raj@gmail.com</t>
  </si>
  <si>
    <t>Maintenance of Kapasia hat RHD-Pariala hat via Horian Bipass Jaigirpara at Ch. 4545-7545m Road Code 181723021 under Paba Upazila Dist Rajshahi.</t>
  </si>
  <si>
    <t>M/s. Mushfiqur Trading Corporation 285 Kadirgonj Dorikhorbona, Senanibas, Boalia, Rajshahi.</t>
  </si>
  <si>
    <t>msmushfiqur.tc@gmail.com</t>
  </si>
  <si>
    <t xml:space="preserve">Maintenance of Valam UZR-Valam Alam er Bari road at Ch. 00-1235m Road Code 181724066 under Paba Upazila Dist Rajshahi.
</t>
  </si>
  <si>
    <t xml:space="preserve"> New Relation Vill: Bhugroil, Nowhata Pourashova, P.O: Paba-6210, P.S: Shahmukhdum, Upazila: Paba, District: Rajshahi.</t>
  </si>
  <si>
    <t>newrelation14@gmail.com</t>
  </si>
  <si>
    <t>Imp. of Ghachigram U.P-Kamarpara Hat road Ch. 5150-6150 Upazila Mohonpur.</t>
  </si>
  <si>
    <t>29-05-2017</t>
  </si>
  <si>
    <t>20-04-2020</t>
  </si>
  <si>
    <t>Md. Milon Ali House # A-482, Vill: Sopura, P.O: Sopura, P.S: Boalia, District: Rajshahi.</t>
  </si>
  <si>
    <t>milonali482@gmail.com</t>
  </si>
  <si>
    <t>Improvement of Dhuroil U.P-Shampur hat road Ch. 1190-2550m ID.No. 181533007 Upazila Rajshahi/Mohonpur.</t>
  </si>
  <si>
    <t>24-07-2018</t>
  </si>
  <si>
    <t>20-12-2019</t>
  </si>
  <si>
    <t xml:space="preserve">M/s. Rajab &amp; Brothers  Horogram Bazar, Rajshahi Court, Rajpara, Rajshahi. </t>
  </si>
  <si>
    <t>Imp. of Barodewpur pacca road- hasigram High School road at ch. 00-1630m.Road Id No181534018 under Mohonpur Upazila Rajshahi District. Total Salvage Cost: 2315750.00</t>
  </si>
  <si>
    <t>28-11-2019</t>
  </si>
  <si>
    <t>Md. Abdul Khaleque Home: 751/3,Ahamadpur,P.O-Ghoramara, PS- Boalia,Dist-Rajshahi-6100</t>
  </si>
  <si>
    <t>Imp. of Sialkola-Kamarpara R&amp;H road Ch. 3240-4323m Road ID. 181534052 under Mohanpur Upazila District Rajshahi. [Total salvage Cost:1903413.00]</t>
  </si>
  <si>
    <t>Ali Const. Company Lochongor, Chatni, Natore Sadar, Natore</t>
  </si>
  <si>
    <t>Maintenance of Taltoli Hat-Maria UP office Jatragachi at ch498-1973m Road ID No 181123008 under Bagmara Upazila Rajshahi District.</t>
  </si>
  <si>
    <t>18-12-2019</t>
  </si>
  <si>
    <t>25-06-2020</t>
  </si>
  <si>
    <t>M.K. Enterprise 201, Laxmipur Vatapara, Rajpara, Rajshahi-6000.</t>
  </si>
  <si>
    <t>mk.enterprise2679@gmail.com</t>
  </si>
  <si>
    <t>Maintenance of Auchpara UP Kanaisor- Narayanpara R&amp;H via Belghoria hat at Ch. 00-1575m Road ID No. 181123027 Under Bagmara Upazila Rajshahi District.</t>
  </si>
  <si>
    <t xml:space="preserve"> 400156
</t>
  </si>
  <si>
    <t>29-12-2019</t>
  </si>
  <si>
    <t>15-05-2020</t>
  </si>
  <si>
    <t>Md. Salim Terokhadia, Rajpara, Rajshahi.</t>
  </si>
  <si>
    <t>mdsalim.egp@gmail.com</t>
  </si>
  <si>
    <t>Construction of Polli Market at Shadanpur Hat under Shilmariya UP of Puthia Upazila of Rajshahi District</t>
  </si>
  <si>
    <t>09-062019</t>
  </si>
  <si>
    <t>M/s. Masum Trading Corporation 241, Keshobpur, Post: Rajshahi GPO-6000, Thana: Rajpara, Dist: Rajshahi</t>
  </si>
  <si>
    <t>msmasum.trad.cor@gmail.com</t>
  </si>
  <si>
    <t>Improvement of Dhigolkandi H/O Dilshad Dhigolkandi Kacharipara road at Ch. 00-687m. under Putia Upazila District Rajshahi Road ID No.181824047.</t>
  </si>
  <si>
    <t>M/s. Khan Traders  M/S Khan Traders, Chalk Enayet, Doyaler more, naogaon.</t>
  </si>
  <si>
    <t>ashamustafiz@gmail.com</t>
  </si>
  <si>
    <t>Improvement of RHD Basupara- RHD Hossain Bottola via Vegarmore Tatulia road at Ch. 2330-3330m under Putia Upazila District Rajshahi Road ID No.181824015.</t>
  </si>
  <si>
    <t>24-12-2019</t>
  </si>
  <si>
    <t>30-06-2020</t>
  </si>
  <si>
    <t>SK Enterprise Sagorpara ,Post:Ghoramara, PS:Boalia,District: Rajshahi</t>
  </si>
  <si>
    <t>skenterprize75@gmail.com</t>
  </si>
  <si>
    <t>Improvement of R&amp;HD at Shibpur S/O Rubel- Chtragacha UZR road at Ch. 1970-3180m under Putia Upazila District Rajshahi Road ID No.181824107.</t>
  </si>
  <si>
    <t xml:space="preserve">Trade Engineers Bangladesh Vill:234, Rajpara, Post: Rajshahi Court-6201, P.S: Rajpara, Dist: Rajshahi, </t>
  </si>
  <si>
    <t>raselteb1985@gmail.com</t>
  </si>
  <si>
    <t>Improvement of Jotvogiratur H/O Yakub Bapmara Khal road at Ch. 400-700m under Putia Upazila District Rajshahi Road ID No.181824090.</t>
  </si>
  <si>
    <t>06-07-2020</t>
  </si>
  <si>
    <t>Md. Jahamul Islam Vill-Dokkhin Mollik Bagha, Po- Bagha, Bagha Pouroshova, Dist- Rajshahi-6280.</t>
  </si>
  <si>
    <t>md.jahanulislam@gmail.com</t>
  </si>
  <si>
    <t>Imp. of Basupara fish market Subarnapara pacca road at Ch. 00-1000m. Road ID 181824066 under Puthia Upazila Rajshahi District.</t>
  </si>
  <si>
    <t>M/s. Juthi Ent.
Rajpara, Rajshahi. Rajpara, Rajshahi Court, P.S: Rajpara, Rajshahi.</t>
  </si>
  <si>
    <t>msjuthient@gmail.com</t>
  </si>
  <si>
    <t>Improvement of Dangapara Jugishow road Ch. 2750 3305m ID.No. 181314016 Upazila Durgapur.Dist Rajshahi.</t>
  </si>
  <si>
    <t>19-03-2018</t>
  </si>
  <si>
    <t>31-10-2018</t>
  </si>
  <si>
    <t>Khan &amp; Son  86, Nabin Chandra Goshwani Road, Faridabad, Dhaka-1204</t>
  </si>
  <si>
    <t>ksblegp@gmail.com</t>
  </si>
  <si>
    <t>Widening of Bagha Bus Stand- Mirgong R&amp;H via Harirumpur GC Ch. 00-6550m ID.No. 181102002 Upazila Bagha.Salvage Cost 4591168.00</t>
  </si>
  <si>
    <t>M/s. Bulbul Traders Uttar Millik Bagha, Bagha, Rajshahi.</t>
  </si>
  <si>
    <t>msbulbultraders786@gmail.com</t>
  </si>
  <si>
    <t>Improvement of Pershowta Aiub Members Land- Pershowta Eidgah Road at ch. 0.00-400m Road ID. No. 181104087 under Bagha Upazila District Rajshahi.</t>
  </si>
  <si>
    <t>26-12-2019</t>
  </si>
  <si>
    <t>Ena Enterprise H-692, Mohishbathan Uttorpara, Rajshahi Court-6201, Rajpara, Rajshahi</t>
  </si>
  <si>
    <t xml:space="preserve">Construction of Binodpur hat under Bagha Upazila District Rajshahi.
</t>
  </si>
  <si>
    <t>M/s. Faruk Enterprise Kash Naogaon, Naogaon</t>
  </si>
  <si>
    <t>msfarukenterprise2017@gmail.com</t>
  </si>
  <si>
    <t>Construction of Arani hat Under Bagha Upazila District Rajshahi.</t>
  </si>
  <si>
    <t>M/S. Konamoni Enterprise</t>
  </si>
  <si>
    <t>konamonitraders@gmail.com</t>
  </si>
  <si>
    <t>Construction of Chowmohani hat.</t>
  </si>
  <si>
    <t>30-09-2020</t>
  </si>
  <si>
    <t>Md. Pintu Rahman,
Rajshahi Laxmipur Bhatapara, GPO-6000, Rajpara, Rajshahi.</t>
  </si>
  <si>
    <t>pinturahman08@gmail.com</t>
  </si>
  <si>
    <t>Imp. of Joipur Bazar- Khudir Botttala Via Nuru Member House at ch. 00-600m.Road Id No181254168 under Charghat Upazila Rajshahi District. Total Salvage Cost: 16,38,237.00</t>
  </si>
  <si>
    <t>27-11-2019</t>
  </si>
  <si>
    <t>M/s. Uzzal Ent. Rajshahi 156,RAJPARA, RAJSHAHI COURT, RAJPARA, RAJSHAHI</t>
  </si>
  <si>
    <t>anwarafaruk2016@gmail.com</t>
  </si>
  <si>
    <t>Imp. of Khorarbari Molik Maria Mosque H/O Satters more at ch. 350-893m.Road Id No181254187 under Charghat Upazila Rajshahi District.</t>
  </si>
  <si>
    <t>20-11-2019</t>
  </si>
  <si>
    <t>26-04-2020</t>
  </si>
  <si>
    <t>Md. Ziaul Hossain, Rajshahi Laxmipur, GPO-6000, Rajpara, Rajshahi.</t>
  </si>
  <si>
    <t>Imp. of Vatpara H/O Umar Sarkar BC road Jaubona Mosque at ch. 1000-1295m..Road Id No181254193 under Charghat Upazila Rajshahi District.</t>
  </si>
  <si>
    <t>31-05-2020</t>
  </si>
  <si>
    <t>M/s. Md. Solaiman Ali Jat Amrul, Ahsanganj, Atrai, Naogaon.</t>
  </si>
  <si>
    <t>solaimanalironi@gmail.com</t>
  </si>
  <si>
    <t>Imp. of Nondongachi GCM- Nondon High School BC road at ch. 00-250m.Road Id No181254174 under Charghat Upazila Rajshahi District. Total Salvage Cost: 5,30,207.00</t>
  </si>
  <si>
    <t>Md. Habibur Rahman Vill: Mohor, PO: Krishnopur, P.S: Tanore, Dist: Rajshahi</t>
  </si>
  <si>
    <t>habibur303664@gmail.com</t>
  </si>
  <si>
    <t>Maintenance of Charghat Upazila HQ - Puthia Upazila HQ via Nandangachi GC Road at ch. 00-3000m. Road ID 181252001 Under Charghat Upazila Rajshahi District.</t>
  </si>
  <si>
    <t>13-05-2020</t>
  </si>
  <si>
    <t>Md. Anisur Rahman Chowdhury Barghacha, Natore.</t>
  </si>
  <si>
    <t>Imp. of Via Laxmipur- Bakra via Mohonnagar road Ch. 00-1050m Road ID. 181254101 under Charghat Upazila District Rajshahi.</t>
  </si>
  <si>
    <t>M/s. Khaja Baba Enterprise Station Para, Rohonpur, Gomostapur, Chapai Nawabgonj.</t>
  </si>
  <si>
    <t>ms.khazababa@gmail.com</t>
  </si>
  <si>
    <t>Imp. of Bamondighi Bazar-Dhormahata Fakir More Road Ch. 1600-2652m Road ID. 181254266 New 181253008 Old under Charghat Upazila District Rajshahi.</t>
  </si>
  <si>
    <t>Razy &amp; Assiciate B-465, Uposhohar, Sopura, Boalia, Rajshahi.</t>
  </si>
  <si>
    <t>razyassociate@gmail.com</t>
  </si>
  <si>
    <t>Imp. of Yusufpur BOP- Naodara RHD via Shreekhondi road Ch. 1494-2418m Road ID. 181253004 Old 181254288 New under Charghat Upazila District Rajshahi.</t>
  </si>
  <si>
    <t>M/s. Chand Mir Enterprise Vill: Hatam khan, Post: GPO-6000, Thana: Boalia, Dist: Rajshahi,</t>
  </si>
  <si>
    <t>ms.chandmirenterprise07@gmail.com</t>
  </si>
  <si>
    <t>Construction of Bakra Hat Under Charghat Upazila District Rajshahi</t>
  </si>
  <si>
    <t xml:space="preserve">Kohinur Construction 63, kesobpur, G.P.O, Rajpara, Rajshahi </t>
  </si>
  <si>
    <t>kohinurconstruction522@gmail.com</t>
  </si>
  <si>
    <t xml:space="preserve"> Imp. of Chalk muktarpur-Joipur Pry. School at Ch. 2133-3367m Road ID No. 181254078 under Charghat Upazila Rajshahi District.</t>
  </si>
  <si>
    <t>22-12-200</t>
  </si>
  <si>
    <t>M/S MAFI ENTERPRISE A-148, Uposhohor-1, Sopura, Boalia, Rajshahi</t>
  </si>
  <si>
    <t>ms.mafient88@gmail.com</t>
  </si>
  <si>
    <t xml:space="preserve"> Imp. of Omorgari-Khorebari at ch. 500-900m Road ID No. 181254074 under Charghat Upazila Rajshahi.</t>
  </si>
  <si>
    <t>31-12-200</t>
  </si>
  <si>
    <t xml:space="preserve">Kohinur Construction, Rajshahi 63, kesobpur, G.P.O, Rajpara, Rajshahi </t>
  </si>
  <si>
    <t>Imp. of Chalk muktarpur-Joipur Pry. School at Ch. 2133-3367m Road ID No. 181254078 under Charghat Upazila Rajshahi District.</t>
  </si>
  <si>
    <t xml:space="preserve">M/S. A.S Construction House No. C-151, Seroil Colony, Ghoramara, Boalia, Rajshahi-6100. Bangladesh </t>
  </si>
  <si>
    <t>asconstructionraj@yahoo.com</t>
  </si>
  <si>
    <t>A Improvement of road from Chohbisnagar Eid Gah - Amtolipara Anarul Deep Chobbisnagar Eid Gha-Kundalia via Amtolipara road at Ch. 1117.00-2150.00 ID.No. 181344010 Upazila Godagari.B Improvement of road from Balikahati- Amnura road via Aihai road at Ch.500.00-2000.00 ID.No. 181344121 Upazila Godagari.C Improvement of road from Nabinagar-Bramvongram via Bongpur Brindabonpur- Nabinagar road at Ch . 750.00-1750.00m ID.No. 181345022 Upazila Godagari.DImprovement of road from Jotgopal-Makranda Turipara More via Soguna road at Ch.1850.00-3000.00m ID.No. 181344055 Upazila Godagari.EImprovement of road from Pakri UP-Lalitnagar road at Ch.2250.00-2980.00m ID.No. 181343009 Upazila Godagari.F Improvement of road from Chalk Tatihati-Talpukur Adibasi para Culvert road at ch.500.00 -1000.00m ID.No. 181344130 Upazila Godagari</t>
  </si>
  <si>
    <t xml:space="preserve">M/s. Rajab &amp; Brothers Horogram Bazar, Rajshahi Court, Rajpara, Rajshahi. </t>
  </si>
  <si>
    <t>1 Improvement of Connecting Road at Shibrampur Govt. Primary School at Ch. 00-400.00m School Code- 113039002 and 2 Improvement of Connecting Road at Sikpur Govt. Primary School at Ch. 00-800.00m School Code- 113030202 under Tanore Upazila Rajshahi District.</t>
  </si>
  <si>
    <t>1 Improvement of Connecting Road at Galla Govt. Primary School at Ch. 00-300.00m School Code- 113030501 2 Improvement of Connecting Road at Suldebpur Govt. Primary School at Ch. 00-380.00m School Code- 113030402 3 Improvement of Connecting Road at Mohor Govt. Primary School at Ch. 00-162.00m School Code- 113030306 and 4 Improvement of Connecting Road at Mohor Lochirampur Govt. Primary School at Ch. 00-250.00m School Code- 113030505 under Tanore Upazila Rajshahi District.</t>
  </si>
  <si>
    <t>M/s. Shihab Enterprise NAWABGONJ, GHOSPARA, RAJPARA, RAJSHAHI.</t>
  </si>
  <si>
    <t>msshihabenterprise1963@gmail.com</t>
  </si>
  <si>
    <t>1 Improvement of Connecting Road at Kuchuya Jitpur Govt. Primary School at Ch. 00-500.00m School Code- 113030307 2 Improvement of Connecting Road at Nonapukur Govt. Primary School at Ch. 00-300.00m School Code- 113030306 and 3 Improvement of Connecting Road at Elamdohi Govt. Primary School at Ch. 00-310.00m School Code- 113030304 under Tanore Upazila Rajshahi District.</t>
  </si>
  <si>
    <t>M/s. S M Corporation Uttar Borgacha, Natore</t>
  </si>
  <si>
    <t>1 Improvement of Connecting Road at Narayanpur-1 Govt. Primary School at Ch. 00-300.00m School Code- 113030503 2 Improvement of Connecting Road at Mareya Jamshadpur Govt. Primary School at Ch. 00-300.00m School Code- 113030604 and 3 Improvement of Connecting Road at Nobnobi Govt. Primary School at Ch. 00-260.00m School Code- 113030403 under Tanore Upazila Rajshahi District.</t>
  </si>
  <si>
    <t>M/s. Umma Roman Enterprise  Bulonpur, Post: Rajshahi court,Thana; Rajpara. Dist: Rajshahi</t>
  </si>
  <si>
    <t>mdanwarhossain888@gmail.com</t>
  </si>
  <si>
    <t>1 Improvement of Connecting Road at Tatihati Govt. Primary School at Ch. 00-450.00m School Code- 113030608 and 2 Improvement of Connecting Road at Kadirpur Govt. Primary School at Ch. 00-800.00m School Code- 113030611 under Tanore Upazila Rajshahi District.</t>
  </si>
  <si>
    <t>M/s. Khan Construction Vill: A/19, Uposhahor, Post: Sopura, Thana: Boalia, Dist: Rajshahi</t>
  </si>
  <si>
    <t>ms.khanconstructionraj@yahoo.com</t>
  </si>
  <si>
    <t>1 Improvement of Connecting Road at Chalk Sajuriya Dhanora Govt. Primary School at Ch. 00-220.00m School Code- 113030610 2 Improvement of Connecting Road at Mirzapur Govt. Primary School at Ch. 00-110.00m School Code- 113030606 3 Improvement of Connecting Road at Aradheghi Govt. Primary School at Ch. 00-290.00m School Code- 113030504 and 4 Improvement of Connecting Road at Koil Govt. Primary School at Ch. 00-93.00m School Code- 113030402 under Tanore Upazila Rajshahi District.</t>
  </si>
  <si>
    <t xml:space="preserve">M/S. A.S. Construction, Rajshahi House No. C-151, Seroil Colony, Ghoramara, Boalia, Rajshahi-6100. Bangladesh </t>
  </si>
  <si>
    <t>A Improvement of road from Horogram UP Suger Center- Thakurmara via Pukuria at Ch. 00.00-2005.00m ID.No. 181723017 Salvage Cost 231318.00.B Improvement of road from Horian UP Horian R&amp;H. at Ch. 00-786.00m ID.No. 181723023 Salvage Cost 334668.00.C Improvement of road from Ramchandrapur GC to Parila UP at Ch. 00-380.00m ID.No. 181723025. Salvage Cost 57469.00 D Improvement of road from Shahir Pukur Bottola- Chatarapukur Road at Ch. 500-1046.00m ID.No. 181724224.E Improvement of road from Kobiraj para more- Sorishakuri via Bajitpur Under Huzripara Union at Ch. 0.00-835m &amp; 1275-1480.00m ID.No. 181725011 Salvage Cost 193055.00.F Improvement of road from Gheepara more- Darmohata via Mothbari at Ch. 00-1110.00m ID.No. 181725009.G Improvement of road from Damkura UP- Shitly Station at Ch. 00-350.00m ID.No. 181725021.H Improvement of road from Horipur R&amp;H- Khoriandara road at Ch. 500-810.00m ID.No. 181725022.I Improvement of road from Notun Kosha Gopalpur Adoshogram at Ch. 1000-1256.00m ID.No. 181725026.J Improvement of road from Daslapara Haruns more- Kadipure via Goshipure natun pukur at Ch. 00-1080.00m ID.No. 181725098 Salvage Cost 1025898.00.KImprovement of road from BIT Ramchandrapur via Panthapara road at Ch. 00-540.00m ID.No. 181725104 Upazila Paba</t>
  </si>
  <si>
    <t xml:space="preserve">MIM DEVELOPMENT ENGINEERING LTD. Holding No-25/B, Vill-Bonpara, PO-Haroa, Ps- Boraigram-6430, Natore. </t>
  </si>
  <si>
    <t>Extension of Administrative Building of the office of Additional Chief Enginieer LGEDRajshahi DivisionRajshahi</t>
  </si>
  <si>
    <t>Md. Moyen Khan Salimabad, Shibgonj, Chapai Nawabganj</t>
  </si>
  <si>
    <t>Improvement of Road from Gholharia Poschimpara Mashur house to Samad house at Ch. 00-1000m under Poba Upazila Rajshahi District. Road ID No. 181725031</t>
  </si>
  <si>
    <t>Prisham Enternational Damkurahat, Paba, Rajshahi-6000.</t>
  </si>
  <si>
    <t>akmasad946@gmail.com</t>
  </si>
  <si>
    <t>Improvement of Road from Panthapara near house Kholil- Panthpara near the house Amzad via Panthapara Mosque at Ch. 00-1060m &amp; Construction of 02 No U-Drain at Ch. 159.00m &amp; 832.00m under Poba Upazila Rajshahi District. Road ID No. 181724159</t>
  </si>
  <si>
    <t>M/s. Shammy Enterprise E/390,HETEM KHAN, BOALIA, RAJSHAHI</t>
  </si>
  <si>
    <t>sammienterprise77@gmail.com</t>
  </si>
  <si>
    <t>Improvement of Road from Napalpara H/O Nurul City Bypass road at Ch. 00-1000m under Poba Upazila Rajshahi District. Road ID No. 181724202</t>
  </si>
  <si>
    <t>Md. Tanjimul Islam Mainam, Manda, Naogaon.</t>
  </si>
  <si>
    <t>tanjimulislam2470@gmail.com</t>
  </si>
  <si>
    <t>Improvement of Road from Purbo Lolitaher Bottla more- Kalummer near the house of Ahad via Nazir house at Ch. 00-1115m under Poba Upazila Rajshahi District. Road ID No. 181724048</t>
  </si>
  <si>
    <t>M/s. Babor Enterp[rise Vill: C/305 Seriol Mothpukur, Post: Ghoramara, Thana: Boalia, DIst: Rajshahi</t>
  </si>
  <si>
    <t>ms.baborenterprise@gmail.com</t>
  </si>
  <si>
    <t>Improvement of Road from Asraf more Bipass- Kukhandi Bipass road at Ch. 00-920m &amp; Construction of 02 No U-Drain at Ch. 773.00m &amp; 865.00m under Poba Upazila Rajshahi District. Road ID No. 181725101</t>
  </si>
  <si>
    <t>M/s. Chowdhury Construction Sheshah Road, Laxmipur, GPO-6000, Rajpara, Rajshahi..</t>
  </si>
  <si>
    <t>Improvement of Road from Pillapara Amm Bagan Surjapur Embankment via Itaghati Road at Ch. 0.00-1000m under Poba Upazila Rajshahi District. Road ID No. 181724072</t>
  </si>
  <si>
    <t>M/s. Uzzal Traders Vil:96 Horogram Monsipara, Post: Rajshahi Court. Thana: Rajpara, Dist: Rajshahi</t>
  </si>
  <si>
    <t>uzzaltrd@gmail.com</t>
  </si>
  <si>
    <t>Improvement of Road from Kalumer More Dhakinpara near the pond of Islam- Pusrapukur Road at Ch. 00-1000m under Poba Upazila Rajshahi District. Road ID No. 181724154</t>
  </si>
  <si>
    <t>M/s. Oni Emterprise Rajpara, Rajshahi Court-6201, Raajpara, Rajshahi</t>
  </si>
  <si>
    <t>msonienterprise1973@gmail.com</t>
  </si>
  <si>
    <t xml:space="preserve"> Improvement of Road from Tatulia Khans More-Cross Badth via Napalpara at Ch. 00-1000m under Poba Upazila Rajshahi District. Road ID No. 181724204</t>
  </si>
  <si>
    <t>Bismillah Enterprise Vill: Bagubagha, Notunpara, Post: Bagha, P.S: Bagha, Dist: Rajshahi</t>
  </si>
  <si>
    <t>munsad1984@gmail.com</t>
  </si>
  <si>
    <t xml:space="preserve"> Improvement of Road from Suvipara Montur House- Talgachi Hat Road at Ch. 00-1000m &amp; Construction of 02 No U-Drain at Ch. 80.00m &amp; 900.00m under Poba Upazila Rajshahi District. Road ID No. 181724075</t>
  </si>
  <si>
    <t>M/S. Afra Enterprise Mohisbathan rajshahi</t>
  </si>
  <si>
    <t>ms.afraenterprise1984@gmail.com</t>
  </si>
  <si>
    <t xml:space="preserve"> 1 Improvement of Road from Dharmotha Eidgha- Kukarkuir Pukur via Modhapara Road at Ch. 00-1000m Road ID No. 181724206 Salvage Cost- 83775.00 and 2 Improvement of Road from Vogrul Khabir More- Alamin house Road at Ch. 00-750.00m Road ID No. 181724225 Salvage Cost-357894.00 under Poba Upazila Rajshahi District.</t>
  </si>
  <si>
    <t>M/s. Saikat Enterprise Chak Ram Pur, Par-Naogaon, Naogaon</t>
  </si>
  <si>
    <t>mssaikatenterprise2016@gmail.com</t>
  </si>
  <si>
    <t xml:space="preserve"> Improvement of Road from Napaipara Osman dewan house- near the house of Sunil Member at Ch. 00-1000m &amp; Construction of 01 No U-Drain at Ch. 410.00m under Poba Upazila Rajshahi District. Road ID No. 181724215 Salvage Cost-292306.00</t>
  </si>
  <si>
    <t>M/s. Kona moni Traders Rajpara, P.O: Rajshahi COurt, P.S: Rajpara, Dist: Rajshahi.</t>
  </si>
  <si>
    <t xml:space="preserve"> 1 Improvement of Road from Ramchandrapur Sultan house to Sarangpur Dhakil Madrasha at Ch. 00-630m &amp; Construction of 01 No U-Drain at Ch. 62.00m Road ID No. 181724130 and b Improvement of Road from Karkhori Technical High School Kamlapur Bipass Road at Ch. 00-500m Road ID No. 181724155 under Poba Upazila Rajshahi District.</t>
  </si>
  <si>
    <t>Shuvo &amp; Samiha Construction H-15, Chondipur, G.P.O-6000, Rajpara, Rajshahi.</t>
  </si>
  <si>
    <t xml:space="preserve"> 1 Improvement of Road from Puro Lolitaher Bipass Near the house of Goffur road Meet at BIT Road at Ch. 00-390m &amp; Construction of 01 No U-Drain at Ch. 410.00m Road ID No. 181725190 and 2 Improvement of Road from Maria near the shop of Amzad- Satter Master house road at Ch. 00-700m Road ID No. 181725182 under Poba Upazila Rajshahi District. Salvage Cost- 84385.00</t>
  </si>
  <si>
    <t>Don Enterprise Word No.-03,Baharampur citybypass, Rajpara,Rajshahi</t>
  </si>
  <si>
    <t xml:space="preserve"> A Improvement of road from Mougachi Hat - Matikata Road at Ch. 1000.00m - 1820.00m ID.No. 181534054.B Improvement of road from Kholagachi pacca road Mojammel shop - Purbopara Moharram house Road at Ch. 00.00m 720.00m ID.No. 181535072.C Improvement of road from Amgachi near River H/O Saruddin - Dakhin Pacca Road at Ch. 00.00m 900.00m ID.No. 181535073.D Improvement of road from Kaligram pacca road - Pullakuri deep road at Ch. 00.00m 1000.00m ID.No. 181535069.E Improvement of road from Fatepur - Nonavita road at Ch.00.00m 650.00m ID.No. 181535004.F Improvement of road from Dhaminpakuria Dhopaghata UP to Durgapur at Ch.00.00m 1000.00m ID.No. 181534024.G Improvement of road from Darapara Mugaipara Hat road at ch. 00.00m 1000.00m ID.No. 181534021 Upazila Mohanpur.</t>
  </si>
  <si>
    <t>A. Khan Construction Block No-A, Room No-21, Railway Market (2nd Floor) Gourhanga, Boalia, Rajshahi.</t>
  </si>
  <si>
    <t>akhanconstruction7@gmail.com</t>
  </si>
  <si>
    <t>Improvement of Shmpur - Bishalpur Road at Ch. 1000.00m - 1850.00m Road ID.No. 181534037. under Mohanpur Upazila Rajshahi District.</t>
  </si>
  <si>
    <t>M/S. Shahil Enterprise 15-Chandipur, GPO-6000, Rajpara, Rajshahi.</t>
  </si>
  <si>
    <t xml:space="preserve"> Improvement of Makhonpur H/O Malek member Akubari UZR at Ch. 0.00 1000.00m Road ID. No. 181534042. and Improvement of Krishnopur Shingmara road at Ch. 1190 1570.00m Road ID. No. 181535012. Mohanpur Upazila Rajshahi District.</t>
  </si>
  <si>
    <t>MA Nabi &amp; Sons 91/2, Road Nowdapara, Sopura-6203, Shahmukhdum, Rajshahi</t>
  </si>
  <si>
    <t>manabiands05@gmail.com</t>
  </si>
  <si>
    <t xml:space="preserve"> Improvement of Nandanhat Eakberpur R&amp;H road at Ch. 00-1000.00m Road ID. No. 181534015. Mohanpur Upazila Rajshahi District.</t>
  </si>
  <si>
    <t xml:space="preserve"> Improvement of Chandpur Chourasta near Jam-E-Mosque- Makhonpur Gucchgram near H/O Moonsur Member road at Ch. 0.00 1000.00m Road ID. No. 181535058. Mohanpur Upazila Rajshahi District.</t>
  </si>
  <si>
    <t>M/s. Afnan Enterprise Vill: Laxmipur Bakir more, Post: GPO-6000, Thana: Rajpara</t>
  </si>
  <si>
    <t>ms.afnanenterprise@yahoo.com</t>
  </si>
  <si>
    <t xml:space="preserve"> Improvement of Tegharmaria Mollahdanga Via Khaetha road at Ch. 1000-1850.00m Road ID. No. 181534013. Mohanpur Upazila Rajshahi District.</t>
  </si>
  <si>
    <t>M/s. Sara Enterprise Hat Naogaon, Naogaon Sadar, Naogaon</t>
  </si>
  <si>
    <t>mssaraenterprise2019@gmail.com</t>
  </si>
  <si>
    <t xml:space="preserve"> Improvement of Pathalia Mirpur road at Ch. 0.00-500.00m Road ID. No. 181535006. and Improvement of Bazarpur Behind of Aman agro. Coldstorage- Dumiria at UZR road at Ch. 00 757.00m Road ID. No. 181535062. Mohanpur Upazila Rajshahi District.</t>
  </si>
  <si>
    <t>M/S Paradise Traders &amp; M/s.Umma Roman Enterprise (Joint Venture)</t>
  </si>
  <si>
    <t>mptmurejv2018@gmail.com</t>
  </si>
  <si>
    <t xml:space="preserve"> Improvement of Jahanabad UP Mugaipara hat Road at Ch. 00 1900.00m Road ID. No. 181533002. Mohanpur Upazila Rajshahi District.</t>
  </si>
  <si>
    <t>M/s.Paradise Traders    Hotel Sukarna Int. (Res.), Samoboy Super Market, 1st Floor, Malopara, Rajshahi,</t>
  </si>
  <si>
    <t>msparadisetds@gmail.com</t>
  </si>
  <si>
    <t xml:space="preserve"> Improvement of Jahanabad UP Mugaipara hat Road at Ch. 00 1900.00m Road ID. No. 181533002. Mohanpur Upazila Rajshahi District..</t>
  </si>
  <si>
    <t xml:space="preserve"> M/s. Umma Roman Enterprise  Bulonpur, Post: Rajshahi court,Thana; Rajpara. Dist: Rajshahi</t>
  </si>
  <si>
    <t xml:space="preserve"> Improvement of Rayghati UP Hatkhujipur Up to Dhamin Noagoan Road at Ch. 2850 3040.00m Road ID. No. 181533003 and Improvement of Mougachi hat Chandura UP Tanore Upazila Via Kashimala Ghat road at Ch. 5000 7320.00m Road ID. No. 181533013. Mohanpur Upazila Rajshahi District.</t>
  </si>
  <si>
    <t>M/s.Paradise Traders  Hotel Sukarna Int. (Res.), Samoboy Super Market, 1st Floor, Malopara, Rajshahi,</t>
  </si>
  <si>
    <t>M/S. Taohid Enterprise Mohisbathan, Rajshahi Court, Rajpara, Rajshahi.</t>
  </si>
  <si>
    <t>Taohid.allal@gmail.com</t>
  </si>
  <si>
    <t>a Improvement of Kamnagar UZR-Porakaya hat road via Basupara UP H/Q Road at Ch. 770-1770.00m ID.No. 181123016 Upazila Bagmara.bImprovement of Gohindapara UP- Damnas hat Road at Ch. 00-1000.00m ID.No. 181123017 Upazila Bagmara.</t>
  </si>
  <si>
    <t xml:space="preserve">Don enterprise &amp; Mon Enterprise JV
</t>
  </si>
  <si>
    <t xml:space="preserve">donenterprise.moonenterprise@gmail.com
</t>
  </si>
  <si>
    <t xml:space="preserve"> Improvement of Shaipara UZR- Hat Madngar Road from Ch. 1000m- 4170m Road ID 181124068 Under Bagmara Upazila</t>
  </si>
  <si>
    <t xml:space="preserve"> Moon Enterprise  Kashiadanga, Rajshahi Court, Rajpara, Rajshahi.</t>
  </si>
  <si>
    <t>moonenterprise84@gmail.com</t>
  </si>
  <si>
    <t>Don enterprise &amp; Mon Enterprise JV</t>
  </si>
  <si>
    <t xml:space="preserve">1.Improvement of Sonadanga GPS- Simla Bazar via Bharatta Road from Ch. 0.00m- 1000m Road ID 181125024.Improvement of Pirgonj Hat- Mirpur Jolarara Road from Ch. 0.00m-500m Road ID 181124093.Improvement of Khordokior- Shuvodanga UP Road from Ch. 0.00m- 2000m Road ID 181124082Under Bagmara Upazila
</t>
  </si>
  <si>
    <t>Moon Enterprise  Kashiadanga, Rajshahi Court, Rajpara, Rajshahi.</t>
  </si>
  <si>
    <t xml:space="preserve"> 1.Improvement of Sonadanga GPS- Simla Bazar via Bharatta Road from Ch. 0.00m- 1000m Road ID 181125024.Improvement of Pirgonj Hat- Mirpur Jolarara Road from Ch. 0.00m-500m Road ID 181124093.Improvement of Khordokior- Shuvodanga UP Road from Ch. 0.00m- 2000m Road ID 181124082Under Bagmara Upazila</t>
  </si>
  <si>
    <t>M/S. Hossain Enterprise &amp; M/S Arif &amp; Co. (JV)</t>
  </si>
  <si>
    <t xml:space="preserve">hossainenterprisejv2019@gmail.com
</t>
  </si>
  <si>
    <t>Improvement of Road Sorisabari Bazar- Gainpara Old Mosque Road .Ch. 00 - 500 m.
Improvement of Road RHD Pollapukur (Polli Biddut Dffice)- UZR Namazgram H/O Idris Road. Ch. 00 -440m.
Improvement of RHD Kapashia to UBR Jamira DC Mor Road. Ch. 1205-2300m.
Improvement of RHD Pollapukur (Edris Dall Mill)- Namajgram UZR near H/O near H/D Tipu Road Ch. 00 -380m.
Improvement of Road from Dhopapara Bazar H/D Ramazan beghom – H/D Pasu PK Road Ch. 00- 600 m.
Improvement of Road from Dhopapara Soap of Aynal house - Mohonpur HID Rafatulla Road Ch. 00- 475 m.
Improvement of Road Sayedpur Paschirnpara Jame Mosque -Baliadanga Ghat road Ch. 00-1000 m.</t>
  </si>
  <si>
    <t xml:space="preserve">rajuandrajib@gmail.com
</t>
  </si>
  <si>
    <t xml:space="preserve"> M/s. Arif &amp; Co. H#180, Ramchandrapur, Ghoramara, Boalia, Rajshahi.</t>
  </si>
  <si>
    <t>arifcell14@gmail.com</t>
  </si>
  <si>
    <t xml:space="preserve"> 1.Improvement of Road Sorisabari Bazar- Gainpara Old Mosque Road .Ch. 00 - 500 m Upazila -Puthai District Raishahi ID.No. 181824147.2.Improvement of Road RHD Pollapukur Polli Biddut Dffice- UZR Namazgram H/O Idris Road. Ch. 00 -440 m ID.No. 181825024.3.Improvement of RHD Kapashia to UBR Jamira DC Mor Road. Ch. 1205-2300 m ID.No. 181824111.4.Improvement of RHD Pollapukur Edris Dall Mill- Namajgram UZR near H/O near H/D Tipu Road Ch. 00 -380 m ID.No. 181824063.5.Improvement of Road from Dhopapara Bazar H/D Ramazan beghom H/D Pasu PK Road Ch. 00- 600 m ID.No. 1818251026.Improvement of Road from Dhopapara Soap of Aynal house - Mohonpur HID Rafatulla Road Ch. 00- 475 m ID.No. 1818251267.Improvement of Road Sayedpur Paschirnpara Jame Mosque -Baliadanga Ghat road Ch. 00-1000 m ID.No. 181825136.</t>
  </si>
  <si>
    <t>Md. Mosharaf Hossain OFFICE:0,GOPALPUR,, CHARGHAT-6270,RAJSHAHI</t>
  </si>
  <si>
    <t>mdmosharafh049@gmail.com</t>
  </si>
  <si>
    <t xml:space="preserve"> Improvement of Mahendra Hat under Puthia Upazila District Rajshahi.</t>
  </si>
  <si>
    <t xml:space="preserve">417072
</t>
  </si>
  <si>
    <t>Md. Mansur Rahman Laxmipur Vatapara, Rajpara, Rajshahi</t>
  </si>
  <si>
    <t>mdmonsurrohoman@gmail.com</t>
  </si>
  <si>
    <t xml:space="preserve"> Maintenance of Shingahat GC- Prossapukur via Borithbashail Kathalbaria Bazar Chatragachha road Durgapur Part Ch. 00-7000m Road ID No.181312011 under Durgapur Upazila</t>
  </si>
  <si>
    <t>Md. Selim Reza
Chapai Nawabgonj Kallanpur, Nayagola Hat, ChapaiNawabganj.</t>
  </si>
  <si>
    <t>A Improvement of Dhopapara Kashipur more-Namodarkhali Edgah Road at Ch. 400-820.00m ID.No. 181315189 B Improvement of Ujankhalshi U.P Office- Laxmipur Road at Ch. 00-640.00m ID.No. 181315005C Improvement of Saiber Naodapara Bridge-jhalika Guchogram Road ID Name Panthapara Jhaluka Maddhapara Zame Mosjid via Jhaluka Guchagram Road at Ch. 500-1830.00m ID.No. 181315001D Improvement of Pananagor- Gabranali Road at Ch. 00-300.00m ID.No. 181314013E Improvement of Pananagor- Dangirpara Road at Ch. 700-1070.00m ID.No. 181315070F Improvement of Near House Nabir Dr. of Tebila- Narayanpur Pucca Road at Ch. 500-1250.00m ID.No. 181314017</t>
  </si>
  <si>
    <t>Md. Golam Sarwar &amp; M/S Moon Enterprise(JV)</t>
  </si>
  <si>
    <t xml:space="preserve">moonenterprise.golamsarjv@gmail.com
</t>
  </si>
  <si>
    <t>1.Improvement of Belghoria GC- Karticpara R&amp;H via Kismotbogura Durgapur Part Rd Ch. 1500m-3000m ID.No. 181312009.2.Improvement of Gonokoir More- Mongalpur road at Ch. 0.00m-1000m ID.No. 181314014.3.Improvement of Anulia H/O Ishak - H/O Montaj End at UZR 2004 road Ch. 994m-1200m ID.No. 181314064.4.Improvement of Aroil Purbapara More- Aroil uttar Para road Ch. 0.00m-700m ID.No. 181315016.5.Improvement of Belghoria pucca road H/O Foyez-Purbopara H/O Kishore Prurnunik road Ch. 0.00m-720m ID.No. 181315014.6.Improvement of Pananagar Sarkarpara More-Chowbaria Bazar Ayej More Rd Ch. 1950m-2850m ID.No. 181314063.Under Durgapur Upazila</t>
  </si>
  <si>
    <t>M/S. Moon Enterprise Kashiadanga, Rajshahi Court, Rajpara, Rajshahi.</t>
  </si>
  <si>
    <t>Md. Golam Sarwar Rajpara, Rajshahi Court, Rajshahi.</t>
  </si>
  <si>
    <t>M/s. Selinoor Islam Vill: 579 Dhorompur, Post: Binodpur Bazer, Thana: Motihar, Dist: Rajshahi</t>
  </si>
  <si>
    <t>islamselinoor@gmail.com</t>
  </si>
  <si>
    <t xml:space="preserve"> Improvement of Nandopara UZR- Kathalbaria Bazar at Ch. 600-1350.00m Road ID. No. 181314052 under Durgapur Upazila Rajshahi District.Improvement of Purbopara Nandopara UZR-Kathalbari road via H/O Antu &amp; Shop of Boyes road at Ch. 1300-1570.00 Road ID. No. 181314055 under Durgapur Upazila Rajshahi District.</t>
  </si>
  <si>
    <t>S.K. Enterprise, Rajshahi Sagorpara ,Post:Ghoramara, PS:Boalia,District: Rajshahi</t>
  </si>
  <si>
    <t xml:space="preserve"> 1.Improvement of road from Kanchupara Govt. Primary School Connecting road at Ch.00-420.00m School Code No. 113040309 2.Improvement of road from Gunagipara Govt. Primary School Connecting road at Ch.00-100.00m School Code. No. 113040310 &amp; 3.Improvement of road from Mahipara Govt. Primary School Connecting road at Ch.00-800.00m. School Code No. 113049014 under Durgapur Upazila Rajshahi District.</t>
  </si>
  <si>
    <t>M/s. Rony Enterprise, Nawabganj Fokirpara,Nawabganj Sadar,Chapainawabganj.</t>
  </si>
  <si>
    <t xml:space="preserve"> 1.Improvement of road from Bordhonpur Govt. Primary School Connecting road at Ch.00-60.00m School Code No. 113040505 2.Improvement of Saibar Govt. Primary School Connecting road at Ch.00-400.00m School Code No. 113049029 3.Improvement of Bhangipara Govt. Primary School Connecting road at Ch.00-60.00m School Code No. 113049302 and 4.Improvement of Joykrisnopur Govt. Primary School Connecting road at Ch. 00-300. 00m &amp; Construction of 0l nos U-Drain on Joykrisnopur Govt. Primary School Connecting road at Ch.100m &amp; 405m School Code No. 113049020 under Durgapur Upazila Rajshahi District.</t>
  </si>
  <si>
    <t>Jahanara Construction, Rajshahi gonokpara.ghoramara. boalia.rajshahi</t>
  </si>
  <si>
    <t xml:space="preserve"> 1.Improvement work Andua Madrasa -Parila Hat Via Kalupara Villlge Road Ch. 1000- 1450.00m Road ID. No. 181314007 2.Improvement work Kanpara Bajukholshi Eid-gah H/O Kafil-Nesar Sarnoker Road Ch.00m-500m Road ID. No. 181315040 and 3.Improvement work of Chowpukuria Nandipara St.UZR-3 H/O Binoy Kumar Road Ch.00m-425m Road ID. No. 181315046 under Durgapur Upazila Rajshahi District.</t>
  </si>
  <si>
    <t>Md. Aslam Pervage, Rajshahi Bollovgonj,Ghoramara-6100,Boalia,Rajshahi.</t>
  </si>
  <si>
    <t xml:space="preserve"> 1. Improvement work of Andua Madrasa- Jabbers Land Meet with the UNR-4015 Road Ch. 1000.00-1500.00m Road ID. No. 181315173 2.Improvement work of Kuhar Iddris Sarnaker More Changra Beel via durgapukur &amp; H/O Yaqub Road Ch.00- 500m Road ID. No. 181315176 and 3.Improvement work of Amgram H/O Nur Hossain - H/O Hamed Road Ch.00-500m Road ID. No. 181315325 under Durgapur Upazilla Rajshahi District.</t>
  </si>
  <si>
    <t xml:space="preserve"> 1 .Improvement work of Amgram Mondolpara-Kusadanga Madarir more Amgram H/O Sayed Chowdhary -Bera Beel Road Ch.00.00-500.00m Road ID. No. 181315149 2. Improvement work Anulia Pay School Sukan Dighi Purbopara H/O Mazibar Road Ch.475.00-800.00m Road ID. No. 181315101 and 3.Improvement work of Gorihar Pucca road near H/O Ashraf - Andua Dakhinpara Land of Kasem via Uttarpara Road Ch. 1000.00- 1450.00m Road ID. No. 181314028. under Durgapur Upazila Rajshahi District..</t>
  </si>
  <si>
    <t>M/s. Rudro Enterprise &amp; Md. Milon Ali (JV)</t>
  </si>
  <si>
    <t xml:space="preserve">mokshedandmilonjv@gmail.com
</t>
  </si>
  <si>
    <t xml:space="preserve">A Improvement of Baro Khadia Bazar more-L/O Kuddus Commissioner road at Ch.00-650.00m Salvage Cost 92001.00 ID.No. 181104141.BImprovement of Chandipur RHD - Durduri Hat Lalpur at Ch. 1700 - 2854.00m ID.No. 181104008.CImprovement of Bajitpur bottola - Belgachi more road at Ch. 00- 525.00m Salvage Cost 53630.00 ID.No. 181104119.DImprovement of Chandipur R&amp;H H/O Sadhu member -Chandipur -Jotraghob pucca road L/O Dhirendranath Sarker road at Ch.00-500m ID.No. 181104097.EImprovement work of Chandipur H/O Mr. Azahar master R&amp;H - H/O Mr. Amin road at Ch. 00 - 300.00 m ID.No. 181105020.FImprovement work of Ahamadpur Bagha - Arani Rd.-Baro Khadia Hat at Ch. 1027-1251.00m ID.No. 181104031.GImprovement work of Chandragati Pry. School- Nowtika road at Ch. 1000 -1245.00m ID.No. 181105003.HImprovement work of Belgachi Amjads house - Hijolpolly H/O Afaj Belgachi H/O Ajdar - Hijolpoliy H/O Afaj road at Ch. 00- 500.00m ID.No. 181104118.IImprovement work of Jotjoyram Mosjid Mango Garden- Bagsayesta Eidgah math. Jotjoyrarn Mazids Mango garden Bag sayesta Eidgah math at Ch. 00 - 300.00m Salvage Cost 82305.00 ID.No. 181105104. Upazila Bagha
</t>
  </si>
  <si>
    <t>M/S. Rudro Enterprise Vill:Bulonpur, Post: Rajshahi Court, Thana: Rajpara, Dist:Rajshahi</t>
  </si>
  <si>
    <t>A.Improvement work of Kishorpur H/O Ali Hossain - Kishorepur H/O Aziz Mondal at Ch. 00- 460.00m ID.No. 181105052.BImprovement work of Debottor Binodpur lame Mosque - Stari Pond of Mokbul SK road at Ch. 00-793.00m ID.No. 181104075.CImprovement work of Jotnoshi H/O Entaj - Fazlu members mor connecting road at Ch. 00- 495.00m ID.No. 181105098.DImprovement work of Satari Sugar cane centre R&amp;H - Pakuria hat at Ch. 3295 - 3357.00 m ID.No. 181104045.EImprovement work of Pakuria Ghosh Para Mondir - Khorshad Mollah More at Ch. 530 - 840.00m ID.No. 181104064.FImprovement work of Hajampara Jalil Sarker more - Beribandh H/O Shukur &amp; asken Road ID Name Hajampara Jalil sarkerpara - Beribandh H/O Shukur Road at Ch. 00- 690.00m ID.No. 181105036.GImprovement work of Keshobpur H/O Kalim - H/O Haider Shadhu Via Rashed Sarker Pond road at ch. 00 - 337.00m ID.No. 181105081. Upazila Bhaga</t>
  </si>
  <si>
    <t>Md. Golam Mostafa Khan Schatary, Bagha, Rajshahi.</t>
  </si>
  <si>
    <t xml:space="preserve"> a Improvement of Kulupara H/O Mr. Dulal Ruppur hat Via Mohadipur GPS road Ch. 1000 -1283 m Road ID. No. 181104033 b Improvement Binodpur Mollikpara Sugar cane R&amp;H H/O Ijumollah road Ch. 00-350m Road ID. No. 181104114.</t>
  </si>
  <si>
    <t>M/S. Smita Trading 320, Das Pukur, Rajpara, G.P.O-6000,Rajshahi.</t>
  </si>
  <si>
    <t xml:space="preserve"> a. Improvement of Gochor H/O Ayub Ali- jamnagor UP Ghat road Ch. 300 - 800 m Road ID. No. 181104132 b. Improvement of Arani Railway Station Hat - Galimpur Bagatipara Hat road Ch. 00 - 300m Road ID. No. 181104029 under Bagha Upazila District Rajshahi.</t>
  </si>
  <si>
    <t>Apu Traders 899, Luxmipur Vata Para, G.P.O-6000, Rajpara, Rajshahi.</t>
  </si>
  <si>
    <t>apu.traders1990@gmail.com</t>
  </si>
  <si>
    <t xml:space="preserve"> a Improvement of Arani GC-RIY Station Road Gochar Comm Clinic road Ch. 1800 - 2170 m Road ID. No. 181104022 b Improvement of Arani Dearpara Dofader Mor near H/O Lokman Kotar Mor H/O Lokman Kotar Mor H/O latif road ch. 695 - 1205 m Road ID. No. 181104158. under Bagha Upazila Rajshahi District.</t>
  </si>
  <si>
    <t xml:space="preserve"> a Improvement of Mia Para Arani Digha Road H/O Aser - H/O Samser Sarker road Ch. 00 - 380 m Road ID. No. 181105130 b Improvement of Mia Para H/u Freedom Fighter Inser Ali Majhpara H/O Ali road Ch. 00 - 500 m Road ID. No. 181104172. under Bagha Upazila Rajshahi District.</t>
  </si>
  <si>
    <t>M/s. Tushi Enterprise Pramadical Road Jwtolla Luxmipur Rajpara Rajshahi.</t>
  </si>
  <si>
    <t>mstusienterpise@gmail.com</t>
  </si>
  <si>
    <t xml:space="preserve"> Improvement of Bausa UP office Darpara H/O Shahjahan Master Road Ch. 00 -757 m Road ID. No. 181105062. under Bagha Upazila Magura District.</t>
  </si>
  <si>
    <t>M/s. Wasif &amp; Johani Traders Vill-Koligram, Po- Bagha-6280, Thana-Bagha, Dist- Rajshahi.</t>
  </si>
  <si>
    <t>ms.wasif.zohanitraders@gmail.com</t>
  </si>
  <si>
    <t xml:space="preserve"> a Improvement of Tepu Kurla Mouthpara Pucca Road - Dakhin Jam-E- Mosque Road Ch. 00 -110 m Road ID. No. 181105137 b Improvement of BaushaHedat Para Dakhil Madrasa - HIO Habibur Rahman Road Ch. 00- 237 m Road ID. No. 181105111. Bagha Upazila.</t>
  </si>
  <si>
    <t xml:space="preserve"> a Improvement of Bausa Miah Para H/O Mazdar to Bousa Miah Para H/O Siddik master Road Roadinv Name Bausa Miah para H/O Mazdar to BousaMiahpara HIO Safique master Road Ch. 00- 150m. Road ID. No. 181105103 b Improvement of Digha GC Tomaltola GC Bagatipara Dabiatola Mosque via Bolarbari Road Ch. 500 - 900 m Road ID. No. 181102014. Bagha Upazila.</t>
  </si>
  <si>
    <t>M/S. Mimi Enterprise Bosri, Rajshahi Court, Rajpara, Rajshahi</t>
  </si>
  <si>
    <t>msmimibmda@gmail.com</t>
  </si>
  <si>
    <t xml:space="preserve"> 14.a Improvement of Dhando AmorPur GPS - Amorpur H/O. Latif Shadhu Road Ch. 00- 317 m Road ID. No. 181105089 b Improvement of Bausa Hedati Para West Jam-E-Mosque - Obidul Masters House via Renu Member House Road Ch. 00 - 202 m Road ID. No. 181105136.</t>
  </si>
  <si>
    <t xml:space="preserve"> a Improvement of Pirgacha RuPzan Bewa Hafizia Madrasha - FotePur Bottola H/O Roshu Road Ch.000 - 700 m Road ID. No. 181104098 b Improvement of Dhando Palaner rmor- Dhando H/O Vola Mondal Road Ch. 000- 400 m Road ID. No. 181105101.</t>
  </si>
  <si>
    <t xml:space="preserve"> a Improvement of Pirgacha H/O Hasan - Fotepur Khokon more road Ch. 00 - 700 m Road ID. No. 181104100 b Improvement of FotePur H/O Hasem neai Raja Mollah - H/o Rafiqullslam Road Ch. 00-100m Road ID. No. 181105123.</t>
  </si>
  <si>
    <t>M/S. Monowara Enterprise Vill:South Milik Bagha, Post: Bagha, Thana: Bagha, Dist: Rajshahi</t>
  </si>
  <si>
    <t>ms.monoaraenterprise78@gmail.com</t>
  </si>
  <si>
    <t>Improvement of Pirgacha (TetuliaDigha HIO hafujSarker) - HI0 Shohidul Road Ch.00-519m.</t>
  </si>
  <si>
    <t xml:space="preserve"> Improvement of Arpara Kublikandi H/O Mohasin - Bolihar Sawtal para more Road Ch. 00 - 5009 m Road ID. No. 181104176. under Bagha Upazila District Rajshahi.</t>
  </si>
  <si>
    <t>Md. F. Islam Luxmepur, Vatapara, Rajpara, Rajshahi</t>
  </si>
  <si>
    <t>a Improvement of BausaMajpara H/O Atul- BausaMajpara GPS road Ch. 00 - 300 m Road ID. No. 181105124 b Improvement ofHorina H/O BacheuKhoteiardiarTetultolamor via H/ONobab Master road Ch. 500- 820m Road ID. No. 181104078. Bagha Upazila.</t>
  </si>
  <si>
    <t xml:space="preserve"> Improvement of Sonadah bazar H/O Kalu member-Horinabot tola Near Bazar road Ch. 00-500mRoad ID. No. 181104069. Bagha Upazila.</t>
  </si>
  <si>
    <t xml:space="preserve"> a.Improvement of BoliharRadhar more- TulshipurPacea road via Saidpur Jam-e Mosque road BoliharRadhar more-Tulshipurpacca road near Mosque road at Ch.508- 1341 mRoad ID. No. 181104050 b.Improvement work of Monigram - Jotnoshi Abdusrnor- MunsurPk.sMor via ZekerhaziHafiziaMadrasha road at Ch. 200- 945mRoad ID. No. 181105075 c.Improvement work of MonigramGrameen Bank Pakurtola MonigramKalabariwaH/OSaifulKabirajer Road Late Bajlul Karim SarkerSritySarok ID Name MonigramGrameen Bank Pakurto1a - MonigramKabirajpara H/O SaifulKabirajer Road at Ch. 00 - 657 mRoad ID. No. 181105115 d.Improvement work of BinodpurBazar R&amp;H - Ruppur bazar via Kuthirsilpa Road at Ch. 1000-2000 mRoadID. No. 181104014 e.Improvement work of Gangarampur H/O Habibur- H/O Hossain ID Name Gourangopur H/O Habibur- H/O Hossain Road at ch. 00-450m Salvage Cost Tk. 570240.00Road ID. No. 181105088. f.Improvement work of Atgori R&amp;H- H/O Hafizur via Hindupara road Ch. 695-1105m Road ID. No. 181104061 Bagha Upazila.</t>
  </si>
  <si>
    <t xml:space="preserve"> a. Improvement work of Fotepur Bausha H/O Rajamollah more Bistomondoler hat via H/O Sydur Rahman votto Fotepur Bausa H/O Razamollah Bistomodal hat at Ch. 1050m 2115m Road ID. No. 181104055. b.Improvement work of Digha GC Gouripur Digha GC Horipur hat Road Ch. 1000 m 1038m. &amp; 1500m 1842mRoad ID. No. 181104019. c. Improvement work of Tetulia Hat Shop of Kader Sharifabad College at Ch. 0.00m 250mRoad ID. No. 181105122 d.Improvement work of Dhandho Pachimpara Santu Mor- Eidgah via Pachim Para Mosque Road Ch. 0.00m 500m Road ID. No. 181105112. Bagha Upazila.</t>
  </si>
  <si>
    <t xml:space="preserve"> a. Improvement work of Horina Maddhapara Near H/O Giash Ajaher Hazis mor Road at Ch. 00m 400mRoad ID. No. 181105095. b.Improvement work of Chalk bausha police box Bausha H/O Ocidot road by Earth Chalk Bausa police box Bausa near H/O Wased Road Ch. 1000m 1390mRoad ID. No. 181104054. Bagha Upazila.</t>
  </si>
  <si>
    <t>M/s. Md. Solaiman Ali Roni Jat Amrul, Ahsanganj, Atrai, Naogaon.</t>
  </si>
  <si>
    <t xml:space="preserve"> a. Improvement work of Tetulia kamarpara Pirgacha hat road at Ch. 1000m 1620 m Road ID. No. 181104010. b.Improvement work of Purbo dhandoh H/O. Dr. Rahim Dhando Amorpur H/O. Hashem Member Road at Ch. 00m 500m Road ID. No. 181104072. Bagha Upazila.</t>
  </si>
  <si>
    <t>M/s Shan an Enterprise Vill: 251 Kesobpur, Post: Rajshahi Court , Thana: Rajpara, Dist: Rajshahi</t>
  </si>
  <si>
    <t>syedhafizurrahman1965@yahoo.com</t>
  </si>
  <si>
    <t xml:space="preserve"> a. Improvement work of Sree Rampara Mondir More Gurupodas Mango garden road at Ch. 000m 475 mRoad ID. No. 181105086. b. Improvement work of Horina Moddhopara Mosque H/O Antakaf Kamarpara hat ID Name Horina Modhopara Mosque H/O Entaj Kamarpara Hat Shoratola more road at Ch. 500m 1000m Road ID. No. 181104025. Bagha Upazila.</t>
  </si>
  <si>
    <t xml:space="preserve"> a. Improvement work of Digha Girls School Amorpur H/O Sekander via Digha pukurpara Road at Ch. 400m 900m Road ID. No. 181104070. b. Improvement work of Digha Athalia para H/O Bahar Motherer mor via Thakurpara Road at Ch. 00m 500m Road ID. No. 181104106. Bagha Upazila.</t>
  </si>
  <si>
    <t>M/s. Rudra Enterprise Vill:Bulonpur, Post: Rajshahi Court, Thana: Rajpara, Dist:Rajshahi</t>
  </si>
  <si>
    <t xml:space="preserve"> a. Improvement work of Chalk Bausa more Bagha Arani Tayripara Hat at Ch. 500m 1444m Road ID. No. 181104030. b.Improvement work of Digha Pukur para Gias mor Aftar mor Road at Ch. 00m 1100m Road ID. No. 181104105. Bagha Upazila</t>
  </si>
  <si>
    <t>M/s. Koli Enterprise Laxmipur Vatapara, Rajshahi GPO, Rajpara, Rajshahi, Bangladesh.</t>
  </si>
  <si>
    <t>kolient.egp@gmail.com</t>
  </si>
  <si>
    <t>a. Improvement of Miapara Arani-Digha Rd. Amjads Land Tarefs mor Road at Ch. 00m 400mSalvage Cost Tk. 450326.00Road ID. No. 181105131. b.Improvement work of Bausha Majhpara Khajor mollaher Graveyeard Khokon mor via H/O Zahid ID Name Bausha Mazpara Khaibor Mollah Graveyeard Khokon mor via H/O. Zahid Road Ch. 300m 685m Road ID. No. 181105087. Bagha Upazila.
Total salvage Cost: 4,50,326.00</t>
  </si>
  <si>
    <t>Yea Corporation SARUP NAGAR, SHAHIBAG, CHAPAINAWABGANJ</t>
  </si>
  <si>
    <t>yeacorporation83@gmail.com</t>
  </si>
  <si>
    <t xml:space="preserve"> a. Improvement of Jhina Karigorpara more H/O Mokkes Nashir more via H/O Nuhu Road at Ch. 00m 500 m Road ID. No. 181104128. b.Improvement of Koraitola more Bagha Arani Gabtola more Arani Digha near H/O Nasir Master Road at Ch. 00km 500mRoad ID. No. 181105040. Bagha Upazila.</t>
  </si>
  <si>
    <t xml:space="preserve"> a. Improvement of Jhina Dokkhinpara H/O Muktar Hhiana Modhapara H/O Attab Road at Ch. 00 m 500mRoad ID. No. 181104129. b.Improvement of Jhina 2 no Rail gate Lokmanpur Road at Ch. 00m 540mRoad ID. No. 181105013. Bagha Upazila</t>
  </si>
  <si>
    <t>M/s. Fatema Construction Koyer Dara, Sopura, Boalia,G.P.O-6000, Rajshahi.</t>
  </si>
  <si>
    <t>fatama.construction@gmail.com</t>
  </si>
  <si>
    <t xml:space="preserve"> a. Improvement of Jhina GPS Jhina 2 nos Rail gate at Ch. 790m 1210mRoad ID. No. 181104120. b.Improvement of Jhina H/O Inser Jhina Refujipara at Ch. 00m 510mRoad ID. No. 181105147. Bagha Upazila</t>
  </si>
  <si>
    <t>M/s. AJ Ent. Baneshwar Bazar, Sobji Market (1st Floor), Puthia, Rajshahi.</t>
  </si>
  <si>
    <t>maziruddin68@gmail.com</t>
  </si>
  <si>
    <t xml:space="preserve"> a.Improvement of Bererbari more H/O Nur Islam Jhina H/O Amrul Road at Ch. 00 m 500 mRoad ID. No. 181104131. b.Improvement of Bererbari Kotar More Arani Nur Nagor H/O Shadhu Road at Ch. 00m 1000mRoad ID. No. 181104127. Bagha Upazila</t>
  </si>
  <si>
    <t>M/s. BH Enterprise Vill: South Milik, Post: Bagha, P.S: Bagha, Dist: Rajshahi</t>
  </si>
  <si>
    <t>bh.ent1969@gmail.com</t>
  </si>
  <si>
    <t xml:space="preserve"> 1. Improvement of Pakuria natun Parishad Rentu Sarkers more at Ch. 421-801.00m Road ID No.181104060. and 2. Improvement of Mirgonj Girls high School- H/O Rana at Ch. 0.00-400.00m Road ID No.181105127. Under Bagha Upazila Rajshahi District. (Salvage Cast 312211.00)</t>
  </si>
  <si>
    <t>Belal Hossain H-105/1, Chandipur, G.P.O-6000, Rajpara, Rajshahi.</t>
  </si>
  <si>
    <t>sumon3690as@gmail.com</t>
  </si>
  <si>
    <t xml:space="preserve"> Maintenance work of Atghori- Kashobpur Hat road at Ch. 00-2337.00m Road ID. No. 181104026 under Bagha Upazila Rajshahi District.</t>
  </si>
  <si>
    <t>M/s. Shuvo Enterprise Akdala,Natore</t>
  </si>
  <si>
    <t xml:space="preserve"> 1 Improvement of Connecting Road With Rustompur GPS at Ch. 00-85.00m under Road ID No.113080103. 2 Improvement of Connecting Road With Harirampur Govt. Primary School at Ch. 00-66.00m Road ID No.113080602. 3 Improvement of Connecting Road With Tulshipur Govt. Primary School at Ch. 00-32.00m Road ID No.113080404. 4 Improvement of Connecting Road at Sunadha Govt. Primary School With Ch. 00-300.00m Road ID No.113080601. and 5 Improvement of Connecting Road With Asrafpur Govt. Primary School at Ch. 00-40.00m Road ID No.113089201 under Bagha Upazila District Rajshahi.</t>
  </si>
  <si>
    <t>Md.Shahjahan Ali &amp; Md.Golam Mortuza (Joint Venture)</t>
  </si>
  <si>
    <t xml:space="preserve">msagm1962@gmail.com
</t>
  </si>
  <si>
    <t xml:space="preserve"> A Improvement work of Baladiar Munsads house-Kandur Afsars house road. Baladlar Samad Masters house- Kandura Afsars house At Ch. 00.0 - 850.0m ID.No. 181255021 B Improvement work of Koidanga H/O Durlob BC Road - East Side Chandmiahs Bot-tola road. At Ch. 00.0- 395.0m ID. No. 181255248 C Improvement work of Solua Mondir - Solua Collaged road at Ch. 00.0 - 190.0m ID. No. 181254057 D Improvement work of Holidagachi Jagirpara Bottola Moddaypara H/O Kuddus road at Ch. 00.0 - 500.0m ID. No. 181254061E Improvement work of Holidagachi Rail gate - Chamta road Ch. 00.0 - 2426.0m ID. No. 181254110 F Improvement work of Nondongachi Fokirpara H/O Ismail H/O Haider road Ch. 300.0 - 495.0m ID. No. 181254173 G Improvement work of Hibpur H/O Fazlu Food - H/O Quddus Mohori road Ch. 00.0. - 300.0m. ID. No. 181255198 Salvage Cost47329 .Hprovement work of Khorebari - Koidanga road Ch. 00.0- 500.0m ID. No. 181255060 Salvage Cost107005 IImprovement work of Bashupara Noidul Sarker land - Bashupara Napitpara Mondir road Ch. 00.0 - 400.0m ID. No. 181255085 Salvase Cost 59360 J Improvement work of H/O Vodu Shah BC Road - Northside Field road. late Abdur Rahim Smreeti road Ch. 00.0 - 600.0m &amp; Link road 143m. Total Length- 743.00m ID. No. 181255251 K Improvement work of Ramchandrapur Goni - Southside Boral River road Ch. 00.0 - 680.0m ID. No. 181255260 L Improvement work of Holidagachi - Jagirpara - H/O Zalal Master road Holidagachi - Jagirpara - H/O Zalal Master BC road - H/O Emran Member BC road Ch. 00.0- 685.0m ID. No. 181255296.M Improvement work of Chalk Gochor UZR H/O Alea Member - Tatarpur H/O Bari Member BC road Ch. 1000.0-1700.0m ID. No. 181254261 N Improvement work of Fatepur Amzad more UZR- Kaminigangarampur Khristan Para road Via Insar Bokrar house road at Ch. 00m - 2000m ID. No. 181254279 .Upazila Charghat</t>
  </si>
  <si>
    <t xml:space="preserve">Md. Shajahan Ali Barendra Plaza (1st Floor) Greater Road, Luxmipur, (In front of GPO) Rajpara, Rajshahi-6000.   </t>
  </si>
  <si>
    <t xml:space="preserve"> Md. Golam Mortoja Kazihata,Rajpara,Rajshahi</t>
  </si>
  <si>
    <t>golammortuza1962@gmail.com</t>
  </si>
  <si>
    <t xml:space="preserve"> A Improvement work of Chalk Kapasia- Goabasina Road at Ch. 00.0 - 2420.00m ID.No. 181254002 .B Improvement work of Noudapara - Tangon road Ch. 500.0 -1012.0m ID.No. 181254090 C Improvement work of Mahatab road Joypur Hafigia Mosque Md. Babor Ali Head Master house road Ch. 00.0 - 600.0m ID.No. 181254213 Salvage Cost249586 D Improvement work of Yousufpur College Mahafuz house - Joypur road Ch. 00.0-815.0m ID.No. 181254218E Improvement work of Joypur Pucca road- Shreekhondi village road Ch. 00.0 - 310.0m ID.No. 181254219 Upazila Charghat.F Improvement work of Nowdapara Rosuls Bashjhar more - Eastside Goabasina Grameen bank BC Road Via Jolils Shop road Ch. 00.0 -1000.0m ID.No. 181255283 Upazila Charghat.G Improvement work of Nawdara High School RHD - Late Moksed House via H/O Aminul Principal road Ch. 00.0 - 300.0m ID.No. 181255293 Upazila Charghat.H Improvement work of Yousufpur Sipaipara- Yousufpur Collage road Ch. 00.0 - 500.0m ID.No. 181255026 Salvage Cost36749 .I Improvement work of Mirkamari - Shapur road at Ch. 0.00 -1380.0m ID.No. 181254081 Upazila Charghat.J Improvement work of Yousuf pur UP Nawdapara Gonir more - Mannan house road at Ch. 0.00 - 472.00m ID.No. 181255128 Salvage Cost58706</t>
  </si>
  <si>
    <t>Md. Abul Hossain
Rajshahi Shaheb Bazar, Ghoramara, Rajshahi</t>
  </si>
  <si>
    <t xml:space="preserve"> 1.Improvement of work of Bamondigi R&amp;H-Fotepur UZR Road Ch.300-800m ID.No. 181254008.2.Improvement of work of Bamondig Fezols Chowkider house-Koborstan Road Ch.00-445m Salvage Cost 294128.00 ID.No. 181254169.3.Improvement of work of Bamondigi Madrasha- syful mondol s house Road Ch. 500-920m ID.No. 181254139.4.Improvement of Nondongachi FokirparUZR Kaminigangarampur road UZR via kalabipara Road Ch.I723-210Om ID.No. 181254281.5.Improvement of Bhatpara Kharerbari HlO Siddique Maulana Road Ch.00-500m ID.No. 181255167.6.Improvement work of Halidagachi Moddhapara H/O late Goni Shah BC road-Northside jagirpara BC road Road Ch. 00-425m ID.No. 181255295.7.Improvement work of Middel Baladeir Mosque UZR-H/O Haran PK road Ch. 0.00-260m road ID.No. 181255090.Under Charghat Upazila</t>
  </si>
  <si>
    <t xml:space="preserve"> 1.Improvement work of Beltoli Guchchogram- West UZR-H/O Haran PK.RoadCh.00-260m ID.No. 181255236.2.Improvement Work of Jagirpara hat-Baladiar Burimari more Road Ch.00-500m ID.No. 181254118.3.Improvement work of Halidagachi Taltola H/O kuli Jabbar -Moddopara Jagirpara H/O pacca Road Ch.500-1090m ID.No. 181254223.4.Improvement work of Mongli Fakias house Earshad house via H/O Duskan Road- Ch. 00-645m Salvage Cost 98067.00 ID.No. 181255162.5.Improvement work of Paranpur -Panchbari Madrasha Road Ch.00-500m ID.No. 181254019.6.Improvement work of Khordo Gobindopur Jadur more BC Road-East side H/O Atie road Ch.00-264m ID.No. 181255219.7.Improvement work of Khordo Gobindapur Ghat- Fultala Ghat- H/O Abul Hossain Road Ch.1787-2487m ID.No. 181254064.8.Improvement work of Anapompur Comunity clinic- Coionipara road Ch. 500-1000m ID.No. 181255067.under Charghat Upazila</t>
  </si>
  <si>
    <t>Rithin Enetrprise Proprietor-Tured Al Masud, 1st class contractor &amp; supplier , Dorikharbona, Boalia, Rajshahi.</t>
  </si>
  <si>
    <t xml:space="preserve"> A Improvement work of Hemonto more- Bamondighi Bazar road. H/O Muazzem At Ch. 700.0-1200.0 m ID. No. 181254107B Improvement work of Bamondighi Chalk Jhikra road at Ch. 00.0 - 500.00m ID. No. 181254007Salvage Cost152297 .C Improvement work of Jugirgopa Zishur more - Kaluhati more via Puthimari bazar road Ch. 190.0-1l55.0m ID. No. 181254103Salvage Cost39159.D Improvement work of Zhikra chara bottola - Bamondighi road Ch. 210.0 - 894.0m ID. No. 181254106Salvage Cost558884.E Improvement work of Khudir bottola - Joipur Bazar road Ch. 600.0 -1100.0m ID. No. 181254120Salvage Cost163834 F Improvement work of Bamondighi Sattar Pks house - Land of Gofur Mollah road Ch. 00.0- 450.0m ID. No. 181255019 Upazila Charghat.G Improvement work of Patiakandi Bazar- Khardo Goblndapur H/Q Gujroth Chakopara road at Ch. 1388- 1604m &amp; 1734 - 2160m ID. No. 181254265.H Improvement work of Sadipur H/O Ismail more - Late Kaem H/O Uddin &amp; Kalam - H/O Gouhor Mondir road at Ch. 2098.0 - 2500m ID. No. 181254145 .I Improvement work of Bamondighi Tatul Tola more - Zagirpara road at Ch. 0.00 - 800.0m ID. No. 181254235 .J Improvement work of Patiakandi Zamsad Masters more H/O Azmol BC road Ch. 00.0 - 500.0m ID. No. 181255173 Upazila Charghat</t>
  </si>
  <si>
    <t>M/s. Kakoli Enterprise J R Super Market, Main Road, Naogaon.</t>
  </si>
  <si>
    <t>kakolienterprise1984@gmail.com</t>
  </si>
  <si>
    <t xml:space="preserve"> 1. Improvement work of Nimpara H/O Lokman Members - Omer Gari Madrasa Arani-Puthia BC road at Ch.300-800.00m Road ID. No. 181254188.2. Improvement work of Nimpara Bazar-Poschim nimpara khaled more road at Ch.500-945.00m Road ID. No. 181255061.3. Improvement work of Sholua Jogesh Mollik house-Nandangachi Pucca road via goshpara road at Ch.500-870.00m Road ID. No. 181255133.4. Improvement work of bothua Geas house- Jaforpur Mozammel house via Shemer Shopkepeer road at Ch.00-535.00m Road ID. No. 181255152. Under Charghat Upazila Rajshahi District.</t>
  </si>
  <si>
    <t>M/s. N Construction Bolaripara, Natore.</t>
  </si>
  <si>
    <t>1.Improvement work of Bonkishor-Puthimari Bazar road at Ch.940-1690.00m Road ID. No. 181254104 2.Improvement work of Bankra-Raipur Land of Bhojon Hazi road at Ch.00-340.00m Road ID. No. 181255048 3.Improvement work of Milk Laxmipur H/O Mostofa BC road-H/O Kohir road at Ch.05-250.00m Road ID DPP ID 181254246 New ID. No. 181255189 Salvage Cost 74189.00 4.Improvement work of Vialakkhipur Maderer more-School UNR via kha para at Ch. 292-904.00m Road ID. No. 181254200 under Charghat Upazila Rajshahi District.</t>
  </si>
  <si>
    <t>M/s. Tiham Enterprise Baju-Bagha, Bagha Pourashova, Rajshahi.</t>
  </si>
  <si>
    <t xml:space="preserve"> 1. Improvement work of Bakra H/O Ahamed Mollah Sekender Ali kharunmore via Gopalpur road at ch. 654-1012.00m Road ID No.181254137. and 2. Improvement work of Samsudden Mollah House- Shahadat Mollah House Batikamari vill road at ch. 0.00-345.00m Road ID No.181254167. Under Charghat Upazila Rajshahi District.</t>
  </si>
  <si>
    <t>M/s. Shakh Sadi Constructio KESOBPUR, RAJPARA, RAJSHAHI</t>
  </si>
  <si>
    <t>mssheksadicons@gmail.com</t>
  </si>
  <si>
    <t xml:space="preserve"> 1. Improvement of Gobindopur Hat and 2 Improvement of Paranpur Hat under Charghat Upazila Rajshahi District.</t>
  </si>
  <si>
    <t xml:space="preserve">M/s. Md. Hafizur Rahman  Vill: Bhabanigonj, P.O. Bhabanigonj, Upazila: Bagmara, District: Rajshahi, Post code: 6250 </t>
  </si>
  <si>
    <t>mshafijurrahman71@gmail.com</t>
  </si>
  <si>
    <t xml:space="preserve"> 1.Improvement of road from Yousufpur Primary School Connecting road at Ch. 00-120.00m School Code113020202 2. Improvement of road from Nimpara BC road to Nimpara Govt. Primary School Connecting road at Ch. 00-50.00m School Code113020405 3.Improvement of road from Zafarpur Primary School Connecting road at Ch. 00-250.00m School Code113020503 4.Improvement of road from Chokgochor Govt. Primary School Connecting road at Ch. 00-100.00m School Code1130292015. Improvement of Shimulia Govt. Primary School Connecting road Govt. Primary School at Ch. 00-350.00m School Code113020605 and 6.Improvement of Baliadanga RNGPS Connecting road Baliadanga Tomjuls house-Was PKs house via Pry. School at Ch. 00-335.00m School Code113020402 under Charghat Upazila District Rajshahi.</t>
  </si>
  <si>
    <t xml:space="preserve">AFTER HOSSAIN Hold No: 183, Village: Mohisbathan, Post: Rajshahi Court-6201, Rajpara, Rajshahi. </t>
  </si>
  <si>
    <t xml:space="preserve"> Improvement of Nownagor - Porizonpara road at Ch. 00-1000.00m &amp; 212m Protective Work Road ID 181534005 Under Mohanpur Upazila Rajshahi District</t>
  </si>
  <si>
    <t xml:space="preserve">Kohinur Construction63, kesobpur, G.P.O, Rajpara, Rajshahi </t>
  </si>
  <si>
    <t>Improvement of Dhuroil UP - Kaliganj GCM road at Ch. 1000-2073.00m &amp; Construction of 05 nos U-Drain at Ch. 1056 1062 1317 1405 &amp; 1849m with 181m Protective Work Road ID 18153011 Under Mohanpur Upazila Rajshahi District.</t>
  </si>
  <si>
    <t>M/S Rafi Enterprise Balghoria Paschim Para, Shahapur, Shampur, Charghat, Rajshahi</t>
  </si>
  <si>
    <t>rafienterprise86@gmail.com</t>
  </si>
  <si>
    <t>Improvement of Borail R&amp;H - Sormoil Nemtola Road at Ch. 00-1000.00m &amp; Construction of 01 nos U-Drain at Ch. 333m &amp; 117m Protective Work Road ID 181534002 Under Mohanpur Upazila Rajshahi District.</t>
  </si>
  <si>
    <t>M/S. SS EnterpriseKandivita, Natore</t>
  </si>
  <si>
    <t>Improvement of Bindraampur - Bathanbari Talpara Easen House Goalpara Mojilishbari road at Ch. 4240 - 4867.00m &amp; Construction of 05 nos U-Drain at Ch. 17 327 409 474 &amp; 1498m with 101m Protective works Road ID 181534011 under Mohanpur Upazila Rajshahi District.</t>
  </si>
  <si>
    <t>SADMAN ENTERPRISE93, NEW BILSIMLA, PO. GPO, PS. RAJPARA, DIST. RAJSHAHI</t>
  </si>
  <si>
    <t>sadmanenterprise65@gmail.com</t>
  </si>
  <si>
    <t>Improvement of Korisha Porizonpara road at Ch. 00-1000.00m &amp; Construction of 02 nos U-Drain at Ch. 313m &amp; 1038m with 252m Protective Work Road ID 181535003 under Mohanpur Upazila Rajshahi District.</t>
  </si>
  <si>
    <t xml:space="preserve"> Improvement of Dhuroil UP - Kaliganj GCM road at Ch. 1000-2073.00m &amp; Construction of 05 nos U-Drain at Ch. 1056 1062 1317 1405 &amp; 1849m with 181m Protective Work Road ID 18153011 Under Mohanpur Upazila Rajshahi District.</t>
  </si>
  <si>
    <t>04-01-2021</t>
  </si>
  <si>
    <t>10-07-2021</t>
  </si>
  <si>
    <t xml:space="preserve"> Improvement of Borail R&amp;H - Sormoil Nemtola Road at Ch. 00-1000.00m &amp; Construction of 01 nos U-Drain at Ch. 333m &amp; 117m Protective Work Road ID 181534002 Under Mohanpur Upazila Rajshahi District.</t>
  </si>
  <si>
    <t>26-05-2021</t>
  </si>
  <si>
    <t>M/S. SS Enterprise Kandivita, Natore</t>
  </si>
  <si>
    <t xml:space="preserve"> Improvement of Bindraampur - Bathanbari Talpara Easen House Goalpara Mojilishbari road at Ch. 4240 - 4867.00m &amp; Construction of 05 nos U-Drain at Ch. 17 327 409 474 &amp; 1498m with 101m Protective works Road ID 181534011 under Mohanpur Upazila Rajshahi District.</t>
  </si>
  <si>
    <t>07-01-2021</t>
  </si>
  <si>
    <t>13-07-2021</t>
  </si>
  <si>
    <t>SADMAN ENTERPRISE 93, NEW BILSIMLA, PO. GPO, PS. RAJPARA, DIST. RAJSHAHI</t>
  </si>
  <si>
    <t xml:space="preserve"> Improvement of Korisha Porizonpara road at Ch. 00-1000.00m &amp; Construction of 02 nos U-Drain at Ch. 313m &amp; 1038m with 252m Protective Work Road ID 181535003 under Mohanpur Upazila Rajshahi District.</t>
  </si>
  <si>
    <t>02-07-2021</t>
  </si>
  <si>
    <t>Miyzi Construction Chalk-amhati, Natore</t>
  </si>
  <si>
    <t xml:space="preserve"> 1 Improvement of Hat Madnagar-Kastonangla road at Ch. 2012-2500.00m 2 Construction of 01 nos U Type Culvert at Ch. 2429 Road ID No. 181124010 Under Bagmara Upazila Rajshahi District</t>
  </si>
  <si>
    <t>24-01-2022</t>
  </si>
  <si>
    <t>M/S Khan Traders Chalk Enayet, Doyaler more, naogaon.</t>
  </si>
  <si>
    <t xml:space="preserve"> Improvement of Bolidapara UZR- Madhakhali Hat road at Ch. 2000-2755.00m &amp; Construction of 7m long U Type Culvert at Ch. 2076 Road ID No. 181124075 Under Bagmara Upazila Rajshahi District</t>
  </si>
  <si>
    <t>M/S. Shahin &amp; Sons Sontoshpur, Paba, Nowhata Pourashova, Paba, Rajshahi.</t>
  </si>
  <si>
    <t>msshahinandsons@gmail.com</t>
  </si>
  <si>
    <t xml:space="preserve"> Improvement of Khanpur-Hasanpur road at Ch. 00-940.00m &amp; Construction of 01 nos 9m long U Type Culvert at Ch. 552m Road ID No. 181124084 Salvage cost Tk 360864.00 Under Bagmara Upazila Rajshahi District.</t>
  </si>
  <si>
    <t>15-07-2021</t>
  </si>
  <si>
    <t>M/S Rituraj Enterprise Niamatpur, Naogaon</t>
  </si>
  <si>
    <t>msriturajenterprise@gmail.com</t>
  </si>
  <si>
    <t xml:space="preserve"> Improvement of Jotingonj Hat- Birkoya road at Ch. 00-500.00m &amp; Construction of 01 nos 6m long U Type Culvert at Ch. 280m Road ID No. 181125047 Under Bagmara Upazila Rajshahi District.</t>
  </si>
  <si>
    <t>18-07-2021</t>
  </si>
  <si>
    <t>M/S Zeba &amp; Rohan Construction  Word No-04, Holding No-57, Bhabanigonj, Bagmara, Rajshahi</t>
  </si>
  <si>
    <t>jebanrohanconstruction@gmail.com</t>
  </si>
  <si>
    <t xml:space="preserve"> Improvement of Mohabbatpur Govt. Primary School Connecting road Ch. 00-600m School code 113071105 &amp; Road ID No. 181124056 Under Bagmara Upazila Rajshahi District.</t>
  </si>
  <si>
    <t>08-07-2021</t>
  </si>
  <si>
    <t xml:space="preserve">M/S. KHAN CONSTRUCTION Vill: A/19, Uposhahor, Post: Sopura, Thana: Boalia, Dist: Rajshahi </t>
  </si>
  <si>
    <t xml:space="preserve"> Improvement of Sajuria Mirjapur Govt. School Connecting road Ch. 00-367m School code 113071301 &amp; Road ID No. 181124129 Under Bagmara Upazila Rajshahi District.</t>
  </si>
  <si>
    <t>M/S NESHE ENTERPRISE A/19, Uposhahor, Sopura, Boalia, Rajshahi</t>
  </si>
  <si>
    <t>msnisheenterprise@gmail.com</t>
  </si>
  <si>
    <t xml:space="preserve"> Improvement of Sarondi Govt. School Connecting road Ch. 00-775m School code 113070506 &amp; Road ID No. 181124195 Salvage Cost 779168.00 Under Bagmara Upazila Rajshahi District.</t>
  </si>
  <si>
    <t xml:space="preserve"> Improvement of Dhkhin Sajuira Govt. School Connecting road Ch. 00-760m School code 113071312 &amp; Road ID No. 181124128 Under Bagmara Upazila Rajshahi District.</t>
  </si>
  <si>
    <t xml:space="preserve"> Improvement of Boikuri Govt. School Connecting road Ch. 00-650m School code 113079003 &amp; Road ID No. 181124207 Under Bagmara Upazila Rajshahi District.</t>
  </si>
  <si>
    <t xml:space="preserve">M/S HANZU ENTERPRISE House No. 520, Charmohanpur,Dakhinpara,Tikrampur, Chapai Nawabganj Pouroshova,Chapai Nawabganj </t>
  </si>
  <si>
    <t>hanjuenterprise2017@gmail.com</t>
  </si>
  <si>
    <t xml:space="preserve"> Improvement of Nardas Bagatipara More-Banipur via Shaidhara Govt. School Connecting School code 113079002 &amp; road Ch. 00-1000m Road ID No. 181124169 Under Bagmara Upazila Rajshahi District.</t>
  </si>
  <si>
    <t xml:space="preserve"> Improvement of Namkan VT-ABC Namkan Govt. School Connecting road Ch. 00-700m School code 113071203 &amp; Road ID 181124188 Under Bagmara Upazila Rajshahi District.</t>
  </si>
  <si>
    <t>M/S. MOMO TRADERS Chalkboddonath, Natore</t>
  </si>
  <si>
    <t xml:space="preserve"> Improvement of Kajupara Govt. Primary School Connecting Road Ch. 00-360.00m. Road ID No. 181824201 &amp; School code 113050610 Under Puthia Upazila Rajshahi Distric</t>
  </si>
  <si>
    <t>M/S SHIMUL RAKA TRADERS 315/1, Bhugroil, Poba-6210, Poba, Rajshahi.</t>
  </si>
  <si>
    <t>shimulrakatraders@gmail.com</t>
  </si>
  <si>
    <t xml:space="preserve"> Improvement of Kandra karbala Govt. School Connecting Road Ch. 00-1000.00m. Road ID No. 181824199 &amp; School code 113050101 Under Puthia Upazila Rajshahi District</t>
  </si>
  <si>
    <t>25-01-2022</t>
  </si>
  <si>
    <t>M/S.M.R.ENGINEERS Kathalbaria,Puthia,Rajshahi.</t>
  </si>
  <si>
    <t>mrengineers031@gmail.com</t>
  </si>
  <si>
    <t xml:space="preserve"> Improvement of Mohonpur School Connecting Road Ch. 00-150.00m. Road ID No. 181824197 &amp; School code 113050402 Under Puthia Upazila Rajshahi District.</t>
  </si>
  <si>
    <t>30-06-2021</t>
  </si>
  <si>
    <t>06-12-2021</t>
  </si>
  <si>
    <t>M/s. R.R. Enterprise Maskatdeghi, Shampur, Katakahli, Rajshahi</t>
  </si>
  <si>
    <t xml:space="preserve"> Improvement of Atvag Govt. School Connecting Road Ch. 00-800.00m. Road ID No. 181824019 &amp; School code 113050404 Under Puthia Upazila Rajshahi District.</t>
  </si>
  <si>
    <t>25-01-2021</t>
  </si>
  <si>
    <t>M/S Rafik And Mim Brothers House No-272, Notun BilShimla, GPO-6000, Rajpara, Rajshahi.</t>
  </si>
  <si>
    <t>rafikandmim@gmail.com</t>
  </si>
  <si>
    <t xml:space="preserve"> Improvement of Amgosh par Govt. School Connecting Road Ch. 500-1200.00m. Road ID No. 181824114 School code 113059005 Under Puthia Upazila Rajshahi District.</t>
  </si>
  <si>
    <t>M/S Shimul Enterprise Chalk Bulike, Raninagar, Naogaon</t>
  </si>
  <si>
    <t xml:space="preserve"> Improvement of Satghospara- Bajesatghospara Govt. School Connecting Road Ch. 00-80.00m. Road ID No. 181824198 School code 113059006 Under Puthia Upazila Rajshahi District.</t>
  </si>
  <si>
    <t>26-07-2021</t>
  </si>
  <si>
    <t>07-02-2022</t>
  </si>
  <si>
    <t>M/S TAUSIF CONSTRUCTION Horinagar, Ranihati, Shibganj PS, Chapinawabganj 6300</t>
  </si>
  <si>
    <t xml:space="preserve"> Improvement of Palshabari Rafiqul house-Mozammal house road at Ch. 00-500.00m. Road ID No. 181255077 Under Charghat Upazila Rajshahi District.</t>
  </si>
  <si>
    <t>19-07-2021</t>
  </si>
  <si>
    <t>07-03-2022</t>
  </si>
  <si>
    <t xml:space="preserve"> Improvement of Khordo Gobindopur Mosarraf Mosque-Iqbal mour road at Ch. 00-291.00m &amp; Construction of 01 nos U-Drain at Ch.240m. Road ID No. 181254249 Charghat Upazila Rajshahi District.</t>
  </si>
  <si>
    <t>MD. MOSHAROF HOSSAIN OFFICE:0,GOPALPUR,, CHARGHAT-6270,RAJSHAHI</t>
  </si>
  <si>
    <t xml:space="preserve"> Improvement of Khordo Gobindopur BC road H/O Wajer- H/O Tipu road at Ch. 00-302.00m Road ID No. 181254250 Charghat Upazila Rajshahi District.</t>
  </si>
  <si>
    <t>Milon Chaul Ghor Victoria Road, Khansamarchok,, Ghoramara -6100, Boalia, Rajshahi</t>
  </si>
  <si>
    <t>srimilon85@gmail.com</t>
  </si>
  <si>
    <t xml:space="preserve"> Improvement of Sadipur High School RHD- East side Eiasin Thander Bottola road at Ch. 00-500.00m Road ID No. 181255208 Charghat Upazila Rajshahi District.</t>
  </si>
  <si>
    <t>11-07-2021</t>
  </si>
  <si>
    <t xml:space="preserve"> Improvement of Khordgobindopur H/O road Rohim BC road H/O Samojans Bottola road at Ch. 00-273.00m &amp; Construction of 02 nos U-Drain at Ch.80 &amp; 140m Road ID No. 181255220 Charghat Upazila Rajshahi District.</t>
  </si>
  <si>
    <t xml:space="preserve"> Improvement of Borobihanali-Modakhali Hat road at Ch. 456.00-2500.00m &amp; Construction of 01 nos 7m long U Type Culvert at Ch. 222m Road ID No. 181124096 Salvage cost Tk 838505.00 Under Bagmara Upazila Rajshahi District</t>
  </si>
  <si>
    <t>10-08-2022</t>
  </si>
  <si>
    <t>M/s. Ibrahim Traders      18- Bulonpur, Rajshahi-6000, Rajpara, Rajshahi</t>
  </si>
  <si>
    <t>surujraj1992@gmail.com</t>
  </si>
  <si>
    <t>Imp. of South Nimpara Eidgah more - Pireavita Gorsthan Road from Ch.00-500m [181255091] [RDRIDP/Raj/Charghat-47/20-21] [Charghat]</t>
  </si>
  <si>
    <t>24-10-2021</t>
  </si>
  <si>
    <t xml:space="preserve"> M/s Shuvo Enterprise Pro:Mohir Uddin Akdala,Natore</t>
  </si>
  <si>
    <t>Imp. of Habibpur Mosque-South Side H/O Korim Molla Road from Ch.00-190m [181255246] [RDRIDP/Raj/Charghat-49/20-21] [Charghat]</t>
  </si>
  <si>
    <t>M/s. Arisha Traders 105, Baliapukur, Ghoramara, Boalia, Rajshahi.</t>
  </si>
  <si>
    <t>mdalamgir2244@gmail.com</t>
  </si>
  <si>
    <t>Imp. of Mirkamari Samad’s House - Samadipur Eidgah Road from Ch.00-666m (Salvage Cost Tk. 7,28,608) [181255028] [RDRIDP/Raj/Charghat-56/20-21] [Charghat]</t>
  </si>
  <si>
    <t>31-10-2021</t>
  </si>
  <si>
    <t>06-05-2022</t>
  </si>
  <si>
    <t>Md. Khaled Hossain GONDO GOHALI, PUTHIA, Rajshahi</t>
  </si>
  <si>
    <t>mdkhahos@gmail.com</t>
  </si>
  <si>
    <t>Imp. of Bothua Kodomtola - H/O Kagim Mistry more pucca Road from Ch.00-366m [181254181] [RDRIDP/Raj/Charghat-58/20-21] [Charghat]</t>
  </si>
  <si>
    <t>28-10-2021</t>
  </si>
  <si>
    <t>Apulal Mediworld Construction Luxmipur Vata Para, Bakir More, Rajshahi</t>
  </si>
  <si>
    <t>apulal17@gmail.com</t>
  </si>
  <si>
    <t>Imp. of Panna Para (South Mridhapara) H/O Monirul BC - H/O Dulal Road from Ch. 00- 225m [181255184] [RDRIDP/Raj/Charghat-60/20-21] [Charghat]</t>
  </si>
  <si>
    <t>Imp. of Kaluhati H/O Rahim Uddin’s more - H/O Romes more Road from Ch. 00-226m [181254184] [RDRIDP/Raj/Charghat-61/20-21] [Charghat]</t>
  </si>
  <si>
    <t>M/s. Bentee Enterprise Holding No-246/1, Laxmipur Vatapara, Rajpara, G.P.O-6000, Rajshahi</t>
  </si>
  <si>
    <t>msbintyenterprise@yahoo.com</t>
  </si>
  <si>
    <t>Imp. of Raypur Ganggulipara Mohir House - Dakra Bakra Road from Ch. 00-357m (Salvage Cost Tk. 139063.001) [181254199] [RDRIDP/Raj/Charghat-64/20-21] [Charghat]</t>
  </si>
  <si>
    <t>M/s. S I Construction 30, Sopura, Boalia, Rajshahi City Corporation, Rajshahi</t>
  </si>
  <si>
    <t>shoriful71si@gmail.com</t>
  </si>
  <si>
    <t>Imp. of Raypur Khaleque’s House - Gopalpur (H/O Mojibor Master) via Gopalpur GPS Road from Ch. 443-1336m [181254141] [RDRIDP/Raj/Charghat-66/20-21] [Charghat]</t>
  </si>
  <si>
    <t>M/s. Jarin Enterprise Vill: Dangachi, Bhabanigonj, Upazila: Bagmara, Zilla: Rajshahi</t>
  </si>
  <si>
    <t>jarinenterprise.egp@gmail.com</t>
  </si>
  <si>
    <t xml:space="preserve"> Improvement of Kismotbagura Eastpara Zam-E Mosque under Union Kismotgonkoir Upazila Durgapur Dist. Rajshahi. Latitude 24.50583 Longitude88.83558</t>
  </si>
  <si>
    <t>17-08-2020</t>
  </si>
  <si>
    <t>24-12-2020</t>
  </si>
  <si>
    <t>MRA Cindicate Uttar Patuapara, Natore</t>
  </si>
  <si>
    <t xml:space="preserve"> Improvement of Narayanpur Eid- Gha Jam-E Mosque Under Union Baju Bagha Upazila-Bagha Dist. Rajshahi Latitude24.187770 Longitude88.8612</t>
  </si>
  <si>
    <t>18-10-2020</t>
  </si>
  <si>
    <t>25-12-2020</t>
  </si>
  <si>
    <t>Md. Asaduzzaman Uttar Millik Bagha, Ward No-06, Bagha Pourashova, Bagha, Rajshahi.</t>
  </si>
  <si>
    <t>asaduzzamanbagha@gmail.com</t>
  </si>
  <si>
    <t xml:space="preserve"> Improvement of Dalal Para Jam-E Mosque Union Yusufpur UpazilaCharghat District Rajshahi Latitude24.353470 Longitude88.687484</t>
  </si>
  <si>
    <t>27-10-2020</t>
  </si>
  <si>
    <t>M/s. MRA Syndicate Uttar Patuapara, Natore</t>
  </si>
  <si>
    <t>Improvement of Narayanpur Eid- Gha Jam-E Mosque Under Union Baju Bagha Upazila-Bagha Dist. Rajshahi Latitude24.187770 Longitude88.8612</t>
  </si>
  <si>
    <t>Md. AsaduzzamanUttar Millik Bagha, Ward No-06, Bagha Pourashova, Bagha, Rajshahi.</t>
  </si>
  <si>
    <t>Improvement of Dalal Para Jam-E Mosque Union Yusufpur UpazilaCharghat District Rajshahi Latitude24.353470 Longitude88.687484</t>
  </si>
  <si>
    <t>SADIA ENTERPRISE137, Daspukur, Gpo-6000, Rajpara, Rajshahi</t>
  </si>
  <si>
    <t>Improvement of Chandulibya Kumorpur Purbo Zam-E Mosque Under Union Dewpara Upazila- Godagari Dist. Rajshahi. Latitude 24.393865 Longitude 88.4335733</t>
  </si>
  <si>
    <t>KHUSHIARA ENTERPRISEHolding 272, Notun Bilshimla; Rajpara PS; Rajshahi-6000; Bangladesh</t>
  </si>
  <si>
    <t>khushiaraent@gmail.com</t>
  </si>
  <si>
    <t>Improvement of Chakipara Zam-E-Mosque Under Union Pourashava Latitude 24.189870 Longitude 88.839855 Under Bagha Upazila Rajshahi District.</t>
  </si>
  <si>
    <t>M/S Aadheya Construction &amp; Consultant Firm</t>
  </si>
  <si>
    <t>aadheyaconstruction@gmail.com</t>
  </si>
  <si>
    <t xml:space="preserve"> Improvement of Mathavanga More Mosque under Basupara UP Adjacent to Bhawanigonj- Kesorhat Road Union Basupara. Upazila-Bagmara District Rajshahi. Latitude 24.57874 Longitude 88.78195</t>
  </si>
  <si>
    <t>M/S SHOBDO ENTERPRISE162/163 BSCIC SHILPO NOGORI, SOPURA, RAJSHAHI</t>
  </si>
  <si>
    <t>msshobdoenterprise@gmail.com</t>
  </si>
  <si>
    <t>mprovement of Diar Manikchalk Purbopara Jame-E-Mosque Union Charasradoha Latitude 24.42753 Longitude 88.48858 Under Godagari Upazila Rajshahi District.</t>
  </si>
  <si>
    <t>JE &amp; S JV</t>
  </si>
  <si>
    <t xml:space="preserve">jesoheljv@gmail.com
</t>
  </si>
  <si>
    <t xml:space="preserve"> Construction of 96m long PSC Girder Bridge over Baral river on Chalk Krishnopur-Jahangirabad road at ch.230m under Charghat Upazila District Rajshahi Road ID 181254059</t>
  </si>
  <si>
    <t>27-02-2018</t>
  </si>
  <si>
    <t>M/S Jewel Electronics Mojaffor Biponi Bitan, Main Road, Naogaon</t>
  </si>
  <si>
    <t>msjewelelectronics@gmail.com</t>
  </si>
  <si>
    <t xml:space="preserve"> Construction of 96m long PSC Girder Bridge over Baral river on Chalk Krishnopur-Jahangirabad road at ch.230m under Charghat Upazila District Rajshahi Road ID 181254060</t>
  </si>
  <si>
    <t>Md. Shihab uddin Paba, Rajshahi. Upazila Gate, Airport Road, Shontospur (Nowhata), Paba, Rajshahi.</t>
  </si>
  <si>
    <t xml:space="preserve"> Construction of Taherpur Union Land Office With 90m Boundary Wall &amp; Bhawanigonj Union Land Office With 80m Boundary Wall at Bagmara Upazila Under Construction of Town and Union Land Office across the Country Project Upazila Bagmara Dist Rajshahi. </t>
  </si>
  <si>
    <t>20-01-2019</t>
  </si>
  <si>
    <t>Khan &amp; Son's (BD) Ltd. Dhaka. 86, Nabin Chandra Goshwani Road, Faridabad, Dhaka-1204</t>
  </si>
  <si>
    <t xml:space="preserve"> Construction of Bousha Union Land Office With 124m Boundary Wall &amp; Gorgori Union Land Office With 107m Boundary Wall at Bagha Upazila Under Construction of Town and Union Land Office across the Country Project Upazila Bagha Dist Rajshahi.</t>
  </si>
  <si>
    <t>14-03-2018</t>
  </si>
  <si>
    <t>25-01-2019</t>
  </si>
  <si>
    <t>Md. Moslim Uddin,
Naogoun Shimulia, Santahar, Naogaon Sadar, Naogaon.</t>
  </si>
  <si>
    <t xml:space="preserve"> Construction of Kamargaon and Badhair Union Land Office Building under Tanore Upazila Rajshahi District.</t>
  </si>
  <si>
    <t>21-11-2019</t>
  </si>
  <si>
    <t>30-11-2020</t>
  </si>
  <si>
    <t>Md. Zabed Ali Vill: Mohanpur, Post: Vobanigong-6250, P:S: Bagmara, Dist: Rajshahi</t>
  </si>
  <si>
    <t>zabedali1967@gmail.com</t>
  </si>
  <si>
    <t xml:space="preserve"> Construction of Baneshwar Union Land Office Building under Puthia Upazila Rajshahi District.</t>
  </si>
  <si>
    <t>22-01-2020</t>
  </si>
  <si>
    <t>M/s. Salim Enterprise Duspukor/3, GPO-6000,Rajpara, Rajshahi.</t>
  </si>
  <si>
    <t>mssaliment@gmail.com</t>
  </si>
  <si>
    <t xml:space="preserve"> Construction of Boroputhi Borokuthi Union Land Office Building under Rajshahi City Corporation Area in Rajshahi District.</t>
  </si>
  <si>
    <t>M/s. Afia Construction Luxmipur,Vatapara,Rajpara,Rajshahi.</t>
  </si>
  <si>
    <t xml:space="preserve"> Construction of Pakri Union Land Office Building under Godagari Upazila Rajshahi District.</t>
  </si>
  <si>
    <t>Mst. Farida Islam Luxmepur, Vatapara, Rajpara, Rajshahi</t>
  </si>
  <si>
    <t xml:space="preserve"> Construction of Bajubagha Union Land Office Building under Bagha Upazila Rajshahi District.</t>
  </si>
  <si>
    <t>M/s. KKR Construction Uttar Borgacha, Natore</t>
  </si>
  <si>
    <t>kkrconstruction2020@gmail.com</t>
  </si>
  <si>
    <t xml:space="preserve"> Construction of Gorgori Union Land Office Building under Bagha Upazila Rajshahi District.</t>
  </si>
  <si>
    <t xml:space="preserve">Md. Selim Reza
Kallanpur, Nayagola Hat, ChapaiNawabganj. </t>
  </si>
  <si>
    <t xml:space="preserve"> Construction of Upazila Muktijoddah Complex under Tanore Upazila District Rajshahi</t>
  </si>
  <si>
    <t>12-02-2019</t>
  </si>
  <si>
    <t xml:space="preserve"> Construction of Upazila Muktijoddha Complex Bhaban under Charghat Upazila District Rajshahi.</t>
  </si>
  <si>
    <t>01-07-2019</t>
  </si>
  <si>
    <t>06-06-2020</t>
  </si>
  <si>
    <t>M/S. Urmi
Traders Nandopara,Durgapur,Durgapur,Rajshahi.</t>
  </si>
  <si>
    <t>urmitraders.raj@gmail.com</t>
  </si>
  <si>
    <t>Const. of Muktijuddho Memorial Shahid Minar on Mugroil Boddhovumi.</t>
  </si>
  <si>
    <t>Labil Enterprise 191, 02, Laxmipur, GPO-6000, Rajpara, Rajshahi.</t>
  </si>
  <si>
    <t>labilenterprise@gmail.com</t>
  </si>
  <si>
    <t xml:space="preserve"> Construction of Muktijuddha Memorial Museum at Charghat Shibly Chattar under Charghat Upazila Rajshahi District.</t>
  </si>
  <si>
    <t>Shuvo &amp;
Samiha Const. Nawhata, Paba, Rajshahi.</t>
  </si>
  <si>
    <t>Construction of Thanapara Muktijuddha Memorial under Charghat Upazila Rajshahi District.</t>
  </si>
  <si>
    <t xml:space="preserve">DON ENTERPRISE &amp; Md. Wasimul Haque JV </t>
  </si>
  <si>
    <t xml:space="preserve">wasimulhaque.donenterprise@gmail.com
</t>
  </si>
  <si>
    <t>Improvement of Railbazar - Amnura road via Mowlanar gate, Dhuly Shanko, Ratahary (Godagari part end at Khaira) road. (Salvage Materials Tk : 7,31,790.00 Only). [181342009]</t>
  </si>
  <si>
    <t>28-04-2022</t>
  </si>
  <si>
    <t>Don Enterprise 
Baharampur, Rajshahi</t>
  </si>
  <si>
    <t>Shamim Enterprise (Pvt.) Ltd.</t>
  </si>
  <si>
    <t xml:space="preserve">  shamimenterprise.pvt.ltd@gmail.com</t>
  </si>
  <si>
    <t>01) Improvement of Baliaghata Bazar RHD more to Mundumala GC via Jota Bottola, Hatgobindapur (258m over lapping with RHD) road. Road ID No. 181342008 At Ch. 00-20500m
02) Improvement of basudebpur Sluice Gate - Dariapur ending at Nawabganj Border road. Road ID No. 181343006 (Salvage Materials Tk : 45,55,506.00 Only). At Ch. 00-6750m</t>
  </si>
  <si>
    <t>20-05-2020</t>
  </si>
  <si>
    <t>30-12-2021</t>
  </si>
  <si>
    <t>01) Improvement of Godagari - Kakonhat (Starting from Sadur more) road. 181342001 CH. 00-13850m
02) Improvement of Pakri UP - Jotgopal (Starting from Mosra Zam-E-Mosque) road. 181343018 Ch. 1030-4400m
03) Improvement of Godagari UP - Nabinagar bazar road. 181343021 (Salvage Materials Tk : 22,44,790.00 Only).Ch. 00-5900m</t>
  </si>
  <si>
    <t>03-11-2020</t>
  </si>
  <si>
    <t>04-05-2022</t>
  </si>
  <si>
    <t xml:space="preserve">KAMAL ASSOCIATES ENGINEERS LTD. &amp; M/S. HOSSAIN ENTERPRISE (JV) </t>
  </si>
  <si>
    <t xml:space="preserve">kaeandhejv2019@gmail.com
</t>
  </si>
  <si>
    <t>01) Improvement of Holidagachi National high way – Rajshahi University via Belghoria road. Road ID No. 181252010 Ch. 00-8220m (Charghat)
02) Improvement of Charghat (Upazila HQ) – Arani GC (Rustompur) via Paglapara more road. Road ID No. 181252003 Ch. 1520-11380m (Charghat)
03) Improvement of Puthia – Baeswar GC road. Road ID No. 181822007 (Salvage Materials Tk. 1,20,40,162.00) Ch. 00-11470m (Puthia)</t>
  </si>
  <si>
    <t>28-01-2020</t>
  </si>
  <si>
    <t>09-08-2021</t>
  </si>
  <si>
    <t>Kamal Associats Engineers Ltd. H-80/1(2nd Floor), Bir Uttam Ziaur Rahman Road, Banani, Dhaka-2013</t>
  </si>
  <si>
    <t>kael.bd71@gmail.com</t>
  </si>
  <si>
    <t xml:space="preserve"> M/s. Hossain Enterprise House No. 180, Ramchandrapur, Ghoramara, Boalia, Rajshahi.</t>
  </si>
  <si>
    <t xml:space="preserve">  rajuandrajib@gmail.com</t>
  </si>
  <si>
    <t xml:space="preserve">DON ENTERPRISE &amp; Md. Wasimul Haque JV
</t>
  </si>
  <si>
    <t>01) Improvement of Tanore - Amnura via Mundumala Hat road. Road ID No. 181942003 (Tanore) Ch. 00-1691m
02) Improvement of Mollikpur Bipass (Kukhandi Bazar) RHD - Ramchandrapur GC road. Road ID No. 181723024. (Salvage Materials Tk. 2434431.00) (Paba) Ch 00-4400m</t>
  </si>
  <si>
    <t>20-07-2020</t>
  </si>
  <si>
    <t>04-02-2022</t>
  </si>
  <si>
    <t xml:space="preserve">
410622</t>
  </si>
  <si>
    <t>Don Enterprise &amp; Md. Abul Hossain JV</t>
  </si>
  <si>
    <t xml:space="preserve">de.mahjv2019@gmail.com
</t>
  </si>
  <si>
    <t>01) Improvement of Talanda - Keshor Hat (from Hatishail) Tanore Part road.
Road ID No. 181942007 (Tanore) Ch. 00-5440m
02) Improvement of Talanda FRB - Nizampur via Dargadanga Hat, Billi Hat road. Road ID No. 181942011 (Salvage Materials Tk. 5212711.00) (Tanore) CH. 00-17000m</t>
  </si>
  <si>
    <t>16-09-2020</t>
  </si>
  <si>
    <t>22-03-2022</t>
  </si>
  <si>
    <t xml:space="preserve"> Md. Abul Hossian
Shaheb Bazar, Ghoramara, Rajshahi</t>
  </si>
  <si>
    <t>Md. Moyen Uddin (Bashi) Ltd.
07, H.M.M ROAD, DORATANA, JESSORE-7400.</t>
  </si>
  <si>
    <t xml:space="preserve">  mmbashilimited@gmail.com</t>
  </si>
  <si>
    <t>01) Improvement of Elamdhi Hat - Kalma Hat via Valuka Kandor road. Road ID No. 181943005 (Tanore) Ch. 00-2300m
02) Improvement of Mundumala Hat (Start from Ayra more) - Hat Baloil (GCM) via Uchadanga Narayenpur (Tanore Part) road. Road ID No. 181942005 (Salvage Materials Tk. 5212711.00) (Tanore) Ch. 00-13850m
03) Improvement of Bazorpur Trimohoni - Dhupaghata Hat road. Road ID No. 181532001 (Salvage Materials Tk. 2769180.00) (Mohanpur) Ch. 00-4500m</t>
  </si>
  <si>
    <t>28-02-2022</t>
  </si>
  <si>
    <t>01) Improvement of Tanore - Chowbaria road. Road ID No. 181942002 (Tanore) Ch. 2500-12640m
02) Improvement of Saronjai pucca road more - Mundumala Hat via Debipur more, Elamdahi Hat and Prokas nagor Hat road. Road ID No. 181942014 (Salvage Materials Tk. 2684340.00) (Tanore) Ch. 00-17211m</t>
  </si>
  <si>
    <t xml:space="preserve">MIM Development Engineering Ltd &amp; M/S. Shahid Brothers (JV)
</t>
  </si>
  <si>
    <t xml:space="preserve">mdelsbjv@gmail.com
</t>
  </si>
  <si>
    <t>01) Improvement of Bhawaniganj - Ahsanganj (Bagmara part) road. Road ID No. 181122001 (Bagmara) Ch. 8500-12700m
02) Improvement of Bhawaniganj - Keshorhat (bagmara part road at (Earth work). Road ID. 181122003 (Bagmara) Ch. 00-13300m
03) Improvement of Bhawaniganj (Mathabhanga) - Hatgangopara road. Road ID No. 181122004 (Salvage Materials Tk. 3435737.00) (Bagmara) Ch. 00-5000m</t>
  </si>
  <si>
    <t>30-02-2022</t>
  </si>
  <si>
    <t xml:space="preserve"> M/s. Shahid Brothers Elite House (7th Floor) Suit: A, 54, Motijheel C/A Dhaka-1000. </t>
  </si>
  <si>
    <t xml:space="preserve">Mim Development Engineering LTD Holding No-25/B, Vill-Bonpara, PO-Haroa, Ps- Boraigram-6430, Natore. </t>
  </si>
  <si>
    <t>M/S. Binimoy Construction Company &amp; M/S. Azizul Traders (JV)</t>
  </si>
  <si>
    <t xml:space="preserve">mdnurulhodajv@gmail.com
</t>
  </si>
  <si>
    <t>Construction of Remaining work for 3 Storied Multipurpose Auditorium of Rajshahi PTI.</t>
  </si>
  <si>
    <t>05-09-2019</t>
  </si>
  <si>
    <t>M/s. Binimoy Construction Company  6, Motijheel C/A (6th floor) Dhaka.</t>
  </si>
  <si>
    <t>binimoybelal@gmail.com</t>
  </si>
  <si>
    <t>M/s. Azizul Traders Horogram Nagarpara, Rajshahi court, Rajpara, Rajshahi</t>
  </si>
  <si>
    <t>mdhoda888@gmail.com</t>
  </si>
  <si>
    <t xml:space="preserve">
315540</t>
  </si>
  <si>
    <t>Manha Traders, NaogaonUKILPARA, NAOGAON SADAR, NAOGAON</t>
  </si>
  <si>
    <t>Construction Boundary wall Including Gate of Primary School at Kasia Danga Govt. Primary School. Length : 70.28m. Approved Estimate Cost : 857863.94 (EMIS Code : 91113090102)
Construction Boundary wall Including Gate of Primary School at Zulfia Govt. Primary School. Length : 85.25m.
Approved Estimate Cost : 973213.55 (EMIS Code : 99113092401)</t>
  </si>
  <si>
    <t>05-07-2020</t>
  </si>
  <si>
    <t>Repair and Renovation of Rajshahi PTI for Systematic English Training Course.</t>
  </si>
  <si>
    <t>12-03-2020</t>
  </si>
  <si>
    <t>07-06-2020</t>
  </si>
  <si>
    <t xml:space="preserve">Mim Development &amp; Engineering Ltd.Holding No-25/B, Vill-Bonpara, PO-Haroa, Ps- Boraigram-6430, Natore. </t>
  </si>
  <si>
    <t>Construction of Two 2 Storied Rural Market Building with 04 Storied Foundation in Nondangachi Hat</t>
  </si>
  <si>
    <t>30-10-2019</t>
  </si>
  <si>
    <t>10-03-2021</t>
  </si>
  <si>
    <t>M/s. Jaeda Construction &amp; shila Enterprise JV</t>
  </si>
  <si>
    <t xml:space="preserve">jayada.shilajv2019@gmail.com
</t>
  </si>
  <si>
    <t>Construction of Two 2 Storied Rural Market Building with 04 Storied Foundation in Monigram Hat</t>
  </si>
  <si>
    <t>30-03-2021</t>
  </si>
  <si>
    <t xml:space="preserve">M/s. Jayeda Const.Luxmepur,Rajpara,Rajshahi
</t>
  </si>
  <si>
    <t xml:space="preserve"> Shila Ent. 36/A, Uposhahar, Sector-2, Sopura</t>
  </si>
  <si>
    <t>shilaenterprise15@yahoo.com</t>
  </si>
  <si>
    <t>Md. Abdul MannanBangabari, Ajgora,Gomostapur, ChapaiNawabganj</t>
  </si>
  <si>
    <t>Construction of Two (2) Storied Rural Market Building (with 04 Storied Foundation) in Rajabari Hat</t>
  </si>
  <si>
    <t>13-02-2020</t>
  </si>
  <si>
    <t>20-08-2020</t>
  </si>
  <si>
    <t>Construction of Two (2) Storied Rural Market Building (with 04 Storied Foundation) in Kakonhat Hat</t>
  </si>
  <si>
    <t>19-02-2020</t>
  </si>
  <si>
    <t>Construction of Two (2) Storied Rural Market Building (with 04 Storied Foundation) in Kartikpara Hat</t>
  </si>
  <si>
    <t>27-05-2020</t>
  </si>
  <si>
    <t>06-04-2021</t>
  </si>
  <si>
    <t>M/s. Azizul TradersHorogram Nagarpara, Rajshahi court, Rajpara, Rajshahi</t>
  </si>
  <si>
    <t>Construction of Two (2) Storied Rural Market Building (with 04 Storied Foundation) in Billi Hat</t>
  </si>
  <si>
    <t>06-10-2021</t>
  </si>
  <si>
    <t>Md. Golam SarwarRajpara, Rajshahi Court, Rajshahi.</t>
  </si>
  <si>
    <t>Construction of Two (2) Storied Rural Market Building (with 04 Storied Foundation) in Kaliganj Hat</t>
  </si>
  <si>
    <t>28-06-2020</t>
  </si>
  <si>
    <t>06-06-2021</t>
  </si>
  <si>
    <t>Md. Wasimul Haque &amp; New Realtion jv</t>
  </si>
  <si>
    <t xml:space="preserve">mmwh.nrjv2020@gmail.com
</t>
  </si>
  <si>
    <t>Construction of Two (2) Storied Rural Market Building (with 04 Storied Foundation) in Bashontokedra Hat (Bidirpur)</t>
  </si>
  <si>
    <t>24-11-2020</t>
  </si>
  <si>
    <t>Md. Wasimul HaqueVill: Bhugroil, P.O: Paba, P.S: Shahmukhdum, Nowhata Pourashova, Paba, Rajshahi.</t>
  </si>
  <si>
    <t xml:space="preserve"> New Realtion Vill: Bhugroil, Nowhata Pourashova, P.O: Paba-6210, P.S: Shahmukhdum, Upazila: Paba, District: Rajshahi.</t>
  </si>
  <si>
    <t>Shirdharto Kumar Moharar Ukilpara, Naogaon</t>
  </si>
  <si>
    <t>shirdhartokumar@gmail.com</t>
  </si>
  <si>
    <t>Construction of Class Room of Bulanpur Govt. Primary School.</t>
  </si>
  <si>
    <t xml:space="preserve">
347034</t>
  </si>
  <si>
    <t>NBIDNNGPS
Phase-1</t>
  </si>
  <si>
    <t>24-09-2019</t>
  </si>
  <si>
    <t>15-08-2020</t>
  </si>
  <si>
    <t>Liton Traders &amp; M/S. Mamun Traders (JV)</t>
  </si>
  <si>
    <t xml:space="preserve">lt.mt.jv2019@gmail.com
</t>
  </si>
  <si>
    <t>1) Minor Maint. Of 33.0m long RCC Box Culvert on Bhawaniganj - Ahsanganj road at Ch. 8195m [181122001] Bagmara
2) Minor Maint. Of 7.40m long RCC Box Culvert on Bhawaniganj - Keshorhat road at Ch. 10225m [181122003] Bagmara
3) Minor Maint. Of 6.80m long RCC Box Culvert on Dhapaghat GCM - Mohanganj GCM (Up to Kutibari) road at Ch. 3986m [181532005] Mohanpur
4) Minor Maint. Of 6.85m long RCC Box Culvert on Monigram R&amp;H - Dakra GC upto Kherur more road at Ch. 1045m [181102012] Bagha
5) Minor Maint. Of 30.90m long RCC RCC Girder Bridge on Kashim Bazar - Baya road at Ch. 5595m [181942001] Tanore
6) Minor Maint. Of 10.10m long RCC Box Culvert on Rajabari - Kakonhat (Kundulia) road at Ch. 11490m [181342003] Godagari
7) Minor Maint. Of 9.00m long RCC Box Culvert on Jholmolia GC - Mollahpara GC via Zeopara, Bilmaria road at Ch. 9515m [181822005] Puthia
8) Minor Maint. Of 8.00m long RCC Box Culvert on Durgapur - Belghoria road at Ch. 6570m [181312001] Durgapur</t>
  </si>
  <si>
    <t>22-09-2020</t>
  </si>
  <si>
    <t>Liton Traders Madan Mohan Para Jhenaidah</t>
  </si>
  <si>
    <t xml:space="preserve">
465389</t>
  </si>
  <si>
    <t xml:space="preserve"> M/s. Mamun Traders  Sardah Bazar, Charghat, Rajshahi.</t>
  </si>
  <si>
    <t>kmhmamun@gmail.com</t>
  </si>
  <si>
    <t>M/S. BOSHUNDHARA HOUSE BUILDERS &amp; NEW RELATION JV</t>
  </si>
  <si>
    <t xml:space="preserve">mbhb.nrjv@gmail.com
</t>
  </si>
  <si>
    <r>
      <t xml:space="preserve">Construction of </t>
    </r>
    <r>
      <rPr>
        <u/>
        <sz val="13"/>
        <color theme="1"/>
        <rFont val="Arial Narrow"/>
        <family val="2"/>
      </rPr>
      <t>60.0m</t>
    </r>
    <r>
      <rPr>
        <sz val="13"/>
        <color theme="1"/>
        <rFont val="Arial Narrow"/>
        <family val="2"/>
      </rPr>
      <t xml:space="preserve"> Long RCC Girder Bridge over Hoza River on Kismat Hoza (Zugipara - Pananagar Link Road) Ch. 900.0m. [Road ID No. 181315106]</t>
    </r>
  </si>
  <si>
    <t>29-09-2020</t>
  </si>
  <si>
    <t>05-02-2022</t>
  </si>
  <si>
    <t>M/s. Boshundha
ra House Build. Muktir More, Naogaon</t>
  </si>
  <si>
    <t>Md. Sohel, Santahar, Bogra</t>
  </si>
  <si>
    <r>
      <t xml:space="preserve">Construction of </t>
    </r>
    <r>
      <rPr>
        <u/>
        <sz val="13"/>
        <color theme="1"/>
        <rFont val="Arial Narrow"/>
        <family val="2"/>
      </rPr>
      <t>72.0m</t>
    </r>
    <r>
      <rPr>
        <sz val="13"/>
        <color theme="1"/>
        <rFont val="Arial Narrow"/>
        <family val="2"/>
      </rPr>
      <t xml:space="preserve"> Long RCC Girder Bridge over Panta para ghat on Kadamshohor Vogoil Road Ch. 1120.0m. [Road ID No. 181344001]</t>
    </r>
  </si>
  <si>
    <t>04-10-2020</t>
  </si>
  <si>
    <t>06-03-2022</t>
  </si>
  <si>
    <r>
      <t xml:space="preserve">Construction of </t>
    </r>
    <r>
      <rPr>
        <u/>
        <sz val="13"/>
        <color theme="1"/>
        <rFont val="Arial Narrow"/>
        <family val="2"/>
      </rPr>
      <t>33.0m</t>
    </r>
    <r>
      <rPr>
        <sz val="13"/>
        <color theme="1"/>
        <rFont val="Arial Narrow"/>
        <family val="2"/>
      </rPr>
      <t xml:space="preserve"> Long RCC Girder Bridge over Jorakhali Khari on Mathabhanga Jamdah Raod at Ch. 00.0m. [Road ID No. 181344200]</t>
    </r>
  </si>
  <si>
    <t>M/S Bhati Bangla Enterprise 750,UAKIL PARA,KISHOREGANJ.</t>
  </si>
  <si>
    <t xml:space="preserve"> Construction of 84.0m Long PSC Girder Bridge on Holidagachi High School RHD- Salua UP via Dowlotpur Saluadoh at Ch. 3890m Road ID 181253034 Upazila Charghat District Rajshahi.</t>
  </si>
  <si>
    <t>Md. Khairul Kabir Rana S.M.C Road Guptapara, Rangpur</t>
  </si>
  <si>
    <t>Periodic Maintenance of Godagari UP - Narayanpur Hat Road form Ch. 00-5408m. Under Godagari Upazila Rajshahi District.</t>
  </si>
  <si>
    <t>SHOUHARDO-III</t>
  </si>
  <si>
    <t>Periodic maintenance of Kamarpara Hat - Godagari UP road at Ch.00m-4560m under Godagari Upazila Rajshahi District.</t>
  </si>
  <si>
    <t>Barsha Enterprise And Rithin Enterprise(j.v)   542,Dorikharbona,Boalia,G.p.o-6000</t>
  </si>
  <si>
    <t>barrithin@gmail.com</t>
  </si>
  <si>
    <t>a Construction of One RCC Pumping Platform near Mohananda River &amp; Two nos. Small Size Pumping Platform near Ajram Pond b Construction of RCC Over Head Tank near Ajram Pond c Re-Construction of 1-500mm dia UPVC Buried Pipe Lines FF1 Line From Ch. 1343m to 1483m d Construction of 1-315mm UPVC Buried Pipe Line No Line From Ch. 0.0 to 1550m e Construction of 1-250mm dia UPVC Buried Pipe Branch Lines OP From Ch. 1550m to 1920m f Construction of 1-250mm dia UPVC Buried Pipes Branch Lines PP2 From Ch. 1920m to 2720m g Construction of 1-250mm dia UPVC Buried Pipes Branch Lines OQ from Ch. 1550m to 1870m h Construction of 1-250mm dia UPVC Buried Pipes Branch Lines QQ2 From Ch. 1870m to 2670m under Godagari Upazila Rajshahi District.</t>
  </si>
  <si>
    <t>Barsha Enterprise Mohisbathan, Rajshahi Court, Rajparta, Rajshahi</t>
  </si>
  <si>
    <t>mdshafiulalam1965@gmail.com</t>
  </si>
  <si>
    <t>Rithin EnterpriseHolding No-542, Dorikhorbona, Post-G.P.O-6000, Boalia, Rajshahi.</t>
  </si>
  <si>
    <t>M/S. M. N. Trade Bolaripara Holding No: 143 Ward No: 03 Natore Pourashava, Natore</t>
  </si>
  <si>
    <t>Periodic Maintenance of Chandipur - Gorgori UP office Via Jotraghob Hat Road from Ch. 00m-2016m, [Bagha]</t>
  </si>
  <si>
    <t>GOMB</t>
  </si>
  <si>
    <t>Periodic Maintenance of Bagha GC - Narayanpur GC via Murshidpur Ghat Road  from Ch. 00m-1350m, [Bagha]</t>
  </si>
  <si>
    <t>M/S. Summi Construction Village: Raninagar Kazla, Thana: Boalia, Rajshahi.</t>
  </si>
  <si>
    <t>summiconstruction.egp@gmail.com</t>
  </si>
  <si>
    <t>Periodic Maintenance of Bolihar Eidgah (R&amp;H) - Digha GC via Tetulia hat Road from Ch. 00m-1335m, [Bagha]</t>
  </si>
  <si>
    <t>Periodic Maintenance of Panchpara  R&amp;H (Chalk Bausa Razar More) - Rustompur GC Road  from Ch. 2920m-3450m, [Bagha]</t>
  </si>
  <si>
    <t>M/S. Shohel Enterprise Pollibiddut Moor, Charghat, Rajshahi-6271</t>
  </si>
  <si>
    <t>Periodic Maintenance of Tulshipur Kherur more - Monigram Gorgopal RHD more Road  from Ch. 00m-971m, [Bagha]</t>
  </si>
  <si>
    <t>Bismillah Efnfterprise Vill: Bagubagha, Notunpara, Post: Bagha, P.S: Bagha, Dist: Rajshahi</t>
  </si>
  <si>
    <t>Periodic Maintenance of Basabari - Gabtolipara Madrasa more Road  from Ch. 00m-685m, [Bagha]</t>
  </si>
  <si>
    <t>M/S. Putul Taders Guripara, Horogram Bazar, Rajshahi Court, Rajpara, Rajshahi</t>
  </si>
  <si>
    <t>putultraders87@gmail.com</t>
  </si>
  <si>
    <t>Periodic Maintenance of Habaspur H/O Sachin - H/O Hazi Asadul Road  from Ch. 00m-708m, [Bagha]</t>
  </si>
  <si>
    <t>Konamoni Traders Rajpara, P.O: Rajshahi COurt, P.S: Rajpara, Dist: Rajshahi.</t>
  </si>
  <si>
    <t>Periodic Maintenance of Jotjoyram H/O Lokman mondal - Chandipur Jotraghob Road  from Ch. 00m-570m, [Bagha]</t>
  </si>
  <si>
    <t>M/S. Amin Builders Guabashina, Chowmohoni, Upazilla: Charghat, District: Rajshahi</t>
  </si>
  <si>
    <t>aminbuilders.egp@gmail.com</t>
  </si>
  <si>
    <t>Periodic Maintenance of Kishorpur Shekhpara Madrasa - Beribandh near H/O Mushlim Kha Road   from Ch. 00m-500m, [Bagha]</t>
  </si>
  <si>
    <t>M/S. Mousume Trading Alaipur, Natore</t>
  </si>
  <si>
    <t>Periodic Maintenance of Vanukar H/O Lokman - H/O Rafi Sarkar via Shajipara kalam's pond Road  from Ch. 00m-642m, [Bagha]</t>
  </si>
  <si>
    <t>M/S. Nimni Enterprise Holding No. o , Shop No.- 58, Miapur, Charghat, Rajshahi.</t>
  </si>
  <si>
    <t>msnimnienterprise75@gmail.com</t>
  </si>
  <si>
    <t>Periodic Maintenance of Nowtika Shaheber more -  Badsa Sorkarer bari Road  from Ch. 00m-500m, [Bagha]</t>
  </si>
  <si>
    <t>M/S. Mohona Enterprise Vill: Raipara, Post: Rajshahi Court , Thana: Rajpara, Dist: Rajshahi,</t>
  </si>
  <si>
    <t>ms.mohonaenterprise@yahoo.com</t>
  </si>
  <si>
    <t>Periodic Maintenance of Mohangonj GC - Sreepur UP office via Ekdala hat Up to Bagmara Thana Road  from Ch. 4000m-7490m,[Bagmara]</t>
  </si>
  <si>
    <t xml:space="preserve">377536
</t>
  </si>
  <si>
    <t>Periodic Maintenance of Bhawanigonj (Mathabhanga) - Hatgangopara Road (Part-02)  from Ch.4750m-9050500m, [Bagmara]</t>
  </si>
  <si>
    <t xml:space="preserve">Mim Development Effngineering Ltd. Holding No-25/B, Vill-Bonpara, PO-Haroa, Ps- Boraigram-6430, Natore. </t>
  </si>
  <si>
    <t>Periodic Maintenance of Hatgangopara - Kamarpara (Upto Shaidhara) Road (Part-01)from Ch. 00m-3000m, [Bagmara]</t>
  </si>
  <si>
    <t>Periodic Maintenance of Hatgangopara - Kamarpara (Upto Shaidhara) Road (Part-02)from Ch. 3000m-6060m, [Bagmara]</t>
  </si>
  <si>
    <t xml:space="preserve">Liton.mamun.jv@gmail.com
</t>
  </si>
  <si>
    <t>Periodic Maintenance of Bhawanigonj (Mathabhanga) - Hatgangopara Road (Part-01)from Ch. 5000m-7450m, [Bagmara]</t>
  </si>
  <si>
    <t>M/S. Farid &amp; Sultan Traders Daxin par Naogaon, Naogaon Sadar, Naogaon.</t>
  </si>
  <si>
    <t>msfaridandsultantraders2017@gmail.com</t>
  </si>
  <si>
    <t>Emergency Maintenance of Gobindopara UP Office - Hoolikhali Ferryghat via Nardas UP Road from Ch. 5700m-5850m, [Bagmara]</t>
  </si>
  <si>
    <t>Emergency Maintenance of Paherpur Bazar - Hoolikhali Ferryghat (Banderhat) via Dwippur UP Office Road from Ch. 80m-2130m, [Bagmara]</t>
  </si>
  <si>
    <t>M/S. Akhtar Rahman ViLL: Uttar Gowpara</t>
  </si>
  <si>
    <t>akhtar3ptpbd@gmail.com</t>
  </si>
  <si>
    <t>Emergency Maintenance of Hamirkutsha UP H/Q - Taherpur GC Road from Ch. 966m-6300m, [Bagmara]</t>
  </si>
  <si>
    <t>M/S. Sonali Enterprise Md.Shahidul Islam(Odud) Ramkistopur,Battala Hat Chapainawabganj</t>
  </si>
  <si>
    <t>Sonali.egp@gmail.com</t>
  </si>
  <si>
    <t>Emergency Maintenance of Fousderpara - Ronshibari Hat Road from Ch. 00m-15m, [Bagmara]</t>
  </si>
  <si>
    <t xml:space="preserve">M/S. A. Jalil Enterprise VILL- Ramchandrapur Hat Post-Ramchandrapur Hat Thana- Chapai Nawabgonj Sadar Dist- Chapai Nawabgonj </t>
  </si>
  <si>
    <t>Emergency Maintenance of Sikdary - Hamirkutsha UP H/Q Road from Ch. 1020m-1040m, [Bagmara]</t>
  </si>
  <si>
    <t>Hasna Traders Laxmipur, Vatapara, Rajshahi-6000.</t>
  </si>
  <si>
    <t>hasnatraders29@gmail.com</t>
  </si>
  <si>
    <t>Emergency Maintenance of Bhawanigonj Bridge - Birkutsha Railway Station Road at Different Chainage [Bagmara]</t>
  </si>
  <si>
    <t>M/S. Adro Enterprise 62 Seroil Shantibag, Ghoramara, Boalia, Rajshahi.</t>
  </si>
  <si>
    <t>adroenterprise@gmail.com</t>
  </si>
  <si>
    <t xml:space="preserve"> Periodic Maintenance of Khudir Bottola (RHD - Holidagachi Jagirpara Bottola more via Jafarpur Road from Ch.1600m-2050m, [Charghat]</t>
  </si>
  <si>
    <t xml:space="preserve">377512
</t>
  </si>
  <si>
    <t>M/S. Al Modina Enterprise Vill: Kasmot Shakpal P O : Priajpur Thana: Godagair, Rajshahi.</t>
  </si>
  <si>
    <t>mdmostafizurrahman68@gmail.com</t>
  </si>
  <si>
    <t>Periodic Maintenance of Nandangachi (Fokirer more) -  Joth Roghu Madrasa more via Fultola Ghat Road from Ch.00m-2700m, [Charghat]</t>
  </si>
  <si>
    <t>Widening of Muktarpur Bazar RHD - Yousufpur UP  Gobindopur  via Cadet College Road from Ch.00m-2080m, [Charghat]</t>
  </si>
  <si>
    <t>M/S. Tahsin Enterprise M/S Tahsin Enterprise , Sheroil, Ghoramara , Boalia, Rajshahi</t>
  </si>
  <si>
    <t>ismatara2041@gmail.com</t>
  </si>
  <si>
    <t>Rehabilitation of Charghat (Upazila HQ) - Puthia (Upazila HQ) via Nandangachi (GC) Road from Ch.5500m-5850m, [Charghat]</t>
  </si>
  <si>
    <t>M/S. Rokon Enrerprise Modhubari, Gopalpur Lalpur, Natore</t>
  </si>
  <si>
    <t>Rehabilitationof Holidagachi National high way -  Rajshahi University via Belghoria Road from Ch.8220m-9133m, [Charghat]</t>
  </si>
  <si>
    <t>Periodic Maintenance of Basudebpur Fultola more - Moulbhag Pry. School Road from Ch.00m-310m, [Charghat]</t>
  </si>
  <si>
    <t>Zeeshan Builders Bangladesh Hold No. 169, Village: Laxmipur Vatapara, Post GPO-6000, Thana: Rajpara, District: Rajshahi.</t>
  </si>
  <si>
    <t>Periodic Maintenance of Borkatpur Pucca Road (UZR) - Dharmohata farid more (UZR) Road from Ch.00m-304m, [Charghat]</t>
  </si>
  <si>
    <t>Sarto Enterprise RANINAGAR, GHORAMARA, BOALIA, RAJSHAHI.</t>
  </si>
  <si>
    <t>sartolged@gmail.com</t>
  </si>
  <si>
    <t>Periodic Maintenance of Baliadanga Sakhiner more - Gaffarmondols Bot tala Road from Ch.00m-750m, [Charghat]</t>
  </si>
  <si>
    <t>Rehabilitation of Nandangachi (GC) - Arani (GC) Road from Ch.6150m-6750m, [Charghat]</t>
  </si>
  <si>
    <t>Malik Mohammad Ali Kadirgonj, Ghoramara, Boalia, Rajshahi.</t>
  </si>
  <si>
    <t>malikmohammadali2015@gmail.com</t>
  </si>
  <si>
    <t>Periodic Maintenance of Charghat (Upazila HQ) - Puthia (Upazila HQ) via Nandangachi (GC) Road from Ch.1163m-11710m, [Charghat]</t>
  </si>
  <si>
    <t>Kotha Enter PriseKazihata (In front of Bangladesh Bank),GPO,Rajpara,Rajshahi.</t>
  </si>
  <si>
    <t>kdesignrajbd@gmail.com</t>
  </si>
  <si>
    <t>Yusufpur (BOP) - Nawdara (RHD) Road via Shree khondi</t>
  </si>
  <si>
    <t>M/S. PUTUL TRADERS Guripara, Horogram Bazar, Rajshahi Court, Rajpara, Rajshahi</t>
  </si>
  <si>
    <t xml:space="preserve">  putultraders87@gmail.com</t>
  </si>
  <si>
    <t xml:space="preserve">Jugirgopa Zishur more - Kaluhati More Road via Puthimari Bazar </t>
  </si>
  <si>
    <t>M/S Shona ConstructionNithpur, Porsha, Naogaon</t>
  </si>
  <si>
    <t>msshonaconstruction@gmail.com</t>
  </si>
  <si>
    <t xml:space="preserve">Bakra Bazar UZR - Rustampur (Arani GC) Road via Raipur </t>
  </si>
  <si>
    <t>M/S KEYA ENTERPRISEANANTOPARA, BAGMARA, RAJSHAHI</t>
  </si>
  <si>
    <t>mkalamazad646@gmail.com</t>
  </si>
  <si>
    <t xml:space="preserve">Talbaria BC Road (H/O Azibar) - Laxmipur Budir Hat Canecting Road </t>
  </si>
  <si>
    <t>SARTO ENTERPRISERANINAGAR, GHORAMARA, BOALIA, RAJSHAHI.</t>
  </si>
  <si>
    <t xml:space="preserve">Nandangachi Fokir Para (UZR) - Kaminiganga Rampur (UZR via Kalabaria) </t>
  </si>
  <si>
    <t>100m Long RCC Girder Bridge on Kaluhati Rustompur Hat (Arani GC) - Vatpara Bazar via Nimpara Bazar (Charghat)</t>
  </si>
  <si>
    <t>Widening of Amgachi Hat GC - Hat Godagari via Bardhanpur, Palashbari Road from Ch.2947m-4950m, [Durgapur]</t>
  </si>
  <si>
    <t xml:space="preserve">377537
</t>
  </si>
  <si>
    <t>M/S. Farhan Enterprise , Post- Rajabari, Godgari, Rajshahi, Post code: 6201</t>
  </si>
  <si>
    <t>msfarhanenterprise87@gmail.com</t>
  </si>
  <si>
    <t>Periodic Maintenance of Boktiarpur School - Gulalpara Pacca Road  from Ch.00m-1370m, [Durgapur]</t>
  </si>
  <si>
    <t>M/S. Juthi Enterprise Rajpara, Rajshahi Court, P.S: Rajpara, Rajshahi.</t>
  </si>
  <si>
    <t>Periodic Maintenance of Belghoria GC - Karticpara R&amp;H via Kismotbogura (Durgapur part) Road from Ch.00m-1440m, [Durgapur]</t>
  </si>
  <si>
    <t>B. R . Construction Bakhrabaz, Shyampur, Motihar, Poba, Rajshahi.</t>
  </si>
  <si>
    <t>brconstructionegp@gmail.com</t>
  </si>
  <si>
    <t>Periodic Maintenance of Nowpara U.P (New) office - Alipur Bazar Road from Ch.2000m-3650m, [Durgapur]</t>
  </si>
  <si>
    <t>M/S. Toriqul Enterprise Vill: South Milik, Post: Bagha, P.S: Bagha, Dist: Rajshahi</t>
  </si>
  <si>
    <t>torikulent1964@gmail.com</t>
  </si>
  <si>
    <t>Periodic Maintenance of Brommopur H/O Younus Master - Parila H/O Amjad Fakir Road from Ch.00m-1400m, [Durgapur]</t>
  </si>
  <si>
    <t>Periodic Maintenance of Bidirpur GC-basantapur at RHD Road from Ch.00m-4320m, [Godagari]</t>
  </si>
  <si>
    <t xml:space="preserve">378623
</t>
  </si>
  <si>
    <t>Sabera Enterprise Mohisbathan, Rajshahi Court, Rajpara, Rajshahi.</t>
  </si>
  <si>
    <t>saberaenterprise78@gmail.com</t>
  </si>
  <si>
    <t>Periodic Maintenance of Baslitola R&amp;H - Damdama Road from Ch.00m-3600m, [Godagari]</t>
  </si>
  <si>
    <t>M/S. Abdus Sattar Vill: F-471,Kumarpara, Post: Ghoramara, Thana: Boalia, Dist:Rajshahi</t>
  </si>
  <si>
    <t>msabdussattar@gmail.com</t>
  </si>
  <si>
    <t>Periodic Maintenance of Godagari C&amp;B - Hira Notir Pul Roadfrom Ch.00m-4700m, [Godagari]</t>
  </si>
  <si>
    <t>Sayera &amp; Sons Horian Bazar, Rajshahi Sugermills-6211, Paba, Rajshahi.</t>
  </si>
  <si>
    <t>Periodic Maintenance of Gogram - National High way Road from Ch.3855m-5500m, [Godagari]</t>
  </si>
  <si>
    <t>M/S. Sahil Enterprise 15-Chandipur, GPO-6000, Rajpara, Rajshahi.</t>
  </si>
  <si>
    <t>Periodic Maintenance of Asariadaha UP - Kodalkati Bazar Roadfrom Ch.00m-3230m, [Godagari]</t>
  </si>
  <si>
    <t>Periodic Maintenance of Goalpara - Pakri UP Road from Ch.00m-2607m, [Godagari]</t>
  </si>
  <si>
    <t>M/S. M. H. Enterprise 288, Sipaipara, GPO-6000, Rajpara, Rajshahi.</t>
  </si>
  <si>
    <t>mh.enterprise@yahoo.com</t>
  </si>
  <si>
    <t>Periodic Maintenance of Machmara - Tirinda Road from Ch.00m-510m, [Godagari]</t>
  </si>
  <si>
    <t>M/S. MAHI TRADING CORPORATION Kashia danga, Rajpara, Rajshahi.</t>
  </si>
  <si>
    <t>mtcorporation90@gmail.com</t>
  </si>
  <si>
    <t>Periodic Maintenance of Sonadighi GPS - Bangabari khari Road from Ch.00m-880m, [Godagari]</t>
  </si>
  <si>
    <t>Md. Shahidul Islam Kamarkuri, Proishadpur, Manda,Naogaon</t>
  </si>
  <si>
    <t>mshahidul2016@gmail.com</t>
  </si>
  <si>
    <t>Periodic Maintenance of Dhuril UP - Shampur Hat Road from Ch.2550m-4565m, [Mohonpuri]</t>
  </si>
  <si>
    <t>M/S. M. N Trade Bolaripara Holding No: 143 Ward No: 03 Natore Pourashava, Natore</t>
  </si>
  <si>
    <t>Periodic Maintenance of Shaipara R&amp;H to Gollapara Hat (up to Tulshi Khettro) Road from Ch.5960m-6815m, [Mohonpuri]</t>
  </si>
  <si>
    <t>M/S. Jayda Construction Luxmepur,Rajpara,Rajshahi</t>
  </si>
  <si>
    <t>Periodic Maintenance of Jahanabad Hat - Bishohara UZR Roadfrom Ch.1500m-3000m, [Mohonpuri]</t>
  </si>
  <si>
    <t>M/S. Ruku Enterprise Harogram, Rajshahi Court, Rajpara, Rajshahi.</t>
  </si>
  <si>
    <t>msrukuent@gmail.com</t>
  </si>
  <si>
    <t>Periodic Maintenance of Balna UZR - Balnaghat Road from Ch.00m-1460m, [Mohonpuri]</t>
  </si>
  <si>
    <t>Ayan Enterprise Lexmipur, Vatapara, Rajpara, PS-Rajshahi-6000, Bangladesh</t>
  </si>
  <si>
    <t>Periodic Maintenance of Mougachi hat - Matikata Road from Ch.00m-1000m, [Mohonpuri]</t>
  </si>
  <si>
    <t>Periodic Maintenance of Hatra - Hennabeel Road from Ch.00m-968m, [Mohonpuri]</t>
  </si>
  <si>
    <t>Ratna Enterprise A/198 Upashahar, Sopura, Boalia, Rajshahi</t>
  </si>
  <si>
    <t>ratnaenterprise@yahoo.com</t>
  </si>
  <si>
    <t>Periodic Maintenance of Darshanpara UP - Kadham shahar R&amp;H via vagail (Paba part) Road  from Ch.00m-3560m, [Pobai]</t>
  </si>
  <si>
    <t>M/S. Paaradise Traders   Hotel Sukarna Int. (Res.), Samoboy Super Market, 1st Floor, Malopara, Rajshahi,</t>
  </si>
  <si>
    <t>Periodic Maintenance of Nowhata GC - Mohongonj GC (Paba Part) Road from Ch.5300m-9100m, [Pobai]</t>
  </si>
  <si>
    <t>M/S. Alauddin Traders Budhpara, P.O : Budhpara, P.S.: Mothiar, Rajshahi.</t>
  </si>
  <si>
    <t>msalauddintraders.raj@gmail.com</t>
  </si>
  <si>
    <t>Widening  of Nowhata GC - Mohongonj GC (Paba Part) Road from Ch.9100m-10135m, [Pobai]</t>
  </si>
  <si>
    <t xml:space="preserve">Md. Abdul Malek Upashahar, Sopura, Boalia, Rajshahi. </t>
  </si>
  <si>
    <t>md.abdulmalek.raj@gmail.com</t>
  </si>
  <si>
    <t>Rehabilitation of Alimgonj R&amp;H - Baganpara Road from Ch.00m-968m, [Pobai] from Ch.1250m-1310m, [Pobai]</t>
  </si>
  <si>
    <t>Periodic Maintenance of Malipara bazar - Shilmaria UP Road from Ch.00m-4156m, [Puthiai]</t>
  </si>
  <si>
    <t xml:space="preserve">378626
</t>
  </si>
  <si>
    <t>M/S. Sarkar Construction Lalbazar, Natore.</t>
  </si>
  <si>
    <t>Periodic Maintenance of Jholmolia G.C - Mollahpara G.C Via Zeopara, Bilmaria Road  from Ch.10000m-14900m, [Puthiai]</t>
  </si>
  <si>
    <t>M/S. Amin &amp; Sons Bonpara, Haroa, Boraigram, Natore</t>
  </si>
  <si>
    <t>aminsons82@gmail.com</t>
  </si>
  <si>
    <t>Periodic Maintenance of Shilmaria UP - Goragachi Bazzar Road  from Ch.00m-2500m, [Puthiai]</t>
  </si>
  <si>
    <t>Safwana Trading Corporation Mokhtarpur,Charghat,Rajshahi</t>
  </si>
  <si>
    <t>safwana.trading@gmail.com</t>
  </si>
  <si>
    <t>Periodic Maintenance of Mypara R&amp;H - Nandangachi GC Via Shahabajpur (Puthia Part) Road  from Ch2890m-4755m, [Puthiai]</t>
  </si>
  <si>
    <t>M/S. Silver Enterprise E-786, KADIRGONJ, BOALIA, RAJSHAHI.</t>
  </si>
  <si>
    <t>mssilverenterprise@gmail.com</t>
  </si>
  <si>
    <t>Periodic Maintenance of Kashim Bazzar - Baya Road (Part-A)  from Ch.00m-1600m, [Tanore]</t>
  </si>
  <si>
    <t>Md. Sohobul Haque SOUTH UJIRPUR, RADHAKANTAPUR, SHIBGANJ, CHAPAINAWABGANJ.</t>
  </si>
  <si>
    <t>mdsohobulhoque@gmail.com</t>
  </si>
  <si>
    <t>Periodic Maintenance of Kashim Bazzar - Baya Road (Part-B) from Ch.1600m-3240m, [Tanore]</t>
  </si>
  <si>
    <t>M/S. Sijer Enterprise Rajpara,Rajshahi Court, rajpara, Rajshahi</t>
  </si>
  <si>
    <t>sizarpwd@gmail.com</t>
  </si>
  <si>
    <t>Periodic Maintenance of Kashim Bazzar - Baya Road (Part-C) from Ch.5775m-7850m, [Tanore]</t>
  </si>
  <si>
    <t>Md. Zohirul Islam 261-SEROIL, P.O-GHORAMARA, P.S- BOALIA, DIST- RAJSHAHI.</t>
  </si>
  <si>
    <t>Periodic Maintenance of Kashim Bazzar - Baya Road from Ch.4250m-5775m, [Tanore]</t>
  </si>
  <si>
    <t>M/S. Sharon Enterprise Sreepur, Durgapur Pourashova, Rajshahi.</t>
  </si>
  <si>
    <t>mssharonenterprise@gmail.com</t>
  </si>
  <si>
    <t>Periodic Maintenance of  Mohonpur UZR - Tatihati Road from Ch.1250m-1310m, [Tanore]</t>
  </si>
  <si>
    <t>Maintenance of Arani Bazar - By pass Road (Bagha)</t>
  </si>
  <si>
    <t>M/S Mawla Enterprise, 247-Rajpara, Rajshahi.</t>
  </si>
  <si>
    <t>msmowlaenterprise@gmail.com</t>
  </si>
  <si>
    <t xml:space="preserve"> Maintanance of Digha G.C- Horipur Hat Road (Bagha)</t>
  </si>
  <si>
    <t>M/S Soma Construction H-35, Hatemkha, thana:-boalia, p.o :- G.P.O-6000 , dist:- Rajshahi</t>
  </si>
  <si>
    <t>somaconstruction64@gmail.com</t>
  </si>
  <si>
    <t>Rehabilitation of KhoRoadokor-Shuvodanga UP (Bagmara)</t>
  </si>
  <si>
    <t>Anik Enterprise, Md. Aslam Khan, 28-Gourhanga, Boalia, Rajshahi.</t>
  </si>
  <si>
    <t>Maintenance of Shibjait Hat-Konopara Road (Bagmara)</t>
  </si>
  <si>
    <t>SK. Badol More(UZR) - Banashor GC. (Charghat)</t>
  </si>
  <si>
    <t>M/S. Nayon Enterprise
New Bilsimla, Rajpara, Rajshahi.</t>
  </si>
  <si>
    <t>msnayonegp@gmail.com</t>
  </si>
  <si>
    <t>Bakra (H/O Ahameed Mollah) - (Sekender Ali) Kharurmore via Gopalpur Road (Charghat)</t>
  </si>
  <si>
    <t>13-03-2021</t>
  </si>
  <si>
    <t>Soma Construction
Md. Safiqul Islam
H-35, Hatemkha, Boalia, Rajshahi.</t>
  </si>
  <si>
    <t>Bakra Masud mollah's house - Raypur (H/O Mohiruddin Sarkar) Road (Charghat)</t>
  </si>
  <si>
    <t>05-03-2021</t>
  </si>
  <si>
    <t>Mst. Foreda Islam
Laxmipur, Vatapara, Rajpara, Rajshahi.</t>
  </si>
  <si>
    <t>Bonkishor-Puthimari Bazar. Road (Charghat)</t>
  </si>
  <si>
    <t>15-03-2021</t>
  </si>
  <si>
    <t>S.S Builders
Md. Sazid Islam Shimul
Boalia, Rajshahi.</t>
  </si>
  <si>
    <t>Borkatpur Pucca Road (UZR) - Dharmohata farid more (UZR) Road (Charghat)</t>
  </si>
  <si>
    <t>M/S. Tufan Enterprise
Md. Bajlu Rashid
Kalikapur, Birkoya-6205
Bagmara, Rajshahi.</t>
  </si>
  <si>
    <t>Baliadanga Sakhiner more - Gaffarmondols Bot tala Road  (Charghat)</t>
  </si>
  <si>
    <t>11-04-2021</t>
  </si>
  <si>
    <t>Md. Iman Ali, Late: Abdul Zabbar, Damdama, Singra, Natore</t>
  </si>
  <si>
    <t>mdemanali1962@gmail.com</t>
  </si>
  <si>
    <t>Maintenance of Basudebpur Fultola more - Moulbhag Pry. School Road (Charghat)</t>
  </si>
  <si>
    <t>M/S. Umme Romman Enterprise Bulonpur, Post: Rajshahi court,Thana; Rajpara. Dist: Rajshahi</t>
  </si>
  <si>
    <t>Rehabilitation of  Arbab School -Kismot Bogura via Rogunathpur Bottola Road (Durgapur)</t>
  </si>
  <si>
    <t>M/S. Moon Enterprise &amp; M/S. Azizul Traders (JV)</t>
  </si>
  <si>
    <t xml:space="preserve">mmeandmatjv@gmail.com
</t>
  </si>
  <si>
    <t>Rehabilitation of  Maria More R&amp;H - Kaligonj Bazar Road (Durgapur)</t>
  </si>
  <si>
    <t xml:space="preserve"> M/S. Moon Enterprise Kashiadanga, Rajshahi Court, Rajpara, Rajshahi.</t>
  </si>
  <si>
    <t xml:space="preserve">moonenterprise84@gmail.com
</t>
  </si>
  <si>
    <t xml:space="preserve"> M/S. Azizul Traders Horogram Nagarpara, Rajshahi court, Rajpara, Rajshahi</t>
  </si>
  <si>
    <t>Abdullah Traders 146,Terokhsdis, Senanibas, Rajpara Rajshahi Po:6202</t>
  </si>
  <si>
    <t>abdullatraders1972@gmail.com</t>
  </si>
  <si>
    <t>Maintenance of Pachubari Trimohani pucca Road-UNR-8 at Bhabanipur H/O Ismail Hazi Road  (Durgapur)</t>
  </si>
  <si>
    <t>Ekra Enterprise House no. H-152, Sagarpara, Ghoramara-6100, Boalia, Rajahahi.</t>
  </si>
  <si>
    <t>nurul.alam.nov@gmail.com</t>
  </si>
  <si>
    <t>Maintenance of Pananagar Sarkarpara More -Chowbaria Bazar( Ayej More) Road (Durgapur)</t>
  </si>
  <si>
    <t>J. H. Enterprise Chakchapai, Shailgachi, Naogaon Sadar, Naogaon</t>
  </si>
  <si>
    <t>msjhenter8579@gmail.com</t>
  </si>
  <si>
    <t>Maintenance of Raipara Bat tala-Maria Club Road (Durgapur)</t>
  </si>
  <si>
    <t>Maintenancr of Baserer more-Domadi bazer via Joykrisnopur &amp; Sander Nadi (Durgapur)</t>
  </si>
  <si>
    <t xml:space="preserve">M/S. Umma Roman Enterprise, Bulonpur, Rajpara, Rajshahi. </t>
  </si>
  <si>
    <t>Narayanpur Pintur More-H/O Abul Kalam near Guchagram Road  from Ch.00m-850m, [Durgapur]</t>
  </si>
  <si>
    <t>Md. Mozammel Haque, Badalghata, Kushumba, Manda , Naogaon.</t>
  </si>
  <si>
    <t>mozammelhaque566@gmail.com</t>
  </si>
  <si>
    <t>Gourihar karim's House-Parila hat (Paba Thana) Road from Ch.00m-1200m, [Durgapur]</t>
  </si>
  <si>
    <t>M/S. Tiham Enterprise, Baju Bagha , Bagha, Rajshahi.</t>
  </si>
  <si>
    <t>Andua Madrasa-Parila Hat Via Kalupara Village Road from Ch.00m-1000m, [Durgapur]</t>
  </si>
  <si>
    <t>Md. Abdul Quddos, Dakhin Milik Bagha, Bagha, Rajshahi.</t>
  </si>
  <si>
    <t>mdabdulquddussarkar@gmail.com</t>
  </si>
  <si>
    <t>Chowbaria-Kismotmaria (meet at R&amp;H Near Pali) Road from Ch.1700m-3700m, [Durgapur]</t>
  </si>
  <si>
    <t>M/S. Shanjida Construction</t>
  </si>
  <si>
    <t>Kaligonj Bazar - Kaligonj Hat Road from Ch.00m-516m, [Durgapur]</t>
  </si>
  <si>
    <t>S. K  Enterprise</t>
  </si>
  <si>
    <t>skenterprise75@gmail.com</t>
  </si>
  <si>
    <t>Andua Pry. school - Jhaluka pry. School via Community Clinic  [Durgapur]</t>
  </si>
  <si>
    <t>S. S Builders</t>
  </si>
  <si>
    <t>Horirampur - Rasulpur more via Rasulpur Pri. School Road  [Durgapur]</t>
  </si>
  <si>
    <t>M/S. Jaima Enterprise</t>
  </si>
  <si>
    <t>jaimaenterprise2021@gmail.com</t>
  </si>
  <si>
    <t>Chak Krishnapur Khalil's millghar -Dharampur shilalpara pucca Road  [Durgapur]</t>
  </si>
  <si>
    <t>Kuasha  Traders</t>
  </si>
  <si>
    <t>kuashatraders9@gmail.com</t>
  </si>
  <si>
    <t>Brahmapur H/O Moniruddin -Sukandighi H/O Ismail Road via Sarkerpara  [Durgapur]</t>
  </si>
  <si>
    <t>M/S. Afra Enterprise</t>
  </si>
  <si>
    <t>Palsha Pry. School - Basubualia Road  [Durgapur]</t>
  </si>
  <si>
    <t>Rehabilitation of Narayanpur-Gobindapur  [Godagari]</t>
  </si>
  <si>
    <t>Rehabililitation of Sultangong-Amtoli (Godagari)</t>
  </si>
  <si>
    <t>Maintenance of Godagari Amnura-Jolahar Road (Godagari)</t>
  </si>
  <si>
    <t>M/S MNI &amp; Co. Res: Baliapukur, Ghoramara, Rajshahi Off: Gowrhanga, Railgate, Rajshahi</t>
  </si>
  <si>
    <t>mnico966@gmail.com</t>
  </si>
  <si>
    <t>Lashkarhati-Kismat Maldebpur Road (Godagari)</t>
  </si>
  <si>
    <t>M/S Shihab Enterprise NAWABGONJ, GHOSPARA, RAJPARA, RAJSHAHI.</t>
  </si>
  <si>
    <t>Maintenance of Namaz gram-poromananda pur Road(Godagari)</t>
  </si>
  <si>
    <t>Maintenance of Kadamsahar-Dariapur Road (Godagari)</t>
  </si>
  <si>
    <t>S T Enterprise, Shaikh Md. Tanvir Fahim rahman, 240_ Kazihata, Rajpara, rajshahi.</t>
  </si>
  <si>
    <t>titupwd@gmail.com</t>
  </si>
  <si>
    <t>Maintenance of Alakchatra-Kasimbazar Road (Godagari)</t>
  </si>
  <si>
    <t>M/S. Brothers Enterprise</t>
  </si>
  <si>
    <t>brothersenterprise65@gmail.com</t>
  </si>
  <si>
    <t>Pakri UP-Lalitnagar Road (Godagari)</t>
  </si>
  <si>
    <t>Aminul  Enterprise</t>
  </si>
  <si>
    <t>aenterprise.nat@gmail.com</t>
  </si>
  <si>
    <t>Premtoly medical gate – Kurapukur Road  (Godagari)</t>
  </si>
  <si>
    <t>M/S s S Enterprise, Md. Alwar Hassain, Kandivita, Natore.</t>
  </si>
  <si>
    <t>Maintenance of Palasi-Mohammadpur Road (Godagari)</t>
  </si>
  <si>
    <t>F.Rahman enterprise, Md. Golam Sarwar (Babu) 7- Nurjahan Market, Kadirganj, Rajshahi.</t>
  </si>
  <si>
    <t>sawar.egp@gmail.com</t>
  </si>
  <si>
    <t xml:space="preserve">Maintenance of Alokchatra-Laoghata via Alokchatra High school Road (Godagari) </t>
  </si>
  <si>
    <t>M/S Tabassum Enterprise, Md. Abdul Hannan, Shampur, Katakhali, Rajshahi.</t>
  </si>
  <si>
    <t>Maintenance of Risikool-Alokchatra Road  (Godagarif)</t>
  </si>
  <si>
    <t>Md. Monsur Rahman
Laxmipur, Vatapara
Rajjpara, Rajshahi.</t>
  </si>
  <si>
    <t>Godagari Amnura Road-Sonadighi via Habaspur Road  (Godagari)</t>
  </si>
  <si>
    <t>M/S. Jaeda Construction &amp; M/S. Shila Enterprise</t>
  </si>
  <si>
    <t>Damkura GC-Palpur Hat. Road (Godagari)</t>
  </si>
  <si>
    <t>M/s. Jaeda Construction</t>
  </si>
  <si>
    <t xml:space="preserve"> M/S. Shila Enterprise</t>
  </si>
  <si>
    <t>M/S Abdullah Enterprise, Md. Amran Mondol, Baroghoria, Natore.</t>
  </si>
  <si>
    <t>Rehabilitation of Gocha Adorsho mour- Kholagachi Mosque Road  (Mohanpur)</t>
  </si>
  <si>
    <t>Rehabilitation of   Aligonj RHD -Silinda (Paba)</t>
  </si>
  <si>
    <t>Rehabilitation of  Kathalbaria (Harupur) RHD-Alimganj R&amp;H (Paba)</t>
  </si>
  <si>
    <t>M/S Sharon Enterprise, Md. Zamilur Rahman, Durgapur Bazar, Rajshahi.</t>
  </si>
  <si>
    <t>Maintenance of Bhimerdang Graveyeard-Vobanipur Railway Line Road (Paba)</t>
  </si>
  <si>
    <t>M/S Fiza Enterprise, Md. Fasiullah Ansari, 211, Bospara, Ghoramara, Rajshahi.</t>
  </si>
  <si>
    <t>ms.fizaenterprise@gmail.com</t>
  </si>
  <si>
    <t>Maintenance of Beel Nepalpara Trimohoni RHD-Beel Napalpara Badh. Road (Paba)</t>
  </si>
  <si>
    <t>M/S Taohid Enterprise, Md. Alal, 39-Kulupara, Rajshahi Court-6201, Rajshahi.</t>
  </si>
  <si>
    <t>Maintenance of Bindarampur-Partnipara via Rahi R/Gate Road  (Paba)</t>
  </si>
  <si>
    <t>M/S Tufan Enterprise, Md. Bojlu Rashid, Kalikapur, Birkoya, Bagmara, Rajshahi.</t>
  </si>
  <si>
    <t>Maintenance of Modhupur R&amp;H-Muraripur Road  (Paba)</t>
  </si>
  <si>
    <t>Md. Shah Alamgir, Late- Mokbul Hossain, Naimot Nagar, Oktoy More, Chapai Nawabganj.</t>
  </si>
  <si>
    <t>Maintenance of Lonertiker More-Kuthibari Ghat. Road  (Paba)</t>
  </si>
  <si>
    <t>M/S. DolaEnterprise,Jat Amrul , Atrai, Naogaon.</t>
  </si>
  <si>
    <t>msdolaenterprise1971@gmail.com</t>
  </si>
  <si>
    <t>Andharkotha R&amp;H-Kholabona Madrasha Road (Paba)</t>
  </si>
  <si>
    <t>M/S. Paradise Traders Hotel Sukarna Int. (Res.), Samoboy Super Market, 1st Floor, Malopara, Rajshahi,</t>
  </si>
  <si>
    <t>Medbari-Jotrabon via Paickpara Road P (Paba)</t>
  </si>
  <si>
    <t>Bismillah Trading CO. &amp; M/S Rokaiya  Construction (JV), 264-Laxmipur, Bhatapara, Rajsahahi.</t>
  </si>
  <si>
    <t>mrcbtcjv@gmail.com</t>
  </si>
  <si>
    <t>Maintenance of Nawhata- Ramchandrapur UZR Hatgodagari via Gholharia Road from Ch: 00m-2950m Road ID 181724096 Under Paba Upazila Rajshahi District.</t>
  </si>
  <si>
    <t>M/S. Rokaiya Construction Hosuse No: 264, Laxmipur Vatapara, Post: Rajshahi GPO-6000, Thana: Rajpara, Dist: Rajshahi</t>
  </si>
  <si>
    <t>msrokaiyacons.raj@gmail.com</t>
  </si>
  <si>
    <t>Bismilah Treading Co. Grater Road, Bornalir More, Rajshahi</t>
  </si>
  <si>
    <t>mdbazlurr83@gmail.com</t>
  </si>
  <si>
    <t>1. Rehabilitation of Gondogohali Pucca Road - Dhananjoypara Mohanpur from Ch 00m-950m ID 181824035 2. Rehabilitation of RHD Ghospukur - Pirgacha Bazar Via Ramzibanpur from Ch 00m-1900m ID 181824115 3. Rehabilitation of RHD Tarapur - Krisnapur via H/O Tayeb Fakir from Ch 00m-750m ID 181824042 4. Rehabilitation of RHD Tarapur - Baroipara via Kandra from Ch 00m-1025m ID 181824106 Under Puthia Upazila Rajshahi District.</t>
  </si>
  <si>
    <t xml:space="preserve">M/S. A S Construction House No. C-151, Seroil Colony, Ghoramara, Boalia, Rajshahi-6100. Bangladesh </t>
  </si>
  <si>
    <t>01. Rehabilitation of Kartickpara Bazzar R&amp; H to Jasopara Bazzar from Ch 00m-2610m ID 181824112 02. Rehabilitation of Satghospara Bandh - Baje Satghospara River Ghat from Ch 00m-1000m ID 181824053 03.Rehabilitation of RHD Basupara -RHD Hossain Bot tola via Vegar mor Tatulia from Ch 00m-2172m ID 181824015 04. Rehabilitation of Satbaria pucca Road- Kanmaria from Ch 00m-1000m ID 181824028 under Puthia Upazila Rajshahi District.</t>
  </si>
  <si>
    <t>01.Rehabilitation of RHD Tarapur - Shabazpur Bazzar H/O Mahabur from Ch 00m-1000m ID 181824120 02. Rehabilitation of RHD at ShibpurS/O Rubel - Chtragacha UZR from Ch 00m-1500m ID 181824107 03. Rehabilitation of RHD at Bushpukuria - Hatinada UZR from Ch 00m-1670m ID 181824100 Under Puthia Upazila District Rajshahi.</t>
  </si>
  <si>
    <t>Bismillah Borson &amp; Co.
Md. Mamunar Rashid
Daspukur, Rajpara
Rajshahi.</t>
  </si>
  <si>
    <t>Nandipara Govt Pry. Sch. UZR - Satarpara Bazzar Road (Puthia)</t>
  </si>
  <si>
    <t>Md. Abdul Mannan
Late Abdus Satter
Nawhata, Paba,
Rajshahi.</t>
  </si>
  <si>
    <t>mannanegp@gmail.com</t>
  </si>
  <si>
    <t>Pochamaria Bazzar UZR - Kanmaria UNR Road (Puthia)</t>
  </si>
  <si>
    <t>Prapti Enterprisze, Md. Anisur Rahman, 310-Shalbagan, Sopura, Boalia, Rajshahi.</t>
  </si>
  <si>
    <t>Maintenance of RHD Khutipara (pir Saheber Gate) - Chalk Dhadas near Bridge Road (Puthia)</t>
  </si>
  <si>
    <t>M/S Lucky Seven Services, Sumon Hossain, Ashraf;pur, Beggari, Bagha, Rajshahi.</t>
  </si>
  <si>
    <t>mslucky7services2@gmail.com</t>
  </si>
  <si>
    <t>Maintenance of Domdoma UNR - Domdoma Primary School Road  (Puthia)</t>
  </si>
  <si>
    <t>Islam Traders, Singa, Durgapur, Rajshahi.</t>
  </si>
  <si>
    <t>muktadurgapur1012@gmail.com</t>
  </si>
  <si>
    <t xml:space="preserve">Shotto Shenbhag R&amp;H H/O Mustofa - Zeopara Bottola Amirer mor Road </t>
  </si>
  <si>
    <t>Khadija Enterprise</t>
  </si>
  <si>
    <t>khadijaenterprise97@gmail.com</t>
  </si>
  <si>
    <t xml:space="preserve">Jhalmalia Cold Storage - Palpara Kanipara near Jamsed's house. Road </t>
  </si>
  <si>
    <t>M/S ruponty Construction, Md. Khorshed Alam, Chalk Amhati, Natore.</t>
  </si>
  <si>
    <t>rupontycons.nat@gmail.com</t>
  </si>
  <si>
    <t>Maintnance of RHD Gondogohali Eidgah - RHD Dhopapara near karitas Office Road  (Puthia)</t>
  </si>
  <si>
    <t>Rehabilitation of Horidebpur - Valukandor Hat Via Azijpur Bazar Road from Ch 00m-2077m &amp; Ch 2797m-4042m ID 181944021 Under Tanore Upazila District Rajshahi</t>
  </si>
  <si>
    <t>Maintenance of Jumarpara more-Shibrampur  Road (Tanore)</t>
  </si>
  <si>
    <t>M/S. Mishad International A/239, Uposohar, Sopura, Boalia, Rajshahi.</t>
  </si>
  <si>
    <t>mishadinternational75@gmail.com</t>
  </si>
  <si>
    <t>Maintenance of Chanduria Chowkir ghat Bridge to Shilpur (Tanore)</t>
  </si>
  <si>
    <t>Alif Trade Enternational</t>
  </si>
  <si>
    <t>a) Improvement work of Shundulpur Dam - Ghospukur Sluice Gate Road from Ch. 00-920m [Road ID. 181724099]
b) Construction of 02nos Culvert (0.625X0.600m) At Ch. 213 &amp; 250m (Paba)</t>
  </si>
  <si>
    <t>23-03-2021</t>
  </si>
  <si>
    <t>30-09-2021</t>
  </si>
  <si>
    <t>M/s. Raju Enterprise</t>
  </si>
  <si>
    <t>msrajuent1984@gmail.com</t>
  </si>
  <si>
    <t>a) Improvement work of Surjopur Kalur more - Chotto Amgachi via Etaghat GPS Road from Ch. 1000-2000m [Road ID. 181724180]
b) Construction of 1nos Culvert (0.626X0.900m) At Ch. 2210m (Paba)</t>
  </si>
  <si>
    <t>14-03-2021</t>
  </si>
  <si>
    <t>21-09-2021</t>
  </si>
  <si>
    <t>M/s. Chawa Enterprise</t>
  </si>
  <si>
    <t>Improvement work of Sitlai - Gobindhapur via Sitlai Graveyeard Road from Ch. 00-800m (Salvage Cost Tk = 103586.00) [Road ID. 181725020]</t>
  </si>
  <si>
    <t>M/s. Rafi Enterprise</t>
  </si>
  <si>
    <t>Improvement work of Fotepur bottola - Modha  Bausa Road from Ch. 00-350m [Road ID. 181105064] (Bagha)</t>
  </si>
  <si>
    <t>11-03-2021</t>
  </si>
  <si>
    <t>Md. Anisur Rahman</t>
  </si>
  <si>
    <t>Improvement work of Digha H/O Shahidul - Bagatipara Firm up to Bagha Area Road from Ch. 00-540m [Road ID. 181105129] (Bagha)</t>
  </si>
  <si>
    <t>M/s. Shobdo Enterprise</t>
  </si>
  <si>
    <t>a) Improvement work of Alaipur H/O Karim Mondol - Nijam's more via H/O Boro Amirul Road from Ch. 00-450m [Road ID. 181105158]
b) Construction of 1nos Culvert At Ch. 270m (Bagha)</t>
  </si>
  <si>
    <t>M/s. Jaima Traders</t>
  </si>
  <si>
    <t>jaimatrad90@gmail.com</t>
  </si>
  <si>
    <t>Improvement work of Mohadipur H/O Ajer Dhuli - Barsatdiar H/O Anar Road from Ch. 00-500m [Road ID. 181105159] (Bagha)</t>
  </si>
  <si>
    <t>M/s. MRA Sindicate</t>
  </si>
  <si>
    <t>a) Improvement work of Chalk Enayet H/O Abdur Rashid - More of Akkas via Motlem principal Road from Ch. 00-250m (Salvage cost Tk = 1,50,799/=00) [Road ID. 181105165] (Bagha)</t>
  </si>
  <si>
    <t>Md. Gokam Mostofa Khan</t>
  </si>
  <si>
    <t>a) Improvement work of Jhina Jogipara Eidgah more - Rail Gate H/O Amirul Road from Ch. 100-450m [Road ID. 181105146]
b) Construction of 1nos Culvert At Ch. 300m (Bagha)</t>
  </si>
  <si>
    <t>M/S. Jamuna Traders</t>
  </si>
  <si>
    <t>msjamunatraders1975@gmail.com</t>
  </si>
  <si>
    <t>a) Improvement work of Bamondighi - Chalk Jhikra Road from Ch. 500-850m [Road ID. 181254007]
b) Construction of 1nos Culvert At Ch. 825m (Charghat)</t>
  </si>
  <si>
    <t>09-03-2021</t>
  </si>
  <si>
    <t>19-09-2021</t>
  </si>
  <si>
    <t>R A Enterprise</t>
  </si>
  <si>
    <t>Improvement work of Millik Laxmipur (H/O Hatem) - Barbaria (H/O Sahidul) Road from Ch. 700-1050m (Salvage Cost Tk = 510615) [Road ID. 181254023] (Charghat)</t>
  </si>
  <si>
    <t>M/s. Korno Traders &amp; Co.</t>
  </si>
  <si>
    <t>kornotradersandco@gmail.com</t>
  </si>
  <si>
    <t>Improvement work of Bijoir Mirdhapara - Huzarpara bijoir school Road from Ch. 1000-1350m [Road ID. 181254087] (Charghat)</t>
  </si>
  <si>
    <t>08-03-2021</t>
  </si>
  <si>
    <t>Bagha Furniture Mart</t>
  </si>
  <si>
    <t>Improvement work of Sadipur (H/O Ismail) More - Late Kaem H/O Uddin &amp; Kalam  - (H/O Gouhor) Mondir Road from Ch. 00-250m [Road ID. 181254145] (Charghat)</t>
  </si>
  <si>
    <t>Improvement work of Mungli (UZR) (H/O Altaf) - Anupampur Bakra Road from Ch. 00-250m [Road ID. 181254153] (Charghat)</t>
  </si>
  <si>
    <t>M/s. Abir Construction</t>
  </si>
  <si>
    <t>abirconstruction000@gmail.com</t>
  </si>
  <si>
    <t>Improvement work of Kaluahati BC road (Moni Chokidar's more) - H/O Mokkel's more Road from Ch. 00-743m [Road ID. 181254183] (Charghat)</t>
  </si>
  <si>
    <t>16-03-2021</t>
  </si>
  <si>
    <t>27-09-2021</t>
  </si>
  <si>
    <t>Md. Abul Hossain</t>
  </si>
  <si>
    <t>Improvement work of Dakra Suger center - Moksed house Road from Ch. 00-210m [Road ID. 181255102] (Charghat)</t>
  </si>
  <si>
    <t>22-09-2021</t>
  </si>
  <si>
    <t>Improvement work of Jot roghu pucca Road - Shoharab master house Road from Ch. 00-250m [Road ID. 181255116] (Charghat)</t>
  </si>
  <si>
    <t>Improvement work of Talbariya Durgamondir - Southside Biswanath's Pond Road from Ch. 00-250m [Road ID. 181255237] (Charghat)</t>
  </si>
  <si>
    <t>M/s. Shapla Traders</t>
  </si>
  <si>
    <t>Improvement work of Kalabipara Sugarcan Centre - Northside Land of Suruz Road from Ch. 00-560m [Road ID. 181255250] (Charghat)</t>
  </si>
  <si>
    <t>18-03-2021</t>
  </si>
  <si>
    <t>25-09-2021</t>
  </si>
  <si>
    <t>Md. Mosharaf Hossian</t>
  </si>
  <si>
    <t>Improvement work of Baduria Mahatab Road Moinul Prof. House -  H/O Alauddin Road from Ch. 00-360m [Road ID. 181255287] (Charghat)</t>
  </si>
  <si>
    <t>Md. Golam Mostofa Khan</t>
  </si>
  <si>
    <t>Improvement work of Nandangachi Fokirpara H/O Shahadot Mohuri - Westside Gorostan Road from Ch. 00-250m [Road ID. 181255343] (Charghat)</t>
  </si>
  <si>
    <t>ZANITH CONSTRUCTION &amp; DEVELOPMENT</t>
  </si>
  <si>
    <t xml:space="preserve"> a Improvement of Andharain-Mirzapur road Ch. 00-1000m and b Construction of 4 nos. culvert 0.625x0.600m at ch. 107 158 320 &amp; 453 Road ID No. 181345060 under Godagari Upazila Rajshahi District.</t>
  </si>
  <si>
    <t>8-7-2021</t>
  </si>
  <si>
    <t>KHUSHIARA ENTERPRISE</t>
  </si>
  <si>
    <t xml:space="preserve"> Improvement of Arjunpara-Vhadupara road Ch. 00-800m Road ID No. 181345049 under Godagari Upazila Rajshahi District.</t>
  </si>
  <si>
    <t>12-07-2021</t>
  </si>
  <si>
    <t xml:space="preserve">24-01-2022
</t>
  </si>
  <si>
    <t>R.A ENTERPRISE</t>
  </si>
  <si>
    <t xml:space="preserve"> a Improvement of Barshipara-Lalpukur road Ch. 00-1153m and b Construction of 3 nos. culvert 0.625x0.600m at ch. 480 550 &amp; 847 Road ID No. 181344181 under Godagari Upazila Rajshahi District.</t>
  </si>
  <si>
    <t xml:space="preserve">02-01-2022
</t>
  </si>
  <si>
    <t>Ms Abir Construction</t>
  </si>
  <si>
    <t xml:space="preserve"> a Improvement of Chatnipara H/O ebadul-H/O Unus road via Chtnipara R.N.G.P.S road Ch. 400m-1000m and b Construction of 2 nos. culvert 0.625x0.600m at ch. 487 &amp; 730m Road ID No. 181344138 under Godagari Upazila Rajshahi District.</t>
  </si>
  <si>
    <t>AL- NOMAN ENTERPRISE</t>
  </si>
  <si>
    <t>al_nomanenterprise@yahoo.com</t>
  </si>
  <si>
    <t xml:space="preserve"> a Improvement of Digram-Basudebpur Sluice Gate road Ch. 6285m 6900m and b Construction of 2 nos. culvert 0.625x0.600m at ch. 6285 &amp; 6900m Road ID No. 181343001 under Godagari Upazila Rajshahi District.</t>
  </si>
  <si>
    <t>S.S BUILDERS</t>
  </si>
  <si>
    <t xml:space="preserve"> a Improvement of Gobindapur Biswanathpur road Ch. 00m 1000m and b Construction of 7 nos. culvert 0.625x0.600m at ch. 126 425 461 533 757 797 &amp; 974 Road ID No. 181344120 under Godagari Upazila Rajshahi District.</t>
  </si>
  <si>
    <t xml:space="preserve">30-01-2022
</t>
  </si>
  <si>
    <t>M/S Janani Enterprize</t>
  </si>
  <si>
    <t>abdulhamidrunu@gmail.com</t>
  </si>
  <si>
    <t xml:space="preserve"> Improvement of Kamarpara Kobuterpara road Ch. 540-1040m Road ID No. 181344064 under Godagari Upazila Rajshahi District.</t>
  </si>
  <si>
    <t xml:space="preserve">12-07-2021 </t>
  </si>
  <si>
    <t>M/S. M.H. Enterprise</t>
  </si>
  <si>
    <t xml:space="preserve"> a Improvement of Kosia Andharan road Ch. 1000m 1500m and b Construction of 2 nos. culvert 0.625x0.600m at ch. 1251 &amp; 1443m Road ID No. 181344051 under Godagari Upazila Rajshahi District.</t>
  </si>
  <si>
    <t>MRS. PARVIN ALAM</t>
  </si>
  <si>
    <t>mrsparvinalam@gmail.com</t>
  </si>
  <si>
    <t xml:space="preserve"> Improvement of Dibbostholi-Hatbokoil Mundumala at Ch. 875.00m-1750.00m and Construction of 1 nos. culvert 0.625x0.600m at ch. 907m Road ID No. 181945017 under Tanore Upazila Rajshahi District.</t>
  </si>
  <si>
    <t xml:space="preserve">09-01-2022
</t>
  </si>
  <si>
    <t>M.M.RAHMAN</t>
  </si>
  <si>
    <t>m.m.rahman0000@gmail.com</t>
  </si>
  <si>
    <t xml:space="preserve"> Improvement of Billi hat - Rajbari hat road via Bohra at Ch.2740.00m-3460.00m and Construction of 3 nos. culvert 0.625x0.600m at ch. 2810 2915 &amp; 3115m. Road ID No. 181943006 under Tanore Upazila Rajshahi District.</t>
  </si>
  <si>
    <t xml:space="preserve">25-01-2022
</t>
  </si>
  <si>
    <t>M/S. UZZAL TRADERS</t>
  </si>
  <si>
    <t xml:space="preserve"> a Improvement of Shorisakuri N/H of Katab Borobeel via Shalgulipara Waktiapara Mosque road at Ch. 189.00m 470.00m &amp; 700.00m 1410.00m and b Construction of 1 nos. culvert 0.625x0.600m at ch. 1138m Road ID No. 181725085 under Paba Upazila Rajshahi District.</t>
  </si>
  <si>
    <t>MD. ABUL HOSSAIN</t>
  </si>
  <si>
    <t xml:space="preserve"> a Improvement of Goalpara Moglisbari Via hat Khola Road at Ch. 0.00m 3660m and b Construction of 14 Nos. culvert 0.626x0.900m at ch. 45 246 308 508 881 1061 1224 1807 1970 2163 2698 2915 3081 &amp; 3459m Road ID No. 181534011 under Mohanpur Upazila Rajshahi District.</t>
  </si>
  <si>
    <t>M/s Sheyam Enterprise</t>
  </si>
  <si>
    <t>sheyamenterprise77@gmail.com</t>
  </si>
  <si>
    <t xml:space="preserve"> a Improvement of Konabaria Sreepatipara road at Ch. 500-1500m and b Construction of 1 nos. culvert 0.625x0.600m at ch. 1320m Road ID No. 181124006 under Bagmara Upazila Rajshahi District.</t>
  </si>
  <si>
    <t>M/S. TALUKDER ENTERPRISE</t>
  </si>
  <si>
    <t>mdsiddikurr890@gmail.com</t>
  </si>
  <si>
    <t xml:space="preserve"> a Improvement of Madhaimuri-Chalk Mohabbatpur road Ch. 00-1000m and b Construction of 5 nos. culvert 0.625x0.600m at ch. 113 378 557 745 &amp; 875 Road ID No. 181124025 under Bagmara Upazila Rajshahi District.</t>
  </si>
  <si>
    <t xml:space="preserve">M/S. KHAN CONSTRUCTION </t>
  </si>
  <si>
    <t xml:space="preserve"> (a) Improvement of Madila â?? Nardas road Ch. 00-830m and (b) Construction of 4 nos. culvert 0.625x0.600m at ch. 136, 322, 580 &amp; 710m (Road ID No. 181124064) under Bagmara Upazila, Rajshahi District. [ Total Salvage Cost: 2017780.00]</t>
  </si>
  <si>
    <t>M/S. MONOARA ENTERPRISE</t>
  </si>
  <si>
    <t xml:space="preserve"> Improvement of Nardash â?? Pania road Ch. 1148.00 â?? 2130m (Road ID No. 181124090) under Bagmara Upazila, Rajshahi District. [Total Salvage Cost: 2371204.00]</t>
  </si>
  <si>
    <t>Uzzal chaul kall</t>
  </si>
  <si>
    <t>uzzalchaualkall988@gmail.com</t>
  </si>
  <si>
    <t xml:space="preserve"> (a) Improvement of Toktopara â?? Goaloara Ch. 00-1650m and (b) Construction of 4 nos. culvert 0.625x0.600m at ch. 920, 1270, 1379 &amp; 1625m (Road ID No. 181125012) under Bagmara Upazila, Rajshahi District.</t>
  </si>
  <si>
    <t xml:space="preserve"> Improvement of Chuniapara H/O Naresh-Natun Pukur Road from Ch. 0.00m-300m Road ID No. 181315095 under Durgapur Upazila Rajshahi District.</t>
  </si>
  <si>
    <t>M/S A JALIL ENTERPRISE</t>
  </si>
  <si>
    <t xml:space="preserve"> Improvement of Chowbari Kismotmari meet at R &amp; H near Pali at Ch. 600m-1100m. and Construction of 1 nos. culvert 0.625x0.600m at ch. 720m. Road ID No. 181314011 IRIDP-3/RJS/DW-39 under Durgapur Upazila Rajshahi District.</t>
  </si>
  <si>
    <t>M/S. TIHAM ENTERPRISE</t>
  </si>
  <si>
    <t xml:space="preserve"> Improvement of Gonokoir More Mongalpur road Ch. 2500m-3000m. and Construction of 2 nos. culvert 0.625x0.600m at ch. 2650 &amp; 2975m. Road ID No. 181314014 under Durgapur Upazila Rajshahi District.</t>
  </si>
  <si>
    <t>M/S Jarin Enterprise</t>
  </si>
  <si>
    <t xml:space="preserve"> Improvement of Chowpukuria Junglipara Sardarpara Road from Ch. 2000m-2500m. Road ID No. 181314019 IRIDP-3/RJS/DW-41 under Durgapur Upazila Rajshahi District.</t>
  </si>
  <si>
    <t>M/S. Mamun Traders</t>
  </si>
  <si>
    <t xml:space="preserve"> Improvement of Boroil School Tebaria End at Puthia Taherpur R&amp;H Road Ch. 300m-800m. and Construction of 2 nos. culvert 0.625x0.600m at ch. 314 &amp; 398m. Road ID No. 181314023 under Durgapur Upazila Rajshahi District.</t>
  </si>
  <si>
    <t>M/S Shikha Enterprise</t>
  </si>
  <si>
    <t>ms.shikha.naogaon@gmail.com</t>
  </si>
  <si>
    <t xml:space="preserve"> Improvement of Solakuri Bridge St. UNR/52 Kasimpur Bhedrapara Road from Ch. 0.00m-500m. and Construction of 1 nos. culvert 0.625x0.600m at ch. 197m. Road ID No. 181314035 under Durgapur Upazila Rajshahi District.</t>
  </si>
  <si>
    <t>Md. Muktar Hossain</t>
  </si>
  <si>
    <t xml:space="preserve"> Improvement of Badoil UZR Taherpur via Boroil Pry. School Road from Ch. 3400m-3900m. Road ID No. 181314048 under Durgapur Upazila Rajshahi District.</t>
  </si>
  <si>
    <t>16-07-2021</t>
  </si>
  <si>
    <t>Mahabub Construction</t>
  </si>
  <si>
    <t>mahabub.construction@gmail.com</t>
  </si>
  <si>
    <t xml:space="preserve"> Improvement of Uzankholshi Bazar Taherpur via Boroil Pry. School Road Ch. 0.00m-500m. Road ID No. 181314051 under Durgapur Upazila Rajshahi District.</t>
  </si>
  <si>
    <t xml:space="preserve">07-02-2022
</t>
  </si>
  <si>
    <t>RAZY AND ASSOCIATE</t>
  </si>
  <si>
    <t xml:space="preserve"> Improvement of Choirkhoir - Salbari road at Ch. 700.00m-1100.00m and Construction of 2nos. culvert 0.625x0.600m at ch. 917 &amp; 985m Road ID No. 181944007 under Tanore Upazila Rajshahi District.</t>
  </si>
  <si>
    <t>07-01-2022</t>
  </si>
  <si>
    <t>Rangamati</t>
  </si>
  <si>
    <t>U.T.Mong Maddampara Banderban</t>
  </si>
  <si>
    <t>Construction of 69m RCC Girder Bridge at Ugalchari on Bhaichari  Upazila HQ-Ugalchari via Bottali Bazar Road at ch.4+970km.Under Bhaichari Upazila.</t>
  </si>
  <si>
    <t>CHT II</t>
  </si>
  <si>
    <t>17-12-2018</t>
  </si>
  <si>
    <t>Protection of Boundary Wall of XEN Office LGED Rangamati Package No. W-CHTII-RANG-F-BUILD/02 under Sadar Upazila District Rangamati</t>
  </si>
  <si>
    <t>18.11.2019</t>
  </si>
  <si>
    <t xml:space="preserve">25.11.20 </t>
  </si>
  <si>
    <t>M/S Shaleha Enterprise</t>
  </si>
  <si>
    <t>jahangir121973@yahoo.com</t>
  </si>
  <si>
    <t>Development of Kalapakuzza Union (Mahilla)-Mainimukh growth center road Ch. 755-1750m,ID No. 484583002</t>
  </si>
  <si>
    <t>RIDPCHT-2</t>
  </si>
  <si>
    <t>22.02.2016</t>
  </si>
  <si>
    <t xml:space="preserve">  30-11-2018</t>
  </si>
  <si>
    <t>Mr U.T Mong, Bandarban sadar,Bandarban.</t>
  </si>
  <si>
    <t>Construction of 140.00m long RCC Girder Bridge on Kalapakuzza Union(Mahilla) -Mainimukh growth center Road at ch. 3520m.
ID No: 484583002</t>
  </si>
  <si>
    <t xml:space="preserve">13.09.2017    </t>
  </si>
  <si>
    <t xml:space="preserve"> 30-06-20</t>
  </si>
  <si>
    <t>M/S. Nipa Enterprise-&amp; S. Ananta. (JV)  R.F Classic Point (1st Floor), 8, Katalgonj Road (Beside Oli Kha Mosque), Chawkbazar, Chittagong</t>
  </si>
  <si>
    <t>nipaandanantajv@gmail.com</t>
  </si>
  <si>
    <t>Construction of 105.00m long PC Girder Bridge on Kalapakuzza Union(Mahilla) -Mainimukh growth center Road at ch.2045m.
ID No: 484583002</t>
  </si>
  <si>
    <t>09.08.2018</t>
  </si>
  <si>
    <t xml:space="preserve"> 04-06-20 </t>
  </si>
  <si>
    <t>S. Ananta Bikash Tripura, Milonpur, Sadar Khagrachari, Khagrachari.</t>
  </si>
  <si>
    <t>M/S. U.M Traders. Majerbasti, Sadar, Rangamati.</t>
  </si>
  <si>
    <t>ms_umtraders13@yahoo.com</t>
  </si>
  <si>
    <t xml:space="preserve">Development of Kalapakuzza Union (Mahilla)-Mainimukh growth center road Ch. 1750-3294m, ID No. 484583002
</t>
  </si>
  <si>
    <t>10.04.2018</t>
  </si>
  <si>
    <t xml:space="preserve">   30-06-20 </t>
  </si>
  <si>
    <t xml:space="preserve">S. Ananta Bikash Tripura
 Melon pur Khagrachari
</t>
  </si>
  <si>
    <t>Construction of 84.00m long RCC Girder Bridge NOKsobil Canal on Mainimukh -Forest office to Durchari Bazar road Ch.9+054 km, ID No. 484582004</t>
  </si>
  <si>
    <t xml:space="preserve"> 09-06-20</t>
  </si>
  <si>
    <t>M/S. Nipa Enterprise - MNS (JV), R.F Classic Point (1st Floor), 8, Katalgonj Road (Beside Oli Kha Mosque), Chawkbazar, Chittagong</t>
  </si>
  <si>
    <t>nipaandnoorsyndicatejv@gmail.com</t>
  </si>
  <si>
    <t xml:space="preserve">Construction of 105.00m long PC Girder Bridge on Marishya bazar-Durchari bazar road  at ch.10170m ID No: 484072003
</t>
  </si>
  <si>
    <t xml:space="preserve">  31-12-20</t>
  </si>
  <si>
    <t>M/S. Rip Enterprise , Naran Khaya  Khagrachari Sadar , Khagrachari</t>
  </si>
  <si>
    <t>Development of Jurachari H/Q-Shilchari G.C. road (Ch.5030m  to 7700m), Effective Length =2260.00m;  ID No: 484472002</t>
  </si>
  <si>
    <t>.07/03/2018</t>
  </si>
  <si>
    <t xml:space="preserve">  25-05-2019</t>
  </si>
  <si>
    <t xml:space="preserve">Development of Jurachari H/Q-Shilchari G.C. road (Ch.7700 m to 9200m), Effective Length =1440.00m; ID No: 484472002
</t>
  </si>
  <si>
    <t xml:space="preserve">  30-06-20</t>
  </si>
  <si>
    <t>M/S. Rip Enterprise Naran Khaya  Khagrachari Sadar Khagrachari</t>
  </si>
  <si>
    <t xml:space="preserve">Development of Rajasthali H/Q-Khansama para road (To words Bagmara GC) Ch.3710 to 6710m, Effective Length-3000m.
ID No. 484782001 </t>
  </si>
  <si>
    <t xml:space="preserve"> 30-11-19</t>
  </si>
  <si>
    <t xml:space="preserve">Rehabilitation  of Baraghonia Market-Debotachari bazar via Tanchangapara road.Ch.1300-4100m,ID No.48436 3003
</t>
  </si>
  <si>
    <t xml:space="preserve">Mr. U.T. Mong . Moddam Para , Bandar Ban </t>
  </si>
  <si>
    <t>Rehabilitation of Marishya Bazar-Durchari Bazar Road from Ch 2025-4500m Effective Length-2475m Road ID 484072003 under Baghaichari Upazila District: Rangamati</t>
  </si>
  <si>
    <t>24.10.2018</t>
  </si>
  <si>
    <t xml:space="preserve">      31-12-2020</t>
  </si>
  <si>
    <t>Mr.U.T.Mong. Maddampara, Bandarban</t>
  </si>
  <si>
    <t xml:space="preserve">Improvement of Kharikhong to Zamchup via Kuramara Road Ch.1200.00-3040m Effective Length1795.00m </t>
  </si>
  <si>
    <t>.03-03-21</t>
  </si>
  <si>
    <t>SS-MM Traders, Baitush Shara , Old Bus Station, Rangamati</t>
  </si>
  <si>
    <t>ssmmtraders@gmail.com</t>
  </si>
  <si>
    <t>Rehabilitation of Kawkhali H/Q - Ghagra Bazar GC Road from Ch 7000-9600m under        Upazila Kawkhali. District-Rangamati Road ID No. 484252002 2.Rehabilitation of Kawkhali H/Q-Ghagra Bazar GC Road from Ch 8729-9242m under Upazila Kawkhali. District-Rangamati Road ID No. 484252002</t>
  </si>
  <si>
    <t>.29.07.2020</t>
  </si>
  <si>
    <t>M/s. S S Traders, Baitush Sharaf Complex, Old Bus Stand, Post Office- Rangamati, Post Code- 4500, District- Rangamati.</t>
  </si>
  <si>
    <t>mssstraders82@gmail.com</t>
  </si>
  <si>
    <t>M/S M.M Traders, Bandarban Bazar,Bandarban</t>
  </si>
  <si>
    <t xml:space="preserve">Dipan Talukder, Art Council Colony, Tabalchari, Rangamati  </t>
  </si>
  <si>
    <t>dipontalukdar191@gmail.com</t>
  </si>
  <si>
    <t>Construction of Museum at Juraichari under Conservation of Historical Sites and construction of Muktijuddha Museum Project(CHSMMP) under Jurachari Upazila District: Rangamati</t>
  </si>
  <si>
    <t>14.03.2019</t>
  </si>
  <si>
    <t xml:space="preserve"> 25-11-20</t>
  </si>
  <si>
    <t>M/S. Miraz Enterprise</t>
  </si>
  <si>
    <t>mirazenterprise11@gmail.com</t>
  </si>
  <si>
    <t xml:space="preserve">Construction of Muktijuddha Memorial  Museum at Baghaichari under Rangamati District: </t>
  </si>
  <si>
    <t xml:space="preserve">  31-01-21</t>
  </si>
  <si>
    <t>M/S.Protiva Foundation.</t>
  </si>
  <si>
    <t>protivaegp@gmail.com</t>
  </si>
  <si>
    <t xml:space="preserve">Construction of Muktijuddha Memorial  Museum at Kawkhali  under Rangamati District: </t>
  </si>
  <si>
    <t>26.11.2019</t>
  </si>
  <si>
    <t xml:space="preserve"> 12-02-21</t>
  </si>
  <si>
    <t>Dewan &amp; Co
Rukui Chowdhury Para
Khagrachari</t>
  </si>
  <si>
    <t>co.anddewan@gmail.com</t>
  </si>
  <si>
    <t>Construction of Muktijuddho Memorial Museum at Barkal Upazila Under Rangamati Dist.</t>
  </si>
  <si>
    <t>12.10.2020</t>
  </si>
  <si>
    <t>30-11-20</t>
  </si>
  <si>
    <t>M/S. Selim &amp; Brothers
Baitush Sharaf Mosque Road Arambag, Khagrachari.</t>
  </si>
  <si>
    <t>Construction Of Upazila Muktijuddha Complex at Kaptai Upazila Rangamati</t>
  </si>
  <si>
    <t>.05-08-2020</t>
  </si>
  <si>
    <t>M/S. S.S. Traders
Baitush Sharaf Complex, Old Bus Station, Rangamati Sadar, Rangamati</t>
  </si>
  <si>
    <t>Construction of Public Toilet at besides R&amp;H Baraichari GC Road via UTDC &amp;   Hospital Road Under Kaptai Upazila Dist Rangamati</t>
  </si>
  <si>
    <t>22.12.20</t>
  </si>
  <si>
    <t>M/S. Miraz Enterprise.West Hatimara,73 No Nanacrom Para, Rangamati</t>
  </si>
  <si>
    <t>Construction of RCC U-Box Drain of R&amp;H Baraichari GC Road UTDC &amp; Hospital Road at Ch. 325m 505m 640m 700m &amp; 714m Under Kaptai Upazila Dist Rangamati</t>
  </si>
  <si>
    <t>M/S. Nissan. Traders
Khanka Market, Bandarban Bazar, Sadar, Bandarban</t>
  </si>
  <si>
    <t>ms.nissantraders61@gmail.com</t>
  </si>
  <si>
    <t xml:space="preserve">Construction of RCC U-Drain of R&amp;H Baraichari GC Road UTDC &amp; Hospital Road at Ch. 525-981m 675m &amp; 955m Effective Length792.00m Under Kaptai Upazila Dist Rangamati </t>
  </si>
  <si>
    <t>22.06.21</t>
  </si>
  <si>
    <t>M/S. Janani  Enterprise, Modal Town, Baghaichari, Rangamati</t>
  </si>
  <si>
    <t>ms.jananienterprise247@gmail.com</t>
  </si>
  <si>
    <t xml:space="preserve">Improvement of R &amp; H Barichari GC Road via UTDC &amp; Hospital Road at Ch. 00-1000m Under Kaptai Upazila. Dist Rangamati.
</t>
  </si>
  <si>
    <t>Md. Eyar Rasul. M/S. Rasul Brothers. Khatal Tali, Rangamati</t>
  </si>
  <si>
    <t>eyarrasul1967@yahoo.com</t>
  </si>
  <si>
    <t xml:space="preserve">Emergency Repair &amp; Renovation of Rangamati DPEO </t>
  </si>
  <si>
    <t>28/07/2020</t>
  </si>
  <si>
    <t>.04-11-20</t>
  </si>
  <si>
    <t>M/S. Salim &amp; Brothers. Khagrachari.</t>
  </si>
  <si>
    <t>Construction of 96.0m Long PSC Girder Bridge over Para khal on Islambadi Village Barishal Road at Ch 922m Road ID 484585011 Upazila Langadu District Rangamati</t>
  </si>
  <si>
    <t>.05-04-2021</t>
  </si>
  <si>
    <t>S.Ananta Bikash Tripura, Khagrachari Sadar, Khagrachari</t>
  </si>
  <si>
    <t xml:space="preserve">Improvement  of Jibtali GC-Kaptai R&amp;H  Via Kakartkal Road (Ch 00 0-000K-3+200km )  Effective Length=3200m ID 484872001 Upazila Sadar, District Rangamati. </t>
  </si>
  <si>
    <t>DDRRIP-3 HD</t>
  </si>
  <si>
    <t>13.11.2019</t>
  </si>
  <si>
    <t>20.11.2020</t>
  </si>
  <si>
    <t>M/S. Nipa Enterprise</t>
  </si>
  <si>
    <t xml:space="preserve">Development  of Mainimukh GC-Durchari Bazar (GC) Road (Longadu Part) (Ch 8+500-10+400km) Effective Length=1900m ID 484582004 Upazila Sadar, District Rangamati. </t>
  </si>
  <si>
    <t>24.07.2019</t>
  </si>
  <si>
    <t xml:space="preserve">Development  of Durchari Bazar GC- Karallya Chari Bazar GC Road  (Ch. 4+800 km-6+700Km )  Effective Length=1+813km. ID No-  484072005 Upazila Sadar, District Rangamati. </t>
  </si>
  <si>
    <t xml:space="preserve">Development  of Bangalhalia R&amp;H –Longadu R&amp;H Via Nailka Chari  Road  (Ch6+010 km-9+654 Km )  Effective Length=3.644m. ID No-  484783002 Upazila Rajosthali, District Rangamati. </t>
  </si>
  <si>
    <t>20.08.2019</t>
  </si>
  <si>
    <t>20-10-2020</t>
  </si>
  <si>
    <t xml:space="preserve"> S. Ananta Bikash Tripura - M/s. Rangamati Traders (JV) , Milonpur, Khagrachari Sadar, Khagrachari</t>
  </si>
  <si>
    <t>sabtmht2019@gmail.com</t>
  </si>
  <si>
    <t>Construction of 96.00m Long PC Girder Bridge with 48.00m via duct on BDR Sector HQ to Awlad Azar via Jhagrabil Road at Ch. 1.24Km ID No 484874015 Under Sadar Upazila Dist Rangamati.</t>
  </si>
  <si>
    <t>M/s. Rangamati Traders, K K Roy Road, Rajbari Area, Hotel al moba,Rangamati Sadar, Rangamati</t>
  </si>
  <si>
    <t>ms_rangamatitraders@yahoo.com</t>
  </si>
  <si>
    <t>UT.Mong Moddam para, Bandarban.</t>
  </si>
  <si>
    <t>Construction of 57.00m RCC Girder bridge on Bangchari R&amp;H road-Awlad Bazar GC road at ch. 1.20m .</t>
  </si>
  <si>
    <t>15-02-2021</t>
  </si>
  <si>
    <t xml:space="preserve">U.T Mong, Maddayam Para, Bandarban  </t>
  </si>
  <si>
    <t>Rehabilitation of Chairy Bazar R&amp;H-Laxmichari HQ via Barmachari (Kawkhali Part) Road Ch.00m-3600m) Effective Length-3600m .</t>
  </si>
  <si>
    <t>.03-03-2021</t>
  </si>
  <si>
    <t xml:space="preserve">Rehabilitation of Chairy Bazar R&amp;H-Laxmichari HQ via Barmachari (Kawkhali Part) Road Ch.3600m-6800m) Effective Length-3154m </t>
  </si>
  <si>
    <t>.10-03-2021</t>
  </si>
  <si>
    <t xml:space="preserve">S. Ananta Bikash Tripura  </t>
  </si>
  <si>
    <t xml:space="preserve">Rehabilitation of Chairy Bazar R&amp;H-Laxmichari HQ via Barmachari (Kawkhali Part) Road Ch.6800m-10500m) Effective Length-3612m . </t>
  </si>
  <si>
    <t>29-03-2020</t>
  </si>
  <si>
    <t>.04-03-2021</t>
  </si>
  <si>
    <t>M/s. Rangamati Traders - Mayadhan Chakma(JV), Hotel al moba , Rangamati Sadar , Rangamati</t>
  </si>
  <si>
    <t>rangamati.mayadhan2020@gmail.com</t>
  </si>
  <si>
    <t xml:space="preserve">Rehabilitationof Rangamati Upazila HQ-Kaptai R&amp;H via Baradam road Ch.00m-5000m Effective Length 5000m ID No- 484872002.               
</t>
  </si>
  <si>
    <t>16-05-2021</t>
  </si>
  <si>
    <t xml:space="preserve">Mayadhan Chakma , Ghagra, Kawkhali, Rangamati </t>
  </si>
  <si>
    <t>mayadhan1967@yahoo.com</t>
  </si>
  <si>
    <t xml:space="preserve">Rehabilitation of Rangamati Upazila HQ-Kaptai R&amp;H via Baradam road Ch. 5000m-10000m Effective length 3711m ID No- 484872002.        </t>
  </si>
  <si>
    <t>20-05-2021</t>
  </si>
  <si>
    <t xml:space="preserve">Rehabilitation of Rangamati Upazila HQ-Kaptai R&amp;H via Baradam road Ch. 5000m-10000m Effective length 3711m ID No- 484872002.         </t>
  </si>
  <si>
    <t xml:space="preserve">Rehabilitation of Rangamati Upazila HQ-Kaptai R&amp;H via Baradam road Ch. 5000m-10000m Effective length 3711m ID No- 484872002.     </t>
  </si>
  <si>
    <t>Construction of Rehabilitation of Kawkhali HQ-Laxmichari HQ via Barmachari Road under Kawkhali Upazila. Ch. 00m-4575m Effective Length 4575m ID No- 484252004.</t>
  </si>
  <si>
    <t>13-05-2021</t>
  </si>
  <si>
    <t>M/S. Rangamati Traders - Mayadhan Chakma (JV). Rangamati, Hotel al moba , Rangamati Sadar , Rangamati</t>
  </si>
  <si>
    <t>Development of Road from R&amp;H to West Dewanpara Development of Kangalchari RM -Sabekhong UPC via Dewanpara road Ch. 2000m-5500m Effective length 3500m ID No- 484753004.</t>
  </si>
  <si>
    <t>M/s. Rangamati Traders-S. Ananta Bikash Tripura (JV), K K Roy Road, Rajbari Area, Hotel al moba,Rangamati Sadar, Rangamati</t>
  </si>
  <si>
    <t>rangamatianantajv@gmail.com</t>
  </si>
  <si>
    <t xml:space="preserve">Rehabilitation of Rangamati Upazila HQ-Kaptai R&amp;H via Baradam road. Ch.10000m-18116m Effective Length 5234m ID No 484872002 </t>
  </si>
  <si>
    <t>.09-05-2021</t>
  </si>
  <si>
    <t xml:space="preserve">Rehabilitation of Marishya Bazar GC-Durachari Bazar GC road. Ch. 4500m-10230m Effective length 5623m ID No 484072003 </t>
  </si>
  <si>
    <t>.03-08-2021</t>
  </si>
  <si>
    <t>ST-HE, Baitush Sharaf Complex, Rangamati Sadar, Rangamati.</t>
  </si>
  <si>
    <t>sthegroup1@gmail.com</t>
  </si>
  <si>
    <t xml:space="preserve">Construction of 48.00m Long RCC Girder Bridge on Upazilla sadar- Tabalchari R &amp; H Road at ch. 5200m ID No 484872002.                            </t>
  </si>
  <si>
    <t>.05-07-2021</t>
  </si>
  <si>
    <t xml:space="preserve">Construction of 48.00m Long RCC Girder Bridge on Upazilla sadar- Tabalchari R &amp; H Road at ch. 5200m ID No 484872002.                           </t>
  </si>
  <si>
    <t>M/S HENAENTERPRISE, 1 No Patharghata, Reserve Bazar, Rangamati Sadar, Rangamati.</t>
  </si>
  <si>
    <t>mshenaenterprise@gmail.com</t>
  </si>
  <si>
    <t xml:space="preserve">Construction of 48.00m Long RCC Girder Bridge on Upazilla sadar- Tabalchari R &amp; H Road at ch. 5200m ID No 484872002.                    </t>
  </si>
  <si>
    <t>Mahrum Traders - REPL - MH (JV),   K K Roy Road, Rajbari Area, Hotel al moba,Rangamati Sadar, Rangamati</t>
  </si>
  <si>
    <t>mtreplmh@gmail.com</t>
  </si>
  <si>
    <t xml:space="preserve">Rehabilitation of Longadu HQ- Mainy Mukh GC Road. Ch.3085 - 5000m Effective length 2912m ID No 484582001 </t>
  </si>
  <si>
    <t>Ms. Mahrum Traders, Nangelpara, Burighat, Naniarchar,Rangamati.</t>
  </si>
  <si>
    <t>anupamchakmaripan@gmail.com</t>
  </si>
  <si>
    <t>RS Traders, IDEB Road, Kathaltoli, Rangamati .</t>
  </si>
  <si>
    <t>tradersrs6@gmail.com</t>
  </si>
  <si>
    <t xml:space="preserve"> Construction of Protection Work of XEN Rangamati Office Road &amp; Boundary Wall .</t>
  </si>
  <si>
    <t>.09-06-21</t>
  </si>
  <si>
    <t xml:space="preserve">M/s. U M TradersAnanda Bihar Area, Rangamati Sadar, Rangamati </t>
  </si>
  <si>
    <t>Construction of Two 2 Storied Rural Market Building With 04 Storied Foundation in Rajasthali Bazar Under Rajasthali Upazila Dist.- Rangamati</t>
  </si>
  <si>
    <t>Construction of 48.00m Long RCC Girder Bridge on Rajasthali H/Q-Bagmara GC Via Khansama Para Road at Ch. 10200m ID No 484782001</t>
  </si>
  <si>
    <t>31/2/22</t>
  </si>
  <si>
    <t>MDC - MT (JV)  Hotel al moba,Rangamati Sadar, Rangamati</t>
  </si>
  <si>
    <t>mdc.mt2021@gmail.com</t>
  </si>
  <si>
    <t>Development of Attrakchara UPC Islamabad R&amp;H Road at the Shop of Jalil PC-Sonai Market via the H/O Barek Chowkider Road Ch 1000-2000m Effective Length 987.00 ID No. 484585011</t>
  </si>
  <si>
    <t xml:space="preserve">Mayadhan Chakma Ghagra, Kawkhali, Rangamati </t>
  </si>
  <si>
    <t>M/s. Rangamati Traders
  K K Roy Road, Rajbari Area, Hotel al moba,Rangamati Sadar, Rangamati</t>
  </si>
  <si>
    <t xml:space="preserve">  ms_rangamatitraders@yahoo.com</t>
  </si>
  <si>
    <t>Construction of Two 2 Storied Rural Market Building With 04 Storied Foundation in Kolapakunjo Bazar Under Langadu Upazila Dist.- Rangamati</t>
  </si>
  <si>
    <t>M/S. Nipa Enterprise - MNS (JV)R.F Classic Point (1st Floor), 8, Katalgonj Road (Beside Oli Kha Mosque), Chawkbazar, Chittagong</t>
  </si>
  <si>
    <t xml:space="preserve">  nipanoorjv@gmail.com</t>
  </si>
  <si>
    <t>Construction of 40.00m Long PC Girder Bridge on Marishya Bazar GC-Durachari Bazar GC road. at Ch. 1419m ID No 484072003</t>
  </si>
  <si>
    <t>M/S. Nipa EnterpriseR.F Classic Point (1st Floor), 8, Katalgonj Road (Beside Oli Kha Mosque), Chawkbazar, Chittagong</t>
  </si>
  <si>
    <t>M/S. Noor SyndicateSattar Chamber (1st Floor), 52, Katalgonj, Panchlaish, Chittagong.</t>
  </si>
  <si>
    <t>Md. Jasim UddinHose No-66,Shutki Patti, Rijarb Bazar,Post Office -Rangamati. Upazilla-Rangamati Sadar, Post Code- 4500.Districts-Rangamati</t>
  </si>
  <si>
    <t>mdjasimuddin074@gmail.com</t>
  </si>
  <si>
    <t>Periodic Maintenance of Upazila H/Q-Ugolchari via Bottoli Bazar Road from Ch. 00m-900mRoad ID 484073020 Baghaichari Package No-01</t>
  </si>
  <si>
    <t>M/S Safa EnterpMember Para, Word No-08, Bandarban Municipality, Bandarban.</t>
  </si>
  <si>
    <t>Periodic Maintenance of Upazila H/Q - Karengatali GC via Masterpara Baribindhu Ghat &amp; Rupakary UPC Road from Ch. 00m-5500m Road ID 484072007 Baghaichari Package No-02</t>
  </si>
  <si>
    <t xml:space="preserve">M/s. Byagio EnterpriseBetbunia, Kawkhali, Rangamati </t>
  </si>
  <si>
    <t xml:space="preserve">  ms_byagioenterprise1976@yahoo.com</t>
  </si>
  <si>
    <t>Rehabilitation of Kawkhali H/Q- Ghagra Bazar GC road from Ch. 6000m-7000mRoad ID 484252002 Kaukhali Package No-03</t>
  </si>
  <si>
    <t>M/S Ananta Bikash ChakmaRajmoni Para, 102 No Rangapani, Post Office -Rangamati, Post Code-4500,District-Rangamati.</t>
  </si>
  <si>
    <t>msanantabikashchakma@gmail.com</t>
  </si>
  <si>
    <t>Periodic Maintenance of Nallia Chari-Dabua road from Ch. 00m-1915m Road ID 484254003 Kaukhali Package No-04</t>
  </si>
  <si>
    <t>M/S HENAENTERPRISE1 No Patharghata, Reserve Bazar, Rangamati Sadar, Rangamati.</t>
  </si>
  <si>
    <t xml:space="preserve">  mshenaenterprise@gmail.com</t>
  </si>
  <si>
    <t>Rehabilitation of 2nos 1.5mX1.5m RCC Box Culvert on Nallia Chari-Dabua road at Ch. 1265m &amp; 1560mRoad ID 484254003 Kaukhali Package No-05</t>
  </si>
  <si>
    <t>M/S Kyasuimong EnterpriseTarabania,Post Office- Betbunia, Post Code-4511, Upazilla- Kawkhali, District- Rangamati.</t>
  </si>
  <si>
    <t>kyasuimong@gmail.com</t>
  </si>
  <si>
    <t>Rehabilitation of 1nos 2mX2m and 1 nos 0.9mX1.95m RCC Box Culvert on Powa Para Bara Dolu via Maggyama Chara road at Ch. 1200m &amp; 1500m Road ID 484254008 Kaukhali Package No-06</t>
  </si>
  <si>
    <t>Ms Kazi Enterprise R P 10 Kacha Bazar Lain,Reserve Bazar,Post Office- Rangamati,Post Code- 4500, District- Rangamati.</t>
  </si>
  <si>
    <t>kabirmdhumayun82@gmail.com</t>
  </si>
  <si>
    <t>Rehabilitation of 3nos 2.0mX1.5m RCC Box Culvert at Ch. 200m500m &amp; 700m and 100m RCC Retaining wall at Ch. 1450m &amp; 1700m on Bangchari R&amp; H road- Awlad Bazar GC road Road ID 484364020 Kaptai Package No-09</t>
  </si>
  <si>
    <t>Rehabilitation of 1nos 4.5mX4.5m RCC Box Culvert of Rajosthali HQ-Sheelchari Bazar Road at Ch. 1720mRoad ID 484783003 Rajstholi Package-10</t>
  </si>
  <si>
    <t xml:space="preserve">M/s. New RoseMajerbasti, Tabalchari,Ramgamati Sadar, Rangamati. </t>
  </si>
  <si>
    <t>ms_newrose@yahoo.com</t>
  </si>
  <si>
    <t>Periodic Maintenance of Burighat GC-Ghilachari GC road from Ch. 1650-9450m Road ID 484752001 Naniarchor Package No-11</t>
  </si>
  <si>
    <t>Goldie RoyRoy Bahadur Sarak, Rangamati Sadar-4500</t>
  </si>
  <si>
    <t xml:space="preserve">  trishnim06@gmail.com</t>
  </si>
  <si>
    <t>Periodic Maintenance of Juraichari H/Q- Shilchari G.C Road from Ch. 00m-2000m Road ID 484472002 Jurachari Package No-12</t>
  </si>
  <si>
    <t>M/S. Selim &amp; BrothersBaitush Sharaf Mosque Road, Arambag, Khagrachari.</t>
  </si>
  <si>
    <t>Construction of 96.00m Long RCC Bridge on sadar Upazila HQ-Kaptai R&amp;H via Baradam Road at Ch. 6490m ID No 484872002</t>
  </si>
  <si>
    <t>ST-HE (JV)
Baitush Sharaf Complex, Rangamati Sadar, Rangamati.</t>
  </si>
  <si>
    <t>Construction of 48.00m Long RCC Bridge on sadar Upazila HQ-Kaptai R&amp;H via Baradam Road at Ch.10740m ID No 484872002</t>
  </si>
  <si>
    <t>M/s. S S TradersBaitush Sharaf Complex, Old Bus Stand, Post Office- Rangamati, Post Code- 4500, District- Rangamati.</t>
  </si>
  <si>
    <t>Construction of 115.00m Long RCC Bridge on Rangamati Upazila Sadar-Tabalchari R&amp;H Road at Ch.1083m ID No 484872003</t>
  </si>
  <si>
    <t>Suvrangkar ChakmaContractor Para, Rangamati Sadar, Rangamati</t>
  </si>
  <si>
    <t>Construction of 72.00m Long PC Girder Bridge with 20m Slab on Rajasthali H/Q-Bagmara GC via Khansama para Road. at Ch. 1230m ID No 484782001</t>
  </si>
  <si>
    <t>Modern Structures- Priti jv Vill: Durchari, Thana: Baghaichari, Dis: Rangamati</t>
  </si>
  <si>
    <t>modernstructures.pritijv@gmail.com</t>
  </si>
  <si>
    <t>Construction of Two 2 Storied Rural Market Building With 04 Storied Foundation in Mahilla Bazar Under Baghaichari Upazila Dist.- Rangamati</t>
  </si>
  <si>
    <t>CRMID</t>
  </si>
  <si>
    <t>House No:15/4, Level: 5, Mirpur Road, Shyamoli , Thana : Adabor, Dhaka-1207,</t>
  </si>
  <si>
    <t xml:space="preserve"> msmodernstructureltd.bd@gmail.com</t>
  </si>
  <si>
    <t>Kharachari Sadar</t>
  </si>
  <si>
    <t>ms.pritienterpries21@yahoo.com</t>
  </si>
  <si>
    <t xml:space="preserve"> Maddam Para, Bandarban</t>
  </si>
  <si>
    <t>Remaining Estimate for Construction of 210.00m long PC Girder Bridge on Jurachari H/Q-Shilchari G.C. road at ch. 5970m; ID No:484472002</t>
  </si>
  <si>
    <t>Rangpur</t>
  </si>
  <si>
    <t xml:space="preserve">Md. Moyenuddin Bashi Ltd &amp; Md. Khairul Kabir Rana (JV) Kamal Kachana, Rangpur.                            Mob :01712-175254 </t>
  </si>
  <si>
    <t>mmbashikkrjv@gmail.com</t>
  </si>
  <si>
    <t>1.Improvement of Lalbag GC Vimergar to Bhendabari GC via Ranipukur GC &amp; Shukurerhat GC road at Ch00m-19164m under Upazila Mithapukur. Dist Rangpur. Road ID 185582001Total Cost of Salvage Materials Tk. 3554377.00 (TID: 331762) Package : CW-18a/ RCIP/RNG</t>
  </si>
  <si>
    <t xml:space="preserve">Md. Moyenuddin Bashi Ltd  HOUSE-08, FLAT-F4, ROAD-13(NEW), DHANMONDI, DHAKA-1209                                 Mob. 01711-861874                      </t>
  </si>
  <si>
    <t xml:space="preserve">Md. Khairul Kabir Rana                            SMC Road, guptapara, Rangpur.                                                   Mob :01712-175254                         </t>
  </si>
  <si>
    <t>M/S. Taj Manjil. Kamal Kachan, Rangpur                        Mob :01715-016999</t>
  </si>
  <si>
    <t>benzu7799@gmail.com</t>
  </si>
  <si>
    <t>1.Improvement of Dhaperhat G C - Chatra GC Road at Ch3000m- 6964m under Pirganj Upazila Dist- Rangpur. Road ID 185762001 (TID : 331763)  2.Improvement of Tukuria hat-Tukuria UP office via Dudiyabari Road at Ch00m-3200mUnder Upazila - Pirgonj Dist. Rangpur.Road ID185763011  3.Improvement of Chowdharani GC - Shatibari RHD Road Pirgacha portion at Ch00m -5795m Under Upazila - Pirgacha Dist. Rangpur. Road ID 185732006Total Cost of Salvage Materials Tk. 2013948.00</t>
  </si>
  <si>
    <t>17.11.2019</t>
  </si>
  <si>
    <t>15.01.2021</t>
  </si>
  <si>
    <t xml:space="preserve">1.Improvement of Nagerhat GC-Padagonj hat via Arunneshaghat Road at Ch00m -8720m under Upazila- Badargonj District - Rangpur. Road ID185033011                                                                            2.Improvement of Gangachara UZHQ - Sharaibazar via Gajaghanta GC Road at Ch 00m - 13200m under Upazila - Gangachara District - Rangpur. Road ID 185272005Total Cost of Salvage Materials Tk. 3343407.00 (TID : 331764)  </t>
  </si>
  <si>
    <t xml:space="preserve">Saykatenter-Alamgirzahan Ekorchali, Taraganj, Rangpur                                  Mob.01740-556651 </t>
  </si>
  <si>
    <t>saykat.azahan@gmail.com</t>
  </si>
  <si>
    <t xml:space="preserve">Const. of 60m long RCC Girder Bridge over Mora Tista river on Haragach UP office-Nazirdha via Akotar Bazar road at Ch. 1500m under Kaunia Upazila, District: Rangpur [Road ID: 185423015] </t>
  </si>
  <si>
    <t>18.01.2018</t>
  </si>
  <si>
    <t>saykatenterprise73@gmail.com</t>
  </si>
  <si>
    <t xml:space="preserve">MD. ALAMGIR ZAHAN    POTAZIA CHAKRABATI PARA, POTAZIA-6770, SHAJADPUR, SIRAJGANJ. Mob : 01711053997                                   </t>
  </si>
  <si>
    <t xml:space="preserve">PPL-QC (JV),                            52, Sattar Mansion, Panchalish Chittagoan,               Mob. 01819-300000 </t>
  </si>
  <si>
    <t>pplqcjv@yahoo.com</t>
  </si>
  <si>
    <t xml:space="preserve">Construction of 301m long PSC Girder Bridge at Nundaha Ghat over the river Kartoa at Ch. 4500m on Chatra GC to Gillabari Ghat via Nischintobati Primary School road under Upazila Pirganj District Rangpur [Road ID 185764034]. </t>
  </si>
  <si>
    <t>03.05.2018</t>
  </si>
  <si>
    <t xml:space="preserve">Purakaushal Projukti Ltd.                                                 House # C-10, Road # 4 Banasree, Rampura, Dhaka-1219     Mob.01819-269499           </t>
  </si>
  <si>
    <t xml:space="preserve">M/S Quashem Construction                   52, Katalgonj, Panchlaish, Chittagong.   Mob. 01819-620531                </t>
  </si>
  <si>
    <t>Construction of 294m long PSC Girder Bridge over the river Kartoa at Ch. 1500m on Joyntapur Ghat Gopinathpur road under Pirganj Upazila District Rangpur [Road ID 185765034]</t>
  </si>
  <si>
    <t>29.05.2018</t>
  </si>
  <si>
    <t xml:space="preserve">Md. Khairul Kabir Rana, SMC Road, Guptapara, Rangpur.                                        Mob.01712-175254 </t>
  </si>
  <si>
    <t xml:space="preserve">Construction of 96m long PSC Girder Bridge over Ghaghat river at Gapalganj Ghat on Jaigir Hat-Pirgacha via Balar Hat road at Ch.13365m under Mithapukur Upazila, District: Rangpur [Road ID: 185582006] </t>
  </si>
  <si>
    <t>17.04.2019</t>
  </si>
  <si>
    <t>M/S. Kanon Enterprise Parbatipur Upasahar Rangpur                           Mob: 01750-955130</t>
  </si>
  <si>
    <t>mskanonenterprise@gmail.com</t>
  </si>
  <si>
    <t xml:space="preserve">Construction of Two 2 Storied Rural Market Building With 04 Storied Foundation in Tambolpur Bholanath Hat Under Pirgachha Upazila Dist.- Rangpur. </t>
  </si>
  <si>
    <t>CRIMIDP</t>
  </si>
  <si>
    <t>M/S. Shitol &amp; Tahity (JV) Kamal Kachna, Rangpur  Mob: 01670-712345</t>
  </si>
  <si>
    <t xml:space="preserve">Construction of Two 2 Storied Rural Market Building With 04 Storied Foundation in Tapa Modhupur Hat Under Kaunia Upazila Dist.- Rangpur. 
</t>
  </si>
  <si>
    <t xml:space="preserve">M/S SHITAL ENTERPRISE     House # 147, Road # 3, Kamal Kachna, Sadar, Rangpur.    Mob : 01713017485      </t>
  </si>
  <si>
    <t>shitalentp018@gmail.com</t>
  </si>
  <si>
    <t xml:space="preserve">M/S. Tahity Enterprise             Purbo Shalbon, Rangpur.        Mob : 01715249444                            </t>
  </si>
  <si>
    <t>maraufsarkar@gmail.com</t>
  </si>
  <si>
    <t>M/S. R/S. Enterprise Chuadanga Sadar, Chuadanga.                           Mob: 01711-359167</t>
  </si>
  <si>
    <t xml:space="preserve">Construction of Two 2 Storied Rural Market Building With 04 Storied Foundation in Muchir Hat Under Badarganj Upazila Dist.- Rangpur. </t>
  </si>
  <si>
    <t xml:space="preserve">PCL-MOIN(JV)           Tetultola, Alamnagar, Rangpur.                        Mob: 01792-586999 </t>
  </si>
  <si>
    <t>pclmoin2020jv@gmail.com</t>
  </si>
  <si>
    <t>Construction of Two 2 Storied Rural Market Building With 04 Storied Foundation in Lahirir Hat Under Sadar Upazila Dist.- Rangpur.</t>
  </si>
  <si>
    <t>parvez2171@gmail.com</t>
  </si>
  <si>
    <t xml:space="preserve">S.M A. Moin                                                   Thakurgaon Road, Thakurgaon Sadar, Thakurgaon                               Mob.01717-290610        </t>
  </si>
  <si>
    <t>sma.moin2013@gmail.com</t>
  </si>
  <si>
    <t>M/S. Zerin Enterprise Bogura.</t>
  </si>
  <si>
    <t xml:space="preserve">Construction of Two 2 Storied Rural Market Building With 04 Storied Foundation in Baluya Hat Under Pirganj Upazila Dist.- Rangpur.  </t>
  </si>
  <si>
    <t>M/S. K M Abu Bakar College Road, Kurigram Sadar, Kurigram</t>
  </si>
  <si>
    <t xml:space="preserve">Construction of Two 2 Storied Rural Market Building With 04 Storied Foundation in Balar Hat Under Mithapukur Upazila Dist.- Rangpur. </t>
  </si>
  <si>
    <t>M/S. Ranga Coonstruction. Dhap Shimul Bag, Rangpur.</t>
  </si>
  <si>
    <t>Construction of Two 2 Storied Rural Market Building With 04 Storied Foundation in Bhangagora Hat Under Gangachhara Upazila Dist.- Rangpur</t>
  </si>
  <si>
    <t>M/S. Belal Construction Kaliganj, Kurigram               Mob: 017189-59577</t>
  </si>
  <si>
    <t>belalhossain.mbc74@gmail.com</t>
  </si>
  <si>
    <t xml:space="preserve">1.Improvement of Road from Mithapukur Dholar bazaar to Vobanipur R &amp; H via Aziz house Road Ch.00-1268m. 2. Improvement of Road from NHW at Kashaipur Girls School -Faridpur via Musapur Road Ch.400-1261m. </t>
  </si>
  <si>
    <t>Md. Toufiqure Rahman, Pirganj, Rangpur.                     Mob : 01719-207235</t>
  </si>
  <si>
    <t xml:space="preserve">  toufikur.rahman@yahoo.com</t>
  </si>
  <si>
    <t>Part -1 Construction of RCC Drain at Road Side NHW Shatibari Girls School - Khatali via Khatali Primary School from Shatibari College to H/O Sindhubormon Culvert. Durgapur Union Drain starting Ch. 00m at College boundary wall N/W corner &amp; finish at Ch. 353m Culvert. Effective Length279.00 Part-2 Construction of 0.750mx0.750m size RCC Type U-Drain at NHW Shatibari Girls School - Khatali via Khatali Primary School for RCC drain of Shatibari College to H/O Sindhubormon Culvert. Durgapur Union. Ch. 205m of RCC drain 1 Nos.Part-3 Construction of RCC drain at Road Side Mithapukur Upazila H/Q Post office to Latifpur UP office Mithapukur Dholar Bazar to Mithapukur Post office at Durgapur union. Drain starting Ch. 00mm at Shop of Bideshi Store &amp; Finish at Ch. 430m at Mithapukur Post office Effective Length430.00m.Part-4 Construction of 0.750mx0.750m size RCC type U-drain at Mithapukur Upazila H/Q Post office to Latifpur UP office for RCC Drain of Dholar Bazar to Mithapukur Post office at Durgapur union. Ch.100m &amp; Ch.430m of RCC Drain 2 Nos.[LTM]</t>
  </si>
  <si>
    <t>M/S Shihab Enterprise    Mob : 01719-128821</t>
  </si>
  <si>
    <t>shihabenterprise17@gmail.com</t>
  </si>
  <si>
    <t xml:space="preserve">1. Construction of Public Toilet at Shatibari new Cattle hat under Mithapukur Upazila Dist Rangpur 2. Construction of Public Toilet at Mithapukur Woman Hostel under Mithapukur Upazila Dist Rangpur </t>
  </si>
  <si>
    <t>M/S. Md. Tajul Islam  Mob : 01712-207524</t>
  </si>
  <si>
    <t>tajulislam9106@gmail.com</t>
  </si>
  <si>
    <t xml:space="preserve">Construction of 1x3.00x2.5 RCC Box Culvert at Mushapukur Dakhil Madrasha- Faridpur Sluice Gate Road at Ch.400m under Mithapukur Upazila Dist Rangpur Road ID No- 185584217 </t>
  </si>
  <si>
    <t>30.04.2020</t>
  </si>
  <si>
    <t>M/S Hajera Enterprise    Mob: 01719-204263</t>
  </si>
  <si>
    <t xml:space="preserve">  mshajeraenterprise929@gmail.com</t>
  </si>
  <si>
    <t xml:space="preserve">Improvement of Mithapukur T&amp;T - Dulhapur BC Road at Ch.00-1600m under Mithapukur Upazila Dist Rangpur Road ID No- 185584214 </t>
  </si>
  <si>
    <t>Golden Construction, Taraganj, Rangpur        Mob:0-1712-933450</t>
  </si>
  <si>
    <t>golden3450@gmail.com</t>
  </si>
  <si>
    <t xml:space="preserve">Improvement of BRAC Office-NHW via Shushils house Road at Ch . 00-1054m. Salvage Cost-Tk.1348981.00 </t>
  </si>
  <si>
    <t>24/04/2019</t>
  </si>
  <si>
    <t>M/S RS Trading                        Mob : 01712-581116</t>
  </si>
  <si>
    <t>1997ruhul@gmail.com</t>
  </si>
  <si>
    <t>1.Construction of RCC Drain on Doulatpur near Podobabu house -Thanamore Road at Ch.915-1225m Under Taraganj Upazilla Dist. Rangpur Road ID No-185924018 2.Construction of RCC Drain on NHW Puranchowpoti -Taraganj GC Road at Ch.50-625m Under Taraganj Upazilla Dist. Rangpur Road ID No-185922008 3.Construction of RCC Drain on Taraganj GC -Burirhat GC Road at Ch.25-96m Under Taraganj Upazilla Dist. Rangpur Road ID No-185922004 4.Construction of RCC Drain on Upazila H/Q Live Stock more road at Ch.10-230m Under Taraganj Upazilla Dist. Rangpur Road ID No-185924028</t>
  </si>
  <si>
    <t xml:space="preserve">1.Improvement of Cold Store R&amp;H -Anantopur Road at Ch.00-482m.b Construction of 4 nos 0.625 x 0.600m size Drainage Culvert U-Drain on the same road at Ch.120m 218m 364m &amp; 391m Under Taraganj Upazilla Dist. Rangpur Road ID No-185925005 2. Improvement of NHW Cold storage- UZR Beltoli Road at Ch.00-450m Under Taraganj Upazilla Dist. Rangpur.Road ID No-185925059 </t>
  </si>
  <si>
    <t>M/S. Rabiul Islam, Gobindoganj, Gaibandha.              Mob: 01767-421907</t>
  </si>
  <si>
    <t>msrabiul77@gmail.com</t>
  </si>
  <si>
    <t>Improvement of Shushils house-NHW via Bangalipur House of Abdus Mohuri Road at Ch.00-1357m Under Taraganj Upazilla Dist. Rangpur</t>
  </si>
  <si>
    <t>M/S. Belal Construction Kaliganj, Kurigram             Mob: 017189-59577</t>
  </si>
  <si>
    <t xml:space="preserve">Improvement of Pallirhat to Chowdhurirhat Road at Ch . 2860-4860m. </t>
  </si>
  <si>
    <t>29/05/2019</t>
  </si>
  <si>
    <t>Modern Construction                    Mob: 01556-306910</t>
  </si>
  <si>
    <t>enamul6395@gmail.com</t>
  </si>
  <si>
    <t>Construction of 2x3.00x2.5m RCC Double vent Box Culvert on Singimari Ghat - Burirhat GC via Gangachara GC Road Ch.4080.00m under Gangachara Upazila Dist Rangpur Road ID No-185272009 [410223]</t>
  </si>
  <si>
    <t>M/S. Md. Tajul Islam                 Mob : 01712-207524</t>
  </si>
  <si>
    <t>Construction of 1 RCC Drain at Gangachara Bazar GC at Ch. 00-710m 2 RCC Drain at Baraibari Bazar at Ch. 00-438m &amp; 3 RCC Drain with Slab at Rajbollob Bazar to Rajballob Central Jame Mosque at Ch. 00-201m under Gangachara Upazila Dist Rangpur. [410222]</t>
  </si>
  <si>
    <t>Md Anamul Haque        Mob :01933-511522</t>
  </si>
  <si>
    <t>mdanamulhaquesarker@gmail.com</t>
  </si>
  <si>
    <t>Construction of Betgari Shahpara Bus Stand - Langolerhat via Faruk shah House BC road Ch. 00m-1025m under Gangachara Upazila Dist Rangpur Road ID No-185275138 [410221]</t>
  </si>
  <si>
    <t>Md. Shoheb Hossain Mona, Gaibandha.      Mob:01712-259869</t>
  </si>
  <si>
    <t xml:space="preserve">  hshoheb@gmail.com</t>
  </si>
  <si>
    <t>Improvement of Road by BC from Kaunia Rail way station bazar H/O Liakot - Razendro bazar R&amp;H via Godai GPS at Ch.00-2215m Under Kaunia Upazila DistRangpur Road ID185424056</t>
  </si>
  <si>
    <t>M/S. Tahity Enterprise,                          Kamal Kachna, Rangpur.                              Mob :01715-249444</t>
  </si>
  <si>
    <t>Improvement of Road by BC from Kalirhat Indrarpar Mofizar Chattal via Prokash Chandro House up to Razendro Bazar road Ch. 00-2850m Under Kaunia Upazila Dist Rangpur Road ID 185424030.</t>
  </si>
  <si>
    <t>05/01/021</t>
  </si>
  <si>
    <t>M/S. Ranga Construction Dhap. Shimul Bag, Rangpur</t>
  </si>
  <si>
    <t xml:space="preserve">Improvement of KauniaTaltala Tapamadhupur UP Office via Kalihat road UNR at Ch.2100-4130m Under Kaunia Upazila Dist. RangpurRoad ID No-185423008 </t>
  </si>
  <si>
    <t>03.02.21</t>
  </si>
  <si>
    <t>M/S. Oshan Enterprise Sirajganj.                                                         Mob :01713-258031</t>
  </si>
  <si>
    <t>khairselim@yahoo.com</t>
  </si>
  <si>
    <t xml:space="preserve"> Construction of Remaining Work of 3 Storied Multipurpose Auditorium at Rangpur PTI (TID:316434) (18-19/W11.1)</t>
  </si>
  <si>
    <t>Md. Zahidul Islam, Pirganj, Rangpur                            Mob :01730-999399</t>
  </si>
  <si>
    <t>mzislam73@yahoo.com</t>
  </si>
  <si>
    <t xml:space="preserve"> Repair &amp; Renovation of Rangpur PTI. (TID:388908) (19-20/W11.009)</t>
  </si>
  <si>
    <t xml:space="preserve">M/S. Suvro &amp; Sukla     Alam Nagar, Rangpur                          Mob :01716-307350 </t>
  </si>
  <si>
    <t>bharatprosad@gmail.com</t>
  </si>
  <si>
    <t xml:space="preserve"> Repair and Renovation of Divisional Deputy Director Office Rangpur (TID: 412539) (19-20/W7.03)</t>
  </si>
  <si>
    <t>M/S. S.S Construction       Jummapara, Rangpur.              Mob :01712-230400</t>
  </si>
  <si>
    <t>ssconstruction167@gmail.com</t>
  </si>
  <si>
    <t xml:space="preserve"> Repair of Rangpur PTI for Systematic English Training Course.  (TID: 472717) (19-20/W11-029)</t>
  </si>
  <si>
    <t xml:space="preserve">TM-RC-PE (JV)                           Asrotpur, Modern more, Cadet College Gate, Rangpur.                 Mob: 01712-315850 </t>
  </si>
  <si>
    <t xml:space="preserve">  tmrcpejv@gmail.com</t>
  </si>
  <si>
    <t>Construction of Boundary Wall at Rangpur Regional Station in Pirganj Upazila of Rangpur District under The Project Infrastructure Development and Strengthening of Bangladesh Institution of Research and Training on Applied Nutrition (BIRTAN).</t>
  </si>
  <si>
    <t>BIRTAN</t>
  </si>
  <si>
    <t>20.12.15</t>
  </si>
  <si>
    <t>30.05.17   (HOPE)</t>
  </si>
  <si>
    <t xml:space="preserve">M/S. TAZ MONZIL Prop. Yeamin Rasul Chowdhury House # 179/4, G. L Roy Road # 01 Kamal Khachna P.O.-Rangpur-5400 Dist.-Rangpur. Mob: 01715016999 </t>
  </si>
  <si>
    <t>M/S. Ranga Construction         Dhap, Shimulbag, Rangpur     Mob: 01727-797728</t>
  </si>
  <si>
    <t>arranga74@gmail.com</t>
  </si>
  <si>
    <t xml:space="preserve">M / S Prince Enterprise Asrotpur, Modernmore, Cadet College Gate, Rangpur  Mob : 01712315850 </t>
  </si>
  <si>
    <t>msprinceenterprise@gmail.com</t>
  </si>
  <si>
    <t xml:space="preserve">Joy Enterprise &amp; Zahidul Islam (JV)                             Mob : 01730-999399 </t>
  </si>
  <si>
    <t>joymzi@yahoo.com</t>
  </si>
  <si>
    <t>Construction of 3-Storied (6-Storied Foundation) Office Building at Rangpur Regional Station in Pirganj Upazila of Rangpur District under The Project Infrastructure Development and Strengthening of Bangladesh Institution of Research and Training on Applied Nutrition (BIRTAN).</t>
  </si>
  <si>
    <t>27.10.15</t>
  </si>
  <si>
    <t>31.12.17</t>
  </si>
  <si>
    <t xml:space="preserve">M/S. Joy Enterprise                  Fathepur, Pirgonj, Rangpur      Mob: 01730200850 </t>
  </si>
  <si>
    <t>zahidulislam1973@gmail.com</t>
  </si>
  <si>
    <t xml:space="preserve">Md. Zahidul Islam, Kishorgari, Pirgonj, Rangpur, Bangladesh Mob: 01730999399 </t>
  </si>
  <si>
    <t>Mim Const. Boraigram, Nator.                                       Mob.07723-56057</t>
  </si>
  <si>
    <t>Bmimconstruction78@yahoo.com</t>
  </si>
  <si>
    <t>Construction of 3-Storied Training &amp; Dormitory Building with 6-Storied Foundation at Rangpur Regional Station in Pirganj Upazila of Rangpur District under The Project "Infrastructure Development and Strengthening of Bangladesh Institution of Research and Training on Applied Nutrition (BIRTAN)."</t>
  </si>
  <si>
    <t>16.02.16</t>
  </si>
  <si>
    <t>16.09.17</t>
  </si>
  <si>
    <t>Md. Moshiar Rahman Malopara, Rajshahi.                              Mob.0-1818-317406</t>
  </si>
  <si>
    <t xml:space="preserve">  l.mrc.bd@gmail.com</t>
  </si>
  <si>
    <t>Earth filling work of BIRTAN Regional Station in Pirganj Upazila at Rangpur District under The Project "Infrastructure Development and Strengthening of Bangladesh Institution of Research and Training on Applied Nutrition (BIRTAN)."</t>
  </si>
  <si>
    <t>17.07.18</t>
  </si>
  <si>
    <t>Mondol Traders Pirganj, Rangpur.                                       Mob.0-1829-404320</t>
  </si>
  <si>
    <t>msmondaltraders75@gmail.com</t>
  </si>
  <si>
    <t>Construction of Main Gate at BIRTAN Regional Centre at Pirganj Upazila in Rangpur District under The Project Infrastructure Development and Strengthening of Bangladesh Institution of Research and Training on Applied Nutrition BIRTAN. [Pirganj]</t>
  </si>
  <si>
    <t>M/S. Al-Riad Construction             Mob.0-1789-311111</t>
  </si>
  <si>
    <t>riad2161@gmail.com</t>
  </si>
  <si>
    <t>Construction of The Internal Approach road under BIRTAN Pirganj, Rangpur.</t>
  </si>
  <si>
    <t>M/S. Rumi Construction   Mob.01712-511198</t>
  </si>
  <si>
    <t>Construction of Guard Shed Garage cum Workshop Tube Well and Drainage at BIRTAN Regional Centre at Pirganj Upazila in Rangpur District</t>
  </si>
  <si>
    <t>28.11.19</t>
  </si>
  <si>
    <t>M/S. MA Construction   Mob.</t>
  </si>
  <si>
    <t>Arboriculture Works of BIRTAN Project at Pirganj Upazila, Dist : Rangpur</t>
  </si>
  <si>
    <t>10.07.20</t>
  </si>
  <si>
    <t>Mst. Anju Ara Dhap Chiklivata Kukrul Road, Rangpur.                                                             Mob.0-1718-324951</t>
  </si>
  <si>
    <t>mstanjuara76@gmail.com</t>
  </si>
  <si>
    <t>Construction of Muktijuddho Memorial for conservation of Muktijuddho Historical place at Bhutmara under Shahidbag Union.KAUNIA</t>
  </si>
  <si>
    <t xml:space="preserve">MSS Engineering &amp; Construction, Tajhat, Rangpur.                              Mob. 01740-141001 </t>
  </si>
  <si>
    <t>mssengconstruction@gmail.com</t>
  </si>
  <si>
    <t xml:space="preserve">Construction of DolaparaMadhurampur &amp; Alampur Union Muktijuddho Memorial at Upazila-Taraganj District-Rangpur. </t>
  </si>
  <si>
    <t>M/S. Mehedi Enterprise. Rangpur.                                        Mob.01767-426341</t>
  </si>
  <si>
    <t>mehedienterprize1975@gmail.com</t>
  </si>
  <si>
    <t>Construction of Muktijuddho Memorial at Town Hall under Rangpur Sadar upazila District-Rangpur. (TID : 408601)</t>
  </si>
  <si>
    <t>M/S. Soukhin Traders, Modern More, Sadar, Rangpur.                                 Mob.0-1717-718042</t>
  </si>
  <si>
    <t>shoukhintraders07@gmail.com</t>
  </si>
  <si>
    <t xml:space="preserve">Construction of Muktijuddho Memorial at Pairaband Village under Mithapukur upazila Distric-tRangpur.(TID:408602) </t>
  </si>
  <si>
    <t>M/S. Northern Techno Trade, 20, Eskaton Road, Gardenia, Flat-A/12, Dhaka.                         01919-316764</t>
  </si>
  <si>
    <t>northan_technotrade@yahoo.com</t>
  </si>
  <si>
    <t>Construction for Pirganj Farmers Service Center under the project" farmers service center and technology transfer at Union level" under Pirganj Upazila, District: Rangpur</t>
  </si>
  <si>
    <t>FSCIT</t>
  </si>
  <si>
    <t>27.02.17</t>
  </si>
  <si>
    <t>M/S. Taj Monjil G.L Roy Road Kamal Kachna, Rangpur            Mob.01715-016999</t>
  </si>
  <si>
    <t>Costruction of 1 (One) Storied Rajendrapur and Mahiganj Union Bhumi Office Building with 2(Two) Stroied foundation in Rangpur-S Upazila of  Rangpur District under "Construction of Town and Union Land Office across the Country" Project.</t>
  </si>
  <si>
    <t>22.11.2017</t>
  </si>
  <si>
    <t>24.09.2018</t>
  </si>
  <si>
    <t>Md. Hafizur Rahman Burirhat, Rangpur                         Mob.01716-828831</t>
  </si>
  <si>
    <t>mhrahman3158@gmail.com</t>
  </si>
  <si>
    <t>Costruction of 1 (One) Storied Haragach and Mirbag/Kursha Union Bhumi Office Building with 2(Two) Stroied foundation in Kaunia Upazila  of  Rangpur District under "Construction of Town and Union Land Office across the Country" Project.</t>
  </si>
  <si>
    <t>03.12.2017</t>
  </si>
  <si>
    <t xml:space="preserve">Md. Khairul Kabir Rana, S.M.C Guptapara, Rangpur                   Mob.0-1712175254 </t>
  </si>
  <si>
    <t>Costruction of 1 (One) Storied Pirganj Union (Poura) and Shibpur Union Bhumi Office Building with 2(Two) Stroied foundation in Pirganj Upazila of  Rangpur District under "Construction of Town and Union Land Office across the Country" Project. (TID:132943)</t>
  </si>
  <si>
    <t>18.01.18</t>
  </si>
  <si>
    <t>25.12.2018</t>
  </si>
  <si>
    <t>Costruction of 1 (One) Storied Shatibari and Ranipukur Union Bhumi Office Building with 2 (Two) Stroied foundation in Mithapukur Upazila  of  Rangpur District under "Construction of Town and Union Land Office across the Country" Project. (TID:132944)</t>
  </si>
  <si>
    <t>30.01.2018</t>
  </si>
  <si>
    <t>02.12.2018</t>
  </si>
  <si>
    <t>M/S. Rashida Builder's    Mob.01716-060306</t>
  </si>
  <si>
    <t>msrashidabuildersrangpur@gmail.com</t>
  </si>
  <si>
    <t xml:space="preserve">Costruction of 1 (One) Storied Betgari and Borobil Union Bhumi Office Building with 2 (Two) Stroied foundation in Gangachara Upazila  of  Rangpur District under "Construction of Town and Union Land Office across the Country" Project. </t>
  </si>
  <si>
    <t>M/S. Saera Construction Munshipara, Rangpur   Mob.01819-687530</t>
  </si>
  <si>
    <t>mssaeraconstruction@gmail.com</t>
  </si>
  <si>
    <t>Construction of One 01 Storied Union Land Office Building with Two 02 Storied foundation at 1. Kallani &amp; 2.Parul at Pirgacha Upazila in Rangpur District under Construction of Town and Union Land Office across the Country Project. (TID :357768)</t>
  </si>
  <si>
    <t>M/S. Rumi Consruction, Pirganj, Rangpur                        Mob.01712-511198</t>
  </si>
  <si>
    <t>Construction of One 01 Storied Union Land Office Building with Two 02 Storied foundation at 1. Shyamganj &amp; 2.Kursha at Taraganj Upazila in Rangpur District under Construction of Town and Union Land Office across the Country Project.  (TID : 357769)</t>
  </si>
  <si>
    <t>M/S. Zinia Traders Gangachara, Rangpur                Mob.01756-491486</t>
  </si>
  <si>
    <t>msziniatraders@gmail.com</t>
  </si>
  <si>
    <t>Construction of One 01 Storied Union Land Office Building with Two 02 Storied foundation at Badarganj Poura at Badarganj Upazila in Rangpur District under Construction of Town and Union Land Office across the Country Project. (TID : 357770)</t>
  </si>
  <si>
    <t>M/S. Rezwanul Haque, Badarganj, Rangpur            Mob.01717-303785</t>
  </si>
  <si>
    <t>rezwanul750@gmail.com</t>
  </si>
  <si>
    <t>Construction of Boundary Wall Gate and Approach Road for a Rajendrapur &amp; Mahigonj union Bhumi Office under Sadar Upazila b Haragach &amp; Mirbag-Kursha union Bhumi Office under Kaunia Upazila of Rangpur District under Construction of Town and Union Land Office across the Country Project. (TID : 373731)</t>
  </si>
  <si>
    <t xml:space="preserve">M/S. Tarita Enterprise Kamal Kachna, Rangpur           Mob.01715-249444 </t>
  </si>
  <si>
    <t>taritaenterprise95@gmail.com</t>
  </si>
  <si>
    <t>Construction of 1 one storied Haragach Bhumi Office Building with 2 two storied foundation in Kaunia Upazila of Rangpur District under Construction of Town and Union Land Office across the Country Project. (TID : 413497)</t>
  </si>
  <si>
    <t xml:space="preserve">Md. Khairul Kabir RanaS.M.C Road Guptapara, Rangpur              01712-175254 </t>
  </si>
  <si>
    <t xml:space="preserve">  khairulkabir07@gmail.com</t>
  </si>
  <si>
    <t>Construction of 54.00m Long RCC Girder Bridge over Manosh River on Pirgacha UZHQ-Pawtana GC Road at Ch. 6046km under Pirgacha Upazila Dist. Rangpur. Road ID No -185732002 Package: PD/CLBUURP/W-343 (TID: 305350)</t>
  </si>
  <si>
    <t>Alam Construction, Ghoramara, Rajshahi.                 01716-007536</t>
  </si>
  <si>
    <t>alamcon66@yahoo.com</t>
  </si>
  <si>
    <t>Construction of Upazila Muktijadha Complex Bhaban at Kaunia Upazila Under Rangpur District. [Kaunia]</t>
  </si>
  <si>
    <t>UPMCB</t>
  </si>
  <si>
    <t>05.04.16</t>
  </si>
  <si>
    <t>11.04.17</t>
  </si>
  <si>
    <t xml:space="preserve">TM-RC-PE (JV) Asratpur Modern More Rangpur.                 01712-315850 </t>
  </si>
  <si>
    <t>tmrcpejv@gmail.com</t>
  </si>
  <si>
    <t>Construction of Upazila Muktijadha Complex Bhaban at Mithapukur Upazila Under Rangpur District. [Mithapukur]</t>
  </si>
  <si>
    <t>21.04.16</t>
  </si>
  <si>
    <t>15.06.19</t>
  </si>
  <si>
    <t xml:space="preserve">OH-MN &amp; AR                            New Senpara, rangpur                    01711-435652 </t>
  </si>
  <si>
    <t xml:space="preserve">  ohmnar16@gmail.com</t>
  </si>
  <si>
    <t>Costruction of Upazila  Muktijudha Complex Bhaban at Pirgacha Upazila under Rangpur  District. [Pirgacha]</t>
  </si>
  <si>
    <t>21.07.16</t>
  </si>
  <si>
    <t>30.03.18</t>
  </si>
  <si>
    <t xml:space="preserve">MD. OBAIDUL HAQUE HOUSE # 77, ROAD # 01, NEW SEN PARA, RANGPUR-5400 Mob : 0718542120 </t>
  </si>
  <si>
    <t>haque2323@gmail.com</t>
  </si>
  <si>
    <t xml:space="preserve">Md. Mahomudun Nobi Village- Dhulgary, Post Office- Boro Alompur-5470, Upazila- Pirgonj, District- Rangpur   Mob:01718542120 </t>
  </si>
  <si>
    <t>polashnabi@gmail.com</t>
  </si>
  <si>
    <t xml:space="preserve">M/S. Md. Aminul Islam Ranga Village: Anontoram, Post Office: Pirgacha-5450, Upazila: Pirgacha, District: Rangpur Mob: 01711435652        </t>
  </si>
  <si>
    <t>airanga64@gmail.com</t>
  </si>
  <si>
    <t xml:space="preserve">M/S. Masuma Begum Construction Katnarpara, Bogra.                                                                 01711-428100 </t>
  </si>
  <si>
    <t>Construction of Upazila Muktijadha Complex Bhaban at Taraganj Upazila Under Rangpur District. [Taraganj]</t>
  </si>
  <si>
    <t>09.10.17</t>
  </si>
  <si>
    <t>M/S. Ranga construction, Dhap Shimulbag, Rangpur                    01727-797728</t>
  </si>
  <si>
    <t>Construction of Upazila Muktijadha Complex Bhaban at  Sadar Upazila Under Rangpur District. [Sadar]</t>
  </si>
  <si>
    <t>M/S. Amena Enterprise Munsipara, Badarganj, Rangpur.                                                      01719-206789</t>
  </si>
  <si>
    <t>ruhulhaque89@gmail.com</t>
  </si>
  <si>
    <t xml:space="preserve">Construction of 1.Pirgacha2.Kaunia &amp;  3.Badarganj Upazila Muktijoddha Complex Bhaban Part-2 under Rangpur District.
</t>
  </si>
  <si>
    <t>Mir. Anowarul Islam Nilphamari.                              01714-016099</t>
  </si>
  <si>
    <t>(1) Renovation and Reconstruction of Muktijoddah Mural in Upazila Parishad Sadar Rangpur. (2) Renovation and Reconstruction of Muktijoddah Memorial at Sadar Rangpur(Laherirhat).</t>
  </si>
  <si>
    <t>PRMMP</t>
  </si>
  <si>
    <t>M/S. Alam Construction, Rajshahi.</t>
  </si>
  <si>
    <t>Renovation and Reconstruction of (1) Nabdiganj Boddobhumi at Pirgacha Upazila  (2) Arjan Memorial at Sadar Upazila (3) Chetona Memorial at Kaunia Upazila  (4) Dhappara Boddobhumi 5) Muktijuddho Memorial at Badargan</t>
  </si>
  <si>
    <t>Md. Khayrul Kabir Rana, Guptapara, Rangpur.</t>
  </si>
  <si>
    <t>Renovation and Reconstruction of Memorial at Suravi Uddan, Sadar, Rangpur.</t>
  </si>
  <si>
    <t>16-06.2019</t>
  </si>
  <si>
    <t>M/S. Mana Construction 10/15 Dhap Shimulbag Burirhat Road, Rangpur              01716-137248</t>
  </si>
  <si>
    <t xml:space="preserve">  msmanaconstruction@gmail.com</t>
  </si>
  <si>
    <t>1 Major maintenance of 12.75m long RCC Girder Bridge on Pawtana Hat GC-Mahigonj RHD Road at Chainage 8380m 185732001 2 Major maintenance of 15.1m long RCC Box Culvert on Chowdhurani GC-Shatibari RHD Road at Chainage 810m 185732006 [339419]</t>
  </si>
  <si>
    <t>Md. Arifurzzaman Noorpur Alamnagar, Rangpur                        01773-699527</t>
  </si>
  <si>
    <t>zarif7799@gmail.com</t>
  </si>
  <si>
    <t>1 Minor maintenance of 10.2m long Box Culvert on Badargonj UZHQ-Chowmohoni Via Laldighihat GC Road at Chainage 2410m 185032002 2 Minor maintenance of 3.6m long Box Culvert on Badargonj UZHQ-Nagerhat GC Road at Chainage 8395m 185032001 3 Minor maintenance of 30.75m long RCC Girder Bridge on Badargonj UZHQ-Nagerhat GC Road at Chainage 6637m 185032001 4 Minor maintenance of 7.9m long Box Culvert on Badargonj UZHQ-Nagerhat GC Road at Chainage 9929m 185032001 5 Minor maintenance of 20.9m long RCC Girder Bridge on Nagerhat GC-Shyampur GC Via Kather Bridge Road at Chainage 5650m 185032003 Badarganj (TID: 339421)</t>
  </si>
  <si>
    <t>18.05.2020</t>
  </si>
  <si>
    <t>1 Minor maintenance of 10.0 long Slab Culvert on NHW at Lalbag-Ranipukur GC Road at Chainage 3800m 185492005 2 Minor maintenance of 10.2 long Box Culvert on NHW at Lalbag-Ranipukur GC Road at Chainage 8219m 185492005 3 Minor maintenance of 4.0 long Box Culvert on NHW at Lalbag-Ranipukur GC Road at Chainage 9578m 185492005 4 Minor maintenance of 6.0 long Box Culvert on NHW at Lalbag-Ranipukur GC Road at Chainage 7718m 185492005 5 Minor maintenance of 15.0 long Box Culvert on NHW at Lalbag-Ranipukur GC Road at Chainage 6721m 185492005 6 Minor maintenance of 4.1 long Box Culvert on Paglapir Hat G.C-Shampur GC Road at Chainage 6300m 185492002 Sadar</t>
  </si>
  <si>
    <t>1. Minor maintenance of 3.6m long Box Culvert on Tapamodhupur GC-Powtana GC via Bhaiarhat Road at Chainage 2704m 185422004 2. Minor maintenance of 3.6m long Box Culvert on Tapamodhupur GC-Powtana GC via Bhaiarhat Road at Chainage 3607m 185422004 3 Minor maintenance of 3.6m long Box Culvert on Tapamodhupur GC-Powtana GC via Bhaiarhat Road at Chainage 4115m 185422004 4 Minor maintenance of 7.0m long Box Culvert on Mirbag Kadamtola R &amp; H-Sarai GC Road at Chainage 3166m 185422002 5. Minor maintenance of 38.1m long RCC Girder Bridge on Mirbag Kadamtola R &amp; H-Sarai GC Road at Chainage 2321m 185422002 6. Minor maintenance of 3.6m long Box Culvert on Nobdiganj RK road-Tapamodhpur GC Road at Chainage 1317m 185422003 7. Minor maintenance of 5.8m long Box Culvert on Nobdiganj RK road-Tapamodhpur GC Road at Chainage 1062m 185422003 8. Minor maintenance of 3.6m long Box Culvert on Hariswar Kaunia GC Topikolhat-Tapamadhupur GC via Kaunia Bus Stand Road at Chainage 3358m 185422001 9. Minor maintenance of 15.6m long RCC Girder Bridge on Hariswar Kaunia GC Topikolhat-Tapamadhupur GC via Kaunia Bus Stand Road at Chainage 4417m 185422001 10. Minor maintenance of 4.1m long Box Culvert on Hariswar Kaunia GC Topikolhat-Tapamadhupur GC via Kaunia Bus Stand Road at Chainage 5559m 185422001 11. Minor maintenance of 4.1m long Box Culvert on Hariswar Kaunia GC Topikolhat-Tapamadhupur GC via Kaunia Bus Stand Road at Chainage 6446m 185422001 Kaunia</t>
  </si>
  <si>
    <t>M/S. Nila Enterprise, Shalbon, Rangpur                         01722-721950</t>
  </si>
  <si>
    <t>mr.farukhosin@gmail.com</t>
  </si>
  <si>
    <t>Improvement of Bituminous Carpeting Road on Sarai Up office (Zahir) to Eakota Bazar Via Udaynarayon Machari Govt.Primary School at Ch.2375m-3055m. Under Kaunia Upazila, District Rangpur.</t>
  </si>
  <si>
    <t>M/S. Onto &amp; Tahity (JV), Rangpur                                    01715-249444</t>
  </si>
  <si>
    <t>anto.tahityjv18@gmail.com</t>
  </si>
  <si>
    <t>Improvement of Bituminous Carpeting Road on Kolkando UP (Binbina Ferrighat)-Abuliahat Upto Kaliganj Upazila Border (Tusvander UP) Road at Ch 00-2350m. including Costruction of 3 U- drain at Ch 00-2350m Under Gangachara Upazila, District Rangpur.</t>
  </si>
  <si>
    <t>M/S. Anto Enterprise, Prop. Md. Rajaul Karim, Thana Road, Lalmonirhat, Bangladesh Mob:   01711282392</t>
  </si>
  <si>
    <t>ms.ontoenterprise@gmail.com</t>
  </si>
  <si>
    <t>KZ-AHC (JV)               Kashimpur, Mithapukur                01712-278474</t>
  </si>
  <si>
    <t>kzahcjv@gmail.com</t>
  </si>
  <si>
    <t xml:space="preserve">Improvement of Bituminous carpeting Road on Sarai UP-Bhahishwler More Bazar via Naira Pry.School Road at Ch. 1412m-3412m Under Upazila Kaunia District Rangpu </t>
  </si>
  <si>
    <t xml:space="preserve">M/S. Md. Kamruzzaman        Village/Ward: Sultanpur, Post Office: Mithapukur-5460, Upazila- Mithapukur, District- Rangpur, Mob : 01712589887         </t>
  </si>
  <si>
    <t>kamruzzaman3598@gmail.com</t>
  </si>
  <si>
    <t xml:space="preserve">M/S Anamul Haque Construction  Kashipur, Mithapukur, Rangpur.  Mob : 01712278474                                                             </t>
  </si>
  <si>
    <t>anamulhaquerangpur@gmail.com</t>
  </si>
  <si>
    <t>Md. Hafizur Rahman Burirhat, Rangpur.                     Mob:01716-828831</t>
  </si>
  <si>
    <t>Improvement of Bituminous carpeting Road on Kutirghat Bazar-Sonaton Shaidar Darogar Chatal Road at Ch 00-1715m. including Costruction of 1 no U- drain (.600mx0.625m) at Ch 1120m. Under Kaunia Upazila, District Rangpur.</t>
  </si>
  <si>
    <t>Sinthia_Oishi-Jesmin (JV) kamal Kachan, Rangpur                                    01712-289828</t>
  </si>
  <si>
    <t>jcatscjv@gmail.com</t>
  </si>
  <si>
    <t>Improvement of Bituminous carpeting on Jummarpar R&amp;H-Mirbag Gramen Bank More Bazar Road at Ch00m-1482m Under Kaunia Upazila DistrictRangpur. Road ID-185424058 Kaunia.</t>
  </si>
  <si>
    <t xml:space="preserve">M/S. Sinthia construction, Prop: Md. Sagir Khan, Vill: Monmoth, Post: Bamondanga, Upazila: Sundarganj, Dist: Gaibandha Mob : 01718613278                                 </t>
  </si>
  <si>
    <t>sagir.sundar@gmail.com</t>
  </si>
  <si>
    <t xml:space="preserve">M/S. Aoishi Traders     Rahim Super Market, Station Road, Rangpur, Mob : 01716274037                               </t>
  </si>
  <si>
    <t>aoishi76@gmail.com</t>
  </si>
  <si>
    <t xml:space="preserve">M/s Jesmin Construction, Prop. Md. Shaharul Kabir, House # 133, Kamalkachna, Rangpur, Bangladesh. Mob :   +880-01712289828                                 </t>
  </si>
  <si>
    <t>shaharulkabir.jc@gmail.com</t>
  </si>
  <si>
    <t>Improvement of Bituminous carpeting Road on Topical GC hat-Branter bazar via Gopidanga GPS. Road at Ch00m-2785m Under Kaunia Upazila DistrictRangpur. Road ID-185424060 Kaunia.</t>
  </si>
  <si>
    <t>M/S. Tahity Enterprise                        01715-249444</t>
  </si>
  <si>
    <t>Repair &amp; Maintenance work of LGED Office Building, Dist : Rangpur.</t>
  </si>
  <si>
    <t>msnnenterprise72@gmail.com</t>
  </si>
  <si>
    <t>Improvement of Nekmamud Rural Hat Bazar.</t>
  </si>
  <si>
    <t>RDRIDP-2</t>
  </si>
  <si>
    <t>Md. Abdul Malek, Dhamur, Gangachara, Rangpur                     01716-047252</t>
  </si>
  <si>
    <t xml:space="preserve">  Malekrangpur@gmail.com</t>
  </si>
  <si>
    <t>Improvement  of Tetultola GC - Kolabagan NHW via Kazirmore ( Taraganj Portion) Raod (Ch. 00-2800m).   ID no-185922007.</t>
  </si>
  <si>
    <t>M/S. Khan Brother's Pirpur, Station Road, Alamnagar, Rangpur.                                             01712-076077</t>
  </si>
  <si>
    <t>khanbrothers1212@yahoo.com</t>
  </si>
  <si>
    <t>Improvement of   Mominpur GC- Harkali NHW via Munsirhat Road (Ch. 2328-3753m). ID No-185492027.</t>
  </si>
  <si>
    <t>R.I Traders, Pirganj, Rangpur                                    01713-723198</t>
  </si>
  <si>
    <t>ritraders1971@gmail.com</t>
  </si>
  <si>
    <t>mprovement Palichara GC to Rangpur Badarganj R &amp; H Road via Kasimbazar Road (Ch. 6100-7072m) [Road ID No-185492022]</t>
  </si>
  <si>
    <t>08.01.19</t>
  </si>
  <si>
    <t>Md. Mahmudun Nobi      Pirganj, Rangpur.                                               01718-542120</t>
  </si>
  <si>
    <t>Improvement of    R&amp;H (Bitalergunti) - Sarai GC via Joy Bangla Bazar Road (Ch. 1670-5035m). ID No- 185422008.</t>
  </si>
  <si>
    <t>22.08.18</t>
  </si>
  <si>
    <t>21.07.19</t>
  </si>
  <si>
    <t xml:space="preserve">OH-MN &amp; AR (JV), New Senpara, rangpur.                                                      01711-435652 </t>
  </si>
  <si>
    <t>ohmnar16@gmail.com</t>
  </si>
  <si>
    <t>Improvement of Pirgacha UZHQ-Kadamtali RHD Road (Ch. 00-2320m).   ID No-  185732010.</t>
  </si>
  <si>
    <t>27.08.18</t>
  </si>
  <si>
    <t>28.08.19</t>
  </si>
  <si>
    <t xml:space="preserve">MD. OBAIDUL HAQUE HOUSE # 77, ROAD # 01, NEW SEN PARA, RANGPUR-5400 Mob : 01718542120 </t>
  </si>
  <si>
    <t xml:space="preserve">Md. Mahomudun Nobi Village- Dhulgary, Post Office- Boro Alompur, Pirgonj, Rangpur Mob : 0-1718542120 </t>
  </si>
  <si>
    <t xml:space="preserve">M/S. Md. Aminul Islam Ranga, Anontoram, Pirgacha, Rangpur, Mob : 01711435652                     </t>
  </si>
  <si>
    <t>M/S. Jitu Traders       Pirgacha, Rangpur.                                                               01716-442151</t>
  </si>
  <si>
    <t>almahmudmilon@gmail.com</t>
  </si>
  <si>
    <t>Improvement of Pirgacha UZHQ - Chowdarani GC via Jamirzan Road (Ch. 1262-4800m), ID no-185732007.</t>
  </si>
  <si>
    <t>20.11.18</t>
  </si>
  <si>
    <t>25.09.20</t>
  </si>
  <si>
    <t>Improvement of Pawtanahat GC-Shundargonj UZHQ via Tambulpur UP Road (Ch. 2000-3827m &amp; 5807-6500m).  ID no-185732009.</t>
  </si>
  <si>
    <t>03-02-2019</t>
  </si>
  <si>
    <t>14.09.20</t>
  </si>
  <si>
    <t>Improvement of Baldipukur RHD - Nagerhat GC via  Kadamtola  Road (Mithapukur part) Road (Ch. 1980-3721m).   ID No-   185582016 .</t>
  </si>
  <si>
    <t>Satota Traders   Abdullahpur, Mithapukur, Rangpur.                              01730-927858</t>
  </si>
  <si>
    <t>satotatraders58@gmail.com</t>
  </si>
  <si>
    <t>Improvement of   Mondalar Bazar - RHD Pirgonj Brack office  via Kutubpur Bazar Madrasha Road (Ch. 5000-6500m). ID No-185762014.</t>
  </si>
  <si>
    <t xml:space="preserve">Md. Golam Murtuza     Rajpara, Rajshahi                                        01711-450966 </t>
  </si>
  <si>
    <t xml:space="preserve">(A) Improvement of Madergonj GC-Dhaperhat GC via Naymadergonj to Kalsherdara Bazar Road Ch.6310-7360m Road ID No-185762011, (B) Improvement of Mondalar bazar-RHD Pirganj Brac office via Kutubpur bazar Madrasha Road Ch.4190-5000m Road ID No-185762014         </t>
  </si>
  <si>
    <t>Md. Hafizur Rahman, Sadar, Rangpur.                                                            01716-828831</t>
  </si>
  <si>
    <t>Improvement of   Alambiditar UP - Sawrabarihat -Teparhat Road (Ch. 2400-3900m). ID No-   185273011.</t>
  </si>
  <si>
    <t>21.08.18</t>
  </si>
  <si>
    <t>23.08.19</t>
  </si>
  <si>
    <t xml:space="preserve">M/S. Tahity Enterprise, Kamal Kachna, Rangpur.                                               01715-249444 </t>
  </si>
  <si>
    <t>Improvement of  Nohali UP (Kliarmore) - Kaimarihat Road (Ch. 1815-2465m).   ID No-185273013.</t>
  </si>
  <si>
    <t>21.10.18</t>
  </si>
  <si>
    <t>20.04.19</t>
  </si>
  <si>
    <t xml:space="preserve">Md. Nur Alam Tutul, Shalbon, Rangpur.                                    01715-075400 </t>
  </si>
  <si>
    <t>alamnur546@gmail.com</t>
  </si>
  <si>
    <t>Improvement of  Okrabarihat R&amp;H - Surangarbazar Hat Road (Ch. 1000-3160m). ID No-  185923002.</t>
  </si>
  <si>
    <t>Shomrid Enterprise, Bor Bari Road, Rangpur.                                                                    01718-971155</t>
  </si>
  <si>
    <t>shohel7855@gmail.com</t>
  </si>
  <si>
    <t>Improvement of  Hariarkuti UP - Mominpur UP Road (Ch. 00-2440m). ID No-  185923022.</t>
  </si>
  <si>
    <t>21.05.19</t>
  </si>
  <si>
    <t>M/S. Soykat Enterprise Ikorchali. Taraganj, Rangpur.                                      01713-737863</t>
  </si>
  <si>
    <t>A) NHW Khairjuma Bazar - Chiklirhat R&amp;H Alampur UP Office Road (Ch. 4050-6000m). ID NO.185923008 B) Alampur UP Office - Kazirhat Road (Ch. 1000-1700m). ID NO. 185923009.</t>
  </si>
  <si>
    <t>10.11.19</t>
  </si>
  <si>
    <t>M/S. Onto Enterprise, Thana Road, Lalmonirhat.                                        01711-282392</t>
  </si>
  <si>
    <t>A). Improvement of  Shampur GC Suger Mill - Balacharahat Road (Ch. 3400-4590m). ID No-  185033022, B). Improvement of  Gopinathpur UP Office-Salbarihat Road (Ch. 00-1000m). ID No- 185033020.</t>
  </si>
  <si>
    <t>14.08.18</t>
  </si>
  <si>
    <t>Improvement of  Madhupur UP - Kutubpur UP Office Road (Ch. 1120-3120m). ID No-  185033005.</t>
  </si>
  <si>
    <t>13-08-2019</t>
  </si>
  <si>
    <t>Md. Mahabuber Rahman, Pirgacha, Rangpur.                                                      01712-104688</t>
  </si>
  <si>
    <t>Mithupirgas@gmail.com</t>
  </si>
  <si>
    <t>Improvement of  Radhanagor UP - Kalirdanga via Patanerhat Road (Ch. 7820-9820m). ID No-  185033024.</t>
  </si>
  <si>
    <t>M/S. Rohan Enterprise, Rangpur.                     01717-297235</t>
  </si>
  <si>
    <t xml:space="preserve">  roufsharker77@gmail.com</t>
  </si>
  <si>
    <t>Improvement of    Kutubpur UP Office - Kalamertal Pucca UZR via Chandamarighat Road (Ch. 1290-2010m &amp; 3000-3510m). ID No- 185033006.</t>
  </si>
  <si>
    <t>09.10.18</t>
  </si>
  <si>
    <t>07.11.19</t>
  </si>
  <si>
    <t>Md. Mostafizur Rahman, Nilphamari.                                      01712-222644</t>
  </si>
  <si>
    <t>Mostafizurdablu@yahoo.com</t>
  </si>
  <si>
    <t xml:space="preserve">A Improvement of Gophinatpur UP Office -Baladanghahat Road Ch. 00-2677m Road ID No- 185033021,  B Improvement of Bisnupur UP-Bokshigonj Hat Road Ch. 4100-4850m Road ID No- 185033012 </t>
  </si>
  <si>
    <t>13.04.19</t>
  </si>
  <si>
    <t xml:space="preserve">A) Improvement of Badarganj -Mondolerhat via Kalupara Basdha Bil Road Ch. 6000-8000m Road ID No- 185033018 B) Improvement of Badarganj GC at Haque Sheber More-Dugdugirhat via Kalupara UP &amp; Gutirdanga hat Road Ch. 3500-5689m Road ID No- 185033025Salvage Amount Tk.127307Taka One Lac Twenty Seven Thousand Three Hundred and Seven Only BADARGANJ </t>
  </si>
  <si>
    <t xml:space="preserve">M/S Rasida Builders Kursha, Taraganj, Rangpur.                         01716-060306 </t>
  </si>
  <si>
    <t>Improvement of Chandanpur UP Office-Nazirarhat NHW via Kasimbazar Road (Ch. 00-480m) [Road ID No-185493024] [Salvaged Cost Tk. 302353.00 (Taka Three Lakh Two Thousand Three Hundred Fifty Three) Only][SADAR] [LTM]</t>
  </si>
  <si>
    <t>M/S Rifat Traders, Dowers Lane, GL Roy Road, Rangpur.                        01718-787638</t>
  </si>
  <si>
    <t xml:space="preserve">  nazmul7474@gmail.com</t>
  </si>
  <si>
    <t>Improvement of    Sarai UP (Khamer Razaul) - Nabdigonj Bazar R&amp;H via Modamodon Bazar (Kaunia Portion) Road (Ch. 00-2000m). ID No- 185423011.</t>
  </si>
  <si>
    <t>26.08.18</t>
  </si>
  <si>
    <t>Nur Enterprise, Kaunia, Rangpur.                                   Mob : 01716-336811</t>
  </si>
  <si>
    <t>nrlm.md@gmail.com</t>
  </si>
  <si>
    <t>A).  Improvement of     Sarai UP (Zahir) - Eakotar Bazar via Udoy Narayon Machari Pry. School Road (Ch. 1375-2375m.). ID No- 185423012. B).  Improvement of    Haragach R&amp;H ( Dgree College) - Haragach UP Office via Joy Bangla Bazar Road (Ch. 1980-2825m &amp; 3282-3437m.).  ID No- 185423007.</t>
  </si>
  <si>
    <t xml:space="preserve">M/S. L.P Enterprise Rahim Super Market, Rangpur                                           01717-316200 </t>
  </si>
  <si>
    <t xml:space="preserve">  lpenterprise11@gmail.com</t>
  </si>
  <si>
    <t>mprovement of Sarai up-Bhahishwler more Bazar via Naira Pry School Road Ch. 670-1300m Road ID No- 185423013</t>
  </si>
  <si>
    <t>10.03.19</t>
  </si>
  <si>
    <t>30.05.20</t>
  </si>
  <si>
    <t>Improvement of  Kallayni UP Office - Gungar Khan R&amp;H via Masuapar Taltala Road (Ch. 00-1050m &amp; 2054-3504m).    ID No- 185733008 .</t>
  </si>
  <si>
    <t>M/S. Joba Construction, Sundarganj, Gaibandha.                            01716-928173</t>
  </si>
  <si>
    <t>amd.mahbub671@yahoo.com</t>
  </si>
  <si>
    <t>Improvement of  Kandi Bazar (UZR) - Bamandanga road(Falgacha) Road (Ch. 00-1500m). ID No-   185733023 .</t>
  </si>
  <si>
    <t>20.05.18</t>
  </si>
  <si>
    <t>30.10.20</t>
  </si>
  <si>
    <t xml:space="preserve">Dolly Construction Ltd.            Sena Kalyan Bhaban, Suit # 1602, 195 Motijheel C/A. Dhaka-1000 Mob : 001715972411 </t>
  </si>
  <si>
    <t>A) Parul UP Office - Chandipur R&amp;H via Sluice Gate Road (Ch. 00-2900m). ID NO.185733018 B) Pirgacha UZHQ - Kandirhat(UP office) Road (Ch. 6089-7945m).ID NO.185733012. C) Improvement of Itakumari Bazar - Kaliganj UZR (Itakumari UP Office) Road (Ch. 700-2420m).ID NO.185733007.</t>
  </si>
  <si>
    <t>13.11.18</t>
  </si>
  <si>
    <t xml:space="preserve">AI-AC-ATM (JV)  Taluk Imad, Pirgacha, Rangpur                               01712-529631 </t>
  </si>
  <si>
    <t>aminul.amin.atmjv@gmail.com</t>
  </si>
  <si>
    <t xml:space="preserve">A)Improvement of Koikuri UP office-Koikuri Bazar Road (ch. 00-2000m) [Road ID No- 185733015]  B)Improvement of Koikuri UP office (Rail Gate – Kandirhat (Nazar Momud) Road (ch. 00-1845m) [Road ID No- 185733021] </t>
  </si>
  <si>
    <t xml:space="preserve">M/S. Md. Aminul Islam Ranju   Taluk Ishad,Pirgacha, Rangpur   Mob : 01712529631                               </t>
  </si>
  <si>
    <t>ranju8170@gmail.com</t>
  </si>
  <si>
    <t xml:space="preserve">M/s Amin Construction                  Kaunia, Rangpur ,                           Mob : 01712196689                             </t>
  </si>
  <si>
    <t>aminansari890@gmail.com</t>
  </si>
  <si>
    <t xml:space="preserve">M/S Abu Taleb Milu, Tusbhandar, Kaliganj, Lalmonirhat.                           Mob : 01712117105                               </t>
  </si>
  <si>
    <t xml:space="preserve">KZ-AHC (JV)              Sultanpur,  Mithapukur,  Rangpur, Mob : 01712589887          </t>
  </si>
  <si>
    <t xml:space="preserve">  kzahcjv@gmail.com</t>
  </si>
  <si>
    <t>A). Improvement of     Balarhat UP office- Nankar Serudanga Bazar (Terminal) Road (Ch. 00-1625m).  ID No-  185583018.B). Improvement of     Mithapukur Collage -  Neterbazar (Dabra) via Tulshipur GPS Road (Ch. 3320-4615m).  ID No-  185583010.</t>
  </si>
  <si>
    <t>22.04.19</t>
  </si>
  <si>
    <t>21.04.20</t>
  </si>
  <si>
    <t xml:space="preserve">M/S. Md. Kamruzzaman        Sultanpur,  Mithapukur,  Rangpur, Mob : 01712589887         </t>
  </si>
  <si>
    <t xml:space="preserve">  M/S Anamul Haque Construction   Kashipur, Mithapukur, Rangpur.  Mob : 01712-278474</t>
  </si>
  <si>
    <t xml:space="preserve">M/S. Md. Kamruzzaman &amp; Md. Rezaul Kabir (JV)   Mithapukur, Rangpur                               01712-278483 </t>
  </si>
  <si>
    <t>kzrkjv@gmail.com</t>
  </si>
  <si>
    <t>A) Improvement of Hulashuganj Hat-Mairhat via Maderer hat Road (CH. 800-2150m) [Road ID No-185583011]  B) Improvement of Bangni UP Office-Trimohinee ghat Road (CH. 00-1000m) [Road ID No-185583031] C) Improvement of Sukurerhat (Kashimbazar) –Latibpur UP Office (Mirzapur) via Ramerswarpur GPS Road (CH. 1000-2000m) [Road ID No-185583004]</t>
  </si>
  <si>
    <t>05.03.19</t>
  </si>
  <si>
    <t xml:space="preserve">M/S. Md. Kamruzzaman           Sultanpur, Mithapukur, Rangpur  Mob : 01712-589887                  </t>
  </si>
  <si>
    <t xml:space="preserve">  kamruzzaman3598@gmail.com</t>
  </si>
  <si>
    <t xml:space="preserve">Md. Razaul Kobir (Tutul),Jaladipur Moddhopara, Mithapukur, Rangpur Mob : 01712278483 </t>
  </si>
  <si>
    <t>Tutulmith_1978@yahoo.com</t>
  </si>
  <si>
    <t xml:space="preserve">M/S. Md. Kamruzzaman &amp; Md. Rezaul Kabir (JV)   Mithapukur, Rangpur                                                           01712-278483 </t>
  </si>
  <si>
    <t xml:space="preserve">  kzrkjv@gmail.com</t>
  </si>
  <si>
    <t>A)Improvement of Moyenpur UP Office-Sukurerhat (Kashimpur 13 mile Road (CH. 2200-3200m) [Road ID No-185493024] B)Improvement of NHW Mithapukur (Jhinuk Chinama hall ) – Balar hat UP Office ( Kisamatkala Kamartari) via Gorer hat Road (CH. 5700-6700m) [Road ID No-185583014 C)Improvement of Milonpur UP Office – Kashdaha Ghat Road (CH. 2150-3150m) [Road ID No-185583027 D)Improvement of Hulashuganj Chamka Bridge-Balarhat UP Office Road (CH. 2200-3200m) [Road ID No-185583045] ] ][MITHAPUKUR]</t>
  </si>
  <si>
    <t>M/S. Rabbi Enterprise, Pirganj, Rangpur.                                      01716-237939</t>
  </si>
  <si>
    <t xml:space="preserve">  rabbienterprisepirganj@gmail.com</t>
  </si>
  <si>
    <t>Improvement of    Shanerhat UP Office - Jahangirabad bazar Road (Ch. 2000-4170m). ID No- 185763003.</t>
  </si>
  <si>
    <t>M/S. Madina Traders,                 Pirganj, Rangpur.                           01713-791116</t>
  </si>
  <si>
    <t>msmodinatraderspirganj@gmail.com</t>
  </si>
  <si>
    <t xml:space="preserve">Improvement of Pirganj UP Office NHW near Laldighi -Shannashibazar Road Ch.8000-9600m Road ID No-185763001 </t>
  </si>
  <si>
    <t>M/S. Ranga Construction, Shimulbag, Rangpur.                        01727-797728</t>
  </si>
  <si>
    <t xml:space="preserve">  arranga74@gmail.com</t>
  </si>
  <si>
    <t>Improvement of   Moneram Banglapara More - Ozirpara via Boyratipara Road (Ch. 00-1505m).  ID No-185274040.</t>
  </si>
  <si>
    <t>Md. Hafizur Rahman, Sadar, Rangpur.                                                 01716-828831</t>
  </si>
  <si>
    <t>Improvement of   Pallar hat - Baraibari hat via Kutirpara hat Road (Ch. 00-1640m). ID No-185274018.</t>
  </si>
  <si>
    <t xml:space="preserve">M/S Chanchal Enterprise, Ajhar Plaza, Dewanbari Road, Rangpur                                 01925-047169 </t>
  </si>
  <si>
    <t>choncholenterprise87@gmail.com</t>
  </si>
  <si>
    <t>A).  Improvement of   Monthana hat N/S house of salikmember - Dhanitari Non Govt Pry Road (Ch. 1234-2375m). ID No-185274019.B).  Improvement of   Alambiditar UP - Nagarband Baraibari Road (Ch. 00-1500m). ID No-   185274030.</t>
  </si>
  <si>
    <t>01.08.18</t>
  </si>
  <si>
    <t>01.08.19</t>
  </si>
  <si>
    <t>Improvement of   Gangachara Betgari RHD near Zia more - Dangermor Bazar via Chairnine Road (Ch. 00-2330m).  ID No-185274041.</t>
  </si>
  <si>
    <t>20.10.18</t>
  </si>
  <si>
    <t>20.10.19</t>
  </si>
  <si>
    <t>M/S. Nayem Traders   Kaunia, Rangpur</t>
  </si>
  <si>
    <t>mottalib754@gmail.com</t>
  </si>
  <si>
    <t>Improvement of Pallar hat - barai bari hat via Kutirpar hat Road Ch.4174-5174mRoad ID No-185274018</t>
  </si>
  <si>
    <t xml:space="preserve">  M/s.MANA CONSTRUCTION      10/15 Dhap Shimulbag,Burirhat road, Rangpur                                                        01716-137248</t>
  </si>
  <si>
    <t>msmanaconstruction@gmail.com</t>
  </si>
  <si>
    <t xml:space="preserve">Improvement of Laxmipur H/O Tozamell - Surangur bazar Road Ch. 00-1605m Road ID No-185924014 </t>
  </si>
  <si>
    <t>14.01.19</t>
  </si>
  <si>
    <t>26.11.19</t>
  </si>
  <si>
    <t>M/S. Saera Construction, Munshipara, Rangpur.                                                              01819-687530</t>
  </si>
  <si>
    <t xml:space="preserve">  mssaeraconstruction@gmail.com</t>
  </si>
  <si>
    <t>Improvement of Mothergonj Hat Bottoly Pucca road - Dilalpar Salbagan pucca road via Jumapara Dangapra Musque Dilalpur Majlapara P/School Road (Ch. 500-2500m).    ID No- 185034074.</t>
  </si>
  <si>
    <t xml:space="preserve">M/S BN Corporation, Jalkar Sadar, Rangpur.                                 01996-416787 </t>
  </si>
  <si>
    <t>bncorporation87@gmail.com</t>
  </si>
  <si>
    <t>Improvement of  Laldighi - Taxerhatroad at Budurdanga Madrasha - Hazerihat Ershadia Primary School Road (Ch. 00-1265m).  ID No-  185034048.</t>
  </si>
  <si>
    <t>30.06.18</t>
  </si>
  <si>
    <t>Improvement of  Balacharahat - Moynakurihat via Darar Bridge Road (Ch. 1200-3220m).  ID No-  185034019 .</t>
  </si>
  <si>
    <t xml:space="preserve">A). Improvement of Shahapur Chapra - Uttor Moksadpur Road (Ch. 00-2000m).    ID No- 185034004. B). Improvement of  Punch Tepoti - Hepamirdha para Road (Ch. 00-2000m).  ID No-  185034058. C). Improvement of  Mothergonj hat Pucca Road - Dhalaighat  Pucca Road via Dilalpur Kachari Road (Ch. 00-1200m).  ID No-  185034075. </t>
  </si>
  <si>
    <t>25.11.18</t>
  </si>
  <si>
    <t xml:space="preserve">A Improvement of Ramnathpur UP Office-Shahpur via Kalirdanga hat Road Ch. 00-2000m Road ID No- 185034030 B) Improvement of Auliagonjhat-Kazirhat high school via Dalpara Road Ch. 00-730m &amp; 1240-2510m Road ID No- 185034042  C) Improvement of Kaligonj hat-Tochar More RHD Road Ch. 500-1175m Road ID No- 185034062 D) Improvement of Uttar Moksedpur Elahir More Dhap para Bodha bhumi -Ramnathpur Shekpara Pucca Road Ch. 00-1000m Road ID No- 185034069 </t>
  </si>
  <si>
    <t>Mukti Prokoushal Sangstha R.K Road, Rangpur.                                     01711-669084</t>
  </si>
  <si>
    <t xml:space="preserve">  fuhadhossain68@gmail.com</t>
  </si>
  <si>
    <t>A). Improvement of    Babur hat - Shampur FRB Road (Ch. 00-1000m).  ID No-185494015. B). Improvement of    Badargonj R&amp;H (Chapra) - Oheruddin House Road (Ch. 1670-2068m). ID No-185494056. C). Improvement of    Shalayasha Bazar - Khilalganj Bazar Road (Ch. 1000-3006m). ID No- 185494146.</t>
  </si>
  <si>
    <t>07.11.18</t>
  </si>
  <si>
    <t>M/S. Wasif Construction Uttar Munsipara, Rangpur.                                                    01735-077777</t>
  </si>
  <si>
    <t>wasifconstruction740@gmail.com</t>
  </si>
  <si>
    <t xml:space="preserve">Improvement of Bhurarghat-Dhaperhat Road Ch. 5750-6750m Road ID No-185494034 </t>
  </si>
  <si>
    <t>30.01.20</t>
  </si>
  <si>
    <t>M/S Akhi Enterprise, Mahiganj, Rangpur.                                      01725-822462</t>
  </si>
  <si>
    <t>akhi2462@gmail.com</t>
  </si>
  <si>
    <t>Improvement of   Kaunia Gopalganj - RK Road - H/O Probes via Sani more Road (Ch. 00-1600m). ID No-185424018.</t>
  </si>
  <si>
    <t>M/S Moon Traders, Horishor, Kaunia, Rangpur                                   01712-193044</t>
  </si>
  <si>
    <t>msmoontraderskaunia@gmail.com</t>
  </si>
  <si>
    <t>A).  Improvement of    Power Station (RK Road)-Annadanagor manas Rail Bridge Via Khapati H/O Monsure Chairman Road (Ch. 800-2300m). ID No-185424012. B).  Improvement of   Hargach R&amp;H - Bitolergonti RK Road via Modamodon Road (Ch. 2500-3500m).  ID No-185424020.</t>
  </si>
  <si>
    <t xml:space="preserve"> East Changhat Mouza at Pucca Road –Boruarhat Road via Changhat Rahmania Aftadaye Madrasha Road (Ch.1000-1760m) [ID No-185424049] </t>
  </si>
  <si>
    <t>30.08.20</t>
  </si>
  <si>
    <t>M/S. Maskur Rahman College Road, Rangpur.                                            01718-297429</t>
  </si>
  <si>
    <t>mmrmodhu@yahoo.com</t>
  </si>
  <si>
    <t xml:space="preserve"> Improvement of Kaunia UZRH/O Ranju Doctor -Ex Principal Azizur Rahaman House Via Masterpara Jama Mosque Road Ch.00-500m Road ID No- 185424075 </t>
  </si>
  <si>
    <t>25.02.19</t>
  </si>
  <si>
    <t>Zetendranarth Sarker, Sundarganj, Gaibandha.                                           01714-605182</t>
  </si>
  <si>
    <t>zetendranarth58@yahoo.com</t>
  </si>
  <si>
    <t>A). Improvement of Monglakuti UZR - Hannan Mondaler Ghat Road (Ch. 00-1000m).   ID No- 185734025. B). Improvement of Annadanagar Rail Gate to Shamsuzzaman House (Panchanon) via Eman Ali Master`s House Road (Ch. 00-1000m).     ID No- 185734026 .C). Improvement of Pirgacha UZHQ (Montur Hotel) -Zabanobish Madrasha Road (Ch. 880-1533m). ID No- 185734043.</t>
  </si>
  <si>
    <t>20.06.18</t>
  </si>
  <si>
    <t>19.06.19</t>
  </si>
  <si>
    <t>Md. Mostafizar Rahman (Reza), Pirgacha, Rangpur.                                     01720-505277</t>
  </si>
  <si>
    <t>mostafizar852@gmail.com</t>
  </si>
  <si>
    <t>A).  Improvement of   Pawtanahat Bus Stand - Pirgacha Pawtana UZR Road (Ch. 2000-2900m). ID No-185734045. B).  Improvement of   Vayerhat Bazar - Bahadurer Hat Road (Ch. 00-537m). ID No-185734057. C).  Improvement of   East Side of Principal Fajlul Karim House at Noahati Road (Ch. 00-500m).  ID No-185734073.</t>
  </si>
  <si>
    <t>26.09.18</t>
  </si>
  <si>
    <t>25.09.18</t>
  </si>
  <si>
    <t xml:space="preserve">M/S. Oishi Traders, Rahim Super Market, Rangpur.                          01716-274037 </t>
  </si>
  <si>
    <t>Improvement of Monglakuti UZR - Hannan Mondaler Ghat Road Ch.1000-1365 Including Mosque &amp; Madrasha connecting 525m link road. Road ID. 185734025 [Pirgacha]</t>
  </si>
  <si>
    <t xml:space="preserve">MR-AT (JV)                  Anontoram, Pirgacha.                                          Mob: 01745-583944 </t>
  </si>
  <si>
    <t>mratjv@gmail.com</t>
  </si>
  <si>
    <t xml:space="preserve">(A) Improvement of Pawtana-Modhupur UZR at Moslems house-Horiram Community Clinic Road Ch. 00-1580m ID No - 185734069 (B) Improvement of Manushchara Pacca Road Sundar HBB Road Ch. 00-1000m ID No - 185734008  (C) Improvement of Pirgacha-Rangpur R&amp;H at Okrabari Kalurghat Road Ch. 1360-1718m ID No - 185734040 </t>
  </si>
  <si>
    <t>04.06.19</t>
  </si>
  <si>
    <t xml:space="preserve"> 25,284,256.00 
</t>
  </si>
  <si>
    <t xml:space="preserve">Md. Mostafizar Rahman (Reza) Pirgacha, Rangpur.                         Mob : 01720505277                                          </t>
  </si>
  <si>
    <t xml:space="preserve">Md. Abu Taher                                                                         Pirgacha, Rangpur.                        Mob : 01819856120                                           </t>
  </si>
  <si>
    <t>ataher4384@gmail.com</t>
  </si>
  <si>
    <t>M/S. RI Traders, Vendabari, Pirganj, Rangpur.                          01713-723198</t>
  </si>
  <si>
    <t>Improvement of Mirzapur Digor Tepotee H/O Shahidul - Matazitola Digirpar  Road (Ch. 00-1000m).    ID No-   185584184 .</t>
  </si>
  <si>
    <t xml:space="preserve">KZ-AHC (JV)   Mithapukur, Rangpur.                                  01712-278474 </t>
  </si>
  <si>
    <t>A). Improvement of     Mithapukur Dakkhin Para - Babori Mosque via Bouddha Bihar (Ch. 00-843m).  ID No-  185584068.B). Improvement of     Jarullapur Matherhat (Bura Jumma) - Bakultala via Bongram Road (Ch. 00-1500m).  ID No-  185584045. C). Improvement of     Elap mor - Rupshi Road (Ch. 800-1603m).  ID No-  185584306. D). Improvement of     Bara Mirzapur Sakur Tepotee - Ranju Mia's house Road(Ch. 00-555m).  ID No-  185584182. E). Improvement of     Latifpur Passhim para (Bou Bazar) - Hazir mor Road (Ch. 1000-2000m).  ID No-  185584035. F). Improvement of     Dhap Shampur - Vendabari (Khutirpar) via Gokorna GPS Road (Ch. 2000-3360m). ID No-  185584027.</t>
  </si>
  <si>
    <t>24.11.19</t>
  </si>
  <si>
    <t xml:space="preserve">M/S. Md. Kamruzzaman  Sultanpur,Mithapukur, Rangpur Mob : 01712589887 </t>
  </si>
  <si>
    <t xml:space="preserve">M/S Anamul Haque Construction Kashipur, Mithapukur, Rangpur. Mob : 01712278474   </t>
  </si>
  <si>
    <t>M/S. Hossain Trading &amp; Construction Radhaballov, Rangpur.                                                01712-527090</t>
  </si>
  <si>
    <t>altafhossain@outlook.com</t>
  </si>
  <si>
    <t>Improvement of Ship Dayul Para Bazar -Emadpur Adibashi School Noorpur Road Ch. 000-1000m Road ID No- 185584050</t>
  </si>
  <si>
    <t xml:space="preserve">AAM-AHC (JV), Kashipur, Mithapukur, Rangpur                          01712-278474 </t>
  </si>
  <si>
    <t>aamahcjv@gmail.com</t>
  </si>
  <si>
    <t>A)Improvement of Baragi Kuti-Ghuria Khal via Nischunta Para Road (CH. 2100-3100m) [Road ID No-185584057]  B)Improvement of Batasan Durgapur-Boldipukur Pucca Road (Mominpur Tepotee) Road (CH. 00-1000m) [Road ID No-185584033]  C)Improvement of Thakurbari –Kkhaluhat Bridge Road (CH. 00-825m) [Road ID No-185584091] D)Improvement of Morahatti-Hazir Bazar via Valoua Road (CH. 00-1000m) [Road ID No-185584202]  E)Improvement of Durgapur Bazar-Chiter Ghat via Laiderpur Road (CH. 2000-3550m) [Road ID No-185584103] F)Improvement of Paglarhat-Dhap Uday Pur Bazar Road (CH. 00-1062m) [Road ID No-185584113] [MITHAPUKUR]</t>
  </si>
  <si>
    <t xml:space="preserve">M / S Abdullah Al Mamun  House no. 181, Road no. 01, College Road, Alomnagar, Rangpur Sadar, , Rangpur. Mob : 01729804080 </t>
  </si>
  <si>
    <t>msabdullahalmamun@gmail.com</t>
  </si>
  <si>
    <t xml:space="preserve">KZ-AHC (JV), Kashipur, Mithapukur, Rangpur                                   01712-278474 </t>
  </si>
  <si>
    <t>A)Improvement of Damdama hat-Voktipur GPS via Putikata School &amp; Kura Road (CH. 00-1140m) [Road ID No-185584009] B)Improvement of Akhirahat-Elaper Moore Road (CH. 1000-1885m) [Road ID No-185584170] C)Improvement of Rupshi Kalir mor –Nasirabad Taltola via Rupshihat  Road (CH. 00-1040m) [Road ID No-185584043] D)Improvement of Payrabond Bazar-Hossin Nagor Ghaghot Bridge Road (CH. 00-875m) [Road ID No-185584177] E)Improvement of Faridpur Bazar-Rahamatpur Road (CH. 375-1375m) [Road ID No-185584002] [MITHAPUKUR]</t>
  </si>
  <si>
    <t>08.03.19</t>
  </si>
  <si>
    <t>M/S. Sabuj Sathi Trader's    Pirganj, Rangpur.                                   01740-597924</t>
  </si>
  <si>
    <t>mssubujshathitraders18@gmail.com</t>
  </si>
  <si>
    <t>A). Improvement of   Chattra UP office - Maya Gari road (Horin Shaigapukur) Road (Ch. 350-1350m). ID No-185764044. B). Improvement of    Chandipur Uttar Para - Kumedpur Bazar Road (Ch. 2300-3300m). ID No- 185764064. C).  Improvement of   Barodarga - Bhendabari UZR near Shahjadpur - Shatibari GC via Abmari Road (Ch. 1360-2000m). ID No-185764077.</t>
  </si>
  <si>
    <t>22/10/2018</t>
  </si>
  <si>
    <t xml:space="preserve">RC-ARC (JV), Khalshpir, Pirganj, Rangpur                               01789-311111 </t>
  </si>
  <si>
    <t xml:space="preserve">  rcarcjvca@gmail.com</t>
  </si>
  <si>
    <t>A Improvement of Laldighi Mela UZR -Nokharpara via Patgram Road Ch. 1390-2390 Road ID No-185764078 B Improvement of RHD Road -Boter Hat via Tularam Mozidpur Road Ch. 1000-2500m Road ID No-185764023  C Improvement of Pirganj -Khalaspir UZR to Uzirpur Road Ch.00-1000m Road ID No-185764024   D Improvement of Kadirabad-Tukuria via Gandharbapur Road Ch. 3000-4000m Road ID No-185764075</t>
  </si>
  <si>
    <t xml:space="preserve">M/S Al-Riad Construction    Tiormari, Khalashpir, Pirganj, Rangpur. Mob : 001789311111 </t>
  </si>
  <si>
    <t xml:space="preserve">M/S. Ranga Construction           Dhap, Shimulbag, Rangpur   Mob : 01727797728 </t>
  </si>
  <si>
    <t>Nazib Traders Pirgang, Rangpur.                     01788-251033</t>
  </si>
  <si>
    <t>nazibtraders1977@gmail.com</t>
  </si>
  <si>
    <t xml:space="preserve">Improvement of Pirganj Khalashpir Pucca road from Raypur Bazar via Baluya Hat Road (Ch. 2300-4250m) [Road ID No-185764039] [PIRGANJ] </t>
  </si>
  <si>
    <t xml:space="preserve">M/S. Rudra Enterprise &amp; Golam Murtuja (JV) Rajpara, Rajshahi.                      01794-541290 </t>
  </si>
  <si>
    <t>gmrudro@gmail.com</t>
  </si>
  <si>
    <t xml:space="preserve">Improvement of Chatra GC-Gillabari Ghat via Nischintobati Primary School Road Ch.300-3500mRoad ID No-185764034 </t>
  </si>
  <si>
    <t xml:space="preserve">M/s.Rudro Enterprise   Vill:Bulonpur, Post: Rajshahi Court, Thana: Rajpara, Dist:Rajshahi Mob : 01711484103 </t>
  </si>
  <si>
    <t xml:space="preserve">Md. Golam Mortuja   Kazihata,Rajpara,Rajshahi  Mob : 01711450966 </t>
  </si>
  <si>
    <t>M/S. Belal Construction, Hariswar, Kaloa, Kaliganj, Kurigram.                                                           017189-59577</t>
  </si>
  <si>
    <t xml:space="preserve">  belalhossain.mbc74@gmail.com</t>
  </si>
  <si>
    <t xml:space="preserve">Improvement of Kolone bazar-Daneshnagar Road Ch.1300-5000m Road ID No-185764058 </t>
  </si>
  <si>
    <t>13.02.20</t>
  </si>
  <si>
    <t>M/S. Chamak Traders, City Corporation, Rangpur.                                        01722-304214</t>
  </si>
  <si>
    <t>chamak9380@gmail.com</t>
  </si>
  <si>
    <t>(A) Improvement of Jhangirabad-Bairati GC Road Ch.00-1050m Road ID No-185764071   (B) Improvement of Bahadurpur-Raypur bazar Road Ch.1750-2800m Road ID No-185764062</t>
  </si>
  <si>
    <t xml:space="preserve">M/S. M.A Engineering               G-4, South Banasri, East Goran, Khilgaow, Dhaka                               01715-016378 </t>
  </si>
  <si>
    <t xml:space="preserve">A Improvement of Bogerbari Dhakhin Para - Rusulpur Bazar via Barudho Road Ch. 00-1000m Road ID No-185764040 B Improvement of Duramithipur - Mithipur UP Office Road Ch. 00-1000m Road ID No-185764053 </t>
  </si>
  <si>
    <t xml:space="preserve">A Improvement of Patgram Choupati - Kantchoner Bazar Road Ch. 1570-2910m Road ID No-185764084 B Improvement of Chattra UP Office - Maya Gari road Horin shaigapukur Road Ch.1350-2350m Road ID No-185764044 </t>
  </si>
  <si>
    <t xml:space="preserve">ARC-RC (JV)                              Tiomari, Khalashpir,                    Pirganj, Rangpur.                                      01789-311111 </t>
  </si>
  <si>
    <t>arcrcjv@gmail.com</t>
  </si>
  <si>
    <t>A Improvement of Chhoto Mirzapur - Gurzipara UZR via H/O Nawab Mondal - Mondolabari Road Ch. 760-1510m Road ID No-185764085  B Improvement of Patgram Chowpati - Raypur Road Ch. 2300-3500mRoad ID No-185764070 Pirganj</t>
  </si>
  <si>
    <t xml:space="preserve">  msalriadconstruction@gmail.com</t>
  </si>
  <si>
    <t>M/S. Chandni Paper House, Kurigram.</t>
  </si>
  <si>
    <t xml:space="preserve">mprovement of Kayerbari-Kotcherpara Kadirabad bazar Road Ch. 1350-1560m Road ID No-185764079 </t>
  </si>
  <si>
    <t>A).  Improvement of   Choddamatha Bazar - BWDB Embankment (Khalifar Bazar-Embk) Road (Ch. 00-470m). ID No-185275053. B).  Improvement of   Mondolerhat - H/O Awal Professor Road (Ch. 00-1500m). ID No-   185275076. C).  Improvement of    Khamermohana HBB - Kaimari hat via Kasem Surir Mosque Road (Ch. 1200-2780m).  ID No- 185275075.</t>
  </si>
  <si>
    <t>25-11-2018</t>
  </si>
  <si>
    <t>A).  Improvement of   Almarbazer - Totarmore Road (Ch. 1000-2300m). ID No-185275072. B).  Improvement of   Gangachara Saraibazar UZR near Jamchowra Bazar - Alalhat road near Abu Sayed Munsi's house via Mornia High School Road (Ch. 200-1910m). ID No-   185275133. C).  Improvement of    Almar Bazar Kuriar More - Shakepara Baro Bridge via Bhangagura hat Road (Ch. 00-2200m).  ID No- 185275175. D).  Improvement of    Vangagara Hat Near Azizer more - Almerbazar via Alalhat Chowdhoripara GPS Road (Ch. 00-1835m).  ID No- 185275313.</t>
  </si>
  <si>
    <t xml:space="preserve">M/S. Tarita Enterprise Kamal Kachna, Rangpur.  Mob: 01715-249444 </t>
  </si>
  <si>
    <t xml:space="preserve">  taritaenterprise95@gmail.com</t>
  </si>
  <si>
    <t>A).  Improvement of   Castomer Bazer - Moynakutir road via Kisamot Habu Pry. School Road (Ch. 00-1115m). ID No-185275073. B).  Improvement of   Kishamot Sherpur R&amp;H Malek saw mill - Hatashpur Pucca road via Shamsul Master house Road (Ch. 00-1060m). ID No-185275141.</t>
  </si>
  <si>
    <t>Md. Arifuzzaman Nurpur, Alamnagar, Rangpur.                    01773-699527</t>
  </si>
  <si>
    <t>Improvement of  Pakermatha - Badargonj Kheyaghat Road (Ch. 500-1000m).    ID No-  185035019.</t>
  </si>
  <si>
    <t>06.04.19</t>
  </si>
  <si>
    <t xml:space="preserve">Md. Mostafizur Rahman Nilphamari.  01712-222644 </t>
  </si>
  <si>
    <t xml:space="preserve">A)Improvement of Shiber hat- Bakshi ganj hat Road (ch. 00-500m) [Road ID No- 185035012]  B)Improvement of Muchirhat-Kadomtala ghat Road (ch.3400-4600m) [Road ID No- 185035024]  C)Improvement of Ramkrisnopur-Balapur Ghata Bill Road (ch.00-500m) [Road ID No- 185035045] D)Improvement of Osmanpur Madrasha-Gutirdanga Road (ch. 500-1500m) [Road ID No- 185035059]  E)Improvement of Ayub Brick Field-Ghatabil GPS Road (ch.00-620m) [Road ID No- 185035061] </t>
  </si>
  <si>
    <t>Nur Enterprise, Kaunia, Rangpur. 01716-336811</t>
  </si>
  <si>
    <t xml:space="preserve">  nrlm.md@gmail.com</t>
  </si>
  <si>
    <t>Improvement of   Purba Kishamot - Shop of Natun Master via Belbari Road (Ch. 00-1915m). ID No-185495342.</t>
  </si>
  <si>
    <t>Md. Khademul Islam Jwel Gaibandha. 01712-299297</t>
  </si>
  <si>
    <t>kjewel953@gmail.com</t>
  </si>
  <si>
    <t>A). Improvement of   Jalkor More - Amashu Pachimpara (Shasan) Road Road (Ch. 00-750m). ID No-185495347. B). Improvement of   Hajipara Auto Bricks - NHW Road via H/O Jolil Police Road (Ch. 00-750m). ID No-185495333. C). Improvement of   Hajipara NHW - H/O Jadu Miah Road (Ch. 00-1142m). ID No-185495334.</t>
  </si>
  <si>
    <t>05.09.18</t>
  </si>
  <si>
    <t>A). Improvement of   Amashu H/O Abdul Member - H/O Jaman Miah Road (Ch. 00-270m). ID No-185495336. B). Improvement of   Debipur H/O Dr. Sekendar - Birabari via H/O Siraj Member Road  Road (Ch. 00-1005m). ID No-185495343. C). Improvement of   Horipur - VIP College via Machuapara Kalir Mondir Road (Ch. 00-770m). ID No-185495105.</t>
  </si>
  <si>
    <t xml:space="preserve">RB &amp; MPS (JV) R.K Road. Rangpur. 01711-928299 </t>
  </si>
  <si>
    <t>rb.mps.jv@gmail.com</t>
  </si>
  <si>
    <t>A). Improvement of   Prime Sonic Group Factory - Dalia Sluice Gate (Cannel Embankment) Road (Ch. 00-3011m). ID No-185495329. B). Improvement of    Moynakuri Dalia Sluice Gate - Vinno Jogot via Prime Sonic Group Factory (West Side Canel Embankment) Road (Ch. 00-2005m). ID No-185495330. C). Improvement of   Dhokin Ajaddhapur Baburhat Rail Ghumti  -  Haji Montaj More via Madhobpur Road (Ch. 00-863m). ID No-185495327.</t>
  </si>
  <si>
    <t>28.10.18</t>
  </si>
  <si>
    <t>06.09.19</t>
  </si>
  <si>
    <t>M/S. RAKIB BROTHERS     2/602 Eastern Circuit 30           Circuit House Road Dhaka         Mob: 01758666218</t>
  </si>
  <si>
    <t>rakibbrothers@gmail.com</t>
  </si>
  <si>
    <t xml:space="preserve">Mukti Prokaushal Sanghtha,  M.P. Chake Post, RK Road, Sadar, Rangpur,                     Mob : 01711669084 </t>
  </si>
  <si>
    <t>fuhadhossain68@gmail.com</t>
  </si>
  <si>
    <t xml:space="preserve">M/S Tahity &amp; Shital (JV) Kamal Kachana, Rangpur. 01715-249444 </t>
  </si>
  <si>
    <t>tahity.shitaljv@gmail.com</t>
  </si>
  <si>
    <t>A)Improvement of Mohadebpur H/O Abul Kalam-Abul Khayer Factoty Road (Ch. 00-1233m) [Road ID No- 185495344] B)Improvement Debipur H/O Lutfor-Mosque of Mintu Member Road (Ch. 00-769m) [Road ID No- 185495345] [SADAR]</t>
  </si>
  <si>
    <t>10.09.20</t>
  </si>
  <si>
    <t xml:space="preserve">M/S. Tahity Enterprise           Purbo Shalbon, Rangpur.           Mob : 0-01715249444       </t>
  </si>
  <si>
    <t xml:space="preserve">M/S Ona Traders,
 Pirgacha, Rangpur.01752-378136 </t>
  </si>
  <si>
    <t>ms.onatraders@gmail.com</t>
  </si>
  <si>
    <t>Improvement of   Sibu Mohammad of chatal (SRIIP) - Sibu Amtola bazar via Gopal Master Road (Ch. 00-2120m). ID No-185425103.</t>
  </si>
  <si>
    <t>18.08.18</t>
  </si>
  <si>
    <t>04.07.19</t>
  </si>
  <si>
    <t>Akhi Enterprise,
 Mahiganj, Rangpur .01725-822462</t>
  </si>
  <si>
    <t>Improvement of   Poresh more - Monser tepothi Road (Ch. 00-2500m). ID No-185425070.</t>
  </si>
  <si>
    <t>24.08.18</t>
  </si>
  <si>
    <t>25.10.19</t>
  </si>
  <si>
    <t xml:space="preserve">Amin Construction &amp;,
 Abu Taleb Milu (JV), Rangpur.            -01712-196689 </t>
  </si>
  <si>
    <t>amin.atmjv@gmail.com</t>
  </si>
  <si>
    <t>A).  Improvement of     RK Road - Mozir Gate Road (Ch. 00-2200m). ID No- 185425068. B).  Improvement of    Jhanker more - Rail Station via H/O Sultan Road (Ch. 00-1000m).  ID No- 185425063.</t>
  </si>
  <si>
    <t>25.07.19</t>
  </si>
  <si>
    <t xml:space="preserve">M/s Amin Construction       Kaunia, Rangpur ,                   Mob : 01712196689                             </t>
  </si>
  <si>
    <t xml:space="preserve">  abutalebmilu@gmail.com</t>
  </si>
  <si>
    <t xml:space="preserve">M/S. Shithil Shihari , Pirgacha, Rangpur. 01712-778044 </t>
  </si>
  <si>
    <t>abudaudansari58@gmail.com</t>
  </si>
  <si>
    <t>Improvement of   B M Collage more - Sibu Chowrapara Bazar via Kasem Bazar (SRIIP) Road (Ch. 00-1000m). ID No-185425101.</t>
  </si>
  <si>
    <t>09.10.19</t>
  </si>
  <si>
    <t>M/S. Anto &amp; Tahity (JV) Kamal Kacchna, Rangpur.</t>
  </si>
  <si>
    <t>A) Improvement of Rajib Pry. School -Lal Maszid Road Ch. 300-1495m Road ID No- 185425009  B) Improvement of Jummarpara -B M Collage Road Ch. 00-1730m Road ID No- 185425105</t>
  </si>
  <si>
    <t>08.04.19</t>
  </si>
  <si>
    <t xml:space="preserve"> M/S. Anto Enterprise, Thana Road, Lalmonirhat,    Mob : 01711282392 </t>
  </si>
  <si>
    <t>264796/    Re-Tende ID:264796</t>
  </si>
  <si>
    <t xml:space="preserve">M/S. Tahity Enterprise       Purbo Shalbon, Rangpur.     Mob : 01715249444 </t>
  </si>
  <si>
    <t>M/S. Dalia Trading                    JNC Road Rangpur                    01715-140366</t>
  </si>
  <si>
    <t>daliatradingrng@gmail.com</t>
  </si>
  <si>
    <t xml:space="preserve">(A} Improvement of the Road from Burirhat Road to Tepamodhupur-Pawtana GC Road via H/O Kashem Chairman Ch.56-905m ID No. 185425157 . (B) Improvement of the Road from H/O Nurul Haque Sarder to RK RoadCh.500-820m ID No. 185425066 with link Road H/O Kader Mondol to H/O Hemonto Principal Ch.00-100m </t>
  </si>
  <si>
    <t>14.07.20</t>
  </si>
  <si>
    <t>Md. Mostafizar Rahman (Reza), Pirgacha, Rangpur. 01720-505277</t>
  </si>
  <si>
    <t>A). Improvement of   Kashim Embankment at Amertal to Purbo Damurswar Road (Ch. 00-1100m).    ID No-   185735118 . B). Improvement of  Malek House at Sawla Mouja - Hakim Member Member Choupathi Road (Ch. 500-1500m).     ID No-    185735149 .</t>
  </si>
  <si>
    <t>22.05.19</t>
  </si>
  <si>
    <t>A).  Improvement of   Taluk Kandi-Monirampur Road (Ch. 1450-2200m). ID No-185735043. B).  Improvement of   Flood Refuzee Shelter - 2 No. Gabura Reg. Pry. School Road (Ch. 00-1000m). ID No-185735132.</t>
  </si>
  <si>
    <t>A).  Improvement of   Akbar Master House at Sawla Mouja - Pirgacha Pawtana UZR via Adom Bazar Road (Ch. 00-1450m). ID No-185735148. B).  Improvement of   Kandi Bazar -  H/O Abul Member at Pathak Shikor Mouja Road (Ch. 00-500m). ID No-185735161.</t>
  </si>
  <si>
    <t>28.09.18</t>
  </si>
  <si>
    <t>25.09.19</t>
  </si>
  <si>
    <t>M/S Konak Enterprise, Chowdharani Bazar, Pirgacha, Rangpur. 01770-900060</t>
  </si>
  <si>
    <t>mskonokenterprise18@gmail.com</t>
  </si>
  <si>
    <t>A).  Improvement of   Fakira - Bara Darga HBB Road (Ch. 00-1250m). ID No-185735005. B).  Improvement of   Toper Bazar - Momin Bazar High School Road (Ch. 00-1275m). ID No-185735194.</t>
  </si>
  <si>
    <t>M/S RI Traders, Vendabari, Pirganj, Rangpur. 01713-723198</t>
  </si>
  <si>
    <t>Improvement of   Shah Amanot Cool Store - Madrasha via Hafez's House Road (Ch. 00-2390m). ID No-185735184.</t>
  </si>
  <si>
    <t>02.10.18</t>
  </si>
  <si>
    <t xml:space="preserve"> A) Improvement of Jagodish – Satvita Road (Ch.00-1540m) [Road ID-185735009]  B)  Improvement of Sundar HBB-Deuti Bazar Road (Ch.380-1380m) [Road ID-185735013]  C)  Improvement of Nagarjitpur-Talukishad Pucca Road (Ch.00-1215m) [Road ID-185735021]  D) Improvement of Dudheabari GS School-Taluk Eshad R &amp;H Road (Ch.00-1000m) [Road ID-185735046]</t>
  </si>
  <si>
    <t xml:space="preserve">Md. Khairul Kabir Rana, Guptapara, Rangpur. 01712-175254 </t>
  </si>
  <si>
    <t xml:space="preserve"> A) Improvement of Shukhanpukur-Pabittrojhar Road (Ch.00-1465m) [Road ID-185735047] B)  Improvement of Kisamat Jhineea Mouja at Dhanir Bazar – Abul`s More Road (Ch.00-1396m) [Road ID-185735097] C)  Improvement of Baradarga-Nabdiganj Pucca Road at Debendranath`s Road (Ch.00-1396m) [Road ID-18573126]]  D) Improvement of Petvata Kadomtoli-Petvata GPS Road (Ch.00-1450m) [Road ID-185735195] </t>
  </si>
  <si>
    <t>26.01.19</t>
  </si>
  <si>
    <t xml:space="preserve">Niaz Traders-Noona Traders-Islam &amp; Co. JV Motijheel, Dhaka.          01713-002970 </t>
  </si>
  <si>
    <t xml:space="preserve">  niaznoonaislamjv18@gmail.com</t>
  </si>
  <si>
    <t xml:space="preserve"> A) Improvement of Kandi UP Office-H/O Joger Doctor Road (Ch.00-3535m) [Road ID-185735037]  B)  Improvement of Pachimdebu Birbiria Pucca Road near the house of Yakub-Fishiculture Project Road (Ch.00-230m) [Road ID-185735199]</t>
  </si>
  <si>
    <t>25.03.19</t>
  </si>
  <si>
    <t xml:space="preserve">M/S. Niaz Traders 154, Motijheel C/A. Masjid Market (2nd Floor), Room No.301-303, Dhaka-1000. Mob : 01711636325 </t>
  </si>
  <si>
    <t xml:space="preserve">Noona Traders 154, Motijheel Mosjid Market (2nd Floor), Room No.301-303, Motijheel C/A, Dhaka-1000 Mob : 01711636325 </t>
  </si>
  <si>
    <t xml:space="preserve"> Islam &amp; Co. 35/9 Golapbagh,Dhaka. Mob :01711534751 </t>
  </si>
  <si>
    <t>islamandco1971@gmail.com</t>
  </si>
  <si>
    <t xml:space="preserve">MR-AT (JV)                     Anontoram, Pirgacha.                 01745-583944 </t>
  </si>
  <si>
    <t xml:space="preserve">Improvement of Nabupathanpara Kader Professors house-Baku Miah house via Kala miah house Road Ch. 00-1770m ID No- 185735061 </t>
  </si>
  <si>
    <t xml:space="preserve"> M/S. Shithil Shiharee        Guabari, Pirgacha, Rangpur.   
</t>
  </si>
  <si>
    <t xml:space="preserve">Improvement of Sullipara Guchho Gram-Omor Chowkider house at Monglakuti mouja road Ch. 00-1745m ID No-185735165 </t>
  </si>
  <si>
    <t>M/S. Hossain Trading &amp; Construction Radhaballov, Rangpur.  01712-527090</t>
  </si>
  <si>
    <t>Improvement of Bara Mirzapur Sabur bazar-Horlai Road Ch. 00-418m Road ID No- 185585158</t>
  </si>
  <si>
    <t>M/S. Chamak Traders, City Corporation, Rangpur. 01722-304214</t>
  </si>
  <si>
    <t>A).  Improvement of Poshorampur H/O Habibar Master - H/O Harun Master Road (Ch. 00-950m).    ID No-   185765060. B). Improvement of  Roypur - H/O Mokbul Mia Road (Ch. 00-1150m).     ID No-    185765061.</t>
  </si>
  <si>
    <t>20.05.19</t>
  </si>
  <si>
    <t>Md. Abdullah Al-Mamun Chowdury College Road, Rangpur. 01729-804080</t>
  </si>
  <si>
    <t>A). Improvement of   Gurzipara Boubazar - Hazer Mia House via Engg. Tutul House Road (Ch. 00-500m). ID No-185765151. B). Improvement of   Dhorokanto Bottalla - Bhendabari Road via Dhorokanto Madharasa Road (Ch. 1300-2300m). ID No-185765134. C). Improvement of   Magura  H/O  Abul Hazi - Jorpul Road (Ch. 00-1400m). ID No-185765125. D). Improvement of   Boro Darga Bhendabari Road at Sharifpur - Chatonapara puccar Matha Road (Ch. 00-1950m). ID No-185765091.</t>
  </si>
  <si>
    <t>M/S. Maskur Rahman College Road, Habib Nagar, Rangpur.       01718-297429</t>
  </si>
  <si>
    <t>A). Improvement of   Magura Tamatha H/O Mr. Saiful-Khani Mogura Road (Ch. 00-1000m). ID No-185765124. B). Improvement of   Garaber Dhonshala more - Taspur via  Garaber GPS Road (Ch. 300-2300m). ID No-185765094. C). Improvement of   Chattra Shesue Clinic-Kuyatpur Road (Ch. 2320-3320m). ID No-185765023. D). Improvement of   Modonkhali Modhopara Tapoti-Hasarpara via Akandopara Road (Ch. 00-1100m). ID No-185765121.</t>
  </si>
  <si>
    <t xml:space="preserve">RC-ARC (JV), Khalshpir, Pirganj, Rangpur. 01789-311111 </t>
  </si>
  <si>
    <t>A) Improvement of Vandabari Pucca road Khashtaluk Eidgah Math Road (CH. 00-1000) Road ID No-185765052  B) Improvement of Dhaperhat Chatra FRB-Laldighi Girl`s Acadame School Road (Ch. 00+500m) Road ID 185765132 C) Improvement of Gabirdhanpur-NHW Chak Karim Laldighi UP Road (Ch. 2065-3515m) Road ID 185765048 D) Improvement of Kasti (Pachimpara) Jami Mosque Chowpoti-Kanchoner Bazar Pacca Matha via Boro Alompur GPS Road (Ch. 00-2000m) Road ID 185765117 E) Improvement Pochakanto-Balua Road (Ch. 200-960m) Road ID 185765082</t>
  </si>
  <si>
    <t>M/S. Belal Construction, Hariswar, Kaloa, Kaliganj, Kurigram. 07189-59577</t>
  </si>
  <si>
    <t>A) Improvement of Chatra Eid-Gha fild Kader`s Ghat via H/O Mr.Bichna Mr. Mojibor Chairman Road (CH. 00-1000) Road ID No-185765080  B) Improvement of Borokhola Mossque-Amtola Road (Ch. 500-1500m) Road ID 185765182 C) Improvement of Dobarpukur – Pabonpara Road Road (Ch. 00-1000m) Road ID 185765163 D) Improvement of Annontopur Girls High School Basudepur Blustor Road (Ch. 00-1000m) Road ID 185765136 E) Improvement of Rashulpur Bagarbari Road (Ch. 1000-2100m) Road ID 185765008 F) Improvement of Kuathpur H/O Robiul-Gorer bazer Road (Ch. 3000-4000m) Road ID 185765196</t>
  </si>
  <si>
    <t>21-01-2019</t>
  </si>
  <si>
    <t>08-12-2019</t>
  </si>
  <si>
    <t>M/S. Das Traders Tangail Pourashava, Tangail.           01711-183904</t>
  </si>
  <si>
    <t xml:space="preserve">Improvement of Rangamati House of Heto Road Ch.00-2000m ID No. 185765104 </t>
  </si>
  <si>
    <t>Md. Golam Murtuja, Rajpara, Rajshahi. 0721-770587</t>
  </si>
  <si>
    <t>A Improvement of Shotapir Bazar - Chander Bazar via Nokher Para Road Ch. 00-1250m.ID No-185765026  B Improvement of Pirgonj Chattra pucca road-Kumar Gari via Choker Ghat Bazar Road Ch. 00-1370m.ID No-185765028 Pirganj</t>
  </si>
  <si>
    <t>A Improvement of Dubrazpur to Eidgah field road at Kashipur via Kalitola GPS Road Ch. 00-850m. ID No-185765084  B Improvement of Thakurdas LaxmipurPucca road-UllaghariPacca Road Connccting Road Ch. 00-545m.. ID No-185765118 C Improvement of Shoyekpur village-house of Shunil Chairman via Mondoler Bazar Road Ch. 00-1000m.ID No-185765045</t>
  </si>
  <si>
    <t xml:space="preserve">A Improvement of Pachgachi mouza H/O Muhammad Khalek to sadullapurPucca road via Md. Khasar house Road Ch. 600-1200m.ID No-185765251 B Improvement of PirgonjShanerhatPucca road - KhamarShadullapur Road Ch. 1000-1520m.ID No-185765165  C Improvement of Kashimpur - Kutubpur Road Ch. 900-2000m.ID No-185765004 </t>
  </si>
  <si>
    <t xml:space="preserve">A Improvement of Khalaspir Brick Field-MonjilarDarga Via Thirarpara Mosque Road Ch. 00-1000m.ID No-185765116  B Improvement of JoyntopurGhat - Gopinathpur Road Ch. 500-1290m.ID No-185765034  C Improvement of GhoshpurZame Mosque-Ghoshpur GP Pry. School Road Ch. 1000-1820mID No-185765040 </t>
  </si>
  <si>
    <t xml:space="preserve">A Improvement of Nachimonpur Bottola at Bhandabari to Khalaspir Falia Road Ch. 00-760m.ID No-185765114  B Improvement of Hazalgari - Uzirpur Road Ch. 00-1000m..ID No-185765001  C Improvement of Kadirabad-Chowrasta at Bhandabari to Khalaspir road-Kadirabad Raierbari Via KarimLaxmipur Road Ch. 00-1890m.ID No-185765113 </t>
  </si>
  <si>
    <t xml:space="preserve">A Improvement of Khastaluk Pucca Road - Khastaluk Eidgha Math Road Ch.00-1500m Road ID No-185765138  B Improvement of Thirarpara House of Mr. Shahidul -Chatra road via Thirarpara Road Ch. 00-400mRoad ID No-185765115  C Improvement of Babonpur H/O Mr. Malak - H/O Mr. Raza Muktar via H/O Mr. Miah Road Ch. 00-485mRoad ID No-185765123 </t>
  </si>
  <si>
    <t xml:space="preserve">A Improvement of Shetulpur-Rusulpur Bazar via Morar Para Road Ch. 1000-1500m.ID No-185765025 B Improvement of PirgonjMadergonj road - Vazakaly Bridge via Hossainpur GPS Road Ch. 00-1025m.ID No-185765085  C Improvement of SanerhatAmtola - Masta Village Road Ch. 00-1650m.ID No-185765167 </t>
  </si>
  <si>
    <t xml:space="preserve">A Improvement of Hasarpara - Mr. Tafil Shop - ModonkhaliTopoti Road Ch. 00-1205m.ID No-185765112  B Improvement of Baluahat-Keshobpur via Milonpur Road Ch. 1000-1550m.ID No-185765046  C Improvement of Raypur bazar Amertol-ChorerGhat via Kashobpur Road Ch. 00-1000m.ID No-185765081 </t>
  </si>
  <si>
    <t>27.02.21</t>
  </si>
  <si>
    <t xml:space="preserve">A Improvement of ChttraShesue Clinic-NillDariya Road Ch. 00-1500m.ID No-185765019  B Improvement of Khasmothpur bazar NHW Jami Mosque- SoekpurKazipara via H/O Mr. Shahajan Masters Road Ch. 00-1000m..ID No-185765086 </t>
  </si>
  <si>
    <t xml:space="preserve">A Improvement of Mohodipur GPS- Threemohoni Bridge Via khareo GPS Road Ch. 00-2900m.ID No-185765092 B Improvement of Hasarpara-Ananta Rampur Road Ch. 2300-2425m.ID No-185765003  </t>
  </si>
  <si>
    <t xml:space="preserve">A Improvement ofDubrazpurMondolbari East side - Hili GPS Road Ch. 00-2040m.ID No-185765098  B Improvement ofThirarpara Mr. Mokbul house - Thirarpara Mr. Raza house via Mr. Ansar Mr. Road Ch. 00-245m.ID No-185765131 </t>
  </si>
  <si>
    <t xml:space="preserve">A Improvement of Choto Falia Joarpur - Nanfar Bill Kadirabad Pacca road Connecting Road Ch.00-1310mID No-185765119  B Improvement of Shamlipur kasim Chairman house - Babonpur Road Ch. 00-260m ID No-185765127  C Improvement of Modonkhali School - Dewallbari Road Ch. 00-600m ID No-185765122 </t>
  </si>
  <si>
    <t xml:space="preserve">A Improvement of Khamer Taharpur Amartola - Pallar Road Ch.00-1000m Road ID No-185765267 B Improvement of Khalaspir Chatra road to paikarpara via H/O Mr. Joihar Road Ch. 00-930m Road ID No-185765120  C Improvement of Bhendabari - Palashbari via Behabatpur Road Ch.3290-4290m Road ID No-185765007 </t>
  </si>
  <si>
    <t>M/S. Belal Construction  Kurigram</t>
  </si>
  <si>
    <t xml:space="preserve">A Improvement of Babonpur - Fothapur via Babonpur Jama Mosque Road Ch. 00-1900m ID No-185765128 B Improvement of Khalaspir Pacca -Babonpur Pondit para via Mr. Do. Sahidul Road Ch. 00-655m ID No-185765126 C Improvement of Fothapur Jama mosque - Shailpara Road Ch. 00-557m ID No-185765129 </t>
  </si>
  <si>
    <t>20.03.22</t>
  </si>
  <si>
    <t xml:space="preserve">A Improvement of Purbo Bodnapara Mosque -Ajghor Master House Road Ch. 00-1200m ID No-185765212 B Improvement of Khoyerbari Shampur High School - Khoyerbari GPS via Khaprikhal Mosque RoadCh. 00-1000m ID No-185765188 </t>
  </si>
  <si>
    <t>M/S. Safikul Traders Gangachara, Rangpur.</t>
  </si>
  <si>
    <t xml:space="preserve">A Improvement of Bhirampur Bridge pacca road to Mr. Rahman house Road Ch. 00-530m ID No-185765130 B Improvement of Dura Mithipur to Kashimpur Road Ch. 500-1000m ID No-185765157 </t>
  </si>
  <si>
    <t>12.10.20</t>
  </si>
  <si>
    <t xml:space="preserve">(A) Improvement of Hazee Tomiz Uddin Govt. Primary School Ch. 00-72m School Code-105080209  (B) Improvement of Fatepur Govt. Primary School Connecting Road Ch. 00-70m School Code-105080706   (C) Improvement of Keshobpur Poschimpara Govt. Primary School Connecting Road Ch. 00-361m School Code-105080903  (D) Improvement of Umapur Govt. Primary School Connecting Road Ch. 00-515m School Code-705089203 (E) Improvement of Khoillpara Govt. Primary School Connecting Road Ch. 00-60m School Code-705089205  (G) Improvement of Fatehpur Pocchimpara Govt. Primary School Connecting Road Ch. 00-190m School Code-105080905  (H) Improvement of Gokulpur Govt. Primary School Connecting Road Ch. 00-105m School Code-105081109 </t>
  </si>
  <si>
    <t>30.07.19</t>
  </si>
  <si>
    <t xml:space="preserve">MJS-MEC (JV)Bazar Road, Sundarganj, Gaibandha                   Mob :01740-542313 </t>
  </si>
  <si>
    <t>mjs.mec.jv@gmail.com</t>
  </si>
  <si>
    <t>A Improvement of Mohish Muri Govt.Primary School Connecting Road School Code 105050205  B Improvement of 2 Nos Shachas Govt.Primary School Connecting Road School Code 105050104  C Improvement of Pabitrojar Govt.Primary School Connecting Road School Code 105050703  D Improvement of Petvata Govt.Primary School Connecting Road School Code 105050403</t>
  </si>
  <si>
    <t>222026/    Re-Tender  ID: 235585</t>
  </si>
  <si>
    <t xml:space="preserve">Zetendranarth sarker   Sundarganj, Gaibandha          Mob : 0-1714605182 </t>
  </si>
  <si>
    <t>Eva Construction         Monmoth,  Bamondanga,  Sundarganj, Gaibandha              Mob : 01740542313</t>
  </si>
  <si>
    <t>salam.sonaroy@gmail.com</t>
  </si>
  <si>
    <t>M/S. Jitu Traders                    Pirgacha, Rangpur.              01716-442151</t>
  </si>
  <si>
    <t xml:space="preserve">(A) Improvement of Mirapara Govt. Primary School Connecting Road (Ch. 00-1425m) [School Code-105050804]  (B) Improvement of Pachim Paran Govt Primary School Connccting Road (Ch. 00-1600m) [School Code No-105050609]  (C) Improvement of Pasua Mirapara Govt Primary School Connccting Road (Ch. 00-750m) [School Code -105050302] </t>
  </si>
  <si>
    <t>19.03.19</t>
  </si>
  <si>
    <t xml:space="preserve">MR-AT (JV) ,               Anontoram, Pirgacha, Rangpur                     01745-583944 </t>
  </si>
  <si>
    <t>A)Improvement of Pachim Taluk Esad Govt Primary School Connccting Road (CH. 00-580m) [School Code -105050709] B)Improvement of Gopal Govt Primary School Connccting Road (CH. 1000-2740m) [School Code -105050605] C)Improvement of Durgacharan Govt Primary School Connccting Road (CH. 112-1298m) [School Code -105050605]</t>
  </si>
  <si>
    <t xml:space="preserve">(A) Improvement of Duragari Govt. Primary School Connecting Road Ch. 00-1171m School Code - 105050604  (B) Improvement of Fata Govt. Primary School Connecting Road Road Ch. 00-1200m School Code - 105050642 </t>
  </si>
  <si>
    <t xml:space="preserve">Improvement of Sidamhat Govt. Primary School Connecting Road Ch. 380-2630m School Code - 105050207 </t>
  </si>
  <si>
    <t xml:space="preserve">A Improvement of Purbo Parul Govt. Primary School Connecting Road Ch. 3400-4600m School Code-105050104 B Improvement of Parul Govt. Primary School Connecting Road Ch. 2200-3400m School Code-105050206 </t>
  </si>
  <si>
    <t>09.05.22</t>
  </si>
  <si>
    <t>M/S. Al-Riyad Construction Khalashpir, Pirganj, Rangpur.                 01789-311111</t>
  </si>
  <si>
    <t>msalriadconstruction@gmail.com</t>
  </si>
  <si>
    <t>A)Improvement of Ghospur Zame Mosque (NHW) –Ghospur GP Govt. Primary School Connecting Road School Code-105040904 B) Improvement of Connection Road at Panbari GPS Road. School Code-015040203</t>
  </si>
  <si>
    <t xml:space="preserve">A Improvement of Digdari Govt. Primary School Connecting Road. Ch. 00-800m School Code-105040302 B Improvement of Bashpukuria Govt. Primary School Connecting Road. Ch. 00-750m School Code-105040611 C Improvement of Jolaidanga Govt. Primary School Connecting Road. Ch. 00-500m School Code-705049059 </t>
  </si>
  <si>
    <t xml:space="preserve">A Improvement Higol Gary Govt. Primary School Connecting Road Ch.00-860m School Code-705049023  B Improvement of Kumarpur Govt. Primary School Connecting Road Ch. 00-800m School Code-705049201 </t>
  </si>
  <si>
    <t>Masud Hi-Tech Engineering Ltd. -M/S Sagar Builders - Parvez Construction Limited JV House#701, Road#01, Bus Terminal Road, Tatultala, Alamnagar-5402, Rangpur, Bangladesh.</t>
  </si>
  <si>
    <t xml:space="preserve">Construction of 96.10m Long PSC Girder Bridge on Monirampur Bangla Para More-Ozir para via Boyratipara Road at ch. 150m. ID no.- 185274040 </t>
  </si>
  <si>
    <t>Construction of 96.00m Long PC Girder Bridge on Jalkor More-Amashu Pachimpara (Shasan) Road at ch. 20m.[Road ID No-185495347]</t>
  </si>
  <si>
    <t>Construction of 54.00m Long RCC Girder Bridge over Burail River on Tambulpur Land Office -Char Tambul- pur Primary School at Ch. 817m. Road ID No-185735140.</t>
  </si>
  <si>
    <t>Construction of 42.00m Long RCC Girder Bridge on Pawtanahat Bus stand -Pirgacha Pawtana UZR Road at ch. 2200m. Road ID No-185734045 [PIRGACHA] (2nd Call) [OSTETM]</t>
  </si>
  <si>
    <t>21.04.19</t>
  </si>
  <si>
    <t xml:space="preserve">Maintenance work Banderpara Bazar- Vendabari GC Via Durgamatihat Road Ch. 00-3600m Road ID No- 185584119 </t>
  </si>
  <si>
    <t>03.04.19</t>
  </si>
  <si>
    <t xml:space="preserve">(A) Maintenance work Sathibari NHW Fish Hachary Nankar Bazar Road Ch. 00-4523m Road ID No- 185582008. (B) Maintenance work Sathibari NHW Gorbandha Nankar Pucca mor Baro Hazratpur UP Office Road. Ch. 1080-4290m Road ID No- 185583012 </t>
  </si>
  <si>
    <t>04.05.19</t>
  </si>
  <si>
    <t>06.12.19</t>
  </si>
  <si>
    <t>Md. Khademul Islam Juwel               V-Aid Road, Gaibandha Sadar, Gaibandha. 01712-299297</t>
  </si>
  <si>
    <t xml:space="preserve">Widening work of Pirgacha UP office-Kaliganj bazar UZR Road Ch.00-4670m ID No. 185733022 Salvage Cost-Tk. 604688.17 [Pirgacha] </t>
  </si>
  <si>
    <t>14.08.19</t>
  </si>
  <si>
    <t>13.08.20</t>
  </si>
  <si>
    <t xml:space="preserve">M/S. Abdul Hakim &amp; Milon Construction (JV) Aditmari, Lalmonirhat. 01712-527673 </t>
  </si>
  <si>
    <t xml:space="preserve">  ahmcjv5@gmail.com</t>
  </si>
  <si>
    <t xml:space="preserve">Widening work of Beltala RHD Anandi Dhaniram Barodargah GC Road Ch.00-4732m ID No. 185732013 Salvage Cost- Tk.1334945.00 [Pirgacha[] </t>
  </si>
  <si>
    <t xml:space="preserve">M/s. Abdul Hakim,              Aditmari, Lalmonirhat,                  Mob : 01712527673 </t>
  </si>
  <si>
    <t xml:space="preserve">M/S. Milon Construction                           House No. 1/583, Kanastay Monjil, Guratipara, Rangpur  Mob : 01716814435 </t>
  </si>
  <si>
    <t>PCL-S.M.A Moin (JV)                 Alam Nagar, Rangpur</t>
  </si>
  <si>
    <t>pclsmam2020@gmail.com</t>
  </si>
  <si>
    <t>Vertical Extension of Administrative Building of Additional Chief Engineer of Rangpur Division[3rd to 5th Floor</t>
  </si>
  <si>
    <t>15/11/20</t>
  </si>
  <si>
    <t>15/04/22</t>
  </si>
  <si>
    <t xml:space="preserve">PARVEZ CONSTRUCTION LIMITED                                               House # 701, Road # 01, Bus Terminal Road, Tatultala, Alamnagar-5402, Rangpur Mob. 01792-586999                    </t>
  </si>
  <si>
    <t>S.M A. MoinVill- Thakurgaon Road, Post-Thakurgaon Road-5101 Upazilla-Thakurgaon Sadar Zilla-Thakurgaon                         .+880-1717-290610</t>
  </si>
  <si>
    <t xml:space="preserve">  sma.moin2013@gmail.com</t>
  </si>
  <si>
    <t xml:space="preserve">M/S. SAYKAT ENTERPRISE  Ekarchali, Taraganj, Rangpur. Mob: 01713737863                                 </t>
  </si>
  <si>
    <t>M/S. N.N Enterprise Tajhat, Alam Nagar, Rangpur.                          01714-333710</t>
  </si>
  <si>
    <t>Shariatpur</t>
  </si>
  <si>
    <t>M/S.U.S.A Traders,Damuddya,Shariatpur. Mobile No.   +880-1716-462533</t>
  </si>
  <si>
    <t>khabiruddin7000@gmail.com</t>
  </si>
  <si>
    <t>Construction of Shahid Memorial at Shariatpur District Headquarters.</t>
  </si>
  <si>
    <t>01.10.20</t>
  </si>
  <si>
    <t>M/s. N. B. Construction-M/S Jahanara Resource (JV),Sadar,Madaripurmob:  01736650739</t>
  </si>
  <si>
    <t xml:space="preserve">  nbcmjrjv@gmail.com</t>
  </si>
  <si>
    <t>Construction of Two (2) Storied Rural Market Building (With 04 Storied Foundation) in Goatola Bazar under Sadar Upazila District- Shariatpur</t>
  </si>
  <si>
    <t>16-07-2020</t>
  </si>
  <si>
    <t>23-01-2021</t>
  </si>
  <si>
    <t>M/s. N. B. Construction,Sadar,Madaripurmob:+880-01711-221474</t>
  </si>
  <si>
    <t>M/S Jahanara Resource ,Sadar,Madaripurmob: 01736650739</t>
  </si>
  <si>
    <t xml:space="preserve">  ms.jahanara.resource@gmail.com</t>
  </si>
  <si>
    <t xml:space="preserve">M/S Progati enterprise,Goshairhat,Shariatpur.Mob:  +880-1715161398 </t>
  </si>
  <si>
    <t xml:space="preserve">  msprogatientp@yahoo.com</t>
  </si>
  <si>
    <t>Widening and Strengthening of Sureswar - Bhedargonj - Damuddya - Goshairhat - Charmonpura Road Goshairhat Portion at Ch. 0.00m-4100m . Road ID No.386362008</t>
  </si>
  <si>
    <t>26.04.2020</t>
  </si>
  <si>
    <t>03.08.2021</t>
  </si>
  <si>
    <t>M/S  Sheikh enterprise,Sadar,Shariatpur.Mob:01745514928.</t>
  </si>
  <si>
    <t>Widening and Strengthening of Naria-Garishar GC Road at Ch. 0.00m- 8630m  Road ID No.386652001</t>
  </si>
  <si>
    <t>19.05.2020</t>
  </si>
  <si>
    <t>M/S Progati - Sheikh (JV),Sadar,Shariatpur. .Mob:01745514928.</t>
  </si>
  <si>
    <t xml:space="preserve">  pesejv@gmail.com</t>
  </si>
  <si>
    <t>Widening and Strengthening of Dasher Jungle-Mollarhat via Kodalpur GC Road at Ch. 3700m-12680m . Road ID No.386362002</t>
  </si>
  <si>
    <t>M/S Sheikh Enterprise ,Sadar,Shariatpur. .Mob:01745514928.</t>
  </si>
  <si>
    <t xml:space="preserve">M/S Progati -Enterprise ,Sadar,Shariatpur.Mob:  +880-1715161398 </t>
  </si>
  <si>
    <t>M/S  Sheikh enterprise,Sadar,Shariatpur.Mob:01745514928</t>
  </si>
  <si>
    <t>Widening and Strengthening of Sureswar-Bhedargonj-Damuddya-Goshairhat-Charmonpura Road Ch. 00-9050m  Road ID No-386652005</t>
  </si>
  <si>
    <t>Widening and Strengthening of Sureswar-Bhedorgonj-Goshaihat-Chormonpura Road from Ch. 5444 km to 7455 km under Upazila Goshaihat District Shariatpur. Road ID No.386362008</t>
  </si>
  <si>
    <t xml:space="preserve">Dhali Construction Ltd,.Dhaka , House # 22, Road # 12, Nikunja-2, Khilkhet, Dhaka-1229, Bangladesh.  +880-1713249111 </t>
  </si>
  <si>
    <t xml:space="preserve">  dhaly07@gmail.com</t>
  </si>
  <si>
    <t>Improvement of Shariatpur-Majheekandi-RG&amp;-Rupbabur hat via Nowdoba GC gcngc-2 to Shariaptur-Majheer hat (Gonir More) road  50m  structure &amp; 408m protectionwork) ch. 00-2790m</t>
  </si>
  <si>
    <t>PMBP</t>
  </si>
  <si>
    <t>26-07-18</t>
  </si>
  <si>
    <t>1.11.2019</t>
  </si>
  <si>
    <t>ARKL &amp; Hamim (JV)  Pro.Lubna Khanom.Madaripur Mob:-01712-178665</t>
  </si>
  <si>
    <t>arklhamim@gmail.com</t>
  </si>
  <si>
    <t xml:space="preserve">01. Improvement of Angaria GC-Chandrapur GC via Binodpur up road at Ch. 00m-10100m  road. ID No-38669200102. 2.  Improvement of Chandrapur GC- Kazirtek R&amp;H Road at Ch. 00m-4400m  road. ID No-386692004 03. Improvement of Shakhipur UP Gowranga Bazar Dularchar Road at Ch. 00m-4820m  road. ID No-386143006 04. Improvement of Kalikhola Bazar RHD - Rudrakar RHD via Nagarpara GC Munshirhat Road Goshairhat Portion at Ch. 00m-8040 m  road. ID No-386362001   05. Improvement Subachani- Nagerpara Road at Ch. 00-5690m  road. ID No-386252003  06. Improvement of Charbhaga UP-Gowranga bazar Road at Ch. 00m-4650m  road. ID No-38614301607. Improvement of Shakhipur GC-Mridhakandi RHD Road at Ch. 00m-4600m road. ID No-386142007 08. Improvement of Balar Bazar Rudrakar-Subachani-Moderhat-Negerpara road at Ch. 00m-5290m  road. ID No-386692005 </t>
  </si>
  <si>
    <t>25.09-19</t>
  </si>
  <si>
    <t>08.10-2021</t>
  </si>
  <si>
    <t xml:space="preserve">  Ataur Rahman Khan Ltd.,44/N, 2nd Floor, New Road, Zigatola, Dhanmondi, Dhaka  Mob:-+880-01737-009585</t>
  </si>
  <si>
    <t>M/S Hamim International,Sadar ,Madaripur. Mob:-01712-178665</t>
  </si>
  <si>
    <t xml:space="preserve">Construction of 96.00m Long PSC Girder Bridge on Mulna UP office-Bango Bazar at Ch. 6845m Road ID 386943017 Upazila Zanjira District Shariatpur. </t>
  </si>
  <si>
    <t>26-01-2022</t>
  </si>
  <si>
    <t xml:space="preserve">Quashem Construction-Sheikh Enterprise-Progati Enterprise (JV),Haji Para, Chondonaish, East Joara, Chondonaish, Chittagong   +880-01819620531 </t>
  </si>
  <si>
    <t>qcsepejv@gmail.com</t>
  </si>
  <si>
    <t xml:space="preserve">Construction of 81.00m Long PSC Girder Bridge on Uttar Tarabonia UP- Balarhat GC Road at Ch. 4225m Road ID 386143008 Upazila Bhedarganj District Shariatpur. </t>
  </si>
  <si>
    <t>24-02-2022</t>
  </si>
  <si>
    <t xml:space="preserve">Quashem Construction.,52, Katalgonj, Panchlaish, Chittagong.  +880-01819620531 </t>
  </si>
  <si>
    <t xml:space="preserve">  quashemconstruction@gmail.com</t>
  </si>
  <si>
    <t>M/S Surma Enterprise , Lotakhola , Joypora, Duhar, Dhaka.   +880-1913-846571</t>
  </si>
  <si>
    <t xml:space="preserve">  surmaenterprise24@gmail.com</t>
  </si>
  <si>
    <t xml:space="preserve">Construction of 51.00m Long RCC Girder Bridge over Kritinasha on Taltala Bazar at Rajnagar UP at Ch. 765m Road ID 386655136 Upazila Naria District Shariatpur. </t>
  </si>
  <si>
    <t>31-08-2020</t>
  </si>
  <si>
    <t>M/s. Mon Mehera Enteprise, Sobujbag, Dorgha Shorif Road, Madaripur.   +880-1712-901028</t>
  </si>
  <si>
    <t xml:space="preserve">  monmehera.enterprise@gmail.com</t>
  </si>
  <si>
    <t>Construction of Palong with 180 m boundary wall and fencing work Angaria with 180 m boundary wall and fencing work and Chikondi with 180 m boundary wall and fencing work union land office under construction of Town and Union Land Office across the Country at Sadar Upazila in District-Shariatpur.</t>
  </si>
  <si>
    <t>ULO</t>
  </si>
  <si>
    <t>18-11-19</t>
  </si>
  <si>
    <t>24-11-20</t>
  </si>
  <si>
    <t>M/s. Zarin Traders ,   Uttar Baiksha, Jajira, Shariatpur.  +880-1712-044495</t>
  </si>
  <si>
    <t>jakirjarin78@gmail.com</t>
  </si>
  <si>
    <t>Construction of Shidhalkura and Damuddya Pouro Union Land Office Bhaban Under Damuddya Upazila District-Shariatpur.</t>
  </si>
  <si>
    <t>25-11-19</t>
  </si>
  <si>
    <t>M/s. Khan &amp; Brothers , South Damodya, Damodya, Shariatpur.  +880-17164-76322</t>
  </si>
  <si>
    <t>khanrokon80@gmail.com</t>
  </si>
  <si>
    <t>Construction of Palerchar DPP name Panerchar Union Land Office Bhaban Under Janjira Upazila and Construction of Kuchaipotty Union Land Office Bhaban Under Goshairhat Upazila District-Shariatpur. Package No</t>
  </si>
  <si>
    <t>27-11-19</t>
  </si>
  <si>
    <t>M/s. Bristi Traders,  Mirikdia, South Birangal, Sadar, Madaripur. ,+880-1712-912535</t>
  </si>
  <si>
    <t xml:space="preserve">  msbristitraders@gmail.com</t>
  </si>
  <si>
    <t>Construction of Mohishar and Narayanpur Union Land Office Bhaban Under Bhedargonj Upazila District-Shariatpur</t>
  </si>
  <si>
    <t xml:space="preserve">Rafiq Construction Co. (Pvt) Ltd.18/1 Nayapaltan Dhaka-1000 .   +880-01716593556 </t>
  </si>
  <si>
    <t xml:space="preserve">  rafiqconstructioncoltd@gmail.com</t>
  </si>
  <si>
    <t>Bhedarganj -Shakhipur-Kashempur Road</t>
  </si>
  <si>
    <t>Dasherjungle GC - Nagerpara Via Machuakhali Road.</t>
  </si>
  <si>
    <t>M/S Happy Enterprise,Vill- Uttar Baiksha, P.O: Jajira, P.S- Jajira, Dist- Shariatpur.  +880-176-7436453</t>
  </si>
  <si>
    <t xml:space="preserve">  fakirdelower@gmail.com</t>
  </si>
  <si>
    <t>Samontoshar Gorostan to Boxompotty Road</t>
  </si>
  <si>
    <t xml:space="preserve">410778
</t>
  </si>
  <si>
    <t>GOB</t>
  </si>
  <si>
    <t>M/s. Nazma Khan Enterprise , Chandrapur, Sadar, Shariatpur.+880-1722-409814</t>
  </si>
  <si>
    <t>ahasanat84@gmail.com</t>
  </si>
  <si>
    <t xml:space="preserve">Bhumkhara-Dhamaran Road </t>
  </si>
  <si>
    <t>M/S Abida Enterprise,Mashuakhali Bazar,Goshairhat,Shariatpur.+880-1722-332040</t>
  </si>
  <si>
    <t>abedurrahman7000@gmail.com</t>
  </si>
  <si>
    <t xml:space="preserve">Kazirhat-Durgarhat Road </t>
  </si>
  <si>
    <t xml:space="preserve">  M/S Mishu Enterprise , Maejpara, Jopsha, Naria, Shariatpur. ,  +880-1711-985087</t>
  </si>
  <si>
    <t xml:space="preserve">  shakabir1978@gmail.com</t>
  </si>
  <si>
    <t>Improvement of BC D.Mojibur Rahaman Hiru Kazi Bari Semana via D.Soharab Hossain Sorder Bari via Ahmadangar Bazar road at ch. 0.00 - 1000.00m under Naria Upazila Dist. Shariatpur Road ID No- 386655374.</t>
  </si>
  <si>
    <t>MSRIDP</t>
  </si>
  <si>
    <t>17-05-19</t>
  </si>
  <si>
    <t xml:space="preserve">  Nusrat Jahan Traders , Shariatpur Sadar ,  +880-01730-958525</t>
  </si>
  <si>
    <t xml:space="preserve">  mohammadmohsin7000@gmail.com</t>
  </si>
  <si>
    <t>Improvement of BC Tilai DC road- Dakhin para via Kkanaikati road at ch. 427.00 1200.00m under Damuddya Upazila Dist. Shariatpur Road ID No- 386254022.Part-2 Improvement of BC Syedbosta Kheyagaat- Damudya at ch. 0.00 775.00m under Damuddya Upazila Dist. Shariatpur Road ID No- 386254001.</t>
  </si>
  <si>
    <t xml:space="preserve">  Mohammed Eunus &amp; Brothers (Pvt.) Ltd. , A.S Tower (8th Floor), Road-01, Plot-553, Hill View R/A P.S: Panchlaish, Chittagong, Bangladesh. +880-31-651637</t>
  </si>
  <si>
    <t>Improvement of road by BC at Nadu Sarker House to Char Sajonpur Primary School road Ch.0.00m- 1480.00m under Bhedargonj Upazila District Shariatpur. Road ID No 386144091. Part-2 Improvement of road by BC at Rup Nagar bazar to Arshinagar road via Sarker Bari road Ch.0.00m - 1590.00m under Bhedargonj Upazila District Shariatpur. Road ID No 386144060. Part-3 Improvement of road by BC at Nowsha Bala Bridge to Shakhipur Boarder road Ch.0.00m - 1690.00m under Bhedargonj Upazila District Shariatpur. Road ID No 386145033</t>
  </si>
  <si>
    <t>17-06-19</t>
  </si>
  <si>
    <t>16-06-20</t>
  </si>
  <si>
    <t>M/s. Hahim Internationa,Sadar,Madaripur.Mob:-01712-178665</t>
  </si>
  <si>
    <t>Improvement of road by BC at Mazi Kandi Station bazar via Ananda Bazar road Ch.750.00m- 3000.00m under Bhedargonj Upazila District Shariatpur. Road ID No 386144022. Part-2 Improvement of road by BC at Afamollah Bazar Char- Sheris P/S. road Ch.0.00m - 2750.00m Construction of 2x4.50mx4.50m RCC Box Culvert w3066m Afamollah Bazar Char- Sheris P/S. road Ch.1410.00m under Bhedargonj Upazila District Shariatpur. Road ID No 386145069. Part-3 Improvement of road by BC at Saifullah Master School Prodhania Kandi road Ch.0.00m -1520.00m &amp; School Link -50m under Bhedargonj Upazila District Shariatpur. Road ID No 386144056.</t>
  </si>
  <si>
    <t xml:space="preserve">  M/S Nurjahan Construction ,Chowrasta, Kulpoddi, Madaripur,    +880-01717-557444</t>
  </si>
  <si>
    <t xml:space="preserve">  nurjahanconstruction12@gmail.com</t>
  </si>
  <si>
    <t>Improvement of Bezari Anondo Bazar road to Kanchanpara Via Degomber Puttri govt. Primary School Road By HBB at Ch. 00.00m - 800.00m under Naria Upazila District Shariatpur. Road ID No 386655279.</t>
  </si>
  <si>
    <t>Improvement of Naria Banglabazar- Nasasan Up Office Road By BC at Ch. 00.00m -1332.00m NER 15m Effective Length1317.00m under Naria Upazila District Shariatpur. Road ID No 386653006. Part-2 Improvement of Maizpara Road By BC at Ch. 2150.00m - 3290.00m by BC under Naria Upazila District Shariatpur. Road ID No 386655004.Part-3 Constructioin of RCC Box Culvert 2x4.00mx4.50 at Ch. 2557.00m under Naria Upazila District Shariatpur.Part-4 Constructioin of RCC Box Culvert 2x4.00mx4.50 at Ch. 3280.00m under Naria Upazila District Shariatpur</t>
  </si>
  <si>
    <t xml:space="preserve">  M/S Sheikh Enterprise (JV)Uttar Baluchara, Sadar, Shariatpur.   +880-1745-514928</t>
  </si>
  <si>
    <t>hazisheikh93@gmail.com</t>
  </si>
  <si>
    <t>Improvement of 2325.00m Flexible Pavement of Chitalia UP- Mohamadpur UP road Ch.1010.00m - 3360.00m &amp; Const. of 2x4.50mx4.50m Road way4.88mWing wall 5.20m at Ch. 2092.00m under Sadar Upazila District Shariatpur. Road ID No 386693015. Part-2 Improvement of 2988.00m Flexible Pavement of Shamitir bazaar- Nilkuthi Road Ch.0.00m - 3000.00m under Sadar Upazila District Shariatpur. Road ID No 386695010.Part-3 Construction of 2x4.50mx4.00m RCC Box Culvert W4.88m &amp; WW5.20m on Shamitir bazaar- Nilkuthi Road at Ch.2323.00m under Sadar Upazila District Shariatpur</t>
  </si>
  <si>
    <t>30-5-19</t>
  </si>
  <si>
    <t>29-5-20</t>
  </si>
  <si>
    <t xml:space="preserve">  M/S Hazi Enterprise , Bakergonj Bandar ,Bakergonj ,Barisal +880-1712276151 </t>
  </si>
  <si>
    <t>m.s.hazienterprisee@gmail.com</t>
  </si>
  <si>
    <t>Liton Traders, Madan Mohan Para Jhenaidah, +880-1711-103879</t>
  </si>
  <si>
    <t xml:space="preserve">  mizanur_79@ymail.com</t>
  </si>
  <si>
    <t xml:space="preserve"> Improvement of 4190.00m Flexible Pavement of Chaikandi up office Gonganagar GC via Parchim Atpara Bazar road Ch.3000.00m - 7200.00m &amp; 1No Stucture of Same road at Ch.4500.00m under Sadar Upazila District Shariatpur. Road ID No 386693023.Part-2 Improvement of 2006.00m Flexible Pavement of Barail Guschgram road Ch. 0.00m - 2022.00m &amp; 4 No Stucture of Same road at Different Chainange under Sadar Upazila District Shariatpur. Road ID No 386695025.</t>
  </si>
  <si>
    <t>30-06-19</t>
  </si>
  <si>
    <t xml:space="preserve">  M/S Shamim Traders ,Palong Uttar Bazar, Sadar Road, Shariatpur Sadar, Shariatpur. +880-1933-303313</t>
  </si>
  <si>
    <t>md.shamim45@yahoo.com</t>
  </si>
  <si>
    <t>.Improvement of Laxmipur- Vanopa Bazar Road at Ch.0.00m 1000.00m. under Naria Upazila District Shariatpur Road ID No 386654006.2.Improvement of Gourango Sreeangar Road at Ch. 0.00m 693.00m &amp; Ch. 1930.00m 2700.00m. under Naria Upazila District Shariatpur Road ID No 386654038. 3. Improvement of Andermanik Bazaar to Punikhar Kandi via Akber Chairman House road at Ch.0.00m 1380.00m by BC Road. 4. Construction of RCC Box Culvert 1x3.50mx3.50m Ch.516.00m. under Naria Upazila District Shariatpur Road ID No 386655158.5.Construction of RCC Box Culvert 2x4.00mx4.00m Khathugli- Chistinagar bc road at Ch.2367.00m Under Naria Shariatpur.386654036</t>
  </si>
  <si>
    <t xml:space="preserve">  DIRD ENGINEERING LIMITED , Faruk Rupayan Tower, (12th &amp; 13th Floor), 32, Kemal Ataturk Avenue , Banani, Dhaka ,   +880-1833325952 </t>
  </si>
  <si>
    <t>Construction of Approach road including 9.00m high reinforced earth RE wall of 99.00m long PC girder bridge on Bhojeswer- Mohiskhola road over Kirtinasa river under Naria upazila District Shariatpur.ID 386653004 Part-B Construction of Approach road 99.00m long PC girder bridge on Bhojeswer- Mohiskhola road over Kirtinasa river under Naria upazila District Shariatpur.ID 386653004</t>
  </si>
  <si>
    <t>25-7-19</t>
  </si>
  <si>
    <t>24-6-20</t>
  </si>
  <si>
    <t xml:space="preserve">  M/S Shamim Traders (JV) ,Palong Uttar Bazar, Sadar Road, Shariatpur Sadar, Shariatpur. +880-1933-303313</t>
  </si>
  <si>
    <t xml:space="preserve">  ztstjv@gmail.com</t>
  </si>
  <si>
    <t>Improvement of RCC Pavement road at Char Atra River side to Nowpara Connecting road at ch. 0.00m-3300.00m under Naria Upazila Dist Shariatpur. Road ID No 386655241 Salvage Materials:Tk 4943957.00</t>
  </si>
  <si>
    <t>24-02-2020</t>
  </si>
  <si>
    <t>23-02-2021</t>
  </si>
  <si>
    <t xml:space="preserve"> MS.ZIAUL TRADERS ,  37 TOOT PARA CROSS ROAD-2 ,KHULNA +880-1712073484 </t>
  </si>
  <si>
    <t xml:space="preserve">  M/S. TOWA ENTERPRISE,Palong Bazar, Shariatpur Sadar, Shariatpur.  +880-182-7181312</t>
  </si>
  <si>
    <t xml:space="preserve">  towaenterprise92@gmail.com</t>
  </si>
  <si>
    <t>Improvement of Chekdho Kaderpur Pucca road to Bir Muktijoddha Ali Shamed House at ch. 00-290 m under Naria upazila district Shariatpur. Road ID386655504</t>
  </si>
  <si>
    <t>25-6-19</t>
  </si>
  <si>
    <t xml:space="preserve"> Construction of 42.0m long RCC Girder Bridge on Subachani Hat UZR - Tolatala Bazar UZR Road at Ch. 2780.00m. under Sadar Upazila District Shariatpur. Road ID No.386694009 Part-2 Construction of 30.0m long RCC Girder Bridge on Chitolia GPS Union Road to Taker Hat Tumchar Akon Bari Road at Ch. 2150.00m. under Sadar Upazila District Shariatpur. Road ID No.386695113</t>
  </si>
  <si>
    <t>Construction of 20.0m long RCC Girder Bridge on Chikondi UP Office to Gonganagar GC via West Atpara Bazar Road at Ch. 110.00m. under Sadar Upazila District Shariatpur. Road ID No.386693023 Part-2 Construction of 20.0m long RCC Girder Bridge on Chikondi UP Office to Gonganagar GC via West Atpara Bazar Road at Ch. 1900.00m. under Sadar Upazila District Shariatpur. Road ID No.386693023</t>
  </si>
  <si>
    <t>Improvement of Joynagar GCCR-Gangaprasad via Sardar Kandi road by H.B.B at ch.1000-2515m Effective Length 1503.00m Under Janjira Upazila District Shariatpur.Road ID. No. 386945017.Part-2 Improvement of Janjira-Kewrakandi GCCR-Ramkishnopur via Sobus Chata road by H.B.B at ch.700-1150m Effective Length 450.00m Under Janjira Upazila District Shariatpur.Road ID. No. 386944013.</t>
  </si>
  <si>
    <t>18-05-2020</t>
  </si>
  <si>
    <t>17-05-2021</t>
  </si>
  <si>
    <t>Construction of 01One No. 2x4.50x4.50m RCC Box Culvert on Bhedargonj-Shakhipur Road-Kartickpur Bridge Road at Ch.1860m under Bhedargonj Upazila District Shariatpur Road ID No 386144046 Part-2 Construction of Proposed 20m long RCC Girder Bridge on Bhedargonj-Shakhipur Road-Kartickpur Bridge Road at Ch.05m under Bhedargonj Upazila District Shariatpur Road ID No 386144046 Part-3 Construction of Proposed 22m long RCC Girder Bridge on Bhedargonj-Shakhipur Road-Kartickpur Bridge Road at Ch.830m under Bhedargonj Upazila District Shariatpur Road ID No 386144046</t>
  </si>
  <si>
    <t>30/07/20</t>
  </si>
  <si>
    <t>20/01/22</t>
  </si>
  <si>
    <t xml:space="preserve">  M/S Progoti Enterprise , Mokam : Dasherjangal, Post &amp; Thana: Goshairhat, District: Shariatpur ,   +880-1715161398 </t>
  </si>
  <si>
    <t>Construction of Proposed 24.0m long RCC Girder Bridge on Saikha House of Hashem Ali Madrasha Bazar via bangle Bazar Over Gazi Bari Jame Mosque Canal Road at ch. 1650.00m under Goshairhat Upazila District Shariatpur Road ID No 386364046</t>
  </si>
  <si>
    <t xml:space="preserve">  M/S Faysal Enterprise,   Pakar Matha, Sadar, Shariatpur, Bangladesh,  +880-1718-163455</t>
  </si>
  <si>
    <t xml:space="preserve">  khansumon927@gmail.com</t>
  </si>
  <si>
    <t>Detail Estimate for Flexible Pavement of Gazar Bazar UNR Mollah Bari Mosque Road from Ch.0.00m-860.00m under sadar Upazila District Shariatpur Road ID No 386695115.Part-2 Detail Estimate for Flexible Pavement of Kashipur Hindupara GPS- Takerhat R&amp; H Road from Ch.0.00m-465.00m under sadar Upazila District Shariatpur Road ID No 386695080.</t>
  </si>
  <si>
    <t>15-01-19</t>
  </si>
  <si>
    <t>14-01-20</t>
  </si>
  <si>
    <t>Sheikh-Alif-Khan JV,Sadar,Shariatpur.Mob:01745514928.</t>
  </si>
  <si>
    <t xml:space="preserve">  sakjv2020@gmail.com</t>
  </si>
  <si>
    <t>Improved of Chokondi Bazar Bamboo Hat Dakhin Cable Nagar Via Purba AtPara GPS Road By BC at ch.1000.00-3510.00m under Sadar Upazila Dist Shariatpur. Road ID No 386694001</t>
  </si>
  <si>
    <t>10.10.2021</t>
  </si>
  <si>
    <t xml:space="preserve">  Alif Enterprise ,Sadar,Shariatpur.Mob+880-1712-018775</t>
  </si>
  <si>
    <t>alifent2014.bd@gmail.com</t>
  </si>
  <si>
    <t>M/s. Khan Enterprise,Sadar,Shariatpur.Mob:+880-01712-734963</t>
  </si>
  <si>
    <t>khanenterprise4415@gmail.com</t>
  </si>
  <si>
    <t xml:space="preserve">  Alif-Khan JV,Palong Uttar Bazar, Shariatpur Sadar, Shariatpur.+880-1712-018775</t>
  </si>
  <si>
    <t>akjv2020@gmail.com</t>
  </si>
  <si>
    <t xml:space="preserve"> Maintenance of Arachandi RHD-Laukhola Road Ch0.00-720m Under Janjira Upzila District Shariatpur Road ID No 386944044.</t>
  </si>
  <si>
    <t>4.10.2020</t>
  </si>
  <si>
    <t>M/s Mizan Enterprise Pro.: Abdul Wahab Matbar, Chandrapur, Shariatpur Sadar, Shariatpur. Mobile: 01712-292312</t>
  </si>
  <si>
    <t>Rehabilitation of Rudrokor Hogla R&amp;H Amtali Dhalir Bazar Road Ch0.00-1420m Under Sadar Upzila District Shariatpur Road ID No 386695074. Part-2 Rehabilitation of Munshir Hat Bridge Wojed Uddin Madbor Kandi Road Ch0.00-1300m Under Sadar Upazila District Shariatpur Road ID No 386695070 Part-3 Rehabilitation of Chikondi purbo AtparaGPS - R&amp;H Gram Chikondi Hat Road Ch0.00-1000m Under Sadar Upazila District Shariatpur Road ID No 386694006</t>
  </si>
  <si>
    <t>Construction of 28m Long RCC Curve Girder Bridge on Kazir Hat Durger Hat Road at Ch2930.00m under Janjira Upazila Dist Shariatpur. Road ID No 386943005</t>
  </si>
  <si>
    <t>6.10.2021</t>
  </si>
  <si>
    <t>Construction of 81m Long PC Girder Bridge on Mulna Up Office Bango Bazar Road at Ch2863.00m under Janjira Upazila Dist Shariatpur. Road ID No 386943017Construction of 96m Long PC Girder Bridge on Lawkhola Bazar Chardhupuria Border Road at Ch140.00m under Janjira Upazila Dist Shariatpur. Road ID No 386945104</t>
  </si>
  <si>
    <t>Construction of 49m Long RCC Variable Depth Girder Bridge on Kshipur tumchar via Somiter Bazar at Ch400m under Sadar Upazila Dist Shariatpur. Road ID No 386695037</t>
  </si>
  <si>
    <t>Improved of Surjomoni Bazar Vadrasion Road By BC at ch 0.00-1000.00m under Janjira Upazila Dist Shariatpur. Road ID No 386945042</t>
  </si>
  <si>
    <t>07.10.2021</t>
  </si>
  <si>
    <t>Improved of Khossal Sikdar Kandi Lakhi Kazi Kandi Mosque Road By BC at ch 0.00-760.00m under Janjira Upazila Dist Shariatpur. Road ID No 386945074</t>
  </si>
  <si>
    <t>Improved of Dorikandi UZR Chandropur Chikondi UZR Via Bogadi GPS Road By BC at ch.1000.00-2000.00m under Sadar Upazila Dist Shariatpur. Road ID No 386695112Improved of Kashipur Hindu para GPS Tekar Hat Uttor Kandi UNR Kashipur Muslim Para R&amp;H Via Hawlader Bari Road By BC at ch. 00.00-1150.00m under Sadar Upazila Dist Shariatpur. Road ID No 386695116</t>
  </si>
  <si>
    <t xml:space="preserve">  M/S Amina Traders-WRC-UT(JV), Pakarmatha,Tulashar, Shariatpur.01889284575</t>
  </si>
  <si>
    <t>atwrcutjv@gmail.com</t>
  </si>
  <si>
    <t>Improved of Sayed Abul Hossain Collage Kalkini Border Road By BC at ch.1320.00-2320.00m under Sadar Upazila Dist Shariatpur. Road ID No 386694011 Improved of Atipara GPS Kirtinasha River Ghat Road By BC at ch.1244.00-2095.00m under Sadar Upazila Dist Shariatpur. Road ID No 386694002</t>
  </si>
  <si>
    <t>04.10.2020</t>
  </si>
  <si>
    <t xml:space="preserve">  M/S Amina Traders Pakarmatha,Tulashar, Shariatpur.01889284575</t>
  </si>
  <si>
    <t>aminulislam9000@gmail.com</t>
  </si>
  <si>
    <t xml:space="preserve">  M/S Waliur Rahman Chowdhury Pakarmatha,Tulashar, Shariatpur.+880-1922933323 </t>
  </si>
  <si>
    <t xml:space="preserve">  mswaliurrahman@gmail.com</t>
  </si>
  <si>
    <t xml:space="preserve">M/S. Udayan Traders, C-21, Meghna R/A, Dariya Para, Sylhet-Sadar, Sylhet.   +880-1712375884 </t>
  </si>
  <si>
    <t>udayantraders2013@gmail.com</t>
  </si>
  <si>
    <t>M/S Rowson Builders , Khosal Sikderkandi,Jajira,Shariatpur,01720061018</t>
  </si>
  <si>
    <t xml:space="preserve">  rowsonbuilders2019@gmail.com</t>
  </si>
  <si>
    <t>Improvement of Damuddya Bhedargonj UZR-Nandra GPS via H/O Goni Master at Ch 0.00-671.00 m under Damuddya UpazilaDistrict Shariatpur.Road ID No 386255061</t>
  </si>
  <si>
    <t xml:space="preserve">  M/S. SUZON ENTERPRISE , Tulashar,Palong,Shariatpur.01714365963</t>
  </si>
  <si>
    <t xml:space="preserve">  suzonenterprise20@gmail.com</t>
  </si>
  <si>
    <t>Improvement of Gorya-Char Nayarayan pur via P. Damuddya A/S Road at Ch 0.00-800.00m under Damuddya UpazilaDistrict Shariatpur.Road ID No 386255056</t>
  </si>
  <si>
    <t>M/s Laskar Steel &amp; Furniture, Shahid Bachchu Sarak, Motkhola, Madaripur.   +880-1712-914193</t>
  </si>
  <si>
    <t xml:space="preserve">  mslaskarsteelandfurniture@yahoo.com</t>
  </si>
  <si>
    <t>Improvement of Atimkhana-Malgaon Road via Talukder Kandi By BC at Ch 1000.00-2173.00m under Damuddya UpazilaDistrict Shariatpur.Road ID No 386254030</t>
  </si>
  <si>
    <t xml:space="preserve">  M/S JAHURA ENTERPRISE , Damuddya, Shariatpur.01735174008</t>
  </si>
  <si>
    <t xml:space="preserve">  jahuraentp2020@gmail.com</t>
  </si>
  <si>
    <t>Maintenance of Kodalpur Goribarchar GCCR-Bakaulpara Road at Ch 0.00-816.00m under Goshairhat Upazila District Shariatpur Road ID No 386364024</t>
  </si>
  <si>
    <t>Part-A Estimate for Widening and Strengthening of Chandrapur UP - Nilkuti Bazar Road at Ch 0.00 - 2810.00m by BC Under Sadar Upazila Dist Shariatpur Road ID No 386693013.Part-B Estimate for Widening and Strengthening of Mahamadpur UP- Chandrapur GC Road Ch. at Ch 0.00 - 2610.00m by BC Under Sadar Upazila Dist Shariatpur Road ID No 386693010.Part-C Estimate for Widening and Strengthening Mahamadpur UP - Nilkuti Bazar Via khan Para Dhakhil Madrasha Road at Ch 0.00 - 2560.00m by BC Under Sadar Upazila Dist Shariatpur Road ID No 386693006.Part-D Improvement of Chandrapur Growth Center By-Pass Road at Ch 0.00 - 1026.00m by BC Under Sadar Upazila Dist Shariatpur Road ID No 386695180.Part-E Estimate for Widening and Strengthening of Chandrapur UP - Raypur hat Road at Ch 0.00 - 500.00m by RCC and Ch.500.00-3480.00m Road By BC Under Sadar Upazila Dist Shariatpur Road ID No 386693018.Part-F Estimate for Widening and Strengthening of Dorikandi UZR Chandrapur Chikondi UZR Road via Bogadi GPS Shimanar Khal &amp; Kirtinagar GPS at ch 0.00 - 3200.00m by RCC and Ch 3200-4250.00m By BC under Sadar Upazila Dist Shariatpur Road ID No 386695112.Part-G Estimate for Widening and Strengthening Madbor Bari Mor UZR Gazoipur - Notun Bazar - Kirtinagar Dud Bazar UZR Road at Ch 0.00 - 2800.00m by BC under Sadar Upazila Dist Shariatpur Road ID No 386695093.Part-H Improvement of Shibpur Ronkhola GPS Kirtinagar Dud Bazar Road at Ch 0.00 1170 .00m by BC under Sadar Upazila Dist Shariatpur Road ID No 386695072.</t>
  </si>
  <si>
    <t>04.08.2022</t>
  </si>
  <si>
    <t xml:space="preserve">M/S Jahanara Resource  
Address: Lake Par, 02 No Sukony, Madaripur Sadar, Madaripur.  
</t>
  </si>
  <si>
    <t>ms.jahanara.resource@gmail.com</t>
  </si>
  <si>
    <t>Improvement of Purbokandi Pacca road-Nanifar char road. Ch.00m-513m ID NO.386255075 under Damuddya Upazila District Shariatpur.</t>
  </si>
  <si>
    <t>17-02-21</t>
  </si>
  <si>
    <t>17-08-21</t>
  </si>
  <si>
    <t xml:space="preserve">M/S ISHAN TRADERS  
Address: Kumartek, Charmugria, Madaripur Sadar, Madaripur. </t>
  </si>
  <si>
    <t>msishantraders99@gmail.com</t>
  </si>
  <si>
    <t>Improvement of Balar Bazar High Way road-H/O Gafur Bapary road Ch.00m-590m ID NO.386145068 under Bhedargonj Upazila District Shariatpur. b Construction of 03 no 0.625mx0.60m culvert at ch.290m &amp; 480m on the same road. Salvage Value-63228.00</t>
  </si>
  <si>
    <t>17-03-21</t>
  </si>
  <si>
    <t>17-09-21</t>
  </si>
  <si>
    <t xml:space="preserve"> M/S Mizan Enterprise  
Address: Kodaliya, Bajitpur, Rajoir, Madaripur. </t>
  </si>
  <si>
    <t>msmizanenterprise3@gmail.com</t>
  </si>
  <si>
    <t>Improvement of Shakhipur-Dularchar road-Charbhaga 60.00m Bridge via Baha uddin Munshi Kandi road Ch.2000m-3130m ID NO.386144042 under Bhedargonj Upazila District Shariatpur. b Construction of 02 no 0.625mx0.60m culvert at ch.2040m &amp; 2500m on the same road.c Construction of 02 no 4.50mx4.50m culvert at ch.2570m &amp; 2660m on the same road.</t>
  </si>
  <si>
    <t>27-03-21</t>
  </si>
  <si>
    <t xml:space="preserve">M/S. ANAMIKA ENTERPRISE  
Address: Vill- Dakhin Damudya, P.O: Damudya, P.S: Damudya, Dist- Shariatpur.  
</t>
  </si>
  <si>
    <t>onamikaenterprise3@gmail.com</t>
  </si>
  <si>
    <t>Improvement of Baherchar Adarsha gram-Mamudpatty road Ch.00m-420m ID NO.386254060 under Damuddya Upazila District Shariatpur.Salvage Materials Cost-859993.00</t>
  </si>
  <si>
    <t xml:space="preserve"> M/S FAHAD TRADERS  
Address: Goidda, Bhedargonj, Shariatpur. </t>
  </si>
  <si>
    <t>ahadtraders2003@gmail.com</t>
  </si>
  <si>
    <t>Improvement of Mriasar-Lowkhala Bazar road (Ch.780m-1600m) [ID NO.386945006] under Janjira Upazila, District Shariatpur. (Salvage Value-4,62,938.00)</t>
  </si>
  <si>
    <t xml:space="preserve"> M/s Sadia Enterprise  
Address: Utor Baiksha, Jajira, Shariatpur </t>
  </si>
  <si>
    <t>mssadiaenterprise19@gmail.com</t>
  </si>
  <si>
    <t>Improvement of Shariatpur-Janjira-Kewrakandi R&amp;H to Elias Mollik house road Ch.1400m-2230m ID NO.386944015 under Janjira Upazila District Shariatpur. Salvage Value-1409217.00</t>
  </si>
  <si>
    <t xml:space="preserve"> Afzal Construction  
Address: Jajira, Panchkhola, Madaripur </t>
  </si>
  <si>
    <t>afzalconstruction90@gmail.com</t>
  </si>
  <si>
    <t>Improvement of Shop of Joynal howlader-Mahisar Ebtedai madrasa via Fazlu Chowdhury road Ch.500m-1090m ID NO.386145089 under Bhedargonj Upazila District Shariatpur.b Construction of 02 no 0.625mx0.60m culvert at ch.758m &amp; 970m on the same road.c Construction of 01 no 3.0mx3.0m culvert at ch.1025m on the same road.</t>
  </si>
  <si>
    <t>18-02-21</t>
  </si>
  <si>
    <t>18-08-21</t>
  </si>
  <si>
    <t xml:space="preserve"> M/S Muslima Enterprise  
Address: JalalPur, Kalkini, madaripur.  
</t>
  </si>
  <si>
    <t>muslimaenterprise7@gmail.com</t>
  </si>
  <si>
    <t>Improvement of Satiani Bottala-Islampur Border Road via Betmora Bazar road Ch.2150m-3800m ID NO.386253005 under Damuddya Upazila District Shariatpur.b Construction of 01 no 0.625mx0.60m culvert at ch.2860m on the same road. Salvage Materials Cost-3876589.00</t>
  </si>
  <si>
    <t>22-02-21</t>
  </si>
  <si>
    <t>22-08-21</t>
  </si>
  <si>
    <t xml:space="preserve"> M/S A Alam Enterprise  
Address: Rupria,Hazrapur, Madaripur. </t>
  </si>
  <si>
    <t>a.alam.enterprise69@gmail.com</t>
  </si>
  <si>
    <t>Improvement of Mahisar Bara Dhigi- H/O Ibrahim Sarder road Ch.00m-430m ID NO.386145140 under Bhedargonj Upazila District Shariatpur.b Construction of 01 no 0.625mx0.60m culvert at ch.99m on the same road. Salvage Materials Cost-519417.00</t>
  </si>
  <si>
    <t>16-02-21</t>
  </si>
  <si>
    <t>16-08-21</t>
  </si>
  <si>
    <t xml:space="preserve">M/S. Sattelite Traders  
Address: Charmuguria, Madaripur </t>
  </si>
  <si>
    <t>sattelitetraders@gmail.com</t>
  </si>
  <si>
    <t>Improvement of Sadur hat-H/O Yeasin Mirdha road Ch.500m-1200m ID NO.386145137 under Bhedargonj Upazila District Shariatpur.b Construction of 02 no 0.625mx0.60m culvert at ch.1015m &amp; 1100m on the same road.</t>
  </si>
  <si>
    <t xml:space="preserve"> M/S JAWWAD ENTERPRISE  
Address: Manua Bazar, Bhedargonj, Shariatpur. </t>
  </si>
  <si>
    <t>msjawwadenterprise85@gmail.com</t>
  </si>
  <si>
    <t>Improvement of Sardar Kandi-Shimultala UZR road Ch.00m-1100m ID NO.386944022 under Janjira Upazila District Shariatpur. Salvage Value-1905506.00</t>
  </si>
  <si>
    <t xml:space="preserve">Bristy Builders  
Address: Dr. Golam Mawla Road, New Town, Madaripur. </t>
  </si>
  <si>
    <t>bristy.builders@gmail.com</t>
  </si>
  <si>
    <t>Improvement of Pondithshar Pucca Road-Lakuria kandi road Ch.00m-941m ID NO.386655106 under Naria Upazila District Shariatpur. Salvage Value-224222.00</t>
  </si>
  <si>
    <t xml:space="preserve"> M/S A R CORPORATION  
Address: Chakdha,Naria,Shariatpur. </t>
  </si>
  <si>
    <t>msarcorporation2020@gmail.com</t>
  </si>
  <si>
    <t>Construction of 3-Vent Size 3x4.00x4.50m RW3.66 &amp; W W5.20 RCC Box Culvert on Bhojeswar GC-Golar Bazar GC Road Beside at Ch 340m Over Bhojeswar Khal Under Naria Upazila Dist Shariatpur Road ID No 386652003</t>
  </si>
  <si>
    <t xml:space="preserve">M/S. Reza Construction  
Address: Mohesherchar, Madaripur. </t>
  </si>
  <si>
    <t>msrezaconstruction485@gmail.com</t>
  </si>
  <si>
    <t>Conessar a Re-excavation of Conessar Sc Word Institution Pond.b Construction of 01 Nos. Ghatla of 12.80m X 5.00m X 4.50m at Conessar Sc Word Institution Pond.Pourosova a Re-excavation of Damuddya Upazila Parished Pond-2.b Construction of 01 Nos. Ghatla of 11.60m X 5.00m X 3.90m at Damuddya Upazila Parished Pond-2.C Walk Way of PondPourosova a Re-excavation of Damuddya Upazila Parished Pond-3.b Construction of 01 Nos. Ghatla of 12.80m X 5.00m X 4.50m at Damuddya Upazila Parished Pond-3.</t>
  </si>
  <si>
    <t xml:space="preserve">RAFIN ENTERPRISE  
Address: RAFIN ENTERPRISE, Paschim Kashavog,Shariatpur Sadar,Shariatpur </t>
  </si>
  <si>
    <t>rafinenterprise20@gmail.com</t>
  </si>
  <si>
    <t>Improvement of Goragoan Nalta-Kabraj bari Road Ch.00m-2030m ID NO.386655209 under Naria Upazila District Shariatpur.</t>
  </si>
  <si>
    <t>m/s Shathi enterprise Address: north baluchara. shariatpur sadar, shariatpur . Mob:01712752895</t>
  </si>
  <si>
    <t>sathienterprise2014@gmail.com</t>
  </si>
  <si>
    <t>Construction of Thengerbari Memorial (Type-B) at Conservation of Historical Sites &amp; Construction of Muktijuddho Memorial Museum Project Under Damuddya Upazila District-Shariatpur.</t>
  </si>
  <si>
    <t>M/S Progati-Sheikh (JV) Sadar,Shariatpur.Mob:01745514928.</t>
  </si>
  <si>
    <t>Rehabilitation of Kartickpur-Shakhipur via Charbhanga Road From Ch.00-6700m under Bhedarganj Upazila Road ID No 386143023 (Salvage Cost 946090.00)</t>
  </si>
  <si>
    <t xml:space="preserve">DAWN KINGDOM JV ,  House 470, Road-31, DOHS, Mohakhali, Dhaka1216 , Mobile No. :  +880-1711522292 </t>
  </si>
  <si>
    <t>dawnkingdomegpbd@gmail.com</t>
  </si>
  <si>
    <t>Construction of 96.0m long PSC Girder Bridge With 17.0m Viaduct on Taher Matbor hat Shibchar Border Via Hazi Abdul Mozid Primary School Road at Ch 112.00m Under Jajira Upazila Dist Shariatpur Road ID No 386945043</t>
  </si>
  <si>
    <t>01.09.2022</t>
  </si>
  <si>
    <t xml:space="preserve">  KINGDOM Builders Limited ,House 470, Road-31, DOHS, Mohakhali, Dhaka1216 , Mobile No. :  +880-1711522292  </t>
  </si>
  <si>
    <t>Construction of 96.0m long PSC Girder Bridge With 17.0m Viaduct on Taher Matbor hat Shibchar Border Via Hazi Abdul Mozid Primary School Road at Ch 112.00m Under Jajira Upazila Dist Shariatpur Road ID No 386945044</t>
  </si>
  <si>
    <t xml:space="preserve">  M/S. Dawn Corporation, 10 North Mugdha ( 1st Floor) Sabujbagh,Dhaka-1214 01711338557</t>
  </si>
  <si>
    <t>Construction of 96.0m long PSC Girder Bridge With 17.0m Viaduct on Taher Matbor hat Shibchar Border Via Hazi Abdul Mozid Primary School Road at Ch 112.00m Under Jajira Upazila Dist Shariatpur Road ID No 386945045</t>
  </si>
  <si>
    <t>Improvement of Garibarchar road House of Latif Dewan-Garibarchar-Gazipur R&amp;H road DPP name Situ Dewan Bridge- Garibarchar Border Road by BC at Ch 0.00-1000.00m under Damuddya Upazila Dist Shariatpur. Road ID No386254040</t>
  </si>
  <si>
    <t>28.04.2021</t>
  </si>
  <si>
    <t xml:space="preserve">
Improvement of Uttar Mogor H/O Sultan Bapari-H/O Fakir Ghata Road by BC at Ch 0.00-1260.00m under Naria UpazilaDistrict Shariatpur.Road ID No 386655525</t>
  </si>
  <si>
    <t>Improvement of Chana Khanda Baily Bridge to Venpa Bazar Bhojeswer-Venopa Bazar Road by BC at Ch 0.00-3455.00m under Naria UpazilaDistrict Shariatpur.Road ID No 386653009</t>
  </si>
  <si>
    <t>EFTE.ETCL (PVT.) LIMITED ,   Horinpala, Bhandaria, Pirojpur. Phone No :  +880-1711-559833</t>
  </si>
  <si>
    <t xml:space="preserve">  efte.etcl@gmail.com</t>
  </si>
  <si>
    <t>Improvement of BC Road on Bhuyan bazaar-Baherchar via Kazikandi road at Ch.460m-2060m under Damuddya UpazilaDist Shariatpur.Road ID No 386254024</t>
  </si>
  <si>
    <t>EFTE.ETCL (PVT.) LIMITED ,   Horinpala, Bhandaria, Pirojpur. Phone No :  +880-1711-559834</t>
  </si>
  <si>
    <t>Improvement of BC Road on H/O Karim Sarder - Narayanpur Boarde via H/O Kalachn Howlader road at Ch.00-1500m under Bhedargonj UpazilaDist Shariatpur.Road ID No 386145197</t>
  </si>
  <si>
    <t>EFTE.ETCL (PVT.) LIMITED ,   Horinpala, Bhandaria, Pirojpur. Phone No :  +880-1711-559835</t>
  </si>
  <si>
    <t>Construction of 20.00m Long RCC Girder Bridge On H/O Siru Baborchi-Nari Border road at Ch.1350.0m under Bhedargonj UpazilaDist Shariatpur. Road ID No-386145013</t>
  </si>
  <si>
    <t xml:space="preserve">  Alif Enterprise , House no:481, village: Uttor Palong, P.O: Shariatpur-8000, P.S: Palong, Upozila: Shariatpur Sadar, District: Shariatpur. Phone No :  +880-1712-018775</t>
  </si>
  <si>
    <t>Construction of 1X4.50X4.00m RCC Box Culvert on Satiani Bottala-Islampur Border Road via Betmora Bazar. RoadCh.2225.0m. under Damuddya UpazilaDist Shariatpur.Road ID No386253005</t>
  </si>
  <si>
    <t>26.04.2021</t>
  </si>
  <si>
    <t>03.11.2021</t>
  </si>
  <si>
    <t xml:space="preserve">  M/S AROHI ENTERPRIS , SOMANTASAR, GOSAIRHAT, SHARIATPUR, 8020 Phone No :  +880-1758-985467</t>
  </si>
  <si>
    <t xml:space="preserve">  msarohienterprise@gmail.com</t>
  </si>
  <si>
    <t>Construction of 2X4.00X4.00m RCC Box Culvert On Bhuyan bazar-Baherchar via Kazi kandi Road at Ch.1620.0m. under Damuddya UpazilaDist Shariatpur.Road ID No386254024</t>
  </si>
  <si>
    <t xml:space="preserve">  M/s Orpa Enterprise ,   Puran Bazar,Madaripur , Phone No :  +880-17396-88773</t>
  </si>
  <si>
    <t>arpaenterprise@gmail.com</t>
  </si>
  <si>
    <t>Improvement of BC Road on Machuakhali Hasham Madbar House DC-Azhar Chairman House atCh.1000.00-1765m.Effective Length750 under Goshairhat UpazilaDist Shariatpur.Road ID No386365087</t>
  </si>
  <si>
    <t xml:space="preserve">  Kakoly International ,   Chakdha,Naria,Shariatpur.Phone No :  +880-1777-970227</t>
  </si>
  <si>
    <t>mskakolyinternational@gmail.com</t>
  </si>
  <si>
    <t>Improvement of BC Road on Koragbottolla-Bejari at Ch.00-778m under Naria UpazilaDist Shariatpur.Road ID No 386655071</t>
  </si>
  <si>
    <t xml:space="preserve">  M/s Rafikul Islam Enterprise , East Chilarchar, Madaripur Sadar, Madaripur . Phone No :  +880-1954-596714</t>
  </si>
  <si>
    <t xml:space="preserve">  ms.rafikulislam.enterprise@gmail.com</t>
  </si>
  <si>
    <t>Construction of 3X4.50X4.50m RCC Box Culvert on Darul Aman UP-Kylara Bazar rd. via Guyakhula RoadCh.1553.0m. under Damuddya UpazilaDist Shariatpur.Road ID No386254014</t>
  </si>
  <si>
    <t>m/s Hasan enterprise ,   south damuddya, damuddya, shariatpur. Phone No :  +880-01717-788251</t>
  </si>
  <si>
    <t xml:space="preserve">  hasanenterprise2015@gmail.com</t>
  </si>
  <si>
    <t>Construction of 01 no 3X4.50X4.50m RCC Box Culvert on Darul Aman UP-Kylara Bazar rd. via Guyakhula RoadCh.5.0m. under Damuddya UpazilaDist Shariatpur.Road ID No386254014</t>
  </si>
  <si>
    <t>M/S MADINA CORPORATION ,   UTTAR BAIKSHA, JANJIRA, SHARIATPUR.Phone No :  +880-01733-527565</t>
  </si>
  <si>
    <t xml:space="preserve">  mdbabulsordar@gmail.com</t>
  </si>
  <si>
    <t>Construction of 3X4.50X4.50m RCC Box Culvert on Bhuyan bazar-Baherchar via Kazi kandi. RoadCh.2403.0m. under Damuddya UpazilaDist Shariatpur.Road ID No386254024</t>
  </si>
  <si>
    <t>M/S. Mostafa &amp; Sons  Village:-Sonapur, P.O:-Sonapur,P.S:-Sadar, District:-Noakhali mobile:+880-0321-61899</t>
  </si>
  <si>
    <t>mostafaandsons70@gmail.com</t>
  </si>
  <si>
    <t>Improvement of Janjira Mosque-Kunderchar Road at Ch 0.00 - 4166.00m Under Jajira Upazila Dist Shariatpur Road ID No 386943004.</t>
  </si>
  <si>
    <t>M/S Shamim Traders (JV) Shamim Plaza, Palong Uttar Bazar, Sadar Road, Shariatpur P.O: Shariatpur Phone No. : +880-1737-168805.</t>
  </si>
  <si>
    <t>stnbjv45@gmail.com</t>
  </si>
  <si>
    <t>Part-A Construction of 2x4.50x4.50m RCC Box Culvert on Mahamudpur College UNR Chandrapur GC Road at Ch 0.00 m Under Sadar Upazila Dist Shariatpur New Road ID No 386695179&amp; DPP Road ID No 386695019. Part-B Construction of 2x4.50x4.50m RCC Box Culvert on Dakkin Shoula Grameen Bank UZR Dhali Kandi GPS Road at Ch1680.00m Under Sadar Upazila Dist Shariatpur Road ID No 386695092.Part-C Construction of 1x4.50x3.00m RCC Box Culvert on Chitolia GPS UNR - Takerhat R&amp;H Via Tumchar Bridge Road at Ch 1950.00m Under Sadar Upazila Dist Shariatpur Road ID No 386695113 .Part-D Construction of 3x4.50x4.50m RCC Box Culvert on Chitolia GPS UNR Takerhat R&amp;H Via Tumchar Bridge Road. at Ch 2850.00m Under Sadar Upazila Dist Shariatpur Road ID No 386695113. Part-E Construction of 1x4.50x4.00m RCC Box Culvert on Shoulpara UP-Boalia Via Khalifa Kandi at Ch 3100.00m Under Sadar Upazila Dist Shariatpur Road ID No 386694020. Part-F Construction of 2x4.50x4.50m RCC Box Culvert on Takerhat R&amp;H Mobile Tower - Samite Bazar Road at Ch 780.00m Under Sadar Upazila Dist Shariatpur Road ID No 386695006. Part-G Construction of 1x4.50x3.00m RCC Box Culvert on Gazar Bazar UNR Mollah Bari Mosque Road. at Ch 750.00m Under Sadar Upazila Dist Shariatpur Road ID No 386695115 Part-H Construction of 2x4.50x4.50m RCC Box Culvert on Kacharikandi - Baliakandi Road. at Ch1860.00m Under Sadar Upazila Dist Shariatpur Road ID No 386695017.</t>
  </si>
  <si>
    <t>M/s. N. B. Construction Durganagar, Ullapara, Sirajganj Phone No : +880-01711-221474</t>
  </si>
  <si>
    <t xml:space="preserve"> M/S. Niaz Traders 154, Motijheel C/A. Masjid Market (2nd Floor), Room No.301-303, Dhaka-1000. Mobile No : +880-1711636325</t>
  </si>
  <si>
    <t>Improvement of Purbo Damuddya U.P Office-Kodalpur G.C ST.from Khali Rice Mill-Malek Mollah Shop Road By BC at Ch 1500.00-2790.00m under Damuddya Upazila District Shariatpur.(Road ID No 386254053).</t>
  </si>
  <si>
    <t>Improvement of Gora Reg.Pry School-Sambukati Kha Ghat Via Rashid Member Bari at Ch 0.00-1260.00m under Damuddya UpazilaDistrict Shariatpur.(Road ID No 386255072).</t>
  </si>
  <si>
    <t>M/s. Hahim International,Sadar,Madaripur.Mob:-01712-178665</t>
  </si>
  <si>
    <t>09.01.23</t>
  </si>
  <si>
    <t>07.08.23</t>
  </si>
  <si>
    <t>01.08.23</t>
  </si>
  <si>
    <t>07.08.24</t>
  </si>
  <si>
    <t>01.08.24</t>
  </si>
  <si>
    <t>07.08.25</t>
  </si>
  <si>
    <t>02.08.21</t>
  </si>
  <si>
    <t>05.08.22</t>
  </si>
  <si>
    <t>Rehabilitation of Kartickpur-Shakhipur via Charbhanga Road From Ch.00-6700m under Bhedarganj Upazila Road ID No 386143024</t>
  </si>
  <si>
    <t>18.04.22</t>
  </si>
  <si>
    <t>Rehabilitation of Kartickpur-Shakhipur via Charbhanga Road From Ch.00-6700m under Bhedarganj Upazila Road ID No 386143025</t>
  </si>
  <si>
    <t>11.04.22</t>
  </si>
  <si>
    <t>M/s.Shahin Enterprise  Kulkuri, Damudya,Shariatpur Phone No : +880-01720-081150</t>
  </si>
  <si>
    <t>shahinenterprise33315@gmail.com</t>
  </si>
  <si>
    <t>Improvement of Sarder Bari NUR A Madina Jame Mosque Union Bilashpur.Latitude 23.32438 Longitude 90.38451</t>
  </si>
  <si>
    <t>21.04.21</t>
  </si>
  <si>
    <t>M/S MOLLAH ENTERPRISE  UTTAR BALUCHARA, SHARIATPUR SADAR, SHARIATPUR Phone No : +880-01712-752895</t>
  </si>
  <si>
    <t>masmolla510@gmail.com</t>
  </si>
  <si>
    <t>Improvement of Graveyard near Bangabandhu model memorial foundation 05 no ward. Union Charsensas .Latitude 23.16844 Longitude 90.569078</t>
  </si>
  <si>
    <t>SAYDUL RARI Rudrakar Hogla,Shariatpur Sadar,Shariatpur Phone No : 01775452937</t>
  </si>
  <si>
    <t>mdsaydulrari@gmail.com</t>
  </si>
  <si>
    <t>Improvement of Ghorishar GC Pucca Bridge-Theropara Road CH.00m-520m Under Naria UpazilaDistrict Shariatpur.Road .Salvage Value-554255.00</t>
  </si>
  <si>
    <t>M/S Shamim Traders (JV) Shamim Plaza, Palong Uttar Bazar, Sadar Road, Shariatpur P.O: Shariatpur. Phone No : +880-1737-168805</t>
  </si>
  <si>
    <t>stnbjv45@gmail.co</t>
  </si>
  <si>
    <t>A Widening and Strengthening of Jaynagar GC-Madaripur R&amp;H via Gangaprashad Hat Road from Ch. 0000km to 2573km under Upazila ZajiraDistrict Shariatpur. Road ID No-386942003B Widening and Strengthening of Khalek Sretishangha R&amp;H Jaynagar GC Road from Ch. 6000km to 9000 km under Upazila ZajiraDistrict Shariatpur. Road ID No-38694200</t>
  </si>
  <si>
    <t>Durganagar, Ullapara, Sirajganj Phone No : +880-01711-221474</t>
  </si>
  <si>
    <t>A Widening and Strengthening of Jaynagar GC-Madaripur R&amp;H via Gangaprashad Hat Road from Ch. 0000km to 2573km under Upazila ZajiraDistrict Shariatpur. Road ID No-386942003B Widening and Strengthening of Khalek Sretishangha R&amp;H Jaynagar GC Road from Ch. 6000km to 9000 km under Upazila ZajiraDistrict Shariatpur. Road ID No-38694201</t>
  </si>
  <si>
    <t>M/S Shamim Traders (JV) Shamim Plaza, Palong Uttar Bazar, Sadar Road, Shariatpur Sadar, Shariatpur. Phone No :01933303313</t>
  </si>
  <si>
    <t>A Widening and Strengthening of Jaynagar GC-Madaripur R&amp;H via Gangaprashad Hat Road from Ch. 0000km to 2573km under Upazila ZajiraDistrict Shariatpur. Road ID No-386942003B Widening and Strengthening of Khalek Sretishangha R&amp;H Jaynagar GC Road from Ch. 6000km to 9000 km under Upazila ZajiraDistrict Shariatpur. Road ID No-38694202</t>
  </si>
  <si>
    <t>Widening and Strengthening of Damudya GC-Deshirjongle GC Road from Ch. 00-5175m under Upazila Damudya District Shariatpur.</t>
  </si>
  <si>
    <t>02.8.21</t>
  </si>
  <si>
    <t>09.02.23</t>
  </si>
  <si>
    <t xml:space="preserve">Widening and Strengthening of Damudya GC - Balibari RHD road.Sureswar-Bhedergonj-Damumudya-Shidhulkura Gc-Goshairhat-char monpura Road from Ch. 0000-4420 m under Upazila Damudya District Shariatpur. </t>
  </si>
  <si>
    <t>M/S Howladar Enterprise,
Sattar Sarak, Kakrail,
Madaripur Sadar, Madaripur
Mobile: 01713570954</t>
  </si>
  <si>
    <t>howladerenterprise87@gmail.com</t>
  </si>
  <si>
    <t xml:space="preserve">  Rahabilitation of Lawkhola - Kazirhat Road from Ch:00-922.00m </t>
  </si>
  <si>
    <t>M/S ABS Builders
Janjira, Shariatpur,
Mobile: 01718685380</t>
  </si>
  <si>
    <t>absbuilders18@gmail.com</t>
  </si>
  <si>
    <t>Rehabilitation of Takerhat C&amp;B Road-Vashanchar nutanhat Road. from Ch.0.00-900.0m (Road ID No-386695030) Under Sadar Upazila,District: Shariatpur.</t>
  </si>
  <si>
    <t>B.K Enterprise
Karachi Biri Road, Puran Bazar, Madaripur</t>
  </si>
  <si>
    <t>habibur.rahaman.badal@gmail.com</t>
  </si>
  <si>
    <t xml:space="preserve">  Rehabilitation of Char Gazipur (Goni Madbar Bari) - Kirtinagar Dud Bazar Road. from Ch.0.00-2100.0m (Road ID No-386695097) Under Sadar Upazila,District: Shariatpur.</t>
  </si>
  <si>
    <t>9.12.21</t>
  </si>
  <si>
    <t>M/S Neloy Enterprise,
Kulpoddi, Madaripur
Mobile: 01706699564</t>
  </si>
  <si>
    <t>neloyenterprise77@gmail.com</t>
  </si>
  <si>
    <t>Rehabilitation of Pashim Atpara Bazar -Kirtinagar (UZR) Road. from Ch.0.00-2350.0m (Road ID No-386695026) Under Sadar Upazila,District: Shariatpur.</t>
  </si>
  <si>
    <t>Hassan Enterprise
Kolmir Char, Kaziar Char.
Jajira, Shariatpur
Mobile: 01711128787</t>
  </si>
  <si>
    <t xml:space="preserve">  hassanentp2021@gmail.com</t>
  </si>
  <si>
    <t>Rehabilitation of Tulashar UP-Ronger Bazar Road from Ch 1300-2480m under Sadar Upazila, District : Shariatpur . (Road ID No:386693021)</t>
  </si>
  <si>
    <t xml:space="preserve">M/S Shah Madar International
House No:30, Holding:42 Ward: 03
Moddho Hosnabad, Madaripur
Mobile: 01714035842 </t>
  </si>
  <si>
    <t xml:space="preserve">  msshahmadar65@gmail.com</t>
  </si>
  <si>
    <t>Rehabilitation of Kashipur R&amp;H -Tekerhat(Via Nesaria Dhakhil Madrasha) Road. from Ch.0.00-1730.0m (Road ID No-386695008) Under Sadar Upazila,District: Shariatpur.</t>
  </si>
  <si>
    <t xml:space="preserve">M/S Rajani Enterprise,
Dasherjungle,Goshairhat, Shariatpur.
Mobile: +880-1717-860834
</t>
  </si>
  <si>
    <t>rajanientp2019@gmail.com</t>
  </si>
  <si>
    <t xml:space="preserve">Improvement of Raypur Bazar-Sontoshpur road via Late.Dr.Joynal Abedin Mollick house Road at Ch.00m-1620m (Road ID No.:386695073) under Upazila: Sadar, District: Shariatpur. [Salvage: 2,65,878.00] (b) Construction of 01no 1.60m X 1.60m culvert at ch. 185m on the same road.under Upazila: Sadar, District: Shariatpur. </t>
  </si>
  <si>
    <t xml:space="preserve">Sarna Construction,
Thantoli, Madaripur Sadar, 
Madaripur. Mobile: 01717-320022
</t>
  </si>
  <si>
    <t>sarnaconstruction33@gmail.com</t>
  </si>
  <si>
    <t xml:space="preserve"> Improvement of Dewbogh Bottola (UZR) - R&amp;H via Sobansardar Bari Road at Ch.00m-1608m (Road ID No.:386695061) under Upazila: Sadar, District: Shariatpur. [Salvage: 1,13,389.00]</t>
  </si>
  <si>
    <t>M/S Ayeat International, Koraltoli, Bhedargonj, Shariatpur.                     +880-1756-228766</t>
  </si>
  <si>
    <t>ayeatint19@gmail.com</t>
  </si>
  <si>
    <t xml:space="preserve"> Rehabilitation of Domshar UP-Sujon Dewan Bazar Road.from Ch.00-1750m under Sadar Upazila District Shariatpur. Road ID No. 386693020</t>
  </si>
  <si>
    <t>M/s Mizan Enterprise Pro.: Abdul Wahab Matbar, Chandrapur, Shariatpur Sadar, Shariatpur. Mobile: 01712-292312 Email: abwahab07@gmail.com</t>
  </si>
  <si>
    <t>RehabilitationRestoration &amp; Slope Protection Work Tulashar UP Office-Munshirhat via Tatulia GPS Road by BC From Ch 2200.00-3200.00m Including 2-Nos Ghatla under Sadar UpazilaDistrict Shariatpur.Road ID No 386693022</t>
  </si>
  <si>
    <t>07.09.2021</t>
  </si>
  <si>
    <t>M/s Anika International,Bidyabagish Bazar,Laxmipur,Kalkini,Madaripur,+880-1991-836180</t>
  </si>
  <si>
    <t>ms.anika.international@gmail.com</t>
  </si>
  <si>
    <t>Improvement of HBb on Kiron Nagar Bazar to Barakati school via Borokati Bazar Road at Ch 0.00-2000.00 m under Bhedarganj Upazila , District Shariatpur.(Road ID No:386145012)</t>
  </si>
  <si>
    <t>22.09.22</t>
  </si>
  <si>
    <t xml:space="preserve">M/S Howlader Enterprise,
Damuddya, Shariatpur. 
Mobile  No. 01718351310
</t>
  </si>
  <si>
    <t>mahedihasan3760@gmail.com</t>
  </si>
  <si>
    <t xml:space="preserve"> Construction Of 20.00m Long Bridge on Kachikata Bazar- Borochar Road at ch. 1050.00m under Bhedarganj Upazila , District Shariatpur.(Road ID No:386144066)</t>
  </si>
  <si>
    <t>15.09.22</t>
  </si>
  <si>
    <t xml:space="preserve">Part-A: Construction of 2-Vent Size: 2*4.50*4.50m RCC Box Culvert on Mulna UP Office - Bango Bazar road at Ch 1530.00m Under Janjira Upazila, Dist: Shariatpur (Road ID No: 386943017). Part-B: Construction of 2-Vent Size: 2*4.50*4.50m RCC Box Culvert on Laukhola Bazar - Rayer kandi Primary School Road at Ch: 0.00-1660.00m Under Janjira Upazila,Dist: Shariatpur (Road ID No: 386945105). </t>
  </si>
  <si>
    <t>Alif Enterprise ,Sadar,Shariatpur.Mob+880-1712-018775</t>
  </si>
  <si>
    <t xml:space="preserve"> Rehabilitation of UNR (Chandrapur Khaleque Talukder Bari) - UZR (Uttar Chandrapur.) Road. from Ch.0.00-2000.0m (Road ID No-386695090) Under Sadar Upazila,District: Shariatpur.</t>
  </si>
  <si>
    <t xml:space="preserve">M/s D.T Enterprise, 
Takerhat Uttar Par,
Rajoir,Madaripur  
Mobile  No. +880-1711-472254
</t>
  </si>
  <si>
    <t>basu.dtenterprise@gmail.com</t>
  </si>
  <si>
    <t xml:space="preserve"> Rehabilitation of Ramrayerkandi-Char Narayanpur Road. from Ch.0.00-900.00m (Road ID No-386254036) Under Damuddya Upazila,District: Shariatpur.</t>
  </si>
  <si>
    <t>25.11.21</t>
  </si>
  <si>
    <t xml:space="preserve"> Widening and Strengthening of Chandrapur GC-Gonga Nagar GC Road from Ch. 0000km to 7870km under Upazila Sadar District Shariatpur. Road ID No-386692006B Widening and Strengthening of Joynagar GCBhanga Box-Culvert-Kazirtek R&amp;H via Roypur Bazar Road Sadar Part from Ch. 0000km to 1750km under Upazila Sadar DistrictShariatpur. Road ID No-386692007</t>
  </si>
  <si>
    <t xml:space="preserve"> Construction of 18m Long RCC Girder Bridge on Gazar Bazar Monkhola- Samitir Bazar Road Via Dori-Hawla at Ch05m under Sadar Upazila Dist Shariatpur. Road ID No 386695050</t>
  </si>
  <si>
    <t>12.08.22</t>
  </si>
  <si>
    <t>Noona Traders, Md Saydul Huque,154, Motijheel Mosjid Building,4th Floor, Room no.301-303, Dhaka.</t>
  </si>
  <si>
    <t>DDIRWSP/Shariatpur/Goshairhat/20-21/BR-01
a Construction of 01 Vent 3.00x3.00m RCC Box-Culvert Over Road from Sureswar- Bhedergonj- Damumudya- Shidhulkura GC-Goshairhat- Char Monpura Road Goshairhat Portion at Ch 3426m under Upazila Goshairhat District Shariatpur. b Construction of 16.00m Long RCC Gider Bridge Over Road from Sureswar- Bhedargonj- Damuddya-Goshairhat- Char Monpura Road Goshairhat Portion at Ch. 5485.00m under UpazilaGoshairhat District Shariatpur. c Construction of 16.00m Long RCC Gider Bridge Over Road from Sureswar- Bhedargonj- Damuddya- Goshairhat- Char Monpura Road Goshairhat Portion at Ch. 6135.00m under Upazila Goshairhat District Shariatpur. Road ID No-386362008</t>
  </si>
  <si>
    <t xml:space="preserve">  14-04-21 </t>
  </si>
  <si>
    <t>13.04.22</t>
  </si>
  <si>
    <t>M/S MOLLAH ENTERPRISE,MD. MOJIBOR RAHMAN MOLLAH,UTTAR BALUCHARA, SHARIATPUR-8000, SHARIATPUR POURASHAVA, SHARIATPUR.</t>
  </si>
  <si>
    <t xml:space="preserve">  FDR/Sha/20-21/UZR/BW-09Adi
Construction of 20.00m Long RCC Gider Bridge on Bhojeswar GC - Dogree R&amp;D Road at Ch.5800m under Upazila: Naria , District: Shariatpur. Road ID No.: 386652007</t>
  </si>
  <si>
    <t>25.10.22</t>
  </si>
  <si>
    <t>m/s shifat enterprice,MD.Khokon MOLLAH,UTTAR BALUCHARA, SHARIATPUR-8000, SHARIATPUR POURASHAVA, SHARIATPUR.</t>
  </si>
  <si>
    <t>khokonmolla7000@gmail.com</t>
  </si>
  <si>
    <t xml:space="preserve">  FDR/Sha/20-21/UZR/BW-09Adi
Construction of 20.00m Long RCC Gider Bridge on Bhojeswar GC - Dogree R&amp;D Road at Ch.5800m under Upazila: Naria , District: Shariatpur. Road ID No.: 386652008</t>
  </si>
  <si>
    <t>CAFDRIRP/Shariatpur/UNR/W-03/2020-21
Rehabilitation of Choygoan UP-Vanopa via Talvita road. from Ch 00-2500m under Bhedarganj Upazila, District : Shariatpur . (Road ID No:386143005)</t>
  </si>
  <si>
    <t xml:space="preserve">M/S Elias Ahmed,Eliash Ahamed Howlader,Madaripur,+880-01711139008 </t>
  </si>
  <si>
    <t>mseliasahmed@gmail.com</t>
  </si>
  <si>
    <t>FDR/Sha/20-21/UZR/BW-12
Protective Work of 20.00m Bridge Approach of Bridge on Daser Jangol - Mollarhat via Kodalpur GC Road at Ch.10088m under Upazila Goshairhat,District:Shariatpur. Road ID No- 386362003</t>
  </si>
  <si>
    <t>M/S. Saleha Construction,Md. Mahabubur Rahman, Kulpuddi, Madaripur Sadar, Madaripur</t>
  </si>
  <si>
    <t>salehaconstruction11@gmail.com</t>
  </si>
  <si>
    <t>DDIRWSP/Shariatpur/Naria/20-21/BR-01
Construction of 52.00 m Long RCC Girder Bridge on Janzira Naria Sureswar Road at Ch.1371 Km under UpazilaNaria DistrictShariatpur. Road ID No-386652006</t>
  </si>
  <si>
    <t xml:space="preserve">M/S. Tamim Enterprise,Md.Afzal Hossain,  Madaripur Sadar,+880-1712946643 </t>
  </si>
  <si>
    <t>mstamimenterprise38@gmail.com</t>
  </si>
  <si>
    <t>CRMIDP/SRP/W-347/312
Construction of Two2 Storied Rural Market Building With 04 Storied Foundation in Dubishibar Hat Kazir Hat Under Zajira UpazilaDist.Shariatpur.</t>
  </si>
  <si>
    <t>Part-1 Improved of Dorikandi UZR Chandropur Chikondi UZR Via Bogadi GPS Road By BC at ch.1000.00-2000.00m under Sadar Upazila Dist Shariatpur. Road ID No 386695112. Part-2 Improved of Kashipur Hindu para GPS Tekar Hat Uttor Kandi UNR Kashipur Muslim Para R&amp;H Via Hawlader Bari Road By BC at ch. 00.00-1150.00m under Sadar Upazila Dist Shariatpur. Road ID No 386695116).</t>
  </si>
  <si>
    <t>Part-A Improvement of RCC Road from Rizia Amin GPS - Shultan khan House Road via Alta khan GPS at Ch 0.00 - 3700.00m and Construction of 06 nos 11.601.60m RCC Box Culvert at Ch310m 750m 1120m 1677m 2250m &amp; 3120m Under Janjira UpazilaDist Shariatpur Road ID No 386945126.Part-B Improvement of RCC Road from Baburchar Sarol khar kandi GPS - Vatkul Bazar Road Via Bondukmara GPS at Ch 0.00 - 2000.00m and Construction of 11.601.60m RCC Box Culvert at Ch 210m 650m 920m 1277m 1650m &amp; 1920m Under Janjira UpazilaDist Shariatpur Road ID No 386945103.</t>
  </si>
  <si>
    <t>Part-A Construction of 2-Vent Size 2x4.50x4.50m RCC Box Culvert on Mulna UP Office - Bango Bazar road at Ch 1530.00m Under Janjira Upazila Dist Shariatpur Road ID No 386943017.Part-B Construction of 2-Vent Size 2x4.50x4.50m RCC Box Culvert on Laukhola Bazar - Rayer kandi Primary School Road at Ch1660.00m Under Janjira UpazilaDist Shariatpur Road ID No 386945105.</t>
  </si>
  <si>
    <t>Part-A Construction of 1-Vent Size 1x4.50x3.00m RCC Box Culvert on Chitolia GPS UNR Tekerhat R&amp;H via Tumchar Bridge Road at Ch.1500.00m  Road ID No 386695113.   Part-B Construction of 3-Vent Size 3x4.50x5.00m RCC Box Culvert on Carrage Way 4.88m on Syad Abul Hossain college - Kalkini Boarder Road at Ch. 168.00m  Road ID No 386694011. Part-C Construction of 3-Vent Size 3x4.50x4.50m RCC Box Culvert on Carrage Way 4.88m on Syad Abul Hossain college - Kalkini Boarder Road at ch.244.00m  Road ID No 386694011.Part-D Construction of 1-Vent Size 1x4.50x4.50m RCC Box Culvert on Binodpur Union Poschim Kandi - Khalashi kandi Road via Jamia Muhammadia Arabia Madrasha and Hazi Eskender Khalashi House at Ch. 430.00m  Road ID No 386695180. Part-E Construction of 3-Vent Size 3x4.50x4.50m RCC Box Culvert on Binodpur Union Poschim Kandi - Khalashi kandi Road via Jamia Muhammadia Arabia Madrasha and Hazi Eskender Khalashi House at Ch 1000.00m  Road ID No 386695180.</t>
  </si>
  <si>
    <t>Part-A Improvement of Road From Binodpur Union Poschim Kandi - Khalashi kandi Road via Jamia Muhammadia Arabia Madrasha and Hazi Eskender Khalashi House at Ch. 0.00 - 300.00m by RCC and ch.300.00-1000.00 by BC Road ID No 386695180.    Part-B Improvement of Road from Sundishar UNR Dakkin Goaldi UNR Road Via Rafiq Akon House Samsul Fakir House House &amp; Jamal fakir House at Ch 0.00 - 3000.00m by BC Under Sadar UpazilaDist Shariatpur Road ID No 386695108.</t>
  </si>
  <si>
    <t>Part-A Estimate of Widening and Strengthening of Road from Chandrapur Up - Chilarchar Bazar Road at Ch. 0.00-2535.00m by BC Under Sadar UpazilaDist Shariatpur Road ID No 386693014. Part-B Widening and Strengthening of Road from UNR Chandrapur K.T Bari- UZR Uttar Chandrapur Road at Ch 0.00-2680.00mm by BC Under Sadar UpazilaDist Shariatpur Road ID No 386695090.</t>
  </si>
  <si>
    <t>Part-1 Maintenance of Ganganagar GC Dumshar UP Road at Ch4000 - 8440.00m Under Sadar Upzila District Shariatpur Road ID No 386693017. Part-2 Maintenance of Dumshar Bazar Kheyaghat - Vaskardi R&amp;H Road at Ch 0.00 - 910.00m Under Sadar Upzila District Shariatpur Road ID No 386695057.Part-3 Maintenance of Angaria UP Tekerhat Bazar via Chitulia UP Road at Ch 0.00 - 2870.00m Under Sadar Upzila District Shariatpur Road ID No 386693003. Part-4 Maintenance of kannar Bazar- Patnigoan Road at Ch 0.00 - 1600.00m Under Sadar Upzila District Shariatpur Road ID No 386695013.</t>
  </si>
  <si>
    <t>Sirajgonj</t>
  </si>
  <si>
    <t>M.A.H. Construction Ltd, M/S. Ocean Enterprise &amp; M/S. Nazmul and Brothers JV, 1307/2,East Monipur,Kafrul, Dhaka</t>
  </si>
  <si>
    <t>mahcnazmulocean@gmail.com</t>
  </si>
  <si>
    <t>Construction of 81.00m long PC Girder Bridge on Nur-Nagar Uttarpara (RHD)-Olipur via Nur-Nagar GPS over Fuljore River under Kamarkhand  upazila, Sirajgonj.</t>
  </si>
  <si>
    <t>22.09.2018</t>
  </si>
  <si>
    <t>20.11.19</t>
  </si>
  <si>
    <t>M.A.H. Construction Ltd. 1307/2, Monipur, Mirpur, Dhaka-1216.</t>
  </si>
  <si>
    <t>M/S. Ocean Enterprise, Station Road,Sirajganj</t>
  </si>
  <si>
    <t xml:space="preserve"> M/S. Nazmul and Brothers, Kazipur, Sirajganj</t>
  </si>
  <si>
    <t>msnajmulandbrothers@gmail.com</t>
  </si>
  <si>
    <t>M.A.H  Construction Ltd, M/S Ocean Enterprise &amp; M/S Nazmul and brothers JV,1307/2, East Monipur, Kafrul, Dhaka-1216</t>
  </si>
  <si>
    <t>Construction of 75.06m Long PC Girder Bridge on Porabari Hat-Saydabad UP Road  under Sadar Upazila. Dist: Sirajganj, SDIRIDP/SAD/18/ST/UNR-04(ID No. 188783015), at Ch. 50.00m</t>
  </si>
  <si>
    <t>SDIRIDP</t>
  </si>
  <si>
    <t>M.A.H  Construction Ltd.- M/S Ocean Enterprise (JV), 1307/2, Monipur,Mirpur, Dhaka-1216</t>
  </si>
  <si>
    <t>mahclmoejv@gmail.com</t>
  </si>
  <si>
    <t>Shialkole (UP)Poultry Farm-Dhukuria hat (Ch. 00-6055m).</t>
  </si>
  <si>
    <t>Improvement of  khudra Katenga-Shingabari Haldia  under Sader Upazila, Dist: Serajganj. SDIRIDP/SAD/18/SUB/VIL-164 (ID No: 188784049) (Ch.00-1500m) 1500m</t>
  </si>
  <si>
    <t>25.02.20</t>
  </si>
  <si>
    <t>M.A.H  Construction Ltd, M/S Ocean Enterprise JV,1307/2, East Monipur, Kafrul, Dhaka-1216</t>
  </si>
  <si>
    <t>Improvment of Jamtoil GC (Alokdiar) Shomeshpur Road Under Kamarkhand Upzila, Dist: Serajganj. SDIRIDP/KAM/18/VIL-100 (ID No:188442007) (Ch. 00-2130m)</t>
  </si>
  <si>
    <t>M/S. Ocean Enterprise, Station Road, Sirajganj.</t>
  </si>
  <si>
    <t xml:space="preserve">1. Improvement of Jamtoil West Bazar to Jamtoil Muktijudder Smriti Shoudha Road Ch. 00-312m Under Kamarkhand Upazila, Dist: Sirajganj. ( Road ID: 188444090) 2. A) Improvement of Jamtoil Central Jame-e-Mosque to Jamtoil Muktijudder Smriti Shoudha Including 6.00 Nos Connecting Road Ch.00-375m ( Effective length= 584m) Under Jamtoil Sadar Union Under Kamarkhand Upazila, Dist: Sirajganj. ( Road ID: 188444089). B) Construction of Somabesh Square in front of Kamarkhand Upazila Parishad Administrative Building Under Jamtoil Sadar Union Under Kamarkhand Upazila, Dist: Sirajgonj. (Salvage: 1. 357684 tk &amp; 2. 785914 tk) </t>
  </si>
  <si>
    <t>M/S. Ocean Enterprise, Station Road, Sirajganj</t>
  </si>
  <si>
    <t>Improvement of Shayasikha Ferry Ghat-Moheskangla  under Sader Upazila, Dist: Serajganj. SDIRIDP/SAD/18/SUB/VIL-163 (ID No: 188784047) (Ch.00-1650m) link-80m 1730m</t>
  </si>
  <si>
    <t>Improvment of Raydulatpur UP Office (Barakandi) - Koyelganti - Shahbazpur Road under Kamarkhand Upazila, Dist: Serajganj. SDIRIDP/KAM/ 18/ IMP/VIL-137(ID No: 188444013) (00-1000m)</t>
  </si>
  <si>
    <t>24.09.19</t>
  </si>
  <si>
    <t>Taher and Sons (PVt) Ltd.  Kalabagan, Sheltech Tower 7th Floor, Dhaka</t>
  </si>
  <si>
    <t>Construction of 32.00m Long PSC Girder Bridge on Kuralia DR-Ekdala Hat Road under Sadar Upazila. Dist: Sirajganj, SDIRIDP/SAD/18/ST/VIL-01(ID No. 1887874136), at Ch. 2250m</t>
  </si>
  <si>
    <t>07.04.19</t>
  </si>
  <si>
    <t>Construction of 44.00m Long PSC Girder Bridge on Kuralia DR-Ekdala Hat Road under Sadar Upazila. Dist: Sirajganj, SDIRIDP/SAD/18/ST/VIL-02(ID No. 1887874136), at Ch. 3000m</t>
  </si>
  <si>
    <t>Construction of 64.00m Long RCC Girder Bridge on Niamotpur UZR -Dewzi Ferry Ghat  Road under Sadar Upazila. Dist: Sirajganj, SDIRIDP/SAD/18/ST/VIL-03(ID No. 1887874152), at Ch. 2560m</t>
  </si>
  <si>
    <t>Taher and Sons (Pvt) Ltd. House# 05, Road# 04, Uttara, Dhaka-1230.</t>
  </si>
  <si>
    <t>Construction of 66.0m Long RCC Girder Bridge over Saydabad Kol River on Saydabad NHW-Randhunibari Road at Ch. 1800m Road ID 188782021 Upazila Sirajganj Sadar District Sirajganj. CBU-100/Purto-188</t>
  </si>
  <si>
    <t>29.09.20</t>
  </si>
  <si>
    <t>Rehabilitation of 30.00m Long PSC Bridge on Sonamukhi GC-Horinathpur GC Road Ch. 3080m under Kazipur Upazila, District: Sirajgonj, ID: 188502004.</t>
  </si>
  <si>
    <t>15.03.2019</t>
  </si>
  <si>
    <t>27.11.20</t>
  </si>
  <si>
    <t>M/S. Dolly Construction Ltd. Sena Kalyan Bhaban, Suit# 1602,195 Motijheel C/A, Dhaka-1000.</t>
  </si>
  <si>
    <t>Bagbati GC - Shaluavita Bazar RHD via Pipulbaria  Bazar, Songacha UP &amp; Panchthakuri hat.</t>
  </si>
  <si>
    <t>28.03.20</t>
  </si>
  <si>
    <t>Improvement of Bahuli GC-Konabari More NHW via Chandidasganti Hat Road under Sirajgonj-S upazila, District: Sirajgonj. SDIRIDP/SAD/IMP/UZR-02, ID. No. 188782009. (ch. 6370-7182m &amp; 7882-10740m).</t>
  </si>
  <si>
    <t>SDIRDP</t>
  </si>
  <si>
    <t>16.07.18</t>
  </si>
  <si>
    <t>TECHBAY-SAYDUL (JV)</t>
  </si>
  <si>
    <t>techbay.saydul@yahoo.com</t>
  </si>
  <si>
    <t>Construction of Raiganj Upazila Muktizodda Complex District Sirajgonj.</t>
  </si>
  <si>
    <t>01.02.19</t>
  </si>
  <si>
    <t>Techbay International, H-05, Road-2/D, Block-J,Baridara,Dhaka.</t>
  </si>
  <si>
    <t>Md. Saydul Islam, Hossainpur, Sirajganj.</t>
  </si>
  <si>
    <t>M/S. BHB &amp; LE-JV, New Bogra Road, Sayadhangora, Sirajganj Sadar, Sirajganj</t>
  </si>
  <si>
    <t>msbhblejv@gmail.com</t>
  </si>
  <si>
    <t>Construction of Kamarkhand Upazila Muktizodda Complex District Sirajgonj.</t>
  </si>
  <si>
    <t>29.08.20</t>
  </si>
  <si>
    <t>M/S. Basundhara House Builders,Muktir more,Naogoan</t>
  </si>
  <si>
    <t>M/S. Liton Enterprise, New Bogra Road, Sayadhangora, Sirajganj Sadar, Sirajganj</t>
  </si>
  <si>
    <t>letonenterprise68@gmail.com</t>
  </si>
  <si>
    <t>Improvment of Rupsa hat-Gotia Ferry ghat Road Under Sadar Upzila, Dist: Serajganj. SDIRIDP/SAD/SUB/18/ VIL-99 (ID No:188784150) (Ch. 3500-5593m)</t>
  </si>
  <si>
    <t>M/S. BHB &amp; LE-JV, New Bogra Road, Sayadhangora, Sadar, Sirajganj</t>
  </si>
  <si>
    <t>Construction  of 54.00 m Long RCC Girder Bridge Soratoil Bazar-Olipur Bazar via Bolram Saher pukur road over Fuljor River Road Under Ullapara Upazila , Dist: Serajganj. SDIRIDP/ULLA/18/ST/VIL-06 (ID: No: 188944189) Ch.20m,</t>
  </si>
  <si>
    <t>Construction of Belkuchi Upazila Muktizodda Complex District Sirajgonj.</t>
  </si>
  <si>
    <t>20.04.18</t>
  </si>
  <si>
    <t>M/S. Das Traders, Dewla, Tangail.</t>
  </si>
  <si>
    <t xml:space="preserve">Rehabilitation of (a) Tarash UZHQ-Katagari GC(ID-188892003) Ch. 0+000-11+590 and (b)Baruhash GC - Ranirhat GC(ID-188892006)   Ch. 8+800-15+000 </t>
  </si>
  <si>
    <t>(RTIP-II)/Additional Finance</t>
  </si>
  <si>
    <t>M/S. Das Traders, Dewla,Tangail</t>
  </si>
  <si>
    <t>Improvement of Neogibari GPS - Rupsa Hat Road under Sadar Upazila, Dist.: Sirajganj. SDIRIDP/SAD/SUB/VIL-77 (ID No.: 188784149) (Starting point - Rupsa Hat ) (Ch. 00 - 1500m)</t>
  </si>
  <si>
    <t xml:space="preserve">M/S. A.S Construction, kadirganj, Bolalia,Rajshahi </t>
  </si>
  <si>
    <t>Construction of 99m at Ch.5+200 Km on Tarash UP Office - Nadosayedpur hat Road Under tarash upazila</t>
  </si>
  <si>
    <t>10.12.2016</t>
  </si>
  <si>
    <t>Mohammad Eunus &amp; Brothers (Pvt.) Ltd, Panchlaish, Chittagong</t>
  </si>
  <si>
    <t>Rehabilitation of Upzila H/Q(Jamtoil GC) DR (near Alokdiar)-Balarampur GC(ID-188442001) Ch. 0+000-8+300</t>
  </si>
  <si>
    <t>Mohammed Eunus &amp; Brothers (Pvt.) Ltd. A.S Tower (8th Floor), Road-01. Plot-553,Hill view r/A, P/S: Panchlaish, Chittagong, Bangladesh.</t>
  </si>
  <si>
    <t>Construction of 81.0m Long PSC Girder Bridge on Monsurgor UP-Shalal Hat Road at Ch. 1448m (Road ID: 188503015) Upazila: Kazipur, District: Sirajganj. CBU-100/Purto-186</t>
  </si>
  <si>
    <t>Mohammed Eunus &amp; Brothers (Pvt.) Ltd. A.S Tower (8th Floor), Road-01. Plot-553,Hill view r/A, P/S: Panchlaish, Chittagong, Bangladesh</t>
  </si>
  <si>
    <t>Construction of 96.00m Lng PSC Girder Bridge at Upazila Headquarter-Garabari RHD via Borohor UP Tetulia  Hat Road over Baroiya Khal Road under Ullapara Upazila, Dist: Sirajganj, SDIRIDP/ULLA/18/UZR-06 (ID No: 188942017) Ch.1180m,</t>
  </si>
  <si>
    <t>Construction  of 66.00 m Long RCC Girder Bridge on Kashinathpur Mosque- Nolsonda Hat via Ramnagar, pestok bostan para road over nalsondha khal Road under Ullapara Upazila, Dist: Serajganj. SDIRIDP/ULLA/18/ST/VIL-05 (ID: No: 188944069) Ch.2500m,</t>
  </si>
  <si>
    <t>M/S. Shondi Traders, Jiduri, Belkuchi, Sirajganj</t>
  </si>
  <si>
    <t>shondi.traders@gmail.com</t>
  </si>
  <si>
    <t>Construction of 24.00m Long RCC Girder Bridge on Upzila H/Q (Jamtoil GC) DR (Ner Alokdiar) - Bolorampur GC Road Under Kamarkhanda, Upazila, Dist: Serajganj. SDIRIDP/KAM/18/ST/UZR-07 (ID No: 188442001), Ch. 7700m.</t>
  </si>
  <si>
    <t>22.06.19</t>
  </si>
  <si>
    <t>Md. Rafiqul Islam Khan, S.S Road, Sirajganj.</t>
  </si>
  <si>
    <t xml:space="preserve">Rehabilitation of Bhadraghat GC – Songacha hat RHD via Kalidasgati Hat road(Ch. 0+000 km to 4+880 km ), Sirajganj Sadar, Sirajganj.
(Road ID-188782022)
</t>
  </si>
  <si>
    <t>15.05.2020</t>
  </si>
  <si>
    <t>Rehabilitation of (a) Khukni UP -Gopinathpur hat via Shibpur Bazar(ID-188673009) Ch. 0+000-3+250and (b) Garadah UP-Char Narina Bazar Via Tepri Road(ID-188673026) Ch. 0+000-4+620</t>
  </si>
  <si>
    <t>25.11.2019</t>
  </si>
  <si>
    <t>Md. Rafiqul Islam KhanRafiqul Islam Khan, S.S. Road, Sirajganj</t>
  </si>
  <si>
    <t>Construction of 30.00m Long PC Girder Bridge on Kaliakandapara-Kamarkhand-Ullapara RHD (Dorbesh More)-Kalialandapara GC via Bordhul Hat and Paikosha Bazar Road under Kamarkhand,Upazila, Dist: Sirajganj. SDIRIDP/KAM/18/ST/UZR-05 (ID No: 188442010) at Ch.6410m</t>
  </si>
  <si>
    <t>30.04.20</t>
  </si>
  <si>
    <t>Rehabilitation of 25.00m Long PSC Bridge on Sonamukhi GC-Horinathpur GC Road at Ch. 485m under Kazipur Upazila District Sirajgonj ID 188502004.</t>
  </si>
  <si>
    <t>13.03.19</t>
  </si>
  <si>
    <t>M/S. Liton Enterprise, Sayadhangora Maddopara, Sirajganj</t>
  </si>
  <si>
    <t>litonenterprise78@gmail.com</t>
  </si>
  <si>
    <t xml:space="preserve">Improvement of  RCC of Natuarpara UP -Char Natipara hat  Road under Kazipur Upzila, Didt; Serajgonj. SDIRIDP/KAZI/18/SUB/VIL-78(ID No: 188503016) (Statig point-Natipara hat) (Ch.00-1028m)    </t>
  </si>
  <si>
    <t>M/S. Dihan Construction, Natuarpara,Kazipur, Sirajganj</t>
  </si>
  <si>
    <t>dihanconstruction@gmail.com</t>
  </si>
  <si>
    <t xml:space="preserve">Improvement of Uttar salal-bow Bazar via Shal gram hat Road under Kazipur Upzila, Dist: Serajganj. SDIRIDP/KAZI/18/IMP/VIL-116(ID No: 188504069) (Ch. 3300-4000m). </t>
  </si>
  <si>
    <t>21.05.20</t>
  </si>
  <si>
    <t>Improvement of  BC School Connecting road Jongal khamar pacca road jurans Amtala Trimohoni-Jongal khamar GPS Road Under Ullapara Upzila, Dist: Serajganj. SDIRIDP/ULL/ SC-107  (Ch. 00-740m)</t>
  </si>
  <si>
    <t>Dihan Construction, Natuarpara, Kazipur, Sirajganj.</t>
  </si>
  <si>
    <t xml:space="preserve">1.a) Improvernent of Salop High School Pond.b) Construction of 01 Nos. Ghatla 15.20 m x 5.00m x 5.40 m for Salop Hieh School Pond.2.a) Improvement of Koyra Madrasha Pond.b) Construction of 01 Nos. Ghatla 17.30 m x 5.00
m x 6.00 m for Koyra Madrasha Pond.
</t>
  </si>
  <si>
    <t>19.05.21</t>
  </si>
  <si>
    <t>Md. Moyenuddin (Bashi) Limited, House-08, Flat-F4, Road-13(New), Dhanmondi, Dhaka.</t>
  </si>
  <si>
    <t>Construction of 72.0m Long RCC Girder Bridge over Khal on Char Delua Govt. Primary School- Delua Bakkar Pramaniks house at Ch. 932m (Road ID:188112006) Upazila: Belkuchi, District: Sirajganj. CBU-100/Purto-185</t>
  </si>
  <si>
    <t>Basundhara-Sagar Construction (JV), R.K. Road, Thikader Para, Kurigram.</t>
  </si>
  <si>
    <t>basundharascjv@gmail.com</t>
  </si>
  <si>
    <t>Construction of 96.0m Long PSC Girder Bridge on Bhangabari UP- Joknala Kali Mondir at Ch. 2245m (Road ID: 188113013) Upazila: Belkuchi, District: Sirajganj. CBU-100/Purto-184</t>
  </si>
  <si>
    <t>24.10.22</t>
  </si>
  <si>
    <t>M/S. Basundhara, R.K. Road, Ghoshpara,Kurigram</t>
  </si>
  <si>
    <t>M/S. Sagar Construction,Belkuchi, Sirajganj</t>
  </si>
  <si>
    <t>msagarconstruction@gmail.com</t>
  </si>
  <si>
    <t>Construction of 63.0m Long RCC Girder Bridge on Monsurgor UP-Shalal Hat Road at Ch. 2755m (Road ID: 188503015) Upazila: Kazipur, District: Sirajganj.  CBU-100/Purto-187</t>
  </si>
  <si>
    <t>MSIFT-MSE (JV), Sahed Nagar, Sirajganj.</t>
  </si>
  <si>
    <t>mitmsejv20@gmail.com</t>
  </si>
  <si>
    <t>Construction of 42.0m Long RCC Girder Bridge over Katabari Khal on Naokhada Amir Mekarer Bari- Katabari Road at ch. 1210m ( Road ID: 188894110) Upazila: Tarash, District: Sirajganj. CBU-100/Purto-190</t>
  </si>
  <si>
    <t xml:space="preserve">Md. Shahidul Islam Fakir Titu
Bagbari, Kamarkhand, Sirajganj.
</t>
  </si>
  <si>
    <t>mdshahidulislamfokirtitu@gmail.com</t>
  </si>
  <si>
    <t>M/S. Shohan Enterprise, Shahid Nagor, Sirajganj</t>
  </si>
  <si>
    <t>msshohanenterprisesiraj@gmail.com</t>
  </si>
  <si>
    <t>M/S Mirza Construction.J.C. Road. Dhanbandi,Sirajganj.</t>
  </si>
  <si>
    <t>Construction of Two (2) Storied Rural Market Building ( With 04 Storied Foundation) in Chondidasgiti Hat,Under,Sadar Upazila , Dist. Sirajganj.</t>
  </si>
  <si>
    <t>M/S. Mirza Construction, J.C.Road,Dhanbandi, Sirajganj.</t>
  </si>
  <si>
    <t>1) Maintenance of Badiklusha-Solibazar Road under Ullapara Upazila, Dist: Serajganj. SDIRIDP/ULLA/18/MAIN-28 (ID No: 188945019) (Overlay) (Ch.00-1500m) 1500m 2) Maintenance of Dhamai Kandi R&amp;H-Solonga GC   Road under Ullapara Upazila, Dist: Serajganj. SDIRIDP/ULLA/18/MAIN-29 (ID No: 188942008) (Re-hab) (Ch.1040-2050m) 1010m</t>
  </si>
  <si>
    <t xml:space="preserve">(a)Improvement of School Connecting a) Dhuldia GPS road of GPS, b) Mabupur-2, c) Persaguna Sonamukhi GPS Road under Belkuchi Upzila, Dist: Serajganj. SDIRIDP/BEL/18/SC-74(ID No: 188114020, R&amp;H,188114106) (Ch.00-325m)(Ch.00-480m)(Ch. 00-500). (b)Improvement of  Connecting Bhutipara GOV primary School Bhangabari UP Joknala Kalimondir bazar Connecting Road under Belkuchi Upzila, Dist: Serajganj. SDIRIDP/BEL/18/SC-75(ID No: 188113013) (Ch.00-1135m). </t>
  </si>
  <si>
    <t>M/S Piash Construction.Bhabi Complex,58,S.S.Road, Sirajganj.</t>
  </si>
  <si>
    <t>Construction of Two (2) Storied Rural Market Building ( With 04 Storied Foundation) in Gulta Hat,Under,Tarash Upazila , Dist.Sirajganj.</t>
  </si>
  <si>
    <t>MNB &amp; Mtmat-JV,Patagram Road,Kazipur, Sirajganj.</t>
  </si>
  <si>
    <t>mnbmtmatjv2020@gmail.com</t>
  </si>
  <si>
    <t>Construction of Two (2) Storied Rural Market Building ( With 04 Storied Foundation) in Protab Hat,Under,Ullahpara Upazila , Dist. Sirajganj.</t>
  </si>
  <si>
    <t>M/S. Najmul and Brothers, Kazipur, Sirajganj</t>
  </si>
  <si>
    <t>M/S. T.M. Alamin Traders, Patagram road,Kazipur,Sirajganj.</t>
  </si>
  <si>
    <t>parvez.engmt@gmail.com</t>
  </si>
  <si>
    <t>M/S. Mim Enterprise, Ullapara, Sirajganj</t>
  </si>
  <si>
    <t>mimenterprise141@gmail.com</t>
  </si>
  <si>
    <t>Construction of Two (2) Storied Rural Market Building ( With 04 Storied Foundation) in Shamespur Hat,Under,Belkuchi Upazila , Dist. Sirajganj.</t>
  </si>
  <si>
    <t>a Improvement of Gonta RHD-Katagari GC road under Tarash upazila District Sirajgonj. SDIRIDP/TARA/IMP/UZR-05 ID. No.188892015 Ch.2000-2620mb Improvement of Penguary RHD Paccua-Boyddhonathpur Dr. Zahangir road under Tarash upazila District Sirajgonj. SDIRIDP/TARA/IMP/VILL-17 ID. No.188894033 Ch.00-1410m</t>
  </si>
  <si>
    <t>11.10.19</t>
  </si>
  <si>
    <t>M.M.Builders &amp; Engineers Ltd. House No-127(6th Floor), Road-10, Block-C,Niketon, Gulshan-1,Dhaka-1212.</t>
  </si>
  <si>
    <t>mbel_dhaka@yahoo.com</t>
  </si>
  <si>
    <t>Construction of 294m long PSC Girder Bridge over the river Fulzor at Ch.250m on Barahar UP office-Tatulia Hat road under Ullapara Upazila, District: Sirajganj[Road ID:188943012].</t>
  </si>
  <si>
    <t>13.01.21</t>
  </si>
  <si>
    <t>MAE &amp; MMT JV, Sarishabari Boro Bazar, Jamalpur.</t>
  </si>
  <si>
    <t>maemmtjv@gmail.com</t>
  </si>
  <si>
    <t>Construction of 96m long PSC Girder Main Bridge and 88m Viaduct Over Jamuna Branch river on Natuapara UP- Chargirish UP Roghunathpur Bazaar road at Ch.4000m under Kazipur Upazila District Sirajganj Road ID 188503017</t>
  </si>
  <si>
    <t>30.11.22</t>
  </si>
  <si>
    <t>M/S. M.A.ENGINEERING, Palton Tower,87-Purana Palton Lane, Dhaka</t>
  </si>
  <si>
    <t>M/S. Mitu Traders. Sarishabari, Jamalpur</t>
  </si>
  <si>
    <t>(a) Improvment of Butiminous Carpeting for School Connecting Road From Hatikumrul Bonpara NHW Vengri Trimohoni - Vengari GPS Road under Ullapara Upzila, Dist: Serajganj. SDIRIDP/ULLA/SC-42 (ID No: NHW (Connecting Road) (Ch. 00-750m) 750m.(b)  Improvment of Butiminous Carpeting for School Connecting Road From Rouapara Pochimpara NHW Road- Rouapara GPS Via H/O Abdur Roshid Pramanik Road under Ullapara Upzila, Dist: Serajganj. SDIRIDP/ULLA/SC-43 (ID No: NHW (Connecting Road) (Ch. 00-710m) 710m.(c) Improvment of Butiminous Carpeting for School Connecting Road From chowbila Dhamaikandi Salonga UZR Road Near H/OMagrob Ali - Chowbila GPS Road under Ullapara Upzila, Dist: Serajganj. SDIRIDP/ULLA/SC-44 (ID No: 188942008) (Ch. 00-960m) 960m.</t>
  </si>
  <si>
    <t xml:space="preserve">M/S. Tanmay Enterprise
Station Road, Sirajganj
</t>
  </si>
  <si>
    <t>mstanmayenterprise@gmail.com</t>
  </si>
  <si>
    <t>Rehabilitation of Dhubil U.P. office - Bhuyagati Hat. ( ID-188613005)    (Ch. 0+000-6+000 Km), Upazila: Raiganj. Tender ID  No: , Package no: SER/AF-87.</t>
  </si>
  <si>
    <t>30.07.21</t>
  </si>
  <si>
    <t>M/S. Bhuyan Enterprise, Barakandi, Kamarkhand, Sirajgonj.</t>
  </si>
  <si>
    <t>bhuyanenterprise@gmail.com</t>
  </si>
  <si>
    <t>2.(a) Improvement of Char Dorota Clinic More-Nishintapur High  road under Kazipur Upazila. Dist: Serajganj.SDIRIDP/ KAZI/SUB/VIL-40 (ID No: 188504040) (Ch.580-1380m)2.(a) Improvement of Kazipur UP-Tarakandi Hat via Biara  road under Kazipur Upazila. Dist: Serajganj.SDIRIDP/ KAZI/IMP/UN-10 (ID No: 188503007) (Ch.00-120m)</t>
  </si>
  <si>
    <t>15.10.18</t>
  </si>
  <si>
    <t>14.10.19</t>
  </si>
  <si>
    <t>bhuyanenterprise78@gmail.com</t>
  </si>
  <si>
    <t xml:space="preserve">Aria Mohon Battala - Khudra Shialkole Chowrasta More  Road </t>
  </si>
  <si>
    <t>M/S. Farzana Enteprise</t>
  </si>
  <si>
    <t>farzanaenterpriseblk@gmail.com</t>
  </si>
  <si>
    <t>1.(a)Improvement of  BC of Boroitali RHD-Kabiher Road Under Kazipur Upzila, Dist; Serajgonj. SDIRIDP/KAZI/18/IMP/VIL-73(ID No:188504018) (Ch.750-975)1.(b)Improvement of  BC of  Bawramari Primary School-Purba Maznabari Madrasha Road Under Kazipur Upzila, Dist; Serajgonj. SDIRIDP/KAZI/18/IMP/VIL-74 (ID No:188505015) (Ch.00-1205)</t>
  </si>
  <si>
    <t>M/S. Rumana Riya Traders, Shahzadpur, Sirajganj</t>
  </si>
  <si>
    <t>mrrtraders80@gmail.com</t>
  </si>
  <si>
    <t>Improvement of Panagari Hat, GC Kazipur Upazila, Dist: Sirajganj</t>
  </si>
  <si>
    <t>M/S. Hadia Enterprise,Natunbangabari, Sirajganj.</t>
  </si>
  <si>
    <t>Improvement by BC Harinathpur (Hamid Sarker house)-Dhakuria UZR Sattar House Road Under Kazipur Upzila, Dist; Serajganj, SDIRIDP/KAZI/18/IMP/VIL-179 (ID No: 188504186) (Ch:00-750m) Link-248m 998m.</t>
  </si>
  <si>
    <t>M/S. Reza Enterprise, Hatkumrul, Solnga,Ullapara, Sirajganj.</t>
  </si>
  <si>
    <t>mrezaenterprise@gmail.com</t>
  </si>
  <si>
    <t xml:space="preserve">(a) Improvement by HBB of Pachil GPS Connective Road under Sadar Upzila, Dist; Serajganj, SDIRIDP/SAD/18/SC-108 (ID No: 188782023) (Ch:00-160m) (b) Improvement of Mulibari GPS Connective Road under Sadar Upzila, Dist; Serajganj, SDIRIDP/SAD/18/SC-109 (ID No: 188784227) (Ch:00-225m) (c) Improvement of HBB Akboyra GPS Connective Road under Sadar Upzila, Dist; Serajganj, SDIRIDP/SAD/18/SC-110 (ID No: 188784229) (Ch:00-160m) (d) Improvement of HBB Natun vangabari GPS Connective Road under Sadar Upzila, Dist; Serajganj, SDIRIDP/SAD/18/SC-111 (ID No: 188784231) (Ch:00-190m) (e) Improvement of HBB Khamarganti GPS Connective Road under Sadar Upzila, Dist; Serajganj, SDIRIDP/SAD/18/SC-112 (ID No: 188784232) (Ch:00-225m) (f) Improvement of HBB Char Brammonganti GPS Connective Road under Sadar Upzila, Dist; Serajganj, SDIRIDP/SAD/18/SC-113 (ID No: 188784239) (Ch:00-180m) (g) Improvement of HBB Bolidah GPS Connective Road under Sadar Upzila, Dist; Serajganj, SDIRIDP/SAD/18/SC-114 (ID No: 188784243) (Ch:00-180m) </t>
  </si>
  <si>
    <t>Fatema Enterprise, Meghai,Kazipur,Sirajganj</t>
  </si>
  <si>
    <t>jalal.fatemaenterprise1978@gmail.com</t>
  </si>
  <si>
    <t xml:space="preserve">(a) Improvement of HBB Tatulia GPS Connective Road under Sadar Upzila, Dist; Serajganj, SDIRIDP/SAD/18/SC-115 (ID No: 188785048) (Ch:00-160m) (b) Improvement of HBB Rangliaganti GPS Connective Road under Sadar Upzila, Dist; Serajganj, SDIRIDP/SAD/18/SC-116 (ID No: 188784210) (Ch:00-250m) 250m(c) Improvement of HBB Uttar Akndegi GPS Connective Road under Sadar Upzila, Dist; Serajganj, SDIRIDP/SAD/18/SC-117 (ID No: 188784251) (Ch:00-160m) 160m(d) Improvement of HBB Khorarganti GPS Connective Road under Sadar Upzila, Dist; Serajganj, SDIRIDP/SAD/18/SC-118 (ID No: 188784235) (Ch:00-550m) (e) Improvement of HBB Dattabari Bahir GPS Connective Road under Sadar Upzila, Dist; Serajganj, SDIRIDP/SAD/18/SC-119 (ID No: 188784212) (Ch:00-60m) 60m(f) Improvement of HBB Akdala Bahir GPS Connective Road under Sadar Upzila, Dist; Serajganj, SDIRIDP/SAD/18/SC-120 (ID No: 188784254) (Ch:00-105m) 105m </t>
  </si>
  <si>
    <t>M/S. Sadaf  Enterprise, Ranigram Prochimpara, Sadar, Sirajganj</t>
  </si>
  <si>
    <t>mssadafenterprise25@gmail.com</t>
  </si>
  <si>
    <t>(a)  Improvment of Ghorachara Bazar-Horipur RHD under Sadar Upzila, Dist: Serajganj. SDIRIDP/SAD/18//IMP/VIL-167(ID No: 188784190) (Ch. 600-1100m). (b) Improvment of Simanta Bazar R&amp;H-Fatkai Hat via paceim para jame Mosque under Sadar Upzila, Dist: Serajganj. SDIRIDP/SAD/18//IMP/VIL-168(ID No: 188784205) (Ch. 00-500m).</t>
  </si>
  <si>
    <t>Shoaib Enterprise, Bagbari,Shohidnagar, Kamarkhand, Sirajganj</t>
  </si>
  <si>
    <t>shoibenterprise28@gmail.com</t>
  </si>
  <si>
    <t>(a)  Improvment of Rajabnagar- Char Horipur under Sadar Upzila, Dist: Serajganj. SDIRIDP/SAD/18//IMP/VIL-169(ID No: 188784054) (Ch. 00-500m). (b) Improvment of Kashiahata RHD-Jamuna Approch BWDB Emb saday more under Sadar Upzila, Dist: Serajganj. SDIRIDP/SAD/18//IMP/VIL-170(ID No: 188784161) (Ch. 500-1000m).</t>
  </si>
  <si>
    <t>M/S. Helal Talukdar, Jamtoil Purba Bazar, Badda Jamtoil, Kamarkhand, Sirajganj</t>
  </si>
  <si>
    <t>talukderhelal74@yahoo.com</t>
  </si>
  <si>
    <t xml:space="preserve">a)  Improvment of Kaliahoripur FRB- Raipur Rail Station  under Sadar Upzila, Dist: Serajganj. SDIRIDP/SAD/18//IMP/VIL-171(ID No: 188784052) (Ch. 00-545m) link-130m  675m(b) Improvment of Mohisamura Mosque-Ekdala  under Sadar Upzila, Dist: Serajganj. SDIRIDP/SAD/18//IMP/VIL-172(ID No: 188785250) (Ch. 00-550m). . </t>
  </si>
  <si>
    <t>M/S. Helal Talukder, Jamtoil Purba Bazar, Badda Jamtoil, Kamarkhand, Sirajganj</t>
  </si>
  <si>
    <t>3.(a) Improvement of Conneting Road For Kodomtoli GPS Road  under Belkuchi Upzila, Didt; Serajgonj. SDIRIDP/BEL/18/SC-16(ID No: 188115002) (Ch.00-750m)3.(b) Improvement of Conneting Road For Khamar Ullapara Dhakin GPS Road  under Belkuchi Upzila, Didt; Serajgonj. SDIRIDP/BEL/18/SC-17(ID No: 188114049) (Ch.00-775m)</t>
  </si>
  <si>
    <t>M/S. Ahona Builders, Victoria High School Road, Sirajganj</t>
  </si>
  <si>
    <t>msahonabuilders1980@gmail.com</t>
  </si>
  <si>
    <t xml:space="preserve">(a)  Improvment of Rajapur-Char Alompur  under Sadar Upzila, Dist: Serajganj. SDIRIDP/SAD/18//IMP/VIL-173(ID No: 188784002) (Ch. 00-424m). (b) Improvment of HBB Pipulbaria UZR-Bisilpatta GPS under Sadar Upzila, Dist: Serajganj. SDIRIDP/SAD/18//SC-91(ID No: 188784241) (Ch. 00-170m).
</t>
  </si>
  <si>
    <t>M/S. Fatema Jannat, Pabna</t>
  </si>
  <si>
    <t>msfatemajannat@gmail.com</t>
  </si>
  <si>
    <t>Construction of 4x4.50x4.5 size RCC Box Culvert Baki Munshi House to Shafiqul House Road under Kazipur Upazila, Dist: Sirajganj, SDIRIDP/KAZI/18/ST/VIL/CUL-04 (ID No: 188505194) At Ch.1500m</t>
  </si>
  <si>
    <t>M/S. Alam Traders, Kali Bari Road, Sadar,Sirajganj</t>
  </si>
  <si>
    <t>msalamtraders1@gmail.com</t>
  </si>
  <si>
    <t>Construction of 4x4.50x4.5 size RCC Box Culvert Garaber care  Road-Baniajan Road under Kazipur Upazila, Dist: Sirajganj, SDIRIDP/KAZI/18/ST/ VIL/CUL-05 (ID No: 188505099) At Ch.50m</t>
  </si>
  <si>
    <t>M/S. Alam Traders, Kali Bari Road, Sirajganj</t>
  </si>
  <si>
    <t>Improvement of  BC School Connecting road Vhattromajura uttarpara Battala Trimohoni- Vhattromajura South para H/O Abduls Trimohoni via Vhattromajura Road Under Ullapara Upzila, Dist: Serajganj. SDIRIDP/ULL/ SC-103 (ID No:188943006,R&amp;H) (Ch. 00-1100m)</t>
  </si>
  <si>
    <t>M/s Jahan Enerprise, Char Raipur, Sadar, Sirajganj</t>
  </si>
  <si>
    <t>msjahanenterprise2@gmail.com</t>
  </si>
  <si>
    <t>Improvment of Charpara Chowrasta More-Charpara GPS Connective road under Sadar Upzila, Dist: Serajganj. SDIRIDP/SAD/18//SC-121(ID No: 188784186) (Ch. 00-500m) 500m</t>
  </si>
  <si>
    <t>M/S. Jahan Enterprise, Raipur, Sirajganj</t>
  </si>
  <si>
    <t>Improvement of Madhainagor UP office(Washin)-Dhamaich hat Road via kushumbi, binodpur makorson Akkel ghat Road under Tarash Upazila, Dist: Sirajganj, SDIRIDP/TARA/18/IMP/UNR-18 (ID No: 188893017) (Ch.9935-11079m) 1144m</t>
  </si>
  <si>
    <t>23.10.20</t>
  </si>
  <si>
    <t>Md. Aslam Pervez, Dattabari, Sirajganj</t>
  </si>
  <si>
    <t>aparvez1962@gmail.com</t>
  </si>
  <si>
    <t>Improvment of  by BC of Natun Maghai RHD (Taher shop) Bridge-Natun Maghai Uttarpara river ghat road under Kazipur Upazila, Dist: Serajganj. SDIRIDP/KAZI/IMP/VIL-182(ID No: 188504190) (Ch. 00-400m) 400m</t>
  </si>
  <si>
    <t>Md. Abdul Awal Delbar, S.B Fazlul Haque Road, Sadar, Sirajganj</t>
  </si>
  <si>
    <t>abdulawaldelbar.pbn@gmail.com</t>
  </si>
  <si>
    <t>1) Maintenance of Bonbaria Eidghah-More gramm WAPDA Road under Sadar Upazila, Dist: Serajganj. SDIRIDP/SAD/18/MAIN-32 (ID No: 188784050) (Ch.00-1190m) 1190m2) Maintenance of Sahangasa bus Stand-UZR Jamtola Road under Sadar Upazila, Dist: Serajganj. SDIRIDP/SAD/18/MAIN-33 (ID No: 188785186) (Ch.00-500m) 500m</t>
  </si>
  <si>
    <t>27.01.20</t>
  </si>
  <si>
    <t>M/S. Shafin Traders, Meghai, Kazipur, Sirajganj</t>
  </si>
  <si>
    <t>msshafintraders100@gmail.com</t>
  </si>
  <si>
    <t xml:space="preserve">(a)  Improvment of HBB Bolidha Village Road-Bolidha GPS under Sadar Upzila, Dist: Serajganj. SDIRIDP/SAD/18//SC-92 (ID No: 188784243) (Ch. 00-180m). (b) Improvment of Baliguguri pacca road - Baliguguri GPS under Sadar Upzila, Dist: Serajganj. SDIRIDP/SAD/18//SC-93(ID No: 188784224) (Ch. 00-65m)(c) Improvment of Bohuli RHD-Masuakandi GPS under Sadar Upzila, Dist: Serajganj. SDIRIDP/SAD/18//SC-94(ID No: 188784214) (Ch. 00-424m).
.
</t>
  </si>
  <si>
    <t>Mim Zim and Kafi Enterprise, Polashbari, Kazipur, Sirajganj</t>
  </si>
  <si>
    <t>mimzimandkafienterprise@gmail.com</t>
  </si>
  <si>
    <t>Construction of 2x4.50x4.5 size RCC Box Culvert Bahuka UNR-Itali GPS Road under Sadar Upazila, Dist: Sirajganj, SDIRIDP/SAD/18/ST/UZR/CUL-07 (ID No: 188784242) At Ch.340m</t>
  </si>
  <si>
    <t>01.04.20</t>
  </si>
  <si>
    <t>M/S. Esha and Maria Enterprise, Soyadhangora Moddhapara, Sirajganj</t>
  </si>
  <si>
    <t>mseandmenterprise@gmail.com</t>
  </si>
  <si>
    <t>(a)  Improvment of Bonbaria-WAPDA Road under Sadar Upzila, Dist: Serajganj. SDIRIDP/SAD/18/IMP/VIL-176 (ID No: 188784051) (Ch. 00-655m). (b) Improvment HBB of Shangacha RHD-Jienigati Shangacha GPS Road under Sadar Upzila, Dist: Serajganj. SDIRIDP/SAD/18//SC-100(ID No: 188784222) (Ch. 00-405m).</t>
  </si>
  <si>
    <t>1) Maintenance of Char Bonbaria DR-Shop of Nurul Islam Road under Sadar Upazila, Dist: Serajganj. SDIRIDP/SAD/18/MAIN-34 (ID No: 188785065) (Ch.00-890m) 890m2) Maintenance of Ratonkandi UP-Chilgacha Jalal Mondol More  Road under Sadar Upazila, Dist: Serajganj. SDIRIDP/SAD/18/MAIN-35 (ID No: 188784197) (Ch.00-1150m) 1150m3) Maintenance of Bonbaria DR-Adarshagram WAPDA  Road under Sadar Upazila, Dist: Serajganj. SDIRIDP/SAD/18/MAIN-36 (ID No: 188785054) (Ch.00-260m) 260m</t>
  </si>
  <si>
    <t>S.K. Construction &amp; Co, Bhatpiari,  Sirajganj</t>
  </si>
  <si>
    <t>s.k.construction125@gmail.com</t>
  </si>
  <si>
    <t>(a)  Improvment of BWDB Emk-Perpachil GPS Road under Sadar Upzila, Dist: Serajganj. SDIRIDP/SAD/18/SC-101 (ID No: 188784221) (Ch. 00-320m). (b) Improvment of Doldop RHD-Doldop Bagbati GPS Road under Sadar Upzila, Dist: Serajganj. SDIRIDP/SAD/18//SC-102(ID No: 188784211) (Ch. 00-756m).</t>
  </si>
  <si>
    <t>05.03.20</t>
  </si>
  <si>
    <t>NT-ZC-TE (JV), College Para, Tangail Sadar, Tangail.</t>
  </si>
  <si>
    <t>ntzcte20jv@gmail.com</t>
  </si>
  <si>
    <t>Construction of 36.00 m Long RCC Girder Bridge on Rupsa hat- Gotia ferry ghat Road Under Sadar Upazila , Dist: Serajganj. SDIRIDP/SAD/18/ST/VIL-07 (ID: No: 188784150) Ch.3250m,</t>
  </si>
  <si>
    <t>M/S. Zahin Construction, College para, Tangail</t>
  </si>
  <si>
    <t>mszahinconstruction@gmail.com</t>
  </si>
  <si>
    <t>M/S. Nise Traders, Dewla, Tangail</t>
  </si>
  <si>
    <t>M/S. Sumon Construction, Sayadhangora, Sirajganj.</t>
  </si>
  <si>
    <t>sumonconstruction79@gmail.com</t>
  </si>
  <si>
    <t>Maintainance of Belkuchi R&amp;H-Konaganti Road under Sadar Upazila, Dist: Serajganj, SDIRIDP/ SAD/18/MAIN-39 (ID No: 188785195)(Overaly) (Ch:00-640m) 640m.Maintainance of Bagdumur Bridge-Horina GPS Road under Sadar Upazila, Dist: Serajganj, SDIRIDP/SAD/18/MAIN-40 (ID No: 188785176)(Overaly) (Ch:00-1000m) 1000m.</t>
  </si>
  <si>
    <t>13.09.20</t>
  </si>
  <si>
    <t>S.M.Nazrul Islam,Jamtoil,Kamarkhand, Sirajganj</t>
  </si>
  <si>
    <t>smnazrulislam18@gmail.com</t>
  </si>
  <si>
    <t>3.(a) Improvement By BC on Jhawail UP office-Paikosha hat road- Jhawail hat via Fazal Shakh house &amp; Amirul Islam-Kala mia  Road under Kamarkhand  Upzila, Didt; Serajgonj. SDIRIDP/KMR/18/IMP/VIL-58(ID No: 188445030 ) (Ch.100-810m)3.(b) Improvement By BC on Road on School Connecting Road of Karnosuti GPS-Karnosuti PurbaparaJamee Mosqque Via Purbapara   Road under Kamarkhand  Upzila, Dist; Serajgonj. SDIRIDP/KMR/18/SC-33(ID No: 188445055 ) (Ch.00-600m)3.(c) Improvement By BC on Rasulpur-Golber house –Chawbari Paschimpara Moaque road to Rasulpur Kalibari l GPS Connecting Road under Kamarkhand  Upzila, Dist; Serajgonj. SDIRIDP/KAM/18/SC-34 (ID No: 188445034 ) (Ch.00-500m)</t>
  </si>
  <si>
    <t>M/S. Depu Construction, Chak Sialkole, Sirajganj</t>
  </si>
  <si>
    <t>mdipuconstruction@gmail.com</t>
  </si>
  <si>
    <t>Improvment of Kamarkhand-Ullapara RHD-DD Shahbazpur Uttarpara GPS via Shahbazpur Bazar School Connecting Road Under Kamarkhand Upzila, Dist: Serajganj. SDIRIDP/KAM/18/SC-70 (ID No:188445042) (Ch. 00-825m) &amp; (Ch. 00-250m)</t>
  </si>
  <si>
    <t>M/s. Sabuz Enterprise, Chandidashgati,Sealkole,Sirajganj.</t>
  </si>
  <si>
    <t>mssobuzenterprise@gmail.com</t>
  </si>
  <si>
    <t>2.a)Construction of 1x4.50x4.50 Size RCC Box Culvert on Upzila H/Q (Jamtoil GC) DR (Near Alokdiar) â?? Bolorampur GC Road Under Kamarkhanda, Upazila, Dist: Serajganj. SDIRIDP/KAM/18/ST/UZR/CUL-01 (ID No: 188442001), Ch. 4200 m. 2.b) Construcation of 1x4.50x4.50 Size RCC Box Culvert on Upzila H/Q (Jamtoil GC) DR (Near Alokdiar) â?? Bolorampur GC Road Under Kamarkhanda, Upazila, Dist: Serajganj. SDIRIDP/KAM/18/ST/UZR/CUL-02 (ID No: 188442001), Ch.5980m</t>
  </si>
  <si>
    <t>M/S. Samudro Construction, Hossainpur,Sadar,Sirajganj.</t>
  </si>
  <si>
    <t>mssamudroconstruction@gmail.com</t>
  </si>
  <si>
    <t>(a) Improvement of Varanga Graveyard DR-Jhawil up office Road-Chala mosque Road under Kamarkhand Upzila, Dist; Serajganj, SDIRIDP/KAM/18/IMP/VIL-180 (ID No: 188444022) (Ch:00-1000m) 1000m(b) Improvement of Joyen Bordhul GPS-Nayeb Ali house Road under Kamarkhand Upzila, Dist; Serajganj, SDIRIDP/KAM/18/SC-121 (ID No: 188445046) (Ch:640-1040m) 400m</t>
  </si>
  <si>
    <t>M/S. Samudro Construction, Hossainpur, Sirajganj.</t>
  </si>
  <si>
    <t>samadroconstruction@gmail.com</t>
  </si>
  <si>
    <t xml:space="preserve">Improvement of Narua RHD-Faripangashi Community Clinic N/O (Hafiz Chairman) Road (Ch. 00-894m) under Shahzadpur upazila District Sirajgonj. SDIRIDP/SHA/SUB/VILL-29 (ID. No. 188675075) Improvement of  Ratankandi Hat-Dhugali Hat via Kuthibari Ghat Bagdhunail GPS Road (Ch. 2909-4011m) under Shahzadpur upazila District Sirajgonj. SDIRIDP/SHA/SUB/VILL-41 (ID. No. 188674045) </t>
  </si>
  <si>
    <t>Md. Mofazzol Bilu, Kawak, Ullapara, Sirajganj</t>
  </si>
  <si>
    <t>mofazzolbilu@gmail.com</t>
  </si>
  <si>
    <t>(a) Improvement of Charkura Hafiza Madrasha Borokura Road to Charkura GPS Road under Kamarkhand Upazila, Dist; Serajganj, SDIRIDP/KAM/18/SC-123 (ID No: 188445026) (Ch:00-200m) 200m(b) Improvement of Roydoulatpur UP office (Barakandi) Kohelgati-Shahbajpur Road to Barakandi notun para GPS Road under Kamarkhand Upzila, Dist; Serajganj, SDIRIDP/KAM/18/SC-124 (ID No: 188444013) (Ch:00-100m) 100m</t>
  </si>
  <si>
    <t>Improvement of  BC School Connecting road Chak nehal JamtolaTrimohoni pacca road-Chalk Rowhadoha GPS Road Under Ullapara Upzila, Dist: Serajganj. SDIRIDP/ULL/ SC-106 (ID No:188943005,R&amp;H) (Ch. 00-970m)</t>
  </si>
  <si>
    <t>12.03.20</t>
  </si>
  <si>
    <t>Md. Mofazzol Bilu, Kawak, Ullapara, Sirajganj.</t>
  </si>
  <si>
    <t xml:space="preserve">5.a) Irnprovement of AmsaraFazil Madrasha Pond.b) Construction of 01 Nos. Ghatla 13.40 n x 5.00m x 4.80 m for Amsara Fazil Madrasha Pond.6.a) Lnprovement of Jamia Nijamia Darul Uium Betua Madrasha Pond.b) Construction of 01 Nos. Ghatla 17.90 m x 5.00 mx 6.60 m for Jamia Nijarnia Darul Ulum BetuaMadrasha Pond.
</t>
  </si>
  <si>
    <t>Md. Ishak Uddin Sarkar, Natuarpara, Kazipur, Sirajganj</t>
  </si>
  <si>
    <t>ishaqueuddin.sarkar@gmail.com</t>
  </si>
  <si>
    <t>Improvement of BC on Jamtoil GC-Bhadraghat GC road (Uttarpara)-Choirganti uzr via meghai village road under Kamarkhand Upzila, Dist; Serajganj, SDIRIDP/KAM/18/IMP/VIL-186 (ID No: 188444038) (Ch:280-1950m) 1650m</t>
  </si>
  <si>
    <t>M/S. Lata Construction, Goyla,Sadar. Sirajganj</t>
  </si>
  <si>
    <t>mslataconstruction@gmail.com</t>
  </si>
  <si>
    <t>Maintainance of Nalka RHD Road-Chairman Bari Road under Kamarkhand Upazila, Dist: Serajganj, SDIRIDP/KAM/18/MAIN-41 (ID No: 188445027)(Re-seal) (Ch:00-350m) 350m.</t>
  </si>
  <si>
    <t>M/S. Sunny Sinha Enterprise, Solapara, Tarash, Sirajganj.</t>
  </si>
  <si>
    <t>sunnysinhaenterprise71@gmail.com</t>
  </si>
  <si>
    <t>(a) Improvement of Hatikumrul - Bonpara R &amp; H (10 No. Bridge) - Baruhash GC road via Kunduil Sanduria road under Tarash upazila, District: Sirajgonj. SDIRIDP/TARA/IMP/UZR-06 (ID. No.188892017) (Ch.3600-5100m) (b) Improvement of Borokornoghosh UZR-Chotokornoghosh Mosque road under Tarash upazila, District: Sirajgonj. SDIRIDP/TARA/IMP/VILL-18 (ID. No.188895022) (Ch.00-1210m)</t>
  </si>
  <si>
    <t>25.05.18</t>
  </si>
  <si>
    <t>MIM Development Engineering Ltd,Holding No-25/B, Vill-Bonpara, PO-Haroa, Boraigram, Natore</t>
  </si>
  <si>
    <t xml:space="preserve">Improvment of Magurabinod-Lalumajhira via Dighi Bazar Road under Tarash Upzila, Dist: Serajganj. SDIRIDP/TARA/SUB/VO:-71 (ID No: 188894006) (Ch. 2173-3917m) 1744m
</t>
  </si>
  <si>
    <t>M/S. Sayed Jahan Construction, Dhangora, Raiganj, Sirajganj.</t>
  </si>
  <si>
    <t>mssayedjahanconstruction@gmail.com</t>
  </si>
  <si>
    <t>Improvement of Gulta Pucca Road Nobin shadhur more-Gulta Girza via H/o Hassan Chairman &amp; Gulta Hat Badol More-Girza link Road Under Tarash Upzila, Dist; Sirajganj. SDIRIDP/TARA/18/IMP/VIL-146 (ID No: 188894177) (Ch. 00-555m) &amp; Link-172m(727m).</t>
  </si>
  <si>
    <t xml:space="preserve">Improvment of Enayetpur RHD-Enayetpur Motin House Road under Shahzadpur Upzila, Dist: Serajganj. SDIRIDP/SHA/18/IMP/VIL-108(ID No: 188675077) (Ch. 00-560m). </t>
  </si>
  <si>
    <t>24.06.19</t>
  </si>
  <si>
    <t>M/S. Sumi Enterprise, Mathailchapor, Kazipur, Sirajganj.</t>
  </si>
  <si>
    <t>mssumienterprise.siraj@gmail.com</t>
  </si>
  <si>
    <t>Improvement of Hamkuria (RHD)-Hatikumrul Bonpara NHW Road Under Tarash Upzila, Dist; Sirajganj. SDIRIDP/TARA/18/SC-82 (ID No: 188894131) (Ch. 00-700m).</t>
  </si>
  <si>
    <t>16.10.19</t>
  </si>
  <si>
    <t>M/S. Him Shitol Construction, Khaga,Bohuli,Sadar, Sirajganj.</t>
  </si>
  <si>
    <t>himshitolconstruction@gmail.com</t>
  </si>
  <si>
    <t>Improvement of Talom up office-Bostul Hat Road to Ranidighi GPS connecting Road Under Tarash Upzila, Dist; Sirajganj. SDIRIDP/TARA/18/SC-80 (ID No: 188894149) (Ch. 150-560m). Improvement of Tarash-Ranirhat RHD-Lauta GPS Connecting Road Under Tarash Upzila, Dist; Sirajganj. SDIRIDP/TARA/18/SC-81 (ID No: 188894051) (Ch. 00-550m).</t>
  </si>
  <si>
    <t>31.10.19</t>
  </si>
  <si>
    <t>M/S. Him Shitol Construction, Khaga, Bohuli, Sadar, Sirajganj</t>
  </si>
  <si>
    <t>1. Construction of 4.30mX4.30m single Vent RCC Box Culvert on Charkura Pacca Road to Charkura GPS Connection Road Ch. 0+180m Under Jamtoil Sadar Union Under Kamarkhand Upazila, Dist: Sirajganj. ( Road ID: 188444091) Salvage 53955.</t>
  </si>
  <si>
    <t>M/S. Talukdar &amp; Sons, Ullapara, Sirajganj.</t>
  </si>
  <si>
    <t>ms.talukdar.sons.@gmail.com</t>
  </si>
  <si>
    <t>Improvement of Ulipur Madrasha (UZR)-Pachan Bridge Road under Road Under Tarash Upzila, Dist; Sirajganj. SDIRIDP/TARA/18/IMP/VIL-149 (ID No: 188894056) (Ch. 00-975m).</t>
  </si>
  <si>
    <t>M/S. Belal Hossain, Char Songacha,Shangacha, Sirajganj</t>
  </si>
  <si>
    <t>balalhossain1972@gmail.com</t>
  </si>
  <si>
    <t>(a) Improvement of  Magurabinod UP office-Mohishluti Hat NHW Road Under Tarash Upzila, Dist; Sirajganj. SDIRIDP/TARA/18/IMP/UNR-20 (ID No: 188893013) (Ch. 983-1365m).(b) Improvement of  Nadosayedpur-Dobila  WAPDA Magurabinod UP office via Dakkhin Shampur by submarsible (Start from Dobila Up office Road Under Tarash Upzila, Dist; Sirajganj. SDIRIDP/TARA/18/SUB/VIL-177 (ID No: 188894093) (Ch. 00-1000m).</t>
  </si>
  <si>
    <t>10.03.20</t>
  </si>
  <si>
    <t>M/S. Urmi Enterprise, Tarash, Tarash, Sirajganj</t>
  </si>
  <si>
    <t>urmienterprisetrs@gmail.com</t>
  </si>
  <si>
    <t>Improvement of Ranirhat UZR (Tarutia) Khoshalpur Hazar road via Jontipur (Start From tarutia) Link road Towards Planet Agro feed mills Ltd.gate Road under Tarash Upazila, Dist: Serajganj. SDIRIDP/TARA/18/IMP/VIL-185 (ID No: 188894071) (Ch:1730-2730m) link-150m 1150m</t>
  </si>
  <si>
    <t>Md. Golam Sarwar, Rajpara, Rajshahi Court,Rajsahi</t>
  </si>
  <si>
    <t xml:space="preserve">Maintenance of Lazmikola R&amp;H (Bazar)-Bamonbhag Hat via Dharmodasganti Hat Road under Raigang Upzila, Dist; Serajganj. SDIRIDP/RAI/18/MAIN-20 (ID No: 188614004) (Overlay)  (Ch.00-750m), (Ch.1140-4650m) 4252m </t>
  </si>
  <si>
    <t>M/S. Kazi &amp; Sons, Krishnkganj Bazar, Ullapara, Sirajganj.</t>
  </si>
  <si>
    <t>kaziandsonsulp@gmail.com</t>
  </si>
  <si>
    <t>1) Maintenance of Garadah UP-Harirampur Hat via Garadah Bazar Road under Shahzadpur Upazila, Dist: Serajganj. SDIRIDP/SHA/18/MAIN-22 (ID No: 188673005) (Re-hab),(Ch.1780-3106m) 1326m2) Maintenance of Talgachi GC-Chithulia Bazar Road  Road under Shahzadpur Upazila, Dist: Serajganj. SDIRIDP/SHA/18/MAIN-23 (ID No: 188674033) (Re-hab),(Ch.00-1650m) 1650m3) Maintenance of Jamirta UZR-Shahid Buddhijebe Abdul Kader House Road under Shahzadpur Upazila, Dist: Serajganj. SDIRIDP/SHA/18/MAIN-24 (ID No: 188675035) (Re-hab),(Ch.00-170m) 170m</t>
  </si>
  <si>
    <t>M/S. Shapna Enterprise, Nalka,Raiganj, Sirajganj.</t>
  </si>
  <si>
    <t>shapnaenterprise20@gmail.com</t>
  </si>
  <si>
    <t xml:space="preserve">Improvment of Dariapur GC – Shibrampur Kolghat via Shintipur Charnarua Road under Shahzadpur Upzila, Dist: Serajganj. SDIRIDP/SHA/18/SUB/VIL-122(ID No: 188674053) (Ch. 00-504m). </t>
  </si>
  <si>
    <t>04.08.19</t>
  </si>
  <si>
    <t>M/S. Shapna Enterprise</t>
  </si>
  <si>
    <t>Improvement  by Jhapra Palpara Kalibari Road under Raiganj Upazila, Dist: Sirajganj, SDIRIDP/RAI/18/VIL-143 (ID No: 188614018) (Ch.1020-2020m) link-160m  1160m</t>
  </si>
  <si>
    <t>24.10.20</t>
  </si>
  <si>
    <t>K.M. Hossain Ali Hassan, Dattabari, Sirajganj</t>
  </si>
  <si>
    <t>kmhossainalihassan@gmail.com</t>
  </si>
  <si>
    <t>Improvement  by Grampangashi bazar-Nowdasalua UZR (Monju Khar Deep Tube-well) Road under Raiganj Upazila, Dist: Sirajganj, SDIRIDP/RAI/18/VIL-144 (ID No: 188614055) (Ch.750-1750m) 1000mConstruction of 30.00m Long RCC Girder Bridge on Dhangara Up Office to Baikhanthapur Bazar Road over Dayear khal on Road under Raigonj Upazila, Dist: Serajganj, SDIRID/RAI/18/UNR-19 (ID No: 188613006) At Ch. 3320m</t>
  </si>
  <si>
    <t>M/S. N.B. Construction,Durganagar,Ullapara, Sirajganj</t>
  </si>
  <si>
    <t>4. Improvement of  BC From Earth Filling Work of School Connecting Road From Mohora Battla Tamohoni Pacca Goaljani GPS Road Under Ullapara Upzila, Dist; Serajgonj. SDIRIDP/ULLA/18/SC-27(ID No:188943015) (Ch.00-1350m)</t>
  </si>
  <si>
    <t>24.04.19</t>
  </si>
  <si>
    <t>M/S. Sadik Traders,  Afzal Khan Road (Amlapara), Sirajganj</t>
  </si>
  <si>
    <t>msadiktraders@gmail.com</t>
  </si>
  <si>
    <t xml:space="preserve">Construction of Submersible Road on Goyhatta Kuchiamara Pucca Road to Goyhatta College GC via Senganti H/O Lutfor master sengathi Graveyard Road under Ullapara Upzila, Dist: Serajganj. SDIRIDP/ULL/18/SUB/VIL-94(ID No: 188944190) (Ch. 00-1100m). </t>
  </si>
  <si>
    <t>20.06.19</t>
  </si>
  <si>
    <t>M/S. Sukra Enterprise, Chakshutrapur, Badurtola, Bogra</t>
  </si>
  <si>
    <t>Maintanance &amp; Widening of Hatikumrul R&amp;H -Tarash GC Road under Ullapara Upazila Dist Sirajganj SDIRIDP/ULLA/18/MAIN/-21 ID NO 188942004 Overlay Widening Ch.5500-11830 6330m.</t>
  </si>
  <si>
    <t>M/S. Siam Sayem Traders, Sujanagar, Pabna</t>
  </si>
  <si>
    <t>siamsayem.pbn01@gmail.com</t>
  </si>
  <si>
    <t>Maintenance of (Submersible) Goyhatta GC-Noagaon GC via Binayekpur hat  Road under Ullapara Upazila, Dist: Serajganj. SDIRIDP/ULLA/18/SUB/MAIN-27 (ID No: 188942012) (Re-hab) (Ch.00-2000m) 2000m</t>
  </si>
  <si>
    <t>01.02.20</t>
  </si>
  <si>
    <t>18.07.20</t>
  </si>
  <si>
    <t>Trisha Construction, Kumariabari, Kazipur, Sirajganj.</t>
  </si>
  <si>
    <t>Maintenance of Goyhatta GC-Kuchiamara R&amp;H  Road under Ullapara Upazila, Dist: Serajganj. SDIRIDP/ULLA/18/WID-02 (ID No: 188942011) (Widening) (Ch.00-2070m) 2070m</t>
  </si>
  <si>
    <t>Sehab Traders, Ratankandi,Shahzadpur. Sirajganj</t>
  </si>
  <si>
    <t>shehabtraders68@gmail.com</t>
  </si>
  <si>
    <t>Maintanance of  Boalia R&amp;H-Solanga GC Road Under Ullapara Upzila, Dist: Serajganj. SDIRIDP/ULLMAIN-37 (ID:188942010)(Overlay) (Ch. 00-1850m)</t>
  </si>
  <si>
    <t>M/S. Halima Traders, Chowbilla,Ullapara, Sirajganj</t>
  </si>
  <si>
    <t>mshalimatraders@gmail.com</t>
  </si>
  <si>
    <t>(a) Improvement of  BC School Connecting road Vetuakandi R&amp;H Trimohon Pacca Road-Vtuakandi GPS Road Under Ullapara Upzila, Dist: Serajganj. SDIRIDP/ULL/ SC-104 (ID No: R&amp;H) (Ch. 00-450m)(b) Improvement of  BC School Connecting road Ramkrishnapur UP office-Basbaria hat via pachan GPS Road Under Ullapara Upzila, Dist: Serajganj. SDIRIDP/ULL/ SC-105 (ID No: 188943038) (Ch. 00-500m)</t>
  </si>
  <si>
    <t>M/S. Mustakim Traders, Bhangoora Bazar,Bhangoora, Pabna.</t>
  </si>
  <si>
    <t>mostakimtraders@gmail.com</t>
  </si>
  <si>
    <t>Construction of Submersible Road on Mohonpur GC-Bonoary Nagor Faridpur UZR HQ (Pabna) via Kaliakor hat (Ullapara part) Road under Ullapara Upazila, Dist: Serajganj. SDIRIDP/ULLA/SUB/18/UZR-183 (ID No: 188942018) (Ch:3000-3900m) 900m</t>
  </si>
  <si>
    <t>M/S. Shohan Enterprise, Shahed Nagor, Sirajganj</t>
  </si>
  <si>
    <t>msshohanenterprise@gmail.com</t>
  </si>
  <si>
    <t>Improvement of BC of School Connecting road from Jhabjobia Bridge-Ghaiala GPS Road under Ullapara Upazila, Dist: Serajganj. SDIRIDP/ULLA/18/SC-122 (ID No: R&amp;H) (Ch:00-1100m) 1100m</t>
  </si>
  <si>
    <t>Improvement of Saguna bazar to saguna moddo para jame mosque via community Clenic Road Under Belkuchi Upzila, Dist; Sirajganj. SDIRIDP/BEL/18/IMP/VIL-153 (ID No: 188114093) (Ch. 00-565m).</t>
  </si>
  <si>
    <t>M/S. Shohan Enterprise, Shahed Nagor, Sirajganj.</t>
  </si>
  <si>
    <t>Improvement of HBB Habibiullah Nagar UP-Nandalalpur Road under Shahzadpur Upazila, Dist: Serajganj. SDIRIDP/SHA/18/IMP/UNR-20 (ID No: 188673020) (Ch:1930-2430m) 500m</t>
  </si>
  <si>
    <t>Widening of Goyhatta GC - Kuchiamara R&amp;H Road from Ch. 2070m-4070m [Ullapara] [Road ID: 188942011]</t>
  </si>
  <si>
    <t>M/S. Kanta Enterprise, Tarash Bazar, Tarash, Sirajganj</t>
  </si>
  <si>
    <t>mskantaenterprise@gmail.com</t>
  </si>
  <si>
    <t>Construction of Salop Digree Collage-Sotovapki via Matikora Road under Ullapara Upazila, Dist: Serajganj, SDIRIDP/ULLA/SUB/18/VILL-184 (ID No: 188945349) (Ch:00-500m) 500m</t>
  </si>
  <si>
    <t>M/S. Maliha Traders, Belkuchi, Sirajganj</t>
  </si>
  <si>
    <t>malihatraders1975@gmail.com</t>
  </si>
  <si>
    <t>Improvement of  Connecting road of Gopalpur Pucca road near house of Abu Taher Sarkar-Saratoil GPS Road under Belkuchi Upazila,.Dist: Sirajganj, SDIRIDP/BEL/18/IMP/SC-66 (ID No:188115196)  (Ch.00-810m)</t>
  </si>
  <si>
    <t>Improvement of  Connecting road (a) Saguna GPS (b) Satlathi GPS,© K.C Goyan Kandi GPS  Road under Belkuchi Upazila,.Dist: Sirajganj, SDIRIDP/BEL/18/IMP/SC-67 (ID No:(a) 188114083) ,(b) 188114100 © 188115148) (Ch.00-300m),(Ch.00-350m) (Ch.00-240m)</t>
  </si>
  <si>
    <t xml:space="preserve">Improvment of Bachamara – Batia Ferry Ghat Road under Shahzadpur Upzila, Dist: Serajganj. SDIRIDP/SHA/18/SUB/VIL-124(ID No: 188674010) (Ch.800-1600m). </t>
  </si>
  <si>
    <t>10.08.19</t>
  </si>
  <si>
    <t>Improvment of  Daya UZR Hurasagor river Toppara Road under Shahzadpur Upazila, Dist: Serajganj. SDIRIDP/SHA/18/IMP/VIL-134 (ID No: 188675006) (Ch. 00-450m)</t>
  </si>
  <si>
    <t>M/S. Hasan Construction, Muslimpara, Meghai, Kazipur, Sirajganj</t>
  </si>
  <si>
    <t>hasanconstruction07@gmail.com</t>
  </si>
  <si>
    <t>Improvement of School Connecting road of baliapara Govt Primary School Road under Belkuchi Upazila, Dist: Sirajganj, SDIRIDP/BEL/18/SC-80 (ID No: 188114055) (Ch.00-350m)</t>
  </si>
  <si>
    <t>M/S. Tuhin Enterprise, Alampur Chawrasta, Kazipur, Sirajganj</t>
  </si>
  <si>
    <t>tuhinenterprise85@gmail.com</t>
  </si>
  <si>
    <t>Improvement of Somespur-Mabupur-Adachaki Road Under Belkuchi Upzila, Dist; Sirajganj. SDIRIDP/BEL/18/SUB/VIL-156 (ID No: 188114029) (Ch. 00-1175m).</t>
  </si>
  <si>
    <t>03.11.19</t>
  </si>
  <si>
    <t>M/S. Tirtho Korobi Enterprise,Satbaria, Sujanagar, Pabna.</t>
  </si>
  <si>
    <t>tirthokorobi enterprise07@gmail.com</t>
  </si>
  <si>
    <t>Improvement of (Submersible) Char Beltoil More-Ultadab RHD road under Shahzadpur upazila, District: Sirajgonj. SDIRIDP/SHA/SUB/VIL-05, (ID. No. 188674106) (ch. 1000-2400m).</t>
  </si>
  <si>
    <t>17.05.18</t>
  </si>
  <si>
    <t>Improvement of (Submersible) Char Dugali-Dugali road under Shahzadpur upazila, District: Sirajgonj. SDIRIDP/SHA/SUB/VIL-08, (ID. No. 188675049) (ch. 00-1351m &amp; Link- 00-35m).</t>
  </si>
  <si>
    <t>M/S. Tirtho Korobi Enterprise, Satbaria,Sujanagar, Pabna</t>
  </si>
  <si>
    <t>Improvment of Sirajganj Dist. H/Q-Ratankandi GC under Sadar Upzila, Dist: Serajganj. SDIRIDP/SAD/18//IMP/UZR-15(ID No: 188782023) (Ch. 8400-9900m).</t>
  </si>
  <si>
    <t>Md. Alamgir Zahan, Potazia, Shahzadpur, Sirajganj.</t>
  </si>
  <si>
    <t>1.(a) Kuthi Satbaria - Satbaria Hat Road under Shahzadpur Upazila, Dist.: Sirajganj. SDIRIDP/SHA/18/IMP/VIL - 79 (ID No.: 188675013) (Ch. 00 - 900m) 1.(b) Gangaprashad Ghat - Potazia UZR Road under Shahzadpur Upazila, Dist.: Sirajganj SDIRIDP/SHA/18/IMP/VIL-80 (ID No.: 188674019) (Ch. 00 - 860m)</t>
  </si>
  <si>
    <t>1.(a) Gopinathpur Vuiar hat - Gopinathpur Purbopara jame mosque Road under Shahzadpur Upazila, Dist.: Sirajganj. SDIRIDP/SHA/18/IMP/VIL - 81 ( ID No.: 188675078 ), (Ch. 00 - 400m) 1.(b) Shelachapri Westpara Bridge - Mozid Molla Road under Shahzadpur Upazila, Dist.: Sirajganj SDIRIDP/SHA/18/SUB/VIL - 82 ( ID No.: 188675071) (Ch. 00 - 518m)</t>
  </si>
  <si>
    <t>M/S. M.A Enterprise, House No: 741/24(Flat-A2), Road No: 09, Baitul Aman Housing, Adabor, Dhaka.</t>
  </si>
  <si>
    <t>mannanjoarderbera@yahoo.com</t>
  </si>
  <si>
    <t xml:space="preserve">Improvment of Gala UP - Dugali  Hat  Road under Shahzadpur Upzila, Dist: Serajganj. SDIRIDP/SHA/18/SUB/UNR-121(ID No: 188673021) (Ch. 2000-3302m). </t>
  </si>
  <si>
    <t>Construction of Submersible Road on Choto Maharajpur RHD (Graveyard)-Porjana UP office Road under Shahzadpur Upazila, Dist: Sirajganj, SDIRIDP/SHA/18/SUB/VIL-160 (ID No: 188674112) (Ch.00-1435m)</t>
  </si>
  <si>
    <t>08.01.20</t>
  </si>
  <si>
    <t>Dhaly Construction Ltd. House # 12, Nikunja-2, Khikhet, Dhaka-1229</t>
  </si>
  <si>
    <t>Improvment of  Ratankandi Hat - Dhunail hat via Kuthibari hat bagdhunail GPS Road under Shahzadpur Upazila, Dist: Serajganj. SDIRIDP/SHA/18/SUB/VIL-130(ID No: 188674045) (Ch. 00-2009m)</t>
  </si>
  <si>
    <t>02.06.20</t>
  </si>
  <si>
    <t>Improvment of  Ratankandi Hat - Dhunail hat via Kuthibari hat bagdhunail Road under Shahzadpur Upazila, Dist: Serajganj. SDIRIDP/SHA/18/SUB/VIL-131(ID No: 188674045) (Ch. 2009-4011m)</t>
  </si>
  <si>
    <t>M/S. Sorna Enterprise, Goshganti,Ullapara, Sirajganj.</t>
  </si>
  <si>
    <t>mssornaenterpriseulp@gmail.com</t>
  </si>
  <si>
    <t>Improvment of  Talgachi GC - Chithulia Bazar Road under Shahzadpur Upazila, Dist: Serajganj. SDIRIDP/SHA/18/IMP/VIL-133 (ID No: 188674033) (Ch. 3150-4200m)</t>
  </si>
  <si>
    <t>M/S. Ismail Hossain, 9, Segun Bagicha, Dhaka-1000</t>
  </si>
  <si>
    <t>Construction of Submersible Road on Nagardala RHD-Ratankandi hat Road (Nagardala RHD)-Bera GC via Ratankandi hat, Dhunail Hat Andharmanik ghat) Road under Shahzadpur Upazila, Dist: Sirajganj, SDIRIDP/SHA/18/SUB/UZR-161 (ID No: 188672010) (Ch.8910-9911m)</t>
  </si>
  <si>
    <t>04.01.20</t>
  </si>
  <si>
    <t>M/S. J.K  Enterprise &amp; Constructon, Polaspur, Meghai,Kazipur, Sirajganj.</t>
  </si>
  <si>
    <t>msjkenterprise84@gmail.com</t>
  </si>
  <si>
    <t>(a)Improvement of  Sayedpur Wapda bandh-Jamuna River via Sayedpur GPS Road Under ShahzapurUpzila, Dist; Sirajganj. SDIRIDP/SHA/18/IMP/VIL-173 (ID No: 188674077) (Ch. 00-981m) link-210m  1191m.(b)Improvement of  Sayedpur RHD (Shahidul House)- Chowbari GPS Road Under Shahzapur Upzila, Dist; Sirajganj. SDIRIDP/SHA/18/IMP/VIL-174 (ID No: 188675080) (Ch. 00-660m) 660m.</t>
  </si>
  <si>
    <t>M/S. Salam Traders, Salanga Bazar,Salanga,Sirajganj</t>
  </si>
  <si>
    <t>mssalamtraders510@gmail.com</t>
  </si>
  <si>
    <t>Improvement of Gala Up-Bharakola Hat via Gopinathpur hat Road under Shahzadpur Upzila, Dist; Serajganj, SDIRIDP/SHA/18/SUB/UNR-181 (ID No: 188673018) (Ch:00-1001m) 1001m.</t>
  </si>
  <si>
    <t>M/S. Rehana Enterprise, Mathail Chapor, Kazipur, Sirajganj</t>
  </si>
  <si>
    <t>Imrovement of Narina UP office-Narina Ferry Ghat Road under Shahzadpur Upazila, Dist: Serajganj. SDIRIDP/SHA/18/IMP/VIL-188 (ID No: 188674085) (Ch:00-680m) 680m</t>
  </si>
  <si>
    <t>M/S. Shafin Enterprise, Dattobari, Sirajganj</t>
  </si>
  <si>
    <t>msshafinenterprise12@gmail.com</t>
  </si>
  <si>
    <t xml:space="preserve">Nandina Kamalia Hat (Majhar) –Mugbelai - Zhakri NHW Road </t>
  </si>
  <si>
    <t>M/S. Mahmud Enterprise, Bagbati, Sadar, Sirajganj</t>
  </si>
  <si>
    <t>mahmudenterprise67@gmail.com</t>
  </si>
  <si>
    <t>Gandhail GC - Shampur RHD via Alampur Road</t>
  </si>
  <si>
    <t>Md. Muslim Uddin, Chalk Shiyalkole, Sadar, Sirajganj</t>
  </si>
  <si>
    <t>umdmoslim@gmail.com</t>
  </si>
  <si>
    <t>Kalikapur GC - Gandhail GC via Nayapara Road</t>
  </si>
  <si>
    <t>M/S. Soma  Enterprise, Shahzadpur, Sirajganj</t>
  </si>
  <si>
    <t>somaenterprise80@gmail.com</t>
  </si>
  <si>
    <t xml:space="preserve">Nimgachi GC - Sherpur via Shalaiagari Bhabanipur Road </t>
  </si>
  <si>
    <t>M/S. Alo Construction, Mesra, Sirajganj</t>
  </si>
  <si>
    <t>msaloconstruction@gmail.com</t>
  </si>
  <si>
    <t>M/S. Khan &amp; Brothers, Baser Vodroghat, Kamarkhand, Sirajganj</t>
  </si>
  <si>
    <t>ms.khanandbrothers99@gmail.com</t>
  </si>
  <si>
    <t xml:space="preserve">Brommogacha RHD - Pangashi GC Road </t>
  </si>
  <si>
    <t>M/S. Sorkar &amp; Sons Traders, Natuarpara, Kazipur, Sirajganj</t>
  </si>
  <si>
    <t>sarkersonstraders@gmail.com</t>
  </si>
  <si>
    <t xml:space="preserve">Agnukali More - Hurasagor River Ghat via Agnukali GPS Road </t>
  </si>
  <si>
    <t>M/S. Amit Traders, Sontola, Ullapara, Sirajganj</t>
  </si>
  <si>
    <t>amittraders157@gmail.com</t>
  </si>
  <si>
    <t>Dhamai Kandi R&amp;H - Solonga GC Road</t>
  </si>
  <si>
    <t>M/s Saad Enterprise, Raiganj,Sirajganj</t>
  </si>
  <si>
    <t>shadenterprise78@gmail.com</t>
  </si>
  <si>
    <t>1.a) Re-Excavation of  Kaliahoripur Union  Parishad Pond.b) Constluction of 01 Nos. Ghatla 17.90 X 5.00 mX 6.60 m for Kaliahoripur Union  Parishad Pond.</t>
  </si>
  <si>
    <t>Md. Aslam Uddin, Sirajganj</t>
  </si>
  <si>
    <t>aslamuddinsrj@gmail.com</t>
  </si>
  <si>
    <t>2.a) Re-Excavation of Bagbati Union  Parishad Pond.b) Constluction of 01 Nos. Ghatla 20.30 m X 4.00 mX 7.80 m Bagbati Union  Parishad Pond.</t>
  </si>
  <si>
    <t>18.08.20</t>
  </si>
  <si>
    <t>Md. Abdul Awul. Meghai, Kazipur, Sirajganj.</t>
  </si>
  <si>
    <t>mmawul963@gmail.com</t>
  </si>
  <si>
    <t xml:space="preserve">3.a) lmprovement of Honnonda Pond.b) Construction of 01 Nos. Ghatla 17,90 rn x 5.00
m x 6.60 m for Honnonda Pond.4.a) lmprovement of Baniabohu High School Pond.b) Construction of 01 Nos. Ghatla 17.9d m x 5.00
rn x 6.60 rn for Baniabohlr Hish School Pond.
</t>
  </si>
  <si>
    <t>M/S. Reza Enterprise, Hatikumrul, Solonga, Sirajganj</t>
  </si>
  <si>
    <t>7.a) Improvement of Kodalia Darul Hafiziab) Construction of 0 1 Nos. Ghatla 1 3.40 m x
5.00 m x 4.80 m fbr Kodalia Darul Hafizia
Madrasha Pond.8.a) Improvement of Rouha Madrasha Pond.b) Construction of 0l Nos. Ghatla 17.30 m x
5.00 m x 6.00 m for Rouha Madrasha Pond.9.a) Improvement of Aditto Baria Madrasha Pond.b) Construction of 01 Nos. Ghatla 13.40 rn x 5.00
m x 4.80 m for Aditto Baria Madrasha Pond.</t>
  </si>
  <si>
    <t>M/S. Esha Enterprise, Jamtoil, Kamarkhand, Sirajganj.</t>
  </si>
  <si>
    <t>mseshaenterprise1@gmail.com</t>
  </si>
  <si>
    <t>Construction of National Leader Shaheed Captain Munsur Ali Memorial Complex at Kazipur Upazila in Serajganj District.</t>
  </si>
  <si>
    <t>M/S. Fariha Fathiha Traders, Sadek Dofathar Road, Krishopur, Pabna.</t>
  </si>
  <si>
    <t>krishnopur007@gmail.com</t>
  </si>
  <si>
    <t xml:space="preserve">1x3.50mx3.50m RCC Box Culvert on Jamtoil GC (Upazila H/Q) – Bhadraghat GC via Nandina Kamalia &amp; Choirganti Village Road </t>
  </si>
  <si>
    <t>M/S. Shohi Enterprise, Hossainpur, Sirajganj.</t>
  </si>
  <si>
    <t>ms.shohienterprise15@gmail.com</t>
  </si>
  <si>
    <t>1x4.5mx4.5m RCC Box Culvert on Jamtoil GC (Near Upazila H/Q) – Bolorampur GC via Kornosuti Road</t>
  </si>
  <si>
    <t>M/S. Al Farid Construction, Afzal Khan Road, Amlapara, Sirajganj.</t>
  </si>
  <si>
    <t>msalfaridconstruction@gmail.com</t>
  </si>
  <si>
    <t xml:space="preserve">2x3.00mx3.50m RCC Box Culvert on Natuarpara UP - Chargrish UP – Ragunathpur Bazar Road </t>
  </si>
  <si>
    <t>a)Improvement of Deraganti Rudropur Govt. Primary School by HBB from Shimla RHD-Katagari GC Road under Raiganj Upazila, Dist: Sirajganj. SDIRIDP/RAI/20/SC-125 (School code- 115070502) b) Improvement of Atghoria GPS Road by HBB from Dhanghara UP office-Ghurka UP office Road under Raiganj Upazila, Dist: Sirajganj. SDIRIDP/RAI/20/SC-126 (School code- 115070609) c)Improvement of Mordia GPS Road by HBB from Dhubil UP office-Bhuyaganti hat Road under Raiganj Upazila, Dist: Sirajganj. SDIRIDP/RAI/20/SC-127 (School code- 115070406) d)Improvement of Akra GPS Road by HBB from Dewbhog Hat-Akra Road under Raiganj Upazila, Dist: Sirajganj. SDIRIDP/RAI/20/SC-128 (School code- 115070201) e)Improvement of Boaliarchar GPS Road by HBB from Nowdasalua Bazar-Shahebganj hat Road under Raiganj Upazila, Dist: Sirajganj. SDIRIDP/RAI/20/SC-129 (School code- 115070703) f)Improvement of Bondihar GPS Road by HBB from Nimgachi-Bhabanipur Road under Raiganj Upazila, Dist: Sirajganj. SDIRIDP/RAI/20/SC-130 (School code- 115070204)</t>
  </si>
  <si>
    <t>M/S. Soma Enteprise, Shahzadpur, Sirajganj</t>
  </si>
  <si>
    <t>(a) Improvement of Bc on Kalinza Bridge (West)-Mathurapur via Char Bhadraghat Graveyard Road under Kamarkhand Upazila, Dist: Sirajganj. SDIRIDP/KAM/20/IMP/VIL-189 (Road code-188444049) (b) Improvement of Bc on NHW (RHD)-Kashem More-Sayedganti Road under Kamarkhand Upazila, Dist: Sirajganj. SDIRIDP/KAM/20/IMP/VIL-190 (Road code-188444031) (c) Improvement of Bc on Bordhul Hat UZR-Chandpur Village Road under Kamarkhand Upazila, Dist: Sirajganj. SDIRIDP/KAM/20/IMP/VIL-191 (Road code-188445060)</t>
  </si>
  <si>
    <t>Md. Nurul Alam Diar Bayddonath, Sialkole, Sirajganj.</t>
  </si>
  <si>
    <t>nurulalomsiraj@gmail.com</t>
  </si>
  <si>
    <t>Improvement of HBB for Bangala UP Office (Near H/O Khoyer Mullah)-Binayekpur Hat Malipara Rahimpur Road under Ullapara Upazila, Dist: Sirajganj. SDIRIDP/ ULLA/20/IMP/UNR-23 (Road code-188943030)</t>
  </si>
  <si>
    <t>M/S. Fahim Enterprise, Mathail Chapor,Kazipur, Sirajganj</t>
  </si>
  <si>
    <t>fahimenterprise700@gmail.com</t>
  </si>
  <si>
    <t>Improvement of Nolchia GPS connecting Road by BC from Upazila Sadar RHD-Atghoria Khyaghat Road Under Raiganj Upazila, Dist: Sirajganj. SDIRIDP/RAI/20/SC-133 (School code-115070608)</t>
  </si>
  <si>
    <t>M/S. Rina Construction, Sirajee Bari, Bani Kungu, Sirajganj.</t>
  </si>
  <si>
    <t>rinaconstructionsiraj@gmail.com</t>
  </si>
  <si>
    <t>Improvement of Bc on Jhawail UP office Pikosha Hat Road under Kamarkhand Upazila, Dist: Sirajganj. SDIRIDP/KAM/20/IMP/UNR-22 (Road code-188443002)</t>
  </si>
  <si>
    <t>85,16,076</t>
  </si>
  <si>
    <t>M/S. Shahin &amp; Shakil Enterprise, Sreepholganti,Ullapara, Sirajganj</t>
  </si>
  <si>
    <t>babbitradingcorporation@gmail.com</t>
  </si>
  <si>
    <t>(a) Improvement of Boril GPS connecting Road by BC from Chandaikona GC-Ranirhat Komorpur More Road Under Raiganj Upazila, Dist: Sirajganj. SDIRIDP/RAI/20/SC-134 (School code-115070101) (b) Improvement of Shibpur GPS connecting Road by BC from Nimgachi-Bhabanipur via Gulta Road Under Raiganj Upazila, Dist: Sirajganj. SDIRIDP/RAI/20/SC-135 (School code-115070102) (c) Improvement of Shimla GPS connecting Road by BC from Sirajganj-Chandikona RHD Under Raiganj Upazila, Dist: Sirajganj. SDIRIDP/RAI/20/SC-136 (School code-115070508)</t>
  </si>
  <si>
    <t>Md. Wahedul Islam, Natun Bhangabari, Sadar, Sirajganj.</t>
  </si>
  <si>
    <t>wahedul5@yahoo.com</t>
  </si>
  <si>
    <t>Maintenance of Boalia GC Battala - Angaru Hat via Joggibanpur Road under Ullapara Upazila, Dist: Serajganj. SDIRIDP/ULLA/18/MAIN-44 ( ID No: 188944033) (Rehabilitation) ( Ch. 00-895m)</t>
  </si>
  <si>
    <t>M/S. Bappi Trading Corporation, Ekdala, Bhuan Monjil, Sirajganj.</t>
  </si>
  <si>
    <t>a) Improvement of Elangi GPS Road by BC from Dhangora GC-Brommogacha RHD Road under Raiganj Upazila, Dist: Sirajganj. SDIRIDP/RAI/20/SC-131 (School code- 115070904) b)Improvement of Foridpur GPS Road by BC from Shimla RHD-Ranirhat GC (Raiganj Part) under Raiganj Upazila, Dist: Sirajganj. SDIRIDP/RAI/20/SC-132 (School code- 115070105)</t>
  </si>
  <si>
    <t>M/S. Darus Salam Enterprise, Kashinathpur, Malonchi, Pabna.</t>
  </si>
  <si>
    <t>Construction of Mohisluti Hat Shed Under Upazila Tarash, Dist: Sirajganj.</t>
  </si>
  <si>
    <t>M/S. Mukta Enterprise, Char Vanudanga, Kazipur, Sirajganj.</t>
  </si>
  <si>
    <t>msmuktaenterprise2018@gmail.com</t>
  </si>
  <si>
    <t>Improvement of Jhatibelai Bazar at Kamarkhand Upazila, Dist: Sirajganj.</t>
  </si>
  <si>
    <t>Md. Iftakhr Rahman, Mujib Sarak, Sirajganj</t>
  </si>
  <si>
    <t>mdiftakharrahman@gmail.com</t>
  </si>
  <si>
    <t>a. Maintenance of Char Bonbaria DR- H/O Sujabat Ali Road Under Sadar Upazila, Dist: Sirajganj. SDIRIDP/SAD/18/MAIN-42 ( ID No: 188785066) (Overlay) ( Ch. 00-715m) 715m. b. Maintenance of Bonbaria R&amp;H - Digholkandi Road Under Sadar Upazila, Dist: Sirajganj. SDIRIDP/SAD/18/MAIN-43 ( ID No: 188785015) ( Re-Seal) ( Ch.00-500m) 500m</t>
  </si>
  <si>
    <t>Ma Traders, 159/1/B, Kalimondop Road, Sujanagar. Pabna.</t>
  </si>
  <si>
    <t>matraders.pbn@gmail.com</t>
  </si>
  <si>
    <t>Improvement of Koyra Bazar-Bhagalpur Madrasha via H/Q Ruhul Sarker road at Ch. 00-500m Road ID 188945224 Upazila: Ullapara Dist Sirajganj.</t>
  </si>
  <si>
    <t>M/S. Lal Sabuj Enterprise, Radhanagar, Chalk Joyenpur, Pabna.</t>
  </si>
  <si>
    <t>lalsobujenterprise83@gmail.com</t>
  </si>
  <si>
    <t>Improvement of Nimury Bazar NHW-Angaru road Near N/O Habibur Master road at ch. 1300-1856m, Road : 188944136, Upazila : Ullapara,Dist: Sirajganj. Effective Length 526m.</t>
  </si>
  <si>
    <t>M/S. Mukta Enterprise, Char Vanudanga, Kazipur, Sirajganj</t>
  </si>
  <si>
    <t>Improvement of Hatikumrul UP office Nutun hat via Hatipara road at ch. 00-500m, Road ID: 188944036, Upazila: Ullapara, Dist: Sirajganj. ( Effective Length: 492m).</t>
  </si>
  <si>
    <t>M/S. S S Enterprise, Ullapara, Sirajganj</t>
  </si>
  <si>
    <t>msssenterprise82@gmail.com</t>
  </si>
  <si>
    <t>Improvement of Bograpur GPS- Mondljani road via A. Sattar House Road at ch. 00-500m, Road ID: 188945115, Upazila: Ullapara, Dist: Sirajganj.</t>
  </si>
  <si>
    <t>) Improvement of Submersible road on Modhokola Near Osman house ( Goyhatta GC- Kucchiamara GC to Bonomali Protab via Alhazz Afsar Ali Master house road at ch. 00-1500m, Road ID: 188945141, Upazila: Ullapara, Dist: Sirajganj. Effective Length: 1474m. b) Construction of 2X3.300X3.300m Double vent RCC Box Culvert at ch. 865m, Road ID: 188945141, Upazila: Ullapara,Dist: Sirajganj.</t>
  </si>
  <si>
    <t>30.12.22</t>
  </si>
  <si>
    <t>M/S. Shoyeb construction, Sirajganj</t>
  </si>
  <si>
    <t>msshoyebconstruction@gmail.com</t>
  </si>
  <si>
    <t>Construction of 66.00m Long RCC Girder Bridge over Durgadaho river on Mohanpur UP Office -Udhunia UP office Babulidha road at ch. 300m Road ID: 188943041 Upazila:Ullapara, Dist:Sirajganj.</t>
  </si>
  <si>
    <t>30.05.23</t>
  </si>
  <si>
    <t>M/S. Surma Enterprise, Duhar, Dhaka</t>
  </si>
  <si>
    <t>M/S.Samiul Enteprise, Mathail Chapor,Kazipur, Sirajganj.</t>
  </si>
  <si>
    <t>samiulenterprise730@gmail.com</t>
  </si>
  <si>
    <t>Improvement of Fakirtala RHD- Khokshabari UP Road by RCC Under Sadar Upazila,Dist: Sirajganj. (Ch.700-1250m ) (Road code-188783004)</t>
  </si>
  <si>
    <t>30.07.22</t>
  </si>
  <si>
    <t>Improvement of Hatikumrul Tarash UZR near KalamChatal-Hatipara Pochimpara battala Road by BC Under Ullapara Upazila,Dist: Sirajganj. (Ch.00-1000m) (Road code-188944230)</t>
  </si>
  <si>
    <t>Sohel Development, Potazia, Shahzadpur, Sirajganj.</t>
  </si>
  <si>
    <t>soheldevelopment99@gmail.com</t>
  </si>
  <si>
    <t>Improvement of Prochimlaxmikhala-Dumrai care Road by BC Under Raiganj Upazila, Dist: Sirajganj. (Ch.500-1150m) (Road code-188615098)</t>
  </si>
  <si>
    <t>30.09.22</t>
  </si>
  <si>
    <t>Construction of Submersible Road from PurnimagatiPacca-H/O Bashi Master via Graveyard Road Under UllaparaUpazila,Dist: Sirajganj. (Ch.00-850m) (Road code-188945338)</t>
  </si>
  <si>
    <t>a. Improvement of Batia Purbapara UZR-Kuthi Satbaria UZR road at ch.2400-3152m under Upazila Shahzadpur Dist Sirajganj. Road ID 188674007. b Construction of 2 NOS 1.00X1.00 RCC Box Culvert at ch. 2570m and 3058m Road ID:188674007</t>
  </si>
  <si>
    <t>09.10.22</t>
  </si>
  <si>
    <t>M/S. SMS Enteprise, Gandhail, Kazipur, Sirajganj.</t>
  </si>
  <si>
    <t>mssmsenterprise1993@gmail.com</t>
  </si>
  <si>
    <t>a) Improvement of Khoragati - Bejgati Bazar RD Road by BC Under Sadar Upazila,Dist: Sirajganj. (Ch.00-750m) (Road code-188784101) b) Improvement of Paschim Dattabari R&amp;H- Dattabari UNR Road by BC Under Sadar Upazila,Dist: Sirajganj. (Ch.00-700m) (Road code-188785111)</t>
  </si>
  <si>
    <t>M/S. Borno Traders, Garolganti, Ullapara, Sirajganj.</t>
  </si>
  <si>
    <t>msbornotraders@gmail.com</t>
  </si>
  <si>
    <t>Improvement of School Connecting road from Kalisingbari UZR (pagla bazar) -Kuragacha Hat via Poschimkrisnopur GPS Road by BC Under Ullapara Upazila,Dist: Sirajganj. (Ch.00-1200m) (Road code-188945058)</t>
  </si>
  <si>
    <t>M/S.Alo Construction, Mesra Hatpara, Sadar, Sirajganj.</t>
  </si>
  <si>
    <t>(A) Improvement of School Connecting road from Ramkrishnapur up office -Rahimabandh bazar St. from Dairy Firm Near H/O Abdur Razzak Master -Chalk Rohodaho GPS Road by BC Under Ullapara Upazila,Dist: Sirajganj. (Ch.1400-1800m) (Road code-188943005) (B)Improvement of School Connecting road from Barahar up office -Panchila Hat (R&amp;H) st.point Hobongati Trimohoni-Teorhati GPS Road by BC Under Ullapara Upazila,Dist: Sirajganj. (Ch.00-1000m) (Road code-188943001)</t>
  </si>
  <si>
    <t>M/S. Rakib Liton Construction,Niamotpur, Bahuli, Sadar, Sirajganj.</t>
  </si>
  <si>
    <t>msrakiblitonconstruction@gmail.com</t>
  </si>
  <si>
    <t>Improvement of Ckak Fulkocha club - Nandina via Rangaliagati Road by BC Under Sadar Upazila,Dist: Sirajganj. (Ch.00-1490m) (Road code-188784093)</t>
  </si>
  <si>
    <t>Improvement of Khokshabari (Hospital Bazar )Dr - Khokshabari UP office Road by RCC Under Sadar Upazila,Dist: Sirajganj. (Ch.330-930m ) (Road code-188783011)</t>
  </si>
  <si>
    <t>M/S. Fatema Traders, Chalk Pailanpur, Sadar, Pabna.</t>
  </si>
  <si>
    <t>Improvement of Dhukuriabera UP Office-Mobupur Kheyaghat via Talukdar Metuani hat Road by BC Under Belkuchi Upazila,Dist: Sirajganj. (Ch.00-1000m) (Road code-188113016)</t>
  </si>
  <si>
    <t>M/S. Hasan Traders, Soyadhangara Modhopara, Sirajganj..</t>
  </si>
  <si>
    <t>ms.hasantraders18@gmail.com</t>
  </si>
  <si>
    <t>a) Improvement of Shahebganj NHW -Janjalipara Road by BC Under Raiganj Upazila,Dist: Sirajganj. (Ch.00-600m) (Road code-188615065) b) Improvement of Chandaikona oil Depu- PK para Road by BC Under Raiganj Upazila,Dist: Sirajganj. (Ch.00-860m &amp; link -250m ) (Road code-188615093)</t>
  </si>
  <si>
    <t>M/S. Utpal Enterprise, Gopalpur, Pabna.</t>
  </si>
  <si>
    <t>gautommajumdar2@gmail.com</t>
  </si>
  <si>
    <t>a) Improvement of Hashier Hossain - Chandpur Road by BC Under Raiganj Upazila,Dist: Sirajganj. (Ch.00-500m) (Road code-188615003) b) Improvement of Maltinagor village Road by BC Under Raiganj Upazila,Dist: Sirajganj. (Ch.00-600m) (Road code-188615132)</t>
  </si>
  <si>
    <t>30.096.22</t>
  </si>
  <si>
    <t>M/S. Tanjila Enterprise, Joynogra, Shagangasa, Sirajganj Sadar, Sirajganj.</t>
  </si>
  <si>
    <t>mstanjilaenterprise11@gmail.com</t>
  </si>
  <si>
    <t>Improvement of Chowbari GCCR (Near Bridge east side )-Biswasbari Bridge Road via Biswasbari Road by BC Under Belkuchi Upazila,Dist: Sirajganj. (Ch.1150-1750m) (Road code-188114079)</t>
  </si>
  <si>
    <t>M/S.Shornolota Traders, Hat Songacha Bazar, Sadar, Sirajganj.</t>
  </si>
  <si>
    <t>shornolotatraders@gmail.com</t>
  </si>
  <si>
    <t>Improvement of Rupbati UP (Ahmedpur) - Andharmanik Ghat via Moakola Road by RCC Under Shahzadpur Upazila,Dist: Sirajganj. (Ch.500-1500m) (Road code-188674102)</t>
  </si>
  <si>
    <t>M/S. Al-Amin Construction, Dilalpur Al-Monsur Super Market, Abdul Hamid Road, Pabna</t>
  </si>
  <si>
    <t>sohelpnd@gmail.com</t>
  </si>
  <si>
    <t>Construction of 2X4.50X4.00 Size RCC Box Culvert Bangla UP office ( Near H/O Khoyer Mullah) - Binayekpur Hat Via Malipara Rahimpur Road Under Upazila: Ullapara, Dist: Sirajganj. ch. 5650. Road ID: 188943030</t>
  </si>
  <si>
    <t>M/S. Noor Enterprise, Masumpur, Sirajganj.</t>
  </si>
  <si>
    <t>msnoorenterprise81@gmail.com</t>
  </si>
  <si>
    <t>a) Improvement of Baghda Mosque -Patdhary Road by BC Under Ullapara Upazila,Dist: Sirajganj. (Ch.2160-2600m) (Road code-188945010) Salvage tk. 166254.00 b) Improvement of Char Tarabaria Pacca -Nalshandha High School via Char Lakmipur Road by BC Under UllaparaUpazila,Dist: Sirajganj. (Ch.00-1000m) (Road code-188944129)</t>
  </si>
  <si>
    <t>a)Improvement of Jamtoil GC-Balorampur GC UZR (culvert)-Raydaulatpur Dakkhinpara Graveyard Road (ch. 00-830m). b) Construction of 1nos Culvert 0.625mx0.600m at ch. 495m. under Kamarkhand Upazila</t>
  </si>
  <si>
    <t>M/S. Dihan Construction, Natuarpara,Kazipur, Sirajganj.</t>
  </si>
  <si>
    <t>Improvement of Barahar UP office -Panchokroshi Up off. Road by BC Under Ullapara Upazila, Dist: Sirajganj. (Ch.140-1140m) (Road code-188943025)</t>
  </si>
  <si>
    <t>M/S.Zahid Hasan Traders, Astomonisha Bazar, Bhangura, Pabna.</t>
  </si>
  <si>
    <t>a) Improvement of Dhoyvhanga -Kalipur via H/O Ashu member rd Road by BC Under UllaparaUpazila,Dist: Sirajganj. (Ch.00-500m) (Road code-188945344) b) Improvement of Naimury Bazar NWH-Olidaha Bangla bazar via Pustigacha Road by BC Under Ullapara Upazila,Dist: Sirajganj. (Ch.00-1000m) (Road code-188944135)</t>
  </si>
  <si>
    <t>M/S.Palash Enterprise, Moheshpur, Protab, Ullapara, Sirajganj</t>
  </si>
  <si>
    <t>mspalashenterpriseulp@gmail.com</t>
  </si>
  <si>
    <t>a) Improvement of Maguradanga R&amp;H -Hat DaluaGhat via H/O AbdurRajjak Master Road by BC Under UllaparaUpazila,Dist: Sirajganj. (Ch.1300-2140m) (Road code-188944013) b) Improvement of Salop Railway Station-BetkandiGraveyared via BetkandiGPS Road by BC Under UllaparaUpazila,Dist: Sirajganj. (Ch.1380-1880m) (Road code-188944119)</t>
  </si>
  <si>
    <t>Shabir Hassan, Holding no: 329/01, Shibrampur, Nobab Salimullah Road, Pabna.</t>
  </si>
  <si>
    <t>sabirhassan1963@gmail.com</t>
  </si>
  <si>
    <t>Improvement of Serajgonj Chowrasta Bazar-Solonga UP Road by BC Under Ullapara Upazila,Dist: Sirajganj. (Ch.1485-1971m) (Road code-188943013) Salvage tk. 481686.00</t>
  </si>
  <si>
    <t>Md. Aynul Haque, South Menda, Bhangoora Bazar, Bhangoora, Pabna.</t>
  </si>
  <si>
    <t>wgpmdaynulhaque@gmail.com</t>
  </si>
  <si>
    <t>a) Improvement of Badikusha -Solibazar Road by BC Under Ullapara Upazila, Dist: Sirajganj. (Ch.2500-2900m) (Road code-188945019) b) Improvement of RahimabadCharabattala Bazar -Pustigacha H/O Abdul Mannan via AlhazJillorRahman Road by BC Under UllaparaUpazila,Dist: Sirajganj. (Ch.500-1500m) (Road code-188945123).Salvage tk. 230163.00</t>
  </si>
  <si>
    <t>M/S. B.R Enterprise, West Lazmikhola, Raiganj, Sirajganj.</t>
  </si>
  <si>
    <t>msbrenterprise51@gmail.com</t>
  </si>
  <si>
    <t>Nukali High Way (Bachchu Chairman House) Karatoa River Ghat via GongaproshadJame Mosque Road by RCC Under Shahzadpur Upazila,Dist: Sirajganj. (Ch.00-434m &amp; link-49) (Road code-188674153)</t>
  </si>
  <si>
    <t>Improvement Of Dhamainagar UP Office-Bhuyaganti hat (M.P Road) Road (ch. 8144-8694m). Under upazila Raiganj, Dist:Sirajganj Road ID: 188613014</t>
  </si>
  <si>
    <t>Md. Abdus Satter, Sherkhali, Shahzadpur, Sirajganj.</t>
  </si>
  <si>
    <t>asatter465@gmail.com</t>
  </si>
  <si>
    <t>Construction of 1X4.50X3.50 Size RCC Box Culvert Monsumi RHD-Shaluavita RHD Road under Sadar Upazila, Dist: Sirajjganj. Ch.1500m Road ID: 188784191</t>
  </si>
  <si>
    <t>M/S. Sojib Enterprise, Gikera, Ullapara, Sirajganj.</t>
  </si>
  <si>
    <t>sojibenterprise89@gmail.com</t>
  </si>
  <si>
    <t>Improvement of Chalabazar (Bishaw Road )-Maguradanga Govt.Pry.School (Purnimaganti Hatdelua Connecting Road) Road by BC Under Ullapara Upazila,Dist: Sirajganj. (Ch.00-950m) (Road code-188944070</t>
  </si>
  <si>
    <t>Rehabilitation of Regulators 3NOS at Ch. 1760m 4830m 9450m on embankment under Upazila Ullapara Dist Sirajganj.</t>
  </si>
  <si>
    <t>Md. Nurul Alam, Gorosthan Road, Shalgaria, Sadar, Pabna</t>
  </si>
  <si>
    <t>mdnurulalam082@gmail.com</t>
  </si>
  <si>
    <t>Improvement of Nandina-Kutipara via Bagbari Road under Kamarkhand Upazila, Dist: Sirajganj. (ch. 1552-2552m) SDIRIDP/KAM/20/VIL-211 (Road code- 188445009)</t>
  </si>
  <si>
    <t>M/S. Urmi Traders, Chatmahar, Pabna.</t>
  </si>
  <si>
    <t>aImprovement of Jigarbaria GPS Pucca road-Habibullah House via Jagarbaria Westpara Haraz Member House Road HBB ch. 00-500m Under Upazila Shahzadpur Dist Sirajganj. Road Id 188675109.b Construction of 1nos 2.500x2.500m Rcc-Box Culvert at ch. 110m. Under Upazila Shahzadpur Dist Sirajganj. Road Id 188675109.c Construction of 1nos Culvert 0.625x0.600m at ch. 410m. Under Upazila Shahzadpur Dist Sirajganj. Road Id 188675109.</t>
  </si>
  <si>
    <t>01.10.21</t>
  </si>
  <si>
    <t>M/S. Sabbir Enterprise, Horinchora, Ullapara, Sirajganj.</t>
  </si>
  <si>
    <t>sabbirenterprise68@gmail.com</t>
  </si>
  <si>
    <t>Improvement of Nowgan Mazar (UZR)-Rongmohol (UZR) Road at (ch. 00-750m) Under Upazila: Tarash, Dist: Sirajganj, Road ID: 188894032.</t>
  </si>
  <si>
    <t>Improvement of Nandina-kutipara via Bagbari Road (ch. 2525-3225m) under Kamarkhand Upazila.Dist. Sirajganj.</t>
  </si>
  <si>
    <t>Sree Prodip Kumar Dey, Southtola, Kazipur, Sirajganj</t>
  </si>
  <si>
    <t>s[rpdopkumardey@gmail.com</t>
  </si>
  <si>
    <t>Improvement of Chandaikona UP Office-Dhamainagar hat via Debrajpur Road (ch. 4875-6363m). Under Upazila Raiganj,Dist: Sirajganj. Road ID: 18861300</t>
  </si>
  <si>
    <t>a) Improvement of Naimury Bazar NHW-Olidaha Bangla Bazar via Pustigacha road at ch. 3860-4950m. Effective Length: 1090m. Road ID: 188944135 b) Construction of 1NOS 1.00X1.00m Box culvert at ch 4760m,Road ID: 188944135, Under Upazila Ullapara, Dist: Sirajganj.2</t>
  </si>
  <si>
    <t>M/S. Siam Saad Construction, Shalgaria, Thana Para, Sadar, Pabna</t>
  </si>
  <si>
    <t>a)Improvement of Hatikumrul Bonpara NHW-Nadosaidpur Road (ch. 1500-2175m). b) Construction of 1nos Culvert 0.625mx0.600m at ch. 2140m under Tarash Upazila.Dist. Sirajganj.</t>
  </si>
  <si>
    <t>S.A Ayub Ansary, Newargacha, Ullapara, Sirajganj.</t>
  </si>
  <si>
    <t>saansari39@gmail.com</t>
  </si>
  <si>
    <t>a)Improvement of Bahuti RHD (Jele more)-Bahuli GPS Road (ch. 00-1150m).  b) Construction of 2nos 1.000x1.000m RCC-Box culvert at ch. 2000 &amp; 984m.under Sadar Upazila.Dist. Sirajganj.</t>
  </si>
  <si>
    <t>M/S. Durlov Construction, Hossainpur South, Sirajganj.</t>
  </si>
  <si>
    <t>msdurlovconstruction@gmail.com</t>
  </si>
  <si>
    <t>Maintenance with road widening by RCC of Meghai RHD-Meghai Ghat Road under Upazila Kazipur Dist Serajganj. SDIRIDP/KAZI/18/WID-04 . Road ID 188503019.</t>
  </si>
  <si>
    <t>M/S. Fahid Enterprise, Rupshe, P.O: Rupshe, Sadar, Sirajganj</t>
  </si>
  <si>
    <t>msfahidenterprise@gmail.com</t>
  </si>
  <si>
    <t>Improvement of Boilabeel-Grampangashi Road (ch. 1159-1800m (and Zero Point GPS Monohorpur Mosque link Road 359m). Under Upazila: Raiganj ,Dist: Sirajganj. Road ID: 155614007</t>
  </si>
  <si>
    <t>M/S. Aslam Uddin, Dottobari Road, Sadar, Sirajganj.</t>
  </si>
  <si>
    <t>Improvement of Saluavita Bohuli Road (Siddque Store)-Char Brammangati H/O Sofifque Islam Road (ch. 00-315 &amp; 438-700m) under Sadar Upazila.Dist. Sirajganj.</t>
  </si>
  <si>
    <t>M/S. Sultana Traders, Nukali, Bhagabari Ghat, Shahjadpur, Sirajganj.</t>
  </si>
  <si>
    <t>sultanatraders64@gmail.com</t>
  </si>
  <si>
    <t>Improvement of Bramoharjpur UZR-Nandalalpur Hat Road under Shahzadpur Upazila, Dist: Sirajganj. (ch. 983-1790m) SDIRIDP/SHA/20/IMP/VIL-192 (Road code- 188674038)</t>
  </si>
  <si>
    <t>M/S. Sakil Enterprise &amp; Md. Abdus Sobhan (DABLU), Natunbangabari, Sirajganj.</t>
  </si>
  <si>
    <t>sakilsobhan10@gmail.com</t>
  </si>
  <si>
    <t>Improvement of Garadha UP Office-Chinadukuria Hat Road under Shahzadpur Upazila, Dist: Sirajganj. (ch. 4860-5900m) SDIRIDP/SHA/20/ IMP/ UNR-24 (Road code- 188673001)</t>
  </si>
  <si>
    <t>30.03.23</t>
  </si>
  <si>
    <t>M/S. Sakil Enterprise</t>
  </si>
  <si>
    <t>mssakilenterprise64@gmail.com</t>
  </si>
  <si>
    <t xml:space="preserve">Md. Abdus Sobhan (DABLU), </t>
  </si>
  <si>
    <t>sobhan1966@gmail.com</t>
  </si>
  <si>
    <t>Improvment of Jalalpur UP Office-Kadaibadla hat via Beltoil hat Road under Shahzadpur Upazila, Dist: Sirajganj. (ch. 1000-2500m) SDIRIDP/SHA/20/IMP/ UNR-25 (Road code- 188673012)</t>
  </si>
  <si>
    <t>M/S. Sunny Enterprise, Jamalkhiri, Atgoria, Pabna.</t>
  </si>
  <si>
    <t>sunnyenterprise19@gmail.com</t>
  </si>
  <si>
    <t>a)Improvement of Thakure para Ringbandh-Tamai Pacca (Ambaria GPS Pucca) Road (ch. 00-1013m). b) Construction of 1nos 1.000x1.000m Culvert at ch. 300m.under Belkuchi Upazila.Dist. Sirajganj.</t>
  </si>
  <si>
    <t>(a) Improvement of RHD (Haiderpur) - Shymapur road ( ch. 00-750m) Road ID: 188445035. &amp; Link road (RHD) 230m. (b) Construction of 4 Nos Culvert 0.625m x 0.600m at ch. 70 , 215 , 300 &amp; Link road 30m. Road ID: 188445035. ( Salvage amount 49,594.00) under Kamarkhand Upazila, Dist:Sirajganj</t>
  </si>
  <si>
    <t>Md. Wahedul Islam, Natun Bhangabari, Sirajganj Sadar, Sirajganj</t>
  </si>
  <si>
    <t>a) Improvement of Naggati-Tamai Bazar Road near Dr. Mukul house-Royna para Purba para Jame Mosque Road (ch. 00-1307m) Under Upazila: Belkuchi, Dist: Sirajganj. Road ID: 188114109. b) Construction of 1nos Culvert 0.625mx0.600m at ch. 706m Under Upazila: Belkuchi, Dist: Sirajganj. Road ID: 188114109.</t>
  </si>
  <si>
    <t>M/S. Rahima Enterprise, Khaliapara,Ullapara, Sirajganj.</t>
  </si>
  <si>
    <t>egp.rumanaislam@gmail.com</t>
  </si>
  <si>
    <t>a)Improvement of  Fatkay hat-Kuripara Eidgha Road (ch. 970-1592m).              b) Construction of 2nos 1.000x1.000m RCC-Box culvert at ch. 1579m under Sadar Upazila.Dist. Sirajganj.</t>
  </si>
  <si>
    <t>M/S. Biva Enterprise, Char Bhawanipur, Sijanagar, Pabna.</t>
  </si>
  <si>
    <t>biva.entp@gmail.com</t>
  </si>
  <si>
    <t>Improvement of Howra-Goyhatta Bazar road ch.00-175m and 1305-1565m Effective Length 435m Road ID: 188945036 under Ullapara Upazila, Dist: Sirajganj.</t>
  </si>
  <si>
    <t>M/S. Hasan Enterprise, Kandapara, Sadar, Sirajganj.</t>
  </si>
  <si>
    <t>nazmulhasan.bd86@gmail.com</t>
  </si>
  <si>
    <t>a. Improvement of Kadaibadla hat-Car Kadai via Khas char Kadai GPS road at ch 00-1001m under upazila Shahzadpur DistSirajganj Road ID 188674079 b. Construction of 1 NOS Culvert .625mX.600m at ch. 120m. Road ID:188674079</t>
  </si>
  <si>
    <t>30.06.23</t>
  </si>
  <si>
    <t>M/S. Shekh Traders, Ariagalbari, Pabna Sadar, Pabna</t>
  </si>
  <si>
    <t>azizshekh1978@gmail.com</t>
  </si>
  <si>
    <t>Improvement of Jugnidha-Jugnidha GPS Road under Shahzadpur Upazila, Dist: Sirajganj. (ch. 00-850m) SDIRIDP/SHA/20/IMP/VIL-194 (Road code- 188675064)</t>
  </si>
  <si>
    <t>15.04.22</t>
  </si>
  <si>
    <t>M/S. Disha &amp; Esha Enterprise, Sadar, Sirajganj</t>
  </si>
  <si>
    <t>mdeenterprise975@gmail.com</t>
  </si>
  <si>
    <t>a)Improvement of Mofiz Uddin High School-Haluakandi Nayapara-Eidhha Math Road (ch. 00-1000m). b) Construction of 2nos Culvert 0.625mx0.600m at ch. 256 &amp; 910m.under Kamarkhand Upazila</t>
  </si>
  <si>
    <t xml:space="preserve">Dhrubo Construction, Sirajganj 
Sadar, Sirajganj
</t>
  </si>
  <si>
    <t>dhruboconstruction77@gmail.com</t>
  </si>
  <si>
    <t>a) Improvement of Shahebganj-Mothurapur Road under Raigonj Upazila, Dist: Sirajganj. (ch. 00-500m) SDIRIDP/RAI/20/IMP/VIL-206 (Road code- 188615020) b) Improvement of Alomchandpur Eidgah Math-Kalipur Bridge Road under Raigonj Upazila, Dist: Sirajganj. (ch. 1200-1700m) SDIRIDP/RAI/20/IMP/VIL-207 (Road code- 188614134)</t>
  </si>
  <si>
    <t>M/S. Al-Farid and Sons, Sanila, Bera, Pabna.</t>
  </si>
  <si>
    <t>Improvement of Malotidanga Purbopara high School-Belkuchi Dhukuria bera hat via Aaikbera Road under Shahzadpur Upazila, Dist: Sirajganj. (ch. 00-850m) SDIRIDP/SHA/20/IMP/VIL-196 (Road code- 188675105)</t>
  </si>
  <si>
    <t>M/S. Talukder Traders, Biara, Kazipur, Sirajganj</t>
  </si>
  <si>
    <t>talukderskzp@gmail.com</t>
  </si>
  <si>
    <t>Improvement of Simanto Bazar R&amp;H-Fatkai hat via Parchim para Zame Mosque Road (ch. 1000-1568m) under Sadar Upazila.Dist. Sirajganj.</t>
  </si>
  <si>
    <t>M/S. Sadaf Enterprise, Rannigram Prochimpara, Sadar, Sirajganj.</t>
  </si>
  <si>
    <t>Improvement of Poushar RHD-Madhainagar Hat Road (ch. 00-500m) under Upazila: Tarash, Dist: Sirajganj, Road ID: 188894064.</t>
  </si>
  <si>
    <t>M/S. Sakil Enterprise, Natun Bhangabari, Sadar, Sirajganj.</t>
  </si>
  <si>
    <t>a. Improvement of Khamarshanila-west Baghabari road at ch. 500-1368m under Upazila:Shahzadpur, Dist: Sirajganj. Road ID: 188674018 b. Construction of 2 NOS Culvert 0.625mX0.600m at ch. 240m and 700m under Upazila:Shahzadpur, Dist: Sirajganj. Road ID: 188674018.</t>
  </si>
  <si>
    <t>MD. Shahidul Islam Fakir Titu, Bagbari,Kamarkhand, Sirajganj.</t>
  </si>
  <si>
    <t>Construction of Submersible Road on Kuchiamara R&amp;H-Udhunia GC via Protab hat Road under Ullapara Upazila, Dist: Sirajganj. (ch. 13180-14180m) SDIRIDP/ULLA/ 20/SUB/ UZR-199 (Road code- 188942016)</t>
  </si>
  <si>
    <t>M/S. S.S. Construction, Chowhali, Sirajganj</t>
  </si>
  <si>
    <t>ssconst76@gmail.com</t>
  </si>
  <si>
    <t>Construction of SAILABARI MUKTIJUDDHO MEMORIAL at Sadar Upazila in Sirajganj District.</t>
  </si>
  <si>
    <t>M/S. Musfiqur Rahman (Kanchan), Solakia, Kishorgonj.</t>
  </si>
  <si>
    <t>Construction of National Leader Shahid M.Monsur Ali Muktijuddho Monument Under Upazila- Kazipur District- Sirajganj.</t>
  </si>
  <si>
    <t>M/S. Chowdury Construction</t>
  </si>
  <si>
    <t>chowdhuryconstruction58@gmail.com</t>
  </si>
  <si>
    <t>Emergency Construction of 35 &amp; 52m Long 1.7m wide Temporary wooden Diversion Bridge on Natuarpara UP -  Chargris UP – Rogunathpur Bazar Road at Ch. 3420m &amp; 3850m [Kazipur]</t>
  </si>
  <si>
    <t>Rehabilitation of Rajapur U.P office-Mobupur Bazar via Someshpur hat-Baniaganti Bazar road at ch. 00-11650m under upazila:Belkuchi, Dist: Sirajganj.Road ID: 188113002</t>
  </si>
  <si>
    <t>LGED/SSSWRDP/WD-203/20-21
Rehabilitation of Regulators 3NOS at Ch. 1760m 4830m 9450m on embankment under Upazila Ullapara Dist Sirajganj.</t>
  </si>
  <si>
    <t>Periodic Maintenance of Doulatpur (Samannapara) Near Bridge - Rupnai Bazar Via Doulatpur Nutunpara GPS Road from Ch.00m-2285m [Belkuchi]. [Road Id- 188114074]</t>
  </si>
  <si>
    <t>Tohfa  Agro Care,Langolmura,Stholchar,Chowhali, Sirajganj.</t>
  </si>
  <si>
    <t>tohfaagrocare1@gmail.com</t>
  </si>
  <si>
    <t>Periodic Maintenance of Naogoan U.P.Office - Protab hat Road from Ch.00m-700m [Tarash]. [Road Id- 188893014]</t>
  </si>
  <si>
    <t>31.10.21</t>
  </si>
  <si>
    <t>M/S. Tanzila Technology,Nischintapur,Raiganj, Sirajganj.</t>
  </si>
  <si>
    <t>Rehabilitation of Chandaikona UP Office - Dewbhog Hat Road from Ch.3822m-5417m [Raiganj].[Road Id-188613011]</t>
  </si>
  <si>
    <t>M/S. Belal Enterprise,Garadaha Bazar,Shajadpur, Sirajganj.</t>
  </si>
  <si>
    <t>msbelalenterprise78@gmail.com</t>
  </si>
  <si>
    <t>Rehabilitation of Rajapur Bazar - Rajapur UP Office - Thakurpara Bazar Road from Ch.00m-1857m [Belkuchi] .[Road Id-188113012]</t>
  </si>
  <si>
    <t>M/S. Surge Trading, Sayadhangora, Khanpara, Sirajganj.</t>
  </si>
  <si>
    <t>mrssurgetrading@gmail.com</t>
  </si>
  <si>
    <t>Improvement of Shahid M. Munsur Ali Road Khamarganti - Narandia Road by BC Under Sadar Upazila,Dist: Sirajganj. (Ch.00-2000m) (Road code-188784327)</t>
  </si>
  <si>
    <t>1) Minor maintenance of 13.5m long RCC Box Culvert on Tarash GC-Chanchkoir GC Via Kundoil Road at Ch: 6789m [188892016] 2) Minor maintenance of 22.25m long RCC Box Culvert on Tarash GC-Chanchkoir GC Via Kundoil Road at Ch:6852 [188892016] 3) Major Maintenance of 20.0m long RCC Girder Bridge on Dariapur GC-Chorachithulia DR via Potazia UP Road at Ch: 4097m [188672008]</t>
  </si>
  <si>
    <t>a) Construction of Submersible Road on Sreebari H/O Monirul Member-Mohonur H/O Shanto Road Under UllaparaUpazila,Dist: Sirajganj. (Ch.00-500m) (Road code-188944060)b) Construction of Submersible Road on Udhunia UP off. -Binayekpurhat Road Under UllaparaUpazila,Dist: Sirajganj. (Ch.1000-1500m) (Road code-188943016)c) Construction of Submersible Road on Rajapur-NawkoreEidgha Field via RajapurDokkinparaJame Mosque Road Under UllaparaUpazila,Dist: Sirajganj. (Ch.00-500m) (Road code-188944208)</t>
  </si>
  <si>
    <t>14.11.22</t>
  </si>
  <si>
    <t>mprovement of Dhunut UZR-Parulkandi road at ch. 1700-1985m, Road ID: 188504004, Under Upazila: Kazipur, Dist: Sirajganj.</t>
  </si>
  <si>
    <t>a) Improvement of Khokshabari - Pachil Hatboyra Road by RCC Under Sadar Upazila,Dist: Sirajganj. (Ch.00-750m) (Road code-188784004) b) Improvement of Baowtara Bazar RHD- Purbamohonpur Road by RCC Under Sadar Upazila,Dist: Sirajganj. (Ch.00-700m ) (Road code-188784339)</t>
  </si>
  <si>
    <t>19.10.22</t>
  </si>
  <si>
    <t>MABE-MHSC (JV), Khaga,Bohuli, Sirajganj.</t>
  </si>
  <si>
    <t>mabemhscjv@gmail.com</t>
  </si>
  <si>
    <t>a) Improvement of Kathaltala Bazar -Jamuna NHW Road by BC Under Sadar Upazila,Dist: Sirajganj. (Ch.00-400m) (Road code-188784263) b) Improvement of Alompur RHD (Gular khan House ) -Raising Sun Kinder Garden via Alompur Jame Mosque Road by BC Under Sadar Upazila,Dist: Sirajganj. (Ch.00-620m &amp; link-400m) (Road code-188784340)</t>
  </si>
  <si>
    <t>M/S.Alkhi Bithi Enterpise, Sialkole,Sirajganj</t>
  </si>
  <si>
    <t>akhibithi02@gmail.com</t>
  </si>
  <si>
    <t>M/S.Him Shitol Construction,Bahuli, Sirajganj.</t>
  </si>
  <si>
    <t>MPC-MAH-JV, Diarbyddonath, Sialkole, Sadar, Sirajganj</t>
  </si>
  <si>
    <t>pcahjv20@gmail.com</t>
  </si>
  <si>
    <t>Improvement of Nowdasalua Bazar -Sahebgonj NHW (Hat) Road by BC Under Raiganj Upazila,Dist: Sirajganj. (Ch.00-1890m &amp; link -250m) (Road code-188614038)</t>
  </si>
  <si>
    <t>Md.Atker Hossain, Sialkole,Sirajganj</t>
  </si>
  <si>
    <t>mdhossainaktar@gmail.com</t>
  </si>
  <si>
    <t>Md. Alamgir Zahan, Potazia, Shahzadpur, Sirajganj</t>
  </si>
  <si>
    <t>Improvement of Patbondor Bridge-Char Satbaria via Char SatbariaGPS Road by BC Under UllaparaUpazila,Dist: Sirajganj. (Ch.00-1525m) (Road code-188944199)</t>
  </si>
  <si>
    <t>MMH &amp; MME (HV),  College Para, Ullapara, Sirajganj.</t>
  </si>
  <si>
    <t>a) Construction of Submersible Road on Chandrogati Gps –Moricha Battalavia Baro Kolibar Bazar mazar Road Under Ullapara Upazila,Dist: Sirajganj. (Ch.2434-3100 &amp; 4130-5000m) (Road code-188944142) b) Construction of Submersible Road on Aligram Battala –Rahowlia Asrayan project via Ramailgram Eidga Field Road Under Ullapara Upazila,Dist: Sirajganj. (Ch.00-1000m) (Road code-188944143)</t>
  </si>
  <si>
    <t>M/S.Mominul Haque</t>
  </si>
  <si>
    <t>M/S. Tanmoy Enterprise, Station Road, Sirajganj</t>
  </si>
  <si>
    <t>a) Improvement of Barahar Bazar -KananClab Road by BC Under UllaparaUpazila,Dist: Sirajganj. (Ch.00-425m) (Road code-188945130) b) Improvement of OlipurUttarpara H/O Moinkhashcharjamalpur Road by BC Under Ullapara Upazila,Dist: Sirajganj. (Ch.1000-2000m) (Road code-188945119)</t>
  </si>
  <si>
    <t>Improvement of Bonnakandi - Raghobbaria Road by BC Under Ullapara Upazila,Dist: Sirajganj. (Ch.00-2000m) (Road code-188945155)</t>
  </si>
  <si>
    <t>M/S. Monir Traders,Saratnagar Bazar,Bhangura, Pabna</t>
  </si>
  <si>
    <t>monir7898@yahoo.com</t>
  </si>
  <si>
    <t>Improvement of Nowgaon UP office (Matiamalipara)- Boalia Hat Via Bashbaria - Sreekrisnapura, Sastan road (ch. 00-615m), Road ID-188893023, Upazila: Tarash, Dist: Sirajganj.</t>
  </si>
  <si>
    <t>14.05.22</t>
  </si>
  <si>
    <t>M/S. Meraz Construction,Dhangora, Raiganj, Sirajganj</t>
  </si>
  <si>
    <t>msmerazconstruction@gmail.com</t>
  </si>
  <si>
    <t>Construction of Pouro Union Land office under Upazila :Kazipur, District : Sirajganj.</t>
  </si>
  <si>
    <t>Hasan Enterprise,Kandapara, Sadar, Sirajganj</t>
  </si>
  <si>
    <t>Construction of Model Pouro Union Land office under Upazila :Belkuchi District : Sirajganj.</t>
  </si>
  <si>
    <t>24.08.22</t>
  </si>
  <si>
    <t>Improvement of Kachihara Hat-Jahural Master House via Kamal Master House road at Ch. 00-541m, Road ID: 188505140, under Upazila Kazipur, Dist: Sirajganj</t>
  </si>
  <si>
    <t>M/S. Rejawan Traders,S.B. Fajlul Haque Road, Sirajganj.</t>
  </si>
  <si>
    <t>msrejawantraders@gmail.com</t>
  </si>
  <si>
    <t>Improvement of Hatikamrul - Bonpara NHW (10 No. Bridge) - Baruhash GC (Hedar Khal) via Kundoil, Sandudria road (ch, 4685-5185m), Road ID-188892017, Upazila: Tarash, Dist: Sirajganj.Salvage amount:64,112.00.</t>
  </si>
  <si>
    <t>Rehabilitation with Road widening by HBB of Natuarpara UP-Pangari Hat via Goalermor Bazar Road from Ch 00-4844m under Upazila: Kazipur, District: Sirajganj. Road ID No.:188503011</t>
  </si>
  <si>
    <t>Improvement of Garabari-Baira-Nondina Road under Kamarkhand Upazila, Dist: Sirajganj. (ch. 00-2064m) SDIRIDP/KAM/ 20/SC-141 (School code- 115030104) Road Code: 188445013</t>
  </si>
  <si>
    <t>Mim Delopment Engineering Ltd, Holding N0-25/B, VILL:Bonpara, PO-Haroa,Ps-Boraigram, Natore.</t>
  </si>
  <si>
    <t xml:space="preserve">Rehabilitation of Mohishamura Bazar RHD-Gandail GC(Kazipur) Road at ch. 00-2400m under Upazila: Sadar,Dist: Sirajganj. Road iD: 188782014. </t>
  </si>
  <si>
    <t>M/S. Janata Enterprise, Dhopakandi, Rashidabad, Salanga, Ullapara, Sirajganj.</t>
  </si>
  <si>
    <t>ms.janataenterprise05@gmail.com</t>
  </si>
  <si>
    <t>Improvement of Chakgobindhopur Dakkin BC-Jogonathpur Madrasha Road by BC Under Raiganj Upazila,Dist: Sirajganj. (Ch.1200-2500m ) (Road code-188614130)</t>
  </si>
  <si>
    <t>Mukta Construction Limited, Road No.4, House No.25, Flat No.2-E,Urban Press, Dhanmondi,Dhaka</t>
  </si>
  <si>
    <t>muktaconstructionltdsiraj@gmail.com</t>
  </si>
  <si>
    <t>Construction of moddho Bhadroghat Muktijuddho Memorial Complex under Upazila Kamarkhand Dist Sirajganj</t>
  </si>
  <si>
    <t>M/S. Liton Enterprise, New Bogra Road, Sayadhangora, Sirajganj.</t>
  </si>
  <si>
    <t>litonenterprise68@yahoo.com</t>
  </si>
  <si>
    <t>Maintanance of Bonbaria RHD -Kandapara GC Road Under Sadar Upazila,Dist: Sirajganj. (Ch.00-2580m) (Overlay) (Road code-188782002)</t>
  </si>
  <si>
    <t>M/S.Nodi Enterprise, Bhawanipur, Sujanagar, Pabna.</t>
  </si>
  <si>
    <t>nodientp.pbn@gmail.com</t>
  </si>
  <si>
    <t>Improvement of Durganagar UP (Shenganti Rail gate)-Rajman hat via Monohara Road by BC Under Ullapara Upazila, Dist: Sirajganj. (Ch.00-1000m) (Road code-188943031) Salvage tk. 126982.00</t>
  </si>
  <si>
    <t>01.10.22</t>
  </si>
  <si>
    <t>a) Improvement of Khamarshanila -West Baghabari Road by RCC Under Shahzadpur Upazila,Dist: Sirajganj. (Ch.00-236m) (Road code-188674018) b) Improvement of Kashinath pur Hat -Bri -Angaru Bazar via Char Angaru Road by RCC Under Shahzadpur Upazila,Dist: Sirajganj. (Ch.504-1004m) (Road code-188674110)</t>
  </si>
  <si>
    <t>Md. Rafiqul Islam, Bokchar, Natun Bharenga, Bera,Pabna.</t>
  </si>
  <si>
    <t>rafiqulbera1949@gmail.com</t>
  </si>
  <si>
    <t>Maintanance of Degreechar Ibrahim more -Natwkoir East Para bazar Saratoli Road Under Ullapara Upazila,Dist: Sirajganj. (Ch.00-1300m) (Overlay) (Road code-188945032)</t>
  </si>
  <si>
    <t>M/S.  Akik Enterprise, Akdhala, Mujib Road, Sirajganj</t>
  </si>
  <si>
    <t>msakikenterprise1@gmail.com</t>
  </si>
  <si>
    <t>Improvement of Krishokgonj GC - Talgachi GC via Nalshanda hat Road by BC Under Ullapara Upazila,Dist: Sirajganj. (Ch.4245-5069m) (Road code-188942013).</t>
  </si>
  <si>
    <t>M/S. Sadik Traders,Afzal Khan Road, Amlapara, Sirajganj.</t>
  </si>
  <si>
    <t>mssadiktraders@gmail.com</t>
  </si>
  <si>
    <t>(a) Improvement of Kutichar-Maddya Bhadraghat RHD via Kachripara Including School Connecting Road by BC Under Kamarkhand Upazila,Dist: Sirajganj. (Ch.900-1200m &amp; link-85m) (Road code-188444020 &amp; School code-(115030103) (b) Improvement of Char Noornagar uttarpara (RHD)-Olipur Pucca Road via Char Noornagar GPS Road by BC Under Kamarkhand Upazila,Dist: Sirajganj. (Ch.1500-2000m ) (Road code-188444051 &amp; School -(115039301)</t>
  </si>
  <si>
    <t>Thakurgaon</t>
  </si>
  <si>
    <t>M/S Kohinoor Enterprize,Dadpur Ladge,Barishal sadar, Borishal.</t>
  </si>
  <si>
    <t>01.Improvement of Bhawlar hat GC to Bhelazan RHD Road at ch 00m to 7450m under Sadar Upazila Road ID 19494201102. Improvement of Barabari UP Office Dangi Noyar hat via Jorkali Madhupur Road Ch 00m to 7450m under Baliadangi Upazila Dist. Thakurgaon. Road ID 194083004 Total Cost of Salvage Materials Tk. 1518789.00</t>
  </si>
  <si>
    <t>DE-RB-JV    Gudarybazar, Thakurgaon.</t>
  </si>
  <si>
    <t>de.rb.jv@gmail.com</t>
  </si>
  <si>
    <t>Improvement of Thakurgaon to Farabari GC Road at Ch.00m to 8500m Road ID No-194942005.Salvage Materials Tk-659263.00 under Sadar Upazila, Dist: Thakurgaon</t>
  </si>
  <si>
    <t>Ram Babu,Guduri Bazar Thakurgaon</t>
  </si>
  <si>
    <t>DON ENTERPRISE, Word No.-03,Baharampur citybypass, Rajpara,Rajshahi</t>
  </si>
  <si>
    <t>Improvement of Lahiri GC to Fakirganj GC Road at ch 00 to 6530m under Baliadangi Upazila Dist. Thakurgaon. Road ID 19408200702. Improvement of Baliadangi to Dhirganj GC via Badambari hat Road Ch 00 m to 14775m under Baliadangi Upazila Dist. Thakurgaon. Road ID 194082006 Total Cost of Salvage Materials Tk. 1971325.00</t>
  </si>
  <si>
    <t>Improvement of Lahiri GC to Fakirganj GC Road at ch 00 to 6530m under Baliadangi Upazila Dist. Thakurgaon. Road ID 19408200702.Improvement of Baliadangi to Dhirganj GC via Badambari hat Road Ch 00 m to 14775m under Baliadangi Upazila Dist. Thakurgaon. Road ID 194082006 Total Cost of Salvage Materials Tk. 1971325.00</t>
  </si>
  <si>
    <t>MR. Mijanur Rahaman, jinaidha.</t>
  </si>
  <si>
    <t>mdmasumjnd@gmail.com</t>
  </si>
  <si>
    <t xml:space="preserve">Improvement of Baliadangi to Lahiri GC Road at Ch 00 m to 7063m under Baliadangi Upazila Road ID 194082001 and 02. Improvement of charol UP office Lahiri GC to Dogachi hat via patilabhasha Road at chainage 00m to 8365m under Baliadangi Upazila Dist Thakurgaon.  Road ID 194083011 Total Cost of Salvage Materials Tk. 891427.00 </t>
  </si>
  <si>
    <t>M/S Khan Enterprice, Satabgonj, Dinajpur.</t>
  </si>
  <si>
    <t>mahabubk9270@gmail.com</t>
  </si>
  <si>
    <t xml:space="preserve">1) Minor Maintenance of 7.00m long RCC Box Culvert on Gogar RHD to Maherpur GC Tangon River ghat Road at Chainage 18118m Road ID No 194822013 2) Minor Maintenance of 7.00m long RCC Box Culvert on Gogar RHD to Maherpur GC Tangon River ghat Road at Chainage 13790m Road ID No 194822013 3) Minor Maintenance of 7.00m long RCC Box Culvert on Gogar RHD to Maherpur GC Tangon River ghat Road at Chainage 11800m Road ID No 194822013 4) Minor Maintenance of 7.00m long RCC Box Culvert on Gogar RHD to Maherpur GC Tangon River ghat Road at Chainage 14135m Road ID No 194822013 5) Minor Maintenance of 7.00m long RCC Box Culvert on Gogar RHD to Maherpur GC Tangon River ghat Road at Chainage 23670m Road ID No 194822013 6) Minor Maintenance of 7.00m long RCC Box Culvert on Gogar RHD to Maherpur GC Tangon River ghat Road at Chainage 5660m Road ID No 194822013 7) Minor Maintenance of 7.00m long RCC Box Culvert on Gogar RHD to Maherpur GC Tangon River ghat Road at Chainage 12936m Road ID No 194822013 8) Major Maintenance of 13.60 m long RCC Box Culvert on Gogar RHD to Maherpur GC Tangon River ghat Road at Chainage 19575m Road ID No 194822013 Under PIRGANJ Upazila . 9) Major Maintenance of 6.95m long RCC Box Culvert on Haripur Bottoli R&amp;H Road to Kathaldangi G.C Road at Chainage 5852m Road ID No 194512003 10) Minor Maintenance of 15.20m long RCC Box Culvert on Haripur Bottoli R&amp;H Road to Kathaldangi G.C Road at Chainage 7240m Road ID No 194512003 Under HARIPUR Upazila Dist THAKURGAON. </t>
  </si>
  <si>
    <t>1) Minor Maintenance of 6.75m long RCC Box Culvert on Bhully GC to Panchpir GC Road at Chainage 1717m Road ID No 194942004 2) Minor Maintenance of 7.00m long RCC Box Culvert on Farabari GC to Kismat Rail Gate GC Road at Chainage 9360m Road ID No 194942010 3) Minor Maintenance of 9.90m long RCC Box Culvert on Farabari GC to Kismat Rail Gate GC Road at Chainage 10200m Road ID No 194942010. 4) Minor Maintenance of 11.40m long RCC Box Culvert on Thakurgaon to Atwari R&amp;H Ruheya to Ramnathhat GC Road at Chainage 740m Road ID No 194942001 5) Minor Maintenance of 10.20m long RCC Box Culvert on Khochabari GC to Bakultala RHD Road at Chainage 5345m Road ID No 194942006 6) Minor Maintenance of 17.30m long RCC Girder Bridge on Bhully GC to Farabari hat GC Road at Chainage 2546m Road ID No 194942014 7) Major Maintenance of 6.90m long RCC Box Culvert on Goreya GC to Bhully GC Road at Chainage 6950m Road ID No 194942007 Under Thakurgaon Sadar 8) Minor Maintenance of 9.90m long RCC Box Culvert on Nekmored GC to Kathihar hat GC Road at Chainage 5665m Road ID No 194862003 Under Thakurgaon Ranisankail Upazila Dist THAKURGAON .</t>
  </si>
  <si>
    <t>M. Eheteshamul Haque Jail Road  Dinajpur</t>
  </si>
  <si>
    <t xml:space="preserve">Construction of Two 2 Storied Rural Market Building With 04 Storied Foundation in Borchuna Hat Under Pirganj Upazila Dist. Thakurgaon.[PIRGANJ]
</t>
  </si>
  <si>
    <t>M.H Corporation Boda,Panchagarh</t>
  </si>
  <si>
    <t>mhcorporation22@gmail.com</t>
  </si>
  <si>
    <t xml:space="preserve">Construction of Two 2 Storied Rural Market Building With 04 Storied Foundation in Nekmord Hat Under Ranisankail Upazila Dist. Thakurgaon[RANISANKAIL]
</t>
  </si>
  <si>
    <t>M/S Khan Enterprize,Setabganj, Dinajpur</t>
  </si>
  <si>
    <t xml:space="preserve">Construktion of Two 2 Storied Rural Market Building With 04 Storied Foundation in School HatUnder Baliadangi Upazila Dist. Thakurgaon[BALIADANGI]
</t>
  </si>
  <si>
    <t>M/s Saiful Alam, Noor Hotel, Old Bus Stand, Thakurgaon</t>
  </si>
  <si>
    <t>m.s.saifulalam@gmail.com</t>
  </si>
  <si>
    <t>1.Improvement of Khadumul Master House Jongolbari to Borobari Kasdidanga more via Rupgonj GPS and Eidga Road at ch. 00m to 1920m under Baliadangi Upazila Dist.Thakurgaon.Road ID No. 1940851522.Improvement of Baliadangi Thana More and Baliadangi Adaraha GPS via Narul Sangbadle &amp; Khurshed Contractor House Road at ch.. 00m to 1020m under Baliadangi Upazila Dist.Thakurgaon.Road ID No. 194085154 BALIADANGI</t>
  </si>
  <si>
    <t>M/S A.P.H TRADERS,Vandara</t>
  </si>
  <si>
    <t>aphtraders63@gmail.com</t>
  </si>
  <si>
    <t>1. Construction 3 nos-U-Drain size 0.625X0.600 at ch. 30m 475m947m Mohismary Terokona to Agopara road Under Baliadangi UpazilaDist Thakurgaon. 2. Construction 1 nos-U-Drain size 0.625X0.600 at ch. 510m on Poschim Goalkari Moharaja Dham to Lokkhindor Maste House via Asshi ater House road Under Baliadangi UpazilaDist Thakurgaon. 3. Construction 2 nos-U-Drain size 0.625X0.600 at ch. 57m610m on Tahar Professor House to Muktioddha Complex via Haj Dobiruddin Market Katcha Bazar and Fr. Forhd House road Under Baliadangi UpazilaDist Thakurgaon. 4. Construction 1 nos-U-Drain size 0.625X0.600 at ch. 1.50mX1.50m RCC Box Culvert cg. 720m at on Baliapur to Amtola via Janta Saw Mill road Under Baliadangi UpazilaDist Thakurgaon.BALIADANGI</t>
  </si>
  <si>
    <t>Tanha Steel &amp; Himu plastic House,Raniganj, Sadar, Dinajpur.</t>
  </si>
  <si>
    <t>bashir_dinaj@yahoo.com</t>
  </si>
  <si>
    <t>1. Construction of Public Toilet at south side of Baliadangi Upazila pairshad 2. Construction of Public Toilet at Baliadangi katcha bazar 3. Construction of Public Toilet at Dangi bazar Under Baliadangi UpazilaDisThakurgaon. BALIADANGI</t>
  </si>
  <si>
    <t>M/S PULHAT INDUSTRIES,Pulhat, Upazila: Dinajpur Sadar, District: Dinajpur.</t>
  </si>
  <si>
    <t>pulhatindustries@gmail.com</t>
  </si>
  <si>
    <t>1. Construction of Toilet Block Type-1 Meal and Female at Near Kligonj Bazar 2. Construction of Toilet Block Type-1 Meal and Female at Near Haripur Kaebala Play Ground Under Haripur Upazila. Dist Thakurgaon HARIPUR</t>
  </si>
  <si>
    <t>Md. Delwar Hossain Dipu,Hazipara,Thakurgaon</t>
  </si>
  <si>
    <t>dipu.egp@gmail.com</t>
  </si>
  <si>
    <t>Construction of Toilet Block Typical Male and Female under Horipur Upazila Dist.Thakurgaon.HARIPUR</t>
  </si>
  <si>
    <t>M/S Mondol Traders</t>
  </si>
  <si>
    <t xml:space="preserve">Improvement of Nosibgonj GC to Jaborhat GC Road. Ch. 5000m to 6110 m Salvage amount Tk. 96091.00 Road ID No 194822009 [PIRGANJ]RDRIIP-2/W-UZR-050
</t>
  </si>
  <si>
    <t>26-11-2019</t>
  </si>
  <si>
    <t xml:space="preserve">MH-RI JV                          Bazar Para Thakurgaon </t>
  </si>
  <si>
    <t>mh.ri.jv.thakurgaon@gmail.com</t>
  </si>
  <si>
    <t>a) Akcha UP Offie-Cheradangi Bazar Road (ch 1000-1700m)b) Improvement of Chowdary Bazar –Thakurgaon Dist H/Q Road (ch 00-1565m)c) Improvment of Mohammedpur UP office-P Mohammedpur Hat Road (Ch.1590-3090m) RDRIIP-2/W-UNR-105</t>
  </si>
  <si>
    <t>24/12/2018</t>
  </si>
  <si>
    <t>Md. Murad Hossain, Bazarpara, Thakurgaon</t>
  </si>
  <si>
    <t>muradhossain.tkg@gmail.com</t>
  </si>
  <si>
    <t>M/S. Rafiqul Islam ,Uttar Balubari, Dinajpur</t>
  </si>
  <si>
    <t>rafiqul.dinsr@gmail.com,</t>
  </si>
  <si>
    <t>Md Younus &amp;Brothers (Pvt)Ltd.Panchlish.Chottogram</t>
  </si>
  <si>
    <t>a) Improvement of Saidpur UP-Danarhat Road (ch-3930-4558m) b) Improvement of Hajipur UP-Daulapur UP (Kalipukur FRB Road) (2600-3304m)RDRIIP-2/W-UNR-106</t>
  </si>
  <si>
    <t>22/11/2018</t>
  </si>
  <si>
    <t>A) Improvement  of Golim Bobur hat-Nilar hat Road (Ch. 2650-4150m)B) Improvement  of  Egaro Mile Shafiuddin Foundation- khokishakuri prodhanpara Road RDRIIP-2/W-VRA-149</t>
  </si>
  <si>
    <t>Hori Ram, GuduriBazar, Thakurgaon</t>
  </si>
  <si>
    <t>hariram.thakurgaon@gmail.com</t>
  </si>
  <si>
    <t>A) Improvement of Sashla Piala-Milanpur  Road ch. 00-1500mB) Improvement of Salandar Radio Centre pucca road-Alam Chowdhury Firm via Nazrul Member house Road at ch. 00-1500m ID. No. 194944223 Under Sadar Upazila, Dist:- Thakurgaon.RDRIIP-2/W-VRA-221</t>
  </si>
  <si>
    <t>Ram Babu Gudribazar Thakurgaon</t>
  </si>
  <si>
    <t>A Improvement of Birashi hat-Routhnogarh hat via Kulik River Road Ch 3000-3800m ID No. 194864072B Improvement of Ranisankail H/Q Bondar hat-Birashi hat Road at ch. 2400-3400m ID No. 194864029.Under Ranisankail Upazila Dist- Thakurgaon</t>
  </si>
  <si>
    <t>M/S Khan Enterprise, Satabgonj, Dinajpur.</t>
  </si>
  <si>
    <t>Improvement of Holdibari-Kathaldangi Road (Ch.1000-2510m) Improvement of Bohiti to Tajigaon via Tangaria BOP Road at  (Ch.2550-4740m) ID No-194514019 Under Haripur Upazila, District Thakurgaon, RDRIIP-2/W-VRA-277</t>
  </si>
  <si>
    <t>Md Khairul Kabir Rana SMC Road Guptopara Rangpur</t>
  </si>
  <si>
    <t>A) Improvement of Graveyeard R&amp;H - Sirazul Ghunti via Bongano volapara GPS Road Improvement of Kasipur Molani GPS Thamata -Chairman House  Road at ch. 00-450 ID. No. 194865181 Under Ranisankail Upazila, Dist: Thakurgaon.RDRIIP-2/W-VRB-104</t>
  </si>
  <si>
    <t>15/11/2018</t>
  </si>
  <si>
    <t>m/s monalisa,Rampura Dhaka</t>
  </si>
  <si>
    <t>A Improvement of Modddho Baliadangi Govt.Primary School Connecting Road at ch. 00-1100m School Code-102030802 B Improvement of Udaypur Govt.Primary School Connecting Road at ch. 3600-4800m School Code-10203030710 C Improvement of Bahazila Govt.Primary School Connecting Road at ch. 00-1200m School Code-10203031302 D Improvement of Moddho Goalkari Govt. Primary School Connecting Road at ch. 00-1200m School Code-10203080502 E Improvement of Duosuo Govt. Primary School Connecting Road at ch. 00-1200m School Code-10203050301 Under Baliadangi Upazila Dist- Thakurgaon,RDRIIP-2/W-SCH-10</t>
  </si>
  <si>
    <t>20/01/2019</t>
  </si>
  <si>
    <t>M Ehteshamul Haque,Zail Road ,Dinajpur</t>
  </si>
  <si>
    <t>A) Improvement of Nandanpur Govt Primary School Connecting Road. Improvement of Molik Pur Govt Primary School Connecting Road. School Code-10202070201(Ch. 7000-7700m) Under Pirganj Upozila, Thakurgaon.RDRIIP-2/W-SCH-21</t>
  </si>
  <si>
    <t>20/05/2019</t>
  </si>
  <si>
    <t>M H Corporation, Boda, Panchaghor</t>
  </si>
  <si>
    <t>A) Improvement of Lehemba  Govt Primary School Connecting RoadB) Improvement of Bhornia Govt Primary School Connecting Road. School Code-102040103(Ch. 1500-2500m) Under Ranishainkol Upozila, Thakurgaon.RDRIIP-2/W-SCH-31</t>
  </si>
  <si>
    <t>DC-JH JV, Thakurgaon</t>
  </si>
  <si>
    <t>dwanjamaljv@gmail.com</t>
  </si>
  <si>
    <t>Construction of 90.10m Long PC Girder Bridge over Tangonj River on RajagaonUP-Asannagor  Road at ch. 2500m ID. No. 194945104 Under Sadar Upazila, Dist: Thakurgaon.  RDRIIP-2/W-BRI-015</t>
  </si>
  <si>
    <t xml:space="preserve">Md. Jamal Hossain,North Circular Road, Thakurgaon. </t>
  </si>
  <si>
    <t>dewan_jamal@yahoo.com</t>
  </si>
  <si>
    <t>M/S. Dawn Corporation, Mugdha, Dhaka</t>
  </si>
  <si>
    <t>DC-JH (JV) North Cercular Road, Thakurgaon.</t>
  </si>
  <si>
    <t>Construction of 96.10m Long Pc Girder Bridge on Jabarhat Tamatha to Sadam ahal Hat Road Amsara Bridge at ch.1850m Road ID No 194824022 Under Pirganj Upazila, Dist. Thakurgaon.RDRIIP-2/W-BRI-023</t>
  </si>
  <si>
    <t>12.08.2021</t>
  </si>
  <si>
    <t>Ram Babu Gudribazar, Thakurgaon.</t>
  </si>
  <si>
    <t>Construction of 32.00 m Long PC Girder Bridge over Tangonj River on Begungaon Madrasha to Maslandapur Road Begungaon Munsipara Bridge  at ch.650m. Road ID No 194824011  Upazila, PirganjDist: Thakurgaon. RDRIIP-2/W-BRI-021</t>
  </si>
  <si>
    <t>Construction of 81.00m Long PC Girder Bridge over Amandhaman River on Nagarvita - Kanchir hat via chochpara Road at ch. 3200m ID. No. 194085069 Under Baliadangi Upazila, Dist: Thakurgaon.RDRIIP-2/W-BRI-005</t>
  </si>
  <si>
    <t>Construction of  70.00m Long PC Girder Bridge at Tirnai River on Baliadangi - Dhirgonj GC via Badambarihat Road at ch. 1040m. ID No-194082006.RDRIIP-2/W-BRI-008</t>
  </si>
  <si>
    <t>Ram Babu, Guduribazat, Thakurgaon</t>
  </si>
  <si>
    <t>Construction of 51.00m Long RCC Girder Bridge Over Nitoldoba khal on Nitoldoba Uttarpara Road at ch 450m Road ID No. 194085056 under Baliadangi Upazila Dist-ThakurgaonRDRIIP-2/W-BRI-018</t>
  </si>
  <si>
    <t xml:space="preserve">Construction of 75.00m Long RCC Girder Bridge Over Tirnai river Khalipur Pukurpara—Charol Patilabhasha Road at ch. 850m Road ID No.194085131. RDRIIP-2/W-BRI-019 </t>
  </si>
  <si>
    <t xml:space="preserve"> Construction of 46.00m Long RCC Girder Bridge on Jaunia-Shahabajpur Pachimpara via shahabajpur G.P.S Road at ch 400m ID No. 194085039. RDRIIP-2/W-BRI-020</t>
  </si>
  <si>
    <t>M/S Jewel Electronics,Main Road, Naogaon</t>
  </si>
  <si>
    <t>Construction of 39.00m Long RCC Girder Bridge over Haripur H/Q to Dhirganj GC Road at Ch.3364m under Upazila Haripur District Thakurgaon Road ID No 194942002 HARIPUR</t>
  </si>
  <si>
    <t>26/01/2019</t>
  </si>
  <si>
    <t>Construction of 42.00m Long Girder Bridge over Dhalor hat to Akhanagar UP Road at Ch 730m under Upazila sadar District. Thakurgaon Road ID No 194943005 SADAR,FDR/Tha/18-19/UZR/BW-07</t>
  </si>
  <si>
    <t>Construction of 46.00m Long RCC Girder Bridge over Haripur H/Q to Dhirganj GC Road Ch. 4782m under Upazila Haripur District Thakurgaon. Road ID No 194512002 HARIPUR,FDR/Tha/18-19/UZR/BW-09</t>
  </si>
  <si>
    <t>Construction of 48.00m RCC Girder Bridge on Lahiri G.C to Kalmegh G.C via Dhogachi hat Road Ch. 1278m under Upazilla Baliadangi District Thakurgaon Road ID No 194082009 BALIADANGI</t>
  </si>
  <si>
    <t>M/S A.M TRADERS,Tetulia, Dist: Panchagarh</t>
  </si>
  <si>
    <t>amtraderspan@gmail.com</t>
  </si>
  <si>
    <t>Construction Of a 1.5m X 1.5m RCC Box Culvert at Ch 1118m b 2 X 3.00m X 2.00m RCC Box Culvert at Ch 1660m c 2 X 3.00m X 2.00m RCC Box Culvert at Ch 1800m d 2 X 3.00m X 2.00m RCC Box Culvert at Ch 3450m e 2 X 3.00m X 2.00m RCC Box Culvert at Ch 5062m f 2.00m X 1.50m RCC RCC Box Culvert at Ch 3200m g 3.00m X 2.00m RCC Box Culvert at Ch 3500mon Bhomradaha UP to Bangrahat Road Under Upazila Pirganj District Thakurgaon. Road Id No 194823019,FDR/Tha/19-20/UZR/CW-12</t>
  </si>
  <si>
    <t>AHM Sadequl Islam &amp; Nazir Hossain JV,Thakurgaon Sadar, Thakurgaon</t>
  </si>
  <si>
    <t>sadqulislam.nazirhossain.jv@gmail.com</t>
  </si>
  <si>
    <t>Rehabilitation of 60.00m RCC Girder Bridge over Kamarpukur R&amp;H- Jadurani GC Road at ch. 1000m under Upazila Haripur District Thakurgaon. Road No 194512001,FDR/Tha/18-19/BW-05</t>
  </si>
  <si>
    <t>A. H. M. Sadequl Islam, Asrampara (Munshipara), Thakurgaon.</t>
  </si>
  <si>
    <t>ahmsadequlislam@gmail.com</t>
  </si>
  <si>
    <t>MD. NAZIR HOSSAIN, NORTH BALUBARI H/N-666 SADAR, DINAJPUR</t>
  </si>
  <si>
    <t>nahalnila@gmail.com</t>
  </si>
  <si>
    <t>Construction of 20.00m Long RCC Girder Bridge over Haripur Bottoli R&amp;H Road to Kathaldangi G.C Road at Ch.7265m Under Upazila Haripur District. Thakurgaon Road ID No 194512003 HARIPUR</t>
  </si>
  <si>
    <t>Md.Mejanur Rahman,Bhotergati Jhenaidah</t>
  </si>
  <si>
    <t>01. Improvement of Baliadangi to Lahiri GC Road at Ch. 00m to 7063m under Baliadangi Upazila Road ID 194082001 and 02. . Improvement of Charol UP office Lahiri GC to Dogachi hat via Patilabhasha Road at Chainage 00m to 8365m Under Baliadangi Upazila Dist Thakurgaon. Road ID 194083011 Total Cost of salvage Materials Tk. 891427.00</t>
  </si>
  <si>
    <t xml:space="preserve">  M/S. Shikder Construction &amp; BuildersBKSP, Ashulia Savar, Dhaka</t>
  </si>
  <si>
    <t>scbtanim@gmail.com</t>
  </si>
  <si>
    <t>Construction of Two 2 Storied Rural Marker With 04 Storied Foundation in Zadurani Hat. Under Haripur Upazila District Thakurgaon</t>
  </si>
  <si>
    <t xml:space="preserve">  M/S. Shikder Construction &amp; Builders,BKSP, Ashulia Savar, Dhaka</t>
  </si>
  <si>
    <t>Construction of Two 2 Storied Rural Marker With 04 Storied Foundation in Ramnath Hat. Under Sadar Upazila District Thakurgaon</t>
  </si>
  <si>
    <t>Improvement of Jadurani GC to Dangipara UP Office Road at Ch.00 m to 4280 m under Haripur Upazila Road ID 194513004 Dist . Thakurgaon [HARIPUR]</t>
  </si>
  <si>
    <t>M/S. Chaya Traders, Uttar Goshaipur, Sadar, Dinajpur.</t>
  </si>
  <si>
    <t>salam1964.dinaj@gmail.com</t>
  </si>
  <si>
    <t>(a) Improvement of Rasulpur to Shibganj Road.Ch.2700 to 4700m.R.ID.194945028 ( b) Construction of 01nosx3.00 mx2.00m RCC Box Culvert at Ch.3311m on the same road (c) Construction of 01nosx2.00mx1.50m RCC Box Culvert at Ch.4374m on the same road (d) Construction of 04nos 0.625mx0.600m U Drain Culvert at Ch.3628m 3728m 4452m &amp; 4600m on the same road Under Dadar Upazila District Thakurgaon [SADAR]</t>
  </si>
  <si>
    <t>RK ENTERPRISE, Hazipara, Thakurgaon</t>
  </si>
  <si>
    <t>karimatkg1992@gmail.com</t>
  </si>
  <si>
    <t>Improvement of Dharmogarh UP to West Bangaon hat via Laxmirhat Road.Ch.4370 to 5070m R.ID.194863005 Under Ranisankail Upazila DisThakurgaon. RAINSHANKIL</t>
  </si>
  <si>
    <t>Rashed Parvez, Kasba, Upazila: Sadar, District: Dinajpur.</t>
  </si>
  <si>
    <t>rashedparvez3@gmail.com</t>
  </si>
  <si>
    <t>(a) Improvement of Taltoli to Sutapir Madhupur Road .Ch.00 to 960m R.ID194945009 b Construction of 05 nos 0.625mx0.600m U Drain Culvert at Ch.29m 260m 415m 816m &amp; 933m on the same road under Sadar upazila District Thakurgaon [SADAR]</t>
  </si>
  <si>
    <t>MASUD KARIM SIDDIQUE, Telipara, Tetulia, Panchagarh</t>
  </si>
  <si>
    <t>mdmasudkarimsiddique@gmail.com</t>
  </si>
  <si>
    <t>Improvement of Sengaon UP Office to Jabarhat GC via Nashibgaoj GC Bolalhat Tamlaidighi Road Ch. 4300 to 4800 m Road ID No 194823015 under Pirganj Upazilla Dist. Thakurgaon PIRGANJ</t>
  </si>
  <si>
    <t>M/S PULHAT INDUSTRIES, Pulhat, Upazila: Dinajpur Sadar, District: Dinajpur.</t>
  </si>
  <si>
    <t xml:space="preserve">a Improvement of Amguon Chowrasta More to Madhobpur Sankor Ray Road Ch. 3000 to 3500m Road ID No 194865152b Construction of 03 nos 0.625mx0.600m U-Drain Culvert at Ch. 3050m 3250m 3350m on the same Road under Ranisankail Upazilla Dist.Thakurgaon RNISANKAIL </t>
  </si>
  <si>
    <t>AL IKHONE BREAD &amp; BISCUIT FACTORY, Gobindanagar,Thakurgaon Road</t>
  </si>
  <si>
    <t>ali.hosen.tkg@gmail.com</t>
  </si>
  <si>
    <t>Improvement of Foringadighi bottoli UZR to Sindurna UZR via Shalbari boro Mosque RoadBoro Mosque Road Ch. 00 to 500m Road ID No 194865175 under Ranisankail upazila Dist. Thakurgaon RANISANKAIL</t>
  </si>
  <si>
    <t>Bagerhat</t>
  </si>
  <si>
    <t>M/S Sohel Construction, Pourashava Road, Bagerhat.</t>
  </si>
  <si>
    <t>mssohelconst@yahoo.com</t>
  </si>
  <si>
    <t>Improvement of Khagra Ghat Primary School-Sarkardanga BWDB road by BC from Ch. 00m-1000m under sadar upazila dist Bagerhat. Road id-201084053</t>
  </si>
  <si>
    <t>IRIDP-2/ BGT/ DW-44</t>
  </si>
  <si>
    <t xml:space="preserve">a) Improvement of Mollahat Patgati Road-Modumoti River Road Via Monzur Molla House By BC from Ch. 00m-1000m. (Road ID No. 201564088)b) Improvement of Baroghat-Nasukhali Road By BC from Ch. 1000m-2000m. Salvage Cost 3,00,080.00 (Road ID No. 201564012) under Mollahat Upazila, Bagerhat.
</t>
  </si>
  <si>
    <t>KBS-RIDP/BAG/VR-50.2/18</t>
  </si>
  <si>
    <t>19-06-2020, Ext. 25-01-21</t>
  </si>
  <si>
    <t xml:space="preserve">M/S Sohel Enteripse 
Rampal, Bagerhat. </t>
  </si>
  <si>
    <t>sohelenterprise69@yahoo.com</t>
  </si>
  <si>
    <t>Rehabilitation of Amtala Bazar-Pabantala Bazar Road from Ch. 00m-2555m (Road ID No. 201734068) in Baintola Union under Rampal Upazila, Bagerhat.</t>
  </si>
  <si>
    <t>LGED/Bag/VRRP/OL/19-20/W-628</t>
  </si>
  <si>
    <t>M/S Shovo Enterprise, Nagerbazar, Bagerhat.</t>
  </si>
  <si>
    <t>mdnazrulislamnilu@gmail.com</t>
  </si>
  <si>
    <r>
      <t xml:space="preserve">201083019-Improvement of Bishnapur UP-Kandapara GC Road by BC at Ch. 00m-1600m Road ID No-201083019 Salvage Amount Tk. 464006.00 </t>
    </r>
    <r>
      <rPr>
        <sz val="11"/>
        <rFont val="Arial"/>
        <family val="2"/>
      </rPr>
      <t>under Bagerhat Sadar upazila</t>
    </r>
  </si>
  <si>
    <t>KDRIDP/Bager/W-107/2018-19</t>
  </si>
  <si>
    <t>03-08-2020</t>
  </si>
  <si>
    <r>
      <t xml:space="preserve">201735195-Development of Banga-Gilatola GC-Sorder Bari More-Hospital link Road Ch00-570m under Rampal Upazila District-Bagerhat Road ID No201735195 Salvage amount Tk.164834fixed </t>
    </r>
    <r>
      <rPr>
        <sz val="11"/>
        <rFont val="Arial"/>
        <family val="2"/>
      </rPr>
      <t>Under Rampal upazila.</t>
    </r>
  </si>
  <si>
    <t>KDRIDP/Bager/W-59/2017-18</t>
  </si>
  <si>
    <r>
      <t xml:space="preserve">Digraj Kheyaghat </t>
    </r>
    <r>
      <rPr>
        <sz val="11"/>
        <rFont val="Arial"/>
        <family val="2"/>
      </rPr>
      <t>Under Mongla upazila.</t>
    </r>
  </si>
  <si>
    <t>KDRIDP/Bager/G-05/2017-18</t>
  </si>
  <si>
    <t>Improvement of Patilakhali-Nataikhali Road by BC at Ch. 00m-1290m (Road ID No : 201084018) Salvage Amount Tk. 2,74,484.00 under Sadar Upazila, District : Bagerhat</t>
  </si>
  <si>
    <t>KBS-RIDP/BAGER/VR-41/19</t>
  </si>
  <si>
    <t>(a) Improvement of Kandapara GC (Parnowapara)-Betkhali Bazar-Taleswar Bazar Road by BC at Ch. 1100m-1785m &amp; 3535m-3850m (Road ID No : 201084019) Salvage Amount Tk. 19,32,187.00 (b) Improvement of Benegati (Old Gotapara UP)-Bhatshala Ferryghat Road by BC at Ch. 00m-1000m (Road ID No : 201084035) Salvage Amount Tk. 7,84,486.00 under Sadar Upazila, District : Bagerhat</t>
  </si>
  <si>
    <t>KBS-RIDP/BAGER/VR-41.1/19</t>
  </si>
  <si>
    <t>Improvement of Gona bridge(RHD)-Rampal H/O (Nalbunia) Road By BC from Ch. 3710m-5170m with 1no Box Culvert &amp; 1no Drain Culvert. Salvage Cost 17,54,619.00 (Road ID No. 201733004) under Rampal Upazila, Bagerhat.</t>
  </si>
  <si>
    <t>KBS-RIDP/BAGER/UNR-15/18</t>
  </si>
  <si>
    <t xml:space="preserve">b) Improvement of Banastali Shikdarpara Pry.School Road By BC from Ch. 00m-2014m. Salvage Cost 16,41,798.00 (Road ID No. 201735007) under Rampal Upazila, Bagerhat.
</t>
  </si>
  <si>
    <t>KBS-RIDP/BAGER/VR-65/18</t>
  </si>
  <si>
    <t>17-06-2020, Ext. 08-02-21</t>
  </si>
  <si>
    <t>a) Improvement of Gonabelai (Narion Shop)-Gazikhali GPS Road By BC from Ch. 00m-2335m with 3nos Box Culvert &amp; 2nos Drain Culvert. Salvage Cost 7,64,365.00 (Road ID No. 201734064).
c) Improvement of Rajnagor UP via Rajnagor Junior High School-Chalkgona Kheyaghat Road By BC from Ch. 2254m-2710m. Salvage Cost 10,14,358.00 (Road ID No. 201734037) under Rampal Upazila, Bagerhat.</t>
  </si>
  <si>
    <t>KBS-RIDP/BAGER/VR-66/18</t>
  </si>
  <si>
    <t>03-07-2020, Ext. 07-02-21</t>
  </si>
  <si>
    <t>(a) Improvement of East Chipa Baroikhali near Chairman Bazar-Care Bazar Road by BC at Ch. 00m-500m (Road ID No-201604129) Salvage Amount Tk.81,137.00
(b) Improvement of Baniakhali Morrelgonj GC road near Gabtola Cyclone Shelter-Badurtola Road by BC at Ch. 00m-1000m (Road ID No-201604123) Salvage Amount Tk. 22,70,244.00 under Morrelgonj Upazila, District : Bagerhat</t>
  </si>
  <si>
    <t>KBS-RIDP/BAGER/VR-47.1/19</t>
  </si>
  <si>
    <t>(a) Improvement of Zabbererhat of Rayenda Baniakhali road-Zimtala via Mukul GPS Road by BC at Ch. 00m-1000m (Road ID No-201774052) Salvage Amount Tk. 1,82,239.00
(b) Improvement of Motherpar Akondpara Dakhil Madrasa-Varanirpar Cyclone shelter Road by BC at Ch. 00m-500m (Road ID No-201775014) Salvage Amount Tk. 1,32,685.00
(c) Improvement of Bandhaghata (Houladerbari)-Markaj mosjidghat via Fish center Road by BC at Ch. 00m-500m (Road ID No-201774058) under Sharankhola Upazila, District : Bagerhat</t>
  </si>
  <si>
    <t>KBS-RIDP/BAGER/VR-52/19</t>
  </si>
  <si>
    <t>SAHID ENTERPRISE (PVT.) LTD, Plot No.649, Mujgunni Mahasarak R/A, Boyra, Khulna-9000</t>
  </si>
  <si>
    <t>sahidenterprisepvtlimited@gmail.com</t>
  </si>
  <si>
    <t>Improvement of Kodalia H/O Lutfor Kaji-H/O Mojibr Shek Road Via Monzur Molla House By BC from Ch. 00m-1500m. (Road ID No. 201564110) under Mollahat Upazila, Bagerhat.</t>
  </si>
  <si>
    <t>KBS-RIDP/BAG/VR-51.2/18-19</t>
  </si>
  <si>
    <t>18-06-2020, Ext. 30-08-20</t>
  </si>
  <si>
    <t>M/s Amirun Enterprise, Kazdia Bazar, Rupsha, Khulna</t>
  </si>
  <si>
    <t>ziaurrahman792@yahoo.com</t>
  </si>
  <si>
    <t>Improvement of Bohjpatiya Bazar under Rampal Upazila Bagerhat.</t>
  </si>
  <si>
    <t>KBS-RIDP/BAGER /Market-5/19-20</t>
  </si>
  <si>
    <r>
      <t>Construction of Drain at (a) Upazila Parishad-Gushiakhali Channel (Length - 544m),(b) Rampal Bazar-Agriculture Office (Length - 280m),
(c) Shoybal Quarter-Upazila Parishad (Length - 237m) &amp; (d) Hazi Enait Ullah Madrasa-Somota Dormatory (Length - 40m)</t>
    </r>
    <r>
      <rPr>
        <b/>
        <sz val="12"/>
        <rFont val="Arial Narrow"/>
        <family val="2"/>
      </rPr>
      <t xml:space="preserve"> under Rampal Upazila, Bagerhat</t>
    </r>
  </si>
  <si>
    <t>UTMIDP-RAMP/BAGE/WD-19</t>
  </si>
  <si>
    <t>1 Minor maintenance of 9.0m long RCC Box Culvert on Bhaga-Rampal road at chainage 2202m road Id 201732016 under rampal Upazila.2 Minor maintenance of 24.6m long RCC Box Culvert on Chitalmari-Saildah RHD Road at Chainage 2841m road Id 201142004 under Chitalmari Upazila.3 Minor maintenance of 17.8m long RCC Box Culvert on Nalua-Saildah Bazar RHD Road at Chainage 7772m road id 201142009 under Chitalmari Upazila.</t>
  </si>
  <si>
    <t>SupRB/Bager/Maint/19-20/W-56</t>
  </si>
  <si>
    <t>Ms. Metu Enterprise, Paikpara K Dapara, Bagerhat.</t>
  </si>
  <si>
    <t>msmetuenterprise6@gmail.com</t>
  </si>
  <si>
    <r>
      <t xml:space="preserve">Maintenance of Daspara Road at ch. 00 m - 963 m (Road ID No. 201385044) </t>
    </r>
    <r>
      <rPr>
        <b/>
        <sz val="9"/>
        <rFont val="Arial Narrow"/>
        <family val="2"/>
      </rPr>
      <t>Under Kachua Upazila Dist. Bagerhat.</t>
    </r>
  </si>
  <si>
    <t xml:space="preserve">487946
</t>
  </si>
  <si>
    <t>KBS-RIDP/BAG/M-130/18-19</t>
  </si>
  <si>
    <t xml:space="preserve">M/S Al-Mamun Enterprise LTD Most Henara Begum Sador Road West0719 Barguna </t>
  </si>
  <si>
    <t>Improvement of Pollerhat GC-Chingrakhali UP-Zianagar RHD (Morel Part) from Ch. 00m-4150m. Salvage Cost 1,02,60,995.00 (Road ID No. 201602006). under Morrelgonj Upazila, Bagerhat. (3rd Call)</t>
  </si>
  <si>
    <t>KBS-RIDP/BAGER/UZR-11/19</t>
  </si>
  <si>
    <r>
      <t xml:space="preserve">201732014-Improvement of Babur bari-Bujbunia Road by BC at Ch. 2654m-5580m. Salvage Amount Tk. 24,79,651.00 </t>
    </r>
    <r>
      <rPr>
        <sz val="11"/>
        <rFont val="Arial"/>
        <family val="2"/>
      </rPr>
      <t>under Rampal upazila</t>
    </r>
  </si>
  <si>
    <t>KDRIDP/Bager/W-109/2018-19</t>
  </si>
  <si>
    <t xml:space="preserve">11-10-2020, Ext. 25.12.20 </t>
  </si>
  <si>
    <t xml:space="preserve">a) Improvement of Monga Chaterhat GCCR at Tatibunia-Mithakhali Bazar Road By BC from Ch. 00m-1000m. Salvage Cost 10,52,889.00 (Road ID No. 201584019).b) Improvement of Dhalir Khando more - Goyalir met Road By BC from Ch. 00m-1275m. Salvage Cost 8,08,872.00 (Road ID No. 201584099) c) Improvement of Khanjahan Ali Hat-Sahebermet Road By BC from Ch. 00m1000m. Salvage Cost 10,58,372.00 (Road ID No. 201584111) under Mongla Upazila, Bagerhat.
</t>
  </si>
  <si>
    <t>KBS-RIDP/BAGER/VR-55.2/18</t>
  </si>
  <si>
    <t>(a) Improvement of Baniakhali Morrelgonj GC Road near Kathaltola Jame Mosque-Gabtola Kheyaghat via Monowar Dhali bari Road by BC at Ch. 00m-2072m (Road ID No-201605083) Salvage Amount Tk. 38,70,191.00
(b) Improvement of Morrelgonj Health Complex-Chowkiderhat via Badnivanga High School Road by BC at Ch. 00m-1000m (Road ID No-201604076) Salvage Amount Tk. 24,69,076.00 under Morrelgonj Upazila, District : Bagerhat</t>
  </si>
  <si>
    <t>KBS-RIDP/BAGER/VR-46.1/19</t>
  </si>
  <si>
    <t>21-10-2020, Ext. 02-01-21</t>
  </si>
  <si>
    <t>M/S Tanim Enterprise, Nolda, Fakirhat, Bagerhat</t>
  </si>
  <si>
    <t>mstamimenterprise81@gmail.com</t>
  </si>
  <si>
    <t>Improvement of Gonabelai Bazar under Rampal Upazila Bagerhat.</t>
  </si>
  <si>
    <t>KBS-RIDP/BAGER /Market-1/19-20</t>
  </si>
  <si>
    <t>M/S Talukder Enterprise, Alia Madrasa Road, Bagerhat</t>
  </si>
  <si>
    <t>mstalukdarenterprise27@gmail.com</t>
  </si>
  <si>
    <r>
      <t xml:space="preserve">Improvement of Vhoroshapur - Khiristanpara Road Ch. 00m - 600m (Road ID No. - 201735002) Salvage Cost - Tk. 522736.00 </t>
    </r>
    <r>
      <rPr>
        <b/>
        <sz val="9"/>
        <rFont val="Arial Narrow"/>
        <family val="2"/>
      </rPr>
      <t>Under Rampal Upazila Dist - Bagerhat.</t>
    </r>
  </si>
  <si>
    <t xml:space="preserve">487948
</t>
  </si>
  <si>
    <t>KBS-RIDP/BAG/HBB-33/18-19</t>
  </si>
  <si>
    <t>Improvement of Boro Kathali Bazar under Rampal Upazila Bagerhat.</t>
  </si>
  <si>
    <t>KBS-RIDP/BAGER /Market-4/19-20</t>
  </si>
  <si>
    <t>M/S Raju Enterprise      NagerBazer      Bagerhat</t>
  </si>
  <si>
    <t>msrajuenterprise@yahoo.com</t>
  </si>
  <si>
    <t>a) Construction of Union Land Office at Kachua Sadar union
b) Rarhipara union under Kachua Upazila Bagerhat District.</t>
  </si>
  <si>
    <t>TULO/BGT/W-05</t>
  </si>
  <si>
    <r>
      <t xml:space="preserve"> 201602002-Improvement of Chingrakhali GC - Daibanghati GC Road By BC from Ch. 00m - 800m Salvage Cost 1549546.00</t>
    </r>
    <r>
      <rPr>
        <sz val="11"/>
        <rFont val="Arial"/>
        <family val="2"/>
      </rPr>
      <t xml:space="preserve"> under Morrelgonj Upazila.</t>
    </r>
  </si>
  <si>
    <t>KDRIDP/Bager/W-124/2019-20.</t>
  </si>
  <si>
    <t>M/S Prince &amp; Co. Nalcity, Jhallakathi.</t>
  </si>
  <si>
    <t>msprincenco@gmail.com</t>
  </si>
  <si>
    <r>
      <t xml:space="preserve">201734018-Improvement of Kismat Kumlai-Saguna road Ch00-2080m by BC. Salvage amount Tk.2388545.00Fixed </t>
    </r>
    <r>
      <rPr>
        <sz val="11"/>
        <rFont val="Arial"/>
        <family val="2"/>
      </rPr>
      <t>Under Rampal upazila.</t>
    </r>
  </si>
  <si>
    <t>KDRIDP/Bager/W-45/2017-18</t>
  </si>
  <si>
    <r>
      <t xml:space="preserve">201732015-Improvement of Tatulia Bridge - Kadirkhola road Ch1175-2904m by BC. Salvage amount Tk.1486339.00 Fixed </t>
    </r>
    <r>
      <rPr>
        <sz val="11"/>
        <rFont val="Arial"/>
        <family val="2"/>
      </rPr>
      <t>under Rampal upazila</t>
    </r>
  </si>
  <si>
    <t>KDRIDP/Bager/W-44/2017-18</t>
  </si>
  <si>
    <t>03-08-2019    Ext. 30.12.20</t>
  </si>
  <si>
    <t>M/S Polli Stors, Town kalikapur, Patuakhali</t>
  </si>
  <si>
    <r>
      <t xml:space="preserve">201605004-Development of Kalikabari- Guabaria Road. Ch 220 - 2776 m </t>
    </r>
    <r>
      <rPr>
        <sz val="11"/>
        <rFont val="Arial"/>
        <family val="2"/>
      </rPr>
      <t>under Morrelgonj upazila</t>
    </r>
  </si>
  <si>
    <t>KDRIDP/Bager/W-09/2016-17</t>
  </si>
  <si>
    <t>31-05-2019 Ext. 28-02-2020</t>
  </si>
  <si>
    <r>
      <t xml:space="preserve">201603015-Improvement of Jewdhara UP office -Joybangla bazar Ekramkhali Baytun Akram Hazi Bari Mosque road. Ch: 00-2169m </t>
    </r>
    <r>
      <rPr>
        <sz val="11"/>
        <rFont val="Arial"/>
        <family val="2"/>
      </rPr>
      <t>under Morrelgonj upazila</t>
    </r>
  </si>
  <si>
    <t>KDRIDP/Bager/W-56/2017-18</t>
  </si>
  <si>
    <t>M/S Niloy Enterprise, 19 South Tootpara 2no cross road, Khulna</t>
  </si>
  <si>
    <t>msniloyenterprise15@gmail.com</t>
  </si>
  <si>
    <r>
      <t xml:space="preserve">201733006-Improvement of Rampa-Bashtoli UP Road Ch.1890m-3695m. Under Rampal Upazila Bagerhat. Road ID No. 201733006 Salvage cost Tk. 2,87,317.00 </t>
    </r>
    <r>
      <rPr>
        <sz val="11"/>
        <rFont val="Arial"/>
        <family val="2"/>
      </rPr>
      <t>under Rampal upazila</t>
    </r>
  </si>
  <si>
    <t>KDRIDP/Bager/W-104/2017-18</t>
  </si>
  <si>
    <t xml:space="preserve">20-05-2020, Ext. 28-01-21 </t>
  </si>
  <si>
    <t>M/S Munna Enterprise, Chitalmari, Bagerhat.</t>
  </si>
  <si>
    <t>ms.munnaenterprise@yahoo.com</t>
  </si>
  <si>
    <t>Improvement of Badokhali Minor School-Madrasha Road By BC from Ch. 00m-820m. Salvage Cost 2,58,104.00 (Road ID No. 201085277) under Sadar Upazila, Bagerhat.</t>
  </si>
  <si>
    <t>KBS-RIDP/ BAGER/VR-43.4/19</t>
  </si>
  <si>
    <t>Improvement of Khalshe Anjumantola-Khulna Bagerhat Old Road By BC from Ch. 00m-600m. Salvage Cost 56,857.00 (Road ID No. 201085284) under Sadar Upazila, Bagerhat</t>
  </si>
  <si>
    <t>KBS-RIDP/ BAGER/VR-43.5/19</t>
  </si>
  <si>
    <t>M/S Monowara Construction, Gazalia, Kachua, Bagerhat</t>
  </si>
  <si>
    <t>msmonowara76@gmail.com</t>
  </si>
  <si>
    <t>Improvement of Gotapara pry school Road By BC from Ch. 00m-1854m. Salvage Cost 14,06,511.00 (Road ID No. 201085169) under Sadar Upazila, Bagerhat.</t>
  </si>
  <si>
    <t>KBS-RIDP/ BAGER/VR-43.3/19</t>
  </si>
  <si>
    <t>Re-habilitatiton of Chaterhat GC-Sonailtala UP Road from Ch. 00m-1193m Road ID 201583004. Under Mongla Upazila District Bagerhat.</t>
  </si>
  <si>
    <t>W-12</t>
  </si>
  <si>
    <t>M/S Habib Enterprise, Bagerhat</t>
  </si>
  <si>
    <t>mshabibenterprise@yahoo.com</t>
  </si>
  <si>
    <r>
      <t xml:space="preserve">201085010-Improvement of Doritaluk Rd-Bagmara Road by BC at Ch. 950m-1702m. Salvage Amount Tk. 16,51,331.00 </t>
    </r>
    <r>
      <rPr>
        <sz val="11"/>
        <rFont val="Arial"/>
        <family val="2"/>
      </rPr>
      <t>under Bagerhat Sadar upazila201084067-Improvement of Chapatola (H/O Amin)-Jattrapur govt. pri. School Road by BC at Ch. 1000m-1410m. Salvage Amount Tk. 2,70,137.00 under Bagerhat Sadar upazila 201084024-Improvement of Zindapir mazar-Khanjahan Ali mazar with link of nine gambuj mosque Road by BC at Ch. 1384m-2080m. Salvage Amount Tk. 8,28,643.00 Bagerhat Sadar upazila</t>
    </r>
  </si>
  <si>
    <t>KDRIDP/Bager/W-106/2018-19</t>
  </si>
  <si>
    <t>M/S Mijan Enterprise, Fakirhat, Bagerhat.</t>
  </si>
  <si>
    <t>kazimirajuli@gmail.com</t>
  </si>
  <si>
    <r>
      <t xml:space="preserve">201732007-Improvement of Bhaga RHD-Kapasdanga-Kaigardashkati-Chalnahat GC (Rampal portion) Road by BC at Ch. 12500m-13100m </t>
    </r>
    <r>
      <rPr>
        <sz val="11"/>
        <rFont val="Arial"/>
        <family val="2"/>
      </rPr>
      <t>under Rampal upazila</t>
    </r>
  </si>
  <si>
    <t>KDRIDP/Bager/W-111/2018-19</t>
  </si>
  <si>
    <t>M/s Maa Enterprise, Harinkhana ,P.C College Road Bagerhat.</t>
  </si>
  <si>
    <t>msmaaenterprise2017@gmail.com</t>
  </si>
  <si>
    <t>Improvement of Ranjitpur-Sonatuni Road By BC from Ch. 00m-815m. Salvage Cost 589952.00 Road ID No. 201085031. under Sadar Upazila Bagerhat.</t>
  </si>
  <si>
    <t>KBS-RIDP/ BAGER/VR-43.1/19</t>
  </si>
  <si>
    <t>Improvement of Rahimabad School-Chapatola GPS Road By BC from Ch. 00m-1358m. Salvage Cost 5.57.378.00 (Road ID No. 201084068) under Sadar Upazila, Bagerhat.</t>
  </si>
  <si>
    <t>KBS-RIDP/ BAGER/VR-40.1/18</t>
  </si>
  <si>
    <t>M/S kamrul &amp; Brothers
253,Mahampara Gopalgonj</t>
  </si>
  <si>
    <r>
      <t>Improvement of Road at Chitalmari Hasina Begum High School-Badsha Market Road (Both Side) by RCC Drain</t>
    </r>
    <r>
      <rPr>
        <b/>
        <sz val="12"/>
        <rFont val="Arial Narrow"/>
        <family val="2"/>
      </rPr>
      <t xml:space="preserve"> under Chitalmari Upazila, Bagerhat.</t>
    </r>
  </si>
  <si>
    <t>UTMIDP-CHIT/BAGE/WD-38</t>
  </si>
  <si>
    <t>M/S Bebakanandho Enterprise, Chitalmari, Bagerhat</t>
  </si>
  <si>
    <t>tusharkantigh@gmail.com</t>
  </si>
  <si>
    <t>Improvement of Uttar Amragachia Khalifabari Jam-e-Mosque under Khontakata Union at Sharankhola Upazila Bagerhat Latitude22.53333 Longitude90.350</t>
  </si>
  <si>
    <t>GSIDP/BGT/SDW-104</t>
  </si>
  <si>
    <t>Improvement of Barashaia Jam-e-Mosque under Borobaria Union at Chitalmari Upazila, Bagerhat (Latitude:22.78, Longitude:89.81)</t>
  </si>
  <si>
    <t>GSIDP/BGT/DW-121</t>
  </si>
  <si>
    <t xml:space="preserve">M/S Abid Enterprise, Sharankhola, Bagerhat </t>
  </si>
  <si>
    <t>msabidenterprise16@gmail.com</t>
  </si>
  <si>
    <r>
      <t xml:space="preserve">201584071 - Improvement of Sonailtola UP Office - Bokultola by BC Ch:620-1276m,Salvage Tk.4,34,286/- </t>
    </r>
    <r>
      <rPr>
        <sz val="11"/>
        <rFont val="Arial"/>
        <family val="2"/>
      </rPr>
      <t>under Mongla upazila</t>
    </r>
  </si>
  <si>
    <t>KDRIDP/Bager/W-120/2019-20</t>
  </si>
  <si>
    <t>Improvement of Paschimkhontakata JBK GPS-Nalbunia Baniakhali Road By BC from Ch.00m-500m Salvage Cost 1,52,118.00 (Road ID No. 201775096) under Sharankhola Upazila, Bagerhat.</t>
  </si>
  <si>
    <t>KBS-RIDP/BAGER/VR-52.1/18</t>
  </si>
  <si>
    <t>48,59,476.100</t>
  </si>
  <si>
    <t>M/S Ahasan Traders, Boulpur, Morrelgonj, Bagerhat</t>
  </si>
  <si>
    <t>ahsantraders1984@gmail.com</t>
  </si>
  <si>
    <t>Improvement of Brammanrakdia Babul mollah house-Kuddus mollah house Road By BC from Ch. 00m-1155m. Salvage Cost 4,21,584.00 (Road ID No. 201344094) under Fakirhat Upazila, Bagerhat.</t>
  </si>
  <si>
    <t>KBS-RIDP/BAGER/VR-37.1/18</t>
  </si>
  <si>
    <t>M/S Anika &amp; Anisha Enterprise, Pro. Md. Mizanur Rahman, Boyra, Daspara Road, Khulna.</t>
  </si>
  <si>
    <t>anikaanishaenterprise@gmail.com</t>
  </si>
  <si>
    <t>Improvement of Badurtola Dakhil Madrasha-Badurtola GPS Road By HBB from Ch. 1170m-2620m. Salvage Cost 3,10,061.00 (Road ID No. 201605084) under Morrelgonj Upazila, Bagerhat</t>
  </si>
  <si>
    <t>KBS-RIDP/BAGER/HBB-26/19</t>
  </si>
  <si>
    <t>Improvement of Ambaria Road (Kalika Bari-Ambaria-Sherebangla Nagar GPS) By BC from Ch. 00m-1046m. Salvage Cost 17,97,969.00 (Road ID No. 201604026) under Morrelgonj Upazila, Bagerhat.</t>
  </si>
  <si>
    <t>KBS-RIDP/BAGER/VR-46.2/19</t>
  </si>
  <si>
    <t>M/S Anik Enterprise, 17 No, Chanmari Bazar, Mosque Road, Shipyard, Khulna.t</t>
  </si>
  <si>
    <t>Improvement of Badhal Sree Sree Sarbojonin Gobindo Mondir under Dhansagor Union at Sharankhola Upazila, Bagerhat (Latitude:22.35, Longitude:89.83)</t>
  </si>
  <si>
    <t>GSIDP/BGT/SDW-105</t>
  </si>
  <si>
    <t>IT &amp; JE JV, 13 Dharmashava Cross Road, Khulna.</t>
  </si>
  <si>
    <t>itandjejv@gmail.com</t>
  </si>
  <si>
    <r>
      <t xml:space="preserve">201732010-Construction of 60.00m Long RCC Girder Bridge on Balai Bridge-Rampal Road at Ch 3940m </t>
    </r>
    <r>
      <rPr>
        <sz val="11"/>
        <rFont val="Arial"/>
        <family val="2"/>
      </rPr>
      <t>Under Rampal upazila.</t>
    </r>
  </si>
  <si>
    <t>KDRIDP/Bager/B-01/2017-18</t>
  </si>
  <si>
    <t>29-05-2019      Ext. 30-11-2020</t>
  </si>
  <si>
    <t>a) M/S Islam Traders,   1/D centeral Road, Ghope, Jessore</t>
  </si>
  <si>
    <t>b) M/S Jhorna Enterprise, 13 Dharmashava cross Road, Khulna</t>
  </si>
  <si>
    <r>
      <t xml:space="preserve">201732004-Construction of 30.00m Long RCC Girder Bridge on Foyla hat-Chaksree GC Road at Ch 841m </t>
    </r>
    <r>
      <rPr>
        <sz val="11"/>
        <rFont val="Arial"/>
        <family val="2"/>
      </rPr>
      <t>Under Rampal upazila.</t>
    </r>
  </si>
  <si>
    <t>KDRIDP/Bager/B-06/2017-18</t>
  </si>
  <si>
    <t>15-10-2019 Ext. 07-12-2020</t>
  </si>
  <si>
    <r>
      <t xml:space="preserve">201082012-Construction of 42.00m Long RCC Girder Bridge at Chulkath R&amp;H- Faila GC via Ranjeetpur road Sadar Part Road at Ch 6898m </t>
    </r>
    <r>
      <rPr>
        <sz val="11"/>
        <rFont val="Arial"/>
        <family val="2"/>
      </rPr>
      <t>Under Bagerhat Sadar upazila.</t>
    </r>
  </si>
  <si>
    <t>KDRIDP/Bager/B-13/2017-18</t>
  </si>
  <si>
    <t>11-08-2019
Ext. 25-02-21</t>
  </si>
  <si>
    <t>M/S Jhorna Enterprise- M/S Sohel Enterprise (JV), Bagerhat</t>
  </si>
  <si>
    <t>jvjeandsc@gmail.com</t>
  </si>
  <si>
    <r>
      <t xml:space="preserve">Construction of Internal RCC Road at Rayenda Bazar (Total Length - 1512m) Salvage Cost 2,58,196.00 </t>
    </r>
    <r>
      <rPr>
        <b/>
        <sz val="12"/>
        <rFont val="Arial Narrow"/>
        <family val="2"/>
      </rPr>
      <t>under Sharankhola Upazila, Bagerhat</t>
    </r>
  </si>
  <si>
    <t>UTMIDP-SHAR/BAGE/WR-123</t>
  </si>
  <si>
    <t>a) M/S Jharna Enterprise, 13 Dharmashava cross Road, Khulna</t>
  </si>
  <si>
    <t>b) M/S Sohel Construction, Pourashava Road, Bagerhat.</t>
  </si>
  <si>
    <t>M/S Jharna Enterprise, 13 Dharmashava cross Road, Khulna</t>
  </si>
  <si>
    <r>
      <t xml:space="preserve">201603002 - Improvement of Baharbunia U.P.-Madrasa Hat Road by BC from Ch. 00m-5200m under Morrelgonj Upazila Bagerhat. Salvage Amount Tk. 62,96,862.00 </t>
    </r>
    <r>
      <rPr>
        <sz val="11"/>
        <rFont val="Arial"/>
        <family val="2"/>
      </rPr>
      <t>under Morrelgonj upazila</t>
    </r>
  </si>
  <si>
    <t>KDRIDP/Bager/W-99/2018-19</t>
  </si>
  <si>
    <t>30-03-2020</t>
  </si>
  <si>
    <r>
      <t xml:space="preserve">201605124-Improvement of Nurul Islam Dakhil Madrasa-Gulishakhali UP office via Sonamuddin Chokidar Bari by BC Road from Ch. 00m-2500m. Salvage Amount Tk. 3,56,993.00 </t>
    </r>
    <r>
      <rPr>
        <sz val="11"/>
        <rFont val="Arial"/>
        <family val="2"/>
      </rPr>
      <t>under Morrelgonj upazila</t>
    </r>
  </si>
  <si>
    <t>KDRIDP/Bager/W-98/2018-19</t>
  </si>
  <si>
    <t xml:space="preserve">Improvement of Lokhpur GC-Dhaka Khulna RHD (Nowapara More) Road By BC from Ch. 700m-3113m with 04nos Drain Culvert at Ch. 1585m, 2568m, 2658m &amp; 2916m. Salvage Cost 14,18,659.00 (Road ID No. 201342013) under Fakirhat Upazila, Bagerhat.
</t>
  </si>
  <si>
    <t>KBS-RIDP/ BAG/UZR-09/18</t>
  </si>
  <si>
    <t>22-05-2020, Ext. 09-01-21</t>
  </si>
  <si>
    <t xml:space="preserve"> EFTE.ETCL (PVT.) LIMITED, Eastern Paradise, 35, Segun Bagicha, Suit-302, (3rd Floor) Shahbag, Dhaka</t>
  </si>
  <si>
    <r>
      <t xml:space="preserve">201772004-Construction of 42.00m Long RCC Girder Bridge at Amragachia RHD-Banglabazar GC Road at Ch 4200m </t>
    </r>
    <r>
      <rPr>
        <sz val="11"/>
        <rFont val="Arial"/>
        <family val="2"/>
      </rPr>
      <t>Under Sharankhola upazila.</t>
    </r>
  </si>
  <si>
    <t>KDRIDP/Bager/B-11/2017-18</t>
  </si>
  <si>
    <t>19-12-2019 Ext. 31-12-2020</t>
  </si>
  <si>
    <r>
      <t xml:space="preserve">201772007-Construction of 22.00m Long RCC Girder Bridge at Tafalbari GC- Rasulpur GC- Rajapur GC- Pollanbari RHD Road at Ch 1215m </t>
    </r>
    <r>
      <rPr>
        <sz val="11"/>
        <rFont val="Arial"/>
        <family val="2"/>
      </rPr>
      <t>Under Sharankhola upazila.</t>
    </r>
  </si>
  <si>
    <t>KDRIDP/Bager/B-08/2017-18</t>
  </si>
  <si>
    <r>
      <t xml:space="preserve">201774020-Construction of 30.00m Long RCC Girder Bridge on South Amragachia-Jibanduari Road at Ch 3500m. (201774019) </t>
    </r>
    <r>
      <rPr>
        <sz val="11"/>
        <rFont val="Arial"/>
        <family val="2"/>
      </rPr>
      <t>Under Sharankhola upazila.</t>
    </r>
  </si>
  <si>
    <t>KDRIDP/Bager/B-07/2017-18</t>
  </si>
  <si>
    <t>M/S Alif Store, Chitalmari, Bagerhat</t>
  </si>
  <si>
    <t>msalifstore@yahoo.com</t>
  </si>
  <si>
    <r>
      <t xml:space="preserve">Construction of Internal RCC Drain at Rayenda Bazar (Total Length - 920m) </t>
    </r>
    <r>
      <rPr>
        <b/>
        <sz val="12"/>
        <rFont val="Arial Narrow"/>
        <family val="2"/>
      </rPr>
      <t>under Sharankhola Upazila, Bagerhat</t>
    </r>
  </si>
  <si>
    <t>UTMIDP-SHAR/BAGE/WD-54</t>
  </si>
  <si>
    <t>M.A. Jalil Khan, Rupsha Stand Road, Khulna.</t>
  </si>
  <si>
    <t>m.a.jalil.khan123@gmail.com</t>
  </si>
  <si>
    <r>
      <t xml:space="preserve">201732010-Improvement of Balai Bridge-Rampal Road Ch. 0.00m-5100m. Under Rampal Upazila Bagerhat. Road ID No. 201732010 Salvage cost Tk. 3840719.00 </t>
    </r>
    <r>
      <rPr>
        <sz val="11"/>
        <rFont val="Arial"/>
        <family val="2"/>
      </rPr>
      <t>under Rampal upazila</t>
    </r>
  </si>
  <si>
    <t>KDRIDP/Bager/W-72/2017-18</t>
  </si>
  <si>
    <t>02-05-2019, Ext. 30-11-20</t>
  </si>
  <si>
    <t xml:space="preserve">a) Improvement of Sharankhola Press Club-Tafalbari Road via Forester Market (Babul secretary) By BC from Ch. 250m-825m. Salvage Cost 2,53,725.70 (Road ID No. 201774057).
b) Improvement of Malia-West Rajapur Road By BC from Ch. 2400m-3500m. Salvage Cost 4,85,328.72 (Road ID No. 201774026) under Sharankhola Upazila, Bagerhat.
</t>
  </si>
  <si>
    <t>KBS-RIDP/BAGER/VR-53.4/18</t>
  </si>
  <si>
    <t>17-08-2020, Ext. 13-02-21</t>
  </si>
  <si>
    <t>Improvement of East Nalbunia-B-Janerper Road By BC from Ch. 930m-2930m. Salvage Cost 53,13,616.00 (Road ID No. 201774017) under Sharankhola Upazila, Bagerhat.</t>
  </si>
  <si>
    <t>KBS-RIDP/BAGER/VR-54.2/18</t>
  </si>
  <si>
    <t>Improvement of Shuvrazkati A.Madrasha to Fakirbaribazar via E.S.P.School Road By BC from Ch.00m-2030m Salvage Cost 13,52,021.00 (Road ID No. 201604073) under Morrelgonj Upazila, Bagerhat.</t>
  </si>
  <si>
    <t>KBS-RIDP/BAGER/VR-48.1/19</t>
  </si>
  <si>
    <t>M/S A. Samad Traders, Nirala, Khulna.</t>
  </si>
  <si>
    <t>msasamadtraders@gmail.com</t>
  </si>
  <si>
    <t>Improvement of Joynuddin House of Chowkuder Hat Shankibhanga RNGPS Road By HBB from Ch. 00m-1765m (Road ID No. 201605026) under Morrelgonj Upazila, Bagerhat.</t>
  </si>
  <si>
    <t>KBS-RIDP/ BAGER/VR/HBB-26.1/19</t>
  </si>
  <si>
    <t>23-12-2020, Ext. 23-12-20</t>
  </si>
  <si>
    <t>Improvement of Badshar hat C &amp; B - Hasan Member bari (Mazibari) Road via Tassen Uddin Howlader Bari By BC from Ch. 2130m-2755m Salvage Cost 54,080.00 (Road ID No. 201604140) under Morrelgonj Upazila, Bagerhat.</t>
  </si>
  <si>
    <t>KBS-RIDP/ BAGER/VR-49.1.3/19</t>
  </si>
  <si>
    <t>Improvement of Balaibunia Mollabari H/O Idrish via Balaibunia RNGPS Road By BC from Ch.820m-1820m (Road ID No. 201604162) under Morrelgonj Upazila, Bagerhat.</t>
  </si>
  <si>
    <t>KBS-RIDP/ BAGER/VR -49.2/19</t>
  </si>
  <si>
    <t>M/s Shuvo Enterprise, Tootpara Main Road, Khulna.</t>
  </si>
  <si>
    <t>msshuvo1980@gmail.com</t>
  </si>
  <si>
    <r>
      <t xml:space="preserve">Improvement of Madardiya Aziz Chokidarer Bari - Hular WAPDA Road Ch. 900m - 1900m (Road ID No.- 201734157) Salvage Cost - Tk. 86488.00 </t>
    </r>
    <r>
      <rPr>
        <b/>
        <sz val="9"/>
        <rFont val="Arial Narrow"/>
        <family val="2"/>
      </rPr>
      <t>Under Rampal Upazila Dist Bagerhat</t>
    </r>
  </si>
  <si>
    <t xml:space="preserve">487947
</t>
  </si>
  <si>
    <t>KBS-RIDP/BAG/HBB-32.2/18-19</t>
  </si>
  <si>
    <t>MSEBA and AB (JV), 211, Khanjahan Ali, Road, Khulna.</t>
  </si>
  <si>
    <t>jaba.apu.jv@gmail.com</t>
  </si>
  <si>
    <r>
      <t xml:space="preserve">201582005-Development of Mongla- Mithakhali- Mallikerbar Rampal Road by BC. CH 00-4550 m. Salvage cost TK.8984664.00 Fixed </t>
    </r>
    <r>
      <rPr>
        <sz val="11"/>
        <rFont val="Arial"/>
        <family val="2"/>
      </rPr>
      <t>under Mongla upazila</t>
    </r>
  </si>
  <si>
    <t>KDRIDP/Bager/W-02/2016-17</t>
  </si>
  <si>
    <t>31-05-2019        Ext. 28.02.2020</t>
  </si>
  <si>
    <t>a) Eastern Builders Associates, Jobayer Ahmed Khan, 37, Tootpara, Main Road.</t>
  </si>
  <si>
    <t>jabaeba@gmail.com</t>
  </si>
  <si>
    <t>b) M/S. Apu &amp; Brothers, 1/1 M.T. Road, Khulna Sadar, Khulna</t>
  </si>
  <si>
    <t>rafia.apu@gmail.com</t>
  </si>
  <si>
    <t>Md. Nazrul Islam Nilu, College Road, Bagerhat</t>
  </si>
  <si>
    <r>
      <t xml:space="preserve">201083011 Improvement of Baroipara UP office-Haderhat bazar via Kartickdia bazar Road by BC at Ch. 4300m-4800m &amp; 5226m-5450m. Salvage Amount Tk. 4,27,779.00 </t>
    </r>
    <r>
      <rPr>
        <sz val="11"/>
        <rFont val="Arial"/>
        <family val="2"/>
      </rPr>
      <t>under Bagerhat Sadar upazila</t>
    </r>
  </si>
  <si>
    <t>KDRIDP/Bager/W-108/2018-19</t>
  </si>
  <si>
    <t>22.07.2020, Ext. 28.02.21</t>
  </si>
  <si>
    <t>Md. Babul Shakh, H/No. 111, Ghoradanga, Patghati Gopalganj</t>
  </si>
  <si>
    <r>
      <t xml:space="preserve">201563006-Improvement of Gaula UP-Chanderhat-Faltita Bazar Road by BC at Ch. 2650-4780m. Salvage Amount Tk. 34,25,789 </t>
    </r>
    <r>
      <rPr>
        <sz val="11"/>
        <rFont val="Arial"/>
        <family val="2"/>
      </rPr>
      <t>under Mollahat upazila</t>
    </r>
  </si>
  <si>
    <t>KDRIDP/Bager/W-121/2019-20</t>
  </si>
  <si>
    <t>M/S Ziaul &amp; Brothers, Bhandaria, Pirojpur</t>
  </si>
  <si>
    <t>msjiaulbrothers@gmail.com</t>
  </si>
  <si>
    <r>
      <t xml:space="preserve">201733014-Improvement of Rampa UP-Pabantala hat Road Ch.0.00m-2380m &amp; 4646m-5484m .Under Rampal Upozila Bagerhat. Road ID No. 201733014 Salvage cost Tk. 2551146 </t>
    </r>
    <r>
      <rPr>
        <sz val="11"/>
        <rFont val="Arial"/>
        <family val="2"/>
      </rPr>
      <t>under Rampal upazila</t>
    </r>
  </si>
  <si>
    <t>KDRIDP/Bager/W-74/2017-18</t>
  </si>
  <si>
    <t>29-04-2019        Ext. 30-11-2019</t>
  </si>
  <si>
    <t>Md. Fayez Sikder 54 Islampur Road Dhaka</t>
  </si>
  <si>
    <t>foyezsikder@yahoo.com</t>
  </si>
  <si>
    <r>
      <t xml:space="preserve"> 201603012-Improvement of Hoglabunia UP Office - Lakhaner Hat via Nager Hat Road by BC from Ch. 6475m - 7540m Salvage Cost 101477.00  </t>
    </r>
    <r>
      <rPr>
        <sz val="11"/>
        <rFont val="Arial"/>
        <family val="2"/>
      </rPr>
      <t>under Morrelgonj Upazila.</t>
    </r>
  </si>
  <si>
    <t>KDRIDP/Bager/W-125/2019-20</t>
  </si>
  <si>
    <t>Md. Shariful Alam, Fakirhat, Bagerhat</t>
  </si>
  <si>
    <t>mdsharifulalam63@gmail.com</t>
  </si>
  <si>
    <r>
      <t xml:space="preserve">201604027 - Improvement of Gabagachia-Burujbaria road. Ch 500m-2150m. Salvage Cost Tk.49606.00 </t>
    </r>
    <r>
      <rPr>
        <sz val="11"/>
        <rFont val="Arial"/>
        <family val="2"/>
      </rPr>
      <t>under Morrelgonj upazila</t>
    </r>
  </si>
  <si>
    <t>KDRIDP/Bager/W-70/2017-18</t>
  </si>
  <si>
    <t>17-03-2019        Ext. 29.05.2019</t>
  </si>
  <si>
    <t>Sikder Zahidul Islam, Mollahat, Bagerhat</t>
  </si>
  <si>
    <t>sikderzahidul@yahoo.com</t>
  </si>
  <si>
    <r>
      <t xml:space="preserve">201564013 - Improvement of Charkuliahat-Takiarkul Road by BC at Ch. 2000m-2950m. Salvage Amount Tk. 2,99,882.00 </t>
    </r>
    <r>
      <rPr>
        <sz val="11"/>
        <rFont val="Arial"/>
        <family val="2"/>
      </rPr>
      <t>under Mollahat upazila201565018 - Improvement of Kahalpur Barapukurpar-Kahalpur H/School via Omar Moulana House Road by BC at Ch. 1002m-1464m under Mollahat upazila</t>
    </r>
  </si>
  <si>
    <t>KDRIDP/Bager/W-115/2018-19</t>
  </si>
  <si>
    <t>S. M. Enterprise, Sadar, Bagerhat</t>
  </si>
  <si>
    <t>s.menterprise17@yahoo.com</t>
  </si>
  <si>
    <r>
      <t xml:space="preserve">201734135- Improvement of Sreefaltola bridge - Jahanjhaia Hospatal road by HBB Ch.00-2187m Salvage Cost TK.1571091.00 </t>
    </r>
    <r>
      <rPr>
        <sz val="11"/>
        <rFont val="Arial"/>
        <family val="2"/>
      </rPr>
      <t>under Rampal Upazila Dist. Bagerhat.</t>
    </r>
  </si>
  <si>
    <t>KDRIDP/Bager/W-123/ 2019-20</t>
  </si>
  <si>
    <t>Md. Shariful Islam, Attaka, Fakirhat, Bagerhat</t>
  </si>
  <si>
    <t>Improvement of Dahar Mowbhog-Katholi Vallage Road By BC from Ch. 00m-820m. Salvage Cost 3,33,210.00 (Road ID No. 201344012) under Fakirhat Upazila, Bagerhat.</t>
  </si>
  <si>
    <t>KBS-RIDP/BAGER/VR-36.2/18</t>
  </si>
  <si>
    <t>Md. Wahiduzzaman, Mollahat, Bagerhat</t>
  </si>
  <si>
    <t>wahiduzzaman706@gmail.com</t>
  </si>
  <si>
    <t>Improvement of Moubog-Dohor Moubog Road By BC from Ch. 3799m-4117m. Salvage Cost 3,50,388.00 (Road ID No. 201344035) under Fakirhat Upazila, Bagerhat.</t>
  </si>
  <si>
    <t>KBS-RIDP/BAGER/VR-36.4/18</t>
  </si>
  <si>
    <t>Rajubur Rahman, Attaka, Fakirhat, Bagerhat.</t>
  </si>
  <si>
    <t>rajuburrahaman@gmail.com</t>
  </si>
  <si>
    <t>Improvement of Rajpat Village Road By BC from Ch. 00m-1003m. Salvage Cost 3,83,917.00 (Road ID No. 201345035) under Fakirhat Upazila, Bagerhat.</t>
  </si>
  <si>
    <t>KBS-RIDP/BAGER/VR-37.3/18</t>
  </si>
  <si>
    <t>Md. Badruddaza Babu, Dumuri, Khulna</t>
  </si>
  <si>
    <r>
      <t xml:space="preserve">Improvement of Khazura Mosaref House-Mohila Madrasha Road By BC from Ch. 00m-1335m Salvage Cost 2,68,017.00 (Road ID No. 201345147) </t>
    </r>
    <r>
      <rPr>
        <b/>
        <sz val="9"/>
        <rFont val="Arial Narrow"/>
        <family val="2"/>
      </rPr>
      <t>under Fakirhat Upazila, Bagerhat.</t>
    </r>
  </si>
  <si>
    <t>KBS-RIDP/BAGER/VR-37.4/19</t>
  </si>
  <si>
    <t>M/S. MUSFIQ ENTERPRISE, Barabaria, Chitalmari, Bagerhat.</t>
  </si>
  <si>
    <t>msmusfiqenterprise@gmail.com</t>
  </si>
  <si>
    <r>
      <t xml:space="preserve">Improvement of Piprardanga - Kaligonj Road Ch. 00m - 1000m (Road ID No. - 201144043) Salvage Cost - Tk. 2830752.00 </t>
    </r>
    <r>
      <rPr>
        <b/>
        <sz val="9"/>
        <rFont val="Arial Narrow"/>
        <family val="2"/>
      </rPr>
      <t>Under Chitalmari Upazila Dist - Bagerhat.</t>
    </r>
  </si>
  <si>
    <t>KBS-RIDP/BAG/VR-64/18-19</t>
  </si>
  <si>
    <t>M/S Roni Enterprise, Stadum Road, Bagerhat</t>
  </si>
  <si>
    <t>msronienterprise@yahoo.com</t>
  </si>
  <si>
    <r>
      <t xml:space="preserve">Maintenance of Batibari Road from Ch. 00m-296m under </t>
    </r>
    <r>
      <rPr>
        <b/>
        <sz val="9"/>
        <rFont val="Arial Narrow"/>
        <family val="2"/>
      </rPr>
      <t>Sadar</t>
    </r>
    <r>
      <rPr>
        <sz val="9"/>
        <rFont val="Arial Narrow"/>
        <family val="2"/>
      </rPr>
      <t xml:space="preserve"> Upazila, Bagerhat (Road ID : 201085047)</t>
    </r>
  </si>
  <si>
    <t>KBS-RIDP/BAGER/M-108/18</t>
  </si>
  <si>
    <t>M/S Samad Enterprise, Nirala, Khulna</t>
  </si>
  <si>
    <t>Improvement of Monigonj-Gopalkati-Bishnapur Road By BC from Ch. 2268m-3779m. Salvage Cost 20,29,768.00 (Road ID No. 201084040) under Sadar Upazila, Bagerhat.</t>
  </si>
  <si>
    <t>KBS-RIDP/ BAGER/VR-43.2/19</t>
  </si>
  <si>
    <t>M/S Sheikh Construction, Rupsha, Khulna</t>
  </si>
  <si>
    <t>aslamhossainshaikh@gmail.com</t>
  </si>
  <si>
    <t>Maintenance of Balai Bridge-Rampal Road from Ch. 5998m-6560m under Rampal Upazila, Bagerhat (Road ID : 201732010)</t>
  </si>
  <si>
    <t>KBS-RIDP/BAGER/M-12/19</t>
  </si>
  <si>
    <t>M/S Shanto Traders, Morrelgonj, Bagerhat.</t>
  </si>
  <si>
    <t>mssantotraders5@gmail.com</t>
  </si>
  <si>
    <t>Improvement of Sannasi Barisal to Baniakhali Via Khajur Bari GPS Road By BC from Ch.00m-1000m Salvage Cost 1,18,657.00 (Road ID No. 201604160) under Morrelgonj Upazila, Bagerhat.</t>
  </si>
  <si>
    <t>KBS-RIDP/ BAGER/VR-49/19</t>
  </si>
  <si>
    <t>M/S Santo Traders, Morralgonj, Bagerhat</t>
  </si>
  <si>
    <t>Improvement of Dakkin Barisal GC Road to Dakkin Manikjore GPS Road By BC from Ch.00m-1130m Salvage Cost 4,61,997.00 (Road ID No. 201605167) under Morrelgonj Upazila, Bagerhat.</t>
  </si>
  <si>
    <t>KBS-RIDP/ BAGER/VR-48.1.1/19</t>
  </si>
  <si>
    <t>M/S Sukhi Enterprise, Sharankhola, Bagerhat</t>
  </si>
  <si>
    <t>msshukhienterprise@gmail.com</t>
  </si>
  <si>
    <r>
      <t xml:space="preserve">Improvement of Dhansagor Union WAPDA Road - Matrivasa Collage via Master Abdul Kader Siqder Bari Road Matrivasa Collage North side via Master Abdul Kader Siqdiker Bari Road improvement Ch. 00-1535 m (Road ID No 201774051) Salvage Amount Tk. 386708.00 </t>
    </r>
    <r>
      <rPr>
        <b/>
        <sz val="9"/>
        <rFont val="Arial Narrow"/>
        <family val="2"/>
      </rPr>
      <t>Under Sharankhola Upazila Dist Bagerhat.</t>
    </r>
  </si>
  <si>
    <t>KBS-RIDP/BAG/HBB-25/18-19</t>
  </si>
  <si>
    <t>Sarder Tito, Chitalmari, Bagerhat</t>
  </si>
  <si>
    <t>sardertito@gmail.com</t>
  </si>
  <si>
    <t>Improvement of Old Jailkhana Mosque under Bagerhat Sadar Union at Bagerhat Sadar Upazila Bagerhat Latitude22.7475 Longitude89.7180</t>
  </si>
  <si>
    <t>GSIDP/BGT/DW-42</t>
  </si>
  <si>
    <t>Mahabub Brothers (PVT) Limited, Daulatpur, Khulna</t>
  </si>
  <si>
    <r>
      <t xml:space="preserve">IImprovement of Road by RCC at (a) Rampal-Bashtoli UP Road (Length - 1205m) Salvage Cost 2,67,347.00 (Road ID No. 201733006), (b) Womem's Hostel-Somata Dormatory (Length - 130m), (c) UNO Quarter Connecting Road (Length - 58m), (d) Sheikh Rasel Children Park Road (Length - 140m) &amp; (e) Upazila Parishad Stage Connecting Road (Length - 50m) </t>
    </r>
    <r>
      <rPr>
        <b/>
        <sz val="12"/>
        <rFont val="Arial Narrow"/>
        <family val="2"/>
      </rPr>
      <t>under Rampal Upazila, Bagerhat.</t>
    </r>
  </si>
  <si>
    <t>UTMIDP-RAMP/BAGE/WR-71</t>
  </si>
  <si>
    <t>Md Mosharrof Hossain, Sharankhola, Bagerhat</t>
  </si>
  <si>
    <t>mdmosharrofhossain17@gmail.com</t>
  </si>
  <si>
    <t xml:space="preserve"> Construction of Muktijuddho Memorial at Dighirpar Khaleqhabar Rajnagar under Rampal Upazila Bagerhat</t>
  </si>
  <si>
    <t>CHSMMP/BAG/RAM/B-186/18/C-089</t>
  </si>
  <si>
    <t>M/s.SHAHANARA BABY &amp; SONS, Village : Dhansegar, P.O. Nolbunia, Upazila- Sharonkhola, District- Bagerhat</t>
  </si>
  <si>
    <t>msshahanarababy@gmail.com</t>
  </si>
  <si>
    <t>Rehabilitation of 3 Structure of Harikhali Khal, Majhirdanga Khal &amp; Poleghat Khal &amp; Construction of WMCA Office under Harikhali-Doborkhali Sub-Project (SP No. 14112), Sadar Upazila, Bagerhat</t>
  </si>
  <si>
    <t>LGED/SSSWRDP/WD-99/18-19</t>
  </si>
  <si>
    <t>Md. Monzu Enterprise, Khanjahan Ali Thana, Khulna</t>
  </si>
  <si>
    <t>monzuenterprisebd@gmail.com</t>
  </si>
  <si>
    <r>
      <t xml:space="preserve">Construction of Public Toilet at Rampal Bus Stand </t>
    </r>
    <r>
      <rPr>
        <b/>
        <sz val="12"/>
        <rFont val="Arial Narrow"/>
        <family val="2"/>
      </rPr>
      <t>under Rampal Upazila, Bagerhat</t>
    </r>
  </si>
  <si>
    <t>UTMIDP-RAMP/BAGE/WT-02</t>
  </si>
  <si>
    <t>M/S Shohel Enterprise, Rampal Bagerhat</t>
  </si>
  <si>
    <r>
      <t xml:space="preserve">Improvement of Kachua Bazar RCC Drain Effective Length 618m </t>
    </r>
    <r>
      <rPr>
        <b/>
        <sz val="12"/>
        <rFont val="Arial Narrow"/>
        <family val="2"/>
      </rPr>
      <t>Under Kachua Upazila Dist Bagerhat.</t>
    </r>
  </si>
  <si>
    <t>UTMIDP-KACH/BAGE/ WD-108</t>
  </si>
  <si>
    <t>M/S. RABEYA TRADESR,11/C, AVENUE-5/24-1/12, MIPPUR, PALLABI, DHAKA-1216</t>
  </si>
  <si>
    <t>rabeyatraders657@gmail.com</t>
  </si>
  <si>
    <t>1. Improvement of Kachua UP - Bhuyabari BC road at ch.00000km to ch.00781km Under Kachua Upazila Dist Bagerhat.2. Improvement of Kachua Kaumi Madrasha - Fatepur BC Road at ch.00000km to ch.00615km Under Kachua Upazila Dist Bagerhat.3. Improvement of Kachua Bazar RCC Internal Road Rigid Pavement Effective Length 474m Under Kachua Upazila Dist Bagerhat.</t>
  </si>
  <si>
    <t xml:space="preserve">UTMIDP-KACH/BAGE/WR-205 </t>
  </si>
  <si>
    <t>Sayed Shahinur, Shatkira.</t>
  </si>
  <si>
    <t>syedsahinurali@gmail.com</t>
  </si>
  <si>
    <t>a) Construction of Union Land Office at Uzalkur union under Rampal Upazila Bagerhat District.b) Construction of Union Land Office at Gangni union under Mollahat Upazila Bagerhat District.</t>
  </si>
  <si>
    <t>TULO/BGT/W-08</t>
  </si>
  <si>
    <t>Zornaan &amp; Iqbal JV,
S. K Abdul High Sarak, Mongla, Bagerhat</t>
  </si>
  <si>
    <t>jarnaandiqbaljv@gmail.com</t>
  </si>
  <si>
    <t>a) Construction of Union Land Office at Sonailtala (Coastal Design) union under Mongla Upazila Bagerhat District.b) Construction of Union Land Office at Chandpai (Coastal Design) union  under Mongla Upazila Bagerhat District.c) Construction of Union Land Office at Burirdanga (Coastal Design) union under Mongla Upazila Bagerhat District.</t>
  </si>
  <si>
    <t xml:space="preserve"> TULO/BGT/W-04</t>
  </si>
  <si>
    <t>a) M/S Jhorna Enterprise,13 Dharmashava Cross road, Khulna.</t>
  </si>
  <si>
    <t>b) M/S Iqbal Enterprise, Sk. Abdul Hai, Sarok, Mongla, Bagerhat.</t>
  </si>
  <si>
    <t>iqbalhossain0786@gmail.com</t>
  </si>
  <si>
    <t>Md. Muzibur Rahaman Khan, Nagerbazar, Sadar, Bagerhat.</t>
  </si>
  <si>
    <t>mdmuziburrahmankhan@gmail.com</t>
  </si>
  <si>
    <t>Emergency Maintenance of Mansha Bazar - Naldah UP - Barouipara Bazar Fakirhat Part Road from ch. 5200m - 6790m Road ID 201343004 Under Fakirhat Upazila Dist. Bagerhat.</t>
  </si>
  <si>
    <t>EM-01</t>
  </si>
  <si>
    <t xml:space="preserve">M/s Shaikh Construction 
Shaikhpara, Alaipur, Rupsha, Khulna. </t>
  </si>
  <si>
    <t>Periodic Maintenance of Burirdanga hat - Sonaeiltola UP Road from Ch. 3350m-6235m under Mongla Upazila, Bagerhat (Road ID : 201583002)</t>
  </si>
  <si>
    <t>W-51</t>
  </si>
  <si>
    <t>RP Corporation, Shiali, Rupsha, Khulna</t>
  </si>
  <si>
    <t>rpcorporation@yahoo.com</t>
  </si>
  <si>
    <t>Emergency Maintenance of Rajnagor UP-Bujbunia Bazar Protection Work from Ch. 00m-1938m Road ID 201733001. Under Rampal Upazila District Bagerhat.</t>
  </si>
  <si>
    <t>EM-02</t>
  </si>
  <si>
    <t>M/S Ziaul Traders, 37, Thouth Para, Cross Road, Khulna.</t>
  </si>
  <si>
    <t>Rehabilitation of Kachubuina Hat-Digraj Hat Road from Ch. 00m-2200m (Road ID No. 201584001) in Sundorban Union under Mongla Upazila, Bagerhat.</t>
  </si>
  <si>
    <t>LGED/Bag/VRRP/OL/19-20/W-629</t>
  </si>
  <si>
    <t>Abusufian Enterprise, Garfa, Mollahat, Bagerhat.</t>
  </si>
  <si>
    <t>abusufianentr@gmail.com</t>
  </si>
  <si>
    <t>Improvement of Bramannrakdia-Jaria Road By BC from Ch. 1500m-2767m. Salvage Cost 3,70,878.00 (Road ID No. 201344003) under Fakirhat Upazila, Bagerhat.</t>
  </si>
  <si>
    <t>KBS-RIDP/BAGER/VR-36/18</t>
  </si>
  <si>
    <t>AKA-MA JV, Azad Bhaban, Muslimpara, Patuakhali.</t>
  </si>
  <si>
    <t>akamaptk@gmail.com</t>
  </si>
  <si>
    <t>Construction of 200 m long PSC Girder Bridge over Madar Tola khal river on Snaitola-katakhali Bazar road at Ch. 4400 m Under Mongla Upazila Dist. Bagerhat. Road ID No 201583003. [CIB-Bag-W-22]</t>
  </si>
  <si>
    <t>CIB-Bag-W-22</t>
  </si>
  <si>
    <t>18.04.2020 Ext. 30.06.2021</t>
  </si>
  <si>
    <t>a) M/S Abul Kalam Azad, Azad Bhaban, Muslimpara, Patuakhali Sadar, Patuakhali.</t>
  </si>
  <si>
    <t>b) M/S Mohiuddin Ahmed, Azad Bhaban, Muslim Para, Patuakhali Sadar, Patuakhali.</t>
  </si>
  <si>
    <t xml:space="preserve">ATC-FKTl (JV), Char Chinguri, Chitalmari, Bagerhat. </t>
  </si>
  <si>
    <t>Fktradelink14@gmail.com</t>
  </si>
  <si>
    <t>Improvement of Aruabarni RHD-Nalua GC Road by BC at Ch. 1507m-4220m (Road ID No : 201142010) Salvage Amount Tk. 47,22,983.00 under Chitalmari Upazila, District : Bagerhat</t>
  </si>
  <si>
    <t>KBS-RIDP/BAGER/UZR-14/18</t>
  </si>
  <si>
    <t>15-10-2020, Ext. 17-05-21</t>
  </si>
  <si>
    <t>a)M/S F.K Trade Link, Char Chinguri, Chitalmari, Bagerhat</t>
  </si>
  <si>
    <t>fktradelink14@yahoo.com</t>
  </si>
  <si>
    <t>b)  M/S Akon Trading &amp; Co,   Bagri Bazar, Rajapur, Jhalokathi</t>
  </si>
  <si>
    <t>nasimakon.trading@gmail.com</t>
  </si>
  <si>
    <t>Azad Rasadi, Bagerhat</t>
  </si>
  <si>
    <t>msazadrashidi@yahoo.com</t>
  </si>
  <si>
    <t>a) Construction of Union Land Office at Sonatala union under Sharankhola Upazila Bagerhat District.b) Construction of Union Land Office at Nalbunia union under Sharankhola Upazila Bagerhat District.</t>
  </si>
  <si>
    <t>TULO/BGT/W-06</t>
  </si>
  <si>
    <t>Costal Development Corporation, Fakirhat, Bagerhat</t>
  </si>
  <si>
    <t>coastaldevcor@gmail.com</t>
  </si>
  <si>
    <t>Widening of Nalua GC-Borobaria UP-Baroguni Hat Road from Ch. 3000m-4710m Road ID 201143003. Under Chitalmari Upazila District Bagerhat.</t>
  </si>
  <si>
    <t>W-19</t>
  </si>
  <si>
    <t>Khan Trading Corporation, Boitpur, Bagerhat</t>
  </si>
  <si>
    <t>khantrading085@gmail.com</t>
  </si>
  <si>
    <r>
      <t xml:space="preserve">201604011 -Improvement of Chingrakhali - Dharadoha Road By BC from Ch. 750m - 1750m Salvage Cost 2140766.00  </t>
    </r>
    <r>
      <rPr>
        <sz val="11"/>
        <rFont val="Arial"/>
        <family val="2"/>
      </rPr>
      <t>under Morrelgonj Upazila.</t>
    </r>
  </si>
  <si>
    <t>KDRIDP/Bager/W-126/2019-20</t>
  </si>
  <si>
    <r>
      <t xml:space="preserve">1. Construction of Public Toilet Near Muktijhoddah Complex </t>
    </r>
    <r>
      <rPr>
        <b/>
        <sz val="12"/>
        <rFont val="Arial Narrow"/>
        <family val="2"/>
      </rPr>
      <t>Under Kachua Upazila Dist Bagerhat.</t>
    </r>
    <r>
      <rPr>
        <sz val="12"/>
        <rFont val="Arial Narrow"/>
        <family val="2"/>
      </rPr>
      <t xml:space="preserve">
2. Construction of Public Toilet Near Kacha Bazar </t>
    </r>
    <r>
      <rPr>
        <b/>
        <sz val="12"/>
        <rFont val="Arial Narrow"/>
        <family val="2"/>
      </rPr>
      <t>Under Kachua Upazila Dist Bagerhat.</t>
    </r>
    <r>
      <rPr>
        <sz val="12"/>
        <rFont val="Arial Narrow"/>
        <family val="2"/>
      </rPr>
      <t xml:space="preserve">
</t>
    </r>
  </si>
  <si>
    <t>UTMIDP-KACH/BAGE/ WT-69</t>
  </si>
  <si>
    <t>M/S Abul Kalam Azad, Patuakhali</t>
  </si>
  <si>
    <r>
      <t xml:space="preserve">201582006-Construction of 90.00m Long PSC Girder Bridge on Chaterhat GC-Banshtola GC-Joymonirghol Baddamary Road at Ch 6600m </t>
    </r>
    <r>
      <rPr>
        <sz val="11"/>
        <rFont val="Arial"/>
        <family val="2"/>
      </rPr>
      <t>Under Mongla upazila.</t>
    </r>
  </si>
  <si>
    <t>KDRIDP/Bager/B-05/2017-18</t>
  </si>
  <si>
    <t>31-12-2019 Ext. 31-05-21</t>
  </si>
  <si>
    <t>M/S Akon Trading &amp; Co. Rajapur, Jhalokathi</t>
  </si>
  <si>
    <t>Rehabilation of Chitalmari Upazila H/Q - Dumuria RHD via Bakergonj Bazar Road (Chitalmari portion) from Ch.00m-8600m under Chitalmari Upazila, Bagerhat [Road ID No-201142014]</t>
  </si>
  <si>
    <t>FDR/Bag/18-19/UZR/W-04</t>
  </si>
  <si>
    <t>M/S Al-Amin Traders, Bagerhat</t>
  </si>
  <si>
    <t>alamin.tra@yahoo.com</t>
  </si>
  <si>
    <t>Improvement of Jhanjhania Bazar under Rampal Upazila Bagerhat.</t>
  </si>
  <si>
    <t>KBS-RIDP/BAGER /Market-9/19-20</t>
  </si>
  <si>
    <t>M/s Antar Enterprise &amp; M/s Sohana Enterprise JV,   Rayenda Bazar, Sharankhola, Bagerhat</t>
  </si>
  <si>
    <t>antarandsohanaenterprisejv@gmail.com</t>
  </si>
  <si>
    <t>a) Construction of Union Land Office at South Jewdhara (Coastal Design) union under Morrelgonj Upazila Bagerhat District.b)Construction of Union Land Office at Chalitabunia (Coastal Design) union under Morrelgonj Upazila Bagerhat District.</t>
  </si>
  <si>
    <t>TULO/BGT/W-07</t>
  </si>
  <si>
    <t>a)Antar Enterprise, Shehalabunia Mongla Bagerhat</t>
  </si>
  <si>
    <t>antar.enterprise@yahoo.com</t>
  </si>
  <si>
    <t>b)M/S Sohana Enterprise, Rayenda Bazar, Sharankhola, Bagerhat</t>
  </si>
  <si>
    <t>mssohanaenterprise@yahoo.com</t>
  </si>
  <si>
    <t>M/S Ataher Enterprise, Baromasghid Road, Puran Bazar, Madaripur</t>
  </si>
  <si>
    <t>msata1978@gmail.com</t>
  </si>
  <si>
    <t>Construction of Two (2) Storied Rural Market Building With (4 Shoried Foundation) in Talesshor Hat.</t>
  </si>
  <si>
    <t>CRMIDP/BGRH/W-132</t>
  </si>
  <si>
    <t>M/S Eala Construction, Khulna.</t>
  </si>
  <si>
    <t>Improvement of Shibbari-Dohor Moubog Road By BC from Ch. 5150m-6250m. Salvage Cost 1,99,202.00 (Road ID No. 201344013) under Fakirhat Upazila, Bagerhat.</t>
  </si>
  <si>
    <t>KBS-RIDP/BAGER/VR-36.3/18</t>
  </si>
  <si>
    <t>M/S F. K Trade Link, Chitalmari, Bagerhat</t>
  </si>
  <si>
    <t>Kalatala union land office Including Boundry walll &amp; Barbed wire158 m Under Chitolmari Upazila Bagerhat District.</t>
  </si>
  <si>
    <t>TULO/BGT/W-02.1</t>
  </si>
  <si>
    <t>M/S Fatima Enterprise, Mollahat, Bagerhat</t>
  </si>
  <si>
    <t>ms.fatimaenterprise02@gmail.com</t>
  </si>
  <si>
    <r>
      <t xml:space="preserve">Construction of (3.50mX3.50m) RCC Box Culvert at Rayenda Pilot High School Hostel </t>
    </r>
    <r>
      <rPr>
        <b/>
        <sz val="12"/>
        <rFont val="Arial Narrow"/>
        <family val="2"/>
      </rPr>
      <t>under Sharankhola Upazila, Bagerhat</t>
    </r>
  </si>
  <si>
    <t>UTMIDP-SHAR/BAGE/WB-22</t>
  </si>
  <si>
    <t>M/S Halima Enterprise, Basabati, Bagerhat</t>
  </si>
  <si>
    <t>mshalimaenterprise12@yahoo.com</t>
  </si>
  <si>
    <t>Periodic Maintenance of Foyla-Baburhat Road from Ch. 00m-727m &amp; Ch. 2030m-2700m (Road ID No. 201734066) under Rampal Upazila, Bagerhat.</t>
  </si>
  <si>
    <t>W-05</t>
  </si>
  <si>
    <t>M/S Haque Traders, Sorui, Sadar, Bagerhat</t>
  </si>
  <si>
    <t>mshuqtraders123@gmail.com</t>
  </si>
  <si>
    <r>
      <t xml:space="preserve">Improvement of Nalua Petnimari Road Ch. 1100m - 2010m (Road ID No. - 201144035) </t>
    </r>
    <r>
      <rPr>
        <b/>
        <sz val="9"/>
        <rFont val="Arial Narrow"/>
        <family val="2"/>
      </rPr>
      <t>Under Chitalmari Upazila Dist - Bagerhat.</t>
    </r>
  </si>
  <si>
    <t>KBS-RIDP/BAG/VR-63.1/18-19</t>
  </si>
  <si>
    <t>M/S Himel Enterprise, 14 Hazi Mohsin Road, Khulna.</t>
  </si>
  <si>
    <t>mshimelenterprise15@gmail.com</t>
  </si>
  <si>
    <t>Improvement of Srifaltala new market - Veternary hospital via sarner field road (Ch.00m - 1900m). ID No. 201734139,under Rampal Upazila,District:Bagerhat</t>
  </si>
  <si>
    <t>IRIDP-2/ BGT/ DW-60</t>
  </si>
  <si>
    <t>M/S Jishan Sian Construction, Chitalmari, Bagerhat</t>
  </si>
  <si>
    <t>msjishansiamconstruction@gmail.com</t>
  </si>
  <si>
    <t>Periodic Maintenance of Fakirhat UP - Mansha GC Road from Ch. 00m-2600m Road ID 201343003. Under Fakirhat Upazila District Bagerhat.</t>
  </si>
  <si>
    <t>W-24</t>
  </si>
  <si>
    <t>M/S Joy Enterprise, Basabati, Bagerhat</t>
  </si>
  <si>
    <t>shamalbiswas@yahoo.com</t>
  </si>
  <si>
    <t>Improvement of Madrasha bazar-Bisnupur via Fathapur GPS Road By BC from Ch. 750m-1908m. Salvage Cost 8,16,684.00 (Road ID No. 201085278). under Sadar Upazila, Bagerhat.</t>
  </si>
  <si>
    <t>KBS-RIDP/ BAGER/VR-43/19</t>
  </si>
  <si>
    <t>M/S M R Khan Enterprise, Khulna</t>
  </si>
  <si>
    <t>ms.mrkenterprise@gmail.com</t>
  </si>
  <si>
    <r>
      <t xml:space="preserve">201733009-Periodic Maintenance of Perikhali GC-Hurka UP Road from Ch. 00m-1860m </t>
    </r>
    <r>
      <rPr>
        <sz val="11"/>
        <rFont val="Arial"/>
        <family val="2"/>
      </rPr>
      <t>Under Rampal upazila.</t>
    </r>
  </si>
  <si>
    <t>KDRIDP/Bager/M-20/2017-18</t>
  </si>
  <si>
    <t>M/S Ma Traders, Khulna</t>
  </si>
  <si>
    <t>Construction of Union Land Office at Rajnagar (Coastal Design) under Rampal Upazila Bagerhat District.</t>
  </si>
  <si>
    <t>TULO/BGT/W-09</t>
  </si>
  <si>
    <t>M/S Md. Tarequzzaman, Bagerhat</t>
  </si>
  <si>
    <t>msmdtarequzzaman@gmail.com</t>
  </si>
  <si>
    <t>Improvement of Gobordia Graveyard in Karapara Union under Sadar Upazila, Bagerhat (Latitude:22.6469 Longitude:89.7894)</t>
  </si>
  <si>
    <t>GSIDP/BGT/DW-03</t>
  </si>
  <si>
    <t>M/S Mithushi Trader &amp;M/S Sikder Construction(JV)</t>
  </si>
  <si>
    <t>sikdersahin61@gmail.com</t>
  </si>
  <si>
    <t>M/S Molla Enterprise, Garfa, Mollahat, Bagerhat.</t>
  </si>
  <si>
    <t>msmollaenterprise81@yahoo.com</t>
  </si>
  <si>
    <r>
      <t xml:space="preserve">201563006-Improvement of Gaula UP-Chanderhat-Faltita Bazar Road by BC at Ch.4780-6200m. Salvage Amount Tk.83,758 </t>
    </r>
    <r>
      <rPr>
        <sz val="11"/>
        <rFont val="Arial"/>
        <family val="2"/>
      </rPr>
      <t>under Mollahat upazila</t>
    </r>
  </si>
  <si>
    <t>KDRIDP/Bager/W-122/2019-20</t>
  </si>
  <si>
    <t>08-12-2020</t>
  </si>
  <si>
    <t>M/S Monir Traders, Miapara, Gopalgonj</t>
  </si>
  <si>
    <t>sikderbuilders@gmail.com</t>
  </si>
  <si>
    <t>Construction of Upazila Muktijoddha complex Bhaban at Fakirhat Upazila, District Bagerhat.</t>
  </si>
  <si>
    <t>CUMCP/BAG/FAK/16/C-317</t>
  </si>
  <si>
    <t>30-04-2019 Ext. 31.12.19</t>
  </si>
  <si>
    <t>M/S Mousumi Enterprise, Kachua, Bagerhat</t>
  </si>
  <si>
    <t>sohidul_islam82@yahoo.com</t>
  </si>
  <si>
    <t>Improvement of BTGM Public Graveyard Under Putikhali Union at morrelgonj Upazila Bagerhat. Latitude 22.54594592 Longitude 89.8597067</t>
  </si>
  <si>
    <t>GSIDP/BGT/SDW-138</t>
  </si>
  <si>
    <t>M/S Munia Enterprise     Digholia Khulna</t>
  </si>
  <si>
    <t>msmuniaenterprise75@gmail.com</t>
  </si>
  <si>
    <r>
      <t xml:space="preserve">Improvement of Sannashi Lanuch ghat Baniakhali Morrelgonj GCCR Road Ch. 00-488m (Road ID No 201604051) Salvage Amount Tk. 485618.00 </t>
    </r>
    <r>
      <rPr>
        <b/>
        <sz val="9"/>
        <rFont val="Arial Narrow"/>
        <family val="2"/>
      </rPr>
      <t>Under Morrelgonj Upazila Dist Bagerhat.</t>
    </r>
  </si>
  <si>
    <t>KBS- RIDP/BAG/VR-45/18-19</t>
  </si>
  <si>
    <t>M/S Muzahidul Islam, Gopalgonj</t>
  </si>
  <si>
    <t>msmojahidul@gmail.com</t>
  </si>
  <si>
    <r>
      <t xml:space="preserve">Construction of RCC Ghatla at Khaserhat GC </t>
    </r>
    <r>
      <rPr>
        <sz val="11"/>
        <rFont val="Arial"/>
        <family val="2"/>
      </rPr>
      <t>Under Chitalmari upazila.</t>
    </r>
  </si>
  <si>
    <t>KDRIDP/Bager/G-08/2017-18</t>
  </si>
  <si>
    <t xml:space="preserve">M/S NABAB JUI ENTERPRISE, Anayet Sharif, Purbo Khejuria, Banisanta, Dacope, Khulna. </t>
  </si>
  <si>
    <t>nababjuienterprise@gmail.com</t>
  </si>
  <si>
    <t>Improvement of Shatgambuj at Dighi-Bakrakpur Bazar R&amp;H Road By BC from Ch. 00m-1131m. Salvage Cost 28,17,291.00 (Road ID No. 201084092) under Sadar Upazila, Bagerhat</t>
  </si>
  <si>
    <t>KBS-RIDP/BAGER/VR-40.2/18</t>
  </si>
  <si>
    <t>M/S Noyan Enterprise, Sharankhola, Bagerhat</t>
  </si>
  <si>
    <t>msnoyanenterprise@gmail.com</t>
  </si>
  <si>
    <r>
      <t xml:space="preserve">201774025: Improvement of Khada-North Tafalbari-Mourasi Bazar Road by BC at Ch.00m-2000m. Salvage Amount Tk. 3,78,627.00 (2nd Call) </t>
    </r>
    <r>
      <rPr>
        <sz val="11"/>
        <rFont val="Arial"/>
        <family val="2"/>
      </rPr>
      <t>under Sharankhola upazila</t>
    </r>
  </si>
  <si>
    <t>KDRIDP/Bager/W-90/2017-18</t>
  </si>
  <si>
    <t>02-09-2019    Ext. 03.03.2020</t>
  </si>
  <si>
    <t>M/S Nurjahan Enterprise, Loskarpur Morkampur, Terokhada,Khulna.</t>
  </si>
  <si>
    <t>msnurjahanenterprise@yahoo.com</t>
  </si>
  <si>
    <t>Improvement of Faltita Chitalmari RHD (Dongergate)-Jatrapur GC via Ujalkur Bazar Road (Fakirhat Part) By BC from Ch. 00m-1900m. Salvage Cost 6,90,733.00 (Road ID No. 201345093) under Fakirhat Upazila, Bagerhat.</t>
  </si>
  <si>
    <t>KBS-RIDP/BAGER/VR-38/2019</t>
  </si>
  <si>
    <t>M/S R S Enterprise, Dumuria, Khulna.</t>
  </si>
  <si>
    <t>Improvement of Ganoshampu Susil Sikder House-Nimay Biswas House-Sashan Gate Road By BC from Ch. 00m-900m. Salvage Cost 3,44,076.00 (Road ID No. 201345115) under Fakirhat Upazila, Bagerhat.</t>
  </si>
  <si>
    <t>KBS-RIDP/BAGER/VR-37.2/18</t>
  </si>
  <si>
    <t>M/S Nisath Enterprise &amp; Saw Mill, Bagerhat Sadar, Bagerhat</t>
  </si>
  <si>
    <t>msnisathenterprise@gmail.com</t>
  </si>
  <si>
    <t>Improvement of Thana Jam-e-Mosque under Morrelgonj Pourashava Bagerhat (Latitude:22.4568445800, Longitude:89.85324187)</t>
  </si>
  <si>
    <t>GSIDP/BGT/SDW-134</t>
  </si>
  <si>
    <t>M/S Mohiuddin Ahmed, Patuakhali</t>
  </si>
  <si>
    <r>
      <t xml:space="preserve">201734069-Construction of 48.00m Long RCC Girder Bridge on Gourbamha G.C-Konyadubi Kheya Ghat Road at Ch 1850m </t>
    </r>
    <r>
      <rPr>
        <sz val="11"/>
        <rFont val="Arial"/>
        <family val="2"/>
      </rPr>
      <t>Under Rampal upazila.</t>
    </r>
  </si>
  <si>
    <t>KDRIDP/Bager/B-15/2018-19</t>
  </si>
  <si>
    <t>08-12-2019, Ext. 31-05-21</t>
  </si>
  <si>
    <t xml:space="preserve">M/s M. M. Brothers,   102, Station Road, Khulna </t>
  </si>
  <si>
    <t>kazimazedulislam@gmail.com</t>
  </si>
  <si>
    <t>Periodic Maintenance of Khontakata UP (Rajore) - Baniakhali GC Road from Ch. 00m-5000m Road ID 201773002. Under Sharankhola Upazila District Bagerhat.</t>
  </si>
  <si>
    <t>M/S Joy Enterprise,   A-50, Mazid Sarani, Khan Tower, Shibbari More, Khulna.</t>
  </si>
  <si>
    <t>msjoyenterprise2014@gmail.com</t>
  </si>
  <si>
    <t>Periodic Maintenance of Durgapur RHD-Khaserhat GC-Kaligonj GC-Gazalia GC (CHT. Part) Road from Ch. 1070m-6310m Road ID 201142003. Under Chitalmari Upazila District Bagerhat.</t>
  </si>
  <si>
    <t>SAHID ENTERPRISE (PVT.) LTD,   Plot No.649, Mujgunni Mahasarak R/A, Boyra, Khulna-9000</t>
  </si>
  <si>
    <t>Periodic Maintenance of Charkulia bazar-Kodalia UP-Kochuriahat Road from Ch. 6000m-10360m Road ID 201563001. Under Mollahat Upazila District Bagerhat.</t>
  </si>
  <si>
    <t>21/12/2020</t>
  </si>
  <si>
    <t>M/S. MYK Engineering Company, Vill- Durjonimohol (Abduler Mor), P.O.- Durjonimohol, P.S.- Rupsha, Dist.- Khulna</t>
  </si>
  <si>
    <t>mykencobd@gmail.com</t>
  </si>
  <si>
    <t xml:space="preserve"> Periodic Maintenance of Baniakhali Dhansagar R&amp;H Akkelerbari via Vandaribari - Amjadia Sarak - Haji Mohammad Ali Mosjid Road from ch. 00m - 500m. Road Id- 201775100 Under Sharankhola Upazila District Bagerhat.</t>
  </si>
  <si>
    <t>M/s Shaikh Construction, Shaikhpara, Alaipur, Rupsha, Khulna.</t>
  </si>
  <si>
    <t xml:space="preserve"> Rehabilitation of Singati-Chandpur-Shiali Mollahat Portion Road from Ch. 15730m-17200m Road ID 201562004. Under Mollahat Upazila District Bagerhat.</t>
  </si>
  <si>
    <t>M/S. ROKEYA TRADERS, Dorbesh Chamber, Railway Hospital Road, Khulna</t>
  </si>
  <si>
    <t>rokeyatrader.egp@gmail.com</t>
  </si>
  <si>
    <t xml:space="preserve"> Periodic Maintenance of Chaterhat GC-Sonaitala UP Road from Ch. 1193m-5285m Road ID 201583004. Under Mongla Upazila District Bagerhat.</t>
  </si>
  <si>
    <t>13/1/2021</t>
  </si>
  <si>
    <t xml:space="preserve">M/S Hamim Construction, Prop. Md. Hafijur Rahaman, Sorue, Bagerhat. </t>
  </si>
  <si>
    <t>hamimconstruction@gmail.com</t>
  </si>
  <si>
    <t xml:space="preserve"> Periodic Maintenance of Singati-Chandpur-Shiali Mollahat Portion Road from Ch. 10500m-12000m Road ID 201562004. Under Mollahat Upazila District Bagerhat.</t>
  </si>
  <si>
    <t>M/S JAKARIA ENTERPRISE, SUNGORGHONA, BAGERHAT SASAR, BAGERHT.</t>
  </si>
  <si>
    <t>jhowlader20@gmail.com</t>
  </si>
  <si>
    <t>Improvement of Kahalpur Maddopara Nuton bazar Baitus Salam Jame Mosque under Udaypur union Upazila Mollahat Dist. Bagerhat. Latitude 22.909 Longitude 89.797</t>
  </si>
  <si>
    <t>M/S. Bebakanandho Enterprise, Chitalmary, Bagerhat</t>
  </si>
  <si>
    <t>Improvement of (Poranpur Uttaorpara Zame Mosque) Poranpur Gram at Barobaria Union under Chitalmari Upazila, Dist. Bagerhat. Latitude 22.85 Longitude 89.88</t>
  </si>
  <si>
    <t>Improvement of Bage Jannat Jame Mosque at Char Chinguri Gram under Kalatola Union.Chitalmari Upazila Dist. Bagerhat. Latitude 22.87 Longitude 89.90</t>
  </si>
  <si>
    <t>M/S. Najnin Enterprise,  Village: Bagi Bandar, Upazila: Sharankhola, Dist: Bagerhat.</t>
  </si>
  <si>
    <t>najnin.bag@gmail.com</t>
  </si>
  <si>
    <t>Emergency Maintenance of Bhaga - Rampal Road from Ch. 00m-4700m Road ID 201732016. Under Rampal Upazila District Bagerhat</t>
  </si>
  <si>
    <t>M/S Jhorna Enterprise &amp; Ms. Raj Enterprise JV, Sundarghona, Bagerhat.</t>
  </si>
  <si>
    <t>jhornarajjv2020@gmail.com</t>
  </si>
  <si>
    <t>Construction of 12.00m Long RCC Girder Bridge on Baniakhali GC - Morrelganj Road at ch.11200m. Road Id- 201602001 under Morrelganj Upazila District Bagerhat.</t>
  </si>
  <si>
    <t>KBS-RIDP</t>
  </si>
  <si>
    <t>M/S Jhorna Enterprise Sundarghona, Bagerhat.</t>
  </si>
  <si>
    <t>Ms. Raj Enterprise  Sundarghona, Bagerhat.</t>
  </si>
  <si>
    <t>M/S Kamrul &amp; Brothers, 253, Mohammadpara, Gopalganj 8100.</t>
  </si>
  <si>
    <t>Construction of 20.00m Long RCC Girder Bridge on Haridhamore - Masuarkul Road at Ch. 5660m Road ID No 201562008 Under Mollahat Upazila Dist Bagerhat</t>
  </si>
  <si>
    <t>Construction of 22.00m Long RCC Girder Bridge on Haridhamore - Masuarkul Road at Ch. 3985m Road ID No 201562008 Under Mollahat Upazila Dist Bagerhat.</t>
  </si>
  <si>
    <t>ICL PVT. LTD &amp; SAHID ENTERPRISE (PVT.) LTD (JV), Plot No.649, Mujgunni Mahasarak R/A, Boyra, Khulna.</t>
  </si>
  <si>
    <t>iclandsejv@gmail.com</t>
  </si>
  <si>
    <t>Construction of 22.00m Long RCC Girder Bridge on Haridhamore - Masuarkul Road at Ch. 4510m Road ID No 201562008 Under Mollahat Upazila Dist Bagerhat.</t>
  </si>
  <si>
    <t>ICL PVT. LTD ,Plot No.649, Mujgunni Mahasarak R/A, Boyra, Khulna.</t>
  </si>
  <si>
    <t>SAHID ENTERPRISE (PVT.) LTD , Plot No.649, Mujgunni Mahasarak R/A, Boyra, Khulna.</t>
  </si>
  <si>
    <t>M/S Abul Kalam Azad, Azad Bhaban, Muslimpara, Patuakhali Sadar, Patuakhali.</t>
  </si>
  <si>
    <t>Construction of 15.00m Long RCC Girder Bridge on Datter Meth - Choter Hat - Andharia Road at Ch. 2417m Road ID No 201584043 Under Mongla Upazila Dist Bagerhat.</t>
  </si>
  <si>
    <t>M/S Jhorna Enterprise, 13 Dharmashava Cross road, Khulna.</t>
  </si>
  <si>
    <t>Construction of 24.00m Long RCC Bridge on Patilakhali - Nataikhali Nearest to Morealbari Road at ch.3025m Road Id- 201084018 under Bagerhat Sadar Upazila District Bagerhat.</t>
  </si>
  <si>
    <t>Construction of 45.00m Long RCC Bridge on Kalikabari Hat - Dhalipara Road at ch.3750m Road Id- 201734058 under Rampal Upazila District Bagerhat.</t>
  </si>
  <si>
    <t>A. Improvement of Shekra Road Mulghor - Bishnupur UP Office Via Shekra Road by BC at Ch. 00-810m Road ID No 201085026. B. Improvement of Baburhat - Charghat Baburhat - Gopalkati GPS via Charghat Road by BC at Ch. 00-730m Road ID No 201085096 Salvage Cost - 455706.00 Tk Under Bagerhat Sadar Upazila Dist Bagerhat.</t>
  </si>
  <si>
    <t>M/S. Showrove Traders, 169, Sobujbag Road, Chandmari, Gopalgonj.</t>
  </si>
  <si>
    <t>Construction of 51.0m Long RCC Girder Bridge on Sarkarpara to Nawab Sarkar New Biri Factory road at Ch. 1150m Road ID 201564011 Under Mollahat Upazila District. Bagerhat.</t>
  </si>
  <si>
    <t>Morol &amp; Bonantor jv, Vekutiya sadar jashore.</t>
  </si>
  <si>
    <t>morolbtjv@gmail.com</t>
  </si>
  <si>
    <t>Improvement of Amragachia RHD - Banglabazar GC road by BC Ch. 00-1861m &amp; 2250m - 4022m Road ID No 201772004. Salvage Cost 7590943.00 Tk. Under Sharankhola Upazila Dist Bagerhat.</t>
  </si>
  <si>
    <t>msbonantortrading corporation, Vekutiya sadar jashore.</t>
  </si>
  <si>
    <t>M/S Morol Enterprise  Vekutiya sadar jashore.</t>
  </si>
  <si>
    <t>BCSK(JV), 314,Godaun Road Bankpara,Gopalgonj.</t>
  </si>
  <si>
    <t>bcskjv@gmail.com</t>
  </si>
  <si>
    <t>Construction of Two 2 Storied Rural Market Building With 04 Storied Foundation in Chunkhola Bazar Under Mollahat Upazila Dist.-Bagerhat</t>
  </si>
  <si>
    <t>M/S. Benojire Construction , 314,Godaun Road Bankpara,Gopalgonj.</t>
  </si>
  <si>
    <t>Sikder Zahidul Islam , 314,Godaun Road Bankpara,Gopalgonj.</t>
  </si>
  <si>
    <t>Improvement of Gobindopur - K. Bawlpur Pry school road by BC from Ch. 00-2210m Road ID- 201604013 Salvage Cost Tk.225886.00 Under Morrelgonj Upazila District Bagerhat.</t>
  </si>
  <si>
    <t>Improvement of Afra Road Afra Battala - Afra Jame Mosque road by BC from Ch. 00-1740m Road ID- 201385032 Salvage Cost Tk.1639138.00 Under Kachua Upazila District Bagerhat.</t>
  </si>
  <si>
    <t>Re-habilitation of Shaitgambuj UP - Karapara Bazar via patorpara west danga Road from Ch. 226-4800m Road ID- 201083008 Under Sadar Upazila District Bagerhat.</t>
  </si>
  <si>
    <t>The Azad Engineers, 89, Railway approach road, Khulna</t>
  </si>
  <si>
    <t>Rehabilitation of Jattrapur GC - Fakirhat - Chitalmari RHD Road from Ch 9215 - 15052m under Upazila Bagerhat Sadar District Bagerhat Road ID No. 201082008</t>
  </si>
  <si>
    <t>M/S Tasfia Construction, Chitalmari, Bagerhat.</t>
  </si>
  <si>
    <t>mstasfiaconstruction@yahoo.com</t>
  </si>
  <si>
    <t>A. Improvement of Benegati-Bottala Bazar via Old Gotapara UP road Ch. 709-1709m &amp; 2213-2499m Salvage Cost TK. 2605152.00 Road ID - 201084047 B. Construction of 01 no. 0.315m dia PVC pipe Culvert at Ch 1319m on the same road. C. Construction of 02 nos. 0.625m x 0.60m Culvert at Ch. 787m &amp; 1710m on the same road Under Sadar Upazila District-Bagerhat.</t>
  </si>
  <si>
    <t>IRIDP-3(LTM)</t>
  </si>
  <si>
    <t>24/05/2022</t>
  </si>
  <si>
    <t>FKTL-MAJK (JV), Char Chinguri, Chitalmari, Bagerhat.</t>
  </si>
  <si>
    <t>fktl.ajkjv01@gmail.com</t>
  </si>
  <si>
    <t>Improvement of Amtoli - Badhal road by BC Ch. 00-3120m Road ID No 201774014 Salvage cost Tk. 57,67,136.00 Under Sharankhola Upazila District- Bagerhat.</t>
  </si>
  <si>
    <t>15-11-2022</t>
  </si>
  <si>
    <t>M/S F.K Trade Link ,Char Chinguri, Chitalmari, Bagerhat.</t>
  </si>
  <si>
    <t>M. A. Jalil Khan ,  Char Chinguri, Chitalmari, Bagerhat.</t>
  </si>
  <si>
    <t>Improvement of Purbo Amtoli Fazlul Haque House - P.Barisal via WDB Embt road by BC Ch. 00-2100m Road ID No 201605035 Salvage cost Tk. 31,30,431.00 Under Morrelgonj Upazila District- Bagerhat.</t>
  </si>
  <si>
    <t>19-08-2021</t>
  </si>
  <si>
    <t>24-08-2022</t>
  </si>
  <si>
    <t>A. Improvement of Hoderhat Bazar - Uzalpur Bazar via Shinga Khaya Ghat by BC Road Ch. 452-1362m Road ID No 201084041. B. Improvement of Bishnupur UP Office Shahospur Badkhali Bazar by BC Road Ch. 1000-1635m Road ID No 201084076 Salvage Cost - 1290242.00 Tk Under Bagerhat Sadar Upazila Dist Bagerhat.</t>
  </si>
  <si>
    <t>Bandarban</t>
  </si>
  <si>
    <t xml:space="preserve">Mr U.T Mong Madhyampara , Bandarban </t>
  </si>
  <si>
    <t xml:space="preserve">a) Improvement of Holudia- Vaggakul- Tankabati via Chimbuk RHD Road (Ch.13670-16000m) (Effective Length 2330m)   B)   Improvement of Holudia- Vaggakul- Tankabati via Chimbuk RHD Road (Ch.16000-18200m) (Effective Length 2200m)   C)   Improvement of Holudia- Vaggakul- Tankabati via Chimbuk RHD Road (Ch.18200m-20450m) (Effective Length 2250m)     Road ID NO 403143005                               </t>
  </si>
  <si>
    <t>13/06/2019</t>
  </si>
  <si>
    <t>Improvement of Chemedolu para-Kuhalong UP Road 0.00-5000m Effective Length 5000m   Road ID No 403143004.</t>
  </si>
  <si>
    <t>Improvement of Chemedolu para-Kuhalong UP Road 5000m -10000m Effective Length 5000m   Road ID No 403143004.</t>
  </si>
  <si>
    <t xml:space="preserve">M/S Emmu Coun: &amp; Hasan Ent:  (JV) </t>
  </si>
  <si>
    <t>emuhasanjv@gmail.com</t>
  </si>
  <si>
    <t>Construction of 35.00m Long PSC Girder Bridge On Bikirichar- Muslimpara Road . Ch. 401.00m, ID No . 403145028</t>
  </si>
  <si>
    <t>21/07/2021</t>
  </si>
  <si>
    <t>M/S Emmu Construction Chandra Mohan Member Para, Ward No-02, Bandarban Municipality, Bandarban.</t>
  </si>
  <si>
    <t xml:space="preserve">emmuconstruction@gmail.com </t>
  </si>
  <si>
    <t>M/S Hasan Enterprise Zella Porishod Market, 31, T.A Road, Brahmanbaria-3400.</t>
  </si>
  <si>
    <t>M/S M.M Traders &amp; Mominul Hoque (JV)</t>
  </si>
  <si>
    <t xml:space="preserve">mqandmmtjv@gmail.com </t>
  </si>
  <si>
    <t>Improvement of K B Road -Kanapara Road at (Ch.0.00-3000.00m)Effective length=3000.00m;ID No.403145008</t>
  </si>
  <si>
    <t>19/09/2020</t>
  </si>
  <si>
    <t xml:space="preserve">M/S M.M Traders Bandarban Bazar, Bandarban </t>
  </si>
  <si>
    <t xml:space="preserve">M/S Mominul Hoque Bhairab,Kishoreganj. </t>
  </si>
  <si>
    <t>Improvement of K B Road -Bandarban University Connecting Road at (Ch.0.00-2000.00m)Effective length=2000.00m;ID No.403144055</t>
  </si>
  <si>
    <t>Rehabilitation of Chimbuk R &amp; H Road to Hativanga Tripura para Road (Ch.0.00-755m)  Effective length =755.00m; ID No 403144055</t>
  </si>
  <si>
    <t>26/10/2021</t>
  </si>
  <si>
    <t>Improvement of Tonkabati - Charamba Hatir Dara Link Road at Ch. 00m- 3920m Effective Length 3920m ID No 403144015</t>
  </si>
  <si>
    <t>15/08/2022</t>
  </si>
  <si>
    <t>Improvement of Tonkabati - Charamba (Hatir Dara) Link Road at (Ch. 3920m- 6730m);  Effective Length 2810m ;  ID No 403144015</t>
  </si>
  <si>
    <t>Improvement of Tonkabati - Charamba (Hatir Dara) Link Road at (Ch. 6730m- 10980m); Effective Length 4250m ; ID No 403144015</t>
  </si>
  <si>
    <t>M/s marma enterprise, bandarban sadar thana</t>
  </si>
  <si>
    <t>marmaent@gmail.com</t>
  </si>
  <si>
    <t>A) Rehabilitation of Tonkabati - Yousuf Shah Mazar Road at (Ch. 00m- 1650m); Effective Length= 1650m; ID No: 403144039 B) Improvement of Road Starting from Kalaghata Natun Bridge to Baruar tack Bazar Road at (Ch. 155m- 570m); Effective Length= 415m; ID No: 403895044 C) Construction of RCC Retaining wall on west side Boundary wall under Bandarban Xen office.</t>
  </si>
  <si>
    <t>S. Ananta Bikash Tripura,Milonpur, Khagrachari</t>
  </si>
  <si>
    <t xml:space="preserve">A) Construction of 35.00m Long PC Girder Bridge on Bangchari Road. (Rowangchari -Bangchari-Road) at Ch.4942m.Construction of 40.00m Long PC Girder Bridge on Bangchari Road. (Rowangchari-Bangchari Road) at Ch. 5580 m ID No 403893001  B) Construction of 90.00m PC Girder Bridge on Bangchari Road ( Rowangchari -Bangchari Road) . at Ch.265m. ID No 403893001. </t>
  </si>
  <si>
    <t xml:space="preserve">Mr U.T Mong Madhyampara ,Bandarban </t>
  </si>
  <si>
    <t>Improvement of Rowangchari Gheraw Road. (Ch.3020-7650m)</t>
  </si>
  <si>
    <t>M/S HASAN ENTERPRISE &amp; M M TRADERS (JV)</t>
  </si>
  <si>
    <t>heandmmtjv@gmail.com</t>
  </si>
  <si>
    <t xml:space="preserve">Improvement of Bengchari Road (Rowangchari-Bengchari Road) (Ch: 5740m-11200m) Effective Legth =5460m ID No 403893001 </t>
  </si>
  <si>
    <t>16//09/2020</t>
  </si>
  <si>
    <t>Mohammed Eunus &amp; Brothers(Pvt Ltd, Panchlaish , Chittagong</t>
  </si>
  <si>
    <t>A) Improvement of Bangchari Road (Rowangchari -Bangchari Road at (Ch.00m-5740m) ID No. 403893001 B) Rehabilation of Rowangchari Bazar G.C Road at (00m-965m. ID No 403892002</t>
  </si>
  <si>
    <t>16/7/2021</t>
  </si>
  <si>
    <t xml:space="preserve">Rehabilitation of Kalaghata to Taracha UP Office Road. Ch. 350.00-5120.00m Effective Length 4770.00m ID No 403893004. </t>
  </si>
  <si>
    <t>emmuconstruction@gmail.com</t>
  </si>
  <si>
    <t>Improvement of Ruma BC -Maowfa para Via Tara Office Road at Ch. 0.00-5250m Effective Length =5250m ID No. 403893006</t>
  </si>
  <si>
    <t>M/s Marma Enterprise &amp; U T (JV) Chairman Market VIP Road, Bandarban Pouroshova, Bandarban Sadar, Bandarban.</t>
  </si>
  <si>
    <t>marmautjv@gmail.com</t>
  </si>
  <si>
    <t>A Rehabilitation of Kalaghata to Taracha UP Office by HBB at Ch. 5190-5790 ID No. 403893004 B Improvement of Rowangchari-Gheraw Road by BC at Ch.2535-3025m ID No. 403893003</t>
  </si>
  <si>
    <t>18/4/2021</t>
  </si>
  <si>
    <t>17/4/2022</t>
  </si>
  <si>
    <t>Rehabilitation of Kalaghata to Taracha UP Office (HBB) at (Ch. 5790-7790m),; ID No. 403893004</t>
  </si>
  <si>
    <t>AC-UT (JV)</t>
  </si>
  <si>
    <t>acutjv81@gmail.com</t>
  </si>
  <si>
    <t>Improvement of Lama Mukh to Silartua Road by HBB (Ch.3300-8000m (Effective Length 4700m) Road ID NO 403513008</t>
  </si>
  <si>
    <t>M/S Abser Construction Member Para, Ward No-8, Bandarban Pourashava. Bandarban.</t>
  </si>
  <si>
    <t>Improvement of Silartuah Rupashipara. (HBB) Road .Ch: 1650m-6200m) Effective Length = 4550m. ID No.403513001</t>
  </si>
  <si>
    <t>22/09/2021</t>
  </si>
  <si>
    <t>Rehabilitation of Rajbari - Lama Rupashipara road (Ch. 0.00 -3010.00m)    Effective Length 3010.00m;    ID No. 403515014</t>
  </si>
  <si>
    <t>i) Improvement of Babu para -up Nungkyomey house road Ch. 0.00-600m Effective Length 600m ID No. 403045018 ii) Improvement of Noa Bazar - Marma para road Noapara GPS road via marma para Bonik para road Ch. 00.00-1320.00m Effective Length 1320.00m ID No. 403044008 iii) Improvement of Noa para Roambow -Moncha para Road Ch. 00.00-1629.00m  Effective Length 1629.00m ID No 403044005 iv) Improvement of Bagan para Jamey Mosque via Monu Member House Up to PKO Bridge Noad Ch. 00.00-1320.00m Effective Length 1320m ID No. 4030445013 v) Improvement  of Noa para Centre Jamey Mosque Road - via Mohamad Sarber house Up to Kasem Member House road Ch. 00.00-800.00m  Effective Length = 800.00mm. ID No.403045012</t>
  </si>
  <si>
    <t>Rehabilitation of Alikadam-Dochari Road at (Ch.2000m-3820m) Effecftive Length: 1820.00m ID No: 403043004</t>
  </si>
  <si>
    <t>M/S RIP ENTERPRISE NARONKHAIYA KHAGRACHARI SADAR KHAGRACHAR</t>
  </si>
  <si>
    <t xml:space="preserve">  enterprise.7rip@gmail.com</t>
  </si>
  <si>
    <t>Rehabilitation of Alikadam-Dochari Road at (Ch3820m-5670m) Effecftive Length: 1850.00m ID No: 403043004</t>
  </si>
  <si>
    <t>Mr. U.T. Mong, Maddam Para, Bandarban</t>
  </si>
  <si>
    <t xml:space="preserve">  utmong71@yahoo.com</t>
  </si>
  <si>
    <t>Rehabilitation of Alikadam-Dochari Road at (Ch 5670m-7570m) Effecftive Length: 1900.00m ID No: 403043004</t>
  </si>
  <si>
    <t>S.Ananta Bikash Tripura, Milonpur, Khagrachari</t>
  </si>
  <si>
    <t>Rehabilitation of Alikadam-Dochari Road at (Ch -7570 m -9620) Effecftive Length: 2050.00m ID No: 403043004</t>
  </si>
  <si>
    <t>Rehabilitation of Alikadam-Dochari Road at (Ch -9620 m -11770) Effecftive Length: 2150.00m ID No: 403043004</t>
  </si>
  <si>
    <t>Rehabilitation of Ruma Battali Bazar R&amp; H Road -Galanga UP Office Road at Ch. 0.00m-6055.00m Effective Length 6055.00m,ID No 403913004</t>
  </si>
  <si>
    <t>19/01/2022</t>
  </si>
  <si>
    <t>Rehabilitation of UZ HQ - Munnuam Bazar Via Paindu UP Office Road at Ch 00.00m-7540.00m   Effective Length 7540.00m,ID No 403913002</t>
  </si>
  <si>
    <t>22/01/2022</t>
  </si>
  <si>
    <t xml:space="preserve">M/S Hasan Ent: &amp; U T Mong (JV) </t>
  </si>
  <si>
    <t>seutbandarban@gmail.com</t>
  </si>
  <si>
    <t>Rehabilitation of UZ HQ - Munnuam Bazar Via Paindu UP Office Road at Ch 7540.00m-13572m   Effective Length 6032.00m,ID No 403913002</t>
  </si>
  <si>
    <t>M/s.N.S.U.T(Jv)</t>
  </si>
  <si>
    <t>nsutmongjv19@gmail.com</t>
  </si>
  <si>
    <t>i) Construction of 45.0m long RCC Girder Bridge on Tumbru GC road Ch. 18.50Km. ii) Construction of 32.0m long PSC Girder Bridge on Tumbru GC road Ch. 19.50Km. (Road ID. 403732006) iii) Construction of 32.0m long PSC Girder Bridge on Sonaichari UP - Panjakhana Bazar RHD road N-Chhari part road Ch. 2.60Km. iv) Construction of 12.0m long RCC Girder Bridge on Sonaichari UP - Panjakhana Bazar RHD road N-Chhari part road Ch. 3.10Km. (Road ID No. 403733014).</t>
  </si>
  <si>
    <t>M/S. Noor Syndicate Sattar Chamber (1st Floor), 52, Katalgonj, Panchlaish, Chittagong.</t>
  </si>
  <si>
    <t>Improvement of Chakdhala Bazar- Ashartali BGB Camp Road. Ch. 0.00m-4500m Effective length 4425 m ID No 403733006</t>
  </si>
  <si>
    <t>18/12/2020</t>
  </si>
  <si>
    <t>i) Improvement of Sonaichari UP- Panjakana Bazar RHD Road N. Chhari Part Ch. 1250m-2250 m Effective length 956m ID No 403733014 ii) Improvement of Tumbru GC-Kutupalong RHD Road Ch. 6000m-9200m Effective length 3176 m ID No 403732009</t>
  </si>
  <si>
    <t>26/12/2019</t>
  </si>
  <si>
    <t>18/04/2021</t>
  </si>
  <si>
    <t>Rehabilitation of Naikhongchari UZ HQ-Alikadam UZ HQ Road via Dochari UP Road . (Ch.15050m-18350m) Effecftive Length: 3010.00mID No: 403732007</t>
  </si>
  <si>
    <t>Improvement of Baischari UPC-Dochari UPC via Longgudhu Mukh Bakkhali Road (Ch.7000m-12000m)Effective Length : 4832.00m ID No 403733002</t>
  </si>
  <si>
    <t>M/S Emu Construction &amp; Hasan Enterprise (JV)</t>
  </si>
  <si>
    <t>i) Construction of 33.0m long RCC Girder Bridge on Naikhongchari UZ HQ-Alikadam UZ HQ Road via Dochari UP Road Ch. 18.50km ID No 403732007   Ii) Construction of 33.00m long RCC Girder Bridge On Naikhongchari UZ HQ-Alikadam UZ HQ Road via Dochari UP Road Ch. 17.00km ID No. 403732007   iii) Construction of 22.00m long RCC Girder Bridge On Naikhongchari UZHQ Road via Dochari UP Road via Dochari UP Road Ch.17.50km ID No 403732007   iv) Construction of 32.00m long PC Girder Bridge On Baischari UPC-Dochari UPC via Longgudhu Mukh Bakkhali Road . Ch. 12.00km ID No.403733002</t>
  </si>
  <si>
    <t>Rehabilitation of Naikhongchari UZ HQ - Alikadam UZ HQ Road via Dochari UP road (Ch. 18350 - 23350m)  Effective Length 5000m;   ID No. 403732007</t>
  </si>
  <si>
    <t>Improvement of Baischari UPC - Dochari UPC via Longgudhu mukh Bakkhali Road (Ch. 12000 - 17000.00m)   Effective Length 5000.00m;     ID No. 403733002</t>
  </si>
  <si>
    <t>23/07/2020</t>
  </si>
  <si>
    <t>Improvement of Baischari UPC - Dochari UPC via Longgudhu mukh Bakkhali Road (Ch. 12000 - 17000.00m)   Effective Length 5000.00m;     ID No. 403733003</t>
  </si>
  <si>
    <t>Improvement of Baischari UPC - Dochari UPC via Longgudhu mukh Bakkhali Road (Ch. 12000 - 17000.00m)   Effective Length 5000.00m;     ID No. 403733004</t>
  </si>
  <si>
    <t>i) Construction of 96.00m long RCC Girder Bridge with 32.00m via Duct on Baischari UPC-Dochari Upc via Longgudhu mukh Ch: 9.50km; ID No. 403733002 ii) Costruction of 64.00m long RCC Girder Bridge on Baischari UPC- Dochari UPC via Longgudhu mukh Ch: 7.50km; IDNo 403733002</t>
  </si>
  <si>
    <t>Dawn-Shams.JV   Sattara Center, (09th floor), 30/a,Nayapaltan, Dhaka-1000.</t>
  </si>
  <si>
    <t>Construction of 60.00m long RCC Girder Bridge on Naikhongchari UZ HQ- Alikadam UZ HQ Road via Dochari UP Road. Ch 23.350Km ID No. 403732007</t>
  </si>
  <si>
    <t>24/2/21</t>
  </si>
  <si>
    <t>23/2/2022</t>
  </si>
  <si>
    <t>M/S. Dawn Corporation   10 North Mugdha ( 1st Floor), P.S. Mugdha, Dhaka-1214</t>
  </si>
  <si>
    <t>SHAMS ENGINEERING &amp; CONSTRUCTION LIMITED Sattara Center, (09th Floor), 30/A, Nayapaltan, Dhaka-1000.</t>
  </si>
  <si>
    <t xml:space="preserve">  shams_engineering_ltd@yahoo.com</t>
  </si>
  <si>
    <t>M/S MOMINUL HOQUE &amp; U T MONG (JV) Chairman Market, 3rd Floor, Bandarban-4600, Bandarban.</t>
  </si>
  <si>
    <t>mqutjv@gmail.com</t>
  </si>
  <si>
    <t>Improvement of Edgor GC - Alikhong Headman para Bodda Bihar Road Via Miajhiri para GPS Road at Ch. 0.00-8000m Effective length 7872m ID No. 403734065</t>
  </si>
  <si>
    <t>Improvement of Edgor GC-Yauncha RHD Road at (Ch.0.00-2500m) Effective Length =2495m ID No 403732008</t>
  </si>
  <si>
    <t>M/s M.M Traders &amp; Qc (JV)   Chairman Market, 3rd Floor VIP Road, Bandarban 4600, Bandarban.</t>
  </si>
  <si>
    <t>mmtandqcjv@gmail.com</t>
  </si>
  <si>
    <t>mprovement of Thanchi - Bolipara Road at (Ch. 3050- 8000m), Effective Length = 4950m; ID No. 403952001</t>
  </si>
  <si>
    <t>28/1/2021</t>
  </si>
  <si>
    <t>27/1/2022</t>
  </si>
  <si>
    <t>M/S Quashem Construction,52, Katalgonj, Panchlaish, Chittagong.</t>
  </si>
  <si>
    <t>MONI CONSTRUCTION   Ali kodhom Bazer, P/S: Ali Kodhom, Bandarban.</t>
  </si>
  <si>
    <t>juddhamoni@gmail.com</t>
  </si>
  <si>
    <t>a) Improvement of Raicha Bridge -Gonapara Road Start from Raicha Road at 00-450m.[ ID No 4031450118]                         b) Construction of 04 nos 0.600x1.125m culvert at ch 10, 144,220 &amp; 386m on the same road.                 C) Construction of 01 no 500x5.00m culvert at Ch.295m on the same Road .</t>
  </si>
  <si>
    <t>M/S Arup Kumar Das ujani para, 5no ward, bandarban</t>
  </si>
  <si>
    <t>akdasbban@gmail.com</t>
  </si>
  <si>
    <t xml:space="preserve">a) Improvement of Bathel para R&amp;H politong para Rosd at Ch.00-1000 [ID No -403914018]                      b) Construction of 02nos 0.900x1.350m Culvert at Ch.452 &amp;   955m on the same road . </t>
  </si>
  <si>
    <t>a) Improvement of Paindu UP-paindu Headmen para Road at Ch.00-1000m. [ID No 403914002                          b) Construction of 02 nos 0.9000x1.350m culvert at ch.523&amp; 626m on th same road.</t>
  </si>
  <si>
    <t>BARO AOULIA ENTERPRISE Word No-7, Armipara, Bandarban</t>
  </si>
  <si>
    <t>baroaouliaent@gmail.com</t>
  </si>
  <si>
    <t xml:space="preserve">a) Improvement of Roambow Road(St. Roambu Govt. Pimary School Road at (Ch.00-420m.[ID No 403045003] b)  Construction of 02 nos 0.750x0.750m Culvert at Ch.339 &amp; 398m on the same road. c) Construction of 01 no 2.00x2.50m culvert at Ch.244m on the same road . </t>
  </si>
  <si>
    <t xml:space="preserve">M/S Biplab Enterprose Address: Holding No-218-01, 0218-02, Word No-04, Bandarban Bazar, Badarban Municipality, Bandarban.  </t>
  </si>
  <si>
    <t>M/S Biplob Enterprise</t>
  </si>
  <si>
    <t>Improvement of Thanchi-habru para (Thanchi -T&amp;T para-Tuktunpara Shangvhongpara-Habrupara-Bodingpara) Road at Ch: 00-660m[ID No 403954010]</t>
  </si>
  <si>
    <t xml:space="preserve">M/S N.I Chowdhury Construction </t>
  </si>
  <si>
    <t>nichowdhury944@gmail.com</t>
  </si>
  <si>
    <t>Construction RCC Drain at Ruma Bazer  for Ch. 00-142m. Under Ruma Upazila ,Dist Bandarban .</t>
  </si>
  <si>
    <t>18/05/20</t>
  </si>
  <si>
    <t xml:space="preserve">M/S Mintu Enterprise </t>
  </si>
  <si>
    <t>msmintuenterprise72@gmail.com</t>
  </si>
  <si>
    <t xml:space="preserve">Improvement of RCC Road part-A Ruma Bazar Hori Mondir-Saikat para Eden para Road at Ch. 00m-310m Part-B Ruma Bazar B-Block Resident area Road at Ch.00109m . Part-C Ruma bazar Model Parimary Govt. School-Sangu River ghat Rest part Road at Ch. 024m-069m Part-D Ruma bazar Bemama Mohal - Lungihiri Student Hostel Road at Ch. 00-115m Under Ruma Upazila Dist. Banderban. </t>
  </si>
  <si>
    <t>M/S Chowdhury Builders</t>
  </si>
  <si>
    <t>farukbbn15@gmail.com</t>
  </si>
  <si>
    <t>1 Construction RCC Box Culvert 1x4.50mx4.50m on Thanchi- Thanchi- Shajahanpara- Zinnapara road at Ch. 840m Under Thanchi Upazila. Dist. Bandarban.2 Construction RCC Box Culvert 2x3.00mx3.00m on Thanchi- Thanchi- Shajahanpara- Zinnapara road at Ch. 1045m Under Thanchi Upazila. Dist. Bandarban.</t>
  </si>
  <si>
    <t>21/05/2020</t>
  </si>
  <si>
    <t>13/11/2020</t>
  </si>
  <si>
    <t xml:space="preserve">M/S Mon Traders </t>
  </si>
  <si>
    <t>moontraderscht@gmail.com</t>
  </si>
  <si>
    <t>1 Improvement of Thanchi-Thanchi- Shajahanpara- Zinnapara RCC Drain &amp; L Drain at Ch. 00- 1183m. Effective Length 916m Under Thanchi Upazila Dist. Bandarban 2 Improvement of Thanchi-Thanchi Sadar UP office via Thanchi College L Drain at Ch. 00- 530m. Effective Length 172m Under Thanchi Upazila Dist. Bandarban</t>
  </si>
  <si>
    <t>1 Improvement of Thanchi-Thanchi- Shajahanpara- Zinnapara BC road at Ch. 00- 1183m. Effective Length 1041m Under Thanchi Upazila Dist. Bandarban 2 Improvement of Thanchi-Thanchi Sadar UP office via Thanchi College BC road at Ch. 00- 530m. Effective Length 515m Under Thanchi Upazila Dist. Bandarban</t>
  </si>
  <si>
    <t>M/s. Kanak Enterprise</t>
  </si>
  <si>
    <t>kanakenterprise.bandarban@gmail.com</t>
  </si>
  <si>
    <t xml:space="preserve">Improvement of Thanchi-Headmanpara BC Road at Ch.00m-610.00m union Thanchi Sadar Under Thanchi Upazila Dist. Bandarban. </t>
  </si>
  <si>
    <t>24/10/2021</t>
  </si>
  <si>
    <t>M/S. M R Enterprise</t>
  </si>
  <si>
    <t>mrenterprisebbn@gmail.com</t>
  </si>
  <si>
    <t>1. Construction of Public Toitet on Thanchi Bazar  BGB Camp Side 2.  Construction of Public Toilet on Timongpara side Under Thanchi Upazila Dist. Bandarban.</t>
  </si>
  <si>
    <t>Bandarban associate</t>
  </si>
  <si>
    <t>smhbban@gmail.com</t>
  </si>
  <si>
    <t>Construction of Public Toitet on Thanchi  Information Service Center Tourist Park Thanchi Sadar Under Thanchi Upazila Dist. Bandarban.</t>
  </si>
  <si>
    <t>M/S ARP Traders, Shera Bangla Nogor,Bandarban</t>
  </si>
  <si>
    <t>msarptraderskhan@gmail.com</t>
  </si>
  <si>
    <t>1 Improvement for Internal RCC Road of Upazila Parishad Complex 270m Under Naikhyongchari Upazila. Dist. Bandarban2 Improvement for Internal RCC Road of Naikhyongchari Bazar GC Under Naikhyongchari Upazila. Dist. Bandarban</t>
  </si>
  <si>
    <t>Improvement of Road from Upaban Lake- Naikhyongchari HQ Bazar GC by 25mm thik Bitumininus Carpeting with 7mm Seal Coat from Ch. 0.0m- 1000m Under Naikhyongchari Upazila. Dist Bandarban. Road ID No. 403733075</t>
  </si>
  <si>
    <t>M/S N.I Chowdhury Construction, New Gulshan Mosque Market (1st Floor) Newgulshan Area, Ward No-06 Bandarban Sadar, Bandarban</t>
  </si>
  <si>
    <t xml:space="preserve">1) Improvement of BC Road from Naijhyongchari Upazilla HQ Fultali BGB Camp Road by 25mm thick Bituminous Carpeting with 7mm Seal Coat from Ch. 0.0m -750 Under Naikhyongchari Upazila Dist. Bandarban.   2) Improvement of Main BC Road to Soinic Line &amp; MT Line to Mosque Ch. 0.00m 385m  Under Upazila Dist. Bandarban. </t>
  </si>
  <si>
    <t>14/06/20</t>
  </si>
  <si>
    <t>13/06/21</t>
  </si>
  <si>
    <t xml:space="preserve">M/S Arman Construction </t>
  </si>
  <si>
    <t>armanconstruction16@gmail.com</t>
  </si>
  <si>
    <t>Improvement for RCC U-Drain in Naikhyongchari Upazilla HQ from Rahim HQ Karim and 2 nos word Side of H/Q Uur Islam from Ch. 0.00-300m Under Naikhyongchari Upazila Dist. Bandarban.</t>
  </si>
  <si>
    <t>M/S Marma Enterprise ana QC(JV) ,Madham Para 4no Word, Bandarban 4600, Bandarban Sadar.</t>
  </si>
  <si>
    <t>marmaqcjv@gmail.com</t>
  </si>
  <si>
    <t>Rehabilitation and Widening of Lama - Sualock Road from Ch 8550 - 11650m under Upazila Sadar District Bandarban. Road ID No. 403142001</t>
  </si>
  <si>
    <t>Rehabilitation and Widening of Lama - Sualock Road from Ch: 11650 - 14770m under Upazila: Sadar, District: Bandarban. Road ID No. 403142001</t>
  </si>
  <si>
    <t>Rehabilitation and Widening of Lama - Sualock Road from Ch 23450 - 27760m under Upazila Sadar District Bandarban. Road ID No. 403142001</t>
  </si>
  <si>
    <t xml:space="preserve">M/S Emmu Construction </t>
  </si>
  <si>
    <t xml:space="preserve">Rehabilitation of Lama-Suwalac Road from Ch:00-2000m Under Upazila Lama: District Bandarban. </t>
  </si>
  <si>
    <t xml:space="preserve">Rehabilitation of Lama-Suwalac Road from Ch:9100-12350m,12350-12950m&amp;12950-14500 UnderLama Upazila: District Bandarban. </t>
  </si>
  <si>
    <t xml:space="preserve">M/S Modina Construction </t>
  </si>
  <si>
    <t>madinacon19@gmail.com</t>
  </si>
  <si>
    <t>Rehabilitation of  Sonaichari (R&amp;H) Road -Ruposi para Road from Ch:00-1000m Under AlikadamUpazila: District Bandarban. Road ID No 403043008</t>
  </si>
  <si>
    <t>M/S Lumbini Enterprise North Kalindipur Rangamati</t>
  </si>
  <si>
    <t>chiranjibchakma61@gmail.com</t>
  </si>
  <si>
    <t>Rehabilitation of Udalbunia-Jhanaka Road Start from Udalbunia -Rajvilla Road at Ch. 5+-500-7+995 ID No. 403143002</t>
  </si>
  <si>
    <t>18/10/18</t>
  </si>
  <si>
    <t>Mr.U.T.Mong. Maddyam para Bandarban</t>
  </si>
  <si>
    <t>Construction of 33.0M long RCC Girder Bridge on Shelertua - Rupashipara road at Ch.930M .ID.No.403513010.</t>
  </si>
  <si>
    <t>25/11/18</t>
  </si>
  <si>
    <t>Toma Construction  &amp; CO LTD Mazahar (JV)</t>
  </si>
  <si>
    <t>tcclmaz18@gmail.com</t>
  </si>
  <si>
    <t>Construction of 184.00m Long PC with RCC Girder Bridge on Shelertua-Rupashi para Road at Ch.170m.ID No. 403513010</t>
  </si>
  <si>
    <t>Toma Construction &amp; Co. Limited Toma Tower, 77/1, Kakrail, Ramna, Dhaka-1000</t>
  </si>
  <si>
    <t>M/S MA Zaher Mollika, 250, West bagichagoan, Cumilla</t>
  </si>
  <si>
    <t>M/S PK AC (JV) Bandarban Sadar, Bandarban</t>
  </si>
  <si>
    <t>pkacjv@gmail.com</t>
  </si>
  <si>
    <t>Construction of 75m long PC Grider Bridge on Fasiakhali - Alikadam Main (R&amp;H) road - Ali's Suronga road at Ch. 2600m  ID No. 403513012</t>
  </si>
  <si>
    <t>21/5/2020</t>
  </si>
  <si>
    <t>Ms Prasanna kanti Amu haspatal raod, 6 no ward bandarban</t>
  </si>
  <si>
    <t>msamubban@gmail.com</t>
  </si>
  <si>
    <t>Construction of 75m long PC Grider Bridge on Fasiakhali - Alikadam Main (R&amp;H) road - Ali's Suronga road at Ch. 2600m  ID No. 403513013</t>
  </si>
  <si>
    <t>Construction of 75m long PC Grider Bridge on Fasiakhali - Alikadam Main (R&amp;H) road - Ali's Suronga road at Ch. 2600m  ID No. 403513014</t>
  </si>
  <si>
    <t>Construction of 33.0m long RCC Girder Bridge on Lemuchari BDR Camp - Bahirmath - Kalurghat Road. (Lemuchari BGB Camp - Muthongpara Road via Kalurghat - Painchari Murongpara road). ( Dochari UP Office (Lemuchari) - Powamohuri Bazar via Kalurghat, Paincahri BGB Camp, Dochari BGB Camp, Murong Para BGB Camp road)  Ch.5110m.ID.No.403733008.</t>
  </si>
  <si>
    <t>16/11/2017</t>
  </si>
  <si>
    <t>28/01/2019</t>
  </si>
  <si>
    <t>M/S Al Noor Enterprise Cox`sbazar</t>
  </si>
  <si>
    <t>alnoorenterprise_egp@yahoo.com</t>
  </si>
  <si>
    <t>Development of Lemuchari BDR Camp-Bahirmath-Kalurghat Road Lemuchari BGB Camp - Mathongpara Via Kalurghat -Painchari- Murongpara  Road Ch.5100-7400m ID No 403733001</t>
  </si>
  <si>
    <t>14/5/18</t>
  </si>
  <si>
    <t>Improvement of Lemuchari BDR Camp -Bahirmath - Kalurghat Road Lemuchari BGB Camp- Mathongpara Road via Kalurghat - Painchari Murongpara road from (Ch.7400m- 10650) m Effective Length 3250m) Road ID 403733008.</t>
  </si>
  <si>
    <t>16/10/2020</t>
  </si>
  <si>
    <t>AC &amp; PC  (JV)</t>
  </si>
  <si>
    <t>acpkjv81@gmail.com</t>
  </si>
  <si>
    <t>Construction of 99.10m Long PSC Girder Bridge on Kalaghata to Taracha Up Office road at (ch.5.250km)  ID No. 403893004  under Rowagchari Upazila</t>
  </si>
  <si>
    <t>14/03/19</t>
  </si>
  <si>
    <t>M/S Absar Construction</t>
  </si>
  <si>
    <t xml:space="preserve">Construction of 68.0m Long PC Girder Bridge on Thana HQ Ruma Mukh - Gallanga UP Office Road at ch.1120.0m ID No 403913003 </t>
  </si>
  <si>
    <t>29/08/17</t>
  </si>
  <si>
    <t>M/s Emmu Construction &amp; Neel Hena ( JV)</t>
  </si>
  <si>
    <t>emmuneelhenajv@gmail.com</t>
  </si>
  <si>
    <t>Improvement of Thana HQ (Ruma Mukh) - Gallanga UP Office Road. (Ch. 1023m - 2223m); ID No. 403913003</t>
  </si>
  <si>
    <t>M/S Emmu Construction  Chairman Market, Chairman Market, Vill- Chairmen Para, Word-04, Bandarban Municipality, Bandarban</t>
  </si>
  <si>
    <t>Ms. Neel Construction Chairman Market, 3rd Floor, VIP Road Bandarban Sadar, Bandarban Hill District.</t>
  </si>
  <si>
    <t>ms.neelconstruction1981@gmail.com</t>
  </si>
  <si>
    <t>M/S Hena Construction  Chairmn Market, Bandarban Sadar, Bandarban.</t>
  </si>
  <si>
    <t>ms.tawfisayeed1984@gmail.com</t>
  </si>
  <si>
    <t>S. Ananta Bikash Tripura, Milonpur, Khagrachari</t>
  </si>
  <si>
    <t>Construction of 1 nos Sanitary Latrine., Re-excavition of shilak Khal-320m, Construction of 3 nos small size pump house.,Construction of RCC open Irrigation Canal, Repair of Return Wall, &amp; CC bolck, Construction of one store room</t>
  </si>
  <si>
    <t xml:space="preserve">Mr.UT Mong ,Maddampara, Bandaran </t>
  </si>
  <si>
    <t xml:space="preserve">Construction of 69.00m RCC Girder Bridge on Ruma Bazar Remakri UP Office Road at Ch. 0.00m  Under Ruma Upazila Dist: Bandarban. </t>
  </si>
  <si>
    <t>4,77,98,850.393</t>
  </si>
  <si>
    <t>M/S E.E Construction</t>
  </si>
  <si>
    <t>eeconegp@gmail.com</t>
  </si>
  <si>
    <t xml:space="preserve">1 (a) Re-Excavation of Agro Service Pond 2. Construction of 02 Nos RCC Ghatla 13.40x5.500x4.80m at Agro Service Pond Under Sadar Upazila Sist: Bandarban </t>
  </si>
  <si>
    <t>M/S Nabi &amp; Brothers</t>
  </si>
  <si>
    <t>m.ahmednabi15@gmail.com</t>
  </si>
  <si>
    <t xml:space="preserve">1. (a) Re-Excavation of Lama Upazila Parishad Pond .(b) Construction of 01 Nos. RCC Ghatla 15.20x5.00x5.40m at Upazila Parishad Pond. © Protective Works Palisading 2. (a) Re Excavation of Upazila UNO Home Side Pond .(b) Construction of 01 Nos RCC Ghata 13.40x5.00x4.80m at Upazila UNO Home Side Pond. (c) Protective Works Palisading 3.(a) Re-Excavation of Lama Thana Pond(b) Construction  of 01 Nos RCC Ghata 13.40x5.00x4.80m Under Lama Upazila Dist: Bandarban </t>
  </si>
  <si>
    <t>M/S Marma Enterprise</t>
  </si>
  <si>
    <t xml:space="preserve">Construction of Two 2 Storied Rural Market Building With 04 Storied Foundation in Raycha Bazar Under Sadar Upazila Dis: Bandarban. </t>
  </si>
  <si>
    <t>M/S M. M Traders</t>
  </si>
  <si>
    <t xml:space="preserve">Construction of Two 2 Storied Rural Market Building With 04 Storied Foundation in Baishari Bazar Under Naikhyongchari Upazila Dist: Bandarban. </t>
  </si>
  <si>
    <t>14/11/2021</t>
  </si>
  <si>
    <t>M/S Azad &amp; Brothers Member Para Bandarban</t>
  </si>
  <si>
    <t>ms.azadandbrothers.bban@gmail.com</t>
  </si>
  <si>
    <t>Raicha-Goaliakhola Road (Ch.1300-6980m)</t>
  </si>
  <si>
    <t>M/S M R Enterprise   Banarupa Para Ward No-6, Bandarban Sadar.</t>
  </si>
  <si>
    <t>Holudia -Vaggakul- Tankabati Via Chimbuke RHD Road (Ch.26580-27850m)</t>
  </si>
  <si>
    <t>M/S Moon Traders Rukhui Chowdhury Para, Mohila College Road, Khagrachari Sadar, Khagrachari.</t>
  </si>
  <si>
    <t>Udalbunia-Rajvilla Road start from Udalbunia-Rajvila Road (Ch.0.00-2950m)</t>
  </si>
  <si>
    <t>M/S  Emu Construction &amp; Hasan Enterprise JV</t>
  </si>
  <si>
    <t>Baniarchara- Gazalia Road (Ch.0.00-2000m)</t>
  </si>
  <si>
    <t>Baniarchara- Gazalia Road (Ch.10370-12550m)</t>
  </si>
  <si>
    <t xml:space="preserve">M/S Joy Construction Bangmura Bottoli Para, 339 No. Bekhang Mouza, PO+ Thana: Rowangchori </t>
  </si>
  <si>
    <t>joyconstructionbban@gmail.com</t>
  </si>
  <si>
    <t xml:space="preserve">Lama-Sonaichari via Rupashipara –Mong Pru Para Road (Ch.11225m-12175m) </t>
  </si>
  <si>
    <t>M/S Shah Jabbaria Construction -MAC(JV)</t>
  </si>
  <si>
    <t>tituandmac@gmail.com</t>
  </si>
  <si>
    <t>Naikhyongchari UZ H/Q-Tumbro GC Road (Ch.5000-12400m)</t>
  </si>
  <si>
    <t>14/4/2021</t>
  </si>
  <si>
    <t>M/S. Shah Jabbaria Construction &amp; Co.   69/7, Mohammadia Plaza, Reazuddin Bazar, Chittagong.</t>
  </si>
  <si>
    <t>tituinc@gmail.com</t>
  </si>
  <si>
    <t>M/S. Manjurul Alam Chy. 88, CDA Avenue, Muradpur, Panchlaish, Chittagong-4203</t>
  </si>
  <si>
    <t>machy_471@yahoo.com</t>
  </si>
  <si>
    <t>Naikhyongchari UZ H/Q -Tumbro GC Road (Ch.17000-24500m)</t>
  </si>
  <si>
    <t>14/04/2021</t>
  </si>
  <si>
    <t>Ratansen Tanchangya Balaghata Kabiraj Para Ward No-01 Bandarban Municipality Bandarban</t>
  </si>
  <si>
    <t>ratansentanchangya@gmail.com</t>
  </si>
  <si>
    <t>Kachubunia RHD –Rejuamtali Bazar BGB Camp via Mogghat Bazar Road by 12mm thick Seal coat (Ch.0.00-800m)</t>
  </si>
  <si>
    <t>M/S R Islam Enterprise Bazar Area, Mosjid Market, 4 No Ward, Bandarban Sadar, Bandarban.</t>
  </si>
  <si>
    <t>msrislamenterprise@gmail.com</t>
  </si>
  <si>
    <t>Naikhyongchari UZ H/Q Tumbro GC Road by 25mm thick Dense Carpeting at different chainages (Ch.25000-28600m)</t>
  </si>
  <si>
    <t>M/S Global Enterprise 5 No Ward Paurasava Bandarban, Bandarban Hill District.</t>
  </si>
  <si>
    <t>global.bandarban@gmail.com</t>
  </si>
  <si>
    <t>33.00 Long RCC Girder Bridge Approach Road of Tumbro GC –Kutupalong RHD road (Ch.2500-2550m &amp; 2583-2633m)</t>
  </si>
  <si>
    <t>M/S Turin Enterprise   Member Para,8 no Ward, Bandarban Sadar, Bandarban.</t>
  </si>
  <si>
    <t>msturinenterprise93@gmail.com</t>
  </si>
  <si>
    <t>85.00m Long RCC Girder Bridge Approach Road of Dochari UP Office - Powamuhori Bazar via Kalurghat , Painchari Bazar BGB Camp &amp; Murongpara BGB Camp Road (Ch.1600-1770m)</t>
  </si>
  <si>
    <t xml:space="preserve">biplobent19@gmail.com </t>
  </si>
  <si>
    <t>Emergency Maintenance (Road Safety) of Naikhongchari UZ HQ - Alikadam UZ HQ Road via Dochari UP from Ch. 00m -23350m [Naikhyongchari] Road ID No. 403732007</t>
  </si>
  <si>
    <t>24/06/2021</t>
  </si>
  <si>
    <t>Ratan Sen Tanchangya Balaghata Kabiraj Para Ward No-01 Bandarban Municipality Bandarban</t>
  </si>
  <si>
    <t>Emergency Maintenance (Road Safety) of Naikhongchari UZ HQ - Tumbru GC Road from Ch. 00m -33250m [Naikhyongchari] Road ID No. 403732006</t>
  </si>
  <si>
    <t>Emergency Maintenance (Road Safety) of Baishari Bazar GC - Eidgor GC Road from Ch. 00m -8200m [Naikhyongchari] Road ID No. 403732003</t>
  </si>
  <si>
    <t xml:space="preserve">M/S Thui Enterprise HOUSE NO: 68, WORD NO:06, BANORUPA PARA, BANDARBAN </t>
  </si>
  <si>
    <t>tuhiconstruction789@gmail.com</t>
  </si>
  <si>
    <t>Emergency Maintenance (Road Safety) of Eidgor UP - Shapergara Bazar Via Kangarbill GPS &amp; Kagojikhola Police Camp Road (N. Chhari Part) from Ch. 00m -7500m [Naikhyongchari] Road ID No. 403733013</t>
  </si>
  <si>
    <t xml:space="preserve">M/S Muhan Enterprise Army Para, 7 No Ward, Bandarban Sadar, Bandarban. </t>
  </si>
  <si>
    <t>msmuhanenterprise@gmail.com</t>
  </si>
  <si>
    <t>Emergency Maintenance (Road Safety) of Kachubunia RHD - Reju Amtoli bazar BGB Camp via mog ghat bazar Road from Ch. 00m -7300m [Naikhyongchari] Road ID No. 403733005</t>
  </si>
  <si>
    <t>M/S Hasan Enterprise &amp; UT Mong (JV)</t>
  </si>
  <si>
    <t>Khamsama –Bagmara-Antapara-Kanajupara Road (Ch.0.00-6921m)</t>
  </si>
  <si>
    <t>M/s Rokon Enterprise Member Para, 08 No Word, Bandarban Sadar.</t>
  </si>
  <si>
    <t>rokonegp2021@gmail.com</t>
  </si>
  <si>
    <t>Emergency Maintenance (Road Safety) of Khanshama-Baghmara - Antapara-Kanaijupara Road from Ch. 00m -6921m  [Rowangchari] Road ID No. 403892001</t>
  </si>
  <si>
    <t xml:space="preserve">Friends Traders   Ward-3, Memberpara, Bandarban </t>
  </si>
  <si>
    <t>msfriendstraders@yahoo.com</t>
  </si>
  <si>
    <t>Emergency Maintenance (Road Safety) of Rowangchari-Bagmara GC via Liragoan Bazar Road from Ch. 00m -8800m [Rowangchari] Road ID No. 403892004</t>
  </si>
  <si>
    <t>M/S S.R Trading East Nasirabad, (2nd Floor) Shahi Jame Masjid Market, Khulshi, Chattogram.</t>
  </si>
  <si>
    <t>mssrtrading85@gmail.com</t>
  </si>
  <si>
    <t>Ruma Sadar –Ruma Bazar Road (Ch.0.00-1640m)</t>
  </si>
  <si>
    <t>Thanchi-Bolipara Road (Ch.1920-2014m)</t>
  </si>
  <si>
    <t>M/S Friends Traders   Ward-3, Memberpara, Bandarban</t>
  </si>
  <si>
    <t>1 nos. 1 vent 3.0m x 3.0m RCC Box Culvert on Balagata – Bagmara GC UP Road at Ch.4468m</t>
  </si>
  <si>
    <t>M/S Miraz Enterprise West Hatimara, 73 No Nanacrom Para, Naniarchar, Rangamati Hill District</t>
  </si>
  <si>
    <t>1 nos. 2 vent 4.0m x 4.0m) RCC Box Culvert on Sonaichori (St. R&amp; H) road to Ruposi para Road at Ch.2161m</t>
  </si>
  <si>
    <t>Mr Harunur Radid bandarban bazar, 4 no ward, bandarban</t>
  </si>
  <si>
    <t>mrhrbban@gmail.com</t>
  </si>
  <si>
    <t>1 nos. 3.5m x 3.9m Box Culvert on Baniarchara- Gazalia Road at Ch. 451m  &amp; 1 nos. 2.0m x 2.0m Box Culvert on Baniarchara- Gazalia Road at Ch. 3375m</t>
  </si>
  <si>
    <t>M/S Iftiha Enterprise   Nazir Member Para, Word No-5, Noya Para, Alikadam, Bandarban.</t>
  </si>
  <si>
    <t>iftihaent@gmail.com</t>
  </si>
  <si>
    <t>1 No 03 vent 4.00mx4.00m RCC Box Culvert on Baishari GC- Eidgor Bazar GC Road at Ch.5100m</t>
  </si>
  <si>
    <t>M/S Bakul Construction   chowdhury market, bandarban sadar bandarban.</t>
  </si>
  <si>
    <t>bakulconstruction2018@gmail.com</t>
  </si>
  <si>
    <t>1 nos. 2 vent 4.0m x 3.50m RCC Box Culvert on Baishari GC- Eidgor Bazar GC Road  at Ch.1700m</t>
  </si>
  <si>
    <t>Rehabilitation of Khabukpara RHD Rosd -Rajvila Chakmapara Road from Ch.00-3200m Road  Under Sadar Upazila, District: Bandarban.</t>
  </si>
  <si>
    <t>Barishal</t>
  </si>
  <si>
    <t>M/S.Sharif Enterprise, Proprietor: Md.Fayz Sharif, Beluhar, Agailjhara, Barisal. Mobile No. 01715-233106</t>
  </si>
  <si>
    <t>mdfayzsharif@yahoo.com</t>
  </si>
  <si>
    <t>Rehabilitation of Mahilara - Chaygram - Amboula - Paisarhat Road from Ch.2600m - 4429m Under Agailjhara Upazila District BarisalRoad ID-506022006</t>
  </si>
  <si>
    <t>28/06/18</t>
  </si>
  <si>
    <t>Rehabilitation of Nimtola RHD - Dhamura GC via Ratnapur UP Road from Ch.2000m - 5265m Under Agailjhara Upazila District Barisal  Road ID-506022010</t>
  </si>
  <si>
    <t>26/08/18</t>
  </si>
  <si>
    <t>M/S.Adnin Construction, Ambakpur, Mehendigonj, Barishal, Mobile No. 01711-287678</t>
  </si>
  <si>
    <t>msadninconstruction@gmail.com</t>
  </si>
  <si>
    <t>Rehabilitation of Paterhat GC - Ulania GC Road from Ch. 00m - 3000m Under Mehendiganj Upazila District-Barisal. Road ID No-506622001</t>
  </si>
  <si>
    <t>23/07/18</t>
  </si>
  <si>
    <t>23/01/19</t>
  </si>
  <si>
    <t>M/S.R S Construction, Lakutia Sharak,Pashim Kawnia, Barishal, Mobile No. 01711-287678</t>
  </si>
  <si>
    <t>hossainsanowar58@gmail.com</t>
  </si>
  <si>
    <t>Rehabilitation of Paterhat GC - Ulania GC Road from Ch. 3000m - 5500m Under Mehendiganj Upazila District-Barisal. Road ID No-506622001</t>
  </si>
  <si>
    <t>MS Hasan Construction, 410,Amanatgonj,Kawnia Barishal, Mobile No. 01711-586590</t>
  </si>
  <si>
    <t>mshasan.construction1978@gmail.com</t>
  </si>
  <si>
    <t>Rehabilitation of Ulania Hazirhat - Rajapur Burirpul Road from Ch.00m-1000m Under Mehendiganj Upazila District-Barisal. Road ID No-506625080</t>
  </si>
  <si>
    <t>26/06/18</t>
  </si>
  <si>
    <t>26/11/18</t>
  </si>
  <si>
    <t>M/S. Rupali Construction, Pro. Mr.Amal Das, Hospital Road, Barishal, Mobile No. 01711-586590</t>
  </si>
  <si>
    <t xml:space="preserve"> Part-A Rehabilitation of Ulania UP Ulania GC - Rajapur Buripool Bazar GCCR via Hazir Hat &amp; Kazir Hat Road from Ch.660m - 6100m Mehendiganj [ID No. 506623015] Part-B Rehabilitation of Paterhat GC - Dhalihat via LalmiahatKuati Mosque Road from Ch.0.0m - 3250m  Mehendiganj [ID No. 506624011] Barishal</t>
  </si>
  <si>
    <t>M/S. Kaif Enterprise , Fatema Mantion, New Gorostan Road, Karim Kutir, Barishal, Mobile No. 01715609485</t>
  </si>
  <si>
    <t>mskaifenterprise.bsl@gmail.com</t>
  </si>
  <si>
    <t xml:space="preserve"> Rehabilitation of Raipasha H/S - Kulakhana Son Field via Fakir Hat Road from Ch.1500 - 2500m under Upazila -Sadar District- Barishal Road ID No-506514003</t>
  </si>
  <si>
    <t>25/10/20</t>
  </si>
  <si>
    <t>M/S Hazi Enterprise, Bakergonj, Barishal Mobile No. 01712276151</t>
  </si>
  <si>
    <t>Rehabilitation of Kamarkhali GC - Baherchar GC via Sarsi Police Fari, Patkati Lunchghat road from at Ch. 10882m-12882m under Bakergonj Upazila , District : Barishal.[ Road ID : 506072012]</t>
  </si>
  <si>
    <t>Md. Mahfug Khan Ltd- Md. Nasir Uddin(JV)</t>
  </si>
  <si>
    <t>mkhannasirjv@gmail.com</t>
  </si>
  <si>
    <t>Rehabilitation of Boalia GC Bahadurpur Gho Hat to Bakergonj Nayamoti GC via Kusangal Hat Sampur Hat Road from Ch. 2000m-7228m under Bakergonj Upazila District Barishal Road ID 506072011</t>
  </si>
  <si>
    <t>24/09/2020</t>
  </si>
  <si>
    <t>Md. Mahfug Khan Ltd, Dopdopia Zero Point, Nalchity, Jhalokati, Mobile No. 01718564277</t>
  </si>
  <si>
    <t>Rehabilitation of Boalia GC Bahadurpur Gho Hat to Bakergonj Nayamoti GC via Kusangal Hat Sampur Hat Road from Ch. 2000m-7228m under Bakergonj Upazila District Barishal Road ID 506072012</t>
  </si>
  <si>
    <t>Md. Nasir Uddin, Barpasha, Kaligonj Bazar, Bakergonj, Barisal, Mobile No. 01711363149</t>
  </si>
  <si>
    <t>md.nasir_uddin30@yahoo.com</t>
  </si>
  <si>
    <t>Rehabilitation of Boalia GC Bahadurpur Gho Hat to Bakergonj Nayamoti GC via Kusangal Hat Sampur Hat Road from Ch. 2000m-7228m under Bakergonj Upazila District Barishal Road ID 506072013</t>
  </si>
  <si>
    <t>M/S.Khan Engineers , SOUTH ALEKANDA.MEDICAL COLLEGE LANE.BARISHAL SADAR. BARISAL, Mobile No. 01734936674</t>
  </si>
  <si>
    <t>mdshaifullah20@gmail.com</t>
  </si>
  <si>
    <t>Rehabilitation of Khoirabad Union Parished via Dakhil Madrasha to Durga Mondir RHD. Road by Pavement and Surfecing work. at Ch. 596 - 2300m under Bakergonj Upazila District Barishal.</t>
  </si>
  <si>
    <t>MS Sikder Construction , Chunar Char Ghat Paterhat Mehendigonj Barisal, Mobile No. 01736615105</t>
  </si>
  <si>
    <t>mssikderconstruction59@gmail.com</t>
  </si>
  <si>
    <t xml:space="preserve"> Rehabilitation of Khoirabad UP Office Sahebpur Mohila Madrasha via Molla Bari Kheya Ghat to Boalia Hat Boalia School RHD from Ch. 5250m-6264m under Bakergonj Upazila District Barishal.</t>
  </si>
  <si>
    <t>M/S. Tanjil Construction, Holding No. 519, Madina Housing,West Bagura Road, Barishal, Mobile No. 01718136547</t>
  </si>
  <si>
    <t>ms.tanjilconstruction@gmail.com</t>
  </si>
  <si>
    <t>Rehabilitation of Charmonai Basur Bari-Munshi Bari RHD Road Ch. 00m-1030m Sadar Barishal Road ID.506514101</t>
  </si>
  <si>
    <t>21/05/19</t>
  </si>
  <si>
    <t>Md. Kamal Hossain , Kolakopa, Daulatkhan, Bhola, Mobile No. 01714966384</t>
  </si>
  <si>
    <t>mdkamal_hossain1975@yahoo.com</t>
  </si>
  <si>
    <t>Maintenance of R &amp; H - R/H Jabed Ali School from Ch 0.0m - 975m Road ID 506515021 under Sadar Upazila Barishal District</t>
  </si>
  <si>
    <t>DESHI TRAVELS &amp; CO, Prop : MD MIRAZ HOSSAIN, 75 Post Office Road, Jhalakati Sadar, Jhalakati, Mobile No. 01716199887</t>
  </si>
  <si>
    <t>mdmiraj2010@gmail.com</t>
  </si>
  <si>
    <t>Maintenance of Six Mile Gajalia Road - Barishal Banaripara Road Via Kalasgram Govt.Primary School from Ch. 0.0m - 1480m Road ID 506515117 under Sadar Upazila District Barishal</t>
  </si>
  <si>
    <t>Easy Max, Md.Tanin Khan ,Lutfar Rahman Sharak, Natullahbad, Barishal, Mobile No. 01711931734</t>
  </si>
  <si>
    <t>easymax1971@gmail.com</t>
  </si>
  <si>
    <t>Rehabilitation of M.Ps hat Baher Char hat Road Ch.00m-1125m Road ID 506034066 Babuganj Barishal</t>
  </si>
  <si>
    <t>13/07/19</t>
  </si>
  <si>
    <t>Maintenance of Ragunaddi Hanif Howlader Bari UZR to Dabumalake Bari via Razzak Sannamath &amp; Arfan Khan Bari road from Ch.0.0 - 5200m Road ID 506074061 Bakergonj Barishal</t>
  </si>
  <si>
    <t>M/S. SHARIF BROTHERS, NALCHITY BONDOR; Nalchity PS; Jhalokathi-8420, Mobile No. 1724238618</t>
  </si>
  <si>
    <t>mssharifbrathers@gmail.com</t>
  </si>
  <si>
    <t>Maintenance of Ragunaddi Madrasha to Dhalapara Lunch Ghat via Gajitala Bridge Rahman Miroad Bari &amp; Das Bari from Ch.500.00m - 3050m Road ID 506074060 Bakergonj Barishal</t>
  </si>
  <si>
    <t>14/10/20</t>
  </si>
  <si>
    <t>M/s Khan Enterprise, Vill-Chasi Potang, Post-Potang, Barisal Sadar Barishal, Mobile No. 01721123275</t>
  </si>
  <si>
    <t>Rehabilitation of North Betal H/O Nooralom Mollik-Saliabakpur UPC Road Ch.00m-1375m Road ID 506105129 Banaripara Barishal</t>
  </si>
  <si>
    <t>25/06/19</t>
  </si>
  <si>
    <t>M/S.Yousuf Ali Sikder , Port Road ,Barishal, Mobile No. 01712003842</t>
  </si>
  <si>
    <t>msyousufsikder83@yahoo.com</t>
  </si>
  <si>
    <t>Rehabilitation of Mohishapota to Khodaboxa via Dharalia H/S Road Ch. 1200m-2205m Banaripara Barishal Road ID.506104037</t>
  </si>
  <si>
    <t>15/06/19</t>
  </si>
  <si>
    <t>16/07/19</t>
  </si>
  <si>
    <t>M/S.Nazrul Enterprise, Khadiza Manzil ,116, Sadar Road,Barishal, Mobile No. 01731063525</t>
  </si>
  <si>
    <t>mdnazurlislam63@gmail.com</t>
  </si>
  <si>
    <t>Rehabilitation of Bahadurpur Mosaraf Master bari-Kolom Khan Moor K Road Ch.00m-1000m Road ID 506695072 Muladi Barishal</t>
  </si>
  <si>
    <t>24/04/19</t>
  </si>
  <si>
    <t>M/S. Topader Construction, 06 No word, Muladi Pourosova, Barishal, Mobile No. 01712634507</t>
  </si>
  <si>
    <t>topaderconstruction@yahoo.com</t>
  </si>
  <si>
    <t>Rehabilitation of Khasher Hat to Repotar Khan Kabir Bari via Bangla Bazar M road Ch. 00m-2300m Muladi Barishal Road ID.506694003 Salvaged cost Tk 348719.00</t>
  </si>
  <si>
    <t>19/05/19</t>
  </si>
  <si>
    <t>19/09/19</t>
  </si>
  <si>
    <t>M/S. Jebana Enterprise,Battala, Mira Bari, Nabogram Road, Barishal, Mobile No. 01711342615</t>
  </si>
  <si>
    <t>jabanaenterprisebd@yahoo.com</t>
  </si>
  <si>
    <t>Rehabilitation of Talukder Khajurtala Hat to Poyeaka Rastom Fokir Bari via Ali Sikder Bari Bridge G Road Ch. 00m-1740m Muladi Barishal Road ID. 506694016 Salvaged Cost Tk.1613069.00</t>
  </si>
  <si>
    <t>15/05/19</t>
  </si>
  <si>
    <t>15/09/19</t>
  </si>
  <si>
    <t>M/S.Nur &amp; Sons , Ganopara Barisal Sadar Barisal, Mobile No. 1911130877</t>
  </si>
  <si>
    <t>msnurandsons91@gmail.com</t>
  </si>
  <si>
    <t>Maintenance of Joysree - Village Road from Ch.0.0 - 840m Road ID 506944015 Uzirpur Barishal</t>
  </si>
  <si>
    <t>20/08/20</t>
  </si>
  <si>
    <t>20/10/20</t>
  </si>
  <si>
    <t>M/S Rahima Construction , Md. Rashed Howlader, Vill: Shaitpakia, Post-Shaitpakia, Nalchity, Jhalakathi, Mobile No. 01716716754</t>
  </si>
  <si>
    <t>rahimaconst89@gmail.com</t>
  </si>
  <si>
    <t>Maintenance of kholna to Baharkathi via Hostisunda Road from Ch.0.0 - 1100m Road ID 506944042 Uzirpur Barishal</t>
  </si>
  <si>
    <t>26/10/20</t>
  </si>
  <si>
    <t>M/S Nirnaya Enterprise , Roypasha, Nalchity, Jhalokathi, Mobile No. 01718286926</t>
  </si>
  <si>
    <t>kundubappi7931@gmail.com</t>
  </si>
  <si>
    <t>Maintenance of Dhamsor Atul Mondol Bari - Mugakathi Saroader House Road from Ch.0.0 - 920m Road ID 506944087 Uzirpur Barishal</t>
  </si>
  <si>
    <t>16/08/20</t>
  </si>
  <si>
    <t>16/10/20</t>
  </si>
  <si>
    <t>M/S Howlader Construction , Vill-Uzirpur, P.O.: Uzirpur, Upazila-Uzirpur, Dist-Barisal, Mobile No. 01719644532</t>
  </si>
  <si>
    <t>mshowladerconstruction60@gmail.com</t>
  </si>
  <si>
    <t>Maintenance of East Dhamsor Nurani &amp; Hafejia Madrasha Road via Karim Boyati Bari Gani Howlader Bari &amp; Latif Howlader Bari Road from Ch.0.0 - 1010m Road ID 506945250 Uzirpur Barishal</t>
  </si>
  <si>
    <t>Maintenance of Joysree - Tarabari Road from Ch.0.0 - 1080m Road ID 506944014 Uzirpur Barishal</t>
  </si>
  <si>
    <t>High Enterprise , Noieari, Birkathi, Jhalakathi Sadar, Jhalakathi, Mobile No. 01716342897</t>
  </si>
  <si>
    <t>haienterprise83@gmail.com</t>
  </si>
  <si>
    <t>Rehabilitation of 3 Nos U-Drain 1.00m X 1.00m on Charkawa kheyaghat-Durgapur hat Road at Ch. 1450m 1925m &amp; 2775m Road ID 506513004 Barishal Sadar Barishal</t>
  </si>
  <si>
    <t>M/S Moury Traders , Pro: Rakibul Hassan Khan, Rahutkathi Bandor, Post: Shikarpur-8224, Babugonj-Barishal, Mobile No. 01733107616</t>
  </si>
  <si>
    <t>md.rakibulhasan1926@gmail.com</t>
  </si>
  <si>
    <t>Rehabilitation of 3.00mX3.00m &amp; 1.5mX1.5m RCC Box Culvert on Manikkathi RHD to New Doarika Bridge Road at Ch. 1030m &amp; 1304m Road ID 506035066 Babugonj Barishal</t>
  </si>
  <si>
    <t>Rehabilitation of 01 no 1.60mX1.60m RCC Box Culvert on Talukder Hat RHD to Kamarkali GC via Katadia Khaya Ghat &amp; Darial Mia Bari High School Road at Ch. 15m Bakergonj Barishal Road ID 506072005</t>
  </si>
  <si>
    <t>17/05/20</t>
  </si>
  <si>
    <t>M/S. S.M Kabir , Medical College lane , Alekanda , Barishal, Mobile No. 01711343498</t>
  </si>
  <si>
    <t>smkabirbarisal@gmail.com</t>
  </si>
  <si>
    <t>Rehabilitation of 03 nos 1 vent 3.0m x 3.0m x6.30m RCC Box Culvert on Khoirabad Union Parishad via Boalia Dakhil Madrasha to Sonamukhi RHD at Ch.2912m 312m &amp; 4132m Road ID 506073045 Bakergonj Barishal</t>
  </si>
  <si>
    <t>M/s Vhimruly Enterprise, Vhimruly Bazar Kirtipasha Jhalakati, Mobile No. 01714660446</t>
  </si>
  <si>
    <t>vhimrulyenterprise84@gmail.com</t>
  </si>
  <si>
    <t>Rehabilitation of 2.00mX2.00m Box Culvert at Ch. 488m on Halta GC-Charamaddi Mia Bari GC via Ranir hat Road Road ID 506072006 Bakergonj Barishal</t>
  </si>
  <si>
    <t xml:space="preserve">M/S. Rahaman Builders, Ward No.16, Ishwar Basu Road, Barisal City Corporation, Barishal, Mobile No. 01780000008 </t>
  </si>
  <si>
    <t>msrahamanbuilders@gmail.com</t>
  </si>
  <si>
    <t>Rehabilitation of 3 nos 2.00mX2.00m RCC Box Culvert on Sayedkati UPC-Baisari Bazar Road at Ch. 845 Ch 1947 &amp; Ch 2930 Road ID 506103022 Banaripara Barishal</t>
  </si>
  <si>
    <t>M/S ZEHAD ENTERPRISE, MAHILARA BAZAR, GOURANADI, BARISHAL, Mobile No. 01725009064</t>
  </si>
  <si>
    <t>jihadenterprise2@gmail.com</t>
  </si>
  <si>
    <t>Rehabilitation of Charkawa kheyaghat-Durgapur hat Road from Ch. 00m-3000m Road ID 506513004 Barishal Sadar Barishal</t>
  </si>
  <si>
    <t>MS Oaishe Enterprise, Fishari Road Kashipur Barisal Sadar Barisal, Mobile No. 01793404033</t>
  </si>
  <si>
    <t>msoaisheenterprise@gmail.com</t>
  </si>
  <si>
    <t>Rehabilitation of Chandpura Bairagibari RHD-Durgapur hat via Chanpura UP Road from Ch. 00m-2510m Road ID 506513005 Barishal Sadar Barishal</t>
  </si>
  <si>
    <t>19/02/2021</t>
  </si>
  <si>
    <t>M/S Daniel &amp; Co., Fakirbari Road, Road, Barisal, Mobile No. 01719459913</t>
  </si>
  <si>
    <t>msdaniel.co@gmail.com</t>
  </si>
  <si>
    <t>Emengency Maintanance of Chandpura Pondit Bari R&amp;H - Charmonai Patni Bari R&amp;H Road from Ch. 00m-992m Road ID 506514188 Barishal Sadar Barishal</t>
  </si>
  <si>
    <t>M/S.Serniabad Enterprise, Muslim Goarastan Road, Barishal, Mobile No. 01716273107</t>
  </si>
  <si>
    <t>serniabad7@gmail.com</t>
  </si>
  <si>
    <t>Periodic Maintenance of East Sujankathi RHD Rasid Fakirs Bridge - Dhamura GC via Shaheber Hat GC RoadAgailjhara part Road from Ch. 00m-5500m Agailjhara Barishal Road ID 506022002</t>
  </si>
  <si>
    <t>25/02/20</t>
  </si>
  <si>
    <t>M/S.Yamin Traders,Dhandoba, Agailjhara, Barisal,  Mobile No. 01729924659</t>
  </si>
  <si>
    <t>ms.yamin.traders@gmail.com</t>
  </si>
  <si>
    <t>Periodic Maintenance of Rajihar UP Basail hat-Vallukshi bazar Road from Ch. 1550m-3600m Agailjhara ID No. 506023005</t>
  </si>
  <si>
    <t>26/03/18</t>
  </si>
  <si>
    <t>M/S. Hasan Construction, Chandpura, Mehendigonj, Barishal, Mobile No. 01711586590</t>
  </si>
  <si>
    <t>Periodic Maintenance of Babuganj Hat - Agarpur Hat Road from Ch. 7524m-9671m Babugonj Barishal Road ID 506032002 Barishal Road ID 506032002</t>
  </si>
  <si>
    <t>M/S. Amir Engineering Corporation, College Row, Barisal, Bangladesh, Mobile No. 01711002923</t>
  </si>
  <si>
    <t>Periodic Maintenance of Kederpur UP Office-Kashiganj Bazar Road from Ch. 00m-2950m Road ID 506033001 Babugonj Barishal</t>
  </si>
  <si>
    <t>M/S SABIR ENTERPRISE , BORIALI , BARO BAZAR , Agailjhara, Barishal, Mobile No. 01753847693</t>
  </si>
  <si>
    <t>sabir.enterprise.bd2019@gmail.com</t>
  </si>
  <si>
    <t>Periodic Maintenance of Lakutia-Bazar to Babugonj Hat. GC. Road from Ch. 5390m-5810m Road ID 506032006 Babugonj Barishal</t>
  </si>
  <si>
    <t>M/S MIA BUILDERS , Rupatoli Bhuya Sharak, Barishal, Mobile No. 01762069742</t>
  </si>
  <si>
    <t>mia.builders.bd2019@gmail.com</t>
  </si>
  <si>
    <t>Emengency Maintanance of Rakudia Kumar Bari North side to Sarif Bari Road from Ch. 312m-500m Road ID 506034072 Babugonj Barishal</t>
  </si>
  <si>
    <t>Progati Traders , Sadar Road,Bakergonj, Barisal, Mobile No. 01710504210</t>
  </si>
  <si>
    <t>progatitraders123@gmail.com</t>
  </si>
  <si>
    <t xml:space="preserve"> Periodic Maintenance of Sonamuki Bridge RHD to Boalia Bazar Bridge via Choddha Buria Bridge Road from Ch.0.0 - 500m Bakergonj Barishal Road ID 506074156</t>
  </si>
  <si>
    <t>22/10/20</t>
  </si>
  <si>
    <t>22/12/20</t>
  </si>
  <si>
    <t>M/S. AG Enterprise, Shahebgonj, Bakergonj , Barishal, Mobile No. 01724321702</t>
  </si>
  <si>
    <t>rizulislam02@gmail.com</t>
  </si>
  <si>
    <t>Periodic Maintenance of Khoirabad Union parished via Boalia Dakhil Madrasha to Sonamukhi RHD Road from Ch 1250m-2000m Bakergonj Barishal Road ID 506073045</t>
  </si>
  <si>
    <t>M/S. Tiham Enterprise, West Channdkathi, Jhalakathi Sadar, Jhalakati, Mobile No. 01718135725</t>
  </si>
  <si>
    <t>tihament@gmail.com</t>
  </si>
  <si>
    <t>Periodic Maintenance of Khoirabad Union parished via Boalia Dakhil Madrasha to Sonamukhi RHD Road from Ch 2000m-2684m Bakergonj Barishal Road ID 506073045</t>
  </si>
  <si>
    <t>UDOY Enterprise, Daxin Alekanda, Barishal, Mobile No. 01711998766</t>
  </si>
  <si>
    <t>msudoyenterprise80@gmail.com</t>
  </si>
  <si>
    <t>Periodic Maintenance of Khoirabad Union parished via Boalia Dakhil Madrasha to Sonamukhi RHD Road from Ch 2684m-4140m Bakergonj Barishal Road ID 506073045</t>
  </si>
  <si>
    <t>M/S. Akon Enterprise, Bhojmahal, Bakergonj , Barishal, Mobile No. 01713951628</t>
  </si>
  <si>
    <t>ms.akonenterprise72@gmail.com</t>
  </si>
  <si>
    <t>Periodic Maintenance of Jirial kaya ghat to Latif Akon Barir Bridge via Jirail Mahila Madrasa Altaf Howlader Bari &amp; MaJumder Bari Road from Ch. 1500m-2220m Bakergonj Barishal Road ID 506075393</t>
  </si>
  <si>
    <t>28/01/20</t>
  </si>
  <si>
    <t>M/S hasan Enterprise , Bikna, Collage More, Jhalakathi Sadar, Jhalakathi, Mobile No. 01716504754</t>
  </si>
  <si>
    <t>hasanenterprise70@gmail.com</t>
  </si>
  <si>
    <t>Periodic Maintenance of North Side of Bakerganj College RHD to Syampur Hat Road from Ch. 00m-2850m Road ID 506074131 Bakergonj Barishal</t>
  </si>
  <si>
    <t>DESHI TRAVELS &amp; CO , 75 Post Office Road Jhalakati Sadar Jhalakati, Mobile No. 01716199887</t>
  </si>
  <si>
    <t>Periodic Maintenance of Halta GC-Charamaddi Mia Bari GC via Ranir hat Road from Ch. 00m-3400m Road ID 506072006 Bakergonj Barishal</t>
  </si>
  <si>
    <t>M/S A R ENTERPRISE, South Sagordi, Barishal, Mobile No. 01715214000</t>
  </si>
  <si>
    <t>msarenterprise18@gmail.com</t>
  </si>
  <si>
    <t>Periodic Maintenance of Halta Growth Centre-R&amp;H Road from Ch. 00m-4170m Road ID 506072003 Bakergonj Barishal</t>
  </si>
  <si>
    <t>M/S Fariha Engineering, N HOSSEN GOLI POLICE LINE BARISHAL, Mobile No. 01781864401</t>
  </si>
  <si>
    <t>msfarihaengineering88@gmail.com</t>
  </si>
  <si>
    <t>Widening of Goma R&amp;H Amtala- via DKP hat Kabiraj GPS Uttampur Road.to Kamarkhali GC Road from Ch. 00m-2000m Road ID 506072016 Bakergonj Barishal</t>
  </si>
  <si>
    <t>Ali Enterprise , Dhan Goveshona Road, Khea Ghat Sharak, Ward No 24 Barishal City Corporation, Barishal-8200, Mobile No. 01712142884</t>
  </si>
  <si>
    <t>alienterprise220@gmail.com</t>
  </si>
  <si>
    <t>Periodic Maintenance of West Side of Ranir hat Bothtala to Gagutia Khaya Ghat via Gagutia Mahammad Member Bari Road from Ch. 00m-1000m Road ID 506074009 Bakergonj Barishal</t>
  </si>
  <si>
    <t>AYSHA SONS , BASHONDA, JHALAKATI SADAR,PS; JHALAKATI-8400 BANGLADESH, Mobile No. 01740611611</t>
  </si>
  <si>
    <t>ayshasonsbd@gmail.com</t>
  </si>
  <si>
    <t>Periodic Maintenance of Kakorda Faju Karani Bari to UZR via Abul Hossain Mamber Bari &amp; South Vosmahal Regd. Pry. School Road from Ch. 3400m-4500m Road ID 506074152 Bakergonj Barishal</t>
  </si>
  <si>
    <t>Emengency Maintanance of Bakergonj-Gobindopur Hat. From RHD Bakerganj-Gobindopur via Rabipur Shialguni Kakorda Vathshala Kalisuri Road from Ch. 915m-2200m Road ID 506072002 Bakergonj Barishal</t>
  </si>
  <si>
    <t>M/S. Sikder Construction ,Baidda Para, Barishal, Mobile No. 01736615105</t>
  </si>
  <si>
    <t>Periodic Maintenance of Narauttompur bridge-Ahmmedabad Road from Ch. 0m-420m Banaripara Barishal Road ID 506104017</t>
  </si>
  <si>
    <t>M/S. Dewan Enterprise , Pro. Md.Rezaul Karim, B. M School Road , Barishal, Mobile No. 01717044834</t>
  </si>
  <si>
    <t>msdewanenterprise66@gmail.com</t>
  </si>
  <si>
    <t>Periodic Maintenance of Mirerhat GC via Natun hat &amp; Akota hat-Harta GC. Banaripara Part Road from Ch 1760m-4560mBanaripara Barishal Road ID 506102004</t>
  </si>
  <si>
    <t>2901/20</t>
  </si>
  <si>
    <t>29/05/2020</t>
  </si>
  <si>
    <t>M/S S R Enterprise, Prop : Mr Syed Rafiqul Islam, Labonsara, Banaripara, Barisal, Mobile No. 01715613319</t>
  </si>
  <si>
    <t>sr_enterprise1979@yahoo.com</t>
  </si>
  <si>
    <t>Rehabilitation of Sayedkati UPC-Baisari Bazar Road from Ch. 00m-3406m Road ID 506103022 Banaripara Barishal</t>
  </si>
  <si>
    <t>31/04/2021</t>
  </si>
  <si>
    <t>M/S. Sarmin Traders, Vill-Chirakhola, P.O: Memania, Upazila-Hizla District-Barisal, Mobile No. 01715388378</t>
  </si>
  <si>
    <t>mssarmintraders@gmail.com</t>
  </si>
  <si>
    <t>Widening of Chakhar UPCStart Khalishakota Hat via BBSG School - Haque Shaheber hat Road from Ch. 00m-1680m Road ID 506103005 Banaripara Barishal</t>
  </si>
  <si>
    <t>M/S. Mother Engineering , Munni Nibash, Amirkutir ,Battala, Barishal, Mobile No. 01711933815</t>
  </si>
  <si>
    <t>razzakm50@yahoo.com</t>
  </si>
  <si>
    <t>Periodic Maintenance of Sarikal GC to Shaheber char Bazar via NaLchira Bazar Road from Ch 5550m-7086m Gouranadi Barishal Road ID 506323013</t>
  </si>
  <si>
    <t>Periodic Maintenance of Batazor GC to Sholok Bazar via Jugikathi Road from Ch 0m-2010m Gouranadi Barishal Road ID 506323017</t>
  </si>
  <si>
    <t>Periodic Maintenance of Mahilara Ancient temple NHW to Sarikal GC Road from Ch 1640m-6871m Gouranadi Barishal Road ID 506322009</t>
  </si>
  <si>
    <t>29/02/20</t>
  </si>
  <si>
    <t>26/06/20</t>
  </si>
  <si>
    <t>M/S. Kohinoor Enterprise, Prop : Md Mehedi Hassan Chowdhury, Dadpur Lodge, Kawnia 1st Lane, Barishal Sadar, Barishal, Mobile No. 01711344415</t>
  </si>
  <si>
    <t xml:space="preserve"> Part-1 Rehabilitation of Batazore-Agorpur-Sarikal via Hosnabad-Nalgora-Miarchar Road from Ch. 00m-2000m Road ID 506322002 Gouranadi Barishal Part-2 Rehabilitation of Batazore-Agorpur-Sarikal via Hosnabad-Nalgora-Miarchar Road from Ch. 2000m-4000m Road ID 506322002 Gouranadi Barishal Part-3 Rehabilitation of Batazore-Agorpur-Sarikal via Hosnabad-Nalgora-Miarchar Road from Ch. 4000m-6000m Road ID 506322002 Gouranadi Barishal</t>
  </si>
  <si>
    <t>Rehabilitation of Batazore-Agorpur-Sarikal via Hosnabad-Nalgora-Miarchar Road from Ch. 6000m-8580m Road ID 506322002 Gouranadi Barishal</t>
  </si>
  <si>
    <t>M/S. Rokeya Enterprise , Trimohini Bazar, Mehendigonj ,Barishal, Mobile No. 01735863792</t>
  </si>
  <si>
    <t>msrokeyaenterprise92@gmail.com</t>
  </si>
  <si>
    <t>Periodic Maintenance of Kawria Bazar-Memania Taker Hat Road from Ch. 7500m-8196m Hizla Barishal Road ID 506362003</t>
  </si>
  <si>
    <t>Widening of Hizla Upazila Sadar Near Hospital-Dhanushikder Hat Road from Ch. 00m-1928m Road ID 506362006 Hizla Barishal</t>
  </si>
  <si>
    <t>30/02/2021</t>
  </si>
  <si>
    <t>M/S Fariha Engineering, Howlader Bari Kathipara Nalcity Jhalokathi, Mobile No. 01781864401</t>
  </si>
  <si>
    <t>Periodic Maintenance of Taker BazarUpazila H/Q-Puran Hizla Bazar Road from Ch. 1188m-1288m Road ID 506362001 Hizla Barishal</t>
  </si>
  <si>
    <t>M/S. Kaif Enterprise , Karim Kutir ,Barishal, Mobile No. 01715609485</t>
  </si>
  <si>
    <t>Perriodic Maintenance of Paterhat GC-Kazirhat GC Road from Ch. 0m-1500m Mehendigonj Barishal Road ID 506622005</t>
  </si>
  <si>
    <t>30/01/20</t>
  </si>
  <si>
    <t>15/04/20</t>
  </si>
  <si>
    <t>M/S. Shafi Enterprise , Golden Tower , Fazlul Haque Avenue ,Barishal, Mobile No. 01711346080</t>
  </si>
  <si>
    <t>salim.ahmed664@gmail.com</t>
  </si>
  <si>
    <t>Rehabilitation of H/O Mohoni Dafader-Ulania Union Conecting Road from Ch 00m-1000m Mehendigonj Barishal Road ID 506625093</t>
  </si>
  <si>
    <t>21/01/20</t>
  </si>
  <si>
    <t>21/04/20</t>
  </si>
  <si>
    <t>M/S.Kazi Holdings,Dinar,Charkawa, Barishal, Mobile No. 01712805406</t>
  </si>
  <si>
    <t>kazi.holdings01@gmail.com</t>
  </si>
  <si>
    <t>Periodic Maintenance of Chandpur UP Bathamtoli Bazar - Razapur Khontakhali Dhakil Madrasha Road Ch.0.0 -350m Mehendigonj Barishal Road ID 506625373</t>
  </si>
  <si>
    <t>M/S. Shad Enterprise , Bhabanipur, Uzirpur, Barishal, Mobile No. 01754315247</t>
  </si>
  <si>
    <t>msshadenterprise1424@yahoo.com</t>
  </si>
  <si>
    <t>Periodic Maintenance of RC College - Maskata River Road from Ch.00m -750m. Road ID 506625121 Mehendigonj Barishal</t>
  </si>
  <si>
    <t>29/09/19</t>
  </si>
  <si>
    <t>29/01/20</t>
  </si>
  <si>
    <t>M/S Himi Enterprise, Masud Vila, Posu Haspatal Road, Bakerganj, Barishal-8280, Mobile No. 01754315247</t>
  </si>
  <si>
    <t>himienterprise57@gmail.com</t>
  </si>
  <si>
    <t>Periodic Maintenance of Patar hat GC-Aliganj GC Road Mehendigonj part Road from Ch. 00m-6000m Road ID 506622006 Mehendigonj Barishal</t>
  </si>
  <si>
    <t>M/S. Nazrul Enterpris, Prop : Md Nazrul Islam, 116, Sadar Road, Barisal, Mobile No. 01731063525</t>
  </si>
  <si>
    <t>Periodic Maintenance of Mirdar hat GC-Nazirpur GCCR via Madrashar hatBangla Bazar Road from Ch. 00m-1684m 4250m-4472m &amp; Ch. 5536m-7204m Road ID 506692004 Muladi Barishal</t>
  </si>
  <si>
    <t>M/S ESHA MONY ENTERPRISE , THAKURMOLLIK, PO: THAKURMOLLIK , Babuganj, Barishal, Mobile No. 01716089261</t>
  </si>
  <si>
    <t>esha.mony.enterprise2019@gmail.com</t>
  </si>
  <si>
    <t>Periodic Maintenance of Madrashar hat Near Zinnad bepari bari Abdul Gani sardar bari - Dr.Bazar Road from Ch. 00m-1455m Road ID 506694098 Muladi Barishal</t>
  </si>
  <si>
    <t>M/S. Tachbhi Builders , 75 Bashpotti, Jhalakathi, Mobile No. 01712519678</t>
  </si>
  <si>
    <t>tachbhibuilders@gmail.com</t>
  </si>
  <si>
    <t>Periodic Maintenance of Barakota UP Solak UP Road from Ch 00m-5320m Uzirpur Barishal Road ID 506943010</t>
  </si>
  <si>
    <t>15/01/20</t>
  </si>
  <si>
    <t>15/05/20</t>
  </si>
  <si>
    <t>M/S. Al-Amin Brothres &amp; Construction , Nolcity , Jhalakathi, Mobile No. 01728810382</t>
  </si>
  <si>
    <t>msalaminbrothersc@gmail.com</t>
  </si>
  <si>
    <t>Periodic Maintenance of West Dhamura Sikder bari Mosque - Jalla Gharai Bari GPS-Loknathbazar-Pirerpar Road from Ch 00m-2100mUzirpur Barishal Road ID 506945226</t>
  </si>
  <si>
    <t>Mizan - Mim Alif (JV)</t>
  </si>
  <si>
    <t>mizanmimalifjv@gmail.com</t>
  </si>
  <si>
    <t>Rehabilitation of Sanuhar R&amp; H -Dhamura GC - Jalla - Satla GC Road from Ch. 3400m-7860m Road ID 506942003 Uzirpur Barishal</t>
  </si>
  <si>
    <t xml:space="preserve">M/s Mizan Enterprise Pro.: Abdul Wahab Matbar, Chandrapur, Shariatpur Sadar, Shariatpur. Mobile No. 01712-292312 </t>
  </si>
  <si>
    <t>M/S Mim Alif Traders, Bhurghata,Kalkini,Madaripur, Mobile No. 01712750329</t>
  </si>
  <si>
    <t>msmimaliftraders83@gmail.com</t>
  </si>
  <si>
    <t>M/S Khaja Construction, Kamdeppur, Nalchity, Jhalakathi, Mobile No. 01710941221</t>
  </si>
  <si>
    <t>khajaconstruction75@gmail.com</t>
  </si>
  <si>
    <t>Rehabilitation of Jalla UP - Karfa Bazar - Saheberhat GC Road from Ch. 00m-1630m Road ID 506943017 Uzirpur Barishal</t>
  </si>
  <si>
    <t>M/S Zoa Enterprise , Chowdhury Villa, Baptistmission Road, Barisal, Mobile No. 01552418473</t>
  </si>
  <si>
    <t>mszoa_enterprise@yahoo.com</t>
  </si>
  <si>
    <t>Rehabilitation of Barakotha UP - Daberkul Asram - Chowdhurirhat Road from Ch. 00m-530m Road ID 506943004 Uzirpur Barishal</t>
  </si>
  <si>
    <t>M/S. Lutful Kabir, Dill Bag, Bagura, Alekanda Road, Barisal-8200, Mobile No. 01711353064</t>
  </si>
  <si>
    <t>Supply and Purchase of Materials Bitumen Bitumen Emulsion Stone Chips Coarse sand-F.M 2.5 Local sand First class Bricks and Bricks bats etc for On-Pavement Routine Maintenance under Barishal District</t>
  </si>
  <si>
    <t>nterprise, Proprietor: Md.Ruhul Amin, Patang,Sadar ,Barisal, Mobile No. 1734850981</t>
  </si>
  <si>
    <t>mega_repa@yahoo.com</t>
  </si>
  <si>
    <t xml:space="preserve"> Periodic Maintenance of Batazore GCNHW to Dhamura GC via Solak Bazar road.a Earthwark from Ch. 0- 2145m.b Carpeting 40mm-DC 6403.2 sqm.c Palisading Work297.00m. ID No-506322011 Under Gournadi Upazila District - Barishal. [Re-Tender : 3rd Times]</t>
  </si>
  <si>
    <t>A Maintenance Nathai BazarDR to Bauthi UP Office via Chandsi.ID No-506323003a Earthwark Ch.00m-1150m.b Carpeting DC Ch.00m-1150m. B Maintenance Badarpur Bazar to Sarikal UP Office.ID No-506323009a Earthwark Ch.00m-4787m.b Carpeting DC Ch.00m-4787m. c Palsading 50m.under Gournadi upazila Barishal District [ Re-Tender]</t>
  </si>
  <si>
    <t xml:space="preserve">Improvement of road with BC from Steemar Ghat to Hosnabad hat road from at Ch.00m-630m.ID No-506324041 under Gournadi upazila Barishal District </t>
  </si>
  <si>
    <t>27/01/20</t>
  </si>
  <si>
    <t>A Improvement of Road Batazore NHW to Jissorekati GPS. ID No-506324018a Earthwark Ch.500m-1307m.b Carpeting BC Ch. 500m-1307m. c Construction of 01 Nos U-Drain at Ch.778m. d Palsading 107m. B Improvement of road by BC from Nalchira UP Office of Kalabaria Bazar via Pingolakati Model GPS.ID No-506324060 Salvaged Cost TK 11294.00a Earthwark Ch.500m-2056m.b Carpeting BC Ch.500m-2056m. under Gournadi Upazila Barishal Disrict</t>
  </si>
  <si>
    <t>25/03/20</t>
  </si>
  <si>
    <t xml:space="preserve">Improvement of Road from Chandshi UP Office-Uttar Pallordi GPS Ramshiddi Bazarvia Chadshi High School.ID No-506323027a Earthwark Ch.900m-1353m.b Carpeting BC Ch. 900m-1353m.c Construction of 01 No 1-Vent RCC Box Culvert 1.3mx1.3m at Ch.1266m. d Palsading 52m. Under Gournadi Upazila Barishal District </t>
  </si>
  <si>
    <t>Improvement of Road by BC from Barthi Bazar NHW Bhurghata Bus Stand NHW via Amanathgonj Hat. ID No-506322017 Salvaged Cost TK 2742324.00a Earthwark Ch.5388m-7450m.b Carpeting BC Ch. 5388m-7450m.c Construction of 02 Nos U-Drain at Ch.6200m &amp; 7350m. d Palsading 120m. under Gournadi Upazila Barishal District.</t>
  </si>
  <si>
    <t xml:space="preserve"> A Improvement of Road Borobari NHW to Sarifabad via Sarifabad Hapania GPS. ID No-506324084a Earthwark Ch.00m-1500m.b Carpeting BC Ch. 00m-1500m. c Palsading 67m. Under Gournadi Upazila Barishal DistrictB Improvement of Bagat Sarifabad road.ID No-506324119a Earthwark Ch.1070m-1520m. b Carpeting BC Ch.1070m-1520m.c Palsading 25m. Under Gournadi Upazila Barishal District.</t>
  </si>
  <si>
    <t xml:space="preserve"> A Improvement of road from Aduna Battala Aduna GPS road from Under Gournadi Upazila Barishal District. [Salvaged Cost. Tk 1270072.00  ]  ID No-506324044a Earthwark Ch. 00m-850m.b Carpeting BC Ch. 00m-850m.c Construction of 01 Nos U-Drain0.625m x 0.600m At Ch. 643mB Improvement of road from Kutubpur High Bridge Kalabaria Bazar via Sankorpasha GPS road from. Under Gournadi Upazila Barishal District.ID No-506324150a Earthwark Ch. 00m-2050m.b Carpeting BC Ch. 00m-2050m. c Construction of 01 Nos U-Drain0.625m x 0.600m At Ch. 1481m</t>
  </si>
  <si>
    <t>Improvement of road From NHW at Kasba Hat to Billogram hat via Badamtala Road. Under Gournadi Upazila Barishal District. [Salvaged Cost. Tk 539572.00 ] ID No-506324002a Earthwark Ch. 00m-90m &amp; 3290m-4900m. b Carpeting BC Ch. 00m-90m &amp; 3290m-4900m. Improvement of road from Kutubpur Bazar-Badurpur Bazar road. Under Gournadi Upazila Barishal District. [Salvaged Cost. Tk 234974.00 ] ID No-506324057a Earthwark Ch. 00m-950m.b Carpeting BC Ch. 00m-950m. c 1No. U -Drain 0.625m x 0.600m at Ch.500m  [Total Salvaged Cost : TK 774546.00]</t>
  </si>
  <si>
    <t>M/S Sharif Enterprise- M/S. Serniabad Traders</t>
  </si>
  <si>
    <t>sharifserniabad65@gmail.com</t>
  </si>
  <si>
    <t>A Improvement of Temar Bastaila Nagar GPS-West Mollapara-Ohchiarmad Bazar. ID No-506024009 i Earthwark Ch.650m-1865m.ii Carpeting DC Ch. 650m-1865m. iii Palsading 641m.B Choto Basail Kander Bepari House to East Valukshi Bridge.ID No-506025045 Salvaged Cost Tk 37835.00i Earthwark Ch.0.00m-360m.ii Carpeting DC Ch.0.00m-360m. iii Palsading 120m. Under Agailjhara upazila District Barishal.[Re Tender: 4th Times]</t>
  </si>
  <si>
    <t>M/S. Serniabad Traders, Vill-Temar, P.O. Seral, Upazila- Agailjhara, District-Barisal, Mobile No. 01719-755132</t>
  </si>
  <si>
    <t>ms.serniabad.traders@gmail.com</t>
  </si>
  <si>
    <t>M/S Sharif Enterprise Pro: Md. Fayz Sharif Beluhar, Agailjhara , Barisal, Mobile No. 01715233106</t>
  </si>
  <si>
    <t>Improvement of Road from Boramagra Switch gate Bazarvia Kodaldhoa Bazar to Ramshil bazar.ID No-506024034 under Agailjhara upazilaBarishal District.a Earthwark Ch. 1000-5250m.b Carpeting DC Ch. 1000-5250m. c Palsading 556m.[Re-Tender ;3rd times]</t>
  </si>
  <si>
    <t xml:space="preserve"> A Improvement of Ghatoker Poll-Daspottry Janata Bazar- Patihal Gomosta Bari Box Culvert via Janata GPS New. ID No-506024043a Earthwark Ch. 600m-1600m.b Carpeting BC Ch. 600m-1600m.c Palsading 300m.B Improvement of Ambulla Switchgate to Kotalipara Border Road. ID No-506024045 Salvaged Cost Tk 522605.00a Earthwark Ch. 1194m-1773m.b Carpeting BC Ch. 1194m-1773m. c Construction of 01 Nos U-Drain 1125mx600m at Ch.618m. d Palsading 160m.Under Agailjhara Upazila District Barishal [Re-Tender]</t>
  </si>
  <si>
    <t xml:space="preserve"> A Improvement of Mollapara Saw Mill-Taler Bazar-Ramar Bazar Kalurpar Bazar road. ID No-506024041 Salvaged Cost Tk 535334.00 a Earthwark Ch. 1000m-2230m.b Carpeting BC Ch. 1000m-2230m.B Improvement of Goila Baby home- Nathoy Road via Abu Hanif Sarkers Bari. ID No-506025124a Earthwark Ch. 700m-1100m.b Carpeting BC Ch. 700m-1100m.c Palsading 5m.Under Agailjhara Upazila Barishal District.[Re-Tender]</t>
  </si>
  <si>
    <t>M/S. S.R Engineering, Sharel, Agailjhara, Barishal, Mobile No. 01711127175</t>
  </si>
  <si>
    <t>mssr.engineering@yahoo.com</t>
  </si>
  <si>
    <t>Improvement of Mahilara-Chaygram-Amboula-Paisarhar Road. ID No-506022006 Salvaged Cost Tk 1100033.00 a Earthwark Ch. 22280m-23226m.b Carpeting BC Ch. 22280m-23226m.c Palsading 148m.Under Agailjhara Upazila Barishal District.[Re-Tender]</t>
  </si>
  <si>
    <t>19/01/2020</t>
  </si>
  <si>
    <t>26/07/2020</t>
  </si>
  <si>
    <t>Improvement of Agailjhara-Sujankathi via Nilkanda road. ID No-506024019 Salvaged Cost - Tk 1833963.00a Earthwark Ch. 600m-1725m.b Carpeting DC Ch. 600m-1725m. c Construction of 01 Nos 2 vent 4.0mx4.0m RCC Box Culvert at Ch.1025m. d Palsading 333m.Under Agailjhara Upazila Barishal District.  [Re-Tender]</t>
  </si>
  <si>
    <t xml:space="preserve"> Improvement of Sobikharpar RHD to Askar Hat UZR. ID No-506024052a Earthwark Ch.1583m-2968m.b Carpeting BC Ch.1583m-2968m. C Palsading 288m.Under Agailjhara Upazila District Barishal.[ Re-Tender]</t>
  </si>
  <si>
    <t xml:space="preserve"> Construction of 15.00m RCC Girder Bridge on Shaheber hat - Ramer Bazar to Gurucharan Babu House ID No. 506024017 under Agailjhara Upazila Barishal District [Re-Tender]</t>
  </si>
  <si>
    <t xml:space="preserve"> Construction of 14.00m RCC Slab Bridge on Despotty Janata Bazar - Patihar Sluice via Despotty Janata GPS Ghatoker Poll - Despotty Janata Bazar - Patihar Gomosta Bari Box Culvert via Janata GPS NEW at Ch.410m ID No. 506024043 under Agailjhara Upazila Barishal District ( Re-Tender)</t>
  </si>
  <si>
    <t xml:space="preserve"> Construction of 16.00m RCC Pedestrain Bridge near of Shahid Fakir home at Khajuria Khajuria Rucca Road to Gogwsar Masters Bari ID No. 506025114 under Agailjhara Upazila Barishal District  [Re-Tender].</t>
  </si>
  <si>
    <t>M/S.Shraboni Construction, Daptorkhana Road ,Barishal, Mobile No. 01711163798</t>
  </si>
  <si>
    <t>sraboniconstruction.naru@gmail.com</t>
  </si>
  <si>
    <t xml:space="preserve"> Improvement of Bakal Wapda Embankment to Bakal Hat. ID No-506024006a Earthwark Ch.1400m-2455m &amp; 3253m-4260m.b Carpeting BC Ch. 1400m-2455m &amp; 3253m-4260m.c Construction of 2 Nos U-Drain 1.125mx0.60m At Ch. 2943m &amp; 4145m. d Palsading 553m. Under Agailjhara Upazila Barishal District. Salvaged Cost Tk 364102.00 [ Re-Tender]</t>
  </si>
  <si>
    <t>25/08/20</t>
  </si>
  <si>
    <t>A Improvement of Moulabi Bazar hat-Kumarvanga Bazar Uttar Shehipasha Joynal Sarders Bari ID No-506025038 Salvaged Cost Tk 507417 a Earthwark Ch. 150m-1185m.b Carpeting BC Ch. 150m-1185m.c Construction of 01 Nos Single-Vent 2.00mx2.00m RCC Box Culvert At Ch. 927md Palsading 94m.[Re-Tender]</t>
  </si>
  <si>
    <t>A Improvement of BC Road from Goila Bazar-Rothkhola Bazar-Nonapukurpar-Bhadrapara road Taler Bazar-UZR Salvaged Cost. Tk . 1777935.00 ID No-506024008 Under Agailjhara Upazila Barishal District.a Earthwark Ch. 1440m-2777m.b Carpeting BC Ch. 1440m-2777m.c Palsading 574m. B Improvement of BC road from Ratnapur UP GPS-Kalarmore Uzirpur Border Box Culvert. Under Agailjhara Upazila Barishal District.ID No-506024053a Earthwark Ch.1000m-1600m.b Carpeting BC Ch. 1000m-1600m. c Construction 01 No 1x1.60mx1.60m RCC Box Culvert at Ch. 1435md Palsading 99m. C Improvement of BC road from west Mohjonkathi GPS to Ratnapur Sluice Gate UZRroad. Under Agailjhara Upazila Barishal District.ID No-506025071a Earthwark Ch.500m-2000m.b Carpeting BC Ch. 500m-2000m. c Palsading 162m.</t>
  </si>
  <si>
    <t>15/10/20</t>
  </si>
  <si>
    <t>A Improvement of BC road from Chandarvanga UNRBC Road-Pakurita Rathbari R&amp;H road Under Agailjhara Upazila Barishal District Salvaged Tk.2031168.00 ID No-506024002a Earthwark Ch. 500m-2021m.b Carpeting BC Ch. 500m-2021m.c Palsading 239m. B Improvement of BC Road from Fullashree R&amp;H Post Office to Gupterhat via Uttar Shipasha High School Under Agailjhara Upazila Barishal District. ID No-506024010a Earthwark Ch. 800m-1450m.b Carpeting BC Ch. 800m-1450m.c Construction of 01 Nos U-Drain At Ch. 1030md Palsading 87m.</t>
  </si>
  <si>
    <t>A Improvement of Kandirpar Changutia Kamal Howlader Bari to Jalil maulanas bari via Dakkin par Eid gha road at Ch. 785.00m-1750.00m. including 01 No- U-Drain 0.625mx0.600m at Ch. 1630.00m. ID No-506025093 Salvaged Cost Tk 106371.00B Improvement of Changutia to kazigram road at Ch. 0.00m-645.00m including 01 no. U-Drain 0.625mx0.600m at Ch. 35.00m.ID No-506024021 Salvaged Cost Tk 88433.00 under Agailjhara Upazila Barishal District Total Salvaged Cost Tk 194804</t>
  </si>
  <si>
    <t>14/02/21</t>
  </si>
  <si>
    <t>A Improvement of Road from Baropaika Karim Bazar R&amp;H Dhafar per GPS-Baro Paika Deghir Par Road. at Ch. 00.00-803.00m including 01 No U-Drain 1.125mx0.60m at Ch. 210.00m. ID No-506024042 Salvaged Cost Tk 157731.00 B Improvement of Road from Jobarpar-Askor Road. at Ch. 1500.00-1915.00m.ID No-506025014 C Improvement of Road from Kathira Old UNR Bazar S/S-CCDP Morer Road. at Ch. 500.00-1045.00m.ID No-506025026 under Agailjhara Upazila Barishal District Salvaged Cost TK 91656.00 Total Salvaged Cost TK 249387.00</t>
  </si>
  <si>
    <t>MAT - MSE(JV)</t>
  </si>
  <si>
    <t>mat.msejv20@gmail.com</t>
  </si>
  <si>
    <t>Construction of 20.00m RCC Girder Bridge on Taler Bazar to Howla-1 via west Mollapara &amp; Oichamath Mission at Ch.4907m Temar Bastalla-Nagar GPS west Mollapara-Ohchiarmad Bazar Howla Box Culvert Disamit Bazar.ID No-506024009 under Agailjhara Upazila Barishal District</t>
  </si>
  <si>
    <t>MS Anamica Traders, Unasia, Kotwalipara, Gopalganj, Mobile No. 01740-948994</t>
  </si>
  <si>
    <t>Construction of 20.00m RCC Girder Bridge on Taler Bazar to Howla-2 via west Mollapara &amp; Oichamath Mission at Ch.5224m Temar Bastalla-Nagar GPS west Mollapara-Ohchiarmad Bazar Howla Box Culvert Disamit Bazar.ID No-506024009 under Agailjhara Upazila Barishal District</t>
  </si>
  <si>
    <t>Construction of 15.00m RCC Girder Bridge on Taler Bazar to Howla-3 via west Mollapara &amp; Oichamath Mission at Ch.6340m Temar Bastalla-Nagar GPS west Mollapara-Ohchiarmad Bazar Howla Box Culvert Disamit Bazar.ID No-506024009 under Agailjhara Upazila District Barishal</t>
  </si>
  <si>
    <t>M/S.Naim Enterprise , Barahazra,Agailjhara, Barishal, Mobile No. 01939548750</t>
  </si>
  <si>
    <t>naimenterprise1981@gmail.com</t>
  </si>
  <si>
    <t>A Construction of 2x4.50mx4.50m Two vent RCC Box Culvert on Boromagra Sluicegate Bazar via Kodaldhoa Bazar to Ramshil Bazar. ID No-506024034 at Ch.3335m.B Construction of 3x4.500mx5.00m Three vent RCC Box Culvert on the same road at Ch.3497m. under Agailjhara Upazila District Barishal</t>
  </si>
  <si>
    <t>Improvement of Road from Satla -Chowmuhani(Bisherkandi upto Banaripara Upazila)[Satla GC(Satla H. School)-Razapur Chowmohoni-Bisherkandi GC Road) At Ch.0.0m -2605m under uzirpur Upazila,Barisal.[Road ID-506942007]</t>
  </si>
  <si>
    <t>Improvement of Road from Kalirbazar GC - Barisal Dhaka NHW - Sikerpur R &amp; H Road at Ch.1754 - 4050m under Uzirpur Upazila ,Barisal[ ID : 506942015]</t>
  </si>
  <si>
    <t>M/S. S H Enterprise ,Amirgonj, Mehendigonj, Barisal, Mobile No. 01718121748</t>
  </si>
  <si>
    <t>Rehabilitation of Harta ChowmuhaniBisherkandi Harta GC - Bisharkandi GC Road at Ch.0.00m - 2600m including 04 Nos 0.]625m x 0.600 Drainage CulvertU-Drain at ch.805m 933m 1148m &amp; 1248m under Uzirpur Upazila ,Barisal District  [ID No.506942009Â  [Salvaged Value 4053176.00]</t>
  </si>
  <si>
    <t>15/03/19</t>
  </si>
  <si>
    <t>M/S.Niaz Traders ,154 Motijheel C/A ,Dhaka-1000, Mobile No. 01711636325</t>
  </si>
  <si>
    <t>Part-a): Improvement of Uzirpur H/Q-Bamrail UP Office -Gondesor Bazar (Uzirpur UZHQ Girls School-Kholna More-Bamrail R&amp;H) from Ch.3400m - 5740m under UzirpurÃ?Â  Upazila Barisal District. [DPP ID No.506943007 New ID 506942018] Part-b): Construction of 2Nos U-Drain on the same road at Ch.4695m &amp; 5090m.</t>
  </si>
  <si>
    <t>Md.Mahfuz Khan,Nalchity, jalokathi,  Mobile No. 01711347255</t>
  </si>
  <si>
    <t>Improvement of road from Guthia kakradhari Connecting road North side of Khaleque Mollas House of Dahorpara GPS via Mojid Masters House under Uzirpur Upazila Barisal ID -506944084 a Earthwork Ch.0.0m -1550m b Bituminous Carpetting Ch.0.0m - 1550m c U-Drain 04 nos at Ch.130m476m655m1230m &amp; 2Nos 1-Vent 4m x 4m RCC Box Culvert at ch.755m &amp; 1540m</t>
  </si>
  <si>
    <t>M/S. Mudasser Ali Mallick , Mallick Lodgue, Sagardi, Barishal, Mobile No. 01714019703</t>
  </si>
  <si>
    <t xml:space="preserve"> Part A Improvement of road from Muktijodda Milon Kendra Connecting road Harasia road.ID No-506945170 i Carpeting DC Ch. 0.00m-900m. ii 3 Nos.0.625mx0.600m U-Drain at Ch.10m365m665m.Part B Improvement of road from East Joysree Village road.ID No-506945028 i Carpeting DC Ch. 0.00m-1000m.ii 2 Nos.0.625mx0.600m U-Drain at Ch.605m865m. Salvaged Cost Tk 141267.00Part C Improvement of road from Jugihati-Chokder bari Jame Mosque to Damodarkathi Tri mukhi Atok road by DC at Ch.0.00m-1050.00m with 1 No.4.30mx4.30m RCC Box Culvert at Ch.560m. 3 Nos.0.625mx0.600m U-Drain at Ch.130m760m &amp; 835m..ID No-506945172 Under Uzirpur UpazilaBarishal District.</t>
  </si>
  <si>
    <t>23/05/19</t>
  </si>
  <si>
    <t>M/S.Talukder Enterprise, Woard No.4 Banaripar Pourashava Banaripara , Barishal, Mobile No. 01915233034</t>
  </si>
  <si>
    <t>mstalukderenterprise70@gmail.com</t>
  </si>
  <si>
    <t xml:space="preserve">  A Improvement of road from Uttar Dhamura WAPDA-H/O Santu Molla road. at Ch. 0.00m-775m including of 03 Nos U-Drain 0.625mx0.600m at Ch. 38.00m 260.00m &amp; 680.00m.ID No-506945341 B Improvement of road from Uttar Dhamura WAPDA-H/O Kadam Ali-H/O Mobarok Sikder road at Ch. 1200m-1885m. ID No-506945342 under Uzirpur Upazila Barishal District</t>
  </si>
  <si>
    <t>18/11/20</t>
  </si>
  <si>
    <t>M/s. Alif Enterprise , 25, Shattoshoron, North Jhalakathi, Mobile No. 01724772260</t>
  </si>
  <si>
    <t>iqbalalifent@gmail.com</t>
  </si>
  <si>
    <t>Improvement of road by BC Gordder Abu Taher Shop to Kachua Madrasha. ID No-506105098 Salvaged Cost Tk 448135.00i Earthwark Ch.600m-1600m. ii Carpeting DC Ch.600m-1600m. iii Construction of 03 Nos. 1.5mx1.5m Box Culvert at Ch.667m742m &amp; 938m &amp; U-Drain 0.6mx0.6m at Ch.870m973m &amp; 1550m. under Banaripara UpazilaBarishal District</t>
  </si>
  <si>
    <t>19/12/19</t>
  </si>
  <si>
    <t>M/S. Sun Builders, Amirabad, Nalchity , Barishal, Mobile No. 01745847070</t>
  </si>
  <si>
    <t>mssunbuilders1982@gmail.com</t>
  </si>
  <si>
    <t xml:space="preserve"> Improvement of Read from West Chakhar Gotarer bari Bridge to Purbo Goailbari GPS road Maszidbari Lance Ghat to Modhow Sayedkati Rgd P. School.ID No-506104045 Salvaged Cost Tk 776408.00 a Earthwark Ch.00m-1000m.b Carpeting BC Ch.00m-1000m. c Construction of 01 Nos RCC Box Culvert 2.0mx2.0m at Ch.179m0 02 Nos RCC Box Culvert 1.5mx1.5m at Ch.440m &amp; 696m. 07 Nos U-Drain 0.6mx0.6m at Ch.235m 308m510m612m726m925m &amp; 940m. d Palsading 35m.Under Banaripara Upazila Barishal District.</t>
  </si>
  <si>
    <t>02/10/19</t>
  </si>
  <si>
    <t>09/04/20</t>
  </si>
  <si>
    <t xml:space="preserve"> Part A Construction of 35.06m Long RCC Girder Bridge on Banaripara to Harta Road over B.Baria Khal at Ch. 7998m ID No-506102003 under Banaripara Upazila Barishal DistrictPart B Construction of 30.06m Long RCC Girder Bridge on Banaripara to Harta Road over Poschim Inderhawla Khal at Ch. 6668m. ID No-506102003 under Banaripara Upazila Barishal District</t>
  </si>
  <si>
    <t>Improvement of Road from Ramjankathi GPS to Charalgi GPS. a Earthwark from Ch. 0- 1500m.b Carpeting DC from Ch. 0- 1500m.c Construction of 2 Nos 625mmx600mm U-Drain at Ch. 736m &amp; 1285m.d Palisading Work 150.00m. ID No-506035132 Under Babuganj District- Barishal.</t>
  </si>
  <si>
    <t>Improvement of from Khudrokathi Freedom Fighter Mogibor Rahaman Sikder House to Baige Comander Abdul Mojid Khan house. At Ch. 00m-1100m.ID No-506034155 Salvaged Cost Tk 285357.00i Earthwark Ch.0.00m-1100m.ii Carpeting DC Ch.0.00m-1100m. iii Construction of 02 Nos 0.625mx0.600m U-Drain. at Ch.110m &amp; 400m.iv Palsading 46m.Under Babuganj Upazila Barishal District.</t>
  </si>
  <si>
    <t>20/06/19</t>
  </si>
  <si>
    <t>27/12/19</t>
  </si>
  <si>
    <t>Improvement of road from Batamara Paderhat Launch Ghat -Salimpur Bazar via Batamara Regd.Primary School via Aminul Haque Kabir Bari by BC at ch.200m - 1252m ID - 506695001 under Muladi Upazila Barisal.</t>
  </si>
  <si>
    <t>M/S.R.S Construction, Lakutia Sarak,West Kawnia, Barishal,Mobile No.0 1720548055</t>
  </si>
  <si>
    <t>Improvement of road from Haraz Sikder Bari to Laxmipur Nutun hat via Rashid Dhali Bari by BC at Ch. 0.900km-2.400km ID No.506695010 under muladi upazila Barisal District.[Salvaged cost Tk.444105.00]</t>
  </si>
  <si>
    <t>Construction of 23.00m RCC Girder Bridge on Madrasha Hat Start from Char kalekhan College gate to Charmalia Bepari Hat road at ch.3670m ID No.506694001 under Muladi UpazilaBarishal District.</t>
  </si>
  <si>
    <t>26/09/19</t>
  </si>
  <si>
    <t>A Improvement of Kazir Char High School to Moddho Kazirchar Dakhil Madrasah.ID No-506694082 Salvaged Cost Tk 1848817a Earthwark Ch.1000m-2000m.b Carpeting BC Ch. 1000m-2000m. c Palsading 70m.B Improvement of Road by BC from Char Comissioner Colam Khan Bari-Muladi Boarder via Sadak Khan Khal K.ID No-506695052a Earthwark Ch.500m-1150m.b Carpeting BC Ch.500m-1150m. c Construction of 01 No 1-Vent RCC Box Culvert 4.0mx4.0m at Ch.572m. d Palsading 45m.under Muladi upazila Birishal District</t>
  </si>
  <si>
    <t>24/09/19</t>
  </si>
  <si>
    <t>01/04/20</t>
  </si>
  <si>
    <t>A Improvement of Road by BC from Talukder Hat Khajurala to Safipur UP via Charkaiakhan UP-Beparirhat. ID No-506693001 Salvaged cost Tk 3421194.00a Earthwark Ch.11750m-13250m.b Carpeting BC Ch.11750m-13250m.B Improvement of Road by BC from Kazir Char UP to Ekaterhat UP to Muladi Border. ID No-506693004 Salvaged cost Tk 2190786.00a Earthwark Ch.00m-1000m.b Carpeting BC Ch.00m-1000m. c Palsading 70m.under Muladi upazila Barishal District. Total Salvaged cost Tk 5611980.00</t>
  </si>
  <si>
    <t>A Improvement of Road from Shah alam Sarif Bari- Jabbar Sikder Bari via Bhahadurpur H/S. K. ID No-506695059a Earthwark Ch.00m-550m.b Carpeting BC Ch. 00m-550m. B Improvement of road from Padarhat to Delower Howlader Bari via Harun Dr. BariK.ID No-506695102a Earthwark Ch. 00m-1000m.b Carpeting BC Ch. 00m-1000m.c Construction of 02 Nos Single-Vent 3.00mx3.00m RCC Box Culvert At Ch. 625m &amp; 976m. Under Muladi Upazila Barishal District.</t>
  </si>
  <si>
    <t>21/12/19</t>
  </si>
  <si>
    <t>M/S. S.S. CONSTRUCTION- M/S Esad &amp; Emad Enterprise (Jv), Nobagram Road, Barishal, Mobile No. 01716-863911</t>
  </si>
  <si>
    <t>mrsyasminb@gmail.com</t>
  </si>
  <si>
    <t>A Improvement of Road from Padar Hat Esahak Howladers Bari.ID No-506694092a Earthwark Ch. 500m-1500m.b Carpeting BC Ch. 500m-1500m.c Palsading 55m.B Improvement of Road from Char Comissioner R&amp;H-Dholu Sikder Bari K ID No-506695053a Earthwark Ch. 00m-1000m.b Carpeting BC Ch. 00m-1000m.c Palsading 100m Under Muladi upazila Barishal District</t>
  </si>
  <si>
    <t>M/S. S.S. CONSTRUCTION, Port Road, Barisal, Mobile No. 01712044264</t>
  </si>
  <si>
    <t>sudamsarker07@gmail.com</t>
  </si>
  <si>
    <t>M/S Esad &amp; Emad Enterprise, Defulia, Nabogram Road, Barisal, Mobile No: 01716863911</t>
  </si>
  <si>
    <t>yasminbegaum1981@gmail.com</t>
  </si>
  <si>
    <t>M/S. Mintu Enterprise, Baishari, Banaripar , Barishal, Mobile No. 01727868797</t>
  </si>
  <si>
    <t>msmintuenterprise1978@gmail.com</t>
  </si>
  <si>
    <t>Improvement of road from Jamaddar Bari to Akoter Hat via Bahadurpur H/S at Ch. 4488m - 5300m. ID No-506695025 Under Muladi Upazila Barishal District.</t>
  </si>
  <si>
    <t>26/04/20</t>
  </si>
  <si>
    <t>Construction of 20m long RCC Girder Bridge on Mirda hat GC - Nazirpur GC via Madrashar hat Bangla Bazar road over Banimardhan Khal at Ch 10560m Under Muladi Upazila Barishal District ID No.-506692004</t>
  </si>
  <si>
    <t xml:space="preserve"> Improvement of Kowria- Moulavirhat UZR Poschim koralia road under Hizla Upazila District Barisal ID 506364033 (a) Earth work from Ch.0.0 -900m (b) Dense Carpeting Ch.0.0 -900m (c) Two vent 4m x 4m RCC Box Culvert at Ch.252m on the same road</t>
  </si>
  <si>
    <t xml:space="preserve"> Improvement of Hizla Muladi road to Motiar Dewan Bari via Sergent Dula Bari roadRHD via Surgeant Dulal- Kathal BeganUZR under Hizla Upazila Barisal District.ID No.506364003 Salvaged Cost Tk.2186650.00a Earth work Ch.0.0 - 1500mb Carpetting Ch. 0.0 - 1500mc Construction of 2 nos U-Drain on the same road at Ch.777m &amp; 1275m</t>
  </si>
  <si>
    <t>21/06/18</t>
  </si>
  <si>
    <t>28/12/18</t>
  </si>
  <si>
    <t xml:space="preserve"> Improvement of road from UZR -6 Mohishkhola Madrasha to VRA-15 Uttor Guabaria GPS via house of Abdul Gafur Sarder road by BC From Ch. 00m-1760.00m. Salvage Amount TK 296023.00 ID No-506364034 Under Hizla Upazila District- Barishal.</t>
  </si>
  <si>
    <t>M/S. Jeon Trading &amp; Co ,Char Aicha, Sadar , Barishal, Mobile No. 01711186330</t>
  </si>
  <si>
    <t>msjeon_t@yahoo.com</t>
  </si>
  <si>
    <t xml:space="preserve"> Improvement of Kawria Bazar Danushikder hat road - Noroshingpur road Start Mollah Bari Shop Salvaged Cost Tk.309333.54 ID 506365051i Earth work Ch.0.0 - 760miiCarpeting DC Ch.0.0 - 760m under Hizla Upazila District Barishal.</t>
  </si>
  <si>
    <t xml:space="preserve"> Improvement of Purbo Kandi WDB Embt. ID No-506365003 Salvaged Cost Tk 257546.00i Earthwark Ch.0.00m-900m. ii Carpeting DC Ch.0.00m-900m. iii Palsading 95m.Under Hizla Upazila Barishal District.</t>
  </si>
  <si>
    <t>M/S. Kazi Popi Enterprise , Khunna Gobindapur, Hizla, Barishal, Mobile No. 01711279291</t>
  </si>
  <si>
    <t>mskazipopyenterprise@gmail.com</t>
  </si>
  <si>
    <t xml:space="preserve"> Improvement of Dhanushikder hat-Muladi Upazila road. ID No-506362009 Salvaged Cost TK1488901.00a Earthwark Ch.1000m-2000m.b Carpeting BC Ch.1000m-2000m. c Palsading 97m.under Hizla upazila District Barishal</t>
  </si>
  <si>
    <t>02/09/19</t>
  </si>
  <si>
    <t>09/03/20</t>
  </si>
  <si>
    <t>M/S. Layla Builders ,Jardon Road , Barishal, Mobile No. 01713298794</t>
  </si>
  <si>
    <t xml:space="preserve"> Improvement of Guabaria UP Office-Bhanderhat road Old Zila Parished road to Guabaria UP Office via Mofiz Uddin road at Ch. 1650m-2480m. New ID No-506363004 Old ID No-506365092 Under Hizla Upazila Barishal District. Salvaged Cost TK 657763.00</t>
  </si>
  <si>
    <t>03/05/20</t>
  </si>
  <si>
    <t>10/11/20</t>
  </si>
  <si>
    <t>M/S Ahana Enterprise , Dhan Gobesona Uttar Rupatoli Rupatoli Housing Barishal Sadar Barishal, Mobile No. 01795831848</t>
  </si>
  <si>
    <t>msahanaenterprise@gmail.com</t>
  </si>
  <si>
    <t xml:space="preserve"> Construction of Single vent 4.30mx3.60m RCC Box Culvert at Barojalia Board GPS cum CS road at Ch.00m.ID No-506365049 under Hizla Upazila Barishal District.</t>
  </si>
  <si>
    <t>12/08/20</t>
  </si>
  <si>
    <t>18/12/20</t>
  </si>
  <si>
    <t xml:space="preserve"> Construction of 21.00m RCC Girder Bridge on Kawria - Memania Takerhat road at Ch.7800m. ID No-506362003 under Hizla Upazila Barishal District</t>
  </si>
  <si>
    <t xml:space="preserve"> Improvement of road Purbo Yearbeg (Paloun Bari) - Trimohoni Big Road via Howlader Bari,Jamadder Bari Ebtadi Madrasha from ch.0.00 - 1610m with U-Drain (0.625m x 0.90m) at ch.1051m [Road ID : 506624016]</t>
  </si>
  <si>
    <t>19/09/17</t>
  </si>
  <si>
    <t>M/S. Oshin Enterprise,Sreenath Chatterjee Lane Barishal, Mobile No. 01717388883</t>
  </si>
  <si>
    <t>oshin_enterprise@yahoo.com</t>
  </si>
  <si>
    <t xml:space="preserve"> Constructionof Langutia G C i Fish Shed Size 12m x 6m ii 2 Nos Waste collection Pit Dustbin Size 1.4m x 1.4m iii Multipurpose Shed Size 12m x 6m iv Logistic Support for Langutia Bazar v Toilet Block Size 5.75m x 3.07m vi 2 Nos Deep Hand Tube well vii CC road without side drain 100m viii RCC Ghat at Langutia Bazar Under Mehendigonj Barishal District</t>
  </si>
  <si>
    <t>M/S.Refat Enterprise,Charpata,Mehendigonj, Barishal, Mobile No. 01716126738</t>
  </si>
  <si>
    <t>msrifatenterprise90@gmail.com</t>
  </si>
  <si>
    <t xml:space="preserve"> Improvement of road from Chanpur UP Saduaghata - Kazir Hat Bazar via Muktijodda H/S Salvage Amount Tk. 1000267.00 Road ID-506623016 i Earth Work Ch. 00m-1300m ii Carpeting BC Ch. 00m-1300m iii Construction of 01 No 0.625mx0.600m U-Drain at Ch.1234m iv Palisading 27m. Under Mehendiganj Upazila District- Barishal.</t>
  </si>
  <si>
    <t xml:space="preserve"> Part - A Improvement of road by BC from Paterhat RC College - Charerhat Via Sadekpur Madrasha at Ch. 700m-1700m. Salvage Amount Tk. 1248231.00 Road ID- 506625130 i Earth Work Ch. 700m-1700m. ii Carpeting BC Ch.700m-1700m. iii Construction of 01 No 0.625mx0.600m U-Drain at Ch.1686m Under Mehendiganj Upazila District- Barishal. Part- B Improvement of road from Nasirkha Khayaghat - Hashamuddi Bazar Road ID- 506625140 i Earth Work Ch. 00m-1000m. ii Carpeting BC Ch. 00m-1000m Under Mehendiganj Upazila District- Barishal. Part - C Improvement of road from Rowshanara Dhakil Madrasha H/O Hasem Molla Via H/O Dolil Uddin Bepari. Salvage Amount Tk. 199562.00 Road ID- 506625236 i Earth Work Ch. 00m-900m. ii Carpeting DC Ch. 00m-900m [ Total Salvaged Amount Tk 1447793.00]  Under Mehendiganj Upazila District- Barishal.</t>
  </si>
  <si>
    <t>24/03/20</t>
  </si>
  <si>
    <t>M/S. Raisha Construction , Kharki , Mehendigonj, Barishal, Mobile No. 01749980746</t>
  </si>
  <si>
    <t>msraishaconstruction92@gmail.com</t>
  </si>
  <si>
    <t xml:space="preserve"> Improvement of road by BC on Chargopalpur UP-Jalirchar Bazar Maskata River. Under Mehendigonj Upazila Barishal District. ID No-506623014 Salvaged Cost Tk.1116804.00 a Earthwark Ch. 3300m-4600m.b Carpeting BC Ch. 3300m-4600m.</t>
  </si>
  <si>
    <t>20/04/20</t>
  </si>
  <si>
    <t>27/10/20</t>
  </si>
  <si>
    <t>M/S. Howlader Construction , Chanpur, Mehendigonj, Barishal, Mobile No. 01710022187</t>
  </si>
  <si>
    <t>mshowladerconst89@gmail.com</t>
  </si>
  <si>
    <t xml:space="preserve"> Improvement of road by BC from H/O. Malek Mia Durgapur S/O. Azom Mia GCCR road via Varanirpul to Ramizuddin High School. Under Mehendigonj Upazila Barishal District.ID No-506625110a Earthwark Ch. 00m-1050m.b Carpeting BC Ch. 00m-1050m. c 2Nos U-Drain 0.625m x 0.600m at Ch.172m 750m</t>
  </si>
  <si>
    <t>13/05/20</t>
  </si>
  <si>
    <t>M/S. Shahil Enterprise , Station Road , Kishoregonj, Mobile No. 01713564505</t>
  </si>
  <si>
    <t xml:space="preserve"> Construction of 20m RCC Bridge on Patherhat GC Road Khejor Toli Bridge at Ch.1961m ID No. 506622001 under Mehendigonj Upazila Barishal District.</t>
  </si>
  <si>
    <t>24/12/20</t>
  </si>
  <si>
    <t>DESHI TRAVELS &amp; CO, 75 Post Office Road Jhalakati Sadar Jhalakati,  Mobile No. 01716199887</t>
  </si>
  <si>
    <t xml:space="preserve"> Construction of 20.00m RCC Girder Bridge on Ulania GC - Aligonj GC road at Ch.1700m. ID No-506622007 under Mehendigonj Upazila Barishal District</t>
  </si>
  <si>
    <t>09/08/20</t>
  </si>
  <si>
    <t xml:space="preserve"> Part-a) : Improvement of road from Gilatali Kheyaghat - Biswasher hat via Model Madrasha. from Ch.1500 - 4260mID No. 506513003, under Sadar Upazila, District-Barisal.  Part-b): Construction of 3 Nos 1.6m x 1.6m RCC Box culvert at ch.2568m 3530m &amp; 4033m on the same road ID No. 506513003 under Sadar Upazila, District-Barisal. and Part-c) : Construction of1No.4m x4m RCC Box Culvert at ch.3640m on the same road ID No. 506513003 under Sadar Upazila, District-Barisal.</t>
  </si>
  <si>
    <t>18/01/18</t>
  </si>
  <si>
    <t>31/11/18</t>
  </si>
  <si>
    <t xml:space="preserve"> Improvement of Shehaber Hat Singherkati Chandramohon road from Ch. 729m - 1308m under Sadar Upazila, Barisal . ID No. 506512003</t>
  </si>
  <si>
    <t>Improvement of road from Charmonai Talukder Bari-West Razarchar Club by BC. at Ch. 0.00m-1203.00m under Charmonai Union Upazila- Sadar ,Dist-Barisal [ID No.506515109] [ Salvaged cost- Tk 231155.00]</t>
  </si>
  <si>
    <t>M/S. H R Enterprise,135 West Chandkathi,Jhalakathi, Mobile No. 01937702431</t>
  </si>
  <si>
    <t>reaz777udn@gmail.com</t>
  </si>
  <si>
    <t xml:space="preserve"> Improvement of Shibpasha Sarder bari-Sholna Tarunclub road ID No.506514007 a Earth work at Ch.1505 - 2392m b CarpettingBC Ch.1505 -2392m c Construction of 1 No Double vent Box culvert 4.0m x 4.0m at ch.1901m d Protective worksPalisading 134m e Link Road Baitul Mamur Jame Mosque 167.00m under Barishal Sadar Upazila Barishal District.  [Salvaged Cost TK 1935498.00]</t>
  </si>
  <si>
    <t>20/02/19</t>
  </si>
  <si>
    <t>27/08/19</t>
  </si>
  <si>
    <t>Improvement of Read from Borthan Khan Bari-Dr. Omar bari-Gogan Ali Howladar Bari to Godanga Chandpura UP Hijaltala Baran Khan Bari-Sanjib Daser Bari-Eunus Munshi Bari. ID No-506515174a Earthwark Ch.00m-1060m.b Carpeting DC Ch.00m-1060m. c Construction of 02 Nos U-Drain 1.0mx1.0m at Ch.107.00m &amp; 180.00m. d Palsading 350m.under Sadar upazila Barishal District.</t>
  </si>
  <si>
    <t xml:space="preserve">M/S.Khan Construction ,Shapania, Charbaria, Sadar, Barishal, Mobile No. 01815002945 </t>
  </si>
  <si>
    <t>hafizurrahman0228@gmail.com</t>
  </si>
  <si>
    <t xml:space="preserve"> Improvement of Road from Char Aicha Mollar Hat Kheya Ghat to Board School via Jokkhali. ID No-506514145a Earthwark Ch.00m-530m.b Carpeting BC Ch. 00m-530m. c Palsading 93m. Under Sadar Upazila Barishal District.</t>
  </si>
  <si>
    <t>23/01/20</t>
  </si>
  <si>
    <t xml:space="preserve"> Improvement of Jagua Union Parishad-Karapur Steel Bridge-Bousherhat GC.ID No-506513012a Earthwark Ch. 4905m-6765m.b Carpeting BC Ch. 4905m-6765m..c Construction of U-Drain 1.00mx1.00m At Ch. 5645m &amp; 1.60x1.60m RCC Box Culvert at Ch.6583md Palsading 42m. Under Sadar Upazila Barishal District.</t>
  </si>
  <si>
    <t xml:space="preserve"> A Improvement of Patang-Shaheber Hat road. Under Sadar Upazila Barishal District.ID No-506514030 Salvaged Cost. Tk 1937174.00a Earthwark Ch. 00m-1200m.b Carpeting BC Ch. 00m-1200m.B Rehabilitaton work of Patang-Nehalgonj Under Sadar Upazila Barishal District.ID No-506514031a Earthwark Ch. 00m-1816m.b Carpeting BC Ch. 00m-1816m.c Palsading 12m. C Jagua Sher-E Bangla Hat-Jashim Uddin Talukder House Under Sadar Upazila Barishal District..ID No-506514118a Earthwark Ch. 00m-1000m.b Carpeting BC Ch. 00m-1000m.</t>
  </si>
  <si>
    <t>M/s Khondoker Brothers, Poura Super Market, Sadar Road, Barisal, Mobile No. 01711359145</t>
  </si>
  <si>
    <t>khondokarahl1972@gmail.com</t>
  </si>
  <si>
    <t xml:space="preserve"> Rehabilitation of Road from Kalaskati UP Office (Vumi Office) to Arshed Khayaghat via Kumarbari Bridge &amp; Bagdia GPS road By BC from Ch. 00-1000m. (ID No. 506073023) (Salvage Cost Tk. 9,46,801.00)</t>
  </si>
  <si>
    <t>21/07/15</t>
  </si>
  <si>
    <t>27/04/16</t>
  </si>
  <si>
    <t>M/S. Kazi Holdings ,Dinar,Charkawa,Barishal, Mobile No. 01711359145</t>
  </si>
  <si>
    <t xml:space="preserve"> Improvement of Rahamgonj RHD via Dhokati GPS &amp; Bakergonj-Sampur Road to BoaliaGC Bakergonj-Sampur Road Mill Ghar to Auliapur Dargabari RHD-Sampur Road Howlader Bari Trimohini ID 506072014a Earth work at Ch.1913-2775mb CarpetingBC at Ch.1913-2775mc Construction of 1No. Box culvert1.60m x 1.60m at Ch.2549m on the same roadd Protective worksSite Facilities&amp; Road Safety works under Bakergonj UpazilaBarishal District.Salvaged cost Tk 921239.00</t>
  </si>
  <si>
    <t>27/08/18</t>
  </si>
  <si>
    <t>M/S.Sikder Enterprise,Goma,Bakergonj, Barishal, Mobile No. 01717593720</t>
  </si>
  <si>
    <t>shikder.enterprise62@gmail.com</t>
  </si>
  <si>
    <t xml:space="preserve"> Improvement of Road from Hanua UP Office Bridge to Sarder Bari Foot Bridge via Jainpuri Khanka Sarif Bari &amp; Khodaboxkati Eshak Member Bari Char ID No.506074199 a Earth work at Ch.0.0 - 2000m b CarpettingBC Ch.0.0 -2000m c Construction of 1 No Box culvert 1.0m x 1.0m at ch.1310m d Protective worksPalisading 60m under Bakergonj UpazilaBarishal District. Salvaged Cost TK.1943192.00</t>
  </si>
  <si>
    <t>19/02/19</t>
  </si>
  <si>
    <t>19/08/19</t>
  </si>
  <si>
    <t xml:space="preserve"> Improvement of Road from Goma Amtala to Chatra Hat via Gajir Hat DKP High School &amp; Sowdakar Bari Road by BC at Ch. 1600m-2100. Effective Length 500m.ID No-506074136 Under Bakerganj Upazila District- Barishal.</t>
  </si>
  <si>
    <t>17/04/19</t>
  </si>
  <si>
    <t>24/10/19</t>
  </si>
  <si>
    <t>M/S. Farhad Enterprise, Charpattania, Shaberhat,Barishal, Mobile No. 01712104178</t>
  </si>
  <si>
    <t>farhad.enterprise1978@gmail.com</t>
  </si>
  <si>
    <t xml:space="preserve"> Improvement of road from Kabiraj Altaf Chairman Bari near Madrasha to East Dhudal Community Pry School via Shahajahan Howlader &amp; Alomgir Mollik Bari road by BC Ch. 736m-2000m. ID No-506074148 Under Bakerganj Upazila District- Barishal.</t>
  </si>
  <si>
    <t xml:space="preserve"> Part A Improvement of road from H/O Sujauddin Halta F.H. high School. Halta Mouza Sholoshath to Surath Memorial GPS. ID No-506075180 i Earthwark Ch.0.00m-850m. ii Carpeting DC Ch.0.00m-850m. iii Construction of 02 Nos RCC Culvert1.6mx1.6m at Ch 4m845m 3 Nos U-Drain 0.9mx0.9m at Ch.120m190m235m.iv Palsading 96mPart B Improvement of road from Mokimabad Bajar S/Side of Culvert to East Side of BIP Siuce Get via Dilip Master Bari.Oza Bari to Thakur Bari via Naboraz Biswas bari ID No-506075229 i Earthwark Ch.2500m-3250m. ii Carpeting DC Ch. 2500m-3250m. iii Construction of 01 No RCC Culvert 1.6mx1.6m at Ch 3125m.iv Palsading 38m.Under Bakergonj Upazila District Barishal.</t>
  </si>
  <si>
    <t>14/05/19</t>
  </si>
  <si>
    <t>21/11/19</t>
  </si>
  <si>
    <t xml:space="preserve"> Part A Improvement of road from Padrishibpur GPSUZR to Bismillah Bazar via Sikder Bari Kowabunia khal &amp; Dhulal sadu Bari ID No. 506074057. Salvaged Cost Tk 921459.76i Earthwark Ch.0.0m-900m. ii Carpeting DC Ch. 0.0 - 900m. iii Construction of 01 No 2.0 m x 2.0m RCC Box Culvert &amp; 1No.U-Drain at Ch 482m.&amp; 28m iv Palsading 59m.Under Bakergonj Upazila District Barishal. Part B Improvement of road from East side of Bangla bazar Box Culvert to Wapder Khal Ghorar Bridge Bothra via Biharipur Madrasha road. ID No. 506074182. i Earthwark Ch.3250m-3850m. ii Carpeting DC Ch.3250m-3850m. iii Construction of 01 No 2.0 m x 2.0m RCC Box Culvert at Ch.3255m &amp; 01 No 1.6 m x 1.6m RCC Box Culvert at Ch.3716m iv Palsading 28m.Under Bakergonj Upazila District Barishal.Part C Improvement of road from Padrishibpur Sunddartala Baily Bridge UZR to Aowal Sikderbari ID No. 506075155 i Earthwark Ch.0.0m-500m. ii Carpeting DC Ch. 0.0 - 500m. Under Bakergonj Upazila District Barishal.</t>
  </si>
  <si>
    <t>23/07/19</t>
  </si>
  <si>
    <t>M/S Bushra Traders, New Circular Road, Barisal, Mobile No. 01721962067</t>
  </si>
  <si>
    <t>traders_bushra@yahoo.com</t>
  </si>
  <si>
    <t xml:space="preserve"> Improvement of Road UZR Rabipur GPS UNR Younous Sharif Bari Via Rabipur. ID No-506074267 Salvaged Cost Tk 641271.00i Earthwark Ch.0.00m-500m. ii Carpeting DC Ch.0.00m-500m. iii Palsading 50m. Under Bakergonj Upazila Barishal District.</t>
  </si>
  <si>
    <t>17/10/19</t>
  </si>
  <si>
    <t>M/S.Jakaullah &amp; Brothers ,Zibon Nagor, Chuadanga, Mobile No. 01712868380</t>
  </si>
  <si>
    <t xml:space="preserve"> A Improvement of Road from Dhaporkati Khayaghat Kabai to Chunakhall Bridge via Najam Master Laxmipasa Senior Madrasha &amp; south Hanua Regd. Pry. School.ID No-506074154a Earthwark Ch. 1286m-2286m.b Carpeting BC Ch. 1286m-2286m.c Construction of 01 No 1-Vent RCC Box Culvert 1.6mx1.6m at Ch.1386m &amp; 01 No. U-Drain. At Ch. 1652m. d Palsading 47m.B Improvement of Road from Krishnokati Anser Howlader Bari to Nijamkhali Khal over Iron Foot Bridge.ID No-506075313 Salvaged Cost Tk. 361295.00a Earthwark Ch. 00m-898m.b Carpeting DC Ch. 00m-898m.c Construction of 01 No. U-Drain. At Ch. 197m.d Palsading 64m. under Bakergonj Upazila Barishal District</t>
  </si>
  <si>
    <t>M/S.Muhib Construction , Runshi, Bakergonj, Barishal, Mobile No. 01711123272</t>
  </si>
  <si>
    <t>msmuhibconstruction@gmail.com</t>
  </si>
  <si>
    <t xml:space="preserve"> Improvement of Road from Balaikati Dhanshiri NGO to Kalitara Govt. Pry. School via Howlader bari.ID No-506074188a Earthwark Ch. 00m-1000m.b Carpeting DC Ch. 00m-1000m.c Construction of 01 No 1-Vent RCC Box Culvert 1.6mx1.6m at Ch.510m &amp; 01 No. U-Drain. At Ch. 370m. d Palsading 15m.under Bakergonj Upazila Barishal District.</t>
  </si>
  <si>
    <t>20/11/19</t>
  </si>
  <si>
    <t>27/05/20</t>
  </si>
  <si>
    <t>M/S.Swa Construction ,Natullabad, Barishal, Mobile No. 01711123272</t>
  </si>
  <si>
    <t>atmripon79@gmail.com</t>
  </si>
  <si>
    <t xml:space="preserve"> Improvement of Road from South kazlakati Arjina Govt. Pry. School to Ukiler Hat road ID No-506074039a Earthwark Ch. 00m-900m. b Carpeting BC Ch. 00m-900m. c Construction of 01 Nos RCC Box Culvert 1.6mx1.6m at Ch.234m under Bakergonj Upazila Barishal District.</t>
  </si>
  <si>
    <t>29/06/20</t>
  </si>
  <si>
    <t>M/S.Salim Enterprise, Pangsha,Babuganj, Barishal, Mobile No. 01711076472</t>
  </si>
  <si>
    <t>salimenterprise.modina@gmail.com</t>
  </si>
  <si>
    <t xml:space="preserve"> Improvement of Road from Dhaporkati khaya Ghat Kabai to Chunakhali Bridge via Najam Master Laxmipasha Senior Madrasha &amp; South Hanua Regd. Pry.School road ID No-506074154a Earthwark Ch. 00m-1300m. b Carpeting BC Ch. 00m-1300m. c Linkroad up to H/O Madrasha Quarter 55m d Palisading 70m e Construction of 2 Nos U-Drain 900mm x 900mm at Ch.290m &amp; 1084munder Bakergonj Upazila Barishal District.</t>
  </si>
  <si>
    <t>29/12/19</t>
  </si>
  <si>
    <t>M/S. Golam Kabir , Charfashion, Bhola, Mobile No. 01711277879</t>
  </si>
  <si>
    <t>msgolam_kabir@yahoo.com</t>
  </si>
  <si>
    <t xml:space="preserve"> Improvement of Road From Mudukhali-Kazlakati Talukder hat.ID No-506075235a Earthwark Ch. 00m-780m.b Carpeting BC Ch. 00m-780m.c Construction of U-Drain 900mmx900mm at Ch. 497m &amp; 01 No 3mx3m RCC Box Culvert at Ch. 780m.d Palsading 74m. under Bakergonj Upazila Barishal District</t>
  </si>
  <si>
    <t>M/S. Sifat Enterprise , 6 Court Road , Jhalokathi, Mobile No. 01710776633</t>
  </si>
  <si>
    <t xml:space="preserve"> A Improvement of Road Khayrabath hat Garuria UP to Dhaparkati Bazar Godown via Nilgonj Bazar.ID No-506073001 Salvaged Cost TK 1488714.00a Earthwark Ch. 00m-1000m.b Carpeting BC Ch. 00m-1000m.c Construction of RCC Box Culvert 1.50mx1.50m at Ch.520m.d Palsading 100m. B Improvement of Road From Khayrabad UP Garuria UP Office via Khayrabath High School Runsiposor RNGPS west side of Dinger hat. Salvaged Cost TK 1459641.00ID No-506073010a Earthwark Ch. 00m-1000m.b Carpeting BC Ch. 00m-1000m.c Construction of RCC Box Culvert 1.50mx1.50m at Ch.760m.d Palsading 90m. under Bakerganj Upazila Upazila Barishal District. Total Salvaged Cost TK 2948355.00</t>
  </si>
  <si>
    <t xml:space="preserve"> A Improvement of road from Dudhalmow Ferryghat RHD to Kanki Govt. Pry. School. under Bakergonj upazila Barishal District.ID No-506074120a Earthwark Ch. 980m-3100m.b Carpeting BC Ch. 980m-3100m.c Palsading 85m. B Improvement of Dhaporkati High School-Kalukhan Bari via Khandoker Bari. under Bakergonj upazila Barishal District.ID No-506074161a Earthwark Ch. 00m-700m.b Carpeting BC Ch. 00m-700m.c Construction of 01 No 1.50mx1.50m RCC Box Culvert at Ch. 605m. d Palsading 82m. C Improvement of Khajuria Vhorpasha-Emdad Talukdar Bari-Warase Hopwlader Bari. under Bakergonj upazila Barishal District.ID No-506075418a Earthwark Ch. 00m-800m.b Carpeting BC Ch. 00m-800m.c Palsading 50m.</t>
  </si>
  <si>
    <t>M/S. Sharmin Traders , Vill-Chirakhola, P.O: Memania, Upazila-Hizla District-Barisal, Mobile No. 01715388378</t>
  </si>
  <si>
    <t xml:space="preserve"> A Improvement of road from UZR Middle Baily Bridge to Badalpara Hat Road by BC. ID No-506074135 under Bakergonj upazila Barishal District Salvaged Tk. 2030121.00a Earthwark Ch. 00m-850m.b Carpeting BC Ch. 00m-850m.c Construction of 02 Nos 2.00mx2.00m RCC Box Culvert at Ch. 330m &amp; 502m. U-Drain 900mmx900mm at Ch. 655m.d Palsading 15m. B Improvement of road from Bairom Kha Digir per to RHD via Rashed Pada &amp; Fakir Bari.ID No-506075368 under Bakergonj upazila Barishal Districta Earthwark Ch. 00m-625m.b Carpeting BC Ch. 00m-625m.c Palsading 90m.</t>
  </si>
  <si>
    <t>M/S. Ashik Enterprise , Pashim Chandkathi ,Jhalakathi, Mobile No. 01767867245</t>
  </si>
  <si>
    <t>manirul7199@gmail.com</t>
  </si>
  <si>
    <t xml:space="preserve"> A Improvement of Road from Ghopar Hat to Satikola High School via Nazirpur Islam Bari &amp; Satikola GPS. at Ch. 1130m-1760m including 01 No-1.50mx1.50m at Ch. 1620.00m.ID No-506074138 B Improvement of Road from Mohespur Hat Ruper Jore Govt Primary School. at Ch. 0.00m-780m including 01 No-1.50mx1.50m at Ch. 780.00m.ID No-506074082 Under Bakergonj Upazila Barishal District Salvaged Cost Tk 1102166.00</t>
  </si>
  <si>
    <t>M/S. Shampa Construction , 538 East Chandkathi , Jhalokathi, Mobile No. 01712188784</t>
  </si>
  <si>
    <t xml:space="preserve"> Construction of 30m long PSC Girder Bridge over road from Kamarkhali GC to Baherchar GC via Sarsi Police Farry Patkati L/G Faridpur UP Office &amp; Janota Bazar at Ch 9200m Under Bakergonj Upazila Barishal District</t>
  </si>
  <si>
    <t>18/04/21</t>
  </si>
  <si>
    <t>M/S. Kohinoor Enterprise and Orient Trading &amp; Builders Ltd. JV.</t>
  </si>
  <si>
    <t>kohinoorotblbd@gmail.com</t>
  </si>
  <si>
    <t xml:space="preserve"> Construction of 405.40m Long PC Girder Bridge on Satla-Chowmohoni road over Kocha River at Ch.6300m under Uzirpur Upazila District Barisal[ Re-Tender]</t>
  </si>
  <si>
    <t>24/08/17</t>
  </si>
  <si>
    <t>30/08/2018</t>
  </si>
  <si>
    <t>M/S. Kohinoor Enterprise , DADPUR LODGE KAWNIA 1ST LANE BARISAL, Mobile No. 01711344415</t>
  </si>
  <si>
    <t>Orient Trading &amp; Builders Ltd, House No. 80, Flat No. 6B, Road No. 02, Chairmanbari, Banani, Dhaka-1213, Bangladesh, Mobile No. 1728999317</t>
  </si>
  <si>
    <t>Md. Khair Hossain Son of: Abdul Karim Sharif Monjeel Nabogram Road, Barisal-8200, Mobile No. 01711183268</t>
  </si>
  <si>
    <t xml:space="preserve"> Part 1 Improvement of Gojendro GPS Pond Gojendro Part 2 Improvement of Atipara GPS Pond Atipara Part 3 Improvement of Samadia Darul Ulum Maddomik School Pond Dahorpara Part 4 Improvement of Solok UP Pond South Solok Part 5 Improvement of Gutia UP Pond Gutia Part 6 Improvement of Moheschandro Maddomik School Pond Gutia Part 7 Improvement of Kalihata Mahmudia Madrasha Pond Kalihata Part 8 Improvement of Malikanda Madrasha Pond Malikanda under Uzirpur UpazilaBarishal District.</t>
  </si>
  <si>
    <t>17/06/19</t>
  </si>
  <si>
    <t xml:space="preserve"> Part 1a Improvement of Gournadi Sarikal GPS Pond Sarikal b Construction of 1No. Ghatla 3.5 x 11.00 m for Gournadi Sarikal GPS Pond Sarikal Part 2 a Improvement of Gournadi Thana Pond Chargadatoli b Construction of 1No. Ghatla 3.5 x 11.00 m for Gournadi Thana Pond Chargadatoli Part 3 a Improvement of Gournadi ASP Circle Pond Dakshin Palrodi b Construction of 1No. Ghatla 3.5 x 11.00 m for Gournadi ASP Circle Pond Dakshin Palrodi Part 4 Improvement of Boro Kosba Asrayon Prokolpo Pond Boro kosb under Gournadi Upazila Barishal District [Re-Tender]</t>
  </si>
  <si>
    <t>05/09/19</t>
  </si>
  <si>
    <t>12/09/20</t>
  </si>
  <si>
    <t xml:space="preserve"> Part 1 a Improvement of Dhopakati GPS Pond b Construction of 01No. Ghatla 5.00 m x 10.00m for Dhopakati GPS Pond Village DhopakatiPart 2 b Improvement of Karnokati GPS Pond Village Karnokati under Barishal Sadar Upazila Barishal District.</t>
  </si>
  <si>
    <t>25/04/20</t>
  </si>
  <si>
    <t>M/S. Faruk &amp; Brothers, Diasure, Gournadi , Barishal, Mobile No. 01710702111</t>
  </si>
  <si>
    <t>ms.farukbrothers2010@gmail.com</t>
  </si>
  <si>
    <t xml:space="preserve"> Re-Excavation of C &amp; B Sarak - Arial khan River at Ch.0.0 -2752m under Barthi Union Gournadi Upazila Barishal District</t>
  </si>
  <si>
    <t xml:space="preserve"> Excavation of Gournadi Upazila parishad under Gournadi Upazila Barishal District</t>
  </si>
  <si>
    <t>M/S. K.P Builders , South Karapur , Panchgaon, Barishal, Mobile No. 01712382518</t>
  </si>
  <si>
    <t>mskpbuilders@gmail.com</t>
  </si>
  <si>
    <t xml:space="preserve"> Part-01 Re-Excavation of Ekepur Hujurer Khal at Ch.0.0 - 1489.00m under Chadpasha Union Babuganj Upazila Barishal DistrictPart-02 Re-Excavation of Koniar Khal at Ch.0.0 - 1320.00m under Ward No.03 Chadpasha Union Babuganj Upazila Barishal District</t>
  </si>
  <si>
    <t xml:space="preserve"> Re-Excavation of Khal From Patarhat Estimar Ghat to Dadpur Bridge Khal at Ch.0.00 m 7067.00 m under Patarhat Mehendigonj upazila Barishal District</t>
  </si>
  <si>
    <t>M/S.Foraji Enterprise,Hanua, Bakergonj, Barishal, Mobile No. 01762605038</t>
  </si>
  <si>
    <t>foraji_1984@yahoo.com</t>
  </si>
  <si>
    <t xml:space="preserve"> Re-Excavation of Word No-2 Brahmonkathi Roshid Bapari Bari to Adel Munsi Bari Khal at Ch.0.00 m 1861.00 m &amp; Branch Khal 0.00 m -1096.54 m under Brahmonkathi Banaripara upazila Barishal District</t>
  </si>
  <si>
    <t xml:space="preserve"> Re-Excavation of Mohespur Khal at Ch.0.00 m 1679.870 m under Niamoti Bakergonj upazila Barishal District</t>
  </si>
  <si>
    <t>25/07/2020</t>
  </si>
  <si>
    <t>M/S.Sarder Enterprise ,Kalupara, Goila, Agailjhara, Barishal, Mobile No. 01716753191</t>
  </si>
  <si>
    <t>mssardarenterprise@yahoo.com</t>
  </si>
  <si>
    <t xml:space="preserve"> a Re-Excavation of Boro Basail Motiur Rahman Rice Mill to Sutar Bari Khal Via Goail at Ch.0.00 m 4128.0 m b Re-Excavation of Kodaldhoa Bazar to Fenabari Khal at Ch.0.00 m 1387 m under Rajihar Bakal Agailjhara upazila Barishal District</t>
  </si>
  <si>
    <t>17/01/21</t>
  </si>
  <si>
    <t>M/S. Md. Delowar Hossain , Gafurmiah Lane , Karim Kutir, Barishal, Mobile No. 01712660365</t>
  </si>
  <si>
    <t>msmddelowarhossainbsl@gmail.com</t>
  </si>
  <si>
    <t xml:space="preserve"> Re-Excavation of Uzirpur Upazila Parishad Bridge to Uzirpur High School Khal at Ch.0.00 m 1322.31 m Re-Excavation of Sakral Khal at Ch.0.00 m 1127.41 m under Barakota Uzirpur Barishal District</t>
  </si>
  <si>
    <t xml:space="preserve"> a Excavation of Kalbila Maddomik School Pond b Construction of 01 Nos. Ghatla 11.60 X 5.00 m for Kalbila Maddomik School Pond cExcavation of Harta Union Pond under Harta Uzirpur upazila Barishal District</t>
  </si>
  <si>
    <t>18/08/2020</t>
  </si>
  <si>
    <t xml:space="preserve"> a Excavation of Garuria High School Pond b Construction of 01 Nos. Ghatla 11.60 X 5.00 m for Garuria High School Pond under Garuria Bakergonj upazila Barishal District</t>
  </si>
  <si>
    <t>17/08/2020</t>
  </si>
  <si>
    <t xml:space="preserve"> A Excavation of Uttar Boro Magra Pond B Construction of 01 Nos. Ghatla 11.60 X 5.00 m for Uttar Boro Magra Pond C Excavation of Jolirpar Pond D Construction of 01 Nos. Ghatla 11.60 X 5.00 m for Jolirpar Pond E Excavation of Kodal Doa Pond F Construction of 01 Nos. Ghatla 11.60 X 5.00 m for Kodal Doa Pond under Uttar Boro Magra Jolipar Kodal Doa Agailjhara upazila Barishal District</t>
  </si>
  <si>
    <t>M/S. Tanha Enterprise , Patnivanga, Hizla, Barishal, Mobile No. 01712200342</t>
  </si>
  <si>
    <t>hkabir.humayun78@gmail.com</t>
  </si>
  <si>
    <t xml:space="preserve"> a Re-Excavation of Upazila Land office Pondb Construction of 11.60m x 5.00m x 3.90m RCC Ghatla at Hizla Land office Pond.c Construction of 3Nos TBM under Hizla Upazila Barishal District.</t>
  </si>
  <si>
    <t xml:space="preserve"> Re-excavation of Hosnabad High School Pond under Sorikol Union Gournadi Upazila Barishal</t>
  </si>
  <si>
    <t xml:space="preserve"> (Part-1) :  Minor maintenance of 8.9m long RCC Box Culvert on Bakergonj-kathaltoli RHD start from Newmarket to Neamati GCCR. Via Banglabazar &amp; Champta Bazar Road at Chainage 6808m 506072001 (Part-2) :  Minor maintenance of 8.9m long RCC Box Culvert on Bakergonj-kathaltoli RHD start from Newmarket to Neamati GCCR. Via Banglabazar &amp; Champta Bazar Road at Chainage 7226m 506072001 (Part-3) :  Minor maintenance of 8.9m long RCC Box Culvert on Bakergonj-kathaltoli RHD start from Newmarket to Neamati GCCR. Via Banglabazar &amp; Champta Bazar Road at Chainage 9108m 506072001 (Part-4) : Minor maintenance of 8.9m long RCC Box Culvert on Bakergonj-kathaltoli RHD start from Newmarket to Neamati GCCR. Via Banglabazar &amp; Champta Bazar Road at Chainage 9698m 506072001 (Par-5) : Minor maintenance of 13.2m long RCC Box Culvert on Bakergonj-kathaltoli RHD start from Newmarket to Neamati GCCR. Via Banglabazar &amp; Champta Bazar Road at Chainage 10375m 506072001 (Part-6) :  Minor maintenance of 8.9m long RCC Box Culvert on Bakergonj-kathaltoli RHD start from Newmarket to Neamati GCCR. Via Banglabazar &amp; Champta Bazar Road at Chainage 12176m 506072001 (Part-7) :  Minor maintenance of 60.0m long RCC Girder Bridge on Bakergonj-kathaltoli RHD start from Newmarket to Neamati GCCR. Via Banglabazar &amp; Champta Bazar Road at Chainage 14242m 506072001under Bakergonj Upazila Barishal District</t>
  </si>
  <si>
    <t>26/09/21</t>
  </si>
  <si>
    <t xml:space="preserve"> (Part-1) : Minor maintenance of 160.0m long PC Girder Bridge on Bakergonj-Gobindopur Hat From RHD Bakerganj Gobindopur via Rabipur Shialguni Kakorda Vathshala Kalisuri Road at Chainage 10832m 506072002  ( Part-2 ) : Minor maintenance of 30.0m long RCC Girder Bridge on Bakergonj-Gobindopur Hat From RHD Bakerganj Gobindopur via Rabipur Shialguni Kakorda Vathshala Kalisuri Road at Chainage 11235m 506072002     (Part-3) :  Minor maintenance of 9.0m long RCC Girder Bridge on Bakergonj-Gobindopur Hat From RHD Bakerganj Gobindopur via Rabipur Shialguni Kakorda Vathshala Kalisuri Road at Chainage 17700m 506072002       (Part-4) :  Minor maintenance of 15.0m long RCC Girder Bridge on Bakergonj-Gobindopur Hat From RHD Bakerganj Gobindopur via Rabipur Shialguni Kakorda Vathshala Kalisuri Road at Chainage 17953m 506072002        ( Part-5) :  Minor maintenance of 12.0m long RCC Girder Bridge on Bakergonj-Gobindopur Hat From RHD Bakerganj Gobindopur via Rabipur Shialguni Kakorda Vathshala Kalisuri Road at Chainage 19520m 506072002   (Part- 6) :  Minor maintenance of 20.0m long RCC Girder Bridge on Bakergonj-Gobindopur Hat From RHD Bakerganj Gobindopur via Rabipur Shialguni Kakorda Vathshala Kalisuri Road at Chainage 20570m 506072002Under Bakergonj Upazila&amp;   (Part- 7) :  Minor maintenance of 27.0m long RCC Girder Bridge on Babugong hat-Agarpur hat Road at Chainage 5671m 506032002 under Babuganj Upazila Barishal District.</t>
  </si>
  <si>
    <t xml:space="preserve"> Construction of 60m Long RCC Girder Bridge on Udaykati UPC via Gongamoni GPS - Murabari Trimukhi Hat Road at Ch.00m Road ID 506103012 Under Upazila Banaripara District Barishal.</t>
  </si>
  <si>
    <t>MD MAHAFUZ KHAN-PROJECT BUILDERS LIMITED (JV)</t>
  </si>
  <si>
    <t>mkhanpbljv@yahoo.com</t>
  </si>
  <si>
    <t xml:space="preserve"> Construction of 440m long PSC Girder Bridge over Kodomtola Naya Bhagoni river on Shaestabad GC Barisal sadar Hizla Upazila HQ via Gazirhat Kazirhat GCMiachat and Ekotarhat at ch.0.0m under Mehendigonj Upazila Barisal District. Road ID 506622008</t>
  </si>
  <si>
    <t>Md. Mahafuz Khan, Sons: Late Md Abdul Mannan Khan, Dopdopia (Zero Poient), Nalchity, Jhalokathi, Mobile No. 01711347255</t>
  </si>
  <si>
    <t xml:space="preserve"> Construction of 440m long PSC Girder Bridge over Kodomtola Naya Bhagoni river on Shaestabad GC Barisal sadar Hizla Upazila HQ via Gazirhat Kazirhat GCMiachat and Ekotarhat at ch.0.0m under Mehendigonj Upazila Barisal District. Road ID 506622009</t>
  </si>
  <si>
    <t>PROJECT BUILDERS LIMITED, 692/B, BARA MOGHBAZAR, DHAKA-1217, Mobile No. 01711522486</t>
  </si>
  <si>
    <t>pbldhaka1977@yahoo.com</t>
  </si>
  <si>
    <t xml:space="preserve"> Construction of 440m long PSC Girder Bridge over Kodomtola Naya Bhagoni river on Shaestabad GC Barisal sadar Hizla Upazila HQ via Gazirhat Kazirhat GCMiachat and Ekotarhat at ch.0.0m under Mehendigonj Upazila Barisal District. Road ID 506622010</t>
  </si>
  <si>
    <t xml:space="preserve"> Repair &amp; Renovation of Barishal PTI under Sadar Upazila Barishal District</t>
  </si>
  <si>
    <t>22/01/2020</t>
  </si>
  <si>
    <t>29/06/2020</t>
  </si>
  <si>
    <t>Navana Construction Ltd.
House No. 28/A, Road No. 83
Gulshan-2, Dhaka, Bangladesh.</t>
  </si>
  <si>
    <t>Construction of 58 Nos New School Cum Cyclone Shelter Building and Associated Connecting Road Under Barisal District.</t>
  </si>
  <si>
    <t>Off Line</t>
  </si>
  <si>
    <t>29/09/16</t>
  </si>
  <si>
    <t>30/03/20</t>
  </si>
  <si>
    <t>M/S Talukder Enterprise, Batazore Bondor, Gournadi, Barisal, Mobile No. 01711029763</t>
  </si>
  <si>
    <t>ms.talukder.enterprise@gmail.com</t>
  </si>
  <si>
    <t>Construction of Khanjapur Barthi and Mahilara Union Vumi office under Town and Union Land office across the Country Project at Upazila Gournodi Dist Barisal.</t>
  </si>
  <si>
    <t>19/01/19</t>
  </si>
  <si>
    <t xml:space="preserve"> Construction of Kazirchar Toyka and Muladi Union Bhumi office including Boundary wall and Ancillary works under Town and Union Land office across the Country Project at Upazila Muladi Dist- Barisal.</t>
  </si>
  <si>
    <t>22/01/18</t>
  </si>
  <si>
    <t>29/06/18</t>
  </si>
  <si>
    <t xml:space="preserve"> Construction of Charkauwa Chandpura and Tungibaria Union Bhumi office including Boundary wall and Ancillary works under Town and Union Land office across the Country Project at Upazila Sadar Dist- Barisal.</t>
  </si>
  <si>
    <t>18/12/18</t>
  </si>
  <si>
    <t xml:space="preserve"> Construction of Lata &amp; Mehendigonj Sadar union Bhumi Office in Mehendi Upazila of Barishal District under Construction of Town and Union Land Office across the Country Project.</t>
  </si>
  <si>
    <t>M/S. S.A Traders, Daxin Alekanda, Barishal, Mobile No. 01712798177</t>
  </si>
  <si>
    <t>mssatraders66@gmail.com</t>
  </si>
  <si>
    <t xml:space="preserve"> Construction of Dehergati &amp; Rahamatpur Union Bhumi Office in Babuganj Upazila of Barishal District under Construction of Town and Union Land Office across the Country Project.</t>
  </si>
  <si>
    <t xml:space="preserve"> Construction of Guthia &amp; Dhamura Union Bhumi Office in Uzirpur Upazila of Barishal District under Construction of Town and Union Land Office across the Country Project.</t>
  </si>
  <si>
    <t xml:space="preserve"> Construction of Goila Union Bhumi Office in Agailjhara Upazila of Barishal District under Construction of Town and Union Land Office across the Country Project.</t>
  </si>
  <si>
    <t>M/S. Nazma &amp; Co. Hospital Road, Barishal, Mobile No. 01710339840</t>
  </si>
  <si>
    <t>nazmaandco19@yahoo.com</t>
  </si>
  <si>
    <t xml:space="preserve"> Construction of Charadi &amp; Charamaddi Union Bhumi Office in Bakergonj Upazila of Barishal District under Construction of Town and Union Land Office across the Country Project.</t>
  </si>
  <si>
    <t>MS Khan Traders, Kaladema Kasipur Barisal, Mobile No. 01715374124</t>
  </si>
  <si>
    <t>mskhantraders71@gmail.com</t>
  </si>
  <si>
    <t xml:space="preserve"> Construction of Harinathpur &amp; Memania Union Bhumi Office in Hizla Upazila of Barishal District under Construction of Town and Union Land Office across the Country Project.</t>
  </si>
  <si>
    <t>M/S. Bismillah Enterprise , Tin Pattry Road, Jhalakathi, Mobile No. 01816435800</t>
  </si>
  <si>
    <t>msbismillahenterprise1992@yahoo.com</t>
  </si>
  <si>
    <t xml:space="preserve"> Construction of Kashipur Union Bhumi Office in Sadar Upazila of Barishal District under Construction of Town and Union Land Office across the Country Project.</t>
  </si>
  <si>
    <t xml:space="preserve"> Construction of Boundary wall and Approach road at Khanjapur Barthi and Mahilara Union Bhumi vuhmi office under Gournadi Upazila of Barishal District under Construction of Town and Union Land Office across the Country Project.</t>
  </si>
  <si>
    <t xml:space="preserve"> Construction of Amanotgonj Union Bhumi Office in Sadar Upazila of Barishal District under Construction of Town and Union Land Office across the Country Project.</t>
  </si>
  <si>
    <t>29/02/2021</t>
  </si>
  <si>
    <t>M/S. Khondokor Trading, Udchara, Gaba ,Jhalakathi, Mobile No. 01712064464</t>
  </si>
  <si>
    <t>khandokertranding62@gmail.com</t>
  </si>
  <si>
    <t xml:space="preserve"> Construction of Chakar Union Bhumi Office in Banaripara Upazila of Barishal District under Construction of Town and Union Land Office across the Country Project.</t>
  </si>
  <si>
    <t>13/05/2020</t>
  </si>
  <si>
    <t xml:space="preserve"> Improvement of road by Bituminus Carpeting BC from khairabad UP office Sahebpur Mohila Madrasha via Mollah bari Kheyaghat to Boalia hat Boalia School RHD road from Ch. 3470m 5250m and Construction of 1 No. RCC box Culvert 1.60m x 1.60m at Ch.3487m under Rangosree Union of Bakergonj Upazila District Barishal. Road ID No 506073015</t>
  </si>
  <si>
    <t xml:space="preserve"> Vertical Extension of 4th &amp; 5th Floor on 4-Storied Building with 10-Storied Foundation at Executive Engineers OfficeLGEDBarisal.</t>
  </si>
  <si>
    <t>28/03/18</t>
  </si>
  <si>
    <t xml:space="preserve"> Construction of Two (2) Storied Rural Market Building With 04 storied Foundation in Jamvita Hat Under Banaripara Upazila District- Barishal</t>
  </si>
  <si>
    <t xml:space="preserve"> Construction of Two (2) Storied Rural Market Building 9With (4 storied Foundation)  in Badamtoli Bazar Under Mehendiganj Upazila District- Barishal</t>
  </si>
  <si>
    <t>M/S Rupali Construction &amp; Shad Enterprise (JV)</t>
  </si>
  <si>
    <t>rupalishadjv2020@gmail.com</t>
  </si>
  <si>
    <t xml:space="preserve"> Construction of Two 2 Storied Rural Market Building With 04 storied Foundation in Shikarpur Hat &amp; Bazar Under Wazirpur Upazila District- Barishal</t>
  </si>
  <si>
    <t>M/S Rupali Construction, Head office: 166/147, Kalibari Road, Barisal; Branch Office: Alam Brothers Building (2nd floor), Hospital Road, Barisal, Mobile No. 01715161492</t>
  </si>
  <si>
    <t>M/S Shad Enterprise, Vill &amp; Post-Vabanipur, Uzirpur, Dist: Barisal, Mobile No. 01754315247</t>
  </si>
  <si>
    <t>M/S. Ahasan Traders,Bankars Vila,Sagardi ,Barishal, Mobile No. 01711343506</t>
  </si>
  <si>
    <t>ahasantraders.bsl@gmail.com</t>
  </si>
  <si>
    <t xml:space="preserve"> Construction of Mehendiganj ThanaKazirhat Muktijuddho Memorial Under Upazila Mehendiganj District Barisal.</t>
  </si>
  <si>
    <t>30/08/18</t>
  </si>
  <si>
    <t>M/S. Soa Construction , Tero Char,Muladi,Barishal, Mobile No. 01716323316</t>
  </si>
  <si>
    <t>mssoaconstruction@gmail.com</t>
  </si>
  <si>
    <t xml:space="preserve"> Construction of Mehendiganj Upazila H/Q Muktijuddho Memorial Under Upazila Mehendiganj District Barisal.</t>
  </si>
  <si>
    <t>M/S.Rubi Enterprise, Varpasha,Padrishibpur,Bakergonj, Barishal, Mobile No. 01716297995</t>
  </si>
  <si>
    <t>rubienterprise74@gmail.com</t>
  </si>
  <si>
    <t xml:space="preserve"> Construction of Muktijuddho Memorial at Sampur Bazar under Bakergonj Upazila Barisal District.</t>
  </si>
  <si>
    <t>30/11/18</t>
  </si>
  <si>
    <t>M/S.Khan Enterprise, Khirod MukharjeeLane, Battala, Barishal, Mobile No. 01711358204</t>
  </si>
  <si>
    <t>mhuk.masud@gmail.com</t>
  </si>
  <si>
    <t xml:space="preserve"> Construction of Technachar Muktijoddah Memorial under Agailjhara Upazila Barishal District (Re-Tender).</t>
  </si>
  <si>
    <t>16/05/19</t>
  </si>
  <si>
    <t>16/11/19</t>
  </si>
  <si>
    <t xml:space="preserve"> Construction of Kathary Muktijoddah Memorial under Agailjhara Upazila Barishal District (Re-Tender).</t>
  </si>
  <si>
    <t xml:space="preserve"> Construction of Khunna Gobindapur Muktijuddha Memorial Union Bara Bajalia Upazila Hizla District - Barishal.</t>
  </si>
  <si>
    <t>26/08/20</t>
  </si>
  <si>
    <t>M/S. H. S Engineers , Daxin Alekanda, Barishal, Mobile No. 01714040135</t>
  </si>
  <si>
    <t>hs.engineers_munawar@yahoo.com</t>
  </si>
  <si>
    <t xml:space="preserve"> Construction of Induria Gram Muktijuddha Memorial Union Memania Upazila Hizla District - Barishal.</t>
  </si>
  <si>
    <t>M/S. Mollah Trading , Sandoshdi, Bakergonj, Barishal, Mobile No. 01847303299</t>
  </si>
  <si>
    <t>mollatrading.contractor26310@gmail.com</t>
  </si>
  <si>
    <t xml:space="preserve"> Construction of Muktijuddha Memorial Upazila Hizla District - Barishal.</t>
  </si>
  <si>
    <t>27/04/20</t>
  </si>
  <si>
    <t>27/07/20</t>
  </si>
  <si>
    <t>M/S. Ananna Construction , Dopdopia, Natchity, Jhalokathi, Mobile No. 01710067008</t>
  </si>
  <si>
    <t>ms.anannaconstruction1969@gmail.com</t>
  </si>
  <si>
    <t xml:space="preserve"> Construction of Muktijuddha Uddan Memorial Upazila Mehendigonj District - Barishal.</t>
  </si>
  <si>
    <t xml:space="preserve"> Construction of Hoshnabad Steamer Ghat Muktijuddha Memorial Upazila Gournadi District - Barishal.</t>
  </si>
  <si>
    <t>16/07/20</t>
  </si>
  <si>
    <t>M/S.Ummy Traders , Kaladema Khan Bari,Kashipur, Barishal, Mobile No. 1712162553</t>
  </si>
  <si>
    <t>msummitraders@yahoo.com</t>
  </si>
  <si>
    <t xml:space="preserve"> Construction Boundary wall and Main gate of Office Building at Barishal Regional Station under Sadar Upazila Barishal District.</t>
  </si>
  <si>
    <t>20/11/18</t>
  </si>
  <si>
    <t>M/S. Kabir Enterprise , Kawnia 1st Gali Barisal Sadar Barisal, Mobile No. 01721432878</t>
  </si>
  <si>
    <t>mskabirenterprise91@gmail.com</t>
  </si>
  <si>
    <t xml:space="preserve"> Construction of Guard shade Garage cum workshop Tube well &amp; Drainage at BIRTAN Barishal Regional station under Barishal District.</t>
  </si>
  <si>
    <t>M. M. Builders &amp; Engineers Ltd-M/S. Amir Engineering Corporation(JV)</t>
  </si>
  <si>
    <t>mbelamirjv@gmail.com</t>
  </si>
  <si>
    <t xml:space="preserve"> Construction of Boundary wall at BIRTAN Barishal Regional station (Remaining part) under Barishal District.</t>
  </si>
  <si>
    <t>25/06/2020</t>
  </si>
  <si>
    <t>M. M. Builders &amp; Engineers Ltd, House No. - 127(6th Floor), Road - 10, Block - C, Niketon, Gulshan - 1, Dhaka - 1212, Mobile No. 01792901029</t>
  </si>
  <si>
    <t xml:space="preserve"> Improvement of road from Maddam Hosnabad Sluice Gate to Hosnabad Etimkhana via Nabarun GPS from Ch. 720m-1330m under Gournadi Upazila Barisal [ID No. 506324034.]</t>
  </si>
  <si>
    <t>BCCTF (Gournadi, Agailjhara and Banaripara)</t>
  </si>
  <si>
    <t>15/02/18</t>
  </si>
  <si>
    <t>31/12/20</t>
  </si>
  <si>
    <t xml:space="preserve"> Improvement of road from Nalchira UP Office to Hosnabad Bazar via Nalchira Road from Ch. 1488m-1956m under Gournadi Upazila Barisal ID No.506323031</t>
  </si>
  <si>
    <t xml:space="preserve"> Improvement Alloshika - Ramanonder AK Bazar-West Rajihar-Batra by BC Ch. 1800m-2340m[Salvage Amount Tk. 134239.00] under Agailjhara upazila Barisal [ID No.506025050]</t>
  </si>
  <si>
    <t xml:space="preserve"> Improvement of Purbo Sujankathi Garibe Naoaz Jame Mosque to Howlader barir Bridge Road by HBB Ch. 00m-934m under Agailjhara upazila Barisal ID No.506025094</t>
  </si>
  <si>
    <t>31/01/18</t>
  </si>
  <si>
    <t>M/S.G.M Construction , Kalibabu Kheyaghat,Amanotgonj , District: Barisal, Mobile No. 01718351520</t>
  </si>
  <si>
    <t>msgm.construction@gmail.com</t>
  </si>
  <si>
    <t xml:space="preserve"> Improvement of Road by BC from Dadowat to Baisary Dakbanglo via Bouserhat from Ch. 750m-1500m [Salvage Amount Tk. 1160195.00] under Banaripara upazila Barisal [ID No.506103011]</t>
  </si>
  <si>
    <t xml:space="preserve"> Improvement of Road from Char Comissionar Colam Khan Bari-Muladi Boarder via Sadak Khan Khal K Road at Ch.1400m-2135m under Muladi Upazila District. Barishal. ID.No.506695052.</t>
  </si>
  <si>
    <t>BCCTF (Muladi &amp; Babuganj)</t>
  </si>
  <si>
    <t>MOHAMMED EUNUS &amp; BROTHERS (PVT.) LTD. A.S Tower (8th Floor), Road-01, Plot-553, Hill View R/A P.S: Panchlaish, Chittagong, Bangladesh, Mobile No. 01882020900</t>
  </si>
  <si>
    <t xml:space="preserve"> Improvement of Road from Dhalir Hat-Brojomohon H/S. via Amanatgonj Bazar S Road at Ch.0.00m-1500m under Muladi Upazila District Barishal. ID No. 506694008</t>
  </si>
  <si>
    <t>16/10/19</t>
  </si>
  <si>
    <t>M/S.Friends Enterprise, Chadpasha, Babuganj , Barishal, Mobile No. 01717252375</t>
  </si>
  <si>
    <t>md.towfiqul02@gmail.com</t>
  </si>
  <si>
    <t xml:space="preserve"> Improvement of road from Rahmatpur Khanpra-Nomorhat Road Starting from Rajmatha at Ch. 3620m-4520m under Babugonj Upazila District Barishal. ID No.506034054</t>
  </si>
  <si>
    <t>22/08/19</t>
  </si>
  <si>
    <t>M/S.Ma Babar Doa ,Haridarpur, Daserhat,Wazirpur , Barishal, Mobile No. 01875958241</t>
  </si>
  <si>
    <t>mababa1981@yahoo.com</t>
  </si>
  <si>
    <t xml:space="preserve"> Improvement of road from Manikkati Haji Khadam Ali Howlader Bari Muktijoddha Ainali Bapari to old Ferryghat at Ch. 0.00m-1250m including 02 Nos. 0.625mx0.625m Drainage Culverts under Babugonj Upazila District Barishal. ID. No.5060450</t>
  </si>
  <si>
    <t xml:space="preserve"> Construction of 16.00m Bridge on Sabikhar par Needs office-Nagarbari GPS-Paschim Sujankati Narayan Boiragirs house over Agailjhara Poiserhat khal at Ch.1450m under Agailjhara upazilaBarisal District ID No.506025070</t>
  </si>
  <si>
    <t>M/S.Sarder Faruk, Rayerhat ,Baripara, Barishal, Mobile No. 01718214356</t>
  </si>
  <si>
    <t>mssarder_faruk1971@yahoo.com</t>
  </si>
  <si>
    <t xml:space="preserve"> Part-a Improvement of Boharkati H/O Akkas Molla - Uzirpur Dhamura road Battola Steel bridge. Road .Ch.00m - 640m ID NO 506945203 Part- b Construction of 01no 0.625mx0.60m culvert at ch.425m on the same road Under Uzirpur Upazila District -Barisal.</t>
  </si>
  <si>
    <t>30/09/18</t>
  </si>
  <si>
    <t>M/S Dhara Enterprise Pro. Md. Ahshan Habib (Kalu) Baptist Mission Road, Barisal, Mobile No. 01711010506</t>
  </si>
  <si>
    <t>dhara.enterprise69@gmail.com</t>
  </si>
  <si>
    <t xml:space="preserve"> (a)Improvement of Talukder hat( khajurtala) - Safipur UP via Charkaleka UP baparir hat road.(Ch13850m -15050m) (b) Construction of 01no 4.0mx4.0m culvert at ch.14643.00m on the same road,Under Muladi upazila ,Barisal District [Road ID-506693001] [Salvage Value-Tk 891510.00]</t>
  </si>
  <si>
    <t>19/01/17</t>
  </si>
  <si>
    <t>30/10/18</t>
  </si>
  <si>
    <t xml:space="preserve"> Improvement of Safipur UP-Montazpur Bazar- Dorgabari - Uttar char Padda GPS - Bhoai bazar road.(Ch.00m - 1550m) Under Muladi upazila ,Barisal District .[Road ID-506693010] [Salvage Value-Tk 1531968.00]</t>
  </si>
  <si>
    <t>Electro Globe, BSEC Bhaban (Level-4), 102 Kazi Nazrul Islam Avenue Kawran Bazar, Dhaka-1215, Mobile No. 01714038158</t>
  </si>
  <si>
    <t>mdasad1977@gmail.com</t>
  </si>
  <si>
    <t xml:space="preserve"> Improvement of Charbaria Gilatoli Kheyaghat - End of Natunchar Via Natunchar GPS road (Ch.0.00m-1600m) ID No: 506515073 [Barisal Sadar]</t>
  </si>
  <si>
    <t>20/04/16</t>
  </si>
  <si>
    <t xml:space="preserve"> Part-a) : Improvement of Chandromohan UP Office-Veduria Lanchghat via Chandromohan GC.road (Ch.1850m-3200m) [ Salvage Amount Tk.16,46,752.00] Part-b) : Construction of 01no 1.60mx1.60m culvert at ch.1945m on the same road. ID No : 506513011 [Barisal Sadar]</t>
  </si>
  <si>
    <t>M/S Auditi Enterprise Khalpar Sarak, West Kawnia, Barisal, Mobile No. 01725765397</t>
  </si>
  <si>
    <t>auditi.enterprise@gmail.com</t>
  </si>
  <si>
    <t xml:space="preserve"> Part-a) : Improvement of Bisarad C&amp;B-Baraikandi C&amp;B Road via Patang Bipin Doctor bari (Patang Sukhoronjon master bari Radha krishno seba asrom to sadu goaler bari) Road (Ch.3817-5100m) Asrom &amp; Mondir link road 100m, Part-b) : Construction of 01 no 1.60mx1.60m culvert at ch. 4811m on the same road. ID No: 506514062 [Barisal sadar]</t>
  </si>
  <si>
    <t>16/06/16</t>
  </si>
  <si>
    <t>15/06/17</t>
  </si>
  <si>
    <t>M/S.Mohiuddin Ahmed,Azad Bhaban,Munshipara, Patuakhali, Mobile No. 01714080203</t>
  </si>
  <si>
    <t xml:space="preserve"> a Improvement of Taltoli Bazar-Lamchari hat road Ch.5000m - 6700m ID NO 506514139 under Barisal-S upazila. Salvage Cost Tk. 2636845.12b Construction of 01no 2x4.0mx4.0m culvert at ch.5550m on the same road.c Construction of 03no 1.60mx1.60m culvert at ch.5565m6203m &amp; 6688m on the same road.</t>
  </si>
  <si>
    <t>13/11/19</t>
  </si>
  <si>
    <t>M/S. Siam Enterprise,Atghar,Nesarabad, Pirojpur, Mobile No. 01710991002</t>
  </si>
  <si>
    <t>ms.siamenterprise78@gmail.com</t>
  </si>
  <si>
    <t xml:space="preserve"> Part-A Improvement of Karnokati RR GPS - Abdul Sabur Khan Bari - Muktijoddah Abul Basharer Bari Road Ch. 00m-335m Salvage Amount Tk.149773.00 Part-B Construction of 01 No 0.90mx0.90m culvert at Ch. 300m on the same road ID No 506515172 Under Barisal Sadar Upazila District - Barisal.</t>
  </si>
  <si>
    <t xml:space="preserve"> a Chandipur Achintala Mosque - Muktijoddah Ahasan Ali Bari ch.603m - 980m ID No.506515211 &amp; link towards khanbari 185m Muktijoddah Ahasan Shajahan bari 152mb Construction of 1 No 1.0m x 1.0m culvert at Ch.755m on the same road under Barishal Sadar Upazila District Barishal.</t>
  </si>
  <si>
    <t>27/03/20</t>
  </si>
  <si>
    <t>M/S.Vanu Enterprise,05 ,Bakergonj Pourashava, Shaebgonj ,Bakergonj, Barishal, Mobile No. 0171285021</t>
  </si>
  <si>
    <t>md.asadulislamrazu03@gmail.com</t>
  </si>
  <si>
    <t xml:space="preserve"> Part-a : Improvement of Shialghuni Bazar - DC Road - Foraji bari - Chunakhali High School - Kobai Bazar Road Ch.2400m - 3400m ID No.506074123 under Bakergonj Upazila Barishal District. Part-b : Construction of 1 No. 1.60m x 1.60m culvert at Ch.3094m on the same road. Part- c: Construction of 1 No. 0.90m x 0.90m culvert at Ch.3310m on the same road</t>
  </si>
  <si>
    <t>23/04/19</t>
  </si>
  <si>
    <t>M/S HOWLADER ENTERPRISE, Holding No-7063, Diasur, Gournadi, Barishal, Mobile No. 01729928372</t>
  </si>
  <si>
    <t>mshowladerenterprise1980@gmail.com</t>
  </si>
  <si>
    <t xml:space="preserve"> a Improvement of BC road from Barthi Bazar NHW to Burghata bus Stand NHW via Amanatgonj hat road at Ch.2548-5388m under Gournadi Upazila Dist Barishal. ID No 506322017. b Improvement of BC road from Illah Bus stand NHW to Agailjhara H/Q via Bakai Bazar and Rajhihar bazar including Notun bazar connecting road road at Ch.5500-6300m &amp; Ch. 7600-8288m under Gournadi Upazila Dist Barishal. ID No 506322006. Salvage Cost Tk. 1121743.00</t>
  </si>
  <si>
    <t>18/02/19</t>
  </si>
  <si>
    <t xml:space="preserve"> a Improvement of BC road from Sarikal GC to Gondesshar Bazar Via Shakokati RPS road at Ch.0.00-2150m under Gournadi Upazila Dist Barishal. ID No 506323012. Salvage Cost Tk. 1324873.00 b Improvement of BC road from Nalchira up office to Diasur Bazar via Char Ramjanpur GPS road at Ch.0.00-1000m under Gournadi Upazila Dist Barishal. ID No 506323025. Salvage Cost Tk. 73413.00 c Improvement of BC road from Nalchira Up office to Kalabaria Bazar Via Pinglakathi Model GPS road at Ch.0.00-500m including 01 No. 0.625mx0.600m U-Drain Culverts at ch. 06m under Gournadi Upazila Dist Barishal. ID No 506324060. Salvage Cost Tk. 205506.00 Total Salvaged Cost Tk 1603792.00</t>
  </si>
  <si>
    <t xml:space="preserve"> a Improvement of BC road from Chandshi Up Office-Uttar Palordi GPS- Ramsiddi Bazar via Chandshi High school road at Ch.0.00-900m including 03 Nos. 0.625mx0.600m U-Drain Culverts at ch. 91m 220m &amp; 866m and 01 No. 1x3.60mx3.60m RCC Box Culvert at ch. 343m under Gournadi Upazila Dist Barishal. ID No 506323027. b Improvement of BC road from Purbo Bangkura H/O Prin.Ashraf - H/O Yusuf Howlader via dera bari road at Ch.0.00-925m including 02 Nos. 0.625mx0.600m U-Drain Culverts at ch. 407m &amp; 707m and 01 No. 1x4.30mx4.30m RCC Box Culvert at ch. 0.00m under Gournadi Upazila Dist Barishal. ID No 506325081. c Improvement of BC road from Barthi bazar NHW to Tula tala bazar via Bagh Mara road at Ch.0.00-578m under Gournadi Upazila Dist Barishal. ID No 506324045. Salvage Cost Tk. 310330.00</t>
  </si>
  <si>
    <t>28/02/20</t>
  </si>
  <si>
    <t xml:space="preserve"> Part- a Improvement of BC road from Gournadi Bondor-Mahilara UP ofice via Banik Bari &amp; Bejoher GPS road at Ch. 3835-5115m including 01 No. 2.30mx2.30m RCC Box Culvert at ch. 4050m &amp; 01 No. 0.600mx0.625m U-drain Culvert at ch. 5048m under Gournadi Upazila Dist Barishal. ID No 506322010. [Salvage Materials Cost Tk. 1107283.00]  [Re-Tender]</t>
  </si>
  <si>
    <t>20/08/19</t>
  </si>
  <si>
    <t>27/08/20</t>
  </si>
  <si>
    <t xml:space="preserve"> a Improvement of BC road from Sarikal GC to Chandrahar Bazar via Aduna GPS road at Ch.1200-2027m including 02 Nos. 0.625mx0.600m U-drain Culvert at ch. 1509m &amp; 1813m under Gournadi Upazila Dist Barishal. ID No 506323010. b Improvement of BC road from Mahilara Ancient temple NHW to Sarikal GC road at Ch.7250-7718m including 01 No. 0.625mx0.600m U-drain Culvert at ch. 7563m under Gournadi Upazila Dist Barishal. ID No 506322009. [Salvage Materials Cost 368526.00]</t>
  </si>
  <si>
    <t xml:space="preserve"> Improvement of BC road from Ashokathi Petrol pump NHW to DSB hat via Billogram hat road at Ch. 1903-3870.00 including 03 Nos. 0.600mx0.600m U-drain Culvert at ch. 2775m 2910m &amp; 3255m under Gournadi Upazila District-Barishal. ID No 506323002. Salvage Materials Cost Tk. 215765.00</t>
  </si>
  <si>
    <t>11/09/20</t>
  </si>
  <si>
    <t xml:space="preserve"> Improvement of BC road from Barthi Up office to Saddam Bazar via Bejghati Bus stand road at Ch. 0.00-2025.00 under Gournadi Upazila District-Barishal. ID No 506323006. Salvage Materials Cost Tk. 3891932.00</t>
  </si>
  <si>
    <t>M/S. Shadin Builders, Uttamabad ,Protap, nalchity, Jhalokathi, Mobile No. 01711993918</t>
  </si>
  <si>
    <t>shadhin.builders2020@gmail.com</t>
  </si>
  <si>
    <t xml:space="preserve"> Improvement of BC road from Baghar to Sarifabad road via Dr. Barkatullah House road at Ch. 0.00-510m including 01 No. 2-vent 4.30mx4.30m RCC Box Culvert at ch. 306m under Gournadi Upazila District-Barishal. ID No 506324119. Salvage Materials Cost Tk. 87862.00</t>
  </si>
  <si>
    <t>14/09/20</t>
  </si>
  <si>
    <t>21/06/21</t>
  </si>
  <si>
    <t xml:space="preserve"> Improvement of BC road from Batazore Gc to Nalchira Bazar Via Kalibari bazar road at Ch. 910-1910m under Gournadi Upazila District-Barishal. ID No 506323011.</t>
  </si>
  <si>
    <t xml:space="preserve"> Improvement of BC road from Batajore NHW to Kabi bari road at Ch. 0.00-1115m under Gournadi Upazila District-Barishal. ID No 506324024. Salvage Mterials Cost Tk. 372087.00</t>
  </si>
  <si>
    <t xml:space="preserve"> Improvement of BC road from Mahilara UP office to Mollahbari bazar via Bilogram Bazar road at Ch. 2554-3660m including 02 Nos. 2.30mx2.30m RCC Box Culvert at ch. 2594m &amp; 3660m under Gournadi Upazila District-Barishal. ID No 506323019.</t>
  </si>
  <si>
    <t xml:space="preserve"> a Improvement of BC road from Ratnapur UP to Solok Bazar Uzirpur Bordar Road at Ch.0.00-1080m including 01 No. 4.00mx4.00m RCC Box Culvert at ch. 388m under Agailjhara Upazila Dist Barishal. ID No 506023011. Salvage Cost 502389.00 b Improvement of BC road from Paishar hat GC RHD-Ramshil UP Office via Trimukhi Bazar Road Agailjhara portion at Ch.1000-2670m under Agailjhara Upazila Dist Barishal. ID No 506023016. c Improvement of BC road from Gaila Bazar-Rothkhola bazar-Nonapukurpar-Bhadrapara Road Taler Bazar-UZR. at Ch.940-1440m including 01 No. 4.00mx4.00m RCC Box Culvert at ch. 1237m under Agailjhara Upazila Dist Barishal. ID No 506024008. Salvage Cost 743525.00 Total Salvaged Cost Tk1245914.00</t>
  </si>
  <si>
    <t>29/01/19</t>
  </si>
  <si>
    <t xml:space="preserve"> a Improvement of BC road from Ghatoker Poll-daspottry Janata Bazar-Patihar Gomosta bari Box Culvert via Janata GPS New Road at Ch.0.00-600m under Agailjhara Upazila Dist Barishal. ID No 506024043. b Improvement of BC road from Chandarvanga UNR BC Road- Pakurita GPS-Pakurita Rath bari R&amp;H Road Road at Ch.0.00-500m under Agailjhara Upazila Dist Barishal. ID No 506024002. Salvage Cost 780697.00 c Improvement of BC road from Mahilara-Chaygram-Amboula-Paisarhat road at Ch.23641-25641m under Agailjhara Upazila Dist Barishal. ID No 506022006. Salvage Cost 325406.00 Total Salvaged Cost Tk.1106103.00</t>
  </si>
  <si>
    <t>M/S Sraboni Construction &amp; SHE (JV)</t>
  </si>
  <si>
    <t>srabonishejv2019@yahoo.com</t>
  </si>
  <si>
    <t xml:space="preserve"> a Improvement of BC road from Bakal wapda Embankment to Bakal hat road at Ch.925-1400m under Agailjhara Upazila Dist Barishal. ID No 506024006. Salvage Cost 229834.00 b Improvement of BC road from Ambulla Switchgate to Kotalipara Border Road at Ch.194-1194m under Agailjhara Upazila Dist Barishal. ID No 506024045. Salvage Cost 1558113.00 c Improvement of BC road from Agailjhara H/Q T&amp;T to Rajihar Bazar via Jabshen Road at Ch.1805-2828m 01 No. 3.00mx3.00m RCC Box Culvert at ch. 2280m under Agailjhara Upazila Dist Barishal. ID No 506024051. Salvage Cost 1068374.00 d Improvement of BC road from Ratanpur UP GPS via Ratanpur Kalarmore to Dhamura GC Uzirpur border box culvert Road at Ch.0.00-1000m including 01 No.2.00mx2.00m RCC Box Culvert at ch. 788m under Agailjhara Upazila Dist Barishal. ID No 506024053. Salvage Cost 1198194.00 [Total Salvaged Cost 4054515.00] [Re-Tender]</t>
  </si>
  <si>
    <t>18/04/20</t>
  </si>
  <si>
    <t>M/S. Sraboni Construction, Daptarkhana Road, Barisal-8200, Mobile No. 01711163798</t>
  </si>
  <si>
    <t>M/S S H Enterprise, Amirgonj, Mehendigonj, Barishal, Mobile No. 01718121748</t>
  </si>
  <si>
    <t xml:space="preserve"> a Improvement of BC road Barohajar Lutfor Membars bari UZRID-2010- Mohon Kathi College-Nurul Islam Howladers bari Latif mirdha Land UZR ID-2002 road at Ch.635-1380m under Agailjhara Upazila Dist Barishal. ID No 506025087. Salvage Cost Tk. 1172024.00 b Improvement of BC road from Agailjhara-Sujankathi via Nilkanda road at Ch.0.00-600m including 02 Nos. 1.0mx1.0m RCC Box Culvert at ch. 360m &amp; 533m under Agailjhara Upazila Dist Barishal. ID No 506024019. Salvage Cost Tk. 699213.00 c Improvement of BC road Fullashree R&amp;H Post office to Gupter hat via Uttar Shehipasha High School road at Ch.0.00-800m including 01 Nos. 1x4.0mx4.0m RCC Box Culverts at ch. 58m under Agailjhara Upazila Dist Barishal. ID No 506024010. Salvage Cost Tk. 289767.00 d Improvement of BC road Kathira old UNR Bazar S/S-CCDP-Mora Andirpar road at Ch. 0.00-500m including 01 No. 2 vent 4.0mx3.60m RCC Box Culverts at ch. 05m under Agailjhara Upazila Dist Barishal. ID No 506025026. Salvage Cost Tk. 395833.00 e Improvement of BC road from Mahelara Saygram UZR Near Akun bari to Ratnopur UPC GPS.via A Hakin Howloder House road at Ch. 739-1537m including 01 No. 2x3.0mx3.0m RCC Box Culvert at ch. 1508m under Agailjhara Upazila Dist Barishal. ID No 506024037. Salvage Cost Tk. 1144214.00 Total Salvaged Cost Tk 3701051</t>
  </si>
  <si>
    <t>13/03/20</t>
  </si>
  <si>
    <t>Howlader Enterprise , Agailjhara, Barishal, Mobile No. 01762288388</t>
  </si>
  <si>
    <t>mshowladerenterprise83@gmail.com</t>
  </si>
  <si>
    <t xml:space="preserve"> Improvement of BC Road from Ratnapur UP to Chaygram Bazar Bank of River Road at Ch. 1050 - 1700m including 1No. 3.0m x 3.0m RCC Box Culvert at Ch.1280m Road Road ID-506023015 under Agailjhara Upazila Barishal District. Salvaged Cost Tk 369110.00</t>
  </si>
  <si>
    <t>M/S. Abu saleh Md. Liton, Sheral , Agailjhara, Barishal, Mobile No. 01720494598</t>
  </si>
  <si>
    <t>abusaleh.md.litonbd2019@gmail.com</t>
  </si>
  <si>
    <t xml:space="preserve"> a Improvement of BC Road from Dasher Hat - Nabajug GPS road at Ch. 0.0 - 600m under Agailjhara Upazila Barishal District. Salvaged Cost Tk 723389.00 Road ID-506024011 b Construction of 3 x 3.70m x 5.0m RCC Box Culvert on Ma &amp; Shishu Kallan Kendro Connecting Road  at Ch.0.0m at Bahadurpur [Road ID-506025198] under Agailjhara Upazila Barishal District.</t>
  </si>
  <si>
    <t xml:space="preserve"> Improvement of BC Road from Rajihar UP Bashil Hat - Valukshi Bazar via East Goail road at Ch. 3500 - 4150m under Agailjhara Upazila Barishal District. Salvaged Cost Tk 135303.00 Road ID-506023017</t>
  </si>
  <si>
    <t>M/S. Lucky Enterprise, Misripara hat , Agailjhara, Barishal, Mobile No. 01718787845</t>
  </si>
  <si>
    <t>lucky.enterprise.bd2020@gmail.com</t>
  </si>
  <si>
    <t xml:space="preserve"> Improvement of BC Road from Kazirhat to WAPDA Road at Ch. 0.0- 682m under Agailjhara Upazila Barishal District. Salvaged Cost Tk 196248.00 Road ID-506024036</t>
  </si>
  <si>
    <t>M/S.Sarfuddin Trading &amp; Co.,Nabogram Road,Battala,Barishal, Mobile No. 01716483394</t>
  </si>
  <si>
    <t>kmsajahan1977@gmail.com</t>
  </si>
  <si>
    <t xml:space="preserve"> A Improvement of road from Purbo Dhamura Sharif bari Mosque-Alauddin Mirar bari East Dhamura village road road by BC at Ch.0.00-750m including 01 No. 0.625mx0.600m U-drain Culvert at ch.190m under Uzirpur Upazila Dist Barishal. ID No 509645090.B Improvement of road from Karfa village Kali Mondir to the H/O Noni Gopal Bishawash road by BC at Ch.0.00-310m including 01 No. single vent 3.00mx3.00m RCC Box Culvert at ch.0.00m under Uzirpur Upazila Dist Barishal. ID No 509645245.</t>
  </si>
  <si>
    <t>29/10/18</t>
  </si>
  <si>
    <t>Media Zone Construction ,Purbo Bagura Road, Barishal, Mobile No. 01711190984</t>
  </si>
  <si>
    <t>mediazoneconstruction@gmail.com</t>
  </si>
  <si>
    <t xml:space="preserve"> Part-a : Improvement of BC road from Maddah Barakota Barai Bari Connecting Dhamura- Daberkhul road - Kalibari GPS -Uzirpur Dhamura Road at Ch.0.0 -1000m &amp; 150m RCC road at the back side of Dhamura School including 03 Nos. 0.625mm x 0.600m U drainCulvert at ch.275m 472m &amp; 550m under Uzirpur Upazila District Barishal Road ID 506945258 Part-b : Improvement of BC road from Uzirpur UZHQ Dakbangla - Moshang Bazar - Satla GC Potibari road at Ch.18218 -18420m under Uzirpur Upazila District Barishal  [Road ID 506942010]</t>
  </si>
  <si>
    <t>27/02/20</t>
  </si>
  <si>
    <t>M/S Rupali Construction &amp; Sajeeb Enterprise (JV)</t>
  </si>
  <si>
    <t>rupalisajeebjv2019@yahoo.com</t>
  </si>
  <si>
    <t xml:space="preserve"> Part- a Improvement of BC road from Ansar Market - Gazirpar High School road at Ch. 0.00-1700m including 01 No. 1.00mx1.20m U-Drain Culvert at ch. 610m &amp; 09 Nos. 0.625mx0.600m U-Drain Culvert at ch. 175m 205m 546m 630m 715m 850m 1068m 1350m &amp; 1670m under Uzirpur Upazila Dist Barishal. ID No 5069644007. Salvage Materials Cost Tk. 1729178.00 Part- b Improvement of BC road from Banna Eshan Shen Pool-Pida Harra Tola via H/O Sujon road at Ch. 0.00-730m including 01 No. 2.00mx2.00m RCC Box Culvert at ch. 720m &amp; 01 No. 0.625mx0.600m U-Drain Culvert at ch. 110m under Uzirpur Upazila Dist Barishal. ID No 5069645040. Part- c Improvement of BC road from Ayubali bepari Bari-Rahaman Mamber Bari road at Ch. 0.00-870m under Uzirpur Upazila Dist Barishal. ID No 5069645015.</t>
  </si>
  <si>
    <t>03/06/20</t>
  </si>
  <si>
    <t>M/S Sazeeb Enterprise, Sayed Hatem Ali Collage, Coumatha, Barisal, Mobile No. 01723423845</t>
  </si>
  <si>
    <t>mssazeeb1980@yahoo.com</t>
  </si>
  <si>
    <t xml:space="preserve"> Part-a Improvement of BC road from Mosang khal GCCR to Moshang jam-E-mospue road at Ch. 0.00-920m including 01 No. 12.00m RCC Bridge Culvert type at ch. 641m &amp; 04 Nos. 0.625mx0.600m U-Drain Culvert at ch. 150m 365m 530m &amp; 725m under Uzirpur Upazila Dist Barishal. ID No 5069645129. Part -b Improvement of BC road from Gabbari Nurani Madrashah - Manik Howlader Bari -Thandar Khal Road at Ch. 0.00-670m under Uzirpur Upazila Dist Barishal. ID No 5069645241. Part- c Improvement of BC road from Takabari Bazar Steel Bridge-Kuralia Munsir Talluk GPS- Munsir Talluk Bazar road at Ch. 0.00-500m under Uzirpur Upazila Dist Barishal. ID No 5069644090.</t>
  </si>
  <si>
    <t>29/05/19</t>
  </si>
  <si>
    <t xml:space="preserve"> a Improvement of BC road from Sakral Madrasha to Panatali G.P.S. road at Ch.0.00-520m including 02 Nos. 2.00mx2.00m RCC Box Culvert at ch. 135m &amp; 420m and 01 No. 0.625mx0.600m U-drain Culvert at ch. 470m under Uzirpur Upazila Dist Barishal. ID No 509645081. b Improvement of BC road from Old RCO Office to Wazirpur bamrail road H/O Ali Hossain- H/O Mohor Choukider road at Ch.0.00-805m under Uzirpur Upazila Dist Barishal. ID No 509645132. c Improvement of BC road from Joysree-Tarabari road at Ch.1080-2080m including 01 No. 0.625mx0.600m U-drain Culvert at ch. 1490m under Uzirpur Upazila Dist Barishal. ID No 509644014.</t>
  </si>
  <si>
    <t xml:space="preserve"> a Improvement of BC road from West side of Dahorpara High School to Bandaghata Pucca Road. Masim Kha Dighir par- Dohar Para H/S road at Ch.0.00-1645m including 02 Nos. 3.00mx3.00m RCC Box Culvert at ch. 190m &amp; 475m and 01 No. 2.00mx2.00m RCC Box Culvert at ch. 1195m and 01 No. 0.625mx0.600m U-drain Culvert at ch. 110m under Uzirpur Upazila Dist Barishal. ID No 509644088. b Improvement of BC road from Doharpara -Nayana village Road H/O Malek Master - H/O Khaleq Chukider at Ch.0.00-776m under Uzirpur Upazila Dist Barishal. ID No 509645167. c Improvement of BC road from Barisal Banaripara R&amp;HD &amp; Narayanpur Akkas Ali Road to Jamtala road at Ch.0.00-1000m including 01 No. 3.00mx3.00m RCC Box Culvert at ch. 992m and 01 No. 0.625mx0.600m U-drain Culvert at ch. 150m under Uzirpur Upazila Dist Barishal. ID No 509645194.</t>
  </si>
  <si>
    <t>28/08/19</t>
  </si>
  <si>
    <t>04/09/20</t>
  </si>
  <si>
    <t xml:space="preserve"> a Improvement of BC road from Wazirpur lanch ghat to mahar road at Ch.0.00-1005m including 01 No. 3.00mx3.00m RCC Box Culvert at ch. 180m and 01 No. 2.00mx2.00m RCC Box Culvert at ch. 720m and 04 Nos. 0.625mx0.600m U-drain Culvert at ch. 310m 410m 550m &amp; 821m under Uzirpur Upazila Dist Barishal. ID No 509645053. b Improvement of BC road from Rasulabad-Daspara road at Ch.0.00-533m including 02 Nos. 2.00mx2.00m RCC Box Culvert at ch. 210m &amp; 490m under Uzirpur Upazila Dist Barishal. ID No 509645036.</t>
  </si>
  <si>
    <t xml:space="preserve"> a Improvement of BC road from Borakota Asraf Dafader bari to otra via Gazirpar high school road at Ch. 400-1100m including 02 Nos. 0.625mx0.600m U-drain Culvert at ch. 165m &amp; 590m under Uzirpur Upazila District-Barishal. ID No 506945135. b Improvement of BC road from Guthia Mahesh Chandrah High School to H/O Tendran Aftab Sarder via Eshakia Islamia Madrashah Jam-E-Mosque Road. road at Ch. 0.00-820m including 01 No. 2.00mx2.00m RCC Box Culvert at ch. 130m under Uzirpur Upazila District-Barishal. ID No 506945163.</t>
  </si>
  <si>
    <t xml:space="preserve"> Improvement of BC road from Goria Natunhat - Sikerpur UP - Gondeshar Bazar road at Ch. 9300-10875m including 01 No. Single Vent 2.20mx2.60m RCC Box Culvert at Ch. 10260m and 01 No. 0.825mx0.900m U-Drain Culvert at Ch. 9580m under Uzirpur Upazila District-Barishal. ID No 506943005.</t>
  </si>
  <si>
    <t>26/03/21</t>
  </si>
  <si>
    <t>M/S. Md. Delowar Hossain-Media Zone ConstructionJV</t>
  </si>
  <si>
    <t>mmdhmezjv@gmail.com</t>
  </si>
  <si>
    <t xml:space="preserve"> Improvement of BC road from West side of Upazia Food Godaun- East Mondopasha H/O Jinnat Ali West Mondopasha Mia Bari road at Ch. 0.00-1516m including 03 No. 0.825mx0.900m U-Drain Culvert at Ch. 405m 480m &amp; 765m under Uzirpur Upazila District-Barishal. ID No 506945282.</t>
  </si>
  <si>
    <t>Media Zone Construction, Kabi Jibonando Das Sarak East Bogura Road Barisal, Mobile No. 01711190984</t>
  </si>
  <si>
    <t>M/S. Md. Delowar Hossain, Vill: Kartikpasa, P.O: Labukhali, Upazila: Dumki District-Patuakhali, Mobile No. 01712660365</t>
  </si>
  <si>
    <t>M/S.Saad Construction, Daxin Alekanda, Barishal, Mobile No. 01711460570</t>
  </si>
  <si>
    <t>imd.rafiqul60@yahoo.com</t>
  </si>
  <si>
    <t xml:space="preserve"> Improvement of BC road from Otra WAPDA Majumderbari- H/O Akber Fakir- Gajalia GPS road at Ch. 0.00-1000m including 01 No. 2.00mx2.00m RCC Box Culvert at ch. 350m under Uzirpur Upazila District-Barishal. ID No 509645095.</t>
  </si>
  <si>
    <t>M/S. Royal Traders, 368 Howlader Bari ,Nalchity, Jhalakathi, Mobile No. 01718043394</t>
  </si>
  <si>
    <t>azizulrashel83@gmail.com</t>
  </si>
  <si>
    <t xml:space="preserve"> Improvement of BC road from Mainnuddin Dakheli Madrasha to West Harta road at Ch. 0.00-900m including 04 Nos. Single vent 3.00mx3.00m RCC Box Culvert at ch. 116m 425m 515m &amp; 710m and 03 Nos. Single vent 2.00mx2.00m RCC Box Culvert at ch. 205 275m &amp; 375m under Uzirpur Upazila District-Barishal. ID No 509645097.</t>
  </si>
  <si>
    <t>M/S. MASUM ENTERPRISE , Gava, Sadar , Jhalakathi, Mobile No. 01712044582</t>
  </si>
  <si>
    <t>msmasumenterprise18@gmail.com</t>
  </si>
  <si>
    <t xml:space="preserve"> Improvement of BC road from Solok UP office road-Damura Khalpar road Solok via Damura High School road at Ch. 0.00-534m under Uzirpur Upazila District-Barishal. ID No 509645363.</t>
  </si>
  <si>
    <t xml:space="preserve"> Improvement of BC road from Baharghat Bazar-Lokonath bazar Hazi Motahar Ali road road at Ch. 0.00-1650 under Uzirpur Upazila District-Barishal. ID No 509644076.</t>
  </si>
  <si>
    <t>28/01/21</t>
  </si>
  <si>
    <t xml:space="preserve"> Improvement of BC road from Damura Satla GCC road-Otra Majeda Lotif Mohila Madrasha to Fakir Sahidul Islam bari Connecting road at Ch. 0.00-360m under Uzirpur Upazila District-Barishal. ID No 509645364.</t>
  </si>
  <si>
    <t>MS Upakul Construction, Prop : Md. Mainuddin, 5 No. Ward, Sharifpara, Charfession, Bhola, Mobile No. 01721810879</t>
  </si>
  <si>
    <t>msupakulconstruction@gmail.com</t>
  </si>
  <si>
    <t xml:space="preserve"> Construction of 18.00m Long RCC Slab Bridge on Gabbari Nurani Madrasha- Manik Howlader Bari-Thandar Khal Road at Ch. 0.00m Road ID-506945241 under Uzirpur Upazila Barishal District</t>
  </si>
  <si>
    <t>M/S. Jagua Khan Brothers ,Khan Tower, Kalizira, Barishal, Mobile No. 01714068539</t>
  </si>
  <si>
    <t>monabbarjkb@gmail.com</t>
  </si>
  <si>
    <t xml:space="preserve"> Part-a) : Improvement of Baishari UPC via Talukderbari-Muslimpara-Muslimpara Jame-e-Moshjid road by BC Ch.0.0m - 700m under Banaripara Upazila District - Barisal Road ID 506105117 Part-b) : Construction of 1.30m x 1.30m RCC Box culvert at Ch.75m &amp; Part-c) :Construction of 2.0m x 2.0m RCC box culvert at Ch.545m on the same road.</t>
  </si>
  <si>
    <t>20/06/18</t>
  </si>
  <si>
    <t>27/01/19</t>
  </si>
  <si>
    <t>M/S. Ferdousi Construction,North Satla, Uzirpur,Barishal, Mobile No. 01711152873</t>
  </si>
  <si>
    <t>msferdousi_construction1990@yahoo.com</t>
  </si>
  <si>
    <t xml:space="preserve"> Improvement of BC road from Baisary UPC-Bouser hat road at Ch. 0.00-1070m Effective Length879.00m Including 01 No 2.00mx2.00m RCC Box Culvert at Ch. 748m 01 No 1.00mx1.00m RCC Box Culvert at Ch. 1002m and 01 No. U-Drain at ch. 360m under Banaripara Upazila District-Barisal. Road ID No. 506103002 Salvaged cost Tk 1318972.00.</t>
  </si>
  <si>
    <t>Orient Trading &amp; Builders Ltd. House No.80, Road No.2 ,Chairmanbari, Bonani, Dhaka, Mobile No. 01728999317</t>
  </si>
  <si>
    <t xml:space="preserve"> a Improvement of BC road from Masjid bari Sawnair bari Khat-uttar Carpal Jhama Masqe.via Dharabad GPS road at Ch.0.00-600m including 4 Nos. 0.625mx0.600m U-Drain Culverts under Banaripara Upazila Dist Barishal. ID No 506104057. b Improvement of BC road from Udaykati UPC via Gongamoni GPS-Murarbari Trimukhi Hat road at Ch.0.00-1000m including 02 Nos. 1x4.0mx4.0m RCC Box Culverts at ch. 517m &amp; 754m and 01 No. 1.0mx1.0m RCC Box Culvert at ch. 582m &amp; 01 No. 0.625mx0.600m U-Drain Culverts at ch. 180m under Banaripara Upazila Dist Barishal. ID No 506103012. c Improvement of BC road from Murarbari-Chowmohana hat road at Ch.0.00-700m under Banaripara Upazila Dist Barishal. ID No 506105019.</t>
  </si>
  <si>
    <t>18/02/2020</t>
  </si>
  <si>
    <t xml:space="preserve"> a Improvement of BC road from Garoder Abu Taher dokan - Kachirunnessa Madrasha road at Ch.0.00-600m including 01 No. 1x4.0mx4.0m RCC Box Culvert at ch. 400m under Banaripara Upazila Dist Barishal. ID No 506105093. Salvage Cost Tk. 325461.00 b Improvement of BC road from Manik Miar hat-BBSG High School road at Ch.0.00-950m including 03 Nos. 0.625mx0.600m U-Drain Culverts at ch. 100m 210m &amp; 290m under Banaripara Upazila Dist Barishal. ID No 506105130. c Improvement of BC road from Narattampur RHD to South Side of Sarder Bari Culvert via Al-Hera Cadet Madrasha road at Ch.0.00-807m including 01 Nos. 1x4.0mx4.0m RCC Box Culverts at ch. 807m &amp; 01 No. 1.30mx1.30m RCC Box Culvert at ch.650m under Banaripara Upazila Dist Barishal. ID No 506104069.Total Salvaged Cost Tk 325461.00</t>
  </si>
  <si>
    <t xml:space="preserve"> a Improvement of BC road from Mirerhat GC via Natun hat &amp; Akota hat-Harta GC. Banaripara Part road at Ch.5505-7280m including 02 Nos. 1.00mx1.00m RCC Box Culvert at ch. 5675m &amp; 6425m and 02 Nos. Single Vent 5.50mx5.50m RCC Box Culvert at ch. 6015m &amp; 7269m under Banaripara Upazila Dist Barishal. ID No 506102004.</t>
  </si>
  <si>
    <t>10/09/20</t>
  </si>
  <si>
    <t>M/S.Bokshi Enterprise, Thanapara Road, Charpashion, Bhola, Mobile No. 01711241520</t>
  </si>
  <si>
    <t xml:space="preserve"> a Improvement of BC road from Modur Vita School To Molla barir Bazar Via Tetla Maji Bari Madrasha Gonga Moni GPS road at Ch.0.00-1330m [Salvage Amount Tk. 1042174.00] including 02 Nos. 0.625mx0.600m U-drain Culvert at ch. 820m &amp; 1135m and 01 No. 1.00mx1.00m RCC Box Culvert at ch. 184m and 03 Nos. 2.00mx2.00m RCC Box Culvert at ch. 400m 680m &amp; 1064m and 02 Nos. 3.00mx3.00m RCC Box Culvert at ch. 30m &amp; 949m under Banaripara Upazila Dist Barishal. ID No 506105050. b Improvement of BC road from Maszid bari Lance Ghat to Modhow Syed Kati. RGD P. School road at Ch.0.00-580m including 02 Nos. 4.00mx4.00m RCC Box Culvert at ch. 300m &amp; 350m under Banaripara Upazila Dist Barishal. ID No 506104045. [ Salvaged cost Tk. 1042174.00]</t>
  </si>
  <si>
    <t xml:space="preserve"> Improvement of BC road from Darikar Mohila Madrasha- Haque Saheber Hat road at Ch. 0.00-850m including 01 No. Single vent 5.50mx5.50m RCC Box Culvert at ch. 750m under Banaripara Upazila District- Barishal. ID No 506105037.</t>
  </si>
  <si>
    <t xml:space="preserve"> Improvement of BC road from Sayedkati UPC-Sonbaria Hat road at Ch. 1200-2200m including 04 Nos. Single Vent 2.00mx2.00m RCC Box Culvert at Ch. 1325m 1777m 1790m &amp; 1847m and 01 No. Single vent 4.00mx4.00m RCC Box Culvert at ch. 2062m and 05 Nos. 0.825mx0.900m U-Drain Culvert at Ch. 1455m 1935m 1973m 2102m &amp; 2200m under Banaripara Upazila District-barishal. ID No 506103008. Salvage Materials Cost Tk. 1235609.00</t>
  </si>
  <si>
    <t>M/S. S S Enterprise , Prop: Md. Mehedi Hasan, Protap, Nalchity, Jhalakathi, Mobile No. 01712633352</t>
  </si>
  <si>
    <t>mhasan15587@gmail.com</t>
  </si>
  <si>
    <t xml:space="preserve"> Improvement of BC Road from North side of Bishar Kandi High School - Morichbunia Chowmohona GC - Morichbunia Road at Ch. 0.0 - 613m including 1No. 0.625m x 0.625m U-drain Culvert at Ch.460m and 2Nos 2.0m x 2.0m RCC Box Culvert at Ch.0.0m &amp; 537m and 2Nos 4.0m x 4.0m RCC Box Culvert at Ch.278m &amp; 609m Road ID-506023015 under Banaripara Upazila Barishal District.</t>
  </si>
  <si>
    <t xml:space="preserve"> (A ) Improvement of road from Madhabpasha GC- Bousherhat GC road by BC   at Ch.1390-3354m including 2 Nos. 1.00mx1.00m RCC Box culvert at ch. 2341m &amp; 2843m and 2 Nos. 3.00mx3.00m RCC Box culvert at ch. 2185m &amp; 3105m under Babuganj Upazila Dist Barishal. ID No 506032008.  [Salvage Cost 1175817.00]   (B) Improvement of road from Agorpur UP- Bhangermukh Lanch Ghat road by BC at Ch.2200-3960m including 2 Nos. 1.50mx1.50m RCC Box culvert at ch. 2565m &amp; 3600m under Babuganj Upazila Dist Barishal. ID No 506033002. [Salvage Cost 2533751.00]   (C) Improvement of road from Rahmatpur Bazar to Madhabpasha UP road by BC at Ch.3600-5150m including 01 No. 1.50mx1.50m RCC Box culvert at ch. 3937m under Babuganj Upazila Dist Barishal. ID No 506033004.   [Salvage Cost 1906926.00 ]   (D) Improvement of road from Darika Ferryghat-Char Malonga road by BC at Ch.0.00-500m under Babuganj Upazila Dist Barishal. ID No 506034012.  [Salvage Cost 177204.00]   (E) Improvement of road from Rampatty-Rahamatpur Harticulture Dev. Centre road by BC at Ch.200-700m under Babuganj Upazila Dist Barishal. ID No 506034019. [Salvage Cost 1425551.00]     [Total Salvaged cost for this Package : 7219249.00]</t>
  </si>
  <si>
    <t xml:space="preserve"> Part -a : Improvement of BC road from Babuganj Baily bridge-Mohongonj road at Ch.00-500m including 01 No. 0.625x0.600m U-drain Culvert at ch. 124m under Babuganj Upazila Dist Barishal. ID No 506034021 Salvage Cost Tk. 793283.00. Part-b: Improvement of BC road from Babuganj Baily bridge-South Rajker road at Ch.00-500m including 02 Nos. 1.50mx1.50m RCC Box Culvert at ch. 200m &amp; 480m under Babuganj Upazila Dist Barishal. ID No 506034023 Salvage Cost Tk. 1133261.00. Part-c : Improvement of BC road from Babugonj - Agorpur GC road - Uttar Vuterdia GPS-Steamerghat Bazar road at Ch.00-500m including 01 No. 1.505x1.50m RCC Box Culvert at ch. 190m under Babuganj Upazila Dist Barishal. ID No 506034094. Part-d : Improvement of BC road from East Bhuterdia Mollah Hat - H/O Rashed Bepari road at Ch.00-500m under Babuganj Upazila Dist Barishal. ID No 506034144. Part-e : Improvement of BC road from Kalibari Ferryghat-Kumarbari bridge road at Ch.00-500m under Babuganj Upazila Dist Barishal. ID No 506035017. Part-f : Improvement of BC road from Rakudia A. rob khalifas house to A. mannan Hajee road at Ch.00-590m including 01 No. 0.625x0.600m U-drain Culvert at ch. 375m and 01 No. 1.505x1.50m RCC Box Culvert at ch. 07m under Babuganj Upazila Dist Barishal. ID No 506035040. Total Salvaged Cost Tk 1926544.00</t>
  </si>
  <si>
    <t xml:space="preserve"> Part-a: Improvement of BC road from Post office ht to Nomor hat road via H/O Omor Faruque Dhumchar Bridge - H/O Hassan Mollah via Nomokanda road at Ch.00-1500m including 03 Nos. 1.50x1.50m RCC Box Culvert at ch. 585m 935m &amp; 1205m and 01 No. 3.00x3.00m RCC Box Culvert at ch. 745m under Babuganj Upazila Dist Barishal. ID No 506035073 Salvage Cost Tk. 3074195.00. Part-b: Improvement of BC road from Panchrasta Rajguru Bridge - Badsha Nali Bari C&amp;B road at Ch.00-500m under Babuganj Upazila Dist Barishal. ID No 506035212. Part-c : Improvement of BC road from Koromullah Kathi GPS-Obaidullah Smirti Pathager Shonjoypur - Hadibashkati Madhobpasha road at Ch.00-500m under Babuganj Upazila Dist Barishal. ID No 506034118. Part-d : Improvement of BC road from Khanpura Air port-Justice A.Jabbar Khans GPS road at Ch.00-750m under Babuganj Upazila Dist Barishal. ID No 506035033. Total Salvaged cost Tk 3074195.00</t>
  </si>
  <si>
    <t>Part-a : Improvement of BC road from Tiler char pucca bridge to Mr. shuran shikder hat road at Ch.00-2750m including 03 Nos. 0.625x0.600m U-drain Culvert at ch. 215m 716m &amp; 2638m under Babuganj Upazila Dist Barishal. ID No 506034040 Salvage Cost Tk. 1473897.00. Part-b: Improvement of BC road from Gazalia club-7 Milles RHD road at Ch.500-1000m including 02 Nos. 1.50mx1.50m RCC Box Culvert at ch. 822m &amp; 1350m under Babuganj Upazila Dist Barishal. ID No 506034036 Salvage Cost Tk. 270124.00 Total Salvaged Cost Tk 1744021.00</t>
  </si>
  <si>
    <t>M/S Amir Engineering Corporation-M/S Khandakar Brothers (JV)</t>
  </si>
  <si>
    <t xml:space="preserve"> Part- aImprovement of BC road from RHD Andirpar - Hijla GPS via H/O Ajij member road at Ch. 0.00-1250m including 03 Nos. 0.625mx0.600m U-drain Culvert at ch. 600m 750m &amp; 915m under Babuganj Upazila Dist Barishal. ID No 506034151. Part- b Improvement of BC road from East Bhuterdia GPS-MPs hat road at Ch. 0.00-500m under Babuganj Upazila Dist Barishal. ID No 506034028. Salvage Materials Cost Tk. 970596.00 Part-c Improvement of BC road from Uttar deher Goti Bottola to Charmolonga via Nasim Munsis house road at Ch. 0.00-500m including 01 No. 1.50mx1.50m RCC Box Culvert at ch. 290m under Babuganj Upazila Dist Barishal. ID No 506034079. Salvage Materials Cost Tk. 281533.00</t>
  </si>
  <si>
    <t>M/S Khandakar Brothers Pro: K.M Parvez Ahmed Nalchity, Jhalakati, Mobile No. 01711388625</t>
  </si>
  <si>
    <t xml:space="preserve"> a Improvement of BC road from Bashgari-DC. Road to Maimanur hat DC road at Ch. 0.00-840m including 02 Nos. 1.50mx1.50m RCC Box Culvert at ch. 10m &amp; 600m and 01 No. 3.00mx3.00m RCC Box Culvert at ch. 470m under Babuganj Upazila District-barishal. ID No 506035034. b Improvement of BC road from Dehergati RHD H/O. Md. shahalom dafader to H/O. habib How. road at Ch. 0.00-860m including 02 Nos. 0.625mx0.600m U-drain Culvert at ch. 200m &amp; 260m under Babuganj Upazila District-barishal. ID No 506035038. Salvage Materials Tk. 1507343.00</t>
  </si>
  <si>
    <t xml:space="preserve"> Improvement of BC road from South Butherdia Khokon Biswas house to Mujahers Kheyaghat road at Ch.0.00 -1835 including 03 Nos 0.625m x 0.600m U-Drain Culvert at ch.300m. 675m &amp; 885m under Babuganj Upazila District Barishal ID No. 506035198</t>
  </si>
  <si>
    <t xml:space="preserve"> a Improvement of BC road from Jhahapur Kalghar-H/O Razzak Mridha road at Ch. 1190-2190m including 02 Nos. 1.50mx1.50m RCC Box Culvert at ch. 1250m &amp; 1837m under Babuganj Upazila District-Barishal. ID No 506035018. b Improvement of BC road from Kederpur UP Office-Kashiganj Bazar road at Ch. 2600-4600m including 02 Nos. 1.50mx1.50m RCC Box Culvert at ch. 3100m &amp; 4010m under Babuganj Upazila District-Barishal. ID No 506033001. c Improvement of BC road from Bhuterdia Momotazuddin Nurani Madrasa-Alhaj Wazed Ali House road at Ch. 0.00-500m including 01 No. 1.50mx1.50m RCC Box Culvert at ch. 90m under Babuganj Upazila District-Barishal. ID No 506035067.</t>
  </si>
  <si>
    <t xml:space="preserve"> a Improvement of BC road from Rahamatpur UP- Babugonj GC road Beer Muktijoddha Al Haj Abdul Mozid Khan Sarok at Ch. 600-2900m including 01 No. 3.00mx3.00m RCC Box Culvert at ch. 1084m and 02 Nos. 1.50mx1.50m RCC Box Culvert at ch. 945m &amp; 2000m under Babuganj Upazila District-Barishal. ID No 506033003. Salvage Materials Cost Tk. 3852557.00 b Improvement of BC road from Babugong Pasrasta-Mirganj Road at Ch. 0.00-1000m including 03 Nos. 1.00mx1.00m RCC Box Culvert at ch. 296m 634m &amp; 945m under Babuganj Upazila District-Barishal. ID No 506034009. Salvage Materials Cost Tk. 1264044.00 Total Salvaged cost Tk 5116601.00</t>
  </si>
  <si>
    <t>M/S. Apurbo Enterprise, Gagan Gali Road Barisal Sadar Barisal, Mobile No. 01725440902</t>
  </si>
  <si>
    <t>msapurboenterprise@gmail.com</t>
  </si>
  <si>
    <t xml:space="preserve"> Improvement of BC road from Tiler char pucca bridge to Mr. shuran shikder hat Road at Ch. 3800-4900m under Babuganj Upazila District-barishal. ID No 506034040. Salvage Materials Cost Tk. 1011704.00</t>
  </si>
  <si>
    <t>M/S Abul Kalam Azad, Azad Bhaban, Muslimpara, Patuakhali Sadar, Patuakhali, Mobile No. 01713450975</t>
  </si>
  <si>
    <t xml:space="preserve"> a Improvement of BC road from Rahmatpur Khanpura-Nomorhat road at Ch. 750-2200m under Babuganj Upazila District-Barishal. ID No 506034054. Salvage Materials Tk. 3462758.00 b Improvement of BC road from Degrirchar Jolabari - Dc Janab Delower Hossains house - Ghatkerchar Junior High School road at Ch. 0.00-970m including 01 No. 3.00mx3.00m RCC Box Culvert at ch. 910m and 02 Nos. 1.50mx1.50m RCC Box Culvert at ch. 405m &amp; 750m under Babuganj Upazila District-Barishal. ID No 506035085. Salvage Materials Tk. 1957918.00 Total Salvaged Tk. 5420676.0AAtat</t>
  </si>
  <si>
    <t>16/03/21</t>
  </si>
  <si>
    <t>M/S HANIF BULDERS, West Joynagar, Daulatkhan, Bhola, Mobile No. 01755354383</t>
  </si>
  <si>
    <t>ms.hanifbuilders1994@gmail.com</t>
  </si>
  <si>
    <t xml:space="preserve"> Improvement of BC road from Kabir Hazis house to Selim Masters house via Fakir bari and akon bari road at Ch. 0.00-720m including 02 Nos. 1.50mx1.50m RCC Box Culvert at ch. 314m &amp; 509m under Babuganj Upazila District-Barishal. ID No 506034077.</t>
  </si>
  <si>
    <t>Md. Sirajul Islam Hanif &amp; Md. Khair Hossain (JV)</t>
  </si>
  <si>
    <t>hanifkhairjv@gmail.com</t>
  </si>
  <si>
    <t xml:space="preserve"> Improvement of BC road from Babugonj GC-Steamer ghat hat via Kaderpur UP road at Ch. 4000-5600m including 01 No. 4.50mx4.50m RCC Box Culvert at ch. 4000m and 02 Nos. 1.60mx1.60m RCC Box Culvert at ch. 4700m &amp; 4900m and 01 No. 0.625mx0.600m U-drain Culvert at ch. 5420m under Babuganj Upazila District-Barishal. ID No 506033005.</t>
  </si>
  <si>
    <t>Md. Sirajul Islam Hanif, Village: Doarika, P.O.: Rakudia, Upazilla: Babuganj, District: Barisal, Mobile No. 01711359008</t>
  </si>
  <si>
    <t>sirajulislamhanif@gmail.com</t>
  </si>
  <si>
    <t>M/S.Gias Traders 235, Station Road, Jhalakathi, Mobile No. 01736390011</t>
  </si>
  <si>
    <t>giasuddin1986@yahoo.com</t>
  </si>
  <si>
    <t xml:space="preserve"> Improvement of road from Jalalpur Nesaruddin khan Master bari infront of canal opposite side from Molla bari to Karim khan bari road by BC at Ch.0.00-1180m Under Muladi Upazila Dist BarisalID No 506695246</t>
  </si>
  <si>
    <t xml:space="preserve"> (A) Improvement of road from Salimpur Hat-Tumchar Pry. School road by BC at Ch.300-1300m under Muladi Upazila Dist Barishal. ID No 506693009.  (B) Improvement of road from Safipur UP - Montazpur bazar - Dorga bari - Uttar char Padda GPS - Bhoai bazar Bhoai Nadi road by BC at Ch.1500-3000m under Muladi Upazila Dist Barishal. ID No 506693010.     (C) Improvement of road from Ruzu Munshir hat-Batamara UP up to bank of river via Bata.Natun hat-Salimpur lanch ghat road by BC at Ch.1400-3000m under Muladi Upazila Dist Barishal. ID No 506693012.(D) Improvement of road from Mirdhar hat khaghat Char Vadoriai-Montaspur bazar via Char Vadoria Bapari bari-Schoolar hat-Siraj Sarif bariS road by BC at Ch.0.00-500m under Muladi Upazila Dist Barishal. ID No 506694025.      [Salvage Cost 933475.00]</t>
  </si>
  <si>
    <t xml:space="preserve"> (A)   Improvement of road from Bahadurpur Mosaraf Master bari-Kolom Khan Moor road by BC at Ch.1000-1425m under Muladi Upazila Dist Barishal. ID No 506695072. [Salvage Cost 324970.00]     (B)  Improvement of road from Boaila bazar bridge-Guli ghat via Habib Mamber bari-Batamara Natun hat road by BC at Ch.0.00-500m under Muladi Upazila Dist Barishal. ID No 506694027.   (C)  Improvement of road from RHD at H/O Shajahan Bepari-Kalam Khan More road by BC at Ch.0.00-917m including Nos. 1.30mx1.30m RCC Box culvert at ch. 507m &amp; 692m under Muladi Upazila Dist Barishal. ID No 506695169.   Salvage Cost 983802.00   (D) Improvement of road from Schooler Hat to Madrashar Hat via Mojibor Noli bari at Safipur UP road by BC at Ch.0.00-950m under Muladi Upazila Dist Barishal. ID No 506694074.    (E) Improvement of road from Padar hat Esahak Howlader Bari to Liton mals Bari via Sabuj Howladers Bari road by BC at Ch.0.00-500m under Muladi Upazila Dist Barishal. ID No 506694092. [Total Salvaged cost for this Package :  1308772.00]</t>
  </si>
  <si>
    <t xml:space="preserve"> (a)Improvement of BC road from Laxmipur Hakim Bepary Bary to Late Nasir Uddin Mollah Bari Road at Ch.0.00-500m under Muladi Upazila Dist Barishal. ID No 506694110. (b) Improvement of BC road from Montazpur Bazar - Madrasha hat - Chan Sikder hat - Muladi Border S Road at Ch.2050-2550m under Muladi Upazila Dist Barishal. ID No 506694015. (c) Improvement of BC road from Chilmari Allaudden Mirdha bari-Bangla Bazar via Laxmipur Nutan hat N-C. Road at Ch.900-1400m under Muladi Upazila Dist Barishal. ID No 506694029. (d) Improvement of BC road from Char Malia Beparir Hat - Kaetmara GPS - Sherajul haq Bhuyan bari Charkalekhan UP UNR Sonamoddi Bondor Boalia GPS - Beparir Bazar via Boalia Police fari Road at Ch.0.00-500m under Muladi Upazila Dist Barishal. ID No 506694095. (e) Improvement of BC road from Kari Salamat Ulla bari-Charkalakhan College via Chairman bari C Road at Ch.1200-1570m under Muladi Upazila Dist Barishal. ID No 506695011. Salvage Cost Tk. 543826.00 (f) Improvement of BC road from Char Kalekhan Goni Bepary Bari - Nasir Mawlana Bari via Siddique Bepari Bari Road at Ch.0.00-500m including 01 No. 3.00mx3.00m RCC Box Culvert at ch. 275m under Muladi Upazila Dist Barishal. ID No 506695075. [Total Salvaged Cost Tk 543826.00]</t>
  </si>
  <si>
    <t xml:space="preserve"> Part- a Improvement of BC road from Tulatala GCCR to Hosnabad Lanch ghat N road at Ch. 1750-2250m including 01 No. 4.00mx4.00m RCC Box Culvert at ch. 1750m under Muladi Upazila Dist Barishal. ID No 506694020. Part -b Improvement of BC road from Charkalekhan UP to Batamara UP Via LaxmipurH/S-Sonamoddi Bandar-Ramchar kheyaghat road at Ch. 2710-3710m under Muladi Upazila Dist Barishal. ID No 506693002. Salvage Materials Cost Tk. 2168673.00 Part- c Improvement of BC road from Charkalekhan UP to Batamara UP Via LaxmipurH/S-Sonamoddi Bandar-Ramchar kheyaghat road at Ch. 5000-6000m including 01 No. 3.00mx3.00m RCC Box Culvert at ch. 5700m under Muladi Upazila Dist Barishal. ID No 506693002. Salvage Materials Cost Tk. 1516220.00</t>
  </si>
  <si>
    <t>22/05/19</t>
  </si>
  <si>
    <t>29/05/20</t>
  </si>
  <si>
    <t>M/S. Feroj Alam , Barishal Sadar , Barishal, Mobile No. 01713294331</t>
  </si>
  <si>
    <t>msferoj_alam@yahoo.com</t>
  </si>
  <si>
    <t xml:space="preserve"> a Improvement of BC road from Moddyo Kazirchar Madrasha to Nayabhangoni river via Patoarykhandi k road at Ch.2000-2500m under Muladi Upazila Dist Barishal. ID No 506694013. b Improvement of BC road from Muladi R&amp;HD Nobabar hat-Padar Hat M-K road at Ch.450-1300m including 1.30mx1.30m RCC Box Culvert at ch. 846m under Muladi Upazila Dist Barishal. ID No 506694014. [Salvage Materials Cost Tk 1503287.00[</t>
  </si>
  <si>
    <t>07/08/19</t>
  </si>
  <si>
    <t>14/05/20</t>
  </si>
  <si>
    <t xml:space="preserve"> a Improvement of BC road from Kazir Char High School to Moddho Kazirchar Dakhil Madrasah at Kazir Char Union road at Ch.0.00-500m under Muladi Upazila Dist Barishal. ID No 506694082. b Construction of Culvert for Under Pass of 432.00m Long Pre-Stressed Girder Bridge over Approach Road from Muladi GC- Natir Hat- Nazirpur GC- Kutubpur- Mollar Hat GC road at Ch. 12750m under Muladi Upazila Dist Barishal. ID No 506692003</t>
  </si>
  <si>
    <t>22/07/19</t>
  </si>
  <si>
    <t xml:space="preserve"> a Improvement of BC road from Salimpur Hat-Tumchar Pry. School road at Ch. 4800-6858.00m including 02 Nos. Double Vent 4.00mx4.00m RCC Box Culvert at ch. 5956m &amp; 6485m under Muladi Upazila District-barishal. ID No 506693009. b Construction of 01 No. 3-Vent 3.00mx3.00m RCC Box Culvert over khal near Charmalia Baperir hat-Kaetmara GPS-Sirajul haq Bhuiyan bari Charkalekhan UP UNR Near the house of Bir Muktizuddha Abdul Khalek Baperi bari at ch. 0.00 under Muladi Upazila District-barishal. ID No 506694095.</t>
  </si>
  <si>
    <t>18/07/19</t>
  </si>
  <si>
    <t xml:space="preserve"> a Improvement of BC road from Kutubpur bazar bridge - Char Dakatia GPS - Pater Char Kheyaghat M road at Ch. 0.00-1000.00 under Muladi Upazila District-barishal. ID No 506694097. b Improvement of BC road from Kutubpur bazar bridge - Char Dakatia GPS - Pater Char Kheyaghat M road at Ch. 1000-3500.00m under Muladi Upazila District-barishal. ID No 506694097. c Improvement of BC road from Muladi-Baro patarchar Ferry Ghat M road at Ch. 4065-4885.00m under Muladi Upazila District-barishal. ID No 506694017.</t>
  </si>
  <si>
    <t xml:space="preserve"> a Improvement of BC road from Haraz Sikder bari to Laxmipur Nutun hat via Rashih Dhali bari N-C road at Ch. 0.00-900m including 01 No. Double Vent 4.00mx4.00m RCC Box Culvert at Ch. 0.00m under Muladi Upazila District-Barishal. ID No 506695010. b Improvement of BC road from Chitirchar Launch Ghat-Chitirchar bazar road at Ch. 0.00-750m under Muladi Upazila District-Barishal. ID No 506694113. c Improvement of BC road from Chitirchar Bazar-Tumchar Jora Bridge road at Ch. 0.00-1920m under Muladi Upazila District-Barishal. ID No 506694112.</t>
  </si>
  <si>
    <t>M/S.Sikder Construction , Chunar Char Ghat Paterhat Mehendigonj Barisal, Mobile No. 01736615105</t>
  </si>
  <si>
    <t xml:space="preserve"> Improvement of BC road from Ramarpole Bazar Mollar Hat GC- Bhyua bari road at Ch. 0.00-500m including 01 No. 1.00mx1.00m RCC Box Culvert at ch. 385m under Muladi Upazila District-Barishal. ID No 506694089.</t>
  </si>
  <si>
    <t>31/08/20</t>
  </si>
  <si>
    <t>M/S Ahana Enterprise, Dhan Gobesona Uttar Rupatoli Rupatoli Housing Barishal Sadar Barishal, Mobile No. 01795831848</t>
  </si>
  <si>
    <t xml:space="preserve"> Development of Chitirchar Bazar  , Upazila Muladi  ,  District-Barishal</t>
  </si>
  <si>
    <t>30/04/21</t>
  </si>
  <si>
    <t>M/S MIM ENTERPRISE, UTTAR CHAR, Char Akkaria, Barishal, Mobile No. 01733722677</t>
  </si>
  <si>
    <t>mim.enterprise.bd2019@gmail.com</t>
  </si>
  <si>
    <t xml:space="preserve"> Improvement of BC road from Char Nazirpur Lanch Ghat - Hawlader bari - Mollah bari BC road at Ch. 0.00-360m under Muladi Upazila District-Barishal. ID No 506694093.</t>
  </si>
  <si>
    <t>M/S SAGAR ENTERPRISE, Vill+Post-Charadi PS- Bakerganj District- Barishal Post Code-8280, Mobile No. 01731063525</t>
  </si>
  <si>
    <t>ms.sagar_enterprise@yahoo.com</t>
  </si>
  <si>
    <t xml:space="preserve"> Estimate for Slope Protection work around Abutment and River Bank of Existing 432m Long Pre- Stressed Girder Bridge on Muladi GC -Natier hat -Nazirpur GC- Kutubpur -Mollar Hat GC Road at Ch.12750m Under Muladi Upazila Barishal District</t>
  </si>
  <si>
    <t xml:space="preserve"> a Improvement of BC road from Hizla Gourobdi UP Office - Songkorpasha Bazar via Ekkota Bazar Road at Ch. 0.00-2000m under Hizla Upazila District-Barishal. ID No 506363001. b Improvement of BC road from Barjalia UP office -Kaisma Bazar via Food Goudaun &amp; College Road at Ch. 1675-2420m under Hizla Upazila District-Barishal. ID No 506363003.</t>
  </si>
  <si>
    <t xml:space="preserve"> a Improvement of BC road from Hizla Gourobdi UP Office - Kakuria Bazar Road at Ch. 800-2500m under Hizla Upazila District-Barishal. ID No 506363013. b Improvement of BC road from Abupur Cyclone Shelter-Asulia Abupur Govt. Primary School Road at Ch. 0.00-1000m under Hizla Upazila District-Barishal. ID No 506364019.</t>
  </si>
  <si>
    <t xml:space="preserve"> a Improvement of BC road from Mandrator Kusharia Bazar-Chardebua Bazar Road at Ch. 0.00-1100m under Hizla Upazila District-Barishal. ID No 506364002. b Improvement of BC road from Ekota Bisor Road-Char Hizla Bazer Road at Ch. 0.00-1100m under Hizla Upazila District-Barishal. ID No 506365064.</t>
  </si>
  <si>
    <t>16/12/20</t>
  </si>
  <si>
    <t xml:space="preserve"> a Improvement of BC road from Dhanushikder Hat-Muladi Upazila Road RHD at Ch. 775-5829m including 02 Nos. 0.625mx0.00m U-drain Culvert at ch. 2370m &amp; 4835m under Hizla Upazila District-Barishal. ID No 506362009. Salvage Materials Cost Tk. 427866.00</t>
  </si>
  <si>
    <t>M/S. Nirnaya Engineers , Roypasha, Nalchity, Jhalokathi, Mobile No. 01718286926</t>
  </si>
  <si>
    <t xml:space="preserve"> Improvement of BC road from Guabaria UP office-Bhanderhat Road at Ch.665-1665m under Hizla Upazila District- Barishal. ID No 506363004. Salvage Materials Cost Tk. 158103.00</t>
  </si>
  <si>
    <t xml:space="preserve"> Improvement of BC road from Puran Hizila Bazar- Memania Taker Hat Via Durgapur Bazar road at Ch.4000-6420m under Hizla Upazila District- Barishal. ID No 506362007. Salvage Materials Cost Tk. 3571732.00</t>
  </si>
  <si>
    <t xml:space="preserve"> Improvement of BC Road from Mira Bari More UZR - Kamal Member Bari via Mahfuj Matubbor Baro Road at Ch. 0.0- 1000.00 m under Hizla Upazila Barishal District. Salvaged Cost Tk 186702.00 Road ID-506364032</t>
  </si>
  <si>
    <t xml:space="preserve"> (a) Improvement of BC road from Mazkairchar Bazar-Salimabad Ebtadhai Madrasha Via Jangangir beparis House Road at Ch.0.00-800m under Mehendiganj Upazila Dist Barishal. ID No 506625208. (b) Improvement of BC road from Sonirakra DC Road-Falan Akon Bari Via Moddo Azimpur GPS Road at Ch.4200-4700m under Mehendiganj Upazila Dist Barishal. ID No 506625016 (c) Improvement of BC road from Front Side of Andemanik UP-Enus Sarder House Via Akter hossain Akon House Road at Ch.0.00-500m under Mehendiganj Upazila Dist Barishal. ID No 506625002.(d) Improvement of BC road from Kawria Bridge-Choto Kazirhat Via asrayan Kandra Road at Ch.3000-3500m under Mehendiganj Upazila Dist Barishal. ID No 506625017. (e) Improvement of BC road from Maskazirchar Bazar-Boughttala Bridge via Shahjahan Hawlader Bari Road at Ch.0.00-1230m under Mehendiganj Upazila , Dist Barishal. [ID No 506625340]</t>
  </si>
  <si>
    <t xml:space="preserve"> Part- a Improvement of BC road from Bhasanchar UP Launch Ghat-Hashamuddi -Notun kasher Hat Via Dafaderhat road at Ch. 5890-6915m under Mehendiganj Upazila Dist Barishal. ID No 506623004. Part-b Improvement of BC road from Dhalirhat- Paterhat-Ulania GCCR Mollar Station road at Ch. 0.00-1000m under Mehendiganj Upazila Dist Barishal. ID No 506623011. Part- C a Improvement of BC road from Madertoli bazar-Aliganj GC road at Ch. 1100-3100m under Mehendiganj Upazila Dist Barishal. ID No 506624004. Salvage Materials Cost Tk. 318655.00</t>
  </si>
  <si>
    <t xml:space="preserve"> Part-a Improvement of BC road from Andermanik UP to Moddho Azimpur GPS via Dr. A. Rahim Khan House road at Ch. 0.00-900m under Mehendiganj Upazila Dist Barishal. ID No 506625355. Part-b Improvement of BC road from Kasia Rahim Uddin Reg. PS-Shipgonj Iron bridge road at Ch. 2000-3500m under Mehendiganj Upazila Dist Barishal. ID No 506625074. Part- c Improvement of BC road from Santirhat-South side of the Dadpur Mia Bari road at Ch. 0.00-1650m under Mehendiganj Upazila Dist Barishal. ID No 506625059. Salvage Materials Cost Tk. 318655.00</t>
  </si>
  <si>
    <t>M/S. Khan Enterprise , Dream Heaven , Dinbandhu Sen Road, Barishal, Mobile No. 01718286966</t>
  </si>
  <si>
    <t>mskhanenterprise77@gmail.com</t>
  </si>
  <si>
    <t xml:space="preserve"> Improvement of BC road from Andermanik UP-Baniker Bazar Road Start from Biler Bari-Purbo Ander Manik GPS at Ch. 0.00-1000m under Mehendigonj Upazila District-Barishal. ID No 506623018.</t>
  </si>
  <si>
    <t xml:space="preserve"> Improvement of BC road from Biddanondopur UP-Nuton Kasherhat via Badal Ratanpur GPS Road at Ch. 0.00-2000m under Mehendigonj Upazila District- Barishal. ID No 506623006.</t>
  </si>
  <si>
    <t>28/07/20</t>
  </si>
  <si>
    <t xml:space="preserve"> Improvement of BC road from Purbo Yearbeg Paloun Bari - Trimohoni Big Road via Howlader Bari Jamadder Bari Ebtadi Madrasha Road at Ch. 1610-2500m under Mehendigonj Upazila District- Barishal. ID No 506624016.</t>
  </si>
  <si>
    <t xml:space="preserve"> Improvement of BC road from Paterhat Kazir hat GCCR-Rahman hat Road Makbul Kha Hat-Purbo Kadirabad GPS via Muktijuddha Sobhan Bapery GPS at Ch. 0.00-1500m under Mehendigonj Upazila District- Barishal. ID No 506624008.</t>
  </si>
  <si>
    <t>26/07/20</t>
  </si>
  <si>
    <t xml:space="preserve"> Improvement of BC road from Bankerhat GC-Khaserhat GC Road Mehendigonj part road at Ch. 5306-6300m under Mehendigonj Upazila District- Barishal. ID No 506622004.</t>
  </si>
  <si>
    <t xml:space="preserve"> Improvement of BC road from Alimabad UP Majkajir Char Bazar-Sreepur Bazar Via Gaguria Bazar Mohisa Khayaghat road Start from Alimabad Madrasha-Sohel Madbor er Dhokan at Ch.5300-6800m under Mehendigonj Upazila District- Barishal. ID No 506623003.</t>
  </si>
  <si>
    <t>19/06/21</t>
  </si>
  <si>
    <t xml:space="preserve"> Improvement of BC road from Paterhat GC-Kazirhat GC Road Start from Rezaul Kazi shop &amp; Oracol Senior Madrasha at Ch. 8090-10300m under Mehendigonj Upazila District- Barishal. ID No 506622005.</t>
  </si>
  <si>
    <t xml:space="preserve"> Improvement of BC road from Mazkijir Char Kheyaghat - Bhola Vduria Fari Ghat via Des Rotno Sheiks Hasia College road at Ch. 5000-7000m under Mehendigonj Upazila District- Barishal. ID No 506624019.</t>
  </si>
  <si>
    <t xml:space="preserve"> Improvement of BC road from Nasir Khan hat-Adarshagram bazar Baro Bridge Start from Bazlu Kha Barir Dorja silmari GPS-Possim Ratonpur Panivosthapana Somobay Somity road at Ch.0.00-2000m under Mehendigonj Upazila District- Barishal. ID No 506624005.</t>
  </si>
  <si>
    <t xml:space="preserve"> Improvement of road from Charkawa Nayani-Shaheber Hat via Durgapur Hat road by BC from Ch.3000-4600m including 01 No Double Vent 4.00mx4.00m RCC Box Culvert at ch.4196m 01 No 1.60mx1.60m RCC Box Culvert at ch.3191m and 01 No. 1.00mx1.00m U-drain Culvert at ch. 4350m Salvage Amount Tk.771422.00 under Sadar Upazila Dist Barisal. Road ID No 506514136</t>
  </si>
  <si>
    <t>28/05/19</t>
  </si>
  <si>
    <t xml:space="preserve"> (a) Improvement of BC road from Lakutia Chowmatha Road near Monosa Bari-Cement Poll Road at Ch.0.00-600m under Sadar Upazila Dist Barishal. ID No 506514068. (b) Improvement of BC road from Charbaria Adabaria Road to Towerd South Korbania Jame Mosque Road at Ch.0.00-765m including 01 No. 1.60mx1.60m RCC Box Culvert at ch. 360m &amp; 01 No. 1.00mx1.00m U drain Culvert at ch. 700m under Sadar Upazila Dist Barishal. ID No 506515068. (c) Improvement of BC road from Kashipur Union Gonpara Community School Connecting Road at Ch.0.00-750m including 01 No. 1.60mx1.60m RCC Box Culvert at ch. 620m under Sadar Upazila Dist Barishal. ID No 506515134. Salvage Cost Tk. 73186.00 (d) Improvement of BC road from Jagua Bamnikati East Side of Khalifa Bari-Hogla School Road at Ch.0.00-1550m 01 No. 1.60mx1.60m RCC Box Culvert at ch. 608m under Sadar Upazila Dist Barishal. ID No 506514126. Salvage Cost Tk. 3871885.00 [Total Salvaged Cost TK. 3945071.00]</t>
  </si>
  <si>
    <t xml:space="preserve"> a Improvement of BC road from Jagua Union Parishad - Karapur Steel Bridge - Bousherhat GC road at Ch. 1000-3170.00 including 01 No. Double Vent 4.00mx4.00m RCC Box Culvert at ch. 2370m and 07 Nos. 1.00mx1.00m U-drain Culvert at ch. 1005m 1280m 1708m 2185m 2558m 2837m &amp; 2920m under Sadar Upazila District-barishal. ID No 506513012. Salvage Materials Cost Tk. 1097528.00 b Improvement of BC road from North Karapur Barukhar Dhigir par - Pashim Solna GPS road at Ch. 0.00-1000.00 including 02 Nos. 1.60mx1.60m RCC Box Culvert at ch. 06m &amp; 367m and 01 No. 1.00mx1.00m U-drain Culvert at ch. 670m under Sadar Upazila District-barishal. ID No 506514164. Salvaged cost Tk 1097528.00</t>
  </si>
  <si>
    <t>30/09/19</t>
  </si>
  <si>
    <t>01/10/20</t>
  </si>
  <si>
    <t xml:space="preserve"> a Improvement of BC road from Sayestabad GC - Icha GPS - Kamarpara Bazar - Hayetsar Bazar road at Ch. 0.00-3690m including 04 Nos. 4.00mx4.00m RCC Box Culvert at ch. 1131m 2921m 3062m &amp; 3103m and 01 No. 3.00mx3.000m RCC Box Culvert at ch. 2774m and 01 No. 2.00mx2.00m RCC Box Culvert at ch. 1220m and 02 Nos. 1.00mx1.00m U-drain Culvert at ch. 711m &amp; 2884m under Sadar Upazila District-Barishal. ID No 506513013. Salvage Materials Cost Tk. 939640.00 b Improvement of BC road from Sayestabad UP Bazar-Taltali Kheyaghat Via Hobinagor GPS road at Ch. 5550-6660m under Sadar Upazila District-Barishal. [ID No 506513009.] [ Salvaged Materials Cost :Tk 939640.00]</t>
  </si>
  <si>
    <t>M/S. Helal Traders , Kalusha Sharak ,Barishal, Mobile No. 01711363050</t>
  </si>
  <si>
    <t>mshelaltraders@gmail.com</t>
  </si>
  <si>
    <t xml:space="preserve"> Improvement of BC road from Kakasura Amirgonj Road near Daroga Bari to Batna GPS road at Ch. 0.00-1100m including 02 Nos. 1.60mx1.60m RCC Box Culvert at ch. 397m &amp; 840m under Sadar Upazila District-barishal. ID No 506515077. Salvage Materials Cost Tk. 1196944.00</t>
  </si>
  <si>
    <t>M/S. Beauty Construction , Woard No.05, M Hossain Road, Dakhin Palaspur, BCC, Barisal, Mobile No. 01712884570</t>
  </si>
  <si>
    <t>beautyconstruction80@gmail.com</t>
  </si>
  <si>
    <t>Development of Shayastabad Bazar Upazila Sadar District-Barishal</t>
  </si>
  <si>
    <t>M/S Athay Enterprise, Charbaria, Barisal Sadar, Barisal, Mobile No. 01711324332</t>
  </si>
  <si>
    <t>emsathay@yahoo.com</t>
  </si>
  <si>
    <t xml:space="preserve"> Improvement of BC Road from Nepter hat - Diner Govt. Primary School Road at Ch. 1100 - 1925m including i 1No. 3.0m x 3.0m RCC Box Culvert at Ch.1100m ii 1 No. 1.60m x 1.60m RCC Box Culvert at Ch.1460m iii 1 No. 1.0m x 1.00m U- drain type Culvert at Ch.1750m and iv 1 No. 4.0m x 4.0m RCC Box Culvert at Ch. 1925m Road ID-506514027 under Sadar Upazila Barishal District.</t>
  </si>
  <si>
    <t>27/08/21</t>
  </si>
  <si>
    <t xml:space="preserve"> Improvement of BC road from Sonar Bangla H/S to Bangla Bajar via MP Hat &amp; N/ Side of Noor nagar baza Sulice Gete road at Ch. 0.00-1050m Including 01 No 0.90mx0.90m U-Drain at ch. 850m under Bakerganj Upazila District-Barisal.Road ID No. 506074116.</t>
  </si>
  <si>
    <t>17/03/19</t>
  </si>
  <si>
    <t>M/S. Ahmed Traders,Sreeti Neer,114/B Sadar Road, Barishal, Mobile No. 01711021620</t>
  </si>
  <si>
    <t>msahamed.traders1968@yahoo.com</t>
  </si>
  <si>
    <t xml:space="preserve"> Improvement of BC road from Moheshpur Bridge - Ramnagar Talukder Bari – Pachur Bari via Board GPS, H/O Kashem Ali Khan [Ramnagar Hajari khal Belly Bridge (vuttho Road) to W/S of Ramnagor Hossainia Madrasha Iron Bridge] road at ch.. 0.00-1600m Including 05 Nos 0.90mx0.90m U-Drain at ch. 320m 576m 1150m 1355m &amp; 1475m and 01 no. 3.0m3.0m Single Vent RCC Box Culvert at ch. 756m 01 No 2.0m2.0m Single Vent RCC Box Culvert at ch. 463m &amp; 01 No 1.60m1.60m Single Vent RCC Box Culvert at ch. 354m under Bakerganj Upazila District-Barisal. Road ID No. 506075240.</t>
  </si>
  <si>
    <t>M/S. Foraji Enterprise,Hanua,Bakergonj Barishal, Mobile No. 01762605038</t>
  </si>
  <si>
    <t xml:space="preserve"> Improvement of BC road from Charamaddi UP Officer Union Hospital via Ajad Membar Bari to Kalidasia Hat GPS road at Ch. 3170-4000m Effective Length826.00m Including 01 No 4.00mx3.00m RCC Box Culvert at Ch. 3592m 01 No 1.60mx1.60m RCC Box Culvert at Ch. 3820m and 01 No. 0.900mx0.900m U-Drain at ch. 3338m under Bakerganj Upazila District-Barisal. Road ID No. 506073030.</t>
  </si>
  <si>
    <t>19/04/19</t>
  </si>
  <si>
    <t xml:space="preserve"> Improvement of BC road from Kalaskati UP Office bazar to Satraj Bazar via Vadarikati Govt. Pry. School Garuria Bazar Nilganj Hat Krishnokati Hi &amp; Goma Shibghata Culvert road at Ch. 10590-12170m Effective Length1575.00m under Bakerganj Upazila District-Barisal. Road ID No. 506073003.Salvaged Cost Tk 2598019.00</t>
  </si>
  <si>
    <t>M/S. Sikder Arian Enterprise, Masuakhali, Laxmipasha, Bakergonj, Barishal, Mobile No. 01710971989</t>
  </si>
  <si>
    <t>mssikderarianenterprise@gmail.com</t>
  </si>
  <si>
    <t xml:space="preserve"> Improvement of road from Daraspur- East Goma Paikar Pull - Guabunia Culvert via H/O Bazlu Sikder road by BC from Ch.0.00-1580m including 01 No. 4.00mx4.00m RCC Box Culvert at ch.1420m under Bakerganj Upazila Dist Barisal.Road ID No 506075330.</t>
  </si>
  <si>
    <t xml:space="preserve"> Improvement of road from N/S Goma UZR to santhosddi Regd. Pry School via Gopal Pur GPS &amp; Gazir Hat road by BC from Ch.4600-6100m including 01 No 1.60mx1.60m RCC Box Culvert at ch.5698m under Bakerganj Upazila Dist Barisal.Road ID No 506074187</t>
  </si>
  <si>
    <t>M/S. Nabil Enterprise,City Plaza,449 KB Hemayet Uddin Road Barishal, Mobile No. 01712004770</t>
  </si>
  <si>
    <t>msnabilenterprise83@gmail.com</t>
  </si>
  <si>
    <t xml:space="preserve"> Improvement of road from Padrishibpur Bhorpasha khal side road by BC from Ch.0.00-1000m Salvage Amount Tk. 2310146.00 under Bakerganj Upazila Dist Barisal. ID No 506075291.</t>
  </si>
  <si>
    <t xml:space="preserve"> Part-a : Improvement of BC road from West Darial Govt. Pry. School to Nutan hat road at Ch.0.00-1000m including 01 No. 1.60mx1.60m RCC Box Culvert at ch. 331m under Bakerganj Upazila Dist Barishal. ID No 506075407. Part- b : Improvement of BC road from Goper Hat to Satikola High School via Nazrul Islam Bari &amp; Shatikola Govt. Pry. School Shatikhola GPS - Chairman Bari via H/O Khaleq Talukder &amp; Kobbat Howlader road at Ch.2580-3080m under Bakerganj Upazila Dist Barishal. ID No 506074138. Part- c : Improvement of BC road from Katadia Govt. Pry. School to Kanaipura Razzak Membar Bari road at Ch.760-1760m under Bakerganj Upazila Dist Barishal. ID No 506075174. Part-d : Improvement of BC road from Chamta Bajar High School to Jalil Karikor bari Bridge Chamta Bajar High School to Kalamia Sikder Mosque via Faraji Bari Napit Bari road at Ch.0.00-750m including 01 No. 0.90mx0.90m U-drain Culvert at ch. 225m and 01 No. 2.00mx2.00m RCC Box Culvert at ch. 433m under Bakerganj Upazila Dist Barishal. ID No 506075148.</t>
  </si>
  <si>
    <t>13/03/19</t>
  </si>
  <si>
    <t xml:space="preserve"> a Improvement of BC road from Kalaskati UP Office bazar to Satraj Bazar via Vadarikati Govt. Pry. School Garuria Bazar Nilganj Hat Krishnokati Hi &amp; Goma Shibghata Culvert Krisnokati Khayaghat-Kesob Sheel bari via Shickder bari road Mahabub Rahman basu Shickder road road at Ch.7510-8435m including 02 Nos. 1.60mx1.60m RCC Box Culvert at ch. 8062m &amp; 8320m and 01 No. 4.00mx3.00m RCC Box Culvert at ch. 8029m under Bakerganj Upazila Dist Barishal. ID No 506073003. Salvage Materials Cost Tk. 1870697.00 b Improvement of BC road from Darial Mia Barir Hat to Adom Ali Ghoal Bari UZR Munsir Hat - Mia Bari School road at Ch.0.00-1000m including 02 Nos. 1.60mx1.60m RCC Box Culvert at ch. 10m &amp; 612m under Bakerganj Upazila Dist Barishal. ID No 506075236. c Improvement of BC road from Goma R&amp;H Amtala- via DKP hat Kabiraj GPS Uttampur Road to Kamarkhali GC road at Ch.2000-3010m including 01 No. 0.900mx0.900m U-drain Culvert at ch. 3009m under Bakerganj Upazila Dist Barishal. ID No 506072016. Salvage Materials Cost Tk. 442422.00 (Total Salvaged Cost Tk 2313119.00)  [Re-Tender]</t>
  </si>
  <si>
    <t>26/05/20</t>
  </si>
  <si>
    <t xml:space="preserve"> Part-a Improvement of BC road from N/Side of Kalatala Bailly Bridge to West Dhudal Regd. Pry. School via Hariram Khal road at Ch.0.00-580m including 01 No. 0.900mx0.900m U-drain Culvert at ch. 580m under Bakerganj Upazila Dist Barishal. ID No 506074219. Salvage Materials Cost Tk. 717348.00 Part-b Improvement of BC road from Halta UP Office Kander Barir Foot Bridge-Ranir Hat via Burir Hat Caradi Satalite Regd. Pry. School &amp; West Caradi Sikder Bari road at Ch.1145-3200m including 01 No. 3.00mx3.00m RCC Box Culvert at ch. 2525m 01 No. 2.00mx2.00m RCC Box Culvert at ch. 2830m and 02 Nos. 1.60mx1.60m RCC Box Culvert at ch. 1600m &amp; 1702m under Bakerganj Upazila Dist Barishal. ID No 506073026.</t>
  </si>
  <si>
    <t xml:space="preserve"> Part-a Improvement of BC road from D K P High School to Mirja Bari Bridge via Rahaman Howlader Bari Bridge road at Ch.0.00-1000m including 01 No. 1.00mx1.00m RCC Box Culvert at ch. 988m under Bakerganj Upazila Dist Barishal. ID No 506074072. Part-b Improvement of BC road from West Side of Ranir hat Bothtala to Gagutia Khaya Ghat via Gagutia Mahammad Member Bari road at Ch.1000-2000m including 02 Nos. 0.900mx0.900m U-drain Culvert at ch. 1280m &amp; 1710m and 01 No. 1.60mx1.60m RCC Box Culvert at ch. 1759m under Bakerganj Upazila Dist Barishal. ID No 506074009. Part-c Improvement of BC road from Dudhal UP offic via Model GPS Chatra Hat to Shorsi Bazar Police Camp. road at Ch.1550-2667m under Bakerganj Upazila Dist Barishal. ID No 506073050.</t>
  </si>
  <si>
    <t xml:space="preserve"> Part-a Improvement of BC road from Nalua UP Office via Afalkati Clinic east char Gojalia regd pry school &amp; Nabankhali Bazar to old Mallik Hatafalkati Lunch Ghat road at Ch.4160-5160m including 02 Nos. 1.60mx1.60m RCC Box Culvert at ch. 4490m &amp; 5054m under Bakerganj Upazila Dist Barishal. ID No 506073039. Part-b Improvement of BC road from H/O Nur Hossain Khan UZR - Amaner Bridge via Khanshama GPS road at Ch.0.00-1000m including 01 No. 3.00mx3.00m RCC Box Culvert at ch. 636m and 01 No. 1.60mx1.60m RCC Box Culvert at ch. 855m under Bakerganj Upazila Dist Barishal. ID No 506075178.</t>
  </si>
  <si>
    <t xml:space="preserve"> a Improvement of BC road from Katua Jury road Padrishibpur Deshantor kati Girja -Bhabanipur Bazar via Mridha para GPS 26 Ghor Mosque &amp; Eidgha Field H/O Shyamol road at Ch.0.00-602m &amp; 1290-2620m including 02 Nos. 0.900mx0.900m U-drain Culvert at ch. 117m &amp; 289m and 01 No. 4.00mx3.00m RCC Box Culvert at ch. 2346m and 01 No. 2.00mx2.00m RCC Box Culvert at ch. 2618m under Bakerganj Upazila Dist Barishal. ID No 506075219. b Improvement of BC road from Dhaporkati Jinu Kamander Bari UZR to Maur Harun Chairman Bari UZR via Dhaporkati High School Meyur GCCR road - North Daforkati GPS - Kazi bari-Kalaskati bazar road at Ch.0.00-1500m including 01 No. 2.00mx2.00m RCC Box Culvert at ch. 260m and 01 No. 2 Vent 4.00mx4.00m RCC Box Culvert at ch. 671m under Bakerganj Upazila Dist Barishal. ID No 506074164. [Salvage Materials Cost 1870916.00]</t>
  </si>
  <si>
    <t>01/09/19</t>
  </si>
  <si>
    <t>08/09/20</t>
  </si>
  <si>
    <t xml:space="preserve"> a Improvement of BC road from Kamarkali GC-Kalisuri GC via Baliar HatMatubbar Hat Jirail Hat Durgapasa UP road at Ch.164-2223m including 02 Nos. 0.900mx0.900m U-drain Culvert at ch. 540m &amp; 634m and 01 No. 2-vent 4.00mx4.00m RCC Box Culvert at ch.1762m under Bakerganj Upazila Dist Barishal. ID No 506072008. Salvage Materials Cost 1524265.00</t>
  </si>
  <si>
    <t xml:space="preserve"> a Improvement of BC road from Kanki Bajar to Middle Mahespur Hat via Durgapur &amp; Nurnagar Hat road at Ch.0.00-1500m under Bakerganj Upazila Dist Barishal. ID No 506074106. Salvage Materials Cost 3316148.00 b Improvement of BC road from Bhabanipur Govt. Pry. School to Losnabad High School road at Ch.0.00-1000m including 01 No. 0.900mx0.900m U-drain Culvert at ch. 827m and 01 No. 2.00mx2.00m RCC Box Culvert at ch. 268m and 01 No. 4.00mx3.00m RCC Box Culvert at ch. 655m and 01 No. 1.60mx1.60m RCC Box Culvert at ch.902m under Bakerganj Upazila Dist Barishal. ID No 506074143. Salvage Materials Cost 700299.00</t>
  </si>
  <si>
    <t xml:space="preserve"> a Improvement of BC road from Ghuria Alauddiner Bari to Diner hat Talukder Bari UZR via Dinger Hat Junior High School Road at Ch.0.00-1000m including 01 No. 0.900mx0.900m U-drain Culvert at ch. 658m under Bakerganj Upazila Dist Barishal. ID No 506074173. b Improvement of BC road from Dingar Hat GCCR to Shahid Khan Bari via Dulal Howlader Bari Road at Ch.0.0 - 1000m under Bakerganj Upazila Dist Barishal. ID No 506075096. Salvage Materials Cost Tk 655385.00</t>
  </si>
  <si>
    <t>14/07/19</t>
  </si>
  <si>
    <t xml:space="preserve"> Improvement of BC road from Patkati Launch ghat.via Jirail Hat Jirail Ajijia Sinior MadrasaUp office saner hat &amp; Ghoskati Regd.pry. School toDhulia Khaye Ghat road at Ch. 1000-2800.00 under Bakerganj Upazila District-barishal. ID No 506073011.</t>
  </si>
  <si>
    <t xml:space="preserve"> a Improvement of BC road from Vharpasha UP Office Laxmipasa Bazar Golderbari RHD via Krishnakati H Office via Krishnokati High School Nutan Hat &amp; Padrisibpur UP Office road at Ch. 1000-2000.00m including 02 Nos. 0.900mx0.900m U-drain Culvert at ch. 1864m &amp; 1983m under Bakerganj Upazila District-barishal. ID No 506073005. b Improvement of BC road from Dhudhal UP Office via Pilkhana GPS to Goma Kamarkhali road at Ch. 2500-3648.00m including 01 No. 0.900mx0.900m U-drain Culvert at ch. 2796m and 01 No. 2-Vent 4.00mx4.00m RCC Box Culvert at ch. 3012m under Bakerganj Upazila District-barishal. ID No 506073028. Salvage Materials Tk. 1726780.00</t>
  </si>
  <si>
    <t>01/10/19</t>
  </si>
  <si>
    <t>07/10/20</t>
  </si>
  <si>
    <t xml:space="preserve"> a Improvement of BC road from North Side of Bakerganj College RHD to Syampur Hat road at Ch. 2850-4300m &amp; Link Road from Aziz Makarer bari to Boro bari at Ch. 0.00-715m including 03 Nos. 1.00mx1.00m RCC Box Culvert at ch. 3030m 3385m &amp; 3567m and 01 No. Double vent 4.00mx4.00m RCC Box Culvert at ch. 3825m and 02 Nos. 2.00mx2.00m RCC Box Culvert at ch. 4040m &amp; Link road ch. 540m under Bakerganj Upazila District-Barishal. ID No 506074131. Salvage Materials Cost Tk. 1149222.00</t>
  </si>
  <si>
    <t>03/10/19</t>
  </si>
  <si>
    <t>10/10/20</t>
  </si>
  <si>
    <t xml:space="preserve"> a Improvement of BC road from Kaligonj bazar S/ Side of UP Office to Botra hat via Lochnadad High School road at Ch. 1000-2000m including 02 Nos. 1.50mx1.50m RCC Box Culvert at ch. 1500m &amp; 1800m under Bakerganj Upazila District-Barishal. ID No 506073034. b Improvement of BC road from Boalia GC Bahadurpur Gho Hat to Bakerganj-Neamati GCCR via Kusangal Hat Syampur Hat Botra hat Kafila Hat &amp; Moller Hat road at Ch. 0.00-2000m including 01 No. 2.50mx2.50m RCC Box Culvert at ch. 775m and 02 Nos. 1.50mx1.50m RCC Box Culvert at ch. 1525m &amp; 1865m under Bakerganj Upazila District-Barishal. ID No 506072011. Salvage Materials Cost Tk. 3345873.00</t>
  </si>
  <si>
    <t xml:space="preserve"> a Improvement of BC road from Holta UP Office Bajar Bridge to DKP Hat Balykati Kalitara GPS via Makimabad Bajar Dhanshiri Baro Sikder Bari &amp; Balaikati govt. pry. School road at Ch. 4625-6125m including 01 No. 1.60mx1.60m RCC Box Culvert at ch. 5845m and 01 No. 2.00mx2.00m RCC Box Culvert at ch. 6120m under Bakerganj Upazila District-Barishal. ID No 506073035. Salvage Materials Cost Tk. 551798.00 b Improvement of BC road from Khayrabad bazar - Chansamoddi Baikula - Goperhat road at Ch. 0.00-1530m including 01 No. 0.900mx0.900m U-drain Culvert at ch. 472m under Bakerganj Upazila District-Barishal. ID No 506073041. Salvage Materials Cost Tk. 93769.00 Total Salvaged Cost Tk 645567.00</t>
  </si>
  <si>
    <t>29/01/21</t>
  </si>
  <si>
    <t xml:space="preserve"> Improvement of BC road from Shiaguni hat-Kabai Hat via UJR Faraji Bari &amp; Chunakali High School road at Ch. 300-1400m including 01 Nos. 1.60mx1.60m RCC Box Culvert at Ch. 626m and 01 No. Single vent 4.00mx4.00m RCC Box Culvert at ch. 943m under Bakerganj Upazila District-Barishal. ID No 506074123. Salvage Materials Cost Tk. 2241687.00</t>
  </si>
  <si>
    <t xml:space="preserve"> Improvement of BC road from Nalua Old UP office via Hajipur Regd pry school Kamar bari GPS Simultala hat Kafula Clinic to Amtali hat Kheyaghat road at Ch. 4700-6208m including 02 Nos. 4.00mx3.00m RCC Box Culvert at Ch. 5522m &amp; 5772m under Bakerganj Upazila District-Barishal. ID No 506073036.</t>
  </si>
  <si>
    <t xml:space="preserve"> Improvement of BC road from Nalua UP Office via Kafilatala High school Vumi Office to Simultala Bazar.RHD road at Ch. 0.00-1522m including 01 No. Single Vent 4.00mx3.00m RCC Box Culvert at Ch. 1125m and 03 Nos. 1.60mx1.60m RCC Box Culvert at ch. 287m 500m &amp; 1200m and 03 Nos. 0.825mx0.900m U-Drain Culvert at Ch. 660m 730m &amp; 1020m under Bakerganj Upazila District-Barishal. ID No 506073048.</t>
  </si>
  <si>
    <t xml:space="preserve"> a Improvement of BC road from Nalua UP Office via Afalkati Clinic east char Gojalia regd pry school &amp; Nabankhali Bazar to old Mallik Hat Afalkati Lunch Ghat road at Ch. 400-1500m including 01 No. 1.60mx1.60m RCC Box Culvert at Ch. 885m and 01 No. 0.825mx0.900m U-Drain Culvert at Ch. 1675m under Bakerganj Upazila District-Barishal. ID No 506073039. b Improvement of BC road from North Side Nilganj Khaya Ghat to Char Goma Govt. Pry. School via Faruk Moller Bari River Side Road road at Ch. 470-1324m including 01 No. 1.60mx1.60m RCC Box Culvert at Ch. 1157m under Bakerganj Upazila District-Barishal. ID No 506074209.</t>
  </si>
  <si>
    <t>M/S. Khan Builders , Runshi, Bakergonj, Barishal, Mobile No. 01711115898</t>
  </si>
  <si>
    <t>mskhanbuildersbk@gmail.com</t>
  </si>
  <si>
    <t xml:space="preserve"> Improvement of BC road from East Side of Chamta Bajar Girder Bridge to Kalika Bari via Mukthijowdda Munsur Alir Bari road at Ch. 1200-2000m including 01 No. 4.00mx3.00m RCC Box Culvert at ch. 1620m and 01 No. 1.60mx1.60m RCC Box Culvert at ch. 1320m and 01 No. 0.900mx0.900m U-drain Culvert at ch. 1260m under Bkerganj Upazila District-Barishal. ID No 506074205.</t>
  </si>
  <si>
    <t>17/04/21</t>
  </si>
  <si>
    <t>M/S. Siraj Enterprise , Pashim Chandkati, Jhalakathi, Mobile No. 01712780048</t>
  </si>
  <si>
    <t>smalom48@gmail.com</t>
  </si>
  <si>
    <t xml:space="preserve"> Improvement of BC road from Ghoshkati Khayaghat via DGL High School Saner Bajar Cilinic South side Up Office &amp; Jirail high School to Patkati Lunch Ghat Madrasa road at Ch. 1800-2750m under Bakerganj Upazila District-Barishal. ID No 506073022. Salvage Materials Cost Tk. 415506.00</t>
  </si>
  <si>
    <t>M/S. Howlader Traders , New Sdar Ghat Road, Barishal, Mobile No. 01767475967</t>
  </si>
  <si>
    <t>azad.bsl2019@gmail.com</t>
  </si>
  <si>
    <t xml:space="preserve"> Improvement of BC road from Katadia Govt. Pry. School to Kanaipura Razzak Membar Road at Ch. 0.00-750m including 02 Nos 0.900mx0.900m RCC Box Culvet at Ch.14m &amp; 745m under Bakerganj Upazila District-Barishal. ID No 506075174. Salvage Materials Cost Tk. 680334.00</t>
  </si>
  <si>
    <t>19/03/21</t>
  </si>
  <si>
    <t>M/S. MM Enterprise , 513 , East Chandkathi , Jhalokathi, Mobile No. 01711457639</t>
  </si>
  <si>
    <t xml:space="preserve"> Construction of 30.00m Long PSC Girder Bridge on Sharshi Gorar Hat to Bisharikati Lunch Ghat via Andermanik road at Ch.0.00m under Bakerganj Upazila District-Barishal. ID No 506074203</t>
  </si>
  <si>
    <t>M/S. Habib Sons , 542 Moddo chand kathi , Jhalokathi, Mobile No. 01925831266</t>
  </si>
  <si>
    <t>khanshahin1266@gmail.com</t>
  </si>
  <si>
    <t xml:space="preserve"> Improvement of BC road from Pandob river Bari Band via Late Wahab Howlader late Hamid Howlader &amp; Joynal Mirar Bari to late Aijaddin Howlader bari road at Ch. 0.00 - 750m under Bakerganj Upazila District-Barishal. Road ID No 506075416</t>
  </si>
  <si>
    <t>M/S.Khan Trading Corporation ,Namajpur ,Pirojpur, Mobile No. 01718504085</t>
  </si>
  <si>
    <t>khan.tradingcorporation@gmail.com</t>
  </si>
  <si>
    <t xml:space="preserve"> Improvement of Baitul Sujut Jame Mosque at Mollapara Village infront of Nadurbari Union Ratnapur Latitude22.92301 Longitude 90.17268 under Agailjhara Upazila Barishal District.</t>
  </si>
  <si>
    <t xml:space="preserve"> Improvement of Hosnabad High School One Storied Jame-E-Mosque Union Sarikal .Latitude22.934822 Longitude 90.315912 under Gournadi Upazila Barishal District.</t>
  </si>
  <si>
    <t>M/S. Thuria &amp; Rafi EP, Rajerchor, Chormonai, Barishal-S, Barishal, Mobile No. 01718624351</t>
  </si>
  <si>
    <t>mstuhuriaandrafienterprise@gmail.com</t>
  </si>
  <si>
    <t xml:space="preserve"> Improvement of Kachua Muslim Grave yard near H/O Shafiqul Islam hanif Union Baisari Pourashava Latitude22.7959 Longitude 90.1425 under Banaripara Upazila Barishal District.</t>
  </si>
  <si>
    <t>14/02/20</t>
  </si>
  <si>
    <t xml:space="preserve">M/S. Laily Enterprise ,Barakota, Wizirpur, Barishal, Mobile No. 01733992379 </t>
  </si>
  <si>
    <t>mslailyenterprise@gmail.com</t>
  </si>
  <si>
    <t xml:space="preserve"> Improvement of Bhabanipur Munshibari Jame Mosque UnionOtra Latitude22.853077 Longitude 90.168116 under Uzirpur Upazila Barishal District.</t>
  </si>
  <si>
    <t>17/06/20</t>
  </si>
  <si>
    <t>M/S. Mitro &amp; Co. ,Wizirpur, Barishal, Mobile No. 01712145246</t>
  </si>
  <si>
    <t>msmitraandco@yahoo.com</t>
  </si>
  <si>
    <t xml:space="preserve"> Improvement of Purbo Kesobkathi Wapda Jame Mosque Union Otra Latitude22.8545 Longitude 90.165393 under Uzirpur Upazila Barishal District.</t>
  </si>
  <si>
    <t>13/06/20</t>
  </si>
  <si>
    <t>M/S. Hasan Motors, Pepolita Bazar, Jhalakathi Sadar, Jhalokathi, Mobile No. 01782237896</t>
  </si>
  <si>
    <t>hasanmotors84@gmail.com</t>
  </si>
  <si>
    <t xml:space="preserve"> Improvement of North Khalishakota Mosque at Union Chakar Latitude 22.8127 Longitude 90.2011 under Banaripara Upazila Barishal District.</t>
  </si>
  <si>
    <t>17/08/20</t>
  </si>
  <si>
    <t>M/S . Masud Enterprise , Bandh Road , Barishal, Mobile No. 01949338734</t>
  </si>
  <si>
    <t>msmasudenterprise91@gmail.com</t>
  </si>
  <si>
    <t xml:space="preserve"> Improvement of Jogirkanda Houladerbari JameMosque UnionOtra .Latitude22.85271 Longitude 90.1874 under Uzirpur Upazila Barishal District</t>
  </si>
  <si>
    <t>M/S Majumdar &amp; co. , uzirpur ,Barishal, Mobile No. 01723472750</t>
  </si>
  <si>
    <t>majumderandco18@gmail.com</t>
  </si>
  <si>
    <t xml:space="preserve"> Improvement of Barakotha Riajul Janna Graviard Union Barakotha.Latitude22.851172 Longitude 90.197580 under Uzirpur Upazila Barishal District.</t>
  </si>
  <si>
    <t>21/12/20</t>
  </si>
  <si>
    <t>M/S. Mim Enterprise, CHOWDURI VILA , B.M. COLLAGE ROAD, Barishal,  Mobile No. 01714902209</t>
  </si>
  <si>
    <t>olikhan2019@gmail.com</t>
  </si>
  <si>
    <t xml:space="preserve"> Improvement of Barakotha Riajul Janna Jame-E-Mosque Union Barakotha.Latitude22.851130 Longitude 90.197416 under Uzirpur Upazila Barishal District.</t>
  </si>
  <si>
    <t xml:space="preserve"> Improvement of Barakotha Kalu Mohajoner bari Jame-E-Mosque Union Barakotha.Latitude22.857012 Longitude 90.312224 under Uzirpur Upazila Barishal District.</t>
  </si>
  <si>
    <t xml:space="preserve"> Improvement of Uzirpur Bazar Sarbojonin Durga Mondir Union UzirpurLatitude22.834185 Longitude 90.250136 under Uzirpur Upazila Barishal District.</t>
  </si>
  <si>
    <t xml:space="preserve"> Improvement of Harta Uttar par Durga Mondir Union Harta.Latitude22.854280 Longitude 90.103318 under Uzirpur Upazila Barishal District.</t>
  </si>
  <si>
    <t xml:space="preserve"> Improvement of Ghandessor Tirthostan Mondir Union Bamrail.Latitude22.861034 Longitude 90.258069 under Uzirpur Upazila Barishal District.</t>
  </si>
  <si>
    <t xml:space="preserve"> Improvement of Sibpur High School Sanglangno Durga Mondir Union Satla.Latitude22.9918562 Longitude 90.086488 under Uzirpur Upazila Barishal District.</t>
  </si>
  <si>
    <t>21/10/20</t>
  </si>
  <si>
    <t xml:space="preserve"> Improvement of Bairkathi Jamtola Jame-E-Mosque Union Guthia.Latitude22.771303 Longitude 90.228545 under Uzirpur Upazila Barishal District.</t>
  </si>
  <si>
    <t xml:space="preserve"> Improvement of West Guthia Rohmania Jame-E-Mosque Union Guthia.Latitude22.721862 Longitude 90.243050 under Uzirpur Upazila Barishal District.</t>
  </si>
  <si>
    <t>Improvement of Guthia Battola Jame-E-Mosque Union Guthia.Latitude22.781980 Longitude 90.249417 under Uzirpur Upazila Barishal District.</t>
  </si>
  <si>
    <t xml:space="preserve"> Improvement of Nayagram Mazpara Baytul Amin Jame Mosque Union Satla Latitude 22.899019 Longitude 90.118961. under Uzirpur Upazila Barishal District.</t>
  </si>
  <si>
    <t xml:space="preserve"> Improvement of Satla Almadi Dalur Bari Jame Mosque Union Satla Latitude 22.899411 Longitude 90.109256 under Uzirpur Upazila Barishal District.</t>
  </si>
  <si>
    <t xml:space="preserve"> Improvement of Harta Dakinpar Mondir Union Harta Latitude 22.8854275 Longitude 90.103306 under Uzirpur Upazila Barishal District.</t>
  </si>
  <si>
    <t xml:space="preserve"> Improvement of Chilmari Abdul Rashid Khan Bari Jame Mosque Union NazirpurLatitude23.0192 Longitude 90.3157. Under Muladi Upazila District Barisal.</t>
  </si>
  <si>
    <t xml:space="preserve"> 11/10/18 </t>
  </si>
  <si>
    <t>18/01/19</t>
  </si>
  <si>
    <t xml:space="preserve"> Improvement of Mr. Sumon Akons Jam-E-Mosque Union DehergotiLatitude22.84639 Longitude 90.29524. under Babuganj Upazila Barishal District.</t>
  </si>
  <si>
    <t>16/6/2020</t>
  </si>
  <si>
    <t xml:space="preserve"> Improvement of Rakudia Sharif Bari Jam-E-Mosque Union DehergotiLatitude22.82575 Longitude 90.28592. under Babuganj Upazila Barishal District.</t>
  </si>
  <si>
    <t>17/6/2020</t>
  </si>
  <si>
    <t xml:space="preserve"> Improvement Charkamissioner Haque bari Jam-E-Mosque Union KazircharLatitude23.3836 Longitude 90.6286. under Muladi Upazila Barishal District.</t>
  </si>
  <si>
    <t>17/07/20</t>
  </si>
  <si>
    <t>Kathalia Builders ,Rakhal babu Sharak , Kalibari , Barishal, Mobile No. 01711386873</t>
  </si>
  <si>
    <t>kathalia1970@gmail.com</t>
  </si>
  <si>
    <t xml:space="preserve"> Improvement of Choulchar Molla bari Jame Mosque Union Chandpasa Latitude22.779748 Longitude 90.331377 under Babuganj Upazila Barishal District</t>
  </si>
  <si>
    <t>16/04/20</t>
  </si>
  <si>
    <t>M/S. Kishor Enterprise, Narangol Kalaskathi Bakergonj Barisal, Mobile No. 01728-138444</t>
  </si>
  <si>
    <t>skkishorenterprise@gmail.com</t>
  </si>
  <si>
    <t xml:space="preserve"> Improvement of Baksir Char Akonbari Jame Mosque at Union Chandpasha Latitude 22.794309 Longitude 90.364979 under Babuganj Upazila Barishal District.</t>
  </si>
  <si>
    <t>14/08/20</t>
  </si>
  <si>
    <t>M/S. Golam Morshed Traders, South Borakotha, Uzirpur, Barishal, Mobile No. 01755100200</t>
  </si>
  <si>
    <t>golammorshed.bsl@gmail.com</t>
  </si>
  <si>
    <t xml:space="preserve"> Improvement of East Rahmatpur Al -Zihad Jame-E-Mosque Union Madhobpasha Latitude 22.7892 Longitude 90.3064 under Babuganj Upazila Barishal District.</t>
  </si>
  <si>
    <t xml:space="preserve"> Improvement of Gholpar Jamey-E-Mosque Union Mehendigonj.Latitude22.8352 Longitude 90.5121. Under Mehendiganj Upazila Disatrict-Barishal.</t>
  </si>
  <si>
    <t xml:space="preserve"> Improvement of Mazirhat Jamey-E-Mosque UnionChanpur.Latitude22.8036 Longitude 90.5733. Under Mehendiganj Upazila Disatrict-Barishal.</t>
  </si>
  <si>
    <t xml:space="preserve"> Improvement of Vandharighata Jamey-E-Mosque Union Chanpur.Latitude22.8375 Longitude 90.5799. Under Mehendiganj Upazila Disatrict-Barishal.</t>
  </si>
  <si>
    <t xml:space="preserve"> Improvement of Tumchar Thoshil Office Jame Mosque Union Horinathpur.Latitude22.9722 Longitude 90.4621 under Hizla Upazila Barishal District.</t>
  </si>
  <si>
    <t>29/03/20</t>
  </si>
  <si>
    <t>M/S. Lopa Enterprise , Sadar Road, Daulat Khan, Bhola, Mobile No. 01711789873</t>
  </si>
  <si>
    <t>lopaent80@gmail.com</t>
  </si>
  <si>
    <t xml:space="preserve"> Improvement of Dokhin Kowria Jame Mosque Union Guabaria Latitude22.9226 Longitude 90.4573 under Hizla Upazila Barishal District.</t>
  </si>
  <si>
    <t>M/S.A Ali &amp; Sons, Uttar Sagardi, Nabogram Road, Barishal, Mobile No. 01718871282</t>
  </si>
  <si>
    <t>a.ali.and.sons2016@gmail.com</t>
  </si>
  <si>
    <t xml:space="preserve"> Improvement of East Khayerdia Jame MosqueUnion Jagua Latitude 22.6916 Longitude 90.2989 under Barishal Sadar UpazilaBarishal District.</t>
  </si>
  <si>
    <t>24/10/18</t>
  </si>
  <si>
    <t xml:space="preserve"> Improvement of Khairdiea sarderbari Jame Mosque Union Jagua Latitude22.6926 Longitude 90.3012 under Sadar Upazila Barishal District</t>
  </si>
  <si>
    <t>30/04/20</t>
  </si>
  <si>
    <t>M/S. Mim Enterprise, Vill+Post:-Charadi, Bakerganj, Barishal-8280,  Mobile No. 01721060122</t>
  </si>
  <si>
    <t>mementerprise19@gmail.com</t>
  </si>
  <si>
    <t xml:space="preserve"> Improvement of Kashipur N.S. Alia Madrasha Mosque Union Kashipur Latitude22.719 Longitude 90.3378 Barishal Sadar Barishal District.</t>
  </si>
  <si>
    <t>19/08/20</t>
  </si>
  <si>
    <t xml:space="preserve"> Improvement of Chargoma Bytul Aman Jamey-E-Mosque Union Poura shava.Latitude22.5343 Longitude 90.3401. Under Bakerganj Upazila Disatrict-Barishal.</t>
  </si>
  <si>
    <t xml:space="preserve"> Improvement of Utter Kajalkati Siddique Bazar Jamey-E-Mosque Union Darial Latitude22.8467 Longitude 90.5667. Under Bakerganj Upazila Disatrict-Barishal.</t>
  </si>
  <si>
    <t>23/03/19</t>
  </si>
  <si>
    <t>30/08/19</t>
  </si>
  <si>
    <t xml:space="preserve"> Improvement of Purbo Faridpur Baytul Nur Jame Mosque Union Faridpur.Latitude-22.55715 Longitude 90.434122 under Bakergonj Upazila District Barishal.</t>
  </si>
  <si>
    <t>14/11/19</t>
  </si>
  <si>
    <t xml:space="preserve"> Improvement of Sikder bari Jame Mosque Union Varpasha Latitude 22.50884 Longitude90.33594 under Bakergonj Upazila District Barishal.</t>
  </si>
  <si>
    <t>28/07/19</t>
  </si>
  <si>
    <t xml:space="preserve"> Improvement of uttar Krishnokati khan Jame Mosque Union Varpasha Latitude22.53845 Longitude 90.34056 under Bakergonj Upazila District Barishal.</t>
  </si>
  <si>
    <t>18/08/19</t>
  </si>
  <si>
    <t>25/11/19</t>
  </si>
  <si>
    <t xml:space="preserve"> Improvement of Late Shraj Bari Jame-E-Mosque UnionVharpasha.Latitude22.50343 Longitude 90.31256 under Bakergonj Upazila Barishal District.</t>
  </si>
  <si>
    <t xml:space="preserve"> Improvement of Halta Mokimabad Khan Bari Jame-E-Mosque Union Charadi.Latitude22.60408 Longitude 90.40616 Bakergonj Upazila District Barishal.</t>
  </si>
  <si>
    <t xml:space="preserve">M/S. M B &amp; Sons ,Razumiar Pole , Baitala, Barishal, Mobile No. 01716677277 </t>
  </si>
  <si>
    <t>msmbandsons@gmail.com</t>
  </si>
  <si>
    <t xml:space="preserve"> Improvement of South Vosmahal Hawlader bari Jam-E-Mosque Union Bakergonj Faridpur.Latitude Longitude under Bakergonj Upazila Barishal District. Latitude 31.992460 Longotude 35.994880</t>
  </si>
  <si>
    <t xml:space="preserve"> Improvement of Immamkathi Baitul Mamur Jame-E-Mosque Union Rangashree Latitude 22.5434 Longitude 90.35084 under Bakergonj Upazila Barishal District.</t>
  </si>
  <si>
    <t xml:space="preserve"> Improvement of Uttar Vharpasha Manik Hossain Molla bari al- madina Jame-E-Mosque Union Bakergonj Pourashava.Latitude22.53449 Longitude 90.3257 under Bakergonj Upazila Barishal District.</t>
  </si>
  <si>
    <t xml:space="preserve"> Improvement of Uttar Khoda Box Kali Marhum Ali Moksed Gazi Bari inside of Munshi Bari Graveyard Union Kabai .Latitude 22.54552 Longitude 90.44174 under Bakergonj Upazila Barishal District.</t>
  </si>
  <si>
    <t>M/S Robbani Enterprise, 237/Habib Vila, Kisnokathi, Jhalakathi, Mobile No. 01712960068</t>
  </si>
  <si>
    <t>robbani626@gmail.com</t>
  </si>
  <si>
    <t xml:space="preserve"> Improvement of Charboalia Khanbari Al Aksa Jame Mosque Union Rangoshree .Latitude 22.57734 Longitude 90.35844 under Bakergonj Upazila Barishal District.</t>
  </si>
  <si>
    <t>Concrit Building Deigned &amp; Engineering Lab , Major M A Jalil Sharak, Battola, Bairhsal, Mobile No. 01748856641</t>
  </si>
  <si>
    <t>con.bul.beig.engr.lab@gmail.com</t>
  </si>
  <si>
    <t xml:space="preserve"> Improvement of Mewor Cendrio Jame Mosque Union Garuria .Latitude 22.54807 Longitude 90.40232 under Bakergonj Upazila Barishal District.</t>
  </si>
  <si>
    <t>29/09/20</t>
  </si>
  <si>
    <t>Construction of 60m Long RCC Girder Bridge on Udaykati UPC via Gongamoni GPS - Murabari Trimukhi Hat Road at Ch.00m Road ID 506103012 Under Upazila Banaripara District Barishal &amp; (Package No: CBU-100/Purto-194)</t>
  </si>
  <si>
    <t xml:space="preserve"> Construction of 12.00m RCC Girder Bridge on Batazore-Agorpur-Sarikal via Hosnabad-Nalgora-Miar Char Road at ch.9090m. Road Id 506322002 under Gournadi Upazila District Barishal</t>
  </si>
  <si>
    <t xml:space="preserve"> Construction of 13.00m RCC Girder Bridge on Batazore Agorpur-Sarikal via Hosnabad-Nalgora-Miar Char Road at ch.10380 m. Road ID 506322002 under Gournadi Upazila District Barishal</t>
  </si>
  <si>
    <t xml:space="preserve"> Construction of 18.00m Long RCC Girder Bridge on Torkey Bus Stand NHW to Ramsiddi Bazar via Kathaltali GPS Road at ch.0889m. Road ID 506323004 under Gournadi Upazila District Barishal</t>
  </si>
  <si>
    <t>Construction of 15.00m Long RCC Girder bridge on Mahilara Bazar-Sarikal GC Road at ch. 3417 km. Road ID 506322018 under gournadi Upazila Barishal District</t>
  </si>
  <si>
    <t xml:space="preserve"> Construction of 18.00m Long RCC Girder bridge on Mahilara Ancient temple NHW to Sarikal GC Road at ch.3950 km. Road ID 506322009 Under Gournadi Upazila Barishal District.</t>
  </si>
  <si>
    <t>M/s. Shampa Construction &amp; M/s S.R Engineering (Jv)</t>
  </si>
  <si>
    <t>jayantajkt25@gmail.com</t>
  </si>
  <si>
    <t xml:space="preserve"> Construction of 24.00m RCC Girder Bridge Over Ahahotibatta khal on barthi-vallukshi-magura bakal hat road at ch.8289km under Agailjhara Upazila Barishal District Road ID 506022008</t>
  </si>
  <si>
    <t>M/S S.R Engineering, Seral, Aguiljhara, Barisal,  Mobile No. 01711127175</t>
  </si>
  <si>
    <t xml:space="preserve"> Construction of 24.00m RCC Girder Bridge Over Ahahotibatta khal on barthi-vallukshi-magura bakal hat road at ch.8289km under Agailjhara Upazila Barishal District Road ID 506022009</t>
  </si>
  <si>
    <t>M/s. Shampa Construction, 538, East Chandkati, Jhalokathi, Mobile No. 01712188784</t>
  </si>
  <si>
    <t xml:space="preserve"> Construction of 24.00m RCC Girder Bridge Over Ahahotibatta khal on barthi-vallukshi-magura bakal hat road at ch.8289km under Agailjhara Upazila Barishal District Road ID 506022010</t>
  </si>
  <si>
    <t xml:space="preserve"> Construction of 18.00m RCC Girder Bridge on Bagdha GC to Shatla GC via khajuria road at ch.1881km. under Agailjhara Upazila Barishal District Road ID 506022009</t>
  </si>
  <si>
    <t>16/09/2020</t>
  </si>
  <si>
    <t xml:space="preserve"> Construction of 15.00m Long RCC Girder Bridge On Mahilara-Chayagram-Amboula-Paisarhat road at ch.26405 km under Agailjhara Upazila Barishal District Road ID 506022006</t>
  </si>
  <si>
    <t>M/S Sharif Enterprise -M/S Talukder Enterprise</t>
  </si>
  <si>
    <t>mdfayzsharif8@gmail.com</t>
  </si>
  <si>
    <t xml:space="preserve"> Construction of 15.00m Long RCC Girder Bridge on Rajihar UP Basail Hut- Valukshi bazar road at ch. 3482 km. under Agailjhara Upazila Barishal District Road ID 506023005</t>
  </si>
  <si>
    <t>M/S Sharif Enterprise, Beluhar, Agailjhara, Barisal, Mobile No. 01715-233106</t>
  </si>
  <si>
    <t xml:space="preserve"> Construction of 15.00m Long RCC Girder Bridge on Rajihar UP Basail Hut- Valukshi bazar road at ch. 3482 km. under Agailjhara Upazila Barishal District Road ID 506023006</t>
  </si>
  <si>
    <t>M/S Talukder Enterprise Batazore Bondor, Gournadi, Barisal, Mobile No.01711029763</t>
  </si>
  <si>
    <t xml:space="preserve"> Construction of 15.00m Long RCC Girder Bridge on Rajihar UP Basail Hut- Valukshi bazar road at ch. 3482 km. under Agailjhara Upazila Barishal District Road ID 506023007</t>
  </si>
  <si>
    <t xml:space="preserve"> Construction of 15.00m Long RCC Girder Bridge on Rajihar UP Basail Hut- Valukshi bazar road at ch. 3382 km. under Agailjhara Upazila Barishal District Road ID 506023005</t>
  </si>
  <si>
    <t>MS Anamica Traders - M/S. Serniabad Traders(JV)</t>
  </si>
  <si>
    <t>msanamica.serniabadjv@gmail.com</t>
  </si>
  <si>
    <t xml:space="preserve"> Construction of 20 m Long RCC Girder Bridge over Mahilara - Chaygram - Amboula - Paisarhat Road at Ch.25 812 m Road ID 506022006 under Agailjhara Upazila Barishal District.</t>
  </si>
  <si>
    <t>M/S. Serniabad Traders, Vill-Temar, P.O. Seral, Upazila- Agailjhara, District-Barisal, Mobile No. 01719755132</t>
  </si>
  <si>
    <t xml:space="preserve"> Construction of 18m Long RCC Girder Bridge over Mahilara - Chaygram - Amboula - Paisarhat Road at Ch.20 942 m Road ID 506022006 under Agailjhara Upazila Barishal District.</t>
  </si>
  <si>
    <t xml:space="preserve"> Construction of 20.00m Long RCC Girder Bridge on Rajihar UP Basail hat- Valukshi Bazar Road at ch.2609m. Road ID 506023005 under Agailjhara Upazila Barishal District.</t>
  </si>
  <si>
    <t>Mizan - Masuma (JV)</t>
  </si>
  <si>
    <t>mizanmasumajv@gmail.com</t>
  </si>
  <si>
    <t xml:space="preserve"> Construction of 20.00m Long RCC Girder Bridge on Rajihar UP Basail hat-Valukshi Bazar via east Goial road at ch.3981 m.. Road ID 506023017 under Agailjhara Upazila Barishal District</t>
  </si>
  <si>
    <t xml:space="preserve">M/s Mizan Enterprise Pro.: Abdul Wahab Matbar, Chandrapur, Shariatpur Sadar, Shariatpur. Mobile No.  01712-292312 </t>
  </si>
  <si>
    <t xml:space="preserve">M/S Masuma Traders, Kulpaddy, Madaripur, Mobile No. 01712647685 </t>
  </si>
  <si>
    <t>ms.masuma.traders@gmail.com</t>
  </si>
  <si>
    <t>Construction of 15.00m Long RCC Girder Bridge on Rajihar UP Basail Hut- Valukshi bazar road at ch. 3382 km. under Agailjhara Upazila Barishal District Road ID 506023005</t>
  </si>
  <si>
    <t xml:space="preserve"> Construction of 44.00m Long RCC Girder Bridge on Dhamura - Satla Road at Ch.00+0 km (Dhamura Macbazar) Road ID 506942004  Upazila-Uzirpur  District - Barishal.</t>
  </si>
  <si>
    <t>17/04/20</t>
  </si>
  <si>
    <t>M/S. Areen Enterprise, Sankarpasha, Pirojpur, Mobile No. 01711170812</t>
  </si>
  <si>
    <t>areenenterprise14@gmail.com</t>
  </si>
  <si>
    <t xml:space="preserve"> Maintenance of 25.00m Long Iron Bridge near house of sah alam master over chaycalia khal at kesobkathi under otra UP Uzirpur Upazila Barishal District ID No.506944083.</t>
  </si>
  <si>
    <t>04/03/20</t>
  </si>
  <si>
    <t>11/08/20</t>
  </si>
  <si>
    <t xml:space="preserve"> Construction of 18.00m RCC Girder Bridge on Kangshi village Road Near Shajahan member House at ch. 0 000km . under Uzirpur Upazila Barishal District Road ID 506945091</t>
  </si>
  <si>
    <t>25/02/21</t>
  </si>
  <si>
    <t xml:space="preserve"> Construction of 20m Long RCC Girder Bridge on Bamrail UP R &amp; H - Ghandershor Bazar Road at ch. 0 236m Road ID 506943007 under Uzirpur Upazila Barishal District</t>
  </si>
  <si>
    <t>M/S Lucky Enterprise, 250, Kapuria Potti Jhalakathi, Mobile No. 01720535127</t>
  </si>
  <si>
    <t>jalalkhan5127@gmail.com</t>
  </si>
  <si>
    <t xml:space="preserve"> Construction of 15.00 Long RCC Girder Bridge on Jugirkanda Gala bazar - Uzirpur Satla Road Bottala at Ch. 3020m Road ID 506944093 under Uzirpur Upazila Barishal District</t>
  </si>
  <si>
    <t>14/08/21</t>
  </si>
  <si>
    <t xml:space="preserve"> Construction of 14.00 Long RCC Girder Bridge on Jugirkanda Gala bazar - Uzirpur Satla Road Bottala at Ch. 3510m Road ID 506944093 under Uzirpur Upazila Barishal District</t>
  </si>
  <si>
    <t>18/07/21</t>
  </si>
  <si>
    <t>M/S. AK Builders , Arif Manshon Hazera Khatun School Road Possim Caunia. Barisal, Mobile No. 01711783678</t>
  </si>
  <si>
    <t>msakbuilders82@gmail.com</t>
  </si>
  <si>
    <t xml:space="preserve"> Construction of 18.00 Long RCC Girder Bridge on Uzirpur - Satla Road Iron Bridge khalek Rari House Jugirkanda Road at Ch. 0.0m Road ID 506945221 under Uzirpur Upazila Barishal District</t>
  </si>
  <si>
    <t>M/S. Madina Construction, Prop : Md. Rukunuzzaman, Vill : Uzirpur P.O : Uzirpur Upazila : Uzirpur, Barishal, Mobile No. 01711018265</t>
  </si>
  <si>
    <t>msmadinaconstruction70@gmail.com</t>
  </si>
  <si>
    <t xml:space="preserve"> Rehabilitation of 18.00m Long Iron Bridge on Kesaobkati Sayohalia Local Ghat - Mosang Bazar Road RS Khal Attached Gani Sekh bari at Ch.1520.00m Under Uzirpur Upazila Barisal Road ID 506944083 under Uzirpur Upazila Barishal District.</t>
  </si>
  <si>
    <t xml:space="preserve"> Rehabilitation of 25.00m Long Iron Bridge on Mosang khal GCCR to Moshang jam-E-mospue road R/S Khal Attached Abdur Rob Mollah bari at Ch.2000.00m Under Uzirpur Upazila Barisal Road ID 506945129 under Uzirpur Upazila Barishal District.</t>
  </si>
  <si>
    <t>M/s Monir Traders, Prop : Md. Monir Howlader , Putiakhali Bandar, Mirarhat, Rajapur, Jhalakathi, Mobile No. 01723731164</t>
  </si>
  <si>
    <t>monirhowladerjkt@gmail.com</t>
  </si>
  <si>
    <t xml:space="preserve"> Rehabilitation of 13.00m Long Iron Bridge on Daniar hat Dakuar Hat Dakhin Barakotha GPS Front sekh Nurul Islam House at Ch.775.00m Road ID 506945130 under Uzirpur Upazila Barishal District.</t>
  </si>
  <si>
    <t xml:space="preserve">S.M Enterprise , Village+Post- Runshi, PS Bakerganj, Dis Barisal 8280, Mobile No. 01711268180 </t>
  </si>
  <si>
    <t>sm_enterprise92@yahoo.com</t>
  </si>
  <si>
    <t xml:space="preserve"> Rehabilitation of 64.00m Long Iron Bridge on the road of Dandowat RHD via Bangla Bazar Awar Hat.-Harta GC.at ch.1050m under Banaripara Upazila Barishal Road ID 506102003 under Banaripara Upazila District- Barishal</t>
  </si>
  <si>
    <t>M/S J AND J ENTERPRISE ,RUPATULI HOUSING,BARISAL SADAR, BARISHAL, Mobile No. 01792151030</t>
  </si>
  <si>
    <t>msjandjenterprise@gmail.com</t>
  </si>
  <si>
    <t xml:space="preserve"> Rehabilitation of 47.0 m Long Iron Bridge Near Boitaghata Bazar on the road of Chowmohona GC to Banaripara H/Q. over Mohiskatakhali Khal at Ch.7300m Road ID 506102001 under Banaripara Upazila Barishal District.</t>
  </si>
  <si>
    <t>M/S. Habibur Rahman , Sha-Road Barishal Sadar Barishal, Mobile No. 01911919560</t>
  </si>
  <si>
    <t>mshabiburrahaman59@gmail.com</t>
  </si>
  <si>
    <t xml:space="preserve"> Rehabilitation of 45.0 m Long Iron Bridge Near Poboner on the road of Chowmohona Hat over Mohiskatakhali Khal at ch.10400 Road ID 506102001 under Banaripara Upazila Barishal District.</t>
  </si>
  <si>
    <t>24/08/20</t>
  </si>
  <si>
    <t>30/05/21</t>
  </si>
  <si>
    <t>M/S Twice A Construction , Pro: K. M. Anisur Rahman Khan Bari, South Karapur, Panchgaon, Airport, Barisal, Mobile No. 01711236040</t>
  </si>
  <si>
    <t>m2aconstruction15@gmail.com</t>
  </si>
  <si>
    <t xml:space="preserve"> Rehabilitation of 16.0 m Long Iron Bridge at theNorth side of Kolavita GPS on the road of Kolavita to Chowmohonahat at ch. 050 m. Road ID 506105019 under Banaripara Upazila Barishal District.</t>
  </si>
  <si>
    <t>15/01/21</t>
  </si>
  <si>
    <t>M/S Suhana Construction , Kownia 1st Lene, BCC, Barisal Sadar, Barisal, Mobile No. 01711183672</t>
  </si>
  <si>
    <t>mssuhana_construction@yahoo.com</t>
  </si>
  <si>
    <t xml:space="preserve"> Rehabilitation of 15.50 m Long Iron Bridge on the road of Kolavita to Chowmohona Hat Near Kolavita GPS at Ch.1600m Road ID 506105019 under Banaripara Upazila Barishal District.</t>
  </si>
  <si>
    <t xml:space="preserve"> Rehabilitation of 16.50 m Long Iron Bridge on the road of Kolavita to Chowmohona Hat Near Kolavita GPS at Ch.00m Road ID 506105019 under Banaripara Upazila Barishal District.</t>
  </si>
  <si>
    <t xml:space="preserve"> Part-1 Construction of 16.00m Long RCC Girder Bridge on Merer GC to Banaripara H/Q Via Chakhar Bakpur Uttarpar Bazar road at ch.5300 km Road ID 506102002 Part-2 Construction of 16.00m Long RCC Girder Bridge on Merer GC to Banaripara H/Q Via Chakhar Bakpur Uttarpar Bazar road at ch.9750 m Road ID 506102002 Part-3 Construction of 24.00m Long RCC Girder Bridge on Illuhar UPC-Chander Hat at ch.1347 m Road ID 506103003 Part-4 Construction of 16.00m Long RCC Girder Bridge on Masrong Deburshop to Rayer hat via Alta Boro bridge Razzakpur at ch.2019 m Road ID 506103007 Part-5 Construction of 18.00m Long RCC Girder Bridge on Masrong Deburshop to Rayer hat via Alta Boro bridge Razzakpur at ch.3654 m Road ID 506103007 Part-06 Construction of 16.00m Long RCC Girder Bridge on Sayedkati UPC-Dasher Hat at ch.117 m Road ID 506103014 Part-07 Construction of 18.00m Long RCC Girder Bridge on Banaripara UPC- Ghava Bazar Road at ch.1770 m Road ID 506103017 Part-08 Construction of 13.00m Long RCC Girder Bridge on Banaripara UPC- Ghava Bazar Road at ch.3345 m Road ID 506103017 Part-09 Construction of 14.00m Long RCC Girder Bridge on Masrong Deburshop to Rayer hat via Alta Boro bridge Razzakpur at ch.5184 m Road ID 506103007 Part-10 Construction of 15.00m Long RCC Girder Bridge on Sayedkati UPC-Bangla Bazar via Karfakar GPS Road at ch.1600 m Road ID 506103010 Part-11 Construction of 24.00m Long RCC Girder Bridge on Mirerhat GC via Natun Hat and Akota Hat-Harta GC Banaripara Part Road at ch.3719 m. Road ID 506102004 Under Banaripara Upazila Barishal District</t>
  </si>
  <si>
    <t xml:space="preserve"> Part-1 Construction of 22.00m Long RCC Girder Bridge on Mirerhat GC via Natun Hat and Akota hat-harta GC Banaripara Part Road at ch.4987 m. Road ID 506102004 Part-02 Construction of 18.00m Long RCC Girder Bridge on Mirerhat GC via Natun Hat and Akota hat-harta GC Banaripara Part Road at ch.4877 m. Road ID 506102004 Part-3 Construction of 18.00m Long RCC Girder Bridge on Mirerhat GC via Natun Hat and Akota hat-harta GC Banaripara Part Road at ch.5061 m Part-04 Construction of 30.00m Long RCC Girder Bridge on Sayedkati UPC-Bangla Bazar via Karfakar GPS Road at Ch.3540 m. Road ID 506103010 Part-05 Construction of 16.00m Long RCC Girder Bridge on Illuhar UPC-Chander hat at Ch.4364m. Road ID 506103003 Part-06 Construction of 21.00m Long RCC Girder Bridge on Dokkhin Nazirpur H/S via Banaripara Launch Ghat-Mohishapota Avasion at Ch.301 m. Road ID 506104084 Under Banaripara Upazila Barishal District Part-07 Construction of 72.00m Long RCC Girder Bridge on Purbo Otra GPS - Otra Bazar - Pucca road at Ch. 1750m Road ID 506945295 Under Uzirpur Upazila Barishal District</t>
  </si>
  <si>
    <t xml:space="preserve"> Rehabilitation of Part-01 17.00m Long Iron Deck Slab Bridge LIDSB at the North side of Anowar Bali House on the road Sayedkati UPC via Didihar Hat Road at ch.4880.00m Part-02 22.00m LIDSB at the south side of Kader Munshi House at Karfakar on the road of Sayedkati UPC-Sonbaria Hat Road at ch.5690.00m Part-03 of 30.00m LIDSB at the East Side of Asraful Mia House in Brammanbari on the Harta Border Via Udaykathi Border Road at Ch.2530.00m. Part-04 19.00m LIDSB Infront the Karfakor GPS on the Road of Sayedkathi UPC Via Karfakar GPS Road at Ch.0.00m. Part-05 34.00m LIDSB at the East Side of Salek Rice Mill in Karpara on the Korfakor GPS- Via Kalibari Road at Ch.980.00m. Part-06 31.00m LIDSB Near the H/O Karam Ali Khan in Enderhowla on the Enderhowla Union Road to Via Haora Bari Road at Ch.0.00m. Part-07 16.00m LIDSB at the East Side of Noorhossain Mia House at Karfakao on the Road of Sayedkati UPC Via Didihar Hat Road at Ch. 2300.00m. Part-08 18.00m LIDSB at the South Side of Munshi Bari at Talaproshad on thje Road of Sayedkati UPC Via Didihar Hat Road at Ch.2990.00m Part-09 21.00m LIDSB at the North Side of Sekender Mollik House in Kachua Balipara Road at Ch.1780.00m Part-10 13.00m LIDSB at the west Side of Sonamuddin Munshi House on the Satbaria Girls Madrasha Road at Ch. 970.00m Part-11 29.00m LIDSB at the East Side of Nobir Hazi House in the Inderhowla at Ch.1690.00m Part-12 22.00m LIDSB at the East Side of Dhalibari Mosque on the South Kachua - balipara Road at Ch.1660.00m. Part-13 21.00m LIDSB In Front the H/O Jalil Dofader in Talaproshad on the Road of Sayedkati UPC ViaTalaproshad Hat Didihar Hat Road at Ch. 2690.00m. Part-14 29.00m LIDSB at the East Side of Nasir Sikder Mill in Inderhowla on the Sayedkati UPC Sonbaria Hat Road at Ch. 2870.00m Part-15 16.00m LIDSB Near Abdus Salam Shop North Side at Kachua Baisary UP Road at Ch.1250.00m. under Banaripara Upazila Barishal District</t>
  </si>
  <si>
    <t xml:space="preserve"> Rehabilitation of Part-01 22.00m Long Iron Deck Slab Bridge LIDSB Near Azizul Haque Miabari Ghat on the Jamvita-Biserkandi G.P.S at Ch.1380.00m   Part-02 41.00m LIDSB Near the Chander hat in Umarerpar on the on the Udaykati UPC via Taltola Bazar at Ch.3680.00m   Part-03 29.00m LIDSB Near Ghava Pesker Bari on the Razzakpur-Ghava H/School Road. at Ch.900.00m Part- 04 47.00m LIDSB at the South side of Poschim Bisarkandi Govt. Primary School at ch.3680.00   Part-05 34.00m LIDSB over Hawlader khal on Bisarkandi UPC-Chowmohona GC Road at Ch 2860m Part-06 35.00m LIDSB at the East side of Shahajan Chairman House in Murarbari on the R&amp;H at Omarerhat-North Border of Biserkandi. at ch.2860.00m  Part-07 35.00m LIDSB Near the Panchagram Bazar on the UdayKati border at ch.2160.00m   Part-08 34.00m LIDSB at the south side of Akota Hat on the Elluhar UPC-Chander Hat Road. at ch.4560.00m    Part-09 21.00m LIDSB over Chalita bari Khal on West Side of Chalitabari GPS To Naya Bazar Road at Ch.0.00m.   Part- 10 21.00m LIDSB at the East Side of Noor-E- Baitul Jam-E-Mosque in South West Bisarkandi via Paschim Besarkandi-Nazirpur Road at Ch.2890.00m.Part- 11 37.00m LIDSB Over Sarkar Bari Khal on Bisarkandi UPC Chowmohona GC Road at Ch.3110.00m.   Part- 12 16.00m LIDSB Near Abu Bakar House in Moddho Bisarkandi ob Schooler Hat via Murarbari Bazar Road at Ch . 2310.00m.Part-13 26.00m LIDSB Infront Gava Boddah Bhumi on Kalikhola UNR via Gava Bazar Road at Ch.1000.00m.    Part- 14 29.00m LIDSB Near Gava Daroga Bari on Banaripara Royarhat Bridge East side Via Gava H/School Road at Ch.1400.00m.Part-15 29.00m LIDSB at the East side of Sher Jahan House in Moddho Poschim Bisarkandi on Jamvita Biserkandi GPS Road at Ch.2800.00m.Under Banaripara Upazila Barishal District</t>
  </si>
  <si>
    <t xml:space="preserve"> Rehabilitation 50.00m Long Iron Bridge on Elluhar UPC-Chander Hat Roadat Ch.7390.00m Road ID 506103003 under Banaripara Upazila Barishal District.</t>
  </si>
  <si>
    <t xml:space="preserve"> Rehabilitation 50.00m Long Iron Bridge on the road of Goalia Madrisha Goalia Bridge road at Ch.1177.00m Road ID 506105011 under Banaripara Upazila Barishal District.</t>
  </si>
  <si>
    <t xml:space="preserve"> Rehabilitation of 26.00m Long Iron Bridge South side of Rafique House of Sadbaria Doriabad on Southkathi UPC-Dasher Hat at Ch.1250.00m Road ID 506103014 under Banaripara Upazila Barishal District.</t>
  </si>
  <si>
    <t>M/S. Rono Traders , Dharmoganj, Mehendigonj , Barishal, Mobile No. 01711200202</t>
  </si>
  <si>
    <t>ms.rono.traders@gmail.com</t>
  </si>
  <si>
    <t>Construction of 10.00m RCC Girder Bridge on Mohongonj bazar-Chandpasha UP office at ch.1700m. (Road ID: 506033012) under Babuganj Upazila Barishal District.</t>
  </si>
  <si>
    <t>30/06/20</t>
  </si>
  <si>
    <t>07/03/21</t>
  </si>
  <si>
    <t xml:space="preserve"> Construction of 15.00m Long RCC Girder Bridge on chandpasha UP Office-Nomorhat Road at ch.4300 m.Road ID506033009 under Babuganj Upazila Barishal District.</t>
  </si>
  <si>
    <t xml:space="preserve"> Construction of 10.00m Long RCC Girder Bridge on Mohongonj bazar-chandpasha UP office at ch.1200 m.Road ID506033012 under Babuganj Upazila Barishal District.</t>
  </si>
  <si>
    <t xml:space="preserve"> Construction of 24.00m Long RCC Girder Bridge on Rahmatpur Khanpura-Nomorhat Road at ch.0800 m.Road ID506034054 under Babuganj Upazila Barishal District.</t>
  </si>
  <si>
    <t>M/S. Shiraj Enterprise,Dashnakanda, Nabogram, Jhalakathi, Mobile No. 01712780048</t>
  </si>
  <si>
    <t xml:space="preserve"> Maintenance of 6.00m Long Iron Bridge on Md. Rafiz uddin How. bari. to Md. Motin Rari bari at ch 30m. Road ID- 506035052 under Babuganj Upazila Barishal District.</t>
  </si>
  <si>
    <t>06/02/2020</t>
  </si>
  <si>
    <t>09/04/2020</t>
  </si>
  <si>
    <t xml:space="preserve"> Maintenance of 6.00m Long Iron Bridge on Agorpur UP - Islampur -Telerchar- Sarikal UP road Infront of Farid uddin Managing Director Exam Bank at ch 2700m. Road ID- 506033013 under Babuganj Upazila Barishal District.</t>
  </si>
  <si>
    <t xml:space="preserve"> Rehabilitation of 28.00m Long Iron Bridge on Steamarghat-Kashigonj hat Rd at ch. 450.00m. Road ID- 506034004 Under Babuganj Upazila Barishal District</t>
  </si>
  <si>
    <t>M/S Dhali Builders ,Pro: Jakir Hosen, H#200/186,R#Puran Koila Ghat, Barishal Sadar, Barishal , PO.8200, Mobile No. 01711334075</t>
  </si>
  <si>
    <t>dhalibuilders.bd@gmail.com</t>
  </si>
  <si>
    <t xml:space="preserve"> Rehabilitation of 48.00m Long RCC Iron Bridge on Rahmatpur Khanpura -Nomorhat Road at ch. 11375.00mm. Road ID- 506034054 Under Babuganj Upazila Barishal District</t>
  </si>
  <si>
    <t>13/09/20</t>
  </si>
  <si>
    <t>30/07/21</t>
  </si>
  <si>
    <t xml:space="preserve"> Rehabilitation of 12.00 m Long Iron Bridge on Rahmatpur-Manikkati roadViaSouth Side of RahmatpurComonity Clinik at ch.250.00 Road ID 506034053 under Babuganj Upazila Barishal District.</t>
  </si>
  <si>
    <t>Md Feroj Kabir, North Joynogor , Choulta toli, Doulatkhan, Bhola, Mobile No. 017162-05407</t>
  </si>
  <si>
    <t>mdfirojkabir70@gmail.com</t>
  </si>
  <si>
    <t xml:space="preserve"> Part-1 Rehabilitation 9.00m 4.20m width RCC Deck Slab Iron Bridge on Agarpur Vuimali Culvert - Charuttar Vuterdia cyclone Chelter - Vangermuk Lunch Ghat Infront H/O Bachhu chakider at ch 1200m Road ID 506034099. under Babuganj Upazila Barishal District.Part-2 Rehabilitation 8.00m 4.20m width RCC Deck Slab Iron Bridge on Agarpur Vuimali Culvert - Charuttar Vuterdia cyclone Chelter - Vangermuk Lunch Ghat Infront H/O Bachhu chakider at ch 1800m Road ID 506034099. under Babuganj Upazila Barishal District.Part-3 Rehabilitation 6.00m 3.66m width RCC Deck Slab Iron Bridge on Mohonganj bazar-Chandpasha UP Office at ch 800m Road ID 506033012. under Babuganj Upazila Barishal District.Part-4 Rehabilitation 6.00m 3.66m width RCC Deck Slab Iron Bridge on Mohonganj bazar-Chandpasha UP Office at ch 1300m Road ID 506033012. under Babuganj Upazila Barishal District.</t>
  </si>
  <si>
    <t>M/S Mollah Enterprise, Rupatali Hazi Mobarak Ali Molla Sarak. Rupatali Housing, Barisal, Mobile No. 01760778888</t>
  </si>
  <si>
    <t>19mollah95@gmail.com</t>
  </si>
  <si>
    <t xml:space="preserve"> Construction of 1 No. 3.00mx3.00m RCC Box Culvert on Agorpur GC- Gudighata road upto Sikerpur RHD Road at ch.4525m. Road ID- 506032005 under Babuganj Upazila Barishal District.</t>
  </si>
  <si>
    <t>M/S. Shahid Traders, Prop : Md. Idrish Alam, Paner Arot, Ilisha Road, Bhola, Mobile No. 01717693348</t>
  </si>
  <si>
    <t xml:space="preserve"> Part-01 Rehabilitation of 13.00m Long Iron Bridge on Ex-Speaker Abdus Jabber Khans-Mollah Bari Rd. at Ch.1050.00m Road ID 506034050Part-02 Rehabilitation of 13.00m Long Iron Bridge on Khayratir khal to karamullah kati GPS. at Ch.1500.00m Road ID 506034042 Under Babuganj Upazila</t>
  </si>
  <si>
    <t xml:space="preserve"> Rehabilitation of 18.00m Long Iron Bridge beside of the Salimpur Hat-Tumchar Pry. School road near the H/O Adv. Dulal at Village Jagoroni Road ID-506693009 under Muladi Upazila District Barishal</t>
  </si>
  <si>
    <t>M/S. Mahi Traders, Prop. Manik Howlader ,Jhalakathi, Mobile No. 01732775793</t>
  </si>
  <si>
    <t>msmahitraders70@gmail.com</t>
  </si>
  <si>
    <t xml:space="preserve"> Rehabilitation of 35.00m Long Iron Bridge on Kububpur bazar bridge- Char Dakatia GPS-Pater char Khayeghat road Near Kanchon Padar bari Monshagonj Kheyaghat at ch. 3500m. Road ID- 506694097 under Muladi Upazila Barishal District.</t>
  </si>
  <si>
    <t>17/11/19</t>
  </si>
  <si>
    <t>24/05/20</t>
  </si>
  <si>
    <t>M/S. Rahman &amp; Sons, Baufal, Barishal, Mobile No. 01716986054</t>
  </si>
  <si>
    <t>shainyrahman2011@gmail.com</t>
  </si>
  <si>
    <t xml:space="preserve"> Manitenance of 12.00m Long Iron Bridge on Khasher Hat to Repotar Khan Kabir bari via Bangla bazar road at ch.4250m. Road ID- 506694003 under Muladi Upazila Barishal District.</t>
  </si>
  <si>
    <t xml:space="preserve"> Manitenance of 12.00m Long Iron Bridge on Khasher Hat to Repotar Khan Kabir bari via Bangla bazar road at ch.3280m. Road ID- 506694003 under Muladi Upazila Barishal District.</t>
  </si>
  <si>
    <t>03/12/19</t>
  </si>
  <si>
    <t>10/04/20</t>
  </si>
  <si>
    <t>M/S. Nipa Trading Corporation,Char Laxmipur, Muladi, Barishal, Mobile No. 01712749962</t>
  </si>
  <si>
    <t>msnipatrading83@gmail.com</t>
  </si>
  <si>
    <t xml:space="preserve"> Manitenance of 12.00m Long Iron Bridge on Dumuritala Abul Mamber bari to Bolorampur Aziz Bapari bari road at ch.1150m. Road ID- 506694007 under Muladi Upazila Barishal District.</t>
  </si>
  <si>
    <t>26/11/19</t>
  </si>
  <si>
    <t>M/S. Alamgir &amp; Sons, Uttar mithakhali, Mathbaria, Pirojpur, Mobile No. 01716550085</t>
  </si>
  <si>
    <t>msalamgirandsons2018@gmail.com</t>
  </si>
  <si>
    <t xml:space="preserve"> Maintenance of 20.80m Long Iron Bridge on Dhalir hat-Brojomohon HS Via Amanatgonj Bazar road at ch.00m. Road ID- 506694008 under Muladi Upazila Barishal District.</t>
  </si>
  <si>
    <t>M/S. S M Enterprise, Runshi, Bakergonj, Barishal, Mobile No. 01711268180</t>
  </si>
  <si>
    <t xml:space="preserve"> Manitenance of 13.00m Long Iron Bridge on Muladi R&amp;HD Nobabar hat-Padar HatM-K road at ch.6700m. Road ID- 506694014 under Muladi Upazila Barishal District.</t>
  </si>
  <si>
    <t>05/12/19</t>
  </si>
  <si>
    <t>M/S. Shad Enterprise, Bhabanipur,Uzirpur, Barishal, Mobile No. 01716550085</t>
  </si>
  <si>
    <t>Manitenance of 13.00m Long Iron Bridge on Muladi R&amp;HD Nobabar hat-Padar HatM-K road at ch.9900m. Road ID- 506694014 under Muladi Upazila Barishal District.</t>
  </si>
  <si>
    <t>03/12/2019</t>
  </si>
  <si>
    <t>10/04/2020</t>
  </si>
  <si>
    <t>M/S. Islam Enterprise, Varumari Narayanpur,Uzirpur, Barishal, Mobile No. 01781257877</t>
  </si>
  <si>
    <t>enterprise.i@yahoo.com</t>
  </si>
  <si>
    <t>Manitenance of 15.50m Long Iron Bridge on Montazpur Bazar - Madrasha hat - Chan Sikder hat - Muladi Border S road at ch.2380m. Road ID- 506694015 under Muladi Upazila Barishal District.</t>
  </si>
  <si>
    <t>28/11/19</t>
  </si>
  <si>
    <t>05/04/20</t>
  </si>
  <si>
    <t>M/S.A.K.M. Forhad Hossain, Gorastan Road Barishal Sadar Barishal, Mobile No. 01711-889133</t>
  </si>
  <si>
    <t>akmforhadhossain30@gmail.com</t>
  </si>
  <si>
    <t xml:space="preserve"> (a)Improvement of Hizla - Muladi RHD road ( Joybangla hut) - pattani bhanga Mohila madrasha. road (ch.00m-2000m) [ID No. 506365052](b) Construction of 02no 0.625mx0.90m culvert at ch.550m &amp; 810m on the same road.</t>
  </si>
  <si>
    <t>08/04/2021</t>
  </si>
  <si>
    <t>07/04/2022</t>
  </si>
  <si>
    <t>M/s. Khandoker Trading, UDCORA NOBOGARAM JHALAKATI SADER JHALAKATI, Mobile No. 01712-064464</t>
  </si>
  <si>
    <t xml:space="preserve"> (a)Improvement of Kalitala Bazar - Baiddo Bari - Chanpur End Border Via Jainal Abedin .road (ch.00m-1500m) [ID No. 506625377](b) Construction of 01no 0.625mx0.60m culvert at ch.1000m on the same road.</t>
  </si>
  <si>
    <t>12/04/2022</t>
  </si>
  <si>
    <t>Concrete Building Design &amp; Engineering Lab, Major M A Jalil Sharak, Battola, Bairhsal, Mobile No. 01748-856641</t>
  </si>
  <si>
    <t xml:space="preserve"> Improvement of Mongalhata Regd.P/S-Khalder Bari Bridge road (ch.00m-665m) [ID No. 506515104]</t>
  </si>
  <si>
    <t>12/04/2021</t>
  </si>
  <si>
    <t>04/04/2022</t>
  </si>
  <si>
    <t>M/S Khaleda Construction, Poschim Joynagor, Word no-01, Doulatkhan, Bhola, Mobile No. 1755-354383</t>
  </si>
  <si>
    <t>khaledaconstruction007@gmail.com</t>
  </si>
  <si>
    <t xml:space="preserve"> (a)Improvement of Boria Bazar-Gazirhat Via A. Kader Dafader House ( Start from Gazir Hat UZR – Maddho Vashan Char GPS – Monggolir Bari- Boroia Bazar) road (ch.00m-3000m) [ID No 506625163](b) Construction of 01no 0.625mx0.60m culvert at ch.1440m on the same road.(c) Construction of 01no 2.0mx2.0m culvert at ch.2600m on the same road.</t>
  </si>
  <si>
    <t>06/04/2021</t>
  </si>
  <si>
    <t>05/04/2022</t>
  </si>
  <si>
    <t>Brahmanbaria</t>
  </si>
  <si>
    <t>KAMAL ASSOCIATES ENGINEERS LTD.
H-80/1(2nd Floor), Bir Uttam Ziaur Rahman Road, Banani, Dhaka-2013</t>
  </si>
  <si>
    <t>Construction of 18.00m Long RCC Girder Bridge on Shambari Bridge-Raitala High School Road at Ch. 10m [Road ID: 412634007] [Kasba] [Brahmanbaria]</t>
  </si>
  <si>
    <t>17.05.20</t>
  </si>
  <si>
    <t>M/s. Hasan Enterprise
Zella Porishod Market, 31, T.A Road, Brahmanbaria-3400.</t>
  </si>
  <si>
    <t>Construction of 48.00m Long RCC Girder Bridge on Natun Kadamtoli Low cost bridge-Tatuakandi Road via primary School Road at Ch. 10m [Road ID: 412045098] [Bancharampur] [Brahmanbaria]</t>
  </si>
  <si>
    <t>06.06.21</t>
  </si>
  <si>
    <t>M/S Mamun Enterprise
Doshdona, Bancharampur, Brahmanbaria-3420, Bangladesh</t>
  </si>
  <si>
    <t>msmamunenterprise010@gmail.com</t>
  </si>
  <si>
    <t>Construction of 46.00m Long RCC Girder Bridge on Farazkandi-Kanainagar Road at Ch. 1010m [Road ID: 412044005] [Bancharampur] [Brahmanbaria]</t>
  </si>
  <si>
    <t>M/S MK Bilders
Sadar Road, Shibchar Bazar, Shibchar, Madaripur</t>
  </si>
  <si>
    <t>md.totak@yahoo.com</t>
  </si>
  <si>
    <t>Construction of 55.00m Long RCC Girder Bridge on Bancharampur Upazila Sadar - Morichakandi GC via Dariadaulat UP &amp; Kadamtali Road at Ch. 00m [Road ID: 412042003] [Bancharampur] [Brahmanbaria]</t>
  </si>
  <si>
    <t>M/s. Lokman Hossain
987, Choybaria, Gokornoghat, Brahmanbaria</t>
  </si>
  <si>
    <t>a) Improvement of Ibrahimpur (R&amp;H) Bashbazar - Etimkhana Road from Ch. 00-790m [Road ID: 412855150]; b) Improvement of Vitti bishara Uttarpara H/o Mongal Miah - Shahapur Goalpukuria Road from Ch. 1000-1910m [Road ID: 412854065] &amp; c) Improvement of Sacchu Member  House - Jalil Member House to Eidgah connecting Road from Ch. 00-870m [Road ID: 412855208]  [Salvage cost: Tk. 2,57,343.00] [Nabinagar] [Brahmanbaria]</t>
  </si>
  <si>
    <t>M/S. Mostafa Kamal
Niaz park, Kawtali, PO+PS+Dist-brahmanbaria-3400</t>
  </si>
  <si>
    <t>a) Improvement of Dhaka Sylhet NHW - Alinagar village Bachhumiah House Road from Ch. 00-1300m [Road ID: 412155094]; b) Improvement of Fatehpur-Islampur UP Road from Ch. 00-1296m [Road ID: 412154005] &amp; c) Improvement of Budhanti C&amp;B Road - Kena Road (Started from C&amp;B Road) from Ch. 2700-3134m [Road ID: 412154026]  [Salvage cost: Tk. 7,72,949.00] [Bijoynagar] [Brahmanbaria]</t>
  </si>
  <si>
    <t>a) Improvement of BGB Camp - Maheshpur via Pucca bari Road from Ch. 450-1315m [Road ID: 412155216]; b) Improvement of Ichapur Up - Alokpur More (Bellal Hossain Road from Ch. 2500-3400m [Road ID: 412155093]; c) Improvement of Paharpur, Fokka Munshi house  to Paharpur-Mirzapur Road  from Ch. 735-1325m [Road ID: 412155204]; d) Improvement of Sreepur bazar-Kashabpur Road from Ch. 00-315m &amp; 969-1150m [Road ID: 412154046] &amp; e) Improvement of Jalalpur Village Road (Start From Chandura-Bulla Road &amp; end  jalal Moulabi house) from Ch. 00-461m [Road ID: 412155197]  [Salvage cost: Tk. 47,752.00] [Bijoynagar] [Brahmanbaria]</t>
  </si>
  <si>
    <t>M/s. Maitry Builders
749, East Medda,
Brahmanbaria</t>
  </si>
  <si>
    <t>Construction of 35.00m Long PSC Girder Bridge on Baddapara-Kochni Road at Ch. 2000m [Road ID: 412944003] [Sarail] [Brahmanbaria]</t>
  </si>
  <si>
    <t>12.08.20</t>
  </si>
  <si>
    <t>a) Improvement of Symogram UP - Ratanpur Bazar Road from Ch. 2350-2659m &amp; 2789-3590m with 295m Protection works [Road ID: 412853006] &amp; b) Improvement of Kurighar bazar-Dhanasi Bazar Road via Natghar UP from Ch. 2200-2760m with 505m Protection works [Road ID: 412853007] [Salvage cost: Tk. 20,51,759.00] [Nabinagar] [Brahmanbaria]</t>
  </si>
  <si>
    <t>Improvement of Sutarmura BC Road - Daulatpur village Road from Ch. 00-1630m with 18m Culvert [Road ID: 412635233] [Kasba] [Brahmanbaria]</t>
  </si>
  <si>
    <t>Construction of 28.00m Long RCC Girder Bridge on Jinodpur R&amp;H - Shahapur GC road via Satmura UP &amp; Satmura bazar at Ch. 8590m &amp; Construction of 622m Approach road from Ch. 8100-8820m [Road ID: 412852005] [Nabinagar] [Brahmanbaria]</t>
  </si>
  <si>
    <t>M/S. Mostafa Kamal, M/S Janmabumi Nirmata &amp; Ohiduzzaman Chowdhury. (MNO) Jv.</t>
  </si>
  <si>
    <t>nazmul4016@yahoo.com</t>
  </si>
  <si>
    <t>Constructive of 315m long PSC Girder Bridge overTiras river on Nurpur GC Kalibari R&amp;H Simn-B.Baria road at ch.9600m (Road ID 4121322009) (Package No.: CIB-B.-Ba-W-01)</t>
  </si>
  <si>
    <t>11.11.22</t>
  </si>
  <si>
    <t>M/S Janmabumi Nirmata
house # 76, road no # 3, block-e, shahjalal uposhahar, sylhet</t>
  </si>
  <si>
    <t>asbsjnlr@gmail.com</t>
  </si>
  <si>
    <t>Ohiduzzaman Chowdhury
57, Shadipur R/A, Sylhet</t>
  </si>
  <si>
    <t>asbsozc@gmail.com</t>
  </si>
  <si>
    <t>MM Builders &amp; Engineers Ltd, M/s. Hasan Enterprise (JV)</t>
  </si>
  <si>
    <t>mmblhe.jv@gmail.com</t>
  </si>
  <si>
    <t>Constructive of 175m long PSC Girder Bridge over Baliajpur GC-Kalibari R&amp;H simna-B.Baria road at ch.1250m (Road ID 412132009) (Package No.: CIB-B-Ba-W-02)</t>
  </si>
  <si>
    <t>M. M. Builders &amp; Engineers Ltd</t>
  </si>
  <si>
    <t>Constructive of 308m long PSC Girder Bridge over Loishar khal river on Nurpur GC-Kalibari R&amp;H (Simna-B.Baria road ct ch.7700m (Road ID 412132009) (Package No.: CIB-B-Ba-W-03)</t>
  </si>
  <si>
    <t>11.10.18</t>
  </si>
  <si>
    <t>M/s. Hasan Enterprise-M/s. Mominul Hoque (JV)</t>
  </si>
  <si>
    <t>mominulhasan.jv@gmail.com</t>
  </si>
  <si>
    <t>Constructive of 150m long PSC Girder Bridge over Boalia Bell river on Panchabati R&amp;H road-Akhaura bazar (Heliday) road at ch: 6560m under Sadar Upazila, Road ID No. 412132006 (Package No.: CIB-B-Ba-W-04)</t>
  </si>
  <si>
    <t>Construction of 88.125m Long RCC &amp; Arch Girder Bridge including 120m RCC Viaduct (Both side) Bridge on Bongoj - Krishnanagor Road at Ch. 3+800km under  Akhaura Upazila District: Brahmanbaria [Road ID: 412025053] (Package No.: CIB-B.Ba-W-64)</t>
  </si>
  <si>
    <t>02.03.23</t>
  </si>
  <si>
    <t>M/s Nirman Builders &amp; M/S Sujon Traders (JV)</t>
  </si>
  <si>
    <t>mnbmst2020@gmail.com</t>
  </si>
  <si>
    <t>Construction of Two Storied Rural Market Building with 04 Storied Foundation in Baish Mouja Bazar [Nabinagar] [Brahmanbaria]</t>
  </si>
  <si>
    <t>M/s Nirman Builders
771,East Madda, Brahmanbaria</t>
  </si>
  <si>
    <t>nirmanbuilders886@gmail.com</t>
  </si>
  <si>
    <t>M/S Sujon Traders
Kawtoli,Brahmanbaria</t>
  </si>
  <si>
    <t xml:space="preserve"> sujon.trade@gmail.com</t>
  </si>
  <si>
    <t>LT-GE JV, Daudkandi, Cumilla</t>
  </si>
  <si>
    <t xml:space="preserve">  ltgejv2@gmail.com</t>
  </si>
  <si>
    <t>Construction of Two Storied Rural Market Building with 04 Storied Foundation in Mandovag Bazar [Kasba] [Brahmanbaria]</t>
  </si>
  <si>
    <t>M/s. Golden Enterprise
M/S. Golden Enterprise. Bakshimul, Burichong-3500, Comilla.</t>
  </si>
  <si>
    <t>msgoldena@gmail.com</t>
  </si>
  <si>
    <t>se-naima jvc, jail road, Brahmanbaria</t>
  </si>
  <si>
    <t>soheltoimoor@gmail.com</t>
  </si>
  <si>
    <t>Construction of Two Storied Rural Market Building with 04 Storied Foundation in Mojlishpur Bazar [Brahmanbaria-S]</t>
  </si>
  <si>
    <t>M/S Setu enterprise
1013,fullbaria,brahmanbaria</t>
  </si>
  <si>
    <t>setuenterprise9@gmail.com</t>
  </si>
  <si>
    <t>m/s. naima enterprise
fulbaria. brahmanbaria-3400</t>
  </si>
  <si>
    <t>naimaenterprise97@gmail.com</t>
  </si>
  <si>
    <t>MD. MOYENUDDIN (BASHI) LIMITED - M/S Zakir Enterprise (JV)
01786-362552</t>
  </si>
  <si>
    <t xml:space="preserve">  mubl.mze@gmail.com</t>
  </si>
  <si>
    <t>Improvement of Bancharmpur GC-Jibonganj GC via Sonarampur bazar road at ch.00-22403m under Bancharmpur Upazila (ID No.412042001)  (Total Cost of Salvage Materials Tk.39,35,822.00)</t>
  </si>
  <si>
    <t>25.11.19</t>
  </si>
  <si>
    <t>MD. MOYENUDDIN (BASHI) LIMITED
07, H.M.M ROAD, DORATANA, JESSORE-7400.</t>
  </si>
  <si>
    <t>M/S Zakir Enterprise
370/Kha, Zobeda Mansition, Jawtala, Adarsha Sadar, Comilla.</t>
  </si>
  <si>
    <t>M. M. Builders &amp; Engineers Ltd. - M/S Hasan Enterprise (JV) 01711-139473</t>
  </si>
  <si>
    <t xml:space="preserve">Improvement of Bitghar Hat to B.Baria R&amp;H road via Kurighar Hat road at ch.00-12250m under Nabinagar Upazila (ID No.412852006) (Total Cost of Salvage Materials Tk.27,77,489.00)
</t>
  </si>
  <si>
    <t>04.11.19</t>
  </si>
  <si>
    <t>01.05.21</t>
  </si>
  <si>
    <t>M. M. Builders &amp; Engineers Ltd.
  House No. - 127(6th Floor), Road - 10, Block - C, Niketon, Gulshan - 1, Dhaka - 1212</t>
  </si>
  <si>
    <t>M/s. Manjurul Alam Chy, M/s. Ananta Bikash Tripura-M/s. Maitry Builders (JV) 01777-373885</t>
  </si>
  <si>
    <t>manjurulanantamaitry@gmail.com</t>
  </si>
  <si>
    <t>(a) Improvement of Saydabad-Kasba-Nayonpur-Mondabagh road  at ch.00-18280m under Kasba Upazila (ID No.412632001)
 (b) Improvement of Chandura R&amp;H-Nurpur GC road at ch.00-10160m under Bijoynagar Upazila (ID No.412152001) 
(c) Improvement of Nurpur GC-Singerbeel Hat road at ch.00-7360m under Bijoynagar Upazila (ID No.412152001) (Salvage Materials Tk.69,78,015.00)</t>
  </si>
  <si>
    <t xml:space="preserve">  M/S. Manjurul Alam Chy.
88, CDA Avenue, Muradpur, Panchlaish, Chittagong-4203</t>
  </si>
  <si>
    <t>S. Ananta Bikash Tripura
Milonpur, Sadar Khagrachari, Khagrachari.</t>
  </si>
  <si>
    <t>M/s. Maitry Builders
749, East Medda, Brahmanbaria</t>
  </si>
  <si>
    <t>Minor maintenance of SupRB/Bbaria/Maint/19-20/W-58</t>
  </si>
  <si>
    <t>MGI-MCTI (JV) Sadar,Brahmanbaria.</t>
  </si>
  <si>
    <t>mgimctijv@gmail.com</t>
  </si>
  <si>
    <t>Construction of Two Storied Rural Market Building with 04 Storied Foundation in Sonarampur Bazar Bancharampur Brahmanbaria</t>
  </si>
  <si>
    <t>10.02.22</t>
  </si>
  <si>
    <t>M/s. Golden Enterprise</t>
  </si>
  <si>
    <t>MS. CITY TRADE INTERNATIONAL</t>
  </si>
  <si>
    <t>ms.citytradei@gmail.com</t>
  </si>
  <si>
    <t>M/S Loakman Hossen Chaybaria,Sadar,Brahmanbaria.</t>
  </si>
  <si>
    <t>Improvement of Mohollah Launch Ghat- Merakuta GC Road from Ch. 1180m-3310m with construction of 2.00m Culvert &amp; 1400m Protective works on same Road Road ID 412854047 Salvage Cost Tk. 251034.00 Nabinagar Brahmanbaria</t>
  </si>
  <si>
    <t>Construction of 42.00m Long RCC Girder Bridge on Panishwar Bazar -Durgapara Road at Ch. 1150m Road ID 412944037 Sarail Brahmanbaria</t>
  </si>
  <si>
    <t>13.02.21</t>
  </si>
  <si>
    <t>M/S RS Construction Meddha,Sadar Brahmanbaria.</t>
  </si>
  <si>
    <t>Periodic Maintenance of Mollabari Bazar (Badughor R &amp; H)-Merkota GC Road via Ramrail UP(Sadar portion) from Ch. 00m-2970m [Brahmanbaria-S] [Road ID: 412132011]</t>
  </si>
  <si>
    <t>M/S FH Enterprise Paikpara,Sadar,Brahmanbaria.</t>
  </si>
  <si>
    <t>msfhenterprise25@gmail.com</t>
  </si>
  <si>
    <t>idening of Mulagram UP Office (Chargas Bazar) - Moidagonj Bazar Road via Mulgram Bazar from Ch. 4000m-7340m [Kasba] [Road ID: 412633005] </t>
  </si>
  <si>
    <t>M/S S Rahman &amp; Co ShimrailKandi, Sadar,Brahmanbaria.</t>
  </si>
  <si>
    <t>s.rahman.co84@gmail.com</t>
  </si>
  <si>
    <t>Rehabilitation of Narayanpur-Hirapur Road from Ch. 00m-2159m [Road ID: 412024010] [Akhaura] [Brahmanbaria]</t>
  </si>
  <si>
    <t>18.06.21</t>
  </si>
  <si>
    <t>M/S CHAYAN CONSTRUCTION              335, Madda medda , Brahmanbaria Sadar , Brahmanbaria</t>
  </si>
  <si>
    <t>chayanconstruction900@gmail.com</t>
  </si>
  <si>
    <t>a) Re-Excavation of Kasba Upazila Parishad Pond; b) Construction of 01 Nos RCC Ghatla 17.90 x 5.00 x 6.60m at Kasba Upazila Parishad Pond &amp; c) Beautification works [Kasba] [Brahmanbaria] </t>
  </si>
  <si>
    <t xml:space="preserve">MM Builders                                                   Hazari market, Ramrail, Brahmanbaria. 
</t>
  </si>
  <si>
    <t>minhazuddinmamun@gmail.com</t>
  </si>
  <si>
    <t>1.a Re-Excavation of Mukundapur Rail Station Mosque Pond under Bijoynagar Upazila Dist Brahmanbaria.b Construction of 01 Nos RCC Ghatla 12.80 x 4.00 x 4.50m at Mukundapur Rail Station Mosque Pond. 2.a Re-Excavation of Abdullapur Mosque Pond under Bijoynagar Upazila Dist Brahmanbaria.b Construction of 02 Nos. RCC Ghatla 15.20 x 3.50 x 5.40m at Abdullapur Mosque Pond. 3.a Re-Excavation of Daudpur High School Pond-1 under Bijoynagar Upazila Dist Brahmanbaria.b Construction of 03 Nos RCC Ghatla 17.30 x 4.00 x 6.00m at Daudpur High School Pond-1. 4.a Re-Excavation of Daudpur High School Pond-2 under Bijoynagar Upazila Dist Brahmanbaria.b Construction of 01 Nos. RCC Ghatla 17.30 x 4.00 x 6.00m at Daudpur High School Pond-2</t>
  </si>
  <si>
    <t>M/S ATIK CONSTRUCTION              Jalsuka, Nabinagar</t>
  </si>
  <si>
    <t>atik.cons@gmail.com</t>
  </si>
  <si>
    <t>Maintenance of Machihatha UP (St. from Sadirbari Mur) - Chinair Bazar Rail Line Road (Abdur Rouf Choudhury Road) (Ch. 00-2270m &amp; 3400-3700m). [Road Id: 412133030] [Brahmanbaria-S] [Brahmanbaria]</t>
  </si>
  <si>
    <t>15.05.22</t>
  </si>
  <si>
    <t xml:space="preserve">M/S Annesha Enterprise                               265,Madrashah Road,Saudagar Para,Brahmanbaria 
</t>
  </si>
  <si>
    <t>msanneshaenterprise14@gmail.com</t>
  </si>
  <si>
    <t>(a) Improvement of Paharpur UP - Bijoynagar Upazila H/Q Road. (Ch. 3215-4808m). (b) Construction of 3Nos 0.625mx0.600m Culvert at Ch. 3215m, 3537m, 3855m &amp; 1No. 0.375mx0.450m Culvert at Ch. 3732m on the same road. &amp; (c) Construction of 1No. 1x2.50mx2.50m RCC Box Culvert at Ch. 3344m on the same road. [Road Id: 412153029] [Bijoynagar] [Brahmanbaria]</t>
  </si>
  <si>
    <t>M/s. Setu Fashion Shuhilpur, Brahmanbaria.</t>
  </si>
  <si>
    <t>ms.setu.fashion@gmail.com</t>
  </si>
  <si>
    <t>(a) Improvement of Sitaarumpur Bazar - H/O Jabbar Hazi Bari Road (Ch. 0.00-1000m), (b) Construction of 1No. 1 x 4.00m x 4.00m RCC Box Culvert at ch. 293m on the same road. &amp; (c) Construction of 1No. 0.600m x 0.900m Culvert at ch. 550m on the same road. [Nabinagar] [Brahmanbaria] </t>
  </si>
  <si>
    <t>M/S PANDA ENTERPRISE                HAZI K-B- MANSION KAWTALI, BRAHMANBARIA SADAR, BRAHMANBARIA</t>
  </si>
  <si>
    <t>mspandaenterprise@gmail.com</t>
  </si>
  <si>
    <t>(a) Improvement of Islampur - Lapang Road (Ch. 80-1200m) &amp; (b) Construction of 1No. 1 x 4.50m x 4.50m RCC Box Culvert at ch. 732m on the same road. [Road Id: 412855013] [Nabinagar] [Brahmanbaria] </t>
  </si>
  <si>
    <t>M/S Shanta Enterprise                             Nabinagar Bazar, Nabinagar, Brahmanbaria.</t>
  </si>
  <si>
    <t>shantaenterprise21@gmail.com</t>
  </si>
  <si>
    <t>(a) Improvement of Purbahati - Salpa Road (Ch. 00-1245m) &amp; (b) Construction of 1No. 0.600m x 0.600m RCC Box Culvert at ch. 360m on the same road. [Road Id: 412044018] [Bancharampur] [Brahmanbaria]</t>
  </si>
  <si>
    <t>M/S. Shafin Network                                      Holding #46/A, East Medda, Kusumbag, Brahmanbaria</t>
  </si>
  <si>
    <t>tufaeahmed@gmail.com</t>
  </si>
  <si>
    <t>(a) Improvement of Masimnagar West Para to Maddanagar Purba Para Road (Ch. 00-1017m). &amp; (b) Construction of 1No. 2 x 4.50m x 4.50m RCC Box Culvert at ch. 400m on the same road. [Road Id: 412044106] [Bancharampur] [Brahmanbaria] </t>
  </si>
  <si>
    <t>11087295.150 </t>
  </si>
  <si>
    <t>M/S. DHADA BUY ENTERPRISE                           KASBA NATUN BAZAR, KASBA, BRAHMANBARIA</t>
  </si>
  <si>
    <t>msdadabuyenterprise@gmail.com</t>
  </si>
  <si>
    <t>Improvement of Sheker Kandi Uttar para-Dakhin Para Road. (Ch. 00-1605m). [Road Id: 412044034] [Salvage cost : Tk. 24,69,224.00] [Bancharampur] [Brahmanbaria]</t>
  </si>
  <si>
    <t>06.04.22</t>
  </si>
  <si>
    <t xml:space="preserve">M/S Sun shine Traders   Ghatura,sadar,Brahmanbaria.           </t>
  </si>
  <si>
    <t>sunshinetraders258@gmail.com</t>
  </si>
  <si>
    <t>(a) Maintenance of Abdullapur village road (start from Abdullapur primary school) Road. (Ch. 0.00-1545m). &amp; (b) Construction of 4Nos 0.625m x 0.600m Culvert at ch. 480m, 960m, 1116m &amp; 1510m on the same road. [Road ID: 412025054] [Akhaura] [Brahmanbaria]</t>
  </si>
  <si>
    <t>M/S P.B.S Associate    Nemotabad,Kasba,Brahmanbaria.</t>
  </si>
  <si>
    <t>mspbsassocites777@gmail.com</t>
  </si>
  <si>
    <t>Rehabilitation of Hazee Karamath Ali Bhuyain Road from Ch. 00m - 526m Nabinagar Road ID 412855135</t>
  </si>
  <si>
    <t>M/S JB Builders   Sadar,Brahmanbaria</t>
  </si>
  <si>
    <t>jbbuilders.bk@gmail.com</t>
  </si>
  <si>
    <t>Maintenance of Noapara - Dharain Road. (Ch. 0.00-1022m) [Road ID: 412025049] [Akhaura] [Brahmanbaria]</t>
  </si>
  <si>
    <t>M/S Takdir Sanatary      Sadar,Brahmanbaria</t>
  </si>
  <si>
    <t>takder.sanatary@gmail.com</t>
  </si>
  <si>
    <t>(a) Maintenance of Tanmandal Bazar Road. (Ch. 0.00-1116m) &amp; (b) Construction of 1No. 0.625m x 0.600m Culvert at Ch. 393m on the same road. [Road ID: 412025131] [Akhaura] [Brahmanbaria]</t>
  </si>
  <si>
    <t>M/S Sanaj Enterprise    Shimrailkandi,Brahmanbaria</t>
  </si>
  <si>
    <t>sanajenterprise2020@gmail.com</t>
  </si>
  <si>
    <t>(a) Maintenance of Zikotia - Noapara Road. (Ch. 0.00-697m) &amp; (b) Construction of 1No. 0.625m x 0.600m Culvert at Ch. 112m on the same road [Road ID: 412025004] [Akhaura] [Brahmanbaria]</t>
  </si>
  <si>
    <t>M/S Noyan Engineers    Medda,Sadar,Brahmanbaria</t>
  </si>
  <si>
    <t>ms.nayanengineers@gmail.com</t>
  </si>
  <si>
    <t>Rehabilitation of Barail Bazar to Sadekpur UP Office Road from Ch. 00m - 1200m. [Nabinagar] [Road ID: 412853015]</t>
  </si>
  <si>
    <t>M/S Pir Mahmudur Rahman   Medda,Sadar,Barhmanbaria</t>
  </si>
  <si>
    <t>pirmahmudurrahman@gmail.com</t>
  </si>
  <si>
    <t>Rehabilitation of Barail bazar-Titas nadi - FRB Road from Ch. 00m - 1200m. [Nabinagar] [Road ID: 412854045]</t>
  </si>
  <si>
    <t>17.12.21</t>
  </si>
  <si>
    <t>M/S Anowarul Houqe   Sadekpur,Sadar,Brahmanbaria</t>
  </si>
  <si>
    <t>msanawarulhoque1980@gmail.com</t>
  </si>
  <si>
    <t>Widening of Kasba-Akhaura UZR - Gopinathpur Al Haz Shah Alom College road via h/o Shahid Bir Uttam Anwar Hossain Road from Ch. 00m-1040m. [Kasba] [Road ID: 412635209]</t>
  </si>
  <si>
    <t>Chattogram</t>
  </si>
  <si>
    <t>M/S. A Ali Chowdhury</t>
  </si>
  <si>
    <t>a.alichy@yahoo.com</t>
  </si>
  <si>
    <t>Const. of 30.0m Long RCC Girder Bridge on Azimpour-Alirhat Essentia GC Road; Upazila: Patiya, District: Chattogram</t>
  </si>
  <si>
    <t>M/s. Sazzad Traders</t>
  </si>
  <si>
    <t>Construction of Muktijuddho Memorial at Jamia Odudia Sunnia Fazil Madrasha at Hathazari Pourashava Under Hathazari Upazila, Chittagong District.</t>
  </si>
  <si>
    <t>M/s. Runu Traders</t>
  </si>
  <si>
    <t>runu1967@gmail.com</t>
  </si>
  <si>
    <t>Construction of Muktijuddho Memorial at Haladia Samar Under Raozan Upazila, Chittagong District.</t>
  </si>
  <si>
    <t>M/s. Bostami Enterprise</t>
  </si>
  <si>
    <t>jomirpervez295@gmail.com</t>
  </si>
  <si>
    <t>Construction of Muktijuddho Memorial at Shahid Muktijodha Musha beside Kagotia Madrasha Under Raozan Upazila, Chittagong District.</t>
  </si>
  <si>
    <t xml:space="preserve">M/s. Quashem Construction, 52 Katalgonj, Panchlish, Chittagong. </t>
  </si>
  <si>
    <t>Construction of 72m Long PSC Girder Bridge over Dolu Khal on Satkania-Damsha-Kanchona (Bokshirkhil) Road at Ch: 2400m; Upazila: Satkania, District: Chattogram. (Road ID 415824028) (Package No.-CIB-Chi-W-123) (Tender ID 110775)</t>
  </si>
  <si>
    <t>06.09.17</t>
  </si>
  <si>
    <t>04.10.18</t>
  </si>
  <si>
    <t>M/s. Selim &amp; Brothers, Baitush Sharaf Mosque Road, Arambag, Khagrachari</t>
  </si>
  <si>
    <t>Construction of Drain on Kumari Khal from Ch: 00-1324m at Gumanmordon Union; Upazila : Hathazari, District: Chittagong.</t>
  </si>
  <si>
    <t>Distaster Resilient Rural Infrastructure Development Work for Drain on Kumari Khal from Ch. 0.00-1324m Gumanmordan Union</t>
  </si>
  <si>
    <t>M/s. Quashem Construction, 52 Katalgonj, Panchlaish, Chittagong</t>
  </si>
  <si>
    <t>Construction of Two (2) Storied Rural Market Building (With 04 Storied Foundation) In Modon Hat,  under Hathazari Upazila, District: Chattogram.</t>
  </si>
  <si>
    <t>M/s. Nipa Enterprise</t>
  </si>
  <si>
    <t>Construction of 02 Two Storied Rural Market Building With 04 Storied Foundation in Dhamir Hat Under Rangunia Upazila District Chattogram.</t>
  </si>
  <si>
    <t>M/s. Dynamic Associates</t>
  </si>
  <si>
    <t>dynamicassociates67@gmail.com</t>
  </si>
  <si>
    <t>Construction of 02 Two Storied Rural Market Building (With 04 Storied Foundation) in Sarkar Hat Bazar Under Anowara Upazila District Chattogram.</t>
  </si>
  <si>
    <t>Construction of Two 2 Storied Rural Market Building With 04 Storied Foundation in Chambol Bazar Under Banshkhali Upazila Dist.-Chattogram</t>
  </si>
  <si>
    <t>M/s. Baizid Enterprise</t>
  </si>
  <si>
    <t>msbaizidenterprise@gmail.com</t>
  </si>
  <si>
    <t>Improvement of East Gujra Oyaje Mia (CH: 00-1000m) Road; Upazila: Raozan, District: Chattogram (ID No-415744064).</t>
  </si>
  <si>
    <t>DIRIP-2 PGCB</t>
  </si>
  <si>
    <t>02.10.19</t>
  </si>
  <si>
    <t>M/s. R A Enterprise</t>
  </si>
  <si>
    <t>msraenterprise2013@gmail.com</t>
  </si>
  <si>
    <t>Development of Samiter Hat Domkhali Eidgha Road by BC at Ch: 00-1050m; Upazila: Mirsharai, District: Chattogram (ID No-415534337)</t>
  </si>
  <si>
    <t>M/s. Mirsharai Enterprise</t>
  </si>
  <si>
    <t>mirsharaienterprise2@gmail.com</t>
  </si>
  <si>
    <t>Development of Kamar Ali (Sufia Road-Biswa Darbar Road) Road by BC at Ch: 00-800m; Upazila: Miresarai, District: Chattogram (ID No-415534349).</t>
  </si>
  <si>
    <t>M/s. M N Enterprise</t>
  </si>
  <si>
    <t>mnenterprise1994@gmail.com</t>
  </si>
  <si>
    <t>Development of Moulana Abdul Quiyum Road (Shekherkhil UP-Bisumia road) by BC at Ch: 1015-1750m; Upazila: Miresarai, District: Chattogram (ID No-415534327).</t>
  </si>
  <si>
    <t>07.07.20</t>
  </si>
  <si>
    <t>The New Trade Link</t>
  </si>
  <si>
    <t>newtradelinkfeni@gmail.com</t>
  </si>
  <si>
    <t>Construction of 20.00m Long RCC Girder Bridge on Moghadia UP-Bari Bundth R &amp; H Via Thakur Hat Mozumderhat &amp; Banglabazar (Abutorab-Hashemnagar-Char Sarat Road) at Ch: 4250m; Upazila: Mirsharai; District: Chittagong.</t>
  </si>
  <si>
    <t>Development of Takia Road (Upto Khal) Road by BC at CH: 00-590m; Upazila: Miresarai, District: Chattogram (ID No-415534127).</t>
  </si>
  <si>
    <t>18.09.20</t>
  </si>
  <si>
    <t>Development of Uttar Naharpur School (Zakir Hossain Road) Road by BC at Ch: 00-1145m; Upazila: Miresarai, District: Chattogram (Salvage Materials Cost Tk. 61289.00) (ID No-415534195).</t>
  </si>
  <si>
    <t>09.07.20</t>
  </si>
  <si>
    <t>Construction of 30m Long PC Girder Bridge on Habib Ahmed Chowdhury Road at Ch: 26900m; Upazila: Sitakunda, District: Chittagong (ID No-415862002).</t>
  </si>
  <si>
    <t xml:space="preserve">M/s. Amin International </t>
  </si>
  <si>
    <t>msamininternational@gmail.com</t>
  </si>
  <si>
    <t>Development of Barobkundo RHD-Sondwip Ferry Ghat Road (Mandari Tola-Sea Road) by BC &amp; RCC at Ch: 00-683m &amp; 687- 1294.5m; Upazila: Sitakunda, District: Chattogram.</t>
  </si>
  <si>
    <t>23.11.19</t>
  </si>
  <si>
    <t>M/s. Chowdhury Enterprise</t>
  </si>
  <si>
    <t>syfu.ctg@gmail.com</t>
  </si>
  <si>
    <t>Development of Barobkundo RHD-Sondwip Ferry Ghat Road Mandari Tola-Sea Road by RCC at Ch: 1294-2450; Upazila: Sitakunda, District: Chattogram.</t>
  </si>
  <si>
    <t>27.05.20</t>
  </si>
  <si>
    <t>M/s. Brothers &amp; Sons Enterprise</t>
  </si>
  <si>
    <t>brothersandsons1974@gmail.com</t>
  </si>
  <si>
    <t>Development of South Sonaisory Road by HBB at Ch: 472-733m; Upazila: Sitakunda, District: Chittagong (Salvage Materials Cost Tk. 225449.00) (ID No-415865141).</t>
  </si>
  <si>
    <t>M/s. Shafiq &amp; Brothers</t>
  </si>
  <si>
    <t>shafiqandbrothers3645@gmail.com</t>
  </si>
  <si>
    <t>Development of Niagazi Road by HBB at Ch: 660-800m; Upazila: Sitakunda, District: Chittagong (ID No-415865024).</t>
  </si>
  <si>
    <t>M/s. Globe Enterprise</t>
  </si>
  <si>
    <t xml:space="preserve">  globesandwip@gmail.com</t>
  </si>
  <si>
    <t>Development of RHD (Dip Bondhu Mostafizur Rahman GPS) to Bashbaria Ghat (Tukumonshi Road) by RCC at Ch: 1830-2475m; Upazila: Sandwip, District: Chattogram (ID No-415784053).</t>
  </si>
  <si>
    <t>M/s. Alif Enterprise</t>
  </si>
  <si>
    <t>msalifenterprise869@gmail.com</t>
  </si>
  <si>
    <t>Development of Mohammed Tokirhat GC-Samitirhat UP Office Road by BC at Ch: 3815-5100m; Upazila: Fatikchari, District: Chittagong.</t>
  </si>
  <si>
    <t>M/s. Shah Amanat Trading</t>
  </si>
  <si>
    <t>msshahamanattraders66@gmail.com</t>
  </si>
  <si>
    <t>Development of Nazirhat GC-Roshangiri UP Road (Moulana Syed Ahmed Rd) by BC at ch: 1870-3050m; Upazila: Fatikchari, District: Chittagong.</t>
  </si>
  <si>
    <t>10.07.19</t>
  </si>
  <si>
    <t>M/s. Goni Construction</t>
  </si>
  <si>
    <t>msgoniconstruction@gmail.com</t>
  </si>
  <si>
    <t>Development of Mannania Road by BC at Ch: 00-345m; Upazila: Fatikchari, District: Chattogram.</t>
  </si>
  <si>
    <t>27.02.20</t>
  </si>
  <si>
    <t>05.07.20</t>
  </si>
  <si>
    <t>M/s. Jahangir Alam Traders</t>
  </si>
  <si>
    <t>msjahangiralamtraders@gmail.com</t>
  </si>
  <si>
    <t>Development of Mohammed Takirhat GC-Abdullahpur UP HQ Road by BC at Ch: 370-870m; Upazila: Fatikchari, District: Chattogram (ID No-415333018).</t>
  </si>
  <si>
    <t>M/s. Ahmadia Traders</t>
  </si>
  <si>
    <t>ahamadiatraders2016@gmail.com</t>
  </si>
  <si>
    <t>Development of Gamaritola to Late Hajee Sultan Ahmed Road by HBB at Ch: 00-306m; Upazila: Fatikchari, District: Chattogram (ID No-415335363).</t>
  </si>
  <si>
    <t>M/s. Siddikia Construction</t>
  </si>
  <si>
    <t xml:space="preserve">  siddikiaconstruction@gmail.com</t>
  </si>
  <si>
    <t>Development of Mohammed Takirhat GC-Abdullahpur UP HQ Road by BC at Ch: 870-1870m; Upazila: Fatikchari, District: Chattogram (ID No-415333018).</t>
  </si>
  <si>
    <t>Development of Baktapur UP HQ to Dharmapur UP HQ Road by BC at Ch: 1260-2060; Upazila: Fatikchari, District: Chattogram (Salvage Materials Cost Tk. 1948563.00) (ID No-415333016).</t>
  </si>
  <si>
    <t>07.09.20</t>
  </si>
  <si>
    <t>Development of Al-Haz Rafiqul Anowar Road (Samitirhat) by HBB at Ch: 1650-2150m; Upazila: Fatikchari, District: Chattogram (ID No-415335087).</t>
  </si>
  <si>
    <t>M/s. T A Construction</t>
  </si>
  <si>
    <t xml:space="preserve">  ta.samrat@yahoo.com</t>
  </si>
  <si>
    <t>Development of Dharmapur Comitir Hat to Surut Ali Market Road via Abdus Samad Mistri Bari road by HBB at Ch: 00-1000m; Upazila: Fatikchari, District: Chattogram (ID No-415334068).</t>
  </si>
  <si>
    <t>M/s. Sukannya Enterprise</t>
  </si>
  <si>
    <t>sukannyaent@gmail.com</t>
  </si>
  <si>
    <t>Development of Sadeque Banu Road by HBB at Ch: 00-905m; Upazila: Fatikchari, District: Chattogram (Salvage Materials Cost Tk. 772967.00) (ID No-415334014).</t>
  </si>
  <si>
    <t>19.09.20</t>
  </si>
  <si>
    <t>M/s. M A S K Construction</t>
  </si>
  <si>
    <t xml:space="preserve">  msmohashinandbrothers@gmail.com</t>
  </si>
  <si>
    <t>Development of Golamor rahman Road to Saker Ali School-Damdama Kabarstan Road by HBB at Ch: 300-800m; Upazila: Fatikchari, District: Chattogram (ID No-415335361).</t>
  </si>
  <si>
    <t>M/s. Mohsin &amp; Brothers</t>
  </si>
  <si>
    <t>Development of Samitirhat-Family Planning Hospital Road by HBB at Ch: 00-1100m; Upazila: Fatikchari, District: Chattogram (ID No-415335095).</t>
  </si>
  <si>
    <t>Development of Bagicha Masjeed Road by HBB at Ch: 00-920m; Upazila: Fatikchari, District: Chattogram (ID No-415335093).</t>
  </si>
  <si>
    <t>M/s. Shuvo Sikder Enterprise</t>
  </si>
  <si>
    <t>msshuvosikder@gmail.com</t>
  </si>
  <si>
    <t>Development of Anandapur-Badurkhil Road by HBB at Ch: 3355-4000m; Upazila: Fatikchari, District: Chattogram (ID No-415335226).</t>
  </si>
  <si>
    <t>Development of Halda valley Tea Estate Road (St. Point Gahira-Heako Road) by BC at Ch: 00-2400m; Upazila: Fatikchari, District: Chattogram (Salvage Materials Cost Tk. 6607541.00) (ID No-415335156).</t>
  </si>
  <si>
    <t>M/s. Hossen &amp; Brothers</t>
  </si>
  <si>
    <t>mshossainandbrothers65@gmail.com</t>
  </si>
  <si>
    <t>Development of Mohammedpur Road by BC at Ch: 142-690m; Upazila: Hathazari, District: Chittagong (Salvage Materials Cost Tk. 520788.00) (ID No-415374086).</t>
  </si>
  <si>
    <t>04.10.17</t>
  </si>
  <si>
    <t>11.04.18</t>
  </si>
  <si>
    <t>M/s. N B Corporation</t>
  </si>
  <si>
    <t>zillurnb@gmail.com</t>
  </si>
  <si>
    <t>Development of Middle Madarsha Link Road (South Madrasha) by BC at Ch: 1880-2550m; Upazila: Hathazari, District: Chittagong.</t>
  </si>
  <si>
    <t>22.05.18</t>
  </si>
  <si>
    <t>29.09.18</t>
  </si>
  <si>
    <t>Development of Solaiman Chowdhury Road by HBB at Ch: 00-550m; Upazila: Hathazari, District: Chittagong.</t>
  </si>
  <si>
    <t>Development of Hajee Safar Ali (Mirjapur) Road by BC at Ch: 2220-2870m; Upazila: Hathazari, District: Chittagong.</t>
  </si>
  <si>
    <t>M/s. Alif Enterprise, Hatahazari</t>
  </si>
  <si>
    <t>alifenterprise462@gmail.com</t>
  </si>
  <si>
    <t>Development of Kazipara Road-Bongshal Road (Shil Pejewari Road) by BC at Ch: 00-1475m; Upazila: Hathazari, District: Chittagong.</t>
  </si>
  <si>
    <t>14.10.18</t>
  </si>
  <si>
    <t>21.02.19 20.05.20</t>
  </si>
  <si>
    <t>M/s. Nafi Traders</t>
  </si>
  <si>
    <t>msnafitraders@gmail.com</t>
  </si>
  <si>
    <t>Development of Rashik Acharjee Road by RCC at Ch: 32-466m; Upazila: Hathazari, District: Chittagong.</t>
  </si>
  <si>
    <t>22.11.18</t>
  </si>
  <si>
    <t>29.03.19 30.09.19</t>
  </si>
  <si>
    <t>Development of Fazu Meah (Dhalai) Road by BC at Ch: 00-610m; Upazila: Hathazari, District: Chattogram (ID No-415375330).</t>
  </si>
  <si>
    <t>M/s. Dowla Enterprise</t>
  </si>
  <si>
    <t>msdowlaenterprise@gmail.com</t>
  </si>
  <si>
    <t>Development of Hajee Safar Ali (Mirjapur) Road by BC at Ch: 2220-3000m; Upazila: Hathazari, District: Chattogram (Salvage Materials Cost Tk. 1434482.00) (ID No-415374059).</t>
  </si>
  <si>
    <t>M/s. Nawal Trading</t>
  </si>
  <si>
    <t>nazimnawal13@gmail.com</t>
  </si>
  <si>
    <t>Development of Hafez Bazlur Rahman (R&amp;H) near at Gowrisankar hat GC to Raozan Noapara Section-1 (R &amp; H) via Ragunondon Hat (Rawli Road-1) by BC at Ch: 4180-4880m; Upazila: Raozan, District: Chittagong.</t>
  </si>
  <si>
    <t>M/s. Mazda Enterprise</t>
  </si>
  <si>
    <t>msmazadaenterprise2018@gmail.com</t>
  </si>
  <si>
    <t>Development of Yar Mohammed Chowdhury Road by BC at Ch: 00-460m (ID No-415745094); Upazila: Raozan, District: Chittagong.</t>
  </si>
  <si>
    <t>M/s. F R Traders</t>
  </si>
  <si>
    <t>fr.tradersbd@yahoo.com</t>
  </si>
  <si>
    <t>Development of RHD Sistal-Sonargaon High School-Rafique Miar Farm (Sonargaon Road) Road by BC at Ch: 1140-1440m; Upazila: Rangunia, District: Chattogram.</t>
  </si>
  <si>
    <t>M/s. Well Enterprise</t>
  </si>
  <si>
    <t>helalctg124@gmail.com</t>
  </si>
  <si>
    <t>Development of Paschim Kharandwip Bura Mowlana Road by BC at Ch: 00-310m; Upazila: Boalkhali, District: Chittagong.</t>
  </si>
  <si>
    <t>28.02.17</t>
  </si>
  <si>
    <t>07.07.17</t>
  </si>
  <si>
    <t>M/s. Tawakkul Enterprise</t>
  </si>
  <si>
    <t>towakkulenterprise@gmail.com</t>
  </si>
  <si>
    <t>Development of Sreepur Muktizoddah Kamal Uddain Ahmed Road by BC at Ch: 00-360m; Upazila: Boalkhali, District: Chittagong.</t>
  </si>
  <si>
    <t>26.12.16</t>
  </si>
  <si>
    <t>02.06.17</t>
  </si>
  <si>
    <t>M/s. Abdul Salam</t>
  </si>
  <si>
    <t>salam.lged63@gmail.com</t>
  </si>
  <si>
    <t xml:space="preserve">Development of Pathan Para Road by BC at Ch: 00-935m; Upazila: Boalkhali, District: Chattogram </t>
  </si>
  <si>
    <t>13.02.20 30.10.20</t>
  </si>
  <si>
    <t>M/s. Monir  Ahmed</t>
  </si>
  <si>
    <t>Development of Bishamber Das Road by HBB at Ch: 00-113m; Upazila: Boalkhali, District: Chattogram (ID No-415125154).</t>
  </si>
  <si>
    <t>M/s. Jamal &amp; Brothers</t>
  </si>
  <si>
    <t>jamal_brothers77@yahoo.com</t>
  </si>
  <si>
    <t>Development of Alampur-Issarkhain-Uttar Samura Road by BC at ch: 1000-1550m; Upazila: Patiya, District: Chittagong.</t>
  </si>
  <si>
    <t>02.09.19</t>
  </si>
  <si>
    <t>09.01.20 02.02.20 10.05.20</t>
  </si>
  <si>
    <t>M/s. Mohammed Selim &amp; Brothers</t>
  </si>
  <si>
    <t>md.selimandbrothers@gmail.com</t>
  </si>
  <si>
    <t>Development of Old Cox's Bazar (Kalarpool UP Office-Fakirnirhat-Merin Academy) (from RHD#132) Road by BC at Ch: 9540m-9795m; Upazila: Patiya, District: Chittagong.</t>
  </si>
  <si>
    <t>03.04.17</t>
  </si>
  <si>
    <t>10.08.17</t>
  </si>
  <si>
    <t>Development of Shikal baha Char Hazari Road by BC at ch: 00m-500m; Upazila: Patiya, District: Chittagong.</t>
  </si>
  <si>
    <t>24.05.17</t>
  </si>
  <si>
    <t>30.09.17</t>
  </si>
  <si>
    <t>M/s. Kalam &amp; Brothers</t>
  </si>
  <si>
    <t>mskalamandbrothers@gmail.com</t>
  </si>
  <si>
    <t>Development of Jangalkhain Paschim Para Road by BC at Ch: 00-500m; Upazila: Patiya, District: Chittagong.</t>
  </si>
  <si>
    <t>M/s. Tahira Enterprise</t>
  </si>
  <si>
    <t>mstahiraenterprisectg@gmail.com</t>
  </si>
  <si>
    <t>Construction of 32.00m Long PC Girder Bridge on Shinghara Keya Ghat Road at Ch: 2600m; Upazila: Anowara, District: Chittagong.</t>
  </si>
  <si>
    <t>06.06.19</t>
  </si>
  <si>
    <t>M/s. Shah Ali Roza Steel Corporation, Karnafully, Chattagram</t>
  </si>
  <si>
    <t>alirozasteel@gmail.com</t>
  </si>
  <si>
    <t>Development of Chanamoti Bodho Mondir to Master Bari Road by BC at Ch: 00-255m; Upazila: Anowara, District: Chattogram(ID No-415045141).</t>
  </si>
  <si>
    <t>M/s. A Jaman Khan Enterprise</t>
  </si>
  <si>
    <t>azamankhanenterprise@gmail.com</t>
  </si>
  <si>
    <t>Development of Ram Krishna Ashram Road (Krishna Kumar Shucaru Proba Road) by BC at Ch: 785-1207m; Upazila: Anowara, District: Chattogram.</t>
  </si>
  <si>
    <t>Development of Sarif Mollah Road by BC at Ch: 00-1000m; Upazila: Anowara, District: Chattogram (Salvage Materials Cost Tk. 1323228.00) (ID No-415044051).</t>
  </si>
  <si>
    <t>M/s. Jashim &amp; Brothers</t>
  </si>
  <si>
    <t xml:space="preserve">  jashim.cont@gmail.com</t>
  </si>
  <si>
    <t>Development of West Bariaya Connecting Road by BC at Ch: 2000-2400m; Upazila: Anowara, District: Chattogram (Salvage Materials Cost Tk. 180665.00) (ID No-415045028).</t>
  </si>
  <si>
    <t>M/s. Janasheba Enterprise</t>
  </si>
  <si>
    <t xml:space="preserve">  janasheba@yahoo.com</t>
  </si>
  <si>
    <t>A. Development of Kalipur UP to Khankhanabad Bazar Gunagari-Khankhanabad Road by BC at Ch: 4950-5750m GCHDP-WD-UNR-CHT-BANS-19/02 (ID-415083001) B. Development of Shilkup Izzatia Road by HBB at Ch: 00-1120m GCHDP-WD-VZR-CHT-BANS-19/01(ID-415085141); Upazi</t>
  </si>
  <si>
    <t>M/s. Nasir Enterprise</t>
  </si>
  <si>
    <t>nasiruddinctg79@gmail.com</t>
  </si>
  <si>
    <t>Development of Pachim Alahabad Talukder Bari Road by BC at Ch: 00-510m; Upazila: Chandanaish, District: Chittagong.</t>
  </si>
  <si>
    <t>03.09.17 31.12.18</t>
  </si>
  <si>
    <t>M/s. ARM Engineers</t>
  </si>
  <si>
    <t>armengr1982@yahoo.com</t>
  </si>
  <si>
    <t>Development of Simirkul-Bolar Pahar Panjagonar Mukh Dhopachari RHD Connecting Road by HBB at Ch|: 220-680m; Upazila: Chandanaish, District: Chittagong (ID No-415183012).</t>
  </si>
  <si>
    <t>23.07.17</t>
  </si>
  <si>
    <t>M/s. Shah Amanat Traders</t>
  </si>
  <si>
    <t>Development of Hazrat Voikhaja Road (Joara) Road by BC at Ch| 00-686m; Upazila: Chandanaish, District: Chittagong.</t>
  </si>
  <si>
    <t>17.11.19 30.05.20</t>
  </si>
  <si>
    <t>M/s. Champion Enterprise</t>
  </si>
  <si>
    <t>championenterprise1984@gmail.com</t>
  </si>
  <si>
    <t>Development of Chandanaish Upazila-Karanibari Nayapara-Idherampur Road by BC at Ch: 00-811m; Upazila: Chandanaish, District: Chattogram.</t>
  </si>
  <si>
    <t>26.03.20 31.12.20</t>
  </si>
  <si>
    <t xml:space="preserve">M/s. Islam &amp; Sons </t>
  </si>
  <si>
    <t>islamandsons004@gmail.com</t>
  </si>
  <si>
    <t>Development of Fatha Nagor Mohabodhi Road (Joara) by BC at Ch: 00-500m; Upazila: Chandanaish, District: Chattogram.</t>
  </si>
  <si>
    <t>03.06.20 30.11.20</t>
  </si>
  <si>
    <t>M/s. Creation Construction</t>
  </si>
  <si>
    <t xml:space="preserve">  mscreationconstruction@gmail.com</t>
  </si>
  <si>
    <t>Development of Prop. Anowarul Azim Arif Road by HBB at Ch: 390-1140m; Upazila: Satkania, District: Chittagong.</t>
  </si>
  <si>
    <t>03.08.19</t>
  </si>
  <si>
    <t>M/s. Mahi Enterprise</t>
  </si>
  <si>
    <t>msmahienterprise33@gmail.com</t>
  </si>
  <si>
    <t>Development of Sadaha UP-Shamadiapukur Bazar Road by BC at Ch: 00-460m; Upazila: Satkania, District: Chittagong.</t>
  </si>
  <si>
    <t>10.04.19</t>
  </si>
  <si>
    <t>M/s. Hoque Construction</t>
  </si>
  <si>
    <t>nhoque1557@gmail.com</t>
  </si>
  <si>
    <t>Development of Dewan Hat GC-Tayari Hat GC (Lohagara) Satkania Portion by BC at ch: 3196-3697m; Upazila: Satkania, District: Chattogram.</t>
  </si>
  <si>
    <t>26.12.19</t>
  </si>
  <si>
    <t>M/s. M R Chowdhury Associates</t>
  </si>
  <si>
    <t>mrc.associates67@gmail.com</t>
  </si>
  <si>
    <t xml:space="preserve">Development of Sikdar Para-Maiz Para Road (Satkania UP) by BC at Ch: 00-1000m; Upazila: Satkania, District: Chattogram </t>
  </si>
  <si>
    <t>M/s. Rangamati Traders</t>
  </si>
  <si>
    <t>Construction of 30.00m Long PSC Girder Bridge on Hatiar Khal at Sonakania Up-Satkania UP Via North Rupkania-garanga Dulu Bridge at Ch: 1830m; Upazila: Satkania, District: Chattogram (ID No-415823022).</t>
  </si>
  <si>
    <t>M/s. Dot Enterprise</t>
  </si>
  <si>
    <t xml:space="preserve">  msdotenterprise@gmail.com</t>
  </si>
  <si>
    <t>Improvement of Tali Para Road by BC from Ch: 00-1075m; Upazila: Satkania, District: Chattogram (Salvage Materials Cost Tk. 1436501.00) (ID No-415824031).</t>
  </si>
  <si>
    <t>M/s. Arabi Enterprise</t>
  </si>
  <si>
    <t>arabienterprise.ctg@gmail.com</t>
  </si>
  <si>
    <t>Weedening and Periodic Maintenance of Haitkandi UP to Nayarhat Bazar Road via Kamar Ali Bazar Road at Ch: 3200-4350m; Upazila: Miresarai, District: Chattogram (ID No-415533004).</t>
  </si>
  <si>
    <t>03.11.20</t>
  </si>
  <si>
    <t>M/s. Gaus-E-Pak Banijjya Sangstha</t>
  </si>
  <si>
    <t>gausepak.ctg@gmail.com</t>
  </si>
  <si>
    <t>Maintenance of Hazrat Shah Ahmedullah Road by Dense Carpeting at Ch: 300-800m; Upazila: Fatikchari, District: Chittagong.</t>
  </si>
  <si>
    <t>10.01.20</t>
  </si>
  <si>
    <t>Maintenance of Nanupur UPC-Dowlat Munshir Hat Road Nanupur-Khiram Road by Dense Carpeting at Ch: 00-1500m; Upazila: Fatikchari, District: Chattogram (ID No-415333011).</t>
  </si>
  <si>
    <t>Maintenance of Isapur Foizia Bazar to Halda River Road via Moulana Dosh Mohammed Road at Ch: 00-1770m; Upazila: Hathazari, District: Chattogram (ID No-415373015).</t>
  </si>
  <si>
    <t>M/s. Fabiha Enterprise</t>
  </si>
  <si>
    <t>msfabihaenterprise@gmail.com</t>
  </si>
  <si>
    <t>Maintenance of Chittagong-Rangamati (R &amp; H) Road-Chikdair UP (Shaheb Bari Road) by Dense Carpeting at Ch: 00-2000m; Upazila: Raozan, District: Chittagong.</t>
  </si>
  <si>
    <t>29.11.17</t>
  </si>
  <si>
    <t>06.03.18</t>
  </si>
  <si>
    <t>M/s. Shohag Enterprise</t>
  </si>
  <si>
    <t>shohagenterprise1980@gmail.com</t>
  </si>
  <si>
    <t>Maintenance of South Nichintapur A Salam Road by BC at Ch: 00-835m; Upazila: Rangunia, District: Chattogram (ID No-415705010).</t>
  </si>
  <si>
    <t>16.09.20</t>
  </si>
  <si>
    <t>M/s. Niru Enterprise</t>
  </si>
  <si>
    <t>msniruenterprise@gmail.com</t>
  </si>
  <si>
    <t>Maintenance of Sub-Register Bari via Motherul Islam Chowdhury Bakhali Barua Para Road by Seal Coat at Ch: 550-1500m; Upazila: Patiya, District: Chittagong.</t>
  </si>
  <si>
    <t>21.08.17</t>
  </si>
  <si>
    <t>28.10.17</t>
  </si>
  <si>
    <t>M/s. Kalim Trading</t>
  </si>
  <si>
    <t>kalim.ano1973@gmail.com</t>
  </si>
  <si>
    <t>Maintenance of Haildhar UP Office-Hazirhat Road (Hasan Ali Munshi Road) by Dense Carpeting at Ch: 00-1553m; Upazila: Anowara, District: Chattogram.</t>
  </si>
  <si>
    <t>M/s. Kutub Uddin &amp; Brothers</t>
  </si>
  <si>
    <t>kutubuddinandbrothers@gmail.com</t>
  </si>
  <si>
    <t>Maintenance of Khaikhaine Chamudaria-Hazrat Sha Ali Reza Road (Morali Ghat Chamudaria Barkal Road) at Ch: 1050-2300m; Upazila: Anowara, District: Chattogram.</t>
  </si>
  <si>
    <t>05.05.20 26.12.20</t>
  </si>
  <si>
    <t>M/s. S K M International</t>
  </si>
  <si>
    <t>skm.international4@gmail.com</t>
  </si>
  <si>
    <t>Maintenance of Charati-Khoderhat-Moulavir Dokan-Bazalia-Bomang Hat-Noya hat Road by RCC at Ch: 21000-21715m; Upazila: Satkania, District: Chattogram (ID No-415822010).</t>
  </si>
  <si>
    <t>12.07.20</t>
  </si>
  <si>
    <t>M/s. Salam &amp; Brothers</t>
  </si>
  <si>
    <t>mssalamandbrothers19@gmail.com</t>
  </si>
  <si>
    <t>Development of Kadalpur Ashraf Ali Chowdhury Bazar/Growth Center; Upazila: Raozan, District: Chattogram.</t>
  </si>
  <si>
    <t>M/s. Nazrul Construction, Chakaria, Cox'sbazar</t>
  </si>
  <si>
    <t>Development of Kanuram Bazar/Growth Center; Upazila: Lohagara, District: Chittagong.</t>
  </si>
  <si>
    <t>28.03.18</t>
  </si>
  <si>
    <t>04.08.18</t>
  </si>
  <si>
    <t>M/s. Sayeman Enterprise</t>
  </si>
  <si>
    <t>mssayemanenterprise@gmail.com</t>
  </si>
  <si>
    <t>Development of Nazar Ali Bhuyan Road by BC at Ch: 0+500-2+000km; Upazila: Miresarai, District: Chittagong.</t>
  </si>
  <si>
    <t xml:space="preserve">30.05.18 </t>
  </si>
  <si>
    <t>06.04.19                    06.06.19                    06.03.20                    06.12.20</t>
  </si>
  <si>
    <t>Development of Hadi Fakirhat GC R &amp; H to Shaher Khali UP Road via Bhuiyar Hat by BC at Ch: 3+250-5170km; Upazila: Miresarai, District: Chittagong.</t>
  </si>
  <si>
    <t>201355</t>
  </si>
  <si>
    <t xml:space="preserve">13.06.19, 13.08.19, 30.05.20, 31.12.20 </t>
  </si>
  <si>
    <t>M/s. Junayet Enterprise</t>
  </si>
  <si>
    <t>junayetenterprise1@gmail.com</t>
  </si>
  <si>
    <t>b) Development of Mowlana Nazir Ahmed Road (Sattar Bhuyan Bazar-Habibullah Road) by BC at Ch: 00-930; Upazila: Miresarai, District: Chittagong.</t>
  </si>
  <si>
    <t>236028</t>
  </si>
  <si>
    <t>03.01.19</t>
  </si>
  <si>
    <t>10.11.19 10.01.20 25.04.20 30.12.20</t>
  </si>
  <si>
    <t>M/s. A S Chowdhury</t>
  </si>
  <si>
    <t>ms.aschy@gmail.com</t>
  </si>
  <si>
    <t xml:space="preserve"> b) Improvement of Ram Mainik Kar Road (Sarkar Taluk Road) by BC at Ch: 00-850m (Salvage Materials Cost Tk. 1039848.00); Upazila: Miresarai, District: Chittagong.</t>
  </si>
  <si>
    <t>250689</t>
  </si>
  <si>
    <t>Construction of 2vx4.00mx4.00m RCC Box Culvert on Barrayer Hat R &amp; H to Aburhat GC via Santirhat GC (Santirhat-Abur Hat GC Road) at ch: 10030m; Upazila: Mirsharai, District: Chattogram.</t>
  </si>
  <si>
    <t>279280</t>
  </si>
  <si>
    <t>16.01.20</t>
  </si>
  <si>
    <t>M/s. Akif Enterprise</t>
  </si>
  <si>
    <t>msakifenterprise2013@gmail.com</t>
  </si>
  <si>
    <t>Development of Jamal Dhakan R &amp; H to Rail Line Road (Shah Sundar Mia Road) by BC at Ch: 550-1730m; Upazila: Miresarai, District: Chattogram (ID No-415534017).</t>
  </si>
  <si>
    <t>328984</t>
  </si>
  <si>
    <t>05.09.19</t>
  </si>
  <si>
    <t>Development of Nazir Ahmed Road by BC at Ch: 1000-2450m; Upazila: Miresarai, District: Chattogram (ID No-415535048).</t>
  </si>
  <si>
    <t>356270</t>
  </si>
  <si>
    <t>M/s. Bithi Buildcom</t>
  </si>
  <si>
    <t>msbithibildcom2019@gmail.com</t>
  </si>
  <si>
    <t>Development of Habildar Baza R &amp; H to Amulia Ghat Bazar via Olinagar High School (Olinagar Border Road) by BC at Ch: 3978-5300m; Upazila: Miresarai, District: Chattogram (ID No-415532014).</t>
  </si>
  <si>
    <t>400502</t>
  </si>
  <si>
    <t>M/s. Adian Enterprise</t>
  </si>
  <si>
    <t>msadianenterprise@gmail.com</t>
  </si>
  <si>
    <t>Development of Murarypur R &amp; H to Janardanpur High School School Road (Murarypur-Janrdanpur High School Road) by BC at 1000-2000m; Upazila: Miresarai, District: Chattogram (ID No-415534019).</t>
  </si>
  <si>
    <t>400513</t>
  </si>
  <si>
    <t>M/s. A B Enterprise</t>
  </si>
  <si>
    <t>abenterprise456@gmail.com</t>
  </si>
  <si>
    <t>Development of Yousuf Ali Road (Bamonsundor Rd-Ashad Ali Kazi Road via Shadde Bazar) by BC at Ch: 2000-2420m; Upazila:, District: Chattogram (ID No-415534215).</t>
  </si>
  <si>
    <t>415076</t>
  </si>
  <si>
    <t>M/s. Mahbub &amp; Co.</t>
  </si>
  <si>
    <t>mahbubco1953@gmail.com</t>
  </si>
  <si>
    <t>Rehabilitation of Single Vent 5.00mx5.00m RCC Box Culvert on Mogadia UP to Thakurhat Bazar Road (Wasem Chowdhury Road) at Ch: 113m; Upazila: Miresarai, District: Chattogram (ID No-415534009).</t>
  </si>
  <si>
    <t>415066</t>
  </si>
  <si>
    <t>M/s. Taspiya Enterprise</t>
  </si>
  <si>
    <t>mstaspiaenterprise@gmail.com</t>
  </si>
  <si>
    <t>Development of Khurmawala Road (ram Mondol-Bhuyan Taluk Rd) by BC at Ch: 1000-1470m; Upazila: Miresarai, District: Chattogram (ID No-415534275).</t>
  </si>
  <si>
    <t>416239</t>
  </si>
  <si>
    <t>Development of Mogadia UP to Shadurhat Bazar Road via Dorgapara Abutorab-Shadurhat Road) by BC at Ch: 00-2850m; Upazila: Miresarai, District: Chattogram (Salvage Materials Cost Tk. 2459936.00) (ID No-415533012).</t>
  </si>
  <si>
    <t>405946</t>
  </si>
  <si>
    <t>Construction of 18.00m Long RCC Girder Bridge on Habildar Basa R &amp; H to Amulia Ghat Bazar via Olinagar High School (Oli Nagar Border Road) by BC at Ch: 1958m; Upazila: Miresarai, District: Chattogram (ID No-415532014).</t>
  </si>
  <si>
    <t>416243</t>
  </si>
  <si>
    <t>29.06.20</t>
  </si>
  <si>
    <t xml:space="preserve">M/s. Shimul Enterprise </t>
  </si>
  <si>
    <t>msshimulenterprise2018@gmail.com</t>
  </si>
  <si>
    <t>Development of Mogadia UP to Shadurhat Bazar Road via Dorgapara (Abutorab-Shadur Hat Road) by BC at Ch: 2850-3625m; Upazila: Miresarai, District: Chattogram (Salvage Materials Cost Tk. 331800.00) (ID No-415533012).</t>
  </si>
  <si>
    <t>483874</t>
  </si>
  <si>
    <t>07.10.20</t>
  </si>
  <si>
    <t>M/s Shajahan Construction</t>
  </si>
  <si>
    <t>ms.shajahan.construction@gmail.com</t>
  </si>
  <si>
    <t>Development of Bamonsundor-Darogarhat GC to Abur Hat GC Road via Julonpool Bazar (Bamonsundor-Baraikhalo-Julonpool-Abu Hat Road) by BC at Ch: 2480-4480m; Upazila: Miresarai, District: Chattogram (Salvage Materials Cost Tk. 858178.00) (ID No-415532016).</t>
  </si>
  <si>
    <t>437425</t>
  </si>
  <si>
    <t>M/s. Jewel Enterprise</t>
  </si>
  <si>
    <t xml:space="preserve">  msjewelelectronics@gmail.com</t>
  </si>
  <si>
    <t>Improvement of Bhatiary Sunsade Point RHD-Dhaka Chattogram Road RHD via BMA High School Road by BC at Ch: 00-1660m; Upazila: Sitakunda, District: Chattogram (ID No-415864181).</t>
  </si>
  <si>
    <t>405581</t>
  </si>
  <si>
    <t>19.05.20</t>
  </si>
  <si>
    <t>M/s. Three Star Enterprise</t>
  </si>
  <si>
    <t>aliliaket777@yahoo.com</t>
  </si>
  <si>
    <t>Development of Uttor Bohachattor Oli Ahammed (Raja Miah Chdry) Road by BC at Ch: 00-1000m; Upazila: Sitakunda, District: Chattogram (Salvage Materials Cost Tk. 310156.00) (ID No-415864148).</t>
  </si>
  <si>
    <t>430394</t>
  </si>
  <si>
    <t>M/s. A Ali Chowdhury</t>
  </si>
  <si>
    <t>Improvement of Palisher Hat GC to Embacment (Palisher road) by RCC at Ch: 1000-1435m; Upazila: Sandwip, District: Chittagong.</t>
  </si>
  <si>
    <t>12.12.18</t>
  </si>
  <si>
    <t xml:space="preserve"> Mohammed Eunus &amp; Brothers (Pvt.) Ltd.</t>
  </si>
  <si>
    <t>B) Improvement of Palashar Bazar GC to Sheber Hat GC (RHD) Road via Amtoli Bazar &amp; Janata Bazar Road (Kamala &amp; Dhopergopart Road) by RCC at Ch: 2900-3400m &amp; 4150-5150m; Upazila: Sandwip, District: Chattogram .</t>
  </si>
  <si>
    <t>20.11.20</t>
  </si>
  <si>
    <t>M/s. Sandwip Builders</t>
  </si>
  <si>
    <t>monirtahamina@gmail.com</t>
  </si>
  <si>
    <t>Development of Harishpur Union Parishad-Salam Bazar Road by RCC at Ch: 1650-2250m; Upazila: Sandwip, District: Chattogram (ID No-415783010).</t>
  </si>
  <si>
    <t>400471</t>
  </si>
  <si>
    <t>08.09.20</t>
  </si>
  <si>
    <t>M/s. Rafiqul Moula</t>
  </si>
  <si>
    <t xml:space="preserve">  rafiquesandwip@gmail.com</t>
  </si>
  <si>
    <t>Improvement of Kazirhat GC to Lalar Hat (RHD) Road via Barobil Nayahat Road by BC at Ch: 9+470-1+1470km; Upazila: Fatikchari, District: Chittagong.</t>
  </si>
  <si>
    <t>270247</t>
  </si>
  <si>
    <t>28.02.20 10.04.20 31.12.20</t>
  </si>
  <si>
    <t>M/s. Monir Ahmed</t>
  </si>
  <si>
    <t>Maintenance of Fatikchari Upazila HQ to Laksmichari Upazila HQ Road Via Kanchannagar Chamurhat Bazar at Ch: 4760-8800m; Upazila: Fatikchari, District: Chittagong.</t>
  </si>
  <si>
    <t>292659</t>
  </si>
  <si>
    <t>14.01.20 10.02.20 30.06.20</t>
  </si>
  <si>
    <t>Development of Narayanhat UPC to Heako GC Road via Maazan, Hasnabad &amp; Nischinta by BC at Ch: 00-4990m; Upazila: Fatikchari, District: Chattogram.</t>
  </si>
  <si>
    <t>305542</t>
  </si>
  <si>
    <t>M/s. J S Traders</t>
  </si>
  <si>
    <t>msjstradersbd@gmail.com</t>
  </si>
  <si>
    <t>Development of Sundarpur UPC to Azam Chowdhury Nayahat Bazar Road by BC at Ch: 00-1000m; Upazila: Fatikchari, District: Chattogram (Salvage Materials Cost Tk. 161468.00) (ID No-415333021).</t>
  </si>
  <si>
    <t>335836</t>
  </si>
  <si>
    <t>M/s. Saiful &amp; Brothers</t>
  </si>
  <si>
    <t>mssaifulandbrothers1983@gmail.com</t>
  </si>
  <si>
    <t>Development of Bagan Bazar UP-Natun Bazar Road by BC at Ch: 00-1000m; Upazila: Fatikchari, District: Chattogram (Salvage Materials Cost Tk. 1128788.00)</t>
  </si>
  <si>
    <t>373608</t>
  </si>
  <si>
    <t>M/s. N A Trading &amp; Co.</t>
  </si>
  <si>
    <t>amih7790@gmail.com</t>
  </si>
  <si>
    <t>Development of Bhuzpur Amtoli GPS Connecting Road by HBB at Ch: 00-1600m; Upazila: Fatikchari, District: Chattogram (ID No-415335523).</t>
  </si>
  <si>
    <t>400467</t>
  </si>
  <si>
    <t>5.09.20</t>
  </si>
  <si>
    <t>M/s Kazim Enterprise</t>
  </si>
  <si>
    <t>kazimenterprisectg@gmail.com</t>
  </si>
  <si>
    <t>Improvement of Baromasia Talukder GPS Connecting Road by HBB at Ch: 00-675m; Upazila: Fatikchari, District: Chattogram (EMIS No-99411080603).</t>
  </si>
  <si>
    <t>405572</t>
  </si>
  <si>
    <t>M/s. Orni &amp; Jarin Enterprise</t>
  </si>
  <si>
    <t>msojent@gmail.com</t>
  </si>
  <si>
    <t>Improvement of Baru Betua GPS (Barabetua-Sandip Para) Road by HBB at Ch: 00-1325m; Upazila: Fatikchari, District: Chattogram (ID No-415335279).</t>
  </si>
  <si>
    <t>415060</t>
  </si>
  <si>
    <t>28.09.20</t>
  </si>
  <si>
    <t>M/s. Rafiq Enterprise</t>
  </si>
  <si>
    <t>rafiqenterprise4353@gmail.com</t>
  </si>
  <si>
    <t>Improvement of Matin Nagar GPS (Chikonchara High School to natun Bazar Road via Motion Nagar GPS) Road by HBB at Ch: 00-2330m; Upazila: Fatikchari, District: Chattogram (ID No-415335394).</t>
  </si>
  <si>
    <t>415056</t>
  </si>
  <si>
    <t>M/s. Kazi Enterprise</t>
  </si>
  <si>
    <t>kazienterprise1979@gmail.com</t>
  </si>
  <si>
    <t>Improvement of Chela Uzan GPS (Dantmara-Natun Para) Road by HBB at Ch: 00-1500m; Upazila: Fatikchari, District: Chattogram (ID No-415335481).</t>
  </si>
  <si>
    <t>415057</t>
  </si>
  <si>
    <t>M/s. F R Collection</t>
  </si>
  <si>
    <t xml:space="preserve">  frcollection461@gmail.com</t>
  </si>
  <si>
    <t>Improvement of Dulaichari GPS (Heako-Dholiachari) Road by HBB at Ch: 500-2950m; Upazila: Fatikchari, District: Chattogram (ID No-415334083).</t>
  </si>
  <si>
    <t>415058</t>
  </si>
  <si>
    <t>Periodic Maintenance of Sundarpur Munshi Abdur Rashied Road by BC at Ch: 00-980m; Upazila: Fatikchari, District: Chattogram (ID No-415334066).</t>
  </si>
  <si>
    <t>430392</t>
  </si>
  <si>
    <t>07.11.20</t>
  </si>
  <si>
    <t>M/s. Sharnali Enterprise</t>
  </si>
  <si>
    <t>nurulakter5600@gmail.com</t>
  </si>
  <si>
    <t>Improvement of Chumur Hat Bazar at Kanchannagar UP; Upazila: Fatikchari, District: Chattogram.</t>
  </si>
  <si>
    <t>432476</t>
  </si>
  <si>
    <t>M/s. Sameer Traders</t>
  </si>
  <si>
    <t>samir.kader82@yahoo.com</t>
  </si>
  <si>
    <t>Improvement of Kanchan Nagar Ajgar Bari to Ali Chowdhury Bari Road by BC at Ch: 00-1000m; Upazila: Fatikchari, District: Chattogram (Salvage Materials Cost Tk. 741006.00) (ID No-415335461).</t>
  </si>
  <si>
    <t>436522</t>
  </si>
  <si>
    <t>M/s. Ras Trade System</t>
  </si>
  <si>
    <t>rastradesystem1973@gmail.com</t>
  </si>
  <si>
    <t>Development of Lelang UPC-Kanchan Nagar UPC Road by BC at Ch: 00-1862m; Upazila: Fatikchari, District: Chattogram (Salvage Materials Cost Tk. 4164104.00) (ID No-415334011).</t>
  </si>
  <si>
    <t>467241</t>
  </si>
  <si>
    <t>01.09.20</t>
  </si>
  <si>
    <t>M/s. Masum Builders</t>
  </si>
  <si>
    <t>masumuddin230@gmail.com</t>
  </si>
  <si>
    <t>Improvement of South Nichintapur Road by BC at Ch: 00-1330m; Upazila: Fatikchari, District: Chattogram (Salvage Materials Cost Tk. 992487.00) (ID No-415334020).</t>
  </si>
  <si>
    <t>476561</t>
  </si>
  <si>
    <t>M/s. Alam &amp; Company</t>
  </si>
  <si>
    <t>msalamandcompany423@gmail.com</t>
  </si>
  <si>
    <t>Development of Sejuar Khan Road by BC at CH: 780-2190m; Upazila: Fatikchari, District: Chattogram (ID No-415334073).</t>
  </si>
  <si>
    <t>477146</t>
  </si>
  <si>
    <t>M/s. Elias brothers</t>
  </si>
  <si>
    <t>Improvement of Samitirhat Azam bari Idris Road by BC at Ch: 00-1500m; Upazila: Fatikchari, District: Chattogram (Salvage Materials Cost Tk. 61093.00) (ID No-415334061).</t>
  </si>
  <si>
    <t>419172</t>
  </si>
  <si>
    <t>M/s. Akil Enterprise</t>
  </si>
  <si>
    <t>msakilenterprise77@gmail.com</t>
  </si>
  <si>
    <t>b) Improvement of Faiz Ahmed (D.C Connecting) Road (North Madarsha) Road by BC at Ch: 00-950m; Upazila: Hathazari, District: Chittagong.</t>
  </si>
  <si>
    <t>29.11.19</t>
  </si>
  <si>
    <t>M/s. Hossan &amp; Brothers</t>
  </si>
  <si>
    <t xml:space="preserve">  hossainctg28@gmail.com</t>
  </si>
  <si>
    <t>a) Maintenance of Faizur Rahman Road (Chikondondi) by BC at Ch: 00-770m; Upazila: Hathazari, District: Chittagong</t>
  </si>
  <si>
    <t>31.01.2020</t>
  </si>
  <si>
    <t>M/s. Ridwanul Hoque &amp; Brothers</t>
  </si>
  <si>
    <t>rohim.upm.cont@gmail.com</t>
  </si>
  <si>
    <t>Development of Dorduara Board School Road (Gorduara) by BC at Ch: 0+000-0+900km; Upazila: Hathazari, District: Chittagong.</t>
  </si>
  <si>
    <t xml:space="preserve">M/s. Moriom Enterprise </t>
  </si>
  <si>
    <t>moriomenterprise1965@gmail.com</t>
  </si>
  <si>
    <t>a) Maintenance of Hajee Safar Ali Road (Mirzapur) by BC at Ch: 545-2060m; Upazila: Hathazari, District: Chattogram.</t>
  </si>
  <si>
    <t>M/s. Absar &amp; Brothers</t>
  </si>
  <si>
    <t>absarandbro@gmail.com</t>
  </si>
  <si>
    <t>Maintenance of Abdul Aziz Road (Chipatoli) by BC at Ch: 00-270m; Upazila: Hathazari, District: Chattogram (ID No-415375283).</t>
  </si>
  <si>
    <t>400455</t>
  </si>
  <si>
    <t>M/s. Afnan Enterprise</t>
  </si>
  <si>
    <t xml:space="preserve">  inti.afnan@gmail.com</t>
  </si>
  <si>
    <t>Development of Charia Noa Hat to Chipatoli UP (Murad Road) (Mirzapur-Chipatoli) Road by BC at Ch: 3440-4440m; Upazila: Hathazari, District: Chattogram (Salvage Materials Cost Tk. 1209188.00) (ID No-415373010).</t>
  </si>
  <si>
    <t>400497</t>
  </si>
  <si>
    <t xml:space="preserve">M/s. B C H International </t>
  </si>
  <si>
    <t>bchinternational1985@gmail.com</t>
  </si>
  <si>
    <t>Improvement of Chand Gazi (Forhadabad) Road by BC at Ch: 00-910m; Upazila: Hathazari, District: Chattogram (Salvage Materials Cost Tk. 1109930.00) (ID No-415374033).</t>
  </si>
  <si>
    <t>400489</t>
  </si>
  <si>
    <t xml:space="preserve">Mohammed Eunus &amp; Brothers (Pvt.) Ltd. </t>
  </si>
  <si>
    <t xml:space="preserve">  mebl.bd@gmail.com</t>
  </si>
  <si>
    <t>Construction of 24.00m Long RCC Inverted Girder Bridge on Alawol Road at Ch: 2600m; Upazila: Hathazari, District: Chattogram (ID No-415374103).</t>
  </si>
  <si>
    <t>416236</t>
  </si>
  <si>
    <t>RN Yakub &amp; Brothers Private Limited</t>
  </si>
  <si>
    <t>Construction of 31.00m Long RCC girder Bridge on Kazir Khil AB Road (Chipatoli) at Ch: 780.00m; Upazila: Hathazari, District: Chattogram (ID No-415375041).</t>
  </si>
  <si>
    <t>416240</t>
  </si>
  <si>
    <t xml:space="preserve">M/s. Lucky Enterprise </t>
  </si>
  <si>
    <t xml:space="preserve">  nasirnasima@gmail.com</t>
  </si>
  <si>
    <t>Maintenance of Dhalai Gumanmordon (Dhalai) Road by BC at Ch: 00-2000m; Upazila: Hathazari, District: Chattogram (Salvage Materials Cost Tk. 222513.00) (ID No-415374107 &amp; 415375107).</t>
  </si>
  <si>
    <t>479143</t>
  </si>
  <si>
    <t>M/s. Emon Shah Enterprise</t>
  </si>
  <si>
    <t>emonshahenterprise@gmail.com</t>
  </si>
  <si>
    <t>Maintenance of Azimpara (Hathazari) Road b BC at Ch: 00-800m; Upazila: Hathazari, District: Chattogram (ID No-415375007).</t>
  </si>
  <si>
    <t>479146</t>
  </si>
  <si>
    <t>M/s. A S Trading</t>
  </si>
  <si>
    <t>astradingmahmud@gmail.com</t>
  </si>
  <si>
    <t>Maintenance of Dr. Sanaullah (S Madarsha) Road by BC at Ch: 00-810m; Upazila: Hathazari, District: Chattogram (Salvage Materials Cost Tk. 112896.00) (ID No-415374097).</t>
  </si>
  <si>
    <t>479144</t>
  </si>
  <si>
    <t>21.10.20</t>
  </si>
  <si>
    <t>Improvement of Shahid jafar Road (R &amp; H) Dabua Rubber Garden via Hingola Mucha Shah Mazar (Dabua Rubber Garden road) by BC at Ch: 00-1000m; Upazila: Raozan, District: Chittagong.</t>
  </si>
  <si>
    <t>24.10.19</t>
  </si>
  <si>
    <t xml:space="preserve">M/s. Kashem Enterprise </t>
  </si>
  <si>
    <t>mskashenenterprise@gmail.com</t>
  </si>
  <si>
    <t>A Development of Samsher Para Road Kadalpur by RCC at Ch 00-706m Salvage Materials Cost Tk. 557536.00 ID No-415745192 B Development of Kadalpur Feda Gazir Bari road-Nurali Munshi Road by RCC at Ch 00-700m Salvage Materials Cost Tk. 463381.00 ID No-415744135 Upazila Raozan District Chattogram.</t>
  </si>
  <si>
    <t>M/s. Benchmark Construction</t>
  </si>
  <si>
    <t>benchmarkconstruction1983@gmail.com</t>
  </si>
  <si>
    <t>Improvement of Shair Mohammed Road (Kadalpur) by BC at Ch: 00-468m; Upazila: Raozan, District: Chittagong.</t>
  </si>
  <si>
    <t>356996</t>
  </si>
  <si>
    <t>mstasfiaenterprisebd@gmail.com</t>
  </si>
  <si>
    <t>Development of Dost Mohammed Road (UZR) Akber Sha (UNR) Road at Gonir Ghat (Md. Amir Road) by BC at Ch: 2000-2500m; Upazila: Raozan, District: Chattogram (Salvage Materials Cost Tk. 546981.00) (ID No-415744007).</t>
  </si>
  <si>
    <t>342490</t>
  </si>
  <si>
    <t>M/s. K Alam Traders</t>
  </si>
  <si>
    <t xml:space="preserve">  kalamtraders8@gmail.com</t>
  </si>
  <si>
    <t>Development of Nowapara Paloan Para Nurani Madrasha Road by RCC at Ch: 00-725m; Upazila: Raozan, District: Chattogram.</t>
  </si>
  <si>
    <t>356267</t>
  </si>
  <si>
    <t>19.07.20 31.08.20 27.12.20</t>
  </si>
  <si>
    <t>Development of Bama Charan Road (East Guzra) by RCC at Ch: 00-1000m; Upazila: Raozan, District: Chattogram.</t>
  </si>
  <si>
    <t>356286</t>
  </si>
  <si>
    <t>05.09.20 15.10.20 30.12.20</t>
  </si>
  <si>
    <t>M/s. SABB Traders</t>
  </si>
  <si>
    <t>mssabbtraders759@gmail.com</t>
  </si>
  <si>
    <t>Improvement of Bagon Bhupesh Barua Bari Road by RCC at Ch: 00-951m; Upazila: Raozan, District: Chattogram (Salvage Materials Cost Tk. 1282432.00) (ID No-415745486).</t>
  </si>
  <si>
    <t>462144</t>
  </si>
  <si>
    <t>Dot Construction</t>
  </si>
  <si>
    <t>msdotconstruction@gmail.com</t>
  </si>
  <si>
    <t>Construction of 1x3.50x3.50m RCC Box Culvert at Ch: 118.00m on Kulal Para Road (Kadalpur UP); Upazila: Raozan, District: Chattogram (ID No-415745015).</t>
  </si>
  <si>
    <t>483871</t>
  </si>
  <si>
    <t>M/s. Al-Hakim Enterprise</t>
  </si>
  <si>
    <t xml:space="preserve">   msalhakim87@gmail.com</t>
  </si>
  <si>
    <t>Development of Rawali Road (UZR)-Oli Mia Hat LM Bara Takur Para Road) by RCC at Ch: 740-1409m; Upazila: Raozan, District: Chattogram (Salvage Materials Cost Tk. 674193.00) (ID No-415744001).</t>
  </si>
  <si>
    <t>485768</t>
  </si>
  <si>
    <t>M/s. Suchana Enterprise</t>
  </si>
  <si>
    <t>Development of Chattogram-Kaptai (R &amp; H) Road-Zia Bazar (LM) via Modon Jungle) Madunaghat Road (Modon Jungle) by RCC at Ch: 560-1226m; Upazila: Raozan, District: Chattogram (Salvage Materials Cost Tk. 733724.00) (ID No-415744066).</t>
  </si>
  <si>
    <t>485770</t>
  </si>
  <si>
    <t>M/s. B N Enterprise</t>
  </si>
  <si>
    <t>Development of Vot Pukuria Hazrat Nojir Ahmed Shah Road-Shahid Jafar Road by HBB at Ch: 732-1652m; Upazila: Raozan, District: Chattogram (ID No-415744151).</t>
  </si>
  <si>
    <t>485771</t>
  </si>
  <si>
    <t>Dolly Construction Ltd</t>
  </si>
  <si>
    <t>Development of Dovashi Bazar GC-Nischintapur-RHD Moglaerhat (from RHD # 130) at Ch: 4+054-6+389km; Upazila: Rangunia, District: Chittagong.</t>
  </si>
  <si>
    <t>08.10.18</t>
  </si>
  <si>
    <t>M/s. Al -Amin Trading</t>
  </si>
  <si>
    <t xml:space="preserve">  mdshekandar@gmail.com</t>
  </si>
  <si>
    <t xml:space="preserve">Periodic Maintenance of RHD Brammon Ghat-Darikope High School-Chipchari Pekua Fruits Farm (Darikope Road) at ch: 0-2870m; Upazila: Rangunia, District: Chittagong </t>
  </si>
  <si>
    <t>30.01.19</t>
  </si>
  <si>
    <t>18.07.19</t>
  </si>
  <si>
    <t>mscreationconstruction@gmail.com</t>
  </si>
  <si>
    <t>Maintenance of RHD Shishutol-Ranirhat GC Road by BC at Ch: 00-3200m; Upazila: Rangunia, District: Chittagong (ID No-415702006).</t>
  </si>
  <si>
    <t>308802</t>
  </si>
  <si>
    <t>16.09.19</t>
  </si>
  <si>
    <t>07.02.20 05.03.20 31.12.20</t>
  </si>
  <si>
    <t>M/s. Saleha Construction</t>
  </si>
  <si>
    <t xml:space="preserve">  mofarukran@gmail.com</t>
  </si>
  <si>
    <t>Construction of 20m Long RCC Girder Bridge (Clear Traffic Width 5.50m) over Gochara Katakhali Khal on Pomra GPS-Kaidiazam Market (Bacha Shah Road) at Ch: 750m; Upazila: Rangunia, District: Chattogram.</t>
  </si>
  <si>
    <t>312556</t>
  </si>
  <si>
    <t>24.07.20</t>
  </si>
  <si>
    <t>Development of Parastani Bile Road (Shilak Nazir Ahamed Road-Goas Tali Para) by HBB at Ch: 00-1000m; Upazila: Rangunia, District: Chattogram.</t>
  </si>
  <si>
    <t>356259</t>
  </si>
  <si>
    <t>24.07.20 30.08.20 10.12.20</t>
  </si>
  <si>
    <t>Periodic Maintenance of Swanirvar Rangunia UP-TC Hat-Hosnabad UP (Ram Mohan Sikder Road) Road by BC at Ch: 00-1514m; Upazila: Rangunia, District: Chattogram (ID No-415703007).</t>
  </si>
  <si>
    <t>432475</t>
  </si>
  <si>
    <t>Periodic Maintenance of Dovashi Bazar GC-Kodala UP-Shilok UP-Sarafvata UP-RHD-Godwon (Hazee Sayeed Ali Road) Road by BC at Ch: 00-3635m; Upazila: Rangunia, District: Chattogram (Salvage Materials Cost Tk. 157315.00) (ID No-415702004).</t>
  </si>
  <si>
    <t>419116</t>
  </si>
  <si>
    <t>M/s. S E Enterprise</t>
  </si>
  <si>
    <t>seenterprisectg77@gmail.com</t>
  </si>
  <si>
    <t>Development of Godown Bridge-Kalurghat Road (Muktijoddah Ali Akbor Road) by RCC at Ch: 00-560m; Upazila: Rangunia, District: Chattogram (Salvage Materials Cost Tk. 136945.00) (ID No-415705592).</t>
  </si>
  <si>
    <t>477150</t>
  </si>
  <si>
    <t>Improvement of Padua Rajar Hat-Kamalachari GPS-RHD Bridge Ghat (Khurushia Abdul Hamid road) Road by BC at Ch: 00-4000m; Upazila: Rangunia, District: Chattogram (Salvage Materials Cost Tk. 5204753.00) (ID No-415704013).</t>
  </si>
  <si>
    <t>445479</t>
  </si>
  <si>
    <t>Mohammad Eunus &amp; Brothers (Pvt) Ltd</t>
  </si>
  <si>
    <t>Periodic Maintenance of R&amp;H Ghatcheek-Rajarhar GC-Ranirhat GV (Parua DC Road) by BC at Ch: 7000-14130m; Upazila: Rangunia, District: Chattogram (Salvage Materials Cost Tk. 83672.00) (ID No-415702007).</t>
  </si>
  <si>
    <t>445478</t>
  </si>
  <si>
    <t>08.06.21</t>
  </si>
  <si>
    <t>M/s. Forak Ahmed</t>
  </si>
  <si>
    <t>forakctg73@gmail.com</t>
  </si>
  <si>
    <t>Development of Shaheed Younus Road by BC at ch: 1645-3000m; Upazila: Boalkhali, District: Chattogram</t>
  </si>
  <si>
    <t>M/s.Soliman Store</t>
  </si>
  <si>
    <t>soliman.lged67@gmail.com</t>
  </si>
  <si>
    <t>Development of Miapara-Nazir Dhighir Par Road (Fazal Fakir Road) by BC at Ch: 00-1275m; Upazila: Boalkhali, District: Chattogram.</t>
  </si>
  <si>
    <t>356260</t>
  </si>
  <si>
    <t>14.11.19</t>
  </si>
  <si>
    <t>21.07.20 06.09.20</t>
  </si>
  <si>
    <t>M/s. Soliman Store</t>
  </si>
  <si>
    <t>Development of Master Abul Kalam Azad Road by BC at Ch: 00-1200m; Upazila: Boalkhali, District: Chattogram (Salvage Materials Cost Tk. 2030481.00) (ID No-415124067).</t>
  </si>
  <si>
    <t>356262</t>
  </si>
  <si>
    <t>18.08.20 03.10.20</t>
  </si>
  <si>
    <t>M/s. A S Enterprise</t>
  </si>
  <si>
    <t>msasenterprise1968@gmail.com</t>
  </si>
  <si>
    <t>Development of Akubdondi Syed Abdur Nur Road by BC at Ch: 00-960m; Upazila: Boalkhali, District: Chattogram.</t>
  </si>
  <si>
    <t>363446</t>
  </si>
  <si>
    <t>22.07.20 03.09.20</t>
  </si>
  <si>
    <t>M/s. Jemu Enterprise</t>
  </si>
  <si>
    <t>jemu.ent@gmail.com</t>
  </si>
  <si>
    <t>Development of Fakirhat Bazar; Upazila: Boalkhali, District: Chattogram</t>
  </si>
  <si>
    <t>373609</t>
  </si>
  <si>
    <t>21.08.20              04.10.20</t>
  </si>
  <si>
    <t>Development of Munshi Bari Road by BC at Ch: 113-1015m; Upazila: Boalkhali, District: Chattogram (Salvage Materials Cost Tk. 1526899.00) (ID No-415124008).</t>
  </si>
  <si>
    <t>373607</t>
  </si>
  <si>
    <t>23.08.20           04.10.20</t>
  </si>
  <si>
    <t xml:space="preserve">M/s. Yakub &amp; Brothers </t>
  </si>
  <si>
    <t>Development of Fultol-Kanungopara (R &amp; H) Road (Oli Bekari)-Lalarhat GV Road by BC at Ch: 600-3261m; Upazila: Boalkhali, District: Chattogram (ID No-415122007).</t>
  </si>
  <si>
    <t>349343</t>
  </si>
  <si>
    <t>M/s. Abrar Trading</t>
  </si>
  <si>
    <t>abrar.lged@gmail.com</t>
  </si>
  <si>
    <t>Development of Shakpura High School Road by BC at Ch: 00-860m; Upazila: Boalkhali, District: Chattogram (Salvage Materials Cost Tk. 191056.00) (ID No-415125046).</t>
  </si>
  <si>
    <t>415061</t>
  </si>
  <si>
    <t>M/s. Dipu Kanti Paul</t>
  </si>
  <si>
    <t>dipu15lohagara@gmail.com</t>
  </si>
  <si>
    <t>Development of Asadia Govt. Primary School Road by HBB (Ahalla Asadia GPS School Connecting Road) at Ch: 00-1000m; Upazila: Boalkhali, District: Chattogram (Salvage Materials Cost Tk. 340603.00) (ID No-415125161).</t>
  </si>
  <si>
    <t>436494</t>
  </si>
  <si>
    <t>Development of Ahalla Darbar Sharif (R&amp;H-Santir Hat Beyai Bazar (Champa Narayan Road) Road by BC (Ahalla Utter Vurshie School Connecting Road) at Ch: 1685-2125m); Upazila: Boalkhali, District: Chattogram (Salvage Materials Cost Tk. 97441.00) (ID No-415124</t>
  </si>
  <si>
    <t>455147</t>
  </si>
  <si>
    <t>The Paramount International</t>
  </si>
  <si>
    <t>iftaquar1243@gmail.com</t>
  </si>
  <si>
    <t>Improvement of Kanchanabad UP (Chandanaish Upazila)-Shovondondi UP-Muralihat Road (Patiya Part) by BC at Ch: 6500-7500m; Upazila: Patiya, District: Chattogram.</t>
  </si>
  <si>
    <t>284020</t>
  </si>
  <si>
    <t>11.11.19             25.06.20</t>
  </si>
  <si>
    <t>M/s. Abdus Sabur</t>
  </si>
  <si>
    <t>msabdussabur@gmail.com</t>
  </si>
  <si>
    <t>Development of Shilaigora R &amp; H-Sayed Kuchiya Barkal PAB Road by BC at Ch: 830-1745m; Upazila: Anowara, District: Chattogram (Salvage Materials Cost Tk. 1113785.00) (ID No-415044009).</t>
  </si>
  <si>
    <t>405588</t>
  </si>
  <si>
    <t>Improvement of Guzara-Tesury Road by BC at Ch: 0+000-1+215km; Upazila: Anowara, District: Chittagong.</t>
  </si>
  <si>
    <t>215313</t>
  </si>
  <si>
    <t>14.11.18</t>
  </si>
  <si>
    <t>21.06.19                     30.04.20</t>
  </si>
  <si>
    <t>M/s. Saired Enterprise</t>
  </si>
  <si>
    <t>saired1965@gmail.com</t>
  </si>
  <si>
    <t>Development of Anwara Joikali GC-Barakhain UP Office Road by BC at Ch: 2160-3120m; Upazila: Anowara, District: Chattogram.</t>
  </si>
  <si>
    <t>289671</t>
  </si>
  <si>
    <t>21.03.20                      30.11.20</t>
  </si>
  <si>
    <t>c) Maintenance of Ayer Mongol R &amp; H-Anner Ali Shikder Hat Road By BC at Ch: 00-727m; Upazila: Anowara, District: Chattogram.</t>
  </si>
  <si>
    <t>M/s. Alim &amp; Brothers</t>
  </si>
  <si>
    <t>abdulalimctg1957@gmail.com</t>
  </si>
  <si>
    <t>Development of Rustom Hat Kanu Mazir Bazar-Burumchara UP Office via (Burumchara Hazari Road) Road by BC at Ch: 5220-5930m; Upazila: Anowara, District: Chattogram.</t>
  </si>
  <si>
    <t>23.06.20          03.08.20                   24.01.21</t>
  </si>
  <si>
    <t xml:space="preserve">M/s. Shah Jabbaria Construction &amp; Co. </t>
  </si>
  <si>
    <t>Development of Moina Gazi Road by BC at Ch: 00-1890m; Upazila: Anowara, District: Chattogram (Salvage Materials Cost Tk. 1801204.00) (ID No-415044001).</t>
  </si>
  <si>
    <t>400443</t>
  </si>
  <si>
    <t>Development of Guzara Bazar-Haildhor UPC Road by BC at Ch: 2035-2700m; Upazila: Anowara, District: Chattogram (Salvage Materials Cost Tk. 1207833.00) (ID No-415053014).</t>
  </si>
  <si>
    <t>415048</t>
  </si>
  <si>
    <t>04.12.20</t>
  </si>
  <si>
    <t>M/s. Alfi Enterprise</t>
  </si>
  <si>
    <t>alfienterprise1983@gmail.com</t>
  </si>
  <si>
    <t>Development of West Raypor Government Primary School Connecting Road by HBB at Ch: 00-1000m; Upazila: Anowara, District: Chattogram (EMIS No-9941101801).</t>
  </si>
  <si>
    <t>430389</t>
  </si>
  <si>
    <t>msdotenterprise@gmail.com</t>
  </si>
  <si>
    <t>Development of Cenamoti Governement Primary School Connecting road by HBB at Ch: 00-930m; Upazila: Anowara, District: Chattogram (Salvage Materials Cost Tk. 157423.00) (EMIS No-99411069001).</t>
  </si>
  <si>
    <t>430391</t>
  </si>
  <si>
    <t>08.12.20</t>
  </si>
  <si>
    <t>Development of Anowara R &amp; H-Barakhain UP Office Road via Badamtoki Bazar Road by BC at Ch: 1710-3490m; Upazila: Anowara, District: Chattogram (Salvage Materials Cost Tk. 2472846.00) (ID No-415043007).</t>
  </si>
  <si>
    <t>415046</t>
  </si>
  <si>
    <t xml:space="preserve">  messrsmaskconstruction@gmail.com</t>
  </si>
  <si>
    <t>Development of Banker Nurul Islam Chy Road (Ali Muddin Dovash GPS Connecting Road) by HBB at Ch: 00-233m; Upazila: Anowara, District: Chattogram (Salvage Materials Cost Tk. 19527.00) (EMIS Code-99411011801).</t>
  </si>
  <si>
    <t>436549</t>
  </si>
  <si>
    <t>16.12.20</t>
  </si>
  <si>
    <t>M/s. H M Foundation</t>
  </si>
  <si>
    <t>h.m.foundation06@gmail.com</t>
  </si>
  <si>
    <t>Development of Poroikora Churushila GPS Connecting Road by HBB at CH: 00-140m; Upazila: Anowara, District: Chattogram (Salvage Materials Cost Tk. 19527.00) (EMIS Code-91411060912).</t>
  </si>
  <si>
    <t>436554</t>
  </si>
  <si>
    <t>M/s. Bakkar &amp; Brothers</t>
  </si>
  <si>
    <t xml:space="preserve">  bakkorandbrothers@gmail.com</t>
  </si>
  <si>
    <t>Development of South Sholkata S J Nijam High School Road by BC at Ch: 00-655m; Upazila: Anowara, District: Chattogram (ID No-415044039).</t>
  </si>
  <si>
    <t>447329</t>
  </si>
  <si>
    <t>Development of Shilalia Road (Barkal Bridge-Tisori Silalia Manurkhain Bazar Road) by BC at Ch: 1000-1825m; Upazila: Anowara, District: Chattogram (Salvage Materials Cost Tk. 629311.00) (ID No-415045048).</t>
  </si>
  <si>
    <t>447316</t>
  </si>
  <si>
    <t>M/s. Shah Darbeshia Automobiles</t>
  </si>
  <si>
    <t xml:space="preserve">  shahdarbeshia1985@gmail.com</t>
  </si>
  <si>
    <t>Development of Shilalia Jhiori Fultoli R &amp; H-Surat Bibi (Jan Ali Chowdhury Road) by BC at Ch: 2500-2970m; Upazila: Anowara, District: Chattogram (Salvage Materials Cost Tk. 107704.00) (ID No-415044012).</t>
  </si>
  <si>
    <t>447318</t>
  </si>
  <si>
    <t>08.05.21</t>
  </si>
  <si>
    <t>M/s. Maharaj Enterprise</t>
  </si>
  <si>
    <t>msmaharajent@gmail.com</t>
  </si>
  <si>
    <t>Construction of Bazar Sheed at Wahed Ali Bazar; Upazila: Anowara, District: Chattogram.</t>
  </si>
  <si>
    <t>467244</t>
  </si>
  <si>
    <t>M/s. Maa Enterprise</t>
  </si>
  <si>
    <t>abdullahalm452@gmail.com</t>
  </si>
  <si>
    <t>Development of East Gohira Government Primary Schoo; Connecting Road by HBB at CH: 00-230m; Upazila: Anowara, District: Chattogram (EMIS Code-99411011201).</t>
  </si>
  <si>
    <t>447311</t>
  </si>
  <si>
    <t>M/s. H K C Enterprise</t>
  </si>
  <si>
    <t>Development of Bairage Pilot Road (Mohammedpur Government Primary School Connecting Road) by HBB at Ch: 00-665m; Upazila: Anowara, District: Chattogram (Salvage Materials Cost Tk. 160189.00) (EMIS Code-91411060108).</t>
  </si>
  <si>
    <t>447314</t>
  </si>
  <si>
    <t>M/s. Jafor &amp; Brothers</t>
  </si>
  <si>
    <t xml:space="preserve">  jafar.chy1966@gmail.com</t>
  </si>
  <si>
    <t>Development of Sarddar Para Road by BC at Ch: 118-760m; Upazila: Anowara, District: Chattogram (Salvage Materials Cost Tk. 784562.00) (ID No-415044033).</t>
  </si>
  <si>
    <t>477149</t>
  </si>
  <si>
    <t>Improvement of Keyagar-Chatary Road by BC at Ch: 550-1550m; Upazila: Anowara, District: Chattogram (Salvage Materials Cost Tk. 982146.00) (ID No-415044027).</t>
  </si>
  <si>
    <t>483877</t>
  </si>
  <si>
    <t>Development of Saodagor Dighi Road (Noldia GPS School Connecting Road by HBB at Ch: 00-570m; Upazila: Anowara, District: Chattogram (Salvage Materials Cost Tk. 134434.00) (EMIS Code-91411060504).</t>
  </si>
  <si>
    <t>482944</t>
  </si>
  <si>
    <t>M/s. Afsana Enterprise</t>
  </si>
  <si>
    <t>Development of Chandpur DC road (Khil Para School Connecting Road) by HBB at Ch: 00-870m; Upazila: Anowara, District: Chattogram (Salvage Materials Cost Tk. 130688.00) (EMIS Code-91411060705).</t>
  </si>
  <si>
    <t>482946</t>
  </si>
  <si>
    <t>M/s. S K Traders</t>
  </si>
  <si>
    <t>mssktraders85@gmail.com</t>
  </si>
  <si>
    <t>Improvement of CTG Cox's (RHD)-Karnafully River Road (College Bazar Road) by RCC at Ch: 00-1000m; Upazila: Karnafully, District: Chittagong.</t>
  </si>
  <si>
    <t>248225</t>
  </si>
  <si>
    <t>19.12.19                    30.06.20</t>
  </si>
  <si>
    <t xml:space="preserve">M/s. A Ali Chowdhury </t>
  </si>
  <si>
    <t>Improvement of PAB (RHD)-UZR Ukil Badrul Haque Khan Road (Shadek Ali Khan Road) by RCC at Ch: 00-1950m; Upazila: Karnafully, District: Chittagong</t>
  </si>
  <si>
    <t>249240</t>
  </si>
  <si>
    <t>15.03.20 15.04.20 20.03.21</t>
  </si>
  <si>
    <t>Delta Engineers &amp; Consortium Ltd.</t>
  </si>
  <si>
    <t>deltaengineersbd@gmail.com</t>
  </si>
  <si>
    <t>Improvement of Shainertak (RHd) Khowaznagar Moulabir Dokan Road (Saifuzzaman Chowdhury Javad) Road by RCC at Ch: 00-2700m; Upazila: Karnafully, District: Chittagong.</t>
  </si>
  <si>
    <t>249257</t>
  </si>
  <si>
    <t>28.02.20 25.04.20 05.12.20</t>
  </si>
  <si>
    <t xml:space="preserve">M/s. Nowrin and Brothers </t>
  </si>
  <si>
    <t xml:space="preserve">  nowrinandbrothers@gmail.com</t>
  </si>
  <si>
    <t>Development of Middle Shikalbaha GPS-Kalarpool GPS-Kalarpool GPS Road (Wahidia Road) by RCC at Ch: 00-1000m; Upazila: Karnafully, District: Chattogram.</t>
  </si>
  <si>
    <t>356265</t>
  </si>
  <si>
    <t>22.07.20 31.08.20 14.11.20</t>
  </si>
  <si>
    <t>M/s. Imam Hossain</t>
  </si>
  <si>
    <t>msimamhossain58@gmail.com</t>
  </si>
  <si>
    <t>Development of Maklasur Rahman Road (RHD-FWC) Kuraish Chy Road) by BC at Ch: 00-345m &amp; 345-780m; Upazila: Karnafully, District: Chattogram (Salvage Materials Cost Tk. 150826.00) (ID No-415614002).</t>
  </si>
  <si>
    <t>477145</t>
  </si>
  <si>
    <t xml:space="preserve">M/s. Shohag Enterprise </t>
  </si>
  <si>
    <t>Development of Toll Plaza (RHD)-Kalar Poll (RHD) Ismat Ullah Shah Road by RCC at Ch: 2020-2520m; Upazila: Karnafully, District: Chattogram (ID No-415614003).</t>
  </si>
  <si>
    <t>483867</t>
  </si>
  <si>
    <t>M/s. S J Traders</t>
  </si>
  <si>
    <t>sjtraders2012@yahoo.com</t>
  </si>
  <si>
    <t>Development of Char Farid GPS-Charlakhya GPS Road by BC &amp; RCC at Ch: 00-600m &amp; 850-1270m; Upazila: Karnafully, District: Chattogram (ID No-415614007).</t>
  </si>
  <si>
    <t>477144</t>
  </si>
  <si>
    <t>M/s. Salma Enterprise</t>
  </si>
  <si>
    <t>mssalmaenterprise2016@gmail.com</t>
  </si>
  <si>
    <t xml:space="preserve">Maintenance of Kalipur Emtazul Haque Chy Road (Kamal Iskey Mostafa Road) at Ch: 00-1115m &amp; 1303-1510m; Upazila: Banskhali, District: Chittagong </t>
  </si>
  <si>
    <t>Development of Shekherkhil Somadia Bahamoni Road by HBB at Ch: 1100-2100m; Upazila: Banskhali, District: Chattogram.</t>
  </si>
  <si>
    <t>363441</t>
  </si>
  <si>
    <t>22.07.20                     03.09.20</t>
  </si>
  <si>
    <t>M/s. Robel &amp; Brothers</t>
  </si>
  <si>
    <t>msrobelandbrothers@gmail.com</t>
  </si>
  <si>
    <t>Development of Katharia Raziullah Munshi Road from Ch: 00-975m; Upazila: Banskhali, District: Chattogram (Salvage Materials Cost Tk. 1623019.00) (ID No-415085125).</t>
  </si>
  <si>
    <t>426555</t>
  </si>
  <si>
    <t>M/s. Rubel &amp; Brothers</t>
  </si>
  <si>
    <t>Development of Jaldi Mia Hat-Napora Bazar via Chambol UP Office Road (Chambol Badshahee Road) by HBB at Ch: 4150-5174m &amp; 5474-6530m; Upazila: Banskhali, District: Chattogram (Salvage Materials Cost Tk. 726823.00) (ID No-415083017).</t>
  </si>
  <si>
    <t>436527</t>
  </si>
  <si>
    <t>23.01.21</t>
  </si>
  <si>
    <t>Development of Chamble Dhala Road to Shimana Road by HBB at Ch: 950-1950m; Upazila: Banskhali, District: Chattogram.</t>
  </si>
  <si>
    <t>452638</t>
  </si>
  <si>
    <t>12.03.21</t>
  </si>
  <si>
    <t>M/s. M J Construction</t>
  </si>
  <si>
    <t>mjconstruction16@gmail.com</t>
  </si>
  <si>
    <t>Improvement of Joara Kulalpara Road by BC at Ch: 00-1128m; Upazila: Chandanaish, District: Chittagong.</t>
  </si>
  <si>
    <t>29.06.19 11.08.19 31.03.20 04.02.21</t>
  </si>
  <si>
    <t>A.M.P Enterprise</t>
  </si>
  <si>
    <t>amp.enterprise14@gmail.com</t>
  </si>
  <si>
    <t>Improvement of Sanowara Farm Govt. Primary School Connecting Road by HBB at Ch: 00-1000m; Upazila: Chandanaish, District: Chittagong</t>
  </si>
  <si>
    <t>M/s. Islam &amp; Sons</t>
  </si>
  <si>
    <t>Maintenance of Suchia GPS &amp; Suchia Ram Krishna High School to Pathandondi Sree Sree Krishna via Mohajan Gate Road (Al Haz Ali Ahmmed) Road by BC at Ch: 00-780m; Upazila: Chandanaish, District: Chattogram (Salvage Materials Cost Tk. 5555.00) (ID No-4151830</t>
  </si>
  <si>
    <t>405578</t>
  </si>
  <si>
    <t>M/s. Absar Construction</t>
  </si>
  <si>
    <t xml:space="preserve">  abser81bandarban@gmail.com</t>
  </si>
  <si>
    <t>Construction of 22.00m Long RCC Girder Bridge on Boroma College Dhameerhat-GC to Moulavi Bazar (RHD) Road at Ch: 3500m; Upazila: Chandanaish, District: Chattogram (ID No-415182008).</t>
  </si>
  <si>
    <t>400447</t>
  </si>
  <si>
    <t>M/s. R R Enterprise</t>
  </si>
  <si>
    <t>mdjamiruddin913@gmail.com</t>
  </si>
  <si>
    <t>Development of Hathi Khola Road (Dohazari) Road by BC at Ch: 00-1000m; Upazila: Chandanaish, District: Chattogram (Salvage Materials Cost Tk. 426483.00) (ID No-415185006).</t>
  </si>
  <si>
    <t>447321</t>
  </si>
  <si>
    <t>Development of Dohazari Chagachor DC Road by HBB at Ch: 445-895m; Upazila: Chandanaish, District: Chattogram (Salvage Materials Cost Tk. 189409.00) (ID No-415185098).</t>
  </si>
  <si>
    <t>447323</t>
  </si>
  <si>
    <t>M/s. H H Enterprise</t>
  </si>
  <si>
    <t xml:space="preserve">  mshhenterprise1980@gmail.com</t>
  </si>
  <si>
    <t>Development of Uttor Joara Maijpara Road by HBB at CH: 535-860m; Upazila: Chandanaish, District: Chattogram (Salvage Materials Cost Tk. 164834.00) (ID No-415185080).</t>
  </si>
  <si>
    <t>447326</t>
  </si>
  <si>
    <t>Development of Amirabad UP to Kalauzan UP Road by BC at Ch: 00-1000m; Upazila: Lohagara, District: Chattogram (Salvage Materials Cost Tk. 2338223.00)</t>
  </si>
  <si>
    <t>380648</t>
  </si>
  <si>
    <t>23.08.20 04.10.20</t>
  </si>
  <si>
    <t>Mr. UT Mong</t>
  </si>
  <si>
    <t>Construction of 69.00m Long RCC Girder Bridge on Putibila Sifi Fakir GPS to Saraiya Rambila Road at Ch: 1910m; Upazila: Lohagara, District: Chattogram (ID No-415473009).</t>
  </si>
  <si>
    <t>349344</t>
  </si>
  <si>
    <t>M/s. Noor Syndicate</t>
  </si>
  <si>
    <t xml:space="preserve">  noorsyndicate@yahoo.com</t>
  </si>
  <si>
    <t>Construction of 81.00m Long PSC Girder Bridge on Niazertek to Tonkaboti Forest Office via Kanuram Bazar Road at Ch: 8450m; Upazila: Lohagara, District: Chattogram.</t>
  </si>
  <si>
    <t>373611</t>
  </si>
  <si>
    <t>M/s. Alam Enterprise</t>
  </si>
  <si>
    <t>alamjiku1976@gmail.com</t>
  </si>
  <si>
    <t>Development of Madarsha-Sonakania Graveyard Road by BC at Ch: 0+000-1+055km; Upazila: Satkania, District: Chittagong.</t>
  </si>
  <si>
    <t>218894</t>
  </si>
  <si>
    <t>29.08.19 10.10.19 31.12.20</t>
  </si>
  <si>
    <t xml:space="preserve"> M/s. S M Yousuf Brothers </t>
  </si>
  <si>
    <t>yousyfchandanaish@gmail.com</t>
  </si>
  <si>
    <t>Development of Rampur Madrasha Sikder Para Road by BC at Ch: 0+600-1+350km; Upazila: Satkania, District: Chittagong.</t>
  </si>
  <si>
    <t>307928</t>
  </si>
  <si>
    <t>30.06.20 10.09.20</t>
  </si>
  <si>
    <t xml:space="preserve">M/s. ADS Builders </t>
  </si>
  <si>
    <t>msadsbuilders@gmail.com</t>
  </si>
  <si>
    <t>Development of Gatiadanga-Deodighi-Mirjakhil Road (From RHD # 146) by BC at Ch: 2+660-3+860km; Upazila: Satkania, District: Chittagong.</t>
  </si>
  <si>
    <t>328985</t>
  </si>
  <si>
    <t>20.09.20 30.11.20</t>
  </si>
  <si>
    <t>M/s. J K Enterprise</t>
  </si>
  <si>
    <t>msjkenterprise16@gmail.com</t>
  </si>
  <si>
    <t>Development of Satkania UP-Tayari Hat Bazar GC (Lohagara) Road from Ch: 00-995m; Upazila: Satkania, District: Chattogram.</t>
  </si>
  <si>
    <t>349345</t>
  </si>
  <si>
    <t>19.11.19</t>
  </si>
  <si>
    <t>25.07.20</t>
  </si>
  <si>
    <t>Development of Bomang Hat GC-Mithadighi (RHD) via Sadaha UPC Road by BC at Ch: 4448-6448m; Upazila: Satkania, District: Chattogram.</t>
  </si>
  <si>
    <t>356271</t>
  </si>
  <si>
    <t>M/s. Mohshin &amp; Brothers</t>
  </si>
  <si>
    <t>Development of Sadaha UP-Dostider Hat Road by BC at Ch: 1260-1958m; Upazila: Satkania, District: Chattogram (Salvage Materials Cost Tk. 1036170.00) (ID No-415823007).</t>
  </si>
  <si>
    <t>415079</t>
  </si>
  <si>
    <t>30.10.20 10.12.20</t>
  </si>
  <si>
    <t>M/s. Blue Birds</t>
  </si>
  <si>
    <t xml:space="preserve">  nkabir1471@gmail.com</t>
  </si>
  <si>
    <t>Maintenance of Nalua-Satkania Road via Nalua Hadar Khal Bridge at 1.00km &amp; Gatiadanga High School at Ch: 8.00km of Charati-Khoderhat-Noyahat-Bazalia (From RHD#143) Road by BC at Ch: 00-200m, 340-550m &amp; 870-2500m RCC at Ch: 200-340m &amp; 550-870m; Upazila: Sa</t>
  </si>
  <si>
    <t>436546</t>
  </si>
  <si>
    <t>01.07.20</t>
  </si>
  <si>
    <t>M/s. Shah Jabbaria Construction &amp; Co.</t>
  </si>
  <si>
    <t xml:space="preserve">  tituinc@gmail.com</t>
  </si>
  <si>
    <t>Development of Karani Hat GC-KG Road (RHD) near Demsha UPC Rozd by BC at Ch: 0+000-1+762km; Upazila: Satkania, District: Chattogram.</t>
  </si>
  <si>
    <t>423391</t>
  </si>
  <si>
    <t>29.05.21</t>
  </si>
  <si>
    <t>M/s. Khaja GN Enterprise, Al-Amin Bari, Chandgaon, Chattogram</t>
  </si>
  <si>
    <t>devmithu59@gmail.com</t>
  </si>
  <si>
    <t>Improvement of Uttar Dhum Hafej Abdul Hai jame Mosque Union: Dhum, Latitude: 22.8971, Longitude: 91.5107; Upazila: Miresarai, District: Chattogram.</t>
  </si>
  <si>
    <t>02.08.19</t>
  </si>
  <si>
    <t>M/s. Ali Enterprise, Mirassarai, Chattogram</t>
  </si>
  <si>
    <t>msalienterprise13@gmail.com</t>
  </si>
  <si>
    <t>Improvement of Paschim Joar Shri-Shri Loknath Mondir Jame Mosque Union: Karerhat, Latitude: 22.9407, Longitude: 91.5412; Upazila: Miresarai, District: Chattogram.</t>
  </si>
  <si>
    <t>17.12.20</t>
  </si>
  <si>
    <t>M/s. Obijit Enterprise</t>
  </si>
  <si>
    <t>msovijitenterprise@gmail.com</t>
  </si>
  <si>
    <t>Improvement of Joypur Purbo Joyer Jame Mosque (Part-B) Union: Korerhat, Latitude: 22.9475, Longitude: 91.5434; Upazila: Miresarai, District: Chattogram.</t>
  </si>
  <si>
    <t>M/s. Mejbah Construction, Aminul Haque Munsi bari, Vill: Dhurong, Fatikchari, Chittagong.</t>
  </si>
  <si>
    <t>mejbahconstruction1992@gmail.com</t>
  </si>
  <si>
    <t>Improvement of Moulana Faizur Rahman Zame Mosque Jafatnagar Union, Latitude: 22.58669, Longitude: 91.8557; Upazila: Fatikchari, District: Chittagong.</t>
  </si>
  <si>
    <t>18.10.18</t>
  </si>
  <si>
    <t>25.01.19</t>
  </si>
  <si>
    <t>M/s. Towquir Enterprise, Lelang, Digirpar, Fatikchari, Chittagong</t>
  </si>
  <si>
    <t>mstokirenterprise@gmail.com</t>
  </si>
  <si>
    <t>Improvement of Bagan Bazar Paschim Alompur Jame Mosque Union: Bagan Bazar, Latitude: 22.89256, Longitude: 91.67450; Upazila: Fatikchari, District: Chattogram.</t>
  </si>
  <si>
    <t>M/s. Anjuman Ara Enterprise, West Gohira, Raozan, chittagong.</t>
  </si>
  <si>
    <t>msanjumanara1971@gmail.com</t>
  </si>
  <si>
    <t>Improvement of Baitul Rahman Jame Mosque Union: Mekhol, Latitude: 22.486, Longitude: 91.824; Upazila: Hathazari, District: Chittagong.</t>
  </si>
  <si>
    <t>M/s. J S Traders  
 Rangamatia, Upazila: Fatikchari, District: Chittagong</t>
  </si>
  <si>
    <t>Improvement of Baitul Nazat Jame Mosque Union: Forhadabad, Latitude: 22.61945, Longitude: 91.79317; Upazila: Hathazari, District: Chattogram.</t>
  </si>
  <si>
    <t>M/s. Tuhin Enterprise, Mirerkhil, Fatika, Mirerhat, Hathazari, Chittagong.</t>
  </si>
  <si>
    <t>sakandertuhin@gmail.com</t>
  </si>
  <si>
    <t>Improvement of Pair Mohammad Chowdhury Bari Jame Mosque, Union: Uttar Madarsha Pourashava, Latitude: 22.468760, Longitude: 92.852416; Upazila: Hathazari, District: Chattogram.</t>
  </si>
  <si>
    <t xml:space="preserve"> M/s. Nafi Traders, Flat No. E,01, R.F Nibash, Jakir Hossain Road by Line, Nasirabad, Khulshi, Chittagong.</t>
  </si>
  <si>
    <t xml:space="preserve">  msnafitraders@gmail.com</t>
  </si>
  <si>
    <t>Improvement of Purbo Gumanmardan Jame Mosque Union Gumanmardan Latitude 22.568055 Longitude 91.833306 Upazila Hathazari District Chattogram.</t>
  </si>
  <si>
    <t xml:space="preserve"> M/s. B N Enterprise, Nazirhat Pourasaba, Fatikchari, Chittagong.</t>
  </si>
  <si>
    <t>msbnenterprise1988@gmail.com</t>
  </si>
  <si>
    <t>Improvement of Khatir Hat Central Jame Mosque Union Dhalal Latitude 22.600017 Longitude 91.793968 Upazila Hathazari District Chattogram.</t>
  </si>
  <si>
    <t>M/s. Hamid &amp; Brothers</t>
  </si>
  <si>
    <t>hamidandbro@gmail.com</t>
  </si>
  <si>
    <t>Improvement of Khan Mohammad Chowdhury Bari Jame Mosque Union Dhalai Latitude 22.576526 Longitude 91.793629 Upazila Hathazari District Chattogram.</t>
  </si>
  <si>
    <t>08.08.20</t>
  </si>
  <si>
    <t>M/s. Masud &amp; Brothers</t>
  </si>
  <si>
    <t>masudandbrothersctg@gmail.com</t>
  </si>
  <si>
    <t>Improvement of Hazrat Shah Miazi (R:) Jame Mosque Union: Uttar Madarsha, Latitude: 22.461139, Longitude: 91.864005; Upazila: Hathazari, District: Chattogram.</t>
  </si>
  <si>
    <t>Akriti Architects &amp; Engineers</t>
  </si>
  <si>
    <t>akritidesign08@gmail.com</t>
  </si>
  <si>
    <t>Improvement of Baitur Rahman Jame Mosque Union: Uttar Madarsha, Latitude: 22.479726, Longitude: 91.86149; Upazila: Hathazari, District: Chattogram.</t>
  </si>
  <si>
    <t>M/s. Himel Traders</t>
  </si>
  <si>
    <t>smhimel290373@gmail.com</t>
  </si>
  <si>
    <t>Improvement of Mohammed Taki Chowdhury Jame Mosque Union: Chikondondi, Latitude: 22.479711, Longitude: 91.861489; Upazila: Hathazari, District: Chattogram.</t>
  </si>
  <si>
    <t xml:space="preserve"> M/s. Angumanara Enterprise, Pachim Gohira, Raojan, Chittagong.</t>
  </si>
  <si>
    <t>Improvement of Paschim Gohira New Jame-E-Mosque Union: Raozan Pourashava, Latitude: 22.5163, Longitude: 91.8552; Upazila: Raozan, District: Chattogram.</t>
  </si>
  <si>
    <t>M/s. Erfana Enterprise</t>
  </si>
  <si>
    <t xml:space="preserve">  erfanahamedchowdhury@gmail.com</t>
  </si>
  <si>
    <t>Improvement of Al Haz Aminul Haque Chowdhury Mosque Union: Kadalpur, Latitude: 22.497750, Longitude: 91.948802; Upazila: Raozan, District: Chattogram.</t>
  </si>
  <si>
    <t>M/s. Nissan Traders, Flat-B1, R. F. Nibash, Zakir Hossain Road by lane, Nisarabad, Chittagong.</t>
  </si>
  <si>
    <t>msnissantraders@gmail.com</t>
  </si>
  <si>
    <t>Improvement of Hasem Ali Sadar Ali Jame Mosque Union: Pomra, Latitude: 22.4651, Longitude: 91.0216; Upazila: Rangunia, District: Chattogram.</t>
  </si>
  <si>
    <t>30.06.20 13.09.20</t>
  </si>
  <si>
    <t xml:space="preserve"> M/s. Aziz &amp; Brothers, Pakhier Tila, Shilok,Rangunia, Chittagong. </t>
  </si>
  <si>
    <t>azizb.rangunia@gmail.com</t>
  </si>
  <si>
    <t xml:space="preserve">Improvement of Sikder para Kabarstan Nera Sikder para Jame Mosque Union South Rajanagar Latitude 22.5284 Longitude 92.520580 Upazila Rangunia District Chattogram. </t>
  </si>
  <si>
    <t>Improvement of Noagon Laskar Talukder Para Eidgah Field at side of Noagon Laskar Talukder Para New Jame Mosque Union: Pomra, Latitude: 22.4585, Longitude: 92.0219; Upazila: Rangunia, District: Chattogram.</t>
  </si>
  <si>
    <t>26.02.21</t>
  </si>
  <si>
    <t>M/s. Akhi International, Rangunia, Chattogram</t>
  </si>
  <si>
    <t>Improvement of Nalanda Hajrot Garib Ali Shahen Shah Jame Mosque Union: Habilashdwip, Latitude: 23.329483, Longitude: 91.894136; Upazila: Patiya, District: Chattogram.</t>
  </si>
  <si>
    <t>M/s Maa Enterpriase</t>
  </si>
  <si>
    <t>Improvement of Vatikhain Shawashan Kali Bari Mondir Union: Vatikhain, Latitude: 22.274337, Longitude: 91.974544; Upazila: Patiya, District: Chattogram.</t>
  </si>
  <si>
    <t>M/s. Creation Construction, Shah Goribullah H/s. Lalkhan Bazar, Khulshi, Chittagong</t>
  </si>
  <si>
    <t>Improvement of Anowara Dhosobuja Mondir Union: Anowara, Latitude: 22.22092, Longitude: 91.9084; Upazila: Anowara, District: Chattogram.</t>
  </si>
  <si>
    <t>23.10.19</t>
  </si>
  <si>
    <t>M/s..Shamir Trade International, C/O: Juldah Kasir Mohammeder Bari, Fakirnirhat, Patiya, Chittagong</t>
  </si>
  <si>
    <t>eliasfarbez1976@gmail.com</t>
  </si>
  <si>
    <t xml:space="preserve">Improvement of Hadi Bhita Graveyard Near Dokhin Para Jame Mosque Union Poruikora Latitude 22.242 Longitude 91.911 Upazila Anowara District Chattogram. </t>
  </si>
  <si>
    <t>Improvement of Graveyard beside Malghar Bazar Mosque Under Anowara Union, Latitude: 22.2060, Longitude: 91.93112; Upazila: Anowara, District: Chittagong.</t>
  </si>
  <si>
    <t>M/s. A S M Traders</t>
  </si>
  <si>
    <t>asm.traders930@gmail.com</t>
  </si>
  <si>
    <t>Improvement of Jheori Sree Sree Radha Krishna Mondir Union: Barkhain, Latitude: 22.1972, Longitude: 91.88823; Upazila: Anowara, District: Chattogram.</t>
  </si>
  <si>
    <t>M/s. Ridwanul Haque &amp; Brothers, Anowara, Chittagong.</t>
  </si>
  <si>
    <t>Improvement of Dhopachari Chamir Mukh Jame Mosque Under Dhopachari Union, Latitude: 22.2137, Longitude: 92.1484; Upazila: Chandanaish, District: Chittagong.</t>
  </si>
  <si>
    <t>12.07.18</t>
  </si>
  <si>
    <t>19.10.18</t>
  </si>
  <si>
    <t>M/s. Warisa Enterprise Chakroshala, Kamol Munsirhat, Patiya Chattogram</t>
  </si>
  <si>
    <t>warisaenterprise78@gmail.com</t>
  </si>
  <si>
    <t>Improvement of Shah Oliullah (R:) Jame Mosque Union: Kanchanabad, Latitude: 22.232400, Longitude: 92.024744; Upazila: Chandanaish, District: Chattogram.</t>
  </si>
  <si>
    <t>M/s. S N Enterprise, North Bramhon Danga, PO: Tulatui, 3No Ward, PS: Satkania, Chittagong</t>
  </si>
  <si>
    <t>mssnenterprise2017@gmail.com</t>
  </si>
  <si>
    <t>Improvement of Hasimpur Bitul Mamur Jame Mosque Union Hasimpur Latitude 22.340863 Longitude 92.09500 Upazila Chandanaish District Chattogram.</t>
  </si>
  <si>
    <t>23.04.20</t>
  </si>
  <si>
    <t>M/s. Shah Amanat Builder</t>
  </si>
  <si>
    <t>kutubuddinchy1970@gmail.com</t>
  </si>
  <si>
    <t>Improvement of Paschim Gachbaria Baitur Rahman Mosque Union: Chandanaish Pourashava, Latitude: 22.210346, Longitude: 92.00381; Upazila: Chandanaish, District: Chattogram.</t>
  </si>
  <si>
    <t>M/d. Alam Enterprise, Lohagara, Chattogram</t>
  </si>
  <si>
    <t>Improvement of Hazrat Sha Monu Fakir (R:) Jame Mosque Union: Satkania Pourashava, Latitude: 22.0726, Longitude: 92.0641; Upazila: Satkania, District: Chattogram.</t>
  </si>
  <si>
    <t>M/s. Feroza Trading</t>
  </si>
  <si>
    <t xml:space="preserve">  mdalimusa48@gmail.com</t>
  </si>
  <si>
    <t>Improvement of Bardona Golam Mohiuddin Para Shah Akbaria Social Graveyard Union: Satkania, Latitude: 22.0239, Longitude: 92.0448; Upazila: Satkania, District: Chattogram.</t>
  </si>
  <si>
    <t>25.01.21</t>
  </si>
  <si>
    <t>M/s. Hanna Monna Enterprise, Dordori, Satkania, Chattogram</t>
  </si>
  <si>
    <t>hamonna797@gmail.com</t>
  </si>
  <si>
    <t>Improvement of Sonakania Union Karim Ullah Para Jame Mosque Union: Sonakania, Latitude: 22.0103, Longitude: 92.0404; Upazila: Satkania, District: Chattogram.</t>
  </si>
  <si>
    <t>M/s. Alam Enetrprise</t>
  </si>
  <si>
    <t>Improvement of Sree Sree Ma Mogodessori Mondir Union: Barahatia, Latitude: 21.9945, Longitude: 92.0566; Upazila: Lohagara, District: Chattogram.</t>
  </si>
  <si>
    <t>M/s. M Rahman Traders, Satghar, Lohagara, Chattogram</t>
  </si>
  <si>
    <t>mrahmantraders72@gmail.com</t>
  </si>
  <si>
    <t>Improvement of Lohagara Shadar Krishna Mondir Union: Lohagara, Latitude: 22.0096, Longitude: 92.0940; Upazila: Lohagara, District: Chattogram.</t>
  </si>
  <si>
    <t>M/s. Kabir Ahmed</t>
  </si>
  <si>
    <t>kabirahmad548@gmail.com</t>
  </si>
  <si>
    <t>Improvement of South Nath Para Sree Sree Krishna Mondir Union: Barahatia, Latitude: 21.9973, Longitude: 92.0601; Upazila: Lohagara, District: Chattogram.</t>
  </si>
  <si>
    <t>M/s. Alahi Box Enterprise</t>
  </si>
  <si>
    <t xml:space="preserve">  msalahiboxenterprise@gmail.com</t>
  </si>
  <si>
    <t>Improvement of Jaliaghata Romomania Jame Mosque Union: Sorol, Latitude: 22.1508, Longitude: 91.5568; Upazila: Banskhali, District: Chattogram.</t>
  </si>
  <si>
    <t>M/s. M A S K Construction, Joara, Chandanish, Chattagram</t>
  </si>
  <si>
    <t>messrsmaskconstruction@gmail.com</t>
  </si>
  <si>
    <t>Improvement of Abdul Kader Jame Mosque Union: Sorol, Latitude: 21.601, Longitude: 91.731; Upazila: Banskhali, District: Chattogram.</t>
  </si>
  <si>
    <t>08.08.19</t>
  </si>
  <si>
    <t>15.11.19</t>
  </si>
  <si>
    <t>M/s. Chowdhury Enterprise, Katharia, Banskhali, Chittagong</t>
  </si>
  <si>
    <t>mschowdhuryentp@yahoo.com</t>
  </si>
  <si>
    <t>Improvement of Horporboti Mondir Union: Banskhali Pourashava, Latitude: 22.02, Longitude: 91.572; Upazila: Banskhali, District: Chattogram.</t>
  </si>
  <si>
    <t>M/s. T A S Construction, Pui Chori, Banskhali, Chattogram</t>
  </si>
  <si>
    <t>tasconstruction88@gmail.com</t>
  </si>
  <si>
    <t>Improvement of Madhom Chapachori Khetropal Mondir Union: Baharchora, Latitude: 22.503, Longitude: 91.538; Upazila: Banskhali, District: Chattogram.</t>
  </si>
  <si>
    <t>M/s. Nasir Enterprise, Shekherkhil, Banskhali, Chittagong.</t>
  </si>
  <si>
    <t>msnasirent@gmail.com</t>
  </si>
  <si>
    <t>Improvement of Play Ground near Ideal High School Union: Pourashava, Latitude: 22.01246, Longitude: 91.0143; Upazila: Banskhali, District: Chattogram.</t>
  </si>
  <si>
    <t>M/s. Robel &amp; Brothers; Shekherkhil, Moulovi Bazar, Banskhali, Chittagong.</t>
  </si>
  <si>
    <t>Improvement of South Katharia Baila Khalifa Jhamey Mosque Union: Katharia, Latitude: 22.0344, Longitude: 91.90887; Upazila: Banskhali, District: Chattogram.</t>
  </si>
  <si>
    <t xml:space="preserve"> M/s. Al-Arif Enterprise, Dakkin Joldi, Word No. Banshkhali Pourashava, Banshkhali, Chittagong</t>
  </si>
  <si>
    <t xml:space="preserve">  msalarifenterprise@gmail.com</t>
  </si>
  <si>
    <t>Improvement of Katharia Raziullah Munshi Bari Graveyard Union: Katharia, Latitude: 22.0344, Longitude: 91.90887; Upazila: Banskhali, District: Chattogram.</t>
  </si>
  <si>
    <t>Improvement of South Katharia Hazrat Lal Shah Fakir Israfil Jame Mosque Union: Katharia, Latitude: 22.03341, Longitude: 91.90511; Upazila: Banskhali, District: Chattogram.</t>
  </si>
  <si>
    <t>M/s. Sadhin Enterprise, Court Road, Ward No. 5, Mirsharai Pourshava, Chattogram</t>
  </si>
  <si>
    <t>sadhinenterprise@gmail.com</t>
  </si>
  <si>
    <t>Improvement of R &amp; H to Morgon Kati Road from Ch: 00-600m; Upazila: Miresarai, District: Chittagong.</t>
  </si>
  <si>
    <t>278812</t>
  </si>
  <si>
    <t>02.07.19</t>
  </si>
  <si>
    <t>28.05.20</t>
  </si>
  <si>
    <t>M/s. Mans Traders, Prop: ANM Salim Uddin Chowdhury, Awami Super Market (2nd unit), Chanda Cinema Road, Near of Upazila Complex, Patiya, Chittagong.</t>
  </si>
  <si>
    <t>msmanstraders@gmail.com</t>
  </si>
  <si>
    <t xml:space="preserve">a) Improvement of Gualali Sabutree Asrayam Pahar Banglar Dokan Road From Ch: 00-1200m (b) Construction of 4 Nos 1.00x1.20 Culvert at ch. 650m, 900m, 1000m &amp; 1075m same road </t>
  </si>
  <si>
    <t>158170</t>
  </si>
  <si>
    <t>18.04.18</t>
  </si>
  <si>
    <t>M/s. Raj Corporation, 819/A Dampara, Chittagong</t>
  </si>
  <si>
    <t>subolrajc@gmail.com</t>
  </si>
  <si>
    <t>a) Improvement of Chapatali Chira battali Road from Ch: 00-730m b) Construction of 7 nos 0.750x1.050m Culvert at Ch: 03, 68, 228, 265, 431, 562 &amp; 715m on the same road; Upazila: Anowara, District: Chittagong.</t>
  </si>
  <si>
    <t>232600</t>
  </si>
  <si>
    <t>16.07.19 22.08.19 20.11.19 30.04.20</t>
  </si>
  <si>
    <t>M/s. K A Construction, 109, Chadni Chawak Complex (1st Floor), 165 No. College Road, Chawakbazar, Chittagong</t>
  </si>
  <si>
    <t>mskaconstruction227@gmail.com</t>
  </si>
  <si>
    <t>a) Remaining work of Uttor Shikolbaha GPS-Kalarpool Ahmed Ullah Road from Ch: 00-1226m b) Construction of 1.00x1.20m Culvert at Ch: 820m on the same road; Upazila: Patiya, District: Chittagong.</t>
  </si>
  <si>
    <t>401263</t>
  </si>
  <si>
    <t>27.05.20 31.12.20</t>
  </si>
  <si>
    <t>M/s. B K Builders, Sikalbaha, Patiya, Chattogram</t>
  </si>
  <si>
    <t>msbkbuilders1973@gmail.com</t>
  </si>
  <si>
    <t>a) Remaining Work of Malumbari Road from Ch: 00-1150m b) Construction of 1.00mx1.20m Culvert at Ch: 600m on the same road; Upazila: Karnafulli, District: Chattogram (ID No-415614072).</t>
  </si>
  <si>
    <t>413496</t>
  </si>
  <si>
    <t>M/s. Sarkar Enterprise, 55 KB Abdus Sattar Road, Rahamatgonj, Chittagong.</t>
  </si>
  <si>
    <t>mssarkarenterprise7@gmail.com</t>
  </si>
  <si>
    <t>a) Improvement of Kanimadary Santir Hat to Pochim Kanimadary Cyclone Shelter Road from Ch: 00-1010m b) Construction of 02 nos 3.60mx3.00m Culvert at Ch: 98 &amp; 440m on the same road c) Construction 02 nos 1.00mx1.00m Culvert at Ch: 860 &amp; 885m of on the same</t>
  </si>
  <si>
    <t>100724</t>
  </si>
  <si>
    <t>15.10.17</t>
  </si>
  <si>
    <t>22.04.18 28.03.19</t>
  </si>
  <si>
    <t>M/s. Rima Construction, 34, Sahi Jame Masjid Market, Anderkilla, Chittagong.</t>
  </si>
  <si>
    <t xml:space="preserve">  kashem6382@gmail.com</t>
  </si>
  <si>
    <t>a) Improvement of Hatu Bhanga Dhala (Eochia) from Ch: 00-800m b) Construction of 03 nos 0.625m x 0.600m culvert at Ch: 200, 264 &amp; 600m on the same road; Upazila: Satkania, District: Chittagong.</t>
  </si>
  <si>
    <t>14.02.17</t>
  </si>
  <si>
    <t>21.06.17 22.05.18 30.06.19</t>
  </si>
  <si>
    <t>M/s. Quality International, 04 Badarpati Road, Kotwali, Chittagong.</t>
  </si>
  <si>
    <t xml:space="preserve">  msqualityinternational577@gmail.com</t>
  </si>
  <si>
    <t>Improvement of Eochia Girl's High School Road from Ch: 00-695m; Upazila: Satkania, District: Chittagong.</t>
  </si>
  <si>
    <t>100430</t>
  </si>
  <si>
    <t>12.09.17</t>
  </si>
  <si>
    <t>19.03.18 30.06.19</t>
  </si>
  <si>
    <t>M/s. Shah Jabbaria Construction &amp; Co. 69/7, Mohammadia Plaza, Reazuddin Bazar, Chittagong.</t>
  </si>
  <si>
    <t>Construction of 18.00m Long RCC Girder Bridge over Eochia Khal on Madarsa UP-Eoachia UP Road at Ch: 213m; Upazila: Satkania, District: Chittagong.</t>
  </si>
  <si>
    <t>29.05.18</t>
  </si>
  <si>
    <t>05.12.18</t>
  </si>
  <si>
    <t>M/s. M N Alam Brothers;  71, Station Road, Chittagong</t>
  </si>
  <si>
    <t>alam1950md@gmail.com</t>
  </si>
  <si>
    <t>a) Improvement of Adhunagar GC &amp; RHD to Barahatia Tin Pather Matha Road from Ch: 990-2740m b) Construction of 1x2.00x2.00m RCC Culvert at Ch: 688m on the same road c) Construction of 2x1.00x1.00m RCC Culvert at Ch: 1517m on the same road; Upazila: Lohagar</t>
  </si>
  <si>
    <t>302080</t>
  </si>
  <si>
    <t>27.02.20 30.11.20</t>
  </si>
  <si>
    <t>M/s. Alamgir Store, North Jaldi, Baharullah Para, Banshkhali, Chittagong.</t>
  </si>
  <si>
    <t>solaimanbanskhali@gmail.com</t>
  </si>
  <si>
    <t>a) Improvement of Mohammed Ali Bazar to Pukuria Tea Garden Road (Pukuria Tea Garden Road) Road from Ch: 00-1000m b) Construction of 0.600mx0.600m Culvert at Ch: 970m on the same road; Upazila: Banskhali, District: Chittagong.</t>
  </si>
  <si>
    <t>17.01.18</t>
  </si>
  <si>
    <t>24.06.18 24.10.18</t>
  </si>
  <si>
    <t>M/s. S S Corporation, 1104 CDA Avenue, East Nasirabad, Chittagong.</t>
  </si>
  <si>
    <t>sscorp.das1960@gmail.com</t>
  </si>
  <si>
    <t>a) Improvement of Shekherkhil Lal Jiban Road from Ch: 00-900m &amp; Link Freedom Fighter Mou. Saiyad Road 300m b) Construction of 2 nos 1.60mx1.60m Culver at Ch: 390 &amp; 510m on the same road; Upazila: Banskhali, District: Chittagong.</t>
  </si>
  <si>
    <t>236611</t>
  </si>
  <si>
    <t>17.07.19 22.08.19</t>
  </si>
  <si>
    <t>M/s. Ahnaf Associates, Barkhain, Jhiori, Anowara, Chittagong.</t>
  </si>
  <si>
    <t>ahnafassociates@gmail.com</t>
  </si>
  <si>
    <t>Improvement of Sarkar Hat To Shekherkhil-Chonua Road Via Farir Mok. from Ch: 1400-1950m; Upazila: Banskhali, District: Chittagong.</t>
  </si>
  <si>
    <t>240330</t>
  </si>
  <si>
    <t>03.05.19 27.05.19 10.11.19</t>
  </si>
  <si>
    <t>M/s. Ridwanul Haque &amp; Breothers, Anowara, Chittagong</t>
  </si>
  <si>
    <t>a) Improvement of Shekherkhil Moulovi Bazar Rezaul Karim Master Road from Ch: 00-980m.b) Construction of 2 Nos 1.60x1.60m culvert at ch. 220 &amp; 625mm on the same road.; Upazila: Banskhali, District: Chittagong.</t>
  </si>
  <si>
    <t>240332</t>
  </si>
  <si>
    <t>14.07.19 21.08.19 20.02.20</t>
  </si>
  <si>
    <t>M/s. Nasir Enterprise, Shekherkhil, Banskhali, Chattogram</t>
  </si>
  <si>
    <t>a) Improvement of Bangla Bazar-Khat Khali Road (Shohid Bodiul Alom Road) from Ch: 00-1500m b) Construction of 02 nos 0.900mx0.900m Culvert at Ch: 300 &amp; 563m on the same road; Upazila: Banskhali, District: Chattogram (Salvage Materials Cost Tk. 1502211.00)</t>
  </si>
  <si>
    <t>430026</t>
  </si>
  <si>
    <t>M/s. Ahamadia Traders,Ayesha kader monjil,4718/B ,Terminal connecting road, Chandgoan, Chittagong</t>
  </si>
  <si>
    <t>a) Improvement of Mohammed Ali Bazar to Pukuria Tea Garden Road (Pukuria Tea Garden Road) Road from Ch: 00-1000m b) Construction of 0.600mx0.600m Culvert at Ch: 115, 165 &amp; 760m on the same road; Upazila: Banskhali, District: Chittagong (ID No-415084078).</t>
  </si>
  <si>
    <t>492116</t>
  </si>
  <si>
    <t>M/s. Anma Traders. West Gohira. Raozan Chittagomg.</t>
  </si>
  <si>
    <t>msanmatraders@gmail.com</t>
  </si>
  <si>
    <t>Construction of Upazila Muktijuddha Complex Bhaban at Satkania Upazila under Chittagong District.</t>
  </si>
  <si>
    <t>44078</t>
  </si>
  <si>
    <t xml:space="preserve">Upazila Muktijuddha Complex </t>
  </si>
  <si>
    <t>27.03.16</t>
  </si>
  <si>
    <t>03.08.17</t>
  </si>
  <si>
    <t>M/s. Royal Associates, 2306, Sheikh Mujib Road, Doublemooring, Chittagong.</t>
  </si>
  <si>
    <t>didarulalam3379@gmail.com</t>
  </si>
  <si>
    <t>Construction of Upazila Muktijuddha Complex Bhaban at Banskhali Upazila under Chittagong District.</t>
  </si>
  <si>
    <t>17.08.16</t>
  </si>
  <si>
    <t xml:space="preserve">Construction of Upazila Muktijuddha Complex Bhaban at Sitakunda Upazila under Chittagong District.  </t>
  </si>
  <si>
    <t>67057</t>
  </si>
  <si>
    <t>23.01.17</t>
  </si>
  <si>
    <t>MAQ Engineering Ltd. Ka-32, Shahjadpur, Gulshan, Dhaka</t>
  </si>
  <si>
    <t>Improvement of Hazrat Mohsin Awolia-Gahira-Fakirhat-Dhalghat (Ch: 8+700-13+000 km); Upazila: Anowara; District: Chittagong.</t>
  </si>
  <si>
    <t>55769</t>
  </si>
  <si>
    <t>22.08.16</t>
  </si>
  <si>
    <t>28.01.18</t>
  </si>
  <si>
    <t>Kamal Associates, H-80/1, Banani, Dhaka-1213.</t>
  </si>
  <si>
    <t>kamalasso@yahoo.com</t>
  </si>
  <si>
    <t>Improvement of Kalurghat- Charandwip-Bhandaljuri- Saraf Bhata -Gudamghar Road at Ch.15+240-23+125Km; Upazila: Boalkhali, District: Chittagong.</t>
  </si>
  <si>
    <t>66404</t>
  </si>
  <si>
    <t>25.01.17</t>
  </si>
  <si>
    <t>M.A.H Construction Ltd. 1307/2, Monipur, Mirpur, Dhaka-1216</t>
  </si>
  <si>
    <t>Rehabilitation and Periodic Maintenance of Kazirhat GC to Garitana Bazar GC Road via Asia Tea Garden (Fatikchari Portion) (Ch: 0+000-8+585 Km); Upazila: Fatikchari, District: Chittagong.</t>
  </si>
  <si>
    <t>73873</t>
  </si>
  <si>
    <t>10.04.17</t>
  </si>
  <si>
    <t>31.04.18</t>
  </si>
  <si>
    <t>M/s. Shah Mazidia Syndicate, 39 Kapasgola road, Chawkbazar, Chittagong</t>
  </si>
  <si>
    <t xml:space="preserve">  majidiactg69@gmail.com</t>
  </si>
  <si>
    <t>Construction of Anowara Khashkhama Union Land Office; Upazila: Anowara, District: Chittagong.</t>
  </si>
  <si>
    <t>105223</t>
  </si>
  <si>
    <t>29.08.18</t>
  </si>
  <si>
    <t>M/s. Fabiha Enterprise; Gohira, word No-3, Raozan, Chittagong</t>
  </si>
  <si>
    <t>Construction of Raozan Noapara Union Land Office; Upazila: Raozan, District: Chittagong.</t>
  </si>
  <si>
    <t>105227</t>
  </si>
  <si>
    <t>M/s. Abhi Enterprise, Betagi, Rangunia, Chittagong.</t>
  </si>
  <si>
    <t>msabhienterprise@gmail.com</t>
  </si>
  <si>
    <t>Construction of Ghagra Union Land Office Upazila Rangunia District Chittagong.</t>
  </si>
  <si>
    <t>111898</t>
  </si>
  <si>
    <t>25.10.17</t>
  </si>
  <si>
    <t>M/s. Julda Bricks Manufacturing, 188 Jahur Hokar Market, Chittagong</t>
  </si>
  <si>
    <t>msjuldabrickmfg@gmail.com</t>
  </si>
  <si>
    <t>Construction of Borumchara (With 65m Boundary Wall) Union Land Office Upazila Anowara District Chittagong.</t>
  </si>
  <si>
    <t>119942</t>
  </si>
  <si>
    <t>24.12.17</t>
  </si>
  <si>
    <t>30.12.18</t>
  </si>
  <si>
    <t>M/s. Akash Enterprise</t>
  </si>
  <si>
    <t>akashsandwipctg@gmail.com</t>
  </si>
  <si>
    <t>Construction of RCC Drain on Kabir Market-Barasat UP Office via Baktair Para Charpirawlia Mazar Road &amp; Surat Bibi Masjid R &amp; H-Rustomhat GC Road at Ch: 00-1000m; Upazila: Anowara, District: Chattogram (ID No-415043013 &amp; 415042001).</t>
  </si>
  <si>
    <t>M/s. S S Corporation</t>
  </si>
  <si>
    <t>Construction of 1 No 1x1.0m1.00m RCC Box Culvert &amp; 04 Nos 0.75x1.05m Drain Culvert on Bilpur Aktaruzzaman Chowdhry Road at Ch: 1103m. 343m. 656m. 906m &amp; 1370m; Upazila: Anowara, District: Chattogram (ID No-415044060).</t>
  </si>
  <si>
    <t>Md. Enus &amp; Brothers (P) Ltd. 67 Panclish R/A, Chittagong-4203.</t>
  </si>
  <si>
    <t>Construction of Upazala Complex Bhaban; Upazila: Banshkhali, District: Chittagong.</t>
  </si>
  <si>
    <t>Upazila Complex Bhaban Project.</t>
  </si>
  <si>
    <t>09.02.15</t>
  </si>
  <si>
    <t>19.07.16 330.06.20</t>
  </si>
  <si>
    <t>S Ananta Bikash Tripura, Milonpur, Sadar, Khagrachari</t>
  </si>
  <si>
    <t>Construction of Administrative Extension Building &amp; Hall Room under Upazala Complex; Upazila: Satkania, District: Chittagong.</t>
  </si>
  <si>
    <t xml:space="preserve">25.11.19 </t>
  </si>
  <si>
    <t>M/s. Abul Basar, Rudra, Anoawara,Chittagong</t>
  </si>
  <si>
    <t xml:space="preserve">  basaranowara@gmail.com</t>
  </si>
  <si>
    <t>Extension of Upazala Complex Bhaban; Upazila: Anowara, District: Chittagong.</t>
  </si>
  <si>
    <t>02.12.18</t>
  </si>
  <si>
    <t>Cumilla</t>
  </si>
  <si>
    <t>M/S. Kashem Traders-M/S Poly Enterprise (JV) 
 Village: Bashuara, Post: Utter Padua
 P.S: Chuddagram, Dist: Comilla</t>
  </si>
  <si>
    <t>tofayel.jv@gmail.com</t>
  </si>
  <si>
    <t>Construction of 48.0m Long RCC Girder Bridge over Kakri Khal on Razandrapur - Char Laxmipur via Fazlu Member's House Road at Ch. 05m Upazila: Chouddogram, Dist: Comilla [Road ID- 419314181] CBU-100/Purto-257)</t>
  </si>
  <si>
    <t>16-09-2021</t>
  </si>
  <si>
    <t>M/S Poly Enterprise, Village: Bashuara, Post: Utter Padua, P.S: Chuddagram, Dist: Comilla.</t>
  </si>
  <si>
    <t>mohammedtofayil@yahoo.com</t>
  </si>
  <si>
    <t>16-09-2021.</t>
  </si>
  <si>
    <t>M/S. Kashem Traders, Bondua,Dawlatpur,Anandapur,Fulgazi,Feni</t>
  </si>
  <si>
    <t>mskashemtraders@gmail.com</t>
  </si>
  <si>
    <t>Construction of 81.0m Long PSC Girder Bridge on Gunabati GC - Akdia - Banderjola Road at Ch. 2850m Road ID 419312007 Upazila Chouddagram District Comilla (CBU-100/Purto-256)</t>
  </si>
  <si>
    <t>09-09-2021.</t>
  </si>
  <si>
    <t>Toma Construction &amp; Co. Limited - M/S MA Zaher (JV) 
 mollika, 250, West Bagichagoan
 Cumilla</t>
  </si>
  <si>
    <t>Construction of 81.0m Long PSC Girder Bridge over Dakatia River on Nangalkot Moukora Union Charitupa Village Panna Road at Ch. 0180m Upazila: Nangalkot, Dist: Comilla. Road ID- 419874253 (CBU-100/Purto-259)</t>
  </si>
  <si>
    <t>17-12-2021.</t>
  </si>
  <si>
    <t>MAE &amp; DCL (J.V) 
 House # 22, Road # 12, Nikunja-2
 Khilkhet, Dhaka, Bangladesh</t>
  </si>
  <si>
    <t>mae.dcl.jv@gmail.com</t>
  </si>
  <si>
    <t>Construction of 96.0m Long PSC Girder Bridge over Sotanodi Khal on Daudkandi GC Pucca Road-Batakandi GC Mohanpur Launchghat Road at Ch. 450m (Road ID: 419362005) Upazila: Daudkandi, District: Comilla (CBU-100/Purto-258)</t>
  </si>
  <si>
    <t>01-01-2022.</t>
  </si>
  <si>
    <t>Dhaly Construction Ltd., 838, Monipur Mirpur, Dhaka.</t>
  </si>
  <si>
    <t>M/s Haji Constrction
 Prop: Abdur Rouf Babu
 Noagram Sonapur, Chouddagram, Comilla</t>
  </si>
  <si>
    <t>mshajiconstuction@gmail.com</t>
  </si>
  <si>
    <t>Maintenance of Nowagram Zinidkara-Nowagram Southpara Road at Ch. 00-1530m ID. No. 419315098 under Chouddagram Upazila (Com/Chow/W-02)</t>
  </si>
  <si>
    <t>CCFT</t>
  </si>
  <si>
    <t>10-06-2020.</t>
  </si>
  <si>
    <t>M/S Mazumder Traders
 Prop: Khalilur Rahaman Mazumder
 Village: Unkot, Post: Unkot, 
 P.S: Chouddagram, Dist: Comilla.</t>
  </si>
  <si>
    <t>khalilurrahaman615@yahoo.com</t>
  </si>
  <si>
    <t>Improvement of Uttar Hajari Para Haji Chan Mia -Nondasree pond-west para omar Ali Sowdaghar Road at Ch. 00-845m &amp; 900-1440m Road ID419315302 under Chouddagram Upazila in Cumilla District (Com/Chow/W-01)</t>
  </si>
  <si>
    <t>16-03-20</t>
  </si>
  <si>
    <t>22-09-2020.</t>
  </si>
  <si>
    <t>M/S Alam Enterprise
 Pro: Md Jahangir Alam
 Kashai, Hasnabad
 Monohargong, Comilla</t>
  </si>
  <si>
    <t>ms.alamenterprise01@gmail.com</t>
  </si>
  <si>
    <t>Construction of Historical Sites Muktijuddha Museum Jogonad Dige under Chouddagram Upazila, District: Cumilla (CHSMMP/CUMCHO/AD-18/20/C-270)</t>
  </si>
  <si>
    <t>14-05-2021.</t>
  </si>
  <si>
    <t>MD. MOYENUDDIN (BASHI) LIMITED - M/S Zakir Enterprise (JV) 
 Jessore Office :Holding No.-07, H.M.M Road
 Doratana, Jessore, Bangladesh</t>
  </si>
  <si>
    <t>mubl.mze@gmail.com</t>
  </si>
  <si>
    <t>Construction of 570m Long PSC Girder Bridge over Gomoti river on Daudkandi GC-Batakandi GC via Mohonpur Lanchghat road at Ch. 2050m under Daudkandi Upazila District Cumilla Road ID 419362005 (CIB-Com- W-58)</t>
  </si>
  <si>
    <t>19-07-20</t>
  </si>
  <si>
    <t>18-05-2023</t>
  </si>
  <si>
    <t>M/S Zakir Enterprise, 370/Kha, Zobeda Mansition, Jawtala, Adarsha Sadar, Comilla.</t>
  </si>
  <si>
    <t>MD. MOYENUDDIN (BASHI) LIMITED, 07, H.M.M ROAD, DORATANA, JESSORE-7400.</t>
  </si>
  <si>
    <t>M/S LOKMAN HOSSAIN &amp; M/S. Mostafa Kamal (JV).
 Niaz Park, Kawtoli
 Brahmanbaria</t>
  </si>
  <si>
    <t>Construction of 30 meter long RCC Girder Bridge at ch. 800m and 22 meter long RCC Girder Bridge at ch. 2600m on Kairrapur Bazar (Nichantapur) Natun Bazar To Nalchak Madrasha Road [#ID 419364047] under Daudkandi Upazila in Cumilla District (PD/CLBUURP/ W-343)</t>
  </si>
  <si>
    <t>20-06-2020.</t>
  </si>
  <si>
    <t>M/S. Mostafa Kamal, Niaz park, Kawtali, PO+PS+Dist-brahmanbaria-3400</t>
  </si>
  <si>
    <t>MA-CCC JV 
 House: 227/3, West Dhanmondi
 Road No: 19 (Old), Dhaka-1209</t>
  </si>
  <si>
    <t>ma_cccjv@gmail.com</t>
  </si>
  <si>
    <t>Construction of 30m PC Girder Bridge on Ragdail Bazar-Shalikha-Noorpur-Eliotgonj GC Road at Ch 2235m under Chandina Upazila District Cumilla (PD/CLBUURP/W-332)</t>
  </si>
  <si>
    <t>28-06-2020.</t>
  </si>
  <si>
    <t>confidence_2015@yahoo.com</t>
  </si>
  <si>
    <t>Rafiq Construction Co. (Pvt.) Ltd.
 Prop: ATM Rafiqul Islam
 18/1 Nayapaltan Dhaka-1000</t>
  </si>
  <si>
    <t>Construction of Two 2 Storied Rural Market Building with 04 Storied Foundation in Rampur Bazar Under Meghna Upazila Dist. Cumilla (CRMIDP/COM/W-463)</t>
  </si>
  <si>
    <t>06-07-2021.</t>
  </si>
  <si>
    <t>M/S H KABIR ENTERPRISE
 Prop: Md Humayun Kabir
 Kashipur, Bijoypur
 Sadar South, Cumilla.</t>
  </si>
  <si>
    <t>hkabir.enterprise@gmail.com</t>
  </si>
  <si>
    <t>Construction of Two (2) Storied Rural Market Building (with 04 Storied Foundation ) in Bijra Bazar, Under Laksam Upazila, Dist. Cumilla (CRMIDP/COM/W-462)</t>
  </si>
  <si>
    <t>16-07-20</t>
  </si>
  <si>
    <t>22-01-2022.</t>
  </si>
  <si>
    <t>R.R. Construction &amp; Suppliers
 Pro: Md. Ballal Hossain
 Rafi Radimat Cornar, Doulatgonj Bazar, Laksam, PO:3570, District: Cumilla</t>
  </si>
  <si>
    <t>meballalhossain@gmail.com</t>
  </si>
  <si>
    <t>Construction of Upazila Muktijoddha Complex Bhaban Part-2 at Laksham Upazila under Cumilla District (CUMCP/COM/LAK/18/C-027/1)</t>
  </si>
  <si>
    <t>21-01-20</t>
  </si>
  <si>
    <t>27-03-20</t>
  </si>
  <si>
    <t>M/S H Kabir
 Pro: Md Humyun Kabir
 Dharmapur, East Choumuni
 Cumilla</t>
  </si>
  <si>
    <t>mshkabir03@gmail.com</t>
  </si>
  <si>
    <t>Construction of Upazila Muktijuddha Complex Bhaban at Barura Upazila Under Cumilla District (CUMCP/CUM/BAR/19/C-413)</t>
  </si>
  <si>
    <t>25-06-2020.</t>
  </si>
  <si>
    <t>M/S BUSINESS ASSOCIATES INTERNATIONAL
 Pro: Mirza Md Qureshi
 Islampur Road, Kaptan Bazar, Comilla</t>
  </si>
  <si>
    <t>mirzaqureshi56@gmail.com</t>
  </si>
  <si>
    <t>Construction of Upazila Muktijuddha Complex Bhaban at Sadar Upazila Under Cumilla District. (CUMCP/CUM/SAD/19/ C-415)</t>
  </si>
  <si>
    <t>23-02-20</t>
  </si>
  <si>
    <t>15-06-2020.</t>
  </si>
  <si>
    <t>M/S Madina Construction
 Pro: Mahmudul Hasan
 Dalua Bazar, Nangalkot, Comilla</t>
  </si>
  <si>
    <t>ms.madinaconstruction@gmail.com</t>
  </si>
  <si>
    <t>Construction of Upazila Muktijuddha Complex Bhaban at Nangalkot Upazila Under Cumilla District. (CUMCP/CUM/NAN/20/C-430)</t>
  </si>
  <si>
    <t>26-05-2021.</t>
  </si>
  <si>
    <t>M/S Jihan Enterprise
 Prop: Md Zahid Hasan
 South Chartha
 Adarsha Sadar, Cumilla</t>
  </si>
  <si>
    <t>msjhinenterprise@gmail.com</t>
  </si>
  <si>
    <t>Rehabilitation of Bizra Bazar-Foyigonj Road from Ch. 00-760m (Road ID. 419913011) under Upazila: Lalmai, District: Cumilla (FDR/Cum/18-19/UNR/W-17)</t>
  </si>
  <si>
    <t>15-09-20</t>
  </si>
  <si>
    <t>21-02-2021.</t>
  </si>
  <si>
    <t>M/S Hanif Enterprise
 Prop: Md Hanif Sheikh
 Station Road (Faridpur High School Shopping Center) 
 Faridpur-7800</t>
  </si>
  <si>
    <t>Rehabilitation of Darbeshpara- Gayerbanga- Palpara-Patrai Bazar Road from Ch. 00-4040m under Upazila Lalmai Cumilla Sadar District Cumilla . Road ID No. 419913001 (FDR/Cum/18-19/UNR/ W-16)</t>
  </si>
  <si>
    <t>18-10-20</t>
  </si>
  <si>
    <t>24-04-2021.</t>
  </si>
  <si>
    <t>M/S Shamim Bricks 
 Prop: Md. Bayuzid
 Gahin Khali, Po: Baraharipur-3510
 Barura,Cumilla</t>
  </si>
  <si>
    <t>ms.shamimbricks38@gmail.com</t>
  </si>
  <si>
    <t>Improvement of Aganagar-Adamshar Bazar Road at Ch. 00-1308m Road ID419094004 under Upazila Barura District Cumilla (GCP-3/C-W47)</t>
  </si>
  <si>
    <t>22-11-2020.</t>
  </si>
  <si>
    <t>Improvement of Aganagar UP Office-Kenmtali Bazar Road at Ch. 2006-3286m Road ID419093010 under Upazila Barura District Cumilla (GCP-3/C-W50)</t>
  </si>
  <si>
    <t>12-11-2020.</t>
  </si>
  <si>
    <t>M/S A F Enterprise 
 Prop: Md Akter Hossain
 63/78, Bishnopur, Cumilla</t>
  </si>
  <si>
    <t>af.comilla@gmail.com</t>
  </si>
  <si>
    <t>Improvement of Baharkhola- Meghna Upazila Road. Ch. 1101-1680m Road ID 419884017 under Meghna Upazila in Cumilla District (GCP-3/C-W129)</t>
  </si>
  <si>
    <t>14-07-2020.</t>
  </si>
  <si>
    <t>M/S Harun Or Rashid 
 Prop: Md. Harun Or Rashid
 Homna, Comilla</t>
  </si>
  <si>
    <t>msharunor@gmail.com</t>
  </si>
  <si>
    <t>Re-Construction of 2x4.50x4.50m RCC Box Culvert on Dulalpur-Vitikalmina Baherkalmina Road at Ch.830m Road ID419544001 Salvage Tk29928/- under Upazila Homna District Cumilla (GCP-3/C-M105)</t>
  </si>
  <si>
    <t>16-01-20</t>
  </si>
  <si>
    <t>22-07-2020.</t>
  </si>
  <si>
    <t>M/S Mehedi Poultry Farm
 Prop: Manirul Islam
 Jagatpur, Madrasha Jagatpur
 Burichang, Comilla</t>
  </si>
  <si>
    <t>msmehedipoultry@gmail.com</t>
  </si>
  <si>
    <t>a1. Improvement of Jagatpur Maddyapara-Ashadnagar Road via Mazed Member House Road at Ch. 500-1100m Road ID419185033 a2. Construction of 9.00m culvert on the same road b1. Improvement of Arag Anadapur High school-Jagatpur Mosjeed Road at Ch. 00-783m Road ID419184060 Salvage Tk131406/- b2. Construction of 2.00m culvert on the same road under Upazila Burichong District Cumilla (GCP3/C-W134)</t>
  </si>
  <si>
    <t>09-02-2021.</t>
  </si>
  <si>
    <t>M/S. Zaman Traders
 Prop: Mostafa Zaman Liton
 Lagnashar Bazar, Post: Lagnashar Bazar
 P.S: Barura,District: Cumilla</t>
  </si>
  <si>
    <t>z_liton@yahoo.com</t>
  </si>
  <si>
    <t>(a)i Improvement of Barura GC -Modaforganj RHD Road at Ch. 11660-14650m) (Road ID#419092013) (a)ii Construction of 9.7m Culvert on the same road (a)iii Construction of 333m Protective Work on the same road under Upazila: Barura, District: Cumilla (GCP-3/C-W69)</t>
  </si>
  <si>
    <t>30-09-2020.</t>
  </si>
  <si>
    <t>(a)i Improvement of Adda-Krishnapur-Pilgiri via Pombaish Road at Ch. 2400-3564m (Road ID#419094063) (a)ii Construction of 66m Protective Work on the same road (b) Improvement of Philgiri Prodhania House-Ali Azam House Road at Ch. 00-1000m) (Road ID#419094024) (c) Improvement of Betua Bazar-Orain School Road at Ch. 00-500m) (Road ID#419094070) (Salvage Tk=4,56,234/-) (d) Improvement of Adda-Krisnopur Road at Ch. 2700-3061m) (Road ID#419094032) under Upazila: Barura, District: Cumilla (GCP-3/C-W104)</t>
  </si>
  <si>
    <t>M/S Mizan Traders 
 Prop: Md Mizanur Rahman
 Monoharpur, Bramonpara, Comilla</t>
  </si>
  <si>
    <t>msmizantraders01@gmail.com</t>
  </si>
  <si>
    <t>Improvement of Ziruin - Chandipur - Alua Ferryghat via Malapara UP Office Road at ch. 1250-2670m Road ID No. 419154024 under Upazila Brahmanpara District Cumilla Salvage Cost. Tk. 54297.00 (GCP-3/C-W136)</t>
  </si>
  <si>
    <t>19-02-20</t>
  </si>
  <si>
    <t>25-10-2020.</t>
  </si>
  <si>
    <t>Pioneer Construction
 Prop: Mohammed Sirajul Islam
 351, Newaz mansition
 Badurtala, Cumilla</t>
  </si>
  <si>
    <t>islamsirajul409@yahoo.com</t>
  </si>
  <si>
    <t>[a] Improvement of Kabila GC-Moynamoti UP Shaheber Bazar Road at Ch. 500-1728m Road ID419183015 [b] Improvement of Moynamati UP Office-Purbohura Bazar Road including 320m Y Link at Ch. 1482-2000m Road ID419183020 under Upazila Burichong District Cumilla. , Salvage Cost: 1,93,420.00 BDT (GCP-3/C-W125)</t>
  </si>
  <si>
    <t>26-02-20</t>
  </si>
  <si>
    <t>09-01-2021.</t>
  </si>
  <si>
    <t>Improvement of Horipur Manik Member house - Joinal Abdin house Road. Ch. 00-900m Road ID 419885069 under Meghna upazila in Cumilla District. (GCP-3/C-W130)</t>
  </si>
  <si>
    <t>07-11-2020.</t>
  </si>
  <si>
    <t>Pioneer Construction
 Prop: Mohammed Sirajul Islam
 351, Newaz mansition
 Badurtala, Cumilla.</t>
  </si>
  <si>
    <t>Construction of 42.00 meter Long RCC Girder Bridge on Toilkupi Bazar to Sholanal UP Vorashar Bazar Via Bhubanghar Bazar at ch. 1010m under Upazila Adarsha Sadar DIstrict Cumilla Road ID No. 419673005 (GCP-3/C-BW12)</t>
  </si>
  <si>
    <t>08-03-2021.</t>
  </si>
  <si>
    <t>M/s Shetara Construction 
 Prop: M A Razzak
 Basantapur Golli, Chandina, Comilla</t>
  </si>
  <si>
    <t>msshetaraconstruction@gmail.com</t>
  </si>
  <si>
    <t>Improvement of Nowabpur-Darora Bazar Road Start from Dollai Nowabpur College East Side to Darora Bazar Via Billal Bazar Road at Ch. 1034-2534m Road ID 419274052 under Upazila Chandina District Cumilla (GCP-3/ C-W84)</t>
  </si>
  <si>
    <t>10-11-2020.</t>
  </si>
  <si>
    <t>M/s. Zaman Enterprise
 Prop: Md Kamruzzaman Bhuiyan
 Plot# 8, Road # 4, Block# J, Banasree
 Rampura, Dhaka-1219.</t>
  </si>
  <si>
    <t>zamanentp2014@yahoo.com</t>
  </si>
  <si>
    <t>Construction of 20.00m Long RCC Girder Bridge on Bipulashar-Compani Bazar Road. at Ch. 3174m (Road ID No. 419903009) under Monohorganj Upazila Cumilla District [Salvage Cost: Tk 1,11,171.00] (GCP-3/C-BW07 )</t>
  </si>
  <si>
    <t>15-03-2021.</t>
  </si>
  <si>
    <t>M/S Bandhan Enterprise 
 Prop: Md. Didar Ahamed
 Village: Gobindapur, Post: Gobindapur
 Upazila: Meghna, District: Cumilla</t>
  </si>
  <si>
    <t>msbandhanenterprise@gmail.com</t>
  </si>
  <si>
    <t>Periodic Maintenance (Widening &amp; Rehabilitation) of Chandanpur UPC-Tulatoly bazar Road at 00-1475m Road ID.419883003 under Meghna Upazila, District: Cumilla (GCP-3/C-M132)</t>
  </si>
  <si>
    <t>15-03-20</t>
  </si>
  <si>
    <t>21-06-2020.</t>
  </si>
  <si>
    <t>M/S Mahin Enterprise
 Prop: Liakat Ali
 Gaburakandi, Juranpur
 Daudkandi,Comilla</t>
  </si>
  <si>
    <t>ms.mainenterprise@gmail.com</t>
  </si>
  <si>
    <t>Improvement of Sarkapur Moor-Mozib Market Via Sarkapur Pry. School Road at ch. 00-1000m Road ID. No. 419365116 under Upazila Daudkandi District Cumilla (GCP-3/C-W141)</t>
  </si>
  <si>
    <t>M/S. BHUIYAN ENTERPRISE
 Prop: Prop: Md. Kabir Uddin
 Village: Sholapukuria Post: Barura
 Upazila : Barura Dist: Cumilla</t>
  </si>
  <si>
    <t>bhuiyanenterprise1979@gmail.com</t>
  </si>
  <si>
    <t>a. Improvement of Khatla-Khalarpar Road at Ch. 1000-2007m Salvage Tk98.383/- Road ID419094009 b. Improvement of Adda-Khajuria road to Kalikapur via Ratnur-Dhuliamuri Road at Ch. 700-1360m Road ID419095135 under Upazila Barura District Cumilla (GCP-3/C- W78)</t>
  </si>
  <si>
    <t>19-03-20</t>
  </si>
  <si>
    <t>25-03-2021.</t>
  </si>
  <si>
    <t>M/S. Jahangir Enterprise
 Prop: Jahangir Alam
 Lalbag, Upazila: Sadar Dakshin
 District: Comilla</t>
  </si>
  <si>
    <t>ms.jahangirenterprise80@gmail.com</t>
  </si>
  <si>
    <t>Periodic Maintenance Overlay of Lampur Daksin Para Road Ch 00-550m Road ID419915200 under Sadar Dakshin Upazila District Cumilla. (GCP-3/C-M123)</t>
  </si>
  <si>
    <t>22-03-20</t>
  </si>
  <si>
    <t>M/S Akter Enterprise
 Prop: Md Abdul Karim
 Village: Pitamber, Post: Sadar Rasulpur
 Upazila: Burichong, District: Comilla</t>
  </si>
  <si>
    <t>akterenterprise97@gmail.com</t>
  </si>
  <si>
    <t>Improvement of Paharpur Community Primary School-Hossen Shop via Samad Molla House Road ch.1100-2000m. Road ID 419185141 under Burichang upazila District Cumilla. [Salvage Cost Tk. 109100.00] (GCP-3/C-W147)</t>
  </si>
  <si>
    <t>28-09-2020.</t>
  </si>
  <si>
    <t>M/S Shohag Enterprise 
 Prop: Jamal Uddin
 Ramnagar, Sayani
 Meghna, Comilla</t>
  </si>
  <si>
    <t>shohagenterprise46@gmail.com</t>
  </si>
  <si>
    <t>Improvement of Hasnabad- Gobindapur- Sonarchar- Brahmanchar Road at ch. 2070-3320m Road ID No. 419884046 under Upazila Meghna District Cumilla Salvage Cost. Tk. 564815.00 (GCP-3/C-W135)</t>
  </si>
  <si>
    <t>M/S. M.A. ENGINEERING
 Prop: Md Mostafa
 G-4,South Banasri,East Goran
 Khilgaow, Dhaka</t>
  </si>
  <si>
    <t>Construction of 24 meter RCC Girder Bridge at ch. 3500m on Kashedda-Chowmohani-Joynagar Road ID 419094055 under Barura Upazila in Cumilla District (GCP-3/C-BW04)</t>
  </si>
  <si>
    <t>28-03-2021.</t>
  </si>
  <si>
    <t>M/S. Dawn Corporation
 Prop: Md Easin Molla
 10 North Mugdha ( 1st Floor)
 P.S. Mugdha, Dhaka-1214</t>
  </si>
  <si>
    <t>Construction of 30 meter PC Girder Bridge at ch.10993m on Fanua-Noabpur Road Mukundpur Road ID 419094035 under Barura Upazila in Cumilla District (GCP-3/C-BW03)</t>
  </si>
  <si>
    <t>M/S Salim Enterprise
 Prop: Shamsur Rahman
 Chandanpur Bazar, Meghna, Cumilla</t>
  </si>
  <si>
    <t>mssalimenterprise02@gmail.com</t>
  </si>
  <si>
    <t>Improvement of Badhanathpur Baythurnoor Zama Mosque - Shibnagar GPS via Battola Bazar Road ch. 00-825m [Road ID: 419885044) under Meghna Upazila District Cumilla (RIDP(CBC)/C-W201)</t>
  </si>
  <si>
    <t>24-03-20</t>
  </si>
  <si>
    <t>M/S IQBAL ENTERPRISE
 Prop: Md. Iqbal Hossain
 Berola, Cheora
 Chouddagram, Cumilla</t>
  </si>
  <si>
    <t>msiqbalenterprise67@gmail.com</t>
  </si>
  <si>
    <t>Improvement of Koitora Khorshed Alam Mazumdar House Side to Satgoreya Moulobi Abdul Mannan House Road ch.00-177m. &amp; 350-543m. Road ID 419315417 under Chouddagram upazila District Cumilla (GCP-3/C-W148)</t>
  </si>
  <si>
    <t>M/S Poly Enterprise
 Prop: Mohammed Tofayel Ahammad
 Village: Bashuara, Post: Utter Padua
 P.S: Chuddagram, Dist: Comilla</t>
  </si>
  <si>
    <t>Construction of 24.00 meter Long RCC Inverter Girder Bridge on Perpeti Bazar-Shakpur UP Office Road at ch. 3300m. Road ID 419093016 under Barura upazila District Cumilla [Salvage Cost Tk. 150628] (GCP-3/C-BW11)</t>
  </si>
  <si>
    <t>22-02-2021.</t>
  </si>
  <si>
    <t>M/S. Bablu &amp; Brothers
 Prop: Md. Abdul Hai Bablu 
 Shaktala, Sadar Dakhin, Comilla</t>
  </si>
  <si>
    <t>babluandbrothers373@gmail.com</t>
  </si>
  <si>
    <t>Improvement of Olain-Lalnagar Pipulia Upazila Pucca Road at ch. 00-2075 Road ID. No. 419915081 under Upazila Sadar Dakshin District Cumilla Salvage Cost. Tk. 668618.00 (GCP-3/C-W138)</t>
  </si>
  <si>
    <t>30-11-2020.</t>
  </si>
  <si>
    <t>MD JAHANGIR KHAN CHOWDHURY
 Prop: JAHANGIR KHAN CHOWDHURY 
 Burichang House Thakurpara
 darsha Sadar Comilla-3500</t>
  </si>
  <si>
    <t>jahangirkhanchow@gmail.com</t>
  </si>
  <si>
    <t>Construction of 15.00 meter RCC Girder Bridge on Barura GC- Mudaffarganj RHD Road at ch. 9247m Road ID. 419092013 under Upazila Barura District Cumilla [Salvage Cost. Tk 87193.00]. (CP-3/C-BW10)</t>
  </si>
  <si>
    <t>03-02-2021.</t>
  </si>
  <si>
    <t>M/S E.F Trade International 
 Prop: Mohammed Mojammel Haq
 Village: Projapoti, Post: Boroshalghor
 P.S: Debidwer, Dist: Comilla</t>
  </si>
  <si>
    <t>Periodic Maintenance Widening &amp; Rehabilitation of Dulalpur GC-Jaforgonj GC Road Ch 00-1892m Road ID419152002 under Brahmanpara Upazila District Cumilla. Salvage Cost. Tk 183093.00 (GCP-3/C-M122)</t>
  </si>
  <si>
    <t>11-08-2020.</t>
  </si>
  <si>
    <t>M/S ESTERN CONSTRUCTION 
 Prop: Md Abdul Karim Mozumder
 Post: Zodda Bazar, Upazilla: Nangalkot
 District: Cumilla</t>
  </si>
  <si>
    <t>mseasternconstruction68@gmail.com</t>
  </si>
  <si>
    <t>Improvement of Manikmura-Gazaria-Nischintapur-Sondail Road (Ch:00-1346m) (Road ID#419874066) under Nangalkot Upazila, District: Cumilla. (GCP-3/C-W152)</t>
  </si>
  <si>
    <t>11-10-2020.</t>
  </si>
  <si>
    <t>M/S RIMA ENTERPRISE 
 Prop: Md. Amir Hossain
 Narsingsar, Sadar, Brahmanbaria</t>
  </si>
  <si>
    <t>msrimaenterprise123@gmail.com</t>
  </si>
  <si>
    <t>Improvement of Tatera - Chatiyani - Gopalnagar Road at ch. 1160-2160m Road ID No. 419154039 under Upazila Brahmanpara District Cumilla Salvage Cost. Tk. 682535.00 (GCP-3/C-W137)</t>
  </si>
  <si>
    <t>M/S R-TA Enterprise
 Prop: Md Abul Hossain Choton
 31, Bishnopur, Moulovi Para
 Adarsha Sadar, Cumilla</t>
  </si>
  <si>
    <t>abulhossansoton@yahoo.com</t>
  </si>
  <si>
    <t>a1. Improvement of Sathghariakandi-Omrakanda Bazar Road. Ch. 700-2050m Road ID 419884020 a2. 300 meter Protective Work on the Same Road. b1. Improvement of Luterchar River Ghat-Vitikandi River Ghat via Cyclone Shelter Ch. 91-1500mRoad ID 419884021 b2. 120 meter Protective Work on the Same Road under Meghna (GCP-3/C-W71)</t>
  </si>
  <si>
    <t>23-02-2021.</t>
  </si>
  <si>
    <t>M/S. Sayed Enterprise
 Prop: Mohammad Abu Sayed
 Shashidal, Brahmanpara, Comilla</t>
  </si>
  <si>
    <t>mssayedenterprise1978@gmail.com</t>
  </si>
  <si>
    <t>Improvement work of Bucci Bazar - Goshai Puskurni Road Ch. 900-1515m &amp; including GPS link Ch. 0-300m at Upazila: Lalmai,Dist: Cumilla (Road ID - 419915104) (GCP-3/C-W133)</t>
  </si>
  <si>
    <t>14-10-2020.</t>
  </si>
  <si>
    <t>M/S Hadayet Enterprise 
 Prop: Hedayt Ullah
 Tolatuli, Chandina, Cumilla</t>
  </si>
  <si>
    <t>mshedayetenterprise@gmail.com</t>
  </si>
  <si>
    <t>Re-Construction of 2x4.00mx3.50m RCC Box Culvert on Pihor-Gobidopur Road at Ch. 13m Road ID. 419275099 Salvage Tk.=31,464/- under Chandina Upazila, District: Cumilla (GCP-3/C-M133)</t>
  </si>
  <si>
    <t>14-08-2020.</t>
  </si>
  <si>
    <t>M. ALI TRADERS
 Prop: Mohabbat Ali
 Paikpara, Laksam, Cumilla</t>
  </si>
  <si>
    <t>malitrad19@gmail.com</t>
  </si>
  <si>
    <t>a. Improvement of Gobindopur GPS (Betihati) To Laksam- munshirhat ( Shingheraudh) Road (Ch: 00-800m) Salvage Tk. 1433112/- Road ID. 419725015 b. Construction of 523m Protective Work on the same road, under Laksham Upazila, District: Cumilla (GCP-3/C-W160)</t>
  </si>
  <si>
    <t>18-10-2020.</t>
  </si>
  <si>
    <t>M/S Shamim Bricks
 Prop: Md. Bayuzid
 Gahin Khali, Po: Baraharipur-3510 
 Barura,Cumilla</t>
  </si>
  <si>
    <t>a. Improvement of Rammohon GC-Jangalia Road ch.00-500m Road ID 419094082 b. Construction of 9.00m Culvert at ch. 257m on the same road under Barura upazila District Cumilla (GCP-3/C-W146)</t>
  </si>
  <si>
    <t>Improvement of Amratoli-Bataichori Road near Abul Haque House to Chandimora-Ratonpur Chorar Bazar Road ch.1000-2000m. Road ID 419094062 under Barura upazila District Cumilla (GCP-3/C-W145)</t>
  </si>
  <si>
    <t>Improvement of Bakey Pacca Road - Koiani College via Bakey Solaiman Mia House Road ch.00-1190m. Road ID 419094071 under Barura upazila District Cumilla (GCP-3/C-W144)</t>
  </si>
  <si>
    <t>R. R. Construction 
 Prop: Mohammad Mahmud Kali
 610 (5th Floor), City Market
 Kandirpar, Cumilla</t>
  </si>
  <si>
    <t>rrconst8@gmail.com</t>
  </si>
  <si>
    <t>Periodic Maintenance Re-seal of Ramkrishnapur-Chanderchar-Pachkitta GC Road at 00-3997m Road ID.419543005 under Homna Upazila District Cumilla (GCP-3/C-M126)</t>
  </si>
  <si>
    <t>13-04-20</t>
  </si>
  <si>
    <t>20-09-2020.</t>
  </si>
  <si>
    <t>M/S Shaid Traders 
 Prop: Rafikul Islam
 Homna High School Road
 Homna, Comilla</t>
  </si>
  <si>
    <t>ms.sahidtraders@gmail.com</t>
  </si>
  <si>
    <t>Improvement of Homna-Bagmara-Kalmina-Tevagia-Ramchandrapur Road Ch 7524-8114m Road ID 419542005 under Homna Upazila District Cumilla (GCP-3/C-W156)</t>
  </si>
  <si>
    <t>01-10-2020.</t>
  </si>
  <si>
    <t>M/S Samiha Enterprise
 Prop: Amir Hossain
 Razzak market, T&amp;T Road
 Bancharampur, Brahmanbaria</t>
  </si>
  <si>
    <t>mssamihaenterprise06@gmail.com</t>
  </si>
  <si>
    <t>Improvement of Shayestanagar-Barikandi Road at ch. 00-800m Road ID. No. 419365085 under Upazila Daudkandi District Cumilla (GCP3/C-W142)</t>
  </si>
  <si>
    <t>M/S Mir Rafiqual Islam
 Prop: Rafiqual Islam
 Tuzar Banga, Daudkandi. Comilla</t>
  </si>
  <si>
    <t>ms.mirrafiqulislam@gmail.com</t>
  </si>
  <si>
    <t>Improvement of Chargoali bazar - Kalasadardia pry. School via Patnikandi Road. Ch. 00-728m Road ID No. 419364024 under Daudkandi Upazila District Cumilla (GCP3/C-W131)</t>
  </si>
  <si>
    <t>25-02-2021.</t>
  </si>
  <si>
    <t>M/S Jhilik Enterprise 
 Prop: Monir Khondokar
 Moharong,Chandina Bazar
 Chandina.Comilla</t>
  </si>
  <si>
    <t>ms.jhilikenterprise@gmail.com</t>
  </si>
  <si>
    <t>a. Improvement of Bhagura Para Community Clinic to Ranichara Dakhil Madrasha Road at ch. 750-1750m Road ID No.419274073 b. Improvement of Badarpur to Siraz Chairman House - Maizkhar Road at ch. 1250-1950m Road ID No. 419275078 under Upazila Chandina District Cumilla (GCP-3/C-W143)</t>
  </si>
  <si>
    <t>15-04-20</t>
  </si>
  <si>
    <t>21-12-2020.</t>
  </si>
  <si>
    <t>M/s Molai Mia 
 Prop: Md Rahad Hossain
 Ashuganj West Bazar Hazi 
 Muhammad Malai member bhaban
 Brahmanbaria.</t>
  </si>
  <si>
    <t>ms.molai.mia@gmail.com</t>
  </si>
  <si>
    <t>a. Improvement of Monohorgonj GC- Chikutia - Amtoli Bazar Road at Ch. 1600-2790m Road ID. 419905036 b. Construction of 162m Protective Work on the same road under Upazila: Monohorganj , District: Cumilla (GCP-3/C-W170)</t>
  </si>
  <si>
    <t>16-04-20</t>
  </si>
  <si>
    <t>22-12-2020.</t>
  </si>
  <si>
    <t>M/S Mishu Enterprise
 Prop: Masud Rana
 Anandapur Meshtali Bazar
 Chouddagram, Comilla</t>
  </si>
  <si>
    <t>msmishuenterprise01@gmail.com</t>
  </si>
  <si>
    <t>Improvement of Derkota Uttarpara- Chatiany High school via Derkota GPS Road (Ch:1739-2300m) (Road ID#419314115) (Salvage Tk.=67990/-) under Chouddagram Upazila, District: Cumilla (GCP-3/C-W154)</t>
  </si>
  <si>
    <t>14-06-2020.</t>
  </si>
  <si>
    <t>Improvement of Bangla Bazar Rural Market under Chandina Upazila, District: Cumilla (GCP-3/C-RM06)</t>
  </si>
  <si>
    <t>(a) Improvement of Uttar Digoli-Zikutia Road (Ch:00-389m) (Road ID#419094019) (b) Improvement of Padua-Darganama Road (Ch:00-522m) (Road ID#419094020) under Barura Upazila, District: Cumilla (GCP-3/C-W158)</t>
  </si>
  <si>
    <t>17-05-20</t>
  </si>
  <si>
    <t>23-11-2020.</t>
  </si>
  <si>
    <t>M/S Noor Jahan Enterprise 
 Prop: Md Wahed Shorkar
 Debidwer, Cumilla</t>
  </si>
  <si>
    <t>msnoorjahan11@gmail.com</t>
  </si>
  <si>
    <t>Improvement of Mohonpur GC -Abidpur GC Road (Debidwar part) Road at Ch. 1873-2650m Road ID. 419402017 under Upazila Debidwar, District: Cumilla (GCP-3/C-W193)</t>
  </si>
  <si>
    <t>20-05-20</t>
  </si>
  <si>
    <t>26-01-2021.</t>
  </si>
  <si>
    <t>Ahammed Enterprise
 Prop: Ahammed Niaz
 Sashongacha, Sadar, Cumilla</t>
  </si>
  <si>
    <t>msahammedenterprise1@yahoo.com</t>
  </si>
  <si>
    <t>Periodic Maintenance (Overlay) of Gunanandi - Comilla Cantonment (Gate no 22) Road at 00-605m Road ID.419675097 Salvage Tk. 32225.54/- under Adarsha Sadar Upazila, District: Cumilla (GCP-3/C-M127)</t>
  </si>
  <si>
    <t>26-08-2020.</t>
  </si>
  <si>
    <t>M/S. R.R. Enterprise
 Prop: Md. Abdul Motin
 Plot: 07, Block : G, Section :01
 Housing Estate, Comilla</t>
  </si>
  <si>
    <t>msrrenter@gmail.com</t>
  </si>
  <si>
    <t>Periodic Maintenance (Widening &amp; Rehabilition) of Lagnosar-Mogbari Chowmahani-Bijoypur-Dautatpur Road at 1300-3860m Road ID.419914006 under Lalmai Upazila, District: Cumilla (GCP-3/C-M137)</t>
  </si>
  <si>
    <t>26-09-2020.</t>
  </si>
  <si>
    <t>Periodic Maintenance (Rehabilition) of Dhaka-Chittagong High way to Mainamoty Textile mile via Shankarpur Krishna nagar Road By RCC Road at 00-698m Road ID.419675062 under Adarsha Sadar Upazila, District: Cumilla (GCP-3/C-M136)</t>
  </si>
  <si>
    <t>M/S. BHUIYAN ENTERPRISE
 Prop: Prop: Md. Kabir Uddin
 Village: Sholapukuria Post: Barura
 Upazila : Barura Dist: Comilla.</t>
  </si>
  <si>
    <t>Improvement of Fenua Primary School- Hatimara Road at Ch. 1050-2100m Road ID 419904038 under Upazila Monohorganj District Cumilla (GCP-3/ C-W33)</t>
  </si>
  <si>
    <t>26-11-2020.</t>
  </si>
  <si>
    <t>M/S. Moyeen Enterprise
 Prop: Mohammad Moyeen Uddin
 Chowdhury Para, Rofardia
 Daudkandi, Cumilla</t>
  </si>
  <si>
    <t>ms.moyeenenterprise78@gmail.com</t>
  </si>
  <si>
    <t>Improvement of Gouripur-Motlab R&amp;H-Kawadi Nuton Bazar Road at Ch. 00-1450m Salvage Tk 855745.00 Road ID419364067 under Upazila Daudkandi District Cumilla (GCP-3/ C-W77)</t>
  </si>
  <si>
    <t>M/S Arsad &amp; Sons
 Prop: Mohammad Abul Kalam
 423,424, Artisan, Kasba House, 1-C
 Ranir Digher Par, Cumilla</t>
  </si>
  <si>
    <t>kalamazad234@yahoo.com</t>
  </si>
  <si>
    <t>Periodic Maintenance (Widening &amp; Rehabilitation) of Jamira-Jamua-Amua-Nichantapur Road at 4500-6370m Road ID.419913025 under Lalmai Upazila, District: Cumilla (GCP-3/C-M125)</t>
  </si>
  <si>
    <t>28-08-2020.</t>
  </si>
  <si>
    <t>M/S. Arif Enterprise - M. ALI TRADERS (JV)
 Paikpara, Lakshma, Cumilla</t>
  </si>
  <si>
    <t>maematjv@gmail.com</t>
  </si>
  <si>
    <t>a. Improvement of Kathalia Bridge (Upazila Road) - Chitoshi R&amp;H Via Fulhora Road (Ch. 565-1697m Road ID. 419724057 b. Construction 3.50m Culvert at Ch. 1105m on the same road, c. Construction of 879m Protective work on the same road under Laksham Upazila, District: Cumilla (GCP-3/C-W163)</t>
  </si>
  <si>
    <t>M. ALI TRADERS, paikpara, Laksam, Cumilla</t>
  </si>
  <si>
    <t>M/S. Arif Enterprise, Village-Sukhtola, Post-Azgora Bazar, Upazila: Laksam, District: Cumilla</t>
  </si>
  <si>
    <t>chairman.ajgara@gmail.com</t>
  </si>
  <si>
    <t>M/S MA Zaher - M/S Abul Kashem Bricks (JV)
 250, Mollika, West Bagichagoan
 Cumilla</t>
  </si>
  <si>
    <t>mazakb20@gmail.com</t>
  </si>
  <si>
    <t>Improvement of Vabukpara Purbopara Late Osman Alir House to Harishchar Bizra Road via Khondokar House Road Lampur-Komolpur Road at ch.00-2325 Road ID No. 419915114 under Upazila Lalmai District Cumilla (GCP-3/C-W139)</t>
  </si>
  <si>
    <t>26-03-2021.</t>
  </si>
  <si>
    <t>M/S Abul Kashem Bricks, Bagmara Bazar, Lalmai, Cumilla.</t>
  </si>
  <si>
    <t>mskasembricks@gmail.com</t>
  </si>
  <si>
    <t>M/S Tufan Traders 
 Prop: Mohammed Harun Ur Rashid
 Chairman bari, Manikarchar Bazar
 Meghna, Cumilla</t>
  </si>
  <si>
    <t>mdharunorrashid868@gmail.com</t>
  </si>
  <si>
    <t>(a) Improvement of Manikarchar- Baghaikandi via Zalerpar Nowagong Road at Ch. 1000-2260m (Road ID#419884026) (b) Construction of 135m Protective Work on the same road Union: Manikarchar under Upazila: Meghna, District: Cumilla (GCP-3/C-W111)</t>
  </si>
  <si>
    <t>MS WALI ENTERPRISE
 Prop: Md Wazi Ullah Chowdhury
 Noyagram, Shonapur
 Chouddagram, Comilla</t>
  </si>
  <si>
    <t>waliullah011979@gmail.com</t>
  </si>
  <si>
    <t>Periodic Maintenance (Widening &amp; Rehabilition) of Shelori- Mollagata via Dekra Road at 00-2325m Road ID.419314097 under Chouddagram Upazila, District: Cumilla. (GCP-3/C-M130)</t>
  </si>
  <si>
    <t>27-05-20</t>
  </si>
  <si>
    <t>02-10-2020.</t>
  </si>
  <si>
    <t>M/S. Fahad Enterprise 
 Prop: Md. Ali Azzam Sarkar (Sajal)
 Vill: Gagaria, P/O: Banguria
 Upazila: Debidwar, District: Comilla</t>
  </si>
  <si>
    <t>ms.fahadenterprise@yahoo.com</t>
  </si>
  <si>
    <t>(a) Improvement of Jafargonj GC to Dulalpur GC via Saichapara Road at 2625-3668m Road ID.419402015 (b) Construction of 249m Protective Work on the same Road under Debidwar Upazila, District: Cumilla. (GCP-3/C-W177)</t>
  </si>
  <si>
    <t>31-05-20</t>
  </si>
  <si>
    <t>06-02-2021.</t>
  </si>
  <si>
    <t>M/S Shaid Traders 
 Prop: Rafikul Islam
 Homna High School Road
 Homna, Comilla.</t>
  </si>
  <si>
    <t>a. Improvement of Kalakandi Eastpara-Mirash bazar Via Ulokandi Itavara GPS Road at Ch. 00-1010m Road ID. 419544013 Salvage Tk. 80577/-, b. Construction of 8.00m Culvert at Ch. 951m on the same road under Upazila: Homna, District: Cumilla (GCP-3/C-W118)</t>
  </si>
  <si>
    <t>06-12-2020.</t>
  </si>
  <si>
    <t>M/S. Fimex Construction
 Prop: A K M Golam Faruk
 Village: Kunjosreepur, Post Office: Kunjosreepur, Upazila: Chouddagram, Comilla</t>
  </si>
  <si>
    <t>msfimexconstruction1972@gmail.com</t>
  </si>
  <si>
    <t>Periodic Maintenance (Widening &amp; Rehabilition) of Ashfalia H/W-West Dekra Dhigi-Shafakhruddin Road at 00-1632m &amp; 2226-2900m Road ID.419314096 under Chouddagram Upazila, District: Cumilla (GCP-3/C-M131)</t>
  </si>
  <si>
    <t>06-10-2020.</t>
  </si>
  <si>
    <t>M/S. R.R. ENTERPRISE
 Prop: Rabiul Hoque Bhuiyan
 Hazigram, P.O Amjadnagar
 P.S-Chauddagram, District-Cumilla</t>
  </si>
  <si>
    <t>ms.enterprise.rr@gmail.com</t>
  </si>
  <si>
    <t>Periodic Maintenance (Re-seal) of Chandpur (Mokka bakari) - Munshi bari-Chanpur Dhakkin para Road at 00-1290m Road ID.419315022 under Chouddagram Upazila, District: Cumilla (GCP-3/C-M129)</t>
  </si>
  <si>
    <t>06-08-2020.</t>
  </si>
  <si>
    <t>Periodic Maintenance (Widening &amp; Rehabilition) of Syedpur-Narayanpur Uttar para Road at 1500-3130m Road ID.419314008 under Chouddagram Upazila, District: Cumilla (GCP-3/C-M128)</t>
  </si>
  <si>
    <t>06-09-2020.</t>
  </si>
  <si>
    <t>Construction of 15.00m Long RCC Slab Bridge on Amtali-Meldarkot at Ch. 2571m Road ID. 419904011 under Monohorganj Upazila District Cumilla (Salvage Cost: 69440/-) (GCP-3/C-BW20)</t>
  </si>
  <si>
    <t>06-04-2021.</t>
  </si>
  <si>
    <t>M/s Molai Mia 
 Prop: Md Rahad Hossain
 Ashuganj West Bazar Hazi 
 Muhammad Malai member bhaban
 Brahmanbaria</t>
  </si>
  <si>
    <t>a. Improvement of Hasnabad-Kashi Dr.Din Mohammud Road at Ch. 00-1500m Road ID. 419905080 b. Construction of 293m Protective Work on the same road under Upazila Monohorganj District Cumilla (GCP-3/C-W173)</t>
  </si>
  <si>
    <t>M/S Gafur Enterprise
 Prop: MD Abdul Alim
 Lalpur Bazar, Mojidpur, Titas, Cumilla</t>
  </si>
  <si>
    <t>msgafuren@gmail.com</t>
  </si>
  <si>
    <t>Improvement of Lalpur Bazar Rural Market under Titas Upazila, District: Cumilla (GCP-3/C-RM07)</t>
  </si>
  <si>
    <t>Improvement of Abdullapur DC Road-Gomtir Ayil Via Sarker Bari Road at 1185-1600m Road ID.419405102 under Debidwar Upazila, District: Cumilla (GCP-3/C-W185)</t>
  </si>
  <si>
    <t>13-12-2020.</t>
  </si>
  <si>
    <t>M/S LOTUS ENTERPRISE
 Prop: Monjur Morshed Bhuiyan
 308, Bhuiyan house
 Chotora, Cumilla</t>
  </si>
  <si>
    <t>mml.comilla@gmail.com</t>
  </si>
  <si>
    <t>(a) Improvement of Kutambapur National.Highway to Vani Baburbari via Tribidda Road at 2708-3548m Road ID.419404039 (b) Construction of 6m Culvert at Ch.2710m on the same Road, (c) Construction of 229m Protective Work on the same Road under Debidwar Upazila, District: Cumilla (GCP-3/C-W183)</t>
  </si>
  <si>
    <t>13-02-2021.</t>
  </si>
  <si>
    <t>Bin Salam Logistics
 Prop: Engr Gazi Rasel Bin Salam
 2-A, 77 Monipuripara, Tajgaon, Dhaka-1215</t>
  </si>
  <si>
    <t>raselbinsalam@gmail.com</t>
  </si>
  <si>
    <t>Improvement of Kalikapur steel bridge to Shichapara bazar Road at 00-1000m Road ID.419405031 under Debidwar Upazila, District: Cumilla (GCP-3/C-W182)</t>
  </si>
  <si>
    <t>Improvement of Masikara Bazar-Gunaighar (North) UPC (Modomora) Road at 00-737m Road ID.419403009 under Debidwar Upazila, District: Cumilla (GCP-3/C-W179)</t>
  </si>
  <si>
    <t>a. Improvement of Krishnapur R&amp;H Road- Digdhair (Solodana) Road at Ch. 1000-2459m Road ID. 419724018 b. Construction of 1042m Protective Work on the same road under Upazila: Laksham, District: Cumilla (GCP-3/C-W124)</t>
  </si>
  <si>
    <t>15-12-2020.</t>
  </si>
  <si>
    <t>a. Improvement of Gazirpar -Angoria road Via Dokaiya Road at Ch. 00-1577m Road ID. 419724081 Salvage Tk. 33178/- b. Construction of 7.00m Culvert at Ch. 349m on the same road c. Construction of 694m Protective Work on the same road under Upazila: Laksham, District: Cumilla (GCP-3/C-W122)</t>
  </si>
  <si>
    <t>02-05-2021.</t>
  </si>
  <si>
    <t>a. Improvement of Daulatganj-Sreeyang via Shalapur Road at Ch. 5078-7374m Road ID. 419723009 b. Construction of 872m Protective Work on the samr road under Upazila: Laksham, District: Cumilla. (GCP-3/C-W120)</t>
  </si>
  <si>
    <t>28-04-2021.</t>
  </si>
  <si>
    <t>a1. Improvement of Batiavita R&amp;H Road-Ghater R&amp;H Road at Ch. 00-2090m Road ID. 419725012, Salvage Tk. 250337/-, a2. Construction 2.50m Culvert at Ch. 606m on the same road b. Improvement of Mellah-Assirpar Road at Ch. 3735-4145m Road ID. 419724015, Salvage Tk. 39777/-under Laksham Upazila, District: Cumilla. (GCP-3/C-W168)</t>
  </si>
  <si>
    <t>15-06-2021.</t>
  </si>
  <si>
    <t>M/S. Arif Enterprise - M/S. M Islam Trading (JV)
 Village-Sukhtola, Post-Azgora Bazar
 Upazila: Laksam, District: Cumilla.</t>
  </si>
  <si>
    <t>maemmitjv@gmail.com</t>
  </si>
  <si>
    <t>Improvement of Pashagi - Sakra bazar via Alice bazar Road (Ch. 00-1025m, 1612-2637m and 3276-4170m Road ID. 419724002 Salvage Tk. 956831/- under Laksham Upazila, District: Cumilla. (GCP-3/C-W166</t>
  </si>
  <si>
    <t>a. Improvement of Gazirpar - Tarapaiya Road (Ch. 00-2944m) Road ID. 419724077 b. Construction of 903m Protective Work on the same road under Laksham Upazila, District: Cumilla (GCP-3/C-W162)</t>
  </si>
  <si>
    <t>30-04-2021.</t>
  </si>
  <si>
    <t>a. Improvement of Mohammadpur - Tarapaiya Road (Ch: 00-1979m) Salvage Tk. 58812/- Road ID. 419724076 b. Construction of 750m Protective Work on the same road under Laksham Upazila, District: Cumilla. (GCP-3/C-W161)</t>
  </si>
  <si>
    <t>M/S Sami Enterprise 
 Prop: Md Rabiul Hoque Phatwary
 Bodua, Fulgazi, Feni.</t>
  </si>
  <si>
    <t>ms.samienterprise19@gmail.com</t>
  </si>
  <si>
    <t>a1. Improvement of Monohorganj Thana Road - Jalom Uttarpara- Bochoi Bazar Road at Ch. 310-2080m Road ID. 419904087 a2. Construction of 322m Protective Work on the same road. b. Improvement of Chicutia Pucca Road - Protabpur Sahadath Mia House Road at Ch. 00-650m Road ID. 419905053 under Upazila Monohorganj District Cumilla (GCP-3/C-W169)</t>
  </si>
  <si>
    <t>07-05-2021.</t>
  </si>
  <si>
    <t>Improvement of Baharkhola UP-Gobindapur UP via Khirarchak Bazar Road at Ch. 2353-3850m Road ID. 419883006 under Upazila Meghna, District: Cumilla. (GCP-3/C-W189)</t>
  </si>
  <si>
    <t>14-06-20</t>
  </si>
  <si>
    <t>20-02-2021.</t>
  </si>
  <si>
    <t>M/S Maa Enterprise
 Prop: Md. Omar Faruque
 Bisanapatty, Daulatganj
 Laksam, Comilla</t>
  </si>
  <si>
    <t>ms.maaenterprise11@gmail.com</t>
  </si>
  <si>
    <t>a. Improvement of Gobindopur UP Office - Gobindapur Jorpol Bazar via Betihati Road at Ch. 00-1122m Road ID. 419724012 Salvage Tk. 152228/-, b. Construction of 373m Protective Work on the samr road under Upazila: Laksham, District: Cumilla (GCP-3/C-SW06)</t>
  </si>
  <si>
    <t>Md. Alamgir Hossain
 Prop: Md. Alamgir Hossain
 Sayedpur, Sharotnagar
 Adarsha Sadar, Cumilla-3500</t>
  </si>
  <si>
    <t>mdalamgirhossain64@gmail.com</t>
  </si>
  <si>
    <t>Improvement of Kamalapur-Krishnapur via Beltali Road (Ch:1100-3840m) (Road ID#419674015) (Salvage Tk.= 2250281/-) under Adarsha Sadar Upazila, District: Cumilla (GCP-3/C-W157)</t>
  </si>
  <si>
    <t>(a) Improvement of Barur-Kurakhal Road at 400-2500m Road ID.419404004 (b) Construction of 13.70m Culvert at Ch.971m, 1119m, 1580m, 2285m, 2419m on the same Road under Debidwar Upazila, District: Cumilla (GCP-3/C-W186)</t>
  </si>
  <si>
    <t>15-06-20</t>
  </si>
  <si>
    <t>21-06-2021.</t>
  </si>
  <si>
    <t>(a) Improvement of Fultali-Dhamti Road at 1240-3386m Road ID.419404001 (b) Construction of 233m Protective Work on the same Road under Debidwar Upazila, District: Cumilla (GCP-3/C-W181)</t>
  </si>
  <si>
    <t>(a) Improvement of Barkamta UPC-Tebaria bazar via Sultanpur UP office Road at 00-1232m and 1410-1777m Road ID.419403025 (Salvage Tk.154647/-) (b) Construction of 175m Protective Work on the same Road under Debidwar Upazila, District: Cumilla (GCP-3/C-W180)</t>
  </si>
  <si>
    <t>Improvement of Jaora Karmokar Bari - Roti Road at Ch. 00-940m Road ID. 419904092 under Upazila Monohorganj District Cumilla (GCP-3/C-W174)</t>
  </si>
  <si>
    <t>17-06-20</t>
  </si>
  <si>
    <t>25-12-2020.</t>
  </si>
  <si>
    <t>M/S. M. R. TRADERS 
 Prop: MD. ABDUS SALAM SARKAR
 CHORCHARTOLA, ASHUGANJ
 BRAHMANBARIA</t>
  </si>
  <si>
    <t>mrtraders0071a@gmail.com</t>
  </si>
  <si>
    <t>a. Improvement of Noagaon Hamid Bepari Bari - Panchil R&amp;H Road at Ch. 00-1360m Road ID. 419905054 b. Construction of 534m Protective Work on the same road under Upazila: Monohorganj , District: Cumilla (GCP-3/C-W172)</t>
  </si>
  <si>
    <t>23-12-2020.</t>
  </si>
  <si>
    <t>M/S. Alam Agro
 Prop: Md Mafauz Alam
 Village: Bishobag, Post: Meshtali Bazar, Upazila: Chouddagram, District: Comilla</t>
  </si>
  <si>
    <t>ms.alamagro1978@gmail.com</t>
  </si>
  <si>
    <t>Improvement of Jugirhat (Sha Fakhar uddin)-Fulmuri Primary school Road at 00-780m Road ID.419314232 (Salvage Tk.239716/-) under Chouddagram Upazila, District: Cumilla (GCP-3/C-W187)</t>
  </si>
  <si>
    <t>21-06-20</t>
  </si>
  <si>
    <t>27-12-2020.</t>
  </si>
  <si>
    <t>M/S BHUIYAN ENTERPRISE
 Prop: Md Rakib Bhuiyan
 Aganagar, Barura, Cumilla</t>
  </si>
  <si>
    <t>mbe.comilla@gmail.com</t>
  </si>
  <si>
    <t>Improvement of Laksmipur-Deora Road Ch 00-1016m Road ID 419094014 under Barura Upazila District Cumilla (GCP-3/C-W159)</t>
  </si>
  <si>
    <t>22-06-20</t>
  </si>
  <si>
    <t>28-12-2020.</t>
  </si>
  <si>
    <t>M/S POPY ENTERPRISE 
 Prop: Md. Kamrul Khaled
 Chotta Alampur, Post. Debidwar
 P.s. Debidwar, Cumilla. Bangladesh</t>
  </si>
  <si>
    <t>agssumon79@gmail.com</t>
  </si>
  <si>
    <t>Improvement of Agaraghram Pry.School to B.Para Road at 1100-1560m Road ID.419404023 under Debidwar Upazila, District: Cumilla (GCP-3/C-W184)</t>
  </si>
  <si>
    <t>24-06-20</t>
  </si>
  <si>
    <t>M/S. AGM Enterprise 
 Prop: Abdul Alim
 Hamlabari, Balibari
 Debidwar, Cumilla</t>
  </si>
  <si>
    <t>ms.agmenterprise@gmail.com</t>
  </si>
  <si>
    <t>Improvement of Kangshanagar GC - Alhabad UPC via Shimarkanda Road at 5074-6116m Road ID.419403021 under Debidwar Upazila, District: Cumilla (GCP-3/C-W178)</t>
  </si>
  <si>
    <t>06-03-2021.</t>
  </si>
  <si>
    <t>M/S Sumi Enterprise 
 Prop: Md. Salim Sarkar
 Debidwar, Post: Debidwar
 P.S: Debidwar, Dist: Cumilla</t>
  </si>
  <si>
    <t>ms.sumienterprise1@gmail.com</t>
  </si>
  <si>
    <t>Improvement of Debidwar GC to Pirgonj GC via Rosulpur UP Road at 1688-4878m Road ID.419402013 under Debidwar Upazila, District: Cumilla. (GCP-3/C-W175)</t>
  </si>
  <si>
    <t>15-05-2021.</t>
  </si>
  <si>
    <t>M/S MA Zaher
 Prop: M A Zaher
 Mollika, 250, West bagichagoan
 Cumilla.</t>
  </si>
  <si>
    <t>(a) Improvement of Poroti-Kakatita-Belgor-Premnol Road (Ch:00-2375m) (Road ID#419914114) (b) Improvement of Noapara-(Purba Askamta Chowdhury Bari) Road (Ch:00-400m) (Road ID#419915198) (Salvage Tk.=887993/-) under Lalmai Upazila, District: Cumilla (GCP-3/C-W149)</t>
  </si>
  <si>
    <t>19-04-2021.</t>
  </si>
  <si>
    <t>M/s. Zaman Enterprise
 Prop: Md Kamruzzaman Bhuiyan
 Plot# 8, Road # 4, Block# J, Banasree
 Rampura, Dhaka-1219</t>
  </si>
  <si>
    <t>Improvement of Ashwatola bazar - Baraigoan bazar via khunta R&amp;H Road at Ch. 00-2429m, Road ID. 419724021 under Laksham Upazila, District: Cumilla (GCP-3/C-W164)</t>
  </si>
  <si>
    <t>08-05-2021.</t>
  </si>
  <si>
    <t>a. Improvement of Komodda Bazar - Songaon Via Chengachal GPS Road at Ch. 00-3976m, Road ID. 419724051, Salvage Tk. 100946/- b. Construction of 729m Protective work on the same under Laksham Upazila, District: Cumilla (GCP-3/C-W165)</t>
  </si>
  <si>
    <t>PC&amp;MBE(JV)
 Nazrul Avenue, Kandirper
 Adarsha Sadar, Cumilla</t>
  </si>
  <si>
    <t>pcmbejvca@gmail.com</t>
  </si>
  <si>
    <t>Periodic Maintenance (Widening &amp; Rehabilition) of Shahapur Mazar sharif (Golabari Zero point)- Kangshanagar GC via Palpara Road (Sadar Part) Road at 00-5150m Road (Salvage Tk.834892/-) ID.419672004 under Adarsha Sadar Upazila, District: Cumilla (GCP-3/C-M116)</t>
  </si>
  <si>
    <t>06-01-2021.</t>
  </si>
  <si>
    <t>Pioneer Construction, 351, Newaz mansition, Badurtala, Cumilla.</t>
  </si>
  <si>
    <t>M/s. Bhuiyan Enterprise, Nazrul Avenue, Kandirpar Comilla</t>
  </si>
  <si>
    <t>mezbahcomilla@gmail.com</t>
  </si>
  <si>
    <t>M/S Rafiq Traders 
 Prop: Md Rafiqul Islam
 Village: Nemaikandi, Post : Muradnagar
 P.S: Muradnagar, Dist: Cumilla</t>
  </si>
  <si>
    <t>mohammedrafiq658@yahoo.com</t>
  </si>
  <si>
    <t>Improvement of Homna-Moradnagar RHD( Huzurkandi) to Mangalkandi Road (Ch:00-2080m) (Road ID#419544046) (Salvage Tk.=2571198/-) under Homna Upazila, District: Cumilla (GCP-3/C-W155)</t>
  </si>
  <si>
    <t>06-05-2021.</t>
  </si>
  <si>
    <t>M/S Saikat Construction 
 Prop: Hajjee Md Kefayet Ullah
 50/A, Gumti Residential Area
 Debidwar, Comilla</t>
  </si>
  <si>
    <t>ms.shaikot.construction@gmail.com</t>
  </si>
  <si>
    <t>a. Improvement of Dhamti Sheikhbari-Khiraikandi Road Ch 00-1925m Road ID419404040 b. Construction of 4.00m Culvert on the same road at Ch 1738m Salvage Tk.1082471/- under Debidwar Upazila District Cumilla (GCP-3/C-W150)</t>
  </si>
  <si>
    <t>11-05-2021.</t>
  </si>
  <si>
    <t>M/S M.H Bablu
 Prop: Md.Motaher Hossain Bablu
 454,Shaktala(Boro Bari), Cumilla City Corporation
 Sadar Dhakkin,Cumilla-3500</t>
  </si>
  <si>
    <t>mh.bablu@yahoo.com</t>
  </si>
  <si>
    <t>Periodic Maintenance (Widening &amp; Rehabilitation) of Bagmara-Kaniapukurpar-Askamta-Atiti Road at 00-3870m Road ID.419914117 under Lalmai Upazila, District: Cumilla (GCP-3/C-M124)</t>
  </si>
  <si>
    <t>Nur E Alahee &amp; Brothers Pvt. Ltd 
 Prop: Md Nurul Karim
 House No-2, Road No-2, Lane No-3, Block No-K
 Halishahar Housing Estate, Chittagong, Bangladesh.</t>
  </si>
  <si>
    <t>faruk@nurealahee.com</t>
  </si>
  <si>
    <t>a. Improvement of Choraish Golar Bari - Doiyara Bazar Road at Ch.00-2775m Road ID. 419904084 (Salvage Tk.1,52,566/- b. Construction of 1695m Protective work on the same road under Upazila Monohorganj District Cumilla (GCP-3/C-W199)</t>
  </si>
  <si>
    <t>25-05-2021.</t>
  </si>
  <si>
    <t>a. Improvement of Amtali-Meldarkot Road at Ch.100-2785m Road ID. 419904011 b. Construction of 1847m Protective work on the same road under Upazila Monohorganj District Cumilla (GCP-3/C-W198)</t>
  </si>
  <si>
    <t>a. Improvement of Muishatua UPC-Barokeshtal bazar via Amtali bazar Road at Ch.50-925m Road ID. 419904107 b. Construction of 6.50m Culvert at Ch. 665m, 745m &amp; 805m on the same road c. Construction of 504m Protective work on the same road under Upazila Monohorganj District Cumilla. (GCP-3/C-W197)</t>
  </si>
  <si>
    <t>M/S Hossain Enterprise 
 Prop: Robiul Hossain
 99 Motijheel C/A, Karim Chember 6th Floor
 Room No-702, Dhaka-1000.</t>
  </si>
  <si>
    <t>robi.mir.bd@gmail.com</t>
  </si>
  <si>
    <t>Construction of 30.00m Long RCC Girder Bridge on Laksmanpur Bazar - Jaora Pouchim Primary School via Vaupur Road at Ch. 3260m [Road ID. 419904082] under Monohorganj Upazila District Cumilla (GCP-3/C-BW19)</t>
  </si>
  <si>
    <t>02-06-2021.</t>
  </si>
  <si>
    <t>M/S Mamun Enterprise 
 Prop: Md Farid Uddin
 Village: Shahebabad, P.O: Shahebabad
 P.S: Brahmanpara, Comilla</t>
  </si>
  <si>
    <t>msmamunenterprise16@gmail.com</t>
  </si>
  <si>
    <t>Improvement of Shahababad Bazar-Jeroine Road at Ch.00-355m &amp; 1993-2150m Road ID. 419154008 Salvage Tk.98231/- under Upazila Brahmanpara, District: Cumilla (GCP-3/C-W195)</t>
  </si>
  <si>
    <t>20-07-20</t>
  </si>
  <si>
    <t>M/S Hossain Enterprise 
 Prop: Robiul Hossain
 99 Motijheel C/A, Karim Chember 6th Floor
 Room No-702, Dhaka-1000</t>
  </si>
  <si>
    <t>a. Improvement of Monipur -Tek Markat Road at Ch. 1500-2610m Road ID. 419904048 b Improvement of Hasnabad Bazar Krishi Bank-Baishgaon Bazar via Neyamotpur Road at Ch. 600-1950m Road ID. 419905083 under Upazila: Monohorganj , District: Cumilla (GCP-3/C-W171)</t>
  </si>
  <si>
    <t>28-02-2021.</t>
  </si>
  <si>
    <t>Improvement of Kongshanagor GC to Dhamti Hat GC Road (Debidwar Portion) Road at 400-3223m Road ID.419402010 under Debidwar Upazila, District: Cumilla. (GCP-3/C-W176)</t>
  </si>
  <si>
    <t>09-08-2021.</t>
  </si>
  <si>
    <t>M/S Golam Mohiuddin Enterprise
 Prop: Mohammod Jamal Mia
 Chotora, D.C Road, Comilla</t>
  </si>
  <si>
    <t>msgolamohiuddin@gmail.com</t>
  </si>
  <si>
    <t>Improvement of Tamta - Putia Road. [Adampur - Kolijog connecting road] [Ch. 00-1000m] [Road ID No. 419364004 under Upazila Daudkandi, District: Cumilla] Salvage Cost. Tk 4,94,581/- (GCP3/C-W132)</t>
  </si>
  <si>
    <t>24-08-20</t>
  </si>
  <si>
    <t>02-07-2021.</t>
  </si>
  <si>
    <t>M/S Islam Enterprise
 Prop: Md Amirul Islam
 Village: Pomgaon, Post: Pomgaon Bazar, Upazila: Monohargonj, District: Cumilla</t>
  </si>
  <si>
    <t>aislamvc@gmail.com</t>
  </si>
  <si>
    <t>(a) Improvement of Satgoria R&amp;H-Satgoria Ohidur Alam Bari Road at Ch. 00-1480m (Road ID. 419905088) (Salvage Tk=131303/-) (b) Construction of 486m Protective Work Under Monohorganj Upazila, District: Cumilla (GCP-3/C-W222)</t>
  </si>
  <si>
    <t>17-07-2021.</t>
  </si>
  <si>
    <t>Improvement of Balarampur Masjid-Panar Pukurpar Road (Ch:500-1500m) (Road ID#419185058) under Burichong Upazila, District: Cumilla (GCP-3/C-W153)</t>
  </si>
  <si>
    <t>SILVER DEVELOPERS LTD
 Prop: Md Faruk Ahmed
 Aziz Fayzunnesa Tower, 1st Floor, Police Line
 Adarsha Sadar, Cumilla</t>
  </si>
  <si>
    <t>silverdevelopersltd@gmail.com</t>
  </si>
  <si>
    <t>Improvement of Rampur - Muzzafar Ali College-Baiddanathpur Bazar Road at Ch. 1500-2500m Road ID. 419884007 under Upazila Meghna, District: Cumilla (GCP-3/C-W190)</t>
  </si>
  <si>
    <t>21-05-2021.</t>
  </si>
  <si>
    <t>M/S. Shahin Enterprise
 Prop: Md Shahin Mia
 Ujanchar, Bancharampur
 Brahmanbaria</t>
  </si>
  <si>
    <t>msshahin.enterprise13@gmail.com</t>
  </si>
  <si>
    <t>(a)i Improvement of Kalakandi - Alinagar Road at Ch. 00-700m) (Road ID#419894009) (a)ii Construction of 170m Protective Work on the same road under Upazila: Titas, District: Cumilla (GCP-3/C-W117)</t>
  </si>
  <si>
    <t>21-03-2021.</t>
  </si>
  <si>
    <t>M/S S. S International
 Prop: Md Shamim Sarker
 Vill: Nemaikandi, 72 no Rahimpur
 Muradnagar, 3540, Cumilla</t>
  </si>
  <si>
    <t>shamim201433@gmail.com</t>
  </si>
  <si>
    <t>Improvement of Companigonj-Nabinagar Road-Gazipur Graveyard and Baruckshah Majar Road at Ch. 500-1552m (Road ID. 419815096) Under Muradnagar Upazilla, District: Cumilla (GCP-3/C-W224)</t>
  </si>
  <si>
    <t>27-09-20</t>
  </si>
  <si>
    <t>03-06-2021.</t>
  </si>
  <si>
    <t>(a) Improvement of Battagram Madrasha-Shuagazi-Mazlishpur Road at Ch. 00-300m (Road ID. 419915097) (Salvage Tk=105370/-) (b) Improvement of Blue Water Park Road at Ch. 1135-2115m (Road ID. 419915187) Under Sadar Dakshin Upazilla, District: Cumilla (GCP-3/C-W226)</t>
  </si>
  <si>
    <t>14-06-2021.</t>
  </si>
  <si>
    <t>Master Enterprise
 Prop: Md. Kamal Hossan
 LAXMANPUR BAZAR, POST: LAXMANPUR BAZAR
 UPAZILA: MONOHARGONJ, DISTRICT: CUMILLA</t>
  </si>
  <si>
    <t>msmasterenterprise1@gmail.com</t>
  </si>
  <si>
    <t>(a)1 Improvement of Nayanpur Pucca Road-Kalirhat Road at Ch. 1000-1545m (Road ID. 419905079) (b) Improvement of Sreepur-kamolpur Pucca Road-Kalirhat Road at Ch. 830-1185m (Road ID. 419905010) Under Monohorganj Upazilla, District: Cumilla (GCP-3/C-W221)</t>
  </si>
  <si>
    <t>M/S. Era Internatonal
 Prop: Md. Emran Munshi
 Aziz Fayzunnessa Tower, 1028/11C
 Police Line, Sadar, Comilla</t>
  </si>
  <si>
    <t>erainternational1979@gmail.com</t>
  </si>
  <si>
    <t>(a) Improvement of Kailine Bazar-Dakhin Bridge -Nalua Road Via Kailin Primary School Road at Ch. 00-690m (Road ID. 419274062 (b) Improvement of Madaiya-Rahimanagr Road (Shafiullah Bari) to Durgacharan Daser Bari -Narachou Kali Mandir Road at Ch 00-800m (Road ID. 419275202 (Salvage Tk=268912/- under Chandina Upazilla, District: Cumilla (GCP-3/C-W225)</t>
  </si>
  <si>
    <t>18-06-2021.</t>
  </si>
  <si>
    <t>Improvement of Vabukpara Notun Pukur - Kapashtola - Chandpur R&amp;H Road Pipulia Alam Mia House to Hazotkhola Road via Goni Master Road at ch. 00-2865m Road ID. No. 419915116 under Upazila Lalmai, District: Cumilla (GCP-3/C-W140)</t>
  </si>
  <si>
    <t>14-10-20</t>
  </si>
  <si>
    <t>23-09-2021.</t>
  </si>
  <si>
    <t>M/S Akter Enterprise &amp; M/S M M Enterprise (JV)
 Village: Pitamber, Post: Sadar Rasulpur
 Upazila: Burichong, District: Cumilla</t>
  </si>
  <si>
    <t>akterenterprisemmenterpris@gmail.com</t>
  </si>
  <si>
    <t>a1. Improvement of Baksimul Bazar-Rasulpur Road at Ch. 00-1000m (Road ID#419184068) a2. Construction of 3.875m culvert on the same road b1.Improvement of Kanthonagar-Mithilapur Road at Ch. 00-1000m (Road ID#419184024) under Upazila: Burichong, District: Cumilla (GCP-3/ C-W82)</t>
  </si>
  <si>
    <t>24-10-2021.</t>
  </si>
  <si>
    <t>M/S Akter Enterprise, Village: Pitamber, Post: Sadar Rasulpur, Upazila: Burichong, District: Comilla</t>
  </si>
  <si>
    <t>M/S M M Enterprise, Village: Chandina Kazi Bari, Post+Thana: Chandina, District: Cumilla</t>
  </si>
  <si>
    <t>kazi_mohin@yahoo.com</t>
  </si>
  <si>
    <t>Trade Vox International
 Prop: Mohammad Anisur Rahman Khan
 House-41, Road-7, Block-C
 Rampura Banasree, Dhaka</t>
  </si>
  <si>
    <t>(a) Improvement of Noapara-Chitadda Road (Ch:00-1000m) (Road ID#419094021) (b) Improvement of Noapara-Odda Road (Ch:00-1000m) (Road ID#419094022) (Salvage Tk.=20322/-) under Barura Upazila, District: Cumilla (GCP-3/C-W151)</t>
  </si>
  <si>
    <t>19-10-20</t>
  </si>
  <si>
    <t>M/S Rajia Traders
 Prop: Md Mamunur Rahman
 Munshirhat, Meshtoly Bazar
 Upazila: Chouddagram, District: Cumilla</t>
  </si>
  <si>
    <t>ms.rajiatraders@gmail.com</t>
  </si>
  <si>
    <t>(a) Improvement of Kuliara High school - North side Manik Chairman house road. Road at Ch. 00-805m (Road ID. 419315379) (Salvage Tk=282950/- (b) Improvement of Dhaka Ctg highway - Nankora Madrasha Road at Ch. 490-530 and 618-818m (Road ID. 419314143)Under Chouddagram Upazilla, District: Cumilla (GCP-3/C-W227)</t>
  </si>
  <si>
    <t>25-10-20</t>
  </si>
  <si>
    <t>30-06-2021.</t>
  </si>
  <si>
    <t>MS.Nurbanu Bricks manufacturing
 Prop: Abdus Sattar
 LGED, sanbug, Noakhali</t>
  </si>
  <si>
    <t>ms.nurbanubricks_manu@yahoo.com</t>
  </si>
  <si>
    <t>a. Periodic Maintenance (Widening &amp; Rehabilitation) of Maishatua UP Office- Ashirpar Bazar Road at Ch. 00-2650m. (ID No. - 419903026) b. Re-Construction of 18.00 m RCC Culvert at Ch. 42m, 643m, 1790m &amp; 2124m, in the same Road under Upazila Monohorgonj, District: Cumilla [Salvage Cost. Tk. 462221/-] (GCP-3/C-M143)</t>
  </si>
  <si>
    <t>12-10-2021.</t>
  </si>
  <si>
    <t>Improvement of Cheowra Kuripukor Par- Charpara - Halder Mura Road at 00-1025m Road ID.419314300 under Chouddagram Upazila, District: Cumilla (GCP-3/C-W188)</t>
  </si>
  <si>
    <t>03-05-2021.</t>
  </si>
  <si>
    <t>M/S Rahil Enterprise 
 Prop: Md. Kusher Mahamud
 South Chartha , Thirapukurpar
 Adarsha sadar, Comilla</t>
  </si>
  <si>
    <t>kawsarrahil@gmail.com</t>
  </si>
  <si>
    <t>Improvement of Kaduti bazar-Dherera bazar(Joyag UP)-Orain Karitala Road at Ch. 4289-5500m (Road ID. 419273018) (Salvage Tk=2992112/-) Under Chandina Upazilla, District: Cumilla (GCP-3/C-W223)</t>
  </si>
  <si>
    <t>03-07-2021.</t>
  </si>
  <si>
    <t>M/S Rasal Ahamed Mozumder 
 Prop: Rasel Ahmed Mozumder
 Chotora (Puran Bari) Adarsha Sadar, Comilla</t>
  </si>
  <si>
    <t>rasalahamedmozumder01@gmail.com</t>
  </si>
  <si>
    <t>Periodic Maintenance (Rehabilitation) of Gaiarbannga Mitolla Juktikhola Road at Ch.2300-4650m Road ID. 419914048 under Lalmai Upazila, District: Cumilla (GCP-3/C-M147)</t>
  </si>
  <si>
    <t>29-10-20</t>
  </si>
  <si>
    <t>04-03-2021.</t>
  </si>
  <si>
    <t>(a)1. Improvement of Nawtola Primary School - Baro Badura Primary School Road at Ch. 1000-2160m (Road ID. 419904072) (Salvage Tk= 97224/-) (a)2 .Construction of 1230m Protective Work at Ch 8.00m, (a)3. Construction of 343m Protective Work (b) Improvement of Laksmanpur Bazar - Jaora Pouchim Primary School via Vaupur Road at Ch. 1320-2420m (Road ID. 419904082) Under Monohorganj Upazilla, District: Cumilla (GCP-3/C-W220)</t>
  </si>
  <si>
    <t>19-09-2021.</t>
  </si>
  <si>
    <t>M/s. Zaman Enterprise
 Prop: Md. Kamruzzaman Bhuiyan
 Plot# 8, Road # 4, Block# J
 Banasree, Rampura, Dhaka-1219</t>
  </si>
  <si>
    <t>(a)1 Improvement of Hatimara-Fenua Road via Kaierpar Road at Ch. 00-3150m (Road ID. 419904063) (Salvage Tk= 162054/-) (a)2 Construction of 828m Protective Work (b) Improvement of Uttar Hawala Dhigirpar- Bakra Road via Shingguri Puchim Bridge Road at Ch. 00-2145m (Road ID. 419904039) Under Monohorganj Upazilla, District: Cumilla (GCP-3/C-W219)</t>
  </si>
  <si>
    <t>10-11-2021.</t>
  </si>
  <si>
    <t>M/S A F Enterprise
 Prop: Md Akter Hossain
 63/78, Bishnopur, Cumilla</t>
  </si>
  <si>
    <t>Periodic Maintenance (Rehabilitation) of Kundraghor-Ghilatoli-Nolkori Road at Ch.00-900m Road ID. 419914089 under Sadar Dakshin Upazila, District: Cumilla (GCP-3/C-M148)</t>
  </si>
  <si>
    <t>15-01-2021.</t>
  </si>
  <si>
    <t>M/S. BHUIYAN ENTERPRISE
 Prop: Prop: Md. Kabir Uddin
 Village: Sholapukuria Post: Barura
 Upazila : Barura Dist: Comilla</t>
  </si>
  <si>
    <t>Improvement of Debpur bazar - R&amp;H Gakkur Latiar bazar ( Boyerpur) via Major General Mostafizur Rahman Bari road (0-1000m), (Salvage Tk.8,75,628/-) (ID : 419185187) under Burichong Upazila, District: Cumilla (GCP-3/C-W228)</t>
  </si>
  <si>
    <t>16-05-2021.</t>
  </si>
  <si>
    <t>M/S Jihan Enterprise 
 Prop: Md Zahid Hasan
 South Chartha
 Adarsha Sadar, Comilla</t>
  </si>
  <si>
    <t>Improvement of Nagaish - Anontapur Road (Chainage 2680m - 3180m),(ID No. - 419154029) under Brahmanpara Upazila,District : Cumilla (GCP-3/C-W229)</t>
  </si>
  <si>
    <t>MMT&amp;MPE(JV)
 Khironshal, Chouddagram
 Cumilla</t>
  </si>
  <si>
    <t>mmtmptjvca@gmail.com</t>
  </si>
  <si>
    <t>a. Improvement of Bijoypur GPS -Shomespur Road at Ch. 550-1132m and 1235-2000m (ID No. - 419314235) b. Improvement of Korpaty Baitul Nur Mosque (Bibir road)- Shafakruddin Road at Ch 00-718m and 722-830m (ID No. - 419315344) Salvage Tk. 32169/- c. Improvement of Pashakot (Mojid Member bari) - Baro Dalua - Satbaria - Bagarpuskorni Primary school. at Ch. 00-430m (ID No. - 419314287) d. Improvement of Dhorkora Maguni Pukurpar Shaktola Alam Menber house north side Road at Ch 00-240m (ID No. - 419315436) under Upazila Chouddagram, District: Cumilla (GCP-3/C-W206)</t>
  </si>
  <si>
    <t>29-09-2021.</t>
  </si>
  <si>
    <t>M/S. Patwary Enterprise, Khironshal, Chouddagram, Comilla</t>
  </si>
  <si>
    <t>mspatwartenterprise2014@gmail.com</t>
  </si>
  <si>
    <t>M/S Mazumder Traders, Village: Unkot, Post: Unkot, P.S: Chouddagram, Dist: Comilla.</t>
  </si>
  <si>
    <t>Periodic Maintenance (Widening &amp; Rehabilition) of Nandir Bazar-Panchthubi up Office via Subornopur Bazar-Golabari Bazar Road at 00-4030m (Salvage Tk. 540502/-) Road ID.419673009 under Adarsha Sadar Upazila, District: Cumilla (GCP-3/C-M135)</t>
  </si>
  <si>
    <t>18-05-2021.</t>
  </si>
  <si>
    <t>A S S Bhuiyan Traders 
 Prop: Md Sarif Hossain
 Bareswar, Burichong, Cumilla</t>
  </si>
  <si>
    <t>mdsarif01@yahoo.com</t>
  </si>
  <si>
    <t>Periodic Maintenance (Rehabilitation) of Mokimpur Bus Stand- Mokimpur Pry. School Road at Ch. 00-1440m (Salvage Tk.117355/-) Road ID. 419154035 under Brahmanpara Upazila, District: Cumilla (GCP-3/C-M149)</t>
  </si>
  <si>
    <t>22-11-20</t>
  </si>
  <si>
    <t>Dhaly Construction Ltd
 Prop: Md. Rafique Uddin
 838, Monipur Mirpur, Dhaka</t>
  </si>
  <si>
    <t>a1. Improvement of Maruka UP office - Pitambardi bazar via Daribond Road at Ch.300-1380m Road ID419363025 a2. Construction of 3.00m Culvert on the same road a3. Construction of 93m Protective Work on the same road b1. Improvement of Chakratala bazar - Nayir bazar via Maruka UP office Road Road at Ch.2011-2775m Road ID419363017 b2. Construction of 3.00m Culvert on the same road b3. Construction of 247m Protective Work on the same road under Upazila Daudkandi, District: Cumilla (GCP-3/C-W90)</t>
  </si>
  <si>
    <t>30-11-2021.</t>
  </si>
  <si>
    <t>M/S Fatema Traders 
 Prop: Oli Ahammad Mazumder
 Village: Chatiani, Post: Khironshal Bazar
 P.S: Chouddagram, Dist: Cumilla</t>
  </si>
  <si>
    <t>oliahamedmazumder@yahoo.com</t>
  </si>
  <si>
    <t>Widening of Katalia-Dhormopur-Gazaria Road from Ch. 00m-1275m (Road ID. 419314180) under Chouddagram Upazilla, District: Cumilla (e-Tender/LGED/Cum/GOBM/20-21/W-03)</t>
  </si>
  <si>
    <t>Pioneer Construction &amp; Md Alamgir Hossain(JV) 
 Sayedpur, Sharotnagar
 Adarsha Sadar, Cumilla-3500</t>
  </si>
  <si>
    <t>pioneeralamgirjvca@gmail.com</t>
  </si>
  <si>
    <t>Widening of Kabila-Kalir bazar GC Road from Ch.2060m-5730m Road ID. 419672003 under Adarsha Sadar Upazila, District: Cumilla (e-Tender/LGED/Cum/GOBM/20-21/W-25)</t>
  </si>
  <si>
    <t>13-06-2021</t>
  </si>
  <si>
    <t>Md. Alamgir Hossain, Sayedpur, Sharotnagar, Adarsha Sadar, Comilla-3500</t>
  </si>
  <si>
    <t>Khorshed-MasumrobinJV
 Jaksin Bazar Laxmipur Sader Laxmipur</t>
  </si>
  <si>
    <t>khorshedmasumrobin@gmail.com</t>
  </si>
  <si>
    <t>Periodic Maintenance of Laksam H/Q - Natherpetua RHD via Munshirhat GC Road.(Monohargonj Portion) from Ch.1260m-3285m Road ID. 419902009 Monohorganj Upazila, District: Cumilla (e-Tender/LGED/Cum/GOBM/20-21/W-19)</t>
  </si>
  <si>
    <t>MS. Masum and Robin Traders, Md. Aktar Hossain Baluachwmuhani Ramgonj, Laxmipur</t>
  </si>
  <si>
    <t>ms.masumandrobintraders74@yahoo.com</t>
  </si>
  <si>
    <t>MS. khorshed Alam, Md. Shahin Chowdhury, Chandkhali, Jakshin Bazar, Upazila - Laxmipur Sadar, Dist. - laxmipur.</t>
  </si>
  <si>
    <t>ms.khorshedalam@yahoo.com</t>
  </si>
  <si>
    <t>M/S Saiful Alam Ranny 
 Prop: Saiful Alam
 Talpokurper, Adarsha Sadar, Comilla</t>
  </si>
  <si>
    <t>rannysaifulalam@gmail.com</t>
  </si>
  <si>
    <t>Periodic Maintenance of Chowara-Bibir Bazar Via Bara pukurpar (Sadar Part) from Ch.2476m-5130m Road ID. 419673008 under Adarsha Sadar Upazila, District: Cumilla (e-Tender/LGED/ Cum/GOBM/20-21/W-32)</t>
  </si>
  <si>
    <t>17-09-20</t>
  </si>
  <si>
    <t>23-01-2021.</t>
  </si>
  <si>
    <t>MS. Ikramul Islam Rubel 
 Prop: Ikramul Islam
 Chotora, Sadar, Comilla</t>
  </si>
  <si>
    <t>msikramulislam98@gmail.com</t>
  </si>
  <si>
    <t>Supply of Materials for Routine Maintenance (On Pavement) under LGED, Cumilla (e-Tender/LGED/Cum/GOBM/20-21/W-04)</t>
  </si>
  <si>
    <t>20-09-20</t>
  </si>
  <si>
    <t>26-10-2020</t>
  </si>
  <si>
    <t>PC &amp; R-TA Enterprise &amp; MMS (JV)
 Md. Shahjahan, Hazi Bari, Dharmapur (West Chowmohony) , Adarsho Sadar, Cumilla-3500</t>
  </si>
  <si>
    <t>pcrtammsjvca@gmail.com</t>
  </si>
  <si>
    <t>Periodic Maintenance of Panuarpool RHD-Eliotgonj GC Road from Ch. 00m-4595m (Road ID. 419812004) under Muradnagar Upazila, District: Cumilla. (e-Tender/LGED/Cum/GOBM/20-21/W-02)</t>
  </si>
  <si>
    <t>07-02-2021.</t>
  </si>
  <si>
    <t>M/S Md. Shahjahan, Hazi Bari, Dharmapur (West Chowmohony) , Adarsho Sadar, Cumilla-3500</t>
  </si>
  <si>
    <t>msmdshahjahan@gmail.com</t>
  </si>
  <si>
    <t>M/S R-TA Enterprise, 31, Bishnopur, Moulovi Para, Adarsha Sadar, Cumilla.</t>
  </si>
  <si>
    <t>M/S. Alam Agro 
 Prop: Md Mafauz Alam
 Village: Bishobag, Post: Meshtali Bazar
 Upazila: Chouddagram, District: Comilla</t>
  </si>
  <si>
    <t>Rehabilitation of 1x4.50 x 4.00 RCC Box Culvert on Jafargang UPC (Hossainpur R&amp;H) - Bakarsher bazar Road at Ch.8700m Road ID. 419403008 under Debidwar Upazila, District: Cumilla (e-Tender/LGED/Cum/GOBM/20-21/W-98)</t>
  </si>
  <si>
    <t>11-12-2020.</t>
  </si>
  <si>
    <t>M/S K I Builders 
 Prop: Anowar Hossain
 Bagmara, Lalmatia, Comilla</t>
  </si>
  <si>
    <t>mskibuilders88@gmail.com</t>
  </si>
  <si>
    <t>Emergency Maintenance of Earth Filling and Protective Work of Laksam Monohorgonj Road ( Miziyapara Culvert) to Atakora Bazar Via Miziyapara Road from Ch.00m-2170m Road ID. 419725049 under Laksham Upazila, District: Cumilla. (e-Tender/LGED/Cum/GOBM/20-21/W-29)</t>
  </si>
  <si>
    <t>12-12-2020.</t>
  </si>
  <si>
    <t>Periodic Maintenance of Nargis Afjal High School to Dakhin Kaser Jame Mosque via Bakhrabad from Ch.135m-1850m Road ID. 419675186 under Adarsha Sadar Upazila, District: Cumilla. (e-Tender/LGED/Cum/GOBM/20-21/W-48)</t>
  </si>
  <si>
    <t>M/S. Khan &amp; Brothers 
 Prop: Md Sohel Ahammed Khan
 Kangshanagar, Burichong, Cumilla</t>
  </si>
  <si>
    <t>soheldct@gmail.com</t>
  </si>
  <si>
    <t>Rehabilitation of 1x2.00 x 2.00m RCC Box Culvert on Alekhar char GC -Rasul pur GC Via Varasher bazar Road at Ch.706m Road ID. 419182010 under Burichong Upazila, District: Cumilla (e-Tender/LGED/Cum/GOBM/20-21/W-100)</t>
  </si>
  <si>
    <t>M/S. RIMON ENTERPRISE 
 Prop: Lutfur Rahman Babul
 Latif Bhuiyan Manson, Collage Road
 Debidwar, Cumilla</t>
  </si>
  <si>
    <t>ms.rimonenterprise13@gmail.com</t>
  </si>
  <si>
    <t>Emergency Maintenance of Earth Filling and Protective Work of Panuarpool RHD-Eliotgonj GC Road from Ch.4595m-10295m Road ID. 419812004 under Muradnagar Upazila, District: Cumilla (e-Tender/LGED/Cum/GOBM/20-21/W-85)</t>
  </si>
  <si>
    <t>13-11-2020.</t>
  </si>
  <si>
    <t>Md Mofizul Islam Khan 
 Prop: Md Mofizul Islam Khan
 147/ka,mofiz Monzil, Bishnopur
 Adarsha sadar, comilla</t>
  </si>
  <si>
    <t>mofizul188@gmail.com</t>
  </si>
  <si>
    <t>Emergency Maintenance of Earth Filling and Protective Work of Gunti - Bangla Bazar Road.( Laksam Part) Road from Ch.00m-2640m Road ID. 419725031 under Laksham Upazila, District: Cumilla (e-Tender/LGED/Cum/GOBM/20-21/W-84)</t>
  </si>
  <si>
    <t>14-11-2020.</t>
  </si>
  <si>
    <t>Emergency Maintenance of Earth Filling and Protective Work of Mohammad pur Sheak Rasel Club (Upazila road to Lakshimpur road from Ch.00m-912m Road ID. 419725056 under Laksham Upazila, District: Cumilla (e-Tender/LGED/Cum/GOBM/20-21/W-81)</t>
  </si>
  <si>
    <t>Emergency Maintenance of Earth Filling and Protective Work of Gobindopur UP office - Gobindapur jorpol bazar via Betihati Rd from Ch.00m-725m Road ID. 419724012 under Laksham Upazila, District: Cumilla (e-Tender/LGED/Cum/GOBM/20-21/W-80)</t>
  </si>
  <si>
    <t>Emergency Maintenance of Earth Filling and Protective Work of Azgara UPC- Fulgaon bazar Road from Ch.00m-1640m Road ID. 419723021 under Laksham Upazila, District: Cumilla (e-Tender/LGED/Cum/GOBM/20-21/W-79)</t>
  </si>
  <si>
    <t>M/S Monir Enterprise 
 Prop: Md Monirul Islam
 Chhotara, Comilla</t>
  </si>
  <si>
    <t>msmonirenterprise01@gmail.com</t>
  </si>
  <si>
    <t>Rehabilitation of 3 Nos 625mmx600mm U-Drain Culvert on Shimpur Uzir Digirpar-Cumilla Rasulpur Road at Ch. 172m, 294m &amp; 595m Road ID. 419675228 under Adarsha Sadar Upazila, District: Cumilla (e-Tender/LGED/Cum/GOBM/20-21/W-108)</t>
  </si>
  <si>
    <t>17-12-2020.</t>
  </si>
  <si>
    <t>Rehabilitation of 3 Nos 625mmx600mm U-Drain Culvert Siber Bazar GC-Sharifpur-Nichintapur Bazar Road at Ch. 1970m, 2075m &amp; 2140m Road ID. 419674074 under Adarsha Sadar Upazila, District: Cumilla (e-Tender/LGED/Cum/GOBM/20-21/W-106)</t>
  </si>
  <si>
    <t>Rehabilitation of 2Nos 625mmx600mm U-Drain Culvert on Alekhar char GC -Rasul pur GC Via Varasher bazar Road at Ch.2673m and 2995m Road ID. 419182010 under Burichong Upazila, District: Cumilla (e-Tender/LGED/Cum/GOBM/20-21/W-101)</t>
  </si>
  <si>
    <t>M/S Mithila Tradng Corporation 
 Prop: Mohammed Sohel Shamed
 College Road, Barura, Comilla</t>
  </si>
  <si>
    <t>msmithil.tc@gmail.com</t>
  </si>
  <si>
    <t>Emergency Maintenance of Earth Filling and Protective Work of Debidwar GC to Dulalpur GC via. Abdullapur Road (Debidwar Portion) from Ch.9395m-10435m Road ID. 419402008 under Debidwar Upazila, District: Cumilla (e-Tender/LGED/Cum/GOBM/20-21/W-86)</t>
  </si>
  <si>
    <t>17-11-2020.</t>
  </si>
  <si>
    <t>M/S Mridha Enterprise 
 Prop: Humayun Kabir Mirda
 Barakanda, Shibnager,
 Meghna, Comilla</t>
  </si>
  <si>
    <t>msmridaenterprise@gmail.com</t>
  </si>
  <si>
    <t>Periodic Maintenance of Manikar Char-Kashipur Road via Karimabad Lastimanika from Ch.00m-210m Road ID.419883002 under Meghna Upazila, District: Cumilla (e-Tender/LGED/Cum/ GOBM/20-21/W-58)</t>
  </si>
  <si>
    <t>18-12-2020.</t>
  </si>
  <si>
    <t>Abid Builders 
 Prop: Nargis Sultana
 Binnondiarchar, Mainamati Bazar
 Burichang, Cumilla</t>
  </si>
  <si>
    <t>abidbuilders19@gmail.com</t>
  </si>
  <si>
    <t>Rehabilitation of 3nos 625mmx600mm U-Drain on Mokam UP Office-Abidpur Bazar Rd via Mitholma at Ch.162m, 759m and 1100m Road ID.419183011 under Burichong Upazila, District: Cumilla (e-Tender/LGED/Cum/GOBM/20-21/W-104)</t>
  </si>
  <si>
    <t>Pioneer Construction
 Prop: Mohammed Sirajul Islam
 351, Newaz mansition, Badurtala, Cumilla</t>
  </si>
  <si>
    <t>Widening of Karikandi UP Office - Rajapur - Balarampur - Pangasia Road from Ch.00m-1350m and Ch.7310m-7520m Road ID. 419893019 under Titas Upazila, District: Cumilla (e-Tender/LGED/Cum/GOBM/20-21/W-26)</t>
  </si>
  <si>
    <t>Periodic Maintenance of Shahebabad GC-Kongsanagar GC via Ramnagar bazar Road (Brahmanpara part) from Ch.00m-4350m Road ID.419152007 under Brahmanpara Upazila, District: Cumilla (e-Tender/LGED/Cum/GOBM/20-21/W-17)</t>
  </si>
  <si>
    <t>20-01-2021.</t>
  </si>
  <si>
    <t>Periodic Maintenance of Kachiatoly Bhuyan bari - Banashoa bridge road via Alekharchor Durgapur Road from Ch.00m-1172m Road ID. 419674034 under Adarsha Sadar Upazila, District: Cumilla (e-Tender/LGED/Cum/GOBM/20-21/W-47)</t>
  </si>
  <si>
    <t>15-10-20</t>
  </si>
  <si>
    <t>NUR CONSTRUCTION AND CONSULTANT 
 Prop: Md. Md Nurul Islam
 Debidwar pourashava
 Debidwar, cumilla</t>
  </si>
  <si>
    <t>nislam3357@gmail.com</t>
  </si>
  <si>
    <t>Emergency Maintenance of Earth Filling and Protective Work of Mokam UP Office-Pachkitta Bazar Rd from Ch.500m-2200m Road ID. 419183008 under Burichong Upazila, District: Cumilla (e-Tender/LGED/Cum/GOBM/20-21/W-88)</t>
  </si>
  <si>
    <t>M/S Lamia Enterprise 
 Prop: Jowel Rana
 Shekarpur, Nimshar
 Burichang, Cumilla</t>
  </si>
  <si>
    <t>mslamiaenterprise1984@gmail.com</t>
  </si>
  <si>
    <t>Periodic Maintenance of Bharella UP Office (Comilla-Sylhet R&amp;H)-Fultali Bazar Road from Ch.00m-2300m Road ID. 419183006 Burichong Upazila, District: Cumilla (e-Tender/LGED/Cum/GOBM/20-21/W-39)</t>
  </si>
  <si>
    <t>24-12-2020.</t>
  </si>
  <si>
    <t>M/S Moslem Uddin Khan 
 Prop: Md. Moslem Uddin Khan
 Debidwar, cumilla</t>
  </si>
  <si>
    <t>msmoslemuddinkhan@gmail.com</t>
  </si>
  <si>
    <t>Rehabilitation of 3nos U-Drain on Kangsanagar Bazar GC- Mohonpur GC Road at Ch.290m, 480m and 637m Road ID. 419182008 under Burichong Upazila, District: Cumilla (e-Tender/LGED/Cum/GOBM/20-21/W-105)</t>
  </si>
  <si>
    <t>M/s Pranta Enterprise 
 Prop: Md Mahabubur Rahman
 Burichong, Cumilla</t>
  </si>
  <si>
    <t>msprantaen@gmail.com</t>
  </si>
  <si>
    <t>Rehabilitation of 625mm x 600mm U-Drain on Comilla - B.Para R&amp;H (Starting from Miar bazar) - nanuar Bazar Road at Ch.1323m Road ID. 419184144 under Burichong Upazila, District: Cumilla (e-Tender/LGED/Cum/GOBM/20-21/W-103)</t>
  </si>
  <si>
    <t>Rehabilitation of 1x2.00 x 2.00m RCC Box Culvert on Chaygoria-Balikhara Gumti Embankment Road at Ch.1230m Road ID. 419184037 under Burichong Upazila, District: Cumilla (e-Tender/LGED/Cum/GOBM/20-21/W-102)</t>
  </si>
  <si>
    <t>M/S TANIA ENTERPRISE 
 Prop: Mohammad Sha Alam
 Dewra, Barura, Cumilla</t>
  </si>
  <si>
    <t>msa.barura@gmail.com</t>
  </si>
  <si>
    <t>Rehabilitation of 1x1.50 x 1.50m RCC Box Culvert on Solapukuria-Gamarua Master Bari Road at Ch.1350m Road ID. 419095029 under Barura Upazila, District: Cumilla (e-Tender/LGED/Cum/ GOBM/20-21/W-95)</t>
  </si>
  <si>
    <t>M/S Dipta Enterprise 
 Prop: Nargeis Akter
 Deora, Barura, Cumilla</t>
  </si>
  <si>
    <t>msdiptaenterprise1@gmail.com</t>
  </si>
  <si>
    <t>Rehabilitation of 0.90 x 0.90m RCC Box Drain on Dakshin Khoshbash UP Office -Khoshbash bazar Road at Ch.2550m Road ID. 419093001 under Barura Upazila, District: Cumilla (e-Tender/LGED/Cum/GOBM/20-21/W-92)</t>
  </si>
  <si>
    <t>24-11-2020.</t>
  </si>
  <si>
    <t>M/S. Nusrat Enterprise 
 Prop: Md Abdur Rouf Khan Shahin
 Razapur Shongkuchile Bazar
 Burichong, Comilla</t>
  </si>
  <si>
    <t>nusratenterprise1965@gmail.com</t>
  </si>
  <si>
    <t>Emergency Maintenance of Earth Filling and Protective Work of Fatahabadh UPC - Fatahabadh Bazar (Sultanpur madrasha) Road from Ch.330m-3432m Road ID. 419403018 under Debidwar Upazila, District: Cumilla (e-Tender/LGED/Cum/GOBM/20-21/W-87)</t>
  </si>
  <si>
    <t>25-11-2020.</t>
  </si>
  <si>
    <t>Periodic Maintenance of Boro Alampur pry. school to Shreedarpur Bishaw Road from Ch.00m-820m Road ID. 419675054 under Adarsha Sadar Upazila, District: Cumilla (e-Tender/LGED/Cum/GOBM/20-21/W-72)</t>
  </si>
  <si>
    <t>20-10-20</t>
  </si>
  <si>
    <t>26-12-2020.</t>
  </si>
  <si>
    <t>Periodic Maintenance of Sinaya-Gungur nadi via Aggapur Mursheda begum H/School Rd from Ch.00m-2100m Road ID. 419184013 under Burichong Upazila, District: Cumilla (e-Tender/LGED/Cum/GOBM/20-21/W-69)</t>
  </si>
  <si>
    <t>Periodic Maintenance of Alekhar char GC -Rasul pur GC Via Varasher bazar Road from Ch.2400m-3590m Road ID.419182010 under Burichong Upazila, District: Cumilla (e-Tender/LGED/Cum/GOBM/20-21/W-18)</t>
  </si>
  <si>
    <t>Periodic Maintenance of Joynagart Govt Pri School-Moheshkhula Doulat Hossain High School from Ch.00m-1050m Road ID.419884013 under Meghna Upazila, District: Cumilla (e-Tender/LGED/Cum/GOBM/20-21/W-59)</t>
  </si>
  <si>
    <t>Periodic Maintenance of Kadarduar-Danora road from Ch.00m-1460m Road ID. 419915068 under Lalmai Upazila, District: Cumilla (e-Tender/LGED/Cum/GOBM/20-21/W-57)</t>
  </si>
  <si>
    <t>21-10-20</t>
  </si>
  <si>
    <t>M/S ESTERN CONSTRUCTION 
 Prop: Md Abdul Karim Mozumder
 Post: Zodda Bazar, Upazilla: Nangalkot
 District: Comilla</t>
  </si>
  <si>
    <t>Emergency Maintenance of Earth Filling and Protective Work of Sreeyang bazar(Golderbari) - Noapara Road from Ch.00m-1325m Road ID. 419724031 under Laksham Upazila, District: Cumilla (e-Tender/LGED/Cum/GOBM/20-21/W-83</t>
  </si>
  <si>
    <t>27-11-2020.</t>
  </si>
  <si>
    <t>Emergency Maintenance of Earth Filling and Protective Work of Pashagi - Sakra bazar via Alice bazar Road from Ch.1050m-1633m Road ID. 419724002 under Laksham Upazila, District: Cumilla (e-Tender/LGED/Cum/GOBM/20-21/W-82)</t>
  </si>
  <si>
    <t>M/S Afruza Trade International 
 Prop: Md. Imam Hossen Mojumder
 Shreefolia Bazar, Paria
 Nangalkot, Cumilla</t>
  </si>
  <si>
    <t>epostperiya@gmail.com</t>
  </si>
  <si>
    <t>Emergency Maintenance of Earth Filling and Protective Work of Amdoar RHD-Norpaty RHD road from Ch.00m-500m Road ID. 419724005 under Laksham Upazila, District: Cumilla (e-Tender/LGED/Cum/GOBM/20-21/W-78)</t>
  </si>
  <si>
    <t>M/S. Tie Stone
 Prop: Mohammed Bahadur
 Sarker Monjil, Jawtala
 Adarsha Sadar, Comilla</t>
  </si>
  <si>
    <t>mohammedbahadur877@yahoo.com</t>
  </si>
  <si>
    <t>Emergency Maintenance of Earth Filling and Protective Work of Chandina- Dollai Nowabpur Road from Ch. 9218m-17970m Road ID. 419272001 under Chandina Upazila, District: Cumilla (e-Tender/LGED/Cum/GOBM/20-21/W-46)</t>
  </si>
  <si>
    <t>Emergency Maintenance of Earth Filling and Protective Work of Laksam Upazilla HQ-Chitoshi RHD(Moulana bazar) via Sreeyang Road from Ch.8000m-12000m Road ID. 419722005 under Laksham Upazila, District: Cumilla (e-Tender/LGED/Cum/GOBM/20-21/W-30)</t>
  </si>
  <si>
    <t>M/S Latif Builders 
 Prop: Md Abdul Hoque
 Baipas Road, Nangalkot, Comilla</t>
  </si>
  <si>
    <t>mslatifbuilders@gmail.com</t>
  </si>
  <si>
    <t>Widening of Satbaria Chowkori Mannara Bayra Sarfatuli Sejiara Shehar Bazar Road from Ch.8600m-9746m Road ID. 419873025 under Nangalkot Upazila, District: Cumilla (e-Tender/LGED/Cum/GOBM/20-21/W-74)</t>
  </si>
  <si>
    <t>22-10-20</t>
  </si>
  <si>
    <t>Periodic Maintenance of Old Ctg. road-Kalir bazar Road from Ch.00m-2404m Road ID. 419913022 under Sadar Dakshin Upazila District Cumilla (e-Tender/LGED/Cum/GOBM/20-21/W-42)</t>
  </si>
  <si>
    <t>28-01-2021.</t>
  </si>
  <si>
    <t>Periodic Maintenance of Layamehar to Ismail foundation Road via Kashem Member from Ch.00m-1380m Road ID.419274038 under Chandina Upazila, District: Cumilla (e-Tender/LGED/Cum/ GOBM/20-21/W-55)</t>
  </si>
  <si>
    <t>30-12-2020.</t>
  </si>
  <si>
    <t>M/S MYMONA ENTERPRISE 
 Prop: Md. Roman Hossain
 Village: Meshtola, Post: Meshtoli Bazar
 Upazila: Chouddagram, District: Cumilla</t>
  </si>
  <si>
    <t>msmymonaenterprise1990@gmail.com</t>
  </si>
  <si>
    <t>Periodic Maintenance of Sujatpur NHW to Gunishkara Mosque Road vis Joynal Abedin House from Ch.00m-530m Road ID. 419315137 under Chouddagram Upazila, District: Cumilla (e-Tender/ LGED/Cum/GOBM/20-21/W-54)</t>
  </si>
  <si>
    <t>M/S Poly Enterprise 
 Prop: Mohammed Tofayel Ahammad
 Village: Bashuara, Post: Utter Padua,
 P.S: Chuddagram, Dist: Comilla</t>
  </si>
  <si>
    <t>Periodic Maintenance of Mia bazar Petrol pump- Shiber bazar Road via Suarkhali from Ch.00m-1623m Road ID. 419314094 under Chouddagram Upazila, District: Cumilla (e-Tender/LGED/Cum/ GOBM/20-21/W-50)</t>
  </si>
  <si>
    <t>Periodic Maintenance of Santaher - Aktalia(Kobrua) Road from Ch.00m-1045m Road ID. 419314252 under Chouddagram Upazila, District: Cumilla (e-Tender/LGED/Cum/ GOBM/20-21/W-52)</t>
  </si>
  <si>
    <t>Periodic Maintenance of Padua Bazar Hospital-Basuara-Boguir Road from Ch.1710m-3800m Road ID. 419314239 under Chouddagram Upazila, District: Cumilla (e-Tender/LGED/Cum/ GOBM/20-21/W-49)</t>
  </si>
  <si>
    <t>M/S. MORSHEDA &amp; SONS 
 Prop: Md. Jahangir Alam Bhuiyan
 Manikmura Bazar, Ghoramaydan
 Nangalkot, Cumilla</t>
  </si>
  <si>
    <t>msmorshedaandsons80@gmail.com</t>
  </si>
  <si>
    <t>Periodic Maintenance of Laksam-Juktikhala GC Road from Ch.00m-4460m Road ID. 419912009 under Lalmai Upazila, District: Cumilla (e-Tender/LGED/Cum/GOBM/20-21/W-10)</t>
  </si>
  <si>
    <t>30-01-2021.</t>
  </si>
  <si>
    <t>M/S LOTUS ENTERPRISE 
 Prop: Monjur Morshed Bhuiyan
 308, Bhuiyan house
 Chotora, Cumilla</t>
  </si>
  <si>
    <t>Rehabilitation of 1x3.50 x 3.00m RCC Box Culvert on Jafargang UPC (Hossainpur R&amp;H) - Bakarsher bazar Road at Ch.9600m Road ID. 419403008 under Debidwar Upazila, District: Cumilla (e-Tender/LGED/Cum/GOBM/20-21/W-99)</t>
  </si>
  <si>
    <t>M/S SUMON ENTERPRISE 
 Prop: Md. MASHIUR RAHMAN
 Newmarket, Debidwar, Comilla</t>
  </si>
  <si>
    <t>mashiursumonbd@gmail.com</t>
  </si>
  <si>
    <t>Rehabilitation of 1x3.00 x 2.50m RCC Box Culvert on Jafargang UPC (Hossainpur R&amp;H) - Bakarsher bazar Road at Ch.8330m Road ID. 419403008 under Debidwar Upazila, District: Cumilla (e-Tender/LGED/Cum/GOBM/20-21/W-96)</t>
  </si>
  <si>
    <t>Rehabilitation of 1x4.00mx5.00m RCC Box Culvert on Chitoshiy Rly. Station-Barura via Janora Road at Ch.18650m Road ID. 419092002 under Barura Upazila, District: Cumilla (e-Tender/LGED/Cum/GOBM/20-21/W-94)</t>
  </si>
  <si>
    <t>M/S Nadim Nayem Bangladesh Agency 
 Prop: Md Omur Faruk
 Monshasan Master Bari, Sharat Nagar
 Sadar, Comilla</t>
  </si>
  <si>
    <t>msnadimnayemba@gmail.com</t>
  </si>
  <si>
    <t>Rehabilitation of 0.90 x 0.90m RCC Box Drain on Dakshin Khoshbash UP Office -Khoshbash bazar Road at Ch.2300m Road ID. 419093001 under Barura Upazila, District: Cumilla (e-Tender/LGED/Cum/ GOBM/20-21/W-91)</t>
  </si>
  <si>
    <t>M/S Nadim Nayem Bangladesh Agency 
 Prop: Md Omur Faruk
 Monshasan Master Bari, Sharat Nagar Sadar, Comilla</t>
  </si>
  <si>
    <t>Rehabilitation of 0.90 x 0.90m RCC Box Drain on Barura Upazilla HQ-Rammohon Bazar Road at Ch.4230m Road ID. 419092011 under Barura Upazila, District: Cumilla (e-Tender/LGED/Cum/ GOBM/20-21/W-90)</t>
  </si>
  <si>
    <t>M/S United Trading Corporation 
 Prop: Md Zahirul Islam
 Station Road Dharmapur
 Adarsha Sadar Cumilla-3500</t>
  </si>
  <si>
    <t>unitedtrading.cor@gmail.com</t>
  </si>
  <si>
    <t>Periodic Maintenance of Comilla - B.Para R&amp;H (Starting from Miar bazar) - nanuar Bazar Road from Ch.00m-1790m Road ID. 419184144 under Burichong Upazila, District: Cumilla (e-Tender/LGED/Cum/GOBM/20-21/W-40)</t>
  </si>
  <si>
    <t>27-10-20</t>
  </si>
  <si>
    <t>01-01-2021.</t>
  </si>
  <si>
    <t>M/S Sabuj Enterprise 
 Prop: Md Rafiqul Islam
 Latifpur, Barura Bazar, Comilla</t>
  </si>
  <si>
    <t>mssabujenterprise01@gmail.com</t>
  </si>
  <si>
    <t>Rehabilitation of 1x3.00 x 3.00m RCC Box Culvert on Barura Upazilla HQ-Rammohon Bazar Road at Ch.1600m Road ID. 419092011 under Barura Upazila, District: Cumilla (e-Tender/LGED/Cum/ GOBM/20-21/W-89)</t>
  </si>
  <si>
    <t>02-01-2021.</t>
  </si>
  <si>
    <t>Rehabilitation of 2 Nos 625mmx600mm U-Drain Culvert on Toilkupi Bazar to Sholanal UP via Bhubanghar Bazar Road at Ch. 2710m &amp; 3865m Road ID. 419673005 under Adarsha Sadar Upazila, District: Cumilla (e-Tender/LGED/Cum/GOBM/20-21/W-107)</t>
  </si>
  <si>
    <t>03-01-2021.</t>
  </si>
  <si>
    <t>M/S Nazrul Enterprise 
 Prop: Md. Nazrul Islam
 Dhirghovumi, B-Para, P.O: 3526
 Brahmanpara, Comilla</t>
  </si>
  <si>
    <t>msnazrulent@gmail.com</t>
  </si>
  <si>
    <t>Periodic Maintenance of Uttar chandla-Dadikhola Road from Ch.00m-770m Road ID. 419154020 under Brahmanpara Upazila, District: Cumilla (e-Tender/LGED/Cum/ GOBM/20-21/W-67)</t>
  </si>
  <si>
    <t>M/S BIPLOB ENTERPRISE 
 Prop: MD RABIUL ALAM BIPLOB
 Shuara, Chapapur
 Adarsha Sadar, Comilla</t>
  </si>
  <si>
    <t>rabiulalambipu@yahoo.com</t>
  </si>
  <si>
    <t>Widening of Mogbari-Chengahata-Nagoripara-Joynagar-Alishar Road from Ch.5000m-6500m Road ID. 419913030 under Lalmai Upazila District Cumilla (e-Tender/LGED/Cum/GOBM/20-21/W-45)</t>
  </si>
  <si>
    <t>M/S Nafisa Construction 
 Prop: Md Alauddin
 Shasangacha
 Adarsha Sadar, Comilla</t>
  </si>
  <si>
    <t>msnafisacon04@gmail.com</t>
  </si>
  <si>
    <t>Periodic Maintenance of Purnamati Bazar-Abu Taher Bhuiyan House from Ch.00m-413m Road ID. 419185064 under Burichong Upazila, District: Cumilla (e-Tender/LGED/Cum/GOBM/20-21/W-70)</t>
  </si>
  <si>
    <t>07-01-2021.</t>
  </si>
  <si>
    <t>Periodic Maintenance of Madhabpur R&amp;H-Madhabpu B para- Mirpur Road from Ch.00m-920m Road ID. 419154031 under Brahmanpara Upazila, District: Cumilla (e-Tender/LGED/Cum/ GOBM/20-21/W-63)</t>
  </si>
  <si>
    <t>Periodic Maintenance of Dhainnydul-Boradushiya -Deosh Road from Ch.00m-1100m Road ID.419155068 under Brahmanpara Upazila, District: Cumilla (e-Tender/LGED/Cum/ GOBM/20-21/W-62)</t>
  </si>
  <si>
    <t>Widening of Jafargonj GC to Punchpukuria GC Via. Rajamaher Road (Debidwar portion) from Ch.00m-2274m Road ID. 419402009 under Debidwar Upazila, District: Cumilla (e-Tender/LGED/Cum/GOBM/20-21/W-28)</t>
  </si>
  <si>
    <t>07-03-2021.</t>
  </si>
  <si>
    <t>M/S. BHUIYAN ENTERPRISE
 Prop: Md Kabir Uddin
 Village: Sholapukuria Post: Barura
 Upazila : Barura Dist: Comilla</t>
  </si>
  <si>
    <t>Periodic Maintenance of Barakanda-Sonakanda Road from Ch.00m-840m Road ID. 419884009 under Meghna Upazila, District: Cumilla (e-Tender/LGED/Cum/GOBM/20-21/W-60)</t>
  </si>
  <si>
    <t>Periodic Maintenance of Atiti - Sasonpar - Singuria Road from Ch.00m-1000m Road ID.419915039 under Lalmai Upazila, District: Cumilla (e-Tender/LGED/Cum/GOBM/20-21/W-56)</t>
  </si>
  <si>
    <t>M/S Shajalal Mazumder 
 Prop: Md Shajalal Mazumder
 Village: Mandaria, Post Office: Uttar Padua, Upazila: Chouddagram, District: Cumilla</t>
  </si>
  <si>
    <t>ms.shajalalmazumder75@gmail.com</t>
  </si>
  <si>
    <t>Periodic Maintenance of Narchar- Gazaria-Radhanagar road (Start from Bagoir High School South Side) from Ch.00m-1200m Road ID. 419314075 under Chouddagram Upazila, District: Cumilla (e-Tender/LGED/Cum/ GOBM/20-21/W-53)</t>
  </si>
  <si>
    <t>M/S Tanha Enterprise 
 Prop: Mohammed Mosheraf Hossain
 Kahinagar, Post: Kashinagar
 P.S: Chuddagram, Dist: Comilla</t>
  </si>
  <si>
    <t>mdmosherafhossain@yahoo.com</t>
  </si>
  <si>
    <t>Periodic Maintenance of Ashadia - Suarkhil Road from Ch.00m-850m Road ID. 419315042 Chouddagram Upazila, District: Cumilla (e-Tender/LGED/Cum/ GOBM/20-21/W-51)</t>
  </si>
  <si>
    <t>Periodic Maintenance of Sha sharif degree Collage- Daiyara Bazar Road via Norhoripur Bazar from Ch.00m-2542m Road ID. 419905021under Monohorganj Upazila, District: Cumilla (e-Tender/LGED/Cum/ GOBM/20-21/W-11)</t>
  </si>
  <si>
    <t>M/S Hossain Traders 
 Prop: Amir Hosen
 Deora, Barura, Cumilla</t>
  </si>
  <si>
    <t>hossaintradersbd1985@gmail.com</t>
  </si>
  <si>
    <t>Rehabilitation of 0.90 x 0.90m RCC Box Drain on Chitoshiy Rly. Station-Barura via Janora Road at Ch.18546m Road ID. 419092002 under Barura Upazila, District: Cumilla (e-Tender/LGED/Cum/ GOBM/20-21/W-93)</t>
  </si>
  <si>
    <t>Widening of Buchi Bazar Gosaipuskani Road from Ch.00m-905m Road ID. 419915112 under Lalmai Upazila, District: Cumilla (e-Tender/LGED/Cum/ GOBM/20-21/W-77)</t>
  </si>
  <si>
    <t>08-01-2021.</t>
  </si>
  <si>
    <t>DIOMAND TRADERS
 Prop: Md. Saiful Islam
 Company Bazar-3570, Main road, Saraspur, Upazila : Monohargonj, Dist : Cumilla</t>
  </si>
  <si>
    <t>dimondtraders2019@gmail.com</t>
  </si>
  <si>
    <t>Periodic Maintenance of Monohorgonj H/Q - Hasnabad UP Road via Jalipur,Badamtoli Bazar from Ch.00m-830m Road ID.419903024 under Monohorganj Upazila, District: Cumilla (e-Tender/LGED/Cum/GOBM/20-21/W-73)</t>
  </si>
  <si>
    <t>Master Enterprise
 Prop: Md. Kamal Hossan
 LAXMANPUR BAZAR, , POST: LAXMANPUR BAZAR, UPAZILA: MONOHARGONJ, DISTRICT: CUMILLA</t>
  </si>
  <si>
    <t>Periodic Maintenance of Kharkharia - Safura via Marah,Batkor Road from Ch.00m-1542m Road ID. 419904018 under Monohorganj Upazila, District: Cumilla (e-Tender/LGED/Cum/GOBM/20-21/W-71)</t>
  </si>
  <si>
    <t>Periodic Maintenance of Muradpur-Batagashi UPC Road from Ch.00m-2010m Road ID. 419273004 under Chandina Upazila, District: Cumilla (e-Tender/LGED/Cum/GOBM/ 20-21/W-21)</t>
  </si>
  <si>
    <t>08-02-2021.</t>
  </si>
  <si>
    <t>Periodic Maintenance of Alinakibpur Village - Kadra Bazar from Ch.00m-2780m Road ID. 419904070 under Monohorganj Upazila, District: Cumilla (e-Tender/LGED/Cum/GOBM/20-21/W-20)</t>
  </si>
  <si>
    <t>Periodic Maintenance of Dulalpur GC-Kararkandi-Asadpur Road from Ch.00m-2710m Road ID. 419543004 under Homna Upazila, District: Cumilla (e-Tender/LGED/Cum/ GOBM/20-21/W-14)</t>
  </si>
  <si>
    <t>Rehahilitation of Laksmanpur Bazar- Nadana Bazar Road via Rudra pur from Ch.3055m-3982m Road ID. 419903014 under Monohorganj Upazila District Cumilla (e-Tender/LGED/Cum/GOBM/20-21/W-43)</t>
  </si>
  <si>
    <t>10-02-2021.</t>
  </si>
  <si>
    <t>M/S. H. B. Trading 
 Prop: Abdul Motalab Bhuiyan
 Lognoshar, Barura, Cumilla</t>
  </si>
  <si>
    <t>mshbtrading1@yahoo.com</t>
  </si>
  <si>
    <t>Periodic Maintenance of Mogbari (R&amp;H)-Silmuri Bazar Road from Ch.00m-2161m Road ID. 419094046 under Barura Upazila, District: Cumilla (e-Tender/LGED/Cum/ GOBM/20-21/W-36)</t>
  </si>
  <si>
    <t>10-01.2021.</t>
  </si>
  <si>
    <t>Jamir Hossain 
 Prop: Md Jamir Hossain
 Brahmanpara, Comilla</t>
  </si>
  <si>
    <t>msjamirhossain@gmail.com</t>
  </si>
  <si>
    <t>Periodic Maintenance of Brahman para-Shidlai Bazar via Shidlai UP Office Road from Ch.00m-516m Road ID.419153001 under Brahmanpara Upazila, District: Cumilla (e-Tender/LGED/Cum/ GOBM/20-21/W-65)</t>
  </si>
  <si>
    <t>10-01-2021.</t>
  </si>
  <si>
    <t>Rehahilitation of Monipur -Tek Markat Road from Ch.00m-1500m Road ID. 419904048 under Monohorganj Upazila District Cumilla (e-Tender/LGED/Cum/GOBM/20-21/W-44)</t>
  </si>
  <si>
    <t>11-02-2021.</t>
  </si>
  <si>
    <t>M/s. Bhuiyan Enterprise 
 Prop: Mezbah Uddin Bhuiyan
 Nazrul Avenue, Kandirpar Comilla</t>
  </si>
  <si>
    <t>Periodic Maintenance of Mokam UP Office-Abidpur Bazar Road via Mitholma from Ch.00m-1833m Road ID. 419183011 under Burichong Upazila, District: Cumilla (e-Tender/LGED/Cum/ GOBM/20-21/W-41)</t>
  </si>
  <si>
    <t>M/S Ramim Enterprise 
 Prop: Md Abdul Hakim
 Burichang, Comilla</t>
  </si>
  <si>
    <t>msramimen@gmail.com</t>
  </si>
  <si>
    <t>Periodic Maintenance of Kangsanagar Bazar GC- Mohonpur GC Rd from Ch.00m-645m Road ID. 419182008 under Burichong Upazila, District: Cumilla (e-Tender/LGED/Cum/GOBM/20-21/W-68)</t>
  </si>
  <si>
    <t>M/S F.M. Traders 
 Prop: Mizanur Rahman Chowdhury
 Puran Kadba, Barura, Comilla</t>
  </si>
  <si>
    <t>msfmtraders01@gmail.com</t>
  </si>
  <si>
    <t>Periodic Maintenance of Sonarchar Zalapara-San Naghar Bazar via Chaulaghata dakhinkandi from Ch. 00m-750m Road ID. 419884012 under Meghna Upazila, District: Cumilla (e-Tender/LGED/Cum/ GOBM/20-21/W-61)</t>
  </si>
  <si>
    <t>11-01-2021.</t>
  </si>
  <si>
    <t>M/S Omar Traders 
 Prop: Mrs Jasmin Akter
 Moharong, Chandina, Cumilla</t>
  </si>
  <si>
    <t>msomartraders@gmail.com</t>
  </si>
  <si>
    <t>Rehabilitation of 1x3.50 x 3.50m RCC Box Culvert on Jafargang UPC (Hossainpur R&amp;H) - Bakarsher bazar Road at Ch.8550m Road ID. 419403008 under Debidwar Upazila, District: Cumilla (e-Tender/LGED/Cum/GOBM/20-21/W-97) Tender ID: 487590</t>
  </si>
  <si>
    <t>Periodic Maintenance of Pipulia-Hazatkhala-Bagmara Road from Ch.3450m-7400m Road ID. 419912001 under Lalmai Upazila, District: Cumilla (e-Tender/LGED/Cum/GOBM/20-21/W-33)</t>
  </si>
  <si>
    <t>M/s Hafeza Enterprese 
 Prop: Hafeza Begum
 Dokkin Tetabhomi, Horimongol
 Brahmanpara, Cumilla.</t>
  </si>
  <si>
    <t>mshafeza01@gmail.com</t>
  </si>
  <si>
    <t>Periodic Maintenance of Pomkara-Agarogram Bazar Road from Ch.00m-1827m Road ID. 419154003 under Brahmanpara Upazila, District: Cumilla (e-Tender/LGED/Cum/GOBM/20-21/W-64)</t>
  </si>
  <si>
    <t>M/S Tufan Traders 
 Prop: Md Harun Ur Rashid
 Chairman bari, Manikarchar Bazar
 Meghna, Cumilla</t>
  </si>
  <si>
    <t>Periodic Maintenance of Tulatali-Upazila Connecting Road from Ch.00m-970m Road ID. 419883005 under Meghna Upazila, District: Cumilla (e-Tender/LGED/Cum/ GOBM/20-21/W-37)</t>
  </si>
  <si>
    <t>Periodic Maintenance of Shatshala RHD - Jamtali - Cum tana Nandir par Road from Ch.00m-515m Road ID. 419154055 under Brahmanpara Upazila, District: Cumilla (e-Tender/LGED/Cum/GOBM/ 20-21/W-66)</t>
  </si>
  <si>
    <t>Periodic Maintenance of Ramkrishnapur-Chanderchar-pachkitta GC Road from Ch. 3977m-6151m Road ID. 419543005 under Homna Upazila, District: Cumilla (e-Tender/LGED/Cum/GOBM/20-21/W-109)</t>
  </si>
  <si>
    <t>16-01-21</t>
  </si>
  <si>
    <t>M/S Shakil Enterprise
 Prop: Babu Miah
 Bandharampur, Karikandi
 Titas, Comilla</t>
  </si>
  <si>
    <t>msshakilenterprise79@gmail.com</t>
  </si>
  <si>
    <t>Periodic Maintenance of Karikandi UP Office - Bhuiyer bazar (Mohanpur Launch ghat) via Majidpur Road from Ch.3332m-4235m Road ID. 419893005 under Titas Upazila, District: Cumilla (e-Tender/LGED/Cum/GOBM/20-21/W-38)</t>
  </si>
  <si>
    <t>16-01-2021.</t>
  </si>
  <si>
    <t>Emergency Maintenance of Earth Filling and Protective Work of Mellah-Assirpar Road from Ch.00m-3752m Road ID. 419724015 under Laksham Upazila, District: Cumilla (e-Tender/LGED/Cum/GOBM/20-21/W-31)</t>
  </si>
  <si>
    <t>17-03-2021.</t>
  </si>
  <si>
    <t>msmithil.tc@ gmail.com</t>
  </si>
  <si>
    <t>Periodic Maintenance of Baichapukuria-Adda Bazar-Kachua Road from Ch. 6942m-9442m ID. 419092007 under Barura Upazila, District: Cumilla (e-Tender/LGED/Cum/ GOBM/20-21/W-111)</t>
  </si>
  <si>
    <t>25-11-20</t>
  </si>
  <si>
    <t>01-03-2021.</t>
  </si>
  <si>
    <t>MS. Ahmed Enterprise
 Prop. Md. Hossain Ahmed 
 Main Road, Ramgonj Bazar Ramgonj, Laksmipur</t>
  </si>
  <si>
    <t>ms.ahmedenterprise@yahoo.com</t>
  </si>
  <si>
    <t>Emergency Maintenance of Gobindopur-Uttarda-Nawty Road by Earth Work form Ch. 00m-6058m Road ID. 419723012 under Laksham Upazila, District: Cumilla (e-Tender/LGED/Cum/GOBM/20-21/W-07)</t>
  </si>
  <si>
    <t>26-11-20</t>
  </si>
  <si>
    <t>02-04-2021.</t>
  </si>
  <si>
    <t>Widening of Nangalkot (Omarganj bazar)-Tuguria RHD Road from Ch.00m-2888m Road ID. 419872007 under Nangalkot Upazila, District: Cumilla (e-Tender/LGED/Cum/GOBM/20-21/W-22)</t>
  </si>
  <si>
    <t>29-11-20</t>
  </si>
  <si>
    <t>24-02-2021.</t>
  </si>
  <si>
    <t>M/S Bits &amp; Bites
 Prop: Abduul Matin
 Kashipur Pachpukuria
 Titas,Cumilla</t>
  </si>
  <si>
    <t>msbitsandbites@gmail.com</t>
  </si>
  <si>
    <t>Widening of Saliakandi bazar - Raghunathpur - Khalilabad - Narandia UP. Office(Asmania bazar) Road from Ch.00m-1165m &amp; 3460m-4000m Road ID.419893012 under Titas Upazila, District: Cumilla (e-Tender/LGED/Cum/GOBM/20-21/W-27)</t>
  </si>
  <si>
    <t>Periodic Maintenance of Mathabanga UPC (Cenaiya bridge RHD)-Monipur bazar via Gharmora UPC Road from Ch.4741m-7525m Road ID.419543003 under Homna Upazila, District: Cumilla (e-Tender/LGED/Cum/GOBM/20-21/W-15)</t>
  </si>
  <si>
    <t>M/S. Arif Enterprise - M/S. Maa Enterprise (JV)</t>
  </si>
  <si>
    <t>maemmejv@gmail.com</t>
  </si>
  <si>
    <t>Emergency Maintenance of Laksam-Modafforgonj by Earth Work form Ch. 00m-10456m Road ID. 419722002 under Laksham Upazila, District: Cumilla (e-Tender/LGED/Cum/GOBM/20-21/W-06)</t>
  </si>
  <si>
    <t>13-12-20</t>
  </si>
  <si>
    <t>M/S Maa Enterprise, Bisanapatty, Daulatganj, Laksam, Comilla.</t>
  </si>
  <si>
    <t>M/S. Arif Enterprise, Village-Sukhtola, Post-Azgora Bazar, Upazila: Laksam, District: Cumilla.</t>
  </si>
  <si>
    <t>M/S. S. Ranjan &amp; Co. 
 Prop: Shanti Ranjan Bhattacharjee
 395, Shanti Nerr, Badurtala
 Shisu Mangol Road, Comilla</t>
  </si>
  <si>
    <t>apu_bhatt27@yahoo.com</t>
  </si>
  <si>
    <t>Periodic Maintenance of Raypur Bazar-Hatkhola Road from Ch.2423m-3548m Road ID.419364015 under Daudkandi Upazila, District: Cumilla (e-Tender/LGED/Cum/ GOBM/20-21/W-35)</t>
  </si>
  <si>
    <t>15-12-20</t>
  </si>
  <si>
    <t>21-02-2021</t>
  </si>
  <si>
    <t>M/S Arsad &amp; Sons-M/S Sami Enterprise (JV) 
 Bhaukshar Bazar
 Barura, Comilla</t>
  </si>
  <si>
    <t>samiazadjv@gmail.com</t>
  </si>
  <si>
    <t>Periodic Maintenance of Chitoshiy Rly. Station-Barura via Janora Road from Ch.16350m-20657m Road ID. 419092002 under Barura Upazila, District: Cumilla (e-Tender/LGED/Cum/ GOBM/20-21/W-16)</t>
  </si>
  <si>
    <t>22-12-20</t>
  </si>
  <si>
    <t>28-04-2021</t>
  </si>
  <si>
    <t>M/S Sami Enterprise, Bhaukshar Bazar
Barura, Comilla</t>
  </si>
  <si>
    <t>mssomi01@gmail.com</t>
  </si>
  <si>
    <t>M/S Arsad &amp; Sons, 423,424, Artisan, Kasba House, 1-C, Ranir Digher Par, Cumilla</t>
  </si>
  <si>
    <t>Widening of Siber Bazar GC-Sharifpur-Nichintapur Bazar Road from Ch.00m-2420m Road ID. 419674074 under Adarsha Sadar Upazila District Cumilla (e-Tender/LGED/Cum/GOBM/20-21/W-23)</t>
  </si>
  <si>
    <t>30-12-20</t>
  </si>
  <si>
    <t>M/s. Zaman Enterprise 
 Prop: Md Kamruzzaman Bhuiyan
 Plot# 8, Road # 4, Block# J, Banasree
 Rampura, Dhaka-1219</t>
  </si>
  <si>
    <t>Rehabilitation of Laksam Upazilla HQ(Gazimura)-Natherpetua RHD via Munshirhat GC Rd (Laksam Part) form Ch. 00m-1000m Road ID. 419722006 under Laksham Upazila, District: Cumilla (e-Tender/LGED/Cum/GOBM/20-21/W-08)</t>
  </si>
  <si>
    <t>13-01-21</t>
  </si>
  <si>
    <t>19-05-2021</t>
  </si>
  <si>
    <t>Masud Enterprise 
 Prop: Md Faqrul Islam
 Mestoli Bazar
 Chouddagram, Cumilla</t>
  </si>
  <si>
    <t>msmasudenterprise09@gmail.com</t>
  </si>
  <si>
    <t>Widening of Munshirhat U.P (Joshpur)-Gobindopur Bazar Road via Pashakot Road from Ch. 00m-300m Road ID. 419313014 under Chouddagram Upazila, District: Cumilla (e-Tender/LGED/Cum/ GOBM/20-21/W-112)</t>
  </si>
  <si>
    <t>14-01-21</t>
  </si>
  <si>
    <t>20-04-21</t>
  </si>
  <si>
    <t>M/S Jihan Enterprise 
 Prop: Md Zahid Hasan
 South Chartha, Adarsha Sadar, Cumilla</t>
  </si>
  <si>
    <t>Widening of Jafargonj GC to Punchpukuria GC Via Rajamaher Road (Debidwar portion) from Ch. 16306m-17060m under Road id 419402009 Debidwar Upazila, District: Cumilla (e-Tender/LGED/Cum/GOBM/20-21/W-113)</t>
  </si>
  <si>
    <t>21-01-21</t>
  </si>
  <si>
    <t>27-03-2021</t>
  </si>
  <si>
    <t>M M Enterprise &amp; Fimex Construction (JV) 
 Village: Kunjosreepur, Post Office: Kunjosreepur, Upazila: Chouddagram, Comilla</t>
  </si>
  <si>
    <t>mmefcjvca@gmail.com</t>
  </si>
  <si>
    <t>Periodic Maintenance of Padua (NHW) bazar-Gunabati UPC(GC) Road from Ch.00m-5811m Road ID. 419312009 under Chouddagram Upazila, District: Cumilla (e-Tender/LGED/Cum/ GOBM/20-21/W-09)</t>
  </si>
  <si>
    <t>26-01-21</t>
  </si>
  <si>
    <t>M/S. Fimex Construction, Village: Kunjosreepur, Post Office: Kunjosreepur, Upazila: Chouddagram, Comilla.</t>
  </si>
  <si>
    <t>M/S M M Enterprise, Village: Chandina Kazi Bari, Post+Thana: Chandina, District: Cumilla.</t>
  </si>
  <si>
    <t>M/s M. M. International
 Prop: Md Mashuk Alam
 2nd Muradpur, Adarsha Sadar
 Cumilla-3500</t>
  </si>
  <si>
    <t>mmimashuk@gmail.com</t>
  </si>
  <si>
    <t>a. Excavation of Krishnopur Uttar para Jame Mosque Pond b. Construction of 02 Nos. Ghatla 12.80 X 5.00 m for Krishnopur Uttar para Jame Mosque Pond Krishnopur Laksham Cumilla. District (IPCP/CUMIIL/ LAKSH/P/19-20/2.01)</t>
  </si>
  <si>
    <t>23-01-20</t>
  </si>
  <si>
    <t>26-06-2020.</t>
  </si>
  <si>
    <t>M/S. Sayed Enterprise 
 Prop: Mohammad Abu Sayed
 Shashidal, Brahmanpara, Comilla</t>
  </si>
  <si>
    <t>a. Excavation of Birbag Goyaly Pashimpara bytos Salam lame Mosque &amp; Madrasha Pond Birbag Goyaly b. Construction of 01 Nos. Ghatla 12.80 X 5.00 m for Birbag Goyaly Pashimpara bytos Salam lame Mosque &amp; Madrasha Pond Birbag Goyaly Daudkandi Cumilla (IPCP/CUMIIL/ DAUDK/P/19-20/5.01)</t>
  </si>
  <si>
    <t>26-01-20</t>
  </si>
  <si>
    <t>01-08-2020.</t>
  </si>
  <si>
    <t>M/S Jahir And Brothers Enterprise
 Prop: Md Jahirul Huq
 Mohalakkhipara, Brahmanpara, Cumilla</t>
  </si>
  <si>
    <t>msjahirbe@gmail.com</t>
  </si>
  <si>
    <t>a. Excavation of Chandina Pilot High School Pond Chandina Pourasaba b. Construction of 01 Nos. Ghatla 12.80 X 5.00 m for Chandina Pilot High School Pond Chandina Pourasaba c. Excavation of Karonkhal High School Pond Karonkhal d. Construction of 01 Nos. Ghatla 12.80 X 5.00 m for Karonkhal High School Pond Karonkhal e. Excavation of Bariya Krishnapur Fazil Madrasha Pond Bariya Krishnapur f. Construction of a I Nos. Ghatla 11.0 X 5.0 m for Bariya Krishnapur Fazil Madrasha Pond Bariya Krishnapur g. Excavation of Nawtala Islamia Alim Madrasha Pond Nawtala h. Construction of 0 I Nos. Ghatla 11.0 X 5.0 m for Nawtala Islamia Alim Madrasha Pond Nawtala Chandina Cumilla. (IPCP/CUMIIL/ CHAND/P/19-20/4.01)</t>
  </si>
  <si>
    <t>29-01-20</t>
  </si>
  <si>
    <t>04-08-2020 (09.03.21).</t>
  </si>
  <si>
    <t>M/s. Tariqul Islam Rico
 Prop: Md Tariqul Islam Rico
 Shaktola Mohammad ali chairman bari
 Word no:21, City Comilla</t>
  </si>
  <si>
    <t>tariqul.islamrico@yahoo.com</t>
  </si>
  <si>
    <t>a. Excavation of Koneshtola Islamia Dakhil Madrasha Pond Padua Bazar b. Excavation of Hazi Akram Uddin High School &amp; College Pond Padua Bazar Sadar Daksin Cumilla (IPCP/CUMIIL/ SADAR DAKSIN/P/19-20/1.01)</t>
  </si>
  <si>
    <t>30-03-2020.</t>
  </si>
  <si>
    <t>1.a) Re-excavation of Muradnagar Upazila Parishad Pond. b. Construction of 2 Nos 13.40x5.00mx4.80m RCC Ghatla at Upazila Parishad Pond. c. Protection Work (RCC Post with Brick Work) under Upazila: Muradnagar, District: Cumilla. (IPCP/CUMI/MURAD/P/19-20/7.01)</t>
  </si>
  <si>
    <t>22-08-2020.</t>
  </si>
  <si>
    <t>M/S Mithila Tradng Corporation
 Prop: Mohammed Sohel Shamed
 College Road, Barura, Comilla</t>
  </si>
  <si>
    <t>1.a.) Improvement of Nawab Faijunnesa Bari Char Ghatla Dighi. b.) Construction of 2 Nos. Ghatla 15.20m x 5.00m x 5.40m for Nawab Faijunnesa Bari Char Ghatla Dighi under Upazila: Laksham, District: Cumilla. District (IPCP/CUMI/LAKSH/P/19-20/10.04)</t>
  </si>
  <si>
    <t>02-12-2020 (08.01.21)</t>
  </si>
  <si>
    <t>M/S. FARIHA ENTERPRISE
 Prop: PEAR AHMED
 Lonishwar, Khiranshal Bazar
 Chouddagram, Cumilla</t>
  </si>
  <si>
    <t>ms.farihaenterprise88@gmail.com</t>
  </si>
  <si>
    <t>a. Excavation of Upazila Parished West Side Pond. b. Construction of 11.60 x 5.00 m for Upazila Parished West Side Pond Ghatla No - 01 . c. Construction of 11.60 x 5.00 m for Upazila Parished West Side Pond Ghatla No - 02 in Sreepur Union and a. Excavation of Upazila Health Complex Pond. b. Construction of 01 Nos. Ghatla 13.40 x 5.00 m for Upazila Health Complex Pond in Ramroygram union, under Chouddagram Upazila, Cumilla District (IPCP/CUML/Choud/P/19-20/6.01)</t>
  </si>
  <si>
    <t>09-03-2021.</t>
  </si>
  <si>
    <t>Liberty Reliance Alliance
 H-8, Rabindra Sarani
 Sector-7, Uttara, Dhaka</t>
  </si>
  <si>
    <t>lib.rel.jv@gmail.com</t>
  </si>
  <si>
    <t>1.a) Improvement of Gazimura Kamil Madrasa Dighi. b) Construction of 4 Nos Ghatla 13.40mx5.00mx4.80m for Gazimura Kamil Madrasa Dighi under Upazila: Laksham, District: Cumilla (IPCP/CUMI/LAKSH/P/19-20/9.03)</t>
  </si>
  <si>
    <t>25-06-2021.</t>
  </si>
  <si>
    <t>1.a) Improvement of Jagonnath Dighi. b) Construction of 6 Nos Ghatla 15.20mx5.00mx5.40m for Jagonnat Dighi under Upazila: Laksham, District: Cumilla (IPCP/CUMI/LAKSH/P/19-20/8.02)</t>
  </si>
  <si>
    <t>M/S Masters Construction
 Prop: Md. Humayn Kabir
 Jodda, Jodda Bazar
 Nangalkot, Cumilla</t>
  </si>
  <si>
    <t>msmastersconstruction@gmail.com</t>
  </si>
  <si>
    <t>a. Excavation of Datishwar Ahmed Delwara School &amp; College Pond Datishwar b. Excavation of Moukara Madrasha Pond Moukara c. Excavation of Kakoirtola High School Pond Kakoirtola Nangolkot Cumilla (IPCP/CUMIIL/ NANGA/P/19-20/3.01)</t>
  </si>
  <si>
    <t>Abdullah Builders Mamon Miya Atindra Mohan Roy Road East Darmasagarpar Cumilla</t>
  </si>
  <si>
    <t>abdullahbuilders87@gmail.com</t>
  </si>
  <si>
    <t>1.a)Re-excavation of Nanguliya Khal from Ch.00m-3853m-765m Under Chouddagram Upazila Dist: Cumilla. b) Construction of 8 nos Reference Bed Block. IPCP/CUMIL/Choud/ C/20-21/11.02</t>
  </si>
  <si>
    <t>01-06-2021.</t>
  </si>
  <si>
    <t>M/S Sekandar Enterprise 
 Prop: Rezaul Karim
 Thakur Bazar, Shaharasti
 Chandpur</t>
  </si>
  <si>
    <t>Improvement of Taltola Madrash-Taltola Eidgha road at Ch.00-130m Road ID 419905085 Salvage Tk33614 under Upazila Monohorgonj District Cumilla (IRIDP-2/COM/ DW-370)</t>
  </si>
  <si>
    <t>20-04-2020.</t>
  </si>
  <si>
    <t>M/S Rahana Construction 
 Prop: Mohibul Alam Mazumder
 Village: Noagram, Post: Sukchail, 
 P.S: Chauddagram, Dist: Cumilla</t>
  </si>
  <si>
    <t>mohibulalammazumder@yahoo.com</t>
  </si>
  <si>
    <t>a. Improvement of Gonabati Doshbaha- Parikot Road ch. 2165-2908m Road ID 419314006 b. Construction of 2Nos. 600mm x 600mm Slab Culvert at ch. 2454m &amp; 2546m on the same road under Chouddogram Upazila in Cumilla District. (IRIDP-2/COM/RDW-55)</t>
  </si>
  <si>
    <t>04-05-2020.</t>
  </si>
  <si>
    <t>M/s. Badal Enterprise
 Prop: Obydul Kabir Badal Khan
 Dakkin Ashrafpur
 Sadar Dakkin, Comilla</t>
  </si>
  <si>
    <t>badalenterprise1969@gmail.com</t>
  </si>
  <si>
    <t>Construction of 3X4.50X5.00m Culvert on Dhannadul-Baradusia- Deouse road near South side Baradusia Nazrul Islam Prof. House Road at Ch. 2880m Road ID - 419155068 under Brammanpara Upazila Dist Cumilla (IRIDP-2/COM/RDW-40)</t>
  </si>
  <si>
    <t>12-05-2020.</t>
  </si>
  <si>
    <t>M/S Badsha Enterprise
 Prop: Mohammed Shahin Miah
 Chotora New DC Road
 Adarsha Sadar, Comilla</t>
  </si>
  <si>
    <t>shahinmiah197@yahoo.com</t>
  </si>
  <si>
    <t>Improvement of Dulalpur-Gopalnagar Road (Ch.600-1665m) (Road ID#419154007) under Upazila: Brahmanpara, District: Cumilla (IRIDP-2/COM/ DW-277)</t>
  </si>
  <si>
    <t>M/S Nero &amp; Brothers
 Prop: Md. Nero Uddin
 Chapitala, Muradnagar, Comilla</t>
  </si>
  <si>
    <t>Improvement of Gazirhat-Sreekail Road Ch.4510-6010m Road ID419814008 under Upazila Muradnagar District Cumilla. (IRIDP-2/COM/ DW-292)</t>
  </si>
  <si>
    <t>20-02-20</t>
  </si>
  <si>
    <t>M/S M M Enterprise
 Prop: Kazi Tawhidul Alam
 Village: Chandina Kazi Bari
 Post+Thana: Chandina, District: Cumilla</t>
  </si>
  <si>
    <t>Improvement of Luterchar River Ghat - Vitikandi River Ghat via Flood Shelter Road Ch. 2500-3500m Road ID. No. 419884021 under Meghna Upazila Cumilla District (IRIDP-2/COM/ SDW-355)</t>
  </si>
  <si>
    <t>M/S Sami Enterprise
 Prop: Ahmead Jamal Mashud
 Bhaukshar Bazar, Barura, Comilla</t>
  </si>
  <si>
    <t>Improvement of Kajon khal Hossainpur point to Growth Center Road Hossainpur Mosque-Karjun Khal Bridge Road Ch.00-830m Road ID419095203 under Upazila Barura District Cumilla (IRIDP-2/COM/ DW-264)</t>
  </si>
  <si>
    <t>29-03-20</t>
  </si>
  <si>
    <t>10-08-2020.</t>
  </si>
  <si>
    <t>Bin Salam Logistics 
 Prop: Engr Gazi Rasel Bin Salam
 2-A, 77 Monipuripara
 Tajgaon, Dhaka-1215</t>
  </si>
  <si>
    <t>Improvement of Kaikori Fazar Ali Kari Shaheb Bari to Kaikori Baitun Noor Jame Mosque Road (Via Imran Munshi Bari) (Ch. 00-866m) Road ID. 419275203 under Chandina Upazila District Cumilla. (IRIDP-2/COM/ DW-246)</t>
  </si>
  <si>
    <t>25-07-2020.</t>
  </si>
  <si>
    <t>M/S Samiha Enterprise
 Prop: Amir Hossain
 Razzak Market, T&amp;T Road
 Bancharampur, Brahmanbaria</t>
  </si>
  <si>
    <t>Maintenance of Gazipur NHW - Goalmari GC Road via Lamsory Ch. 1000 - 2828 &amp; 3323 - 5095m Road ID - 419362009 under Daudkandi Upazila District Cumilla (IRIDP-2/COM/RMW-104)</t>
  </si>
  <si>
    <t>Repair &amp; Renovation of Comilla PTI, Cumilla (e-Tender/PEDP4/CML/SAD/2019-20/W11.016)</t>
  </si>
  <si>
    <t>18-02-20</t>
  </si>
  <si>
    <t>24-05-2020.</t>
  </si>
  <si>
    <t>R-TA Enterprise &amp; PC &amp; MNH(JV)
 House No-312/283, Sotora Maddam Para
 Adarsha Sadar, Cumilla</t>
  </si>
  <si>
    <t>rtapcmnhjv@gmail.com</t>
  </si>
  <si>
    <t>Construction of DPEO Building 3 Storier Building wirh 6 Storied Foundation at Cumilla (e-Tender/PEDP4/CML/2019-20/W8.010)</t>
  </si>
  <si>
    <t>23-08-20</t>
  </si>
  <si>
    <t>29-11-2020.</t>
  </si>
  <si>
    <t>M/S Nazmul Huda, House No-312/283, Sotora Maddam Para, Adarsha Sadar, Cumilla.</t>
  </si>
  <si>
    <t>nazmulhudarasal@gmail.com</t>
  </si>
  <si>
    <t>MHA &amp; MSE (JV)
 Prop: Salim Sarkar
 Debidwar, Comilla</t>
  </si>
  <si>
    <t>mhamsejv@yahoo.com</t>
  </si>
  <si>
    <t>Section A: Improvement /Construction of Road Works : 01. Improvement of Jafargonj GC to Barashalghar RHD via Yousufpur UPC Road Ch. 0+000 - 15+815 Km under Debidwar Upazila (Road ID - 419402006) (Toal Cost of Salvage Materials Tk. 3318266.00). Section B: Maintenance Works-5 years Maintenance works of all the above roads</t>
  </si>
  <si>
    <t>08-03-2022.</t>
  </si>
  <si>
    <t>M/S Sumi Enterprise, Debidwar, Post: Debidwar, P.S: Debidwar, Dist: Comilla</t>
  </si>
  <si>
    <t>NOONA-MYSHA-BSL (JV)
 77 Monipuripara, Tajgaon
 Dhaka-1215</t>
  </si>
  <si>
    <t>noonamyshabsl@gmail.com</t>
  </si>
  <si>
    <t>Section A : Improvement/Construction of Road Works : Improvement of Batakandi GC- Daudkandi GC Via Mohanpur Launchghat Road. (Titas Upazila Portion)(Road ID : 419892002) Under Titas Upazila, Cumilla at Ch. 00m to 11500m.( Tota Cost of Salvage Materials; Tk.33,74,154.00). Section B : Maintenance works -5-years Maintenance works of all the above roads</t>
  </si>
  <si>
    <t>18-11-20</t>
  </si>
  <si>
    <t>Bin Salam Logistics, 2-A, 77 Monipuripara, Tajgaon, Dhaka-1215</t>
  </si>
  <si>
    <t>Noona Traders, 154, Motijheel Mosjid Market (2nd Floor), Room No.301-303, Motijheel C/A, Dhaka-1000</t>
  </si>
  <si>
    <t>M/s Liberty Traders
 Prop: F M Manirul Hoque
 Vill: Dhaker Gaon, P.O: Hasanpur College-3516
 P.S: Daudkandi, Dist: Comilla</t>
  </si>
  <si>
    <t>(a) Improvement of Sambardia - Uzardia Road (Ch.1500-2500m) (Road ID#419364023) (b) Improvement of Chawdurypara - Bawria via Narandia Road (Ch.00-1000m) (Road ID#419364021) under Upazila: Daudkandi, District: Cumilla (RIDPCBC/C-W378)</t>
  </si>
  <si>
    <t>RIDP(CBC)</t>
  </si>
  <si>
    <t>18-01-2021</t>
  </si>
  <si>
    <t>18-01-2021.</t>
  </si>
  <si>
    <t>Periodic Maintenance Widening &amp; Rehabilitation of Bagmara - Doulatpur - Merkot - Tongirpar RHD Road at Ch. 00-4743m ID No.- 419912008 under Lalmai Upazila Cumilla District (RIDPCBC/C-M206)</t>
  </si>
  <si>
    <t>17-02-20</t>
  </si>
  <si>
    <t>31-09-2020.</t>
  </si>
  <si>
    <t>Periodic Maintenance Widening &amp; Rehabilitation of Gonti-Metalla Road at Ch. 2195-4700m &amp; Ch. 6830-8416m ID No. 419913027 under Lalmai Upazila Cumilla District (RIDP(CBC)/C-M208)</t>
  </si>
  <si>
    <t>05-10-2020.</t>
  </si>
  <si>
    <t>M/S MA Zaher - M/S Abul Kashem Bricks (JV)
 Bagmara Bazar, South Sadar, Cumilla</t>
  </si>
  <si>
    <t>mazakbjv@gmail.com</t>
  </si>
  <si>
    <t>a.Improvement of Askamta-Hargila-Via Ujaniya Mataincot Road. (Ch. 00-1550m)(Road ID. 419915134).b. Improvement of Dulatpur-Rahman bari to Katalia via Halodia madrasha road. (Ch. 1750-2000m)(Road ID. 419915065) under Lalmai Upazila Dist.: Cumilla. [Total Salvage Cost. 2,12,800.00 Tk] (RIDPCBC/C-W380)</t>
  </si>
  <si>
    <t>M/S Salim Enterprise
 Prop: Shamsur Rahman
 Chandanpur Bazar
 Meghna, Cumilla</t>
  </si>
  <si>
    <t>M/S Mannan Enterprise
 Prop: Abdul Mannan
 Barura, Cumilla</t>
  </si>
  <si>
    <t>msmannanenterprise01@yahoo.com</t>
  </si>
  <si>
    <t>Improvement of Jaora Village-Shaikchail Road (Ch.00-640m) (Road ID. 419904055) under Upazila: Monohargonj, District: Cumilla (RIDP(CBC)/C-W267)</t>
  </si>
  <si>
    <t>14-02-2021.</t>
  </si>
  <si>
    <t>M/S Richi Enterprise
 Prop: M I Faruque
 Krishnanagar, Adarsha Sadar
 Comilla</t>
  </si>
  <si>
    <t>msrichienterprise@gmail.com</t>
  </si>
  <si>
    <t>Improvement of Lalmai Collage-Sara bazar Road at Ch. 00-1500m Road ID. 419914081 under Sadar Sakshin Upazila District. Cumilla (RIDPCBC/C-W384)</t>
  </si>
  <si>
    <t>19-12-2020.</t>
  </si>
  <si>
    <t>MFT-MME (JV)
 Village: Chatini, Post: Khironshal Bazar
 PS: Chouddagram, Dist: Comilla</t>
  </si>
  <si>
    <t>olimamoni@gmail.com</t>
  </si>
  <si>
    <t>ai Improvement of Shantirbazar-Pipodda Road Ch. 1720-3310m Road ID419874130 Salvage Tk 39794/- aii Construction of 425m Protective Work on the same road b Improvement of LakkhiPadua-Sufua Bazar Road Ch. 00-1358m Road ID419874131 Salvage Tk 363505/-( RIDP(CBC)/C-W373)</t>
  </si>
  <si>
    <t>M/S Fatema Traders, Village: Chatiani, Post: Khironshal Bazar, P.S: Chouddagram, Dist: Cumilla.</t>
  </si>
  <si>
    <t>M/S. Mamoni Enterprise, Boxgonj Bazar, Nangalkot, Comilla</t>
  </si>
  <si>
    <t>mamonienterprise2014@gmail.com</t>
  </si>
  <si>
    <t>M/S Madina Construction - M/S Fatema Traders (JV)
 Village: Chatiani, Post: Khironshal Bazar
 P.S: Chouddagram, Dist: Comilla</t>
  </si>
  <si>
    <t>olimadina60@gmail.com</t>
  </si>
  <si>
    <t>(a) Improvement of Madhabpur-Shalukia via Sreefolia GC Road (Ch. 00-2185m) (Road ID:419874106) (b) Improvement of Doulatpur-Jorpukuria Road (Ch. 580-2322m) (Road ID:419874101) (Salvage Tk=1,23,730/-) (c) Improvement of Satbaria Meherbag via Topoban Road (Meherbag-Topoban School Connecting Road) Road (Ch. 1657-2187m) (Road ID:419874079 New ID#419873031) under Upazila: Nangalkot, District: Cumilla (RIDP(CBC)/C-W370)</t>
  </si>
  <si>
    <t>21-04-2021.</t>
  </si>
  <si>
    <t>M/S Madina Construction, Dalua Bazar, Nangalkot, Comilla.</t>
  </si>
  <si>
    <t>M/S M A Kader
 Prop: Md. Abdul Kader
 Mokimabad, Hajigonj
 Chandpur.</t>
  </si>
  <si>
    <t>Improvement of Bhaukshar-Mudaffargonj Road at Ch. 388-1092m Road ID. 419045124 under Barura Upazila. District. Cumilla (RIDP(CBC)/C-W272)</t>
  </si>
  <si>
    <t>21-10-2020.</t>
  </si>
  <si>
    <t>M/S Ramim Enterprise
 Prop: Md Abdul Hakim
 Burichang, Cumilla</t>
  </si>
  <si>
    <t>Improvement of Burichang Kalikapur Thana Road Haripur-Khodaidhuali Road. Ch. 00-500m Road ID. 419185032 under Burichang Upazila Cumilla District. (RIDP(CBC)/C-W248)</t>
  </si>
  <si>
    <t>Madina Engineering &amp; Construction
 Prop: Mohammed Zakir Hossain
 Nather petua, Monohargong, Cumilla</t>
  </si>
  <si>
    <t>zk.zakir19@gmail.com</t>
  </si>
  <si>
    <t>Improvement of Borolla Bazar - Munshirhat GC Rd. Ch. 1000-1500m [Road ID. 419904075] under Monohorganj Upazila District Cumilla (RIDP(CBC)/ C-W142)</t>
  </si>
  <si>
    <t>M/S H KABIR ENTERPRISE
 Prop: Md Humayun Kabir
 Kashipur, Bijoypur
 Sadar South, Cumilla</t>
  </si>
  <si>
    <t>(a) Improvement of Jamura-Badarpur-Dhaksin Durdapur-Road at Ch. 00-1904m (Road ID#419915176) (Salvage Tk=3,16,987) union:Bholain South (b) Improvement of Parul-Chorbaria via Hapania Road at Ch. 1250-2390m (Road ID#419915024) (Salvage Tk=5,40,512) union: Perul North under Upazila: Lalmi, District: Cumilla (RIDP(CBC)/C-W346)</t>
  </si>
  <si>
    <t>18-05-20</t>
  </si>
  <si>
    <t>27-03-2021.</t>
  </si>
  <si>
    <t>M/S Bandhan Enterprise
 Prop: Md. Didar Ahamed
 Village: Gobindapur, Post: Gobindapur
 Upazila: Meghna, District: Cumilla</t>
  </si>
  <si>
    <t>Improvement of Tulatali Bazar - Ramprasader Char Road Ch. 00-600m [Road ID: 419884043) under Meghna Upazila District Cumilla. (RIDP CBC/C-W261)</t>
  </si>
  <si>
    <t>Periodic Maintenance [Rehabilitation] of Burichang GC-Rampur Post Office [R&amp;H] Road at Ch. 00-2860m &amp; 4334-5829m [Road ID. 419182001] under Burichang Upazila District Cumilla (RIDP(CBC)/C-M209)</t>
  </si>
  <si>
    <t>PC &amp; R-TA Enterprise &amp; MAE (JV)
 Mataber Kandi
 Meghna, Cumilla</t>
  </si>
  <si>
    <t>pcrtaenterprisemae@gmail.com</t>
  </si>
  <si>
    <t>Construction of 36.00 meter Long RCC Girder Bridge on Balurchar- Kurarghat Bridge via Bramanchar Nawaghaw Road at Ch. 500m [Road ID: 419884011] under Meghna Upazila District Cumilla (RIDP(CBC)/ C-BW18)</t>
  </si>
  <si>
    <t>26-09-2021.</t>
  </si>
  <si>
    <t>M/S MAA ENTERPRISE, Mataber Kandi, Megna, Comilla</t>
  </si>
  <si>
    <t>msme.comilla@gmail.com</t>
  </si>
  <si>
    <t>Improvement of Panchgachia bazar - Nayair Bazar via Maruka UP Office Road Ch.1000-1850m Road ID419363014 under Upazila Daudkandi District Cumilla (RIDPCBC/C- W259)</t>
  </si>
  <si>
    <t>Periodic Maintenance (Widening and Rehabilitation) of Bagmara-Changahata-Pickpara Road at Ch. 00-4450m. [ID No.- 419912006] under Lalmai Upazila Cumilla District (RIDPCBC/C-M207)</t>
  </si>
  <si>
    <t>11-10-2021.</t>
  </si>
  <si>
    <t>M/S R-TA Enterprise &amp; M/s. Shobuj and Brothers
 Middle Ashrafpur
 Sadar Dhakkin, Cumilla</t>
  </si>
  <si>
    <t>rtamsbjv@gmail.com</t>
  </si>
  <si>
    <t>Improvement of Jorepushkorini-Fazilpur-Chamber bazar Road Ch. 00-1815m Road ID419914074 Salvage Tk 4254217/- under Upazila Sadar Dakshin District Cumilla (RIDPCBC/C-W357)</t>
  </si>
  <si>
    <t>26-05-20</t>
  </si>
  <si>
    <t>09-10-2020.</t>
  </si>
  <si>
    <t>M/S Shobuj And Brothers, Middle, Ashrafpur, Sadar Dhakin, Comilla</t>
  </si>
  <si>
    <t>msshobujandbrothers@gmail.com</t>
  </si>
  <si>
    <t>M/S Sayed Ali
 Prop: Ramijul Islam
 Burichang Bazar
 Burichang, Cumilla</t>
  </si>
  <si>
    <t>ms.sayedali01@gmail.com</t>
  </si>
  <si>
    <t>Improvement of Nagaish Bazar-Bagra Bazar Road. (Ch. 00-1000m) (Road ID. 419154004) under Brahmanpara Upazila Dist.: Cumilla. [Total Salvage Cost. 5,13,077.00 Tk] (RIDP(CBC)/C-W383)</t>
  </si>
  <si>
    <t>16-12-2020.</t>
  </si>
  <si>
    <t>M/S Zaman Traders 
 Prop: Mostafa Zaman Liton
 Lagnashar Bazar, Post: Lagnashar Bazar
 P.S: Barura, District: Cumilla</t>
  </si>
  <si>
    <t>(a) Periodic Maintenance (Rehabilitation) of Dakhin Shilmuri UP Office-Bataichari bazar Road at Ch. 00-4263m (Road ID#419093007) (Salvage Tk=4,13,087/-) (b) Periodic Maintenance (Widening &amp; Rehabilitation) of Barura GC (Hurua)-Bhabanipur UP Office Road at Ch. 00-3570m (Road ID#419093014) (Salvage Tk=4,69,692/-)under Upazila: Barura, District: Cumilla (RIDP(CBC)/C-M188)</t>
  </si>
  <si>
    <t>28-05-2021.</t>
  </si>
  <si>
    <t>M/S Akter Enterprise
 Prop: Md Abdul Karim
 Village: Pitamber, Post: Sadar Rasulpur Upazila: Burichong, District: Comilla</t>
  </si>
  <si>
    <t>Periodic Maintenance of Bareshowr Chowmahony Bazar (RHD)-Rajapur UP office at Ch.00-2500m under Burichong Upazila, District: Cumilla [Road ID. 419184048] (RIDP(CBC)/C-M210)</t>
  </si>
  <si>
    <t>Improvement of Norpati bazar(Boro Mosque) - Jogipara Road at Ch.00-1250m (Road ID.419724039) (Salvage Cost. Tk.363954/- under Upazila : Laksham, District: Cumilla. (RIDP(CBC)/C-W363)</t>
  </si>
  <si>
    <t>13-08-20</t>
  </si>
  <si>
    <t>M/S. EASHAN ENTERPRISE
 Prop: HAJI MD. GUISH UDDIN
 SON OF LATE: HAJI ABDUS SAMAD MIAH, HAJI NURJAHAN BEGUM "SAMAD MANSION" VILLAGE: DEBIDWAR, P/O: DEBIDWAR, UPAZILA: DEBIDWAR, DISTRICT: COMILLA</t>
  </si>
  <si>
    <t>eashan.enterprise@yahoo.com</t>
  </si>
  <si>
    <t>Improvement of Dayiapara - Charmohammadi (Nilkoti) Road at Ch. 00-1000m (Road ID. 419365030) under Daudkandi Upazila, District: Cumilla (RIDP(CBC)/C-W117)</t>
  </si>
  <si>
    <t>19-08-20</t>
  </si>
  <si>
    <t>25-04-2021.</t>
  </si>
  <si>
    <t>Improvement of Gouripur UP (G.C) to Lalpur Bazar Road at Ch. 1000-2100m (Road ID. 419363027) under Daudkandi Upazila, District: Cumilla (RIDP(CBC)/C-W260)</t>
  </si>
  <si>
    <t>F M Nafiz Ahmed
 Prop: F M Nafiz Ahmed
 Dhakargaon, Hasanpur college-3516
 Daudkandi, Cumilla</t>
  </si>
  <si>
    <t>fmnafiz@gmail.com</t>
  </si>
  <si>
    <t>Periodic Maintenance of Gouripur G.C - Jhinglatali UP Office via Sandra Road at Ch. 162-1460m Road ID. 419363002 under Daudkandi Upazila, District: Cumilla. (RIDP(CBC)/C-SM5)</t>
  </si>
  <si>
    <t>20-08-20</t>
  </si>
  <si>
    <t>M/S Alif Enterprise
 Prop: Md. Al Amin
 Village: Golaper Char, Post: Daudkandi
 Upazila: Daudkandi, District: Comilla</t>
  </si>
  <si>
    <t>msalifenterprisee@gmail.com</t>
  </si>
  <si>
    <t>Improvement of Daudkandi Old Ferry Ghat - Charcharua Road at Ch. 00-1300m (Road ID. 419365061) under Daudkandi, Upazila, District: Cumilla (RIDP(CBC)/C-W339)</t>
  </si>
  <si>
    <t>29-04-2021.</t>
  </si>
  <si>
    <t>Maria Builders
 Prop: Md. Abu Musa
 Hospital Road, PO: Debidwar
 Debidwar, Cumilla</t>
  </si>
  <si>
    <t>mariabuilders01@gmail.com</t>
  </si>
  <si>
    <t>Improvement of Gunjur Pry. School to South para graveyard road (Tikkarchar) road (Ch. 00-1035m) (Road ID#419815017) union: Nabipur Purba under Upazila: Muradnagar, District: Cumilla (RIDP(CBC)/C-W349b)</t>
  </si>
  <si>
    <t>M/S ARMAN DIGITAL OTOBI FURNITURE
 Prop: MD ABUL KALAM AZAD
 CHANDINA ROAD
 DEBIDWER, COMILLA</t>
  </si>
  <si>
    <t>armandigitalotibifurniture@gmail.com</t>
  </si>
  <si>
    <t>Periodic Maintenance of Nabipur-Rasulpur Road at Ch. 400-2850m (Road ID. 419813011) under Muradnagar Upazila, District: Cumilla (RIDP(CBC)/C-M198)</t>
  </si>
  <si>
    <t>21-09-20</t>
  </si>
  <si>
    <t>27-01-2021.</t>
  </si>
  <si>
    <t>Improvement of Basara Bapari Bari To Chapitali Madrasha Road at Ch. 00-900m Road ID. 419364054 under Daudkandi Upazila, District: Cumilla (RIDP(CBC)/C-W309)</t>
  </si>
  <si>
    <t>27-05-2021.</t>
  </si>
  <si>
    <t>M/S Mir Rafiqual Islam
 Prop: Rafiqual Islam
 Tuzar Banga, Daudkandi
 Comilla.</t>
  </si>
  <si>
    <t>Improvement of Jinglatali - Atipara( jinglatali up office- collanpur -mohanondo) Road at Ch. 500-900m (Road ID. 419364007) under Daudkandi Upazila, District: Cumilla (RIDP(CBC)/C-W375)</t>
  </si>
  <si>
    <t>M/S. Subarna Enterprise
 Prop: Md. Salauddin Bhuiyan
 Subarnapur Bazar, PO: Cumilla-3500
 Adarsha Sadar, Cumilla</t>
  </si>
  <si>
    <t>mssubarnaenterprise1@gmail.com</t>
  </si>
  <si>
    <t>Periodic Maintenance of Premnol-Ichapura-Rajsha-Ranicho-Alich Road at Ch.00-1025m under Lalmai Upazila, District: Cumilla [Road ID. 4419913033]District (RIDP(CBC)/C-M211)</t>
  </si>
  <si>
    <t>M/S. POPY ENTERPRISE
 Prop: Abdul Jalil
 Kashipur, Bottali Bazar
 Upazila: Nangalkot, District: Cumilla</t>
  </si>
  <si>
    <t>ms.popyenterprise1966@gmail.com</t>
  </si>
  <si>
    <t>Periodic Maintenence of Adra Merkot-Urukcail Road at Ch. 2700-3322 (Road ID#419873009) under Upazila: Nangalkot, District: Cumilla (RIDP(CBC)/C-M212)</t>
  </si>
  <si>
    <t>Periodic Maintenance of Suagonj-Talpatty-Birahimpur-Kamalpur Road at Ch.00-605m under Sadar Dakshin Upazila, District: Cumilla (Salvage Tk=262535/-) [Road ID. 419913006] (RIDP(CBC)/C-M213</t>
  </si>
  <si>
    <t>M/S E.F Trade International
 Prop: Mohammed Mojammel Haq
 Village: Projapoti, Post: Boroshalghor
 P.S: Debidwer, Dist: Comilla</t>
  </si>
  <si>
    <t>Periodic Maintenance of Panuarpool RHD-Eliotgonj GC Road at Ch. (Ch.10295-12295m) (Road ID#419812004) under Upazila: Muradnagar, District: Cumilla (RIDP(CBC)/C-M214)</t>
  </si>
  <si>
    <t>M/S- HUMAIRA ENTERPRISE
 Prop: Md. Golam Jilani
 Charbaker, P.O-Charbaker
 Debidwar, Cumilla, Bangladesh</t>
  </si>
  <si>
    <t>jilany1988@gmail.com</t>
  </si>
  <si>
    <t>Improvement of (a) Moghshair-Panagazi House To Zabed Mostafa House Road (Ch.400-750m) (Road ID#419814074) (b) Siddique Market- Magnapara Road under Darora Up Road (Ch.400-800m) (Road ID#419814116) under Upazila: Muradnagar, District: Cumilla (RIDPCBC/C-W287)</t>
  </si>
  <si>
    <t>(a) Improvement of Rammohon GC-Jangalia Road at Ch. 500-1500m (Road ID#419094082) (b) Improvement of Shoilkhali BC Road-Narindrapur Bridge Road at Ch. 00-1000m (Road ID#419094075) (c) Improvement of Dimdul Khalpar-Jugipukuria Road at Ch. 00-733m &amp; 910-1027m (Road ID#419094028) under Upazila: Barura, District: Cumilla (RIDP(CBC)/C-W366)</t>
  </si>
  <si>
    <t>28-08-2021.</t>
  </si>
  <si>
    <t>M/S Majumder Traders
 Prop: Md Jashim Uddin Majumdar
 Natherpeatua Bazar, 
 Upazila: Monohorgonj, District: Cumilla</t>
  </si>
  <si>
    <t>msmajumdertraders1976@gmail.com</t>
  </si>
  <si>
    <t>Improvement of Kachi Kandomtoli R&amp;H -Bhogai Road at Ch. 00-1150m (Road ID. 419904060 (Salvage Tk=2,10,789/- under Upazila: Monohorgonj, District: Cumilla (RIDP(CBC)/C-W328)</t>
  </si>
  <si>
    <t>Madina Engineering &amp; Construction
 Prop: Mohammed Zakir Hossain
 Nather petua, Monohargong, Comilla</t>
  </si>
  <si>
    <t>Improvement of Goaliara-Kashipur Bazar via Taherpur, Boranikhondo Road at Ch. 2823-3500m (Road ID. 419904032 under Upazila: Monohorgonj, District: Cumilla (RIDP(CBC)/C-W345)</t>
  </si>
  <si>
    <t>R-TA &amp; PC(JV)
 351, Newaz mansition
 Badurtala, Cumilla</t>
  </si>
  <si>
    <t>rtapcjvca@gmail.com</t>
  </si>
  <si>
    <t>Replacement of 50m long RCC Arch Girder Bridge on Munshirhat-Hasnabad Road at Chainage: 5554m (419902005) under Monohorganj Upazila, District: Cumilla. (SupRB/Cum/Replace/19-20/W-01)</t>
  </si>
  <si>
    <t>20-08-2021.</t>
  </si>
  <si>
    <t>M/S. S. Ranjan &amp; Co.
 Prop: Shanti Ranjan Bhattacharjee
 395, Shanti Nerr, Badurtala
 Shisu Mangol Road, Comilla</t>
  </si>
  <si>
    <t>1. Minor maintenance of 9.96m long Box Culvert on Jafargonj GC to Punchpukuria GC via Rajamaher Road at Chainage 13350m Road ID419402009 under Debidwar Upazila. 2. Minor maintenance of 8.9m long Box Culvert on Madhaiya GC to Punchpokoria GC Road at Chainage 1080m Road ID419402014 under Debidwar Upazila. 3. Minor maintenance of 6.9m long Box Culvert on Madhaiya GC to Punchpokoria GC Road at Chainage 3972m Road ID419402014 under Debidwar Upazila. 4. Minor maintenance of 5.0m long Box Culvert on Madhaiya GC to Punchpokoria GC Road at Chainage 5561m Road ID419402014 under Debidwar Upazila. 5. Minor maintenance of 8.9m long Box Culvert on Shahebabad GC-Kongsanagar GC via Ramnagar bazar Road at Chainage 4809m Road ID419152007 under Brahmanpara Upazila 6. Minor maintenance of 6.64m long RCC Girder Bridge on Comilla-Fakir bazar-Salda Nodi Road at Chainage 1925m Road ID419152004 under Brahmanpara Upazila 7. Minor maintenance of 6.0m long Slab Culvert on Comilla-Fakir bazar-Salda Nodi Road at Chainage 4198m Road ID419152004 under Brahmanpara Upazila. 8. Minor maintenance of 7.0m long RCC Girder Bridge on Comilla-Fakir bazar-Salda Nodi Road at Chainage 4800m Road ID419152004 under Brahmanpara Upazila. 9. Minor maintenance of 5.2m long Box Culvert on Panuarpool RHD-Eliotgonj GC Road at Chainage 3700m Road ID 419812004 under Muradnagar Upazila. 10. Minor maintenance of 3.7m long Slab Culvert on Panuarpool RHD-Eliotgonj GC Road at Chainage 4378m Road ID 419812004 under Muradnagar Upazila District Cumilla. (SupRB/Cum/Maint/19-20/W-32)</t>
  </si>
  <si>
    <t>M/S SAHADAT TRADERS
 Prop: MD.SAHADAT HOSSAIN CHOWDHURY
 FATEHPUR,MAIZDEE COURT,SADAR,NOAKHALI</t>
  </si>
  <si>
    <t>mssahadattraders@yahoo.com</t>
  </si>
  <si>
    <t>1. Minor maintenance of 36m long RCC Girder Bridge on Hasnabad GC - Dalua GC Road via Natherpetua Manikmura Bazar Road Road at Chainage 8648m. Road ID419902002. 2. Minor maintenance of 6.8m long Slab Culvert on Bata Baria-Monohorgonj Road at Chainage 1745m Road ID419902004. 3. Minor maintenance of 4.0m long Box Culvert on Bata Baria-Monohorgonj Road at Chainage 5832m Road ID419902004. 4. Minor maintenance of 18.0m long Box Culvert on Jalom South UP - Chitoshi Maulana Bazar via Lalchandpur Rajapur Bazar Road at Chainage 3297m Road ID419903005. 5. Minor maintenance of 5.1m long Box Culvert on Jalom South UP - Chitoshi Maulana Bazar via Lalchandpur Rajapur Bazar Road at Chainage 4098m Road ID419903005. 6. Minor maintenance of 8.5m long Slab Culvert on Laksam H/Q - Natherpetua RHD via Munshirhat GC Road at Chainage 3902m Road ID419902009. 7. Minor maintenance of 4.3m long Slab Culvert on Tuguria-Munshirhat Road at Chainage 601m Road ID419902003. 8. Minor maintenance of 7.0m long Slab Culvert on Tuguria-Munshirhat Road at Chainage 2750m Road ID419902003. 9. Minor maintenance of 12.8m long Box Culvert on Monohorgonj GC -Laksmanpur- Bipulasar RHD Road at Chainage 8795m Road ID419902007. under Monohorganj upazila District Cumilla (SupRB/Cum/Maint/19-20/W-31)</t>
  </si>
  <si>
    <t>M/s Mostafa Kamal, Niaz, Park ,Kawtali ,Po+PS+ Dist brahmanbaria -3400</t>
  </si>
  <si>
    <t>Kamal_mostafa10@ yahoo.Co m</t>
  </si>
  <si>
    <t>Re-Placement of 30.00m Long Rcc Girder Bridge on Maisatua Up-Kaliapur Bazar Road via Hazipura Bazar at Chainage 227m .Road ID:419903022 (SupRB/Cum/Replace/20-21/W-05)</t>
  </si>
  <si>
    <t>27-12-20</t>
  </si>
  <si>
    <t>PROGOTI CONSTRUCTION
 Prop: Md. Abu Taher
 College Road Barura West Bazar
 Barura, Barura-3560, Barura, Cumilla</t>
  </si>
  <si>
    <t>abutaherprogat2019@gmail.com</t>
  </si>
  <si>
    <t>Construction of Deora Dakshin Union Land Office Bhaban at Barura Upazila District Cumilla under Construction of Town and Union Land Office across the Country Project (TULO/COM/W-24)</t>
  </si>
  <si>
    <t>19-02-2021.</t>
  </si>
  <si>
    <t>M/S Muna Enterprise
 Prop: Moslam
 Mirzanagar, Meghna, Comilla</t>
  </si>
  <si>
    <t>msmunaenterprise01@gmail.com</t>
  </si>
  <si>
    <t>Construction of Sonarchar Union Land Office Bhaban at Meghna Upazila District Cumilla under Construction of Town and Union Land Office across the Country Project (TULO/COM/W-22</t>
  </si>
  <si>
    <t>Construction of Chandanpur Union Land Office Bhaban at Meghna Upazila District Cumilla under Construction of Town and Union Land Office across the Country Project (TULO/COM/W-23)</t>
  </si>
  <si>
    <t>22-04-20</t>
  </si>
  <si>
    <t>Construction of 40.0m long Arch Girder Bridge on Monohargonj H/Q Purbo Hatirpar via Dishabond Jamee Mosque Monohargonj Bypass Road at Ch. 1507 km under Monohargonj Upazila Dist Cumilla. Road ID 419904111 (UTMIDP-MONO/COM/WB-04)</t>
  </si>
  <si>
    <t>15-07-2021.</t>
  </si>
  <si>
    <t>SELONIYAS-KALU SHAH TRADERS J.V
 Sha-41,Uttor Badda
 Dhaka-1212, Bangladesh</t>
  </si>
  <si>
    <t>seloniyaskstjv@gmail.com</t>
  </si>
  <si>
    <t>Improvement of Monohorgonj Upazila Bypass Road by BC at ch. 00-2375m under Monohorganj Upazila District Cumilla. Salvage Cost. Tk. 2653515.00 (UTMIDP-MONO/COM/WR-59)</t>
  </si>
  <si>
    <t>18-04-2021.</t>
  </si>
  <si>
    <t>KALU SHAH TRADERS, Amin Monjil,North Solimpur, P.O: Jafrabad, P.S : Shitakundo, Chattogram.</t>
  </si>
  <si>
    <t>kalushahtraders@gmail.com</t>
  </si>
  <si>
    <t>Seloniyas, Sha-41, Uttar Badda, Dhaka-1212.</t>
  </si>
  <si>
    <t>scseloniyas@gmail.com</t>
  </si>
  <si>
    <t>Construction of 50.0+E382:L3840 m Long RCC Girder Bridge on Monohorganj Head Quarter Hawrah Uttarpara Road at Ch. 0+420km under Monohorganj Upazila, Dist: Cumilla (Road ID. 419904112) (UTMIDP-MONO/COM/WB-59)</t>
  </si>
  <si>
    <t>12-11-2021.</t>
  </si>
  <si>
    <t>QC - Build Tech Associates (JV)
 A S Tower (7th Floor), Hillview R/A
 Panchlaish, Chittagong</t>
  </si>
  <si>
    <t>qcbuildtech@gmail.com</t>
  </si>
  <si>
    <t>Improvement of Luterchar River Ghat-Vitikandi River Ghat via Flood Shelter Road at Ch: 1500-2500m under Meghna Upazila, District: Cumilla (Road ID. 419884021). (UTMIDP-MEGH/CUMI/WR-194)</t>
  </si>
  <si>
    <t>21-07-20</t>
  </si>
  <si>
    <t>17-06-2021.</t>
  </si>
  <si>
    <t>BUILD TECH ASSOCIATES, 10, Mehdibag, Thana-Kotwali, Chittagong</t>
  </si>
  <si>
    <t>builtechctg@gmail.com</t>
  </si>
  <si>
    <t>1. Re-Construction of Burichang R&amp;H Road-Arag Road by Bituminous Carpeting at Ch. 00-903m Under Burichang Upazila, Dist: Cumilla, (Road ID - 419185031) 2. Improvement of Arag Nasir House - Kisornagar Rahim Master House road by Bituminous Carpeting at Ch. 00-650m Under Burichang Upazila, Dist: Cumilla, (Road ID - 419185067) (UTMIDP-BURI/COM/WR-73)</t>
  </si>
  <si>
    <t>28-09-20</t>
  </si>
  <si>
    <t>04-04-2021.</t>
  </si>
  <si>
    <t>Bin Salam Logistics
 Prop: Engr Gazi Rasel Bin Salam
 2-A, 77 Monipuripara, Tajgaon
 Dhaka-1215</t>
  </si>
  <si>
    <t>Rehabilitation of Rasulpur bazar-Khair Road from Ch 00m-1416m ID 419404003 under Rasulpur Union Upazilla Debidwar District Cumilla (LGED/Cum/VRRP/Re-hab/19-20/W-1061)</t>
  </si>
  <si>
    <t>28-06-20</t>
  </si>
  <si>
    <t>04-10-2020.</t>
  </si>
  <si>
    <t>Mamun Corporation
 Prop: MUHAMMAD DELWAR HOSSAIN
 28/A-5, (5th Floor), Khan Mansion
 Toyenbee Circular Road, Motijheel, Dhaka-1000</t>
  </si>
  <si>
    <t>mamuncorporationtmc@gmail.com</t>
  </si>
  <si>
    <t>1. Rehabilitation of Poamgaon Bazar - Norhoripur bazar- Bernaiya Bazar Road from Ch. 00m-2350m Road ID 419903019 under Moishatua Union Upazila. Monohorgonj District Cumilla. (LGED/Cum/VRRP/Re-hab/19-20/W-846)</t>
  </si>
  <si>
    <t>MMME &amp; MTE &amp; MSM(JV) 
 Village: Mandaria, Post Office: Uttar Padua
 Upazila: Chouddagram, District: Cumilla</t>
  </si>
  <si>
    <t>mmmemtemsejvca@gmail.com</t>
  </si>
  <si>
    <t>Rehabilitation of Kashinagar UPC-Pipulia bazar via Jugirkandi, Joymongalpur Road from Ch: 00m-3960m [ID# 419313027] under Kashinagor Union, Upazilla Chouddagram , District: Cumilla (LGED/Cum/VRRP/Re-hab/19-20/W-1051)</t>
  </si>
  <si>
    <t>M/S Shajalal Mazumder, Village: Mandaria, Post Office: Uttar Padua, Upazila: Chouddagram, District: Cumilla</t>
  </si>
  <si>
    <t>M/S Tanha Enterprise, Kahinagar, Post: Kashinagar, P.S: Chuddagram, Dist: Comilla.</t>
  </si>
  <si>
    <t>Rehabilitation of Debidwar (Barara) R&amp;H-Ponara Bazar Road from Ch. 172m-2065m (Road ID. 419403014) under Debidwar Pouroshova, Upazila: Debidwar, District: Cumilla (LGED/Cum/VRRP/Re-hab/20-21/W-1124)</t>
  </si>
  <si>
    <t>Rehabilitation of Jalom (North) UP - Sreeyang Bazar Road via Barakeshtola Bazar.Monohargonj Portion. Road from Ch. 00m-1960m (Road ID. 419903004) under Jhomol South Union, Upazila: Monohargonj, District: Cumilla (LGED/Cum/VRRP/Re-hab/19-20/W-847)</t>
  </si>
  <si>
    <t>18-02-2021.</t>
  </si>
  <si>
    <t>Widening of Nangalkot Omarganj Bazar-Tuguria RHD Road from Ch. 00m-2888m. (Road ID# 419872007)</t>
  </si>
  <si>
    <t>e-Tender/LGED/Cum/GOBM/20-21/W-  01  Periodic Maintenance (Overlay) of Kutumbapur NHW-Dollai Nowabpur GC via Kaliarchar Bazar Road from Ch. 6383m-11440m. (Road ID# 419272006)</t>
  </si>
  <si>
    <t>M/S Pranta Enterprise 
 Prop: Md Mahabubur Rahman
 Burichong, Cumilla</t>
  </si>
  <si>
    <t>pranta.ent2019@gmail.com</t>
  </si>
  <si>
    <t>Widening of Gouripur UP Office-Galirchar via Lakhsmipur Road from Ch. 300m-1745m. (Road ID# 419364033)</t>
  </si>
  <si>
    <t>M/S R-TA Enterprise-M/S Nero &amp; Brothers (JV)</t>
  </si>
  <si>
    <t xml:space="preserve">M/S Nafisa Construction  
Prop: Md Alauddin
Shasangacha
Adarsha Sadar, Comilla
</t>
  </si>
  <si>
    <t xml:space="preserve"> Periodic Maintenance (Overlay) of Dulalpur GC-Kararkandi Asadpur  Road from Ch.00m-2710m (Road ID# 419543004)</t>
  </si>
  <si>
    <t xml:space="preserve">M/S Shaid Traders  
Prop: Rafikul Islam
Homna High School Road
Homna, Comilla
</t>
  </si>
  <si>
    <t>Emergency Maintenance of Homna-Dulalpur-Brancharampur Road from Ch. 00m-7801m (Road ID. 419542002) under Homna Upazila, District: Cumilla</t>
  </si>
  <si>
    <t>sotonnerujv@gmail.com</t>
  </si>
  <si>
    <t>e-Tender/LGED/Cum/GOBM/20-21/W-110 Widening of Panuarpool RHD-Eliotgonj GC Road from Ch. 4595m-10295m ID. 419812004 under Muradnagar Upazila, District: Cumilla</t>
  </si>
  <si>
    <t>M/S Nero &amp; Brothers</t>
  </si>
  <si>
    <t xml:space="preserve">M/S POPY ENTERPRISE  
Prop: Md. Kamrul Khaled
Chotta Alampur, Post. Debidwar
P.s. Debidwar, Cumilla. Bangladesh
</t>
  </si>
  <si>
    <t>Periodic Maintenance of Nemikandi RHD Road to Embankment from Ch. 00m-180m (Road ID. 419814071) under Muradnagar Upazila, District: Cumilla.</t>
  </si>
  <si>
    <t xml:space="preserve">M.S Enterprise  
Prop: Motalib Chowdhury
Jogarkhil, Bangora
Muradnagar, Cumilla.
</t>
  </si>
  <si>
    <t>mutalibchowdhury2019@gmail.com</t>
  </si>
  <si>
    <t>Rehabilitation of Gazipur-Kaligonj Road from Ch. 00m-1000m (Road ID. 419814039) under Muradnagar Upazila, District: Cumilla</t>
  </si>
  <si>
    <t xml:space="preserve">Jamir Hossain  
Prop: Md Jamir Hossain
Brahmanpara, Comilla.
</t>
  </si>
  <si>
    <t xml:space="preserve">Periodic Maintenance (Overlay) of Brahmanpara-Shidlai Bazar via Shidlai UP Office Road from Ch. 00m-516m. (Road ID# 419153001) </t>
  </si>
  <si>
    <t>Pioneer Construction &amp; Shuvo Enterprise (JV)  
Office Road, Burichong Bazar
Burichong, Comilla.</t>
  </si>
  <si>
    <t>pioneerconstructionshovojvca@gmail.com</t>
  </si>
  <si>
    <t>Rehabilitaion of Burichong UP Office-Anandapur via Bakshimul UP Office Road from Ch. 00m-5631m Road ID. 419183002 under Burichong Upazilla, District: Cumilla</t>
  </si>
  <si>
    <t>M/S Shuvo Enterprise</t>
  </si>
  <si>
    <t>shovoenterprise44@gmail.com</t>
  </si>
  <si>
    <t>Pioneer Construction</t>
  </si>
  <si>
    <t xml:space="preserve">M/S Rahil Enterprise 
Prop: Md. Kusher Mahamud
South Chartha , Thirapukurpar
Adarsha sadar, Comilla
</t>
  </si>
  <si>
    <t>Periodic Maintenance (Overlay) of Ksinaya-Gungur Nadi via Aggapur Mursheda Begum F/School Road from Ch. 00m-2100m. (Road ID# 419184013)</t>
  </si>
  <si>
    <t xml:space="preserve">Abdullah builders
Prop: Mamon Miya
Atindra Mohan Roy Road, East Dharmasagur Par
Adarsha Sadar,Cumilla.
</t>
  </si>
  <si>
    <t xml:space="preserve"> Periodic Maintenance (Overlay) of Gunabati Gc-Akdia-Banderjola Road from Ch.00m-2650m. (Road ID#419312007) </t>
  </si>
  <si>
    <t xml:space="preserve">M/S. Munni Enterprise 
Prop: Md. Eachin
Goalmothon, Rajapur
Sadar South, Comilla
</t>
  </si>
  <si>
    <t xml:space="preserve">Periodic Maintenance of Mia Bazar- Ashrappur - Krishnapur Road from Ch.00m-1060m Road ID: 419314284 under Chouddagram Upazila, District: Cumilla </t>
  </si>
  <si>
    <t xml:space="preserve">Md.Amiruzzaman Bhuiyan   
Prop: Md.Amiruzzaman Bhuiyan
Asad Monjil,Thakurpara Baganbari
Adarsha Sadar, Comilla-3500
</t>
  </si>
  <si>
    <t>amiruzzaman1966@gmail.com</t>
  </si>
  <si>
    <t>Periodic Maintenance of Kalikapur UP Office(Nowa Bazar)-Sofua Bazar via Badarpur Road from Ch.00m-1350m Road ID. 419313029 under Chouddagram Upazila, District: Cumilla</t>
  </si>
  <si>
    <t xml:space="preserve">M/S Rajia Traders  
Prop: Md Mamunur Rahman
Munshirhat, Meshtoly Bazar
Upazila: Chouddagram, District: Cumilla
</t>
  </si>
  <si>
    <t>Periodic Maintenance of Jugirkandi Village Road upto Khunta Meji Bari Road from ch. 00m-850m road id 419315010 under Chouddagram upazila Cumilla</t>
  </si>
  <si>
    <t xml:space="preserve">M/S. Shahzahan Enterprise  
Prop: Md Shahzahan
Kachia Puskurony Nalghar Bazar
Chouddagram, Cumilla
</t>
  </si>
  <si>
    <t>shahzahan484@gmail.com</t>
  </si>
  <si>
    <t xml:space="preserve">Widening of Kachiapuskorni-Danushara Bazar Road from Ch. 00m-922m road id 419314210 under Chouddagram upazila Cumilla </t>
  </si>
  <si>
    <t xml:space="preserve">Widening of Ballachow-Mandari Dakhinpara Road from Ch.00-885m (Road ID. 419315046) under Chouddagram Upazila, District: Cumilla </t>
  </si>
  <si>
    <t xml:space="preserve">M/S SOHAG ENTERPRISE   
Prop: Md Jafar Ahmed
Chanpur, Meshtoli Bazar
Chaddagram, Cumilla.
</t>
  </si>
  <si>
    <t>ms.sohagenterprise56@gmail.com</t>
  </si>
  <si>
    <t xml:space="preserve">Widening of Kankapaith UPC-Tarashail bazar Road via Jangalpur Bottala Road from Ch. 00m-1000m (Road ID. 419313012) under Chouddagram Upazila, District: Cumilla </t>
  </si>
  <si>
    <t xml:space="preserve">M/S. Azad Enterprise  
Prop: Md. Abul Kalam Azad
Vharasar Bazar, Burichong, Cumilla
</t>
  </si>
  <si>
    <t>msazadenterprise81@gmail.com</t>
  </si>
  <si>
    <t xml:space="preserve">Widening of Toilkupi Bazar to Sholanal UP Vorashar Bazar via Bhubanghar Bazar Road Sadar Part from Ch.2000m-4100m Road ID. 419673005 under Adarsha Sadar Upazila District Cumilla </t>
  </si>
  <si>
    <t>M/S BIPLOB ENTERPRISE  
Prop: MD RABIUL ALAM BIPLOB
Shuara, Chapapur
Adarsha Sadar, Comilla</t>
  </si>
  <si>
    <t xml:space="preserve">Widening of Simpur Uzir Digir-Comilla-Rasulpur Road from Ch. 00m-732m Road ID. 419675228 under Adarsha Sadar Upazila, District: Cumilla </t>
  </si>
  <si>
    <t>M/s Nayeem Enterprise  
Prop: Md Nayeemul Islam
H#1017, Daulatpur (East Para)
Kotbari Road, Cumilla-3500</t>
  </si>
  <si>
    <t>roxynayeem@gmail.com</t>
  </si>
  <si>
    <t>Emergencey Maintenance (Road Safety) of Rampur-Manikarchar Road from Ch.00-6500m (Road ID. 419882002) under Meghna Upazila, District: Cumilla</t>
  </si>
  <si>
    <t xml:space="preserve">Emergencey Maintenance (Road Safety) of Manikar Char-Alipur Lanch Ghat Road from Ch.00-5230m (Road ID. 419882004) under Meghna Upazila, District: Cumilla </t>
  </si>
  <si>
    <t xml:space="preserve">Master Enterprise  
Prop: Md. Kamal Hossan
LAXMANPUR BAZAR, , POST: LAXMANPUR BAZAR, UPAZILA: MONOHARGONJ, DISTRICT: CUMILLA
</t>
  </si>
  <si>
    <t>Widening of Jalom South UP-Pomgaon Dakhinpara jame Mosque Road from Ch. 00m-222m (Road ID. 419904083) under Monoharganj Upazila, District: Cumilla</t>
  </si>
  <si>
    <t xml:space="preserve">M/S Al Modina International
Prop: Md. Nepu Ahmed
Thirapukurpar, Dakhin Charta
darsha Sadar, Comilla.
</t>
  </si>
  <si>
    <t>ms.almodina.international@gmail.com</t>
  </si>
  <si>
    <t>Emergency Maintenance Monohorgonj GC - Mandargao - Hasnabad GC Road From Ch.00m-4030m (Road ID. 419902008) under Monoharganj Upazila, District: Cumilla</t>
  </si>
  <si>
    <t xml:space="preserve">M/s. Hai &amp; Co.
Prop: Md Abdul Hai Patuary
Village: South Batabaria, Post: Sarospur, Upazila: Monohargonj, District: Cumilla.
</t>
  </si>
  <si>
    <t>hainco66@yahoo.com</t>
  </si>
  <si>
    <t>Emergency Maintenance Monohorgonj GC - Mandargao - Hasnabad GC Road From Ch.4030m-7850m (Road ID. 419902008) under Monoharganj Upazila, District: Cumilla</t>
  </si>
  <si>
    <t xml:space="preserve">M/S M M Enterprise  
Prop: Kazi Tawhidul Alam
Village: Chandina Kazi Bari
Post+Thana: Chandina, District: Cumilla
</t>
  </si>
  <si>
    <t>Rehabilitation of Chandina-Khoshbash Road Via Eatberpur UPC from Ch 00m-6383m ID 419273001 under Chandina Upazila District Cumilla</t>
  </si>
  <si>
    <t xml:space="preserve">M/S Nero &amp; Brothers
Prop: Md. Nero Uddin
Chapitala, Muradnagar, Comilla
</t>
  </si>
  <si>
    <t>Rehabilitation of Debidwar (Barera) Bazar - Fatehabad UPC via Balibari Road from Ch: 00m-3271m [ID# 419403022] under Pouroshova &amp; Fatehabad Union, Upazilla Debidwar , District: Cumilla</t>
  </si>
  <si>
    <t xml:space="preserve">M/S Taslima Enterprise  
Prop: Sayed Abu Taher
2nd Muradpur, Adarsha Sadar
Comilla
</t>
  </si>
  <si>
    <t>sayedabu.taher@yahoo.com</t>
  </si>
  <si>
    <t>Rehabilitation of Taltola R&amp;H Road-Tolagaon via Kalamoria Road from Ch. 00m-667m (Road ID. 419404031) under Gunaighar (Uttar) Union, Upazila. Dabidwar, District: Cumilla.</t>
  </si>
  <si>
    <t xml:space="preserve">M/S Amir Enterprise  
Prop: Amir Hossan
Debidwer Woman Collage Road
Debidwar, Comilla
</t>
  </si>
  <si>
    <t>amirenterprise7@gmail.com</t>
  </si>
  <si>
    <t xml:space="preserve">Rehabilation of Kutambapur N.Highway to Vani Baburbari via Tribidda Road Ch. 00m-1200m (Road ID.419404039) under Vani union, Upazila: Debidwar, District: Cumilla </t>
  </si>
  <si>
    <t xml:space="preserve">Maria Builders  
Prop: Md. Abu Musa
Hospital Road, PO: Debidwar
Debidwar, Cumilla
</t>
  </si>
  <si>
    <t>Rehabilation of NH (Sharpar) to Kut Surjapur GPS Road Ch. 00m-700m (Road ID.419405113) under Vani union, Upazila: Debidwar, District: Cumilla</t>
  </si>
  <si>
    <t xml:space="preserve">M/S- HUMAIRA ENTERPRISE 
Prop: Md. Golam Jilani
Charbakar, P.O-Charbakar
Debidwar, Cumilla, Bangladesh.
</t>
  </si>
  <si>
    <t xml:space="preserve">Rehabilation of Borkanta UP to Mogata via Premo Road Ch. 00m-906m Road ID.419404054 at Borkanta union Debidwar Upazila, District Cumilla </t>
  </si>
  <si>
    <t xml:space="preserve">M/S SARKER ENTERPRISE 
Prop: Md. Abul Basar Sarkar
Hamlabari, Post-Balibari, P.S-Debidwar
Dist: Comilla-3530, Bangladesh
</t>
  </si>
  <si>
    <t>basharsorker5@gmail.com</t>
  </si>
  <si>
    <t>Rehabilation of Zafraband Madrasha - Eanrarchar Road Ch. 00m-1147m (Road ID.419404056) under Borkanta union, Upazila: Debidwar, District: Cumilla</t>
  </si>
  <si>
    <t xml:space="preserve">M/S E.F Trade International  
Prop: Mohammed Mojammel Haq
Village: Projapoti, Post: Boroshalghor
P.S: Debidwer, Dist: Comilla
</t>
  </si>
  <si>
    <t xml:space="preserve">Rehabilation of Vhani UPC Shaharpar N.H.Way - Shaitola bazar Road Ch. 2100m-3941m Road ID.419403005 at Vhani union under Debidwar Upazila, District Cumilla </t>
  </si>
  <si>
    <t xml:space="preserve">M/S Kamal Uddin 
Prop: Md. Kamal Uddin
Paiya Pathar,Companigonj
Muradnagar, Comilla
</t>
  </si>
  <si>
    <t>kamalchairman13@gmail.com</t>
  </si>
  <si>
    <t xml:space="preserve">Rehabilation of Maidhyanagar-Kolobari Road Ch. 2550m-5050m Road ID.419814010 at Jatrapur Union under Muradnagar Upazila Muradnagar District Cumilla </t>
  </si>
  <si>
    <t xml:space="preserve">M/S R-TA Enterprise &amp; M/S Md. Shahjahan (JV) 
Hazi Bari, Dharmapur (West Chowmohony)
Adarsho Sadar, Cumilla-3500.
</t>
  </si>
  <si>
    <t>msmdshahjahanrtaenterprise@gmail.com</t>
  </si>
  <si>
    <t xml:space="preserve">Rehabilitation of Noagaon-Panchkitta Road from Ch. 00m-5440m in Kamalla/Ramchondropur Daksin union under Muradnagar Upazila (Road ID 419812002) </t>
  </si>
  <si>
    <t>M/S Md. Shahjahan</t>
  </si>
  <si>
    <t xml:space="preserve">M/S R-TA Enterprise 
</t>
  </si>
  <si>
    <t xml:space="preserve">M/S. Mir Brothers
Prop: Mir Sahidul Alam
144-H, Monipuripara
Tejgaon, Dhaka
</t>
  </si>
  <si>
    <t>mirbrothers55@yahoo.com</t>
  </si>
  <si>
    <t>Rehabilitation of Sanchail-Korbanpur Road from Ch. : 00m-2410m in Purodhoir East union under Muradnagar Upazila (Road ID : 419812001)</t>
  </si>
  <si>
    <t xml:space="preserve">M/S- HUMAIRA ENTERPRISE
Prop: Md Golam Jilani
Charbakar, P.O-Charbakar
Debidwar, Cumilla, Bangladesh
</t>
  </si>
  <si>
    <t>Rehabilitation of Babutipara-Paharpur road from Ch. : 00m-512m at Babutipara Union in Muradnagar Upazila, District: Cumilla (Road ID : 419814003)</t>
  </si>
  <si>
    <t>M/s. Bhuiyan Enterprise
Prop: Mezbah Uddin Bhuiyan
Nazrul Avenue, Kandirpar Comilla</t>
  </si>
  <si>
    <t xml:space="preserve">Rehabilitation of Krishnapur-Noakhola road from Ch. : 682m-1428m at Dhamghor Union in Muradnagar Upazila, District: Cumilla  (Road ID : 419814051) </t>
  </si>
  <si>
    <t xml:space="preserve">Rehabilation of Muradnagar Mohila Madrasha to Nabipurkanda Road Ch. 00m-383m &amp; Ch. 654m-1344m (Road ID.419814014) under Muradnagar Upazila, District: Cumilla </t>
  </si>
  <si>
    <t xml:space="preserve">Rehabilitation of Bareshowr Chowmahony Bazar (RHD)-Rajapur UP Road at Ch.2500-4118m under Burichong Upazila, District: Cumilla [Road ID. 419184048] </t>
  </si>
  <si>
    <t xml:space="preserve">M/S Rabiul Hasan Enterprise  
Prop: Md. Rabiul Hasan
Village: Changahata, Post: Bagmara
Upazila: Lalmai, District: Cumilla
</t>
  </si>
  <si>
    <t>msrabiulhasanenterprise@gmail.com</t>
  </si>
  <si>
    <t xml:space="preserve">Rehabilation of Rajapur High School-Dakhingram Bazar via Paykota Road Ch. 00m-2210m (Road ID.419184082) under Burichong Upazila, District: Cumilla </t>
  </si>
  <si>
    <t>Rehabilation of Shondrom-Garochow Chikutia via Mojlish pur Pri School Road Ch. 00m-1500m (Road ID.419184038) under Burichong Upazila, District: Cumilla</t>
  </si>
  <si>
    <t>M/S. BHUIYAN ENTERPRISE  
Prop: Md. Kabir Uddin 
Village: Sholapukuria Post: Barura
Upazila : Barura Dist: Comilla</t>
  </si>
  <si>
    <t>Rehabilation of Rajapur Bazar-Adampur via Shankuchail Medical Center Road Ch. 00m-2908m (Road ID.419184020) under Burichong Upazila, District: Cumilla</t>
  </si>
  <si>
    <t>M/s Pranta Enterprise 
Prop: Md Mahabubur Rahman
Burichong, Comilla</t>
  </si>
  <si>
    <t>Rehabilation of Debpur Road-Gumti Embankment via Harindhara Road Ch. 00m-2360m (Road ID.419184067) under Burichong Upazila, District: Cumilla</t>
  </si>
  <si>
    <t>M/S Fatema Traders &amp; M/S. Shahzahan Enterprise (JV)
Kachia Puskurony Nalghar Bazar
Chouddagram, Cumilla</t>
  </si>
  <si>
    <t>msfatemashahajan15@gmail.com</t>
  </si>
  <si>
    <t xml:space="preserve">1 Rehabilitation of Shah FakhruddinJugirhat -Vasonda Road from Ch 00m-1600m ID 419314089 2 Rehabilitation of Surikara-Fuler Nowri Road from Ch 00m-2305m ID 41934139 under Chouddagram Upazila District Cumilla </t>
  </si>
  <si>
    <t>M/S. Shahzahan Enterprise</t>
  </si>
  <si>
    <t>M/S Fatema Traders &amp; M/S. Shahzahan Enterprise (JV)</t>
  </si>
  <si>
    <t xml:space="preserve">MMME &amp; MTE &amp; MSM(JV) 
Village: Mandaria, Post Office: Uttar Padua
Upazila: Chouddagram, District: Cumilla
</t>
  </si>
  <si>
    <t xml:space="preserve">Rehabilitation of Kashinagar UPC-Pipulia bazar via Jugirkandi, Joymongalpur Road from Ch: 00m-3960m [ID# 419313027] under Kashinagor Union, Upazilla Chouddagram , District: Cumilla </t>
  </si>
  <si>
    <t>M/S Shajalal Mazumder</t>
  </si>
  <si>
    <t>M/S Tanha Enterprise</t>
  </si>
  <si>
    <t>M/S M M Enterprise</t>
  </si>
  <si>
    <t xml:space="preserve">M/S. Azam &amp; Saiham Traders
Prop: Amzad Hossain
Station Road, Nangalkot Bazar, Nangalkot, Comilla
</t>
  </si>
  <si>
    <t>amzadkamal1990@gmail.com</t>
  </si>
  <si>
    <t xml:space="preserve">Rehabilation of Austagram-Chanpur Road Ch. 00m-1100m (Road ID.419874113) under Boksoganj union, Upazila: Nangalkot, District: Cumilla </t>
  </si>
  <si>
    <t xml:space="preserve">R. R. Construction &amp; M/S MA Zaher (RRC-MAZ) JV
610 (5th Floor), City Market
Kandirpar, Cumilla
</t>
  </si>
  <si>
    <t>rrcmazjv20@gmail.com</t>
  </si>
  <si>
    <t xml:space="preserve">(1) Rehabilitation of Bhitikandi UP Office (Dularampur Bazar) - Panchpukuria G.C. Road from Ch: 00m-1600m [ID# 419893002] (2) Rehabilitation of Batakandi - Raipur GCCR at Kadamtali - Bhitikandi UP office Road from Ch: 00m-290m [ID# 419893013] (3) Rehabilitation of Gazipur - Biramkandi - Balarampur - Nagerchar - Masimpur GC Road from Ch: 7440m-8500m [ID# 419893008] under Titas Upazila, District: Cumilla </t>
  </si>
  <si>
    <t xml:space="preserve">R. R. Construction
</t>
  </si>
  <si>
    <t>M/S MA Zaher</t>
  </si>
  <si>
    <t xml:space="preserve">M/S Rafiq Traders
Prop: Md Rafiqul Islam
Village: Nemaikandi, Post : Muradnagar
P.S: Muradnagar, Dist: Cumilla
</t>
  </si>
  <si>
    <t xml:space="preserve">Rehabilitation of Karikandi UP Office - Bhuiyer bazar (Mohanpur Launch ghat) via Majidpur Road from Ch: 00m-3332m [ID# 419893005] under Titas Upazila, District: Cumilla </t>
  </si>
  <si>
    <t>Mamun Corporation
Prop: MUHAMMAD DELWAR HOSSAIN
28/A-5, (5th Floor), Khan Mansion
Toyenbee Circular Road, Motijheel, Dhaka-1000</t>
  </si>
  <si>
    <t>1. Rehabilitation of Poamgaon Bazar - Norhoripur bazar- Bernaiya Bazar Road from Ch. 00m-2350m Road ID 419903019 under Moishatua Union Upazila. Monohorgonj District Cumilla</t>
  </si>
  <si>
    <t>M/S R-TA Enterprise
Prop: Md Abul Hossain Choton
31, Bishnopur, Moulovi Para
Adarsha Sadar, Cumilla.</t>
  </si>
  <si>
    <t>Rehabilitation of Jalom (North) UP - Sreeyang Bazar Road via Barakeshtola Bazar.Monohargonj Portion. Road from Ch. 00m-1960m (Road ID. 419903004) under Jhomol South Union, Upazila: Monohargonj, District: Cumilla</t>
  </si>
  <si>
    <t>Master Enterprise
Prop: Md. Kamal Hossan
LAXMANPUR BAZAR, , POST: LAXMANPUR BAZAR
UPAZILA: MONOHARGONJ, DISTRICT: CUMILLA</t>
  </si>
  <si>
    <t xml:space="preserve">Rehabilitation of Monohorgonj GC - Ishapura Bazar Road via Amtoli Baza, Islam pur, Chatitola Road from Ch: 00m - 2060m [419903016] under Moisatua union, Upazila: Monohorgonj, District: Cumilla </t>
  </si>
  <si>
    <t>M/s. Zaman Enterprise, Plot# 8, Road # 4, Block# J, Banasree, Rampura, Dhaka-1219</t>
  </si>
  <si>
    <t>Rehabilitation of Bakoi UPC (Rajapur R&amp;H)-Pachpara bazar (RHD) Road from Ch: 00m-5335m [ID# 419723005] under Bakoi Union, Upazilla Laksham , District: Cumilla</t>
  </si>
  <si>
    <t xml:space="preserve">M/s. Zaman Enterprise
Prop: Md Kamruzzaman Bhuiyan
Plot# 8, Road # 4, Block# J
Banasree, Rampura, Dhaka-1219
</t>
  </si>
  <si>
    <t>Rehabilitation of Norpaty bazar-Ajgora UPC from Ch: 00m-2990m [ID# 419723013] under Norpaty Ajgora Union, Upazilla Laksham , District: Cumilla</t>
  </si>
  <si>
    <t>Rehabilitation of Laksam Upazilla HQ(Gazimura)-Natherpetua RHD via Munshirhat GC Rd (Laksam Part). from Ch: 1000m-2530m [ID# 419722006] under Pourosova, Gobindopur Union, Upazilla Laksham , District: Cumilla</t>
  </si>
  <si>
    <t>S H Builders
Prop: MD. SHAKIL HOSSAIN
Mokam: Adamshar bazar
Barura, Cumilla</t>
  </si>
  <si>
    <t>s.hbuilderscumilla@gmail.com</t>
  </si>
  <si>
    <t xml:space="preserve">Improvement of Daulatpur UP Office (Paler Bazar)-Srirayerchar Bazar Road (Ch.00-1500m) (Road ID. 419363003) (Salvage Tk. 12,36,867/-) under Daudkandi Upazilla, District: Cumilla Improvement of Daulatpur UP Office (Paler Bazar)-Srirayerchar Bazar Road (Ch.00-1500m) (Road ID. 419363003) (Salvage Tk. 12,36,867/-) under Daudkandi Upazilla, District: Cumilla </t>
  </si>
  <si>
    <t>Improvement of Maruka UP Office - Nayargaon Bazar Road via Bawria Road (Ch.500-1760m) (Road ID. 419363011) under Daudkandi Upazilla, District: Cumilla</t>
  </si>
  <si>
    <t>M/S Sujon Traders
Prop: Md. Sujon Mia
Kawtoli,Brahmanbaria</t>
  </si>
  <si>
    <t>sujon.trade@gmail.com</t>
  </si>
  <si>
    <t xml:space="preserve">Improvement of Juranpur bazar-Panchgasia purba UP Office via Tulatoli bazar Road (Ch.3265-4400m) (Road ID. 419363007) (Salvage Tk. 9,06,248/-) under Daudkandi Upazilla, District: Cumilla </t>
  </si>
  <si>
    <t xml:space="preserve">M/s. Bhuiyan Enterprise
Prop: Mezbah Uddin Bhuiyan
Nazrul Avenue, Kandirpar Comill
</t>
  </si>
  <si>
    <t xml:space="preserve">Improvement of Maisharchar-Boroikandi Road (Ch.700-2000m) road (Road ID. 419884033) under Meghna Upazilla, District: Cumilla </t>
  </si>
  <si>
    <t xml:space="preserve">M/S ARAFAT TRADING CORPORATION
Prop: Md. YASIN MIAH
TANTAR BAZAR, POST OFFICE- SATURASHARIF 
UPAZILA- AKHAURA, DISTRICT- BRAHMANBARIA
</t>
  </si>
  <si>
    <t>msarafattradingcorporation@gmail.com</t>
  </si>
  <si>
    <t xml:space="preserve">Improvement of Chandanpur UPC-Radhanagar UPC via Boroshapmara Road (Ch.00-1000m) road (Road ID. 419883009) under Meghna Upazilla, District: Cumilla </t>
  </si>
  <si>
    <t xml:space="preserve">M/s. Shafiq &amp; Brothers
Prop: Easin Mia
Ujanchar, Bancharampur
Brahmanbaria
</t>
  </si>
  <si>
    <t>shafiqandbrothers1989@gmail.com</t>
  </si>
  <si>
    <t xml:space="preserve">Improvement of Karikandi UP Office - Rajapur - Balarampur - Pangasia Road (Ch.4300-7300m) road (Road ID. 419893019) under Titas Upazilla, District: Cumilla </t>
  </si>
  <si>
    <t xml:space="preserve">M/S ARMAN DIGITAL OTOBI FURNITURE
Prop: MD ABUL KALAM AZAD
CHANDINA ROAD, DEBIDWER, COMILL
</t>
  </si>
  <si>
    <t xml:space="preserve">Improvement of Palasuta (Darora UP)-Subilarchar (Burarchar Bazar) Road (Ch. 1420-2800m) (Road ID. 419813029) (Salvage Tk=3,53,427/-) under Muradnagar Upazila, District: Cumilla </t>
  </si>
  <si>
    <t xml:space="preserve">a) Improvement of Dhamghar BGSL road to Nannu Member House Road (Ch. 00-880m) (Road ID. 419815044) (b) Construction of 1No 1.00mx1.45m Culvert at Ch. 70m on the same road under Muradnagar Upazila, District: Cumilla </t>
  </si>
  <si>
    <t xml:space="preserve">M/S TAMANNA ENTERPRISE
Prop: Md. Jaker Hossain
Chotoalampur, Debidwar
Cumilla, bangladesh
</t>
  </si>
  <si>
    <t>ms.tamannaenterprise85@gmail.com</t>
  </si>
  <si>
    <t>(a) Improvement of Masikara bazar to elahabad bazar via gourshar GPS Road (Ch.918-2845m (Road ID. 419404042) (Salvage Tk.65,136/-) (b) Construction of 2Nos. 0.900mx0.900m Culvert at Ch. 1697m &amp; 2842m on the same road under Debidwar Upazila, District: Cumilla</t>
  </si>
  <si>
    <t xml:space="preserve">M/S POPY ENTERPRISE
Prop: Md. Kamrul Khaled
Chotta Alampur, Post. Debidwar
P.s. Debidwar, Cumilla. Bangladesh
</t>
  </si>
  <si>
    <t xml:space="preserve">Improvement of Yousufpur Paskaibari to nobipur Road Ch.00-1000m and Road ID. 419405046 under Debidwar Upazila District Cumilla </t>
  </si>
  <si>
    <t xml:space="preserve">M/S. Mostafa Enterprise
Prop: Golam Mostafa
Rampal, Moinamati bazar
burichong, Cumilla-3500
</t>
  </si>
  <si>
    <t>msmostafaenterprise2019@gmail.com</t>
  </si>
  <si>
    <t>Maintenance of Mainamati UP Office-Harindhara Bazar Road (Ch.234-2910m) (Road ID. 419183016) under Burichong Upazilla, District: Cumilla</t>
  </si>
  <si>
    <t xml:space="preserve">M/S United Trading Corporation
Prop: Md Zahirul Islam
Station Road Dharmapur,
Adarsha Sadar Cumilla-3500
</t>
  </si>
  <si>
    <t xml:space="preserve">(a) Maintenance of Nazirabazar-Karimabad Road (Ch.00-1590m) (Road ID. 419184079) (b) Construction of 1No. 1.00mx1.50m Culvert at Ch. 1032m on the same road under Burichong Upazilla, District: Cumilla </t>
  </si>
  <si>
    <t xml:space="preserve">S H Builders
Prop: MD. SHAKIL HOSSAIN
Mokam: Adamshar bazar
Barura, Cumilla
</t>
  </si>
  <si>
    <t xml:space="preserve">(a) Improvement of Adda-Krishnapur-Pilgiri via Pombaish Road (Ch. 3375-5000m (Road ID. 419094063) (b) Construction of 1x3.50mx4.50m RCC Box Culvert at Ch. 4041m on the same road (c) Construction of 1x1.50mx1.50m RCC Box Culvert at Ch. 3574m on the same road under Barura Upazila, District: Cumilla </t>
  </si>
  <si>
    <t xml:space="preserve">Monjil Trading Company
Prop: Mohammad Monjil Hossain
Village: Bhubanghar, P.P: Bhubanghar 3500
P.S: Adarsha Sadar , District: Cumilla.
</t>
  </si>
  <si>
    <t>monjiltc2019@gmail.com</t>
  </si>
  <si>
    <t xml:space="preserve">(a) Improvement of Monohorgonj GC- Ishapura Bazar Road via Amtoli Baza, Islampur,Chatitola Road (Ch.3554-4554m) (Road ID. 419903016) (b) Construction of 1No. 0.625mx0.600m Culvert at Ch. 3600m on the same road under Monohorgonj Upazila, District: Cumilla </t>
  </si>
  <si>
    <t xml:space="preserve">T H T Enterprise
Prop: Nazmul Hasan
Paduarbazar Bishow Road
Sadar, Cumilla
</t>
  </si>
  <si>
    <t>thtenterprise437@gmail.com</t>
  </si>
  <si>
    <t xml:space="preserve">(a) Improvement of Batkor Anower House - Panchagram H/School via Gajiapara Bridge Road (Ch.1800-2296m) (Road ID. 419905039) (b) Construction of 1No. 0.625mx0.600m Culvert at Ch. 2150m on the same road under Monohorgonj Upazila, District: Cumilla </t>
  </si>
  <si>
    <t>M/S Motaher Trasders
Prop: Motaher Hossen Mazumder
East Botgram, Suagonj, PO:3500
Adarsha Sadar, Comilla.</t>
  </si>
  <si>
    <t>msmotahertraders@yahoo.com</t>
  </si>
  <si>
    <t xml:space="preserve">(a) Improvement of Razarkhala High School-Prachim Kaser Road (Ch.00-350m) (Road ID. 419915125) (b) Construction of 1No. 1.50mx1.50m RCC Box Culvert at Ch.106m on the same road under Sadar Dakshin Upazilla, District: Cumilla </t>
  </si>
  <si>
    <t xml:space="preserve">/S EVA ENTERPRISE
Prop: Abul Kalam
Lalmi Bazar, Upazila: Sadar Dakshin
District: Cumill
</t>
  </si>
  <si>
    <t>ms.evaenterprise1980@gmail.com</t>
  </si>
  <si>
    <t xml:space="preserve">Improvement of Bejoupur Mahila College-Gangkul-Rangamura Road (Ch.1010-1360m) (Road ID. 419915031) (Salvage Tk. 69,421/-) under Sadar Dakshin Upazilla, District: Cumilla </t>
  </si>
  <si>
    <t>M/S Shalaha Traders
Prop: Md Abu Yousuf
Nagalkot Bazar,Cumilla</t>
  </si>
  <si>
    <t>msshalahatraders02@gmail.com</t>
  </si>
  <si>
    <t xml:space="preserve">(1) Improvement of Baiara Karpati Goharua Manikmura Road (Ch.2600-5350m) (b) Construction of 1No. 0.600mx0.600m Culvert at Ch. 2830m on the same road (Road ID. 419873018) under Nangalkot Upazilla, District: Cumilla </t>
  </si>
  <si>
    <t xml:space="preserve">M/S Norjahan Traders
Prop: Mohammed Anisur Rahaman
Village: Shovapur, Post: Mestoli Bazar
Upazila: Chuddagram, District: Comilla
</t>
  </si>
  <si>
    <t>norjahantraders@gmail.com</t>
  </si>
  <si>
    <t xml:space="preserve">(a) Improvement of Munshirhat-Chandpur-Jospur Road (Ch.200-958m) road (Road ID. 419314226) (b) Construction of 1No 0.600mx0.600m Culvert at Ch. 296m on the same road under Chouddagram Upazilla, District: Cumilla </t>
  </si>
  <si>
    <t xml:space="preserve">M/S. Sayed Enterprise
Prop: Mohammad Abu Sayed
Shashidal, Brahmanpara, Comilla
</t>
  </si>
  <si>
    <t>a) Re-excavation of Nowab Faijunnesa West Side Pond 
(College Pond) Under  Laksham Upazila Dist: Cumilla. b) Construction of 04 Nos RCC Ghatla 15.20x5.00x5.40m at    Nowab Faijunnesa west Side Pond  (College Pond)</t>
  </si>
  <si>
    <t xml:space="preserve">LT- ME JV
LAXMANPUR BAZAR , POST: LAXMANPUR BAZAR
UPAZILA: MONOHARGONJ, DISTRICT: CUMILLA
</t>
  </si>
  <si>
    <t>ltmejv@gmail.com</t>
  </si>
  <si>
    <t>1(a) Re-excavation of Baishgoan Charda Dakatia River connecting Nodana Kahl to 02 No UP Jowra via Durgapur Kharkhoria ch. 0+000km-8+000km including 48 Nos Reference Bed Blocks under Monohorganj Upazila, District: Cumilla</t>
  </si>
  <si>
    <t>M/s Liberty Traders</t>
  </si>
  <si>
    <t>Master Enterprise</t>
  </si>
  <si>
    <t xml:space="preserve">1(a) Re-excavation of Baishgoan Charda Dakatia River connecting Nodana Kahl to 02 No UP Jowra via Durgapur Kharkhoria ch. 8+000km-15+760.59km including 48 Nos Reference Bed Blocks under Monohorganj Upazila, District: Cumilla </t>
  </si>
  <si>
    <t xml:space="preserve">M/S Soliman Traders
Prop: Md Solaiman
Hasanpur Baiara
Nangalkot, Cumilla
</t>
  </si>
  <si>
    <t>mssolimantraders@gmail.com</t>
  </si>
  <si>
    <t>1(a) Re-excavation of Baira Raghai Pond under Nangalkot, District: Cumilla (b) Construction of 02 Nos RCC Ghatla 13.40x5.00x4.80m at Baira Raghai Pond</t>
  </si>
  <si>
    <t xml:space="preserve">M/S Pranta Enterprise
Prop: Md. Kamrul Hoque
283# North Mourail, Brahmanbaria Sadar
Brahmanbaria
</t>
  </si>
  <si>
    <t xml:space="preserve">1(a) Improvement of Borkota School &amp; College Pond, (b) Construction of 01 Nos Ghatla of 13.40mx5.00mx4.80m at Barkota School &amp; College pond, (c) Walk way of Borkota School &amp; College Pond, 2(a) Improvement of Hassanpur sohid nazrul govt. college Pond, (b) Construction of 02 Nos Ghatla of 13.40mx5.00mx4.80m at Hassanpur sohid nazrul govt. collage Pond , (c) Walk way of Hassanpur sohid nazrul govt. collage Pond under Daudkandi Upazila, District: Cumilla </t>
  </si>
  <si>
    <t>1(a) Improvement of Nandanpur shajalalia nurani hafije &amp; atimkhana pond, (b) Construction of 02 Nos Ghatla of 13.40mx5.00mx4.80m at Nandanpur shajalalia nurani hafije &amp; atimkhana pond, 2(a) Improvement of Palpara kaji bari jame mosque &amp; madrasha pond, (b) Construction of 01 Nos Ghatla of 13.40mx5.00mx4.80m at Palpara kaji bari jame mosque &amp; madrasha pond under Daudkandi Upazila, District: Cumilla</t>
  </si>
  <si>
    <t>M/S Pranta Enterprise, Prop: Md Kamrul Hoque
283# North Mourail, Brahmanbaria Sadar
Brahmanbaria</t>
  </si>
  <si>
    <t xml:space="preserve">Widening of Gouripur UP Office-Galiarchar via Lakhsmipur Road from Ch. 300m1745m (Road ID. 419364033) under Daudkandi Upazila, District: Cumilla </t>
  </si>
  <si>
    <t>M/S. Abdul Kader(Kadu) Enterprise , Chotora Adarsha Sadar, Cumilla</t>
  </si>
  <si>
    <t>rashedahmed1984@gmail.com</t>
  </si>
  <si>
    <t>Maintenance Work of Office Bhaban under LGED Cumilla</t>
  </si>
  <si>
    <t>MS WALI ENTERPRISE   
Prop: Md Wazi Ullah Chowdhury
Noyagram, Shonapur, Chouddagram, Comilla</t>
  </si>
  <si>
    <t>Widening of Fashi-Batgach-Choudhuri Bazar Road from Ch.00m3110m (Road ID: 419314202) under Chouddagram Upazila, District: Cumilla</t>
  </si>
  <si>
    <t>M/S. Munni Enterprise  
Prop: Md. Eachin
Goalmothon, Rajapur
Sadar South, Comilla.</t>
  </si>
  <si>
    <t>munnienterprise1975@gmail.com</t>
  </si>
  <si>
    <t>Supply of Materials Routine Maintenance On Pavement Executive Engineer Office LGED District Cumilla</t>
  </si>
  <si>
    <t>M/S. Mir Brothers
Prop: Mir Sahidul Alam
144-H, Monipuripara
Tejgaon, Dhaka</t>
  </si>
  <si>
    <t>M/S. Mamoni Enterprise, Nangalkot, Cumilla</t>
  </si>
  <si>
    <t>Rehabilitation of Companiganj bazar to Alirchar Gumati Embankment cum road from Ch.:4730m-6580m in Nobipur West union under Muradnagar Upazila, District: Cumilla (Road ID 419814053)</t>
  </si>
  <si>
    <t>M/S Kamal Uddin, Muradnagar, Cumilla</t>
  </si>
  <si>
    <t xml:space="preserve">Rehabilitation of Gorasal Mazar Sonakanda Road from Ch. : 00m-900m in Sreekail union under Muradnagar Upazila, District: Cumilla </t>
  </si>
  <si>
    <t>M/S United Trading Corporation, Sadar, Cumilla</t>
  </si>
  <si>
    <t>Rehabilitation of Jahapur UP office Road to Gumati Embankment via Jahapur Madrasha from Ch. : 00m-1200m at Jahapur Union in Muradnagar Upazila, District: Cumilla (Road ID : 419813022)</t>
  </si>
  <si>
    <t>M/S RUHUL AMIN ENTERPRISE</t>
  </si>
  <si>
    <t>msruhulaminent88@gmail.com</t>
  </si>
  <si>
    <t>Rehabilitation of Companiganj-Jahapur-Dailarchar Hizbullah Complex Road from Ch. : 5140m-5905m at Dhamghor Union in Muradnagar Upazila, District: Cumilla (Road ID : 419813023)</t>
  </si>
  <si>
    <t>M/S- HUMAIRA ENTERPRISE, Debidwar, Cumilla</t>
  </si>
  <si>
    <t>M/S. BHUIYAN ENTERPRISE  
Prop: Md. Kabir Uddin 
Village: Sholapukuria Post: Barura
Upazila : Barura Dist: Comilla.</t>
  </si>
  <si>
    <t>Rehabilitation of Krishnapur-Noakhola road from Ch. : 682m-1428m at Dhamghor Union in Muradnagar Upazila, District: Cumilla  (Road ID : 419814051)</t>
  </si>
  <si>
    <t>M/S. Azam &amp; Saiham Traders, Nangalkot, Cumilla</t>
  </si>
  <si>
    <t>M/S Amir Enterprise  
Prop: Amir Hossan
Debidwer Woman Collage Road
Debidwar, Comilla</t>
  </si>
  <si>
    <t>Rehabilation of Kutambapur N.Highway to Vani Baburbari via Tribidda Road Ch. 00m-1200m (Road ID.419404039) under Vani union, Upazila: Debidwar, District: Cumilla.</t>
  </si>
  <si>
    <t>Maria Builders, Debidwar, Cumilla</t>
  </si>
  <si>
    <t>Rehabilation of Borkanta UP to Mogata via Premo Road Ch. 00m-906m Road ID.419404054 at Borkanta union Debidwar Upazila, District Cumilla</t>
  </si>
  <si>
    <t>M/S SARKER ENTERPRISE, Debidwar, Cumilla</t>
  </si>
  <si>
    <t>Rehabilation of Zafraband Madrasha - Eanrarchar Road Ch. 00m-1147m (Road ID.419404056) under Borkanta union, Upazila: Debidwar, District: Cumilla.</t>
  </si>
  <si>
    <t>M/S E.F Trade International, Debidwar, Cumilla</t>
  </si>
  <si>
    <t>Rehabilation of Vhani UPC Shaharpar N.H.Way - Shaitola bazar Road Ch. 2100m-3941m Road ID.419403005 at Vhani union under Debidwar Upazila, District Cumilla</t>
  </si>
  <si>
    <t>M/S Rabiul Hasan Enterprise  
Prop: Md. Rabiul Hasan
Village: Changahata, Post: Bagmara
Upazila: Lalmai, District: Cumilla.</t>
  </si>
  <si>
    <t>Rehabilation of Rajapur High School-Dakhingram Bazar via Paykota Road Ch. 00m-2210m (Road ID.419184082) under Burichong Upazila, District: Cumilla</t>
  </si>
  <si>
    <t>Rehabilation of Shondrom-Garochow Chikutia via Mojlish pur Pri School Road Ch. 00m-1500m (Road ID.419184038) under Burichong Upazila, District: Cumilla.</t>
  </si>
  <si>
    <t xml:space="preserve">M/S. Mir Hossain Enterprise 
Prop: Md.Mir Hossain
125, SSK Road, Feni. </t>
  </si>
  <si>
    <t>msmirhossainenterprise@gmail.com</t>
  </si>
  <si>
    <t>Rehabilitation of Sreeyang Bazar-Razapur Bazar Road from Ch. 00m-1150m Road ID 419724034 under Mojaffar South Union, Upazila: Laksham, District Cumilla</t>
  </si>
  <si>
    <t>Rehabilation of Muradnagar Mohila Madrasha to Nabipurkanda Road Ch. 00m-383m &amp; Ch. 654m-1344m (Road ID.419814014) under Muradnagar Upazila, District: Cumilla</t>
  </si>
  <si>
    <t xml:space="preserve">M/S R-TA Enterprise &amp; M/S Md. Shahjahan (JV) 
Hazi Bari, Dharmapur (West Chowmohony)
Adarsho Sadar, Cumilla-3500. </t>
  </si>
  <si>
    <t>Rehabilitation of Noagaon-Panchkitta Road from Ch. 00m-5440m in Kamalla/Ramchondropur Daksin union under Muradnagar Upazila (Road ID 419812002)</t>
  </si>
  <si>
    <t>M/S R-TA Enterprise</t>
  </si>
  <si>
    <t>M/s. Ismat Enterprise
Prop: Imam Tauki
159/16/D-West Shewrapara
Mirpur, Dhaka-1216</t>
  </si>
  <si>
    <t>ismatenterprise@gmail.com</t>
  </si>
  <si>
    <t xml:space="preserve">Rehabilitation of Operchar Chairman Bridge-Panchapatti RHD via Mirash bazar Road Ch. 2340m-5046m (Road ID.419543002) under Homna Upazila, District: Cumilla </t>
  </si>
  <si>
    <t>M/S. S F International
Prop: A B M Amirul Islam
House No#242, Road#Jawtala Road
Sagorpar Tower, 1st floor-B, Jawtala, Comilla</t>
  </si>
  <si>
    <t>sfinternational2014@gmail.com</t>
  </si>
  <si>
    <t>Rehabilitation of Eliotganj - Biktala Road Ch. 00m-575m (Road ID.419365014) under Daudkandi Upazila, District: Cumilla</t>
  </si>
  <si>
    <t>M/S. Khan &amp; Brothers 
Prop: Md Sohel Ahammed Khan
Kangshanagar, Burichong, Comilla</t>
  </si>
  <si>
    <t>Rehabilitation of Gazipur deep tubewell-Mithilapur Ferrighat Road Ch. 500m-1000m &amp; 1000m-3000m(Road ID.419184010) under Burichong Upazila, District: Cumilla.</t>
  </si>
  <si>
    <t>M/S Poly Enterprise
Prop: Mohammed Tofayel Ahammad
Village: Bashuara, Post: Utter Padua
P.S: Chuddagram, Dist: Comilla.</t>
  </si>
  <si>
    <t>IRIDP-3/CUM/DW-07 (a) Improvement of Jinadkara (Dhaka Ctg. Highway)-Handa - Gostal Road (Ch.1143-1533m) road (Road ID. 419314109) (b) Construction of 1No 2.00mx2.00m RCC Box Culvert at Ch. 1251m &amp; 1No 1.00mx1.00m RCC Box Culvert at Ch 1364m on the same road under Chouddagram Upazilla, District: Cumilla</t>
  </si>
  <si>
    <t>IRIDP-3/CUM/DW-06 (a) Improvement of Basuara-Lohari Madrasha Road (Ch.00-805m) road (Road ID. 419314176) (b) Construction of 2Nos.0.600mx0.600m Culvert at Ch. 68m &amp; 596m on the same road under Chouddagram Upazilla, District: Cumilla</t>
  </si>
  <si>
    <t>M/s Gazi Enterprise
Prop: Gazi Md Manir Hossain
H/no# 742, Laksam Road, Moddom Ashrafpur,; Sadar South PS; Comilla-3500; Bangladesh</t>
  </si>
  <si>
    <t>gmdmanirhossain@gmail.com</t>
  </si>
  <si>
    <t>Maintenance of Monohargonj Thana Road - Jalom Uttarpara Road (Ch.00-310m) (Road ID. 419904078) under Monohorgonj Upazila, District: Cumilla</t>
  </si>
  <si>
    <t>M/S Sumon Enterprise
Prop: Syed Main Uddin
Deobhandar, Doulkhar
Nangalkot, Comilla</t>
  </si>
  <si>
    <t>mssumonenterprise01@gmail.com</t>
  </si>
  <si>
    <t>(a) Maintenance of Pomgaon Dhakkin - Pomgaon Purchim Road (Ch.00-625m and 1st Link Road start at Ch. 62m (Ch.00-210m) &amp; 2nd Link Road Start at Ch. 340m(00-43m) (Road ID. 419905046) (b) Construction of 1No. 0.625mx0.600m Culvert at Ch. 25m on the same road under Monohorgonj Upazila, District: Cumilla</t>
  </si>
  <si>
    <t xml:space="preserve">Improvement of Kachi RHD-Bihora-Sakchail Road (Ch. 1600-1960m (Road ID. 419904008) under Monohorgonj Upazila, District: Cumilla </t>
  </si>
  <si>
    <t xml:space="preserve">(a) Improvement of Khurua village - Santir Bazar Road viaKhurua Ghat Road (Ch. 00-1065m (Road ID. 419904065) (b) Construction of 2Nos 0.625mx0.600m Culvert at Ch. 325m &amp; 620m on the same road under Monohorgonj Upazila, District: Cumilla </t>
  </si>
  <si>
    <t>M/S ARMAN DIGITAL OTOBI FURNITURE
Prop: MD ABUL KALAM AZAD
CHANDINA ROAD, DEBIDWER, COMILLA</t>
  </si>
  <si>
    <t>Improvement of Palasuta (Darora UP)-Subilarchar (Burarchar Bazar) Road (Ch. 1420-2800m) (Road ID. 419813029) (Salvage Tk=3,53,427/-) under Muradnagar Upazila, District: Cumilla</t>
  </si>
  <si>
    <t>M/S Rafiq Traders
Prop: Md Rafiqul Islam
Village: Nemaikandi, Post : Muradnagar
P.S: Muradnagar, Dist: Cumilla</t>
  </si>
  <si>
    <t>M/S TAMANNA ENTERPRISE
Prop: Md. Jaker Hossain
Chotoalampur, Debidwar
Cumilla, bangladesh</t>
  </si>
  <si>
    <t>IRIDP-3/CUM/DW-25 (a) Improvement of Masikara bazar to elahabad bazar via gourshar GPS Road (Ch.918-2845m (Road ID. 419404042) (Salvage Tk.65,136/-) (b) Construction of 2Nos. 0.900mx0.900m Culvert at Ch. 1697m &amp; 2842m on the same road under Debidwar Upazila, District: Cumilla</t>
  </si>
  <si>
    <t>IRIDP-3/CUM/DW-26  Improvement of Yousufpur Paskaibari to nobipur Road Ch.00-1000m and Road ID. 419405046 under Debidwar Upazila District Cumilla</t>
  </si>
  <si>
    <t>S H Builders
Prop: MD. SHAKIL HOSSAIN
Mokam: Adamshar bazar
Barura, Cumilla.</t>
  </si>
  <si>
    <t>IRIDP-3/CUM/DW-31 (a) Improvement of Adda-Krishnapur-Pilgiri via Pombaish Road (Ch. 3375-5000m (Road ID. 419094063) (b) Construction of 1x3.50mx4.50m RCC Box Culvert at Ch. 4041m on the same road (c) Construction of 1x1.50mx1.50m RCC Box Culvert at Ch. 3574m on the same road under Barura Upazila, District: Cumilla</t>
  </si>
  <si>
    <t>M/S Mahbub Traders
Prop: Mahbub Alam
Adda Bazaar, Barura, Cumilla</t>
  </si>
  <si>
    <t>msmahbubtraders1@yahoo.com</t>
  </si>
  <si>
    <t>IRIDP-3/CUM/DW-33 (a) Improvement of Shakpur South Jawlabari Bridge-Kachiapukuria Balarbari Bridge via Shakpur Gazi Shafiqur Rahman's house. Road (Ch. 400-1020m &amp; 1150-2164m (Road ID. 419095183) (b) Construction of 1x3.00mx3.00m RCC Box Culvert at Ch. 460m on the same road under Barura Upazila, District: Cumilla</t>
  </si>
  <si>
    <t>IRIDP-3/CUM/DW-34 (a) Improvement of Arifpur-Elashpur Road (Ch. 00-1200m (Road ID. 419095021) (b) Construction of 2Nos. 0.625mx0.600m Culvert at Ch. 405m &amp; 570m on the same road under Barura Upazila, District: Cumilla</t>
  </si>
  <si>
    <t>IRIDP-3/CUM/DW-35 (a) Improvement of Hawra Bridge-Pomgaon Steel Bridge (Khalpur) Road (Ch. 00-1360m (Road ID. 419904116) (b) Construction of 2Nos 1.00mx1.00m RCC Box Culvert at Ch. 350m &amp; 950m on the same road under Monohorgonj Upazila, District: Cumilla</t>
  </si>
  <si>
    <t>M/S Zuana Construction
Prop: Md Morshed Alam
Bagra, Saldanadi, Brahamnpara, Comilla</t>
  </si>
  <si>
    <t>mszuanaconst@gmail.com</t>
  </si>
  <si>
    <t>IRIDP-3/CUM/DW-36 (a) Improvement of Barkamta UPC-Tebaria Bazar via Sultanpur UP Office Road (Ch. 8250-9947m) (Road ID. 419403025) (Salvage Tk-6,16,159/-) (b) Construction of 1No. 2x3.00mx3.00m RCC Box Culvert at Ch 8618m on the same road (c) Construction of 1No. 1x4.5mx3.50m RCC Box Culvert at Ch 9937m on the same road under Debidwar Upazila, District: Cumilla</t>
  </si>
  <si>
    <t>M/S MASUD ENTERPRISE
Prop: Masudur Rahman
Kalikapur, Gangamondol
Debidwar, Cumilla.</t>
  </si>
  <si>
    <t>ms.masudenterprise19@gmail.com</t>
  </si>
  <si>
    <t>IRIDP-3/CUM/DW-37 (a) Improvement of Barkamta UPC-Tebaria Bazar via Sultanpur UP Office Road (Ch. 4630-5713m) (Road ID. 419403025) (Salvage Tk- 2,64,074/-) (b) Construction of 1No. 0.600mx0.600m Culvert at Ch 5593m on the same road under Debidwar Upazila, District: Cumilla</t>
  </si>
  <si>
    <t>IRIDP-3/CUM/DW-38 (a) Improvement of Cholash Bazar-Chowmohoni Bazar Road (Ch. 400-1841m) (Road ID. 419404002) (Salvage Tk- 67,677/-) under Debidwar Upazila, District: Cumilla</t>
  </si>
  <si>
    <t>M/S Zihan Enterprise
Prop: Md Zahid Hasan
South Chartha, Adarsha Sadar, Cumilla.</t>
  </si>
  <si>
    <t>IRIDP-3/CUM/MW-39 Maintenance of Palasuta (Darora UP)-Subilarchar (Burarchar Bazar) Road (Ch. 00-722m) (Road ID. 419813029) under Muradnagar Upazila, District: Cumilla</t>
  </si>
  <si>
    <t>M/S Rafiq Traders
Prop: Md Rafiqul Islam
Village: Nemaikandi, Post : Muradnagar
P.S: Muradnagar, Dist: Cumilla.</t>
  </si>
  <si>
    <t>IRIDP-3/CUM/MW-40 Maintenance of Korerpar RHD Road to Mohila Collage Road (Ch. 00-1370m) (Road ID. 419814087) under Muradnagar Upazila, District: Cumilla</t>
  </si>
  <si>
    <t>IRIDP-3/CUM/MW-42 Maintenance of Sonakandha-Sreekail Collage Road (Ch. 00-652m) (Road ID. 419814046) under Muradnagar Upazila, District: Cumilla</t>
  </si>
  <si>
    <t>M/S Shajalal Mazumder
Prop: M/S Shajalal Mazumder
Village: Mandaria, Post Office: Uttar Padua, Upazila: Chouddagram, District: Cumilla</t>
  </si>
  <si>
    <t>IRIDP-3/CUM/DW-08 (a) Improvement of Gopalnagar village Road (Ch.00-658m) road (Road ID. 419315008) (b) Construction of 4Nos.0.600mx0.600m Culvert at Ch. 210, 245m, 463m &amp; 517m on the same road under Chouddagram Upazilla, District: Cumilla</t>
  </si>
  <si>
    <t>M/S JB Builders
Prop: Md. Billal Khan
Uttar Zangal, Hablaucha,Brahmanbaria</t>
  </si>
  <si>
    <t>IRIDP-3/CUM/DW-45  Improvement of Sharnakarpara Mirash Bazar-Ubdi ghat Road (Ch. 4500-5454m) (Road ID. 419544006) under Homna Upazila, District: Cumilla</t>
  </si>
  <si>
    <t>M/S Harun Or Rashid, Homna, Cumilla.</t>
  </si>
  <si>
    <t>IRIDP-3/CUM/DW-46  (a) Improvement of Dulalpur UPC(Ghagutia)-Nala Dakshin Bazar Road (Ch. 1521-2711m) (Road ID. 419543009) (b) Construction of 1No. 0.600mx0.600x Culvert at Ch. 2176m on the same road under Homna Upazila, District: Cumilla.</t>
  </si>
  <si>
    <t>IRIDP-3/CUM/DW-47 Improvement of Krisnapur-Darivasania-Omrabad Road (Ch. 00-1061m) (Road ID. 419544048) under Homna Upazila, District: Cumilla</t>
  </si>
  <si>
    <t>Lia Enterprise
Prop: Saidur Rahman
Adalot Para, Nabinagar paurashava
Nabinagar, Brahmanbaria</t>
  </si>
  <si>
    <t>liaenterprise21@gmail.com</t>
  </si>
  <si>
    <t>IRIDP-3/CUM/MW-48 Maintenance of Dulalpur UPC(Ghagutia)-Nala Dakshin Bazar Road (Ch. 00-1521m) (Road ID. 419543009) under Homna Upazila, District: Cumilla</t>
  </si>
  <si>
    <t>M/S. Afruza Trade International
Prop: Md. Imam Hossen Mojumder
Shreefolia Bazar, Paria
Nangalkot, Cumilla.</t>
  </si>
  <si>
    <t>IRIDP-3/CUM/DW-49  (a) Improvement of Magua-Makimpur Kala Mia Hazi Bar Road (Ch. 2100-3020m) (Road ID. 419874221) (b) Construction of 3Nos. 0.600mx0.600x Culvert at Ch. 465m, 538m &amp; 833m on the same road under Nangalkot Upazila, District: Cumilla</t>
  </si>
  <si>
    <t>IRIDP-3/CUM/DW-50 (a) Improvement of Surpur-Hasanpur Road Via Basorlonka Road (Ch. 00-1522m) (Road ID. 419874267) (b) Construction of 3Nos. 0.600mx0.600x Culvert at Ch. 70m, 117m &amp; 1227m on the same road under Nangalkot Upazila, District: Cumilla</t>
  </si>
  <si>
    <t>M/S KHADIZA ENTERPRISE
Prop: MD. HABIBUN NABI JAMAL
Village: Jagatpur(Beparibari), Upazilla: Burichang, District: Comilla</t>
  </si>
  <si>
    <t>mskhadizaenterprise86@gmail.com</t>
  </si>
  <si>
    <t>IRIDP-3/CUM/DW-51 Improvement of Nichantapur-Amborpur via jorpukuria Road (Ch. 1784-2739m) (Road ID. 419274030) under Chandina Upazila, District: Cumilla</t>
  </si>
  <si>
    <t>CAFDRIRP/CUM/UZR/W-02/2020-21  Rehabiliation of Monoharganj GC -Santir Bazar R&amp;H Road from Ch. 3200-6455m (Road ID. 419902006) under Monoharganj Upazila, District: Cumilla.</t>
  </si>
  <si>
    <t>CAFDRIRP/CUM/UZR/W-06/2020-21 Rehabiliation of Madhaiya-Dollai Nowabpur-Rahimanagar Road from Ch. 9554-14482m (Road ID. 419272004) under Chandina Upazila, District: Cumilla</t>
  </si>
  <si>
    <t>CAFDRIRP/CUM/UZR/W-07/2020-21 Rehabiliation of Madhaiya-Dollai Nowabpur-Rahimanagar Road from Ch. 14482-20223m (Road ID. 419272004) under Chandina Upazila, District: Cumilla</t>
  </si>
  <si>
    <t>M/S Sujon Traders
Prop: Md. Sujon Mia
Kawtoli, Brahmanbaria.</t>
  </si>
  <si>
    <t>CAFDRIRP/CUM/UZR/W-08/2020-21 Rehabiliation of Elliotganj G.C (Tamta NHW) - Panchpukuria G.C. Road from Ch. 00-2550m (Road ID. 419362007) under Daudkandi Upazila, District: Cumilla</t>
  </si>
  <si>
    <t>R-TA Enterprice &amp; Ikramul Islam Rubel (JVCA)  
Chotora, Sadar, Comilla.</t>
  </si>
  <si>
    <t>rtaikramuljvca@gmail.com</t>
  </si>
  <si>
    <t>CAFDRIRP/CUM/UZR/W-09/2020-21 Rehabiliation of Elliotganj G.C (Tamta NHW) - Panchpukuria G.C. Road from Ch. 2550-5150m (Road ID. 419362007) under Daudkandi Upazila, District: Cumilla</t>
  </si>
  <si>
    <t>MS. Ikramul Islam Rubel</t>
  </si>
  <si>
    <t>M/S. Gulshan International</t>
  </si>
  <si>
    <t>CAFDRIRP/CUM/VR/W-10/2020-21 Rehabiliation of Chitushi UP (Board Madrasha) - Burpist Bazar via Sarifpur Road from Ch. 00-3272m (Road ID. 419904017) under Monoharganj Upazila, District: Cumilla</t>
  </si>
  <si>
    <t>Master Enterprise  
Prop: Md. Kamal Hossan
LAXMANPUR BAZAR, , POST: LAXMANPUR BAZAR
UPAZILA: MONOHARGONJ, DISTRICT: CUMILLA</t>
  </si>
  <si>
    <t>CAFDRIRP/CUM/VR/W-11/2020-21 Rehabiliation of Thangarbam - Laksmanpur Bridge via Narayanpur Road from Ch. 00-2580m (Road ID. 419904086) under Monoharganj Upazila, District: Cumilla.</t>
  </si>
  <si>
    <t>M/s. Hai &amp; Co. Master Enterprise
Village: South Batabaria, Post: Sarospur, Upazila: Monohargonj, District: Cumilla.</t>
  </si>
  <si>
    <t xml:space="preserve">msmasterentandhaicojvc@gmail.com </t>
  </si>
  <si>
    <t>CAFDRIRP/CUM/VR/W-12/2020-21 (a) Rehabiliation of Compani Bazar-Baisgaon Bazar Road from Ch. 1170-2730m (Road ID. 419904023) under Monoharganj Upazila, District: Cumilla (b) Rehabiliation of Taltola-Raktomander Hat via Norpia Road from Ch. 00-1605m (Road ID. 419904049) under Monoharganj Upazila, District: Cumilla</t>
  </si>
  <si>
    <t>M/s. Hai &amp; Co.</t>
  </si>
  <si>
    <t>CAFDRIRP/CUM/UZR/W-03/2020-21 Rehabiliation of Laksam-Monoharganj Road from Ch. 00-2100m (Road ID. 419722003) under Laksham Upazila, District: Cumilla.</t>
  </si>
  <si>
    <t>CAFDRIRP/CUM/UZR/W-04/2020-21 Rehabiliation of Laksam-Monoharganj Road from Ch. 2100-4200m (Road ID. 419722003) under Laksham Upazila, District: Cumilla.</t>
  </si>
  <si>
    <t>CAFDRIRP/CUM/UZR/W-05/2020-21 Rehabiliation of Laksam-Monoharganj Road from Ch. 4200-6445m (Road ID. 419722003) under Laksham Upazila, District: Cumilla</t>
  </si>
  <si>
    <t>CAFDRIRP/CUM/UZR/W-01/2020-21 Rehabiliation of Monoharganj GC -Santir Bazar R&amp;H Road from Ch. 00-3200m (Road ID. 419902006) under Monoharganj Upazila, District: Cumilla</t>
  </si>
  <si>
    <t>CAFDRIRP/CUM/UZR/W-13/2020-21 Rehabiliation of Mirzapur RHD to Ramchandrapur GC (Rajnagar) Road from Ch. 00-3610m (Road ID. 419812009) under Muradnagar Upazila, District: Cumilla</t>
  </si>
  <si>
    <t>MME-RAM-HI (JV)
Champaknagar, Halimanagar
Cumilla.</t>
  </si>
  <si>
    <t>mme.ram.hijv@gmail.com</t>
  </si>
  <si>
    <t>CAFDRIRP/CUM/UZR/W-14/2020-21 Rehabiliation of Metongar R&amp;H-Sreekail-Ramchandrapur GC Road from Ch. 00-5140m (Road ID. 419812005) under Muradnagar Upazila, District: Cumilla</t>
  </si>
  <si>
    <t>M/S HAQUE INTERNATIONAL</t>
  </si>
  <si>
    <t>haqueinter@gmail.com</t>
  </si>
  <si>
    <t>M/S Rasal Ahamed Mozumder</t>
  </si>
  <si>
    <t>M/S Zaman Traders
Prop: Mostafa Zaman Liton
Lagnashar Bazar, Post: Lagnashar Bazar
P.S: Barura, District: Cumilla.</t>
  </si>
  <si>
    <t>CAFDRIRP/CUM/UZR/W-15/2020-21 Rehabiliation of Kotbari-Rajarkhola Shreebidda-Bora Dharmapur Road from Ch. 2420-6750m (Road ID. 419912011) under Sadar Dakshin Upazila, District: Cumilla</t>
  </si>
  <si>
    <t>MS. Ikramul Islam Rubel, Sadar, Cumilla</t>
  </si>
  <si>
    <t>CAFDRIRP/CUM/VRB/W-17/2020-21  Rehabiliation of Uzanijora-Hapurkhara from Ch. 00-1784m (Road ID. 419405110) under Debidwar Upazila, District: Cumilla</t>
  </si>
  <si>
    <t>M/S Mahin Enterprise
Prop: Liakat Ali
Gaburakandi, Juranpur
Daudkandi,Comilla</t>
  </si>
  <si>
    <t>CAFDRIRP/CUM/UZR/W-18/2020-21 Rehabiliation of Goalmari GC - Kalirbazar GC via Mollahkandi Road from Ch. 00-983m (Road ID. 419362008) under Daudkandi Upazila, District: Cumilla</t>
  </si>
  <si>
    <t>M/S SHAHJAHAN BUILDERS
Prop: Md. Rafiqul Islam
1431, Kawtoli, Bypass Road
Brahmanbaria</t>
  </si>
  <si>
    <t xml:space="preserve">M/S Sujon Traders
Prop: Md. Sujon Mia
Kawtoli, Brahmanbaria
</t>
  </si>
  <si>
    <t>CAFDRIRP/CUM/UNR/W-20/2020-21 Rehabiliation of Barapara bazar (NHW) - Gouripur UP Office via Daiyapara Road.Barapara bazar (NHW) - Gouripur UP Office via Daiyapara Road. from Ch. 00-3422m (Road ID. 419363026) under Daudkandi Upazila, District: Cumilla</t>
  </si>
  <si>
    <t>M/S A F Enterprise
Prop: Md Akter Hossain
63/78, Bishnopur, 
Adarsha Sadar, Cumilla</t>
  </si>
  <si>
    <t>CAFDRIRP/CUM/UZR/W-24/2020-21 Rehabiliation of Dhalua Bazar GC-Dorkora GC via Pochoir &amp; Moreshor Road (Nangalkot Portion) Road at Ch. 00-1482m (Road ID. 419872012) under Nangalkot Upazila, District: Cumilla</t>
  </si>
  <si>
    <t>RIDP(CBC)/C-W99  Improvement of Dakkin Nagar Jamal Mia Bari Wodkhola Madrasha (Nabagram - Wodkhola) road at ch. 300m-1100m(Road ID No. 419364018) under Daudkandi Upazila, District: Cumilla</t>
  </si>
  <si>
    <t>M/S ARAFAT TRADING CORPORATION
Prop: Md. Yasin Miah
TANTAR BAZAR, POST OFFICE- SATURASHARIF 
UPAZILA- AKHAURA, DISTRICT- BRAHMANBARIA.</t>
  </si>
  <si>
    <t xml:space="preserve">RIDP(CBC)/C-W193 Improvement of Sathgharia Kandi-Omra Kanda Bazar Road at Ch.00-400m under Meghna Upazila, District: Cumilla [Road ID. 419884020] </t>
  </si>
  <si>
    <t>RIDP(CBC)/C-M216 Periodic Maintenance of Sundalpur UP Office (Shahidnagar bazar) - Lalpur Bazar Road from Ch. 1117-1997m under Daudkandi Upazila, District: Cumilla (Road ID. 419363013)</t>
  </si>
  <si>
    <t>RIDP(CBC)/C-W377 Improvement of Kashipur Mosque-Dumuriaghat via Ragunathpur Haji Bari road at Ch. 1230-2190m (Road ID#419544004) under Upazila: Homna, District: Cumilla</t>
  </si>
  <si>
    <t>M/s. Hai &amp; Co.
Prop:  Md Abdul Hai
Village: South Batabaria, Post: Sarospur
Upazila: Monohargonj, District: Cumilla</t>
  </si>
  <si>
    <t>RIDP(CBC)/C-W386 Improvement of Khanatua Rashid Shope - Dhakkin Khanatua via Khalilur Rahaman House road at Ch. 720-1150m (Including Mosque) under Upazila Monohargonj, District: Cumilla (Road ID. 419905052)</t>
  </si>
  <si>
    <t>/s Nayeem Enterprise
Prop: Md Nayeemul Islam
H#1017, Daulatpur (East Para)
Kotbari Road, Cumilla-3500</t>
  </si>
  <si>
    <t>RIDP(CBC)/C-W349a Improvement of Chandanail Bazar-Baraia Cmora Bazar Road (Ch. 00-366m) (Road ID#419814120) under Upazila: Muradnagar, District: Cumilla(Salvage Materials Cost Tk. 2,26,620/-)</t>
  </si>
  <si>
    <t>M/s Insaf Enterprise
Prop: Md Asikur Rahman
BURICHANG OFFICE ROAD
Burichong PS; Comilla-3520; Bangladesh</t>
  </si>
  <si>
    <t>insafenterprise2021@gmail.com</t>
  </si>
  <si>
    <t>RIDP(CBC)/C-M157 Periodic Maintenance (Overlay) of Jadupur-Bakshimul-Fakirbazar Road at Ch. 00-650m (Road ID#419184022) under Burichong Upazila, District: Cumilla</t>
  </si>
  <si>
    <t>KASHEM TRADERS AND THE NEW TRADE LINK  JV 
Porshuram, Feni.</t>
  </si>
  <si>
    <t>kt.tntljv@gmail.com</t>
  </si>
  <si>
    <t>CBU-100/Purto-260 Construction of 50.00m Long RCC Arch Girder Bridge over Karjon Khal on Shiyang road which is situated at very close to Kaliapur market at Ch.2200m (Road ID : 419724019) under Upazila : Laksham, District : Cumilla</t>
  </si>
  <si>
    <t>THE NEW TRADE LINK</t>
  </si>
  <si>
    <t>M/S. Kashem Traders</t>
  </si>
  <si>
    <t>M/S. Zaman Builders
Pro: Sayed Nawshaduzzaman
Village: Goalgao, Post Office: Dhanpur
Upazila: Sadar Dakdhin, District: Comilla</t>
  </si>
  <si>
    <t>ms.zamanbuilders1984@gmail.com</t>
  </si>
  <si>
    <t>CHSMMP/CHU/SAD/SL-R.56/20/C-284 Conservation of Historical Sites in Liberation War and Construction of Muktijuddho Memorial Museum at Cumilla Zilla School under Adarsha Sadar Upazila in Cumilla District</t>
  </si>
  <si>
    <t>M/S ROBIN ENTERPRISE
Pro: Mynul Islam
H No. 401/01, Chotora Moddlepara
Comilla Adarsha Sadar, Cumilla</t>
  </si>
  <si>
    <t>msrobinenterprise1@yahoo.com</t>
  </si>
  <si>
    <t>CHSMMP/CHU/SAD/LS-R.57/20/C-285 Conservation of Historical Sites of Liberation War &amp; Construction of Muktijuddho Memorial Museum at Cumilla Victoria Collage under Adarsha Sadar Upazila in Cumilla District</t>
  </si>
  <si>
    <t>M/S. Kohinoor Enterprise
Prop: Md Mehedi Hassan Chowdhury
Dadpur Lodge, Kawnia 1st Lane
Barishal Sadar, Barishal.</t>
  </si>
  <si>
    <t xml:space="preserve">CIB - Com - W -129 Const. of 150m long PSC Girder Bridge over Dakatia river on Dhalua Bazar GC Dorkar road at Ch.5500m under Nangalkot Upazila, District: Cumilla [Road ID: 419872012] </t>
  </si>
  <si>
    <t>MD. MOYENUDDIN (BASHI) LIMITED-HAMIDA TRADERS LIMITED (JV) 
Jessore Office :Holding No.-07
H.M.M Road, Doratana
Jessore, Bangladesh.</t>
  </si>
  <si>
    <t>mmbashihamida@gmail.com</t>
  </si>
  <si>
    <t xml:space="preserve">CIB -Com-W-56 Construction of 472m long PSC Girder Bridge with Viaduct over Meghna Branch river on Boraia kandi Village to Tulatuli bazar road at Ch. 2000m under Meghna Upazila, District: Cumilla [Road ID. 419884032] </t>
  </si>
  <si>
    <t>M/S. Mostafa Kamal 
Prop: Md. Mostafa Kamal
Niaz park, Kawtali, PO+PS+Dist-brahmanbaria-3400</t>
  </si>
  <si>
    <t>CIB-Com-W-52  Construction of 45 meter Long Bridge over Karzon Khal on Laksam Upazilla HQ-Chitoshi RHD(Moulana bazar) via Sreeyang Rd.at Ch. 8225 meter under Laksham Upazila, District Cumilla [Road ID 419722005]</t>
  </si>
  <si>
    <t>R-TA Enterprice &amp; Ikramul Islam Rubel (JVCA), Sadar, Cumilla</t>
  </si>
  <si>
    <t>CRMIDP/COM/W-459/251 Construction of Two (2) Storied Rural Market Building (With 04 Storied Foundation) in Gouripur GC Bazar, Under Daudkandi Upazila Dist. - Cumilla</t>
  </si>
  <si>
    <t>M/S LAND MARK BUILDERS &amp; M/S. NAYMA ENTERPRISE JV
Talpurpar, Adarsha Sadar, Cumilla.</t>
  </si>
  <si>
    <t xml:space="preserve">M/S LAND MARK BUILDERS &amp; M/S. NAYMA ENTERPRISE JV </t>
  </si>
  <si>
    <t>CRMIDP/COM/W472/310 Construction of Four (4) Storied Rural Market Building in Bagmara Bazar Under Lalmai Upazila, District. Cumilla</t>
  </si>
  <si>
    <t>M/S LAND MARK BUILDERS</t>
  </si>
  <si>
    <t>lmb.comilla@gmail.com</t>
  </si>
  <si>
    <t xml:space="preserve">M/S. NAYMA ENTERPRISE, </t>
  </si>
  <si>
    <t>egp.naymaenterprise@gmail.com</t>
  </si>
  <si>
    <t>M/S Shuvo Enterprise
Prop: Basir Khan
Office Road, Burichong Bazar
Burichong, Comilla.</t>
  </si>
  <si>
    <t>GCP-3/C-W230 Improvement of Chaygoria-Balikhara-Gumti Embankment Road at Ch. 2460-3135m (ID No. - 419184037) under Burichong Upazila, District : Cumilla (Salvage Tk.71,059/-)</t>
  </si>
  <si>
    <t>M/s Baki Builders
Prop: Md. Nepu Ahamad
Dokkhin Chartha, Thirapukurpar
Adarsha Sadar, Cumilla</t>
  </si>
  <si>
    <t>nepubd1020@gmail.com</t>
  </si>
  <si>
    <t>GCP-3/C-W231 (a) (1) Improvement of Laksmanpur High School - Shoari Road via Manduyara. Ch. 1150-2150 Road ID - 419905019 (a) (2) 123m protective work in same road (b) Improvement of Kharkharia Purbopara - Kharkharia Primary School Road at Monohorganj Upazila. Ch. 580-1050m Road ID - 419905047</t>
  </si>
  <si>
    <t>Madina Engineering &amp; Construction
Prop: Mohammed Zakir Hossain
Nather petua, Monohargong, Comilla</t>
  </si>
  <si>
    <t>GCP-3/C-W232 Improvement of Sateswar-Batabaria Road at Monohorganj Upazila. Ch. 00-1135m. Road ID 419904015</t>
  </si>
  <si>
    <t>GCP-3/C-W234 Improvement of Ganipur R&amp;H Road-Ganipur Borobari Mosque Road at Monohorganj Upazila . Ch. 00-550m. Road ID 419905028</t>
  </si>
  <si>
    <t>GCP-3/C-W127 Improvement of Chandercar Madrasha to Patchkitta Gothara Ghat Road at Ch. 00-1000m (Road ID. 419544031) under Homna Upazila, District: Cumilla.</t>
  </si>
  <si>
    <t>R-TA Enterprice &amp; Ikramul Islam Rubel (JVCA)
Chotora, Adarsha Sadar
Comilla.</t>
  </si>
  <si>
    <t>GCP-3/C-W213 (a) Improvement of Chikutipara-Madhupur Road at Ch. 00-730m (Road ID#419095057) (b) Improvement of Laxmipur Bazar-Munshi Kalimullah Madrasha Road at Ch. 00-1270m (Road ID#419095208) under Upazila: Barura, District: Cumilla</t>
  </si>
  <si>
    <t>M/S M M Enterprise &amp; M/S Shetara Construction (JVCA) 
Basantapur Gollai
Chandina, Cumilla.</t>
  </si>
  <si>
    <t>mmeshetarajvca@gmail.com</t>
  </si>
  <si>
    <t>GCP-3/C-W236 Improvement of Lona-Gullai UP Road ( Via Darora Bazar ) Road at Ch. 00-2000m (Road ID. 419273012) (Salvage Tk.547555/-) under Chandina Upazila, District: Cumilla</t>
  </si>
  <si>
    <t>M/s Shetara Construction</t>
  </si>
  <si>
    <t>M/S ARMAN DIGITAL OTOBI FURNITURE 
Prop: MD ABUL KALAM AZAD
CHANDINA ROAD, DEBIDWER, COMILLA</t>
  </si>
  <si>
    <t>GCP-3/C-W237 Improvement of Mohichair-Keshra Road at Ch. 00-680m (Road ID. 419274031) (Salvage Tk.279681/-) under Chandina Upazila, District: Cumilla</t>
  </si>
  <si>
    <t>M/S. Maysha Builders
Prop: Mohammad Kamrul Hasan
Debkara, Shahrasti, Chandpur</t>
  </si>
  <si>
    <t>msmayshabuilders@yahoo.com</t>
  </si>
  <si>
    <t>GCP-3/C-W233 Improvement of Muishatua UPC-Barokeshtal Bazar via Amtali Bazar Road at Monohorganj Upazila . Ch. 2100-3015m. Road ID 419904107</t>
  </si>
  <si>
    <t>M/S M M Enterprise 
Prop: Kazi Tawhidul Alam
Village: Chandina Kazi Bari, Post+Thana: Chandina
District: Cumilla</t>
  </si>
  <si>
    <t>GCP-3/C-W238 a. i. Improvement of Gomta-Batagashi-Mohanpur via Batagashi UPC Road at Ch. 1100-3100m Road ID. 419273015 Salvage Tk.3777472/- a. ii. Construction of 449m Protective Work on the same road under Chandina Upazila, District Cumilla</t>
  </si>
  <si>
    <t>M/S M M Enterprise  
Prop: Kazi Tawhidul Alam
Village: Chandina Kazi Bari
Post+Thana: Chandina, District: Cumilla</t>
  </si>
  <si>
    <t>GCP-3/C-W239 Improvement of Kashempur Mazar to Madhya- Batabaria Road at Ch. 00-930m (Road ID. 419275182) (Salvage Tk.1073247/-) under Chandina Upazila, District: Cumilla</t>
  </si>
  <si>
    <t xml:space="preserve">GCP-3/C-W235 Improvement of Kashai-Roktomander hat via Norpaiya Road at Monohorganj Upazila . Ch. 550-1015m. Road ID 419905078 </t>
  </si>
  <si>
    <t>58,97,180.888</t>
  </si>
  <si>
    <t>M/S Bits &amp; Bites  
Prop: Abduul Matin
Kashipur Pachpukuria
Titas, Cumilla</t>
  </si>
  <si>
    <t>GCP-3/C-W126 Improvement of Shibpur-Alampur Road at Ch. 400-1950m (Road ID. 419544058) under Homna Upazila, District: Cumilla</t>
  </si>
  <si>
    <t>M/S. Trishan Enterprise  
Prop: Makhan Chakraborty
Galimpur, Upazila: Barura, District: Comilla</t>
  </si>
  <si>
    <t>patranikatan365@yahoo.com</t>
  </si>
  <si>
    <t>GCP-3/C-W240 Improvement of Kalamia Jamua Atimkhana Road at Ch. 00-1245m (Road ID. 419915197) under Lalmai Upazila, District: Cumilla</t>
  </si>
  <si>
    <t>Pioneer Construction &amp; Ikramul Islam Rubel (JVCA) 
Chotora, Sadar, Cumilla</t>
  </si>
  <si>
    <t>pioneerikramuljvca@gmail.com</t>
  </si>
  <si>
    <t>GCP-3/C-BW29 Construction of 20.00m Long RCC Girder Bridge at Dliatgonj NHW-Mohichail GC via Baraiya Krisanapur Bazar (Road ID. 419272007) under Chandina Upazila, District: Cumilla</t>
  </si>
  <si>
    <t>MA Zaher Limited  
Prop: ALL RAKIB ARUP
250, Mollika, West Bagichagawon
Cumilla Sadar, Cumilla</t>
  </si>
  <si>
    <t>mazaherltd@gmail.com</t>
  </si>
  <si>
    <t>GCP-3/C-W128. a Improvement of Baradushia R&amp;H-Dulalpur Bazar GC Road at Ch. 2460-4460m Road ID. 419152003 b Construction of 380m Protective Work on the same road (Salvage Tk.861813/-) under Brahmanpara Upazila District Cumilla</t>
  </si>
  <si>
    <t>M/S. Hafeza Enterprese  
Prop: Hafeza Begum
Dokkin Tetabhomi, Horimongol
Brahmanpara, Cumilla</t>
  </si>
  <si>
    <t>GCP-3/C-M155 Re-Construction of 2x3.50x5.00m RCC Box Culvert on Burichang-Kalikapur Thana Road (Horipur)-Khoudatoli Gungur River Road at Ch.235m (Road ID No. 419185032) (Salvage Tk. 86,547/-) under Burichong Upazila, District: Cumilla</t>
  </si>
  <si>
    <t>S.I.ENTERPRISE  
Prop: Md Monir Hossen Sumon
Dutiapur, Bagmara, Comilla 
Sadar Dakshin, Cumilla</t>
  </si>
  <si>
    <t>sienterprise23984@gmail.com</t>
  </si>
  <si>
    <t>GCP-3/C-M154 Periodic Maintenance (Widening &amp; Rehabilitation) of Rajarkhola-Pashim Kasar Road at Ch.00-1000m (Road ID No. 419914066) (Salvage Tk. 71,124/-) under Sadar Dakshin Upazila, District: Cumilla</t>
  </si>
  <si>
    <t>GCP-3/C-W83 (a)i Improvement of Gazirhat-Sreekail Road at Ch. 2350-4300m (Road ID#419814008) (a)ii Construction of 4.5m culvert on the same road under Upazila: Muradnagar, District: Cumilla</t>
  </si>
  <si>
    <t>GCP-3/C-W242 Improvement of Bhotail-Hatkolla Road at Ch. 00-850m Road (Road ID#419814004) (Salvage Tk=79,232/-) under Upazila: Muradnagar, District: Cumilla.</t>
  </si>
  <si>
    <t>GCP-3/C-W243 Improvement of Kewtgramme Mosque to Susunda Embankment Road at Ch. 1264-2000m Road (Road ID#419814055) (Salvage Tk=15,63,378/-) under Upazila: Muradnagar, District: Cumilla.</t>
  </si>
  <si>
    <t>M/S LAND MARK BUILDERS
Prop: Afroza Nargis
Talpurpar, Adarsha Sadar
Cumilla</t>
  </si>
  <si>
    <t>GCP-3/C-W244 Improvement of Bagmara (Haspital)-Changahata-Durgapur Road at Ch. 1000-2023m (Road ID. 419915191) (Salvage Tk. 626742/-) under Lalmai Upazila, District: Cumilla</t>
  </si>
  <si>
    <t>MIL-MCS JOINT VENTURE
Baitul Hossain Building, 27
Dilkusha C/A, Dhaka-1000</t>
  </si>
  <si>
    <t>milmcsjv@gmail.com</t>
  </si>
  <si>
    <t>CIB-Com-W-25 Const. of 675m long PSC Girder Bridge over Meghna Branch river on Aralia (Muddarkandi) Ghat Haripur-Rampur UP road at Ch. 1069m &amp; 1700m under Meghna Upazila, Dist. Cumilla [Road ID. 419884004]</t>
  </si>
  <si>
    <t>MAX INFRASTRUCTURE Ltd.</t>
  </si>
  <si>
    <t xml:space="preserve">  info@maxgroup-bd.com</t>
  </si>
  <si>
    <t xml:space="preserve">M/S Construction &amp; Suppliers </t>
  </si>
  <si>
    <t>msconst.supp@gmail.com</t>
  </si>
  <si>
    <t>M/S Sayed Ali
Prop: Rajaul Karim
Burichang Bazar
Burichang, Comilla.</t>
  </si>
  <si>
    <t>IRIDP-3/CUM/DW-53 (a) Improvement of Lolai Digirpar Krishnopur Via Khilpara Road (Ch. 00-2270m) (Road ID. 419724046), (b) Construction of 2Nos. 0.750mx0.750x Culvert at Ch.590m &amp; 1439m on the same road (c) Construction of 1No. 1x2.50mx2.50m RCC Box Culvert at Ch.1018m on the same road under Laksham Upazila, District: Cumilla</t>
  </si>
  <si>
    <t>(a) Improvement of Gagirpar - Sreeampur via uttar Gazirpar GPS Road (Ch. 00-1068m) (Road ID. 419725016) (b) Construction of 1No. 0.600mx0.600x Culvert at Ch.235m on the same road under Laksham Upazila, District: Cumilla (IRIDP-3/CUM/DW-54)</t>
  </si>
  <si>
    <t>M/S. Mozumder &amp; Brothers
Prop: Md Kausar Morshed Mozumder
Bagmara, Sadar South, Comilla</t>
  </si>
  <si>
    <t>kausar7366@gmail.com</t>
  </si>
  <si>
    <t>UTMIDP/CUMI/LALM/WD-118 Construction of RCC U-Drain for Bagmara Bazar Bishambor Mondire to Jamader Bari &amp; Rail line Connecting Road sides 520m under Lalmai Upazila, District: Cumilla</t>
  </si>
  <si>
    <t>M/S Zihan Enterprise
Prop: Md Zahid Hasan
South Chartha, Adarsha Sadar, Cumilla</t>
  </si>
  <si>
    <t>LGED/Cum/VRRP/Re-hab/20-21/W-1659 Rehabilitation of Madhya-Rahimanagar road (Start from Changa Gachia) to Kazipara Mosque Road Ch. 00m-785m(Road ID.419274057) under Chandina Upazila, District: Cumilla.</t>
  </si>
  <si>
    <t>Md. Maniruzzaman Bhuiyan
Prop: Md Maniruzzaman Bhuiyan
230, Jhawtala, Shahid Samsul Haque Road
Adarsha Sadar, Cumilla</t>
  </si>
  <si>
    <t>ms.maniruzzaman.bhuiyan@gmail.com</t>
  </si>
  <si>
    <t>LGED/Cum/VRRP/Re-hab/20-21/W-1660 Rehabilitation of Ranichara (Start from Madhya-Rahimanagar Road) Ranichara Archail Miji Bari Road Ch. 00m-855m(Road ID.419274056) under Chandina Upazila, District: Cumilla.</t>
  </si>
  <si>
    <t>LGED/Cum/VRRP/Re-hab/20-21/W-1661 Rehabilitation of Dhaka-Chittagong(RHD)to Kalagoan Govt. Primary school via Soto kalagoan Road Ch. 00m-985m(Road ID.419274058) under Chandina Upazila, District: Cumilla.</t>
  </si>
  <si>
    <t>Dinajpur.</t>
  </si>
  <si>
    <t>Robin Traders, Hariharpur, Thakurgaon.</t>
  </si>
  <si>
    <t>robintraders.egp@gmail.com</t>
  </si>
  <si>
    <t xml:space="preserve">Improvement of Dhukurjhari GC to Tetultola RHD  Road at Ch.00m-1685m ID No. 127172011 [BIROL], </t>
  </si>
  <si>
    <t>2.6.20</t>
  </si>
  <si>
    <t>2.6.21</t>
  </si>
  <si>
    <t>M/S Laboni Construction,  Lili more Munshipara, Dinajpur</t>
  </si>
  <si>
    <t>masudrana6183@gmail.com</t>
  </si>
  <si>
    <t>Improvement of    Fashiladanga hat GC - Panchbari hat R&amp;H via Jaliapara Road (Ch. 00-2500m).   ID No-   127642022.</t>
  </si>
  <si>
    <t>15.08.18</t>
  </si>
  <si>
    <t>14.02.20</t>
  </si>
  <si>
    <t xml:space="preserve">RTA-CCC JV, House-244 (Flat-5/B), Road-10/A, West Dhanmondi,
Dhaka-1209.
</t>
  </si>
  <si>
    <t>rta-cccjv@gmail.com</t>
  </si>
  <si>
    <t>Improvement of Tongua Bazar (RHD) - Kachinia hat GC via Hazipara Duosuho GPS, Kayempur Mosque Road (Ch. 1450-9063m).   ID No-  127602017 .</t>
  </si>
  <si>
    <t>01.7.18</t>
  </si>
  <si>
    <t xml:space="preserve"> M/S R-TA Enterprise,31, Bishnopur, Moulovi Para, Adarsha Sadar, Cumilla.
Dhaka-1209.
</t>
  </si>
  <si>
    <t xml:space="preserve"> abulhossansoton@yahoo.com</t>
  </si>
  <si>
    <t xml:space="preserve"> Confidence Consultant &amp; Construction, 227/3, West Dhanmondi, Road No: 19 (Old), Dhaka-1209
Dhaka-1209.
</t>
  </si>
  <si>
    <t>Improvement of Tongua Bazar (RHD) - Kachinia hat GC via Hazipara Duosuho GPS, Kayempur Mosque Road (Ch. 10063-15613m).   ID No-  127602017 .</t>
  </si>
  <si>
    <t>RTA-CCC JV, House-244 (Flat-5/B), Road-10/A, West Dhanmondi,
Dhaka-1209.</t>
  </si>
  <si>
    <t>Improvement of Khansama - Bhabanigonj via Monaganj  Bazar Road (Ch. 1950-4750m).   ID No-  127602005.</t>
  </si>
  <si>
    <t>S.R, Group JV, Balubari, Dinajpur.</t>
  </si>
  <si>
    <t>srenterprise@gmail.com</t>
  </si>
  <si>
    <t>Improvement of    Kachinia hat GC - Dhaka - Dinajpur NHW Road at North bank of Belan River Bridge  Road (Ch. 00-4000m).   ID No-   127602013.</t>
  </si>
  <si>
    <t>19.9.18</t>
  </si>
  <si>
    <t>18.3.20</t>
  </si>
  <si>
    <t xml:space="preserve"> M/S. Rafiqul Islam,  Uttar Balubari, Dinajpur</t>
  </si>
  <si>
    <t>rafiqul.dinsr@gmail.com</t>
  </si>
  <si>
    <t xml:space="preserve"> Md. Rashidul Islam, Balubari, Dinajpur.</t>
  </si>
  <si>
    <t xml:space="preserve"> rashidul.dinsr@gmail.com</t>
  </si>
  <si>
    <t>M. Ehteshamul Haque, Jail Road, Dinajpur.</t>
  </si>
  <si>
    <t>Improvement of Chirirbandar GC - Bhushir Bandar National HY Road (Ch.4000-4282m &amp; 4753-11436m).   ID No-  127302010 .</t>
  </si>
  <si>
    <t>15.8.18</t>
  </si>
  <si>
    <t>M/S Murad Ahamed, Sadar, Dinajpur.</t>
  </si>
  <si>
    <t>msmurad.dinaj@gmail.com</t>
  </si>
  <si>
    <t>Improvement of Dinajpur-Dhaka NHW- Kachinia  GC road. (Chirir Bandar Part) Road (Ch. 00-1530m).   ID No-  127302015 .</t>
  </si>
  <si>
    <t>23.07.18</t>
  </si>
  <si>
    <t>22.01.20</t>
  </si>
  <si>
    <t>Md. Rajab Ali, Hazipara, Thakurgaon</t>
  </si>
  <si>
    <t>rajabdecent.thakurgaon@gmail.com</t>
  </si>
  <si>
    <t>Improvement of Bholanathpur R&amp;H (Garments) - Raniganj GC via Baideshir hat Road (Ch. 2310-3700m).   ID No-  127302016.</t>
  </si>
  <si>
    <t>23.7.18</t>
  </si>
  <si>
    <t>M/S Maa Traders, Panchbari, Sadar, Dinajpur.</t>
  </si>
  <si>
    <t>nukuldinajpur@gmail.com</t>
  </si>
  <si>
    <t>Improvement of     Binnkuri GC - Pakerhat GC via Pirarhat Road (Ch. 6636-8861m).    ID No-    127302006.</t>
  </si>
  <si>
    <t>M/S Rahman Traders, Shajan Pukur, Fulbari, Dinajpur.</t>
  </si>
  <si>
    <t>msrahmantraders30@gmail.com</t>
  </si>
  <si>
    <t>A). Improvement of    Dinajpur-Phulbari R&amp;H (Rangamati Adibashi moor) - Amdungirhat GC Road (Ch. 1000-2100m).  ID No-   127382009.B). Improvement of    Madila GC - Katrahat GC Road (Ch. 2075-2750m). ID No- 127382005.</t>
  </si>
  <si>
    <t>4.09.18</t>
  </si>
  <si>
    <t>3.3.20</t>
  </si>
  <si>
    <t>Monaj Kumar Mallick, Fulbari, Dinajpur.</t>
  </si>
  <si>
    <t>mmallick1971@gmail.com</t>
  </si>
  <si>
    <t>Improvement of   Dangapara GC - Nayanagar GC via Shalpukuria Debkhanda Road (Ch. 00-3000m).   ID No-  127472007.</t>
  </si>
  <si>
    <t>21.5.19</t>
  </si>
  <si>
    <t>13.9.20</t>
  </si>
  <si>
    <t>M/S Golam Mostafa Construction, Suihari, Dinajpur.</t>
  </si>
  <si>
    <t>msgolammostofa@yahoo.com</t>
  </si>
  <si>
    <t>A). Improvement of      Sundarpur Kachari Bazar - Paltapur UP office Road (Kaharol part) (Ch. 00-3000m). ID No- 127563027.B). Improvement of      Kaharol Upazila H/Q (Khosalpur) - Bhognagar UP Office via  Modanpur Bridge Road (Kaharol part) (Ch. 2000-3730m). ID No-    127563029.</t>
  </si>
  <si>
    <t>18.11.18</t>
  </si>
  <si>
    <t>17.04.20</t>
  </si>
  <si>
    <t>M/S Khan Enterprise, Setabganj, Dinajpur.</t>
  </si>
  <si>
    <t>A Improvement of Bochagonj HQ at Subidhat to Uttar Krishnopur Porapukurhat Road Ch.3622m to 5215m ID No.127213007 B Improvement of Phutkibari Hat to Rangaon UP Office Road Ch.00m to 4661m ID No.127213003 [Bochagonj],</t>
  </si>
  <si>
    <t>9.6.19</t>
  </si>
  <si>
    <t>30.6.21</t>
  </si>
  <si>
    <t>M/S Anowara Traders, Kaharol, Dinajpur.</t>
  </si>
  <si>
    <t>anowardinaj236@gmail.com</t>
  </si>
  <si>
    <t>Improvement of    Rampur Hat -  Vandara UP H/Q  Road (Ch. 00-2698m). ID No-  127173002.</t>
  </si>
  <si>
    <t>08.08.18</t>
  </si>
  <si>
    <t>07.08.20</t>
  </si>
  <si>
    <t>Improvement of     Chowmohini hat - Dharmapur UP Office (Kaliaganj hat) via Chokerhat Road (Ch. 7125-10125m). ID No- 127173013.</t>
  </si>
  <si>
    <t>M/S Suchana Traders, Raniganj, Sadar, Dinajpur.</t>
  </si>
  <si>
    <t>suchonatraders@gmail.com</t>
  </si>
  <si>
    <t>Improvement of Vandara UP Office to Bhohobol Dhighi hat Road at Ch. 2660m to 3760m ID No. 127173026[BIROL],</t>
  </si>
  <si>
    <t>MKE-MHR.JV, Setabganj, Dinajpur.</t>
  </si>
  <si>
    <t>mke.mhr.jc@gmail.com</t>
  </si>
  <si>
    <t xml:space="preserve">A) Improvement of Birol UZ H/Q to Pakurahat via Vandara UP Office &amp; Balander Pri. School Road at Ch.10150m to 11650m ID No. 127173001 (B) Improvement of Ranipukur UP Office Board hat to Kazipara hat via Ranipukur Pri. school Road at Ch.1000m to 2985m ID No. 127173006 [BIROL], </t>
  </si>
  <si>
    <t xml:space="preserve"> M/S Khan Enterprise, Setabganj, Dinajpur.</t>
  </si>
  <si>
    <t xml:space="preserve"> Md. Habibur Rahman, Murshidhat, Setabgonj, Bochagonj, Dinajpur, PO: 5216</t>
  </si>
  <si>
    <t xml:space="preserve"> mhabibur1971@gmail.com</t>
  </si>
  <si>
    <t>M/S R, A Traders, Raniganj, Kachinia, Khansama, Dinajpur.</t>
  </si>
  <si>
    <t>rabiulalamtuhin@yahoo.com</t>
  </si>
  <si>
    <t>A) Improvement of Shahargram UP Office Narabari GC to Rampur hat Road at Ch.1070m to 2470m ID No. 127173007 (B) Improvement of Azimpur UP Office Chowrangihat to Mohonpur Bazar via Horischandrapur Pri. School Road at Ch.3370m to 4870m ID No. 127173009[BIROL],</t>
  </si>
  <si>
    <t>8.12.20</t>
  </si>
  <si>
    <t>A) Improvement of Mongalpur UP Office to Uporpuri hat RoadBirol portion Road at Ch.2850m to 4120m ID No. 127173028 (B) Improvement of Ranipukur UP office to Dharmapur UP Office Kaliaganj hat via Gobindopur Pri. School Road at Ch.4045m to 6910m ID No. 127173003 (C) Improvement of Dharmapur UP OfficeKaliaganj hat-Kamdebpurhat via Aneyatpur &amp; Dharmojoin BOP Road at Ch.8182m to 10182m ID No. 127173010 Salavage Amount Tk.504510.00 [BIROL],</t>
  </si>
  <si>
    <t>08.6.19</t>
  </si>
  <si>
    <t>Improvement of Dharmapur UP OfficeKaliaganj hat to Kamdebpurhat via Aneyatpur &amp; Dharmojoin BOP Road at Ch.985m to 8182m ID No. 127173010 [BIROL],</t>
  </si>
  <si>
    <t>Dinobandhu Roy, Sadar, Dinajpur.</t>
  </si>
  <si>
    <t>dinbondhuroy@gmail.com</t>
  </si>
  <si>
    <t>Improvement of      Chahelgazi UP - Gobindapur-Azimpur UP Road (Ch. 00-2600m). ID No-    127643002.</t>
  </si>
  <si>
    <t>9.4.20</t>
  </si>
  <si>
    <t>M/S Sathi Traders, Birol, Dinajpur.</t>
  </si>
  <si>
    <t>sathitraders20@gmail.com</t>
  </si>
  <si>
    <t xml:space="preserve">Improvement of Chahelgazi UPC to Babu Bazar Birol Road at Ch. 00m to 1500m ID No. 127643003 SADAR], </t>
  </si>
  <si>
    <t>10.3.19</t>
  </si>
  <si>
    <t>9.3.20</t>
  </si>
  <si>
    <t>M/S Rafiqul Islam              Uttar Balubari, Dinajpur.</t>
  </si>
  <si>
    <t xml:space="preserve">A Improvement of Seikhpura UPC to Sahebgonj hat via Dighon Madrasha Road at Ch 2800m to 3900m. Road ID 127643012. B Improvement of Laxmitalahat to Sangkarpur UPC Road at Ch 500m to 1355m. Road ID 127643016 [SADAR], </t>
  </si>
  <si>
    <t>Improvement of     Kachina GC - Planer Bazar RHD via Margaon Road (Ch. 00-3288m). ID No-   127603010.</t>
  </si>
  <si>
    <t>M/S R A Traders, Kachiniahat, Khansama, Dinajpur.</t>
  </si>
  <si>
    <t>Improvement of     Tongua Bridge (RHD) - Dangar hat (Up to Naroboli hat) Road (Ch. 4490-5985m). ID No-   127603009.</t>
  </si>
  <si>
    <t>14.2.2020</t>
  </si>
  <si>
    <t>Improvement of      Chanderdah-Camper Hat via Sakarpar Madrasha Road (Ch. 1000-6210m). ID No-127603011.</t>
  </si>
  <si>
    <t>Improvement of Nashratpur UP Ranir Bandar R&amp;H - Chorwarangi Bazar Road (Ch. 1250-4915m).   ID No-  127303003 .</t>
  </si>
  <si>
    <t>Improvement of Fatejanpur UP - Porarhat GC Road (Ch. 5000-6400m).   ID No-  127303015 .</t>
  </si>
  <si>
    <t>22.7.19</t>
  </si>
  <si>
    <t>Improvement of     Bhiail UP office - Bekipul RHD via Kachari bazar Road (Ch. 1750-4750m). ID No-   127303007.</t>
  </si>
  <si>
    <t>M. Ehtesamul Haque, Jail Road, Dinajpur</t>
  </si>
  <si>
    <t>Improvement of     Satnala UP Office - Ghontaghor Bazar Road (Ch. 00-2635m). ID No-   127303001.</t>
  </si>
  <si>
    <t>27.8.18</t>
  </si>
  <si>
    <t>M/S RTA-CCC-JV, Dhanmondi, Dhaka.</t>
  </si>
  <si>
    <t>A). Improvement of Alok Dhagi UP - Pirarhat Road (Ch. 3000-3780m).  ID No- 127303002. B). Improvement of Chini Bashar Danga - Compani more via Satnala UP (tarakshah hat) Road (Ch. 00-2220m). ID No- 127303010. C). Improvement of Chowrangi Bazar - Bhushirbandar National HY Road (Ch. 00-2700m). ID No- 127303008.</t>
  </si>
  <si>
    <t>9.1.19</t>
  </si>
  <si>
    <t>8.7.20</t>
  </si>
  <si>
    <t>Rafiq Construction, Nayapolton, Dhaka.</t>
  </si>
  <si>
    <t>A Improvement of Ghantaghor hat to Isabpur UP road. at Ch. 1500m to 3685m ID No. 127303012 B Improvement of Karent hat to Bhiail UPC via Kamlashahar bagan Road at Ch.00m to 3000m ID No. 127303017 [CHIRIRBANDAR],</t>
  </si>
  <si>
    <t>26.6.20</t>
  </si>
  <si>
    <t>M/S Sarkar Traders, Birganj, Dinajpur.</t>
  </si>
  <si>
    <t>sarkartraders2017@gmail.com</t>
  </si>
  <si>
    <t xml:space="preserve">Improvement of Amarpur UP office to karengatoli via Razapur Mission Road at Ch.1230m to 4230m ID No. 127303004 [CHIRIRBANDAR], </t>
  </si>
  <si>
    <t>17.03.19</t>
  </si>
  <si>
    <t>Tayeb Uddin Chowdhury, Sadar, Dinajpur.</t>
  </si>
  <si>
    <t>tayabdinaj@gmail.com</t>
  </si>
  <si>
    <t xml:space="preserve">A Improvement of Chirirbandar Womens College to Chirirbandar GC Road Ch.00m to 1280m ID No.127303016 [Chirirbandar], </t>
  </si>
  <si>
    <t>26.02.19</t>
  </si>
  <si>
    <t>A). Improvement of   Monmothpur U.P office - Daglagonj Hat via deoul Chakla Road (Ch. 3020-4020m). ID No- 127383007.B). Improvement of   Mostofapur UP office - Faridpur Hat Road (Ch. 00-1500m). ID No- 127773027.</t>
  </si>
  <si>
    <t>23.01.20</t>
  </si>
  <si>
    <t>Improvement of   Hamidpur UP Office - Anondo Bazar Road (Ch. 2935-4700m). ID No- 127383014.</t>
  </si>
  <si>
    <t>MKM-SDCM (JVCA) Fulbari, Dinajpur.</t>
  </si>
  <si>
    <t>mkmsdcmpf@gmail.com</t>
  </si>
  <si>
    <t xml:space="preserve">Improvement of Mominpur UP Office to Shimultali hat Road at Ch. 00m to 3745m ID No. 127773021 [PARBATIPUR], </t>
  </si>
  <si>
    <t xml:space="preserve"> Manoj Kumar Mallick, Katabari, Fulbari, Dinajpur.</t>
  </si>
  <si>
    <t xml:space="preserve"> Sree Dulal Chandra Mahanta, Gulshan Nager PO. &amp; PS.-Perbatipur Dinajpur-5250</t>
  </si>
  <si>
    <t xml:space="preserve"> dulal7373@gmail.com</t>
  </si>
  <si>
    <t>M/S Amin Construction, West Gouri Para, Fulbari, Dinajpur.</t>
  </si>
  <si>
    <t>msaminconst@gmail.com</t>
  </si>
  <si>
    <t>A). Improvement of    Kazihal UP office - Rudrani hat Road (Ch. 1234-1500 &amp; 2000-2919m).  ID No-   127383003.B). Improvement of    Eluary UP office  -Laldighirhat Road (Ch. 00-1365m). ID No- 127383007.</t>
  </si>
  <si>
    <t>4.9.18</t>
  </si>
  <si>
    <t>M/S. Amin Construction, West Gouri Para, Fulbari, Dinajpur.</t>
  </si>
  <si>
    <t>Improvement of    Bethdighi UP - Atpukur hat Road (Ch. 5260-7900m).  ID No-   127383002.</t>
  </si>
  <si>
    <t>M/S Ratan Enterprise, Islampur, Nawabgonj, Dinajpur.</t>
  </si>
  <si>
    <t>ratandin86@gmail.com</t>
  </si>
  <si>
    <t>Improvement of     Rambhadrapur - Kalirhat via Golapganj UPC Road (Ch. 5780-7780m). ID No- 127693001.</t>
  </si>
  <si>
    <t>5.07.18</t>
  </si>
  <si>
    <t>04.01.2020</t>
  </si>
  <si>
    <t>M/S Zaman Indastrist, Khansama, Dinajpur.</t>
  </si>
  <si>
    <t xml:space="preserve">  reyaz_dinaj@yahoo.com</t>
  </si>
  <si>
    <t>Improvement of      Khanpur UP (Ratonpur) -  Fulbari GC via Dhantola GPS Road (Birampur portion) (Ch. 3014-4023m). ID No-    127103013.</t>
  </si>
  <si>
    <t>17.12.18</t>
  </si>
  <si>
    <t>16.12.19</t>
  </si>
  <si>
    <t>M/S Quality Engineers, Katabari, Fulbari, Dinajpur.</t>
  </si>
  <si>
    <t>qualityenterprise15@yahoo.com</t>
  </si>
  <si>
    <t>Improvement of Mukundapur UPC to Jotbani UPC Road at Ch.00m to 1589m ID No. 127103008 Salvage Amount Tk. 30869.00[BIRAMPUR],</t>
  </si>
  <si>
    <t>13.07.20</t>
  </si>
  <si>
    <t>M/S Sihab Sitab Traders, Birol, Dinajpur.</t>
  </si>
  <si>
    <t>sihabsitab01@gmail.com</t>
  </si>
  <si>
    <t xml:space="preserve">Improvement of Hariharpur Hat to Dugdugi GC rd via Alihat UP &amp; Dhaoanashipurhat &amp; Bashmuri Road at Ch.4300m to 4700m ID No. 127473003 [HAKIMPUR] </t>
  </si>
  <si>
    <t>9.9.19</t>
  </si>
  <si>
    <t>M/S Feroz Construction     Sibganj, Bagura.</t>
  </si>
  <si>
    <t xml:space="preserve">Improvement of Dangapara Hat Lohachara to Hariharpur hat Road via Boaldar UP office Road at Ch. 3700m to 5000m. Road ID No. 127473002. Hakimpur. Salvage Cost. 105805.00 [HAKIMPUR] </t>
  </si>
  <si>
    <t>Md. Bozlur Rahman, Thakurgaon Road, Thakurgaon.</t>
  </si>
  <si>
    <t>bozlur4egp@gmail.com</t>
  </si>
  <si>
    <t>A). Improvement of  Shinghajani Kali ondir - 28 mile ( NHW) via Shinghajani GPS Road (Ch. 00-1000m).   ID No- 127124153.B). Improvement of  Goalpara (NHW) - Singra Adibashi RNGPS Road (Ch. 00-1510m).   ID No-   127124144.</t>
  </si>
  <si>
    <t>26.6.18</t>
  </si>
  <si>
    <t>25.12.19</t>
  </si>
  <si>
    <t>M/S Bozlur Rahman Thakurgaon Road, Thakurgaon.</t>
  </si>
  <si>
    <t>Improvement of     Gandara(R&amp;H) - Chhoto Battali  Road (NHW) Road (Ch. 2750-5100m). ID No-   127124065.</t>
  </si>
  <si>
    <t>16.8.18</t>
  </si>
  <si>
    <t>15.2.20</t>
  </si>
  <si>
    <t>Md. Mahmud Alam Liton,         Fulbari, Dinajpur.</t>
  </si>
  <si>
    <t>mahmudalam1973@gmail.com</t>
  </si>
  <si>
    <t>Improvement of    Mitrabati - Makalfata Ghat Road (Ch. 00-3100m). ID No-  127564010.</t>
  </si>
  <si>
    <t>21.8.18</t>
  </si>
  <si>
    <t>M/S S. A Traders, Babubari, Sadar, Dinajpur.</t>
  </si>
  <si>
    <t>satraders.dinaj@gmail.com</t>
  </si>
  <si>
    <t>Improvement of     Rasulpur road - Khamardighi via Bhobanipur Road (Ch. 00-3000m). ID No-   127564017.</t>
  </si>
  <si>
    <t>8.8.18</t>
  </si>
  <si>
    <t>07.02.20</t>
  </si>
  <si>
    <t>Md. Humayan Kabir(Nabab), Subit hat, Setabganj, Dinajpur.</t>
  </si>
  <si>
    <t>kabir.setabgonj@gmail.com</t>
  </si>
  <si>
    <t>Improvement of     Sharanja - Farisadanga Road (Ch. 00-1700m). ID No-   127564057.</t>
  </si>
  <si>
    <t>19.8.18</t>
  </si>
  <si>
    <t>18.2.20</t>
  </si>
  <si>
    <t>M/S B.N Bricks, Setabganj, Dinajpur.</t>
  </si>
  <si>
    <t>badsha_bochaganj@yahoo.com</t>
  </si>
  <si>
    <t>Improvement of      Kaharole Bogdoir road (Bakhorkhoria) -  Baispur road via Shahapur school Road (Ch. 2558-5558m). ID No-    127564023.</t>
  </si>
  <si>
    <t>20.4.20</t>
  </si>
  <si>
    <t>M/S Babu Traders, Sadar, Dinajpur.</t>
  </si>
  <si>
    <t>babu.dinaj1166@gmail.com</t>
  </si>
  <si>
    <t>A) Improvement of Tarkanda toVelua Road at Ch. 00m to 1060m ID No. 127564009, (B) Improvement of Kaharol to Birol Road-Ichail Via Rahim Member House Road at Ch. 00m to 1010m ID No. 127564034 [KAHAROL],</t>
  </si>
  <si>
    <t>21.1.19</t>
  </si>
  <si>
    <t>Arishi Construction Nageswari, Kurigram</t>
  </si>
  <si>
    <t>aroshiconstruction786@yahoo.com</t>
  </si>
  <si>
    <t>A) Improvement of Ishania to chairman of vill Purbo Barsha Road at Ch. 00m to 1460m ID No. 127214017, (B) Improvement of Shaspur Pond Bhuinahar Pukur to Bairkuri via Shahaspur GPS Road at Ch. 00m to 1390m ID No. 127214014, (C) Improvement of Chapaitor GPS to Motizapur Abasan Road at Ch. 00m to 1650m ID No. 127214052, (D) Improvement of Shaspur Pond Bhuinahar Pukur to Bairkuri via Shahaspur GPS Road at Ch. 2942m to 3762m ID No. 127214014 [BOCHAGONJ],</t>
  </si>
  <si>
    <t>14.5.19</t>
  </si>
  <si>
    <t>13.5.20</t>
  </si>
  <si>
    <t>M/S kamrul Hasan, Newtown Sadar, Dinajpur.</t>
  </si>
  <si>
    <t>mdkhasan1968@gmail.com</t>
  </si>
  <si>
    <t>Improvement of road from Tanim Filling station to Garden of Abdus Salam Chowdhury at Ch. 00 to 750m. Road ID No 127214123. BOCHAGANJ [BOCHAGONJ],</t>
  </si>
  <si>
    <t>17.8.19</t>
  </si>
  <si>
    <t>KE-BNB JV, Setabganj, Dinajpur.</t>
  </si>
  <si>
    <t>ke.bnb.jvc@gmail.com</t>
  </si>
  <si>
    <t xml:space="preserve">A) Improvement of Kalamatia Bridge to Paglapir hat Road at Ch.800m to 3373m ID No. 127174029 (B) Improvement of Pathorghatapukur Y.M.C School to Paglapir hat Connecting Road at Ch.1000m to 2270m ID No. 127174028 [BIROL], </t>
  </si>
  <si>
    <t>30.9.20</t>
  </si>
  <si>
    <t xml:space="preserve"> M/S BM Bricks,Bokultola, Setabganj, Bochaganj, Dinajpur</t>
  </si>
  <si>
    <t xml:space="preserve"> badsha_bochaganj@yahoo.com</t>
  </si>
  <si>
    <t>MKE-MHR JV, Setabganj, Dinajpur.</t>
  </si>
  <si>
    <t xml:space="preserve">A) Improvement of Kazipara to Chalk Bishnopur UZR Road at Ch.2800m to 4580m ID No. 127174022 (B) Improvement of Mohonpur pucca road to Laxmirhat Road at Ch.00m to 700m ID No. 127174025 (C) Improvement of Dungdungi BOPCamp to Anayetpur Bazar Road at Ch.2100m to 4461m ID No. 127174016 Salvage Amount Tk.231392.00 [BIROL], </t>
  </si>
  <si>
    <t>30.6.20</t>
  </si>
  <si>
    <t xml:space="preserve"> Md. Habibur Rahman,Murshidhat, Setabgonj, Bochagonj, Dinajpur, PO: 5216</t>
  </si>
  <si>
    <t>mhabibur1971@gmail.com</t>
  </si>
  <si>
    <t>M/S Joynal Construction, Paharpur, Dinajpur.</t>
  </si>
  <si>
    <t>joynal.dinaj@gmail.com</t>
  </si>
  <si>
    <t>A). Improvement of    Shadhipur - Dinajpur Kamalpur Road (Ch. 2000-4250m). ID No-  127644012.B).  Improvement of    Basherhat Poultry Firm-Mohabolipur Road (Ch. 00-800m). ID No-  127644034.</t>
  </si>
  <si>
    <t>M/S LSL Construction, Lili more Munshipara, Dinajpur</t>
  </si>
  <si>
    <t>mahmud_dinaj@yahoo.com</t>
  </si>
  <si>
    <t>A). Improvement of    Uttar Shippur Mour - Amoir road (Ch. 00-1500m). ID No-  127644038.B).  Improvement of    Nilukapukur Utharail - via Galhat RHD Road (Ch. 00-1500m). ID No-  127644045.</t>
  </si>
  <si>
    <t>A). Improvement of    Khanpur Road - Purba Dangapara Road (Ch. 00-1450m). ID No-  127644090.B).  Improvement of    Nasipur hat - Khosalpur hat Road (Ch. 00-1500m). ID No-  127644098.</t>
  </si>
  <si>
    <t>M/S Arif Store, N.A Market, Bahadur bazar, Dinajpur</t>
  </si>
  <si>
    <t>arifchow.dinaj@gmail.com</t>
  </si>
  <si>
    <t>A). Improvement of     Chalapukur - Kamalpur Road (Ch. 00-1100m). ID No-   127644063.B).  Improvement of     Bhatkhair - Atore (I-High) Road (Ch. 00-1100m). ID No-   127644014.</t>
  </si>
  <si>
    <t>13.4.20</t>
  </si>
  <si>
    <t xml:space="preserve">A) Improvement of Ranigonj to Janjirahat road to sundarban-ramdubi hat Road at Ch. 1500m to 4000m ID No. 127644033, (B) Improvement of Bhaserhat RHD-Karnai-Nashipurhat Road at Ch. 3700m to 5130m ID No. 127644097 [SADAR], </t>
  </si>
  <si>
    <t>Rup Enterprise &amp; Km JV, Dinajpur.</t>
  </si>
  <si>
    <t>rupenterprisekmjv@gmail.com</t>
  </si>
  <si>
    <t>A) Improvement of Kalirbazar to Vatina Road at Ch. 500m to 2250m ID No. 127644081, (B) Improvement of Uttar Harirampur to Raniganj Madhabpur Road at Ch. 500m to 2725m ID No. 127644005 [SADAR],</t>
  </si>
  <si>
    <t>Rup Enterprise ,Bahadur Bazar, Dinajpur.</t>
  </si>
  <si>
    <t>rupenterprise.din@gmail.com</t>
  </si>
  <si>
    <t xml:space="preserve"> Krishi Mechinaries, Munshipara,Dinajpur</t>
  </si>
  <si>
    <t>harun.dinaj@gmail.com</t>
  </si>
  <si>
    <t>Rup Enterprise, Bahadur Bazar, Dinajpur.</t>
  </si>
  <si>
    <t>A Improvement of Rajarampur Uttor Debipur via Nisehinta pur Road at Ch.00m to 761m &amp; 2261m to 2495m. Road ID. 127644018. B Improvement of Maligram bazar to Brision Village Road at Ch.00m to 421m. Road ID 127644021 [SADAR],</t>
  </si>
  <si>
    <t>M/S Golam Mostofa Construction, Suihari, Dinajpur.</t>
  </si>
  <si>
    <t>Improvement of Madhabpurhat to Boidashihat via Ulatgaon Road at CH. 500m to 2250m. Road ID. 127644108 [SADAR],</t>
  </si>
  <si>
    <t>M/S. Rafiqul Islam          Uttar balubari, Dinajpur.</t>
  </si>
  <si>
    <t>A. Improvement of Kushumbito Katairhat via Golappur Road at Ch. 1335m to 2500m. Road ID 127644091. B. Improvement of Maharajpur to Vatina Raniganj road at ch. 00 to 925m. Road ID 127644006. Dinajpur Sadar. [SADAR],</t>
  </si>
  <si>
    <t>A). Improvement of      R&amp;H Road (Tangua Bridge) - Gobindhapur Govt. Primary school Road (Ch. 1000-2035m). ID No-    127604003.B). Improvement of      3 No. UP. Ending Border - Camper Hat via Uttar Nalbari High School Road (Ch. 00-2020m). ID No-    127604020.</t>
  </si>
  <si>
    <t>14.2.20</t>
  </si>
  <si>
    <t>A). Improvement of      Kachinia High School - Guliara Road (Ch. 00-1400m). ID No-    127604016.B). Improvement of      Kalir Bazar (House of Koruna Babu) - Laldhighi Bazar Road (Ch. 500-2080m). ID No-    127604017.</t>
  </si>
  <si>
    <t>03.09.18</t>
  </si>
  <si>
    <t>A). Improvement of      Charak Danga School  - Hazir Hat via Laldighi Bazar Road (Ch. 00-1650m). ID No-    127604021.B). Improvement of      Khamarpara GCCR (At Bhander Dhaha) - Chalkrampur ( Atul Member) Road (Ch. 1000-2310m). ID No-    127604025.</t>
  </si>
  <si>
    <t>A).Improvement of      Tebaria - Pakerhat RHD at Bangala Bazar - Sardarpara At H/O Sarafat Ali sha More Road (Ch. 00-812m). ID No-    127604062. B). Improvement of      Bhabki GPS - Kachinia Bhushir Bandar UZR at Khansama border Point Road (Ch. 00-1200m). ID No-    127604028. C). Improvement of     Zia Setu Approch road North side at Khansama Monaganj UZR - Halipad via grave yeard Road (Ch. 380-1185m). ID No-   127604071.</t>
  </si>
  <si>
    <t>Improvement of       Planer Bazar RHD - Hajir hat via Bottali Bazar Road (Ch. 00-4780m). ID No-     127604011.</t>
  </si>
  <si>
    <t>M/S SA &amp; RAT=JV, Kachiniahat, Khansama, Dinajpur.</t>
  </si>
  <si>
    <t>tuhin.jv@gmail.com</t>
  </si>
  <si>
    <t>Improvement of       Ramkola hat GC (At Badurjhula Hori Mondir) -Tongua Bazar R&amp;H Road (Ch. 00-4150m). ID No-127604008.</t>
  </si>
  <si>
    <t>19.11.18</t>
  </si>
  <si>
    <t xml:space="preserve"> S.M. Shafikul Alam, Village/Ward: Shohid Ali Hossen Sarak, Post Office + Upazila + District : Nilphamari.</t>
  </si>
  <si>
    <t xml:space="preserve"> M/S. RA Traders, Kachiniahat, Khansama, Dinajpur.</t>
  </si>
  <si>
    <t>M/S RA Traders, Kachiniahat, Khansama, Dinajpur.</t>
  </si>
  <si>
    <t>Improvement of       Shewrakuri Bridge - Khansama (Up to Bhabanigonj GCCR at Basuli) via Dangapara Bridge Road (Ch. 00-3370m). ID No-127604035.</t>
  </si>
  <si>
    <t>M/S Shah Md. Anowar Hossain, Sadar, Nilphamari.</t>
  </si>
  <si>
    <t xml:space="preserve">Improvement of Gar Para Balapara More to Kachinia Bhullar Danga Road at Ch.00m to 4440m ID No. 127604054 [KHANSAMA], </t>
  </si>
  <si>
    <t>28.4.19</t>
  </si>
  <si>
    <t>M/S R A Traders, Khansama, Dinajpur</t>
  </si>
  <si>
    <t>sheikhtradersbd@gmail.com</t>
  </si>
  <si>
    <t>Improvement of Ram Nagar Madrasa to Shimultoli via Haquer Hat Road at Ch.00m to 3060m ID No. 127604053 Salvage Amount Tk.611170.56 [KHANSAMA],</t>
  </si>
  <si>
    <t>18.5.19</t>
  </si>
  <si>
    <t>M/S Sheikh Traders Panchagarh Bazar, Panchagarh</t>
  </si>
  <si>
    <t>A) Improvement of RHD at Anondo Bhuban to Asraf Members More2015 via H/O A. Jabbar. Master Road at Ch.00m to 2362m ID No. 127604086, (B) Improvement of Shimultola R&amp;H to Kachinia Road at Ch.500m to 1312m ID No. 127604019 [KHANSAMA],</t>
  </si>
  <si>
    <t>17.5.19</t>
  </si>
  <si>
    <t>Improvement of Mondoler Bazar to Kachinia via Bhabki GPS and Singher Dangha Road at Ch.00m to 3600m ID No. 127604052 [KHANSAMA],</t>
  </si>
  <si>
    <t>mrali161969@gmail.com</t>
  </si>
  <si>
    <t xml:space="preserve">Improvement of Lokmaner more to Baburbhita 4054 via Pachim Hashimpur Boro Moshjid Road at Ch.00m to 940m ID No. 127604094 [KHANSAMA] </t>
  </si>
  <si>
    <t>Md. Rostam Ali, Eidgha Bosti, Sadar, Dinajpur.</t>
  </si>
  <si>
    <t>anikatraders.dinaj@gmail.com</t>
  </si>
  <si>
    <t>A). Improvement of      Bekipul RHD - Baidashirhat Road (Ch. 00-1500m). ID No-    127304040.B). Improvement of      Dowapur More - Kashebpur Mouza Road (Ch. 00-1000m). ID No-    127304060.</t>
  </si>
  <si>
    <t>M/S Anika Traders, Ghontaghor Bazar, Chirirbandar, Dinajpur.</t>
  </si>
  <si>
    <t>akbardinaj73@gmail.com</t>
  </si>
  <si>
    <t>A). Improvement of      College Crossing - Nashratpur (Ranirbandar sub Health center) Road (Ch. 00-585m). ID No-    127304006.B). Improvement of      Gouripur RHD - Gomira via Tulshipur School Road (Ch. 00-2400m). ID No-    127304041.</t>
  </si>
  <si>
    <t>8.11.18</t>
  </si>
  <si>
    <t>M/S Akbar Ali, 7 No Upashohar, Dinajpur.</t>
  </si>
  <si>
    <t>A). Improvement of      Dangarhat - Dogorbari bazar Road (Ch. 1550-3180m). ID No-    127304048.B). Improvement of      Balai bazar - Chhato Hashimpur Baspukur Road (Ch. 00-1000m). ID No-    127304156.</t>
  </si>
  <si>
    <t>Improvement of      Binnakuri - Dogorbari bazar Road (Ch. 1500-3650m). ID No-    127304047.</t>
  </si>
  <si>
    <t>ahmc.jv.gbnd@gmail.com</t>
  </si>
  <si>
    <t>Improvement of      Mushasaha More - Punatty (Tajpur BDR camp) via house of Sabina Sultana Member Road (Ch. 00-2000m). ID No-    127304009.</t>
  </si>
  <si>
    <t>AH-MC.JV V-Aid Road, Gaibandha.</t>
  </si>
  <si>
    <t xml:space="preserve">(A) Improvement of Kachua Bridge to Alokdihi Sahapara via Kawardanga more Road at Ch. 00m to 1850m ID No. 127304171, (B) Improvement of Gochahar Barodangar more to Abdul more via Khenpara Masterpara Road at Ch. 00m to 1750m ID No. 127304172 [CHIRIRBANDAR], </t>
  </si>
  <si>
    <t>Md.Khademul Islam Jewel, V-Aid Road, Gaibandha Sadar. Gaibandha.</t>
  </si>
  <si>
    <t>M/S. M. C. ENTERPRISE, H#23, R#02, Thana Road, Gomostapara, Rangpur-5400.</t>
  </si>
  <si>
    <t>mcdas34@gmail.com</t>
  </si>
  <si>
    <t xml:space="preserve">(A) Improvement of Bisarti Primary School RHD to Makshed Ali Mandol para Road at Ch. 500m to 800m ID No. 127304131, (B) Improvement of Bolair bazar to Horitoki Beltoli -Kutubdanga UZR Road at Ch. 00m to 845m ID No. 127304107, (C) Improvement of Uttor Palashbari Chowdhury hat to khansama BorderDublia upto Gochahar Road at Ch. 400m to 1300m ID No. 127304132, (D) Improvement of Alokdhihi Gachahar Latif Member para to Chowdhury hat Road at Ch. 00m to 1580m ID No. 127304140 [CHIRIRBANDAR], </t>
  </si>
  <si>
    <t>A) Improvement of Baideshir Hat to West Saitra High School Road at Ch. 750m to 1830m ID No. 127304001, (B) Improvement of Kutubdanga UZ road to Gomira hat Road at Ch. 00m to 1900m ID No. 127304053 [CHIRIRBANDAR],</t>
  </si>
  <si>
    <t>Krishi Machinaries, Munsipara, Dinajpur.</t>
  </si>
  <si>
    <t>(A) Improvement of Tetulia UP Office to Nashratpur Road at Ch. 00m to 2000m ID No. 127304021, (B) Improvement of Chirirbandar Upazila H/Q to to Dinajpur to Parbatipur R&amp;H Hazir more via Abdulpur UPC Road at Ch. 860m to 1880m ID No. 127304034 [CHIRIRBANDAR],</t>
  </si>
  <si>
    <t>27.06.19</t>
  </si>
  <si>
    <t xml:space="preserve">A) Improvement of Talpukur house of Jogen dra Nath Roy Chowdhury to Panchbari ghat road road at Ch. 700m to 1860m ID No. 127304134, (B) Improvement of Ghontaghor to Kalitola bazar Road at Ch.2000m to 3025m ID No. 127304076, (C) Improvement of Amtali RHD to Naraynpur via Chalk musa Velamati River Road at Ch.00m to 500m ID No. 127304017, (D) Improvement of Binnakuri to Polashbari HSchool Chirirbandar to Ranirbandar UZR Road at Ch.00m to 2835m ID No. 127304010 E Improvement of Joypur to Samnagar Road at Ch.750m to 1600m ID No. 127304037 [CHIRIRBANDAR], </t>
  </si>
  <si>
    <t>SA &amp; RAT=JV Khansama, Dinajpur.</t>
  </si>
  <si>
    <t>A) Improvement of Gouripur RHD to Gomira via Tulshipur School Road at Ch.2400m to 3750m ID No. 127304041 (B) Improvement of Ghontaghor-Tetulia via Fakirpara Road at Ch.00m to 2000m ID No. 127304075 C Improvement of Joypur to Mothurapur Road at Ch.00m to 2380m ID No. 127304070 [CHIRIRBANDAR] B). Improvement of    Monmothpur UP (Kaibotta para more) - Bashir bania hat Road (Ch. 2300-3800m). ID No-  127774056.</t>
  </si>
  <si>
    <t>wareszaman.dinaj@gmail.com</t>
  </si>
  <si>
    <t>Improvement of    Ambari Hat - Arzidabepur via Kashipur Road (Ch. 00-290m &amp; 2840-4100m). ID No-  127774006.</t>
  </si>
  <si>
    <t>22.01..20</t>
  </si>
  <si>
    <t>M/S Islam Bricks, Uttar Balubari, Dinajpur.</t>
  </si>
  <si>
    <t>A). Improvement of     Sonapukur Chalkler Danga Madrasha more - Monsurer more Road (Ch. 00-525m). ID No-   127774112.B).  Improvement of     Parbatipur R&amp;H at Chandapara - Polashbari UP Office Road (Ch. 00-1500m). ID No-   127774116. C).  Improvement of     Durgapur Bazar (Community Clinic) - Hannan Mondoler  Pulerpar Road (Ch. 00-595m). ID No-   127774119.</t>
  </si>
  <si>
    <t>M/S J. S. Traders, Natun Bazar, Parbatipur, Dinajpur.</t>
  </si>
  <si>
    <t>iftakharul.parboti@gmail.com</t>
  </si>
  <si>
    <t>A). Improvement of Dinajpur Parbatipur Pucca Road - Suandarpir hat Road (Ch. 1240-2740m). ID No-    127774037. B). Improvement of Ulipur Bazar - Choto Jamuna river-Debipur road (Ch. 00-1400m). ID No-    127774111.</t>
  </si>
  <si>
    <t>M/S J.S. Traders, Natun Bazar, Parbatipur, Dinajpur.</t>
  </si>
  <si>
    <t>A). Improvement of  Kutubdanga GC - Fairdpur hat  (Up to Tapoti) via Dandopani Road (Ch. 2430-3930m). ID No-     127774038.B). Improvement of Haldibari (Sharpukur More) - Baro Chandipur Habra Road (Ch. 1000-2000m). ID No-127774024.</t>
  </si>
  <si>
    <t>A Improvement of Dobolgachi to Faridpur hat via Jurai Road at Ch. 00m to 2000m ID No. 127774033 B Improvement of Khayerpur Madhapara road at Mutir more to Shahpara Road at Ch. 00m to 1500m ID No. 127774080 [PARBATIPUR], Package No. RDRIIP-2/W-VRA-129.</t>
  </si>
  <si>
    <t>M/S Bulu Mondal, Parbatipur, Dinajpur.</t>
  </si>
  <si>
    <t>bulumandol.parbotipur@gmail.com</t>
  </si>
  <si>
    <t xml:space="preserve">Improvement of Dinajpur to Parbatipur Pacca road at Living Stone KG school More to Choto Horipur Road via H/O Shaber Engineer at Ch 750m to 1200m. Road ID no. 127774110 [PARBATIPUR], </t>
  </si>
  <si>
    <t>11.08.19</t>
  </si>
  <si>
    <t>A). Improvement of    Purba Bazitpur - Dhaper bazar Road (Ch. 2700-2970m &amp; 3166-3896m).  ID No-   127384024.B). Improvement of    Atpukurhat - Niran Kuri Road (Ch. 00-1438m). ID No- 127384041.</t>
  </si>
  <si>
    <t>Improvement of    Euary UP Office - UNR-4 via Khajapur village Road (Ch. 00-1522m).  ID No-   127384007.</t>
  </si>
  <si>
    <t>Improvement of    Vagalpur - Damadarpur Road(Ch. 00-1650m). ID No-  127694099.</t>
  </si>
  <si>
    <t>05.07.18</t>
  </si>
  <si>
    <t>A). Improvement of    Tikher - Choto Tatulia Via Pochakoromzi Road (Ch. 1200-2200m). ID No-  127694015.B).  Improvement of    Vagalpur bazer - Tinpul R&amp;H via Shalghoria Road (Ch. 00-1850m). ID No-  127694054.</t>
  </si>
  <si>
    <t>M/S Masuma Begum, Katnarpara, Bogra.</t>
  </si>
  <si>
    <t>A) Improvement of Golapganj bazar to Garibpara R&amp;H via krishnapur office para &amp; Kamalpur Road at Ch.00m to 2000m ID No. 127694039, (B) Improvement of Rambhadrapur to Kalirhat road at Chamunda more to Kushdaha UP Aftabganj Godrown Road at Ch.600m to 1400m ID No. 127694096, (C) Improvement of Hilerdanga bazer to Bhabanipur via Kachuabazer Road at Ch.00m to 2000m ID No. 127694057, (D) Improvement of RHD at Dighiratna to Bhaduria to Dugdugi road via Helencha Road at Ch.900m to 1900m ID No. 127694037 [NAWABGONJ]</t>
  </si>
  <si>
    <t>A). Improvement of     Katla GC - Ayra Bazar via Chapra Bazar Road (Ch. 00-3000m). ID No- 127104064. B).  Improvement of     Jotbani Mouza - Jotmadhob - Shalbagan Road (Ch. 00-1000m). ID No-   127104001.</t>
  </si>
  <si>
    <t>M/S M Islam Bricks, Balubari, Dinajpur.</t>
  </si>
  <si>
    <t xml:space="preserve">A) Improvement of Polypragpur UP Office to Debipur via Purbajagannathpur Road at Ch.430m to 1430m ID No. 127104033, (B) Improvement of Deshma hat to Bogra via Tisshwar &amp; Raninagar BOP Road at Ch.00m to 500m ID No. 127104008, (C) Improvement of Kachua Mirzapur at UZR 2002 to Tegra Tokipur GPS Road at Ch.00m to 500m ID No. 127104007 [BIRAMPUR], </t>
  </si>
  <si>
    <t>21-01-19</t>
  </si>
  <si>
    <t>20-01-20</t>
  </si>
  <si>
    <t>M/S MKIJ-MSC (JV), Ghoraghat, Dinajpur.</t>
  </si>
  <si>
    <t>mkij.msc.jv@gmail.com</t>
  </si>
  <si>
    <t>A Improvement of Upazila Road at Saduria to Dhawanashipur via Koktara Road at Ch.1500m to 2500m ID No. 127474009 B Improvement of Nayapara Upazila Road to Mokamdaha Road at Ch. 500m to 1000m ID No. 127474010C Improvement of Chandipur near Moharapara to Boaldar Road at Ch.1800m to 2300m ID No. 127474019 D Improvement of Hariharpur to Ishabpur Road at Ch. 00m to 500m ID No. 127474029 Salvage Amount E Improvement of Boro Changram to Laxmipur Upazila Road at Ch. 1000m to 2000m ID No. 127474018 F Improvement of Horakistopur More to Mongla Adibashipara via Madhabpur Road at Ch. 00m to 500m ID No. 127474014 G Improvement of Khatta to Dhelupara Road at Ch. 00m to 1025m ID No. 127474027 Salvage Amount Tk. 1940194.00 [HAKIMPUR],</t>
  </si>
  <si>
    <t>30.5.21</t>
  </si>
  <si>
    <t xml:space="preserve"> M/S Sarkar Construction, Ranigonj, Ghoraghat,Dinajpur</t>
  </si>
  <si>
    <t>mdrahenulsarker@gmail.com</t>
  </si>
  <si>
    <t>A). Improvement of Chandpara Hat - Mission More Road (Ch. 00-500m). ID No-127434074.B). Improvement of Bologari Bazar-Paribathipur Hindupara Road (Ch. 00-500m). ID No-    127434062.C). Improvement of Sargarpur - Jalalpur  Road (Ch. 37-1037m). ID No- 127434006.D). Improvement of  Chopagari - Hatpara Road (Ch. 00-1000m). ID No-127434025. E). Improvement of UZR-2005 at Bill para - Dhawa Maijan Road (Ch. 1272-2272m). ID No-127434021.</t>
  </si>
  <si>
    <t>ALH &amp; NR (JV), Bridge Road, Gaibandha</t>
  </si>
  <si>
    <t>alhnrtraders@gmail.com</t>
  </si>
  <si>
    <t>A) Improvement of Birahimpur RHD to Hatpara RHD Road at Ch.00m to 500m ID No. 127434075, (B) Improvement of Osmanpur College at 2009 to Shidhalgram RHD Road at Ch.00m to 500m ID No. 127434017, (C) Improvement of Nayapara RHD to Khutkur Village Road Via Tosai Road at Ch.00m to 500m ID No. 127434093 salvage amount TK. 312280.00, (D) Improvement of Binnagari pacca road to Krishnorampur Madrasha Road at Ch.00m to 560m ID No. 127434098, (E) Improvement of Begunbari Jamtola to UZR-08 at Kalupara Mision more Road at Ch.500m to 1500m ID No. 127434097, (F) Improvement of Ragunathpur to Baratipur Road at Ch.00m to 500m ID No. 127434004, (G) Improvement of RHD Road at Shingra to Amra Adrasha Gram Road at Ch.1000m to 2000m ID No. 127434034 [GHORAGHAT],</t>
  </si>
  <si>
    <t>M/S NR Traders, Gobindaganj,Gaibandha</t>
  </si>
  <si>
    <t>M/S Tushar Traders, Kasba, Sadar, Dinajpur.</t>
  </si>
  <si>
    <t>tushartraders.dinaj@gmail.com</t>
  </si>
  <si>
    <t xml:space="preserve">A) Improvement of SatorAlshiar more 28Miles R&amp;H Road at Ch. 00m to 680m ID No. 127125013, (B) Improvement of Vulli hat UZR-01 to Amrakanon high School Road at Ch. 00m to 1015m ID No. 127125121 [BIRGONJ], </t>
  </si>
  <si>
    <t>20.1.19</t>
  </si>
  <si>
    <t>20.6.20</t>
  </si>
  <si>
    <t>MKE-MHR.JV, Setabgonj, Dinajpur.</t>
  </si>
  <si>
    <t xml:space="preserve">  mke.mhr.jc@gmail.com</t>
  </si>
  <si>
    <t>A). Improvement of  Moharajpur at Priteer Bazar - Moharajpur (Mukundapur) Road (Ch. 00-1800m). ID No-127215010.B). Improvement of Monipur R&amp;H Road(East of BRAC Office) - Jelepara Road (Ch. 00-230m). ID No-127215141.C). Improvement of  Tetara Clinic - Poromeswarpur BOP Road (Ch. 00-750m). ID No-127215006. D). Improvement of Mulduar near H/O Harun - Chato Balihara Near Madrasha Road (Ch. 00-814m). ID No-127215011.E). Improvement of Bhandar khado high school to Nafanagar Eidgah Pucca road  via Jalihor NGPS &amp; Nafanagar Abashan Road (Ch. 00-1000m). ID No-127215026. F). Improvement of  Jalgoan Shobuj Khamar - Jalgaon Near Chatal of Khoyrat Ali Road (Ch. 00-1550m). ID No-127215016. G). Improvement of Maherpur - Janglipur road near Shop of Ranga to H/O  Manjurul Islam Village Chatol Road (Ch. 00-700m). ID No-127215047.</t>
  </si>
  <si>
    <t>M/S Asha Sweet, Birgonj, Dinajpur.</t>
  </si>
  <si>
    <t>ashasweets75@gmail.com</t>
  </si>
  <si>
    <t>Improvement of     Aggra Madrasa (Goru Ghat) More - Romjan House Road (Ch. 00-460m).  ID No-127175173.</t>
  </si>
  <si>
    <t>18.4.20</t>
  </si>
  <si>
    <t>KE-MRT.JV, Setabganj, Dinajpur.</t>
  </si>
  <si>
    <t>ke.mrt.jv@gmail.com</t>
  </si>
  <si>
    <t xml:space="preserve">A) Improvement of Mongolpur Dipshikha mojibor shop murad chowdhury mill Road at Ch. 00m to 215m ID No. 127175021, (B) Improvement of Mainul Hasan College RHD to Shahapara Azizer House via Mozibor MP Road at Ch. 930m to 1330m ID No. 127175041, (C) Improvement of Dhalpir RHD to Josoral rail crossing Road at Ch. 275m to 1280m ID No. 127175021, (D) Improvement of Bistoir to Bizora School rd via Ivirampur Road at Ch. 00m to 2000m ID No. 127175005, (E) Improvement of Dinajpur Bochaganj RHD to Toibpur Road at Ch. 00m to 450m ID No. 127175094 [BIROL], </t>
  </si>
  <si>
    <t xml:space="preserve"> M/s. M Rahman Traders,  Teghora,Birol,Dinajpur.</t>
  </si>
  <si>
    <t>M/S Khan Enterprise, Setabgonj Dinajpur,</t>
  </si>
  <si>
    <t>M Rahman Traders &amp; MKM JV Birol, Dinajpur</t>
  </si>
  <si>
    <t>mrahman.tradersmkmjv@gmail.com</t>
  </si>
  <si>
    <t xml:space="preserve">A) Improvement of Vatpara UZR to Darbarpur Road at Ch.00m to 1850m ID No. 127175002 (B) Improvement of Gonir bazar to Ghugudanga bazar Via Bosontopur Ghat Road at Ch.00m to 1500m ID No. 127175261 [BIROL], </t>
  </si>
  <si>
    <t>10.6.19</t>
  </si>
  <si>
    <t>mijanur.din@gmail.com</t>
  </si>
  <si>
    <t>Manoj Kumar Mallick, Katabari, Fulbari, Dinajpur.</t>
  </si>
  <si>
    <t>A.) Improvement of      Mr. Secretary house - Nemtara Jam-E-Mosque (Ch. 00-460m). ID No-    127645330.B). Improvement of      Bankali bazar-Mohabaruni Goya Thirtha Das house Road (Ch. 00-1350m). ID No-    127645197.</t>
  </si>
  <si>
    <t>M/S Anowar Traders, Kaharol, Dinajpur.</t>
  </si>
  <si>
    <t>A) Improvement of Shibrampur more to Kismat Bhuipara via Khamar Kanto Bug more Road at Ch. 00m to 1100m ID No. 127645241, (B) Improvement of RHD Polli Biddut to Ranigonj Hat Road at Ch. 300m to 715m ID No. 127645082 [SADAR],</t>
  </si>
  <si>
    <t>14.3.19</t>
  </si>
  <si>
    <t>A Improvement of R&amp;H road to Rajarampur village Road at Ch.00m to 1500m. Road ID.127645080. B Improvement of Jalalpur grave yard to Zoinal Shahs house Road at Ch.00m to 264m. Road ID. 127645123. C Improvement of Chuniapara to Shahebgonj hat Road at Ch.500m to 1350m. Road ID. 127645029 [SADAR],</t>
  </si>
  <si>
    <t>M/S Newase Trading &amp; MKM (JV), Muraripur, Ghughudanga, Dinajpur.</t>
  </si>
  <si>
    <t>nuraalammkmjv@gmail.com</t>
  </si>
  <si>
    <t>A Improvement of Sankarpur to Sankarpur Vill. Road at ch.00m to 430m. Road ID. 127645049. B Improvement of Gouripur Emb. to Gouripur Village road at 500m to 1146m. Road ID. 127645005. C Improvement of Muraripur Emb to Muraripur Village Road at Ch.500m to 750m with link 260m. Road ID. 127645004. D Improvement of Goalhat R&amp;H to Bera Mollai Abdul Mannan House Road at CH.00m to 860m. Road ID. 127645335 [SADAR],</t>
  </si>
  <si>
    <t>25.4.21</t>
  </si>
  <si>
    <t xml:space="preserve"> M/S. Newase Trading,Muraripur, Ghughudanga, Sadar, Dinajpur.</t>
  </si>
  <si>
    <t>mdnuraalam.dinaj@gmail.com</t>
  </si>
  <si>
    <t>A. Improvement of Madhabpur GC to Madhabpur Village Road at Ch. 00 to 1000m. Road ID 127645079. B. Improvement of road from Sonaherpara Azizuls house to Latifs Masters house road at ch. 00 to 600m. Road ID 127645122. C. Improvement of road from Nayenpur Mosque to Azizers house road at ch. 00 to 422m. Road ID 127645099. Dinajpur Sadar. [SADAR],</t>
  </si>
  <si>
    <t>M/S. R. A. Traders, Kachiniahat, Khansama, Dinajpur.</t>
  </si>
  <si>
    <t>A.) Improvement of      Gobindhopur - Basuli Road (Ch. 00-1200m). ID No-    127605002.B). Improvement of     Khansama Panua Para GCCR (Near Madrasa) - Gobindapur R&amp;H (near Oleman`s Chatal) via Khansama Grave yard Road (Ch. 00-785m). ID No-   127605082.</t>
  </si>
  <si>
    <t>M/S Gawsia Mill Store, Munshipara, Dinajpur.</t>
  </si>
  <si>
    <t>gawsiamill@gmail.com</t>
  </si>
  <si>
    <t>A.) Improvement of     Sarhardha High School More - Khansama Border (Sabuder hat) Road (Ch. 00-1960m). ID No-   127605007.B). Improvement of     Upazila South Gate - Holdipara Oleman`s Rice Mill (RHD) via Haldipara More &amp; Karitas Office Road (Ch. 00-790m). ID No-   127605083.</t>
  </si>
  <si>
    <t>13.8.18</t>
  </si>
  <si>
    <t>12.2.20</t>
  </si>
  <si>
    <t>A.) Improvement of     Subarnakhuli GPS - Ramkola GCCR at H/Mill of Wahed Ali via H/O Bablu Member Road (Ch. 00-2275m). ID No-   127605011.B). Improvement of Zia Setu Approch Road South  side at Khansama Monaganj UZR - Zahangirpur Halipad  Grave yeard Road (Ch. 00-416m). ID No-127605126.</t>
  </si>
  <si>
    <t>M/S Shurovi Enterprise, Kachinia, Khansama, Dinajpur.</t>
  </si>
  <si>
    <t>ssripon@gmail.com</t>
  </si>
  <si>
    <t>A.) Improvement of     Khansama Ending Border - Sabek Guliara Road (Ch. 00-1900m). ID No-   127605024.B). Improvement of     Khansama - Joyganj UZR at H/O Tazi Uddin of Basuli Shahapara - H/O Kamal Member ( Attached BC road) Road (Ch. 00-776m). ID No-   127605121.</t>
  </si>
  <si>
    <t>Improvement of       Sabek Guliara - Chakinia Road (Ch. 00-3876m). ID No- 127605023.</t>
  </si>
  <si>
    <t xml:space="preserve">A) Improvement of R&amp;H at H/O Golam Rabbni Kalitola to Naban Para Road at Ch. 00m to 2060m ID No. 127605012, (B) Improvement of Mirjar Math to Palowan para via Chowdhuri Para Road at Ch. 00m to 1200m ID No. 127605092 [KHANSAMA], </t>
  </si>
  <si>
    <t>M. Ehtesamul Haque, Jail Road, Dinajpur.</t>
  </si>
  <si>
    <t>Improvement of      Mothergonj Hat - Burirhat via Baideshir hat Road (Ch. 00-2000m). ID No-    127305086.</t>
  </si>
  <si>
    <t>Tanha Steel &amp; Himu Plastic House, Raniganj. Sadar, Dinajpur.</t>
  </si>
  <si>
    <t>Improvement of     Bashudebpur - Sontoshpara via Post Office Para Road (Ch. 00-2000m). ID No-   127305002.</t>
  </si>
  <si>
    <t>3.9.18</t>
  </si>
  <si>
    <t>M/S Rubel Construction, Ghasipara, Dinajpur</t>
  </si>
  <si>
    <t>msrubelconstruction786@gmail.com</t>
  </si>
  <si>
    <t>A.) Improvement of     Atar bazar - Attrai River Dam via Rajen shah bazar (Khunia dhighi-Bholanathpur) Road (Ch. 00-1250m). ID No-   127305039.B).Improvement of     Pachbari hat RHD - Kachari bazar Road (Ch. 500-1365m). ID No-   127305078.</t>
  </si>
  <si>
    <t>2.3.20</t>
  </si>
  <si>
    <t>Aroshi Construction Nageswari, Kurigram.</t>
  </si>
  <si>
    <t xml:space="preserve">A Improvement of Ishabpur Dip tube well Kannel bazar via house of Phulbar member road at Ch. 00m to 1900m ID No. 127305062 B Improvement of Sukdabpur to Jaganatpur Road at Ch.00m to 1000m ID No. 127305026 [CHIRIRBANDAR], </t>
  </si>
  <si>
    <t>M/S. R.A Traders, Khansama, Dinajpur.</t>
  </si>
  <si>
    <t>A) Improvement of Purba Sintara to Paschin Saitra Road at Ch. 1000m to 2700m ID No. 127305018, (B) Improvement of Tatulia to Nashratpur Road at Ch. 00m to 2000m ID No. 127305021 [CHIRIRBANDAR],</t>
  </si>
  <si>
    <t>27.6.19</t>
  </si>
  <si>
    <t>Tanha Steel &amp; Himu Plastic House, Raniganj, Sadar, Dinajpur.</t>
  </si>
  <si>
    <t xml:space="preserve">A) Improvement of Mohish mari Shamul more to Mohishmari border Road at Ch. 00m to 985m ID No. 127305045, (B) Improvement of Dolla baniakari House of Johir Uddin to Dhakoil School para Road at Ch. 00m to 1450m ID No. 127305085 [CHIRIRBANDAR], </t>
  </si>
  <si>
    <t>M/S. Raton Enterprise, Nawabgonj, Dinajpur.</t>
  </si>
  <si>
    <t>Improvement of    Chakdalu - Purbajoydebpur via Shahpara Road (Ch. 00-1100m). ID No- 127695067.</t>
  </si>
  <si>
    <t>24.5.19</t>
  </si>
  <si>
    <t>M/S. Mahmud Alam Liton, Fulbari, Dinajpur.</t>
  </si>
  <si>
    <t>(A) Improvement of Malarpara to Hatisal Road at Ch.00m to 1000m ID No. 127695029, (B) Improvement of Binnagari to Jatbhabanipur Road at Ch.00m to 2000m ID No. 127695006, (C) Improvement of Tepukuria R&amp;H to Ghonapara Via Baluchara Road at Ch.00m to 1000m ID No. 127695057 [NAWABGONJ],</t>
  </si>
  <si>
    <t>27.3.19</t>
  </si>
  <si>
    <t>M/S Sumi Enterprise    Paharpur, Sadar, Dinajpur.</t>
  </si>
  <si>
    <t>sumienterprise8@gmail.com</t>
  </si>
  <si>
    <t xml:space="preserve">A. Improvement of Bistair Pur Govt. Primary School Connecting Road at ch.00m to 650m. School Code103090508. B. Improvement Manpur Govt. Primary School Connecting Road at ch.00m to 800m. School Code 103090505. </t>
  </si>
  <si>
    <t>01.6.20</t>
  </si>
  <si>
    <t>01.6.21</t>
  </si>
  <si>
    <t>M/S Salam Traders, Sadar, Dinajpur</t>
  </si>
  <si>
    <t>kmabdussalam1960@gmail.com</t>
  </si>
  <si>
    <t xml:space="preserve">A. Improvement of Sadipur Govt. Prymary School Connecting Road at Ch 00 to 350m. School Code. 103050307. B. Improvement of Bhobai Nagar Govt. Prymary School Connecting Road at Ch 00 to 80m. School Code. 103050502. C. Improvement of Kismot Shalki Govt. Prymary School Connecting Road at Ch 00 to 300m. School Code. 703059005. D. Improvement of Monipur Govt. Prymary School Connecting Road at Ch 00 to 230m. School Code. 103050809. E. Improvement of B-Shalki Govt. Prymary School Connecting Road at Ch 00 to 350m. School Code. 103050804. F. Improvement of Shohid Mufujuddin Srety Govt. Prymary School Connecting Road at Ch 00 to 350m. School Code. 703059001. [Sadar], </t>
  </si>
  <si>
    <t>M/S Seraj Traders, Nimnagar Balubari, Dinajpur.</t>
  </si>
  <si>
    <t>kamruzzamandnj1975@gmail.com</t>
  </si>
  <si>
    <t xml:space="preserve">A) Improvement of Pakerhat Govt. Primary School Connecting Road at Ch. 00m to 950m School Coad-103020301, (B) Improvement of Chakrampur Govt. Primary School Connecting Road at Ch. 00m to 660m School Coad-103020406 [KHANSAMA], </t>
  </si>
  <si>
    <t>1,15,58,767.74</t>
  </si>
  <si>
    <t>E.Aman Construction, Sadar, Dinajpur.</t>
  </si>
  <si>
    <t>engr.amanbd@yahoo.com</t>
  </si>
  <si>
    <t xml:space="preserve">A) Improvement of Angarparato  Ashram GPS Connecting Road at Ch. 00m to 525m ID No. 103020315 [KHANSAMA], </t>
  </si>
  <si>
    <t>23.7.19</t>
  </si>
  <si>
    <t>M/S M.A.A Enterprise    Kasba, Sadar, Dinajpur.</t>
  </si>
  <si>
    <t>mithilaaktar1985@gmail.com</t>
  </si>
  <si>
    <t xml:space="preserve">A Improvement of Horinatpur Haris Govt. Primary School Connecting Road at Ch. 00m to 1000m School Coad to 103060607 B Improvement of Mirzapur Haris Govt. Primary School Connecting Road at Ch. 00m to 1000m School Coad-103060602 [NAWABGONJ], </t>
  </si>
  <si>
    <t>M. Ehteshamul Haque    Jail Road, Dinajpur.</t>
  </si>
  <si>
    <t xml:space="preserve">Construction of 60.06m Long RCC Girder Bridge on Planer Bazar RHD to hajir hat via Bottolir bazar Road at ch 2000m. Road ID No. 127604011. Upazila - Khansama Dinajpur. </t>
  </si>
  <si>
    <t>27.06.21</t>
  </si>
  <si>
    <t>M/S Akida Construction, Nilphamari</t>
  </si>
  <si>
    <t>akidaconstruction@gmail.com</t>
  </si>
  <si>
    <t xml:space="preserve">Maintenance and Widening work of Pakerhat GC to Pakerhat RHD Road By Pass at ch 00 to 890m. Road ID 127602009. [KHANSAMA], </t>
  </si>
  <si>
    <t>29.5.19</t>
  </si>
  <si>
    <t>M/S Noor Traders, Nawabganj, Dinajpur.</t>
  </si>
  <si>
    <t>mdshahidul.dinaj@gmail.com</t>
  </si>
  <si>
    <t>Construction of Moktijuddho memorial at Pannagar Grameen Rajbari 9 no union near Dhaka - Panchaghar highway under Birganj Upazila Upazila Dist. Dinajpur.</t>
  </si>
  <si>
    <t>7.4.19</t>
  </si>
  <si>
    <t>13.10.19</t>
  </si>
  <si>
    <t>M/S Robi Traders, Boda, Panchagarh.</t>
  </si>
  <si>
    <t>robitraderspan@gmail.com</t>
  </si>
  <si>
    <t>Construction of Moktijuddho memorial at Village DAMALKHEPRO 6 no Nijpara union under Birganj Upazila Upazila Dist. Dinajpur.</t>
  </si>
  <si>
    <t xml:space="preserve">Construction of Moharaja high school Sriti Museum Under Sadar Upazila Dist. Dinajpur. </t>
  </si>
  <si>
    <t>10.4.19</t>
  </si>
  <si>
    <t>Md. Mostafa Kamal, Balubari, Sadar, Dinajpur.</t>
  </si>
  <si>
    <t>milon.dinajpur76@gmail.com</t>
  </si>
  <si>
    <t xml:space="preserve">Construction of Moktijuddho memorial at Dashmile More under Kaharol Upazila Dist. Dinajpur. </t>
  </si>
  <si>
    <t>Sikder-NJS(JV), Motijheel C/A,
Dhaka</t>
  </si>
  <si>
    <t>senjsjv@gmail.com</t>
  </si>
  <si>
    <t>Const. of 75m long RCC Girder Bridge over Small Jamuna river on Fulbari H/Q to Sujapur (Fulbari GC) road at ch. 500m near Sujapur Ghat under Fulbari Upazila, Dist. Dinajpur [Road ID: 127385068]
 CIB-Din-W-21</t>
  </si>
  <si>
    <t xml:space="preserve">32717276.00
</t>
  </si>
  <si>
    <t>03.8.2017</t>
  </si>
  <si>
    <t>09.02.19</t>
  </si>
  <si>
    <t>M/S. Sikder Enterprise, R.S Bhaban, 120/A, Motijheel C/A, Motijheel, Dhaka-1000.
Dhaka</t>
  </si>
  <si>
    <t>sikderenterprise13@gmail.com</t>
  </si>
  <si>
    <t xml:space="preserve"> M/S noorjahan store,  Nimtola, Dinajpur.
Dhaka</t>
  </si>
  <si>
    <t>noorjahan7894@gmail.com</t>
  </si>
  <si>
    <t>M/S Surma Enterprise,   Joypara, Duhar, Dhaka.</t>
  </si>
  <si>
    <t xml:space="preserve">Const. of 175m long PSC Girder Bridge over Atrai river  on Kharkati Bazar-Vhait UP office road at Ch. 1950m under Chirirbandar Upazila, Dist. Dinajpur [Road ID: 127303011] CIB-Din-W-19 </t>
  </si>
  <si>
    <t xml:space="preserve">10.04.2019  </t>
  </si>
  <si>
    <t>Surma- RBL JV, West Panthapath, Dhaka.</t>
  </si>
  <si>
    <t>surmarbl@yahoo.com</t>
  </si>
  <si>
    <t xml:space="preserve">Construction of 450 m long PSC Girder Bridge over Atrai river on Suzalpur UP office Birgonj upazila HQ to Pakerhat GC Khanshama Upazila via Burirbazar road jointia ghat at Ch 7350 under Birganj Upazila District: Dinajpur, Road ID No. 127122007, Package No. CIB-Din-W-110, </t>
  </si>
  <si>
    <t xml:space="preserve"> M/S Surma Enterprise, Lotakhola , Joypora, Duhar, Dhaka</t>
  </si>
  <si>
    <t>Toma Construction &amp; Co. Limited Toma Tower, 77/1, Kakrail, Ramna, Dhaka-1000.</t>
  </si>
  <si>
    <t xml:space="preserve">Construction of 250m long PSC Girder Bridge over Punorvoba river on Buzruk Basatopur Ghat at Buzruk Basantipur-Ghughudanga connecting road of SadarUpazila Part at ch. 18700m under upazila Birol District: Dinajpur, Road ID No. 127172010, Package No. CIB-Din-W-75 </t>
  </si>
  <si>
    <t>14.1.19</t>
  </si>
  <si>
    <t>M/S Jerin Enterprise, Sherpur, Bogura.</t>
  </si>
  <si>
    <t>Construction of two 2 Storied Rural Market Building With 04 Storied Foundation in Aftabganj Hat Under Nawabganj Upazila Dist. - Dinajpur.</t>
  </si>
  <si>
    <t>M/S R.S Enterprise, Alamdanga, Chuadanga.</t>
  </si>
  <si>
    <t>Construction of two 2 Storied Rural Market Building With 04 Storied Foundation in Chowrangi Hat Under Birol Upazila Dist. - Dinajpur.</t>
  </si>
  <si>
    <t>30.4.21</t>
  </si>
  <si>
    <t xml:space="preserve">Construction of Two 2 Storied Rural Market Building With 04 storied Foundation in Katra Hat Under Birampur Upazila Dist. Dinajpur. </t>
  </si>
  <si>
    <t>06.01.20</t>
  </si>
  <si>
    <t xml:space="preserve">Construction of Two 2 Storied Rural Market Building With 04 storied Foundation in Bottoli Hat Under Kaharol Upazila Dist. Dinajpur. </t>
  </si>
  <si>
    <t>MHR-MAH JV, Setabganj, Dinajpur</t>
  </si>
  <si>
    <t>mhr.mah.jv@gmail.com</t>
  </si>
  <si>
    <t>Construction of Two 2 Storied Rural Market Building With 04 storied Foundation in Panchbari Hat Under Sadar Upazila Dist. Dinajpur.</t>
  </si>
  <si>
    <t>03.04.20</t>
  </si>
  <si>
    <t>MD. ANWAR HOSSAIN Baluadanga P.O.-Dinajpur-5200 Dist.-Dinajpur </t>
  </si>
  <si>
    <t>anika6800@gmail.com</t>
  </si>
  <si>
    <t>M/S Khan Enterprise, Setabganj, Dinajpur</t>
  </si>
  <si>
    <t>Construction of Two 2 Storied Rural Market Building With 04 storied Foundation in Gopen Sahar Hat Under Bochaganj Upazila Dist. Dinajpur.</t>
  </si>
  <si>
    <t>M/S Rafiq Construction, NayaPolton, Dhaka.</t>
  </si>
  <si>
    <t>Construction of Two 2 Storied Rural Market Building With 04 storied Foundation in Madarganj Hat Under Chirirbandar Upazila Dist. Dinajpur.</t>
  </si>
  <si>
    <t>03.6.20</t>
  </si>
  <si>
    <t>Construction of Two 2 Storied Rural Market Building With 04 storied Foundation in Rudrani Hat Under Fulbari Upazila Dist. Dinajpur</t>
  </si>
  <si>
    <t>10.07.21</t>
  </si>
  <si>
    <t>Md. Murad Ahamed, Kasba, Dinajpur.</t>
  </si>
  <si>
    <t xml:space="preserve">Rehabilitation of 25.00m long PSC Girder Bridge on Amarpur UP office to Karengatoli via Razapur Mission Road at Ch.00m ID No. 127303004 [CHIRIRBANDAR], </t>
  </si>
  <si>
    <t>Unique Const.(pvt.ltd) M/S Khan Enter &amp; R.S Enterprise JVC</t>
  </si>
  <si>
    <t>ucl.ke.rsejvc@gmail.com</t>
  </si>
  <si>
    <t xml:space="preserve">Construction of 54.00m RCC Girder Bridge on Tulai River on Shahorgram UP Office Narabari GC to Purbo Mahespur Bazar via Madhabbati Primary School at Ch. 7200m under Birol Upazila Dist. Dinajpur. Road ID 127173011, [BIROL], </t>
  </si>
  <si>
    <t>25.6.20</t>
  </si>
  <si>
    <t>03.7.21</t>
  </si>
  <si>
    <t>M/S Khan Enterprise Setabgonj Dinajpur,</t>
  </si>
  <si>
    <t>Unique Construction (ptv) ltd, Arappur (Bus Stand) Jhenaidah</t>
  </si>
  <si>
    <t>ucljoadali@gmail.com</t>
  </si>
  <si>
    <t>M/S. Akram Traders, Birol, Dinajpur.</t>
  </si>
  <si>
    <t>akramtraders8@gmail.com</t>
  </si>
  <si>
    <t>Rehabilitation of 3X4.50mX4.00m RCC Box Culvert on Tangua RHD to Pakerhat GC Road at Ch 3496m. Under Khanshama Upazila Dinajpur District. Road ID No. 127602012,</t>
  </si>
  <si>
    <t>16.02.19</t>
  </si>
  <si>
    <t>M/S Azaz Construction      Pulhat, Sadar, Dinajpur.</t>
  </si>
  <si>
    <t>ezazconst@gmail.com</t>
  </si>
  <si>
    <t>Constructionof 1X4.00X4.00m RCC Box Culvert on Gobindapour RHD at Cinema Hall to Ramkhola GC Road at Ch 3490m under Upazila Khansama District Dinajpur. Road ID No. 127602002.</t>
  </si>
  <si>
    <t>M/S. Rafiq Construction Co(pvt) Ltd, Dhaka.</t>
  </si>
  <si>
    <t>Rehabilitation of 50.00m RCC Girder Bridge on basher Hat RHD Kornai to Noshipur Hat Road at Ch 1200m under Upazila sadar District. Dinjpur. Road ID 127644097</t>
  </si>
  <si>
    <t>20.8.19</t>
  </si>
  <si>
    <t>M/S Basundhara Private Ltd.,  Kurigram Sadar, Kurigram</t>
  </si>
  <si>
    <t>Construction of 35.00m Long PSC Girder Bridge on Khansama to Pakerthat Road at Ch 8729m under Upazila Khansama District Dinajpur. Road ID No. 127602001</t>
  </si>
  <si>
    <t>31.01.2022</t>
  </si>
  <si>
    <t xml:space="preserve"> SA &amp; RAT(JV), Sadar, Nilphamari</t>
  </si>
  <si>
    <t>rat.sa.jv@gmail.com</t>
  </si>
  <si>
    <t>Construction of 24.00m Long RCC Girder Bridge on Khoshalpur RHD - Ramdubihat GC via Khoshalpur Road at Ch 2350m under Upazila Sadar District Dinajpur. Road ID No. 127643021</t>
  </si>
  <si>
    <t>M/S. RA Traders, Khansama, Dinajpur.</t>
  </si>
  <si>
    <t>S.M. Shafikul Alam, Sadar,Nilphamari</t>
  </si>
  <si>
    <t>MEH-SMH JV, Jail road, Dinajpur.</t>
  </si>
  <si>
    <t>mehsmhjv@gmail.com</t>
  </si>
  <si>
    <t xml:space="preserve">Improvement of Narabari GC Mongolpur GC via Okra Madrasha and Fulbari Hat Road, (Ch. 00 m to Ch. 11706m), Upazila: Birol, District: Dinajpur Road ID No.  127172005 </t>
  </si>
  <si>
    <t>03.01.18</t>
  </si>
  <si>
    <t xml:space="preserve"> M. Ehteshamul Haque, Jail Road, Dinajpur.</t>
  </si>
  <si>
    <t>M/S Syed Mahabub Hossain Mission Road Dinajpur.</t>
  </si>
  <si>
    <t>mahabub1853@gmail.com</t>
  </si>
  <si>
    <t>Ethen Enterprise (Pvt.) Ltd.- Mir Habibul Alam (JV)  
Address: Chakdev, Main Road, Naogaon</t>
  </si>
  <si>
    <t>ethen.parents.jv2020@gmail.com</t>
  </si>
  <si>
    <t xml:space="preserve">Improvement of Bogdoirhat UP office to Baispurhat via Uthrain road Link to Karitojir Mondir upto kaharol Upazila ID-127563001 &amp; Link to ID- 127562010 Ch 000 to 8420km Merging culvert approaches at Ch 1900 to 2302km. Ch4900 to 5302km Ch 5500 to 6000km Ch6000 to 6402km &amp; Ch7000 to 7302km.Savaged Cost BDT. 692845.00 </t>
  </si>
  <si>
    <t>ETHEN ENTERPRISE (PVT.) LIMITED, Chakdev, Main road, Naogaon Sadar, Naogaon
Address: Chakdev, Main Road, Naogaon</t>
  </si>
  <si>
    <t>M/S Parents Enterprise, Komaigari (In front of LGED Office), Naogaon.
Address: Chakdev, Main Road, Naogaon</t>
  </si>
  <si>
    <t>msparentsenter@gmail.com</t>
  </si>
  <si>
    <t>M/S Masuma Begum, Katnarpara, Bogura.</t>
  </si>
  <si>
    <t>Improvement of RHD at Damodarpur Bhaduria GC to Balahar bazar via Palsha UP Office Road Ch.00m to 11859 m Excluded Part Ch.7314m to Ch.7881m Salvaged amount Tk.144077.00 Under Ghoraghat Upazila Dist. Dinajpur, Road ID No. 127433001,</t>
  </si>
  <si>
    <t>08.4.18</t>
  </si>
  <si>
    <t>14.4.19</t>
  </si>
  <si>
    <t>M, Ehteshamul Haque, Jail Road, Dinajpur.</t>
  </si>
  <si>
    <t>Improvement of Fatagonjpur UP office to Dangarhat via Hasimpur Road Ch.0+000m to 8+003 m Excluded Part Ch.1+139m to Ch.1+766m Under Chirirbandar Upazila Dist. Dinajpur, Road ID No. 127303009,</t>
  </si>
  <si>
    <t>12.03.18</t>
  </si>
  <si>
    <t>Rehabilitation of Kobiraj GC NHW to Khanshama GC via Golapganj GC Road at Ch. 0.000 to 14.100 km. Road ID 127122003. Upazila. Birganj.</t>
  </si>
  <si>
    <t>SA &amp; RAT (JV)          Sadar, Nilphamari.</t>
  </si>
  <si>
    <t>Rehabilitation of Dakkhin Shibpur R&amp;H to Ramdubi GC via Madhoppurhat Jhanjhirahat Birgaon Road at Ch. 0.000 to 16.720 km. Road ID 127772018. Upazila. Dinajpur-S.</t>
  </si>
  <si>
    <t>19.09.19</t>
  </si>
  <si>
    <t>M/S Kazal Enterprise-Md. Imdadul Haque JV, Jamalganj, Akkelpur, Joypurhat.</t>
  </si>
  <si>
    <t>keimdadulhaquejv@gmail.com</t>
  </si>
  <si>
    <t>Rehabilitation of R&amp;H at Putkia more to Dashma hat to Chinta more road via Dadul High School at Ch. 16000m to 23875m. Road ID 127382010. FULBARI.</t>
  </si>
  <si>
    <t>11.03.20</t>
  </si>
  <si>
    <t>M/S Kazol Enterprise, Proprietor: Shahariar Ahmmed, Ismailpur, Jamalgonj, Upazila: Akkelpur District: Joypurhat</t>
  </si>
  <si>
    <t>Md. Imdaul Haque, Matidali Bazar, Rangpur Road, Bogra</t>
  </si>
  <si>
    <t>md.imdadulhaque1@gmail.com</t>
  </si>
  <si>
    <t>M.Co-MEH JV, Jail Road, Dinajpur.</t>
  </si>
  <si>
    <t>mcomehjv@gmail.com</t>
  </si>
  <si>
    <t xml:space="preserve">Construction of 120m Long PC Girder Bridge On Tatakpur RHD-Madila GC (Janipur) via Munnapara River ghat &amp; Jotjoyram over Choto Jamuna river at Ch.1540m  under Birampur, Dist. Dinajpur. (ID No.127102005, </t>
  </si>
  <si>
    <t>15.2.17</t>
  </si>
  <si>
    <t>M. Co. Engineering Services, 54, Purana Paltan Line (2nd floor), Inner Circular Road (VIP Road), Dhaka Metro Scout Market, Dhaka-1000</t>
  </si>
  <si>
    <t>m.co1950@yahoo.com</t>
  </si>
  <si>
    <t>M/s Joynal Construction, Paharpur, Dinajpur.</t>
  </si>
  <si>
    <t xml:space="preserve">Development of Kaharol Growth Center Market, Upazila: Kaharol, District: Dinajpur, </t>
  </si>
  <si>
    <t>07.11.16</t>
  </si>
  <si>
    <t>13.11.17</t>
  </si>
  <si>
    <t xml:space="preserve">M/S MS Mollha Traders, Tanore, Rajshahi. </t>
  </si>
  <si>
    <t>msmollatraders97@gmail.com</t>
  </si>
  <si>
    <t xml:space="preserve">Development of Daudpur Growth Center Market, Upazila: Nawabgonj District: Dinajpur, </t>
  </si>
  <si>
    <t>18.12.17</t>
  </si>
  <si>
    <t>24.12.18</t>
  </si>
  <si>
    <t xml:space="preserve">Development of Birampur Growth Center Market, Upazila: Birampur District: Dinajpur, </t>
  </si>
  <si>
    <t>M/s MST EnterpriseMunsipara Dinajpur.</t>
  </si>
  <si>
    <t>mst_dinaj@yahoo.com</t>
  </si>
  <si>
    <t xml:space="preserve">Development of Rural Market at Sanka under Birganj Upazila, Dist. Dinajpur. </t>
  </si>
  <si>
    <t>25.10.15</t>
  </si>
  <si>
    <t>31.10.16</t>
  </si>
  <si>
    <t>Dienco  Limited. Md.Nazir Hossain JV North Babulari.Sadar. Dinajpur.</t>
  </si>
  <si>
    <t>dienconazirjv@gmail.com</t>
  </si>
  <si>
    <t xml:space="preserve">01. Improvement of Beltoli R&amp;H to Binnakuri GC Road From Ch 00m to 5880m under Chirirbandar Upazila. Road ID 127302001. 02. Improvement of Binnakuri GC to Debiganj R&amp;H Road From Ch 00m to 9482m under Chirirbandar Upazila. Road ID 127302017. 03. Improvement of Khanshama to Bhabanigonj via Joygonj Road From Ch 00m to 8962m under Khanshama Upazila. Road ID 127602003. 04. Improvement of Ramkola GC to RHD at Pakerhat Adarsha Gram via Sabuder hat Puler hat Sheltu Shah Madrasha Road From Ch 00m to 14310m. Effective Length. 11836m under Khanshama Upazila. Road ID 127602016. 05. Improvement of Daulatpur Ambarihat R&amp;H to Kutubdanga GC Road From Ch 00m to 6370m under Chirirbandar Upazila. Road ID 127302014. Total Cost of Salvage Materials Tk. 3138092.00, </t>
  </si>
  <si>
    <t>03.12.22</t>
  </si>
  <si>
    <t>DIENCO LIMITED, Suite-4A, Nakshi Homes, 6/1/A, Topkhana Road, Segunbagicha, Topkhana Road, Dhaka-1000.</t>
  </si>
  <si>
    <t>info.dienco@yahoo.com</t>
  </si>
  <si>
    <t>MD. Mizanur  Rahman (MMR) &amp; M/S Khan Enterprise (MKE) JV, Sher-e-Bangla Road, Jhenaidah. Mobile: Mahabub Khan 01716049270</t>
  </si>
  <si>
    <t>mmrmsmkejv@gmail.com</t>
  </si>
  <si>
    <t xml:space="preserve">Improvement of Setabganj Sugar Mill to Maherpur Hat via Nawavita Hat Road at Ch 00 to 12400m under Bochaganj Upazila. Road ID 127212002. Total Cost of salvage material Tk 2735132.00. </t>
  </si>
  <si>
    <t>5.8.20</t>
  </si>
  <si>
    <t>4.3.22</t>
  </si>
  <si>
    <t>Md.Mejanur Rahman, Bhotergati Jhenaidah</t>
  </si>
  <si>
    <t>MM Builders &amp; Engineers Limited. 127(6th floor) Road No.10 Block-C Niketon, Gulshan-1, Dhaka-1212. Mobile: 01792901029</t>
  </si>
  <si>
    <t xml:space="preserve">01. Improvement of Doudpur Laugari to Bajitpur R&amp;H road at Ch. 00m to 7200m. Road ID 127692005. Under Nawabganj Upazila. and 02. Improvement of Doudpur GC to Bhaduria GC via Daria road at Ch 00m to 13200m. Road ID 127692006 Under Nawabganj Upazila. Total Cost of Salvage materials Tk. 3441993.00. </t>
  </si>
  <si>
    <t>Md. Mostafizur Rahman &amp; Ataur Rahmamn Khan Limited JV, Old Haspital Road, Nilphamari. Mobile: Mostafizur: 01712222644</t>
  </si>
  <si>
    <t>1. Improvement of Phulbari UZHQ-Madilahat GC Road at Ch 00 to 1000m and Ch 2900m to 10500m under Fulbari Upazila. Road ID 127382001. 2. Improvement of Mominpur UP Office Jashai Bot tree more - Pan Bazar road via Jurai hat &amp; faridpur hat at Ch 00 to 9600m under Parbatipur Upazila. Road ID 127773001. Dist. Dinajpur.</t>
  </si>
  <si>
    <t>4.8.20</t>
  </si>
  <si>
    <t>3.3.22</t>
  </si>
  <si>
    <t>Md. Mostafizur rahman, Old Hospital Road. Nilphamari.</t>
  </si>
  <si>
    <t>mostafizurdablu@yahoo.com</t>
  </si>
  <si>
    <t>Ataur Rahman Khan Ltd., House-307, Road-21, New DOHS, Mohakhali, Dhaka-1206</t>
  </si>
  <si>
    <t>ethen.mirhabibulalamjv@gmail.com</t>
  </si>
  <si>
    <t xml:space="preserve">1. Improvement of Madilahat GC Chintamon Moor to Ambarihat GC Road. at Ch 00 18060m under Fulbari Upazila. Road ID 127382004. Dist. Dinajpur. Total Salvage Cost TK. 5029501.00 </t>
  </si>
  <si>
    <t>03.05.22</t>
  </si>
  <si>
    <t>Mir Habibul Alam, Uttar Borgacha, Natore.
Address: Chakdev, Main Road, Naogaon</t>
  </si>
  <si>
    <t>M/S Rafiqul Islam, Uttar Balubari, Dinajpur.</t>
  </si>
  <si>
    <t xml:space="preserve">(1) Minor maintenance of 15.0m long Box Culvert on Chirirbandar-Ranirbandar Road at Chainage 6100m. Road ID 127302002 Chirirbandar. (2) Minor maintenance of 10.2m long Box Culvert on Chirirbandar-Ranirbandar Road at Chainage 7700m Road ID 127302002 Chirirbandar. (3) Minor maintenance of 3.50m long Box Culvert on Chirirbandar-Ranirbandar Road at Chainage 12700m. Road ID127302002 Chirirbandar. (4) Minor maintenance of 7.0m long Box Culvert on Pabatipur GC Haldibari Rail Gate Khayerpukur GC via Polashbari Road at Chainage 9450m. Road ID 127772010 Parbatipur. (5) Minor maintenance of 51.0m long RCC Girder Bridge on Khayerpukur GC - Kholahati R&amp;H Cantonment Road at Chainage1900m. Road ID 127772006 Parbatipur. (6) Minor maintenance of 10.0m long Box Culvert on Pabatipur GC Haldibari Rail Gate Khayerpukur GC via Polashbari Road at Chainage 5980m. Road ID 127772010 Parbatipur. (7) Minor maintenance of 26.0m long RCC Girder Bridge on Parbatipur GC Haldibari Petrol Pump Jashaihat GC Road at Chainage 1045m. Road ID 127772009 Parbatipur. (8) Minor maintenance of 28.0m long RCC Girder Bridge on Bhabanipur GC-Ambari GC Road at Chainage 1550m. Road ID 127772004. Parbatipur. </t>
  </si>
  <si>
    <t xml:space="preserve"> (1) Minor maintenance of 4.00m Box Culvert on Birganj Upazila H/Q.-Jharbari GC Via Golabganj GC road at Chainage2190m Road ID 127122002 Birganj. (2) Minor maintenance of 4.00m Box Culvert on Birganj Upazila H/Q.-Jharbari GC Via Golabganj GC road at Chainage3250m Road ID 127122002 Birganj. (3) Minor maintenance of 3.50m Box Culvert on Birganj Upazila H/Q.-Jharbari GC Via Golabganj GC road at Chainage7207m Road ID 127122002 Birganj. (4) Minor maintenance of 4.00m Box Culvert on Birganj Upazila H/Q.-Jharbari GC Via Golabganj GC road at Chainage7526m Road ID 127122002 Birganj. (5) Minor maintenance of 7.50m Box Culvert on Birganj Upazila H/Q.-Jharbari GC Via Golabganj GC road at Chainage 10686m Road ID 127122002 Birganj. (6) Minor maintenance of 6.70m Box Culvert on Birganj Upazila H/Q.-Jharbari GC Via Golabganj GC road at Chainage 12342m Road ID 127122002 Birganj. (7) Minor maintenance of 5.30m Box Culvert on Birganj Upazila H/Q.-Jharbari GC Via Golabganj GC road at Chainage 14690m Road ID 127122002 Birganj. (8) Minor maintenance of 3.100m Box Culvert on Birganj Upazila H/Q.-Jharbari GC Via Golabganj GC road at Chainage 15360m Road ID 127122002 Birganj. (9) Minor maintenance of 4.60m Box Culvert on Birganj Upazila H/Q.-Jharbari GC Via Golabganj GC road at Chainage 31180m Road ID 127122002 Birganj. (1)0 Minor maintenance of 4.60m Box Culvert on Birganj Upazila H/Q.-Jharbari GC Via Golabganj GC road at Chainage32354m Road ID 127122002 Birganj. </t>
  </si>
  <si>
    <t>Unique Const.(PVT) LTD. M/S Khan Enterprise &amp; RS Enterprise JVC Satebgonj, Dinajpur.</t>
  </si>
  <si>
    <t xml:space="preserve">  ucl.ke.rsejvc@gmail.com</t>
  </si>
  <si>
    <t>Construction of 72m long RCC Girder Bridge on Singra UP Raniganj H/S to Chanpara Bazar via Varnapara Bazar Road at Ch. 1123m. Road ID. 127433002. Upazila. Ghoraghat. Dist. Dinajpur.</t>
  </si>
  <si>
    <t>13.7.20</t>
  </si>
  <si>
    <t>19.1.22</t>
  </si>
  <si>
    <t>Md. Rezaul Islam, Birol, Dinajpur.</t>
  </si>
  <si>
    <t>badsha_dinaj@yahoo.com</t>
  </si>
  <si>
    <t>Construction of Hakimpur Puro &amp; Alihat Land Office</t>
  </si>
  <si>
    <t>M/S Ajoy Traders, N,A Market, Bahadur Bazar, Sadar, District: Dinajpur.</t>
  </si>
  <si>
    <t xml:space="preserve">  ajoytraders61@gmail.com</t>
  </si>
  <si>
    <t>Construction of Farakkabad &amp; Vandara Land Office</t>
  </si>
  <si>
    <t>Md. Habibur Rahman, Setabgonj, Dinajpur.</t>
  </si>
  <si>
    <t>Construction of Kazihal &amp; Targaon Land Office</t>
  </si>
  <si>
    <t>M/S Anowara Traders, kaharol, District: Dinajpur.</t>
  </si>
  <si>
    <t>Construction of Binodnagar &amp; shalkhuria Land Office</t>
  </si>
  <si>
    <t>M/S Siraj Traders, Balubari, District: Dinajpur</t>
  </si>
  <si>
    <t>Construction of Katla Land Office</t>
  </si>
  <si>
    <t xml:space="preserve">M/S Binimoy Traders, Mission Road, Dinajpur </t>
  </si>
  <si>
    <t xml:space="preserve">  champarani33@gmail.com</t>
  </si>
  <si>
    <t>Construction of Auliapukur Land Office</t>
  </si>
  <si>
    <t>24.5.20</t>
  </si>
  <si>
    <t>20.03.21</t>
  </si>
  <si>
    <t>M/S Saud Traders, Munsipara, Sadar, Dinajpur.</t>
  </si>
  <si>
    <t>shahidulislam.dinaj@gmail.com</t>
  </si>
  <si>
    <t xml:space="preserve">Construction of Surface Drain from N.Side Sarkarpara Grave Yard near Entrance Road of Minister House and Balapukur More H of Mr. Aslam of Vill. Dhontola Ch 00 to 595m and Ch. 00 to 127m Under Bochaganj Upazila Dist. Dinajpur.  </t>
  </si>
  <si>
    <t>Pulok Saha           Barobandar, Sadar, Dinajpur.</t>
  </si>
  <si>
    <t>pulok_din@yahoo.com</t>
  </si>
  <si>
    <t>Improvement of Road from Melagachi Basudeb Mondir tp Koroi GPS via Melagachi Gorsthan at Ch 450m to 1740m Under Bochaganj Upazila Dist. Dinajpur.</t>
  </si>
  <si>
    <t>Md. Haider Ali Collae Road, Thakurgaon.</t>
  </si>
  <si>
    <t>haideralitkg@gmail.com</t>
  </si>
  <si>
    <t>1. Construction of RCC 130m Drain at Khanshama Eidgah Field to R&amp;H Road via Khanshama Model Mosque Under Khansama Upazila Dist. Dinajpur. 2. Construction of RCC Drain at Khanshama Bazar to Shibusha House to R&amp;H Road at Ch. 00m to 230m Under Khansama Upazila Dist. Dinajpur. 3. Construction of RCC Drain 640m at Khanshama LSD Godawn more to Holdipara More Under Khansama Upazila Dist. Dinajpur.</t>
  </si>
  <si>
    <t>Computer Bazaar &amp; Technical, Sadar, Dinajpur.</t>
  </si>
  <si>
    <t>CBT.Dnj1975@gmail.com</t>
  </si>
  <si>
    <t>1. Construction of 1 vent 3.00x3.00m RCC Box Culvert at Ch.850m Gobindopur RHD RHD at Cinema Hall to Ramkola GC under Khansama Upazila Dist. Dinajpur. 2. Construction of 1 vent 2.00x2.00m RCC Box Culvert at Ch.1260m Jahangirpur to Khansama Halipad upto UZ HQ under Khansama Upazila Dist. Dinajpur.</t>
  </si>
  <si>
    <t>Pintu Chandra Das, Uttar Balubari, Sadar, Dinajpur.</t>
  </si>
  <si>
    <t>pintudinaj@gmail.com</t>
  </si>
  <si>
    <t xml:space="preserve">1. Improvement of Gobindawpur UZR to Moddho Jahanggirpur GPS BC Road at Ch.00m to 550m under Khansama Upazila Dist Dinajpur. 2. Improvement of Jahangirpur to Khansama Halipad upto UZ HQ. BC road at Ch.400m to 1400m under Khansama Upazila Dist Dinajpur. </t>
  </si>
  <si>
    <t>Md. Golam Rasul Sadar, Thakurgaon.</t>
  </si>
  <si>
    <t>Improvement of Upazila Parishad Internal RCC Drain &amp; Upazila City Road at ch. 00-210m Under Kaharol Upazila Dist. Dinajpur.</t>
  </si>
  <si>
    <t>29.6.20</t>
  </si>
  <si>
    <t>M/S Delowar Hossain,Purbo Balighata, Panchbibi, Joypurhat</t>
  </si>
  <si>
    <t>egpdelowarhossain@gmail.com</t>
  </si>
  <si>
    <t>Construction Work of 2 Nos 1 x 3.00x2.00m RCC Box Culvert Road from Vagalpur bazar to Tinpul ViaShaighoria at Ch 1750.00m and 2250.00m Under Nawabganj Upazila Dist Dinajpur.</t>
  </si>
  <si>
    <t>M/S BOKUL ELECTRONICS, Ranisankail,Thakurgaon</t>
  </si>
  <si>
    <t>mrbokul@gmail.com</t>
  </si>
  <si>
    <t>1. Improvement of Bituminous Carpeting road at Mahamudpur up Complex Raliqul Charman house toTelyaparaMosquefrom Ch.0.00m to 500.00m Under Nawabganj Upazila Dist Dinajpur. Road ID No.127695101. 2. Improvement of Bituminous Carpeting road at Doudpur Malarpara road from Ch. 0.00m to 500.00m Under Nawabganj Upazila Dist Dinajpur. Road ID No. 127694048. 3. Improvement of Bituminous Carpeting road at Nawabganj Birampur road at Shogunkhola Club to the house of Ahidali via house Kabez Ali from Ch. 0.00m to 565.00m Under Nawabganj Upazila Dist Dinajpur. Road ID No. 127695111</t>
  </si>
  <si>
    <t>M/S Rahman Bilders Kalitola, Sadar, Dinajpur.</t>
  </si>
  <si>
    <t>r.anisur7738@yahoo.com</t>
  </si>
  <si>
    <t xml:space="preserve">Construction of Toilet Block Male and Female Disable under Kaharol Upazila Dist. Dinajpur. </t>
  </si>
  <si>
    <t>M/S. Quality Construction, Thakurgoan.</t>
  </si>
  <si>
    <t>quality.construction.thakurgao@gmail.com</t>
  </si>
  <si>
    <t xml:space="preserve">Birampur GC  at chhato jamuna bridge - Benail UPC via Ekoir GC Road </t>
  </si>
  <si>
    <t>M/S. M. Islam Bricks, Sadar, Dinajpur.</t>
  </si>
  <si>
    <t xml:space="preserve">Katla GC to Ayra Bazar Road via Patonchara hat , Bhaigor BGP camp &amp; Chapra hat </t>
  </si>
  <si>
    <t>M/S. A.R Traders, Teraniya, Jashai, Parbatipur.</t>
  </si>
  <si>
    <t>msartraders65@gmail.com</t>
  </si>
  <si>
    <t xml:space="preserve">Katla GC to Kabirajpara &amp; Daudpur Mondalpara via  Damodorpur GPS Road </t>
  </si>
  <si>
    <t>M/S. Shoid Traders, Thakurgoan</t>
  </si>
  <si>
    <t>shohidtraders@gmail.com</t>
  </si>
  <si>
    <t xml:space="preserve">Tongua Bazar(RHD) - Kachinia hat GC via Hazipara Duosuho GPS, Kayempur Mosque Road </t>
  </si>
  <si>
    <t>Babor Traders &amp; Sons, Panchagarh Road, Thakurgaon.</t>
  </si>
  <si>
    <t xml:space="preserve"> babortraders.sons@gmail.com</t>
  </si>
  <si>
    <t xml:space="preserve"> 
a.Improvement of Katla GC to Ayra bazar road via Patonchara hat Bhaigor BGP camp&amp;Chapra hat RoadCh.3000-4235m R.ID.127104064. Upazila. Birampur. Dist. Dinajpur.</t>
  </si>
  <si>
    <t>91,86,817</t>
  </si>
  <si>
    <t>Sumon Kumar Ghosh ,Hallpara,Thakurgaon</t>
  </si>
  <si>
    <t xml:space="preserve"> sumon.kumar.tkg@gmail.com</t>
  </si>
  <si>
    <t>Improvement of Shibrampur UP Office to Shibrampur Road at ch. 1000m to 1500m. RID 127123018. Upazila. Birganj. Dist Dinajpur.</t>
  </si>
  <si>
    <t>42,02,247</t>
  </si>
  <si>
    <t>M/S Mubina Rice Agency, Thakurgaon Road, Thakurgaon.</t>
  </si>
  <si>
    <t>mubina.agency@gmail.com</t>
  </si>
  <si>
    <t>a Improvement of Bhandar Dhaha Telipara to Bhandar Dhaha Dakshin para Kadamtoli Road.Ch.00-960mR.ID.127605056 b Construction of 05 nos 0.625mx0.600m Culvert at Ch.130m.255m743m820m 927m on the same road. c Construction of 01 nos 0.375mx0.450m Culvert at Ch.645m on the same road. Upazila. Khanshama. District. Dinajpur.</t>
  </si>
  <si>
    <t>M/S MOMTAZ TRADERS, Chirirbandar, Dinajpur</t>
  </si>
  <si>
    <t>momtaztraders79@gmail.com</t>
  </si>
  <si>
    <t xml:space="preserve"> 
a Improvement of Paker Hat Bottoli NGPS to Nadi Para Ghat via Madha Angarpara Road.Ch.00-750mR.ID.127604013. b Construction of 02 nos 0.625mx0.600m Culvert at Ch.61m.176m on the same road. Upazila. Khanshama. District. Dinajpur.</t>
  </si>
  <si>
    <t>M/S. Jugol Traders ,Phulbari, Dinajpur.</t>
  </si>
  <si>
    <t>jugoltraders.dinaj@gmail.com</t>
  </si>
  <si>
    <t>a Improvement of Mamin Shah more to Baladanga GPS via house of Dr.Provash at Road.Ch.00-600m R.ID.127304147. b Construction of 02 nos 0.625mx0.600m Culvert at Ch.15m.540m on the same road. Upazila. Chirirbandar. District. Dinajpur.</t>
  </si>
  <si>
    <t>M/S. NIPUN TAILORS ,NC ROAD, THAKURGAON</t>
  </si>
  <si>
    <t>nipuntailors4egp@gmail.com</t>
  </si>
  <si>
    <t>a.Improvement of Beparitola Hat-Nawabgang RHD Road Ch.00-620m R.ID.127104041. b. Construction of 02 nos 0.625mx0.600m Culvert at Ch.275m 500m on the same road. Upazila. Birampur. Dist. Dinajpur.</t>
  </si>
  <si>
    <r>
      <t>M/S RASEL PARIBAHAN</t>
    </r>
    <r>
      <rPr>
        <sz val="9"/>
        <color rgb="FF008000"/>
        <rFont val="Arial"/>
        <family val="2"/>
      </rPr>
      <t> ,THAKURGAON SADAR</t>
    </r>
  </si>
  <si>
    <t>rasel.poribohon@gmail.com</t>
  </si>
  <si>
    <t>a Improvement of Ghoramara-Gamira hat at Road.Ch.00-1000m R.ID.127305023. b Construction of 03 nos 0.625mx0.600m Culvert at Ch.278m390m590m885m 940mon the same road. Upazila. Chirirbandar. District. Dinajpur.</t>
  </si>
  <si>
    <r>
      <t>Md. Najmul Hoque Sarker</t>
    </r>
    <r>
      <rPr>
        <sz val="9"/>
        <color rgb="FF008000"/>
        <rFont val="Arial"/>
        <family val="2"/>
      </rPr>
      <t> ,Kuthibari, Dinajpur-5200</t>
    </r>
  </si>
  <si>
    <t>mdnajmulhsarker@gmail.com</t>
  </si>
  <si>
    <t>a Improvement of Ramkola hat G.CShorohorda More-Tongua Road.Ch.00-590m R.ID.127603008. b Construction of 03 nos 0.625mx0.600m Culvert at Ch.116m.254m548m on the same road. Upazila. Khanshama. District. Dinajpur.</t>
  </si>
  <si>
    <t>MD. NUR ALAM,Bochaganj, District: Dinajpur.</t>
  </si>
  <si>
    <t>nuralam.dinaj@gmail.com</t>
  </si>
  <si>
    <t xml:space="preserve"> 
a. Improvement of Dighori to Krishnapur Road Ch.00-800m R.ID.127214030.b. Construction of 02 nos 0.500mx0.500m Culvert at Ch.396m412m on the same road. Upazila. Bochaganj. Dist. Dinajpur.</t>
  </si>
  <si>
    <t>Md. Rostom Ali,Eidgha Bosti, Sadar, Dinajpur.</t>
  </si>
  <si>
    <t>a Improvement of Khansama-Tebaria RHD at Paikar para more to Pandit para road. Ch.00-1180m R.ID.127605096. b Construction of 05 nos 0.625mx0.600m Culvert at Ch.15m.188m506m877m 1180m on the same road. Upazila Khanshama. Dist Dinajpur.</t>
  </si>
  <si>
    <t xml:space="preserve"> M/S Asha Sweets , Birganj, District: Dinajpur.</t>
  </si>
  <si>
    <t>a Improvement of Kawa Shahapara at H/O Surat Ali to Adarsapara at H/O Zohor Ali road..Ch.00-310mR.ID.127605118. b Construction of 02 nos 0.625mx0.600m Culvert at Ch.50m.127m on the same road. Upazila. Khanshama. District. Dinajpur.</t>
  </si>
  <si>
    <t xml:space="preserve"> M/S Rubel Construction. ,Sadar, Dinajpur</t>
  </si>
  <si>
    <t>a Improvement of Debigonj bazar to Auliapukur UP Office road via Anil Chairman house at Road.Ch.00-700m R.ID.127303014. b Construction of 02 nos 0.625mx0.600m Culvert at Ch.330m.687m on the same road. Upazila. Chirirbandar. District. Dinajpur.</t>
  </si>
  <si>
    <t xml:space="preserve"> Friends international,Tetultola Market,Atwary,Panchagrah</t>
  </si>
  <si>
    <t>friendsinternationalegp@gmail.com</t>
  </si>
  <si>
    <t>Improvement of Purbo Basuli to Monagonj Bridge More Road at Ch. 00 to 1000m. Road ID. 127605085. Upazila. Khanshama. District. Dinajpur.</t>
  </si>
  <si>
    <t xml:space="preserve"> M/S Mahi Enterprise,Kanchon Koloni,Dinajpur.</t>
  </si>
  <si>
    <t>hashim0606@gmail.com</t>
  </si>
  <si>
    <t>a Improvement of Ramsagor R &amp; H road to Sahobatpur village Road.Ch.1108-1300m R.ID.127644064b Construction of 04 nos 0.625mx0.600m Culvert at Ch.1121m.1242m1278m &amp;1290m on the same road. Dinajpur Sadar.</t>
  </si>
  <si>
    <t>pulok Saha ,Borobandar, Sadar, Dinajpur.</t>
  </si>
  <si>
    <t>Improvement of Borua to Gangapur GPS Road.Ch.00 - 640m.R.ID. 127214066. Upazila. Bochaganj Dist. Dinajpur.</t>
  </si>
  <si>
    <t>M/S Asraful Alam ,  Sujapur, Phulbari</t>
  </si>
  <si>
    <t>ashrafulamdablu@gmail.com</t>
  </si>
  <si>
    <t>Improvement of Rudrani Bazar - Varam Village Road.Ch.00-500m R.ID.127384044. Upazila. Fulbari. Dist. Dinajpur.</t>
  </si>
  <si>
    <t>POPI RANI MOHANTA, Bashupara, Parbatipur, Dinajpur.</t>
  </si>
  <si>
    <t>popiranibp1979@gmail.com</t>
  </si>
  <si>
    <t>a. Improvement of Kazipara Doderpara road Kalir zonj-Boderhat Shingimari Bazar to Doderpara via Khanpara to Shingimari Kazipara Rampur UP office Kazipara - Shingimari hat road via DhodarparaRoad.Ch.1500-3410m R.ID. 127775096. 127773023 b. Construction of 14 nos 0.600mx0.600m Culvert at Ch.1500m 1640m 1717m 1843m 2000m 2078m 2135m 2178m 2294m 2339m 2376m 2544m 2845m 3289m. on the same road. c. Construction of 01 nos 1.50mx1.50m RCC Box Culvert at Ch.2938m on the same road. Upazila. Parbatipur. Dist. Dinajpur.</t>
  </si>
  <si>
    <t>M/S HASI TRADERS, PURATAN BAZAR, PARBATIPUR, DINAJPUR; Parbatipur PS; Dinajpur-5250; Bangladesh</t>
  </si>
  <si>
    <t>hasitraders1974@gmail.com</t>
  </si>
  <si>
    <t>a Improvement of Khochna Ram Krishna Ashram at Road.Ch.00-500m R.ID.127304145. b Construction of 01 nos 0.625mx0.600m Culvert at Ch.30m on the same road. Upazila. Chirirbandar. District. Dinajpur.</t>
  </si>
  <si>
    <t>M/S Tisha Enterprise,  Pulhat, Post- Prodhan Dhakgor- 5200, Dinajpur Purosova, Dinajpur.</t>
  </si>
  <si>
    <t>tanderifteharalom@gmail.com</t>
  </si>
  <si>
    <t>Improvement of Doulatpur West Para to Khayerbari Bazar Eidgha Road.Ch.4593 to 5000m R.ID.127384004. Upazila. Fulbari. Dist. Dinajpur.</t>
  </si>
  <si>
    <t>M/s Rizu Enterprise, Phulbari Pourashave, Dinajpur</t>
  </si>
  <si>
    <t>rizukatabari@gmail.com</t>
  </si>
  <si>
    <t>a. Improvement of Vacra Bridge-Kharampur Road.Ch.00-720m. R.ID. 27384009. b. Construction of 04 nos 0.600mx0.600m Culvert at Ch.10m219m343m497m on the same road. Upazila. Fulbari. Dist. Dinajpur.</t>
  </si>
  <si>
    <t xml:space="preserve"> M/S M.S Traders, Vill: North Chouhatti, P.O: Shahidhat, P/S: Parbortipur, Dist:: Dinajpur</t>
  </si>
  <si>
    <t>momin.mstraders@gmail.com</t>
  </si>
  <si>
    <t>a. Improvement of Batpail Nutun Para - Nandigram H/S Road.Ch.728-1200m R.ID.127385061 b. Construction of 02 nos 0.600mx0.600m Culvert at Ch.857m1035m on the sane road. Upazila. Fulbari. Dist. Dinajpur.</t>
  </si>
  <si>
    <t>M/S Hossain Traders , Porshim Puroshova, Porshim Gouripara, Fulbari, 5260, Fulbari, Dinajpur</t>
  </si>
  <si>
    <t>hossaintraders1122@gmail.com</t>
  </si>
  <si>
    <t>a. Improvement of Rudrani Bazar - Varam Village Road.Ch.500-1825m R.ID.127384044. b. Construction of 05 nos 0.600mx0.600m Culvert at Ch.615m 925m 1110m1290m1550m on the same road. c. Construction of 02 nos 2.00mx2.00m Culvert at Ch.1080m1817m on the same road. Upazila. Fulbari. Dist. Dinajpur.</t>
  </si>
  <si>
    <t>M/S S.A.B BRICKS, Pipla, Dherapatia Moor</t>
  </si>
  <si>
    <t>s.a.bbricks96@gmail.com</t>
  </si>
  <si>
    <t>a.Improvement of Bishapara to Bottali Bishapara Bottali Bazar - Bishapara East Road.Ch.00-1000m R.ID.127474034. b.Construction of 01nos 0.625mx0.600m Culvert at Ch.560m on the same road. Upazila. Hakimpur. Dist. Dinajpur.</t>
  </si>
  <si>
    <t>M/S Asha Sweets, Village: Suzalpur, Upazila: Birganj, District: Dinajpur.</t>
  </si>
  <si>
    <t>a. Improvement of Gopalpur to Bhanga Madrasha hat via Muriala hat GPS Road.Ch.3070 -4300m R.ID.127214085. b. Construction of 01 nos 0.500mx0.500m Culvert at Ch.396m412m on the same road.Upazila. Bochaganj. Dist. Dinajpur.</t>
  </si>
  <si>
    <t>Md. Abul Kalam Azad , P.O: Thakurgaon-5100 Thakurgaon Pourasova, Thakurgaon Sadar Thakurgaon, Bangladesh</t>
  </si>
  <si>
    <t>abulkalamazad.thakurgaon@gmail.com</t>
  </si>
  <si>
    <t>A1. Improvement of Ramchandropur to Nihal gram Kugber Dokan road at Ch.00m to1216m. R.ID.A127175116. A 2. Construction of 03 nos 0.625mx0.600m Culvert at Ch.412m671m&amp;812m on the same road B. Improvement of Kashidanga GC to Mongolpur GC via Mill Danga Bazer road at Ch. 3000m to 3810m.R.ID.B127172007. Upazila. Birol. Dist. Dinajpur.</t>
  </si>
  <si>
    <t>Md. Abul Kalam Azad Hazipara(West), P.O: Thakurgaon-5100 Thakurgaon Pourasova, Thakurgaon Sadar Thakurgaon, Bangladesh</t>
  </si>
  <si>
    <t>A1 Improvement of Mirabon Nona Bridge to Bishwnath GP School Ghat road at Ch.1250m-2250m.R.ID.A127174015 A2 Construction of 01 nos 2.00mx1.50m Culvert at Ch.975mon the same roadA3 Construction of 03 nos 0.625mx0.600m Culvert at Ch.1280m1568m &amp; 1818m on the same road B Improvement of Dhamoir UP Office-Kashidanga GC road at Ch.00-1000m. R.ID.B127173021. Upazila. Birol. Dist. Dinajpur.</t>
  </si>
  <si>
    <t xml:space="preserve"> MD. GOLAM ROSUL,  Vill-Chillarang,Post-Akhanagar, #5100,Thakurgaon Sadar,Thakurgaon.</t>
  </si>
  <si>
    <t>a. Improvement of Dinajpur to parbatipur.KORMOKERPARARoad.Ch.00-750m R.ID.127645008b. Construction of 01 nos 0.625mx0.600m Culvert at Ch.650m on the same road. Dinajpur Sadar.</t>
  </si>
  <si>
    <t>M/S Mahi Enterprise, Kanchon Koloni,Dinajpur.</t>
  </si>
  <si>
    <t>14.10.22</t>
  </si>
  <si>
    <t xml:space="preserve"> Md Mamunur Rashid, North Munshipara, Sadar Dinajpur.</t>
  </si>
  <si>
    <t>mamunx612@gmail.com</t>
  </si>
  <si>
    <t>Improvement of Antihara to Purbo Joydebpur Road.Ch.800- 2100m. R.ID.127695082. Upazila. Nawabganj. Dist. Dinajpur.</t>
  </si>
  <si>
    <t>M/S SHETIL TRADERS, Kalitola,sadar, Dinajpur</t>
  </si>
  <si>
    <t>msshetiltraders1970@gmail.com</t>
  </si>
  <si>
    <t>a.ImprovementofPhutkibari Hat-Rangaon UP office Road Ch.9996-11746m. R.ID.127213003. b.Construction of 01nos 0.625m x 0.600m Culvert at ch.11225m on the same road. c.Construction of 7 nos 0.500m x 0.500m Culvert at ch.10300m10900m11025m 11170m 11330m 11370m&amp; 11450m on the same road. Salvage Cost. BDT. 293278.00 Upazila Bochaganj Dist. Dinajpur.</t>
  </si>
  <si>
    <t>27.10.22</t>
  </si>
  <si>
    <t>M/S TOSLIMA HARDWARE STORE, NIJPARA, SUJALPUR, BIRGONJ, DINAJPUR-5220</t>
  </si>
  <si>
    <t>TASLIMA.HARDWARE.STORE@gmail.com</t>
  </si>
  <si>
    <t>a. Improvement of Mostafapur UP Office- Kharibari Road.Ch.00-1350m R.ID. 127 774075. b. Construction of 05 nos 0.600mx0.600m Culvert at Ch.140m 188m 407m 810m 1009m on the same road. c. Construction of 01 nos 1.50mx1.50m RCC Box Culvert at Ch.707m.on the same road. Upazila. Parbatipur. Dist. Dinajpur.</t>
  </si>
  <si>
    <t>M/S. MITA ENTERPRISE, Dinajpur Sadar</t>
  </si>
  <si>
    <t>jasmin.parvin1976@gmail.com</t>
  </si>
  <si>
    <t>a. Improvement of Kadomtola more to Khalifa para via Helal house Road.Ch.00-900m R.ID.127645368b. Construction of 02 nos 0.350mx0.450m Culvert at Ch.650m.728m on the same road. Dinajpur Sadar.</t>
  </si>
  <si>
    <t>M/S SHAMSER CONSTRUCTION, irganj, Thakurgaon</t>
  </si>
  <si>
    <t>gem01715041248@gmail.com</t>
  </si>
  <si>
    <t>a. Improvement of Baugshibabumore Tohshil office-Palashbari ..Palashbari Premer More to Mamir more Via House of Mojahar Chairman Baugshibabu More Tohshil Office-Palashbari Premer More.. Road. Ch.00-1100m. RID1271234057. b. Construction of 01 nos 0.625mx0.600m Culvert at Ch.385m on the same road.</t>
  </si>
  <si>
    <t xml:space="preserve"> Sumon Kumar Ghosh, Hallpara,Thakurgaon</t>
  </si>
  <si>
    <t>sumon.kumar.tkg@gmail.com</t>
  </si>
  <si>
    <t xml:space="preserve"> M/S S.A.B BRICKS,</t>
  </si>
  <si>
    <t>a. Improvement of Kurmut Vasapara to Uttar Raghunathpur (UNR-1)Road at Ch 00 to 1416m. RID.127385031. b. Construction of 01 nos 3.00m x 2.50m Box Culvert at Ch,1195m on the same road. c. Construction of 02 nos 0.600m x 0.600m U Drain at Ch.236m,654m on the same road. Fulbari, Dinajpur.</t>
  </si>
  <si>
    <t>Md.Mahfuz Alam, Vill: Baniapara, Post: Boda-5010 Upzila: Boda, Dist: Panchagarh</t>
  </si>
  <si>
    <t>mahfuzalamboda@gmail.com</t>
  </si>
  <si>
    <t>a. Improvement of Sreehoripur to Dograpara MP Road at Ch.00 to 800m. RID.127385070. b Construction of 06 nos 0.600m x0.600m Culvert Ch.200m,310m,388m,410m, 467m, 644m on the same road. Fulbari, Dinajpur.</t>
  </si>
  <si>
    <t>Faridpur</t>
  </si>
  <si>
    <t>Johora Construction .Brahmankanda, Sadar, Faridpur</t>
  </si>
  <si>
    <t>johoraconst@gmail.com</t>
  </si>
  <si>
    <t xml:space="preserve">Improvement of Alfadanga GC road to Mithapur Barashia river road  from Ch: 0.00- 650.00m by BC under Alfadanga Upazila, Dist. Faridpur </t>
  </si>
  <si>
    <t>FDIRIDP</t>
  </si>
  <si>
    <t>24.01.18</t>
  </si>
  <si>
    <t xml:space="preserve">Improvement of Link road Through Noapara under Gopalpur UP road  from Ch: 0.00- 620.00m by BC under Alfadanga Upazila, Dist. Faridpur </t>
  </si>
  <si>
    <t>M/S RK Traders Boalmari Bazar, Boalmari, Faridpur-7860</t>
  </si>
  <si>
    <t>rktraders2018bd@gmail.com</t>
  </si>
  <si>
    <t>Improvement by BC on Kuchia Village H/O Anis to Charkatlasur GPS road at Ch: 0.00 -1100.00m &amp; Const. of single vent box culvert (1x1.00mx1.00m) on same road at Ch: 10.00m &amp; 320.00m under Alfadanga Upazila, Dist. Faridpur</t>
  </si>
  <si>
    <t>M/S. TETULIA TRADERS   Vill: Tetulia, Kanaipur, Post: Ronakail, P.S: Kotowali, Dist: Faridpur-7801</t>
  </si>
  <si>
    <t>tetuliatraders@gmail.com</t>
  </si>
  <si>
    <t xml:space="preserve">Improvement by BC on Mithapur Jafor Molla house to Gazipur bazar road via Bottola Wahab Talukder house road from Ch: 00.00 – 652.00m &amp; Ch: 739.00- 1487.00m under Alfadanga Upazila, Dist. Faridpur  </t>
  </si>
  <si>
    <t>Sazzad Barkat Construction And Engineers Ltd</t>
  </si>
  <si>
    <t xml:space="preserve">Construction of 15.00m long RCC Girder Bridge at Ch: 850.00m on Laxmipur Porchimpara to Sonakhola road under Bhanga Upazila, Dist. Faridpur </t>
  </si>
  <si>
    <t>Md. Bellal Hossain Harukandi, Faridpur</t>
  </si>
  <si>
    <t>Construction of 30.00m long RCC Girder Bridge at Ch: 200.00m on Baburchar UPHQ- 10 Hazar GPS road via Charkumaria GPS road under Sadarpur Upazila, Dist. Faridpur</t>
  </si>
  <si>
    <t>M/S. Protyasha Enterprise Brammankanda, Post: Komorpur, Thana: Faridpur Sadar, Faridpur.</t>
  </si>
  <si>
    <t>msprotyashae@gmail.com</t>
  </si>
  <si>
    <t xml:space="preserve">Construction of 2 vent Box culvert (2x3.00mx3.00m) on Korim Matubber Dangi H/O Lal Mia Iron Bridge- Ansar Matubber Dangi H/O Tofa road at Ch: 495.00m under Sadar Upazila, Dist. Faridpur </t>
  </si>
  <si>
    <t>02.07.18</t>
  </si>
  <si>
    <t>08.02.19</t>
  </si>
  <si>
    <t>M/S. Nurjahan Traders Bitulaman, Faridpur Sadar, Faridpur</t>
  </si>
  <si>
    <t>ms.nurjahantraders1967@gmail.com</t>
  </si>
  <si>
    <t>Construction of 18.00m long RCC Girder Bridge on Charbhadrason RHD- Akoterchar bazar via Halim Chowdhury dangi road at Ch: 400.00m under Sadarpur Upazila, Dist. Faridpur</t>
  </si>
  <si>
    <t>Sazzad Barkat Construction And Engineers Ltd  Brammankanda,Faridpur</t>
  </si>
  <si>
    <t>Part-A: Construction of 40.00m long RCC Girder Bridge at Ch. 10.00m on Mohammadpur bazar to Khalil Mondol hat via Bakigonj (Mohammadpur RHD to VDF NGO UZR road via Bakigonj) raod,  Part-B: Construction of 40.00m long RCC Girder Bridge at Ch. 340.00m on Ishibpur H/O Chand Mia to Shil bari road &amp; Part-C: Construction of 30.00m long RCC Girder Bridge at Ch. 1720.00m on Kafura Steel bridge to shop of Arzu Shikder UZR raod  under Sadar Upazila, Dist. Faridpur</t>
  </si>
  <si>
    <t>Construction of 99.00m Long PC Girder Bridge at Ch: 10.00m on Bakigonj to Arshad Munshidangi Mosque road under Sadar Upazila, Dist. Faridur</t>
  </si>
  <si>
    <t>07.10.19</t>
  </si>
  <si>
    <t>Md. Emtiaz Asif - MRE &amp; NI (JV)    Alipur, Faridpur Sadar, Faridpur</t>
  </si>
  <si>
    <t>eamrenijv@gmail.com</t>
  </si>
  <si>
    <t xml:space="preserve">Construction of 80.00m Long PC with RCC Girder Bridge at Ch. 170.00m on Bablatola Bus stand (RHD)- Shorifabad FWC (UNR) via Chumurdi Kheya ghat road under Bhanga Upazila, Dist. Faridpur </t>
  </si>
  <si>
    <t>29.09.19</t>
  </si>
  <si>
    <t xml:space="preserve">Md. Emtiaz Asif  Alipur, Faridpur       </t>
  </si>
  <si>
    <t>M/S. Rana Enterprise  343, new Jurain, Shampur, Dhaka-1204</t>
  </si>
  <si>
    <t>Md. Nazrul Islam  Jheeltuly, Faridpur.</t>
  </si>
  <si>
    <t>mdnazrulislam597@yahoo.com</t>
  </si>
  <si>
    <t>Faridpur Jannat Construction Ltd
Hasina Tower (8th Floor), Mujib Sarak, Faridpur Sadar, Faridpur.</t>
  </si>
  <si>
    <t>faridpurjannatconstructionltd@gmail.com</t>
  </si>
  <si>
    <t>Construction of 72.00m Long PC Girder Bridge at Ch. 200.00m on Fulbari UZR (Bazar)- Fulbari UNR (Khardia Doharnagar) road over Kumar river under Saltha Upazila, Dist. Faridpur</t>
  </si>
  <si>
    <t>18.02.19</t>
  </si>
  <si>
    <t>Md. Emtiaz Asif_MRE (JV)     Fajelpur, Bhanga, Faridpur</t>
  </si>
  <si>
    <t>eamrejv@gmail.com</t>
  </si>
  <si>
    <t>Construction of 80.00m Long PC with RCC Girder Bridge on Laxmipur bazar to Laximipur bridge road at Ch. 595.00m under Bhanga Upazila, Dist. Faridpur</t>
  </si>
  <si>
    <t>15.05.19</t>
  </si>
  <si>
    <t>21.11.20</t>
  </si>
  <si>
    <t>Md. Emtiaz     Alipur, Faridpur</t>
  </si>
  <si>
    <t>Abdur Rob Bepary
Faridpur Sadarpur</t>
  </si>
  <si>
    <t>abdurrob2013@hotmail.com</t>
  </si>
  <si>
    <t>Part-A: Improvement of Dash Hazar Bottola bridge to Porchim chandrapara Kumpar road from Ch: 1200.00 – 1715.00m by HBB    Part-B: Improvement of Dhewkhali – Chandrapara road start near the H/O Malek Howlader to H/O Liakot Sikder road from Ch: 0.00 – 500.00m by HBB Part-C: Improvement of 8 Roshi Mor – 7.5 Roshi GC road from Ch: 0.00 – 1000.00m by BC,  Part-D: Improvement of Sadarpur – Piajkhali (UZR) start near the Baburchar high school to Gonesh bari road from Ch: 600.00 – 1200.00m by BC,  Part-E: Construction of 2x4.50x4.50m RCC Box Culvert on Shampur Rob Munshir house to Sharasat Roshi road at Ch: 10.00m In Front of Farid Member Old House over West Shampur Khal (DPP Name: H/O Rob Munshi at Shampur – Sharasat Roshi bazar via H/O Amzad Khan road) under Sadarpur Upazila, Dist. Faridpur</t>
  </si>
  <si>
    <t>Rafia Construction Ltd
Brammonkanda, Sreeongon, Faridpur.</t>
  </si>
  <si>
    <t>Construction of 99.00m Long PSC Girder Bridge on Charkomalpur to Uttar Billmamudpur Kheya ghat road at Ch. 550.00m under Sadar Upazila, Dist. F'aridpur</t>
  </si>
  <si>
    <t>Part-A) Improvement of Dhopakandi H/O Mohammad sheak to Korim Brick Fields road from Ch. 00.00m - 490.00m by BC under Sadar Upazila, Dist. Faridpur Part-B) Improvement of Ishangopalpur Village to Nobo Mollik bazar road from Ch. 00.00m - 1500.00m by HBB under Sadar Upazila, Dist. Faridpur</t>
  </si>
  <si>
    <t>Part-A: Construction of RCC Ghat at Bilnalia Barriband under Sadar Upazila, Dist. Faridpur,  Part-B: Construction of RCC Ghat at Nikhurdi Hat under Sadar Upazila, Dist. Faridpur, Part-C: Construction of RCC Ghat at Poranpur Hat under Sadar Upazila, Dist. Faridpur &amp; Part-D: Construction of RCC Ghat at Hat Gobindapur under Sadar Upazila, Dist. Faridpur</t>
  </si>
  <si>
    <t>kamarjani traders
munshibazar,kafura,Faridpur sadar,Faridpur</t>
  </si>
  <si>
    <t>Const. of 40.00m long PC Girder Bridge at Ch. 90.00m on Ashapur to Molla dangi road under Madhukhali Upazila, Dist. Faridpur</t>
  </si>
  <si>
    <t>Const. of 40.00m long PC Girder Bridge at Ch. 2000.00m on Nowa para hat to Chandana Barashia river road under Madhukhali Upazila, Dist. Faridpur</t>
  </si>
  <si>
    <t>Md. Atiar Khan, Kamarpur, Faridpur</t>
  </si>
  <si>
    <t>Const. of 18.00m long RCC Girder Bridge at Ch. 3000.00m on Bazar kandi Sukur Chowdhury house via Kushir khal road (Inventory Name: Bazar kandi to Sukumar Chokider house road via Kushir khal) under Sadarpur Upazila, Dist. Faridpur</t>
  </si>
  <si>
    <t>11.03.19</t>
  </si>
  <si>
    <t>M/S. Lipu Enterprise, Kanaipur, Faridpur</t>
  </si>
  <si>
    <t>mosha.faridpur@gmail.com</t>
  </si>
  <si>
    <t>Part-A: Improvement of Mazhardia Bazar Bridge- Mazhardia village road  from Ch. 0.00m- 1850.00m by BC under Saltha Upazila, Dist. Faridpur Part-B: Improvement of Char Ballabdi Bisho road to Uttar Chandibordi Bisho road via Shahapara road  from Ch. 0.00m- 1500.00m by HBB under Saltha Upazila, Dist. Faridpur,  DPP ID No- 329855096 Part-C: Improvement of Kumarkanda bazar- Jaganathdi village (Bolakir Kheyaghat) road from Ch. 1200.00m- 1880.00m by BC &amp; Const. of 1 No Drain on same road under Saltha Upazila, Dist. Faridpur</t>
  </si>
  <si>
    <t>Md. Emtiaz Asif Alipur, Faridpur</t>
  </si>
  <si>
    <t xml:space="preserve">Const. of 30.00m long PSC Girder Bridge on Poranpur Mothekhola to Junction of 17 roshi (Bhanga UZR Boarder)  road ( Poranpur Junction- 17 Roshi road DPP ID No; 329105142) at Ch. 1115.00m under Bhanga Upazula, Dist. Faridpur </t>
  </si>
  <si>
    <t>M/S Alauddin Enterprise
Mahmudpur, Faridpur Sadar, Faridpur.</t>
  </si>
  <si>
    <t>alauddinenterprise97@gmail.com</t>
  </si>
  <si>
    <t xml:space="preserve">Const. of 30.00m long PSC Girder Bridge on Baliahati GC to Vennatoli bazar via Sikderkanda GPS  road (Sikderkanda to Alakharkanda road) at Ch. 1710.00m under Bhanga Upazula, Dist. Faridpur, ID No: DPP ID No. 329105050 </t>
  </si>
  <si>
    <t>18.04.19</t>
  </si>
  <si>
    <t>24.04.20</t>
  </si>
  <si>
    <t>Md. Siddik Sheikh
Gohlaxmipur, Faridpur Sadar, Faridpur.</t>
  </si>
  <si>
    <t>mdsiddiksh@gmail.com</t>
  </si>
  <si>
    <t>Const. of 30.00m long PSC Girder Bridge on Choto Pulia to Porarun Munshi bari bazar road (Abdullabad bazar to Coto Palla road DPP ID: 329105055) at Ch. 10.00m under Bhanga Upazula, Dist. Faridpur</t>
  </si>
  <si>
    <t>(Part-A) Const. of 3 vent RCC Bob culvert (Size: 3x4.00mx4.50m) on Souther Madrasha to Pathrail ( Kalamridha bazar to Pathrail road near the H/O Shahabuddin Bilwa) road at Ch. 150.00m under Bhanga Upazula, Dist. Faridpur (Part-B) Const. of 3 vent RCC Box culvert (Size: 3x4.00mx4.50m) on Azimnagar Border to Vasra  road (Near at Karuna Member house) at Ch. 850.00m under Bhanga Upazula, Dist. Faridpur</t>
  </si>
  <si>
    <t>Md. Rezaul Karim
Nagarkanda, Faridpur</t>
  </si>
  <si>
    <t>rezaulkarimfaridpur@gmail.com</t>
  </si>
  <si>
    <t>Const. of 30.00m long PSC Girder Bridge on Bordia- Horirhat road (Bordia Jangal- Horirhat road DPP ID: 329105084) at Ch. 20.00m under Bhanga Upazila, Dist. Faridpur</t>
  </si>
  <si>
    <t>M/S Mahbub Kabir
Alipur, Faridpur Sadar, Faridpur.</t>
  </si>
  <si>
    <t>ms.mahbubkabir@gmail.com</t>
  </si>
  <si>
    <t xml:space="preserve">Construction of 18.00m long RCC Girder Bridge on RHD at Sadardi to Roynagar hat via Gharua UP road at Ch. 3430.00m  under Bhanga Upazila, Dist. Faridpur </t>
  </si>
  <si>
    <t>M/S. Samia Enterprise
50/21/3, Alipur, Faridpur</t>
  </si>
  <si>
    <t>samiaenterprise87@gmail.com</t>
  </si>
  <si>
    <t xml:space="preserve">Part-A: Construction of 3 vent RCC box culvert (Size: 3x4.00mx4.50m) on RHD at Sadardi to Roynagar hat via Gharua UP road at Ch. 1960.00m  under Bhanga Upazila, Dist. Faridpur  Part-B: Construction of 18.00m long RCC girder bridge on RHD at Sadardi to Roynagar hat via Gharua UP road at Ch. 3190.00m  under Bhanga Upazila, Dist. Faridpur </t>
  </si>
  <si>
    <t>M/S Nurjahan Traders</t>
  </si>
  <si>
    <t xml:space="preserve">Part-A Improvement of Chapulia Moddhopara Mosque to Char danga Golam Rosul house road from Ch 00.00m to 300.00m by BC, Part-B Improvement of Shajahan Mia house to Kamargram Kanchon Academy school Jame Mosque road from Ch. 00.00m- 520.00m by BC  Part-C Improvement of Kamargram high school Kobir Molla house Chandra Nurani Madrasha ending point of Berri Band road from Ch. 500.00m 2000.00m by BC , Part-D Improvement of Buraich UPC to Kuchiagram BC road from Ch. 0.00m to 600.00m by BC under Alfadanga Upazila Dist. Faridpur. </t>
  </si>
  <si>
    <t>07.03.20</t>
  </si>
  <si>
    <t>M/S. Protyasha Enterprise
Brammankanda, Post: Komorpur, Thana: Faridpur Sadar, Faridpur.</t>
  </si>
  <si>
    <t xml:space="preserve">Part-A Improvement of Khalil house to Dobir house via Shabuddin house road from Ch 00.00m to 894.00m by BC, Part-B Improvement of Khalek Fokir house to Chapulia school road via Shajahan house road from Ch. 00.00m- 668.00m by BC &amp; Part-C Improvement of Panail Joy Bokul house to Molla bari Shajahan Fokir bari road from Ch. 00.00m 343.00m by BC under Alfadanga Upazila Dist. Faridpur </t>
  </si>
  <si>
    <t xml:space="preserve">Construction of 25.00m Long RCC Girder Bridge on Sulina Bazar to Suadi Mohasarak road at Ch:1390.00m under Bhanga Upazila, Dist. Faridpur. </t>
  </si>
  <si>
    <t xml:space="preserve">Construction of 25.00m Long RCC Girder Bridge on Sonamukhi Sharifbari to Sonamukhi Dangibari road at Ch:1850.00m under Bhanga Upazila, Dist. Faridpur. </t>
  </si>
  <si>
    <t>M/s. Reyad Enterprise
Faridpur Pouroshova, Faridpur</t>
  </si>
  <si>
    <t>msrentp@gmail.com</t>
  </si>
  <si>
    <t xml:space="preserve">Improvement of Shorifabad bazar under Bhanga Upazila, Dist. Faridpur. </t>
  </si>
  <si>
    <t>Md.Siddiqur Rahman
Bhatilaxmipur, P.o-Faridpur, Faridpur sadar,Faridpur.</t>
  </si>
  <si>
    <t>mdsiddiqur@yahoo.com</t>
  </si>
  <si>
    <t xml:space="preserve">Construction of 17.00m Long RCC Girder Bridge over Pollibera khal on Sheikhpura to Pollibera at Ch:1650.00m under Bhanga Upazila, Dist. Faridpur. </t>
  </si>
  <si>
    <t xml:space="preserve">Construction of 50.00m Long PC RCC Girder Bridge over Barashia river at Ch. 0.00m on Alfadanga by pass road near the Girls school (DPP ID: 329034046) (Inv. Name: Alfadanga Upazila H/Q Girls school to Buraich Jomider bari BC road) under Alfadanga Upazila, Dist. Faridpur </t>
  </si>
  <si>
    <t>Bismillah Byke Gallery
 South Goalchamot, Faridpur Sadar, Faridpur.</t>
  </si>
  <si>
    <t>bismillah.byke.galery@gmail.com</t>
  </si>
  <si>
    <t>Const. of 20.00m long RCC Girder Bridge on Kuburdia Boarder to Ashfordi village road at Ch: 1400.00m under Nagarkanda Upazila, Dist. Faridpur</t>
  </si>
  <si>
    <t xml:space="preserve">Construction of 50.00m Long RCC Girder Bridge on Vimpur GC to Madhukhali GC via Makrail bazar Road at Ch: 3423.00m under Boalmari Upazila, Dist. Faridpur   </t>
  </si>
  <si>
    <t>M/S. Ganga Trade Center
 M/S. Ganga Trade Center, Prop: Tusher Kumar Datta, Village : Jheeltuly, PO: Faridpur, Thana:Faridpur,Dist:Faridpur.</t>
  </si>
  <si>
    <t>msgangatradecenter@gmail.com</t>
  </si>
  <si>
    <t>Part-A: Construction of RCC Ghat at Bilnalia Jamader Dangi under Sadar Upazila, Dist. Faridpur  &amp; Part-B: Construction of RCC Ghat at Shovarampur Hazra Bibir Ghat under Sadar Upazila, Dist. Faridpur</t>
  </si>
  <si>
    <t>11.12.19</t>
  </si>
  <si>
    <t>Construction of 30.00m Long PC Girder Bridge on Kagdi Bazar to Bangrail via Kagdi bazar (Hanif Fakir house) road at Ch. 3170.00m under Saltha Upazila, Dist. Faridpur</t>
  </si>
  <si>
    <t>Al-Amin Traders JV</t>
  </si>
  <si>
    <t>alamintradersjv@gmail.com</t>
  </si>
  <si>
    <t xml:space="preserve">Part-A: Improvement by BC on Parmeswardi (Khal) to Parmeswardi (Moyendia Bazar) road from Ch: 1000.00- 3160.00m &amp; Link Abdul Khalek Molla Mosque length 30.00m under Boalmari Upazila, Dist. Faridpur  &amp; Part-B: Improvement by BC on Parmeswardi H/O Nosa Molla to H/O Hasem Molla via Eidgha  road from Ch: 00.00- 1630.00m under Boalmari Upazila, Dist. Faridpur </t>
  </si>
  <si>
    <t>Al-Amin Traders,Modhukhali, Thana/Upazila: Modhukhali, Dist: Faridpu</t>
  </si>
  <si>
    <t>M/S Motiur Rahman Nannu</t>
  </si>
  <si>
    <t xml:space="preserve">Part-A: Construction of 40.00m long PC Girder bridge on Kobirpur Khyaghat to North Chennal GPS Via Fakar hat road at Ch: 2200.00m road under sadar Upazila, Dist-Faridpur (B) Construction of 40.00m Long PC Girder bridge on Mohammadpur Matubbar Dungi Mosque to Mohon Mia New Hat road at Ch: 1950.00m road under Sadar Upazila, Dist- Faridpur </t>
  </si>
  <si>
    <t>art-A: Construction of 40.00m long PC Girder bridge on Kanaipur police Fari RHD to Kumar river  via H/O Mojid road  (Kanaipur Police Fari to Hoglakandi H/O Abul Kalam road) at Ch: 1120.00m road under Sadar Upazila, Dist-Faridpur &amp; Part-B Construction of 30.00m  long PC Girder bridge on Khalil Mondol Hat GC to Goldangi Hat North Chennel UP Office(Charmadhobdia UPC to  North Chennel UPC) road at Ch: 1400.00m road under Sadar Upazila, Dist-Faridpur [Road ID No.329473024</t>
  </si>
  <si>
    <t>Shehab Construction
Alipur, Sadar, Faridpur</t>
  </si>
  <si>
    <t>shehabconstruction@gmail.com</t>
  </si>
  <si>
    <t xml:space="preserve"> Improvement by BC on Talma Mor to Maniknagar bridge road (Sadarbera RHD to Boromanikdi) road from at Ch: 0.00-1300.00m under Nagarkanda Upazila, Dist-Faridpur </t>
  </si>
  <si>
    <t>M/S Shohidul Construction
Garakhola, Madhukhali, Faridpur</t>
  </si>
  <si>
    <t>shohidulconst@gmail.com</t>
  </si>
  <si>
    <t>Improvement  by BC on Dhaka-Jessore Highway(Bondor Bus stand to Chandana River road via Uttarpara Jame Mosjid (Bagat Uttarpara H/O Idris Ali to Bagat Uttapara Jame Mosjid) road from Ch: 0.00- 645.00m under Madhukhali Upazila, Dist. Faridpur</t>
  </si>
  <si>
    <t>16.04.21</t>
  </si>
  <si>
    <t>Improvement of Direer char old UP Office to Mohon Mia New hat via North Channel hat road from Ch: 3500.00- 8000.00m by BC under Sadar Upazila, Dist. Faridpur</t>
  </si>
  <si>
    <t>Improvement of Mohammad Matubber dangi Mosque to Mohon Mia new hat road from Ch: 00.00- 3500.00m by BC under Sadar Upazila, Dist. Faridpur</t>
  </si>
  <si>
    <t>Improvement of Mohammad Matubber dangi Mosque to Mohon Mia new hat road from Ch: 3500.00- 6200.00m by HBB under Sadar Upazila, Dist. Faridpur</t>
  </si>
  <si>
    <t>M/S Azam Construction
Proprietor : Md. Azmol Hossain Khan 51/1, Alipur, Faridpur</t>
  </si>
  <si>
    <t>Improvement of Munsurabad Mor to AKK Office road from Ch: 00.00- 5600.00m by HBB under Sadar Upazila, Dist. Faridpur</t>
  </si>
  <si>
    <t>27.11.19</t>
  </si>
  <si>
    <t>Improvement  by BC on Chator -Chater road from at Ch: 0.00-1375.00m under Sadar  Upazila, Dist. Faridpur</t>
  </si>
  <si>
    <t>Improvement  by BC on Charchandpur near the H/O Kashem  Sheikh road to H/O Shamsul Alam (Shajed) road   from at Ch: 0.00-1450.00m under Sadar  Upazila, Dist. Faridpur</t>
  </si>
  <si>
    <t>03.12.19</t>
  </si>
  <si>
    <t>09.06.20</t>
  </si>
  <si>
    <t>M/S. Mondol Enterprise
 Vill: Hatgazaria Ramnagar, PO: Nagarkanda, Thana/Upazila: Nagarkanda, Dist: Faridpur.</t>
  </si>
  <si>
    <t>msmondolenterprise79@gmail.com</t>
  </si>
  <si>
    <t xml:space="preserve">Part-A : Improvement by HBB on Pukuria RHD (Bazar)-Kachnail UP Office road from at Ch: 3360.00-3970.00m under Bhanga Upazila, Dist.-Faridpur,  Part-B : Improvement by HBB on Pulia Bus Stand-Goaldi GPS (UZR)-Ishwardi GPS (UZR)-Solidia GPS road form at Ch:2095.00-3263.00m under Bhanga Upazila, Dist-Faridpur,  Part-C : Improvement by HBB on Abdullabad bazar-Boro Palla road  under Bhanga Upazila, Dist-Faridpur  Part-D : Improvement by HBB on Korra Bridgeto Brahmmanpara RHD road form at Ch:1000.00-1400.00m road  under Bhanga Upazila, Dist-Faridpur  </t>
  </si>
  <si>
    <t>12.02.20</t>
  </si>
  <si>
    <t xml:space="preserve">Part-A: Improvement by HBB on Kolatola Biswashow road to Maligram Bridge (UZR) road form at Ch: 0.00-1060.00m under Bhanga Upazila, Dist-Faridpur, Part-B: Improvement by HBB on Jandi Podder bari Mor to Uchabari bazar  via Jandi Boddovumi road form at Ch: 0.00-980.00m under Bhanga Upazila, Dist-Faridpur,  Part-C: Improvement by HBB on Maligram-Baliahati UZR to Panchupur road form at Ch: 1200.00-1740.00m under Bhanga Upazila, Dist-Faridpur. </t>
  </si>
  <si>
    <t xml:space="preserve">Part-A: Improvement by BC on Maligram-Mathapara Sluice gate (Golamer Khal-Natun Madrasha and house Delowar &amp; Mosharrof Hossain) road form at Ch: 0.00-2390.00m under Bhanga Upazila, Dist-Faridpur, Part-B: Improvement by BC on  Bag bazarto Soto Muskurni  road form at Ch: 0.00-1000.00m under Bhanga Upazila, Dist-Faridpur </t>
  </si>
  <si>
    <t>Part-A: Improvement by HBB on Azimnagar bazar to Mokrom potty road from Ch: 50.00- 980.00m under Bhanga Upazila, Dist. Faridpur, Part-B: Improvement by HBB on Dangarpar- Kumarkhali road from Ch: 1000.00- 2030.00m under Bhnaga Upazila, Dist. Faridpur &amp; Part-C: Improvement by HBB on Billbhara-Billbhara Mowza Border (Sadipur bazar- Bederbag mor via Billbhara road) from Ch: 900.00- 1750.00m under Bhanga Upazila, Dist. Faridpur</t>
  </si>
  <si>
    <t>SUKUMAR VANDER
Village: Shovarmpur, P.O.-Ambikapur, Upazilla-Faridpur Sadar, District: Faridpur .</t>
  </si>
  <si>
    <t>sukumarvander@gmail.com</t>
  </si>
  <si>
    <t>Part-A: Improvement by BC on Monohordia (Primary school) to Dostardia road from Ch: 0.00- 820.00m under Madhukhali Upazila, Dist. Faridpur &amp; Part-B: Improvement by BC on Megchami Union Jadobpur Kali Mondir to H/O Samad Sk. via Jagonathdi Mosque road from Ch. 0.00- 1100.00m under Madhukhali Upazila, Dist. Faridpur</t>
  </si>
  <si>
    <t>Al-Amin Traders
 Vill: Modhukhali Bazar, PO: Modhukhali, Thana/Upazila: Modhukhali, Dist: Faridpur.</t>
  </si>
  <si>
    <t>Part-A: Improvement by BC on Chandpur Mor- Brahmonkanda R&amp;H road from Ch: 2282.00- 3105.00m under Madhukhali Upazila, Dist. Faridpur &amp; Part-B: Improvement by BC on Mesordia Madrasha- Lakkhandia Rail line road from Ch: 0.00- 150.00m &amp; 1230.00- 2000.00m under Madhukhali Upazila, Dist. Faridpur</t>
  </si>
  <si>
    <t>M/S Modern Construction
M/S Modern Construction 8/2/2 Alipur, Faridpur</t>
  </si>
  <si>
    <t>Part-A: Improvement by BC on Uttor Gopinathpur- Gopalpur road from Ch: 0.00- 550.00m under Nagarkanda Upazila, Dist. Faridpur &amp; Part-B: Improvement by BC on Dohishara Madrasha- Rakhalgachi village road from Ch: 0.00- 800.00m under Nagarkanda Upazila, Dist. Faridpur</t>
  </si>
  <si>
    <t>M/S Mir Traders - M/S Shahana Enterprise (JV)</t>
  </si>
  <si>
    <t>mirtradershahanaenterprisejv@gmail.com</t>
  </si>
  <si>
    <t>Part-A: Improvement by BC on Masaugan RHD- Sadarbera RHD road from Ch: 0.00- 850.00m under Nagarkanda Upazila, Dist. Faridpur, &amp; Part-B: Improvement by BC on Dhurahati - Boromanikdi UZR road from Ch: 0.00- 1065.00m under Nagarkanda Upazila, Dist. Faridpur</t>
  </si>
  <si>
    <t>07.01.21</t>
  </si>
  <si>
    <t>M/S Mir Traders -  
West Golchamut,Faridpur Sadar,Faridpur</t>
  </si>
  <si>
    <t>mirtraders13@gmail.com</t>
  </si>
  <si>
    <t>M/S Shahana Enterprise</t>
  </si>
  <si>
    <t>M/S. Nur Enterprise
Juttapotti, Thana Road, Faridpur</t>
  </si>
  <si>
    <t>nurenterprisem@gmail.com</t>
  </si>
  <si>
    <t>Improvement by BC on Gopalpur Puran bazar - Ramnagar Bottola via Ramnagar Sorbojanin Durgamondir road from Ch: 0.00- 1560.00m under Nagarkanda Upazila, Dist. Faridpur</t>
  </si>
  <si>
    <t xml:space="preserve">Part-A: Improvement by HBB on Aizuddin Matubber dangi ghat to Mora Padma ghat H/O Saken Matubber road at Ch. 0.00- 1500.00m under Sadar Upazila, Dist. Faridpur, Part-B: Improvement by HBB on Dholer Mor RHD to Decreer char old UP office road at Ch. 0.00- 1500.00m under Sadar Upazila, Dist. Faridpur, Part-C: Improvement by HBB on Bhuyan dangi H/O Rob Sikder to H/O Wahid Fokir road at Ch. 0.00- 1500.00m under Sadar Upazila, Dist. Faridpur  &amp; Part-D: Improvement by HBB on Hazi dangi H/O Ainal Molla to Mora Padma via H/O Bachu Mondol road at Ch. 0.00- 1000.00m under Sadar Upazila, Dist. Faridpur </t>
  </si>
  <si>
    <t xml:space="preserve">Improvement by BC on Char Tapurakandi Nannur Mor to Bogertila Kalur bazar UNR road at Ch. 0.00- 2275.00m under Sadar Upazila, Dist. Faridpur </t>
  </si>
  <si>
    <t xml:space="preserve">Md. Emtiaz Asif -MNI (JV) </t>
  </si>
  <si>
    <t>mdemtiazasifjv@gmail.com</t>
  </si>
  <si>
    <t xml:space="preserve">Improvement by BC on Side Widening Bhanga town bazar to Nowpara bazar road form Ch: 0.00-2390.00m under Bhanga Upazila, Dist. Faridpur </t>
  </si>
  <si>
    <t>Md. Emtiaz Asif Alipur, Faridpur Sadar, Faridpur</t>
  </si>
  <si>
    <t>M/S Rumen Enterprise
Boalmari Bazar, Boalmari, Faridpur-7860</t>
  </si>
  <si>
    <t>rumenenterprise@gmail.com</t>
  </si>
  <si>
    <t xml:space="preserve">Improvement by BC on Shararkandi Dilip Biswas house to Belobana Rostum Sardar house road from Ch:0.00-1600.00m under Alfadanga Upazila, Dist-Faridpur </t>
  </si>
  <si>
    <t>M/S MUNSHE TRADERS
Jungurdi,Nagarkanda,Faridpur</t>
  </si>
  <si>
    <t>msmunshetraders14@gmail.com</t>
  </si>
  <si>
    <t>Part-A: Improvement by BC on Sreeramdia RHD-Bhobukdia Bus Stand road form at Ch: 1800.00-2570.00m under Nagarkanda Upazila, Dist. Faridpur  &amp; Part-B: Improvement by BC on Kodalia UPHQ-Boropaikkandi via  Sheiherkandi  road form at Ch: 0.00-1000.00m under Nagarkanda Upazila, Dist. Faridpur</t>
  </si>
  <si>
    <t>M/S Tasnim Traders
Saltha, Faridpur</t>
  </si>
  <si>
    <t>mstasnimtraders1978@gmail.com</t>
  </si>
  <si>
    <t>Improvement of Thenthania Hat Under Saltha Upazila, Dist-Faridpur (Fish Market)</t>
  </si>
  <si>
    <t xml:space="preserve">
M/S Modern Construction 8/2/2 Alipur, Faridpur</t>
  </si>
  <si>
    <t>Improvement by BC on Majhikanda UZR-Ainpur ghat road form at Ch: 0.00-1000.00m under Nagarkanda Upazila, Dist-Faridpur</t>
  </si>
  <si>
    <t>30.1.20</t>
  </si>
  <si>
    <t>M/S Nur Enterprise, Juttapatty,Faridpur</t>
  </si>
  <si>
    <t xml:space="preserve">Improvement by BC on Krishnardangi high School-Sahapara Mondir road form at Ch: 0.00-480.00m under Nagarkanda Upazila, Dist-Faridpur </t>
  </si>
  <si>
    <t>M/S Ena Enterprise, 2 no Habely Gopalpur, Faridpur Sadar</t>
  </si>
  <si>
    <t>egpenaenterprise@gmail.com</t>
  </si>
  <si>
    <t xml:space="preserve">Improvement by HBB on Sreekrishanpur UNR-Sreekrishanpur VRA(UZR link road) road form at Ch: 0.00-1215.00m under Nagarkanda Upazila, Dist-Faridpur </t>
  </si>
  <si>
    <t>M/S. JAHID &amp; BROTHERS
KANAIPUR, FARIDPUR.</t>
  </si>
  <si>
    <t xml:space="preserve">Improvement by BC on Bakhunda RHD to Kanaipur GC via Tambul Khana road form Ch: 9025.00-9598.00m under Sadar Upazila, Dist-Faridpur </t>
  </si>
  <si>
    <t xml:space="preserve">Part-A: Const. of  50.00m Long PSC GirderBridge on RadhanagarGovt. Primary School-Radhanagar border road at Ch: 2000.00m under Nagarkanda Uapzila, Dist. Faridpur  &amp; Part-B: Const. of  30.00m Long PSC GirderBridge on Radhanagar UZR Dharmodi GPS  road at Ch: 3500.00m under Nagarkanda Uapzila, Dist. Faridpur </t>
  </si>
  <si>
    <t>Bismillah Byke Gallery
South Goalchamot, Faridpur Sadar, Faridpur.</t>
  </si>
  <si>
    <t xml:space="preserve">Improvement by BC on Kajuli GPS- Hasaner bari via Kuribari Mosjid road from  Ch: 00.00- 510.00m under Nagarkanda Upazila, Dist-Faridpur </t>
  </si>
  <si>
    <t>M/S Yeakub Ali
Char Haji Gonj, Charvadrasan, Faridpur</t>
  </si>
  <si>
    <t>yeakub201@gmail.com</t>
  </si>
  <si>
    <t xml:space="preserve">Improvement by BC on Gozaria RHD to Padma river  road from  Ch: 00.00- 1000.00m under Charbhadrason Upazila, Dist-Faridpur </t>
  </si>
  <si>
    <t xml:space="preserve">Improvement by BC on RHD (Gazirtek GPS) - Sadarpur Thana Boarder road from  Ch: 00.00- 1000.00m &amp; Const. of 1 No U-Drain (size: 8mx1.00mx1.00m) at Ch; 940.00m under Charbhadrason Upazila, Dist-Faridpur </t>
  </si>
  <si>
    <t>M/S. Al-Amin Traders
Khalashe Dangi, Post:+Upazila: Charvadrasion, Faridpur</t>
  </si>
  <si>
    <t xml:space="preserve">Improvement by BC on Charbhadrason UNR (Pachur bari) to Matha bhanga GPS via H/O Latif Mridha road from  Ch: 2000.00- 3000.00m &amp; Const. of 1 No U-Drain (size: 8mx1.00mx1.00m) at Ch; 250.00m under Charbhadrason Upazila, Dist-Faridpur </t>
  </si>
  <si>
    <t>M/S. Supti Traders
 109, Faridpur Housing State, Goalchamot, Faridpur</t>
  </si>
  <si>
    <t xml:space="preserve">Improvement by BC on Charbhadrason GC road (Momin Paramaniker bari) to Karikor dangi bridge road from  Ch: 00.00- 900.00m under Charbhadrason Upazila, Dist-Faridpur </t>
  </si>
  <si>
    <t>Cellcity General Trading
Bilmamudpur, Baitulaman, Faridpur.</t>
  </si>
  <si>
    <t>cellcitygeneraltrading@gmail.com</t>
  </si>
  <si>
    <t xml:space="preserve">Improvement by BC on Gunboha UP Office to Mothumoti river via Chandani bazar road from at Ch:50.00-512.00m under Boalmari Upazila, Dist. Faridpur. </t>
  </si>
  <si>
    <t>M/S RK Traders
Boalmari Bazar, Boalmari, Faridpur-7860</t>
  </si>
  <si>
    <t xml:space="preserve">Improvement by  HBB on Bhatapara C&amp;B Link to H/O Chandmia to Char Dighirpar Mosque  road from at Ch:00.00-500.00m under Boalmari Upazila, Dist. Faridpur. </t>
  </si>
  <si>
    <t>Improvement by  BC on Harihornagar H/O Vendar to Sonanagar  road from at Ch:00.00-390.00m under Boalmari Upazila, Dist. Faridpur.</t>
  </si>
  <si>
    <t>Improvement by BC on  Arazi Paikhati-Kesail road form at Ch: 1200.00m-1900.00m under Boalmari Upazila, Dist-Faridpur</t>
  </si>
  <si>
    <t>M/s. Summit Builders
 Alipur, Faridpur</t>
  </si>
  <si>
    <t>summitbuilders80@gmail.com</t>
  </si>
  <si>
    <t>Improvement by BC on Rangarmularkandi to Nutubdia Bottola road from at Ch: 2000.00-2650.00m under Boalmari Upazila, Dist-Faridpur</t>
  </si>
  <si>
    <t>BHAI BHAI TRADERS
Boalmari, Faridpur</t>
  </si>
  <si>
    <t>Improvement of by  BC on Vabkhondo-Putuntipara  road form at CH: 0.00-1000.00m under Boalmari Upazila, Dist-Faridpur</t>
  </si>
  <si>
    <t>M/S FATEMA CONSTRUCTION
Tangrakola Bazar,Muksudpur,Gopalgonj. Dhaka 0ffice:27/5,Mollabari Kawla,Dakshin,Dhaka.</t>
  </si>
  <si>
    <t>msfatemaconstruction.muk@gmail.com</t>
  </si>
  <si>
    <t>Improvement by BC on Maitkumra GPS to Shasrail Public Pilot high School via Bhulbaria road form at Ch: 0.00-1200.00m under Boalmari Upazila, Dist-Faridpur</t>
  </si>
  <si>
    <t>M/S. Saime Electric
Moiendia Bazar, Boalmari, Faridpur.</t>
  </si>
  <si>
    <t>mssaimeelectric2019@gmail.com</t>
  </si>
  <si>
    <t xml:space="preserve">Improvement by BC on Joypasha Sayed Nurul Islam house to Kumar river road form Ch: 0.00-650.00m under Boalmari Upazila, Dist-Faridpur </t>
  </si>
  <si>
    <t>M/S. Rokeya Traders
 West Goalchamot,Faridpur</t>
  </si>
  <si>
    <t>belayethossainmollah1915@gmail.com</t>
  </si>
  <si>
    <t xml:space="preserve">Improvement by HBB on Rakhal Toli Siddique Mollahs house to Shamsel Fakir house  road form at Ch: 0.00-1080.00m under Boalmari Upazila, Dist-Faridpur </t>
  </si>
  <si>
    <r>
      <t xml:space="preserve"> </t>
    </r>
    <r>
      <rPr>
        <sz val="10"/>
        <rFont val="Times New Roman"/>
        <family val="1"/>
      </rPr>
      <t xml:space="preserve"> Md. Zakir Hossain Boalmari, Faridpur</t>
    </r>
  </si>
  <si>
    <t>zakirhossain007@hotmail.com</t>
  </si>
  <si>
    <t xml:space="preserve">Improvement by BC on Baikhir Chowrasta to  Jaliadanga via Sukdebnagar  road form at Ch: 2000.00-3000.00m under Boalmari Upazila, Dist-Faridpur </t>
  </si>
  <si>
    <t>M/S. Rokeya Traders       West Goalchamot,Faridpur</t>
  </si>
  <si>
    <t xml:space="preserve">Improvement by HBB on Arazi Magura (St. from Bottola Pucca) H/O Atiar SK. To Chatrakanda GPS via Razu Mollah house   road form at Ch: 0.00-1000.00m under Boalmari Upazila, Dist-Faridpur </t>
  </si>
  <si>
    <t>M/S N.S Enterprise     Vill: Muratia, Post : Majardia, Upazila : Saltha, Dist : Faridpur</t>
  </si>
  <si>
    <t>Part-A: Improvement by HBB on Dewalikanda - Bisnudi GPS road from Ch: 400.00- 900.00m &amp; Link road 40.00m, Part-B: Improvement by HBB on Fulbaria Kali Battala- Bangrail UNR road from Ch: 3780.00-4495.00m, Part-C: Improvement by HBB on Kagdi Bazar - Surja Matubber bari road from Ch: 0.00- 140.00m, Part-D: Improvement by HBB on Kagdi Bazar- Dewalikanda via Bisnudi GPS road from Ch. 2700.00- 3500.00m &amp; Part-E: Improvement by BC on Nowapara Kamal Matubber House Jame Mosque- Mohammad Matubber house road from Ch: 0.00- 400m &amp; Const. of U-Drain at Ch: 370.00m on Nowapara Kamal Matubber House Jame Mosque- Mohammad Matubber house road under Saltha Upazila, Dist. Faridpur</t>
  </si>
  <si>
    <t>06.01.21</t>
  </si>
  <si>
    <t>M/S Motiur Rahman Nannu  57 chakbazar,Faridpur</t>
  </si>
  <si>
    <t>Part-A: Improvement by BC on Jogerdia UZR- Sonapur ghat road from Ch: 0.00- 1090.00m, Part-B: Improvement by BC on Ramkantapur UZR (Sholdubi)- Ramkandapur bazar road from Ch. 0.00- 1005.00m &amp; Part-C: Improvement by BC on Bhawal UPC (Battala)- Majhardia bazar (Kumerpotty) road from Ch: 0.00- 1400.00m under Saltha Upazila, Dist. Faridpur</t>
  </si>
  <si>
    <t>Faridpur Jannat Construction Ltd 
Hasina Tower (8th Floor), Mojib Sarak, Faridpur Sadar Faridpur</t>
  </si>
  <si>
    <t xml:space="preserve">Part-A: Improvement by HBB on Pal dangi H/O Eashak Molla to Taher Fokir dangi boarder road from at Ch: 0.00-2000.00m under Sadar Upazila, Dist-Faridpur, Part-B: Improvement by HBB on Chattam bazar to Baghartila  road from at Ch: 870.00-1974.00.00m under Sadar Upazila, Dist-Faridpur  Part-C: Improvement by HBB on Bapari dangi H/O Fozol to Vangidangi AKK Flood Selter road from at Ch:000.00-1500.00.00m under Sadar Upazila, Dist-Faridpur &amp; Part-D: Improvement by HBB on Aziuddin dangi  H/O Gaza Billa to Nazir Biswas  dangi H/O Rofique road from at Ch:000.00-2000.00.00m under Sadar Upazila, Dist-Faridpur </t>
  </si>
  <si>
    <t>M/S. Pappu Enterprise 24/1/C, Jheltully PO: Faridpur</t>
  </si>
  <si>
    <t>mspappuenterprise@gmail.com</t>
  </si>
  <si>
    <t>Improvement by BC on Manikdha FWC-  Tulshighata road from Ch: 1000.00- 1600.00m under Bhanga Upazila, Dist. Faridpur</t>
  </si>
  <si>
    <t>Guljar Traders  Malegram Bazar, Bhanga, Faridpur</t>
  </si>
  <si>
    <t>guljartraders01@gmail.com</t>
  </si>
  <si>
    <t>Improvement by BC on Khaminarbag Bottola via Khan bari and Moral bari Mosque to Hazi Haque road from Ch: 00.00- 1142.00m &amp; Link road 123.00m &amp; Const. of 2 Nos U-Type Culvert at Ch. 400.00m &amp; 795.00m on same road  under Bhanga Upazila, Dist. Faridpur</t>
  </si>
  <si>
    <t>M/s. Raija Enterprise   South Kamargram, Boalmari, Faridpur</t>
  </si>
  <si>
    <t>Improvement by BC on Kanderbari bridge to H/O Rahman road from Ch: 00.00- 675.00m under Bhanga Upazila, Dist. Faridpur</t>
  </si>
  <si>
    <t>M/S Tanzila Traders Sovarampur, Faridpur Sadar, Faridpur.</t>
  </si>
  <si>
    <t>ms.tanzilatraders01@gmail.com</t>
  </si>
  <si>
    <t xml:space="preserve">Improvement by BC on Dhopapara pucca road H/O Subedra saha to Dhipapara filed via Dhophapara Biswas bari Durga mondir road from Ch. 0.00- 910.00m under Boalmari Upazila, Dist. Faridpur </t>
  </si>
  <si>
    <t>M/S. Rajmoni Construction Alipur, Faridpur</t>
  </si>
  <si>
    <t>msrajmoniconstruction@gmail.com</t>
  </si>
  <si>
    <t xml:space="preserve">Improvement by BC on Batal UNR- Kamidia via Batal GPS road from Ch. 0.00- 750.00m under Nagarkanda Upazila, Dist. Faridpur </t>
  </si>
  <si>
    <t>M/S Shohidul Construction Garakhola, Madhukhali, Faridpur</t>
  </si>
  <si>
    <t>Improvement by BC on Ghopghat R&amp;H- Madhumoti Embankment road from Ch: 2250.00- 3250.00m under Madhukhali Upazila, Dist. Faridpur</t>
  </si>
  <si>
    <t>M/s Taiba Construction  5 No., Alipur, Faridpur.</t>
  </si>
  <si>
    <t>mstaibaconstruction@gmail.com</t>
  </si>
  <si>
    <t>Improvement by BC on Gotti Balia bazar- Bhabukdia village road from Ch: 00.00- 1380.00m under Saltha Upazila, Dist. Faridpur</t>
  </si>
  <si>
    <t>M/s Masum &amp; Co.     Gonderdia, Modhukhali, Faridpur</t>
  </si>
  <si>
    <t>masumandco1975@gmail.com</t>
  </si>
  <si>
    <t>Part-A: Improvement by HBB on Atghar Momres Molla house to Goalpara via Durgapur road from Ch: 1000.00- 2000.00m &amp; 3400.00- 4000.00m &amp; Const. of 3 Nos U-Drain at Ch. 1540.00m, 1870.00m and 3800.00m on the same road &amp; Part-B: Improvement by HBB on Gourdia Palbari YZR- Bibhadi bazar (GPS) road via Kakilakhola Chaulla Votorkanda road from Ch: 450.00-1600.00m &amp; Const. of U-Drain at Ch. 600.00m on the same road under Saltha Upazila, Dist. Faridpur</t>
  </si>
  <si>
    <t>Padma  Sadar Upazila, Faridpur.</t>
  </si>
  <si>
    <t>mdmohammadali1966@gmail.com</t>
  </si>
  <si>
    <t>Improvement  by BC on Tona Mosque-Shirgram road form at Ch: 0.00-1159.00m under Alfadanga Upazila, Dist. Faridpur</t>
  </si>
  <si>
    <t>M/S shohagh steel     Boalmari busstand, boalmari, faridpur.</t>
  </si>
  <si>
    <t>msshohaghsteel1966@gmail.com</t>
  </si>
  <si>
    <t xml:space="preserve">Improvement by BC on Parshrbor abu Shied house to Bazra Oliar House road form at Ch: 0.00-1000.00m &amp; Cosnt. Of 2 Nos Box Culvert (Size: 0.625mx0.600.00m) at Ch: 63.00m, 190.00m, &amp; U-Drain at Ch: 2457.00m on the Same road under Alfadanga Upazila, Dist-Faridpur </t>
  </si>
  <si>
    <t>DHALI BUILDERS  Kamlapur, Faridpur.</t>
  </si>
  <si>
    <t>mirajulahsan888@gmail.com</t>
  </si>
  <si>
    <t>Improvement  by BC on  Jugiborat Madrasha to Tona Mouza  road form at Ch: 0.00-600.00m  &amp; Const. of  1 Nos Box culvert (Size0.625mx0.600m) at Ch: 442.00m &amp;  U-Drain at Ch: 190.00m on the same road   under Alfadanga Upazila, Dist. Faridpur</t>
  </si>
  <si>
    <t>M/S Nurjahan Enterprise Habeli Gopalpur 1, Faridpur Sadar, Faridpur.</t>
  </si>
  <si>
    <t>msnurjahanenterprise708@gmail.com</t>
  </si>
  <si>
    <t>Improvement  by BC on   Berir hat-Char Narayandia  road form at Ch: 1515.00-3500.00m  &amp; Const. of  1 Nos Box culvert (Size0.625mx0.600m) at Ch: 2457.00m &amp;  U-Drain at Ch: 190.00m on the same road   under Alfadanga Upazila, Dist. Faridpur</t>
  </si>
  <si>
    <t>Improvement  by BC on  Duljuri Amin Sardder Shop UZR to Charjhama Kheya ghat via Porchim Charnarayandia   road form at Ch: 3873.00-5447.00m   under Alfadanga Upazila, Dist. Faridpur</t>
  </si>
  <si>
    <t>Construction of 2 vent RCC Box Culvert (Size 2x4.00x4.50m) on Helencha Roton Kumar Bosu House Pucca road to Helencha Hannan Sheikh house road at Ch: 1030.00m   under Alfadanga Upazila, Dist. Faridpur</t>
  </si>
  <si>
    <t>M/S Siddique Enterprise Barangkhula, Shekhor, Boalmari, Faridpur</t>
  </si>
  <si>
    <t>mssiddiqueenterprise9@gmail.com</t>
  </si>
  <si>
    <t>Improvement  by HBB on Punchria Modhumoti Kheya ghat to Charpunchria Subur member house   road form at Ch: 0.00-1150.00m   under Alfadanga Upazila, Dist. Faridpur</t>
  </si>
  <si>
    <t>M/S. Rasel Khan Rubel_LE (JV) Vati Luxmipur, Faridpur Sadar, Faridpur.</t>
  </si>
  <si>
    <t>mlemsrkr@gmail.com</t>
  </si>
  <si>
    <t xml:space="preserve">Part-A: Improvement by HBB on Akbor Mir Malot dangi Jame Mosque to H/O Salim Member via Roshid Munshi dangi Madrasha Mojir Khaghat road form at Ch: 0.00-700.00m, Part-B: Improvement by HBB on Mominkhar Hat Bridge to North Channel H/O Arshad Bapari UNR (Nuru Mia) road form at Ch: 2200.00-3742.00m, Part-C:  Improvement by HBB on Yeasin dangi Mosque to Ansar Sikder dangi H/O Rashid Talukder road from at Ch: 0.00-938.00m,  Part-D: Improvement by HBB on Bogartila Khaliar bazar to Oli Mondol dangi H/O Enayet shak road from at Ch: 0.00-2075.00m &amp;  Part-E: Improvement by HBB on Ambikapur Chowdhury bazar bridge to Geandia  H/O Moza Molla UNR road form at Ch: 0.00-1700.00m under Sadar Upazila, Dist-Faridpur  </t>
  </si>
  <si>
    <t xml:space="preserve">M/S. Rasel Khan Rubel  Vathi Luxmipur, Faridpur Sadar, Faridpur. </t>
  </si>
  <si>
    <t>ms.raselkhanrubel@gmail.com</t>
  </si>
  <si>
    <t xml:space="preserve"> m/S. Lipu Enterprise Kanaipur, Faridpur</t>
  </si>
  <si>
    <t>M/S Ena Enterprise 2 no Habely Gopalpur, Faridpur Sadar</t>
  </si>
  <si>
    <t>Improvement by BC on Goalartila Bridge UZR to Mora Padma river road from Ch: 0.00- 2000.00m under Sadar Upazila, Dist. Faridpr</t>
  </si>
  <si>
    <t>Al-Amin Traders  Modhukhali, Thana/Upazila: Modhukhali, Dist: Faridpur</t>
  </si>
  <si>
    <t>Improvement by HBB on Algapar Bridge  to Kali Nadi road form at Ch: 0.00-1125.00m under Madhukhali Upazila, Dist-Faridpur.</t>
  </si>
  <si>
    <t>15.06.020</t>
  </si>
  <si>
    <t>29.01.21</t>
  </si>
  <si>
    <t>Improvement by HBB on Pichulia H/O Kala Chand Sk to Kali Nadi  road from at Ch: 1000.00-2000.00m under Madhukhali Upazila, Dist-Faridpur</t>
  </si>
  <si>
    <t>Improvement by HBB on  Dostardia RHD (Gorstan Mosque)- Jafrakandi Via Monohordia H/O Amin Molla   road from at Ch: 1000.00-1885.00m under Madhukhali Upazila, Dist-Faridpur</t>
  </si>
  <si>
    <t>M. RAHMAN &amp; ASSOCIATES MADHUKHALI, FARIDPUR</t>
  </si>
  <si>
    <t>leemon122@yahoo.com</t>
  </si>
  <si>
    <t>Improvement by HBB on Darir Bridge to Murardia H/O Hamid Mollah  road from at Ch: 1000.00-1430.00m under Madhukhali Upazila, Dist-Faridpur</t>
  </si>
  <si>
    <t>M/S Hakkani Brick Field Shonpocha, Kanaipur, Faridpur</t>
  </si>
  <si>
    <t>hakkanibrick@gmail.com</t>
  </si>
  <si>
    <t>Improvement by HBB on Brammonkanda Bazar RHD-Kamaldia  via Jangalpar  road from at Ch: 0.00-1025.00m under Madhukhali Upazila, Dist-Faridpur</t>
  </si>
  <si>
    <t>Improvement by HBB on  H/O Abdur Rob Munshi to Paikpara Jame Mosque road from at Ch: 0.00-945.00m under Madhukhali Upazila, Dist-Faridpur</t>
  </si>
  <si>
    <t>Bismillah Byke Gallery       South Goalchamot, Faridpur Sadar, Faridpur.</t>
  </si>
  <si>
    <t xml:space="preserve">Construction of 2x4.50mx4.50m RCC box Culvert on Roghudia UZR-Dhormodi GPS road at Ch: 2700.00m under Nagarkanda Upazila, Dist-Faridpur </t>
  </si>
  <si>
    <t>Faridpur Jannat Construction Ltd           Hasina Tower (8th Floor), Mujib Sarak, Faridpur Sadar, Faridpur.</t>
  </si>
  <si>
    <t>Wedening by BC on Alfadanga GC-Berirhat GC road (star ling from Alfadanga R&amp;H Local Bus Stand) from at Ch: 0.00-10100.00m under Alfadanga Upazila, Dist-Faridpur</t>
  </si>
  <si>
    <t>Improvement by HBB on Munsurabad Khaghat to Gofur Paramanik Khyaghat via Mohonmia Old Hat road from at Ch: 0.00-6500.00m under Sadar Upazila, Dist. Faridpur</t>
  </si>
  <si>
    <t xml:space="preserve">Improvement by HBB on Mohon Mia New Hat to Horirampur AKK Shelter road from at Ch: 0.00-6500.00m under Sadar Upazila, Dist Faridpur </t>
  </si>
  <si>
    <t xml:space="preserve">Part:A  Improvement by HBB on Goljar Mondol Dungi Jame Mosque to Goalondo Kata Khal via H/O Eashak Member road from at Ch: 0.00-1800.00m, Part:B  Improvement by HBB on Ansharuddin Bridge to Arshadar Cum via  North Channel UP  road from at Ch: 0.00-1850.00m under Sadar Upazila, Dist. Faridpur </t>
  </si>
  <si>
    <t xml:space="preserve">Part-A: Improvement by BC on Hat Gozaria GC to Motiar Coum (Bridge) road from at Ch: 0.00-1987.00,  Part-B: Improvement by BC on  Purbo Gozaria  More UZR to Charvadrason R&amp;H via Patpasa Mondir  (Sadar Part)  road from at Ch: 0.00-2758.00 &amp;. Part-C: Improvement by HBB on Pachim Aliabad R&amp;H H/O Khorshad Mondol to H/O Mofi Sheak   road from at Ch: 500.00-1500.00 m under Sadar Upazila, Dist. Faridpur </t>
  </si>
  <si>
    <t>Part- A: Improvement by BC on Pachim Gangabordi Bazar to Krishonagar UPC road from at Ch: 2524.00-3975.00m, Part- B: Improvement by BC on  Krishnonagar H/O Gafur UZR to Rajbari Border  road from at Ch: 0.00-1310.00m, Part-C: Improvement by BC on Kashkandi Bridge UZR to Malanga Shop of Sazad Molla UNR road from at Ch: 0.00-840.00m, Part-D: Improvement by BC on Kanaipur KB Bricks (R&amp;H) to Hoglakandi UZR via Kumar river  road from at Ch: 0.00-995.00m &amp; Part-E: Improvement by BC on Manna Mondol Dungi House of Shona Miah to Baludhum BC road via  Afzal Mollah Khya Ghat  road from at Ch: 1600.00-3620.000m under Sadar Upazila, Dist. Faridpur</t>
  </si>
  <si>
    <t>Part-A: Improvement by HBB on Abilmunshi Dungi Tota Paglar Moor to Gopalkhar Dungi H/O Kobir Molla road from at Ch: 0.00-1350.00m, Part-B: Improvement by HBB on Char Tepura Wooden Bridge UNR to Mora Padma Ghat via H/O Salam road from at Ch: 0.00-1500.00m,  Part-C: Improvement by BC on Faridpur Alipur Paramanik Khay Ghat to Afzal Mondol Bazar via Adompur GPS road from at Ch: 0.00-1945.00m, Part-D: Improvement by HBB on Muraridha UNR H/O Akkas to Kobirpur UNR via Sukkur Mia Polty Farm road from at Ch: 0.00-1453.00m under Sadar Upazila, Dist-Faridpur</t>
  </si>
  <si>
    <t>mv¾vZ eiKZ Kb: GÛ BwÄwbqvm© wj:, eªvþbKv›`v, dwi`cyi|</t>
  </si>
  <si>
    <t xml:space="preserve">Part-A: Improvement by HBB on Mohon Mia Old hat to Sofi Khayaghat via H/O Faruk Molla road from at Ch 0.00-1200.00m, Part-B: Improvement by HBB on Kobirpur H/O Nurul Islam to Kobirpur 4 Nos guss Gram road from at Ch: 0.00-1350.00m, Part-C: Improvement by HBB on Khalek Jomadder to Faker hat via H/O Nuru Kha road from at Ch: 400.00-2700.00m  &amp;  Part-D: Improvement by HBB on Kholil Molla Dungi to Play Ground road from at Ch: 300.00-2700.00m under Sadar Upazila, Dist-Faridpur </t>
  </si>
  <si>
    <t xml:space="preserve">Part-A: Improvement by BC on Khalilpur Palpara H/O Panu to Bill Dangi Mosque road from at Ch: 0.00-750.00m, Part-B: Improvement by BC  on Shibrampur UZR H/O Lal Mia to Vati Shibrampur H/O Mainuddin Shak road from at Ch: 0.00-680.00m, Part-C: Improvement by BC on Aquine Vatpara GPS to Mongolcot Mosque UZR via Vatpara Bridge road from at Ch: 0.00-2200.00m  &amp; Part-D: Improvement  by BC on Vatpara Shop of Haider to Dhuldi H/O Sukur Ali road from at Ch: 300.00-1000.00m under Sadar  Upazila, Dist. Faridpur </t>
  </si>
  <si>
    <t>M/S. Nur Enterprise (JV)</t>
  </si>
  <si>
    <t>Improvement by BC on Vatikanaipur RHD (Jute Mill) to Atghar bazar via Rongkali bazar road from Ch: 0.00- 5050.00m under Sadar Upazila, Dist. Faridpur</t>
  </si>
  <si>
    <t>M/S. IQBAL AND BROTHERS
 Alipur, Faripdur</t>
  </si>
  <si>
    <t>iqbalfaridpur6@gmail.com</t>
  </si>
  <si>
    <t>Improvement by BC on Gopalpur Mollikpara UNR Poltry Farm to Mongli bazar road from Ch: 0.00- 765.00m under Sadar Upazila, Dist. Faridpuir</t>
  </si>
  <si>
    <t>M/s. Janani Traders
Madhukhali Railgate, Madhukhali, Faridpur</t>
  </si>
  <si>
    <t>jananitraders1960@gmail.com</t>
  </si>
  <si>
    <t xml:space="preserve">Improvement by BC on Bonomalipur bazar at RHD Kalinagar GC road from at Ch: 6000.00-7450.00m under Boalmari Upazila, Dist. Faridpur </t>
  </si>
  <si>
    <t>10.06.020</t>
  </si>
  <si>
    <t>Shorif Farmisey &amp; co     Boalmari ,Faridpur</t>
  </si>
  <si>
    <t>shorifpitu@gmail.com</t>
  </si>
  <si>
    <t xml:space="preserve">Improvement by BC on Boalmari UP to  Dadpur UP via  Rajapur bazar road from at Ch: 4688.00-6338.00m under Boalmari Upazila, Dist. Faridpur </t>
  </si>
  <si>
    <t>Improvement by BC on satoir UP to Beradi bazar road from at Ch: 0.00-1350.00m under Boalmari Upazila Dist. Faridpur</t>
  </si>
  <si>
    <t>Padma
Sadar Upazila, Faridpur.</t>
  </si>
  <si>
    <t xml:space="preserve">Improvement by BC on Mora Clinic to Bondopasha via Kumrail Bottola road from at Ch: 0.00-1000.00m &amp; Const of  (2x4.30mx4.30m) Double vent RCC Box culvert at Ch: 800.00m on the same road under Boalmari Upazila, Dist-Faridpur </t>
  </si>
  <si>
    <t xml:space="preserve">Improvement by HBB on Boyra Pucca road to Boyra Kalimondir via  Chaokhanda GPS road from at Ch: 0.00-500.00m under Boalmari Upazila, Dist-Faridpur </t>
  </si>
  <si>
    <t>M/S Mollah Construction
Noyroshi, Sadarpur, Sadarpur, Faridpur.</t>
  </si>
  <si>
    <t>mollahconstruction3@gmail.com</t>
  </si>
  <si>
    <t xml:space="preserve">Improvement by HBB on paschim Jariper dangi GPS-Samad Sardar bari Harun Mia bari road from at Ch:0.00-650.00m &amp; Link road 75.00m R/S at Ch:280.00m under Sadarpur Upazila, Dist.-Faridpur </t>
  </si>
  <si>
    <t>M/S Bonna Traders
Chawkbazar, Faridpur.</t>
  </si>
  <si>
    <t>msbonnatraders2017@gmail.com</t>
  </si>
  <si>
    <t xml:space="preserve">Part-A: Improvement by HBB Purura Madrasha Mor-Sadurpara GPS road via Purura GPS road from at Ch: 200.00-650.00m,  Part-B: Improvement by HBB Fukra bazar RHD-Chandpur UZR road via Hoglakandi GPS road from at Ch: 3000.00-4250.00m  &amp; Construction of U-Drain at Ch: 540.00m on Fukra bazar RHD-Chandpur UZR road via Hoglakandi GPS road. &amp; Part-C Improvement by HBB Fukra bazar RHD-Dorja Bokkar Mor road from at Ch: 0.00-1000.00m under Saltha Upazila, Dist-Faridpur </t>
  </si>
  <si>
    <t>ML Ghose &amp; Sons Goalchamot,Faridpur</t>
  </si>
  <si>
    <t xml:space="preserve">Part-A: Improvement by BC Kitta-Chaulia Village road from at Ch:0.00-2500.00m  &amp; Part-B: Improvement by BC Borokhardia Halim Kha house to Alfu house road from at Ch: 0.00-500.00m under Saltha Upazila, Dist-Faridpur </t>
  </si>
  <si>
    <t>M/S Bhai Bhai Traders - MRM (JV)</t>
  </si>
  <si>
    <t>msbhaibhaitradersmrmjv@gmail.com</t>
  </si>
  <si>
    <t>Part-A: Improvement by BC Ramgarkandi UZR-Nothkhola GPS road from at Ch: 0.00-2250.00m , Part-B: Improvement by BC Nothkhola Nelar Vita-Moziber Sadars house road from at Ch: 1000.00-1960.00m  &amp; Part-C: Improvement by BC Nokulhati bazar-Atghar UPC road (End Mohipaldia) via Boalia bazar road from at Ch: 0.00-1000.00m under Saltha Uapzila, Dist-Faridpur</t>
  </si>
  <si>
    <t>BHAI BHAI TRADERS   Boalmari, Faridpur</t>
  </si>
  <si>
    <t>Mizanur Rahman Montu                Vill.: Nagar Sundardi, P.O.: Muksudpur, Muksudpur Pourasava, District: Gopalganj.</t>
  </si>
  <si>
    <t>M.L. GHOSE &amp; SONS
Goalchamot, Faridpur</t>
  </si>
  <si>
    <t>malay.faridpur@gmail.com</t>
  </si>
  <si>
    <t xml:space="preserve">Part-A: Improvement by HBB Gopinathpur Hayet house RHD-Jadunandi Kalam Kazi house (UZR) road via Rob Chairman house road from at Ch: 780.00-2050.00m,  Part-B: Improvement by HBB (DPP Name  Sontundi-Char Ballavi, Inventory Name- Sunatundi Lulus house (UZR)- Char Ballavdi Mollar Mor RHD road via Sunatundi GPS Charbollobdi village) road from at Ch: 2000.00-4870.00 &amp; Part-C: Improvement by HBB (DPP name Fulbaria UZR(Bazar)-Fulbaria UNR (Khardia Dohornagar, Inventory Name- Boro Khardia-Fulbaria bazar Connection road) road from at Ch: 0.00-1180.00m under Saltha Upazila, Dist-Faridpur </t>
  </si>
  <si>
    <t>Shahana Enterprise
West Goalchamat, Faridpur</t>
  </si>
  <si>
    <t xml:space="preserve">Improvement by BC Vimpur Dhormohati H/O Alauddin Molla Mosque to Trimohoni via  Dhamohati Kali bari road from at Ch: 0.00-2000.00m under Boalmari Uapzila, Dist-Faridpur   </t>
  </si>
  <si>
    <t>Md. Emtiaz Asif
Alipur, Faridpur</t>
  </si>
  <si>
    <t xml:space="preserve">Improvement by BC Pirerchar GC-RHD at Hatkhola road from at Ch: 4355.00-6140.00m under Bhanga Upazila, Dist-Faridpur </t>
  </si>
  <si>
    <t>26.06.21</t>
  </si>
  <si>
    <t xml:space="preserve">Part-A: Improvement by BC Rasulpur GC-Bakhunda GC via West Bilnalia Kazi Dangi road from at Ch:0.00-2000.00m &amp;  Part-B: Improvement by BC Saltha GC-Kanfordi R&amp;H via Bahirdia Chitterbazar road from at Ch:1150.00-2316.00m under Saltha Upazila, Dist-Faridpur </t>
  </si>
  <si>
    <t>Tanim Enterprise
Sadarpur, Faridpur</t>
  </si>
  <si>
    <t>tanimentp@hotmail.com</t>
  </si>
  <si>
    <t xml:space="preserve">Improvement by BC Sadarpur Hospital-Baliahati GC via Brah Mondi High School road from at Ch: 5800.00-8030.00m under Sadarpur Upazila, Dist-Faridpur </t>
  </si>
  <si>
    <t>Part-A: Improvement by HBB Lalkhar Mor BC road H/O Ishrot UNR road from at Ch: 0.00-360.00m, Part-B: Improvement by HBB Uttor Bilmamudpur GPS to H/O Mojid Talukder UNR via Rail way road from at Ch: 0.00-1640.00m, Part-C:  Improvement  by HBB Uttor Sadipur Shop of Amin UNR to H/O Kalachan Fokir road  from at Ch: 547.00-1020.00m under Sadar Upazila, Dist-Faridpur.</t>
  </si>
  <si>
    <t xml:space="preserve">Improvement by BC Laxmidasher Hat to Chandpur H/O Joinal Sarder UZR via Hiram Saha Moor bazar road from at Ch: 0.00-1400.00m &amp; Link road 230.00 under Sadar Upazila, Dist-Faridpur </t>
  </si>
  <si>
    <t>Part-A: Improvement by BC Adompur Afzal Mondol bazar to Adompur Community Clinic road from at Ch: 0.00-785.00m,  Part-B: Improvement by BC Nodigobasona RHD to Mamudpur H/O Malak Sikder road form at Ch: 0.00-1030.00m, Part-C: Improvement by BC Tambulkhana R&amp;H to H/O Kakiluddin Shek Estate road from at Ch: 0.00-882.00m under Sadar Upazila, Dist-Faridpur.</t>
  </si>
  <si>
    <t>Saleh and Brothers
Laxmipur, Faridpur</t>
  </si>
  <si>
    <t xml:space="preserve">Part-A: Improvement by HBB Durgapur H/O Kubbad UZR to Durgapur H/O Kashem Howlader road form at Ch: 0.00-1735.00m, Part-B: Improvement by HBB Durgapur Tonir Mor to  Charnosipur Mosque via Durgapur GPS road from at Ch: 0.00-1500.00m,  Part-C: Improvement by HBB Bil Mamudpur Shop to Khusru UNR to Shop fo Razaul UNR road from at Ch:0.00-670.00, Part-D:  Improvement by HBB Posura Mosque to Raghuapara H/O Wohab road from at Ch: 0.00-500.00m under Sadar Upazila, District Faridpur </t>
  </si>
  <si>
    <t>07.06.21</t>
  </si>
  <si>
    <t>Masum Engineers
Alipur, Sadar, Faridpur</t>
  </si>
  <si>
    <t>masumeng2013@hotmail.com</t>
  </si>
  <si>
    <t xml:space="preserve">Part-A: Improvement by HBB Sholpur RHD-Munsurabad River Ghat road from at Ch: 0.00-1000.00m, Part-B Improvement by HBB Bhobukdia RHD-Dangi Banglakanda road from at Ch: 2000.00-3500.00m,  Part-C: Improvement by HBB Puradia RHD-Sonakhola RHD road from at Ch: 600.00-1600.00m under Nagarkanda Uapzila, Dist-Faridpur </t>
  </si>
  <si>
    <t>Improvement by BC Saltha GC-Kanfordi R&amp;H via Bahirdia Chitarbazar road from at Ch: 2316.00-5235.00m under Saltha Upazila, Dist. Faridpur</t>
  </si>
  <si>
    <t>M/S. Rokeya Traders
West Goalchamot,Faridpur</t>
  </si>
  <si>
    <t xml:space="preserve">Maintenance by BC of Shasha R&amp;H- Shasha Graveyeard road from Ch: 00.00- 915.00m under Nagarkanda Upazila, Dist. Faridpur </t>
  </si>
  <si>
    <t>06.11.19</t>
  </si>
  <si>
    <t>Johora Construction
Brahmankanda, Sadar, Faridpur</t>
  </si>
  <si>
    <t>Maintenance of Badorpur-Saltha to Kabirpur Bazar road from Ch: 0.00-1372.00m by BC Under Faridpur Sadar Upazila, Dist. Faridpur</t>
  </si>
  <si>
    <t>S A Enterprise
 Jungurdi,Nagarkanda,Faridpur</t>
  </si>
  <si>
    <t>saenterprise87@gmail.com</t>
  </si>
  <si>
    <t xml:space="preserve">Part-A: Rehablitation of Laskerdia Khandakar bari Jame Mosque connection road from Ch: 0.00- 200.00m by BC under Nagarkanda Upazila, Dist. Faridpur, Part-B: Rehabilitation of Laskerdia Daneshmand Majar connection road from Ch: 0.00- 300.00m by BC under Nagarkanda Upazila, Dist. Faridpur &amp; Part-C: Rehabilitation of Laskerdia Health Sub-Center connection road from Ch: 0.00- 150.00m under Nagarkanda Upazila, Dist. Faridpur </t>
  </si>
  <si>
    <t>M/S Rizvi Enterprise
 1No Habeli Gopalpur, Faridpur Sadar, Faridpur.</t>
  </si>
  <si>
    <t>mdziaur224@gmail.com</t>
  </si>
  <si>
    <t>Rehabilitation of Omar Ali UZR (New bridge)- Bagat GC road from Ch: 800.00- 2470.00m by BC under Madhukhali Upazila, Dist. Faridpur</t>
  </si>
  <si>
    <t>16.07.20</t>
  </si>
  <si>
    <t>Al-Amin Traders
Vill: Modhukhali Bazar, PO: Modhukhali, Thana/Upazila: Modhukhali, Dist: Faridpur.</t>
  </si>
  <si>
    <t>Rehabilitation of Kamarkhali Bazar- Moslendopur H/O Samad Biswas road from Ch: 00.00- 690.00m by BC under Madhukhali Upazila, Dist. Faridpur</t>
  </si>
  <si>
    <t>Maintenance of Kamarkhali GC- Mohammadpur GC road via Salamotpur (Madhukhali Portion) road from Ch: 00.00- 585.00m by BC under Madhukhali Upazila, Dist. Faridpur</t>
  </si>
  <si>
    <t>M/S. Nur Enterprise
 Juttapotti, Thana Road, Faridpur</t>
  </si>
  <si>
    <t xml:space="preserve"> Part A: Rehabilitation of Maherdia UZR Borokajuli Bazar  road from Ch:. 0.00-1090.00m by BC under Nagarkanda Upazila, Dist-Faridpur &amp;  Part-B: Rehabilitation of Delbaria UZR-Porchimkajuli Village  road from Ch:.1300.00-2200.00m by BC under Nagarkanda Upazila, Dist-Faridpur </t>
  </si>
  <si>
    <t>M/S. Mridha Enterprise
Tambulkhana Bazar, Sadar, Faridpur</t>
  </si>
  <si>
    <t xml:space="preserve">Maintenance of Dangi Bazar RHD-Pukuria RHD via Kowakhola road from Ch:. 0.00-1500.00m by BC under Nagarkanda Upazila, Dist-Faridpur </t>
  </si>
  <si>
    <t>Ajam Construction Ltd.
Alipur Faridpur Sadar, Faridpur</t>
  </si>
  <si>
    <t xml:space="preserve">Rehabilitation of Lasker dia Bazar RHD-Hatkrishnapur via Shankarpasa road from Ch:. 190.00-2875.00m by BC under Nagarkanda Upazila, Dist-Faridpur </t>
  </si>
  <si>
    <t>Rehabilitation of Jigiborat to Pachuria UP Office  road from Ch: 1900.00-2900.00m &amp; Mosque Link road 135.00m by under Alfadanga Upazila, Dist. Faridpur</t>
  </si>
  <si>
    <t xml:space="preserve">Maintenance of Togorband Sankor House UZR road to Kumurtia Kheya ghat via  Krishapur Primary School road from Ch: 0.00-1514.00m by BC under Alfadanga Upazila, Dist. Faridpur </t>
  </si>
  <si>
    <t>12.04.020</t>
  </si>
  <si>
    <t xml:space="preserve">Miantenance of Bhawal UPC-Bhawal Bazar (Kamdia) road from Ch: 0.00-2600.00m by BC under Saltha Upazila, Dist- Faridpur </t>
  </si>
  <si>
    <t>m/S. Lipu Enterprise Kanaipur, Faridpur</t>
  </si>
  <si>
    <t>Rehabilitation of Mollar Mor RHD-Binokdia bazar road from Ch: 950.00-3230.00 &amp; Ch: 4270.00-4700.00m by BC under Nagarkanda Upazila, Dist-Faridpur</t>
  </si>
  <si>
    <t>M/S Janata Corporation</t>
  </si>
  <si>
    <t>msjanatacorporation@gmail.com</t>
  </si>
  <si>
    <t xml:space="preserve">Improvement of Amdanga Bazar Jame-E-Mosque, Union: Nowpara. [Latitude: 23.5072, Longitude: 89.6124] </t>
  </si>
  <si>
    <t>M/S Abir Enterprise</t>
  </si>
  <si>
    <t>msabirenterprise07@gmail.com</t>
  </si>
  <si>
    <t xml:space="preserve">Improvement of Ghopeghat Sorbojanin Kali Mondir, Union: Bagat. [Latitude: 23.5224, Longitude: 89.5710] </t>
  </si>
  <si>
    <t>2.11.20</t>
  </si>
  <si>
    <t>M/S Roy &amp; Co.</t>
  </si>
  <si>
    <t>msroyandco1962@gmail.com</t>
  </si>
  <si>
    <t xml:space="preserve">Improvement of Ghopeghat Sorbojanin Grave yeard, Union: Bagat. [Latitude: 23.5324, Longitude: 89.5710] </t>
  </si>
  <si>
    <t>1.11.20</t>
  </si>
  <si>
    <t>M/S Ruman Enterprise</t>
  </si>
  <si>
    <t>Improvement of Sreenagar Moddhopara Baroari Mondir, Union: Parmeswardi. [ Latitude: 23.2331, Longitude: 89.4443]</t>
  </si>
  <si>
    <t>7.11.19</t>
  </si>
  <si>
    <t>M/S Salma Enterprise</t>
  </si>
  <si>
    <t>mssalmaenterprise01@gmail.com</t>
  </si>
  <si>
    <t>Improvement of  Kumrul village Durga Mondir, Union: Rupapath [ Latitude: 23.3353, Longitude: 89.7542]</t>
  </si>
  <si>
    <t>3.12.19</t>
  </si>
  <si>
    <t>M/S Modhur Enterprise</t>
  </si>
  <si>
    <t>ms.modhurenterprise1@gmail.com</t>
  </si>
  <si>
    <t>Improvement of  Dhormohat Pal bari Sarbojanin Durga Mondir, Union: Ghoshpur [ Latitude: 23.2927, Longitude: 89.375079</t>
  </si>
  <si>
    <t>26.7.20</t>
  </si>
  <si>
    <t>Syed Rafikul Hossan  (Tutul)</t>
  </si>
  <si>
    <t>sayedrafikulhasan@gmail.com</t>
  </si>
  <si>
    <t>Improvement of  Bahirnagar Purbopara Jame Mosque, Union: Ghoshpur [ Latitude: 23.2972, Longitude: 89.3840]</t>
  </si>
  <si>
    <t xml:space="preserve">M/S Saroar Trading </t>
  </si>
  <si>
    <t>mssaroartraders@gmail.com</t>
  </si>
  <si>
    <t>Improvement of Gorania Purbopara Jame Mosque, Union: Bana,  [ Latitude: 23.346658, Longitude:89.668512</t>
  </si>
  <si>
    <t>Improvement of Yousuferbag Rashedia Jame Mosque, Union: Buraich,  [ Latitude: 23.305932, Longitude:89.668260</t>
  </si>
  <si>
    <t>Md. Rezaul Karim Miah</t>
  </si>
  <si>
    <t>mdrezaulk287@gmail.com</t>
  </si>
  <si>
    <t>Improvement of Sashan ghat near saltha  Durga Mondir. Under Ramkantopur UP.        [ Latitude: 23.4402, Longitude:89.7825]</t>
  </si>
  <si>
    <t>M/S Siddique Enterprise</t>
  </si>
  <si>
    <t>Improvement of Jadunandi Jannatul Baki Jame-E- Mosque. Union: Jadunandi. [ Latitude: 23.3394, Longitude:89.7971]</t>
  </si>
  <si>
    <t>Improvement of  Jungurdi Bus stand Jame Mosque, Union: Nagarkanda Pourashava, [ Latitude: 23.41345, Longitude: 89.88914]</t>
  </si>
  <si>
    <t>Sazzad Barkat Construction &amp; Engineers Ltd.</t>
  </si>
  <si>
    <t>Improvement of Akuin Charpara Grave yard with Eidgha, Union: Koijuri, Latitude: 23.539401, Longitude: 89.836856</t>
  </si>
  <si>
    <t>7.7.19</t>
  </si>
  <si>
    <t>Improvement of Badarpur Sufia Jame Mosque , Union: Koijuri, Latitude: 23.583978, Longitude: 89.802042</t>
  </si>
  <si>
    <t>12.06.20</t>
  </si>
  <si>
    <t>Improvement of Kasimuddin Bapari dangi  Jame Mosque , Union: Charmadhobdia, Latitude: 23.68648, Longitude: 89.80424</t>
  </si>
  <si>
    <t>M/S S B Traders</t>
  </si>
  <si>
    <t>Improvement of Khatra Pachimpara Graveyard. Union: Kawlibera. [ Latitude: 23.43365, Longitude:90.03311]</t>
  </si>
  <si>
    <t>Improvement of Baliahati westpara Graveyard, Union: Manikdha,  [ Latitude: 23.469, Longitude:90.07079.]</t>
  </si>
  <si>
    <t>28.5.19</t>
  </si>
  <si>
    <t>M/S Sahirul &amp; Brothers</t>
  </si>
  <si>
    <t>shahirulnbrothers@gmail.com</t>
  </si>
  <si>
    <t>Improvement of Sadardi Nowapara Jame Mosque, Union: Bhanga Pourashava, Latitude: 23.37508, Longitude: 89.98078</t>
  </si>
  <si>
    <t>M/S Munshi Traders</t>
  </si>
  <si>
    <t>Improvement of Maijail Graveyard, Union: Kawlibera, Latitude: 24.43885, Longitude: 90.03025</t>
  </si>
  <si>
    <t>Md. Atiar Khan</t>
  </si>
  <si>
    <t>Part-A: Improvement by BC on Gharua UP-Dignagar Bazar via Khaminarbag Bazar-Jastic House road from ch. 00.00m- 350.00m under Bhanga Upazila, Dist. Faridpur, DPP ID No. 329105188  &amp; Part-B: Improvement by BC on Khaminarbag Battala-Sharifabad via Gongadhardi GPS GPS road (Khaminarbag Battala Moton SK More-Gangadordi Road)  from ch. 00.00m- 800.00m &amp; .Construction of 2 nos 625x630mm Size U-Drain on  Khaminarbag Battala-Sharifabad via Gongadhardi GPS GPS road at Ch:275.00m &amp; 460.00m under Bhanga Upazila, Dist. Faridpur</t>
  </si>
  <si>
    <t>BSCIRIDP</t>
  </si>
  <si>
    <t>3.4.19</t>
  </si>
  <si>
    <t>Construction of 45.00m Long PSC Girder Bridge on Gharua Union Parishad-Chowkighata Bazar  road at Ch:1610 under Bhanga Upazila, Dist. Faridpur.</t>
  </si>
  <si>
    <t>3.5.19</t>
  </si>
  <si>
    <t>Kamarjani Traders - Faridpur Jannat Construction Ltd (JV)</t>
  </si>
  <si>
    <t>fjclkamarjanijv@gmail.com</t>
  </si>
  <si>
    <t>Construction of 40.00m long PC Girder bridge on Boalmari GC to Bagat GC via Gohalibari GC - Noapara GC road at Ch: 615.00m under Boalmari Upazila, Dist. Faridpur, ID No: 329182006, Package No: PD/CLBUURP/W-317</t>
  </si>
  <si>
    <t>UZ &amp; UN (Large Bridge)</t>
  </si>
  <si>
    <t>Kamarjani Traders  munshibazar,kafura,Faridpur sadar,Faridpur</t>
  </si>
  <si>
    <t>Faridpur Jannat Construction Ltd (JV)
Hasina Tower (8th Floor), Mojib Sarak, Faridpur Sadar Faridpur</t>
  </si>
  <si>
    <t>M/S Motiur Rahman nannu-Faridpur Jannat Construction Limited JV</t>
  </si>
  <si>
    <t>mrnjv2019@gmail.com</t>
  </si>
  <si>
    <t>Construction of 48.50m long RCC Girder bridge on Jartri Chauni- Piajkhali GC Road to Rashid Chokder bari-Nuru Sikder bari (Munshigram) road at Ch. 3950.00m under Sadarpur Upazila, Dist. Faridpur, Road ID No: 329845151, Package No: PD/CLBUURP/W-313</t>
  </si>
  <si>
    <t>M/S Motiur Rahman nannu- 
57 Chalkbazar, Faridpur.</t>
  </si>
  <si>
    <t>Faridpur Jannat Construction Limited</t>
  </si>
  <si>
    <t>M/S. Azam Construction- M/S. Rokeya Traders (JV)</t>
  </si>
  <si>
    <t>msazamconstructionmrtjv@gmail.com</t>
  </si>
  <si>
    <t xml:space="preserve">Construction of 25.00m long RCC Slab Bridge over 10 Hazar khal at Ch. 8165.00m on Mukutchar- 10 Hazar via Doctor bazar road under Sadarpur Upazila, Dist. Faridpur, Road ID No: 329844002, Package No: PD/CLBUURP/W-314 </t>
  </si>
  <si>
    <t>M/S. Rokeya Traders</t>
  </si>
  <si>
    <t>M/S Azam Construction</t>
  </si>
  <si>
    <t xml:space="preserve">AL-Amin Traders JV </t>
  </si>
  <si>
    <t>atgmnjv2019@gmail.com</t>
  </si>
  <si>
    <t>Construction of  Muktijoddha Complex under Madhukhali Upazila, Dist. Faridpur</t>
  </si>
  <si>
    <t>Mukti-Joddha-Complex</t>
  </si>
  <si>
    <t>26.08.20</t>
  </si>
  <si>
    <t xml:space="preserve">Al-Amin Traders </t>
  </si>
  <si>
    <t>Golam Munsur Nannu</t>
  </si>
  <si>
    <t>golam.munsur@yahoo.com</t>
  </si>
  <si>
    <t>Md. Emtiaz Asif -MNI (JV)</t>
  </si>
  <si>
    <t>Construction of  Muktijoddha Complex under Sadar Upazila, Dist. Faridpur</t>
  </si>
  <si>
    <t>Md. Imtiaz Asif-  Alipur, Faridpur</t>
  </si>
  <si>
    <t>M/S Mahabub Enterprise</t>
  </si>
  <si>
    <t>msmahabub.enterprise@yahoo.com</t>
  </si>
  <si>
    <t>Construction of Muktijoddha Memorial Museum at Kasherdia under Bolllobdi Union, Upazila, Saltha, Dist. Faridpur</t>
  </si>
  <si>
    <t>Construction of Father of Nation Muktijoddha Memorial Complex at  under  Sadar Upazila, Dist. Faridpur</t>
  </si>
  <si>
    <t>M L Ghosh &amp; Sons</t>
  </si>
  <si>
    <t>Construction of Goalchamot Sree angon Muktijoddha Memorial Complex under  Sadar Upazila, Dist. Faridpur</t>
  </si>
  <si>
    <t>M/S Dirpro Enterprise</t>
  </si>
  <si>
    <t>msdiproenterprise@gmail.com</t>
  </si>
  <si>
    <t>Construction of Komlapur Sheikh Jamal stadium Muktijoddha Memorial Complex under  Sadar Upazila, Dist. Faridpur</t>
  </si>
  <si>
    <t>Construction of Bakchar Muktijoddha Memorial Complex at Machhchar union under  Sadar Upazila, Dist. Faridpur</t>
  </si>
  <si>
    <t xml:space="preserve">Sazzad Barkat Construction And Engineers Ltd. - Wahid Construction Ltd. (JV) </t>
  </si>
  <si>
    <t>sbcelwcljv@gmail.com</t>
  </si>
  <si>
    <t xml:space="preserve">01. Improvement of over Lay &amp; Side Widening Chandpur GC Kalinagar GC Road via Chitter Bazar &amp; Dadpur UP Moyendia Bazar UP to Vatiapara- Maoua R&amp;H Boalmari Portion From Ch. 0.00-6000.00m &amp; Ch. 16500.00- 20500.00m Effective Length- 9669.00m under Boalmari Upazila </t>
  </si>
  <si>
    <t>15.08.19</t>
  </si>
  <si>
    <t>Sazzad Barkat Construction and Engineers Ltd-</t>
  </si>
  <si>
    <t xml:space="preserve"> Wahid Cnstruction Ltd Chandrashila Suvastu Tower (4th Floor), 69/1, Green Road, Panthapath, Kalabagan, Dhaka </t>
  </si>
  <si>
    <t>wahidcl830@gmail.com</t>
  </si>
  <si>
    <t>M/S S. B Traders, Barhmmankanda, Sreeongon, Sadar, Faridpur</t>
  </si>
  <si>
    <t>Charmadhobdia</t>
  </si>
  <si>
    <t>20.12.17</t>
  </si>
  <si>
    <t>M/S Protyasha Enterprise, Barhmmankanda, Sreeongon, Sadar, Faridpur</t>
  </si>
  <si>
    <t>Majhardia</t>
  </si>
  <si>
    <t>M/S Azam Construction, Alipur, Faridpur</t>
  </si>
  <si>
    <t xml:space="preserve">Madhukhali Poura </t>
  </si>
  <si>
    <t>Johora Construction, Barhmmankanda, Sadar, Faridpur</t>
  </si>
  <si>
    <t>Rupapath</t>
  </si>
  <si>
    <t>M/S Bhai Bhai Construction, Harokandi, Faridpur</t>
  </si>
  <si>
    <t>baibaiconstruction@gmail.com</t>
  </si>
  <si>
    <t xml:space="preserve">Shorifabad </t>
  </si>
  <si>
    <t>08.12.18</t>
  </si>
  <si>
    <t>Nishat Traders, Moyrapotti, Faridpur</t>
  </si>
  <si>
    <t>nishattraders13@gmail.com</t>
  </si>
  <si>
    <t xml:space="preserve">Talma </t>
  </si>
  <si>
    <t>M/S Rafiq Construction</t>
  </si>
  <si>
    <t>rafique653@gmail.com</t>
  </si>
  <si>
    <t>Ramkantapur</t>
  </si>
  <si>
    <t>Kamarjani-Jahid (JV) KANAIPUR, FARIDPUR</t>
  </si>
  <si>
    <t>kamarjanijahidjv@gmail.com</t>
  </si>
  <si>
    <t>Construction of 40m long PSC Girder Bridge over Chandana- Barshia river on Omar Ali UZR (near Bridge) - Mohishapur Link road at Ch: 2775m under Madhukhali Upazila, Dist. Faridpur (Road ID: 329564047), Package No: CIB-Far-W-112</t>
  </si>
  <si>
    <t>31.01.19</t>
  </si>
  <si>
    <t>Jahid &amp; Brothers Kanaipur, Faridpur</t>
  </si>
  <si>
    <t>SBCEL-KAMARJANI JV</t>
  </si>
  <si>
    <t>sbcelkamarjanijv@gmail.com</t>
  </si>
  <si>
    <t>Construction of 40m long PSC Girder Bridge over  Barshia river on Buraich Primary School (UZR) to Gorania Bazar road near Barangkula Primary School &amp; High School at Ch: 6250m under Alfadanga Upazila, Dist. Faridpur (Road ID: 329034051), Package No: CIB-Far-W-102</t>
  </si>
  <si>
    <t>Sazzad Barkat Construction and Engineers Ltd-Brahmmankanda, Sreeangon, Sadar, Faridpur</t>
  </si>
  <si>
    <t>Kamarjani  Traders munshibazar,kafura,Faridpur sadar,Faridpur</t>
  </si>
  <si>
    <t>Shehab Construction</t>
  </si>
  <si>
    <t xml:space="preserve">Improvement of Pukuria RHD (Bazar)- Kaichal UP Office road from Ch: 0.00- 1400.00m by BC under Bhanga Upazila, Dist. Faridpur </t>
  </si>
  <si>
    <t>BCCT</t>
  </si>
  <si>
    <t>Md. Emtiaz Asif</t>
  </si>
  <si>
    <t xml:space="preserve">Improvement of Kanderbari RHD to Kamarbari RHD via Mirkanda Community Clinic road from Ch: 0.00- 1545.00m by BC under Bhanga Upazila, Dist. Faridpur </t>
  </si>
  <si>
    <t>21.12.19</t>
  </si>
  <si>
    <t>M/S Al-Amin Traders</t>
  </si>
  <si>
    <t xml:space="preserve">Const. of 1 vent RCC box culvert (4.00mx4.00m) on Upzila health Complex box Culvert to Baliadangi via H/O Hazi Abdul Gani &amp; Idress Ali road at ch: 280.00m under Charbhadrason Upazila, Dist. Faridpur </t>
  </si>
  <si>
    <t>06.11.220</t>
  </si>
  <si>
    <t>M/S Alif Traders</t>
  </si>
  <si>
    <t>msaliftraders7690@gmail.com</t>
  </si>
  <si>
    <t xml:space="preserve">1. Const. of Public Toilet of Charbhadrason Growth center under Charbhadrason Upazila, Dist. Faridpur                       2. Const. of Public Toilet of Charbhadrason Bazar Jame Mosque under Charbhadrason Upazila, Dist. Faridpur                            </t>
  </si>
  <si>
    <t>06.11.20</t>
  </si>
  <si>
    <t>M/S Hamim International 
Kulpaddi, Madaripur</t>
  </si>
  <si>
    <t xml:space="preserve">Widening and Strengthening of Madhukhali RHD to Boalmari GC road (Starting from Madhupur Bus stand) from Ch: 0+00-7+460Km under Upazila Madhukhali, District: Faridpur. </t>
  </si>
  <si>
    <t xml:space="preserve">M/S. Jahid &amp; Brothers &amp; MAE (JV) </t>
  </si>
  <si>
    <t>jahidmae2020@gmail.com</t>
  </si>
  <si>
    <t xml:space="preserve">Widening and Strengthening of Boalmari GC to Bagat GC via Gohailbari GC road (Boalmari Portion) from Ch: 0.00- 12.150 km under Upazila Boalmari, District: Faridpur. </t>
  </si>
  <si>
    <t xml:space="preserve">M/S Jahid &amp; Brothers  KANAIPUR, FARIDPUR </t>
  </si>
  <si>
    <t>M/S. M.A. ENGINEERING G-4, South Banasree, East Goran, Khilgaon, Dhaka</t>
  </si>
  <si>
    <t>M/S Sarbik International, New Town, Madaripur</t>
  </si>
  <si>
    <t>sarbickinternational621@gmail.com</t>
  </si>
  <si>
    <t xml:space="preserve">Widening and Strengthening of Talma Dairy Farm R&amp;H - Krishnapur GC Road from Ch: 0.00- 3750.00m under Upazila Nagarkanda, District: Faridpur. </t>
  </si>
  <si>
    <t xml:space="preserve">Construction of 30.00m long RCC Girder Bridge over Noapara Mridha bari khal on Alfadanga- Kuchiagram road near Sayeedbari (Alfadanga bazar- Joybangla road) at Ch. 1580.00m under Alfadanga Upazila, Dist. Faridpur </t>
  </si>
  <si>
    <t xml:space="preserve">Construction of 60.00m long RCC Girder Bridge over Vajondi Khal (Dignagar bazar- Boiragir bazar road)  at Ch. 1200.00m under Bhanga Upazila, Dist. Faridpur </t>
  </si>
  <si>
    <t>28.02.22</t>
  </si>
  <si>
    <t>M/S Tanim Enterprise - BBT (JV) 14 Rosi,West Goalchamut,Sadarpur,Faridpur.</t>
  </si>
  <si>
    <t>mstanimenterprisebbtjv@gmail.com</t>
  </si>
  <si>
    <t xml:space="preserve">Construction of 69.00m long RCC Girder Bridge on Bhubenswar river near Dorikrishnapur Ajutdar notun hat at Ch. 770.00m under Sadarpur Upazila, Dist. Faridpur </t>
  </si>
  <si>
    <t>Tanim Enterprise
 Sadarpur, Faridpur</t>
  </si>
  <si>
    <t>nbmuktajv@gmail.com</t>
  </si>
  <si>
    <t xml:space="preserve">Construction of 66.00m long RCC Girder Bridge on Baliahati GC to Char Nasirpur UP office- Arial Kha Ferry ghat bazar via Char Manair UP Office road at Ch. 184.00m under Sadarpur Upazila, Dist. Faridpur </t>
  </si>
  <si>
    <t>M/s. N. B. Construction
 Durganagar, Ullapara, Sirajganj</t>
  </si>
  <si>
    <t>Mukta Construction
 Office 1: Tengrakhola Bazar, Muksudpur, Gopalganj. Office 2: Bhabrasur, Muksudpur, Gopalganj.</t>
  </si>
  <si>
    <t>M/S. Green Construction Roghunandanpur, Kamarpur, Faridpur</t>
  </si>
  <si>
    <t>Part-A Improvement by BC on infornt of Eidgha road upto Kharsuti Anowars house road form at Ch 0.00m-2000.00m &amp; Link road 60.00m &amp; Const. of 1.00x1.00m RCC Box Culvert at Ch 1750.00 underBoalmari Upazila Dist-Faridpur</t>
  </si>
  <si>
    <t>Md. Emtiaz Asif-MA Engineering (JV) Alipur, Faridpur Sadar, Faridpur</t>
  </si>
  <si>
    <t>Widening and Strengthening of Madhukhali GC to Baliakandi GC via Megchami Omar Ali UZR road from Ch 3460.00-9440m Road ID No-329562012 and Widening and Strengthening of Meghchami Khanbari Mosque to Choyta Vimnagar Sonirvor Bridge from Ch 0.00-380.00m Road ID No-329565221</t>
  </si>
  <si>
    <t>M/S. M.A. ENGINEERING      Paltan Tower,87,Purana Paltan Lane, Suite #607(6th Floor), Dhaka-1000</t>
  </si>
  <si>
    <t>Md. Emtiaz Asif      Alipur, Faridpur</t>
  </si>
  <si>
    <t>MS Raju and Brothers   Munshibazar Kafura Faridpur sadar Faridpur</t>
  </si>
  <si>
    <t>ms.rajuandbrothers@gmail.com</t>
  </si>
  <si>
    <t>Part-A Construction of WMCA Office building 12mx6mPart-B Electrical works of WMCA OfficePart-C Supply of Office Furniture of WMCA OfficePart-D Supply of Computer of WMCA Office &amp; Part-E Documentation of Works for Kajoli danger Beel Sub-project SPID-72014 under Upazila Nagarkanda District Faridpur</t>
  </si>
  <si>
    <t>M/S. Bhai Bhai Construction  Harukandi, Faridpur</t>
  </si>
  <si>
    <t>Part-A Construction of WMCA Office building 12mx6mPart-B Electrical works of WMCA Office Part-C Supply of Office Furniture of WMCA OfficePart-D Supply of Computer of WMCA OfficePart-E Documentation of Works &amp; Part-F Provisional Sum for Monikota Bazar Sub-Project SP ID-71008 under Upazila Sadarpur District Faridpur</t>
  </si>
  <si>
    <t>M/S. SAD ENTERPRISE          West Garakhola, Madhukhali, Faridpur</t>
  </si>
  <si>
    <t>sadenterprise1979@gmail.com</t>
  </si>
  <si>
    <t xml:space="preserve">Improvement by BC on Mora Clinic to Bondapasha via Kumrail Bottola road from Ch1000.00-2208.00m and Link 275.00m under Boalmari Upazila Dist. Faridpur. </t>
  </si>
  <si>
    <t>Parul Construction       Vill+P.O. Ratoil, P.S- Kasiani, Dist: Gopalgonj-8132</t>
  </si>
  <si>
    <t>msparulconstruction@gmail.com</t>
  </si>
  <si>
    <t>Improvement by HBB Muktanagar Primary School to H/O Shorof Member road Aglapara near H/O Hasan to Muktanagar Govt. Primary School road from at Ch 0.00-520.00m under Boalmari Upazila Dist. Faridpur Inv. ID-329185240 &amp; DPP ID No-329185390</t>
  </si>
  <si>
    <t>JUHIFA TRADE CENTER                                 1 No. Habely Gopalpur, Faridpur Sadar-7800, Faridpur</t>
  </si>
  <si>
    <t xml:space="preserve">   tahidurkazi@gmail.com</t>
  </si>
  <si>
    <t>Improvement by BC Vimpur Mridhabari Mor to Khayitala Bridge road from at Ch0.00-1000.00m under Boalmari Upazila Dist. Faridpur Inv ID 329185388 &amp; DPP ID No-329185340</t>
  </si>
  <si>
    <t>M/S. Mahamud Enterprise                 Village: 34/02/03-KA, South Kalibari, PO: Faridpur-7800, Thana/Upazilla: Faridpur Sadar, Dist: Faridpur.</t>
  </si>
  <si>
    <t>rana.mahamud7@gmail.com</t>
  </si>
  <si>
    <t>Improvement by HBB Poraron UZR-Jiostola-Bakpura Islamic Mission UZR via Poraron GPS road from at Ch 1630.00-2670.00m under Banga Upazila Dist-Faridpur Road ID NO-329104081</t>
  </si>
  <si>
    <t>M/S. PROGATIENTERPRISE                                         Arkandi, Bagat, Modhukhali, Faridpur</t>
  </si>
  <si>
    <t>progotienterprise78@gmail.com</t>
  </si>
  <si>
    <t>Improvement by HBB Babuchar UPHQ to 10 Hazar GPS road via Char Kumaria GPS Starting from Khabir Khans Bari road from at Ch 0.00-220.00m under Sadarpur Uapzila Dist. Faridpur Road ID No-329845089</t>
  </si>
  <si>
    <t>M/S IQBAL TRADERS    Madhukhali Bazar, Madhukhali, Faridpur.</t>
  </si>
  <si>
    <t>ekbalhossain1981@gmail.com</t>
  </si>
  <si>
    <t>Improvement by BC on Uttor Brahmmankanda GPS-Nazirpur Kha Kanda RHD road form at Ch 1150.00-2300.00m under Bhanga Upazila Dist-FaridpurRoad ID No 329104030 New ID-329104006</t>
  </si>
  <si>
    <t>M/S Bushra Enterprise   Uttar Kumriraj, Kalukhali, Rajbari</t>
  </si>
  <si>
    <t>msbushraenterprise83@gmail.com</t>
  </si>
  <si>
    <t>Part-A Improvement by HBB Chowshara UZR-Hasanhati Shakrail UNR road from at Ch 0.00-995.00m under Nagarkanda Upazila Dist. Faridpur Road ID No 329624082Part-B Improvement by HBB Atail H/O Siraj-Borobari road from at Ch 0.00-600.00m under Nagarkanda Upazila Dist. Faridpur Road ID No 329625162</t>
  </si>
  <si>
    <t>SAMOTA ENTERPRISE Brammonkanda,Faridpur.</t>
  </si>
  <si>
    <t>samotaenterprise10@gmail.com</t>
  </si>
  <si>
    <t>Rehabilitation of Dhuljhuri Aminsa Roadarshop Teljuri bazar St. from H/O Tajul Mollah to Rajapur bazar road from Ch 3400.00m-6400.00m ID 329184074</t>
  </si>
  <si>
    <t>Tanvir Enterprise       Khaminarbag,Sorifabad,Bhanga,Faridpur</t>
  </si>
  <si>
    <t>tenterprise25@gmail.com</t>
  </si>
  <si>
    <t>Improvement of Road by BC pavement on Uttar Brahmankanda GPS- Nazirpur Khakanda RHD road from Ch. 150.00m- 1150.00m Road ID No 329104006 &amp; Improvement of Road by BC pavement on Azimnagar Bazar- H/O Justic Mafizul Islam road from Ch. 00.00m- 750.00m Effective length 750.00Rm under Bhanga Upazila Dist Faridpur Road ID No 329105072</t>
  </si>
  <si>
    <t>18.8.19</t>
  </si>
  <si>
    <t>Ajam Construction Ltd. Alipur Faridpur Sadar, Faridpur</t>
  </si>
  <si>
    <t>Improvement of Road by BC of Intaz Mollar Dangi BC Road to UZR(329212001) via Gazirtek Border road from Ch. 00.00m- 470.00m (Road ID No: 329214029), Improvement of Road by BC of Charbhadrason UNR (Gopalpur) to Padma River via Hazidangi Madrasha road from Ch. 00.00m- 760.00m (Road ID No: 329215016), Improvement of Road by BC of RHD (Shil Dangi More) to Gozaria RHD via World Vision road from Ch. 00.00m- 740.00m (Road ID No: 329215009), &amp; Improvement of Road by BC of Charbhadrason UNR (H/O Pachu) Mattha Bhanga GPS via H/O Lotif road from Ch. 1000.00m- 2000.00m Under Charbhadrason Upazila, Dist: Faridpur, (Road ID No: 329215003)</t>
  </si>
  <si>
    <t>20.9.20</t>
  </si>
  <si>
    <t>Md. Atiar Khan-Modern Construction-JV    Komorpur,Faridpur</t>
  </si>
  <si>
    <t>atiarkhanjv1@gmail.com</t>
  </si>
  <si>
    <t>Part-1 Improvement of Road by HBB on Porron UZR - Jiostola- Bakpura Islamic Mission UZR via Porron GPS Road from Ch. 600.00m- 1615.00m 1015M Effective Length Road ID No 329104081 Part-2 Improvement of Road by HBB on Pallibera Eidgah to H/O Najma Member Road from Ch. 155.00m- 680.00m 525M Effective Length Road ID No 329105157 Part-3 Improvement of Road by HBB on Kawlibera UP- Nischintopur Nishatola via Putia Road from Ch. 510.00m- 1800.00m 1290M Effective Length Road ID No 329104102 Part-4 Improvement of Road by HBB on Sheikpura near H/O Nasir Matubar to South Sheikpura near H/O Badal Sheik Road from Ch. 100.00m- 800.00m 700M Effective Length Under Bhanga Dist Faridpur Road ID No 329105159</t>
  </si>
  <si>
    <t>Md. Atiar Khan  North Komorpur, Faridpur</t>
  </si>
  <si>
    <t>M/S Modern Construction  8/2/2 Alipur, Faridpur</t>
  </si>
  <si>
    <t>M/S SHAHANA ENTERPRISE-SUKUMAR VANDER JV Sovarampur,Ambikapur,Faridpur Sadar,Faridpur</t>
  </si>
  <si>
    <t>shahanaenterprisesukumarjv1@gmail.com</t>
  </si>
  <si>
    <t>mprovement of Road by BC pavement on Purbo Sadardi Moyuddin Munshir Khal- Karam Khal road from Ch. 00.00m- 1500.00m Under Bhanga Dist Faridpur Road ID No 329105184</t>
  </si>
  <si>
    <t>SUKUMAR VANDER   Village: Shovarmpur, P.O.-Ambikapur, Upazilla-Faridpur Sadar, District: Faridpur .</t>
  </si>
  <si>
    <t>Shahana Enterprise  West Goalchamat, Faridpur</t>
  </si>
  <si>
    <t>M/S. Rokeya Traders   West Goalchamot,Faridpur</t>
  </si>
  <si>
    <t>Construction of 1 vent 2 Nos. Box culvert 1x4.00mx4.00m &amp; 1 No 4 vent 4x4.50mx4.50m on Yeasindangi Mosque- Ansar sikder Dangi H/O Rashid Talukder road at Ch 10.00m 830.00m &amp; Ch. 500.00m under Sadar Upazila Dist. Faridpur Road ID No 329475164</t>
  </si>
  <si>
    <t>Feni</t>
  </si>
  <si>
    <t>M/S Setu Enterprise,        Islam Plaza, Trunk Road, Feni</t>
  </si>
  <si>
    <t>mssetu_enterprise@yahoo.com</t>
  </si>
  <si>
    <t>Construction of Union Land Office at (A) Fulgazi including 160m boundary wall .(B) Anandapur including 110m boundary wall under Fulgazi upazila (C) Bokttarmunshi including 160m Boundary Wall under Sonagazi Upazila District Feni</t>
  </si>
  <si>
    <t>Ext/ 02/05/2020</t>
  </si>
  <si>
    <t>Construction of Panchgasia Union Land Office under Feni Sadar Upazila, Feni.</t>
  </si>
  <si>
    <t>Construction of Amzadhat Union Land Office under Fulgazi Upazila, Feni.</t>
  </si>
  <si>
    <t>A.(i) Maintenance of Mazlish bari road st. from Nizkunjar high School Ch. 00-500m. ID No. 430145022.B.(i) Maintenance of Nijkunjara High school to Nijkunjara Pry. School  road (Principal Shafiqur Rahman road) Ch. 00-1000m. ID No. 430145047.C. Improvement of Noju Forazi road (Pathanagar) Ch. 00-150m. ID No. 430145136.D.(i) Improvement of West Pathananar Uttor Abdul Mizi road Ch. 00-500m. ID No. 430145229.E. Improvement of Rejumia Betu Mia shaheb road Ch. 00-500m. ID No. 430145231.F.(i) Improvement of Joynagar Chairman bari via Hasmat Ullah bari road Ch. 00-500m. ID No. 430145355.G.(i) Improvement of Gatiya Sonapur Morhum Corporal A.K.M Abdul Hoque road (Bangla Bazar- khachani Gat road)  (Shaid Kamal road) Ch. 2030-2780m. ID No. 430144001</t>
  </si>
  <si>
    <t>GNP-3</t>
  </si>
  <si>
    <t>Improvement of Char Maduhai Abtabbibi Road Ch. 00-546m [ID No. 430295315] under Feni Sadar, Feni.</t>
  </si>
  <si>
    <t>Ext.28/05/2020</t>
  </si>
  <si>
    <t>A. Improvement of Boniker Hat-Temohony Jogobondhu Mondir Road Ch. 00-1022m ID No: 430295224 Under Feni Sadar Upazila.B. (i) Maintenance of Daulatpur Registers Pry. School road Ch. 00-1483m ID No: 430295218 C. (i) Improvement of Amtoli Bazar-Amin Bazar road Ch. 500-1945m ID No: 430294004</t>
  </si>
  <si>
    <t>GNP</t>
  </si>
  <si>
    <t xml:space="preserve"> M/S Setu Enterprise,        Islam Plaza, Trunk Road, Feni</t>
  </si>
  <si>
    <t>Maintenance of Vhore bazar-Char Kalidas road from Ch. 00-1376m &amp; Link road Ch. 00-163m ID No. 430295084.</t>
  </si>
  <si>
    <t>Ext.24/01/2021</t>
  </si>
  <si>
    <t xml:space="preserve">Rehabilitation of Fakruddin Mobarakshaha Road from Ch: 00m- 2235m (Road ID 430294001] under Feni-S, Feni </t>
  </si>
  <si>
    <t xml:space="preserve">Saleh Ahmed And Setu Enterprise JV </t>
  </si>
  <si>
    <t>sa.sejv19@gmail.com</t>
  </si>
  <si>
    <t>Construction of 75.00m PC Girder Bridge on Box Bazar to Orbanar Ghat road over Choto Feni river at Ch. 900m. Part-A Main Bridge Works. ID No. 430295239.</t>
  </si>
  <si>
    <t>Saleh Ahmed</t>
  </si>
  <si>
    <t>Salehbabul21@gmail.com</t>
  </si>
  <si>
    <t>Setu Enterprise</t>
  </si>
  <si>
    <t>Construction of 81.00m Long Bridge PC Girder Bridge Over Choto Feni River on Chargopalgoan School Road Dubaiwala Ruhul Amin House-Miazighat Connection Road at Ch. 580m. ID No. 430944025 under Sonagazi Feni.</t>
  </si>
  <si>
    <t xml:space="preserve">Setu Enterprise </t>
  </si>
  <si>
    <t>M/S Setu Enterprise</t>
  </si>
  <si>
    <t xml:space="preserve">Periodic Maintenance of Kaska Nababpurghat-Bakhtermunshi Bazar Road from Ch. 00m–2727m (ID No. 430292006) [FENI-S], Feni </t>
  </si>
  <si>
    <r>
      <t>Emergency Maintenance of Dharmapur Shelter Road (Lemua) (ID No.430295303) from Ch.467m- 600m [FENI-S] under Feni District.</t>
    </r>
    <r>
      <rPr>
        <sz val="8"/>
        <color theme="1"/>
        <rFont val="Arial"/>
        <family val="2"/>
      </rPr>
      <t xml:space="preserve"> </t>
    </r>
  </si>
  <si>
    <t>:578185</t>
  </si>
  <si>
    <t>M/S Kashem Traders</t>
  </si>
  <si>
    <t xml:space="preserve">Construction of 56.00m PC Girder Bridge Over Kohua River on Guthuma-Parshuram road at Ch. 2000m under Parshuram Upazila, Feni. CIB-Fen-W-53) </t>
  </si>
  <si>
    <t>A. i Maintenance of Bandua Primary School road Ch. 00-650m. ID No. 430955017.B. Improvement of Ghanimora Pry. School road Ch. 00-260m. ID No. 430954012. C. Improvement of East Goniamora road-Kamrul Mia House Fulgazi-Boxmahmud road Ch. 00-550m. ID No. 430955049. D. Maintenance of Dakkhin Montola Montala-Rajeshpur road Dakkhin Sonapur Mosque road Ch. 00-740m. ID No. 430955047. E. Improvement of Pechibaria road Chandanbia Primary School Ch. 1750-2250m. ID No. 430954001.F. Improvement of Gothia-Hasanpur road Ch. 00-500m. ID No. 430954009. G. Improvement of Anandapur Mowlana Somaj-Borkot Uddin GPS road Ch. 00-350m. ID No. 430955180. H. Improvement of Hasanpur Khalifa Bari road Ch. 00-640m. ID No. 430954022 under Fulgazi Feni.</t>
  </si>
  <si>
    <t>06/09/.2020</t>
  </si>
  <si>
    <t>A. Improvement of Osiuddin road Ch. 380-916m. ID No. 430955023.B. Maintenance of Darbesh road Amjadhat UP Ch. 00-500m. ID No. 430954037.C. Maintenance of Khajuria dorbesh road-Dabipur Ferdous Akter GPS road Amjadhat UP Ch. 00-1370m. ID No. 430955187. D. Improvement of Akram Chairman road Ch. 00-1040m. ID No. 430954074. E. Improvement of Late Samsul Hoque Mozumder road Ch. 00-430m. ID No. 430954075. F. i Maintenance of Karaiya Balua road Ch. 777-1945m. ID No. 430954061.</t>
  </si>
  <si>
    <t>Ext.31/10/2021</t>
  </si>
  <si>
    <t>A.(i) Improvement of Kachari bazar-Katalia raod Ch.1176-2666m. ID No. 430144016.B (i) Improvement of Pathannagar Soydur Rahaman road Ch. 00-300m. ID No. 430145319.C.(i) Improvement of Silua Mahinda Kabiraj bari road Ch. 00-600m. ID No. 430145330 D. Bathania Junakazi Abdul Hoque Road  Ch.00-180mm (ID No:430145349) E.(i)  Maintenance  of Junakazi Patwary road-(Junakazi Patwary road-Goshaihat Pry. School road) Ch.00-620m (ID No:430145055)</t>
  </si>
  <si>
    <t>A. (i) Improvement of Dakkhin Gothuna Hafez Abmedulta  Road from (Ketranga BOP Camp Habibur Rahman Patwary Road) Ch.500-1180m. ID No. 430514021 B. (i) Improvement of South Ketranga GPS Road from Ch.970-1680m. ID No. 430515020 C. (i) Improvement of Uttar Talbaria Bora Kali Mondir at Boxmahmud Union from Ch.00-380m. ID No. 430515206 D.(i) Improvement of Boxmahmud UP Hazi Zaman Uddin Road  by HBB at Ch.00-475m. ID No. 430515208</t>
  </si>
  <si>
    <t xml:space="preserve">i) Improvement of Motigonj Brick Field Kadamtola Madrasah road Ch.00-1620m &amp; Kadamtola GPS road Ch. 00-110m. ID No. 430945096. </t>
  </si>
  <si>
    <t>Ext.31/01/2021</t>
  </si>
  <si>
    <t>Kashem Traders &amp; Mir Hossain Enterprise Jv</t>
  </si>
  <si>
    <t>kt.mirjv@gmail.com</t>
  </si>
  <si>
    <t xml:space="preserve">A. Improvement of Sheek Farid road Ch. 1000-1500m. ID No. 430945028.B. (i) Improvement of Nabiulla's Shop-Haidaria madrasah road Ch. 00-1065m. ID No. 430945042.  C. (i) Improvement of Bango Bondhu Shekh Mozib road-Dakkhin Charchandia GPS road Ch.00-1007m. ID No. 430945259. </t>
  </si>
  <si>
    <t>Kashem Traders</t>
  </si>
  <si>
    <t>Mir Hossain Enterprise Jv</t>
  </si>
  <si>
    <t>Kashem Traders &amp; Rahman Grups Jv</t>
  </si>
  <si>
    <t>kt.rgjv@gmail.com</t>
  </si>
  <si>
    <t>A. (i) Improvement of Mandari Muktijoddha Abdul Jabbar road (Kutihat Takia road – Nikunjabihari road)Ch. 00-660m. ID No. 430945238. B. (i) Improvement of Nikunja Bihari (Late Secretary) road Ch. 500-1054m. ID No. 430944060. C.(i) Improvement of Arkaim-Gunak-Alipur (Dhalia border) road Ch. 00-550m. ID No. 430945087. D. Maintenance of Lokurtec bazar-Takiabazar road Ch. 00-800m. ID No. 430943018 under Sonagazi, Feni.</t>
  </si>
  <si>
    <t>Ext. 30/06/2021</t>
  </si>
  <si>
    <t xml:space="preserve">Rahman Grups </t>
  </si>
  <si>
    <t>ms.rahmangroups@gmail.com</t>
  </si>
  <si>
    <t xml:space="preserve">Kashem Traders and The New Trade Link JV </t>
  </si>
  <si>
    <t>Construction of 90.00m PC Girder Bridge on Kalibazar-Chandona road over Muhuri river at Ch. 1100m. Part-A: Main Bridge Works. ID No. 430514014.Part-B: Approach road &amp; Slope Protection Works.Part-C: Provisional Sum under Porshuram Upazila Feni.</t>
  </si>
  <si>
    <t xml:space="preserve">The New Trade Link </t>
  </si>
  <si>
    <t>Saleh Ahamed-Kashem Traders JV, Bondua, Fulgazi, Feni.</t>
  </si>
  <si>
    <t>sa.ktjv2019@gmail.com</t>
  </si>
  <si>
    <t xml:space="preserve">01. Improvement of BakterMunshi-Kuthir hat-Fazilerghat-Dagoanbhuyan Road Dagoanbhuyan-Fazilerghat-Bakthermunshi Road From RHD 242 From Ch 00km to 10415Km.Upazila-Sonagazi District- Feni. Road ID 430942003 (02). Improvement of Motigonj UP-Dasherhat-Chardorbesh UP-Karamotia Bazar-Kazirhat Road at Ch 00km-8870km. Upazila-Sonagazi District- Feni Road ID 430943002 </t>
  </si>
  <si>
    <t>Saleh Ahamed</t>
  </si>
  <si>
    <t xml:space="preserve">01. Improvement of BakterMunshi-Kuthir hat-Fazilerghat-Dagoanbhuyan Road Dagoanbhuyan-Fazilerghat-Bakthermunshi Road From RHD 242 From Ch 00km to 10415Km.Upazila-Sonagazi District- Feni. Road ID 430942003 (02). Improvement of Motigonj UP-Dasherhat-Chardorbesh UP-Karamotia Bazar-Kazirhat Road at Ch 00km-8870km. Upazila-Sonagazi District- Feni Road ID 430943002 Total Cost of </t>
  </si>
  <si>
    <t xml:space="preserve">Kashem Traders </t>
  </si>
  <si>
    <t>NUR NABI-KASHEM TRADERS AND NURUL  HOQUE  MIZAN JV</t>
  </si>
  <si>
    <t xml:space="preserve">  nnkt.nhmjv@gmail.com</t>
  </si>
  <si>
    <t>01. Improvement of Parashuram-Kalir bazar-Danikunda bazar-Saldhar bazar-Malipathar-Nilaxi-Fulgazi Road.at ch-00-8800m Upazila- Parshuram District- Feni Road ID 430513008 02. Improvement of Dagonbhuiyan-Chowdhury Hat Road Ch. 000km - 4020km Under Upazila-Daganbhuiyan DistrictFeni. Road ID 430252004 Total Cost of Salvage Materials Tk. 2312335.00</t>
  </si>
  <si>
    <t>03/.02/2020</t>
  </si>
  <si>
    <t>M/S NUR NABI</t>
  </si>
  <si>
    <t xml:space="preserve">M/S KASHEM TRADERS </t>
  </si>
  <si>
    <t xml:space="preserve"> M/S NURUL  HOQUE  MIZAN </t>
  </si>
  <si>
    <t>msnurulhoque_mizan@yahoo.com</t>
  </si>
  <si>
    <t>M/S Hoque Traders  Islam Plaza, Trunk Roadi, Feni.</t>
  </si>
  <si>
    <t>hoquetraders1980@gmail.com</t>
  </si>
  <si>
    <t>Construction of 96.00m Long PSC Girder Bridge on Kalidash Pahari Khal at Ch. 150m (Road ID : 430944081) Upazila: Sonagazi, District: Feni</t>
  </si>
  <si>
    <t>CUB</t>
  </si>
  <si>
    <t>M/S Hoque Traders, 422, Islam Plaza, Trunk Road,Feni.</t>
  </si>
  <si>
    <t xml:space="preserve">Construction of Two 2 Storied Rural Market Building with 04 Storied Foundation in Olama Bazar, Under Sonagazi Upazila, District: Feni </t>
  </si>
  <si>
    <t>E.i Improvement of Golbox Miazi bari - Bakthermunshi Kaska road via Safarpur Dakhil Madrasa road. Ch.00-1180m. ID No. 430255141.</t>
  </si>
  <si>
    <t>Ext.30/10/2010</t>
  </si>
  <si>
    <t>A. Construction of 1No 3x3.50mx3.50m RCC Box Culvert on Dubaiwala Ruhul Amins house-Niazighat road at Ch. 150m. ID No. 430945321. B.(i) Improvement of Char Badarpur Saifullah road (Char Mojlishpur Haniferdokan Malancharghat road) Ch.00-1165m ID No: 430945138 C. (i) Improvement of Hossain Chairman road (Dasani New Mosque - S/O Shahalam via Dasani C.Clinic &amp; Dasani GPS) Ch. 00-500m. ID No. 430945149.</t>
  </si>
  <si>
    <t xml:space="preserve">A. Construction of 1No 3x4.00mx4.00m RCC Box Culvert on Miar Bazar-Amiruddin Munshi road at Ch. 1984m. ID No. 430943001.B.(i) Improvement of Motiganj-Charlamchibudda road Via Manumiarhat road (Manumiarhat-Commanderhat road) Ch. 300-1542m. ID No. 430944005.C.(i) Improvement of Middle Ahmadpur Community Center-Miarbazar Amiruddinmunshi road Ch.500-1000m. ID No. 430945084. D. (i) Improvement of  Purba Safarpur School road Ch.00-500m. ID No. 430945003. E.(i) Maintenance of Amiruddinmunshirhat-Haludvita-1no Sluice-Nobabpur UP road Ch.00-1000m. ID No. 430943009. </t>
  </si>
  <si>
    <t>A. (i) Improvement of Motigonj (Reazuddinmunshi GC)-Sonapur RHD Via Manumairhat, Ahmed pur road Ch. 4985-6115m. ID No. 430942011. B. (i) Improvement of Commanderhat-Guchhagram road Ch. 950-1560m. ID No. 430944061. C. (i) Widening of Miar Bazar-Amiruddin Munshi road. Ch. 00-1000m. ID No. 430943001.</t>
  </si>
  <si>
    <t>Improvement of Monghalkandi-Senerkhil H/Q Naittakar Salim Aldin (Hazi Monumia Mosque) road Ch. 00-690.00m. ID No. 430945093.</t>
  </si>
  <si>
    <t>Ext.24/08/2020</t>
  </si>
  <si>
    <t xml:space="preserve">Improvement of Banglabazar-Arkaim-Gunak road Ch. 1380-2525.00m. ID No. 430944059. </t>
  </si>
  <si>
    <t>Improvement of Karamatia-Kazir hat road Ch. 1320-2120m. ID No. 430943007. Value of Recovered Material =29,893.93</t>
  </si>
  <si>
    <t>Ext.08/05/2021</t>
  </si>
  <si>
    <t>M/S Hoque Traders, 422, Islam Plaza,Trunk Road,Feni.</t>
  </si>
  <si>
    <t xml:space="preserve">Improvement of Darogarhat Alim Madrasah to Mollah bari road (Sonagazi Kutirhat road Boiragirpool) Ch.1100-1600m. ID No. 430945199. </t>
  </si>
  <si>
    <t>Construction of 81.00m Long PSC Girder Bridge on  Over Choto Feni River on North Jayloskar to Omarpur Point Road at Ch..3175m (Road ID No: 430254072) Under Dagonbhuiyan Upazila, District: Feni.</t>
  </si>
  <si>
    <t xml:space="preserve">Rehabilitation of Munshirhat- Bakshibazar Road- Dula Miah Road (West Darberpur Road) from Ch: 00m-975m (Road ID 430955070] under Fulgazi, Feni </t>
  </si>
  <si>
    <t>Hoque Traders &amp; Ahamed Construction JV</t>
  </si>
  <si>
    <t xml:space="preserve">  ht.acjv@gmail.com</t>
  </si>
  <si>
    <t>A. (i) Improvement of Fazilpur Master Abdul Khaleque road Ch. 500-1500m. ID No. 430295320. B. (i) Improvement of Fazilpur Mozibul Hoque Engineer road Ch. 00-648m. ID No. 430295442. C. (i) Improvement of Sibpur Yousuf Bhuiyan road Ch. 00-1000m. ID No. 430295371</t>
  </si>
  <si>
    <t xml:space="preserve">Ahamed Construction </t>
  </si>
  <si>
    <t>ms.ahamedconstruction16@gmail.com</t>
  </si>
  <si>
    <t>Mr. Rahim Uddin</t>
  </si>
  <si>
    <t>mr.rahim_uddin@yahoo.com</t>
  </si>
  <si>
    <t xml:space="preserve">Construction of Two 2 Storied Rural Market Building with 04 Storied Foundation in Fazilpur Bazar, Under Feni Sadar Upazila, District: Feni </t>
  </si>
  <si>
    <t xml:space="preserve">Construction of Two 2 Storied Rural Market Building with 04 storied Foundation in Mirjar Bazar Under Chagalnaiya, District: Feni. </t>
  </si>
  <si>
    <t xml:space="preserve">A.  Improvement of Basura Abdul Alim road (Basura to Badarpur Cilonia Bridge Via Basura Madrasha) Road  from Ch.00-1300m.ID No. 430955197. B.  (i) Improvement of Montola Govt. Primary School Road  from Ch.00-360m.  from Ch.00-360m.ID No. 430955083. C. (i) Improvement of Montola Moulovi Bari - Anu Miar Bari- Patwary Bari- Sonapur Mosque Road from Ch.1000-1700m. ID No. 430954064. D. (i) Improvement of  HBB Road on Kismot Goniamura Wahidur Rahaman Master Road from Ch.00-235m.ID No. 430955223.E. (i) Improvement of Gosaipur Shabia Khatun from Ch.00-600m.ID No. 430955192.  F. (i) Maintenance of East Gonaimara Road from Ch: 00-1470m. ID No. 430955001)           
</t>
  </si>
  <si>
    <t xml:space="preserve">A. (i) Improvement of West Silua Primary school road Ch. 00-110m &amp; 214-1015m. ID No. 430145117.   B. (i) Improvement of Rejumia Bridge &amp; end of Diabibi Bazar (Rejumia-Old Dia bibi Bazar Road) Ch. 2200-3025m. ID No. 430144041.   </t>
  </si>
  <si>
    <t xml:space="preserve">A. (i) Improvement of West Modhugram Muhuri House Road – Thakurdighi Connecting Road  from Ch.00-1000m.ID No. 430145368.B. (i) Improvement of Purbo Modhugram Eidhga to Patowary Bari road from Ch.00-285m. ID No. 430145356.C. Improvement of Uttar Panua DC Road –Betaga Connecting  Road  from Ch.00-500m.ID No. 430145357. D. Improvement of Uttar Kuhuma Boaksi Hazi  Road  from Ch.00-900m. ID No. 430145352.E. (i) Improvement of East Modhugram Beer Muktijudda Mir Hossan Mojumder  Road  from Ch.00-595m.. ID No. 430145377.   </t>
  </si>
  <si>
    <t xml:space="preserve">i Improvement of Ruhitia Adilsha Mazar to Ex. Bocha Member road Ch. 00-450m. ID No. 430295130. </t>
  </si>
  <si>
    <t>Ext. 30/11/2020</t>
  </si>
  <si>
    <r>
      <t>Rehabilitation of Road by Slope Protection work of Mohurigonj Road to Nasirgram Nizpanua Madrasha School Panuaghat Rejumia Road Uttar Panua DC Road from Ch. 3000-4420m Road ID 430142003 under Upzaila Chagalnaiya District Feni</t>
    </r>
    <r>
      <rPr>
        <sz val="8"/>
        <color theme="1"/>
        <rFont val="Arial"/>
        <family val="2"/>
      </rPr>
      <t xml:space="preserve"> </t>
    </r>
  </si>
  <si>
    <t>Flood</t>
  </si>
  <si>
    <t>Rohim Uddin &amp; Jerin Enterprise JV</t>
  </si>
  <si>
    <t>ru.jejv@gmail.com</t>
  </si>
  <si>
    <t xml:space="preserve">A. (i) Improvement of Uttar Chanua Shamsul hoque Member road Ch. 00-866m. ID No. 430295452. B. (i) Improvement of Purbo Silonia Palpara road Ch. 00-1110m. ID No. 430295176.   
</t>
  </si>
  <si>
    <t>Ext.01/11/2020 Ext.30/08/2021</t>
  </si>
  <si>
    <t xml:space="preserve">Rohim Uddin </t>
  </si>
  <si>
    <t xml:space="preserve"> Jerin Enterprise</t>
  </si>
  <si>
    <t>msjerin_enterprise@yahoo.com</t>
  </si>
  <si>
    <t>M/S The New Trade Link</t>
  </si>
  <si>
    <t>A. (i) Improvement of East Alaka Taleb Ali bari-kalir bazar road via Moazzem’s bari Ch. 00-830m. ID No. 430515181. B. (i) Improvement of Rajeshpur BOP road by HBB Ch. 00-750m ID No. 430515058. C. Maintenance of Malipathor Solimulla road (Abdul Halim Chairman road) Ch. 00-850m. ID No. 430514069 under Porshuram. Feni.</t>
  </si>
  <si>
    <t>Ext.05/01/2021 Ext.26/04/2021</t>
  </si>
  <si>
    <t xml:space="preserve">A. (i) Improvement of East Sahebnagar Chowdhury bari road Ch. 00-1320m ID No. 430515083. </t>
  </si>
  <si>
    <t>14/08/2019</t>
  </si>
  <si>
    <t xml:space="preserve">Chowdhury Enterprise and The New Trade Link JV </t>
  </si>
  <si>
    <t xml:space="preserve">  ce.tntljv18@gmail.com</t>
  </si>
  <si>
    <t>Construction of 90.00m PC Girder Bridge on Durgapur-Ratanpur-Beker bazar road (Moulovi Hasmot Ali bridge) over Muhuri river at Ch. 950m. Part-A: Main Bridge Works. ID No. 430515170. Part-B: Approach road &amp; Slope Protection Works. Part-C: Provisional Sum under Porshuram Upazila Feni.</t>
  </si>
  <si>
    <t>23.06.021</t>
  </si>
  <si>
    <t xml:space="preserve">Chowdhury Enterprise </t>
  </si>
  <si>
    <t>chowdhury.132976@gmail.com</t>
  </si>
  <si>
    <t>The New Tred Link&amp; Yeasin and Co. Jv</t>
  </si>
  <si>
    <t>tntl.ycjv@gmail.com</t>
  </si>
  <si>
    <t xml:space="preserve">A.i Improvement of Ghaniamora Joypur road Ch. 1000-1800m. ID No. 430955035.B.i Improvement of Anandapur Mowlana Somaj- Borkat Ullah GPS road Ch. 00-550m. ID No. 430955180. C.i Improvement of Muktijoddya Jamal Uddin Road Islampur Ch. 00-330m.ID No. 430955181.D.i Improvement of Anandapur Ganga Nogor road Ch. 00-580m. ID No. 430955182. E.Improvement of Shaphayet Hosain Mojumder road Ch. 00-300m. ID No. 430955041. F.i Improvement of Mamoni Mosque Amzad hat UP road from Ch. 00-940m. ID No. 430955139.G.i Improvement of Feni-Bilonia RHD road-Kismat Goniamora Sadek Bendar house road Ch. 00-500m. ID No. 430955050.H. Improvement of Aysum Uddin road Mosarrof Hossain road Ch. 1496-1956m. ID No. 430955023.I.i Improvement of South Taralia Younus Chowdhury road Ch.00-550m. ID No. 430955160. </t>
  </si>
  <si>
    <t>Ext.25/06/2020</t>
  </si>
  <si>
    <t>The New Tred Link</t>
  </si>
  <si>
    <t>25.10.2018</t>
  </si>
  <si>
    <t>04.10.2019</t>
  </si>
  <si>
    <t>Yeasin and Co</t>
  </si>
  <si>
    <t>ms.yeasinandco@gmail.com</t>
  </si>
  <si>
    <t>Sahab Uddin and The New Trade Link Jv</t>
  </si>
  <si>
    <t>su.tntljv@gmail.com</t>
  </si>
  <si>
    <t>A.(i) Improvement of Jayantinagar-Mohespuskarni Road from Ch.1000-2700m. ID No. 430515031 B. (i) Improvement of South Kawtoli School Sabdarpara Road (South Kawtoli Sabdarpara Road) from Ch.500-1200m..ID No. 430515082</t>
  </si>
  <si>
    <t>Sahab Uddin</t>
  </si>
  <si>
    <t>ms.sahabuddin@yahoo.com</t>
  </si>
  <si>
    <t xml:space="preserve"> The New Trade Link</t>
  </si>
  <si>
    <t>M/S The New Trade Link &amp; Chowdhury Enterprise Jv</t>
  </si>
  <si>
    <t>tntl.cejv@gmail.com</t>
  </si>
  <si>
    <t>A.i Improvement of Sufi Ahmmed Karim road Charcandia UP old - Jabed Ali Tendol Mosque road Ch. 1890-2430m. ID No. 430945121. B.i Improvement of Ali Sowdagar road Mesh Firm-BWDB Embankment Ch. 2000-3130m. ID No. 430944021.C.i Improvement of Lakurtek Near Graveyard-Kutirhat road Ch. 00-1200m. ID No. 430944013. D.i Improvement of Bastala Kuddusmiarbazar Basipukur road Ch. 00-500m. ID No. 430945083. E.i Improvement of Ziratek-Kazirhat road Late Khokha Miah road H/O. Khokha Miah to Ziratek road Ch. 00-525m. ID No. 430945243.</t>
  </si>
  <si>
    <t xml:space="preserve">M/S The New Trade Link </t>
  </si>
  <si>
    <t>A.i Improvement of Sufi Ahmmed Karim road Charcandia UP old - Jabed Ali Tendol Mosque road Ch. 1890-2430m. ID No. 430945121.B.i Improvement of Ali Sowdagar road Mesh Firm-BWDB Embankment Ch. 2000-3130m. ID No. 430944021.C.i Improvement of Lakurtek Near Graveyard-Kutirhat road Ch. 00-1200m. ID No. 430944013.D.i Improvement of Bastala Kuddusmiarbazar Basipukur road Ch. 00-500m. ID No. 430945083.E.i Improvement of Ziratek-Kazirhat road Late Khokha Miah road H/O. Khokha Miah to Ziratek road Ch. 00-525m. ID No. 430945243.</t>
  </si>
  <si>
    <t>M/S Century Traders</t>
  </si>
  <si>
    <t>ms.centurytraders@yahoo.com</t>
  </si>
  <si>
    <t xml:space="preserve">A i Improvement of Sharifpur Pacca Road- Boriya Bazar Road Ch. 1500-2432m ID No. 430255044 B.i Improvement of Kamubhuiyar Pool- Shemergaon Connecting road Bir Muktijoddha Abu Taher Road Ch. 00-750m ID No. 430254184 C i Improvement of Kamu Bhuiya Pool- Abul Khair Bacchu Mia road from Ch. 00-578m ID No. 430254185 D i Improvement of Baker Bazar Bagerhat to Momarijpur road Anu Miaji road Ch. 00-1400m ID NO. 430255055  </t>
  </si>
  <si>
    <t>15/10/2018</t>
  </si>
  <si>
    <t>Ext.01/04/2020</t>
  </si>
  <si>
    <t xml:space="preserve">A. (i) Improvement of Dowlatkandi road (Paner bar-Q.Mia's brick field) Ch. 1020-2575m. ID No. 430944045. B. (i) Improvement of  Mvi Sultan Ahmad Forkania Madrasah road Ch.00-485m. ID No. 430945216. </t>
  </si>
  <si>
    <t xml:space="preserve">A. (i) Improvement of Ramnagar Kalitola road Ch. 00-2144m. ID No. 430255163.  B. (i) Maintenance of Ram Nagar MGB road at Ch. 00-1000m ID No. 430255016.   </t>
  </si>
  <si>
    <t>08/08/20109</t>
  </si>
  <si>
    <t>A) (i) Improvement of North Alipur-Bottala Bazar Road Ch. 00950m (ID No: 430255056) B)(i) Improvement of North Alipur College-Amirgaon road (Paki Bari road) at Ch. 00-950m (ID No: 430255347)</t>
  </si>
  <si>
    <t>Ext.07/02/2021 Ext.31/07/2021</t>
  </si>
  <si>
    <t>Improvement of Hirapur-South Lalpur via Musa Mia Bari road Ch. 00-1170.00m. ID No. 430255400.</t>
  </si>
  <si>
    <t>Improvement of Momarijpur-Alipur road (Starting from South Momarijpur to Alipur Boarder) Ch. 00-1000m ID No. 430255268 &amp; Mosjid Road Ch.00-170m  under Dagonbhuiyan, Feni.</t>
  </si>
  <si>
    <t>Ext.30/12/2020</t>
  </si>
  <si>
    <t>Improvement of Dudmukha-Naldia road (Kamubhuiyan Culvert- Chondipur GPS) Ch. 1656-2300m. ID No. 430253004 under Dagonbhuiyan, Feni.</t>
  </si>
  <si>
    <t xml:space="preserve">M/S Century Traders </t>
  </si>
  <si>
    <t>Improvement of Tinakazi Patowary Bari Road at Ch. 650-1075m. ID No. 430255299</t>
  </si>
  <si>
    <t>Century Traders-Noorjahan Furniture &amp; Timber Jv</t>
  </si>
  <si>
    <t>ct.nftjv@gmail.com</t>
  </si>
  <si>
    <t>Improvement of Takia-Sekanderpur road Ch. 00-1580m &amp; other pacca road connecting Ch. 00-251m.ID No. 430255002.</t>
  </si>
  <si>
    <t>Century Traders</t>
  </si>
  <si>
    <t xml:space="preserve">Improvement of Takia-Sekanderpur road Ch. 00-1580m &amp; other pacca road connecting Ch. 00-251m. ID No. 430255002. </t>
  </si>
  <si>
    <t>Noorjahan Furniture</t>
  </si>
  <si>
    <t>ms.noorjahanfurnitureandtimber@gmail.com</t>
  </si>
  <si>
    <t>CENTURY TRADERS AND SHATARUPA ENTERPRIS</t>
  </si>
  <si>
    <t>ct.sejv@gmail.com</t>
  </si>
  <si>
    <t>A. Improvement of Nilakshmi- Baitul Aman Zame Mosque to Gabtola – Paithara Road (Pagla Mia Road) from Ch.700-1800m.ID No. 430954042. B. Maintenance of Sreepur Cyclone Shelter Road in/c. Link Road from Ch: 1000-1800m. ID No. 430954008 C. Maintenance of Nilakshmi-Baitul Aman Zame Mosque to Gabotala-Paithara Road (Pagla Mia Road) from Ch: 00-700m. ID No. 430954042) D. Maintenance of Uttar Sreepur Jame Mosque Kazi Yakub Ali Babul Contractor Road from Ch: 00-520m. ID No. 430955164) E. Maintenance of Gabtola Village Road (Suruj Member House Road) from Ch: 00-450m. ID No. 430955079) F. Maintenance of Boiragpur Road from Ch: 00-850m. ID No. 430955011)  G. Maintenance of Ferdush Nagar Road from Ch: 00-1350m. ID No. 430954072) under Fulgazi, Feni.</t>
  </si>
  <si>
    <t>M/S CENTURY TRADERS S</t>
  </si>
  <si>
    <t>M/S SHATARUPA ENTERPRIS</t>
  </si>
  <si>
    <t>ms.shatarupaenterprise16@gmail.com</t>
  </si>
  <si>
    <t xml:space="preserve">Century Traders and Sajin Corporation Jv </t>
  </si>
  <si>
    <t>ct.scjv19@gmail.com</t>
  </si>
  <si>
    <t xml:space="preserve">A.(i) Improvement of Abdul Malek road (start from R&amp;H at north side of Amirgaon bazar towards the east) Ch. 00-1129m. &amp; Community Clinic road Ch. 00-132m. ID No. 430254183.   B. (i) Improvement of Amirgaon-Alampur Buchi road Ch. 2260-2670m &amp; Mosjid road 163m. ID No. 430254050. C. (i) Improvement of Jual pukur Dighir par Daragabari road Ch. 00-310m. ID No. 430255398. D. (i) Maintenance of Sufi Sadar uddin Mazar road Ch. 1600-2756m ID No. 430254061.   an, Feni.   E. (i) Improvement of South Joylashkar Pacca road Barahigoni road (Propesseor Shabudding road) at  Ch. 00-300m. ID No. 430255401    </t>
  </si>
  <si>
    <t xml:space="preserve">Sajin Corporation </t>
  </si>
  <si>
    <t>ms.sajincorporation@gmail.com</t>
  </si>
  <si>
    <t xml:space="preserve">A. (i) Improvement of Silonia Bridge - Nurullahpur- East Ramchandrapur road ( Abul Hashem road) Ch. 1420-2088m. ID No. 430254169.B.Maintenance of Khushipur-Bekar bazar road Ch. 3600-5500m. ID No. 430254063.   C.  Improvement of Barahigobinda jual Pukur road Ch. 00-680m. ID No. 430255382.(i) Improvement of Lalpur Celonia road Ch. 1010-2085m. ID No. 430254017.  </t>
  </si>
  <si>
    <t xml:space="preserve">Century Traders </t>
  </si>
  <si>
    <t xml:space="preserve">A. (i) Improvement of Silonia Bridge - Nurullahpur- East Ramchandrapur road (Abul Hashem road) Ch. 1420-2088m. ID No. 430254169.B.  (i) Maintenance of Khushipur-Bekar bazar road Ch. 3600-5500m. ID No. 430254063.   C. (i) Improvement of Barahigobinda jual Pukur road Ch. 00-680m. ID No. 430255382. (i) Improvement of Lalpur Celonia road Ch. 1010-2085m. ID No. 430254017. </t>
  </si>
  <si>
    <t xml:space="preserve">A. (i) Improvement of Silonia Bridge - Nurullahpur- East Ramchandrapur road ( Abul Hashem road) Ch. 1420-2088m. ID No. 430254169.B.Maintenance of Khushipur-Bekar bazar road Ch. 3600-5500m. ID No. 430254063.   C. Improvement of Barahigobinda jual Pukur road Ch. 00-680m. ID No. 430255382. (i) Improvement of Lalpur Celonia road Ch. 1010-2085m. ID No. 430254017. C. (i) Improvement of Barahigobinda jual Pukur road Ch. 00-680m. ID No. 430255382. </t>
  </si>
  <si>
    <t xml:space="preserve">M/S Sajin Corporation </t>
  </si>
  <si>
    <t>Improvement of Char Kalidas Inter village road Ch. 500-1430m. ID No. 430295085.</t>
  </si>
  <si>
    <t xml:space="preserve">Improvement of East Sultanpur B. C. road to old Mosque road Ch. 00-306m. ID No. 430295356. </t>
  </si>
  <si>
    <t>Improvement of Amirgaon –Machimpur Lalpur-Neyazpur road Ch. 00-1260.00m. ID No. 430255340.</t>
  </si>
  <si>
    <t xml:space="preserve">A. (i) Improvement of Feni Chowmohani R&amp;H Road–Prof. Saydul Hoque House–Barahigobinda Abdul Ohab Chairman Road from Ch. 00-1000m. ID No. 430255373. B. (i) Improvement of Barahigobindha Khaja Baba Darber Sharif – High School Road (North Nalua Pukur) from Ch. 00-1170m. ID No. 430255279.     </t>
  </si>
  <si>
    <t xml:space="preserve">i) Improvement of K.B hat Pry. School road Ch. 300-1020m. ID No. 430255014. </t>
  </si>
  <si>
    <t>Ext. 26/10/2020</t>
  </si>
  <si>
    <t>Improvement of Nurullapur - Mijibari Road Via Khanar Bari road Ch. 00-800.00m. ID No. 430255052.</t>
  </si>
  <si>
    <t>Ext.22/11/2020</t>
  </si>
  <si>
    <t xml:space="preserve">Improvement of Silonia Bridge-Joylosker-Nurullapur via Kamarpur Abbas Ali Hazi Bari road Ch. 00-1960.00m. ID No. 430254203. </t>
  </si>
  <si>
    <t>Improvement of South Neyazpur Pacca Road-Hirapur Road via Alimondher Bridge road Ch. 00-1000.00m. ID No. 430254199.</t>
  </si>
  <si>
    <t>Ext.23/09/2020</t>
  </si>
  <si>
    <t>Improvement of Alampur Kari Abdur Rob Jame Mosque road Ch. 00-1000.00m. ID No. 430254190.</t>
  </si>
  <si>
    <t>Superior Enterprise And Sajin Corporation JV.</t>
  </si>
  <si>
    <t>se.scjv19@gmail.com</t>
  </si>
  <si>
    <t>Improvement of Farhadnagar Inter village road Ch. 00-1415m. ID No. 430295100.</t>
  </si>
  <si>
    <t xml:space="preserve">Superior Enterprise </t>
  </si>
  <si>
    <t>superiorenterprise2016@gmail.com</t>
  </si>
  <si>
    <t xml:space="preserve"> Sajin Corporation </t>
  </si>
  <si>
    <t>Improvement of Kabil Mazi road Ch. 00-1353m. ID No. 430295083.</t>
  </si>
  <si>
    <t>M/S Kalam Enterprise</t>
  </si>
  <si>
    <t>mskalam_enterprise@yahoo.com</t>
  </si>
  <si>
    <t xml:space="preserve">Construction of Two 2 Storied Rural Market Building with 04 Storied Foundation in Boiragir Bazar, Under Dagonbhuiyan Upazila, District: Feni </t>
  </si>
  <si>
    <t>A.(i) Improvement of Gozaria Patowary Bari-via-Shapua Eatimkhana-Sadumiar bazar road Ch. 1050-3050m. ID No. 430255303.B.(i) Improvement of Ali Patwari bari to Gopigonj GPS road Ch. 00-1033m. ID No. 430255075.C.(i) Improvement of West Joy Narayanpur Eatim khana road Ch. 00-1720m. ID No. 430254034.</t>
  </si>
  <si>
    <t>Ext.15/11/2020</t>
  </si>
  <si>
    <t>A.(i) Improvement of Koreshmunshi bazar Eidgha-Alatoli bazar road Ch. 2643-3788m. ID No. 430255302.B.(i) Improvement of Amubhuiyar hat-Latibpur road Ch. 1000-1850m. ID No. 430254033.C.(i)Improvement of Muralirpar to Koreshmunshi road Ch.00-1152m. ID No. 430254176.</t>
  </si>
  <si>
    <t>Ext.31/12/2020</t>
  </si>
  <si>
    <t>A.(i) Improvement of Bhabanipur-Sadumiar bazar road Ch. 1000-3058m. ID No. 430254180.B.(i) Improvement of Vhobanipur High School to Jahurulla bari to Kazi nagar Shako road Ch. 550-2000m. ID No. 430255080.</t>
  </si>
  <si>
    <t>Ext.13/04/2020</t>
  </si>
  <si>
    <t>Improvement of Ramnagar (Bander gora)-Sekandarpur road at Ch. 2600-3980m. ID No. 430254002.  Value of Recovered Material =49,795.20</t>
  </si>
  <si>
    <t>M/S Ahamed Construction</t>
  </si>
  <si>
    <t>Maintenance of Dhonshaddha Master para road Ch. 00-850m ID No. 430295340</t>
  </si>
  <si>
    <t>Maintenance of Dhomsahdda-Malak Miah road Ch. 00-571m ID No. 430295048</t>
  </si>
  <si>
    <t>Maintenance of Dhumshardha bazar road Ch. 00-1105m ID No. 430295108</t>
  </si>
  <si>
    <t>Maintenance of Modhuyai Ishaque road Ch. 00-798m ID No. 430295339 under Feni Sadar, Feni.</t>
  </si>
  <si>
    <t xml:space="preserve">A.(i) Maintenance of Charnarayan road Ch. 00-1100m. ID No. 430945049. B. (i) Improvement of Dakhin Char Gonesh Mohajon road Ch.00-500m. ID No. 430945273. </t>
  </si>
  <si>
    <t>Ext.27/10/2020 Ext.30/06/2021</t>
  </si>
  <si>
    <t xml:space="preserve">A. (i) Improvement of Hazipur-Mazupur road Ch.570-1570m.ID No. 430944016. </t>
  </si>
  <si>
    <t>Ext.30/06/2021</t>
  </si>
  <si>
    <t>Improvement of Fathepur School Road at Ch. 00-400m ID No: 430945001</t>
  </si>
  <si>
    <t xml:space="preserve">Rehabilitation of Bangla Bazar- khachani Gat Road (Shaid Kalam Road)) from Ch: 00m- 2030m [Road ID 430144001] under Chagalnaiya, Feni </t>
  </si>
  <si>
    <t xml:space="preserve"> ht.acjv@gmail.com</t>
  </si>
  <si>
    <t>Izzatpur School Road</t>
  </si>
  <si>
    <t xml:space="preserve">Hoque Traders </t>
  </si>
  <si>
    <t xml:space="preserve"> Ahamed Construction </t>
  </si>
  <si>
    <t>M/S Omi Enterprise</t>
  </si>
  <si>
    <t>ms.omienterprise@gmail.com</t>
  </si>
  <si>
    <t xml:space="preserve">Rehabilitation of Farhadnagar Jamtola- Charkalidash Road from Ch: 00m- 1681m (Road ID 430294018] under Feni-S, Feni </t>
  </si>
  <si>
    <t>M/S Ifty &amp; Brothers</t>
  </si>
  <si>
    <t>ms.ifthyandbrothers@gmail.com</t>
  </si>
  <si>
    <t>Maintenance of Baligaon Sundarpur road. Ch. 00-988m ID No. 430295312</t>
  </si>
  <si>
    <t>Maintenance of Muduhi Primary School to Baligaon UP Connecting road via  Charanipara road Ch. 00-794m ID No. 430295300</t>
  </si>
  <si>
    <t xml:space="preserve">Rehabilitation of Laxmipur-Panuaghat Road from Ch: 00m- 800 (Road ID 430294016] under Feni-S, Feni </t>
  </si>
  <si>
    <t>M/S Monowar Hossain</t>
  </si>
  <si>
    <t>msmonowarhossain@gmail.com</t>
  </si>
  <si>
    <t>(i) Improvement of Purba Maizberai-Kalidaha Road Ch. 00-1325m ID No:430295042 Under Fend Sadar Upazila.</t>
  </si>
  <si>
    <t>Ext.15/01/2021 Ext.30/06/2021</t>
  </si>
  <si>
    <t>Maintenance of Shafiullah Khondaker road Ch. 900-1570m ID No. 430295195</t>
  </si>
  <si>
    <t>Ext.15/01/2021  Ext.30/06/2021</t>
  </si>
  <si>
    <t>Improvement of Manikshah branch road Ch. 750-1350m ID No. 430295123 under Feni Sadar, Feni.</t>
  </si>
  <si>
    <t>Ext.30/01/2021</t>
  </si>
  <si>
    <t xml:space="preserve">A. Improvement of Chairman road (Ganasaistha road-Baigharhat Bahadderhat road) Ch. 00-500m. ID No. 430945123. B. Improvement of Mojibkilla road (Modinabazr-H/O Lokman Hafez) Ch. 00-500m. ID No. 430944043. C. (i) Improvement of Kamrul Hossain Tipu road Ch. 00-930m. ID No. 430945190.D. (i) Improvement of Hanif Master road (Ganasaistha road) Ch. 00-700m. ID No. 430945260. </t>
  </si>
  <si>
    <t>A. i Improvement of Mazi Bari road Ch. 00-425m. ID No. 430945279. B. i Improvement of Pashim Charchandia Dr. Golam Mowla road from Ch. 00-400m. ID No. 430945330.</t>
  </si>
  <si>
    <t>M/S Alahi Enterprise</t>
  </si>
  <si>
    <t>ms.alahienterprise_feni@yahoo.com</t>
  </si>
  <si>
    <t>1.Improvement of Improvement of Fulgazi-Boxmahmud RCC Road-Shaha Para Mortuza Master House Road at Ch. 00-350m (2) Improvement of Basura Narayan Dakter House Road by RCC at Ch. 00-250m (3) Improvement of Sreepur Old Road to RHD Main Road via Azizul Haq Chairman Road by RCC at Ch. 00-200m  Under Fulgazi Upazila, District: Feni. (Package No: ) (Tender ID: 449521).</t>
  </si>
  <si>
    <t>Maintenance of Paithara-Jammura Road Ch. 00-1000m (ID No: 430954024) Under Fulgazi, Feni.</t>
  </si>
  <si>
    <t xml:space="preserve">A.(i) Improvement of Khajuria Govt. Primary School Road  from Ch.00-750m.ID No. 430955134. B. Improvement of  Improvement of Khajuria Dorbesh road – Dabipur Ferdous Akter GPS Road (Amjadhat) from Ch.00-500m. ID No. 430955187. C. Improvement of  Improvement of North Tarakucha Abdul Mannan road (Amjadhat UP) from Ch.00-700m. ID No. 430955217 D. Improvement of HBB Road on Amjadhat UP Monipur Bereybandh Kashem Chowdary Road from Ch.00-500m. ID No. 430955222. E. (i) Improvement of Amjadhat Islamia Bazar Habib Ullah Patwary Road  from Ch.00-900m. ID No. 430955212. F. (i) Improvement of South Talbaria Dr.Nurul Hoque  Road (Amjadhat) from Ch.00-680m. ID No. 430955188. </t>
  </si>
  <si>
    <t>M/S Arafat Trading, North Sreepur, Fulgazi, Feni</t>
  </si>
  <si>
    <t>ms.arafattrading2019@gmail.com</t>
  </si>
  <si>
    <t xml:space="preserve">1.Improvement of Improvement of Fulgazi-Boxmahmud RCC Road-Shaha Para Mortuza Master House Road at Ch. 00-350m (2) Improvement of Basura Narayan Dakter House Road by RCC at Ch. 00-250m (3) Improvement of Sreepur Old Road to RHD Main Road via Azizul Haq Chairman Road by RCC at Ch. 00-200m  Under Fulgazi Upazila, District: Feni. </t>
  </si>
  <si>
    <t>Ext.15/12/2020 Ext.04/04/2021</t>
  </si>
  <si>
    <t>M/S Arafat Trading</t>
  </si>
  <si>
    <t xml:space="preserve">1.Construction of 270m long RCC drain at Fulgazi Union Parishad Connecting Road (2) Construction of 155m long RCC drain at Uttar Boroya Kali Mondir to Boroya Road (3) Construction of RCC drain at Fulgazi Pilot High School side (from RHD road to Muhuri River) road (4) Construction of 150m long RCC drain Fulgazi-Boxmahmud Road-Shaha Para Mortuza Master House Under Fulgazi Upazila, District: Feni. </t>
  </si>
  <si>
    <t>M/S Kamrul Enterprise</t>
  </si>
  <si>
    <t>ms.kamrulenterprise@yahoo.com</t>
  </si>
  <si>
    <t xml:space="preserve">(i) Improvement of Dhalia-Rajapur (Badrabad) road from Ch. 630-1685m. ID No. 430294011 </t>
  </si>
  <si>
    <t>Extt.24/05/2021</t>
  </si>
  <si>
    <t>Maintenance of Dhalia-Mohammadpur-Sharasia road Ch. 2719-3100m. ID No. 430295149.</t>
  </si>
  <si>
    <t>A.(i) Improvement of Bathsree to Senbag road Ch. 00-1000m. ID No. 430254035.B.(i) Improvement of Bairagir bazar Dewlia road (Bashu Munshi bari Mosque-Gofran Miar Tack road) Ch. 00-835m. ID No.430254058.C.(i)Improvement of Rudamia Complex-Gazaria bazar road Ch.00-495m.ID No.430254059.</t>
  </si>
  <si>
    <t>Ext. 31/12/2020</t>
  </si>
  <si>
    <t>M/S Fabiha Enterprise</t>
  </si>
  <si>
    <t>ms.fabihaenterprise19@gmail.com</t>
  </si>
  <si>
    <t>Maintenance of Sundarpur-Mollar Takia-Lemua UP road Ch. 3200-4193m ID No. 430293008</t>
  </si>
  <si>
    <t>M/S Alam Brothers</t>
  </si>
  <si>
    <t xml:space="preserve">ms.alambrothers18@gmail.com </t>
  </si>
  <si>
    <t>Maintenance of Puratan Muhuriganj bazar to Notun Muhuriganj bazar (Shahid Abdul Wadud road) road Ch. 00-2500m. ID No. 430144031.</t>
  </si>
  <si>
    <t>Ext. 22/07/2020</t>
  </si>
  <si>
    <t>Maintenance of Fatepur Rasterkhil road Ch. 788-1585m ID No. 430295159 under Feni Sadar Feni</t>
  </si>
  <si>
    <t>Ext.30/03/2021</t>
  </si>
  <si>
    <t>Maintenance of Dhalia Lemua road Ch. 4338-5783m, 5914-6566m &amp; 6600-7150m. ID No. 430292004</t>
  </si>
  <si>
    <t>M/S Anowar Hossain</t>
  </si>
  <si>
    <t>ms.anowarhossain@yahoo.com</t>
  </si>
  <si>
    <t>A.i Improvement of Choay Goria Moayazzem Hossain Shikder road Mamun road Ch. 00-900m. ID No. 430145317.B.i Improvement of Muhurigonj road to Muhuri River Abdul Munshi ghat road/Habibulla Girls road Ch.1130-1960m. ID No. 430144034.C.i Improvement of North Langalmora Bir Muktijudda Khorshed Alam Chairman Road North Langalmora Primary School Road from Ch. 00-1500m. ID No. 430145142.D.i Improvement of old DC road-Muhurigonj road Andarmanik Pry. School road Ch. 290-720m. ID No. 430145045. E.i Improvement of Uttar Joshpur Kulchandra Mohazon Road Uttar Jospur Captain Leak road-Joynagar road from Ch. 428-1370m. ID No. 430145062.F. Improvement of North Bathania Dia bibi road (Pachurath road) Ch. 00-500m ID No: 430145247</t>
  </si>
  <si>
    <r>
      <t>(</t>
    </r>
    <r>
      <rPr>
        <sz val="8"/>
        <color rgb="FF000000"/>
        <rFont val="Arial"/>
        <family val="2"/>
      </rPr>
      <t>A.Improvement for link road of Purbachandrapur Gouru Jogi Durga Mondir road (Gouru Jogi Durga Mondir to R&amp;H connecting road) at 495m Ch. 496-1171m. ID No. 430255360. (ii) Providing 243.00m Palisading work. B. (i) Maintenance of Dewlia Nayanpur bazar-Momtazer dighi road Ch. 00-1000m ID No. 430254068. (ii) Providing 83.00m Palisading work under Dagonbhuiyan, Feni.</t>
    </r>
  </si>
  <si>
    <t>19/06/2019</t>
  </si>
  <si>
    <t>16/11/2019</t>
  </si>
  <si>
    <t>Improvement of Mozumder Hat Road at Ch. 00-1888.00m ID No:430294013</t>
  </si>
  <si>
    <t xml:space="preserve">B.i Improvement of Abu Yousuf Patwari road Ch. 400-995m. ID No. 430945200. </t>
  </si>
  <si>
    <t>Anowar Hossain &amp; Fulkuri Traders JV</t>
  </si>
  <si>
    <t>ah.ftjv19@gmail.com</t>
  </si>
  <si>
    <t xml:space="preserve">A. (i) Improvement of Charlaxmigonj Madrasah-Battala Bazar via Mahbubmiar bazar &amp; Karamiarhat GPS road. Ch. 2900-3860m. ID No. 430944039.B. (i) Improvement of Old Chardarbesh road Ch. 00-623m &amp; 1375-1752m. ID No. 430944004. </t>
  </si>
  <si>
    <t xml:space="preserve">Anowar Hossain </t>
  </si>
  <si>
    <t xml:space="preserve"> Fulkuri Traders</t>
  </si>
  <si>
    <t>ms.fulkuri.traders@gmail.com</t>
  </si>
  <si>
    <t>M/S Tulitushi Enterprise</t>
  </si>
  <si>
    <t>mstulitushi_enterprise@yahoo.com</t>
  </si>
  <si>
    <t xml:space="preserve">A. (i) Improvement of Gopal Jamir Ahamed road Ch. 00-500m. ID No. 430145186.   B. Improvement of Doulatpur Chowdhurypara Nurani Madrasha-Highway road Ch. 00-340m. ID No. 430145345.C. Construction of 2Nos 1x3.60mx3.00m RCC Box Culvert on Puratan Muhurigonj bazar-Notun Muhurigonj bazar (Shahid Muktijoddha Abdul Wadud road) road at Ch. 150m &amp; 475m. ID No. 430144031.D. (i) Improvement of Dakkhin Langolmora Kali Kha road via Haji Nur Ahmed road Ch. 00-500m. ID No. 430145343.    </t>
  </si>
  <si>
    <t>A. (i) Improvement of West Devpur wohidur Rahman road (Alna Pathar Primary School road) Ch. 00-480m. ID No. 430145309 B. (i) Improvement of Captain Leak road-East Devpur BDR road (Bokter hat to Sattanagar road) (East Devpur BDR road) Ch. 400-1775m. ID No. 430144021 C. (i) Improvement of East Debpur Aftab Uddin Master bari road Ch. 00-305m. ID No. 430145336</t>
  </si>
  <si>
    <t>A. (i) Maintenance of Durgapur-Ratanpur to Beker bazar road (Mamun Mojumder road)Ch. 00-1205m. ID No. 430515170. B. Maintenance of Kalir bazar-Aloka road Ch. 00-1500m. ID No. 430515040. C. (i) Improvement of Rampur-Chowdhury Mia Nasirudding High School road at Chitholia UP by HBB Ch. 00-1260m ID No. 430515027.</t>
  </si>
  <si>
    <t xml:space="preserve">A. i Improvement of Munshirkhil master Nur ahmed bari to Principal Mawlana Nur Isalm bari road Ch. 00-500m. ID No. 430515201.B. i Improvement of Bagmara Obaidull Hoque house to Shahabuddin road Ch. 00-1332m &amp; UZR Connection 365m. ID No.430514035. C. i Improvement of South ketranga Shahabuddin-North Ketranga Begu Mia road Ch. 00-700m. ID No. 430515146. </t>
  </si>
  <si>
    <t xml:space="preserve">A. (i) Improvement of Mohammedpur Teher Bari to Graveyeard (Abul Khair Mozumder)  road from ch-1000-1800m..ID No. 430514036 B. (i) Improvement of Captain Leak to Haru Poddar bari Road (Haru Poddar Road Captain Leck Road to Moti Mias Bari Road) from Ch. 00-500m.ID No. 430514038 C. (i) Improvement of Captain Leak Road  – Charigram Abdul Hoque Road (Captain Leak Road- Charigram Central Jame Mosque Road ) from Ch. 00-600m.ID No. 430515172 D. (i) Improvement of Charigram Abdul Hoque Road- Muktizudda Abu  Taher Mosque-Abdul Hoque Road from Ch. 00-600m. ID No. 430515176 </t>
  </si>
  <si>
    <t>A. i Improvement of Mohammedpur Taher Bari to Graveyeard road Ch. 00-1000m. ID No. 430514036. B i Improvement of Charigram Abdul Hoq road-Captain Leak road Ch. 500-1000m. ID No. 430515150.  C. i Improvement of Satkuchia Bajol Member bari-chitolia road Ch. 00-388m &amp; 476-800m. ID No. 430515154. D. i Improvement of Durgapur Kabirs bari-Iliyas house road by HBB Ch. 00-200m. ID No. 430515207. E i Improvement of Hazi Kala Mia road by HBB Ch. 00-300m. ID No. 430515211.</t>
  </si>
  <si>
    <t>1) Minor maintenance of 6.7m long RCC Box Culvert on Parashuram-Subar bazar-Montola-Fulgazi Bazar Road at Chainage: 4259m [430512001] 2) Minor maintenance of 7.8m long RCC Box Culvert on Parashuram-Bashpadua-Guthuma Chowmuri-Box Mohammad bazar-Kahua-Bangla bazar-Goniamora R&amp;H Road at Chainage: 10561m [430512002] 3) Minor maintenance of 54.0m long RCC Girder Bridge on Parashuram-Bashpadua-Guthuma Chowmuri-Box Mohammad bazar-Kahua-Bangla bazar-Goniamora R&amp;H Road at Chainage: 2050m [430512002] 4) Minor maintenance of 50.4m long RCC Girder Bridge on Parashuram-Bashpadua-Guthuma Chowmuri-Box Mohammad bazar-Kahua-Bangla bazar-Goniamora R&amp;H Road at Chainage: 12800m [430512002] 5) Minor maintenance of 16.4m long RCC Box Culvert on Rajashpur bazar-Saldhar UP bazar-Charigram Samity-Satkuchia-Kalapul-Changazi Bazar-Narania-Box Mohammad bazar Road at Chainage: 800m [430513001] Upazila: Parashuram,District:Feni.</t>
  </si>
  <si>
    <r>
      <t>1) Major maintenance of 6.85m long RCC Box Culvert on Parashuram-Subar bazar-Montola-Fulgazi Bazar Road at Chainage: 761m [430512001] 2) Major maintenance of 7.5m long RCC Box Culvert on Parashuram-Subar bazar-Montola-Fulgazi Bazar Road at Chainage: 2621m [430512001] Upazila: Parashuram, District: Feni. (Package No:</t>
    </r>
    <r>
      <rPr>
        <sz val="8"/>
        <color theme="1"/>
        <rFont val="Times New Roman"/>
        <family val="1"/>
      </rPr>
      <t xml:space="preserve"> </t>
    </r>
    <r>
      <rPr>
        <sz val="8"/>
        <color theme="1"/>
        <rFont val="Arial"/>
        <family val="2"/>
      </rPr>
      <t>SupRB/Feni/Maint/20-21/W-99)(Tender ID No:)</t>
    </r>
  </si>
  <si>
    <t>Mir Hossain Enterprise &amp; Tulitushi Enterprise Jv</t>
  </si>
  <si>
    <t>mhe.tejv@gmail.com</t>
  </si>
  <si>
    <t xml:space="preserve">A. (i) Improvement of Champaknagar Abul Khair shop-Momtaj Sawdagor &amp; Sabu’s shop road (Shuvapur Union) Ch. 00-1000m. ID No. 430145342. B. (i) Maintenance of North Mondia-South Mondia road (Darogar hat road to Champaknagar BDR road) Ch. 00-1395m. ID No. 430145053.     C. (i) Maintenance of Pir Azim uddin road Muhurgonj road  &amp; end of Muhuri river Ch. 00-1225m. ID No. 430145023. D. (i) Improvement of Choygaria Uttar Dakkhin mukhi road. Ch. 00-1000m. ID No. 430145353.    E. Improvement of Dakkhin Ballavpur High School road. Ch. 00-400m. ID No. 430145354 under Feni Sadar, Feni. </t>
  </si>
  <si>
    <t xml:space="preserve">Tulitushi Enterprise </t>
  </si>
  <si>
    <t>ms.tuhinenterprise18@gmail.com</t>
  </si>
  <si>
    <t xml:space="preserve">Mir Hossain Enterprise </t>
  </si>
  <si>
    <t>Periodic Maintenance of Highway Mathiara Darbar Sharif Road from Ch. 00m-1831m Road ID No.430295124 FENI-S District Feni.</t>
  </si>
  <si>
    <t>Periodic Maintenance of Old Chittagong Sahapur Temuhani-Badamtoli Road from Ch.00m-2680m Road ID No. 430944062 SONAGAZI District Feni</t>
  </si>
  <si>
    <t>M/S Mostafa &amp; Sons</t>
  </si>
  <si>
    <t>ms.mostafaandsons@gmail.com</t>
  </si>
  <si>
    <t xml:space="preserve">(i) Improvement of Subar bazar-Melagher-Rangamatia-Nizkalikapur-Battali bazar Road  at Ch.3500-4100m. ID No. 430513002 </t>
  </si>
  <si>
    <t>Sahab Uddin-Mostafa &amp; Sons JV</t>
  </si>
  <si>
    <t>su.msjv@gmail.com</t>
  </si>
  <si>
    <t>A. (i) Improvement of Chitholia Dula Mia Mazumder Bari road at Ch:00-520m. ID No. 430514029  B. (i) Improvement of Citholia Ratanpur-Durgapur Madrasha Road by HBB from Ch.00-420m.ID No. 430515212 C. (i) Improvement of Dakkhin Ketrangga Montu Member bari- Kumber Par via Ibrahim Mias bari Infront Jame Mosque Road at Ch.00-217m. &amp; 315-600m. ID No. 430514046</t>
  </si>
  <si>
    <t>Mostafa &amp; Sons</t>
  </si>
  <si>
    <t>M/S Liton Brothers</t>
  </si>
  <si>
    <t>ms.litonbrothers@yahoo.com</t>
  </si>
  <si>
    <t xml:space="preserve">A. (i) Improvement of Paschim Aloka Baro Bari - Aloka Govt. Primary School road at Ch:00-660m. ID No. 430515207 B. (i) Improvement of Noapur Primary School - Hazezia Madrasha road at Ch:00-1100m. ID No. 430515050 </t>
  </si>
  <si>
    <t xml:space="preserve">Rehabilitation of Malipathor Village Road( InterunionRoad- Karims Shop) from Ch: 00m- 1420m [Road ID 430515038] under Parashuram, Feni </t>
  </si>
  <si>
    <t>M/S Trust Corporation</t>
  </si>
  <si>
    <t>trustcorporationftsc@gmail.com</t>
  </si>
  <si>
    <t>(i) Improvement &amp; Widening of Tulatoli Kamal Mama Mazar road at Ch. 00-1200m &amp; 1200-2820m ID No: 430515055</t>
  </si>
  <si>
    <t>Ext.22/06/2021</t>
  </si>
  <si>
    <t>Improvement of Uttar Dhani Molla Bari Jame Mosque-Latu Mama Mazar-Saiyed Ali Sha Mazar Connecting road Ch. 00-765.00m. ID No. 430514026.</t>
  </si>
  <si>
    <t>Ext.10/12/2020</t>
  </si>
  <si>
    <t xml:space="preserve">Rehabilitation  of  Subar  bazar- D.M.Shahebnagor Road from Ch:00m-1275m [Road ID 430514013] under Parashuram, Feni </t>
  </si>
  <si>
    <t>Rehabilitation of Kola Para- Shahapara Road from Ch. 00m-740m [Road ID No. 430515039] under Porshuram Upazila, District:Feni.</t>
  </si>
  <si>
    <t>1. Improvement of Durgapur-Rampur Member bari Road at Ch. 00-460m [ID No.430515051] [Salvaged Materials Cost=71,344.00] under Porshuram Upazila, Dist: Feni</t>
  </si>
  <si>
    <t>Nurul Hoque Mizan-Bhuiyan Electric JV</t>
  </si>
  <si>
    <t>nhm.bejv@gmail.com</t>
  </si>
  <si>
    <t>A. (i) Improvement Pathannagar Chuni Chowdhury  road from Ch.00-600m. ID No. 430145373 B. (i) Improvement of Pathannagar Morhum Abdul Hoque Patowary  road from Ch.00-440m. ID No. 430145350. C. (i) Maintenance of Noju Forazi Road (Pathannagar) from Ch.150-500m. ID No. 430145136. D. (i) Maintenance of Shilua DC Road-Silua Pry. School (Takiya Road)  from Ch.00-570m. ID NO.430145174.E. (i) Improvement of East Haripur Morhum Abdul Malek Pasker Road at Ch.195-700m. ID No. 430515271. F. (i) Maintenance of East Haripur Morhum Abdul Malek Pasker Road Ch:.00-195m. ID NO.430145271.</t>
  </si>
  <si>
    <t>Nurul Hoque Mizan</t>
  </si>
  <si>
    <t>20.03.2021</t>
  </si>
  <si>
    <t xml:space="preserve">M/S Bhuiyan Electric </t>
  </si>
  <si>
    <t>ms.bhuiyanelectric@yahoo.com</t>
  </si>
  <si>
    <t>Construction of Two (2) Storied Rural Market Building (with 04 storied Foundation) in Chandgazi Bazar, Under Chagalnaiya, Feni.</t>
  </si>
  <si>
    <t>30.07.2021</t>
  </si>
  <si>
    <t>M/S Bhuiyan Electric</t>
  </si>
  <si>
    <t>M/S Nurul Hoque Mizan</t>
  </si>
  <si>
    <t>Construction of 20.00m RCC Girder Bridge on Khushipur-Omrabad road at Ch. 150m. ID No. 430255190.</t>
  </si>
  <si>
    <t xml:space="preserve">Rehabilitation of Saheed Salam Road (Basha Shaheed Salam Museum Link Road) from Ch.  00m –270m (ID No. 430254048) [DAGONBHUIYAN], Feni </t>
  </si>
  <si>
    <t>M/S Salim Enterprise</t>
  </si>
  <si>
    <t>ms.salimenterprise16@gmail.com</t>
  </si>
  <si>
    <t>1.Improvement of Fulgazi Polli Bidyut Office to Kismat Bijoypur Road by RCC at Ch. 00-410m (2) Improvement of  Gosaipur Upazila Chairman Road (Yousuf Mojumder Bari to Takur Bari Road) by RCC at Ch. 00-290m Under Fulgazi Upazila, District: Feni.</t>
  </si>
  <si>
    <t xml:space="preserve">M/S Meghna Trading,        North Korimpur, Dagonbhuiyan, Feni.  </t>
  </si>
  <si>
    <t>ms.meghnatrading@gmail.com</t>
  </si>
  <si>
    <t xml:space="preserve">A. (i) Improvement of Alampur Duda Mia Mokteb Road from Ch. 00-1000m. ID No. 430255371.B. (i) Improvement of Ahmadpur Enayetpur Khal Par from Ch. 00-798m. ID No. 430255376.   </t>
  </si>
  <si>
    <t>Improvement of Tulatoli-Baraia Bazar Road at Ch. 00-1803m. ID No. 430253008.  Value of Recovered Material =33,196.80</t>
  </si>
  <si>
    <t>M/S Hasanuzzaman Bhuiyan</t>
  </si>
  <si>
    <t>ms.hasanuzzaman_bhuiyan@yahoo.com</t>
  </si>
  <si>
    <t>1. Improvement of Chairman Nurul Islam Old Road at Ch: 00-130m Under Fulgazi Upazila, District; Feni.2. Improvement of Sri Sri Samvunath Road (Bairagpur Shitla Mondir to Abul Kashem bari) Road at Ch. 00-250m.Under Fulgazi Upazila, District; Feni.3. (A) Improvement of Boxmahamud Road to Bairagpur Road at Ch. 00-120m (B) Construction of 0.60m Span Slab Cuylvert on Boxmahamud Road to Bairagpur Ch. 055m.Under Fulgazi Upazila, District; Feni.4. A) Improvement of Bairagpur Morhum Hari Har Paul Road at Ch.00-165m &amp; 00-176m (B) Construction of 0.60m Span Culvert on Bairagpur Morhum Hari har Paul Road at Ch. 255m Under Fulgazi Upazila, District; Feni.5. Improvement of Goshipur Freedom Fighter Habib Ullah Member Road at Ch. 00-178m.</t>
  </si>
  <si>
    <t>1. Construction of Drain Side of Morhum Hari Har Paul Road (Old U-Drain Culvert to Fulgazi-Boxmahamud Road) Under Fulgazi Upazila, District: Feni.2. Construction of Open Drain Side of (A) Goshaipur Lokman Miar Bari 45m (B) Gosaipur Mojumder Bari Graveyard 115m Lond Under Fulgazi Upazila, District: Feni.</t>
  </si>
  <si>
    <t>1. Construction of Two vent Box Culvert on Alauddin Ahmed Chowdhury Nasim (Bairagpur to Khondal Kali Bari) Road at Ch. 00-550m.Under Fulgazi Upazila, District; Feni.2. Construction of One Vent Box Culvert onj Alauddin Ahmed Chowdhury Nasim (Bairagpur to Khondal Kali Bari) Road at Ch. 00-450m.14,29,727.00m.Under Fulgazi Upazila, District; Feni.3. Construction of One Vent Box Culvert on Bairagpur Dhakhinpara road at Ch. 00-480m.Under Fulgazi Upazila, District; Feni.4. Construction of (1x1.00x2.00) One Vent Box Culvert (Without Wing Wall) On Fulgazi-Boxmahamud Roiad at Ch. 1850m.Under Fulgazi Upazila, District; Feni.</t>
  </si>
  <si>
    <t>1. Construction of Public Toilet at Fulgazi Bazar Sree Sree Jagannath Asram. Under Fulgazi Upazila, District: Feni. 2. Construction of Public Toilet at East Goniamora Sawdagorpara Jame Mosque Under Fulgazi Upazila, District: Feni.3. Construction of Public Toilet at Sahapara Shib Mondir Under Fulgazi Upazila, District: Feni.</t>
  </si>
  <si>
    <t>Improvement of Darogarhat-Alim Madrasha Mollabari road Ch. 550-1100.00m. ID No. 430945199.</t>
  </si>
  <si>
    <t>Ext. 31/01/2021</t>
  </si>
  <si>
    <t xml:space="preserve">M/S Saj Enterprise,           Sarisadi, Feni.  </t>
  </si>
  <si>
    <t>mssaj.enterprise@yahoo.com</t>
  </si>
  <si>
    <t>(i) Improvement of Kazirdighi bazar - Bogdadia Road Ch. 00-1075m &amp; Mondir Road Ch. 00-250m [ID No. 430295186]</t>
  </si>
  <si>
    <t>Ext. 31/12/2021</t>
  </si>
  <si>
    <t>Rehabilitation of Dharmapur Madrasha Road from Ch. 00m-665m [Road ID No. 430294005] under Feni-S Upazila, District: Feni.</t>
  </si>
  <si>
    <t>M/S Kamal Hossain</t>
  </si>
  <si>
    <t>ms.kamalhossain@yahoo.com</t>
  </si>
  <si>
    <t xml:space="preserve">(i) Improvement of Mohamaya Ohab Doctor Bari Road  from Ch.00-500m. ID No. 430145243. </t>
  </si>
  <si>
    <t>Ext.30/10/2020</t>
  </si>
  <si>
    <t>Kamal Hossain &amp; Rahman Traders Jv</t>
  </si>
  <si>
    <t xml:space="preserve">  kh.rtjv@gmail.com</t>
  </si>
  <si>
    <t>A. (i) Improvement of Doulatpur Rajapur Ohidur Rahman Sowdagor road Ch. 00-1000m. ID No. 430145338. B. (i) Maintenance of Gopal Muhurigonj road - Captain Badiul Alam road (Shahid Momin road ) Ch. 00-1000m. ID No. 430145064. C. (i) Maintenance of Beer Muktijoddha Kabir Ahmed road Ch. 00-500m. ID No. 430145346. D.  Maintenance of Samitir Bazar to Nijkunjara road  (Muktijoddha Kabir Ahmed road) Ch. 00-1000m. ID No. 430145046. E.    Maintenance of 13.00m Long Girder Bridge slab on Doulatpur Badarmokam Khal (Shahid Muktijoddha Abdul Wadud road) at Ch. 1000m. ID No. 430144031 under Chagalnaiya, Feni</t>
  </si>
  <si>
    <t xml:space="preserve">Kamal Hossain </t>
  </si>
  <si>
    <t>A. (i) Improvement of Doulatpur Rajapur Ohidur Rahman Sowdagor road Ch. 00-1000m. ID No. 430145338. B. (i) Maintenance of Gopal Muhurigonj road - Captain Badiul Alam road (Shahid Momin road ) Ch. 00-1000m. ID No. 430145064. (C) Maintenance of Beer Muktijoddha Kabir Ahmed road Ch. 00-500m. ID No. 430145346. D.  Maintenance of Samitir Bazar to Nijkunjara road  (Muktijoddha Kabir Ahmed road) Ch. 00-1000m. ID No. 430145046. E.    Maintenance of 13.00m Long Girder Bridge slab on Doulatpur Badarmokam Khal (Shahid Muktijoddha Abdul Wadud road) at Ch. 1000m. ID No. 430144031 under Chagalnaiya, Feni</t>
  </si>
  <si>
    <t>Rahman Traders</t>
  </si>
  <si>
    <t>ms.rahmantraders@yahoo.com</t>
  </si>
  <si>
    <t>A. (i) Improvement of Doulatpur Rajapur Ohidur Rahman Sowdagor road Ch. 00-1000m. ID No. 430145338. B. (i) Maintenance of Gopal Muhurigonj road - Captain Badiul Alam road (Shahid Momin road ) Ch. 00-1000m. ID No. 430145064. (C) Maintenance of Beer Muktijoddha Kabir Ahmed road Ch. 00-500m. ID No. 430145346. D.  Maintenance of Samitir Bazar to Nijkunjara road  (Muktijoddha Kabir Ahmed road) Ch. 00-1000m. ID No. 430145046.(E) Maintenance of 13.00m Long Girder Bridge slab on Doulatpur Badarmokam Khal (Shahid Muktijoddha Abdul Wadud road) at Ch. 1000m. ID No. 430144031 under Chagalnaiya, Feni</t>
  </si>
  <si>
    <t xml:space="preserve">A. (i) Improvement of Panua DC rood to Jangalmia road (Mowlana Adul bari road) Ch. 00-1200m. ID No. 430145033. B. (i) Improvement of Niz Panua Mawlana Nazirul Hoque road. Ch. 00-210m. ID No. 430145334.  C. (i) Maintenance of Radanagar High School road (Jangal Mia to CM road) Ch. 00-1050m. ID No. 430145043. D. (i) Improvement of East Kashipur Patowary bari Central Jame Mosque road Ch. 00-480m. ID No. 430145290.  </t>
  </si>
  <si>
    <t xml:space="preserve">Rahman Traders </t>
  </si>
  <si>
    <t xml:space="preserve">Kamal Hossain &amp; Rahman Tradersjv </t>
  </si>
  <si>
    <t xml:space="preserve">A. (i) Improvement of East Chhagalnaiya Miazi para road Ch. 308-500m. ID No. 430145060.  B. (i) Improvement of East Chhagalnaiya Patwary house road by HBB Ch. 00-185m. ID No. 430145031. C. (i) Improvement of Hazi Abu Ahamed Bhuiyan bari road East Madhugram Ch. 00-500m. ID No. 430145221. D. (i) Maintenance of Uttar Panua DC road to Muhuri River (Kashipur Abdus Shobahan Chowdhury road) at Ch. 00-3000m. ID No. 430145012.  E. (i) Improvement of West Kashipur Hashem shop-Nuru Mia Vender house road (Tajpur road) Ch. 00-405m &amp; 505-1100m. ID No. 430145341. </t>
  </si>
  <si>
    <t xml:space="preserve">M/S Kamal Hossain </t>
  </si>
  <si>
    <t xml:space="preserve">  ms.kamalhossain@yahoo.com</t>
  </si>
  <si>
    <t>M/S Rahman Traders</t>
  </si>
  <si>
    <t xml:space="preserve"> ms.rahmantraders@yahoo.com</t>
  </si>
  <si>
    <t>M/S Emon Enterprise, Middle Chonua, Feni Sadar, Feni.</t>
  </si>
  <si>
    <t>emonenterprisebd2040@gmail.com</t>
  </si>
  <si>
    <t>Improvement of Shibpur Mowlana Nurul Amin Road at Ch. 00-720m Under Feni Sadar Upazila, District: Fenil.</t>
  </si>
  <si>
    <t>Ext.07/09/2021</t>
  </si>
  <si>
    <t>Improvement of Fazilpur Laskar Taluk Master Ishar Chandra road at Ch. 00-1095m Under Feni Sadar Upazila, District: Fenil.</t>
  </si>
  <si>
    <t xml:space="preserve">Improvement of Rajnagar Muktizoddha Hazi Joynal Abedin road at Ch. 00-345mUnder Feni Sadar Upazila, District: Fenil. </t>
  </si>
  <si>
    <t xml:space="preserve">Estimate of Rail Crossing at (a) Fatepur Rasterkhil road (430295159) at Ch. 1535m &amp; 1546m (b) Sarisadi U.P Office Road (430295004) at Ch. 332m &amp; 344m c. Fazilpur Saiyed hazi Road (430295368) Ch. 400m &amp; 411m and (d) Fazilpur-Bhorerbazar- Nababpur Road (430292016) Ch. 400m &amp; 410m [FENI-S], Feni </t>
  </si>
  <si>
    <r>
      <t>Estimate of Rail Crossing at (a). Nijkunjara High school-Samitir Bazar(Nizkujara Bakshi Bhuiyan Para road) (430145166) Ch. 80m, 95m &amp; 800m, 820m (b) DC road - Sahid Ali Hossan Road (Nizkunjara Sattanipara road ) (430145080) Ch. 50m, 70m [CHAGALNIYA], Feni</t>
    </r>
    <r>
      <rPr>
        <sz val="8"/>
        <color theme="1"/>
        <rFont val="Arial"/>
        <family val="2"/>
      </rPr>
      <t xml:space="preserve"> </t>
    </r>
  </si>
  <si>
    <t>573368)</t>
  </si>
  <si>
    <t>M/S Basher Traders</t>
  </si>
  <si>
    <t>ms.basartraders19@gmail.com</t>
  </si>
  <si>
    <t>Periodic Maintenance of Sahapur-Sonapur via Mayanagar Road from Ch.00m-1240m Road ID No.430944029 SONAGAZI District Feni.</t>
  </si>
  <si>
    <t>M/S Mahbub Traders</t>
  </si>
  <si>
    <t>ms.mahbubtraders18@gmail.com</t>
  </si>
  <si>
    <t xml:space="preserve">(i) Improvement of  Rajapur-Ghona (Dost Mohammad Digirpar road) Road  from Ch.1000-2500m (ID No. 430254025). </t>
  </si>
  <si>
    <t>M/S Salim &amp; Brothers</t>
  </si>
  <si>
    <t>ms.salimandbrothers1@gmail.com</t>
  </si>
  <si>
    <t xml:space="preserve">(i) Improvement of  Feni Chowmohani R&amp;H- Bottola Bazar Hazi Abul Hashem Road  from Ch. 00-600m (ID No. 430254185). </t>
  </si>
  <si>
    <t xml:space="preserve">(i) Improvement of  Dorappur Mollabari to Nazir Bari Road Nazir Bari Road (Nazirbari-Nitaibari-Naderuzzaman Road)  from Ch. 2993-3858m (ID No. 430255108).  </t>
  </si>
  <si>
    <t xml:space="preserve">Improvement of Islampur Road (Mirar Pool Madrasha Road) Ch. 1000-1755m. ID No. 430255298. </t>
  </si>
  <si>
    <t xml:space="preserve">Improvement of South Ramnagar Bechu Patwary bari-Joynal Khondokar bari road Ch.00-300m. ID No. 430255405. </t>
  </si>
  <si>
    <t xml:space="preserve">Improvement of Muktijoddha Khalek Major bari pacca road-Wasil bepari pacca road Ch.00-598m. ID No. 430255406. </t>
  </si>
  <si>
    <t>Bhuiyan &amp; Sons</t>
  </si>
  <si>
    <t>ms.bhuiyanandsons@gmail.com</t>
  </si>
  <si>
    <t xml:space="preserve">A. (i) Improvement of Feni Noakhali R&amp;H road - Beker bazar North Alipur road Ch. 00-860m. ID No. 430255346. B. (i) Maintenance of Batsree to Senbag road Ch. 00-1000m ID No.  430254035. </t>
  </si>
  <si>
    <t>Ext.19/02/2021</t>
  </si>
  <si>
    <t>M/S Bhuiyan &amp; Sons</t>
  </si>
  <si>
    <t>Improvement of Akbar Chaprashi Road Ch. 1000-1620m. ID No. 430945030 (Value of Recovered Material= 203498.08) under Sonagazi, Feni.</t>
  </si>
  <si>
    <t>Ext. 28/02/2021</t>
  </si>
  <si>
    <t>Chowdhury Construction</t>
  </si>
  <si>
    <t>ms.chowdhuryconstruction89@gmail.com</t>
  </si>
  <si>
    <t>Rehabilitation of Slope Protection of Mohamaya UP Changazi Bazar-Diabibi Road via Bangla Bazar Moyhamaya Ghat Road st. Mohamaya UP &amp; end of Diabibi Bazar Road from Ch. 5200-7130m Under Chagalnaiya,Feni.</t>
  </si>
  <si>
    <t>Improvement of Bejoypur Maolana Jafar Ahmmad bari Road at Ch. 00-330m (ID No. 430955221) under Fulgazi upazila, Feni</t>
  </si>
  <si>
    <t>F.i Improvement of Jolkaripukur-Sadekertek road. Ch.00-515m. ID No. 430255296.</t>
  </si>
  <si>
    <t xml:space="preserve">Improvement of Sufi Ahmad Karim road (Charcandia UP[Old]-Jabed Ali Tendol Mosque) Ch.2430-3235m. ID No. 430945121. </t>
  </si>
  <si>
    <t>Ext.10/09/2020</t>
  </si>
  <si>
    <t>ms_ranaenterprise@yahoo.com</t>
  </si>
  <si>
    <t>A.i Maintenance of Islampur road Ch.00-1000m. ID No. 430954017.B.i Maintenance of Khilpara-Eidgah road Ch. 00-1825m. ID No. 430954003.C. Maintenance of Derpara road From H/O. Hazi Abdul Maleque to Derpara Ch. 00-2930m. ID No. 430294026.D.i Maintenance of Takya road. G M Hat Ch. 00-406m. ID No. 430955016. E.i Improvement of Khaleda Zia road Darbarpur-Noapur-Karaiya-Fulgazi road.Ch. 2515-3225m. ID No. 430953007.</t>
  </si>
  <si>
    <t>Rana Enterprise And Shatarupa Enterprise</t>
  </si>
  <si>
    <t>re.sejv19@gmail.com</t>
  </si>
  <si>
    <t xml:space="preserve">A. Improvement of Fatehpur Registerd  Govt. Primary School Road  from Ch.00-310m.ID No. 430955155. B. Improvement of  Seikh Nurullah Road  from Ch.4300-4800m. ID No. 430953002.C. (i) Improvement of Banga Bandhu Road-Kalikapur Post Office Road from Ch.00-840m. ID No. 430955172. D.(i) Improvement of  Jagatpur High School Road  from Ch.246-600m. ID No. 430955092 
</t>
  </si>
  <si>
    <t xml:space="preserve">Rana Enterprise </t>
  </si>
  <si>
    <t xml:space="preserve">A. Improvement of Fatehpur Registerd  Govt. Primary School Road  from Ch.00-310m.ID No. 430955155. B. Improvement of  Seikh Nurullah Road  from Ch.4300-4800m. ID No. 430953002.C. (i) Improvement of Banga Bandhu Road-Kalikapur Post Office Road from Ch.00-840m. ID No. 430955172. D.(i) Improvement of  Jagatpur High School Road  from Ch.246-600m. ID No. 430955092 </t>
  </si>
  <si>
    <t>Shatarupa Enterprise</t>
  </si>
  <si>
    <t>M/S Khusboojahan Enterprise</t>
  </si>
  <si>
    <t>ms.khusboojahanenterprise@yahoo.com</t>
  </si>
  <si>
    <t>A. Improvement of Dakhin Baraiya Govt. Primary School Road from Ch.235-685m. ID No. 430955116.B. Improvement of Feni-Bilonia road to Basantapur South Baraya Road  from Ch.00-650m. ID No. 430955097. C. Improvement of Feni- Parshuram-Bilonia road –Fatehpur Basantapur-Baraiya Fulgazi Road from Ch.00-550m. ID No. 430955068 under Fulgazi, Feni.</t>
  </si>
  <si>
    <t>M/S Hoque Brothers</t>
  </si>
  <si>
    <t>A. (i) Improvement of East Modhugram Kazi Bari Madrasha Mazaria Pukur Road  from Ch.00-322m. ID No. 430145375,B. (i) Improvement of Laxmipur Govt. Primary School,Zame Mosque  Road  from Ch.00-636m. ID No. 430145376, C.  (i) Improvement of Mokamia Maddapara Zame Mosque  Road  from Ch.00-672m.ID No. 430145313, D.  (i) Improvement of Uttar Adarmanik Khalpar Road  from Ch.00-300m. ID No. 430145369.E.  (i) Improvement of Uttar Panua DC Road – Tamiri Millat Madrashah Road to Betaga Connecting  Road  from Ch.00-1350m.ID No. 430145370.</t>
  </si>
  <si>
    <t>A.  (i) Improvement of Kaiyara Suzauddin Road to Darogar Bazar Road  from Ch.00-1000m.ID No. 430145372 B.  (i) Improvement of Joypur Siddik Ullah Proffessor Bhuiyan House Road  from Ch.00-270m. Road ID No. 430145367. C. (i) Improvement of Old DC Road foot Bridge to Darogar hat Bazar Kaiyara Road  Road  from Ch.00-730m.ID No. 430144029. D. (i) Improvement of South Ballavpur Hazi Tofazzal Hossain Chowdhury Road  at Ch.00-400m. ID No. 430515378.</t>
  </si>
  <si>
    <t>M/S Alfaz Enterprise</t>
  </si>
  <si>
    <t>ms.alfazenterprise17@gmail.com</t>
  </si>
  <si>
    <t>Improvement of South Ballavpur Main road-Darogarhat bazar road (MA Kashem road) Ch. 00-635m. ID No. 430145391.</t>
  </si>
  <si>
    <t>Ext. 22/10/2020</t>
  </si>
  <si>
    <t>Abu Bokar Siddique-Sahab Uddin JV</t>
  </si>
  <si>
    <t>abs.sujv@gmail.com</t>
  </si>
  <si>
    <t xml:space="preserve">A.i Improvement of Begu Mia road Captain Leak road RHD at khondl kalir Bazar to BagmaraCh.1460-2693m. ID No. 430514001. B.i Improvement of King Tetershar Takia to Mofiz mia bari road Ch. 00-500m. ID No. 430514040. C.i Improvement of Box Mahmud Union road by HBB Ch.0-500m.ID No.430515206.D.i Improvement of Uttar Ketranga Madrasha-South Ketranga BDR road Ch. 00-1600m. ID No. 430515158. E.i Maintenance of Uttar Dhanikunda Shaid Ali Sha Mazar-Shada Mama Mazar road Ch. 00-1650m. ID No. 430515048. </t>
  </si>
  <si>
    <t>21/10/2018</t>
  </si>
  <si>
    <t>Ext. 30/06/2020</t>
  </si>
  <si>
    <t>M/S Abu Bokar Siddique</t>
  </si>
  <si>
    <t>ms.abubakarsiddique@gmail.com</t>
  </si>
  <si>
    <t xml:space="preserve">M/S Sahab Uddin </t>
  </si>
  <si>
    <t>M/S Sufia Enterprise</t>
  </si>
  <si>
    <t xml:space="preserve">ms.sufianenterprise2017@gmail.com </t>
  </si>
  <si>
    <t>Improvement of Paglirkul Hatibari-Rukon Uddin House road Ch. 00-950.00m. ID No. 430515049.</t>
  </si>
  <si>
    <t>09.07.2020</t>
  </si>
  <si>
    <t>M/S Mannan Traders</t>
  </si>
  <si>
    <t>msmannantraders@gmail.com</t>
  </si>
  <si>
    <t>Improvement of Salia GPS Road at Ch. 00-660m ID No: 430515209</t>
  </si>
  <si>
    <t>16.11.2020</t>
  </si>
  <si>
    <t xml:space="preserve">Rehabilitation of Chitholia- Dhanikunda Road from Ch: 500m-2070m [Road ID 430514017] under Parashuram, Feni </t>
  </si>
  <si>
    <t>M/S Emon Enterprise</t>
  </si>
  <si>
    <t>Improvement of Fazilpur Laskar Taluk Master Ishar Chandra road at Ch.00-1095m Under Feni Sadar Upazila, District: Fenil.</t>
  </si>
  <si>
    <t>22.07.2020</t>
  </si>
  <si>
    <t>Improvement of Rajnagar Muktizoddha Hazi Joynal Abedin road at Ch. 00-345mUnder Feni Sadar Upazila, District: Fenil.</t>
  </si>
  <si>
    <t>M/S Alif Enterprise, Laskarhat, Feni Sadar, Feni.</t>
  </si>
  <si>
    <t>msalif_enterprise@yahoo.com</t>
  </si>
  <si>
    <t xml:space="preserve">i Improvement of Circuit House-Mathiara Kzibari raod Ch.00-1000m. ID No. 430295104. </t>
  </si>
  <si>
    <t>08.07.2019</t>
  </si>
  <si>
    <t xml:space="preserve">Rehabilitation of Kashka Bagan Bari Road from Ch: 00m- 1130m (Road ID 430295275] under Feni-S, Feni </t>
  </si>
  <si>
    <t>M/S Rahman Groups</t>
  </si>
  <si>
    <t>A) Improvement of Hoquedhee Danugazi Bazr to Mahfuz Chairman bari road Ch. 00-700m ID No: 430295445</t>
  </si>
  <si>
    <t>11.01.2020</t>
  </si>
  <si>
    <t xml:space="preserve">i Improvement of Gobindra Pur Torongi raod Abu Taher bari-Joynal bari roadCh.00-730m. ID No. 430295246. </t>
  </si>
  <si>
    <t>i Improvement of Tendulerghat raod Ch.900-2050m. ID No. 430295301.</t>
  </si>
  <si>
    <t>Ext.3112/2020</t>
  </si>
  <si>
    <t>M/S Nahar Construction</t>
  </si>
  <si>
    <t>ms.naharconstruction19@gmail.com</t>
  </si>
  <si>
    <t xml:space="preserve">i Improvement of Valukia Primary School road Ch. 650-1500m. ID No. 430295255. </t>
  </si>
  <si>
    <t>Ext.30/04/2021</t>
  </si>
  <si>
    <t>(i) Imrovement of Lemua UP-Keronia Kaska bazar road Ch. 00-1500m (ID No. 430293013) (ii) Protective work at same road (iii) Construction of 2 Nos (900x900) U-drain Culvert at Ch. 625m &amp; 1420m under Feni Sadar, Feni.</t>
  </si>
  <si>
    <t>M/S Jerin Enterprise</t>
  </si>
  <si>
    <t>A.(I) Improvement of Dalilur Rahman Road (Domdoma Dalilur Rahman) from Ch. 00-374m &amp; Link 374-590m ID No 430295164 B. (i) Maintenance of Chanua Bhuiyan Shop-Kazirdigir Bazr-Batuibak Highway road Ch. 00-1978m (ID No: 430294038</t>
  </si>
  <si>
    <t>Improvement of East Chunua Tongirpar Jame Mosque Road at Ch. 530-1455m Link road ch. 00-120m ID No: 430295311</t>
  </si>
  <si>
    <t>05.05.2020</t>
  </si>
  <si>
    <t>Ext.30/08/2021</t>
  </si>
  <si>
    <t>Improvement of Firmgate to Ojitumba roa (Chonua Haji Janmia road) Ch. 00-995m ID No:430295326</t>
  </si>
  <si>
    <t>M/S Sumon &amp; Brothers</t>
  </si>
  <si>
    <t>mssumonbrothers_feni@yahoo.com</t>
  </si>
  <si>
    <t>Improvement of Baraiya Bhuiyan Bari Eidgha road Ch. 00-677.00m. ID No. 430295456.</t>
  </si>
  <si>
    <t>Ext.15/09/2020</t>
  </si>
  <si>
    <t>Maintennce of Kazirbag Bhuiyan Bari-Feni Bilonia Road at Ch. 00-950m ID No:430295157</t>
  </si>
  <si>
    <t>05/05.2020</t>
  </si>
  <si>
    <t>M/S Abir Aiman Enterprise</t>
  </si>
  <si>
    <t>msabiraimanenterprise@gmail.com</t>
  </si>
  <si>
    <t>Improvement of Damdama-Tatoiya road Ch. 500-1325m ID No:430295068</t>
  </si>
  <si>
    <t>Improvement of Damdama Chanua bazar Bogdadia Police fari road at Ch. 2660-3250m ID No:430295148</t>
  </si>
  <si>
    <t>M/S Nayan Enterprise</t>
  </si>
  <si>
    <t>ms.nayanenterprise18@gmail.com</t>
  </si>
  <si>
    <t>Improvement of Fazulpur Saiyed Hazi Road at Ch. 00-756m ID No.430295368</t>
  </si>
  <si>
    <t>Ext. 14/12/2020</t>
  </si>
  <si>
    <t>M/S Zahir Enterprise</t>
  </si>
  <si>
    <t>mszahir_enterprise@yahoo.com</t>
  </si>
  <si>
    <t xml:space="preserve">A.(i) Improvement of Satbaria(RHD)-Bakthermunshi GC via Ramchandrapur road Ch. 500-2480m. ID No. 430942008.B. (i) Improvement of Palgiri Muktijoddha road (Palgiri Haruner bari-Akilpur Mosque road) Ch. 953-1633m. ID No. 430945131. </t>
  </si>
  <si>
    <t>Improvement of Abul Member Bari Road at Ch. 00-1200m &amp; Pacca Road Link-72m. ID No. 430255168.  Value of Recovered Material =58,375.29</t>
  </si>
  <si>
    <t>29/02/2020</t>
  </si>
  <si>
    <t>M/S Siraj &amp; Brothers</t>
  </si>
  <si>
    <t>mssirajandbrothers@gmail.com</t>
  </si>
  <si>
    <t>C.i Improvement of Kazirhat-Jirartek road Takia bazar-Kazirhat Ch. 592-1517m. ID No. 430945027.</t>
  </si>
  <si>
    <t xml:space="preserve">D.i Improvement of Mvi Mamtazul Hoque road Shapur Zam-E-Mosque road Ch. 00-330m. ID No. 430945160. </t>
  </si>
  <si>
    <t>Ext. 30/10/2020</t>
  </si>
  <si>
    <t>M/S Rafique Enterprise</t>
  </si>
  <si>
    <t>ms.rafiqueenterprise2019@gmail.com</t>
  </si>
  <si>
    <t xml:space="preserve">A. (i) Improvement of Purba Mirzapur Hospital road (Feni Sonagazi road-Bakthermunshi Kaska road) Ch. 00-645m. ID No. 430945182. 
</t>
  </si>
  <si>
    <t>Improvement of Nadumiar Hat road Ch. 00-630.00m. ID No. 430945004. Value of Recovered Material =41,666.24</t>
  </si>
  <si>
    <t>M/s Tashin Enterprise</t>
  </si>
  <si>
    <t>ms.tashinenterprise@yahoo.com</t>
  </si>
  <si>
    <t>i Improvement of Mostafa Master road Gobindo Pur Fetehpur Shopra bad Bundth road from Ch. 00-1045m. ID No. 430945328.</t>
  </si>
  <si>
    <t>M/S S.A.K Enterprise</t>
  </si>
  <si>
    <t>mssakenterprise_feni@yahoo.com</t>
  </si>
  <si>
    <t xml:space="preserve">i) Imrovement of Mawlana Mofazzal Hoque Road (H/O Dr. Sarwar Jahan- Ukilbarir Darja Road) Ch. 00-960m (ID No. 430945181) (Salvaged Mat Cost- 68795.00 (ii) Providing 86.00m Protective work at same road (iii) Construction of U-drain at Ch. 372m, 800m &amp; 950m under Sonagazi, Feni. </t>
  </si>
  <si>
    <t>10/01.2021</t>
  </si>
  <si>
    <t>M/S Shumon Enterprise</t>
  </si>
  <si>
    <t>ms.shumonenterprise14@gmail.com</t>
  </si>
  <si>
    <t>Improvement of Bander Gora Kazi Road-Mizan Uddin Bhuiyan bari road from Ch. 00-762m (ID No:430255400)</t>
  </si>
  <si>
    <t>Ext.2910/2020</t>
  </si>
  <si>
    <t xml:space="preserve">(i) Improvement of  Dewlia Nayanpur Bazar-Momtazar Dhigi (Hazi Monsur Tawyer- Dewlia Moroing Bazar road)  from Ch. 3100-3600m (ID No. 430254068).  </t>
  </si>
  <si>
    <t>Improvement of Barahigobinda High School-Char Moduai Bridge via Munshi Bari road Ch. 00-990.00m. ID No. 430254192. Value of Recovered Material =23,408.00</t>
  </si>
  <si>
    <t>M/S Noorjahan Furniture and Timber</t>
  </si>
  <si>
    <t>Improvement of Kushalla-Sindurpur road at Ch. 00-1000m ID No: 430254009</t>
  </si>
  <si>
    <t>M/S Nehal Enterprise</t>
  </si>
  <si>
    <t xml:space="preserve">ms.nihalenterprise@gmail.com </t>
  </si>
  <si>
    <t>Improvement of South Sridharpur Pacca Road-Karimpur Pourashava Border Via Zilani Jame Mosque road at Ch. 00-580m. ID No. 430255475.</t>
  </si>
  <si>
    <t>Ext.20/07/2020</t>
  </si>
  <si>
    <t>Improvement of Aziz Fazilpur Sadak Shaheb Bari to Kabir Member Bari Road Ch. 00-435m. ID No. 430255169.</t>
  </si>
  <si>
    <t>Ext.13/04/2021</t>
  </si>
  <si>
    <t>M/S Yeasin Traders</t>
  </si>
  <si>
    <t xml:space="preserve">  ms.yasintraders@gmail.com</t>
  </si>
  <si>
    <t xml:space="preserve">Improvement of Chowdhury Kazi bari –Sofiullah Chairman dokan Ch.00-590m Link road Ch. 00-140m. ID No. 430255404. </t>
  </si>
  <si>
    <t>14/01/2020</t>
  </si>
  <si>
    <t xml:space="preserve">M/S Mafizur Rahman </t>
  </si>
  <si>
    <t>ms.mafizurrahaman@gmail.com</t>
  </si>
  <si>
    <t>Rehabilitation of 3.00mX3.50m RCC box culvert on Lakur tak bazr-TakiabazarUP Road at Ch. 920m SONAGAZI ID No. 430943018 Dist Feni.</t>
  </si>
  <si>
    <t>19/10/2020</t>
  </si>
  <si>
    <t xml:space="preserve">M/S Sumon Enterprise </t>
  </si>
  <si>
    <t>ms.sumonenterprise19@gmail.com</t>
  </si>
  <si>
    <r>
      <t>Repair &amp; Renovation of Feni PTI</t>
    </r>
    <r>
      <rPr>
        <sz val="8"/>
        <color theme="1"/>
        <rFont val="Arial"/>
        <family val="2"/>
      </rPr>
      <t>.</t>
    </r>
  </si>
  <si>
    <t>Ms.naharconstruction@yahoo.com</t>
  </si>
  <si>
    <t xml:space="preserve">(i) Maintenance of Sundarpur- Mollar Takia- Lemua UP road from Ch. 7066-8150m (ID No. 430293008) (ii) Providing 194m protective work at same road under Sadar, Feni. </t>
  </si>
  <si>
    <t>GNP-4</t>
  </si>
  <si>
    <t>(i) Improvement of Rampur- Lemua road from Ch. 5900-6800m (ID No. 430295063) (ii) Providing 43m protective works (iii) Construction of 1 No (900x900) cross drain at Ch. 6162m at same road under Feni Sadar, Feni.(Package No:GNP-3/FENI/SAD/20-21/W-226)(Tender ID: )</t>
  </si>
  <si>
    <t>GNP-5</t>
  </si>
  <si>
    <t>Improvement of Sundarpur- Mollar Takia Lemua UP road from Ch. 5200-5850m (ID No. 430293008) under Feni Sadar, Feni (Package No: GNP-3/FENI/SAD/20-21/W-227)(Tender ID: )</t>
  </si>
  <si>
    <t>GNP-6</t>
  </si>
  <si>
    <t>i) Improvement of Lemua UP- Keronia Kaska Bazar road from Ch. 1500-2300m (ID No. 430293013) (ii) Providing 55m protective works (iii) Construction of 2Nos (900x900) cross drain at Ch. 1756m &amp; 2022m at same road under Feni Sadar, Feni.(Package No:GNP-3/FENI/ SAD/20-21/W-228)(Tender ID: )</t>
  </si>
  <si>
    <t>GNP-7</t>
  </si>
  <si>
    <r>
      <t>Maintenance work of Sayedur Rahman Contractor road from Ch. 00-1793m (ID No. 430292012)</t>
    </r>
    <r>
      <rPr>
        <sz val="8"/>
        <color rgb="FF000000"/>
        <rFont val="Arial"/>
        <family val="2"/>
      </rPr>
      <t xml:space="preserve"> </t>
    </r>
    <r>
      <rPr>
        <sz val="11"/>
        <color theme="1"/>
        <rFont val="Arial"/>
        <family val="2"/>
      </rPr>
      <t/>
    </r>
  </si>
  <si>
    <t xml:space="preserve">M/S Tahia Groups,Shopno Nil, 276, Bonanipara, Feni Sadar, Feni </t>
  </si>
  <si>
    <t>mstahiagroups18@gmail.com</t>
  </si>
  <si>
    <t xml:space="preserve">Periodic Maintenance of Dana Mia Road from Ch. 00m –650m (ID No. 430955095) [FULGAZI], Feni. </t>
  </si>
  <si>
    <t xml:space="preserve">M/S Rezia Enterprise, North Guthuma, Porshuram, Feni.  </t>
  </si>
  <si>
    <t>ms.reziaenterprise19@gmail.com</t>
  </si>
  <si>
    <t xml:space="preserve">Rehabilitation of Islampur Road from Ch: 00m-900m (Road ID 430515014] under Parashuram, Feni </t>
  </si>
  <si>
    <t>M/S Shafi Enterprise, Laskarhat, Feni Sadar, Feni.</t>
  </si>
  <si>
    <t xml:space="preserve">ms.shafienterprise@gmail.com </t>
  </si>
  <si>
    <t xml:space="preserve">Rehabilitation of East Modhugram old DC Road to Radhanagar UP Road (Radhangar Hafizia Madrasha Road). from Ch:1100m-2000m [Road ID 430145054] under Chagalnaiya,Feni </t>
  </si>
  <si>
    <t>09/00/2020</t>
  </si>
  <si>
    <t>M/S Kamal &amp; Brothers</t>
  </si>
  <si>
    <t>kb.feni19@gmail.com</t>
  </si>
  <si>
    <t xml:space="preserve">Improvement of  South Doulatpur Master Noni Gopal RCC Road at Ch. 00-825m (B) Construction of 0.60m span slab culvert on South Daulatpur Primary School to Noni Master Road at Ch.255m under Fulgazi, Feni </t>
  </si>
  <si>
    <t>Chowdhury Nafi Enterprise</t>
  </si>
  <si>
    <t>chowdhurynafienterpise@gmail.com</t>
  </si>
  <si>
    <t xml:space="preserve">1. Improvement of Bijoypur Jafor Sadek &amp; Yeahia Sadek House RCC Road including by RCC Ch. 00-250m. Link Road 50m (Salvage Cost 1,75,696) under Fulgazi, Dist: Feni 2. Improvement of RCC Road Baitul Aman Jame Mosque to Gabtala- Paithara (Pagla mia Road) Ch. 00-960m under Fulgazi, Dist: Feni </t>
  </si>
  <si>
    <t>M/S Hoq Traders</t>
  </si>
  <si>
    <t>ms.hoquetraders18@gmail.com</t>
  </si>
  <si>
    <t>Construction of Chagalnaiya Upazila Muktijoddha Complex Bhaban Under Chagalnaiya</t>
  </si>
  <si>
    <t xml:space="preserve">M/S Tahasan Enterprise   </t>
  </si>
  <si>
    <t>ms.taniaenterprise19@gmail.com</t>
  </si>
  <si>
    <t xml:space="preserve">Emergency Maintenance (Road Safety) of Chinterpool-Kutirhat Rd (Sonagazi Part) from Ch.  00m –11010m (430942001) [SONAGAZI], District: Feni </t>
  </si>
  <si>
    <t>21.03.2021</t>
  </si>
  <si>
    <t>Emergency Maintenance (Road Safety) of Songagi-Kutirhat via Kashmirbazar, Monghalkandi &amp; Arkaim Road from Ch.  2700m –4300m (Road ID No. 430942005) [SONAGAZI], District: Feni.</t>
  </si>
  <si>
    <t>ms.kaziconstruction@yahoo.com</t>
  </si>
  <si>
    <t>Rehabilitation of Slope Protection of Mohamaya UP (Changazi Bazar)- Diabibi Road via Bangla Bazar, Mohamaiya Ghat Road St. Mohamaiya UP &amp; End of Diabibi Bazar Road from Ch. 2450-4300m (Road ID: 430143001) under Upzaila: Chagalnaiya, District: Feni.</t>
  </si>
  <si>
    <t>M/S Riya and Sons</t>
  </si>
  <si>
    <t>msriyansons@gmail.com</t>
  </si>
  <si>
    <r>
      <t>Rehabilitation of Road by Pavement work of Koraiya Hat GC-Darogarhat Road from Ch. 00-5730m (Road ID: 430142001) under Upzaila: Chagalnaiya, District: Feni</t>
    </r>
    <r>
      <rPr>
        <sz val="8"/>
        <color theme="1"/>
        <rFont val="Arial"/>
        <family val="2"/>
      </rPr>
      <t xml:space="preserve"> </t>
    </r>
  </si>
  <si>
    <t>GBL-Rashad (JV)</t>
  </si>
  <si>
    <t>gblrashad9720@gmail.com</t>
  </si>
  <si>
    <r>
      <t>Construction of 04 Nos New School cum Disaster Shelter FEP309 Dakshin Purbo Char Chandia GPS FEP324 Uttar Paschim Char Darbesh GPS FEP293 Moddom Sultanpur GPS and FEP352 Showdagar Bazar GPS with Connecting Road at Sonagazi and Feni Sadar Upazila under Feni District</t>
    </r>
    <r>
      <rPr>
        <sz val="8"/>
        <color theme="1"/>
        <rFont val="Arial"/>
        <family val="2"/>
      </rPr>
      <t>.</t>
    </r>
  </si>
  <si>
    <t>GBL</t>
  </si>
  <si>
    <t>almamun@glandgroup.com</t>
  </si>
  <si>
    <t xml:space="preserve">Rashad </t>
  </si>
  <si>
    <t>M/S Anisul Hoque Mozumder</t>
  </si>
  <si>
    <t>msanisulhoquemozumder@gmail.com</t>
  </si>
  <si>
    <r>
      <t>Supply of Materials Bricks Chips Stone Chips Sylhet Sand Local Sand Bitumen &amp; Emalson etc for Mobile Maintenance  at different Road Under Feni District.</t>
    </r>
    <r>
      <rPr>
        <sz val="8"/>
        <color theme="1"/>
        <rFont val="Arial"/>
        <family val="2"/>
      </rPr>
      <t xml:space="preserve"> </t>
    </r>
  </si>
  <si>
    <t>29.10.2021</t>
  </si>
  <si>
    <t>Jashore</t>
  </si>
  <si>
    <t>M/S Confidence Steel Limited Unique Trade Center(Level-7) Panthapath, Kawran Bazar, Dhaka-1215</t>
  </si>
  <si>
    <t>csl.egp@confidencegroup.com.bd</t>
  </si>
  <si>
    <t>Construction of Steel Structure building for Godkhali Flower Market center Complex (USAID ID: Y5MC001) under Jhikorgacha, Jessore.</t>
  </si>
  <si>
    <t>BAIDP</t>
  </si>
  <si>
    <t xml:space="preserve">JAB &amp; MEE JV Kanchan Nagar, Jhenaidah             </t>
  </si>
  <si>
    <t xml:space="preserve">  jabmeejv@gmail.com</t>
  </si>
  <si>
    <t>Construction of  Godkhali Flower Collection center (USAID ID: Y5CC001) under Jhikorgacha, Jessore.</t>
  </si>
  <si>
    <t>05.07.2018</t>
  </si>
  <si>
    <t>31/01.21</t>
  </si>
  <si>
    <t xml:space="preserve">1.M/S Jakaullah and Brothers &amp; </t>
  </si>
  <si>
    <t>31/01/21</t>
  </si>
  <si>
    <t>2.M/S Emon Enterprise</t>
  </si>
  <si>
    <r>
      <t xml:space="preserve">Construction of Godkhali Flower Market Center  Complex </t>
    </r>
    <r>
      <rPr>
        <b/>
        <sz val="10"/>
        <rFont val="Times New Roman"/>
        <family val="1"/>
      </rPr>
      <t>.(1st Floor</t>
    </r>
    <r>
      <rPr>
        <sz val="10"/>
        <rFont val="Times New Roman"/>
        <family val="1"/>
      </rPr>
      <t>)   [USAID ID Y5MC001]  under Upazila  Jhikargacha District Jashore</t>
    </r>
  </si>
  <si>
    <t>M/S Jakaullah &amp; Brothers, Jibon Nagar, Chuadanga</t>
  </si>
  <si>
    <t>Improvementt of Re-excavation of Digdana Khal at Ch.1+350km-Ch.1+680  Total Length = 0.330km   [USAID ID: Y5SG001 (Ext.)]  under Upazila  Jhikargacha District Jashore</t>
  </si>
  <si>
    <t>M/S SHAMIM CHAKLADER 192, Kazipara Road, Puratan Kashba, Jessore</t>
  </si>
  <si>
    <t>a.Maintenance of Paira -Jamira Road USAID IDY1RD010 Inventory Name Paira GC - Jamira GC via Ghoradha Primary School Road LGED ID241042010 at Ch.0.000 km - 5.321 Km. Total Length 5.321Km under Abhoynagar Upazila District Jashore. b. Maintenance of Ghoradha - Khore Beel Road USAID ID Y1RD011 Inventory Name Ghoradha Primary School - Khore Beel Road LGED ID241045226 at Ch.0.000km - 1.447km &amp; Branch Road Ch.0.000km - 0.442 Km. Total Length 1.889 Km Under Abhoynagar Upazila District Jashore.</t>
  </si>
  <si>
    <t xml:space="preserve">ICL-KKE (JV), 1/D centeral Road, Ghope, Jashore            </t>
  </si>
  <si>
    <t xml:space="preserve">  iclkkejv@gmail.com</t>
  </si>
  <si>
    <t>Construction of 57.00m long RCC Girder Bridge over Horihor River on Keshabpur Sadar Union Near Ramchandrapur &amp; Moddhokul Village ( Maddhokul Ladies Alim Madrasha-Ramchandrapur via Thakur Bari Charermatha Road at Ch.500m (Road ID 241385548) under Keshabpur, Dist-Jessore.</t>
  </si>
  <si>
    <t>16/05/2020</t>
  </si>
  <si>
    <t>1) M/S Kumkum Enterprise</t>
  </si>
  <si>
    <t>mskumkum.enterprise@yahoo.com</t>
  </si>
  <si>
    <t>2) ICL PVT. LTD</t>
  </si>
  <si>
    <t>Kamarjani Traders &amp; Shamim Chaklader (JV)192, Kazipara Road, PuratonKashba, Jashore</t>
  </si>
  <si>
    <t>shamim.kamarjani516561@gmail.com</t>
  </si>
  <si>
    <t>Construction of 42.00m long RCC Girder Bridge  Monoharpur Bazar-Chinatola Bazar Road  at Ch.12436m (Road ID 241612014) under Keshabpur, Dist-Jessore.</t>
  </si>
  <si>
    <t>1.kamarjani traders</t>
  </si>
  <si>
    <r>
      <t>2.</t>
    </r>
    <r>
      <rPr>
        <sz val="8"/>
        <rFont val="Times New Roman"/>
        <family val="1"/>
      </rPr>
      <t>M/S.SHAMIMCHAKLADER</t>
    </r>
  </si>
  <si>
    <t>msshamimchaklader@gmail.com</t>
  </si>
  <si>
    <t>M/S Hassan Brothers, 33/1 Rail Road, Jashore</t>
  </si>
  <si>
    <t xml:space="preserve">  zahidhassantukun11@gmail.com</t>
  </si>
  <si>
    <t xml:space="preserve">gyowji †gvo (h‡kvi- Lyjbv nvBI‡q) </t>
  </si>
  <si>
    <t>M/S ISLAM &amp; SONS, Monirampur, Jashore</t>
  </si>
  <si>
    <t>islamandsons1978@gmail.com</t>
  </si>
  <si>
    <t>‡avcv‡Lvjvq gwy³hy× ¯§„wZ‡mŠa wbg©vb (‡UÛvi AvB wW -412872)</t>
  </si>
  <si>
    <t>M/S. R B Traders, 82, New Asram Road, Jessore</t>
  </si>
  <si>
    <t>riponbiswas.jessore@gmail.com</t>
  </si>
  <si>
    <t>PvuPov ivBcvov (gyiMxi dv‡g©) gwy³hy× ¯§„wZ‡mŠa wbg©vb (‡UÛvi AvB wW-412873 )</t>
  </si>
  <si>
    <t>M/S JHGS &amp; MRHS CC &amp; SSTW &amp; FS, Galda Taltala Bazar, Monirampur, Jashore</t>
  </si>
  <si>
    <t xml:space="preserve">  msjhgsandmrhsccandsstw@gmail.com</t>
  </si>
  <si>
    <r>
      <t xml:space="preserve">bvfviY eyiæRevMvb nvB¯‹j msjMœ ¯’v‡b gyw³hy× ¯§„wZ‡mŠa wbgv©Y </t>
    </r>
    <r>
      <rPr>
        <sz val="10"/>
        <rFont val="Times New Roman"/>
        <family val="1"/>
      </rPr>
      <t>(CHSMMP/JAS/SHA/Add-47/20/C-271) TID-</t>
    </r>
  </si>
  <si>
    <t>Sheik Electric , Jail Road, Beltala, Jashore</t>
  </si>
  <si>
    <t>sheikhelectric1972@gmail.com</t>
  </si>
  <si>
    <r>
      <t xml:space="preserve">bvfviY eyiæRevMvb nvB¯‹j msjMœ ¯’v‡b gyw³hy× ¯§„wZ Rv`yNi wbgv©Y </t>
    </r>
    <r>
      <rPr>
        <sz val="10"/>
        <rFont val="Times New Roman"/>
        <family val="1"/>
      </rPr>
      <t>(CHSMMP/JAS/SHA/Add-48/20/C-272) TID-</t>
    </r>
  </si>
  <si>
    <t>M/S Shariful Islam, Arappur, Jhenaidah</t>
  </si>
  <si>
    <t>Construction of Muktijuddho Memorial in front of Monihar Cinema Halll under Sadar Upazila district Jashore. CHSMMP/JES/SAD/SL-R.182/20/C-352</t>
  </si>
  <si>
    <t>M/S Emon Enterprise, Kanchannagor, Jhenaidah</t>
  </si>
  <si>
    <t>Construction of Bangabandhu Memorial at Rajgonj Bazar under Monirampur Upazila district Jashore.  CHSMMP/JAS/MON/SL-R.185/20/C-355</t>
  </si>
  <si>
    <t xml:space="preserve">Moshiar-Emon JV Jail Road Beltala, Jashore  </t>
  </si>
  <si>
    <t xml:space="preserve">  moshiaremonjv@gmail.com</t>
  </si>
  <si>
    <t>Construction of Two (2) Storied Rural Market Building (with 04 Storied Foundation) in Rupdia Bazar under Sadar Upazila, Dist: Jashore</t>
  </si>
  <si>
    <t>1) M/S Moshiar Rahman</t>
  </si>
  <si>
    <t xml:space="preserve">  mdmoshiarrahaman@yahoo.com</t>
  </si>
  <si>
    <t>2) M/S Emon Enterprise</t>
  </si>
  <si>
    <t xml:space="preserve">  emonenterprisjnd@gmail.com</t>
  </si>
  <si>
    <t xml:space="preserve">JAB &amp; MEE JV Kanchan Nagar, Jhikorgacha, </t>
  </si>
  <si>
    <t>Construction of Two (2) Storied Rural Market Building (with 04 Storied Foundation) in Durbadanga Hat under Monirampur Upazila, Dist: Jashore</t>
  </si>
  <si>
    <t>1.M/S Jakaullah and Brothers</t>
  </si>
  <si>
    <t xml:space="preserve">  jaka1913@yahoo.com</t>
  </si>
  <si>
    <t xml:space="preserve"> emonenterprisjnd@gmail.com</t>
  </si>
  <si>
    <t>M/S Emon Enterprise Kanchannagor, Jhenaidah.</t>
  </si>
  <si>
    <t>Construction of Two (2) Storied Rural Market Building (with 04 Storied Foundation) in Sanchadanga Bazar under Chowgacha Upazila, Dist: Jashore</t>
  </si>
  <si>
    <t xml:space="preserve">(ME &amp; KE) JV, Gajirhat Road,Puraton Kosba,Jessore </t>
  </si>
  <si>
    <t>mekejv18@gmail.com</t>
  </si>
  <si>
    <t>Monirampur - Nowapara - Kultia Road</t>
  </si>
  <si>
    <t xml:space="preserve">1) M/S Mim enterprise </t>
  </si>
  <si>
    <t>mirjahurul@yahoo.com</t>
  </si>
  <si>
    <t>2) M/S KAPOTAKHI ENTERPRISE</t>
  </si>
  <si>
    <t>mskejsr@gmail.com</t>
  </si>
  <si>
    <t xml:space="preserve">MJB-MLRE JV, R.N Road, Jessore </t>
  </si>
  <si>
    <t xml:space="preserve">  jakalrahmanjv@gmail.com</t>
  </si>
  <si>
    <t>Sundail Bazar - Dhakuria Rembag Gate Road Length=11.92km</t>
  </si>
  <si>
    <t xml:space="preserve">1) M/s L Rahman Enterprise </t>
  </si>
  <si>
    <t xml:space="preserve">    lrahmanenterprise@yahoo.com</t>
  </si>
  <si>
    <t>2) M/S. JAKAULLAH &amp; BROTHERS</t>
  </si>
  <si>
    <t xml:space="preserve">MMT-MRH-JV             Newkhayertola, Jessore           </t>
  </si>
  <si>
    <t>mmtmhrjv7@gmail.com</t>
  </si>
  <si>
    <t>Fakir rasta-Chaluahati UP Road</t>
  </si>
  <si>
    <t xml:space="preserve">1) M/S. Monir Traders </t>
  </si>
  <si>
    <t xml:space="preserve">  msmonirtraders1@gmail.com</t>
  </si>
  <si>
    <t>2) Md Harun or Rashid</t>
  </si>
  <si>
    <t>mdharunorrashid633@yahoo.com</t>
  </si>
  <si>
    <t>M/S JAKAULLAH &amp; BROTHERS, Jibon Nagor, Chuadanga</t>
  </si>
  <si>
    <t>20m Bridge Prembag gate RHD-Sundali GC via Magura GC,Dhakuria GC Road</t>
  </si>
  <si>
    <t>M/S JHGS &amp; MRHS CC &amp; SSTW &amp; FS    Monirampur jeshore</t>
  </si>
  <si>
    <t xml:space="preserve">Improvement of  Protabpur Sarderpara(Mathpara) Jame Mosque  under Mojidpur Union, Keshabpur Upazila district Jashore. [Latitude 22.85933 Longitude 89.20619]  </t>
  </si>
  <si>
    <t>27/03/2021</t>
  </si>
  <si>
    <t>Fayaz Enterprise, Jashore.</t>
  </si>
  <si>
    <t xml:space="preserve">  fayazenterprise17@gmail.com</t>
  </si>
  <si>
    <t>Improvement of Khamar Para (west Para) Jame Mosque under Lokkhonpur Union. . [Latitude 23.72058 Longitude 88.572267]  under Sharsa Upazila district Jashore</t>
  </si>
  <si>
    <t>Md. Mobashar Hossain 194/A, Ghop, Central road, Jashore</t>
  </si>
  <si>
    <t>hossainmobashar54@gmail.com</t>
  </si>
  <si>
    <t>Improvement of Bejpara Math Nat Mondir under Jashore Pourashava. Latitude 23.16231 Longitude 89.21458 1st Floor under Jashore Sadar Upazila District Jashore.</t>
  </si>
  <si>
    <t>M/S Sohel Enterprise Hazi Abul Zabbar Sarak, Beparipara, Hjenaidah</t>
  </si>
  <si>
    <t>mssohelenterprisejhd@gmail.com</t>
  </si>
  <si>
    <t>Improvement of Baghutia Palpara Puja Mondir under 06 no Baghutia Union. Latitude 23.004070 Longitude 89.425006 under Abhoynagar Upazila District Jashore.</t>
  </si>
  <si>
    <t>Masud Engineering Works, Sher-E-Bangla Sarak, Jhenaidah</t>
  </si>
  <si>
    <t>me.jhenaidah@gmail.com</t>
  </si>
  <si>
    <t>Improvement of Dohakula sree sree Radhha Gobindo Mondir under Bagherpara Pourashava. Latitude 23.21847 Longitude 89.35021 under Bagherpara Upazila District Jashore.</t>
  </si>
  <si>
    <t>MORTAZA REZA, Krishnanagar, Jhikargacha, Jessore</t>
  </si>
  <si>
    <t>martazareza@yahoo.com</t>
  </si>
  <si>
    <t>Improvement of Andulbaria Pashchimpara Baitul Jannah Jame Mosque under Dholgram Union. Latitude 23.247455 Longitude 89.408145 under Bagherpara Upazila District Jashore.</t>
  </si>
  <si>
    <t>M/S CENTRAL MOTORS, 132, Kazipara, Dhaka Road, Jashore</t>
  </si>
  <si>
    <t>mscentralmotors@gmail.com</t>
  </si>
  <si>
    <t xml:space="preserve">(a) Re-Excavation of Monirampur Govt. pilot High School Pond under Hakoba Union (b) Construction of 01 Nos Ghatla 12.80x5.00m  for Monirampur Govt. pilot High School Pond under Hakoba Union </t>
  </si>
  <si>
    <t>09.03.2020</t>
  </si>
  <si>
    <t>05.09.2020</t>
  </si>
  <si>
    <t>M/S SAHRIAR CONSTRUCTION, House # 251, Park  Para, Jhenaidah</t>
  </si>
  <si>
    <t>mssahriarcjhe@gmail.com</t>
  </si>
  <si>
    <t xml:space="preserve">(a) Re-Excavation of Ghotpor Ghat GPS  Pond ( Ghoper Ghat GPS pond) under Changutia Union (b) Construction of 01 Nos Ghatla 9.80x3.00m  for Ghotpor Ghat GPS  Pond  under Changutia Union (a) Re-Excavation of Hidia Alim Madrasha  Pond  under Hidia Union (b) Construction of 01 Nos Ghatla 11.60x3.00m  for Hidia Alim Madrasha  Pond  under Hidia Union (a) Re-Excavation of Magura Bahumukhi Maddhomic Biddhaloy Pond  under Magura Union (b) Construction of 01 Nos Ghatla 13.40x5.00m  forMagura Bahumukhi Maddhomic Biddhaloy Pond  under Magura Union(a) Re-Excavation of Rajghat Jafarpur Maddhomic Biddhaloy  Pond  under Rajghat Union (b) Construction of 01 Nos Ghatla 11.60x3.00m  for Rajghat Jafarpur Maddhomic Biddhaloy  Pond  under Rajghat Union (a) Re-Excavation of Noapara Govt. College  Pond under Buikora Union (b) Construction of 01 Nos Ghatla 13.40x5.00m  for  Noapara Govt. College  Pond under Buikora Union </t>
  </si>
  <si>
    <t>M/S Rakib Enterprise, Talkhari Bazar, Salikha, Magura</t>
  </si>
  <si>
    <t xml:space="preserve">  msrakibenterprise.salikha@gmail.com</t>
  </si>
  <si>
    <t xml:space="preserve">(a) Re-Excavation of Panjia High School Pond under Panjia Union (b) Construction of 01 Nos Ghatla 13.40x5.00m  for Panjia High School Pond under Panjia Union (a) Re-Excavation of Begumpur High School Pond under Satbaria Union(b) Construction of 01 Nos Ghatla 13.40x4.00m  for Begumpur High School Pond under Satbaria Union(a) Re-Excavation of Arua High School Pond under Sufolakati Union  (b) Construction of 01 Nos Ghatla 11.60x3.00m  for Arua High School Pond under Sufolakati Union (a) Re-Excavation of Chaingra Dhormopur Dhakhil Madrasa Pond under Sagardari Union  (b) Construction of 01 Nos Ghatla 11.60x3.00m  for Chaingra Dhormopur Dhakhil Madrasa Pond under Sagardari Union </t>
  </si>
  <si>
    <t>22/05/2021</t>
  </si>
  <si>
    <t>M/S Rabbi Enterprise, Boatghat Road, Jhekorgasha, Jessore</t>
  </si>
  <si>
    <t xml:space="preserve">(a) Re-Excavation of Dehi Union Public Library Pond under Pakshia Union (b) Construction of 01 Nos Ghatla 13.40x5.00m  for Dehi Union Public Library Pond under Pakshia Union(a) Re-Excavation of Pakshia High School Pond under Pakshia Union  (b) Construction of 02 Nos Ghatla 13.40x4.00m  for Pakshia High School Pond under Pakshia Union </t>
  </si>
  <si>
    <t xml:space="preserve">(a) Re-Excavation of Monirampur Mohila Degree College Pond under Mohonpur Union(b) Construction of 01 Nos Ghatla 13.40x5.00m  forMonirampur Mohila Degree College Pond under Mohonpur Uniona) Re-Excavation of Jaljara Siddikia Fazil Madrasha Pond under Jaljara Union (b) Construction of 01 Nos Ghatla 13.40x5.00m  for Jaljara Siddikia Fazil Madrasha Pond under Jaljara Union  (a) Re-Excavation of Shyamnagar Maddomic School Pond under Shyamnagar Union (b) Construction of 01 Nos Ghatla 12.80x5.00m  for Shyamnagar Maddomic School Pond under Shyamnagar Union (a) Re-Excavation of Harina Maddomic Biddhaloy Pond under Harina Union (b) Construction of 01 Nos Ghatla 12.80x5.00m  for Harina Maddomic Biddhaloy Pond under Harina Union </t>
  </si>
  <si>
    <t>02.08.2020</t>
  </si>
  <si>
    <t>01.08.2021</t>
  </si>
  <si>
    <t>M/S Khondokar Enterprise, Khamarpara, Sreepur, Magura</t>
  </si>
  <si>
    <t xml:space="preserve">(a) Re-Excavation of 12 no Fatepur Union Porishad Pond under Chadpara Union (b) Construction of 02 Nos Ghatla 15.20x5.00m  for 12 no Fatepur Union Porishad Pond under Chadpara Union </t>
  </si>
  <si>
    <t>22/03/2021</t>
  </si>
  <si>
    <t xml:space="preserve">(a) Re-Excavation of  Chowgacha Degree College Pond under Chowgacha Union (b) Construction of 01 Nos Ghatla 15.20x5.00m  for  Chowgacha Degree College Pond under Chowgacha Union a) Re-Excavation of  Bahadurpur Madrasha  Pond under Bahadurpur Union(b) Construction of 01 Nos Ghatla 13.40x4.00m  for  Bahadurpur Madrasha  Pond under Bahadurpur Union </t>
  </si>
  <si>
    <t>S.M. Abdus Sobur, Chowgacha Bazar, Jessore</t>
  </si>
  <si>
    <t xml:space="preserve">    egpsmabdussobur@yahoo.com</t>
  </si>
  <si>
    <t xml:space="preserve">1.a Re-Excavation of Durgapur fazil degree madrasha Pond b Construction of 02 Nos. Ghatla 17.30m x 5.00mx6.00m at Durgapur fazil degree madrasha Pond2.a Re-Excavation of Sekendarpur shatantra eftadayi madrasha Pond.b Construction of 01 Nos. Ghatla 11.60m x 4.00mx3.90m at Sekendarpur shatantra eftadayi madrasha Pond </t>
  </si>
  <si>
    <t>M/S Proma Traders, Dukhi Mahamud Sarak, Arappur, Jhenaidah.</t>
  </si>
  <si>
    <t xml:space="preserve">  promatraders@gmail.com</t>
  </si>
  <si>
    <t xml:space="preserve">1.a Improvement of Baliadanga sarbojonin debaloy Pond   b. Improvement of RCC Ghatla at Baliadanga sarbojonin debaloy Pond2.a Improvement of Dewli dakhil madrasha Pond.b Construction of 01 Nos. Ghatla of 9.80m x 3.00mx3.00m at Dewli dakhil madrasha Pond </t>
  </si>
  <si>
    <t>M/S Monir Traders, Natun Khayertola, Jessore</t>
  </si>
  <si>
    <t>msmonirtraders1@gmail.com</t>
  </si>
  <si>
    <t>Improvement of Benapole GC (Benapole UP) - Balunda Bazar Road (Ch. 3635-5405m) By BC under Sarsha Upazila District: Jessore. [Salvage Cost Tk.43,08,985.00] 2.Improvement of Baguri R&amp;H (Baganchra UP)-Kayba Union H/Q via Mohisha Madrasa Road. (Ch.2970-4900m)  under Sarsha Upazila District: Jessore.</t>
  </si>
  <si>
    <t>JRRIDP</t>
  </si>
  <si>
    <r>
      <t xml:space="preserve">30/03/2020 </t>
    </r>
    <r>
      <rPr>
        <sz val="10"/>
        <color indexed="10"/>
        <rFont val="Times New Roman"/>
        <family val="1"/>
      </rPr>
      <t>Ext.        28/12/2020</t>
    </r>
  </si>
  <si>
    <t>Abdur Razzaque, Navaron Rail Bazar, Sharsa, Jashore</t>
  </si>
  <si>
    <t xml:space="preserve">  abdurrazzaque435@yahoo.com</t>
  </si>
  <si>
    <t>Improvement of Lakshmanpur-Dehi Road from Ch.1000-1650m by BC under Sarsha, Jashore.Improvement of Nizampur-Karalkhali via Boshontapur Road from Ch.00-1000m by BC under Sarsha, Jashore.[Salvage Cost Tk.16,63,791.00]Improvement of Amtala Gatipara-Khamarpara Ed-Gah Road from Ch.00-1200m by BC under Sarsha,Jashore.[Salvage Cost Tk.5,93,160.00]Improvement of Chatkapota Hazi Mosque-Puratan Mosh-zid Road from Ch.500-560, 640-950m &amp; Link Road 42m by BC under Sarsha, Jashore.[Salvage Cost Tk.4,81,760.00]Improvement of Putkhali Tankir more-Kamarbari Kali Mondir Road from Ch.00-950m by BC under Sarsha, Jashore.[Salvage Cost Tk.82,371.00]</t>
  </si>
  <si>
    <t>20.05.2020</t>
  </si>
  <si>
    <t xml:space="preserve">BAHOT ENTERPRISE, Andolpota, Johorpur, Kotwali, Jessore </t>
  </si>
  <si>
    <t xml:space="preserve">  mdalimuzzaman71@gmail.com</t>
  </si>
  <si>
    <t>Improvement of Chatkapota pry. School UZR-Amrakhali  Road from Ch.00-550m by BC under Sarsha, Jashore.[Salvage Cost Tk.10,77,948.00]</t>
  </si>
  <si>
    <t>02.09.2019</t>
  </si>
  <si>
    <t>29.05.2020</t>
  </si>
  <si>
    <t>Abdur Razzaque Navaron Bazar, Sarsha, Jessore</t>
  </si>
  <si>
    <t>Improvement of  Dehi Union H/Q-Wapda Bazar Upto Kashipur Road from Ch.3400-4375m by BC under Sarsha, Jashore.Improvement of Raghunathpur BOP-Sharbunghuda Bazar Road from Ch.830-1200m by BC under Sarsha, Jashore.Improvement of Gorpara-Kanainagar Road from Ch.300-800m by BC under Sarsha,Jashore.Improvement ofKondorpopur-Kanaynagor via Bhyna Road from Ch.700-1200m by BC under Sarsha, Jashore.Improvement of Naranpur-Sibchandrapur Road from Ch.500-1200m by BC under Sarsha, Jashore.Improvement of Balta Hazi Kasam pond to BGB camp via Baganpara Mosque  Road from Ch.00-790m by BC under Sarsha, Jashore.[Salvage Cost Tk.3,65,912.00]</t>
  </si>
  <si>
    <t>10.03.2020</t>
  </si>
  <si>
    <t>07.11.2020</t>
  </si>
  <si>
    <t>Md. Harun or Rashid, Nowapara Road, Ghope, Jessore</t>
  </si>
  <si>
    <t>Improvement of Goyra G.C-Dadkhali village Road from Ch.330-3690m by BC under Sarsha, Jashore.                                                              [Salvage Cost Tk.8,65,770.00]</t>
  </si>
  <si>
    <t>M/S Bonantor trading corporation, Benapol Road, Chanchara, Jashore</t>
  </si>
  <si>
    <t>msbtcorporation@gmail.com</t>
  </si>
  <si>
    <t>Improvement of Sarsha Upazila H/Q ( Mandertala) - Saratala Bazar Via Laxamnpur UP/HQ Road from Ch.4000-7000m &amp; Ch.10475-11052m by BC under Sarsha, Jashore.                                                              [Salvage Cost Tk.33,78,515.00]</t>
  </si>
  <si>
    <t xml:space="preserve">Improvement of Navaran GC (Sarsha UP) - Basotpur Bazar Road from Ch.3610-4610m by BC under Sarsha, Jashore.                                                              [Salvage Cost Tk.24,31,185.00]Improvement of  Kagojpukur Primary school (Latif Chatal)-Bujtola Paruipara  Road from Ch.2132-2832m by BC under Sarsha, Jashore.   Improvement of Bahadurpur Bazar-Durgapur via pry. school Road from Ch.540-1000m by BC under Sarsha, Jashore.                                                              [Salvage Cost Tk.11,23,049.00] Improvement of Chalita Baria Battala to Chalita baria bazar  Road from Ch.00-290m by BC under Sarsha, Jashore.                                                              [Salvage Cost Tk.7,83,338.00]                                                          </t>
  </si>
  <si>
    <t>27.11.2020</t>
  </si>
  <si>
    <t>M/S. AOYSHI ENTERPRISE Monirampur Bazar, Jashore.</t>
  </si>
  <si>
    <t>msaoyshienterprise1975@gmail.com</t>
  </si>
  <si>
    <r>
      <t xml:space="preserve">Improvement of Am-Tala Gatipara-Khamarpara Ed-Gah Road from (Ch.1200-1785m) by BC under Sarsha, Jashore.  </t>
    </r>
    <r>
      <rPr>
        <b/>
        <sz val="10"/>
        <color indexed="8"/>
        <rFont val="Times New Roman"/>
        <family val="1"/>
      </rPr>
      <t xml:space="preserve"> [Salvage Cost Tk.3,20,168.00]</t>
    </r>
  </si>
  <si>
    <t>M/S. Mohidul Islam, 13/A, Rail Road, Rail Bazar, Jashore</t>
  </si>
  <si>
    <t xml:space="preserve">  haji.mohidul786@gmail.com</t>
  </si>
  <si>
    <r>
      <t xml:space="preserve">Improvement of  Hazirbag UP (Kulla bazar) - Bausha bazar Road from Ch.1000-2500m by BC under </t>
    </r>
    <r>
      <rPr>
        <sz val="10"/>
        <rFont val="Times New Roman"/>
        <family val="1"/>
      </rPr>
      <t>Jhikargacha</t>
    </r>
    <r>
      <rPr>
        <sz val="10"/>
        <color indexed="8"/>
        <rFont val="Times New Roman"/>
        <family val="1"/>
      </rPr>
      <t>, Jashore.Improvement of  Jhikargacha GC-Jhikargacha UP(Lawjani Bazar) Road from Ch.3668-3950m  by BC under Jhikargacha,  Jashore.Improvement of  Navaran UP (Highway Police Camp)-Dewly Bazar via Dewly-Navaran GPS Road from Ch.1000-1850m by BC  under Jhikargacha, Jashore.</t>
    </r>
  </si>
  <si>
    <r>
      <t xml:space="preserve">Improvement of  Jhikargacha Katakhal bazar-Mohammadpur via Magura UP Office Road from Ch.4240-5242 &amp; Ch. 5658-9580m by BC under </t>
    </r>
    <r>
      <rPr>
        <sz val="10"/>
        <rFont val="Times New Roman"/>
        <family val="1"/>
      </rPr>
      <t>Jhikargacha</t>
    </r>
    <r>
      <rPr>
        <sz val="10"/>
        <color indexed="8"/>
        <rFont val="Times New Roman"/>
        <family val="1"/>
      </rPr>
      <t>, Jashore. [Salvage Cost Tk.4,77,218.63]Improvement of  Panishara UP(Birni bazar)-Seordah GC Road from Ch.150-650m by BC under Jhikargacha, Jashore.</t>
    </r>
  </si>
  <si>
    <r>
      <t xml:space="preserve">Improvement of Hazirbag UZR-Matikumra UZR via Hazirbag UPC &amp; MatiKumra Bazar Road from Ch.00-1073m &amp; Ch.3340-3898m &amp; Ch.5198-6350 by BC  under </t>
    </r>
    <r>
      <rPr>
        <sz val="10"/>
        <rFont val="Times New Roman"/>
        <family val="1"/>
      </rPr>
      <t>Jhikargacha</t>
    </r>
    <r>
      <rPr>
        <sz val="10"/>
        <color indexed="8"/>
        <rFont val="Times New Roman"/>
        <family val="1"/>
      </rPr>
      <t>, Jashore. [Salvage Cost Tk.18,62,969.00]Improvement of Sankarpur UP-Shamta Bazar RHD Road from Ch.1000-4130m by BC  under Jhikargacha, Jashore.                                 [Salvage Cost Tk.1,46,816.00]</t>
    </r>
  </si>
  <si>
    <t>19.09.2019</t>
  </si>
  <si>
    <t>MORTAZA REZA, KRISHNANAGAR, JHIKARGACHA, JESSORE</t>
  </si>
  <si>
    <t xml:space="preserve">  martazareza@yahoo.com</t>
  </si>
  <si>
    <r>
      <t xml:space="preserve">Improvement of  Modhukhali-Palla bazar Road from Ch.00-500m  by BC  under </t>
    </r>
    <r>
      <rPr>
        <sz val="10"/>
        <rFont val="Times New Roman"/>
        <family val="1"/>
      </rPr>
      <t>Jhikargacha</t>
    </r>
    <r>
      <rPr>
        <sz val="10"/>
        <color indexed="8"/>
        <rFont val="Times New Roman"/>
        <family val="1"/>
      </rPr>
      <t>, Jashore. Improvement of  Navaran Puratan bazar-Ulashi via Raghunatpur Road from Ch.00-500m   by BC  under Jhikargacha, Jashore.                      [Salvage Cost Tk.93,148.00]</t>
    </r>
  </si>
  <si>
    <t>M/S Alif Enterprise, Chapatola, Mirzapur, Jhikorgacha, Jashore</t>
  </si>
  <si>
    <t xml:space="preserve">  shimuljat@gmail.com</t>
  </si>
  <si>
    <r>
      <t xml:space="preserve">Improvement of  Godkhali-Sayedpara Road from Ch.1239-2200m  by BC  under </t>
    </r>
    <r>
      <rPr>
        <sz val="10"/>
        <rFont val="Times New Roman"/>
        <family val="1"/>
      </rPr>
      <t>Jhikargacha</t>
    </r>
    <r>
      <rPr>
        <sz val="10"/>
        <color indexed="8"/>
        <rFont val="Times New Roman"/>
        <family val="1"/>
      </rPr>
      <t>, Jashore. Improvement of  Purabdarpur-Rajapur Kenayet Ali GPS Road from Ch.00-1000m by BC  under Jhikargacha, Jashore. [Salvage Cost Tk.10,06,763.00]</t>
    </r>
  </si>
  <si>
    <t>17.10.2019</t>
  </si>
  <si>
    <r>
      <t xml:space="preserve">21/07/2020 </t>
    </r>
    <r>
      <rPr>
        <sz val="10"/>
        <color indexed="10"/>
        <rFont val="Times New Roman"/>
        <family val="1"/>
      </rPr>
      <t>Ext.   25/02/2021</t>
    </r>
  </si>
  <si>
    <r>
      <t xml:space="preserve">Improvement of  Kalagachi RHD(Navaran UP)-Nirbashkhola bazar Via Panchpota Bazar Road from Ch.1000-2400m  &amp; Ch.3255-6550m by BC  under </t>
    </r>
    <r>
      <rPr>
        <sz val="10"/>
        <rFont val="Times New Roman"/>
        <family val="1"/>
      </rPr>
      <t>Jhikargacha</t>
    </r>
    <r>
      <rPr>
        <sz val="10"/>
        <color indexed="8"/>
        <rFont val="Times New Roman"/>
        <family val="1"/>
      </rPr>
      <t>, Jashore.  [Salvage Cost Tk.5,95,755.00]</t>
    </r>
  </si>
  <si>
    <t>M/S. MD ASRAFUL ISLAM, Rail Rail Road, Rail bazar, Jessore</t>
  </si>
  <si>
    <t xml:space="preserve">  msasrafulislam72@gmail.com</t>
  </si>
  <si>
    <r>
      <t xml:space="preserve">Improvement of  Mollikpur Bhabodar More-Kashipur Rastar More via Amir Hossain's Brick Field Road from Ch.00-1000m  by BC  under </t>
    </r>
    <r>
      <rPr>
        <sz val="10"/>
        <rFont val="Times New Roman"/>
        <family val="1"/>
      </rPr>
      <t>Jhikargacha</t>
    </r>
    <r>
      <rPr>
        <sz val="10"/>
        <color indexed="8"/>
        <rFont val="Times New Roman"/>
        <family val="1"/>
      </rPr>
      <t xml:space="preserve">, Jashore. Improvement of  Hariadira bazar-Sreerampur Goshpara Road from Ch.00-750m   by BC  under Jhikargacha, Jashore. </t>
    </r>
  </si>
  <si>
    <t>12.11.2019</t>
  </si>
  <si>
    <t>Md. Noor Islam, Purbobarandipara, Jessore</t>
  </si>
  <si>
    <t>mdnoorislam75@yahoo.com</t>
  </si>
  <si>
    <r>
      <t xml:space="preserve">Improvement of  Narangali Eidgah - Krishna chandrapur  Road from Ch.00-850m  by BC  under </t>
    </r>
    <r>
      <rPr>
        <sz val="10"/>
        <rFont val="Times New Roman"/>
        <family val="1"/>
      </rPr>
      <t>Jhikargacha</t>
    </r>
    <r>
      <rPr>
        <sz val="10"/>
        <color indexed="8"/>
        <rFont val="Times New Roman"/>
        <family val="1"/>
      </rPr>
      <t>, Jashore.                      [Salvage Cost Tk.1,41,228.00]</t>
    </r>
  </si>
  <si>
    <t xml:space="preserve">Showrove Traders &amp; Emon Enterprise (JV), Kanchannagor, Jhenaidah </t>
  </si>
  <si>
    <t>showrove.emon.jv@gmail.com</t>
  </si>
  <si>
    <t xml:space="preserve">Remaining Estimate for Construction of 135m PC Girder Bridge on Arpara (Magura) - Dostina Bazar Road at Ch. 2180m Over Kapotakhi River under Jhikargacha, Jashore. </t>
  </si>
  <si>
    <t>03.12.2019</t>
  </si>
  <si>
    <r>
      <t xml:space="preserve">08/05/2020 </t>
    </r>
    <r>
      <rPr>
        <sz val="10"/>
        <color indexed="10"/>
        <rFont val="Times New Roman"/>
        <family val="1"/>
      </rPr>
      <t>Ext.   28/01/2021</t>
    </r>
  </si>
  <si>
    <t xml:space="preserve">1) M/S. Showrove Traders </t>
  </si>
  <si>
    <t>Md.Abdus Samad, Krishnonagar, Jhikorgacha, Jessore</t>
  </si>
  <si>
    <t xml:space="preserve">  mdabdussamad.jessore@gmail.com</t>
  </si>
  <si>
    <r>
      <t xml:space="preserve">Improvement of Bejiatala Bazar-Rajapur High school More Road from Ch.2100-3100m by </t>
    </r>
    <r>
      <rPr>
        <b/>
        <sz val="10"/>
        <color indexed="8"/>
        <rFont val="Times New Roman"/>
        <family val="1"/>
      </rPr>
      <t>HBB</t>
    </r>
    <r>
      <rPr>
        <sz val="10"/>
        <color indexed="8"/>
        <rFont val="Times New Roman"/>
        <family val="1"/>
      </rPr>
      <t xml:space="preserve">  under Jhikargacha, Jashore. [Salvage Cost Tk.73,916.00]</t>
    </r>
  </si>
  <si>
    <t>22.01.2021</t>
  </si>
  <si>
    <t>Fayaz Enterprise, Benapul Road, Jashore</t>
  </si>
  <si>
    <t>fayazenterprise17@gmail.com</t>
  </si>
  <si>
    <r>
      <t xml:space="preserve">Improvement of  Fulbari-Singar Khaldhar  Road from Ch.00-972m by </t>
    </r>
    <r>
      <rPr>
        <b/>
        <sz val="10"/>
        <color indexed="8"/>
        <rFont val="Times New Roman"/>
        <family val="1"/>
      </rPr>
      <t>HBB</t>
    </r>
    <r>
      <rPr>
        <sz val="10"/>
        <color indexed="8"/>
        <rFont val="Times New Roman"/>
        <family val="1"/>
      </rPr>
      <t xml:space="preserve"> under </t>
    </r>
    <r>
      <rPr>
        <sz val="10"/>
        <rFont val="Times New Roman"/>
        <family val="1"/>
      </rPr>
      <t>Jhikargacha</t>
    </r>
    <r>
      <rPr>
        <sz val="10"/>
        <color indexed="8"/>
        <rFont val="Times New Roman"/>
        <family val="1"/>
      </rPr>
      <t>, Jashore.Improvement of  Fulbari GPS-Joykrishanapur  Road from Ch.00-914m by HBB under Jhikargacha, Jashore.</t>
    </r>
  </si>
  <si>
    <t>Nishit Bosu, Kanchan nagar, Jhenaidah</t>
  </si>
  <si>
    <r>
      <t xml:space="preserve">Improvement of  Barbakpur bazar-Simulia UP Road from Ch.2277-3830m by BC under </t>
    </r>
    <r>
      <rPr>
        <sz val="10"/>
        <rFont val="Times New Roman"/>
        <family val="1"/>
      </rPr>
      <t>Jhikargacha</t>
    </r>
    <r>
      <rPr>
        <sz val="10"/>
        <color indexed="8"/>
        <rFont val="Times New Roman"/>
        <family val="1"/>
      </rPr>
      <t>, Jashore.Improvement of  Dhuliani Bridge-Atulia UZR Road from Ch.00-927m  by BC under Jhikargacha,  Jashore.[Salvage Cost Tk.66,644.00]Improvement of  Barbakpur Bazar-Kapatakha River ghat via Goshpara  Road from Ch.00-625m by BC  under Jhikargacha, Jashore.[Salvage Cost Tk.2,24,250.00]</t>
    </r>
  </si>
  <si>
    <t>M/S Alif Enterprise, Chapatola Mirapur, Jhikargacha, Jashore</t>
  </si>
  <si>
    <t xml:space="preserve">Improvement of Shimulia UP-Baysha bazar via Motbari  Road from Ch.8643-11465m by BC  under Jhikargacha, Jashore. </t>
  </si>
  <si>
    <t xml:space="preserve">MKE-MNI JV, Barandipara, Jessore </t>
  </si>
  <si>
    <t>mkemnijv@gmail.com</t>
  </si>
  <si>
    <r>
      <t xml:space="preserve">a)Improvement of  Sadipur-Seordah bazar Road from Ch.00-200m &amp; Ch.1200-3125m by BC under </t>
    </r>
    <r>
      <rPr>
        <sz val="10"/>
        <rFont val="Times New Roman"/>
        <family val="1"/>
      </rPr>
      <t>Jhikargacha</t>
    </r>
    <r>
      <rPr>
        <sz val="10"/>
        <color indexed="8"/>
        <rFont val="Times New Roman"/>
        <family val="1"/>
      </rPr>
      <t>, Jashore.b)Improvement of  Sankarpur UP-Shimulia bazar via Jagodanandakati bazar Road from Ch.6100-7600m  by BC under Jhikargacha,  Jashore.</t>
    </r>
  </si>
  <si>
    <t xml:space="preserve">1)M/S. Khondokar Enterprise </t>
  </si>
  <si>
    <t>khondokarenterprise@gmail.com</t>
  </si>
  <si>
    <t>2) Md. Noor Islam</t>
  </si>
  <si>
    <t>Sanvika Enterprise, Jashore</t>
  </si>
  <si>
    <t>sanjoykumarsheel1@gmail.com</t>
  </si>
  <si>
    <t>Improvement of Petvora-Batkamari Road  from Ch.00-1000m by BC under Chowgacha, Jashore.[Salvage Cost Tk.3,99,969.00]</t>
  </si>
  <si>
    <t>M/S Mehedi Masud Chowdhuri, Solua bazar, Chowgacha, Jessore</t>
  </si>
  <si>
    <t xml:space="preserve">  egpmsmehedimasud@yahoo.com</t>
  </si>
  <si>
    <r>
      <t xml:space="preserve">Improvement of Teghori-Sorfarajpur bazar Road  from Ch. 1339-1941m by BC under Chowgacha, Jashore. </t>
    </r>
    <r>
      <rPr>
        <b/>
        <sz val="10"/>
        <color indexed="8"/>
        <rFont val="Times New Roman"/>
        <family val="1"/>
      </rPr>
      <t>[Salvage Cost Tk.15,53,594.00]Improvement of Kotalipur Jamtala-Arpara Road  from Ch. 00-1045m by BC under Chowgacha, Jashore. Improvement of Afra-Shibnagor Road  from Ch. 00-529m by BC under Chowgacha, Jashore. [Salvage Cost Tk.5,02,946.00]</t>
    </r>
  </si>
  <si>
    <r>
      <t xml:space="preserve">Improvement of Afra Ansar Ali House-Osman Doctor House Road  from Ch. 00-408m by BC under Chowgacha, Jashore. </t>
    </r>
    <r>
      <rPr>
        <b/>
        <sz val="10"/>
        <color indexed="8"/>
        <rFont val="Times New Roman"/>
        <family val="1"/>
      </rPr>
      <t>[Salvage Cost Tk.1,89,890.00]Improvement of Solua-Arpara Road at Sohid House(Village Tatulbaria)-Lokman House Road  from Ch. 00-476m by BC under Chowgacha, Jashore. Improvement of Afra Pir Mohammad Abdur Rahman Mazar-Muktijoddaha Hossain House Road  from Ch. 00-506m by BC under Chowgacha, Jashore. [Salvage Cost Tk.2,27,611.00]Improvement of Solua Arpara GC Road Tatulbari Shoid House-Joghati Monir house Road  from Ch. 00-790m by BC under Chowgacha, Jashore. [Salvage Cost Tk. 81,515.00]</t>
    </r>
  </si>
  <si>
    <r>
      <t xml:space="preserve">Improvement of Fulshara Pashimpara Zama Mosque-Moshiurnagor Road  from Ch. 00-1101m by BC under Chowgacha, Jashore. </t>
    </r>
    <r>
      <rPr>
        <b/>
        <sz val="10"/>
        <color indexed="8"/>
        <rFont val="Times New Roman"/>
        <family val="1"/>
      </rPr>
      <t>[Salvage Cost Tk.2,69,610.00]Improvement of Rainagor Primary School- Charabari Tota House Road from Ch. 00-519m by BC under Chowgacha, Jashore. [Salvage Cost Tk. 33,467.00]Improvement of Jamira Purbo Para Shar Ali House- Malek House Road  from Ch. 00-1276m by BC under Chowgacha, Jashore. [Salvage Cost Tk.3,39,768.00]</t>
    </r>
  </si>
  <si>
    <t>Sk. Ashraf Uddin , Itagacha, Bakal, Satkhira Paura Sava, Sadar, Satkhira.</t>
  </si>
  <si>
    <t xml:space="preserve">  usk.ashraf@yahoo.com</t>
  </si>
  <si>
    <r>
      <t xml:space="preserve">Improvement of  Singahjhully UP Office-Rashtampur bazar via Koyarpara  Road  from Ch.4535-5440m by BC under Chowgacha, Jashore. </t>
    </r>
    <r>
      <rPr>
        <b/>
        <sz val="10"/>
        <color indexed="8"/>
        <rFont val="Times New Roman"/>
        <family val="1"/>
      </rPr>
      <t>[Salvage Cost Tk. 18,12,544.00]Improvement of Fatepur Bazar-Vadra UZR   Road  from Ch.800-2250m by BC under Chowgacha, Jashore. [Salvage Cost Tk. 21,70,150.00]</t>
    </r>
  </si>
  <si>
    <t>SK.Ashraf Uddin Itagacha Paschim, Satkhira Paurasava, Sadar, Satkhira</t>
  </si>
  <si>
    <r>
      <t xml:space="preserve">Improvement of Andulia - BC Road near Hizli Jr. High school via Ballavpur Road  from Ch. 00-1000m by BC under Chowgacha, Jashore. </t>
    </r>
    <r>
      <rPr>
        <b/>
        <sz val="10"/>
        <color indexed="8"/>
        <rFont val="Times New Roman"/>
        <family val="1"/>
      </rPr>
      <t>[Salvage Cost Tk.9,39,767.00]Improvement of  Muktarpur Amjantala- Dhuliani UP Road  from Ch.775-1775m by BC under Chowgacha, Jashore. [Salvage Cost Tk.24,33,528.00]Improvement of Maligati bazar to Islampur ghat  Road  from Ch. 00-990m by BC under Chowgacha, Jashore. [Salvage Cost Tk.3,00,588.00]Improvement of Kakuria-Nowdapara Road  from Ch. 00-1000m by BC under Chowgacha, Jashore. Improvement of Raniali Bazer- Shaikpara via Surabsorekati  Road  from Ch. 00-1250m by BC under Chowgacha, Jashore. [Salvage Cost Tk. 1,73,538.00]Improvement of Marua Bazar Munsur Ali Road-Baruhati GPS Road  from Ch. 00-1000m by BC under Chowgacha, Jashore. [Salvage Cost Tk. 2,35,037.00]</t>
    </r>
  </si>
  <si>
    <t>15.04.2020</t>
  </si>
  <si>
    <t>M/S Jakaullah &amp; Brothers, Jibonnagar, Chuadanga</t>
  </si>
  <si>
    <r>
      <t xml:space="preserve">Improvement of Karaitala R&amp;H Rd-Goribpur DC  Road  from Ch.00-1000m by BC under Chowgacha, Jashore. </t>
    </r>
    <r>
      <rPr>
        <b/>
        <sz val="10"/>
        <color indexed="8"/>
        <rFont val="Times New Roman"/>
        <family val="1"/>
      </rPr>
      <t>[Salvage Cost Tk.12,61,503.00]Improvement of Nagarbarni bazar-Mandertola Road  from Ch. 00-780m by BC under Chowgacha, Jashore. [Salvage Cost Tk.1,05,925.00]Improvement of Jogonathpur primary school Road  from Ch. 499-822m by BC under Chowgacha, Jashore.[Salvage Cost Tk.1,40,705.00]Improvement of Patibila Beltala- Niamotpur Jame Mosque Road  from Ch. 00-680m by BC under Chowgacha, Jashore.[Salvage Cost Tk.5,57,597.00]</t>
    </r>
  </si>
  <si>
    <t>M/S Jashore Construction , Bablatala, Jashore</t>
  </si>
  <si>
    <t>msjashoreconstructionegp@gmail.com</t>
  </si>
  <si>
    <t>Rehabilitation work of Fatepur-Azmatpur Road from Ch. 211-1570m by BC under Chowgacha, Jashore.</t>
  </si>
  <si>
    <t>Abul Islam, Atghora, Monirampur, Jashore</t>
  </si>
  <si>
    <t>abulislam1969@gmail.com</t>
  </si>
  <si>
    <r>
      <t>Improvement of Bergobindapur-Goalbari via Purbo Para Road  from Ch. 00-1000m by BC under Chowgacha, Jashore.</t>
    </r>
    <r>
      <rPr>
        <b/>
        <sz val="10"/>
        <color indexed="8"/>
        <rFont val="Times New Roman"/>
        <family val="1"/>
      </rPr>
      <t>[Salvage Cost Tk.3,14,375.00]</t>
    </r>
  </si>
  <si>
    <t>Md. Abdul Kuddus, Jhenaidah</t>
  </si>
  <si>
    <t>mdabdulkuddusegp@gmail.com</t>
  </si>
  <si>
    <r>
      <t>Improvement of Mukterpur (Amzamtala)-Barialy  Road  from Ch. 00-1420m by BC under Chowgacha, Jashore.</t>
    </r>
    <r>
      <rPr>
        <b/>
        <sz val="10"/>
        <color indexed="8"/>
        <rFont val="Times New Roman"/>
        <family val="1"/>
      </rPr>
      <t>[Salvage Cost Tk.42,535.00]</t>
    </r>
  </si>
  <si>
    <t>15.07.2020</t>
  </si>
  <si>
    <t>M/S Simu Traders, Bus Terminal, Vutier Gati, Jhenaidah</t>
  </si>
  <si>
    <t>mssimutradersjnd@gmail.com</t>
  </si>
  <si>
    <r>
      <t>Improvement of Kotilipur Moidul House - Near Solua Arpara GC Joinur House via Sayedpur Jhuntu house  Road  from Ch. 00-450m by BC under Chowgacha, Jashore.</t>
    </r>
    <r>
      <rPr>
        <b/>
        <sz val="10"/>
        <color indexed="8"/>
        <rFont val="Times New Roman"/>
        <family val="1"/>
      </rPr>
      <t>[Salvage Cost Tk.32,366.00]</t>
    </r>
  </si>
  <si>
    <t>Shaikat Enterprise, Alampur, Kushtis Sadar, Kushtia</t>
  </si>
  <si>
    <t xml:space="preserve">  shaikatenterprise77@gmail.com</t>
  </si>
  <si>
    <r>
      <t xml:space="preserve">Improvement of Nimtala bazar-Pasapole bazar via Pasapole UP Office  Road  from Ch.6400-8700m by BC under Chowgacha, Jashore. </t>
    </r>
    <r>
      <rPr>
        <b/>
        <sz val="10"/>
        <color indexed="8"/>
        <rFont val="Times New Roman"/>
        <family val="1"/>
      </rPr>
      <t>[Salvage Cost Tk.51,27,330.00]Improvement of Rainagor Bazar- Kotalipur Road from Ch. 00-613m by BC under Chowgacha, Jashore. Improvement of Solua Shibpadoshil house-Jessore Science &amp; Technology University Road  from Ch. 295-950m by BC under Chowgacha, Jashore.</t>
    </r>
  </si>
  <si>
    <t>M/S . AFZAL ENTERPRISE. Sector-01, House No-77, Newtown, Kotwali,Jashore-7401</t>
  </si>
  <si>
    <t xml:space="preserve">  miraliafzal1976@gmail.com</t>
  </si>
  <si>
    <r>
      <t>Improvement of Kotalipara-Sayedpur  Road  from Ch. 715-1119m by BC under Chowgacha, Jashore.</t>
    </r>
    <r>
      <rPr>
        <b/>
        <sz val="10"/>
        <color indexed="8"/>
        <rFont val="Times New Roman"/>
        <family val="1"/>
      </rPr>
      <t>[Salvage Cost Tk.2,60,666.00]</t>
    </r>
  </si>
  <si>
    <t>Improvement of Narendrapur UP-Daitala Bazar Road (Ch. 185-5100m) By BCunder Sadar Upazila District: Jessore. [Salvage Cost Tk.1,18,27,759.00]</t>
  </si>
  <si>
    <t>28/02/2020</t>
  </si>
  <si>
    <t>1) M/s L RahmanEnterprise</t>
  </si>
  <si>
    <t xml:space="preserve"> lrahmanenterprise@yahoo.com</t>
  </si>
  <si>
    <t xml:space="preserve"> 2) M/S. JAKAULLAH &amp; BROTHERS</t>
  </si>
  <si>
    <t xml:space="preserve">   jaka.chuadanga@gmail.com</t>
  </si>
  <si>
    <t>Improvement of Musefpur- Muthurapur Road from Ch.1000-1950m By BC under Sadar, Jashore. [Salvage Cost Tk.1,01,203.00Improvement of Chanchara Kadar mia's Saw mill - Kholadanga  Fertilizer Godown Road from Ch.00-1065m By BC under Sadar, Jashore.Improvement of Bawlia-Kotobpur Road from Ch.2700-3700m By BC under Sadar, Jashore.[Salvage Cost Tk.23,69,776.00]Improvement of Durgapur-Erendah Road from Ch.00-1000m under Sadar, Jashore.[Salvage Cost Tk.21,43,816.00]Improvement of Earanda Bazar-Alomnagor Road from Ch.00-1000m By BC under Sadar, Jashore.[Salvage Cost Tk.8,61,476.00]</t>
  </si>
  <si>
    <t>M/S. BISWAJIT CONSTRUCTION, Holding No-9, Rail Road, Jessore</t>
  </si>
  <si>
    <t>msbiswajit2013@gmail.com</t>
  </si>
  <si>
    <t>Improvement of Shakargati-Joi nta Road from Ch.00-3700m By BC under Sadar, Jashore.[Salvage Cost Tk.49,91,730.00]Improvement of  Ghurulia-Saliyat Road from Ch.00-1224m &amp; Ch.1394-1920m  By BC under Sadar, Jashore.[Salvage Cost Tk 15,28,085.00]</t>
  </si>
  <si>
    <t>Improvement of  Pulerhat-Arabpur UP Office Road from Ch.00-2460m  By BC under Sadar, Jashore.[Salvage Cost Tk 54,13,108.00]</t>
  </si>
  <si>
    <t>23.05.2020</t>
  </si>
  <si>
    <t>Md.Harun or Rashid, Nowapara Road, Ghope, Jashore</t>
  </si>
  <si>
    <t>Improvement of  Improvement of Kashimpur UP – Enayetpur Road from Ch.00-1000m  By BC under Sadar, Jashore.[Salvage Cost Tk 25,61,429.00]Improvement of Jessore-Narail RHD at Fatepur GPS - Fatepur Bottala Via Tarafder Road from Ch.00-750m   By BC under Sadar, Jashore.[Salvage Cost Tk 1,99,287.00]</t>
  </si>
  <si>
    <t>M/S. SHARIFUL ISLAM JV, Arappur Bus Stand, Jhenaidah</t>
  </si>
  <si>
    <t>sharifulislamjv@gmail.com</t>
  </si>
  <si>
    <t>Improvement of Kazipur School-Adv. Ishaques House Road from Ch.00-500m   By BC under Sadar, Jashore.[Salvage Cost Tk.4,50,582.00]Improvement of Mothurapu Madrasha  - Rohmatpur RHD  Road from Ch.00-2175m  By BC under Sadar, Jashore.[Salvage Cost Tk 28,43,223.00]</t>
  </si>
  <si>
    <t>M/S SHARIFUL ISLAM JV, Arappur Bus Stand, Jhenaidah.</t>
  </si>
  <si>
    <t>Improvement of  Upashahor UP - Tail kup Bazar Rd. Via Kashimpur, Dighirpar Road from Ch.6795-10500m  By BC under Sadar, Jashore.[Salvage Cost Tk 85,72,686.00]</t>
  </si>
  <si>
    <t>16.09.2019</t>
  </si>
  <si>
    <t>M/S.Lipu Enterprise-Rafia Construction Ltd(JV), Goangabordhi, Kanaipur, Faridpur Sadar, Faridpur</t>
  </si>
  <si>
    <t>mlercljv@gmail.com</t>
  </si>
  <si>
    <t>Improvement of  Basunsdia UP-Shebanandapur Kheyaghat (Sheikhati Bazar) Road from Ch.00-4113m &amp; Ch.4445-7060m  By BC under Sadar, Jashore.[Salvage Cost Tk 74,25,572.00]</t>
  </si>
  <si>
    <t>04.09.2019</t>
  </si>
  <si>
    <t>m/S. Lipu Enterprise</t>
  </si>
  <si>
    <t>Rafia Construction Ltd</t>
  </si>
  <si>
    <t>M/S. Sardar Intenational, Jashore.</t>
  </si>
  <si>
    <t>mssarderinternational@gmail.com</t>
  </si>
  <si>
    <t>Improvement of Cantonment Bazar- Kashimpur UP Office Via Dakatia Road from Ch.00-4381m  By BC under Sadar, Jashore.[Salvage Cost Tk 1,08,78,170.00]</t>
  </si>
  <si>
    <t>M/S Zaman &amp; Brothers, Noapara, Abhaynagar,Jessore</t>
  </si>
  <si>
    <t xml:space="preserve">  zamannbrothers@gmail.com</t>
  </si>
  <si>
    <r>
      <t xml:space="preserve">Improvement of Karbala GPS - Dhaka Road via Addin Shishu Hospital  Road from Ch.00-540m  By BC under Sadar, Jashore. </t>
    </r>
    <r>
      <rPr>
        <sz val="10"/>
        <color indexed="10"/>
        <rFont val="Times New Roman"/>
        <family val="1"/>
      </rPr>
      <t>(Revised)</t>
    </r>
  </si>
  <si>
    <t>M/S.Zim Enterprise,1161/01, Hazrat Goribashi Road, Mission Para,Jashore</t>
  </si>
  <si>
    <t xml:space="preserve"> zillur023@gmail.com</t>
  </si>
  <si>
    <t>Improvement of Sujalpur UZR to Jessore Airport  Road from Ch.00-838m  By BC under Sadar, Jashore.[Salvage Cost Tk 10,24,458.00]</t>
  </si>
  <si>
    <t>08.03.2020</t>
  </si>
  <si>
    <t>Improvement of Jogohati-Komolapur Road from Ch.00-1500m  By BC under Sadar, Jashore.[Salvage Cost Tk 20,08,734.00]</t>
  </si>
  <si>
    <t>04.03.2020</t>
  </si>
  <si>
    <t xml:space="preserve">AR-MBC JV, 134, Dhaka Road, Puratan Kashba , Jashore. </t>
  </si>
  <si>
    <t xml:space="preserve">  armbcjvc@gmail.com</t>
  </si>
  <si>
    <t>Improvement of Kachua UP Office-Fatehpur UP Office Road from Ch.1420-7504m  By BC under Sadar, Jashore.[Salvage Cost Tk 876266.00]</t>
  </si>
  <si>
    <t xml:space="preserve">1) Abdur Razzaque </t>
  </si>
  <si>
    <t xml:space="preserve">    abdurrazzaque435@yahoo.com</t>
  </si>
  <si>
    <t>2) M/S Biswas Construction</t>
  </si>
  <si>
    <t>msbiswas_construction@yahoo.com</t>
  </si>
  <si>
    <t>Improvement of Belarmath- Gobila Road from Ch.00-1000m  By BC under Sadar, Jashore.[Salvage Cost Tk 1,62,166.00]</t>
  </si>
  <si>
    <t>Md.Abdul Kuddus, Horinakundo, Jhenaidah</t>
  </si>
  <si>
    <t>Improvement of Fatagollar More-Skeikhati Dokkinpara Jame Mosque Road from Ch.00-650m  By BC under Sadar, Jashore.[Salvage Cost Tk 13,41,206.00]</t>
  </si>
  <si>
    <t>M/S AMENA ENTERPRISE. Abalpur (notun jailkhanar samne),Magura Sadar, Magura</t>
  </si>
  <si>
    <t>amena.magura17@gmail.com</t>
  </si>
  <si>
    <t>Improvement of Maddha Kachua - Natunhat  Road from Ch.250-682m  By BC under Sadar, Jashore.[Salvage Cost Tk 2,46,719.00]Improvement of Kamargonna more - Ichali Purbarapara  Road from Ch.00-407m  By BC under Sadar, Jashore.[Salvage Cost Tk 9,69,503.00]</t>
  </si>
  <si>
    <t>M/S Rahim Furniture &amp; Construction, Kagajpukar, Benapole, Sharsa, Jessore.</t>
  </si>
  <si>
    <t xml:space="preserve">  abdurrahim749@yahoo.com</t>
  </si>
  <si>
    <t>Improvement of Harun,s Shop-Ambag Zam-e-Mosque in Pachimpara at Kashimpur  Road from Ch.00-320m  By BC under Sadar, Jashore.[Salvage Cost Tk 7,13,286.00]</t>
  </si>
  <si>
    <t>M/S Morol Enterprise                     Balia, Vakutia bazar, Sadar, Jashore</t>
  </si>
  <si>
    <t xml:space="preserve">  msmorol.enterprise@yahoo.com</t>
  </si>
  <si>
    <t>Improvement of Malonchi Cold Store-Arabpur UP office  Road from Ch.540-2263m  By BC under Sadar, Jashore.[Salvage Cost Tk 40,97,872.00]</t>
  </si>
  <si>
    <t>M/S Biswajit Construction,
9 Rail Road, Jashore.</t>
  </si>
  <si>
    <t xml:space="preserve">Improvement of Charavita GC to Basundia GC via Basuari Road (Ch.4555-5645m) by BC under Bagerpara Upazila District: Jessore. [Salvage Cost Tk.19,38,275.00]  Improvement of Basuary UP -Bakri Bazar via Vitabollah RM Road (Ch.4650-5171 &amp; 8310-8883m) by BC under Bagerpara Upazila District: Jessore. [Salvage Cost Tk.14,93,271.00]                                                                                                                                                                                                                                                      </t>
  </si>
  <si>
    <t>24/04/2020</t>
  </si>
  <si>
    <t xml:space="preserve">Improvement of Narikelbaria GC-Agra Bazar Road (Ch.1200-1308 &amp; 1667-1857m) by BC under Bagerpara Upazila District: Jessore. [Salvage Cost Tk.19,38,275.00]  Improvement of  Uttarsalua Bazer-Chaturbaria bazer  Road (Ch.1470-2842m) by BC under Bagerpara Upazila District: Jessore. [Salvage Cost Tk.32,70,843.00] Improvement of  Bhodrodanga House of Hossain Fakir (Bagherpara-Kaligonj RHD) Krishno Nogor Bazar via Durgapur Bazar  Road (Ch.00-1005m) by BC under Bagerpara Upazila District: Jessore. [Salvage Cost Tk.24,69,705.00]   Improvement of  Dohakula UP Office-Bahrampur Bazar  Road (Ch.1187-2312m) by BC under Bagerpara Upazila District: Jessore. [Salvage Cost Tk.27,13,459.00]                                                                                                                                                                                                                                                                                                                                                                                                                                                                                                                                                                                                                                                                                                                                                       </t>
  </si>
  <si>
    <t xml:space="preserve">Improvement of  Rajapur-Uttar salua Via Betalpara Bazar Road (Ch.1410-3410m) by BC under Bagerpara Upazila District: Jessore. [Salvage Cost Tk.13,33,323.00]   Improvement of  Hedait Ali Patoari-Hoder Mat Norasingapur Road (Ch.00-1000m) by BC under Bagerpara Upazila District: Jessore. [Salvage Cost Tk.2,14,019.00]    Improvement of  Jamtala More-Halihatta bashtala more Road (Ch.1000-1500m) by BC under Bagerpara Upazila District: Jessore.                                                                                                                                                                                                                                                                                                                                                                                                                                                                                                    </t>
  </si>
  <si>
    <t>31.10.2019</t>
  </si>
  <si>
    <t>03.08.2020</t>
  </si>
  <si>
    <t xml:space="preserve">Simrah Enterprise, Geetanjoli Sarak, Jhenaidah </t>
  </si>
  <si>
    <t>sim.properties@yahoo.com</t>
  </si>
  <si>
    <r>
      <t xml:space="preserve">Improvement of Dakin Srirampur RHD Rd-Adampur GCCR  Road (Ch.1250-2250m) by </t>
    </r>
    <r>
      <rPr>
        <sz val="10"/>
        <color indexed="10"/>
        <rFont val="Times New Roman"/>
        <family val="1"/>
      </rPr>
      <t>HBB</t>
    </r>
    <r>
      <rPr>
        <sz val="10"/>
        <rFont val="Times New Roman"/>
        <family val="1"/>
      </rPr>
      <t xml:space="preserve">  under Bagerpara Upazila District: Jessore.                                                                                                                                                                                                                                                </t>
    </r>
  </si>
  <si>
    <t>29.01.2020</t>
  </si>
  <si>
    <t>M/S Biswas Construction, 134 Dhaka Road,  Puratonkasba, Jashore</t>
  </si>
  <si>
    <t xml:space="preserve">Improvement of  Khanpur Bazar-H/O Abul Hossain Khatttrapala Road (Ch.00-700m) by BC under Bagerpara Upazila District: Jessore.  Improvement of  H/O A. Rahim Baliadanga-Malanchi P/School Road (Ch.00-766m) by BC under Bagerpara Upazila District: Jessore. [Salvage Cost Tk.1,16,435.00]Improvement of   Nazrul at Sreerampur-H/O rafique Secretary Road (Ch.00-700m) by BC under Bagerpara Upazila District: Jessore. [Salvage Cost Tk.8,64,722.00]                                                                                                                                                                                                                                                                   </t>
  </si>
  <si>
    <t>17.10.2020</t>
  </si>
  <si>
    <t xml:space="preserve">Improvement of  Sekenderpur-Gerasaduat Sekenderpur  Road (Ch.500-792m) by BC under Bagerpara Upazila District: Jessore.  Improvement of House of Lutfor  ( Bohrampur) -BC road of Bohrampur  Road (Ch.00-700m) by BC under Bagerpara Upazila District: Jessore. Improvement of   House of Sorafot ( Gahaidghat) - Gaidghad River BankHouse of Sorafot (of Gahaidghat) - Gaidghad River Bank  Road (Ch.00-910m) by BC under Bagerpara Upazila District: Jessore. [Salvage Cost Tk.88,491.00]                                                                                                                                                                                                                                                   </t>
  </si>
  <si>
    <t>M/S MA ENTERPRISE, Puraton Kashba, Maniktola, Jashore</t>
  </si>
  <si>
    <t xml:space="preserve">  msmaaenterprise72@gmail.com</t>
  </si>
  <si>
    <r>
      <t>Maintenance of  Bolorampur chowmatha- Panchbaria P/mary school more Road (Ch.00-580m) under Bagerpara Upazila District: Jessore.</t>
    </r>
    <r>
      <rPr>
        <b/>
        <sz val="10"/>
        <rFont val="Times New Roman"/>
        <family val="1"/>
      </rPr>
      <t xml:space="preserve">[Salvage Cost Tk.89,900.00]    </t>
    </r>
    <r>
      <rPr>
        <sz val="10"/>
        <rFont val="Times New Roman"/>
        <family val="1"/>
      </rPr>
      <t xml:space="preserve">  Maintenance of  H/O Bazlur Rahaman Raypur-Beel jalasshar Road (Ch.900-1900m) under Bagerpara Upazila District: Jessore.[Salvage Cost Tk.1,55,796.00]                                                                                                                                                                                                                                              </t>
    </r>
  </si>
  <si>
    <t>M/S Munshi Traders, Vhutir Gati, Jhenaidah</t>
  </si>
  <si>
    <t xml:space="preserve">  munshitradersjnd@gmail.com</t>
  </si>
  <si>
    <r>
      <t>Maintenance of Agra bazar-Dhalgram Road (Ch.00-1220m)by BC under Bagerpara Upazila District: Jessore.</t>
    </r>
    <r>
      <rPr>
        <b/>
        <sz val="10"/>
        <rFont val="Times New Roman"/>
        <family val="1"/>
      </rPr>
      <t xml:space="preserve">[Salvage Cost Tk.2,61,202.00]    </t>
    </r>
    <r>
      <rPr>
        <sz val="10"/>
        <rFont val="Times New Roman"/>
        <family val="1"/>
      </rPr>
      <t xml:space="preserve">                                                                                                                                                                                                                                        </t>
    </r>
  </si>
  <si>
    <t>MD. ROBIUL ISLAM, Nowapara Road, Ghope, Jashore</t>
  </si>
  <si>
    <t xml:space="preserve">  mdrobiulislam19655@gmail.com</t>
  </si>
  <si>
    <r>
      <t>Maintenance of Sekendarpur Village Road Younos Tourus -House of Israil via Paschimpara Moaque Road (Ch.00-1000m) by BC under Bagerpara Upazila District: Jessore.</t>
    </r>
    <r>
      <rPr>
        <b/>
        <sz val="10"/>
        <rFont val="Times New Roman"/>
        <family val="1"/>
      </rPr>
      <t xml:space="preserve">[Salvage Cost Tk.24,235.00]    </t>
    </r>
    <r>
      <rPr>
        <sz val="10"/>
        <rFont val="Times New Roman"/>
        <family val="1"/>
      </rPr>
      <t xml:space="preserve">                                                                                                                                                                                                                                        </t>
    </r>
  </si>
  <si>
    <t>M/S. SS Construction HSS Road, Kanchannagar, Jhenaidha-7300</t>
  </si>
  <si>
    <t>msssconstructionjnd@gmail.com</t>
  </si>
  <si>
    <t xml:space="preserve">Maintenance of Mamudalipur-Arazi Ballamuckh Road (Ch.00-1330m) by BC under Bagerpara Upazila District: Jessore.[Salvage Cost Tk.1,14,251.00]   </t>
  </si>
  <si>
    <r>
      <t xml:space="preserve">Improvement of Noapara HQ (BTMC Ghat)-Borni Bazar via Sreedharpur UP Office Road (Ch.2030-7460m) by BC under Abhaynagar Upazila District: Jessore. [Salvage Cost </t>
    </r>
    <r>
      <rPr>
        <b/>
        <sz val="10"/>
        <rFont val="Times New Roman"/>
        <family val="1"/>
      </rPr>
      <t xml:space="preserve">Tk.1,37,11,552.00] </t>
    </r>
    <r>
      <rPr>
        <sz val="10"/>
        <rFont val="Times New Roman"/>
        <family val="1"/>
      </rPr>
      <t xml:space="preserve">                                                                                                                                                                                                                                                </t>
    </r>
  </si>
  <si>
    <t>Sanvika Enterprise , Bodghat Road, Jhikargacha,Jashore</t>
  </si>
  <si>
    <r>
      <t xml:space="preserve">Improvement of Rajapur More-Magura Madrasha More UZR via Sishutala Road (Ch.00-790m) by BC under Abhaynagar Upazila District: Jessore. [Salvage Cost </t>
    </r>
    <r>
      <rPr>
        <b/>
        <sz val="10"/>
        <rFont val="Times New Roman"/>
        <family val="1"/>
      </rPr>
      <t xml:space="preserve">Tk.17,76,248.00] </t>
    </r>
    <r>
      <rPr>
        <sz val="10"/>
        <rFont val="Times New Roman"/>
        <family val="1"/>
      </rPr>
      <t xml:space="preserve">                                                                                                                                                                                                                                                </t>
    </r>
  </si>
  <si>
    <r>
      <t xml:space="preserve">Improvement of Prembag Bablatala RHD-Prembag community clinic Road (Ch.750-938m) by BC under Abhaynagar Upazila District: Jessore. [Salvage Cost </t>
    </r>
    <r>
      <rPr>
        <b/>
        <sz val="10"/>
        <rFont val="Times New Roman"/>
        <family val="1"/>
      </rPr>
      <t xml:space="preserve">Tk.1,45,802.00] Improvement of Ektarpur Pry. School-Paira FWC(Mohi Munshir More) via Bakerdanga Road (Ch.00-1000m) by BC under Abhaynagar Upazila District: Jessore. [Salvage Cost Tk.23,51,602.00]  Improvement of Hidia Madrasha UZR-Kharoria Bazar Road (Ch.00-1300m) by BC under Abhaynagar Upazila District: Jessore. [Salvage Cost Tk.33,35,630.00]       </t>
    </r>
    <r>
      <rPr>
        <sz val="10"/>
        <rFont val="Times New Roman"/>
        <family val="1"/>
      </rPr>
      <t xml:space="preserve"> Improvement of Nowly Bazar-Hanorgari Ghat via Madhur Dokan Road (Ch.00-7700m) by BC under Abhaynagar Upazila District: Jessore.                                                                                                                                                                                                                                               </t>
    </r>
  </si>
  <si>
    <t>14.01.2021</t>
  </si>
  <si>
    <t>M/S S,R Traders,31,Monotu Bosu Road , Jhenaidah</t>
  </si>
  <si>
    <r>
      <t xml:space="preserve">Improvement of Chengutia FWC (Buror Dukan)-Bahirghat Karikarpara Road (Ch.00-1000m) by BC under Abhaynagar Upazila District: Jessore. [Salvage Cost </t>
    </r>
    <r>
      <rPr>
        <b/>
        <sz val="10"/>
        <rFont val="Times New Roman"/>
        <family val="1"/>
      </rPr>
      <t xml:space="preserve">Tk.2,35,199.00] </t>
    </r>
    <r>
      <rPr>
        <sz val="10"/>
        <rFont val="Times New Roman"/>
        <family val="1"/>
      </rPr>
      <t xml:space="preserve">                                                                                                                                                                                                                                                </t>
    </r>
  </si>
  <si>
    <t>M/S Mitu Enterprise, College Road, Noapara Bazar, Abhaynagar, Jashore</t>
  </si>
  <si>
    <t>enterprisemsmitu@yahoo.com</t>
  </si>
  <si>
    <t xml:space="preserve">Improvement of Banogram-Ramshara Sishutala More  Road.(Ch.00-935m) by BC under Abhaynagar Upazila District: Jessore.    [Salvage Cost Tk.1,38,523.00]           </t>
  </si>
  <si>
    <t xml:space="preserve">Sonali Bricks Manufature-M/S Mitu enterprise (JV), Buikora,Nowapara, Avhoinagar, Jessore </t>
  </si>
  <si>
    <t>mssonalijd@gmail.com</t>
  </si>
  <si>
    <r>
      <t xml:space="preserve">Improvement of Baghutia U.P.Office(Majhipara)-Moricha Bazar via Chellervita ,Paikpara East More Road.(Ch.485-1168m &amp; Ch.1294-2800m) by BC under Abhaynagar Upazila District: Jessore. </t>
    </r>
    <r>
      <rPr>
        <b/>
        <sz val="10"/>
        <rFont val="Times New Roman"/>
        <family val="1"/>
      </rPr>
      <t xml:space="preserve"> </t>
    </r>
    <r>
      <rPr>
        <sz val="10"/>
        <rFont val="Times New Roman"/>
        <family val="1"/>
      </rPr>
      <t xml:space="preserve">                                                                                                                                                                                                                                                </t>
    </r>
  </si>
  <si>
    <t>03.06.2021</t>
  </si>
  <si>
    <t>1. sonali Bricks Manufature</t>
  </si>
  <si>
    <t>mssonalibricks@yahoo.com</t>
  </si>
  <si>
    <t>2.M/S Mitu enterprise</t>
  </si>
  <si>
    <t xml:space="preserve">  enterprisemsmitu@yahoo.com</t>
  </si>
  <si>
    <t>M/S Paradise Traders, Hotel Sukarna Int. (Res.), Samoboy Super Market, 1st Floor, Malopara, Rajshahi.</t>
  </si>
  <si>
    <r>
      <t xml:space="preserve">Improvement of Prembag U.P Office-Magura GC via Uratala Road.(Ch.2040-3015m &amp; Ch.3150-6480m) by BC under Abhaynagar Upazila District: Jessore. [Salvage Cost </t>
    </r>
    <r>
      <rPr>
        <b/>
        <sz val="10"/>
        <rFont val="Times New Roman"/>
        <family val="1"/>
      </rPr>
      <t xml:space="preserve">Tk.19,60,159.00] </t>
    </r>
    <r>
      <rPr>
        <sz val="10"/>
        <rFont val="Times New Roman"/>
        <family val="1"/>
      </rPr>
      <t xml:space="preserve">                                                                                                                                                                                                                                                </t>
    </r>
  </si>
  <si>
    <r>
      <t xml:space="preserve">Improvement of Chengutia Bazar-Sreedharpur UP Office Road.(Ch.3600-5970m) by BC under Abhaynagar Upazila District: Jessore. [Salvage Cost </t>
    </r>
    <r>
      <rPr>
        <b/>
        <sz val="10"/>
        <rFont val="Times New Roman"/>
        <family val="1"/>
      </rPr>
      <t xml:space="preserve">Tk.10,60,041.00] </t>
    </r>
    <r>
      <rPr>
        <sz val="10"/>
        <rFont val="Times New Roman"/>
        <family val="1"/>
      </rPr>
      <t xml:space="preserve">                                                                                                                                                                                                                                                </t>
    </r>
  </si>
  <si>
    <t>M/S Kapotakho Enterprise, Noapara,Abhaynagar, Jessore</t>
  </si>
  <si>
    <t>kapotakhoenterprise@gmail.com</t>
  </si>
  <si>
    <r>
      <t xml:space="preserve">Improvement of Ziadanga Pry. School-Dhalergati Maddhapara  Road.(Ch.00-1200m) by BC under Abhaynagar Upazila District: Jessore. </t>
    </r>
    <r>
      <rPr>
        <b/>
        <sz val="10"/>
        <rFont val="Times New Roman"/>
        <family val="1"/>
      </rPr>
      <t xml:space="preserve"> </t>
    </r>
    <r>
      <rPr>
        <sz val="10"/>
        <rFont val="Times New Roman"/>
        <family val="1"/>
      </rPr>
      <t xml:space="preserve"> </t>
    </r>
    <r>
      <rPr>
        <b/>
        <sz val="10"/>
        <rFont val="Times New Roman"/>
        <family val="1"/>
      </rPr>
      <t xml:space="preserve"> [Salvage Cost Tk.1,52,756.00]</t>
    </r>
    <r>
      <rPr>
        <sz val="10"/>
        <rFont val="Times New Roman"/>
        <family val="1"/>
      </rPr>
      <t xml:space="preserve">                                                                                                                                                                                                                                                     </t>
    </r>
  </si>
  <si>
    <t>Improvement of  Modonpur College - Gangulia Bazar Road (Ch.00-1000m) by BC under Monirampur Upazila District: Jessore.Improvement of  Khedapara Palbari-Khorinchi  Road (Ch.00-1000m) by BC under Monirampur Upazila District: Jessore.Improvement of  Parkhajura Bazar-Nalta Ghat Road (Ch.1400-2400m) by BC under Monirampur Upazila District: Jessore.Improvement of  Halenci FWC - Hanuar Purbopara Road (Ch.00-1000m) by BC under Monirampur Upazila District: Jessore.</t>
  </si>
  <si>
    <t xml:space="preserve">  mosha.faridpur@gmail.com</t>
  </si>
  <si>
    <t>Improvement of  Shyamkur UP-Gopalpur Bazar Road (Ch.1461-4600m) by BC under Monirampur Upazila District: Jessore.</t>
  </si>
  <si>
    <t>Improvement of  Monohorpur UP-Dasherhat via Fakirhat Road (Ch.00-845m) by BC under Monirampur Upazila District: Jessore.[Salvage Cost Tk.15,97,699.00]Improvement of  Nehalpur Up-Gopalpur Bazar via parala. Bahirgharia Road (Ch.00-2120m) by BC under Monirampur Upazila District: Jessore.[Salvage Cost Tk.2,12,938.00]</t>
  </si>
  <si>
    <t>M/S.Lipu Enterprise, Kanaipur, Faridpur</t>
  </si>
  <si>
    <t>Improvement of  Jhampa-Jhampa Purbopara Road (Ch.2100-2930m) by BC under Monirampur Upazila District: Jessore.[Salvage Cost Tk.1,11,011.00]Improvement of Monirampur College-Khatuiadanga Bazar Road (Ch.00-1100m) by BC under Monirampur Upazila District: Jessore.[Salvage Cost Tk.21,67,735.00]Improvement of  Parkhajura Majerpara more - Pachimpara Ahasania Dhakil Madrasha. Road (Ch.00-1000m) by BC under Monirampur Upazila District: Jessore.                                   [Salvage Cost Tk.1,93,643.00]</t>
  </si>
  <si>
    <t>Improvement of Dhakuria UP-Gabukhali Bazar Road (Ch.00-4168m) by BC under Monirampur Upazila District: Jessore. [Salvage Cost Tk. 32,04,018.00]</t>
  </si>
  <si>
    <t>17.08.2020</t>
  </si>
  <si>
    <t xml:space="preserve">Improvement of Sholokhada-Tazpur via Borochatla Road (Ch.00-1000m) by BC under Monirampur Upazila District: Jessore. Improvement of Sundalpur-Jamla-Kaligong Road (Ch.530-1530m) by BC under Monirampur Upazila District: Jessore. </t>
  </si>
  <si>
    <t>M/S SAJAN Enterprise, Benapole Road, Chanchra Cheakpost, Jessore</t>
  </si>
  <si>
    <t>mssajanenterprize@gmail.com</t>
  </si>
  <si>
    <t>Improvement of Gopikantopur Pry.School - Giba Pry.School Road (Ch.00-1000m) by BC under Monirampur Upazila District: Jessore. [Salvage Cost Tk. 2,62,319.00]Improvement of Kathaltola - H/O Nisar member Road (Ch.00-840m) by BC under Monirampur Upazila District: Jessore. [Salvage Cost Tk. 6,05,966.00]</t>
  </si>
  <si>
    <t>Improvement of  Dumurkhali Bazar-Horihornagor U.P via Tazpur Road (Ch.3826-7045m) by BC under Monirampur Upazila District: Jessore. [Salvage Cost Tk. 35,04,659.00]</t>
  </si>
  <si>
    <t>M/S Md. Billal Hossain, Rail Road, Ashrom more, Jessore.</t>
  </si>
  <si>
    <t>billalhosain950@gmail.com</t>
  </si>
  <si>
    <t>Improvement of Lakkanpur Mandertala-Gouripur FWC Road (Ch.470-1550m) by BC under Monirampur Upazila District: Jessore.Improvement of Atghara purbopara - Amjamtola  Road (Ch.805-1255m) by BC under Monirampur Upazila District: Jessore.</t>
  </si>
  <si>
    <r>
      <t>Improvement of  Dhakuria UP -Joypur Kachariabari Bazar Road (Ch.00-2190m) by BC under Monirampur Upazila District: Jessore.</t>
    </r>
    <r>
      <rPr>
        <b/>
        <sz val="10"/>
        <rFont val="Times New Roman"/>
        <family val="1"/>
      </rPr>
      <t>[Salvage Cost Tk.6,42,191.00]Improvement of Komolpur-Tazpur Road (Ch.2000-3000m) by BC under Monirampur Upazila District: Jessore.</t>
    </r>
  </si>
  <si>
    <t>28.06.2021</t>
  </si>
  <si>
    <t xml:space="preserve">Improvement of  Hanuar Bonikpara-Khalia Road (Ch.00-890m) by BC under Monirampur Upazila District: Jessore.Improvement of Chandua N/H/O Ahmed ali-Vomordah Mahatab Master Road (Ch.1000-2010m) by BC under Monirampur Upazila District: Jessore.[Salvage Cost Tk.24,86,891.00]Improvement of Goaldah Bazar-Eranda Dakhinpara Shahiluddin more - Doctor Bari  Road (Ch. 1445-2560 m) by BC under Monirampur Upazila District: Jessore.                 </t>
  </si>
  <si>
    <t>27.07.2020</t>
  </si>
  <si>
    <t>Improvement of  Gourighona UP office-Butroli Road from Ch.7600-8600m by BC under Keshabpur, Jashore.[Salvage Cost Tk.1,75,399.84]Improvement of Chuknagar - Katakhali road-Sannayasgacha Ferry ghat Road from Ch.00-1000m  by BC under Keshabpur, Jashore.[Salvage Cost Tk.24,89,090.91]Improvement of Sannyash gacha Dabir shaikh house - Abid D.rs  house  Road from Ch.00-1000m  by BC under Keshabpur, Jashore.[Salvage Cost Tk.1,26,347.65]Improvement of  Sannashghacha Amir morol house - Ahad Molla house at Keshabpur-Bharat vina pucca Road from Ch.1000-2040m  by BC under Keshabpur, Jashore.[Salvage Cost Tk.6,37,949.50]</t>
  </si>
  <si>
    <t>Improvement of  Dormutia Bazar-Natun Mulgram Bazar via Dormutia Govt P/School Road from Ch.870-1620m   by BC under Keshabpur, Jashore.[Salvage Cost Tk.20,20,856.54]Improvement of  Mongolcot-Panchpota Road from Ch.00-1100m  by BC under Keshabpur, Jashore.[Salvage Cost Tk.21,70,133.16]Improvement of  Bhallukghar - Komarpole hat/Bakultala hat Road from Ch.5350-6100m   by BC under Keshabpur, Jashore.[Salvage Cost Tk.1,21,727.33]</t>
  </si>
  <si>
    <t>23.09.2019</t>
  </si>
  <si>
    <r>
      <t xml:space="preserve">Improvement of  Improvement of  Trimohani UP-Vallukeghar Bazar Road from Ch.1500-4040m  by BC under Keshabpur, Jashore.[Salvage Cost Tk.7,33,771.00] </t>
    </r>
    <r>
      <rPr>
        <sz val="10"/>
        <color indexed="10"/>
        <rFont val="Times New Roman"/>
        <family val="1"/>
      </rPr>
      <t>(Revised)</t>
    </r>
  </si>
  <si>
    <t>M/S FEROZ ENTERPRISE, GURUDASH BABU LANE, JESSORE</t>
  </si>
  <si>
    <t>egpmsferozenterprise@yahoo.com</t>
  </si>
  <si>
    <t>Improvement of  Sreerampur Kamarbari more-Sreerampur Dr.Swapan pal house Road from Ch.00-1180m by BC under Keshabpur, Jashore. [Salvage Cost Tk.3,28,025.79]Improvement of  Vallukghar bazer-Rothkhola more via H/o Washim Babu Road from Ch.00-995m  by BC under Keshabpur, Jashore. [Salvage Cost Tk.5,49,625.66]Improvement of  Satbaria More -Bidhan Gosh house (Satbaria Dr.Raton house-Satbaria Goshpara) Road from Ch.00-775m   by BC under Keshabpur, Jashore.[Salvage Cost Tk.1,00,664.93]Improvement of  Borenga Sluice gate- Borenga Al - Haz Sattar Khan House via Peer Bari &amp; Sultan Khan House Road from Ch.00-550m  by BC under Keshabpur, Jashore.[Salvage Cost Tk.2,95,546.53]</t>
  </si>
  <si>
    <r>
      <t>Improvement of  Bayasa more-mojidpur purbapara Road from Ch.00-1000m   by BC under Keshabpur, Jashore.</t>
    </r>
    <r>
      <rPr>
        <b/>
        <sz val="10"/>
        <rFont val="Times New Roman"/>
        <family val="1"/>
      </rPr>
      <t>[Salvage Cost Tk.20,316.40]Improvement of  Majidpur purbapara P/school-Sree fula sardar para Road from Ch.00-1000m  by BC under Keshabpur, Jashore.[Salvage Cost Tk.5,72,670.56]Improvement of  Mirjapur Yousuf Ali house-Sreefula club Road from Ch.00-750m   by BC under Keshabpur, Jashore.                      [Salvage Cost Tk.1,72,213.84]Improvement of  Sabdia Mical road-Golaghata Road from Ch.2255-3185m   by BC under Keshabpur, Jashore.                                            [Salvage Cost Tk.3,97,386.74]</t>
    </r>
  </si>
  <si>
    <t>19.01.2020</t>
  </si>
  <si>
    <t>22.09.2020</t>
  </si>
  <si>
    <t>M/S Hira Construcation, Main Road Monirampur, Jashore</t>
  </si>
  <si>
    <t>hiraconstraction@gmail.com</t>
  </si>
  <si>
    <r>
      <t xml:space="preserve">Improvement of  Buruli Band Shashanghat-Khotryapara via Bazlur Rahman House Road from Ch.00-900m   by BC under Keshabpur, Jashore.                                          </t>
    </r>
    <r>
      <rPr>
        <b/>
        <sz val="10"/>
        <rFont val="Times New Roman"/>
        <family val="1"/>
      </rPr>
      <t xml:space="preserve">                  [Salvage Cost Tk.6,42,774.00]</t>
    </r>
  </si>
  <si>
    <t>M/s N.B. Construction Durganagar, Ullapara, Sirajgonj</t>
  </si>
  <si>
    <t xml:space="preserve">Construction of 45.00m Long RCC Girder Bridge on Monirampur-Nehalpur-Kapalia Road at Ch.10449m over Sree River under Monirampur Upazila District: Jashore                                                                                                                                                                                                                                    </t>
  </si>
  <si>
    <t>20/06/2020</t>
  </si>
  <si>
    <t xml:space="preserve">REZVI CONSTRUCTION &amp; SHAMIM CHAKLADER (JV), 192, Kazipara Road, Puraton Kashba, Jashore. </t>
  </si>
  <si>
    <t>rezvi.shamimjv@gmail.com</t>
  </si>
  <si>
    <t>Improvement of Keshabpur HQ- Sagardari Michale Road at Ch.00-12850m under  Keshabpur Upazila, Jashore [Total Cost of Salvage Materials Tk.27,90,785.00]</t>
  </si>
  <si>
    <t>KSMDP</t>
  </si>
  <si>
    <t>1.M/S. SHAMIM CHAKLADER</t>
  </si>
  <si>
    <t>2.REZVI CONSTRUCTION LTD.</t>
  </si>
  <si>
    <t xml:space="preserve">Taher Brothers Ltd. &amp; Mozahar Enterprise (Pvt.) Ltd. JV, Haji Hanif Complex (2nd Floor) 12-13, Khanjahan Ali Road, Khulna.                                   01713-296401 </t>
  </si>
  <si>
    <t>tblmepljv2019@gmail.com</t>
  </si>
  <si>
    <t>(1)Improvement of Monirampur-Nehalpur-Kapalia Road at Ch.00-20063m under Monirampur Upazila, Jashore(2)mprovement of Monirampur-Mukterpur  Road at Ch.00-18445m under Monirampur Upazila, Jashore(3)Improvement of Monirampur GC - Bakra GC via Rajgonj GC  Road at Ch.11659-20350m under Monirampur Upazila, Jashore [Total Cost of Salvage Materials Tk.1,05,40,018.00]</t>
  </si>
  <si>
    <t>.1MOZAHAR ENTERPRISE (PVT.) LTD.</t>
  </si>
  <si>
    <t xml:space="preserve">  mozaharenterprisepvtltd@gmail.com</t>
  </si>
  <si>
    <t>2.Taher Brothers Ltd.</t>
  </si>
  <si>
    <t xml:space="preserve">  etender@tbltdctg.com</t>
  </si>
  <si>
    <t xml:space="preserve">SEL-UDC -JAKA JV, Jibonnagar, Chuadanga.       01712-868380           </t>
  </si>
  <si>
    <r>
      <t xml:space="preserve">(1)Improvement of   Chowgacha (Damodar Battala)-Bidhadharpur Road  Road From </t>
    </r>
    <r>
      <rPr>
        <sz val="10"/>
        <rFont val="Times New Roman"/>
        <family val="1"/>
      </rPr>
      <t>Ch. 3000- 8760 m under Chowgacha Upazila, Jashore(2)Improvement of   Purapara GC-Moheshpur Pucca road-Bidhadharpur bazar Road From Ch. 00- 7530 m under Chowgacha Upazila, Jashore(3)Improvement of   Narayanpur UP Office - Bondelitola Bazar  Road From Ch. 00- 4400 m under Chowgacha Upazila, Jashore(4)Improvement of  Jessore-Potengali-Kayemkhola GC Road From Ch. 1000- 14290 m under Sadar Upazila, Jashore(5)Improvement of  Bangdah GC- Kayemkhola GC via Chutipur Bazar, Mohammadpur Bazar Road From Ch. 00- 12400 m under Jhikargacha Upazila, Jashore [Total Cost of Salvage Materials Tk.70,73,939.00]</t>
    </r>
  </si>
  <si>
    <t>1.SHAMIM ENTERPRISE (PVT) LTD</t>
  </si>
  <si>
    <t>2.UDC Construction Ltd.</t>
  </si>
  <si>
    <t xml:space="preserve">  udcconstructionltd9@gmail.com</t>
  </si>
  <si>
    <t>3.M/S. JAKAULLAH &amp; BROTHERS</t>
  </si>
  <si>
    <t xml:space="preserve">Mozahar Enterprise (Pvt.) Ltd &amp; msbonantortrading corporation JV, Chanchra, Jashore 01713-914624 </t>
  </si>
  <si>
    <t>mozaharbanantar2020@gmail.com</t>
  </si>
  <si>
    <r>
      <t xml:space="preserve">(1)Improvement of Lawri (Madrasha) RHD-Khedapara GC Road at Ch.00-14850m under Monirampur Upazila, Jashore </t>
    </r>
    <r>
      <rPr>
        <sz val="11"/>
        <rFont val="Arial"/>
        <family val="2"/>
      </rPr>
      <t>[Total Cost of Salvage Materials Tk.74,20,827.00]</t>
    </r>
  </si>
  <si>
    <t>1.MOZAHAR ENTERPRISE (PVT.) LTD.</t>
  </si>
  <si>
    <t>2. msbonantortrading corporation</t>
  </si>
  <si>
    <t xml:space="preserve">  msbtcorporation@gmail.com</t>
  </si>
  <si>
    <r>
      <t xml:space="preserve">Improvement of  Bakra GC- Baganchara GC via Sankarpur UPC Road From Ch. 343- 10858 m under Jhikargacha Upazila, Jashore </t>
    </r>
    <r>
      <rPr>
        <sz val="9"/>
        <color theme="1"/>
        <rFont val="Arial"/>
        <family val="2"/>
      </rPr>
      <t>[T</t>
    </r>
    <r>
      <rPr>
        <b/>
        <sz val="9"/>
        <color indexed="8"/>
        <rFont val="Times New Roman"/>
        <family val="1"/>
      </rPr>
      <t>otal Cost of Salvage Materials Tk.51,22,711.00]</t>
    </r>
  </si>
  <si>
    <t>2.msbonantortrading corporation</t>
  </si>
  <si>
    <t xml:space="preserve">Rezvi Construction Ltd &amp; M/S Shamim Chaklader &amp; M/S Abdur Razzaque (JV) Navaron Rail Bazar, Sharsa, Jessore 01765-104020. </t>
  </si>
  <si>
    <t xml:space="preserve">  razzaque.shamim.rezvi.123@gmail.com</t>
  </si>
  <si>
    <t>(1)Improvement of  Khajura-Chaturbaria Road From Ch. 00-8275 m under Bagherpara Upazila, Jashore(2)Improvement of Benapole - Baganchra GC via Goga UP H/Q Road From Ch. 238- 10093 m under SarshaUpazila, Jashore [Total Cost of Salvage Materials Tk.95,65,685.00]</t>
  </si>
  <si>
    <t>1.Abdur Razzaque</t>
  </si>
  <si>
    <t>2. REZVI CONSTRUCTION LTD.</t>
  </si>
  <si>
    <t xml:space="preserve">    rezviconstructionltd1@gmail.com</t>
  </si>
  <si>
    <t xml:space="preserve"> 3.M/S. SHAMIM CHAKLADER</t>
  </si>
  <si>
    <t xml:space="preserve">  msshamimchaklader@gmail.com</t>
  </si>
  <si>
    <t>DIENCO LIMITED, Suite-4A, Nakshi Homes, 6/1/A, Topkhana Road, Segunbagicha,                   Dhaka-1000,          01715-790760</t>
  </si>
  <si>
    <r>
      <t xml:space="preserve">(1)Improvement of Jessore-Narail RHD at Dhalgrammore to Narikelbaria via Dhalgram Bazar Road From Ch. 00-19550 m under Bagherpara Upazila, Jashore </t>
    </r>
    <r>
      <rPr>
        <sz val="10"/>
        <color rgb="FF000000"/>
        <rFont val="Times New Roman"/>
        <family val="1"/>
      </rPr>
      <t>[Total Cost of Salvage Materials Tk.2,83,53,413.00]</t>
    </r>
  </si>
  <si>
    <t>M.M Builders &amp; Engineers LTD. House no-127(6th floor) road -10, Block-3, Niketon, Gulshan-1, Dhaka-1212</t>
  </si>
  <si>
    <t>Improvement of  Jessore Khulna RHD Bhangagate (Badamtala) - Amtala GC via Moricha, Nawly Bazar  Road From Ch. 3650- 24584 m under Abhoynagar Upazila, Jashore [Total Cost of Salvage Materials Tk.9,74,767.00]</t>
  </si>
  <si>
    <t xml:space="preserve">MOzahar Enterprise (Pvt.) Ltd &amp; SHIMIM CHAKLADER (JV), 192, Kazipara Road, Puratonkashba, Jashore </t>
  </si>
  <si>
    <t>mozahar.shamim538410@gmail.com</t>
  </si>
  <si>
    <t>a.Improvement of Nehalpur Gc-Payria Gc via Takerghat Road from ch: 00-3727m under Upazila-Monirampur, District-Jessore.b.Improvent of Chuknagar-Katakhali Road at ch: 00-7200m under Keshabpur Upazila, District: Jessore.[Total Cost of Salvage Materials Tk.15,43,345.00]</t>
  </si>
  <si>
    <t>Md. Noor Hossain Mission Para, Puratan Kasba, Jessore</t>
  </si>
  <si>
    <t xml:space="preserve">  noorhossain61@gmail.com</t>
  </si>
  <si>
    <t>Navaron Union Land Office [Including 160m Boundary wall]Bakra Union Land Office            [Including 160m Boundary wall]Pouro Union Land Office            [Including 120m Boundary wall]</t>
  </si>
  <si>
    <t>28/02/19</t>
  </si>
  <si>
    <t>M/S Anowar Enterprise, Sarsha, Jasore</t>
  </si>
  <si>
    <t>anowarhhossain3@gmail.com</t>
  </si>
  <si>
    <t xml:space="preserve">Chaloahaty Union Land Office ,Horidaskaty Union Land Office , Horihornagor Union Land Office </t>
  </si>
  <si>
    <t>M/S Ara Enterprise, Main Road, Monirampur, Jashore</t>
  </si>
  <si>
    <t xml:space="preserve">  faruquehbd2@gmail.com</t>
  </si>
  <si>
    <t>Mathurapur Union Land Office iincluding Boundary wall and Entrance Gate, Dohakula Union Land Office</t>
  </si>
  <si>
    <t>M/S RUBIA ENTERPRISE, Khaertola Bazar, Jessore Sadar, Jessore</t>
  </si>
  <si>
    <t xml:space="preserve">  msrubiaenterprise@gmail.com</t>
  </si>
  <si>
    <t>Narayanpur Union Land Office , Hakimpur Union Land Office  including Boundary wall and Entrance Gate</t>
  </si>
  <si>
    <t>M/S RAMA ENTERPRISE, Vaina (Taragonj Bazar) Fatepur, Sadar, Jessore</t>
  </si>
  <si>
    <t xml:space="preserve">  egpmsramaenterprise@yahoo.com</t>
  </si>
  <si>
    <t xml:space="preserve">Esali Union Land Office </t>
  </si>
  <si>
    <t>Merry International, Holding No-225, Shaid Mosiur Rahman Road, Kotoali, Jashore</t>
  </si>
  <si>
    <t xml:space="preserve">  biswasp1970@gmail.com</t>
  </si>
  <si>
    <t xml:space="preserve">A) Lebutala Union Land Office &amp; Fatepur Union Land Office under Sadar upazila.B) Katakhali Union Land Office, Buruli Union Land Office,  Sagordari Union Land Office under Kesgabpur upazila  Boundary wall and Approch Road. </t>
  </si>
  <si>
    <t>25/07/20</t>
  </si>
  <si>
    <t>M/S Mysha Traders, Jail Road, Goop, Kotwali, Jessore</t>
  </si>
  <si>
    <t xml:space="preserve">  ms.mayshaenterprise1995@gmail.com</t>
  </si>
  <si>
    <t>A) Construction of Main Drain infront of Upazila Parishad Jashore-Benapole High way Road North side.B) Construction of  Drain from Kolokakoly School to Main Drain.C) Construction of  Drain from Dormetory Building to Main Drain.</t>
  </si>
  <si>
    <t>29/07/2019</t>
  </si>
  <si>
    <t>M/S Laki Traders Jashore</t>
  </si>
  <si>
    <t xml:space="preserve">  mslakitraders2019@gmail.com</t>
  </si>
  <si>
    <t xml:space="preserve">Improvement of Chalisha Rishipara More-Bagdah Pashimpara Battala via Chalisha Govt.Pry.School Road from Ch.00-1471m Under Abhoynagar Upazila, Dist: Jashore.    [Salvage Cost Tk. 37,98,040.00]                               </t>
  </si>
  <si>
    <t>M/s Sohel Enterprise, Hazi Abdul Zabbar Sarak, Beparipara, Jhenaidah</t>
  </si>
  <si>
    <t xml:space="preserve">Hodor more RHD-Hapania Via Fulbari Police Camp Road </t>
  </si>
  <si>
    <t>Brothers Trading Pro. Md. Moklasur Rahman, Vill: Altapol, Post : Keshabpur, Upazila : Keshabpur, Dist: Jessore, Bangladesh</t>
  </si>
  <si>
    <t>brotherstradingegp@gmail.com</t>
  </si>
  <si>
    <t>Mothbari-Narannagli Road</t>
  </si>
  <si>
    <t>M/S SHARIFUL ISLAM JV, Arappur Bus Stand, Jhenaidah</t>
  </si>
  <si>
    <t xml:space="preserve">Radhanagor-Palla bazar Road </t>
  </si>
  <si>
    <t>M/S. Emon Enterprise, Kanchan Nagar, Jhenaidah.</t>
  </si>
  <si>
    <t xml:space="preserve">Nabibnagar RHD-Kamarpara GPS  </t>
  </si>
  <si>
    <t>A.R Traders</t>
  </si>
  <si>
    <t xml:space="preserve">  artraders201981@gmail.com</t>
  </si>
  <si>
    <t xml:space="preserve">Purabdarpur-Rajapur Kenayet Ali GPS Road </t>
  </si>
  <si>
    <t>M/S Sohel Enterprise</t>
  </si>
  <si>
    <t xml:space="preserve">  mssohelenterprisejhd@gmail.com</t>
  </si>
  <si>
    <t>Bejiatala bazar-Narangali bazar Road</t>
  </si>
  <si>
    <t xml:space="preserve">SEP &amp; KKE (JV), 138, Nowapara Road, Ghop, Jessore  </t>
  </si>
  <si>
    <t>sepandkkejv@gmail.com</t>
  </si>
  <si>
    <t>A) Balidha-Panchakori Road, b)Panchkatia Dormotola - Bahadurpur via Bhulbaria Road</t>
  </si>
  <si>
    <t>1)M/S Kumkum Enterprise</t>
  </si>
  <si>
    <t xml:space="preserve">  mskumkum.enterprise@yahoo.com</t>
  </si>
  <si>
    <t>2) SAHID ENTERPRISE (PVT.) LTD</t>
  </si>
  <si>
    <t xml:space="preserve">  sahidenterprisepvtlimited@gmail.com</t>
  </si>
  <si>
    <t>M/S Lipu Enterprise, Kanaipur, Faridpur</t>
  </si>
  <si>
    <t>Khatuadanga Bazar - Durbadanga UP Road</t>
  </si>
  <si>
    <t>M/S Alam Construction, 250  Nowapara Road, Ghope, Jashore</t>
  </si>
  <si>
    <t>msaislamconstruction59@gmail.com</t>
  </si>
  <si>
    <t xml:space="preserve">Chinatola-Shyamkur Road </t>
  </si>
  <si>
    <t xml:space="preserve">Chandipur-Negurahat via Basiapara </t>
  </si>
  <si>
    <t>M/S  Islam Construction, Holding No-250, Nowapara Road, Ghop, Jashore</t>
  </si>
  <si>
    <t>Kannadah-Mohishakura Via Aynal-er Beri Road</t>
  </si>
  <si>
    <t>Abul Islam, Vill-Atghora, Monirampur,Jessore</t>
  </si>
  <si>
    <t>Paruikhupi pry. school-Bohilapota pry. school Road</t>
  </si>
  <si>
    <t>Abdur Razzaque Navaron, Rail Bazar Sharsha, jessore</t>
  </si>
  <si>
    <t>Sarupdah Pucca Road (Shimultala)-Narayanpur via Shibchandrapur.</t>
  </si>
  <si>
    <t>M/S Simu Traders</t>
  </si>
  <si>
    <t xml:space="preserve">  mssimutradersjnd@gmail.com</t>
  </si>
  <si>
    <t xml:space="preserve">Raghunathpur BOP-Sharbunghuda Bazar </t>
  </si>
  <si>
    <t>M/S Munshitrade international</t>
  </si>
  <si>
    <t>Kagojpukur Primary school(Latif Chatal)-Bujtola Paruipara Road</t>
  </si>
  <si>
    <t>M/S Prova Agro</t>
  </si>
  <si>
    <t xml:space="preserve">  msprovaagro@gmail.com</t>
  </si>
  <si>
    <t xml:space="preserve">Shikri Abdus Samad's Rice mill-Hazi Sayed Ali's pond Road </t>
  </si>
  <si>
    <t>M/S Rafique Enterprise,Benapole Bazar, Sarsha, Jessore</t>
  </si>
  <si>
    <t>msrafiqueenterprise66@gmail.com</t>
  </si>
  <si>
    <t>Mohishakura-Chaprar Math Road</t>
  </si>
  <si>
    <t>MD. RANA AMIR OSMAN, VAINA, MAGURA</t>
  </si>
  <si>
    <t xml:space="preserve">Dohakula UP Office - Baliadanga Bazar Road </t>
  </si>
  <si>
    <t>M/S Feroz Enterprise, 
Gurudash Babu Lane, Jashore</t>
  </si>
  <si>
    <t xml:space="preserve">Narikelbaria GC - Monohorpur Bazar RHD at Joynagor More via Raypur UP (Bagherpara Part) Road </t>
  </si>
  <si>
    <t xml:space="preserve">Jhikargacha - Kayemkhola GC via Sreerampur Road </t>
  </si>
  <si>
    <t>M/S P.K Traders Kukua, Magura</t>
  </si>
  <si>
    <t>Sundalpur Bazar-Haridashkati UP via Salimpur road</t>
  </si>
  <si>
    <t xml:space="preserve">M/S. Monu Enterprise , 
Monirampur Bazar, Nowapara Road, 
Monirampur Jashore 
</t>
  </si>
  <si>
    <t>msmonuenterprise18@gmail.com</t>
  </si>
  <si>
    <t xml:space="preserve">Khanpur UP - Horidaskati UP Road </t>
  </si>
  <si>
    <t>M/S. Modern Cloth Store and Tailors, 
Jashore</t>
  </si>
  <si>
    <t>msmodernclothstore@gmail.com</t>
  </si>
  <si>
    <t xml:space="preserve">Monirampur GC - Dhakuri GC Road by Earth Work </t>
  </si>
  <si>
    <t>M/S Arin Enterprise Arenda Bazar, Jashore</t>
  </si>
  <si>
    <t>msarinenterprise@gmail.com</t>
  </si>
  <si>
    <t>Monoharpur Bazar-Chinatola Bazar Road</t>
  </si>
  <si>
    <t xml:space="preserve">M/S S.S Enterprise, 
Keshabpur, Jashore
</t>
  </si>
  <si>
    <t>kumarashim778@gmail.com</t>
  </si>
  <si>
    <t xml:space="preserve">Nehalpur UP - Hazirhat Bazar via Kultia UP Road </t>
  </si>
  <si>
    <t>2 Nos. 3.6mx2.0m RCC Box Culvert on Chowgacha Hat - Moheshpur Hat Road</t>
  </si>
  <si>
    <t>Abdur Razzaque, Navaron Rail Bazar,Sharsa, Jessore</t>
  </si>
  <si>
    <t xml:space="preserve">Improvement of Saratola High School-Tebaria Mosque via Daridurgapur Road by BC From Ch.1000-1805m under Sarsha Upazila District Jessore [Salvage Cost. Tk. 28,328.00],Improvement of Ghiba Uttar para-Sharbunghuda bazar Road by BC From Ch.2000-2980m under Sarsha Upazila District Jessore </t>
  </si>
  <si>
    <t>12.09.2019</t>
  </si>
  <si>
    <t xml:space="preserve">Improvement of Kagojpukur-Dubpara Road by BC From Ch.3300-3680m under Sarsha Upazila District Jessore , Improvement of Bosotpur Madrasha-Baikola Road by BC From Ch.1667-3085m under Sarsha Upazila District Jessore </t>
  </si>
  <si>
    <t>Improvement of Chandrapur-Belta Ghat Road by BC From Ch.3360-5000m under Sarsha Upazila District Jessore [Salvage Cost. Tk. 22,10,761.00]</t>
  </si>
  <si>
    <t>Improvement of  DMC Madrasha - Joynarar union  Road. From Ch: 00 - 1130m under Upazila: Chowgacha, District: Jessore. [Salvage Cost Tk. 4,91,285.00]</t>
  </si>
  <si>
    <t>30/04/2018 Ext-25/11/2019</t>
  </si>
  <si>
    <t>M/S Mim Enterprise, Gajirhat Road, Puraton Kosba, Jessore</t>
  </si>
  <si>
    <t>Improvement of  Fulshara Purbopara Village  Road. From Ch: 00 - 680m under Upazila: Chowgacha, District: Jessore. [Salvage Cost Tk. 8,37,415.00]</t>
  </si>
  <si>
    <t>28/04/2018 Ext-31/12/2019</t>
  </si>
  <si>
    <t>Improvement of Afra BC road -Sibnagor road  via Sibnagor Prymary school Road. From Ch: 00-1000m under Upazila: Chowgacha, District: Jessore. [Salvage Cost Tk. 2,61,184.00]</t>
  </si>
  <si>
    <t>20/08/2018 Ext-21/10/2018</t>
  </si>
  <si>
    <t>Improvement of Arpara Bazer- Sarfarajpur Bazer via Kandi Road   From Ch: 1120-2225m under Upazila: Chowgacha, District: Jessore.                                   [Salvage cost Tk.6,63,400.00]</t>
  </si>
  <si>
    <t>22/05/2018</t>
  </si>
  <si>
    <t>29-02-2019</t>
  </si>
  <si>
    <t>S.M. ABDUS SOBUR, Chowgacha Bazar, Jessore</t>
  </si>
  <si>
    <t xml:space="preserve">  egpsmabdussobur@yahoo.com</t>
  </si>
  <si>
    <t>Improvement of Dashpakia-Nawdaga   Road   From Ch:1000-2039m under Upazila: Chowgacha, District: Jessore.</t>
  </si>
  <si>
    <t>19.08.2020</t>
  </si>
  <si>
    <t>M/S. Alif Enterprise, Chapatola, Mirzapur, Jhikorgacha, Jessore</t>
  </si>
  <si>
    <t>shimuljat@gmail.com</t>
  </si>
  <si>
    <t>Improvement of Jagodanandakati bazar Bridge-Bakra UP bazar Gondhor More. Road By BC From Ch. 1000 - 1915m under Upazia: Jhikargacha, District: Jessore. Improvement of Jhikargacha GC-Jhikargacha UP(Lawjani Bazar) Road By BC From Ch. 2770 - 3668m under Upazia: Jhikargacha, District: Jessore. [Salvage Cost Tk. 5,58,102.00]</t>
  </si>
  <si>
    <t>Improvement of Fatepur-Bodhkhana bazar. Road By BC From Ch. 846 - 1303m under Upazia: Jhikargacha, District: Jessore. Improvement of Gongadharpur Israil's house-Palla Lutfor's house. Road By BC From Ch. 00 - 1000m under Upazia: Jhikargacha, District: Jessore. [Salvage Cost Tk. 5,58,102.00]</t>
  </si>
  <si>
    <t>16.10.2019</t>
  </si>
  <si>
    <t>Improvement of Bakra bazar(Bakra UP)-Matshia bazar Road By BC From Ch. 2844-5600m  under Upazia: Jhikargacha, District: Jessore. [Salvage Cost Tk. 1,34,930.00]</t>
  </si>
  <si>
    <t xml:space="preserve">Kamarjani-Anowara JV, 15 no Shreeangan Market, Goalchamot, Faridpur  </t>
  </si>
  <si>
    <t xml:space="preserve">  kamarjanianowarajv@gmail.com</t>
  </si>
  <si>
    <t>Construction of 72.00m Long RCC Girder Bridge on Narendrapur UP-Dailala Bazar (over Dakua River) Road at Ch.100m under Upazila: Sadar, District: Jessore.</t>
  </si>
  <si>
    <t>15/05/2019</t>
  </si>
  <si>
    <t>14/03/2020</t>
  </si>
  <si>
    <t>1)kamarjani traders</t>
  </si>
  <si>
    <t xml:space="preserve">   kamarjani.traders@gmail.com</t>
  </si>
  <si>
    <t>2)M/S Anowara Traders</t>
  </si>
  <si>
    <t xml:space="preserve">    khanreazul_haque@yahoo.com</t>
  </si>
  <si>
    <t>M/S SARDER INTERNATIONAL, Jessore</t>
  </si>
  <si>
    <t>Improvement of Lebutala UP Office-Shyamnagar via Fultola Bazar   Road. From Ch:5423-7723m &amp; 9450-10236m under Upazila: Sadar, District: Jessore. [Salvage Cost. Tk.55,29,697.00]</t>
  </si>
  <si>
    <t>Md Abdul Kuddus, Sadar, Jhenadha</t>
  </si>
  <si>
    <t xml:space="preserve">Improvement of Lawjani Bazar-Deeara UP Office via Narangali Bazar  Road By BC  From Ch:1500-2575m  under Upazila: Sadar, District: Jessore. </t>
  </si>
  <si>
    <t xml:space="preserve">LRE-MME JV, Balia, Vakutia Bazar, Sadar, Jashore.  </t>
  </si>
  <si>
    <t xml:space="preserve">  lremmejv@gmail.com</t>
  </si>
  <si>
    <t xml:space="preserve">Improvement of Dhopakhola RHD-Durgapur Koyetpara   Road By BC  From Ch:1600-3175m  under Upazila: Sadar, District: Jessore. </t>
  </si>
  <si>
    <t>25.09.2019</t>
  </si>
  <si>
    <t xml:space="preserve">1) M/s L RahmanEnterprise  </t>
  </si>
  <si>
    <t xml:space="preserve">  lrahmanenterprise@yahoo.com</t>
  </si>
  <si>
    <t xml:space="preserve"> 2)M/S Morol Enterprise</t>
  </si>
  <si>
    <t>Improvement of Natunhat-Deara UP office via Dattopara  Road By BC  From Ch:2980-4980m  under Upazila: Sadar, District: Jessore. [Salvage Cost. Tk.21,89,721.00]</t>
  </si>
  <si>
    <t>2)M/S Morol Enterprise</t>
  </si>
  <si>
    <t>M/S SARDER LABIB TRADING, Kalinagar, Nakol, Sreepur, Magura</t>
  </si>
  <si>
    <t>sohelsardar691983@gmail.com</t>
  </si>
  <si>
    <t>Improvement of  Fatehpur UP Office-Bablatola Bazar Road By BC  From Ch:1380-2722m  under Upazila: Sadar, District: Jessore. [Salvage Cost. Tk.16,06,672.00]</t>
  </si>
  <si>
    <t>M/S SHARIFUL ISLAM, Arappur, Jhenaidah</t>
  </si>
  <si>
    <t>Improvement of Paschima H/O Shariful - Dari Agra Via Napte More Road. By BC From Ch: 00-800m &amp; 3132-3963m under Upazila: Bagerpara, District: Jessore.  [salvage Cost Tk.93,148.00]</t>
  </si>
  <si>
    <t>19/05/2019</t>
  </si>
  <si>
    <t>Sanvika Enterprise, Sadar, Jashore</t>
  </si>
  <si>
    <t>Improvement of Madhyapara Mosque RHD (jessore-Narial)-Joka [Inventory Name ;-RHD  Rashid Karimpur H/O Omar Molla Khalshi]  Road. From Ch: 00-1120m under Upazila: Bagerpara, District: Jessore.  [salvage Cost Tk.28,66,018.00]</t>
  </si>
  <si>
    <t>M/S JHGS &amp; MRHS CC &amp; SSTW &amp; FS, Galda, Taltala Bazar, Monirampur, Jessore</t>
  </si>
  <si>
    <t>msjhgsandmrhsccandsstw@gmail.com</t>
  </si>
  <si>
    <t>Improvement of Ramkrisnopur Bazar - Silimpur Bazar  Road by HBB From Ch: 00-1500m under Upazila: Bagerpara, District: Jessore.    [salvage Cost Tk.10,99,404.00]</t>
  </si>
  <si>
    <t>M/S Jony Enterprise, 16 Hazi Abul Karim Road, Jessore</t>
  </si>
  <si>
    <t xml:space="preserve">  msjony.enterprise@yahoo.com</t>
  </si>
  <si>
    <t>Improvement of Dattagati WAPDA Road near the house of Ashu babu- Dattagati East para Culvert Road From Ch. 00-290m undre Abhoynagar Upazila District Jessore [Salvage Cost Tk. 7,49,493.00],Improvement of Takerghat-Kapalia bazar via Bhabadha Sluice gate, College &amp; kalishakul Bazer Road From Ch. 3300-5300m undre Abhoynagar Upazila District Jessore[Salvage Cost Tk. 62,45,075.00]</t>
  </si>
  <si>
    <t>08.01.2019</t>
  </si>
  <si>
    <t>10/10/2019 Ext-03/12/2019</t>
  </si>
  <si>
    <t>Sanvika Enterprise, Jashor Sadar, Jashore</t>
  </si>
  <si>
    <t>Improvement o fNowapara GC (Shankerpasha Ghat)-Gobra GC via Borni Baze Road By BC From Ch. 8073-9098m undre Abhoynagar Upazila District Jessore [salvage Cost Tk.25,44,253.00]</t>
  </si>
  <si>
    <t>M/S. SAJAN ENTERPRIZE, Benapole Road, Chanchra Cheakpost, Jessore</t>
  </si>
  <si>
    <t>Improvement of Chandipur-Hanuar Amtala Road by BC From Ch. 00-2080m undre Monirampur Upazila District Jessore.</t>
  </si>
  <si>
    <t>Gonesh Pada Datta, Sher-e Bangla Sarok, Jhenaidah.</t>
  </si>
  <si>
    <t>goneshpadadattaegp@gmail.com</t>
  </si>
  <si>
    <t>Improvement of Fakirrasta-Keshabpur via Hashadanga  Road by BC From Ch. 1649-2060m undre Monirampur Upazila District Jessore.</t>
  </si>
  <si>
    <t>M/S Rupam International, Krishnanagar, Jhikorgacha, Jessore</t>
  </si>
  <si>
    <t>msrupaminternational@gmail.com</t>
  </si>
  <si>
    <t xml:space="preserve"> Improvement of Shyamkur-Chandipur via Lakkanpur  Road by BC From Ch. 4316-5006m undre Monirampur Upazila District Jessore.[Salvage Cost Tk. 13,39,673.00]</t>
  </si>
  <si>
    <t>12.12.2019</t>
  </si>
  <si>
    <t>M/S Emon Enterprise, Kanchannagar, Jhenaidah</t>
  </si>
  <si>
    <t>Improvement of Chalkidanga Bazar-Rohita UP via Kashimnagar UP  Road by BC From Ch. 8730-10950m undre Monirampur Upazila District Jessore.[Salvage Cost Tk. 414713.00]</t>
  </si>
  <si>
    <t>M/S. HIRA CONSTRACTION, Main road Monirampur Jessore</t>
  </si>
  <si>
    <t xml:space="preserve">  hiraconstraction@gmail.com</t>
  </si>
  <si>
    <t>Improvement of Chaluahati UP- Rasulpur Bazar via Soyla  Road by BC From Ch. 1565-4020m undre Monirampur Upazila District Jessore.[Salvage Cost Tk. 18,26,042.00]</t>
  </si>
  <si>
    <t xml:space="preserve"> Showrove Traders &amp; Emon Enterprise (JV) Kanchannagar, Jhenaidah</t>
  </si>
  <si>
    <t>Construction of 42.00m Long RCC Girder Bridge on Mujguni- Durgapur Road at Ch.300m  undre Monirampur Upazila District Jessore.</t>
  </si>
  <si>
    <t>01.02.2022</t>
  </si>
  <si>
    <t>Saleh &amp; ICL (JV) Faridpur</t>
  </si>
  <si>
    <t xml:space="preserve">  isalehicl.jv@gmail.com</t>
  </si>
  <si>
    <t>Improvement of Vangura RHD.-Dhalgram UP  Road. From Ch:00-4535m [salvage Cost Tk.68,303.00] under Bagherpara Upazila.</t>
  </si>
  <si>
    <t>Mr.Md.Saleh Ahmed</t>
  </si>
  <si>
    <t>Saleh and Brothers</t>
  </si>
  <si>
    <t>ICL PVT. LTD</t>
  </si>
  <si>
    <t xml:space="preserve">  icl.pvtltd@yahoo.com</t>
  </si>
  <si>
    <t>Nishit Bosu, Kanchan Nagar, Jhenaidah</t>
  </si>
  <si>
    <t xml:space="preserve">Periodic Maintenance of Monohorpur Bazar RHD - Narikel Baria GC via Raipur UP ( sadar part)   Road From Ch.00-4290m under Jessore Sadar Upazila District Jessore [ Salvage Cost : 6,21,785.00]     </t>
  </si>
  <si>
    <t>M/S.Palash Enterprise, 1488, Buinkara, Nowapara, Abhaynagar, Jessore</t>
  </si>
  <si>
    <t xml:space="preserve">  palash57urby@gmail.com</t>
  </si>
  <si>
    <t>Periodic Maintenance of  Siddipasha UP Office (Nowly Bazer)-Phultala G.C. via Dhulgram kheya Ghat Road From Ch.00-2280m under Abhoynagar Upazila.</t>
  </si>
  <si>
    <t>M/S Y.A. Khan, Boyra Cross Road, Sonadanga, Khulna.</t>
  </si>
  <si>
    <t xml:space="preserve">  yakhan43@gmail.com</t>
  </si>
  <si>
    <t>Periodic Maintenance of Taltala Bazar-Dumortala road via Sirajkati,Chalishia Rishipara Chourasta More Road From Ch.00-5310m under Abhoynagar Upazila.</t>
  </si>
  <si>
    <t>SEP &amp; KKE (JV), 138, Nowapara Road, Ghop, Jessore.</t>
  </si>
  <si>
    <t xml:space="preserve">  sepandkkejv@gmail.com</t>
  </si>
  <si>
    <t>Periodic Maintenance of Sundali Bazar-Dhakuria-Pramebag Gate Road From Ch. 5500-11920m. [Salvage Cost Tk.9,49,699.00] under Monirampur Upazila.</t>
  </si>
  <si>
    <t>17/07/2019</t>
  </si>
  <si>
    <t>M/S Kumkum Enterprise</t>
  </si>
  <si>
    <t>SAHID ENTERPRISE (PVT.) LTD</t>
  </si>
  <si>
    <t>Fayaz Enterprise, Monirampur, Jashore</t>
  </si>
  <si>
    <t>Periodic Maintenance of Khedapara-Maragacha via Gangulia Rd.Ch:00-3280m under Monirampur Upazila.</t>
  </si>
  <si>
    <t>M/S ARIN Enterprise, Arenda Bazar, Kotwali, Jashore</t>
  </si>
  <si>
    <t xml:space="preserve">  msarinenterprise@gmail.com</t>
  </si>
  <si>
    <r>
      <t xml:space="preserve"> 241903001-Improvemaent of Sarsha Upazila H/Q- Bahadurpur Bazar via Bahadurpur UP H/Q Road Ch.6785-7710m by BC   Under Sarsha Upazila District Jashore. [Salvage Cost of this package is Tk. 1971229.00] </t>
    </r>
    <r>
      <rPr>
        <b/>
        <sz val="8"/>
        <rFont val="Arial"/>
        <family val="2"/>
      </rPr>
      <t xml:space="preserve"> under Sarsa Upazila. </t>
    </r>
  </si>
  <si>
    <r>
      <t xml:space="preserve">241903020-Improvemaent of Dehi Union H/Q- Wapda Bazar upto Kashipur Road Ch.00-684m &amp; Ch.1083-1400m by BC Road ID  Under Sarsha Upazila District Jashore. [Salvage Cost of this package is Tk.2322437.00]  </t>
    </r>
    <r>
      <rPr>
        <b/>
        <sz val="8"/>
        <rFont val="Arial"/>
        <family val="2"/>
      </rPr>
      <t xml:space="preserve">under Sarsa Upazila. </t>
    </r>
  </si>
  <si>
    <t>M/S Modern Cloth Stone and Tailors, Jeshore</t>
  </si>
  <si>
    <t xml:space="preserve">  msmodernclothstore@gmail.com</t>
  </si>
  <si>
    <r>
      <t xml:space="preserve">241615472-Improvemaent of Helanchi Daspara more- Helanchi Baur Road Ch.00-1008m by BC    [Salvage Cost of this  Tk. 80371.00 ] </t>
    </r>
    <r>
      <rPr>
        <b/>
        <sz val="8"/>
        <rFont val="Arial"/>
        <family val="2"/>
      </rPr>
      <t>Under Monirampur Upazila</t>
    </r>
  </si>
  <si>
    <t>26/08/2021</t>
  </si>
  <si>
    <t>M/S M.M. Enterprise, Jessore</t>
  </si>
  <si>
    <t xml:space="preserve">  muradmuraduzzaman5@gmail.com</t>
  </si>
  <si>
    <r>
      <t xml:space="preserve">241614170-Improvemaent of Sonadanga Bridge-Bakospol Road Ch.00-1350m by BC  Under Monirampur Upazila District Jashore.[ Salvage Cost of this package is Tk. 2316662.00 ] </t>
    </r>
    <r>
      <rPr>
        <b/>
        <sz val="8"/>
        <rFont val="Arial"/>
        <family val="2"/>
      </rPr>
      <t>Under Monirampur Upazila</t>
    </r>
  </si>
  <si>
    <t>M/S AMENA Enterprise, Abalpur (notun jailkhanar samne) Magura Sadar, Magura.</t>
  </si>
  <si>
    <t xml:space="preserve">  amena.magura17@gmail.com</t>
  </si>
  <si>
    <r>
      <t xml:space="preserve">241904048- Improvement of Sikerpur-Salta  Road From Ch.1600-2050m </t>
    </r>
    <r>
      <rPr>
        <b/>
        <sz val="8"/>
        <rFont val="Arial"/>
        <family val="2"/>
      </rPr>
      <t xml:space="preserve">under Sarsa Upazila. </t>
    </r>
  </si>
  <si>
    <r>
      <t>241044039 -Periodic Maintenance of Takerghat-Kapalia Bazar via Bhabadha Sluicegate Collage &amp; Kalishakul Bazar Road from ch. 00-3377m Road ID under</t>
    </r>
    <r>
      <rPr>
        <b/>
        <sz val="8"/>
        <rFont val="Arial"/>
        <family val="2"/>
      </rPr>
      <t xml:space="preserve"> Abhoynagar Upazila District Jashore. </t>
    </r>
  </si>
  <si>
    <t>22/12/2021</t>
  </si>
  <si>
    <t>M/S R.K Enterprise, Mas Bazar, Chowgacha, Jeshore</t>
  </si>
  <si>
    <t xml:space="preserve">  msrkenterprise@yahoo.com</t>
  </si>
  <si>
    <t>Periodic Maintenance of Sukpukuria UP Office - Goira bazar Road from Ch.4258m-4800m Road ID 241113017 under Chowgacha Upazila District Jashore. Salvage Cost of this package is Tk.1097215.00 which is fixed amount and it will be paid by the contractor.</t>
  </si>
  <si>
    <t>25/09/2021</t>
  </si>
  <si>
    <t xml:space="preserve">  M/S. AZIM TRADERS VHUTIARGATI JHENAIDAH-7300</t>
  </si>
  <si>
    <t xml:space="preserve">  uddinmdazim4@gmail.com</t>
  </si>
  <si>
    <t xml:space="preserve"> 241905006- .a Improvement of Karalkhali More-Shimulia road ch.500-1100 m.  b Construction of 02 nos 0.625mx0.600m Culvert on the same road at ch.628m &amp; 761m Under Sarsha Upazila Dist Jashore.</t>
  </si>
  <si>
    <t>M/s JHGS &amp; MRHS CC &amp; SSTW &amp; FS Monirampur, jeshore</t>
  </si>
  <si>
    <r>
      <t xml:space="preserve"> 241904070- .a Improvement of Saratola bazar-Belta ghat  road ch. 3300-3825 m.  b Construction of 04 nos 0.625mx0.600m Culvert on the same road at ch.3400m, 3501m,3615m &amp; 3700m Under Sarsha Upazila Dist Jashore.</t>
    </r>
    <r>
      <rPr>
        <b/>
        <sz val="8"/>
        <rFont val="Times New Roman"/>
        <family val="1"/>
      </rPr>
      <t>Salvage Cost  Tk.684592.00</t>
    </r>
  </si>
  <si>
    <t>M/S Nishat Enterprise Monirampur Bazar, jeshore</t>
  </si>
  <si>
    <t xml:space="preserve">  msnashiedenterprise@gmail.com</t>
  </si>
  <si>
    <t xml:space="preserve"> 241904081- .a Improvement of Benapole Deen islam-er bari-Raghunathpur  road ch.1730-3000 m.  b Construction of 04 nos 0.625mx0.600m Culvert on the same road at ch.2240m, 2556m,2800m, &amp; 2940m &amp; 4no 300m dia PVC Pipe at ch. 2465m,2516m, 2640m, &amp; 2865m Under Sarsha Upazila Dist Jashore.</t>
  </si>
  <si>
    <t>M/S Munshitrade interprise Jhenaidah</t>
  </si>
  <si>
    <t xml:space="preserve"> 241904075- .a Improvement of Laxmanpur-Andolpota  road ch.1400-2100 m.  b Construction of 02 nos 0.375mx0.450m Culvert on the same road at ch.1816m &amp; 2022m Under Sarsha Upazila Dist Jashore.</t>
  </si>
  <si>
    <t>M/S Rafique Enterprise Sarsha, Jeshore</t>
  </si>
  <si>
    <t xml:space="preserve">  msrafiqueenterprise66@gmail.com</t>
  </si>
  <si>
    <r>
      <t xml:space="preserve"> 241905037- .a Improvement of Baganchara Pashu Hospital to Ghoshpara Bridge road ch.00-145 m &amp; 645m-915m.  b Construction of 02 nos 0.625mx0.600m Culvert on the same road at ch.791m &amp; 900m &amp;  1no 300m dia PVC Pipe at ch. 130m Under Sarsha Upazila Dist Jashore.</t>
    </r>
    <r>
      <rPr>
        <b/>
        <sz val="8"/>
        <rFont val="Times New Roman"/>
        <family val="1"/>
      </rPr>
      <t>Salvage Cost  Tk. 297673.00</t>
    </r>
  </si>
  <si>
    <t>M/S Shirina Enterprise Shailkupa, Jhenaidah</t>
  </si>
  <si>
    <t xml:space="preserve">  shirinaenterprisejnd@gmail.com</t>
  </si>
  <si>
    <t xml:space="preserve"> 241904019- .a Improvement of Baguri-Kota Weast  road ( Kota Kalibari-Beribari Bridge road) ch.1000-1800 m.  b Construction of 03nos 0.375mx0.450m Culvert on the same road at ch.1025m,1053m &amp;1572m Under Sarsha Upazila Dist Jashore.</t>
  </si>
  <si>
    <t>M/S Hanif Traders &amp; Steel House  Sadar Jeshore</t>
  </si>
  <si>
    <t xml:space="preserve">  mshanif2018@gmail.com</t>
  </si>
  <si>
    <t xml:space="preserve"> 241905217- .a Improvement of Boalia West para HBB-Boalia Neamat`s House  road  ch.00-1000 m.  b Construction of 03nos 0.625mx0.600m Culvert on the same road at ch.211m,320m &amp;480m Under Sarsha Upazila Dist Jashore.</t>
  </si>
  <si>
    <t>M/S Joy Enterprise Keshobpur, Jeshore</t>
  </si>
  <si>
    <t xml:space="preserve">  enterprise.msjoy@yahoo.com</t>
  </si>
  <si>
    <t xml:space="preserve"> 241905227- .a Improvement of Bagachra Amtala Pucca road- Amir Mollah House road ch.500-1000 m.  b Construction of 01 nos 0.625mx0.600m Culvert on the same road at ch.866m Under Sarsha Upazila Dist Jashore.</t>
  </si>
  <si>
    <t>M/S SARA Traders Navaron Bazar, Jashore</t>
  </si>
  <si>
    <t xml:space="preserve">  saratraders121@gmail.com</t>
  </si>
  <si>
    <r>
      <t xml:space="preserve"> 241904100- .a Improvement of Beganchara GC-Dhantara via Rari Pukur Pry. School road ch.00-795 m.  b Construction of 1 nos 0.625mx0.600m Culvert on the same road at ch.125m Under Sarsha Upazila Dist Jashore.</t>
    </r>
    <r>
      <rPr>
        <b/>
        <sz val="8"/>
        <rFont val="Times New Roman"/>
        <family val="1"/>
      </rPr>
      <t>Salvage Cost  Tk. 1971368.00</t>
    </r>
  </si>
  <si>
    <t>M/S Roni Enterprise Jeshore</t>
  </si>
  <si>
    <t xml:space="preserve"> 241905359- .a Improvement of Dhantara Bagdipara-Paschim para mosque  road ch.00-500 m.  b Construction of 02 nos 0.625mx0.600m Culvert on the same road at ch.372m &amp; 415m Under Sarsha Upazila Dist Jashore.</t>
  </si>
  <si>
    <t>M/S Rebeka Enterprise Hashimpur Bazar, Kotwali, jessore</t>
  </si>
  <si>
    <r>
      <t xml:space="preserve"> 241904018- .a Improvement of Harikhali R&amp;H-Basatpur bazar  road ch.3500-4500 m.  b Construction of 05 nos 0.625mx0.600m Culvert on the same road at ch.3619m, 3780m,3856m,4200m &amp;4283m Under Sarsha Upazila Dist Jashore.</t>
    </r>
    <r>
      <rPr>
        <b/>
        <sz val="8"/>
        <rFont val="Times New Roman"/>
        <family val="1"/>
      </rPr>
      <t>Salvage Cost  Tk. 970587.00</t>
    </r>
  </si>
  <si>
    <t>29/08/2021</t>
  </si>
  <si>
    <t>M/S Rima traders Jashore</t>
  </si>
  <si>
    <r>
      <t xml:space="preserve"> 241905358- .a Improvement of Chalitabaria Mollah Bari-Sonatonkati Ezu Karigor house road ch.00-500 m.  b Construction of 03 nos 0.625mx0.600m Culvert on the same road at ch.3m,32m&amp;290m Under Sarsha Upazila Dist Jashore.</t>
    </r>
    <r>
      <rPr>
        <b/>
        <sz val="8"/>
        <rFont val="Times New Roman"/>
        <family val="1"/>
      </rPr>
      <t>Salvage Cost  Tk. 638189.00</t>
    </r>
  </si>
  <si>
    <t>M/S Paul Traders Pro: Gobinda Chandra Paul, Katoli, Shotokhali, Shalikha, Magura</t>
  </si>
  <si>
    <t>a. Improvement of Sukpukuria UP Office - Goira bazar Road Ch. 0-900m &amp; Ch.1000-2100m Road ID 241113017 Under Chowgacha Upazila Dist Jashore. Salvage Cost of this package is Tk. 1164581.00 which is fixed amount and it will be paid by the contractor.</t>
  </si>
  <si>
    <t>Md. Abdul Hai, Monirampur bazar, Jashore</t>
  </si>
  <si>
    <t>a. Improvement of Choto kabilpur Mosjid - Shazadpur GPS Road Ch. 0-1000m Road ID 241115115 b. Construction of 02 nos 0.625mx0.600m dia U-Drain at Ch. 80m &amp; 520m on the same road Under Chowgacha Upazila Dist Jashore. Salvage Cost of this package is Tk. 128268.00 which is fixed amount and it will be paid by the contractor.</t>
  </si>
  <si>
    <t>16/10/2021</t>
  </si>
  <si>
    <t>M/S MAMUN ENTERPRISEBOATGHAT ROAD, JHIKARGACHA, JASHORE</t>
  </si>
  <si>
    <t>msmamunenterprise83@gmail.com</t>
  </si>
  <si>
    <r>
      <t>a Improvement of Santoshnagar-Angarpara High School Via A.S Naga GPS road ch.00-820m.  . b Construction of 6 nos 0.625mx0.600m Culvert on the same road at ch. 5m 75m 518m 580m 660m 726m Under Jhikargacha Upazila Dist Jashore.</t>
    </r>
    <r>
      <rPr>
        <b/>
        <sz val="8"/>
        <rFont val="Times New Roman"/>
        <family val="1"/>
      </rPr>
      <t xml:space="preserve">Salvage Cost  Tk. 129913.00 </t>
    </r>
  </si>
  <si>
    <t>M/S REZAUL TRADERS, New Town Kotwali, Jashore</t>
  </si>
  <si>
    <t>mdrezeulhaquebindu@gmail.com</t>
  </si>
  <si>
    <r>
      <t>a. Improvement of Magura UP Office-Magura UZR road ch.00-1350m. b. Construction of 1 nos 1.60mx1.60m Culvert on the same road at ch. 145m Under Upazila Jhikargacha Dist Jashore.</t>
    </r>
    <r>
      <rPr>
        <b/>
        <sz val="8"/>
        <rFont val="Times New Roman"/>
        <family val="1"/>
      </rPr>
      <t xml:space="preserve">Salvage Cost  Tk. 867646.00 </t>
    </r>
  </si>
  <si>
    <t>22/02/21</t>
  </si>
  <si>
    <t>M/S. SS CONSTRUCTION, Kanchannagar, Jhenaidah</t>
  </si>
  <si>
    <r>
      <t xml:space="preserve">a. Improvement of Monohorpur Kamarbari more-Buriandia road ch.00-800m. b. Construction of 4 nos 0.625m x 0.600m Culvert on the same road at ch. 120m188m300m362m Under Upazila Jhikargacha Dist Jashore. </t>
    </r>
    <r>
      <rPr>
        <b/>
        <sz val="8"/>
        <rFont val="Times New Roman"/>
        <family val="1"/>
      </rPr>
      <t xml:space="preserve">Salvage Cost  Tk. 1355957.00 </t>
    </r>
  </si>
  <si>
    <t>23/02/21</t>
  </si>
  <si>
    <t>21/09/21</t>
  </si>
  <si>
    <t>M/S AMENA ENTERPRISE, Magura Sadar, Magura</t>
  </si>
  <si>
    <t xml:space="preserve">a. Improvement of Gongganandapur UP-Sharatala Bazar Sharsha road ch.1512-2815m. b. Construction of 5 nos 0.625m x 0.600m Culvert on the same road at ch. 1597m1889m 2255m 2350m 2415m Under Upazila Jhikargacha Dist Jashore. </t>
  </si>
  <si>
    <t>23/09/21</t>
  </si>
  <si>
    <t>M/S Gazi Enterprise, Nutum Khaertala Road, Kotoali Jessore</t>
  </si>
  <si>
    <t xml:space="preserve">  gazienterprise811@yahoo.com</t>
  </si>
  <si>
    <r>
      <t xml:space="preserve">  241474022- Improvement of Daitala Bazar RHD-Dearpara School Road ch.00-1930m. Under Jashore Sadar Upazila Dist Jashore. </t>
    </r>
    <r>
      <rPr>
        <b/>
        <sz val="8"/>
        <rFont val="Times New Roman"/>
        <family val="1"/>
      </rPr>
      <t xml:space="preserve">Salvage Cost  Tk. 3823876.00.00 </t>
    </r>
  </si>
  <si>
    <t>M/S Hanif Traders &amp; Steel House, Sadar, Jessore</t>
  </si>
  <si>
    <r>
      <t xml:space="preserve"> 241474042- .a Improvement of Hodor more RHD-Hapania via Fulbari Police Camp road ch.2240-4000 m.  b Construction of 10 nos 0.625mx0.600m Culvert on the same road at ch.2240m, 2367m,2464m2638m, 2829m2995m3097m3340m3456m &amp; 3729m Under Jashore Sadar Upazila Dist Jashore.</t>
    </r>
    <r>
      <rPr>
        <b/>
        <sz val="8"/>
        <rFont val="Times New Roman"/>
        <family val="1"/>
      </rPr>
      <t>Salvage Cost  Tk. 494444.00.00</t>
    </r>
  </si>
  <si>
    <t>24/11/2021</t>
  </si>
  <si>
    <t>M/S ANTARA ENTERPRISE, Puratan Kasba, Kazipara, Maniktala, Kotwali, jessore</t>
  </si>
  <si>
    <t xml:space="preserve">  msantaraenterprise73@gmail.com</t>
  </si>
  <si>
    <r>
      <t xml:space="preserve"> 241474055- a Improvement of Dhopakhola RHD-Durgapur Koyetpara Road ch.00-1622m. b Construction of 1nos 0.375mx0.450m Culvert on the same road at ch. 1535m Under Jashore Sadar Upazila Dist Jashore.</t>
    </r>
    <r>
      <rPr>
        <b/>
        <sz val="8"/>
        <rFont val="Times New Roman"/>
        <family val="1"/>
      </rPr>
      <t xml:space="preserve">Salvage Cost  Tk. 4252152.00 </t>
    </r>
  </si>
  <si>
    <t>M/S Shirina Enterprise, Shailkupa, Jhenaidah</t>
  </si>
  <si>
    <r>
      <t xml:space="preserve"> 241475097- a Improvement of Teererhat-Nischintopur road ch.00-1180 m. . b Construction of 6 nos 0.625mx0.600m Culvert on the same road at ch. 71m116m216m460m570m &amp; 622m Under Jashore Sadar Upazila Dist </t>
    </r>
    <r>
      <rPr>
        <b/>
        <sz val="8"/>
        <rFont val="Times New Roman"/>
        <family val="1"/>
      </rPr>
      <t xml:space="preserve">Jashore.Salvage Cost of Tk. 171013.00.00 </t>
    </r>
  </si>
  <si>
    <t>M/S Prova Agro, Moheshpur, Jhnaiah</t>
  </si>
  <si>
    <t>241475138- a Improvement of Sher Ali Moor-Doomdia road ch.00-1000m. . b Construction of 4 nos 0.625mx0.600m Culvert on the same road at ch.42m566m675m &amp; 785m Under Jashore Sadar Upazila Dist Jashore.</t>
  </si>
  <si>
    <t>M/S Islam Traders Bahadurpur N.S Town, Jeshore</t>
  </si>
  <si>
    <t xml:space="preserve">241475409-a. Improvement of Bahadurpur-Madhugram (jesgarden) road ch. 00-1020m b.  Construction of 02 nos 0.375mx0.450m Culvert at ch. 292m &amp; 529m &amp;  01 nos 0.625mx0.600m Culvert on the same road at ch. 475m Under Jashore Sadar Upazila Dist Jashore.Salvage Cost of Tk. 2001959.00.00 </t>
  </si>
  <si>
    <t>Ornob Orpon Enterprise, Mita Dash Holding no-1047, Ashrom Road Sankorpur, Jrshore</t>
  </si>
  <si>
    <t>a. Improvement of Gopinathpur UZR-Dhulgram Majhir ghat road Ch. 00-2550m Road ID-241044020 b. Construction of 01 no 0.625mx0.600m Culvert at ch. 23m on the same road c. Construction of 03 nos 0.300m dia PVC Pipe Ch. 1661m 2266m &amp; 2366m on the same road Under Abhoynagar Upazila Dist Jashore. Salvage Cost of this package is Tk. 7062868.00 which is fixed amount and it will be paid by the contractor.</t>
  </si>
  <si>
    <t>Md Robiul Islam, Nowapara Road, Ghope, Jeshore</t>
  </si>
  <si>
    <t>a. Improvement of Suvharara Pry. School -Suvarara UZR road ch. 00-950m Road ID-241045067 b. Construction of 02 nos 1.60mx1.60m RCC Culvert at Ch. 8.00m &amp; 316.00m on the same road c. Construction of 01 no 0.625mx0.600m dia U-Drain at Ch. 644m on the same road d. Construction of 01 no 0.375m x 0.450 m dia U-Drain at Ch. 440m on the same road Under Abhoynagar Upazila Dist Jashore. Salvage Cost of this package is Tk. 2331764.00 which is fixed amount and it will be paid by the contractor.</t>
  </si>
  <si>
    <t>M/S Tithi Eti Enterprise, Jeshore</t>
  </si>
  <si>
    <t>a. Improvement of Ranagati Madrasha -Chander bell road Ch. 00-1860m Road ID-241045071 Construction of 01 no 0.375mx0.450m Culvert at Ch. 1071m on the same road Under Abhoynagar Upazila Dist Jashore. Salvage Cost of this package is Tk. 383825.00 which is fixed amount and it will be paid by the contractor.</t>
  </si>
  <si>
    <t>RITA TRADERS, Jessore</t>
  </si>
  <si>
    <t xml:space="preserve">  ritatraders01@gmail.com</t>
  </si>
  <si>
    <t xml:space="preserve"> 241614085-.a Improvement of Durbadanga-Konakola via gorvanga Ahsannagor kutchkali road ch.3835-4450m.  b Construction of 1 nos 12.00m Span Open Foundation Culvert on the Same road at ch. 4267m Under Monirampur Upazila Dist Jashore.</t>
  </si>
  <si>
    <t>M/S Mithu Construction, Rail Road, Beside of Food Godown, Jessore</t>
  </si>
  <si>
    <t xml:space="preserve">  msmithuconstruction@gmail.com</t>
  </si>
  <si>
    <t xml:space="preserve"> 241614108-.a Improvement of Shyamnagor more-Horina road ch.00-975m.  b Construction of 2 nos 0.375mx0.450m Culvert on the same road at ch. 375m 565m c. Construction of 1 nos 0.625mx0.600m Culvert on the same road at ch. 325m Under Monirampur Upazila Dist Jashore.Salvage Cost of this package is Tk. 700050.00 which is fixed amount and it will be paid by the contractor. </t>
  </si>
  <si>
    <t>M/S KABBA Enterprise, Milgate Sarak, Kaligonj, Jhenaidah</t>
  </si>
  <si>
    <t xml:space="preserve">  mskabbaenterprisejnd@gmail.com</t>
  </si>
  <si>
    <t xml:space="preserve"> 241614114-a Improvement of Monohorpur Sardarpara -Rozipur road ch.1600-2062m.  b Construction of 1 nos 0.375mx0.450m Culvert on the same road at ch. 2000m Under Monirampur Upazila Dist Jashore.Salvage Cost of this package is Tk. 303148.00 which is fixed amount and it will be paid by the contractor. </t>
  </si>
  <si>
    <t>M/S Sarder Enterprise, Masns, Monirampur, Jeshore</t>
  </si>
  <si>
    <t xml:space="preserve">  mssardarenterprise2019@gmail.com</t>
  </si>
  <si>
    <t xml:space="preserve">241614117- a Improvement of Durbadanga Bazar-Gopalpur road ch.00-2470m. . b Construction of 10 nos 0.625mx0.600m Culvert on the same road at ch. 175m 320m 600m 720m 925m1050m 1310m1560m1705m 1865m c. Construction of 1 nos 0.375mx0.450m Culvert on the same road at ch. 630m Under Monirampur Upazila Dist Jashore.Salvage Cost of this package is Tk. 24085.00 which is fixed amount and it will be paid by the contractor. </t>
  </si>
  <si>
    <t>18/12/2021</t>
  </si>
  <si>
    <t>M/S Jony Enterprise, 16, Hazi Abdul Karim Road, Kotwli, Jeshore</t>
  </si>
  <si>
    <t xml:space="preserve"> 241614141-a Improvement of Kaziara more-kusharikona road ch.00-1015m.  b Construction of 1 nos 0.625mx0.600m Culvert on the same road at ch. 210m Under Monirampur Upazila Dist Jashore.Salvage Cost of this package is Tk. 337320.00 which is fixed amount and it will be paid by the contractor. </t>
  </si>
  <si>
    <t>M/S Bhai Bhai Traders, Holding no-54, Shop no:01 Moheshpur Road, Chowgacha, Jeshore</t>
  </si>
  <si>
    <t xml:space="preserve">  msbhaibhaitraders777@gmail.com</t>
  </si>
  <si>
    <t xml:space="preserve"> 241615256-a Improvement of Nehalpur Atarghat-Mollahpara-Biswaspara jame Mosque road ch.00-1054m.  b Construction of 3 nos 0.625mx0.600m Culvert on the same road at ch. 497m 599m 694m c. Construction of 3nos 0.375mx0.450m Culvert on the same road at ch. 64m 219m 844m Under Monirampur Upazila Dist Jashore.Salvage Cost of this package is Tk. 60597.00.00 which is fixed amount and it will be paid by the contractor. </t>
  </si>
  <si>
    <t>Gonesh Pada Datta, Sher-e Bangla Sarok, Jhenaidah</t>
  </si>
  <si>
    <t xml:space="preserve">  goneshpadadattaegp@gmail.com</t>
  </si>
  <si>
    <t xml:space="preserve"> 241614020- a Improvement of Chandipur-Hanuar Amtala road ch.2080-2444m. . b Construction of 2 nos 0.625mx0.600m Culvert on the same road at ch. 2137m 2241m Under Monirampur Upazila Dist Jashore.</t>
  </si>
  <si>
    <t>M/S Shadin Enterprise, Dorimagura Adarshapara, Magura</t>
  </si>
  <si>
    <t xml:space="preserve">  shadhinenterprise.magura@gmail.com</t>
  </si>
  <si>
    <t xml:space="preserve"> 241615404-a Improvement of Hanuar Aftab Gazi more-Pulerhat Rajgonj road via Hanuar Mondolpara road ch.00-2480m.  b Construction of 3 nos 1.00mx1.00m Culvert on the same road at ch. 194m 303m 507m c. Construction of 12 nos 0.625mx0.600m Culvert on the same road at ch. 580m 656m 768m 882m 974m 1107m 1352m 1410m 1494m 1563m 1631m 2473m Under Monirampur Upazila Dist Jashore.Salvage Cost of this package is Tk. 670171.00 which is fixed amount and it will be paid by the contractor. </t>
  </si>
  <si>
    <t>Al Barakat Corporation (ABC), Kashobpur, Jessore</t>
  </si>
  <si>
    <t xml:space="preserve">  albarakatcorproration@gmail.com</t>
  </si>
  <si>
    <r>
      <t>a Improvement of Shaikpara Muftibari-Chingra road ch.00-800m.  b Construction of 1 no 1.00mx1.00m RCC Box Culvert on the same road at ch. 120m Under Keshabpur Upazila Dist Jashore.</t>
    </r>
    <r>
      <rPr>
        <b/>
        <sz val="8"/>
        <rFont val="Times New Roman"/>
        <family val="1"/>
      </rPr>
      <t xml:space="preserve">Salvage Cost of Tk.537819.00.00  </t>
    </r>
  </si>
  <si>
    <t>M/S S.S Traders, Koshba Jessore</t>
  </si>
  <si>
    <t xml:space="preserve">  mdtohidchaklader@gmail.com</t>
  </si>
  <si>
    <r>
      <t>a Improvement of Naraynpur Fakirhat-Katakhali road ch.00-1118m. b Construction of 4 nos 0.625mx0.600m Culvert on the same road at ch. 500m675m799m &amp; 875m c. Construction of 02nos 1.00mx1.00m RCC box Culvert on the same road at ch. 70m &amp; 900 m Under Keshobpur Upazila Dist Jashore.</t>
    </r>
    <r>
      <rPr>
        <b/>
        <sz val="8"/>
        <rFont val="Times New Roman"/>
        <family val="1"/>
      </rPr>
      <t xml:space="preserve">Salvage Cost of  Tk. 868883.00 </t>
    </r>
  </si>
  <si>
    <t>Md. Lutfor Rahman Kashabpur, Jeshore</t>
  </si>
  <si>
    <t xml:space="preserve">  egpmdlutforrahman@gmail.com</t>
  </si>
  <si>
    <r>
      <t>a Improvement of Gouri ghona Eid gha- Kashimpur Wapdah veri Badh via Kashimpur risy house road ch.00-2450m. b Construction of 01 no 1.00mx1.00m RCC box Culvert on the same road at ch. 20m c. Construction of 07nos 0.625mx0.600m Culvert on the same road at ch. 215m540m685m783m848m1185m &amp;1900m Under Keshabpur Upazila Dist Jashore.</t>
    </r>
    <r>
      <rPr>
        <b/>
        <sz val="8"/>
        <rFont val="Times New Roman"/>
        <family val="1"/>
      </rPr>
      <t>Salvage Cost of  Tk. 1811592.00</t>
    </r>
  </si>
  <si>
    <t>Shevik Traders, Baparipara , Jhenaidah</t>
  </si>
  <si>
    <t xml:space="preserve">  sheviktraders@gmail.com</t>
  </si>
  <si>
    <r>
      <t>a Improvement of Imamnagar madrasha-Garvanga suzakanth house road ch.00-2100m.   b Construction of 06 nos 0.625mx0.600m Culvert on the same road at ch. 292m475m1275m1440m &amp; 1710m Under keshabpur Upazila Dist Jashore.</t>
    </r>
    <r>
      <rPr>
        <b/>
        <sz val="8"/>
        <rFont val="Times New Roman"/>
        <family val="1"/>
      </rPr>
      <t xml:space="preserve">Salvage Cost of  Tk. 133408.00 </t>
    </r>
  </si>
  <si>
    <t>18/11/2021</t>
  </si>
  <si>
    <t>M/S Zim Enterprise, Missionpara, Jessore</t>
  </si>
  <si>
    <t xml:space="preserve">  zillur023@gmail.com</t>
  </si>
  <si>
    <t>a Improvement of Altapol-Taltala C &amp; B road ch.1500-20004m.  Under Keshobpur Upazila Dist Jashore.</t>
  </si>
  <si>
    <t>Jhenaidah</t>
  </si>
  <si>
    <r>
      <t xml:space="preserve">M/S.Mollik Enterprise Vati Bazar, Shailkupa, Jhenaidah                                       </t>
    </r>
    <r>
      <rPr>
        <b/>
        <sz val="8"/>
        <color theme="1"/>
        <rFont val="Calibri"/>
        <family val="2"/>
        <scheme val="minor"/>
      </rPr>
      <t>01736-285629</t>
    </r>
  </si>
  <si>
    <t xml:space="preserve">manirulislam4209@gmail.com  </t>
  </si>
  <si>
    <t>Construction of Muktijoddho Memorials for conservetion of Muktijoddho Historical Place at Garagonj Bridge Borodah Bridge Under sailkupa Upazila Dist. Jhenaida</t>
  </si>
  <si>
    <t>M/S.Mollik Enterprise Vati Bazar, Shailkupa, Jhenaidah                                       01736-285629</t>
  </si>
  <si>
    <t>244803012- Improvement of Nittynandapur UP Office - Gangutia GC by BC at Ch. 5465-7000m Salvage Tk.2,76,498 under Shailkupa Upazila.</t>
  </si>
  <si>
    <t>M/S Molla Enterprise, Sailkupa, Jhenaidah                  01713-928238</t>
  </si>
  <si>
    <t xml:space="preserve">Mollaenterprisejnd@gmail.com </t>
  </si>
  <si>
    <t xml:space="preserve">(A) Bishnadia - Damukdia Simanta Bazar Rd ( Ch.00m - 500m ) Road ID : 244805016, (B ) East Damukdia - Bisnadia Rd.( Ch.00 m - 500m ) by BC. Road ID : 244805018. Salvage Tk. 400558.00 ( C ) Ratnat River ghat - Ratnat D-4 Canel Rd ( Ch.00m - 540m &amp; Ch.1290m - 1735m) by BC. Road ID : 244805068 &amp; 5 Nos UPVC pipe culvert at ch.175m,270m,330m,390m &amp;1550m. Salvage Tk. 354252.00 (D) Khalfolia bridge - Piragati Pucca road.( Ch. 00m - 1000m ) by BC. Road ID : 244805231, Under Shailkupa, </t>
  </si>
  <si>
    <r>
      <t xml:space="preserve">M/S Molla Enterprise, Sailkupa, Jhenaidah                       </t>
    </r>
    <r>
      <rPr>
        <b/>
        <sz val="8"/>
        <color theme="1"/>
        <rFont val="Calibri"/>
        <family val="2"/>
        <scheme val="minor"/>
      </rPr>
      <t xml:space="preserve">01713-928238 </t>
    </r>
  </si>
  <si>
    <t>(A) Motneza pucca Rd.- Siddi Pry. School Rd. Ch.1175m - 2025m by BC. Road ID 244805046 &amp; 1 No (206m*206m) single vent RCC culvert at ch.1775m,1 No cross drain at ch.1510m,1No UPVC pipe culvert at ch.1345m.  Salvage Tk. 148676.00 (B) Motneja - Dhuliapara Road Ch.00m - 1550m by BC. Road ID 244805149 &amp; 1 No cross darin at ch.820m. Salvage Tk. 182985.00 (C) Kashinathpur Gram Paschimpara - Gobindopur Road Ch.00m - 500m by BC. Road ID 244805299 &amp; construction of cross drain(0.75m*0.75m*8.0m) at ch.135m.  (D) Ashurhat bazar - Bakri Pucca road. Ch. 00m - 2000m by BC. Road ID 244804124 &amp; 2 Nos UPVC pipe culvert at ch.350m &amp; 1100m,2Nos cross drain at ch300m &amp; 560m &amp;1 No.(2m*3.6m*3m)RCC Box culvert at ch.1790m,Under Shailkupa Upazila Jhenaidah. Salvage Tk. 853831.00</t>
  </si>
  <si>
    <r>
      <t xml:space="preserve">M/S Molla Enterprise, Sailkupa, Jhenaidah               </t>
    </r>
    <r>
      <rPr>
        <b/>
        <sz val="8"/>
        <color theme="1"/>
        <rFont val="Calibri"/>
        <family val="2"/>
        <scheme val="minor"/>
      </rPr>
      <t>01713-928238</t>
    </r>
  </si>
  <si>
    <t>Improvement of Dogashi up office - kushabaria hat Rd Ch. 3500- 5960 m by BC.Road ID 244193021 . Under sadar Upazila District. Jhenaidah.Salvage Tk.2432951.00</t>
  </si>
  <si>
    <r>
      <t xml:space="preserve">M/S Molla Enterprise, Sailkupa, Jhenaidah      </t>
    </r>
    <r>
      <rPr>
        <b/>
        <sz val="8"/>
        <color theme="1"/>
        <rFont val="Calibri"/>
        <family val="2"/>
        <scheme val="minor"/>
      </rPr>
      <t>01713-928238</t>
    </r>
  </si>
  <si>
    <t>1. Improvement of Damugdia Gov. Primary school - Shimanta Bazar Road Ch. 00 - 500 m by BC.Road ID 244804089 . Under Shailkupa Upazila District. Jhenaidah.2. Improvement of Khondokbaria- Bakhorba Road Ch. 1500 - 2000 m by BC.Road ID 244805050 . Under Shailkupa Upazila District. Jhenaidah. 3. Improvement of Nadpara Primary school to vatbaria Adur sattar via Vadbaria Primari School road Ch. 00 - 1000 m by BC.Road ID 244805197 . Under Shailkupa Upazila District. Jhenaidah. 4. Improvement of Baroipara R &amp; H Monnu Sheikh house to new Eidgah Usub Sheik house road Ch. 00 - 700 m by BC.Road ID 244805294 . Under Shailkupa Upazila District. Jhenaidah Salvage Tk. 605209.00.</t>
  </si>
  <si>
    <t>M/S Molla Enterprise, Sailkupa, Jhenaidah       01713-928238</t>
  </si>
  <si>
    <t xml:space="preserve">Talsar GC - Sabdarpur GC via Kamarkundu Mamunsia. road By BC Ch.2596m 6266m &amp; Construction of 04 Nos 625mm x 600mm U-Type Culvert at Ch.3730m3995m5270m &amp; 5790m Kotchandpur Salvage Tk. 182693.00 </t>
  </si>
  <si>
    <t>16/07/2017</t>
  </si>
  <si>
    <t>28/06/2018</t>
  </si>
  <si>
    <r>
      <t xml:space="preserve">M/S Molla Enterprise, Sailkupa, Jhenaidah             </t>
    </r>
    <r>
      <rPr>
        <b/>
        <sz val="8"/>
        <color theme="1"/>
        <rFont val="Calibri"/>
        <family val="2"/>
        <scheme val="minor"/>
      </rPr>
      <t>01713-928238</t>
    </r>
  </si>
  <si>
    <t xml:space="preserve"> Improvement of Nittynandapur UP Office - Gangutia GC Road. Ch.00m - 1367m, Salvage Tk. 3269731.00 under Shailkupa Upazila.</t>
  </si>
  <si>
    <r>
      <t xml:space="preserve">M/S Shohor Enterprise, Votiergoti Jhenaidah                    </t>
    </r>
    <r>
      <rPr>
        <b/>
        <sz val="8"/>
        <color theme="1"/>
        <rFont val="Calibri"/>
        <family val="2"/>
        <scheme val="minor"/>
      </rPr>
      <t>01711-395261</t>
    </r>
  </si>
  <si>
    <t>shohorenterprise@gmial.com</t>
  </si>
  <si>
    <t>Bishaykhali GC - Nagarbathan Bazar R&amp;H Road via Defolbaria Rd ( Ch. 725m - 1175m &amp; 2116m - 3995m &amp; 6589m - 6939m ) By BC. Road ID : 244192007 &amp; construction of 6 Nos U-Type Drain on the same road,Under Sadar upazila, Salvage Tk. 5457769.00</t>
  </si>
  <si>
    <r>
      <t xml:space="preserve">M/S Shohor Enterprise, Votiergoti Jhenaidah                     </t>
    </r>
    <r>
      <rPr>
        <b/>
        <sz val="8"/>
        <color theme="1"/>
        <rFont val="Calibri"/>
        <family val="2"/>
        <scheme val="minor"/>
      </rPr>
      <t>01711-395261</t>
    </r>
  </si>
  <si>
    <t>(A) Madabpur Pry. School - Bishnadia Rd. Ch.00m - 500m by BC. Road ID 244805015. (B) Purba Damukdia Lokkhipur - East Damukdia Kheyaghat Rd Ch.00m - 800m by BC. Road ID 244805017 (C) Paramanandapur - Hudamailmari Rd Ch.2500m - 3500m by BC. Road ID 244805043  (D) Kumridah - Malay Nagar Rd Ch. 1200m - 2000m by BC. Road ID 244805076.Under Shailkupa Upazila.</t>
  </si>
  <si>
    <t>22/3/20</t>
  </si>
  <si>
    <t>27/9/21</t>
  </si>
  <si>
    <r>
      <t xml:space="preserve">M/S Shohor Enterprise, Votiergoti Jhenaidah               </t>
    </r>
    <r>
      <rPr>
        <b/>
        <sz val="8"/>
        <color theme="1"/>
        <rFont val="Calibri"/>
        <family val="2"/>
        <scheme val="minor"/>
      </rPr>
      <t>01711-395261</t>
    </r>
  </si>
  <si>
    <t xml:space="preserve">(A) Mongolpota - Barpha Rd. Ch.1405m - 2625m by BC. Road ID 244334019 &amp; 2 Nos U-Drain(size:600mm*625mm) at ch 1783m &amp; 2221m. Salvage Tk. 16486.00 (B) Maliat - Panthadanga RHD via Raripaa Rd Ch.2300m - 2850m by BC. Road ID 244334047 &amp; 2 Nos U-Drain(size:600mm*625mm)at ch.2540m &amp; 2685m. Salvage Tk. 421234.00 (C) Zamtola R&amp;H to Chittra River via Andolpoita Bazar Rd. Ch.500m - 1250m by BC. Road ID 244334079 &amp; 1 Nos U-Drain (size:600mm*625mm) at ch.700m  (D) Khamar mundia Uttar para Mosque - Ambagan Rd. Ch. 00m - 775m by BC. Road ID 244335098 &amp;1 Nos U-Drain(size:600mm*625mm)at ch.140m- Under Kaligonj Upazila Jhenaidah.  </t>
  </si>
  <si>
    <t>16/02/20</t>
  </si>
  <si>
    <r>
      <t xml:space="preserve">M/S Shohor Enterprise, Votiergoti Jhenaidah                   </t>
    </r>
    <r>
      <rPr>
        <b/>
        <sz val="8"/>
        <color theme="1"/>
        <rFont val="Calibri"/>
        <family val="2"/>
        <scheme val="minor"/>
      </rPr>
      <t>01711-395261</t>
    </r>
  </si>
  <si>
    <t xml:space="preserve">1.Improvement of Ekashipara - Garaputa via Talshar Rd Ch. 1185 - 1565 m by BC. Road ID 244714022 .under Moheshpur upazila District. jhenaidah. Salvage Tk.704787.00 .. 2.Improvement of Bauli- Kallah Road Ch. 00 - 1000 m by BC. Road ID 244715015 .under Moheshpur upazila District. jhenaidah. 3.Improvement of Jinnanagar - Polianpur Road Ch. 1290 - 2038 m &amp; Ch. 2118-2200 by BC. Road ID 244715020 .under Moheshpur upazila District. jhenaidah. Salvage Tk.2229574.00 </t>
  </si>
  <si>
    <t>12/01/22022</t>
  </si>
  <si>
    <r>
      <t xml:space="preserve">Nishit Bosu Kanchannagor, Jhenaidah                                          </t>
    </r>
    <r>
      <rPr>
        <b/>
        <sz val="8"/>
        <color theme="1"/>
        <rFont val="Calibri"/>
        <family val="2"/>
        <scheme val="minor"/>
      </rPr>
      <t>01711-930628</t>
    </r>
  </si>
  <si>
    <t>nishitbosu@gmial.com</t>
  </si>
  <si>
    <t>IPCP/JHEN/KALIG/C/19-20/3.01</t>
  </si>
  <si>
    <t>Nishit Bosu Kanchannagor, Jhenaidah                                            01711-930628</t>
  </si>
  <si>
    <t>(A)Improvement of Mandertola Bazar - Motilalpur Road Ch.2850m - 3710m by BC. 625mm*600mm) 2 nos U-Type culvert on the same roadUnder Moheshpur upazila Dist.Jhenaidah.Salvage-5717915.00 (B)Improvement of  Rakhalvoga Govt. pry school - Purandrapur Dattorber via Chandpur Road Ch. 00m -1000m by BC. Road ID 244715320 &amp; (625mm*600mm) 1 nos U-Type culvert on the same road, Under Moheshpur upazilaDist.Jhenaidah. (C)Improvement of  Sasta Bazar - Uzzalpur Road Ch. 00m - 450m by BC.Road ID 244714018  Under Moheshpur upazilaDist.Jhenaidah. (D)Improvement of  Kuripole - Surjadia Road. Ch. 00m - 1000m by BC .Road ID 244715164 &amp; (625mm*600mm)5 nos U-Type culvert on the same road,Under Moheshpur upazilaDist.Jhenaidah. (E)Improvement of  Pantapara Village Road. Ch. 00m - 1000m by BC .Road ID 244715040  Under Moheshpur upazilaDist.Jhenaidah.  (F)Improvement of  Purandarpur Ambagan - Faridpara Road. Ch.1000m - 1600m by BC.Road ID 244715204 &amp; (625mm*600mm)3 nos U-Type culvert on the same road,Under Moheshpur upazilaDist.Jhenaidah. .(G)Improvement of  Camppara - Faridpurpara road via Vhatamtala road Ch.00m - 500m by BC.Road ID 244715143. Under Moheshpur upazilaDist.Jhenaidah. Salvage-5717915.00</t>
  </si>
  <si>
    <t>14/7/2019</t>
  </si>
  <si>
    <t>14/7/2020</t>
  </si>
  <si>
    <t>Nishit Bosu Kanchannagor, Jhenaidah                                                 01711-930628</t>
  </si>
  <si>
    <t>(A)Improvement of i. Chandpur R&amp;H to chandpur fozlu mondol house Road Ch. 00m 700m by BC. Road ID 244145171 &amp; (const.1 no U-Drain at ch.69m) Under Harinakunda upazila. Salvage Tk. 4395454.00 (B)Improvement of  ii.Chandpur to Chaklapara bazar Road Ch. 1930m - 2580m by BC. Road ID 244144029 Under Harinakunda upazila. (C)Improvement of iii. Chandpur Bazar Bashudebpur more - Chalklapara Road Ch. 00m 1000m by BC. Road ID 244145098 Road  Under Harinakunda upazila. (D)Improvement of iv. Shakaridah Bazar - Roghunathpur Road Ch. 1800m - 2800m by BC.Road ID 244144027 &amp;(const.1No U-Drain at ch.1814m) Under Harinakunda upazila.</t>
  </si>
  <si>
    <r>
      <t xml:space="preserve">Md.Mizanur Rahman Bhutiargati Jhenaidah                                                 </t>
    </r>
    <r>
      <rPr>
        <b/>
        <sz val="8"/>
        <color theme="1"/>
        <rFont val="Calibri"/>
        <family val="2"/>
        <scheme val="minor"/>
      </rPr>
      <t>01720-687337</t>
    </r>
  </si>
  <si>
    <t>(A)Improvement of A Muktarampur - Jitor Rd Ch.00 - 1000m by BC. Road ID 244194062 Unser Sadar Upazila Distric. Jhenaidah.(B)Improvement of B Nrisinmapur R&amp;H Road - Jattrapur Ch. 00 - 1740m by BC. Road ID 244194046 Unser Sadar Upazila Distric. Jhenaidah.(C)Improvement of C Naldanga UP H/Q - Salavora bazar Sadar Part Ch. 2000 - 2660m by BC. Road ID 244194088 Unser Sadar Upazila Distric. Jhenaidah. (D)Improvement of D Vitshor Bazar - Kondoikhali Bridge Rd Ch. 00 - 1000m by BC Road ID 244195305. Unser Sadar Upazila Distric. Jhenaidah.</t>
  </si>
  <si>
    <r>
      <t xml:space="preserve">Md.Mizanur Rahman Bhutiargati Jhenaidah                                                </t>
    </r>
    <r>
      <rPr>
        <b/>
        <sz val="8"/>
        <color theme="1"/>
        <rFont val="Calibri"/>
        <family val="2"/>
        <scheme val="minor"/>
      </rPr>
      <t>01720-687337</t>
    </r>
  </si>
  <si>
    <t xml:space="preserve">(A)Improvement of A Goyeshpur UZR road - Baribathan via shop of Dulal under Paglakanai UP Rd Ch.00 - 750m by BC. Road ID 244195207 Under Sadar Upazila Distric. Jhenaidah Salvage Tk. 640780.00 (B)Improvement of B Korapara Jhenidah Kotchandpur road Mizan shop - Korapara Billal shop road Ch. 00m - 325m by BC Road ID 244195372 Under Sadar Upazila Distric. Jhenaidah Salvage Tk. 87653.00 (D)Improvement of C Bhorupara Pri.School to Paglakanai Dholsumuddra road Ch. 00 - 1484m by BC. Road ID 244195155 &amp;   Under Sadar Upazila Distric. Jhenaidah (E)Improvement of D Khajura pucca road - Mokimpur Road Ch. 00 - 1500m by BC. Road ID 244195045. &amp; 4 Nos PVC pipe ch,7m,470m,645m,&amp;1083m &amp; 2 Nos U-Type Drain on the same road at ch.175m,539m,Under Sadar Upazila Distric. Jhenaidah </t>
  </si>
  <si>
    <t>Md.Mizanur Rahman Bhutiargati Jhenaidah 01720-687337</t>
  </si>
  <si>
    <t xml:space="preserve">(A)Improvement of A Gourinathpur - Ghoppara Road. Ch.00 - 750m by BC. Road ID 244335021 &amp; 1 nos (size:600mm 625mm) U-drain at ch.750m Under Kaligonj Upazila Distric. Jhenaidah. Salvage Tk. 753784.58 (B)Improvement of B BonKharda Clab - Eaktarpur Pucca road. Ch. 00 - 1000m by BC. Road ID 244335095 &amp; 1 nos(size:600mm*625mm) u-drain at ch.625mUnder Kaligonj Upazila Distric. Jhenaidah.  (C)Improvement of C Kader Danga Julmot House - Kamal Hat Bottala via Dilep Mambers house. Ch.500 - 1950m by BC. Road ID 244335200 &amp; 6 Nos (size:600mm*625mm)U-Drain at ch.835m,874m,1068m,1573m,1726m,2055m Under Kaligonj Upazila Distric. Jhenaidah. (D)Improvement of D Mandarbaria - Banuria Bazar Road. Ch.3175 - 3375m by BC. Road ID 244334034 &amp; 1 Nos (size:600mm*625mm)U-Drain at ch.3355m Under Kaligonj Upazila Distric. Jhenaidah. </t>
  </si>
  <si>
    <t>Improvement of Shamkur UP. Office - Talshar via Dakatia Rd Ch. 00 - 1190m &amp; Ch. 2750 - 3540 m by BC. Road ID 244713005 &amp; 2 Nos U-Type Culvert.size (625*600)mm at shamkur UP office-Talsar via Dakatia road at ch.900m &amp; 1100m under Moheshpur upazila District. jhenaidah.Salvage Tk.4285513.00 . .</t>
  </si>
  <si>
    <t xml:space="preserve">1. a . Improvement of Furshundi up office - Dahanjoypur Bazar Rd Ch .00-1800m by BC.Road ID 244193013 &amp; 1 Nos PVC pipe ,Under sadar Upazila District. Jhenaidah .b. Improvement of Furshundi up office - Tikari Bazar Rd Ch .6090-6750m by BC.Road ID 244193022 . Under sadar Upazila District. Jhenaidah.
</t>
  </si>
  <si>
    <t>Improvement of Hatfazilpur GC Harishankarpur - Dogachi Road via kala - Putia R &amp; H Rd Ch .1000 -1225 m &amp; Ch. 2068 - 4825 m by BC.Road ID 244192010 . Under sadar Upazila District. Jhenaidah.Total Salvage Tk.3271094.00</t>
  </si>
  <si>
    <t>Md.Mizanur Rahman Bhutiargati Jhenaidah                                                01720-687337</t>
  </si>
  <si>
    <t>Construction of Two 2 storied Rural Market Building with 04 storied Foundation in Sakaridaho Bazar Under Harinakunda Upazilla Dist Jhenaidah .</t>
  </si>
  <si>
    <t>23/06/20</t>
  </si>
  <si>
    <r>
      <t xml:space="preserve">Shamim Enterprise (Pvt.) Ltd. M/s Jakaullah &amp; Brothers, Md. Mizanur Rahman(JV), Bhutiargati, Jhenaidah. </t>
    </r>
    <r>
      <rPr>
        <b/>
        <sz val="8"/>
        <color theme="1"/>
        <rFont val="Calibri"/>
        <family val="2"/>
        <scheme val="minor"/>
      </rPr>
      <t>01720-687337</t>
    </r>
    <r>
      <rPr>
        <sz val="8"/>
        <color theme="1"/>
        <rFont val="Calibri"/>
        <family val="2"/>
        <scheme val="minor"/>
      </rPr>
      <t xml:space="preserve">
                                              </t>
    </r>
  </si>
  <si>
    <t>seljabmrjv@gmail.com</t>
  </si>
  <si>
    <t>1.Improvement of Kotchandpur GC - Chowgacha GC road at Ch.000km-4700km Upazila Kotchadpur. Dist Jhenaidah. Road ID 244422003. 2.Improvement of Moheshpur - Baghadanga road ch. 12685-24940 m. Under - Moheshpur Upazila Dist. Jhenidah. Road ID 244712007. 3.Improvement of Moheshpur Upazila H/Q-Hashadha GC Moheshpur Portion road at Ch00-5230m under Moheshpur Upazila Dist. Jhenidah Road ID 244712003. 4.Improvement of Natima UP office Uzzalpur-Bhabnagar Bazar via shamkur UP office at ch.9000-14900 m . under Moheshpur Upazila Dist. Jhenidah Road ID 244713001. 5.Improvement work of Basbaria UP Office-Vasanpota bazar via Sreepur road at Ch.00-3800m under Moheshpur Upazila Dist. Jhenidah Road ID 244713010.  6.Improvement of SBK UP Office Khalishpur-Keshchandrapur via Parandarpur Bazer at Ch.1300-5900m under Moheshpur Upazila Dist. Jhenidah Road ID 244713015. 7.Improvement of Kaligonj H/Q - Kola GC Road at ch .000-9300m Under Kaligonj Upazila Dist Jhenidah. Road ID 244332008. 8.Improvement of Baro Bazar GC-Hakimpur GC Road at ch.4810m-11440 m. Kaligonj Upazila Dist Jhenidah Road ID 244332001. 9.Improvement of Naldanga UP HQ - Tetultala Bazar Road at Ch 0000 - 6150 km. Jhenaidah Sadar Jhenaidah. Road ID 244193038. 10.Improvement of Harinakunda HQ to Jhaudia GC Harinakunda portion at ch. 11600m-16600m. Effective Length- 4400.00 m Upazila- Harinakunda Dist. Jhenaidah Road ID 244142005 Total Cost of Salvage Materials Tk. 42219137.00</t>
  </si>
  <si>
    <t xml:space="preserve">Shamim Enterprise(Pvt.) Ltd.                                      
4.K.B. Ismail road. Mynensingh.                                   091-62134                                                                   </t>
  </si>
  <si>
    <t>Shamimenterprise.pvt.ltd@gmail.com</t>
  </si>
  <si>
    <t xml:space="preserve"> M/s Jakaullah &amp; Brothers,  Jibon Nagor, Chuadanga.    01712-868380
                                              </t>
  </si>
  <si>
    <r>
      <t xml:space="preserve"> Md.Mezanur Rahman Bhutiargati, Jhenaidah. </t>
    </r>
    <r>
      <rPr>
        <b/>
        <sz val="8"/>
        <color theme="1"/>
        <rFont val="Calibri"/>
        <family val="2"/>
        <scheme val="minor"/>
      </rPr>
      <t>01720-687337</t>
    </r>
    <r>
      <rPr>
        <sz val="8"/>
        <color theme="1"/>
        <rFont val="Calibri"/>
        <family val="2"/>
        <scheme val="minor"/>
      </rPr>
      <t xml:space="preserve">
                                              </t>
    </r>
  </si>
  <si>
    <r>
      <t xml:space="preserve">Md.Mizanur Rahman Bhutiargati Jhenaidah                  </t>
    </r>
    <r>
      <rPr>
        <b/>
        <sz val="8"/>
        <color theme="1"/>
        <rFont val="Calibri"/>
        <family val="2"/>
        <scheme val="minor"/>
      </rPr>
      <t>01720-687337</t>
    </r>
  </si>
  <si>
    <t>Thaerhuda Up Office-Joradah Kalitola Bazar Road (Ch:500-2300m &amp; 3050-4150m) under Harinakundu Upazila.</t>
  </si>
  <si>
    <t>27/06/2017</t>
  </si>
  <si>
    <r>
      <t xml:space="preserve">M/S Unike Builders, Park Para Jhenaidah                        </t>
    </r>
    <r>
      <rPr>
        <b/>
        <sz val="8"/>
        <color theme="1"/>
        <rFont val="Calibri"/>
        <family val="2"/>
        <scheme val="minor"/>
      </rPr>
      <t>01919-397393</t>
    </r>
  </si>
  <si>
    <t>unikebuilders@gmial.com</t>
  </si>
  <si>
    <t>244145010- Improvement of Daribinni higschool-radhanagor CARE bridge road. Ch:1400-2300 .Salvage tk.3,37.745 under Harinakundu Upazila</t>
  </si>
  <si>
    <r>
      <t>Kazi Mahabubur Rahman,                        Kabi Sukanto Sarak, Jhenaidah</t>
    </r>
    <r>
      <rPr>
        <b/>
        <sz val="8"/>
        <color theme="1"/>
        <rFont val="Calibri"/>
        <family val="2"/>
        <scheme val="minor"/>
      </rPr>
      <t xml:space="preserve"> 01711-154577</t>
    </r>
  </si>
  <si>
    <t>kazimahabuburahmanjnd@gmail.com</t>
  </si>
  <si>
    <t>(A)Improvement of i. Hagirpara - Nabaganga River Road Ch. 00m - 500m by BC. Road ID 244145006. Under Harinakunda upazila dist.Jhenaidah. (B)Improvement of  ii. Pakhimara bazar - northpara Mofazel house Road Ch. 1000m - 2000m by BC. Road ID 244145055&amp;1 no U-Drain at ch.1200m,  Under Harinakunda upazila dist.Jhenaidah. (C)Improvement of  iii. Bhaina Miabary-Baganchara ghat Road Ch. 00m -1000m by BC. Road ID 244145057 &amp; 2Nos U-Drain at ch.(60m &amp; 110m) Under Harinakunda upazila dist.Jhenaidah. (D)Improvement of iv. Ramnagar Bottola to Kholishakundu Eidgha Rood Ch. 750m - 1550m by BC. Road ID 244144033. Under Harinakunda upazila dist.Jhenaidah.</t>
  </si>
  <si>
    <t>27/7/2019</t>
  </si>
  <si>
    <t>M/S Kazi Mahabubur Rahman              Kobi Sukanto Sarak Jhenaidah                    01711-154577</t>
  </si>
  <si>
    <t>(A)Improvement of A Zogonnathpur Paikpara Dorgatola UZR to Kasima Bridge Road. Ch.00 - 1090m by BC. Road ID 244334081&amp; 3 Nos (size:600mm*625mm) U-Drain at ch.277m,647m &amp; 880m Under Kaligonj Upazila Distric. Jhenaidah. Salvage Tk. 403868.51 (B)Improvement of B Kaligong - Narkalbaria Road to Kamarbari Bot - Tola Via Shiddarsari Bari Rd. Ch. 00 - 750m by BC. Road ID 244334091 &amp; 1 Nos(size:600mm*-625mm) U-Drain at ch.600m, Under Kaligonj Upazila Distric. Jhenaidah. Salvage Tk. 1322161.01 (C)Improvement of C Moshehati Bridge - Mandartala R&amp;H road. Ch.1050 -1830m by BC. Road ID 244335105 &amp; 4 Nos 300mm dia UPVC pipe at ch.1060m,1110m,1205m &amp; 1360m, Under Kaligonj Upazila Distric. Jhenaidah. Salvage Tk. 284728.37</t>
  </si>
  <si>
    <t>M/S Kazi Mahabubur Rahman              Kobi Sukanto Sarak Jhenaidah                      01711-154577</t>
  </si>
  <si>
    <t xml:space="preserve">Improvement of Jamal UP -Blorampur Bazar Rd Ch . 500-4330 m by BCRoad ID 244333008 &amp; 9 nos U-Drain at ch.820m,1082m,1580m,2160m,2570m,2835m,3527m,3680m&amp; 4180m Under Kaligonj Upazila District. Jhenaidah.Salvage Tk. 9289920.00 </t>
  </si>
  <si>
    <t>M/S  Khandakar Shaid Ahmed-Somoy Enterprise(JV)                           02-8392391</t>
  </si>
  <si>
    <t>ksasejv2019@gmail.com</t>
  </si>
  <si>
    <t>(A) Tilla Bazar Pacca Rd. to Monoharpur Dighirpar Via Pukuria Amin Masters House. Road Ch.00 - 750m by BC. Road ID 244335194 Salvage Tk. 143451.00 (B) Bethuli Jamtola Trimohoni - Nutun Bazar Trimohoni. Rd Ch.00 - 750m .by BC. Road ID 244335078. (C) Sunderpur Bazar to Chandber Mor Baliadanga - Kalukhali UNR Road Ch.1000 - 2082m by BC. Road ID 244335179. Under Kaligonj upazila Dist. Jhenaidah. Salvage Tk. 70155.00</t>
  </si>
  <si>
    <t xml:space="preserve">M/S  Khandakar Shahin Ahmed                                        Akram tower(4th floor), 504,199 Shahid Sayed Nazrul Islam Sauroni,  Bijoynagar, Dhaka-1000        0631-61472     </t>
  </si>
  <si>
    <t xml:space="preserve">M/S Somoy Enterprise             Md. Sydul Karim Mintu             B.B Sarak, Jhenaidah.              01733-547810                      </t>
  </si>
  <si>
    <t>shomoyenterprise@gmail.com</t>
  </si>
  <si>
    <t>M/S  Khandakar Shaid Ahmed-Somoy Enterprise(JV)                                       02-8392391</t>
  </si>
  <si>
    <t>(A) Panti bazar - Garagonj bridge Rd ( Ch.2285 - 4000m ) by BC. . Road ID : 244804042, Salvage Tk. 60155.00 (B) Katlagari GC - Natpara Bazar Rd ( Ch. 1800 - 2935m) by BC. Road ID : 244804056, Salvage Tk. 2691291.00 (C) Lakhandia to Garagonj Road. ( Ch. 1200 - 1930m ) by BC. Road ID : 244804066. (D) Ramchondrapur H/O Cherag Ali - Mandaripara road ( Ch.00 - 730m ). by BC. Road ID : 244804067 Under Shailkupa Upazila, Dist. Jhenaidah. Salvage Tk. 1656270.00</t>
  </si>
  <si>
    <t>15/12/19</t>
  </si>
  <si>
    <t>M/S  Khandakar Shaid Ahmed-Somoy Enterprise(JV)                                        02-8392391</t>
  </si>
  <si>
    <t xml:space="preserve">(A)Improvement of A Bardah Bridge R&amp;H - Kanapukuria Road Ch.2000m - 2750m by BC. Road ID 244804003  (B) Dignagar U.P. Office - Aguniapara Bazar via Ratanpur Road Ch. 500m - 1760m by BC. Road ID 244804005 (C) Aguniapara Bazar - Khulna Bridge Road Ch.00m - 1175m by BC. Road ID 244804006. Salvage Tk. 1168150.00 (D) Nagirat Bazar - Bijulia road Ch.00m - 1560m by BC. Road ID 244804027. Under Shailkupa Upazila Dist. Jhenaidah. </t>
  </si>
  <si>
    <t>M/S  Khandakar Shaid Ahmed-Somoy Enterprise(JV)                                02-8392391</t>
  </si>
  <si>
    <t>(A). Kullapara Bazer - Mollakua Vill.Rd. Ch. 1675 - 2398m by BC. Road ID 244334012 (B). Kamalhati - Gazirbazer Rd. Panthadanga. Ch. 00 - 500 by BC.Road ID 244334024.  (C). Baliadanga Bazar Trimohoni - Palbari Road. Ch. 1244 - 1844m by BC. Road ID 244334084  (D). Ullah Village-Kandukhali Khal. Rd Ch. 00 - 500m by BC. Road ID 244335042. (E). Gopalpur Porchimpara - Dudrajpur Malipara Kola Sala Vhora Rd. Ch. 00 - 896m by BC. Road ID 244335165  &amp; 3 No (size:600mm*625mm) U-Drain ch.66m,103m &amp;378m. Under Kaligonj Upazila District. Jhenaidah</t>
  </si>
  <si>
    <t>M/S  Khandakar Shaid Ahmed-Somoy Enterprise(JV)                                   02-8392391</t>
  </si>
  <si>
    <t>(A) Jatarpara Pacca Road UNR - Sotulla Putimari Khal Road Ch.00m - 645m by BC.. Road ID 244334096  (B) Agmundia R&amp;H - Train Line road. Ch. 00m - 700m by BC. Road ID 244335062 (C) Mongolpota Sazar - Mongolpota Sluisgate Road. Ch. 00m - 965m by BC.Road ID 244335073. Salvage Tk. 141392.51 (D) Monohorpur Mondol Para to Dokkinpara Kaborstthan R&amp;H Rd Ch.00m - 625m by BC. Under Kaligonj Upazila District. Jhenaidah. Salvage Tk. 147124.64</t>
  </si>
  <si>
    <t>M/S  Khandakar Shaid Ahmed-Somoy Enterprise(JV)                            02-8392391</t>
  </si>
  <si>
    <t>244712009- Improvement of Bhairaba GC-Jadobpur GC via Patra Bazar road.Ch:350-5110mSalvage tk.1,02,78,843 under Mohespur Upazila.</t>
  </si>
  <si>
    <t>KDRIP</t>
  </si>
  <si>
    <t>Md.Kamrul Hasan Kamran   01915-939154</t>
  </si>
  <si>
    <t>mdkamrulhasankamram@gmail.com</t>
  </si>
  <si>
    <t>IPCP/JHEN/SADAR/P/19-20/1.01</t>
  </si>
  <si>
    <t>13/2/20</t>
  </si>
  <si>
    <t>M/S Prionti Enterprise        01748-924104</t>
  </si>
  <si>
    <t>Priontienterprised2013@gmail.com</t>
  </si>
  <si>
    <t>IPCP/JHEN/SADAR/P/19-20/2.01</t>
  </si>
  <si>
    <t>26/2/20</t>
  </si>
  <si>
    <t>Sayanir Enterprise Maolana Vsani Sarak Jhenaidah</t>
  </si>
  <si>
    <t>sayanirenterprised@gmail.com</t>
  </si>
  <si>
    <t>(A)Improvement of i Padmakar UP HQ - Goalpara bazar via laxmipur sreerampur rd Ch.2120m - 3120m by BC. Road ID 244194086 Under Sadar Upazila Dist.Jhenaidah. (B)Improvement of ii Pucca Village - Ghorsal Village Road Ch. 1581m - 1885m by BC. Road ID 244195089 &amp; 3 Nos U Type Drain on the same road at ch.1638m,1677m &amp; 1790m Under Sadar Upazila Dist.Jhenaidah. (C)Improvement of iii Baliadanga bazar Mohishadanga pacca road - Haranghat Madrasha via Dogachi Natun Mosque Road Ch. 00m - 1000m by BC.Road ID 244195237 Under Sadar Upazila Dist.Jhenaidah. (D)Improvement of iv Laxmipur Natunbari Mosque R&amp;H - Sreerampur Primary School Road Ch. 00m - 652m &amp; 907m - 1310m by BC. Road ID 244195393.Under Sadar Upazila Dist.Jhenaidah.Salvage-261637.00</t>
  </si>
  <si>
    <t>22/7/19</t>
  </si>
  <si>
    <t>Sayanir Enterprise Maolana Vsani Sarak Jhenaidah              01711-470507</t>
  </si>
  <si>
    <t xml:space="preserve">(A)Improvement of i Maliat UP - Bathuli bazar Road Ch. 4000m - 5865 by BC. Road ID 244333012 &amp; 5 nos(size:600mm*625mm) U-Drain at ch.4005m,4394m,5318m&amp;5400m Under Kaligonj upazila Dist.Jhenaidah. (B)Improvement of ii Kaligonj GC - Niamathpur UP Office via Shalikha Road Ch. 3186m - 4100m Road ID 244333020 &amp; 1 Nos (size:600mm*625mm) U-Drain at ch.3465m Under Kaligonj upazila Dist.Jhenaidah. </t>
  </si>
  <si>
    <r>
      <t xml:space="preserve">M/S Proma Traders        Dukhi Mahmud Sarak Arappur Jhenaidah        </t>
    </r>
    <r>
      <rPr>
        <b/>
        <sz val="8"/>
        <color theme="1"/>
        <rFont val="Calibri"/>
        <family val="2"/>
        <scheme val="minor"/>
      </rPr>
      <t>01921-951089</t>
    </r>
  </si>
  <si>
    <t>promatraders@gmail.com</t>
  </si>
  <si>
    <t>IImprovement of Monoharpur UP Office - Khulumbaria Bazar via Banuganj Bazar Rd Ch. 1166 - 2132 m &amp; Ch. 8110-9600 m by BC.Road ID 244803007 &amp; construction of (0.625m*0.600m*7.00mm) U-Drain culvert on the same road,Under Shailkupa Upazila District. Jhenaidah. Salvage Tk.298639.00 .</t>
  </si>
  <si>
    <t>30/6/20</t>
  </si>
  <si>
    <r>
      <t xml:space="preserve">M/S Proma Traders        Dukhi Mahmud Sarak Arappur Jhenaidah     </t>
    </r>
    <r>
      <rPr>
        <b/>
        <sz val="8"/>
        <color theme="1"/>
        <rFont val="Calibri"/>
        <family val="2"/>
        <scheme val="minor"/>
      </rPr>
      <t>01921-951089</t>
    </r>
  </si>
  <si>
    <t>Improvement of Monoharpur UP Office - Nagirhat Bazar Road Ch. 4500 - 8000 m by BC.Road ID 244803010 . Under Shailkupa Upazila District. Jhenaidah</t>
  </si>
  <si>
    <t>M/S Ashiq Enterpeise    Vatoy Bazar Shailkupa, Jhenaidah                                01744-157622</t>
  </si>
  <si>
    <t>msashiqenterprise007@gmail.com</t>
  </si>
  <si>
    <t>Fakirabad village - Bariathan Bablatala Mir eliash road under Paglakanai UP Rd Ch.00 - 1350m by BC. Road ID 244195209 &amp; 1 Nos pvc pipe,Under Sadar upazila Dist. Jhenaidah. Salvage Tk. 571283.00</t>
  </si>
  <si>
    <r>
      <t xml:space="preserve">M/S Kona Enterprise Heredanga Jhenaidah                                          </t>
    </r>
    <r>
      <rPr>
        <b/>
        <sz val="8"/>
        <color theme="1"/>
        <rFont val="Calibri"/>
        <family val="2"/>
        <scheme val="minor"/>
      </rPr>
      <t>01749-084162</t>
    </r>
  </si>
  <si>
    <t>(A) Natima Golam House - Natima bazar Road via Natima south para Rd Ch. 1500 - 2150m by BC. Road ID 244715189 &amp; 2 nos (625mm*600mm) U-type culvert on the same road at ch.1540m,1600m Under Moheshpur Upazila. Salvage Tk. 372880.00 (B) Kuripole Dukhu house - Koripole pucca Road via Biswas para Rd Ch. 00 - 1000m by BC. Road ID 244715190 &amp; 1 no (625mm*600mm)U-type culvert on the same road at ch.170m .Under Moheshpur Upazila. Salvage Tk. 669861.00</t>
  </si>
  <si>
    <r>
      <t xml:space="preserve">M/S Emon Enterprise, Kanchannagor, Jhenaidah                       </t>
    </r>
    <r>
      <rPr>
        <b/>
        <sz val="8"/>
        <color theme="1"/>
        <rFont val="Calibri"/>
        <family val="2"/>
        <scheme val="minor"/>
      </rPr>
      <t>01718-208258</t>
    </r>
  </si>
  <si>
    <t>emonenterprisejnd@gmail.com</t>
  </si>
  <si>
    <t>(A) Sundarpur Bazar - Esapur Rd. Ch.700 - 1400m by BC. Road ID 244335064 (B) Digharpar H/o Famarpara Rd. Ch. 1000 - 1700m by BC. Road ID 244335089. (C) Parkirdda Barobazar - Kola GC to Tottipur Police Fari R&amp;H Rd. Ch.00 - 1000m by BC. Road ID 244335255. Under Kaligonj Upazila District. Jhenaidah.</t>
  </si>
  <si>
    <t>M/S Emon Enterprise, Kanchannagor, Jhenaidah                       01718-208258</t>
  </si>
  <si>
    <t>Purbo Datiapur Battala-Chondipur vai Rupdia Road Ch. 00- 1000 m by BC. under Moheshpur upazila jhenaidah.Salvage Tk.330182.00</t>
  </si>
  <si>
    <t>21/6/20</t>
  </si>
  <si>
    <t xml:space="preserve"> Improvement of Jadabpur GC - Purapara GC Moheshpur portion road by BC at Ch .100 m -2030 m .Salvage Tk.4667743.00 Forty Six Lac Sixty Seven Thousand Seven Hundred Forty Three .Under Moheshpur Upazila District Jhenaidah .</t>
  </si>
  <si>
    <t>M/S NEW RONY STORE,HSS ROAD JHENAIDAH                      01720-526396</t>
  </si>
  <si>
    <t>msnewronistore@gmail.com</t>
  </si>
  <si>
    <t>Narayankandi Anirban Non. Govt. Pry. School Road Ch. 00 - 650m by BC. Under Harinakunda upazila Dist. Jhenaidah Road ID 244142004.</t>
  </si>
  <si>
    <t>23/1/20</t>
  </si>
  <si>
    <t>M/S Nipul Builders,Votiergati ,Jhenaidah                                        01711-309092</t>
  </si>
  <si>
    <t>shjadur.rahman1977@gmail.com</t>
  </si>
  <si>
    <t>(A) Narayankandi Vatpara Govt. Primary School Connecting Road Ch. 00 - 672m by BC. Road ID 244142004 Under Moheshpur upazila Dist. Jhenaidah Salvage Tk. 832521.98 (A) Baghadanga Govt. Primary School Connecting Road Ch. 00 - 663m by BC. Road ID 244175445. Under Moheshpur upazila Dist. Jhenaidah Salvage TK. 824614.28</t>
  </si>
  <si>
    <r>
      <t xml:space="preserve">M/S Nipul Builders,Votiergati ,Jhenaidah                                        </t>
    </r>
    <r>
      <rPr>
        <b/>
        <sz val="8"/>
        <color theme="1"/>
        <rFont val="Calibri"/>
        <family val="2"/>
        <scheme val="minor"/>
      </rPr>
      <t>01711-309092</t>
    </r>
  </si>
  <si>
    <t>Improvement of Suadi -Gorsuti road via Chaykhada Sreerampur Rd Ch . 00- 1000m by BC.Road ID 244424001 &amp; constuction of U-Drain at ch.200m &amp;500m on the same road,Under Kotchandpur Upazila District. Jhenaidah. Salvage Tk.1337885.00 .</t>
  </si>
  <si>
    <r>
      <t xml:space="preserve">M/S Raine Enterprise  Bharakhali,Joradah Horinakundu Jhenaidah                  </t>
    </r>
    <r>
      <rPr>
        <b/>
        <sz val="8"/>
        <color theme="1"/>
        <rFont val="Calibri"/>
        <family val="2"/>
        <scheme val="minor"/>
      </rPr>
      <t>01740-601622</t>
    </r>
  </si>
  <si>
    <t>msraineenterprise@gmail.com</t>
  </si>
  <si>
    <t>Improvement of road from Itali to Debtola at Ch. 1750m-2750m with 1nos cross drain 0.750 0.750m at ch 2267m &amp; 4nos PVC pipe for drainage water line at ch 1774m 2360m 2583m 2658m . under Shailkupa upazilla Dist Jhenaidah.Salvage Tk.121252.00</t>
  </si>
  <si>
    <r>
      <t xml:space="preserve">M/S Mugdho Builders  Mawlana Bhashani Sarak,        Jhenaidah </t>
    </r>
    <r>
      <rPr>
        <b/>
        <sz val="8"/>
        <color theme="1"/>
        <rFont val="Calibri"/>
        <family val="2"/>
        <scheme val="minor"/>
      </rPr>
      <t>01711-179728</t>
    </r>
  </si>
  <si>
    <t xml:space="preserve">mugdhobuilders@gmail.com   </t>
  </si>
  <si>
    <t>Improvement of Moshehati Purbopara - Boro Bazar - Kola UZR Badurgasha Road Ch.1000m - 1915m by BC.Road ID-244335181 &amp; 3 Nos U-Drain/Culvert at ch.1163m,1364m &amp;1594m  . Under Kaligonj Upazila District. Jhenaidah.</t>
  </si>
  <si>
    <r>
      <t xml:space="preserve"> M/S. Janata Electronics &amp; Crockarise, Golam Mostofa Sarak Jhenaidah                 </t>
    </r>
    <r>
      <rPr>
        <b/>
        <sz val="8"/>
        <color theme="1"/>
        <rFont val="Calibri"/>
        <family val="2"/>
        <scheme val="minor"/>
      </rPr>
      <t>01711-317547</t>
    </r>
  </si>
  <si>
    <t xml:space="preserve">faizulislam.jnd@gmail.com       </t>
  </si>
  <si>
    <t>Improvement of Kola Pashu Hospital -Dowlotpur Road Ch.00m - 700m by BC.Road ID 244335050 . Under Kaligonj Upazila District. Jhenaidah. Salvage Tk.1846753.00 .</t>
  </si>
  <si>
    <t>M/S Khaja Enterprise Shahid Abdul Gafur Sarak Jhenaidah     01711582517</t>
  </si>
  <si>
    <t>khafaenterprisefnd@gmail.com</t>
  </si>
  <si>
    <t>Improvement of Dinormore RHD - Damodarpur bazar Road Ch.00m - 300m &amp; Ch. 950 - 1650 m by BC.Road ID 244334062 &amp; 6 Nos U-Drain at ch.50m,285m,1123m,1206m,1385m &amp; 1515m Under Kaligonj Upazila District. Jhenaidah. Salvage Tk. 1482617.00 ..</t>
  </si>
  <si>
    <t>20/5/20</t>
  </si>
  <si>
    <t>26/5/2021</t>
  </si>
  <si>
    <t>S Rahman                            Parnandulia Magura</t>
  </si>
  <si>
    <t>srenterprise.magura@gmail.com</t>
  </si>
  <si>
    <t>Improvement of Naldanga Bazar - Kamarail community Clinic Via Tail tupi Road Ch.00m - 520m &amp; Ch. 1560 m - 1760 m by BC.Road ID 244334065 &amp; 3 Nos U-Drain at ch.42m,266m &amp; 476m Under Kaligonj Upazila District. Jhenaidah..</t>
  </si>
  <si>
    <r>
      <t xml:space="preserve">M/S Rafi-Rafi Construction Vatoy Bazar, Jhenaidah                     </t>
    </r>
    <r>
      <rPr>
        <b/>
        <sz val="8"/>
        <color theme="1"/>
        <rFont val="Calibri"/>
        <family val="2"/>
        <scheme val="minor"/>
      </rPr>
      <t>01711-789944</t>
    </r>
  </si>
  <si>
    <t>ta.raz164@gmail.com</t>
  </si>
  <si>
    <t>Improvement of Buzidangamundia GPS Connecting Road Ch.00m - 84 m by BC . Road ID 244334106 &amp;  Under Kaligonj Upazila District. Jhenaidah .</t>
  </si>
  <si>
    <t>31/05/20</t>
  </si>
  <si>
    <r>
      <t xml:space="preserve">MP(JV) Sailkupa, Jhenaidah                  </t>
    </r>
    <r>
      <rPr>
        <b/>
        <sz val="8"/>
        <color theme="1"/>
        <rFont val="Calibri"/>
        <family val="2"/>
        <scheme val="minor"/>
      </rPr>
      <t>01921-951089</t>
    </r>
  </si>
  <si>
    <t xml:space="preserve">mollapromajv@gmail.com       </t>
  </si>
  <si>
    <t>244802006 - Improvement of Langolbandh GC - Hatfazilpur GC Road.Ch3700m - 7200m. [Salvage Tk. 40268.00] under Shailkupa Upazila.</t>
  </si>
  <si>
    <t>15/5/2018</t>
  </si>
  <si>
    <r>
      <t xml:space="preserve">M/S Molla Enterprise, Sailkupa, Jhenaidah                    </t>
    </r>
    <r>
      <rPr>
        <b/>
        <sz val="8"/>
        <color theme="1"/>
        <rFont val="Calibri"/>
        <family val="2"/>
        <scheme val="minor"/>
      </rPr>
      <t xml:space="preserve">01713-928238 </t>
    </r>
  </si>
  <si>
    <t>M/S Proma Traders        Dukhi Mahmud Sarak Arappur Jhenaidah        01921-951089</t>
  </si>
  <si>
    <r>
      <t xml:space="preserve">Md.Rafiqul Islam, Sher-e-Bangla sarak, Jhenaidah                  </t>
    </r>
    <r>
      <rPr>
        <b/>
        <sz val="8"/>
        <color theme="1"/>
        <rFont val="Calibri"/>
        <family val="2"/>
        <scheme val="minor"/>
      </rPr>
      <t>01711-960629</t>
    </r>
  </si>
  <si>
    <t xml:space="preserve">mdratonjhd@gmail.com      </t>
  </si>
  <si>
    <t xml:space="preserve"> Talsar GC - Sabdarpur GC via Kamarkundu Mamunsia. road By BC Ch.171m 1958m &amp; Construction of 04 Nos 625mm x 600mm U-Type Culvert at Ch.308m700m1240m &amp; 1432m Kotchandpur under Kotchandpur Upazila</t>
  </si>
  <si>
    <t>Liton Traders                 Modon mohonpara, Jhenaidah</t>
  </si>
  <si>
    <t>mizanur_79@gmail.com</t>
  </si>
  <si>
    <t>Dhalaharachandra UP Office - Shitli Bazar Road Ch. 2110 - 3786m under Shailkupa Upazila.</t>
  </si>
  <si>
    <t>26/10/2017</t>
  </si>
  <si>
    <t>Liton Traders                   Modon mohonpara, Jhenaidah</t>
  </si>
  <si>
    <t xml:space="preserve">miznur_79@gmail.com </t>
  </si>
  <si>
    <t>Improvement of Kola Bazar Market &amp; Collection Center USAID ID Y6MC012 under Kaligang Upazila District Jhenaidah.</t>
  </si>
  <si>
    <t xml:space="preserve">jamaluddin,  vill.chandpur post.fulhori </t>
  </si>
  <si>
    <t>jamaluddintenaidah@gmail.com</t>
  </si>
  <si>
    <t>Improvement of Boluhar UP Office(Railgate) - Talser GC Road via Mamunshia Rd.Ch:3296-3724m &amp;5005-6008m Salvage Tk.20,55,411 under Kotchandpur Upazila.</t>
  </si>
  <si>
    <t xml:space="preserve">M/S Unique Cons .(Pvt) Ltd, Arappur Jhenaidah                 </t>
  </si>
  <si>
    <t>uctjoadali@gmail.com</t>
  </si>
  <si>
    <t>Elangi UP Office-Kotchandpur(Bolorampur)Via Rangiarputa Road (ch.1597-3858m) under Kotchandpur Upazila.</t>
  </si>
  <si>
    <t>28/09/2017</t>
  </si>
  <si>
    <t>M/S S.A ENTERPRISE Gilabairia, Jhenaidah</t>
  </si>
  <si>
    <t>massaenterprisejnd@gmail.com</t>
  </si>
  <si>
    <t>Talshar Bazar - Baliadanga GC Road by BC. Ch:1355m-1755m.Salvage Tk.8,84,215/- under Kaligonj Upazila</t>
  </si>
  <si>
    <t>MD. BABLU MIA      Chaichar, Sattapur, Magura  01710-891251</t>
  </si>
  <si>
    <t>bablumia.magura@gmail.com</t>
  </si>
  <si>
    <t>Improvement of Mandarbaria UP Office - Sreerampur bazar road by BC at Ch . 750 m - 2150 m .Salvage Tk.77661.00 Seventy Seven Thousand Six Hundred Sixty One .Under Moheshpur Upazila District Jhenaidah .</t>
  </si>
  <si>
    <t>14/08/2021</t>
  </si>
  <si>
    <t xml:space="preserve">M/S Mehrab Fisharies    Chandpur, konnadaha, Harinakundu, Jhenaidah 01766-755216    </t>
  </si>
  <si>
    <t>msmehrabfisharies@gmail.com</t>
  </si>
  <si>
    <t xml:space="preserve"> Improvement of Boluhar UP Office Fishery More - Raypur Road via Laxmikundu road by BC at Ch . 2690 m - 3875 m . under Kotchandpur upazila District Jhenaidah</t>
  </si>
  <si>
    <t>Rana-Emon(JV) Kanchannagor Jhenaidah      01718-208258</t>
  </si>
  <si>
    <t>ranaemonjv@gmail.com</t>
  </si>
  <si>
    <t>Construction of Two 2 storied Rural Market Building with 04 storied Foundation in Baro Bazar Under Kaliganj Upazilla Dist Jhenaidah</t>
  </si>
  <si>
    <t>Md. Rana Amir Osman            Vaina, Magura.                            01712-814067</t>
  </si>
  <si>
    <t>M/S Emon Enterprise Kanchannagor Jhenaidah      01718-208258</t>
  </si>
  <si>
    <r>
      <t xml:space="preserve">M/S Saiful Hasan Joarder,         Bara Bazar  Chuadanga </t>
    </r>
    <r>
      <rPr>
        <b/>
        <sz val="8"/>
        <color theme="1"/>
        <rFont val="Calibri"/>
        <family val="2"/>
        <scheme val="minor"/>
      </rPr>
      <t>01711-280346</t>
    </r>
  </si>
  <si>
    <t>foarder46@gmail.com</t>
  </si>
  <si>
    <t>Construction of Two 2 storied Rural Market Building with 04 storied Foundation in Seikhpara Bazar Under Shailkupa Upazilla Dist Jhenaidah </t>
  </si>
  <si>
    <r>
      <t xml:space="preserve">ULC-MFE (JV),Arappur,Jhenaidah  </t>
    </r>
    <r>
      <rPr>
        <b/>
        <sz val="8"/>
        <color theme="1"/>
        <rFont val="Calibri"/>
        <family val="2"/>
        <scheme val="minor"/>
      </rPr>
      <t xml:space="preserve">01737-135505 </t>
    </r>
    <r>
      <rPr>
        <sz val="8"/>
        <color theme="1"/>
        <rFont val="Calibri"/>
        <family val="2"/>
        <scheme val="minor"/>
      </rPr>
      <t xml:space="preserve">  </t>
    </r>
  </si>
  <si>
    <t>kaziahid1959@gmail.com</t>
  </si>
  <si>
    <t>Construction of 57.0 m Long RCC Girder Bridge On Nrisinmapur R &amp; H Road - Jatrapur Road at Ch. 350 m Road ID 244194046 Upazila Sadar District Jhenaidah</t>
  </si>
  <si>
    <r>
      <t xml:space="preserve">Unique Construction(Ptv)ltd.  Arappur (Bus Stand) Jhenaidah  </t>
    </r>
    <r>
      <rPr>
        <b/>
        <sz val="8"/>
        <color theme="1"/>
        <rFont val="Calibri"/>
        <family val="2"/>
        <scheme val="minor"/>
      </rPr>
      <t xml:space="preserve">01711-812157 </t>
    </r>
    <r>
      <rPr>
        <sz val="8"/>
        <color theme="1"/>
        <rFont val="Calibri"/>
        <family val="2"/>
        <scheme val="minor"/>
      </rPr>
      <t xml:space="preserve">  </t>
    </r>
  </si>
  <si>
    <r>
      <t xml:space="preserve">M/S Firoja Enterprise                 Baparepara, Shidikia Road Jhenaidah  </t>
    </r>
    <r>
      <rPr>
        <b/>
        <sz val="8"/>
        <color theme="1"/>
        <rFont val="Calibri"/>
        <family val="2"/>
        <scheme val="minor"/>
      </rPr>
      <t xml:space="preserve">01737-135505 </t>
    </r>
    <r>
      <rPr>
        <sz val="8"/>
        <color theme="1"/>
        <rFont val="Calibri"/>
        <family val="2"/>
        <scheme val="minor"/>
      </rPr>
      <t xml:space="preserve">  </t>
    </r>
  </si>
  <si>
    <t>firojaenterprisejnd@gmail.com</t>
  </si>
  <si>
    <r>
      <t xml:space="preserve">ICL PVT LTD Ghope Sental Road,Jessore                                    </t>
    </r>
    <r>
      <rPr>
        <b/>
        <sz val="8"/>
        <color theme="1"/>
        <rFont val="Calibri"/>
        <family val="2"/>
        <scheme val="minor"/>
      </rPr>
      <t>041-1916137805</t>
    </r>
  </si>
  <si>
    <t>icl.pvtld@yahoo.com</t>
  </si>
  <si>
    <t>Construction of 90.0 m Long PSC Girder Bridge Over Chitra River On Ichakhalo Ghorar Bazar Road at Ch. 1280m Road ID 244335082 Upazila Kaliganj District Jhenaidah</t>
  </si>
  <si>
    <r>
      <t xml:space="preserve">M/S. Jahangir Alom. Harinakundu. Jhenaidah    </t>
    </r>
    <r>
      <rPr>
        <b/>
        <sz val="8"/>
        <color theme="1"/>
        <rFont val="Calibri"/>
        <family val="2"/>
        <scheme val="minor"/>
      </rPr>
      <t>01711-316543</t>
    </r>
  </si>
  <si>
    <t>akashmedia2011@gmail.com</t>
  </si>
  <si>
    <t>Construction of Trilochanpur Bhumi Office Building  Upazila Kaligang  Dist. Jhenaidah under Construction of town and union land office across the Country.</t>
  </si>
  <si>
    <r>
      <t xml:space="preserve">Md.Imrarat Ali.Harinakudnu. Jhenaidah                                    </t>
    </r>
    <r>
      <rPr>
        <b/>
        <sz val="8"/>
        <color theme="1"/>
        <rFont val="Calibri"/>
        <family val="2"/>
        <scheme val="minor"/>
      </rPr>
      <t>01716-707676</t>
    </r>
  </si>
  <si>
    <t>imarataliegp@gmail.com</t>
  </si>
  <si>
    <t>Construction of Barobazar Bhumi Office Building Upazila Kaligang  Dist. Jhenaidah under Construction of town and union land office across the Country.</t>
  </si>
  <si>
    <r>
      <t xml:space="preserve">M/S.Tashnia Enterprise. Bagharpara. Jessore     </t>
    </r>
    <r>
      <rPr>
        <b/>
        <sz val="8"/>
        <color theme="1"/>
        <rFont val="Calibri"/>
        <family val="2"/>
        <scheme val="minor"/>
      </rPr>
      <t>01861-114884</t>
    </r>
  </si>
  <si>
    <t>mstashnia.enterprise@yahoo.com</t>
  </si>
  <si>
    <t>Construction of Maharajpur Bhumi Office Building Upazila Sadar  Dist. Jhenaidah under Construction of town and union land office across the Country.</t>
  </si>
  <si>
    <t>27/2/20</t>
  </si>
  <si>
    <r>
      <t xml:space="preserve">M/s Nishat Telecom,    Mowland Vasani Sarak,Jhenaidah.        </t>
    </r>
    <r>
      <rPr>
        <b/>
        <sz val="8"/>
        <color theme="1"/>
        <rFont val="Calibri"/>
        <family val="2"/>
        <scheme val="minor"/>
      </rPr>
      <t>01712-649580</t>
    </r>
    <r>
      <rPr>
        <sz val="8"/>
        <color theme="1"/>
        <rFont val="Calibri"/>
        <family val="2"/>
        <scheme val="minor"/>
      </rPr>
      <t xml:space="preserve">  </t>
    </r>
  </si>
  <si>
    <t>msnishattelecom@gmail.com</t>
  </si>
  <si>
    <t>Minor maintence of 7.8m long RCC Box culvert on Shorojgonj GC(Mahmudpur)-Charpara GC(Porahati) road via bazar Gopalpur,Halidhani,Shakaridah &amp; Daribinnia Road at Chainage :6900m[244192012] Minor maintence of 8.5m long RCC Slab culvert on Narikelbaria GC-Hatgopalpur GCroad via Kushobaria hat Road at Chainage :5550m[244192009]Bagharpara Upazila Minor maintence of 6.8m long RCC Slab culvert on Shorojgonj GC(Mahmudpur)-Charpara GC(Porahati) road via bazar Gopalpur,Halidhani,Shakaridah &amp; Daribinnia Road at Chainage :12500m[244192012] Minor maintence of 6.2m long RCC Slab culvert on Shorojgonj GC(Mahmudpur)-Charpara GC(Porahati) road via bazar Gopalpur,Halidhani,Shakaridah &amp; Daribinnia Road at Chainage :6620m[244192012] Minor maintence of 10.7m long RCC Girder bridge on Harinakundu GC to Shaduhati R&amp;H Road at Chainage :4760m[244142001] Minor maintence of 31.2m long RCC Girder bridge on Kotchadpur GC to Gunna GC via Talina Road at Chainage :9138m[244422002]</t>
  </si>
  <si>
    <t>M.S Eden Prise                                          Maolana Vashani Sharak                   Jhenaidah.</t>
  </si>
  <si>
    <t>msedenprise@gmail.com</t>
  </si>
  <si>
    <t>Minor maintenance of 15.0m long Rcc girder Bridge on Sailkupa GC - Langolbandh GC via Shaduhati Bazar Road at Ch: 1170 m [244802003], 2)  Minor maintenance of 27.0m long Rcc girder Bridge on Sailkupa GC - Langolbandh GC via Shaduhati Bazar Road at Ch: 4500 m [244802003] 3) Minor maintenance of 20.0m long Rcc girder Bridge on Sailkupa GC - Langolbandh GC via Shaduhati Bazar Road at Ch: 11200 m [244802003] 4)Minor maintenance of 116.0m long Rcc girder Bridge on Shekpara R&amp;H - Ramchandrapur- Mohishgari- Alomdanga - Fulhari- Bhatai GC Road at Ch: 16000 m [244802008]</t>
  </si>
  <si>
    <t xml:space="preserve">M/S Somoy Enterprise                      B.B Sarak, Jhenaidah.              01733-547810                      </t>
  </si>
  <si>
    <t xml:space="preserve">Talshar Bazar Mosque-Azibur House Road via Abdus Salam House Road </t>
  </si>
  <si>
    <t>M/S Akota Enterprise HSS Sultan Market, Jhenaidah</t>
  </si>
  <si>
    <t>akotaenterprisejnd@gmail.com</t>
  </si>
  <si>
    <t xml:space="preserve">Korincha-Teltupi Road </t>
  </si>
  <si>
    <t xml:space="preserve">M/S Saki Traders                HSS Road, Jhenaidah.                                    </t>
  </si>
  <si>
    <t>sakitradersjhenaidah@gmail.com</t>
  </si>
  <si>
    <t xml:space="preserve">Sajia Bazar-Aminnagor pucca Road </t>
  </si>
  <si>
    <t>M/S Alauddin Traders           Kobi Shukantho Sarak, Jhenaidah</t>
  </si>
  <si>
    <t>msalauddintraders@gmail.com</t>
  </si>
  <si>
    <t>Saganna Amerchara R&amp;H-Saganna primary school Road</t>
  </si>
  <si>
    <t>MD. Mahibul Islam              Birol Bazar, Dinajpur</t>
  </si>
  <si>
    <t>mhibul1971@gmail.com</t>
  </si>
  <si>
    <t>Goalpara bazar R&amp;H Road- Kolomonkhali Battola via putia Road</t>
  </si>
  <si>
    <t xml:space="preserve">Ghoramara R&amp;H Road-Bejoypur Bridge </t>
  </si>
  <si>
    <t>Md. Zakir Hpssain       Babupara, Harinakunda, Jhenaidah</t>
  </si>
  <si>
    <t>mdzakirhossenijnd@gmail.com</t>
  </si>
  <si>
    <t xml:space="preserve">Kushabaria GCC Road-Bamonail via Miakundu Road </t>
  </si>
  <si>
    <t xml:space="preserve">Md. Alauddin     Baparipara, Jhenaidah.      </t>
  </si>
  <si>
    <t>mdalauddinjnd@gmail.com</t>
  </si>
  <si>
    <t xml:space="preserve">Dugdugi Bazar (Bablatola)-Wari Bridge via Mamunshia, Bokultala, Chorkol Road </t>
  </si>
  <si>
    <t>M/S Kazi Mahabubur Rahman      Kobi Shukanto Sarak, Jhenaidah</t>
  </si>
  <si>
    <t xml:space="preserve">Sitly Bazar-Baidanga Bazar via Kullahgacha Road </t>
  </si>
  <si>
    <t>M/S TANJIM ENTERPRISE           Baroda, Charoi, Shailkupa, Jhenaidah.</t>
  </si>
  <si>
    <t>shahidul.signal@gmail.com</t>
  </si>
  <si>
    <t xml:space="preserve">Kannadha-Motuhurapur R &amp; H Road </t>
  </si>
  <si>
    <t>M/S Jamuna Prokousoil            Hatkhola Road,Jashore</t>
  </si>
  <si>
    <t>msjamuna.prokouhali@gmail.com</t>
  </si>
  <si>
    <t xml:space="preserve">Laxmipur bazar RHD - Dhopabila Dashpara via bridge ghat, Dhopabila GPS Road </t>
  </si>
  <si>
    <t>M/S Haqu Enterprise              Nokoil, Shailkupa, Jhenaidah.</t>
  </si>
  <si>
    <t>mozammalhaque.enterprise@gmail.com</t>
  </si>
  <si>
    <t xml:space="preserve">Chulkani Bazar-Purondorpur Bazar via Fotepur UP Office &amp; Zia college Road </t>
  </si>
  <si>
    <t>MD. OBALIDULLAH            Arappur, Jhenaidah.</t>
  </si>
  <si>
    <t>mdobaidullahjnd@gmail.com</t>
  </si>
  <si>
    <t>Husorkhali Pacca Road-Islampur Hudapara Road</t>
  </si>
  <si>
    <t>M/S Baki Enterprise          Sity  Collagepara, Arappur, Jhenaidah.</t>
  </si>
  <si>
    <t>bakienterprise@gmail.</t>
  </si>
  <si>
    <t xml:space="preserve">Samanta-Gopalpur-Lalpur Road </t>
  </si>
  <si>
    <t>M/S ZOHIRUL ISLAM      Main Bazar, Kotchandpur, Jhenaidah</t>
  </si>
  <si>
    <t>zohirul.kot@gmail.com</t>
  </si>
  <si>
    <t>Kadamtala Fotepur via Barermath Road</t>
  </si>
  <si>
    <t>M/S SURJO ENTERPRISE   Talsar Bazar, Cotchandpur, Jhenaidah</t>
  </si>
  <si>
    <t>subratochakrobortty80@gmail.com</t>
  </si>
  <si>
    <t>Manderbaria-Juka via Vatpara Road</t>
  </si>
  <si>
    <t>M/S R.K.Traders             Bisho Road, Vaina, Magura.</t>
  </si>
  <si>
    <t>msrktraders.magura@gmial.com</t>
  </si>
  <si>
    <t>Nagirat Bazar-Bijulia Road</t>
  </si>
  <si>
    <t>M/S R B Traders        82, Natun Asrom Sarak, Jashore</t>
  </si>
  <si>
    <t>Boria pacca Road-Nalkhola via Gobindapur Road</t>
  </si>
  <si>
    <t>M/S Shishir Enterprise                  Vatoi Bazar, Shailkupa, Jhenaidah.</t>
  </si>
  <si>
    <t>smssishirenterprise1980@gmail.com</t>
  </si>
  <si>
    <t xml:space="preserve">Elangi UP (Nowdagram) - Pashpatila bazar Road </t>
  </si>
  <si>
    <t>M/S Biswas Enterprise                  Jhenaidah Sadar, Jhenaidah.</t>
  </si>
  <si>
    <t>hasibulhasan851985@gmail.com</t>
  </si>
  <si>
    <t xml:space="preserve">Kasuna bazer-Kamarkundu Road via Sherkhali Road </t>
  </si>
  <si>
    <t>M/S ESRAIL TRADERS  Sirampur, Harinakundu, Jhenaidah.</t>
  </si>
  <si>
    <t>esrailtraders@gmail.com</t>
  </si>
  <si>
    <t>Purahati (Mandia bazar R&amp;H more) - Kalapaharia-Andulia-Taherhuda-Bhawanipur-Bharakhali Road</t>
  </si>
  <si>
    <t>M/S ESRAIL TRADERS   Harinakunda, Jhenaidah.</t>
  </si>
  <si>
    <t>Harinakundu GC to Shaduhati R&amp;H Road</t>
  </si>
  <si>
    <t xml:space="preserve">Barobazar GC - Khajura GC (Bagherpara UZP) Kaligonj Part Road </t>
  </si>
  <si>
    <t xml:space="preserve">Barobazar GC - Hakimpur GC Road </t>
  </si>
  <si>
    <t>Sala Bhora Bazar (RHD) - Kola GC Road</t>
  </si>
  <si>
    <t>M/S Sova Traders           Shimakhali Bazar, Shalikah, Magura</t>
  </si>
  <si>
    <t>Elangi Bazar -  Chandpara Railgate RHD Road</t>
  </si>
  <si>
    <t>M/S Zim Enterprise                  116/01 Hazrat Garibshah Sarak, Jashore</t>
  </si>
  <si>
    <t>zillur023@gmail.com</t>
  </si>
  <si>
    <t>Sabdarpur GC - Andulbaria GC Road (Kotchandpur Part)</t>
  </si>
  <si>
    <t>M/S Zim Enterprise116/01 Hazrat Garibshah Sarak, Jashore</t>
  </si>
  <si>
    <t xml:space="preserve">Kotchandpur GC - Subdarpur GC </t>
  </si>
  <si>
    <t>M/S Zim Enterprise             116/01 Hazrat Garibshah Sarak, Jashore</t>
  </si>
  <si>
    <t xml:space="preserve">Kotchandpur GC - Gunna GC via Talina Road (Kotchandpur Part).Road </t>
  </si>
  <si>
    <t>Sabdarpur GC - Saragonj GC Road via Soadi, Bhomradanga Road (Kotchandpur Part)</t>
  </si>
  <si>
    <t>Nishit Bosu      Kanchannagar, Jhenaidah.</t>
  </si>
  <si>
    <t xml:space="preserve">Moheshpur - Bagadanga Road </t>
  </si>
  <si>
    <t>M/S JANANI ENTERPRISE       Chitalpara, Harinakunda, Jhenaidah.</t>
  </si>
  <si>
    <t>jananienterprise725@gmail.com</t>
  </si>
  <si>
    <t>Jadabpur GC - Purapara GC Road (Moheshpur Portion)</t>
  </si>
  <si>
    <t>Moheshpur Upazila H/Q - Chowgacha GC (Moheshpur Portion)</t>
  </si>
  <si>
    <t>M/S HAZARI BUILDERS              Shailadanga, Hatjongol, Magura .</t>
  </si>
  <si>
    <t>hazaribuilders@gmail.com</t>
  </si>
  <si>
    <t>M/S Neshit Kumar Dutto             0021/18 Bulu Mian Sarak, Jhenaidah.</t>
  </si>
  <si>
    <t>neshitkumardutta@gmail.com</t>
  </si>
  <si>
    <t>Narikelbaria GC - Kola GC Road</t>
  </si>
  <si>
    <t>01 No. 3.00mx2.30m RCC Box Culvert on Shakharidah Bazar C&amp;B - Nagarbathan Bazar</t>
  </si>
  <si>
    <t>Culvert</t>
  </si>
  <si>
    <t>Kurigram</t>
  </si>
  <si>
    <t xml:space="preserve">M/s. Islam Brothers, 7th Court Road (1st floor) Jhalakati-8400,Bangladesh, </t>
  </si>
  <si>
    <t>islambrothers1999@yahoo.com</t>
  </si>
  <si>
    <t>Construction of 85m Long RCC Girder Bridge on Rawmari to Islamari Road at Ch.5+870Km over Jinjiram River under Rowmari Upazila.Kurigram.</t>
  </si>
  <si>
    <t>M/S. Akon Trading &amp; Co, Bagri Bazar, Rajapur, Jhalokhathi.</t>
  </si>
  <si>
    <t>Construction of 42m long RCC Girder Bridge on Thanahat UP office at Gabtola to Raygonj UPC road over Kodaldhoa Khal at Ch. 3+472km [Road ID: 149093003]</t>
  </si>
  <si>
    <t>20.01.2016</t>
  </si>
  <si>
    <t>19.01.2017</t>
  </si>
  <si>
    <t>M/S Sagar Construction, Belkuchi, Sirajgonj</t>
  </si>
  <si>
    <t>Development of Naykerhat Rural Market under Nageswari upazila.</t>
  </si>
  <si>
    <t>Md. Mostafizur Rahman &amp; Ataur Rahman Khan Limited (JV)</t>
  </si>
  <si>
    <t>Rehabilitation of Dharla Bridge Approach - Jatrapur GC Road, (Ch. 0+000km to Ch. 6+881km).[Road ID: 149522003]</t>
  </si>
  <si>
    <t>Md. Mostafizur Rahman, Old Hospital Road. Nilphamari, +880-0551-62013</t>
  </si>
  <si>
    <t>Md. Ataur Rahman Khan, 44/N, 2nd Floor, New Road, Zigatola, Dhanmondi, Dhaka, +880-01737-009585</t>
  </si>
  <si>
    <t>(i) Improvement of Kalirhat Bazar - Uttar Chit Chandrakhana Mozirer More Via Baniapara GPS Board Ghar road from  Ch: 00-1500m [Road ID- 149184101]</t>
  </si>
  <si>
    <t>Citmohol</t>
  </si>
  <si>
    <t>30.05.2021</t>
  </si>
  <si>
    <t>(i) Improvement of Noakhali More -Battala Via Hasiner More Kinder Garten  road from  Ch: 00-2100m [Road ID- 149184108]</t>
  </si>
  <si>
    <t>Improvement of Thanahat - Shahebgonj Boarder road   from Ch.3000m-6000m [Road ID- 149064020 ]</t>
  </si>
  <si>
    <t>RAB-RC &amp; BC-JV(PVT) LIMITED, 30A, Naya Paltan, 9th Floor, Sattar Center, Dhaka-1000.+880-1915-432166</t>
  </si>
  <si>
    <t>rabrc.bc.jv@gmail.com</t>
  </si>
  <si>
    <t>Improvement by earth filling with turfing of  (a) Dhaperhat-Sadullahpur-Laxmipur-Dharmapur-Panchpir hat Bipass-Maleker more-Shariferhat-Chilmari HQ road (Kurigram portion) (Ch. 0-5360m) [Road ID: 149092006]; (b) Maleker more-Kashim bazar road (Kurigram portion) (Ch. 0-3300m) [Road ID: 149094037] &amp; (c) Maleker more-Kashim bazar road (Gaibandha portion) (Ch. 3300-5280m) [Road ID: 149094037] [Chilmari]</t>
  </si>
  <si>
    <t>RAB-RC (PVT) LIMITED, 30A, Naya Paltan, 9th Floor, Sattar Center, Dhaka-1000.+880-1915-432166</t>
  </si>
  <si>
    <t xml:space="preserve"> M/S. BELAL CONSTRUCTION, HORISWOR KALOWA, KHALILGONJ-5600 KURIGRAM, +880-17189-59577</t>
  </si>
  <si>
    <t>M/S Zahurul Haque Dulal, Ghoshpara, Kurigram</t>
  </si>
  <si>
    <r>
      <t xml:space="preserve">Construction of 20.00m long RCC Girder Bridge on Chilmari Upazilla HQ - Laxmipur GC road at Ch: 4170m [Road ID: 149092006] </t>
    </r>
    <r>
      <rPr>
        <b/>
        <sz val="9"/>
        <rFont val="Times New Roman"/>
        <family val="1"/>
      </rPr>
      <t>[Chilmari]</t>
    </r>
  </si>
  <si>
    <t>Khairul Enterprise,Trimohini Kurigram</t>
  </si>
  <si>
    <t>kebftjv@gmail.com</t>
  </si>
  <si>
    <r>
      <t xml:space="preserve">Construction of 81.00m long PSC Girder Bridge on Chilmari Upazilla HQ - Laxmipur GC road at Ch: 4665m [Road ID: 149092006] </t>
    </r>
    <r>
      <rPr>
        <b/>
        <sz val="9"/>
        <rFont val="Times New Roman"/>
        <family val="1"/>
      </rPr>
      <t>[Chilmari]</t>
    </r>
  </si>
  <si>
    <t>Bashundhara, Trimohini Kurigram</t>
  </si>
  <si>
    <t>Fahim traders Trimohini Kurigram</t>
  </si>
  <si>
    <t>Md. Zahangir Alam Sumon, Tista, Lalmonirhat</t>
  </si>
  <si>
    <t>z.sumon79@gmail.com</t>
  </si>
  <si>
    <t>1) Biddanando Union Land Office
2) Chakirpasa Union Land Office
3) Omor Mojid Union Land Office</t>
  </si>
  <si>
    <t>Md. Nuruzzaman Kanthalbari,Kurigram</t>
  </si>
  <si>
    <t>nuruzzamank2013786@yahoo.com</t>
  </si>
  <si>
    <t>Rowmari Sadar Union Land Office
Jadur Char Union Land Office</t>
  </si>
  <si>
    <t>M/S Falcon Enterprise, Krishnopur, Kurigram</t>
  </si>
  <si>
    <t>mominur12345@yahoo.com</t>
  </si>
  <si>
    <t>Construction of Voghdanga  Union Land Office [Kurigram-S]</t>
  </si>
  <si>
    <t>M/S.Saudi Trading, Lalmonirhat</t>
  </si>
  <si>
    <t>ms.sauditrading@gmail.com</t>
  </si>
  <si>
    <t>Construction of Mohonganj Union Land Office [Rajibpur]</t>
  </si>
  <si>
    <t>M/S Somapti Traders, Chilmari, Kurigram</t>
  </si>
  <si>
    <t>ms.somaptytraders786@gmail.com</t>
  </si>
  <si>
    <t>Construction of Rajibpur Union Land Office [Rajibpur]</t>
  </si>
  <si>
    <t xml:space="preserve">M/s Basundhara traders,  RK Road, Kurigram </t>
  </si>
  <si>
    <t>bdharakmabjv@gmail.com</t>
  </si>
  <si>
    <t>Construction of 90m Long PSC Girder bridge over Dharola Branch river on Dharola bridge approach to Jatrapur GC road at Ch. 2350m under Sadar Upazila District Kurigram [Road ID: 149522003] [Kurigram-S] &amp; CIB-KUR-W-74                                                          
 [Tender ID: 171757]</t>
  </si>
  <si>
    <t xml:space="preserve">Md. Abu Bakar (JV), RK Road, Kurigram </t>
  </si>
  <si>
    <t>Khairul Kabir Rana, Rangpur</t>
  </si>
  <si>
    <t>Thanarhat-Mondalar Hat via Ranigonj.</t>
  </si>
  <si>
    <t>M/S Sarzin Traders, Sadar, Lalmonirhat</t>
  </si>
  <si>
    <t>sharzinenterprise@gmail.com</t>
  </si>
  <si>
    <t>Fulbari-Khanthalbari RHD Road</t>
  </si>
  <si>
    <t>ISLAM Traders, R K Road, Kurigram</t>
  </si>
  <si>
    <t>islam.fahim.jv@gmail.com</t>
  </si>
  <si>
    <t>Kharibari GC-Khochabari via Bhangamore UP.
25 m long bridge</t>
  </si>
  <si>
    <t>FAHIM Traders R K Road, Kurigram</t>
  </si>
  <si>
    <t>M/s.Bosundhara Traders R.K Road, Kurigram</t>
  </si>
  <si>
    <t>bnhkuri2019@gmail.com</t>
  </si>
  <si>
    <t>Heniazertal-Satkodum.
50 m long bridge</t>
  </si>
  <si>
    <t>Md. Nuruzzaman Kanthalbari Kurigram</t>
  </si>
  <si>
    <t>Md.Hamid , R.K Road, Kurigram</t>
  </si>
  <si>
    <t>M/S Akanda Traders, Hospital Road, Kurigram</t>
  </si>
  <si>
    <t>akondotraders786@yahoo.com</t>
  </si>
  <si>
    <t>Dhamsreni UP office-Anantapur hat
Culvert</t>
  </si>
  <si>
    <t>M/S Raju Construction, Jotiner hat, Kurigram</t>
  </si>
  <si>
    <t>rajuconstruction1988@gmail.com</t>
  </si>
  <si>
    <t>Jingiram River ghat - Algar char RNGPS via Kheyar char bazar</t>
  </si>
  <si>
    <t>Danthbanga Feeder(Shalur more)-Kazaikata hat</t>
  </si>
  <si>
    <t>Nakshi Mobile Palace,Krishnopur,
Kurigram</t>
  </si>
  <si>
    <t>aliftraders94@ymail.com</t>
  </si>
  <si>
    <t>Bangosonahat-Char Bhurungamari UP road.
(27 m long RCC bridge)</t>
  </si>
  <si>
    <t>M/S Fahim Traders</t>
  </si>
  <si>
    <t>Improvement of Ramkhana UP office to Sealkanda bazar Road  at Ch: 1000m-2776m including Construction of 1Nos 1x2.00mx2.00m RCC. Box Culvert at Ch: 1727m and 4Nos 1x0.6250mx 0.625m m  RCC. Box Culvert at Ch: 1080m,1390m,2022m &amp; 2118.00m   Under  Upazila: Nageswari, District:Kurigram.</t>
  </si>
  <si>
    <t>Md. Mahmud Alam Liton, 
Fulbari Pourashova,Fulbari</t>
  </si>
  <si>
    <t>Improvement of BC Road on Paramali Dr.Sahabuddin tepoti to Rajarhat Road (Ch.00m-1930m &amp; Link Road 00m - 264m) Under Kurigram Sadar Upazila, District Kurigram.</t>
  </si>
  <si>
    <t>Improvement of Uttar Kashipur Shenpara – Kashem Bazar Via Ghugurhat Road at Ch: 00m-2500m including Construction of  3Nos 1x0.600mx0.600m m  RCC. Box Culvert at at Ch: 90m,270m,1437m  Under  Upazila: Fulbari, District:Kurigram.</t>
  </si>
  <si>
    <t>Improvement of H/O Shajamal – Bokultola Bazar Via Abder Tale House Road at Ch: 00m-545.00m including Construction of 2Nos U-Drain at Ch: 124m,375m Under  Upazila: Fulbari, District:Kurigram.</t>
  </si>
  <si>
    <t>M/S. Zaharul Haque Dulal, Goshpara, Sadar, Kurigram</t>
  </si>
  <si>
    <t>Improvement of Bituminous Carpating Road on R&amp;H Trimohoni – Shingjhar Road at Ch.325.00-2685.00m. including Construction Of 1 Nos. (4x4.00x4.00) m Cross Drianges Structure at Ch 1702.00m. and Construction Of 1 Nos. (2.00x2.00) m Cross Drianges Structure and Construction Of 14 Nos.0.600mx0.625m U-Drain at Ch.636m,714m,935m,960m,1051m,1201m,1355m,1550m,2003m,2166m,2230m,2586m,2767m&amp;3330m.Under Bhurungamari Upzila, District Kurigram.</t>
  </si>
  <si>
    <t>M/S. Aroshi Construction, Adorshopara, Nageswari, Kurigram</t>
  </si>
  <si>
    <t>Improvement of Bituminous Carpating Road on Kherbari More UZR-Boitulah More via Taleberhat Road at Ch.1000-4070m including Construction Of 9 Nos.  0.600mx0.625mU-Drain at.Ch.1400m, 1780m, 1940m, 2220m, 3300m, 2244m, 3550m, 3680m &amp; 3840m,Under Nageswari Upazila, District Kurigram.</t>
  </si>
  <si>
    <t>M/S. Khairul Enterprise, Trimohoni Bazar, Polashbari, Khalilgonj, Kurigram</t>
  </si>
  <si>
    <t>sanaulkabir17@gmail.com</t>
  </si>
  <si>
    <t>Improvement of Bituminous Carpating Road on Mondir Mouja at H/O Nousher Ali- Khamar GPS Road at Ch.0.00m-2725.0m under Upazila Rajarhat, District Kurigram.</t>
  </si>
  <si>
    <t>M/S Khairul Enterprise</t>
  </si>
  <si>
    <t>Improvement of Bituminus carpeting road Chandamari-Shyom Narayan at Biddyananda road at Ch: 1000m-2235m including 1 Nos(0.625X0.625)m U-Drain under Upazila: Rajarhat, District: Kurigram.</t>
  </si>
  <si>
    <t>Sheetal Construction,R.K Road,Khalilgong,Sadar, Kurigram</t>
  </si>
  <si>
    <t>sheetal0007@yahoo.com</t>
  </si>
  <si>
    <t>Improvement of Nazimkhan-Forkerhat at Boroghat Road from Ch.00m-1000m under Rajarhat Upazila.ID No:149774067</t>
  </si>
  <si>
    <t>M/s Khairul Enter,Trimohoni Bazar,Polasbari, Khalilgonj, Kurigram Sadar, Kurigram.</t>
  </si>
  <si>
    <t>Improvement of WAPDA Embankment at Chaturvuj Mouza at Brahmonpara road from Ch.00m-2000m under Rajarhat Upazila.ID No:149775066</t>
  </si>
  <si>
    <t>1,55,28,767.62</t>
  </si>
  <si>
    <t>Improvement of Rajmallirhat- Shakoa GPS Road from Ch.00m-1985m under Rajarhat Upazila.ID No:149774008</t>
  </si>
  <si>
    <t>M/S S.S Enterprise Khatapara, Saptibari</t>
  </si>
  <si>
    <t xml:space="preserve">Improvement of BC Road from Bazar Gate of Nazimkhan Union - Dangghat Kali Mondir via   Pathanpara GPS Road Ch 00m - 1580m Under Upazila Rajarhat District Kurigram. 
</t>
  </si>
  <si>
    <t>Milu Nowroj Abu Bakar, College Road, Kurigram Sadar, Kurigram</t>
  </si>
  <si>
    <t>milunowrojbakar@gmail.com</t>
  </si>
  <si>
    <r>
      <t>Improvement of Bituminous Carpating Road on Ramramhat Mosque – Hatiar Mela WAPDA Embankment via Kokire para road at Ch.0.00-2080.0m including Contruction Of 2 Nos.0.600mx0.625m U-D</t>
    </r>
    <r>
      <rPr>
        <sz val="9"/>
        <color indexed="8"/>
        <rFont val="Times New Roman"/>
        <family val="1"/>
      </rPr>
      <t xml:space="preserve">rain at Ch.595, 786m. and </t>
    </r>
    <r>
      <rPr>
        <sz val="9"/>
        <rFont val="Times New Roman"/>
        <family val="1"/>
      </rPr>
      <t>Contruction Of 1 Nos.Cross Drainge Structure at Ch.1485.0m. Under Ulipur Upzila, District Kurigram.</t>
    </r>
  </si>
  <si>
    <t>M/S. S. T Enterprise, Nageswari, Kurigram</t>
  </si>
  <si>
    <t>stenterprise.786@yahoo.com</t>
  </si>
  <si>
    <t>Improvement of Bituminous Carpating Road on Kutigram Madrasha Pacca Rd – Kachkol CARE Bridge via Eblus Chairman house Road Ch. 00m-790m. &amp; Link Road 0.00-230.0m. Under Chilmari Upazila, District Kurigram.</t>
  </si>
  <si>
    <t>M/S Hamid Traders</t>
  </si>
  <si>
    <t>abdulhamid201360@yahoo.com</t>
  </si>
  <si>
    <t>Improvement  of Boalmari Modho Mosque –Changtapara Via Danguapara   Road at Ch: 1000m-3000m Under Upazila:Rowmari, District:Kurigram</t>
  </si>
  <si>
    <t>M/s K.M Abu Bakar, Collage Road,Kurigram Sadar,Kurigram</t>
  </si>
  <si>
    <t>mamun2013786@yahoo.com</t>
  </si>
  <si>
    <t>Improvement of Shaydabad to Shiber Dangi FCD  Road from Ch.1000m-2000m under Rowmari Upazila.ID No:149795038</t>
  </si>
  <si>
    <t>68,81,841.14</t>
  </si>
  <si>
    <t>Improvement of Bituminous Carpating Road on By Tangalipara- Pakhiura road at Ch.0.00-2000.0m.Under Rajibpur Upzila, District Kurigram.</t>
  </si>
  <si>
    <t>Improvement of Bituminous Carpating Road on Tangalipara- Pakhiura road at Ch.2000-4000m.Under Rajibpur Upzila, District Kurigram.</t>
  </si>
  <si>
    <t>M/S. Belal Construction,Horiswor Kaloea,Khalilgonj,Kurigram sadar,Kurigram.</t>
  </si>
  <si>
    <t>Improvement of Daldanga Bazar-Shilkuri Kheya Ghat Road (HBB) at Ch.1200m-2250m. Under Bhurungamari Upazila, District Kurigram.</t>
  </si>
  <si>
    <t>Rehabilitation of Chandamari-Shyom Narayan at Biddyananda road at Ch:00m-1000m under Upazila: Rajarhat, District:  Kurigram.</t>
  </si>
  <si>
    <t>Md.Abul Hossain, Shaheb Bazar,Groramara,Rajshahi.</t>
  </si>
  <si>
    <t>Rehabilitation of Thanahat Up Office to Balabarihat via Kazaldanga Hat  Road at Ch: 00m-1040m including Construction of 1Nos 1x3.00mx2.50mm  RCC. Box Culvert at Ch: 15m and 1Nos 1x0.625mx0.600mm U-Drain at Ch: 760m and 1Nos 1x2.50mx2.00m m  RCC. Box Culvert at Ch: 820m under Upazila:Chilmari, District:Kurigram</t>
  </si>
  <si>
    <t>M/S Masud Enterprise, Lalmonirhat</t>
  </si>
  <si>
    <t>ms.masudenterprise@yahoo.com</t>
  </si>
  <si>
    <t xml:space="preserve">(1) Improvement of DC Road Fulbari Kathalbari UZR near H/O Monsur Ali Member - Phulsagar Abasan Road (Ch. 0+00km - 0+550km) [Road ID: 149855024] &amp; (2) Improvement of Panimaskuti - Jogur Tol  Road (Ch. 0+00km - 0+565km) [Road ID: 149854097] </t>
  </si>
  <si>
    <t>Md Abul Hossain, Saheb Bazar, Rajshahi</t>
  </si>
  <si>
    <t xml:space="preserve">(1) Improvement of Road by RCC from Thanahat H/O Mojaffor Khalifa - KC Road at Ch. 0+00km - 1+200km &amp; Link Road= 270m; 
(2) (a) Improvement of Road by RCC from  Thanahat Bazar - H/O Hafizur Rahman at Ch. 0+00km - 0+230km &amp; (b) Improvement of Road by RCC from Thanahat Bazar - Sabuzpara Road at Ch. 0+00km - 0+245km </t>
  </si>
  <si>
    <t>M/S Jahanara Traders, Nageswari, Kurigram.</t>
  </si>
  <si>
    <t>1) Improvement of Fulbari Pucca road at Monser Mmeber More-Helipad pucca road (Near Hafizia Madrasha) from Ch. 0+00-0+600km [Road ID: 149184119] 
2)  Improvement of Fulbari Khanthalbari RHD at Abedia Dakhil Madrasha-Khamarer bazar Pucca road (Near Hafizia Madrasha) from Ch. 0+00-0+880km under Fulbari Upazila, Dist:Kurigram [Road ID:149184118]</t>
  </si>
  <si>
    <t>M/S Masud Rana  Nageswari, Kurigram.</t>
  </si>
  <si>
    <t>m.rana.ulipur@gmail.com</t>
  </si>
  <si>
    <t xml:space="preserve"> Improvement of Fulbari Balarhat raod (at Mohila Madrasha)-Fulbari Hospital via Musullipara Jame Mosque road from Ch. 0+00-1+050km under Fulbari Upazila, Dist:Kurigram [Road ID: 149184120]</t>
  </si>
  <si>
    <t>M/S Akram Traders  Nageswari, Kurigram.</t>
  </si>
  <si>
    <t>akramtradersk786@yahoo.com</t>
  </si>
  <si>
    <t>a) Improvement of Nehal Uddin Girls High School-Collage More road from Ch. 0+00-0+586km [Road ID: 149065057] b) Improvement of Bhurungamari Bugvander-Hospital road from Ch. 0+00-0+670km [Road ID:149064019]. 
c) Improvement of KG School more-Suniler more road from Ch. 0+690-0+890km  [Road ID:149064030]</t>
  </si>
  <si>
    <t>M/S Akanda Traders  Hospitalpara, Kurigram.</t>
  </si>
  <si>
    <t xml:space="preserve">(1) a) Construction of RCC road from Livestock Office Hospital road Upan Chouki-Salam House road Ch. 0+00km-0+416km b) Construction of RCC road from Karigori College Hospital road at Jasijal House-Abason road Ch. 0+00km-0+165km c) Construction of RCC road from Sekender House-Ajgor Ali House at Telipara Mouza road Ch. 0+00km-0+300km Under Rajarhat Upazila, Dist: Kurigram. 2) Improvement of Rajarhat Ghorialdanga road at H/O Akher (Rail Line)-Rajarhat Lalmonirhat Border (H/O Nurul) road Ch. 0+00km-0+416km </t>
  </si>
  <si>
    <t>M/S Fabiha Traders  Nageswari, Kurigram.</t>
  </si>
  <si>
    <t>ms.fabihatraders@gmail.com</t>
  </si>
  <si>
    <t xml:space="preserve">Construction of RCC road from Hospital Gate-Rowmari Bazar via Central Shahid Minar Ch. 0+00km-0+975km </t>
  </si>
  <si>
    <t>M/S Sutopa Construction,  Rajarhat, Kurigram.</t>
  </si>
  <si>
    <t>srmsup70@gmail.com</t>
  </si>
  <si>
    <t xml:space="preserve">(1) Construction of RCC Drain from Fulbari Zero Point-Fulbari College road Ch. 0+00km-0+640km Under Fulbari Upazila,   (2) Construction of RCC Drain from Fulbari Kharibari RHD-Fulbari College road Ch. 0+00km-0+230km Under Fulbari Upazila, Dist: Kurigram.                
 (3) Construction of RCC Drain from Fulbari GC-Fulbari College road Ch. 0+00km-0+215km Under Fulbari Upazila, Dist: Kurigram.                  
(4) Construction of RCC Drain from Fulbari Thana Zero Point-Fulbari Thana-Fulsagor road via Hospital Ch. 0+00km-0+200km </t>
  </si>
  <si>
    <t>M/S. Mobarok Hossain, Kacharipara,Ulipur, Kurigram</t>
  </si>
  <si>
    <t>mobarok1952@yahoo.com</t>
  </si>
  <si>
    <t>a)Construction of 1No Toilet Block(Typical) for Male &amp; Female at Thanahat Bazar a)Construction of 1No Toilet Block(Typical) for Male &amp; Female at Matikata Bazar under Chilmari Upazila</t>
  </si>
  <si>
    <t xml:space="preserve">a)Construction of 1No Toilet Block(Typical) for Male &amp; Female at Rajarhat Bazar a)Construction of 1No Toilet Block(Typical) for Male &amp; Female at Rajarhat Upazila Health Complex under Rajarhat Upazila </t>
  </si>
  <si>
    <t>Md. Nurul Amin Sarker. Krishnopur Collegepara, Kurigram</t>
  </si>
  <si>
    <t xml:space="preserve">a)Construction of 1No Toilet Block(Typical) for Male &amp; Female at Bhurungamari Bazar  under Bhurungamari Upazila </t>
  </si>
  <si>
    <t>M/S.Istiak Hossain, Miapara,Nazira Sadar, Kurigram</t>
  </si>
  <si>
    <t>istiaquehossain54@gmail.com</t>
  </si>
  <si>
    <t>(a) Imrovement of Road by RCC from Shamspara Mosque-Shamspara road via H/O Mojid road at Ch.00-365m &amp; Link road Ch.00-85m  
(b)Improvement of KC road at BRAC office -North side of Motin house at BM College from Ch.00-630m &amp; Link road 00-25m including 2Nos Box culvert &amp; 1 no U- Drain under Chilmari Upazila.</t>
  </si>
  <si>
    <t>M/S.Rumy Construction, Pirganj, Rangpur</t>
  </si>
  <si>
    <t>(a) Construction of 3.00mx2.00m RCC Box Culvert on Thanahat GC- Rajarvita road at Ch.525m[Road ID 149094006]                    (b) Construction of 2.00mx1.00m RCC Box Culvert on Thanahat Mofizal Khalifa house-KC  road at Ch.960m under Chilmari Upazila.</t>
  </si>
  <si>
    <t>M/S. Kohinoor Enterprise and M/S S.S Enterprise JV Dadpur Lodge, Kawnia 1st Lane, Barishal Sadar, Barishal.</t>
  </si>
  <si>
    <t>kohinurssjv@gmail.com</t>
  </si>
  <si>
    <t>01. Improvement of Khoribari GC - Khochabari Via Bhangamore UP Road from Ch. 00m -8600m under Fulbari Upazila [Road ID: 149183001], 02. Improvement of Bangosonahat - Shahi Bazar GC Road from Ch. 00m -3920m under Bhurungamari Upazila [Road ID: 149062001] &amp; 03. Improvement of Hasnabad UP Office - Newashi GC Road from Ch. 00m -1390m under Nageswari Upazila [Road ID: 149613041] [Total Cost of Salvage Materials Tk. 8,84,701.00]</t>
  </si>
  <si>
    <t>M/S. Kohinoor Enterprise, Dadpur Lodge, Kawnia 1st Lane, Barishal Sadar, Barishal, +880-431-2174525</t>
  </si>
  <si>
    <t xml:space="preserve"> M/S SS Enterprise
 Mission more ,Lalmonirhat
Mob: 01728160278 
</t>
  </si>
  <si>
    <t>Mir Habibul Alam-M/S Rupantor (J.V), House No.116/1,Road No.10,Dhap Chikli Vata,Burirhat Road,Rangpur</t>
  </si>
  <si>
    <t>mhamr2019@gmail.com</t>
  </si>
  <si>
    <t>01. Improvement of Najimkhan GC - Khadabagh R&amp;H Via Rajarhat Road from Ch. 8690m -16260m under Rajarhat Upazila [Road ID: 149772001], 02. Improvement of Pateswari RHD - Jatrapur GC Road from Ch. 00m -10400m (Effective length = 10322m) under Kurigram-s Upazila [Road ID: 149522001] [Total Cost of Salvage Materials Tk. 1,21,22,726.00]</t>
  </si>
  <si>
    <t>Mir Habibul Alom,Rangpur Mob:01712217679</t>
  </si>
  <si>
    <t>M/s Rupantor ,Chiklivata,Rangpur Mob:01712217680</t>
  </si>
  <si>
    <t>M/S Paradise Traders - M/S. Belal Construction- M/S Hamid Traders (Joint Venture)</t>
  </si>
  <si>
    <t>bcmptmhtjv74@gmail.com</t>
  </si>
  <si>
    <t>01. Improvement of  Dantbhanga - Rowmari Via Baitkamari Bazar Road from Ch. 00m -13640m under Rowmari Upazila [Road ID: 149793010] [Total Cost of Salvage Materials Tk. 22,52,116.00]</t>
  </si>
  <si>
    <t>M/S Paradise Traders, Kurigram Mob:01710918943</t>
  </si>
  <si>
    <t>M/S. BELAL CONSTRUCTION</t>
  </si>
  <si>
    <t>M/s. MC &amp; SC-JV,  Somespur, Belkuchi, Sirajgonj.</t>
  </si>
  <si>
    <t>msmcscjv@gmail.com</t>
  </si>
  <si>
    <t>Construction of Two(2) Storied Rural Market Building (With 4storied Foundation) in Pagla Hat.</t>
  </si>
  <si>
    <t>M/S MIM CONSTRUCTION, SAYADHANGORA SOUTH, SAYADHANGORA, SIRAJGANJ-6700, +880-1711-060475</t>
  </si>
  <si>
    <t>mimconstruction58@gmail.com</t>
  </si>
  <si>
    <t>M/S Sagar Construction, 
Belkuchi, Sirajgonj, +880-1712-269845</t>
  </si>
  <si>
    <t>M/S. Saykat Enterprise,Ekarchali, Taragonj,Rangpur</t>
  </si>
  <si>
    <t>Construction of Two(2) Storied Rural Market Building (With 4storied Foundation) in Bhitorband Hat</t>
  </si>
  <si>
    <t>Md.Abul Hossain ,Shaheb Bazar,Ghoramara, Rajshahi</t>
  </si>
  <si>
    <t>Construction of Two(2) Storied Rural Market Building (With 4storied Foundation) in Chilmari Hat</t>
  </si>
  <si>
    <t>Md. Abdul Hakim, Adit Mari, Lalmonirhat</t>
  </si>
  <si>
    <t>1 Minor maintenance of 42.6m long RCC Girder Bridge on Rowmari-Baliamari GC road via Chuliarchar Road at Chainage 1582m 1497920012 Major maintenance of 23.0m long RCC Bridge on Thanahat GC near Ramna Railstation-Fakirerhat Via Ranigonj GC Road at Chainage 7800m 1490920043 Major maintenance of 8.00m long RCC Box Culvert on Thanahat GC near Ramna Railstation-Fakirerhat Via Ranigonj GC Road at Chainage 7200m 149092004.</t>
  </si>
  <si>
    <t>M/S Zia Traders, 
Kaliganj, Kurigram.</t>
  </si>
  <si>
    <t>zia.tradersms@gmail.com</t>
  </si>
  <si>
    <t>Improvement of Rajibpur GC (Sonali Bank) - RHD at Dhubalipara Road (Ch. 210-1710m.). ID No-149082005.</t>
  </si>
  <si>
    <t>M/S Sheetal Construction, Kurigram</t>
  </si>
  <si>
    <t>A) Improvement of Bangosonahat UP(College more) - Chowdhuri Hat Road (Shamsul Haque Chowdhuri road) Road (Ch. 2000-2800m). ID No.149063010.
B) Improvement of Bhurungamari UP - Manik kazir bazar-Mukti Joddah hat Road (Ch. 2810-3830m).  
ID No.149063008.</t>
  </si>
  <si>
    <t>M/S. Belal Construction Khalilgonj, Kurigram</t>
  </si>
  <si>
    <t>A) Improvement of Nageswari GC - Kachakata bazar Road (Ch. 8785-11100m). ID No.149613004.
B) Improvement of Ramkhana UP office - Sealkanda bazar Road (Ch. 00-1000m).  ID No.149613039.</t>
  </si>
  <si>
    <t>3,32,66,774.00</t>
  </si>
  <si>
    <t>M/S. Khairul Enterprise Khalilgonj, Kurigram</t>
  </si>
  <si>
    <t>(a) Improvement of Omar Majid UP (Farkerhat GC) - Belgacha UP office Road (Ch. 1000-2660m) [Road ID: 149773011]
(b) Improvement of Chakirpashar UP office - Nakkatihat Road (Ch. 1250-2800m) [Road ID: 149773005]</t>
  </si>
  <si>
    <t>(a) Improvement of Chakirpashar UP office - Milerpar Bazar Road (Ch. 1000-2257m) [Road ID: 149773009]
(b) Improvement of Omar majid UP (Farker hat GC) - Jorshairar hat Road via Choto Mohishmuri Road (Ch. 500-1500m) [Road ID: 149773012]
(c) Improvement of Chakirpashar UP office at Vatitari - Kurigram R&amp;H via Singimari GPS Road (Ch. 00-1810m) [Road ID: 149773006]</t>
  </si>
  <si>
    <t>M/S. Md Mahabubur Rahman, Kurigram</t>
  </si>
  <si>
    <t>mahabub1965@yahoo.com</t>
  </si>
  <si>
    <t xml:space="preserve"> Improvement of Thatrai hat UP-Nagrakura hat Road at Ch. 970m-1892m, [Road ID: 149943014] </t>
  </si>
  <si>
    <t>M/S Belal Construction Khalil gonj Kurigram</t>
  </si>
  <si>
    <t xml:space="preserve">A) Improvement of Taluarchar R&amp;H - Boraikandi Bazar road from Ch.2000-3458m, [Road ID: 149793006] 
B) Improvement of Horindara gram FRB - Boraikandi via Takanigram road from Ch. 3150-4150m [Road ID: 149793001] </t>
  </si>
  <si>
    <t>M/S Sun flower Construction,Banasree,Rampura  ,Dhaka</t>
  </si>
  <si>
    <t>sunflowerconstructionltd77@gmail.com</t>
  </si>
  <si>
    <t>A) Improvement of  Andharijhar Pucca Road - Baraitari Zame Mosque Road (Ch. 00-2000m). ID No-  149064001.
B) Improvement of  Subalpur Bazar - Bangosonahat Road (End point south Baldia GPS Name Plate) (Ch. 1000-2000m).  ID No-  149064033.</t>
  </si>
  <si>
    <t>M/S Khairul Kabir Rana,Guptapara, Rangpur</t>
  </si>
  <si>
    <t>(a) Improvement of Sonatali Pukur par - Vot hat bazarvia sore beparir ghat Road (Ch. 00-745m &amp; 2245-3160m) [Road ID: 149064050]
(b) Improvement of Deeperhat-Kalirhat via Beldaha School &amp; Madrasha Road (Ch. 00-1300m) [Salvage cost: Tk 13,54,203.00] [Road ID: 149064051]</t>
  </si>
  <si>
    <t>M/S Masud Enterprise, Fire Service Road, Lalmonirhat</t>
  </si>
  <si>
    <t>Improvement of  Daknirpat - Bepari Hat Road (Ch. 00-1356m). ID No-  149614063.</t>
  </si>
  <si>
    <t>M/S. Aroshi Construction Nageswary, Kurigram</t>
  </si>
  <si>
    <t xml:space="preserve">(a) Improvement of Bhitor bond bazar chowmohoni - Hatibanda Hafiza Madrasha Road (Ch. 00-420m) [Road ID: 149614047]
(b) Improvement of Dhakaiya More Pucca Road - Murirhat High School Road (Ch. 00-1000m) [Road ID: 149614065](
c) Improvement of Gagla GC- Doctorpara Pucca Road (Ch. 1000-2635m) [Road ID: 149614062]
(d) Improvement of Sarker tari UZR - Chanderhat Road (Ch. 00-1180m) [Road ID: 149614028]
</t>
  </si>
  <si>
    <t xml:space="preserve">Improvement of Dhajir Nayerhat Road (Kurigram Anantapur road- H/O Mintu) (Ch. 00-153m) [Road ID:149525016] &amp; b)Improvement of Belgacha UP road at H/O Mokbul-Apel house road Ch.00m-755m [Road IID 149525091] </t>
  </si>
  <si>
    <t>Improvement of Belgacha UP Adibasi Gage H/O Dr. Solaiman Chilapara Mondir via Patanpara Mosque Road (Ch. 200-2275m) [Salvage cost: Tk. 2,68,020.00] [Road ID: 149524058]</t>
  </si>
  <si>
    <t>(a) Improvement of Rajmallihat hat-Nazimkhan UP (Jorsarar hat) via Battalarhat Road (Ch. 1483-4000m) [Road ID: 149774029]
(b) Improvement of  Omar majid UP office-Kurigram Chilmari R&amp;H at Panchpir Road (Ch. 1200-2970m) [Road ID: 149774024]</t>
  </si>
  <si>
    <t>M/S Belal Construction, Khalilgonj, Kurigram</t>
  </si>
  <si>
    <t>(a) Improvement of Ulipur Nazimkhan at Bakorerhat - Doldolia Thetrai Road (Ch. 2000-2670m) [Road ID: 149944032]
(b) Improvement of Pandul UP- Boro Mohishmari Dakhil Madrasa Road (Ch. 500-2735m) [Road ID: 149944143]</t>
  </si>
  <si>
    <t>M/S R,N Traders Kurigram</t>
  </si>
  <si>
    <t>rntradersk199@yahoo.com</t>
  </si>
  <si>
    <t>(a) Improvement of Hatia U.P. office-New Anantapur hat Road (Ch. 00-1480m) [Road ID: 149944133]
(b) Improvement of Batener house Diper more-Puratan Anantapur via Kasarir par Road (Ch. 00-2015m) [Road ID: 149944092]</t>
  </si>
  <si>
    <t xml:space="preserve">(A) Improvement of Mondoler Hat-Bakshi Gonj Road from Ch. 00-2000m [Road ID: 149944016]
 (B) Improvement of Ulipur Bozra Rd. (Ambari School)-R&amp;H Road at BRACK more Balabari UP via Chairman House Road from Ch.00-1140m &amp; 1640-1975m [Road ID:149944119] </t>
  </si>
  <si>
    <t xml:space="preserve">(A) Improvement of Telypara more-D-50 Rd via Bamoner hat Road from Ch. 2100-3855m [Road ID:149944070] (B) Improvement of Hatia UP office-New Anantapur hat Road from Ch.1480-2000m [Road ID: 149944133] </t>
  </si>
  <si>
    <r>
      <t>(A) Improvement of Ulipur Nazimkhan GC Rd. (at Basar bazar)-Kadamtala hat Korpura Senior Madrasha Embk. Via Daldalia UP road  from Ch. 1350-2220m [Road ID:149944115] (B) Improvement of DC-50 UZR (at Diper par)-WAPDA Embk. Road via Olamagonj Road from Ch.1000-2160m [Road ID:149944096]</t>
    </r>
    <r>
      <rPr>
        <b/>
        <sz val="9"/>
        <rFont val="Times New Roman"/>
        <family val="1"/>
      </rPr>
      <t xml:space="preserve"> </t>
    </r>
  </si>
  <si>
    <t xml:space="preserve">(A) Improvement of DC-50 UZR (Mostafizar house) WAPDA Embk. Road from Ch.2000-3260m [Rod ID:149944089)  (B) Improvement of Kadamtala hat-Nazimkhan GC &amp; UP Road form Ch.00-600m [Road ID:149944132] </t>
  </si>
  <si>
    <t>(a) Improvement of Durgapur-Mondolerhat UzR (Milonpur more) - Tetultala hat UzR Road (Ch. 00-1500m) [Road ID: 149944063]
(b) Improvement of KC Road (Mina bazar) - DC-50 Pacca Road (Ch. 00-2000m) [Road ID: 149944074]</t>
  </si>
  <si>
    <t>(a) Improvement of K.C. road at Forestry office-Thagerhat via Mondalpara.Road (Ch. 3000-4855m ) [Road ID: 149094011]
(b) Improvement of Thanahat-Fokirerhat upazila road at baparirhat to Kajaldanga hat Road (Ch. 1500-2910m) [Road ID: 149094009]</t>
  </si>
  <si>
    <t>Shohidul Islam, Rowmari, Kurigram.</t>
  </si>
  <si>
    <t>skb.kuri@gmail.com</t>
  </si>
  <si>
    <t>A). Improvement of Char Shoulmari - Kazikata Hat Road (Ch. 500-2500m). ID No-149794001.
B). Improvement of Boalmari Modho Mosque - Changtapara via Danguapara Road (Ch. 120-1000m). ID No-149794017.</t>
  </si>
  <si>
    <t>M/S Hamid Traders , Ghosh Para,Kurigram</t>
  </si>
  <si>
    <t xml:space="preserve">A) Improvement of  Boalmari GPS School - Shoulmari road from Ch.800 - 1586m, [Road ID: 149794012] 
B) Improvement of Ulipur border-Kazaikata regulator road from Ch.500-2110m [Road ID: 149794024] </t>
  </si>
  <si>
    <t>Aroshi Construction, Nageswari, Kurigram</t>
  </si>
  <si>
    <t>A) Improvement of Maidan (H/O Jamal) - Paglarhat (H/O Bijon Mondol) Road (Ch. 00-850m). ID No- 149065001.
B) Improvement of  Basjani Madrasha - Paschim Basjani (H/O Ajgor Ali) Road (Ch. 00-2150m). ID No- 149065024.</t>
  </si>
  <si>
    <t>Md.Nuruzzaman,Kathalbari, Kurigram</t>
  </si>
  <si>
    <t>Improvement of  Hazipur Kadomtola more - Kumarpara Hazipur Bridge via Hazipur GPS Road (Ch. 00-932m). ID No- 149615080.</t>
  </si>
  <si>
    <t>M/S Hamid Traders, Dadamore, Kurigram</t>
  </si>
  <si>
    <t xml:space="preserve">(a) Improvement of Kamarpara R&amp;H - Bottola - Bamondanga UP office Road (Khelashakura River Bridge Point - Kadomtola More) (Ch. 1534-3334m) [Road ID: 149615078]
(b) Improvement of Uttar Baparihat Hazi Mojahar Ali Bapari Graveyard - Hazi Mozahar Ali Bapari Eidgah mat Road (Ch. 00-1815m) [Road ID: 149615081] </t>
  </si>
  <si>
    <t>M/S Fahim Traders Trimohini Kurigram</t>
  </si>
  <si>
    <t>(a) Improvement of H/oJayar Ali - H/O Manik Road (Ch. 00-1231m) [Salvage cost: Tk. 3,11,027.00] [Road ID: 149525002]
(b) Improvement of H/O Abdul at Jakupara-Harishar Primary School Road (Ch. 00-1105m) [Salvage cost: Tk. 20,30,499.00] [Road ID: 149525059]</t>
  </si>
  <si>
    <t>MD.Mahmud Alom Liton Fulbari, Dinajpur</t>
  </si>
  <si>
    <t>(a) Improvement of Kholarhat-Khochabari hat road at Lutfar Chairman's house to 2no. west Nagrajpur Primary School via community clinic Road (Ch. 00-1000m) [Road ID: 149185073]
(b) Improvement of Bhangamore chit Rabaitary clinic - house of Wahab Master via Boailvir Road (Ch. 1300-2460m) [Road ID: 149185058]
(c) Improvement of Bhangamore Teprarmore to west Bhangamore (Didiarmore) Primary school Road (Ch. 00-1400m) [Road ID: 149185056]</t>
  </si>
  <si>
    <t>Sazu Hardware, Kurigram</t>
  </si>
  <si>
    <t>sazuk2013@yahoo.com</t>
  </si>
  <si>
    <t>(a) Improvement of Pachim Vatipara Panchgram Mosque via Nasir member house Road (Ch. 00-750m) [Road ID: 149095037]
(b) Improvement of Panchgram Madrasha-Thagerhat Road (Ch. 00-850m) [Road ID: 149095053]</t>
  </si>
  <si>
    <t>M/S R.N Traders,Kurigram</t>
  </si>
  <si>
    <t>(a) Improvement of Pachim Vatipara House of Bakter Member-Purbo Vatiapara H/O Nasir Member Road (Ch. 00-870m) &amp; [Road ID: 149095050]
(b) Improvement of Mojatari Primary School-Mawarpar Ulipur Border Road (Ch. 00-1025m) [Road ID: 149095066]</t>
  </si>
  <si>
    <t>M/S Ohi Enterprise, Khalilgonj, Kurigram</t>
  </si>
  <si>
    <t>ohienterprise@yahoo.com</t>
  </si>
  <si>
    <t>(a) Improvement of Fakirhat Pacca Rd-Kutigram Pry.School via Kower vita Road(Ch. 00-400m &amp; Link 00-100m)         [Road ID:149095038]
(b) Improvement of Ranigonj-Fakirerhat near A.Mazid house - Napitpara.(Ch. 00-805m) [Road ID: 149095012] [Salvage cost: 3,36,997.00]</t>
  </si>
  <si>
    <t>M/S Raju Construction</t>
  </si>
  <si>
    <t>rajuconstruction.rowm@gmail.com</t>
  </si>
  <si>
    <t>(a) Improvement of road start from Kayarpar pucca road nearthe Chairman house-Naura boarder road(Ch. 00-1270m)         [Road ID:149095017]</t>
  </si>
  <si>
    <t>Md.Anisur Rahman Krishnopur,Sadar,Kurigram</t>
  </si>
  <si>
    <t>anis20gram@gmail.com</t>
  </si>
  <si>
    <t>(a) Improvement of KC road at BRAC office -Fakirerkuti GPS from Ch.00-830m, Link Road Ch.00-235m &amp; Ch.00-200m road         [Road ID:149095056]</t>
  </si>
  <si>
    <t>Shohidul Islam, 
Rowmari, Kurigram.</t>
  </si>
  <si>
    <t>Improvement of Chaktabari - Thanthonia Para via Koraikandi Road (Ch. 00-3100m). ID No-149795006.</t>
  </si>
  <si>
    <t>M/S Sakib Traders, 
Nazira , Kurigram.</t>
  </si>
  <si>
    <t>sakibtradersk007@yahoo.com</t>
  </si>
  <si>
    <t>Improvement of Khatiamari Ful Babu house - South side LC Point via Nowdapara Road (Ch. 00-3080m). ID No-149795063.</t>
  </si>
  <si>
    <t>M/S Sagor Traders, 
Chilmari, Kurigram.</t>
  </si>
  <si>
    <t>sagortradersk2016@yahoo.com</t>
  </si>
  <si>
    <t>A). Improvement of H/O Ayezuddin - Zinzirum River Ghat via Kolabari Road (Ch. 00-900m). ID No-149795016.
B). Improvement of Rowmari T&amp;T More - R&amp;H Road Via Rowmari GM Mosque road (Ch. 410-830m &amp; 1020-1120m). ID No-149795039.</t>
  </si>
  <si>
    <t xml:space="preserve">A) Improvement of road from Muktijoddha Market- Majhipara More via Shahidul Islam Salu's house (Ch.00-386m), &amp; (Ch.1400-2324m) [Road ID: 149795040]                           
  B) Improvement of Isakur Chowrasta mosque - house side Isahak Mistry house road from Ch.00-1030m [Road ID: 149795067] </t>
  </si>
  <si>
    <t>Improvement of Hazir Hat - Char Shoulmari  road from Ch.00-30000m [Road ID: 149795148]</t>
  </si>
  <si>
    <t>M/s Zia Traders</t>
  </si>
  <si>
    <t>Improvement of Jame Mosque at Thanahat Old,under Thanahat</t>
  </si>
  <si>
    <t>Construction of 57.00m Long RCC Girder Bridge on Behular Char village at Roumari UP at ch 700m (Road ID-1499403)</t>
  </si>
  <si>
    <t>24.02.2020</t>
  </si>
  <si>
    <t>Construction of  81.00m Long PC Girder Bridge on Kachakata Bazar College More (Sankash bridge)- Kachakata BOP Camp Road at Ch. 1850m. [Road ID: 149614032]</t>
  </si>
  <si>
    <t>M/S Kohinoor Ent &amp; SS Enterprise, Lalmonirhat</t>
  </si>
  <si>
    <t xml:space="preserve">Construction of 25.00m Long PSC Girder Bridge on Kholarhat - Pkirhat vai Jomirer Keya Road at Ch. 1000m [Road ID: 149184041] </t>
  </si>
  <si>
    <t>17.02.2020</t>
  </si>
  <si>
    <t>M/S Kohinoor Enterprise, Lalmonirhat</t>
  </si>
  <si>
    <t>16.02.2022</t>
  </si>
  <si>
    <t>A) Improvement of Boalmari GPS School - Shoulmari road from Ch.800-1586m, [Road ID: 149794012] B) Improvement of Ulipur border-Kazaikata regulator road from Ch.500-2110m [Road ID: 149794024] [Rowmari]</t>
  </si>
  <si>
    <t>17.02.2022</t>
  </si>
  <si>
    <t>JV M/S Basundhara &amp; M/S Khairul Enterprise Trimohoni, Kurigram</t>
  </si>
  <si>
    <t>basundharakhairul@gmail.com</t>
  </si>
  <si>
    <t>Construction of 44.00m long RCC Girder Bridge on Boalmari modhyapara mosque - Changtapara via Danguapara Road at Ch: 100m [Road ID: 149794017]</t>
  </si>
  <si>
    <t>01.03.2019</t>
  </si>
  <si>
    <t>28.02.2020</t>
  </si>
  <si>
    <t>M/S Bashundhara  Trimohoni, Kurigram</t>
  </si>
  <si>
    <t xml:space="preserve"> M/S Khairul Enterprise, Trimohoni, Kurigram</t>
  </si>
  <si>
    <t>ICL PVT. LTD,          1/0,Ghope Central road, Jashore sadar, Jessore-7400</t>
  </si>
  <si>
    <t xml:space="preserve">
Construction of 81m Long PSC Girder Bridge on Subolpar-Bongasonahat Road at Ch. 300m under Upazila [Bhurungamari] District Kurigram. Road ID No. 149064033.</t>
  </si>
  <si>
    <t>M/S Khairul Enterprise,Trimohoni, Kurigram</t>
  </si>
  <si>
    <t>a) Construction of WMCA Office Building.
B) Electric work of office building
c) Supply of Furniture for WMCA office building at Char Bhurungamari(Sp ID-15262)</t>
  </si>
  <si>
    <t>M/S HASAN TRADERS, Monirchar, Paschim Nageswari, Kurigram.</t>
  </si>
  <si>
    <t>hasantraders74@gmail.com</t>
  </si>
  <si>
    <t>Improvement of Jame Mosque at Shibram Dawar Chawra under Kantalbari Union Upazila Kurigram Sadar. Latitude25.601181 Longitude89.601181.</t>
  </si>
  <si>
    <t>04.01.2021</t>
  </si>
  <si>
    <t>M/S Liton Traders, Mogolbasa, Sadar, Kurigram.</t>
  </si>
  <si>
    <t>litontraders.kur@gmail.com</t>
  </si>
  <si>
    <t>Periodic Maintenance of Zatiner Hat (Durgapur Rail line)-Mogolbasa UP Road from 00m-3125m</t>
  </si>
  <si>
    <t>01.10.2022</t>
  </si>
  <si>
    <t>RANI ENTERPRISE     Boraidangi, Rajibpur, Kurigram.</t>
  </si>
  <si>
    <t>ranienterprise16@gmail.com</t>
  </si>
  <si>
    <t>Periodic Maintenance of Mohonganj UP-Kawnierchar Bazar GC Road from Ch. 1000m-3650m</t>
  </si>
  <si>
    <t>M/S SHEIKH CONSTRUCTION, Bhangamore, Rabaitari, Fulbari, Kurigram.</t>
  </si>
  <si>
    <t>sheikhconstruction63@yahoo.com</t>
  </si>
  <si>
    <t>Periodic Maintenance of RHD near Baliamari GPS more - Rowmari UP Embankment more via house of Sabur Faruq Road from Ch. 00m-682m</t>
  </si>
  <si>
    <t>M/S Sarker Traders, Gatrapur, Sadar, Kurigram.</t>
  </si>
  <si>
    <t>sarkertraders786@yahoo.com</t>
  </si>
  <si>
    <t>Periodic Maintenance of Thanahat UP office at Balabarihat R&amp;H Road - Tabokpur office Road from Ch. 00m-1430m</t>
  </si>
  <si>
    <t>01.25.2021</t>
  </si>
  <si>
    <t>M/S Sagor Traders, House No: 17, Keranipara, Jamtola, Mosjid Road 1/3, Rangpur.</t>
  </si>
  <si>
    <t>mssagortraders1989@gmail.com</t>
  </si>
  <si>
    <t>Periodic Maintenance of Fulbari-Gagla GC-Gongerhat RHD Road to Ramkhana Dighirpar Via Anantopur Barakutih</t>
  </si>
  <si>
    <t>RC-SH (JV), Sadar, Kurigram.</t>
  </si>
  <si>
    <t>rc.shjv20@gmail.com</t>
  </si>
  <si>
    <t>Periodic Maintenance of Pairadanga bazar RHD- Newashi GC Road (Nageswari portion) 00m-5770m</t>
  </si>
  <si>
    <t>14.04.2021</t>
  </si>
  <si>
    <t>Shaju Hardware, Sadar, Kurigram.</t>
  </si>
  <si>
    <t xml:space="preserve"> sazuk2013@yahoo.com</t>
  </si>
  <si>
    <t>Rezvi Construction Ltd, Khalilgonj, Sadar, Kurigram.</t>
  </si>
  <si>
    <t>rezviconstruction@yahoo.60m</t>
  </si>
  <si>
    <t>M/S Al Amin Enterprise, Moglebasa, Sadar, Kurigram.</t>
  </si>
  <si>
    <t>alamink786@yahoo.com</t>
  </si>
  <si>
    <t>Periodic Maintenance of Majipara/Mondol para Road - Shoulmari Res.non.Govt.Pry.School Road from Ch. 1260m-3492m</t>
  </si>
  <si>
    <t>Aroshi Construction, Adorshopara,Nageswari, Kurigram</t>
  </si>
  <si>
    <t>Periodic Maintenance of Horindara gram FRB-Boraikandi via Takanigram Road from Ch. 00m-380m &amp; Ch.1150m-2150m</t>
  </si>
  <si>
    <t>M/S Sojib Enterprise, Rowmari bazar, Rowmari, Kurigram.</t>
  </si>
  <si>
    <t>sojibenterprise.kur@gmail.com</t>
  </si>
  <si>
    <t>Periodic Maintenance of Ulipur HQ-Dhamsrini UP Office Road from Ch. 00m-2240m </t>
  </si>
  <si>
    <t>M/S CHADNI PAPER HOUSE, Bus stand, Nageswari, Kurigram.</t>
  </si>
  <si>
    <t>rahmanm474@yahoo.com</t>
  </si>
  <si>
    <t>Emergency Maintenance of Protection work for Box Culvert Approach on Ulipur- Anantapur GC Road at Ch.5750m</t>
  </si>
  <si>
    <t>08.02.2021</t>
  </si>
  <si>
    <t>Alif Traders            Sabalia, Tangail Sadar, Tangail.</t>
  </si>
  <si>
    <t>Construction of 27 m Long RCC arch girder bridge on bongasonahat-Char Bhurungamari UP road at ch. 428m under Bhurungamari Upazila, Kurigram.  [Road ID: 149063004]</t>
  </si>
  <si>
    <t xml:space="preserve"> 04.01.2021</t>
  </si>
  <si>
    <t>M/s. Raju Construction  Rowmari bazar, Rowmari, Kurigram.</t>
  </si>
  <si>
    <t>Improvement of road start from kayapara pucca road near the chairman house-naura border road Ch. 00-1270m [Road ID: 149095017] under Chilmari Upazila, Kurigram.</t>
  </si>
  <si>
    <t xml:space="preserve">Construction of 81.00m long PSC Girder Bridge on Subolpar-bongasonahat road at Ch. 300 m under Bhurungamari Upazila, kurigram [Road ID: 149064033] </t>
  </si>
  <si>
    <t>M/s Hossain Trading &amp; Construction, M/s Hossain Trading &amp; Construction pro. Md. Altaf Hossain, Radhaballave, Rangpur Sadar, Rangpur.</t>
  </si>
  <si>
    <t>Rehabilitation of Manidakua- Nazimkhan Road from Ch1000m-2118m ID 149775038. [RAJARHAT]</t>
  </si>
  <si>
    <t>Joy Enterprise, Dhakin Gopalroy,Kakina,Kaliganj,Lalmonirhat</t>
  </si>
  <si>
    <t>joyenterprisek@gmail.com</t>
  </si>
  <si>
    <t>Rehabilitation of Holokhana Uunion- Gachbari BWDB Embankment Road from Ch00m-1715m ID 149525023. [SADAR]</t>
  </si>
  <si>
    <t>Md. Abdulla All Mamun (Babu), Krisnapur, Munsipara,Sadar,Kurigram.</t>
  </si>
  <si>
    <t>allmamun786@yahoo.com</t>
  </si>
  <si>
    <t>Rehabilitation of Ghogarkuti GPS to H/O Hobibor via Borovita Pacca Road from Ch 00m-1225m ID 149185032. [FULBARI]</t>
  </si>
  <si>
    <t>Rehabilitation of Boroloi Hazir Bazar - Mia Bari via Chairman Bari Road from Ch; 00m-1100m [ID# 149184093]. [FULBARI]</t>
  </si>
  <si>
    <t>sheetal construction, RK Road, Khalilgonj, Kurigram.</t>
  </si>
  <si>
    <t>Imprvement of Bozra UP Office Babur hat Road at Ch 00-1990.00m Under [Ulipur] Upazila District Kurigram. Road ID- 149944136.</t>
  </si>
  <si>
    <t>Md. Shoheb Hossain Mona,  Godown Road, Gaibandha</t>
  </si>
  <si>
    <t>Construction of Two 2 Storied Rural Market Building with o4 Storied Foundation in Panga Hat Under [Rajarhat] Upazila Dist.- Kurigram.</t>
  </si>
  <si>
    <t>KM Abu Bakar-Akas Traders (JV), Collage Road, Kurigram</t>
  </si>
  <si>
    <t>kmakasjv@gmail.com</t>
  </si>
  <si>
    <t>Construction of Two 2 Storied Rural Market Building with o4 Storied Foundation in Kodalkathi Hat Under [Rajibpur] Upazila Dist.- Kurigram.</t>
  </si>
  <si>
    <t>M/S K M Abu Bakar, Collage Road, Kurigram Sadar, Kurigram</t>
  </si>
  <si>
    <t>M/S Akash Traders, Dhulauri, Jauniarchar, Rajibpur, Kurigram.</t>
  </si>
  <si>
    <t>akashr2013@yahoo.com</t>
  </si>
  <si>
    <t>Md. Nuruzzaman &amp; M/S Hamid Traders (JV), Hospital para,kurigram sadar, kurigram</t>
  </si>
  <si>
    <t>Nuruhamidjv@gmail.com</t>
  </si>
  <si>
    <t>Construction of Two 2 Storied Rural Market Building with o4 Storied Foundation in Rowmari Bazar Under [Rowmari] Upazila Dist.- Kurigram.</t>
  </si>
  <si>
    <t>Md. Nuruzzaman, Shibram, kathalbari,kurigram Sadar, kurigram</t>
  </si>
  <si>
    <t>M/S TARITA &amp; SHITAL JV, Purbo Shalbon, Rangpur.</t>
  </si>
  <si>
    <t>tehami.tarita95@gmail.com</t>
  </si>
  <si>
    <t>Construction of Two 2 Storied Rural Market Building with 04 Storied Foundation in Mina Bazar Hat Under [Ulipur] Upazila Dist- Kurigram.</t>
  </si>
  <si>
    <t>M/S SHITAL ENTERPRISE, House # 147, Road # 3, Kamal Kachna, Sadar, Rangpur.</t>
  </si>
  <si>
    <t>M/s Tarita Enterprise., Purbo Shalbon, Rangpur.</t>
  </si>
  <si>
    <t>tehami.ebteda.tarita@gmail.com</t>
  </si>
  <si>
    <t>Construction of 81 m Long PSC girder bridge on Subolpar-Bongasonahat road at Ch. 300m under bhurungamari Upazila, District: Kurigram. [Road ID: 149064033]</t>
  </si>
  <si>
    <t>Sheetal construction, RK Road, Khalilgonj, Kurigram.</t>
  </si>
  <si>
    <t>Improvement of bozra UP office baburhat road at Ch. 00m-1990m [Road ID: 149944136] under Ulipur upazila, District: Kurigram.</t>
  </si>
  <si>
    <t>M/s. Shoheb Hossain Mona, Godown Road, Gaibandha.</t>
  </si>
  <si>
    <t>Construction of 2 (Two) storied rural market building (with 04 storied foundation) in Panga Hat Under Rajarhat Upazila, District: Kurigram.</t>
  </si>
  <si>
    <t>Mst. Afroja Khatun, Fulbari, Kurigram</t>
  </si>
  <si>
    <t xml:space="preserve"> afrojakhatun.kur@gmail.com</t>
  </si>
  <si>
    <t>Rehabilitation of Shimultola-Rajibpur Degree College road from Ch. 00m-500m [Road ID: 149085005] under Rajibpur Upazila, District: Kurigram.</t>
  </si>
  <si>
    <t>Md. Shoheb Hossain MonaGodown Road,Gaibandha</t>
  </si>
  <si>
    <t>Construction of Two (2) Storied Rural Market Building (with o4 Storied Foundation) in Panga Hat, Under Rajarhat Upazila, Dist.- Kurigram</t>
  </si>
  <si>
    <t>1,85,65,774.00</t>
  </si>
  <si>
    <t>KM Abu Bakar-Akas Traders (JV)</t>
  </si>
  <si>
    <t>Construction of Two (2) Storied Rural Market Building (with o4 Storied Foundation) in Kodalkathi Hat, Under Rajibpur Upazila, Dist.- Kurigram.</t>
  </si>
  <si>
    <t>2,30,89,012.92</t>
  </si>
  <si>
    <t>KM Abu Bakar                 Collage Road, Kurigram Sadar, Kurigram</t>
  </si>
  <si>
    <t>M/S Akash Trader, Dhulauri, Rajibpur, Kurigram.</t>
  </si>
  <si>
    <t>Sheetal Construction, RK Road, Khalilgonj, Kurigram.</t>
  </si>
  <si>
    <r>
      <t>Imprvement of Bozra UP Office Babur hat Road at Ch 00-1990.00m Under </t>
    </r>
    <r>
      <rPr>
        <b/>
        <sz val="12"/>
        <color rgb="FF333333"/>
        <rFont val="Arial Narrow"/>
        <family val="2"/>
      </rPr>
      <t>[Ulipur]</t>
    </r>
    <r>
      <rPr>
        <sz val="12"/>
        <color rgb="FF333333"/>
        <rFont val="Arial Narrow"/>
        <family val="2"/>
      </rPr>
      <t> Upazila District Kurigram. Road ID- 149944136.</t>
    </r>
  </si>
  <si>
    <t>1,50,61,615.13</t>
  </si>
  <si>
    <t>M/s,Tarita &amp; Shital JV, Purbo Shalbon, Sadar, rangpur.</t>
  </si>
  <si>
    <r>
      <t>Construction of Two 2 Storied Rural Market Building with 04 Storied Foundation in Mina Bazar Hat Under </t>
    </r>
    <r>
      <rPr>
        <b/>
        <sz val="12"/>
        <color rgb="FF333333"/>
        <rFont val="Arial Narrow"/>
        <family val="2"/>
      </rPr>
      <t>[Ulipur]</t>
    </r>
    <r>
      <rPr>
        <sz val="12"/>
        <color rgb="FF333333"/>
        <rFont val="Arial Narrow"/>
        <family val="2"/>
      </rPr>
      <t> Upazila Dist- Kurigram.</t>
    </r>
  </si>
  <si>
    <t>2,26,00,000.00</t>
  </si>
  <si>
    <t>19.01.2022</t>
  </si>
  <si>
    <t xml:space="preserve">M/S SHITAL ENTERPRISE                  House # 147, Road # 3, Kamal Kachna, Sadar, Rangpur.                </t>
  </si>
  <si>
    <t>M/S. Tarita Enterprise, Purbo Shalbon, Rangpur.</t>
  </si>
  <si>
    <t>Khairul-Sheikh JV,Trimohoni Bazar, Khalilganj, Kurigram</t>
  </si>
  <si>
    <t>khairul.sheikhjv@gmail.com</t>
  </si>
  <si>
    <r>
      <t>Construction of 39m Long RCC Girder Bridge on Kurigram-Fulbari Road at Ch.450m under Upazila </t>
    </r>
    <r>
      <rPr>
        <b/>
        <sz val="12"/>
        <color rgb="FF333333"/>
        <rFont val="Arial Narrow"/>
        <family val="2"/>
      </rPr>
      <t>[Kurigram Sadar]</t>
    </r>
    <r>
      <rPr>
        <sz val="12"/>
        <color rgb="FF333333"/>
        <rFont val="Arial Narrow"/>
        <family val="2"/>
      </rPr>
      <t> District Kurigram. Road ID No149522005.</t>
    </r>
  </si>
  <si>
    <t>3,51,35,256.00</t>
  </si>
  <si>
    <t>14.02.2022</t>
  </si>
  <si>
    <t xml:space="preserve"> M/s Sheikh Traders       Panchagarh Bazar, Panchagarh      </t>
  </si>
  <si>
    <t>3,51,35,256.01</t>
  </si>
  <si>
    <t>08.02.2023</t>
  </si>
  <si>
    <t>14.02.2023</t>
  </si>
  <si>
    <t xml:space="preserve">M/S Khairul Enterprise     Trimohoni Bazar, Polashbari, Khalilgonj, Kurigram    </t>
  </si>
  <si>
    <t>3,51,35,256.02</t>
  </si>
  <si>
    <t>08.02.2024</t>
  </si>
  <si>
    <t>14.02.2024</t>
  </si>
  <si>
    <t>Md. Nuruzzaman &amp; M/S Hamid Traders (JV)Hospital para,kurigram sadar, kurigram</t>
  </si>
  <si>
    <r>
      <t>Construction of Two 2 Storied Rural Market Building with o4 Storied Foundation in Rowmari Bazar Under </t>
    </r>
    <r>
      <rPr>
        <b/>
        <sz val="12"/>
        <color rgb="FF333333"/>
        <rFont val="Arial"/>
        <family val="2"/>
      </rPr>
      <t>[Rowmari]</t>
    </r>
    <r>
      <rPr>
        <sz val="12"/>
        <color rgb="FF333333"/>
        <rFont val="Arial"/>
        <family val="2"/>
      </rPr>
      <t> Upazila Dist.- Kurigram</t>
    </r>
  </si>
  <si>
    <t>1,89,18,721.18</t>
  </si>
  <si>
    <t>Md. Nuruzzaman         Shibram, kathalbari,kurigram Sadar, kurigram</t>
  </si>
  <si>
    <t xml:space="preserve"> nuruzzamank2013786@yahoo.com</t>
  </si>
  <si>
    <t>1,89,18,721.19</t>
  </si>
  <si>
    <t>02.01.2023</t>
  </si>
  <si>
    <t>M/S Hamid Traders   hospital para,kurigram sadar, kurigram</t>
  </si>
  <si>
    <t>1,89,18,721.20</t>
  </si>
  <si>
    <t>28.02.2023</t>
  </si>
  <si>
    <t>02.01.2024</t>
  </si>
  <si>
    <r>
      <t>Rehabilitation of Boroloi Hazir Bazar - Mia Bari via Chairman Bari Road from Ch 00m-1100m ID 149184093. </t>
    </r>
    <r>
      <rPr>
        <b/>
        <sz val="12"/>
        <color rgb="FF333333"/>
        <rFont val="Arial Narrow"/>
        <family val="2"/>
      </rPr>
      <t>[FULBARI]</t>
    </r>
  </si>
  <si>
    <t>39,79,300.15</t>
  </si>
  <si>
    <t>M/s Hossain Trading &amp; Construction pro. Md. Altaf Hossain, Radhaballave, Rangpur Sadar, Rangpur.</t>
  </si>
  <si>
    <r>
      <t>Rehabilitation of Manidakua- Nazimkhan Road from Ch1000m-2118m ID 149775038. </t>
    </r>
    <r>
      <rPr>
        <b/>
        <sz val="12"/>
        <color rgb="FF333333"/>
        <rFont val="Arial"/>
        <family val="2"/>
      </rPr>
      <t>[RAJARHAT]</t>
    </r>
  </si>
  <si>
    <t>40,14,491.00</t>
  </si>
  <si>
    <t>M/s. Liton Traders,     Mogolbasha, Sadar, Kurigram.</t>
  </si>
  <si>
    <t>a)Improvement of Pandul UP office-Forkerhat road (Ch. 00-1600m) under ulipur upazila, [Road ID: 149943007] and b) Construction of 3 nos. 6m* 6m culvert at Ch.255m, 542m &amp; 1147m on the same road under Rajarhat upazila, District: Kurigram.</t>
  </si>
  <si>
    <t>03.04.2022</t>
  </si>
  <si>
    <t>M/s. Alahi Chaul Kall</t>
  </si>
  <si>
    <t>mukulsarker38@gmail.com</t>
  </si>
  <si>
    <t>a) Improvement of Bassopara kalimondir-Burirhat road (Ch.350m-900m) under Rajarhat upazila [Road ID: 149774016] and b) Construction of 1 no. 6.25m*6.00m culvert at Ch.588m on the same road under Rajarhat upazila, District: Kurigram.</t>
  </si>
  <si>
    <t>04.10.2021</t>
  </si>
  <si>
    <t>M/s. Hamid Traders, Hospitalpara, Sadar, Kurigram</t>
  </si>
  <si>
    <t>a) Improvement of Thanahat-Shahebganj border  road at (Ch.00m-3045m) [Road ID: 149064020]under Bhurungamari upazila  District: Kurigram.</t>
  </si>
  <si>
    <t>M/s. Fahim Traders, Muktaram, Khalilgonj, Sadar, Kurigram.</t>
  </si>
  <si>
    <t>farhanatraders786@gmail.com</t>
  </si>
  <si>
    <t>Rehabilitation of Shah Bazar-Paschim Dhaniram Road from Ch. 00m-3400m [Road ID: 149184072] under Fulbari Upazila, District: Kurigram.</t>
  </si>
  <si>
    <t>M/s. Abdul Hakim, Aditmari, Lalmonirhat.</t>
  </si>
  <si>
    <t xml:space="preserve"> ms.abdulhakim@gmail.com</t>
  </si>
  <si>
    <t xml:space="preserve">  a) Construction of Regulator-1 (1 Vent-1.5mX1.8m) at Ch. 1+678m,  b) Construction of Regulator-2 (1 Vent-1.5mX1.8m), c) Construction of WMCA office, d) Supply of Furniture for WMCA office, f) Documentation of work of Shataloskar Sub-Project (SP-ID: 72040) Under Ulipur Upazila, District: Kurigram.</t>
  </si>
  <si>
    <t>15.05.2022</t>
  </si>
  <si>
    <t>Nufa-ZHD-JV, Ghoshpara, Kurigram Sadar, District: Kurigram.</t>
  </si>
  <si>
    <t>zhdnufajv@gmail.com</t>
  </si>
  <si>
    <t>Const. of 42.00m Long RCC Girder bridge on Kharibari GC-Khochabari via Bhangamor UP Road at Ch. 6700m [Road ID: 149183001] [Salvage Cost: BDT. 2,74,359.68] under Fulbari Upazila, District: Kurigram.</t>
  </si>
  <si>
    <t>M/s. Nufa Construction,  Aditmari, Lalmonirhat, Bangladesh.</t>
  </si>
  <si>
    <t>M/s. Zohurul Haque Dulal, Ghoshpara, Kurigram sadar, Kurigram</t>
  </si>
  <si>
    <t>Const. of 64.00m Long RCC Girder bridge on Shoriferhat-Kashim bazar (near Ramna UP) over Horisher dara Khal Road at Ch. 1255m [Road ID: 149093001] under Chilmari Upazila, District: Kurigram.</t>
  </si>
  <si>
    <t>18.05.2022</t>
  </si>
  <si>
    <t>Md. Moklasur Rahman, Nageswari,Kurigram</t>
  </si>
  <si>
    <t>moklasur_1963@yahoo.com</t>
  </si>
  <si>
    <t>(a) Improvement of Nageswari Lalmonirhat RHD near Gabertol Jame Mosjid Khamarer Bazar via H/O Badsha Mia (Kabir Mahmud - Sirajir Mazar) [Road ID:149185013] Road Ch.00m- 1210m) under Fulbari Upazila &amp; (b) Const. of 01 Nos. 0.600m x 0.600m Culvert at Ch. 600m on the same Road under Fulbari Upazila, District: Kurigram</t>
  </si>
  <si>
    <t>88,49,633.00</t>
  </si>
  <si>
    <t>20.06.20121</t>
  </si>
  <si>
    <t xml:space="preserve">M/s. Islam Traders, Kale Professor Para, Khalilgonj, KurigramSadar, Kurigram. </t>
  </si>
  <si>
    <t>islamtraders20gram@gmail.com</t>
  </si>
  <si>
    <t>Rehabilitation of front side of Kurigram Speening Mill - Nayarhat, Kanthalbari UP Road from Ch. 00m-1815m [Road ID: 149524047] under Kurigram Sadar Upazila,District:Kurigram.</t>
  </si>
  <si>
    <t>72,63,998.30</t>
  </si>
  <si>
    <t>11.08.2021</t>
  </si>
  <si>
    <t>M/s. Rozamoni Traders, Chaokidar Para, Sadar, Kurigram</t>
  </si>
  <si>
    <t xml:space="preserve">Improvement of R113 Pucca Road to Mithu Engineer House via Bhangamore UP [Borlay - Bhanhamore CARE] Road (Ch.00m - 550m) [Road ID: 149184009] under Fulbari Upazila (b) Construction of 03 Nos. 0.600m x0.600m) Culvert at Ch. 5m, 270m and 400m on the same Road. District: Kurigram. </t>
  </si>
  <si>
    <t>42,40,324.05</t>
  </si>
  <si>
    <t xml:space="preserve">Jibon Traders,Vo atinal mor,Kurigram Sadar, Kurigram </t>
  </si>
  <si>
    <t>jibontraders786@gmail.com</t>
  </si>
  <si>
    <t xml:space="preserve">(a) Improvement of Member Bari Mosque - Kamarer Akhra More Road (Ch.00m - 600m) [Road ID: 149614036] under Nageswari Upazila (b) Construction of 02 Nos. 0.600m x 0.600m Culvert at Ch. 470m and 500m on the same Road, District: Kurigram. </t>
  </si>
  <si>
    <t>53,59,149.06</t>
  </si>
  <si>
    <t>27.03.2022</t>
  </si>
  <si>
    <t>Kushtia</t>
  </si>
  <si>
    <t>Md. Shorifuzzaman Dudu, Bamonpara, Bheramara, Kushtia</t>
  </si>
  <si>
    <t>shorifuzzamandudu@gmail.com</t>
  </si>
  <si>
    <t>Periodic Maintenance of Sadipur-Mandalpara Road from Ch. 1050m-2105m Daulatpur Road ID.250394012</t>
  </si>
  <si>
    <t>22/1/2021</t>
  </si>
  <si>
    <t>M/S. Notun Kuri Traders, Alamdanga Bazar, Alamdanga, Chuadanga</t>
  </si>
  <si>
    <t>notunkuri1986@gmail.com</t>
  </si>
  <si>
    <t>Periodic Maintenance of Mirpur-Alamdanga GC via Halsha Road from Ch. 8280m-9400m Mirpur Road ID.250942005</t>
  </si>
  <si>
    <t>Mohammad Ali Zoarder, Sultanpur, Mirpur, Kushtia</t>
  </si>
  <si>
    <t>mohammadalijoarder16@gmail.com</t>
  </si>
  <si>
    <t>Rehabilitation of Mirpur-Alamdanga GC via Halsha Road from Ch. 6500m-8005m Mirpur Road ID.250942005</t>
  </si>
  <si>
    <t>A.K Construction, Rothpara, Bheramara, Kushtia</t>
  </si>
  <si>
    <t>akconstruction.kst@gmail.com</t>
  </si>
  <si>
    <t>Rehabilitation of Rohomot hat Senerchatal R&amp;H-Ziaroky UP Rd. via Ziaroky hat Road from Ch. 5300m-6341m Sadar Road ID.250793015</t>
  </si>
  <si>
    <t>M/S. Tamanna Trade International, Ujangram, Bittipara, Kushtia</t>
  </si>
  <si>
    <t>tamanna.kush@gmail.com</t>
  </si>
  <si>
    <t>Periodic Maintenance of Amla Kartik Babu house- Mohodipur RHD Road from Ch. 00m-1500m Mirpur Road ID. 250945205</t>
  </si>
  <si>
    <t>Deloar Hossain Enterprise, Upazila Road, Churhash, Kushtia</t>
  </si>
  <si>
    <t>deloarhossainenterprise8@gmail.com</t>
  </si>
  <si>
    <t>Periodic Maintenance of Mothurapur GC-Hoshenabad Vocational-Farakpur-Chakdiar-Toltolipara-Gachirdiar-Juniadaha GC Road from Ch. 10113m12079m Daulatpur Road ID.250392010</t>
  </si>
  <si>
    <t>Md. Sarowar Hossain, Kushbaria, Kheirpur, Mirpur, Kushtia</t>
  </si>
  <si>
    <t>sarowar.mirpur@gmail.com</t>
  </si>
  <si>
    <t>Widening of Bagulat UP Office-Bharora Bazar Road from Ch.1450 m-2200m &amp; 4100m-5120m Kumarkhali Road ID. 250713001</t>
  </si>
  <si>
    <t>Md. Hafizul Haque, Amla Sadarpur, Mirpur, Kushtia</t>
  </si>
  <si>
    <t>hafizulhaque79@gmail.com</t>
  </si>
  <si>
    <t>Widening of Allardarga GC-Refaitpur UP Office Road from Ch. 0m-1315m Daulatpur Road ID.250393003</t>
  </si>
  <si>
    <t>M/S. Tulon Construction, Dhaka Jhalupara, Jagoti, Kushtia</t>
  </si>
  <si>
    <t>mstulonconstruction@gmail.com</t>
  </si>
  <si>
    <t>Rehabilitation of Hoshenabad Bazar-Philipnagar UP-Bairagirchar Hat Road from Ch. 4000m-4579m &amp; 4722m-6425m Daulatpur Road ID.250393002</t>
  </si>
  <si>
    <t>Md. Harun Or Rashid, Elongi, Kumarkhali, Kushtia</t>
  </si>
  <si>
    <t>harunorrashid.kushtia@gmail.com</t>
  </si>
  <si>
    <t>Rehabilitation of Ambaria UP-Kalitola Bazar Road from Ch. 00m-2592m Khoksa Road ID. 250633009</t>
  </si>
  <si>
    <t>Galaxy Associates, Galaxy House, East Mazampur, Kushtia</t>
  </si>
  <si>
    <t>Rehabilitation of Mirpur-Alamdanga GC via Halsha Road from Ch. 9400m-11500m Mirpur Road ID.250942005</t>
  </si>
  <si>
    <t>Construction of 8.00m long RCC Girder Bridge Including Slope protectionWork Approach road 185m BC &amp; HBB &amp;180m RCC &amp;drainon Mangalbaria Mosque Barkhada UP-Renwick More via Kamlapur road at ch 3100m ID No-250793002 Upazila-Sadar, District-Kushtia</t>
  </si>
  <si>
    <t>2,70,00000.00</t>
  </si>
  <si>
    <t>Md. Rahim Uddin Khan, Shomoshpur, Khoksha, Kushtia</t>
  </si>
  <si>
    <t>mdrahimuddinkhan18@gmail.com</t>
  </si>
  <si>
    <t>Rehabilitation of Bashgrame GC Dubrachara Razzaque more-Shibpur-Horinarayanpur Road from Ch. 00m-615m &amp; 3403m-4083m Sadar Road ID.250792008</t>
  </si>
  <si>
    <t>Md, Eshanul Haque, Nawdapara, Bheramara, Kushtia</t>
  </si>
  <si>
    <t>eshanul.kus@gmail.com</t>
  </si>
  <si>
    <t>Periodic Maintenance of Aria UP-Moubaria Bazar Road from Ch. 00m -3676m Daulatpur Road ID.250393006</t>
  </si>
  <si>
    <t>Rehabilitation of Haita Bazar-Rajapur Pearpur Road from Ch. 00m-4383m Sadar Road ID. 250792015</t>
  </si>
  <si>
    <t>Widening of Bheramara-Kuchiamora GC via Moulahabaspur-Parankhali Bazar Road from Ch. 3000m-4800m &amp; 9120m-9480m Bheramara Road ID.250152004</t>
  </si>
  <si>
    <t>Widening of Bheramara GC-Mirpur GC via Chandipur Road from Ch. 2000m-4543m Bheramara Road ID.250152006</t>
  </si>
  <si>
    <t>A. Improvement of Dharmodha Hat-H/O Salim Member-Dharmodha High School Road by BC At Ch.00-250m Under Daulatpur, Kushtia ID No. 250394111. B. Improvement of Khalishakundi Mistiripara-Baseruddin House Road by BC At Ch.00-1500m Under Daulatpur, Kushtia Salvage Cost Tk.502889 ID No. 250395126</t>
  </si>
  <si>
    <t xml:space="preserve">1,29,71,429.806 </t>
  </si>
  <si>
    <t>29/7/2020</t>
  </si>
  <si>
    <t>Shaikat Enterprise, Alampur, Kushtia Sadar, Kushtia</t>
  </si>
  <si>
    <t>Rehabilitation of Kumarkhali GC Hall more - Lalon Bazar - Panti GC- Horinarayanpur GC Road from Ch.15600m-19400m Kumarkhali Road ID. 250712001</t>
  </si>
  <si>
    <t>Widening of Khoksha-Ektarpur GC-Bonogram-Katlagaria Road from Ch. 5100m-9300m Khoksa Road ID. 250632004</t>
  </si>
  <si>
    <t>Widening of Kushtia-Rajbari R&amp;H-Koya GC via Koya Trimohoni Road from Ch. 00m-2670m Kumarkhali Road ID.250712002</t>
  </si>
  <si>
    <t>A. Improvement of Bahirmadi-Poalbari Road by BC at Ch.00-800 Under Daulatpur Kushtia ID No.250394126. B. Improvement of Boiragirchar hat-Samsertola Mosque Road by BC at Ch.00-855m Under Daulatpur, Kushtia ID No.250394171</t>
  </si>
  <si>
    <t xml:space="preserve"> 1,28,48,058.784 </t>
  </si>
  <si>
    <t>A. Improvement of Mathurapur-Mohadevpur Road by BC at Ch.00-975m Under Daulatpur, Kushtia Salvage Cost Tk.88214/- ID No.250395027. B. Construction of 3 Nos U-Drain 625mmx600mm at Ch.155m309m &amp; 420m on Mathurapur-Mohadevpur Road C. Improvement of Mothurapur Uttor Para H/O Sekendar-H/O Kalam Road by BC at Ch.00-745 Under Daulatpur, Kushtia. ID No.250395076</t>
  </si>
  <si>
    <t xml:space="preserve">1,37,21,978.068 </t>
  </si>
  <si>
    <t>Construction of Two 2 Storied Rural Market Building With 04 Storied Foundation in Baliapara Hat Under Sadar -Upazila Dist-Kushtia.</t>
  </si>
  <si>
    <t>14/7/2021</t>
  </si>
  <si>
    <t>Md. Ataur Rahman Ata, Bahirchar, Bheramara, Kushtia</t>
  </si>
  <si>
    <t>mataurrahman.bheramara@gmail.com</t>
  </si>
  <si>
    <t>Rehabilitation of Jahedpur More RHD - Kushtia UZ HQ Ghorar Ghat via Koya Trimohoni Road from Ch. 3000m-7000m Kumarkhali Road ID. 250712012</t>
  </si>
  <si>
    <t>Rehabilitation of Bethbaria UP-Chadotbazar via Mukshidpur bazar road from Ch. 00m-1247m &amp;1400m-4400m Khoksa Road ID. 250633002</t>
  </si>
  <si>
    <t>Widening of Bheramara-Bahirchar UP HQ Health Complex Road from Ch. 3650m-6844m Bheramara Road ID.250153001</t>
  </si>
  <si>
    <t>Constuction of Two (2) Storied Rural Market Building (With 04 Storied Foundation) in Sonaikundi Poshu Hat Under Daulatpur Upazila Dist- Kushtia.</t>
  </si>
  <si>
    <t>24/1/2021</t>
  </si>
  <si>
    <t>Construction of 24.00m long RCC Girder Bridge on Khadimpur Bazar-Goalbathan Hat road at ch 1450m ID No-250943001 Upazila-Mirpur, District-Kushtia</t>
  </si>
  <si>
    <t>1,60,66,853.40</t>
  </si>
  <si>
    <t>M/S. Paradise Traders, Malopara, Rajshahi</t>
  </si>
  <si>
    <t>msparadisrtds@gmail.com</t>
  </si>
  <si>
    <t>A. Improvement of Taragunia High School- Shoshidarpur Road by BC Ch.00-1000m Under Daulatpur, Kushtia. Salvage Cost Tk.1837258/- ID No.250394056. B. Improvement of Daulatpur Muza kha House-Kaporpora Road by BC at Ch.00-625m Under Daulatpur, Kushtia. Salvage Cost Tk.989711/- ID No.250395019</t>
  </si>
  <si>
    <t>1,26,74,378.882</t>
  </si>
  <si>
    <t>A. Improvement of Shehala Bottala-Dolvita Road by BC Ch.00-1000m Under Daulatpur, Kushtia ID No.250394098. B. Improvement of Joyrampur Bazar-Chakdiar Road by BC at Ch.00-450m Under Daulatpur, Kushtia. Salvage Cost Tk.563138/- ID No.250394124. C. Construction of 2 Nos U-Drain 625mmx600mm at Ch.198m &amp; 252m on Joyrampur Bazar-Chakdiar Road</t>
  </si>
  <si>
    <t>1,14,59,263.285</t>
  </si>
  <si>
    <t>Improvement of Pragpur-Raghunathpur Road by BC at Ch.00-1500m Under Daulatpur, Kushtia Salvage Cost Tk.3108108/- ID No.250394117</t>
  </si>
  <si>
    <t xml:space="preserve">1,14,54,805.980 </t>
  </si>
  <si>
    <t>Improvement of Pragpur Shaheed Kochi Road by BC at Ch.00-1600m Under Daulatpur, Kushtia. Salvage Cost Tk.504800/- ID No.250395039</t>
  </si>
  <si>
    <t xml:space="preserve">1,22,21,207.538 </t>
  </si>
  <si>
    <t>A. Improvement of Mathurapur Bazar- Dorgatola Road by BC Ch.00-550m Under Daulatpur, Kushtia Salvage Cost Tk. 206313/- ID No.250394052 B. Improvement of Khalishakundi Bokkar House-Salam Chaiman House Road by BC Ch.00-1294m Under Daulatpur, Kushtia Salvage Cost Tk. 271567/- ID No.250395125</t>
  </si>
  <si>
    <t xml:space="preserve">1,45,41,011.615 </t>
  </si>
  <si>
    <t>Md. Akkas Ali, Dhaka Jhalupara, Jagoti, Kushtia</t>
  </si>
  <si>
    <t>akkas.kush@gmail.com</t>
  </si>
  <si>
    <t>Rehabilitation of Jointihajra UP-Amlabaria via Dangipara Road from Ch. 00m-3677m Khoksa Road ID.250633013</t>
  </si>
  <si>
    <t>Md. Sadikuzzaman Khan Sumon, Masterpara, Daulatpur, Kushtia.</t>
  </si>
  <si>
    <t>msadikuzzamankhan@gmail.com</t>
  </si>
  <si>
    <t>A. Improvement of Sangrampur-Parshitlai- Lalnagar Bazar Road by BC at Ch.1234-2000m Under Daulatpur, Kushtia ID No.250394079 B. Improvement of Refayetpur Bindi para-Horingachi-Hasanpur more Road by BC at Ch.00-910m Under Daulatpur, Kushtia Salvage Cost Tk.57116/- ID No.250394090 C. Construction of 2 Nos U-Drain 625mmx600mm at Ch.15m &amp; 809m on Refayetpur Bindi para-Horingachi-Hasanpur more Road</t>
  </si>
  <si>
    <t xml:space="preserve">1,31,52,954.330 </t>
  </si>
  <si>
    <t>Improvement of Moshaura-Adabaria Bazar-Modhugari Road by BC Ch.00-2025m Under Daulatpur, Kushtia ID No.250394070</t>
  </si>
  <si>
    <t xml:space="preserve">1,54,16,816.208 </t>
  </si>
  <si>
    <t>Improvement of Badher Bazar-Sadarghat-Islampur Hazzir hat Road by BC at Ch.00-2400m Under Daulatpur, Kushtia ID No.250394167</t>
  </si>
  <si>
    <t xml:space="preserve">1,86,81,927.621 </t>
  </si>
  <si>
    <t xml:space="preserve">Nationtech-Ranabuilders (JV) 75-76 Unit - 5A Ring Road,Adabar Dhaka-         1207 </t>
  </si>
  <si>
    <t>nationrbl123@gmail.com</t>
  </si>
  <si>
    <t>Const. of 650m Long PSC Girder Bridge over Gorai river on Kumarkhali (Lalon Bazar) to Bashgram GC via Panti GC via Horinaraynpur GC via  Kushalibasha Hat Road at ch. 300m under Kumarkhali Upazila, District: Kushtia [Road ID : 250712001] Pakage No : CIB-kus-W-77, Tender ID No: 194380.</t>
  </si>
  <si>
    <t>25/10/2021</t>
  </si>
  <si>
    <t>NATIONTECH COMMUNICATIONS LTD
Lucky Tower, 13-23 (4th Floor), 1 Janata Co-Operative Housing SOciety Limited, Ring Road, Dhaka</t>
  </si>
  <si>
    <t>Rana Builders (Pvt.) Ltd.
55, West Panthapath (Lake circus Kalabagan) Shelltech Tower (7th floor), E-Flat Dhaka-1205.</t>
  </si>
  <si>
    <t>MIR HABIBUL ALAM &amp; SHAIKAT ENTERPRISE JV. (MHA-SE Joint Venture), Alampur, Kushtia.Sadar ,Kushtia</t>
  </si>
  <si>
    <t>mhasejv@yahoo.com</t>
  </si>
  <si>
    <t>1.Improvement of Kushtia Rajbaria RHD-Panti GC via Jaduboyra-Shandiara bazar Road at Ch.00m to8410m under Khoksha Upazila.02. Improvement of Khoksha Somaspur-Sengram Kalitola GC pansha road at Ch.4005m to14450m under Khoksha Upazila Total Cost of Salvage Materials Tk2441224.00</t>
  </si>
  <si>
    <t>Shaikat Enterprise
Village + Post Office : Alampur, P.S. + District : Kushtia.</t>
  </si>
  <si>
    <t>Ataur Rahman Khan Ltd-Galaxy Associate JV, Galaxy House, Ostad Bhai Road. East Mozampur. Kushtia Sadar PS, Kushtia-7000</t>
  </si>
  <si>
    <t>arklgalaxyjv@gmail.com</t>
  </si>
  <si>
    <t>01.Improvement of Bheramara-Kuchiamora GC-Juniadaha GC-Allardarga GC R&amp;H road at Ch.3400mto22400m under Bheramara Upazila 02.Improvement of Taragunia GC-Bairagachar-Moricha UP-Allardarga GC Road at Ch00m to 13230m under Daulatpur Upazila. Total Cost of Salvage Materials Tk 8325400.00</t>
  </si>
  <si>
    <t>19/6/2020</t>
  </si>
  <si>
    <t>Ataur Rahman Khan Ltd.
44/N, 2nd Floor, New Road, Zigatola, Dhanmondi, Dhaka</t>
  </si>
  <si>
    <t>Galaxy Associates
Galaxy House, Ostad Bhai Road, East Mazampur Kushtia-7000</t>
  </si>
  <si>
    <t>Rafia Construction Ltd- M.M Builders &amp; Engineers Ltd. JV, Brammonkanda, Sree-Angoan (7804), Faridpur Sadar, Faridpur, Bangladesh, Mobile: 01716149922,</t>
  </si>
  <si>
    <t>rclmbel2019@gmail.com</t>
  </si>
  <si>
    <t>01.Improvement of Bittihat R&amp;H-Jamjami GC Via Jhoudia hat road at Ch. 00m to 17050m Under Sadar Upazila.02. Improvement of Kushtia Rajbari RHD Lahini to Katlagari GC Via Jaduboyra. Sandiara Bazar Road From Ch. 00m to 15600m under Kumarkhali Upazila. Total Cost of Salvage Meterials Tk3357820</t>
  </si>
  <si>
    <t>31/5/2021</t>
  </si>
  <si>
    <t>M. M. Builders &amp; Engineers Ltd.
House No. - 127(6th Floor), Road - 10, Block - C, Niketon, Gulshan - 1, Dhaka - 1212</t>
  </si>
  <si>
    <t>MNM &amp; SE (JV), Kasinathpur, Bera, Pabna</t>
  </si>
  <si>
    <t>mnmsejv@gmail.com</t>
  </si>
  <si>
    <t>Construction of 81m Long PSC Girder Bridge on Bittipara Hat R&amp;H-Jamjami GC via Jhowdia Hat road Road ID No-250792005 Upazila-Sadar, District-Kushtia</t>
  </si>
  <si>
    <t xml:space="preserve">6,98,46,032.893 </t>
  </si>
  <si>
    <t>Md.Nuruzzaman Miah
Nolkholohut, Puran Varenga, Bera,pabna</t>
  </si>
  <si>
    <t>Construction of 25.00m Long PSC Girder Bridge on Bittipara Hat R&amp;H-Jamjami GC via Jhowdia Hat road Road at Ch. 422m ID No-250792005 Upazila-Sadar, District Kushtia</t>
  </si>
  <si>
    <t xml:space="preserve">2,36,85,715.966 </t>
  </si>
  <si>
    <t>Construction of 12.00m long RCC Girder Bridge on Kushtia Lahini- Bashgram GC road at ch 2430m ID No-250792004 Upazila-Sadar, District-Kushtia</t>
  </si>
  <si>
    <t xml:space="preserve">1,33,53,097.680 </t>
  </si>
  <si>
    <t>M/S. Ekramul Haque, Sadarpur Bazar, Amla, Mirpur, Kushtia. 
Mobile No: 01711-009441</t>
  </si>
  <si>
    <t>msekramul@gmail.com</t>
  </si>
  <si>
    <t>Rehabilitation of Kushtia Lahini-Bashgram GC Road from Ch. 00m-3000m Sadar Road ID. 250792004</t>
  </si>
  <si>
    <t>Afser Trading Corporation, 35, Jannat Jame Mashjid, West Mazampur, Kushtia.
Mobile No: 01712-716214</t>
  </si>
  <si>
    <t>afsertrading@gmail.com</t>
  </si>
  <si>
    <t>Rehabilitation of Bittipara Hat-Bashgram Hat Road from Ch. 00m-3000m Sadar Road ID. 250792007</t>
  </si>
  <si>
    <t>M/S Shamim Enterprise, 9 No. S.C. Shaha Lane Thanapara, Kushtia
Mobile No: 01711-836184</t>
  </si>
  <si>
    <t>msshamimenterprise07@gmail.com</t>
  </si>
  <si>
    <t>Rehabilitation of Bittipara Hat-Bashgram Hat Road from Ch. 3000m-5958m Sadar Road ID. 250792007</t>
  </si>
  <si>
    <t>Arif Engineering Workshop, Jugia Dargapara, Kushtia Sadar, Kushtia</t>
  </si>
  <si>
    <t>arifulkststeel@gmail.com</t>
  </si>
  <si>
    <t>Periodic Maintenance of Daulatpur GC-Shehala RHD via Boalia bazar Road from Ch. 5700m -7907m Daulatpur Road ID. 250392011</t>
  </si>
  <si>
    <t>M/S. Anu Traders, Bamonpara, Bheramara, Kushtia</t>
  </si>
  <si>
    <t>anutraders26@gmail.com</t>
  </si>
  <si>
    <t>Periodic Maintenance of Mothurapur GC-Hoshenabad Vocational-Farakpur-Chakdiar-Toltolipara-Gachirdiar-Juniadaha GC Road from Ch. 12359m-14614m Daulatpur Road ID. 250392010</t>
  </si>
  <si>
    <t>MLT &amp; MEH JV
Amla-sadarpur, Mirpur, Kushtia</t>
  </si>
  <si>
    <t xml:space="preserve">mlt_mehjv@gmail.com
</t>
  </si>
  <si>
    <t>Construction of 81.00m Long PSC Girder Bridge over Dacua River on Annadanagar-Thakurbaria Road at Ch. 1650m Road ID 250715055 Upazila Kumarkhali District Kushtia</t>
  </si>
  <si>
    <t>Liton Traders
M/S Liton Treders Madan Mohan Para Jhenaidah</t>
  </si>
  <si>
    <t>M/S. Ekramul Haque
Sadarpur Bazar, Amla, Mirpur, Kushtia.</t>
  </si>
  <si>
    <t>M/S. Kohinoor Enterprise-Modern Structures Ltd JV
House: 15/4, Level: 5, Mirpur Road, Shyamoli , Dhaka-1207</t>
  </si>
  <si>
    <t xml:space="preserve">
ke.msljv@gmail.com</t>
  </si>
  <si>
    <t>Construction of 90.00m Long PSC Girder Bridge over Mathavanga River at Bankalghat on Khalishakundi Village Under Khalishakundi Union at Ch. 2600m Road ID 250394030 Upazila Daulatpur District Kushtia</t>
  </si>
  <si>
    <t>Modern Structures Ltd
House No:15/4, Level: 5, Mirpur Road, Shyamoli , Thana : Adabor, Dhaka-1207</t>
  </si>
  <si>
    <t>Md. Ataur Rahman Ata
Bahirchar Bheramara Kushtia</t>
  </si>
  <si>
    <t>Rehabilitation of Kumargara R&amp;H-Hamida Siddque High School Road from Ch 00m-3730m ID 250793018 Upazila-Sadar District-Kushtia</t>
  </si>
  <si>
    <t>24/3/2021</t>
  </si>
  <si>
    <t>28/7/2021</t>
  </si>
  <si>
    <t>M/S Shamim Enterprise 
9 No. S.C. Shaha Lane Thanapara, Kushtia</t>
  </si>
  <si>
    <t>Rehabilitation of Kursa Mosque- Sutail Jora bridge Road from Ch 00m-3785m ID 250945419 upazila-Mirpur District-Kushtia</t>
  </si>
  <si>
    <t>Rehabilitation of Kodalia more RHD-Sadarpur GC via Kalidaspur bazar Road from Ch 00m-4930m ID 250392006 Upazila-Daulatpur District-Kushtia</t>
  </si>
  <si>
    <t xml:space="preserve">AC-SRM-JV
Minapara, Jagoti, Kushtia
</t>
  </si>
  <si>
    <t>shahidur256.kst@gmail.com</t>
  </si>
  <si>
    <t>Rehabilitation of Kumargara R&amp;H-Kumargara village Road from Ch 00m-1092m ID 250795048 Upazila-Sadar District-Kushtia</t>
  </si>
  <si>
    <t xml:space="preserve">M/s. Arfan Construction
Minapara, Jagoti, Kushtia
</t>
  </si>
  <si>
    <t>arfanconstruction@gmail.com</t>
  </si>
  <si>
    <t>Md. Shahidur Rahman Mintu
14/1, B.B. Lane, Kalisonkorpur, Kushtia</t>
  </si>
  <si>
    <t>Md. Eshanul Haque
Nawdapara, Bheramara, Kushtia.</t>
  </si>
  <si>
    <t>Construction of Alhaz Mokaddas Hossain Muktijuddho Memorial Museum under Kumarkhali Upazila District-Kushtia</t>
  </si>
  <si>
    <t>Construction of Bir Muktijoddha Jahid Hossain Jafor Muktijuddho Memorial Museum under Kumarkhali Upazila District-Kushtia</t>
  </si>
  <si>
    <t>Rehabilitation of Kushtia Lahini to Bashgram GC road from Ch.3000-6000m Road ID No. 250792004 under Uazila-Sadar District-Kushtia</t>
  </si>
  <si>
    <t>17/5/2021</t>
  </si>
  <si>
    <t>Rehabilitation of Mirpur Upazila H/Q to Bheramara GC via Bholhalbaria road form Ch. 3700-7000m Road ID No.250942013 under Upazila-Mirpur District-Kushtia</t>
  </si>
  <si>
    <t>Md. Liakat Ali
Barichara, Monoharpur, Kumarkhali, Kushtia</t>
  </si>
  <si>
    <t>md.liakat.ali.kst@gmail.com</t>
  </si>
  <si>
    <t>Rehabilitation of Shomospur GC-Gopogram GC Road from Ch 00-2000m Road ID No.250632002 Upazila-Khoksha District-Kushtia</t>
  </si>
  <si>
    <t>8/4/202021</t>
  </si>
  <si>
    <t xml:space="preserve">ICL PVT. LTD
1/D, Ghope Central Road, Jashore. Sadar PS; Jessore-7400.
</t>
  </si>
  <si>
    <t>Construction of 60.00m Long RCC Girder Bridge on Bashgram Bazar-Kushlibasha hat road at ch1000m Road ID-250714104 Upazila-Kumarkhali District-Kushtia</t>
  </si>
  <si>
    <t>19/2/2020</t>
  </si>
  <si>
    <t>JV ICL-SEHA
Pro. Md. Sheikh Emdadul Haque,Rozina cottage, Dokkhin borogacha,Natore.</t>
  </si>
  <si>
    <t>iclseha@gmail.com</t>
  </si>
  <si>
    <t>Construction of 66.00m Long RCC Girder Bridge on Purbasha Club-Beltala Bazar Road Dakua River Ch.1125m. Upazila-Kumarkhali District-Kushtia</t>
  </si>
  <si>
    <t>ICL PVT. LTD
1/D, Ghope Central Road, Jashore. Sadar PS; Jessore-7400.</t>
  </si>
  <si>
    <t>Shekh Emdadul Hauqe Al Mamun
South Borgacha, Natore</t>
  </si>
  <si>
    <t>mamungon2020@gmail.com</t>
  </si>
  <si>
    <t>MS NOOR CONSTRUCTION
LAXMIPASHA ,LOHAGORA,NARAIL</t>
  </si>
  <si>
    <t>m.s_noorconstraction@yahoo.com</t>
  </si>
  <si>
    <t>Construction of 25.00m Long PSC Girder Bridge on Kumarkhali GC-Gopogram GC road at ch1100m Road ID-250712005 Upazila-Kumarkhali District-Kushtia</t>
  </si>
  <si>
    <t>GA-MAR-JV
Galaxy House, Osatad Bhai Road, East Mazampur, Kushtia-7000</t>
  </si>
  <si>
    <t>mar.ga.kst@gmail.com</t>
  </si>
  <si>
    <t>Construction of Upazila Muktijuddha Complex Bhaban at Bheramara Upazila Under Kushtia District.</t>
  </si>
  <si>
    <t>29/5/2021</t>
  </si>
  <si>
    <t xml:space="preserve">Galaxy Associates
Galaxy House, Ostad Bhai Road, East Mazampur Kushtia-7000
</t>
  </si>
  <si>
    <t>Bhai Bhai Enterprise
Chuniapara, Baruipara, Mirpur, Kushtia</t>
  </si>
  <si>
    <t>bhaibhaienterprise82@gmail.com</t>
  </si>
  <si>
    <t>Construction of 1 (one) Storied Bhumi Office Building with 2 (Two) Storied foundation at Talbaria UP in Mirpur Upazila, District-Kushtia</t>
  </si>
  <si>
    <t xml:space="preserve">M/S Zaman Enterprise  
Udibari, Jogoti, Kushtia </t>
  </si>
  <si>
    <t>zamanenterprisekushtia@gmail.com</t>
  </si>
  <si>
    <t>Rehabilitation of Sandah Police Camp (Old Chatian UP) - Halsha GC via Majihat, Katdhachar Road from Ch. 00m - 690m. [Road ID No. 250943007] [Upazila-Mirpur, District-Kushtia]</t>
  </si>
  <si>
    <t>21/9/2021</t>
  </si>
  <si>
    <t>Mst. Sofura Khatun
Nowlamari, Ramdia Bazar,Alaldanga, Chuadanga.</t>
  </si>
  <si>
    <t>mstsofurakhatun@yahoo.com</t>
  </si>
  <si>
    <t>PRehabilitation of Poradah GC (Chitholia Foot Bridge) - Jagoti GC Road from Ch. 6500m - 7165m. [Road ID No. 250942014] [Upazila-Mirpur, District - Kushtia]</t>
  </si>
  <si>
    <t>M/S SAGAR CONSTRUCTION
Mashan, Baroypara Mirpur, Kushtia</t>
  </si>
  <si>
    <t>mssagarconstruction076@gmail.com</t>
  </si>
  <si>
    <t>Rehabilitation of Atgram - Dhapari Road from Ch. 00m - 195m [Road ID No.250945046] [Upazila - Mirpur, District -Kushtia]</t>
  </si>
  <si>
    <t>M/S Anu Traders
Bamonpara, Bheramara, Kushtia</t>
  </si>
  <si>
    <t xml:space="preserve">  anutraders26@gmail.com</t>
  </si>
  <si>
    <t xml:space="preserve">Rehabilitation of Kumarkhali GC (Agrakunda) - Zilapitola R&amp;H Road from Ch. 00m - 12250m. [Road ID No. 250712008] [Upazila - Kumarkhali, District - Kushtia] </t>
  </si>
  <si>
    <t>S.S. CONSTRUCTION
Mia Para, Alamdanga, Chuadanga</t>
  </si>
  <si>
    <t>ssconstructionbd@gmail.com</t>
  </si>
  <si>
    <t>Rehabilitation of Pakshi R&amp;H Fary Ghat via Moulahabaspur Golapnagar Bazar Road - R&amp;H (Dakabari) Dhorompu Road from Ch. 2660m - 4280m. [Road ID No. 250152007] [ Upazila - Bheramara, District - Kushtia]</t>
  </si>
  <si>
    <t>Md.Azibor Rahman
NOWLAMARI, RAMDIA BAZAR, ALAMDANGA,CHUADANGA</t>
  </si>
  <si>
    <t>1). Emargency Maintenance (Rail Crossing) of Poradah GC (Chitholia Foot Bridge) - Jagoti GC Road [Road ID No. 250942014] (2). Emargency Maintenance (Rail Crossing) of Mirpur BDR Camp RHD (Fulbaria UP) - Kuchuadah bazar Durgapur Varol via Gatepara Fulbaria. [Road ID No. 250943011] (3). Emargency Maintenance (Rail Crossing) of Mirpur BDR Camp RHD (Fulbaria UP) - Kuchuadah bazar Durgapur Varol via Gatepara Fulbaria. [Road ID No. 250943011] (4). Emargency Maintenance (Rail Crossing) of Ambaria UP - Sree Rampur Bazar . [Road ID No. 250943013] (5). Emargency Maintenance (Rail Crossing) of Mirpur Upazila H/Q - Poradah GC Road . [Road ID No. 250942001] (6). Emargency Maintenance (Rail Crossing) of Goramara RHD - Poradah GC via Mosan Road . [Road ID No. 250942008] (7). Emargency Maintenance (Rail Crossing) of Chitholia - Balisashia . [Road ID No. 250945003] (8). Emargency Maintenance (Rail Crossing) of Mirpur H/Q - Bheramara via Baholbaria UP Road . [Road ID No. 250942013] (9). Emargency Maintenance (Rail Crossing) of Bahalbaria UP - Boria Bazar via Gobindagonia &amp; Dhubail bazar Road . [Road ID No. 250943003] (10). Emargency Maintenance (Rail Crossing) of Khadimpur Bazar - Goalbathan Hat . [Road ID No. 250943001] [Upazila - Mirpur, District - Kushtia]</t>
  </si>
  <si>
    <t xml:space="preserve">DAWN - RUMANA (JV)
Trimohoni Bazar, Barkhada, Kushtia </t>
  </si>
  <si>
    <t>dawnrumanajv@gmail.com</t>
  </si>
  <si>
    <t>Construction of 81.00m long PSC Girder Bridge on Kumarkhali GC (Hall more)-Lalon Bazar-Panti GC-Horinarayanpur GC Road over Dakua River at ch 10310m [Road ID No. 250712001] [Upazila-Kumarkhali, District-Kushtia]</t>
  </si>
  <si>
    <t>M/S. Dawn Corporation
10 North Mugdha ( 1st Floor), P.S. Mugdha, Dhaka-1214</t>
  </si>
  <si>
    <t xml:space="preserve">M/S. Rumana Enterprise
Trimohoni Bazar, Barkhada, Kushtia </t>
  </si>
  <si>
    <t>rumana.kush@gmail.com</t>
  </si>
  <si>
    <t>Construction of 20.00m long RCC Girder Bridge over Mora Gorai khal on Mongol baria Pacca Road (Mobbarak bandth)-Police Line Pacca road via New Kamlapur T-Bandh road at ch.950m [Road ID No. 250795087] [Upazila-Sadar, District-Kushtia]</t>
  </si>
  <si>
    <t>15/8/2022</t>
  </si>
  <si>
    <t>M/S. JAKAULLAH &amp; BROTHERS
Jibon Nagor, Chuadanga</t>
  </si>
  <si>
    <t>Construction of 16.00m long RCC Girder Bridge on Gopalpur (H/O Yaruddin)-GK Regulator road at Kodamtala Ghat from ch.575m [Road ID No.250795333] [Upazila-Sadar, District-Kushtia]</t>
  </si>
  <si>
    <t>24/8/2021</t>
  </si>
  <si>
    <t>20/8/2022</t>
  </si>
  <si>
    <t>Kamarjani-Sumon JV
Masterpara, Refaitpur, 
Daulatpur, Kushtia-7050, Bangladesh</t>
  </si>
  <si>
    <t>kamarjanisumonjv21@gmail.com</t>
  </si>
  <si>
    <t>Construction of 32.00m long PSC Girder Bridge on Kalihar Road R&amp;H-Sugar Mill-Jagati G.C-Bottail R&amp;H road at ch.4000m [Road ID No. 250792002] [Upazila-Sadar, District-Kushtia]</t>
  </si>
  <si>
    <t>22/8/2021</t>
  </si>
  <si>
    <t>23/8/2022</t>
  </si>
  <si>
    <t xml:space="preserve">Md. Sadikuzzaman Khan Sumon
Masterpara Daulatpur, Kushtia </t>
  </si>
  <si>
    <t>Construction of 35.955m (Extension portion) Long RCC Girder Bridge on Bashgrambazar-Kushlibasha hat road at Ch.1000m [Road ID No. 250714104] [Upazila-Kumarkhali, District-Kushtia]</t>
  </si>
  <si>
    <t>15/8/2021</t>
  </si>
  <si>
    <t>Laxmipur</t>
  </si>
  <si>
    <t xml:space="preserve">Mohammed Eunus &amp; Brothers (Pvt.) Ltd. 
Prop. Mohammed Eunus 
67, Panchlaish, R/A (Graound Floor)
Chittagong-4203.
</t>
  </si>
  <si>
    <t xml:space="preserve">A. (i) Improvement of Jaforpur-Rahimpur road (Rahimpur primary school connecting road (Ch.00-760m) Road ID No-451435224 
A. (ii) Providing 39.00m palisading work A. (iii) Construction of 1 No U-Drain Culvert at ch. 5m, Salvage Material=97014.51 B. (i) Improvement of Yusufpur GPS-Munshi bari-chowpolly BC road- Delowar Engineer bari road (Ch.00-665m) Road ID No-451434278 B. (ii) Providing 127.00m palisading work, Salvage Material=77782.02 C. (i) Improvement of Rahimpur Jame Mosque-Miah bazar road (Muktijoddha Saydul Haque-sadu Mazi road)  (Ch.00-550m) Road ID No-451434229 C. (ii) Providing 110.00m  palisading work, Slavage Material=59892.23 D. (i) Improvement of Mandari Kholil Bhuyaun bari-Khonar Bari Mosque road (Ch.00-550m) Road ID No-451435219 D. (ii) Providing 75.00m palisading work E. (i) Improvement of Tewarigonj Tomiz Uddin Dewan road (Tewarigonj road-Beri bundh road) (Ch.00-670m) Road ID No-451434349 E. (ii) Providing 106.00m palisading work E. (iii) Construction of 2 Nos U-Drain Culvert at ch.430m &amp; 665m, salvage  Material=40345.76 F. (i) Improvement of Old Tewarigonj-Bazar- Bobanigonj bazar road (Ch.1372-2530m) Road ID No-451434114 F. (ii) Providing 46.00m palisading work, Salvage Material=116743.76 </t>
  </si>
  <si>
    <t>06.03.2019</t>
  </si>
  <si>
    <t>13.09.2019</t>
  </si>
  <si>
    <t>M/S. Mayer Doya Traders  Panpara, Ramganj, Laxmipur</t>
  </si>
  <si>
    <t>mayerdoyatraders98@gmail.com</t>
  </si>
  <si>
    <t>i Improvement of Birahimpur-Mazi bari Mosque raod Ch. 00-840m. ID No. 451585398.ii Providing 125.00m Palisading work.Value of Recovered Material Tk.333398.02.Under Sadar Upazila DistrictLaxmipur.</t>
  </si>
  <si>
    <t>12.06.2019</t>
  </si>
  <si>
    <t>Mega Shoes-3, Banchanagar, Sadar, Laxmipur</t>
  </si>
  <si>
    <t>abdulmannanshumon@gmail.com</t>
  </si>
  <si>
    <t>i Improvement of Char Ali Hasan road Dulal Member Ch. 00-1000m. ID No. 451435240.ii Providing 56.00m Palisading work.Under Sadar Upazila districtLaxmipur..Value of Recovered Material Tk. 348362.12</t>
  </si>
  <si>
    <t>09.12.2019</t>
  </si>
  <si>
    <t>B &amp; B JV   Laharkhandi, Sadar, Laxmipur</t>
  </si>
  <si>
    <t>bandbjv@gmail.com</t>
  </si>
  <si>
    <t xml:space="preserve">A. (i) Improvement of Panchpara High school-Palpara bazar road ( Panchpara post office-palpara bazar road)  (Ch.1100-1600m) Road ID No-451435122 A. (ii) Providing 50.00m palisading work B. (i) Improvement of Nur Nobi Shaber bari-Boshurhat bazar road (Diguli bazar shanki banga GPS-khaguria Mohila Madrasha-Charshahi UP office (Bosurhat) road)  (Ch.1700-2280m) Road ID No-451434377 B. (ii) Providing 42.00m palisading work, Salvage Material=479739.73 C. (i) Improvement of Shibrampur-Rokonpur-Birahimpur road (Ch.3000-4000m) Road ID No-451435055 C. (ii) Providing 102.00m palisading work, Salvage  Material=210032.17 D. (i) Improvement of Gurarbari (from RHD)-charshahi High school-purbo Zafarpur GPS road (Ch.1000-2285m) Road ID No-451434067 D. (ii) Providing 46.00m palisading work
D. (iii) Re-Construction of 1 No slab 1x4.00mx3.00m RCC Box Culvert at ch.1682m 
</t>
  </si>
  <si>
    <t xml:space="preserve">M/S New Bhuiyan Traders, Laharkhandi, Sadar, Laxmipur  </t>
  </si>
  <si>
    <t xml:space="preserve">A. (i) Improvement of Panchpara High school-Palpara bazar road ( Panchpara post office-palpara bazar road)  (Ch.1100-1600m) Road ID No-451435122 A. (ii) Providing 50.00m palisading work B. (i) Improvement of Nur Nobi Shaber bari-Boshurhat bazar road (Diguli bazar shanki banga GPS-khaguria Mohila Madrasha-Charshahi UP office (Bosurhat) road)  (Ch.1700-2280m) Road ID No-451434377 B. (ii) Providing 42.00m palisading work, Salvage Material=479739.73 C. (i) Improvement of Shibrampur-Rokonpur-Birahimpur road (Ch.3000-4000m) Road ID No-451435055 C. (ii) Providing 102.00m palisading work, Salvage  Material=210032.17 D. (i) Improvement of Gurarbari (from RHD)-charshahi High school-purbo Zafarpur GPS road (Ch.1000-2285m) Road ID No-451434067 D. (ii) Providing 46.00m palisading work D. (iii) Re-Construction of 1 No slab 1x4.00mx3.00m RCC Box Culvert at ch.1682m 
</t>
  </si>
  <si>
    <t>M/S Bonus International, Khilgaon Dhaka-1219</t>
  </si>
  <si>
    <t>star.bonus@hotmail.com</t>
  </si>
  <si>
    <t xml:space="preserve">(a) R.C Road (b) Sahapara Hassan Hossain Road </t>
  </si>
  <si>
    <t>22.05.2020</t>
  </si>
  <si>
    <t>M/S. RAISA TRADERS, Banchanagar, Sadar, Laxmipur</t>
  </si>
  <si>
    <t>ms.raisatraders@gmail.com</t>
  </si>
  <si>
    <t>i Improvement of East Nurullapur GPS - West Nurullapur GPS Mir Bari road Ch. 00-600m. ID No. 451434123.ii Providing 37.00m Palisading work.Value of Recovered Material Tk.1340933.10.Under Sadar Upazila District : Laxmipur.</t>
  </si>
  <si>
    <t>18.06.2019</t>
  </si>
  <si>
    <t>i Improvement of Pukurdia bazaar-Noldogi RGPS-Ahmedmiahat road. Ch.5500-6000m. ID No. 451434003.ii Construction of 2Nos U-Drain Culvert at Ch. 5285m m &amp; 5800m.Under Sadar Upazila District Laxmipur.</t>
  </si>
  <si>
    <t>Improvement of Amtoly Bazar to Vokter road Ch.00-450m. Road IDNo-451585461. Under Raipur Upazila District : Laxmipur. Value of Recovered Material 230.164.80</t>
  </si>
  <si>
    <t>MS RUPALI ENTERPRISE, Komolnagar, Laxmipur</t>
  </si>
  <si>
    <t>rupalienterprise0@gmail.com</t>
  </si>
  <si>
    <t>i Improvement of Shahid Mirja Galib road Ch. 1300-1930m. ID No. 451435148.ii Construction of 2Nos U-Drain Culvert at Ch. 310m &amp; 420m.Value of Recovered Material Tk.132161.04.Under Sadar Upazila District : Laxmipur.</t>
  </si>
  <si>
    <t>17.06.2019</t>
  </si>
  <si>
    <t>i Improvement of Mitarkhil-Kallanpur road Mitarkhil-Dr. Gias Uiddener bari via Kallanpur Kalitola road Ch. 00-1000m. ID No. 451435099.ii Construction of 1No U-Drain Culvert at Ch. 900m.Under Sadar Upazila District : Laxmipur.</t>
  </si>
  <si>
    <t xml:space="preserve">Improvement of Ramgonj-Horishchar road (Bot tali) to Boro bari via Chandipur H/School road Chandepur Balika GPS Road at Ch.850-1263m ID No- 451654059 Sal.mat.Cost- Tk-2,08,489.00  </t>
  </si>
  <si>
    <t>02.05.2021</t>
  </si>
  <si>
    <t>Development of Mandary Bazar (RCC drain in Mandary Bazar)Monoharpur Pathan Bari Talimul Quran Nuraani Madrasha Lalar Bari Pacca road By HBB road from Ch.00-550m Road ID No.451435587</t>
  </si>
  <si>
    <t>MS. Raju Enterprise, Banchanagar, Sadar, Laxmipur</t>
  </si>
  <si>
    <t>ms.rajuenterprise1@yahoo.com</t>
  </si>
  <si>
    <t>Improvement of Lokar Dokan - Dr. Giash Uddin bari Ch. 00-506m. ID No. 451434225.Value of Recovered Material Tk.28949.95Under Sadar Upazila District Laxmipur.</t>
  </si>
  <si>
    <t xml:space="preserve">Improvement of Bobanigonj bazar-Talpoti RGPS Road Ch.00-500m. Road ID No-451435275 </t>
  </si>
  <si>
    <t>Improvement of Dewan bari-Vokter bari road Ch. 00-1500m. ID No. 451585463. . Under Raipur Upazila District : Laxmipur..</t>
  </si>
  <si>
    <t>Improvement of Kaji Abdus Sattar Road Bir Muktijoddah Ch.00-1380m. Road ID No-451585295. Under Raipur Upazila DistrictLaxmipur.Value of Recovered Material 518380.80</t>
  </si>
  <si>
    <t>Improvement of Bhaza Market-Hazi Kheyaghat Hakkani Mosque Road Ch.1500-2800m. Road ID No-451584049. Under Raipur Upazila District : Laxmipur.</t>
  </si>
  <si>
    <t>02.01.2020</t>
  </si>
  <si>
    <t xml:space="preserve">i Improvement of Rosulpur GPS via Samgonj Dakhil Madrsha road Ch. 00-1150m. ID No. 451655466. ii Providing 80.00m Palisading work. iii Construction of 2Nos U-Drain Culvert at Ch. 540m &amp; 830m. Under Ramgonj Upazila District Laxmipur. </t>
  </si>
  <si>
    <t xml:space="preserve">Improvement of Uttor Hanubaish-Kethuri Road Uttar Hanubaish GPS Road at Ch. 1046-1676m &amp; Connecting GPS Road at ch. 1324-1394m ID No. 451654082  Sal.mat.Cost- Tk-5,49020.00  </t>
  </si>
  <si>
    <t xml:space="preserve">Daggatoli-Khoaz Master bridge via Dewan bazar Road </t>
  </si>
  <si>
    <t>M/S Rubina Traders, Pukurdia Bazar, Sadar, Laxmipur</t>
  </si>
  <si>
    <t>rubinatradersjewel@gmail.com</t>
  </si>
  <si>
    <t xml:space="preserve">A. Improvement of Hazirpara Kazi bari road ( St. RHD Char Mohammdpur Kazir Dogi Road)-Road Ch 00-512.0m. IDNo-451435051 A (i) Providing 39.0m Palisaiding work A. (ii) Construction of 3Nos 0 .90m U-Drain Culvert on same road at Ch265,345,385.0m Value of Recovered Material BDT:25914.00 </t>
  </si>
  <si>
    <t>M/S Rob Traders, Uttar Temohani, sadar, Laxmipur</t>
  </si>
  <si>
    <t>ms.rob.traders@gmail.com</t>
  </si>
  <si>
    <t xml:space="preserve">Improvement of Bhulys Shayed Ahamad Shaheber Madrasha-Chandkhali GPS and Bazar road (St.from Chandkhali Boro Bari) at Ch.2500m-3000m.Road ID No.451435108 </t>
  </si>
  <si>
    <t>i Improvement of Koberaj bari-Molla bari via Bare bari road Ch. 00-850m. ID No. 451655465. ii Providing 150.00m Palisading work. iii Construction of 2Nos U-Drain Culvert at Ch. 540m &amp; 830m. Under Ramgonj Upazila District Laxmipur.</t>
  </si>
  <si>
    <t>27.07.2019</t>
  </si>
  <si>
    <t>M/S. Riasat &amp; Brothers, Chowduty Super Market, College Road, Saadar, Laxmipur</t>
  </si>
  <si>
    <t>A.(i) Improvement of Hori Narayon road Ch. 00-1205m. ID No. 451434212.A.(ii) Providing 85.00m Palisading work.B.(i) Improvement of Kanchoni Bazar - Nobigonj Bazar road Ch. 00-750m. ID No. 451435426.B.(ii) Providing 159.00m Palisading work.C.(i) Improvement of North Mohadebpur GPS road (St. Robidashe Bridge ) Ch. 00-1075m. ID No. 451435441.C.(ii) Providing 90.00m Palisading work.C.(iii) Construction of 1No U-Drain Culvert at Ch. 345m.C.(iv) Re-Construction of Box Culvert Slab at Ch. 698m.Value of Recovered Material =Tk.176543.14,Under Sadar Upazila District:Laxmipur</t>
  </si>
  <si>
    <t>31.07.2019</t>
  </si>
  <si>
    <t>07.08.2020</t>
  </si>
  <si>
    <t xml:space="preserve">A.(i) Improvement of Mozidia-Azizia road Ch. 00-3500m. ID No. 451584030. A.(ii) Providing 175.00m Palisading work. A.(iii) Construction of 2Nos U-Drain Culvert at Ch. 1120m &amp; 1585m Recovered Material= 11,96,957.19 B.(i) Improvement of Char Bangshi Khan Bari road Ch. 00-1020m &amp; 2020-2600m. ID No. 451585250. B.(ii) Providing 205.00m Palisading work. Recovered Material=1,71,740.80 </t>
  </si>
  <si>
    <t>i Improvement of Gazi road.Ch. 00-3000m. ID No. 451585014.ii Providing 260.00m Palisading work.iii Construction of 3Nos U-Drain Culvert at Ch. 925m 1820m &amp; 2650m.Under Raipur Upazila District : Laxmipur.</t>
  </si>
  <si>
    <t>i Improvement of Basabari road Hafiz station - Camperhat bazar road Ch. 00-1430m &amp; 4075-4425m. ID No. 451584029. ii Providing 95.00m Palisading work. iii Construction of 2Nos U-Drain Culvert at Ch. 442m &amp; 1220m. Value of Recovered Material Tk. 759121.44 Under Raipur Upazila District Laxmipur.</t>
  </si>
  <si>
    <t>B.(i) Improvement of Char Bangshi Khan Bari road Ch. 00-1020m &amp; 2020-2600m. ID No. 451585250.B.(ii) Providing 205.00m Palisading work.Value of Recovered Material =Tk.1,91,945.60.Under Raipur Upazila, District:Laxmipur.</t>
  </si>
  <si>
    <t>A.i Improvement of Rakhalia GC-Bongshi Bazar road Yousuf Amir Ali road at Ch. 3700-4700m. ID No. 451584027.ii Providing 75.00m Palisading work. iii Construction of 1No Box Culvert at Ch. 3720m &amp; 608m.Value of Recovered Material Tk..265233.92 B.i Improvement of Bhuiyan Bari road Tazul Islam Bhuiyan road at Ch. 00-225m. ID No. 451585140. ii Providing 88.00m Palisading work.C.i Improvement of Char Mohana-Char Mohara-Mitali Bazar road Basabaria road - Mitali Bazar road at Ch. 00-1035m. ID No. 451585291.Value of Recovered Material Tk.209395.00 under Raipur UpazilaDistrictLaxmipur.</t>
  </si>
  <si>
    <t>A.i Improvement of Keroa Board School road Ch. 00-1100m. ID No. 451585121.ii Providing 253.00m Palisading work. iii Construction of 1Nos. U-Drain Culvert at Ch. 206m.Value of Recovered Material Tk293664.00 B.i Improvement of Kayal road-2 road Ch. 600-2050m. ID No. 451585028. ii Providing 25.00m Palisading work. iii Construction of 2Nos. U-Drain Culvert at Ch. 1205m. 1795m.Value of Recovered Material Tk.293664.00 under Raipur Upazila District : Laxmipur</t>
  </si>
  <si>
    <t>Construction of Two Storied Rural Market Building With 04 Storied Foundationin under Ramgati Bazar</t>
  </si>
  <si>
    <t>Md. Iqbal Hossain, Sadar Road, Bhola</t>
  </si>
  <si>
    <t>mdiqbalhossain744@yahoo.com</t>
  </si>
  <si>
    <t>Construction of 39.00m RCC Girder Bridge over WAPDA Khal on Nurullapur WAPDA Bridge-Shankihnga-Deghuli bazar road Nurullapur-Shankibanga road at Ch. 05m. ID No. 451434236. Under Sadar Upazila District : Laxmipur.</t>
  </si>
  <si>
    <t>M/S. Shahariara Nafiz Construction, Dattapara Bazar, Sadar, Laxmipur</t>
  </si>
  <si>
    <t>nurhossain19711@gmail.com</t>
  </si>
  <si>
    <t>Improvement of South Hamchadi Hospital-South Hamchadi GPS road Ch. 00-600m. ID No. 451435413. Under Sadar Upazila DistrictLaxmipur..</t>
  </si>
  <si>
    <t>M/S. Ma Enterprise, Banchagar, Sadar, Laxmipur</t>
  </si>
  <si>
    <t>nizamnuhin@gmail.com</t>
  </si>
  <si>
    <t>Improvement of Char Ruhita Mukti Zudda Abul Bashar road st. Nobigonj Bazar -Mollarhat road Ch. 00-1183m. ID No. 451434150. Under Sadar Upazila DistrictLaxmipur..Value of Recovered Material 62801.53</t>
  </si>
  <si>
    <t>M/S. M K H Traders, Sadar, Laxmipur</t>
  </si>
  <si>
    <t>mkhtraders17@gmail.com</t>
  </si>
  <si>
    <t>Improvement of RHD Bhuyan Bari - Abdullapur GPS road Ch. 00-800m. ID No. 451435085. Under Sadar Upazila DistrictLaxmipur..Value of Recovered Material 199319.11</t>
  </si>
  <si>
    <t>16.05.2020</t>
  </si>
  <si>
    <t>M/S. Rubab Enterprise, Digoli Bazar, Sadar, Laxmipur</t>
  </si>
  <si>
    <t>ms.rubabenterprise@gmail.com</t>
  </si>
  <si>
    <t xml:space="preserve">Improvement of East Nurullahpur GPS-West Nurullahpur GPS (Mir Bari) Road from Ch.600-1235m.Road ID No.451434123 </t>
  </si>
  <si>
    <t>M/S. Arman Traders, sadar, Laxmipur</t>
  </si>
  <si>
    <t>ms.amrantraders1@yahoo.com</t>
  </si>
  <si>
    <t xml:space="preserve">Improvement of Birahimpur bazar-Mazi Bari Mosque (Kashipur Muktizudda Abdul Latif road) at Ch.840m-1220m..Road ID No.451435398 </t>
  </si>
  <si>
    <t>M/S. Suman Enterprise, Mandary Bazar, Sadar, Laxmipur</t>
  </si>
  <si>
    <t>ms.suman_enterprise@yahoo.com</t>
  </si>
  <si>
    <t xml:space="preserve">Improvement of Alipur Dormopur Sirazul Monir road at Ch.1100m-1600m..Road ID No.451434183 </t>
  </si>
  <si>
    <t>M/S Rasel Traders, Thana Road, Raipur, Laxmipur</t>
  </si>
  <si>
    <t>raseltraders9@gmail.com</t>
  </si>
  <si>
    <t xml:space="preserve">Improvement of East Nurullapur GPS-West Nurullapur GPS (Mir Bari) road from Ch.1235m-2235m.Salvaged Mat. Cost=Tk.22,62,158.00. Road ID No.451434123 </t>
  </si>
  <si>
    <t>1. A Improvement of Jagaroni K.G School-Lawrance UP Boarder RoadStarting R &amp; H Road from Ch.1342m-3778m &amp; B Const. of 0.900m Span U-drain Culvert on Same Road at Ch.1772m, Road ID-451745174.</t>
  </si>
  <si>
    <t>M/S Shahidul Islam, Jamirtali, sadar, Laxmipur</t>
  </si>
  <si>
    <t>sohidulislam790@yahoo.com</t>
  </si>
  <si>
    <t>Improvement of Mandari-Chandkhali road Ch.00-860m (St.Uttar Chandkhali GPS) Road ID No.451435080. Salvaged Mat. Cost=Tk.1,15,687.00</t>
  </si>
  <si>
    <t>M/S Rupban Traders, sadar, Laxmipur</t>
  </si>
  <si>
    <t>msrupbantraders@gmail.com</t>
  </si>
  <si>
    <t>Improvement of Nondanpur-Bhiragi road (St.RHD-End Badamtali/Mawlana Fozlul Karim road) From Ch.00-972m Road ID No.451435145. Salvaged Mat. Cost=Tk.14,27,622.00</t>
  </si>
  <si>
    <t>M/S Arobi Enterprise, Mandari Bazar, Sadar, Laxmipur</t>
  </si>
  <si>
    <t>ms.arobienterprise@gmail.com</t>
  </si>
  <si>
    <t>Improvement of Horinaraon road (St. Ismailer Dhokan-RHD at Ch.1200-2140m Road ID No.451434212. Sal.Mat. Cost-Tk.3,14,669.00</t>
  </si>
  <si>
    <t>M/S S R Construction, raipur, Laxmipur</t>
  </si>
  <si>
    <t>ms.srconstruction@yahoo.com</t>
  </si>
  <si>
    <t>Improvement of Alipur GPS Connecting road (Alipur-Babupur road) at Ch.00-655m Road ID No.451435204. Sal.Mat. Cost-Tk.1,15,687.00</t>
  </si>
  <si>
    <t>Mega Construction, Sadar, Laxmipur</t>
  </si>
  <si>
    <t>megalaxmipur@gmail.com</t>
  </si>
  <si>
    <t>Improvement of Dowpara GPS Connecting road (Kala Kanu Jame Mosque) at Ch. 00-540m Road ID No.451435239.</t>
  </si>
  <si>
    <t>M/S Rinku Enterprise, Thana Road, Raipur, Laxmipur</t>
  </si>
  <si>
    <t>ms.rinkuenterprise@gmail.com</t>
  </si>
  <si>
    <t>Improvement of RHD Motlobpur-Kisnopur-Kazzairpur road at Ch. 1000-1755m Road ID No.451434075. Sal. Mat. Cost.Tk.-2,30,935.00</t>
  </si>
  <si>
    <t>19.05.2021</t>
  </si>
  <si>
    <t>M/S. BABUL ENTERPRISE, Thana Road, Raipur, Laxmipur</t>
  </si>
  <si>
    <t>ms.babulpathanlxp@gmail.com</t>
  </si>
  <si>
    <t>i Improvement of Nurmiah Chowdhury road Ch. 00-500m. ID No. 451585067. ii Providing 50.00m Palisading work. iii Construction of 1No U-Drain Culvert at Ch. 42m Value of Recovered Material Tk. 126318.08 Under Raipur Upazila District : Laxmipur.</t>
  </si>
  <si>
    <t>i Improvement of Keroa Pir Bari road Ch. 00-390m. ID No. 451585214. ii Providing 67.00m Palisading work. Value of Recovered Material Tk. 45368.96 Under Raipur Upazila District Laxmipur.</t>
  </si>
  <si>
    <t>M/S. Mehidi Enterprise, Thana Road, Raipur, Laxmipur</t>
  </si>
  <si>
    <t>ms.mehidienterprise@gmail.com</t>
  </si>
  <si>
    <t>i Improvement of Asraf Ali Bhuiyan road Ch. 2365-3365m. ID No. 451584033. ii Providing 50.00m Palisading work. Value of Recovered Material Tk. 1991808.00 Under Raipur Upazila District : Laxmipur .</t>
  </si>
  <si>
    <t>i Improvement of Kasherhat GC- Kalo Beparir hat road via Akanda bazar road Ch. 2960-3960m. ID No. 451583006. ii Providing 77.00m Palisading work. Value of Recovered Material Tk. 530521.04 Under Raipur Upazila District Laxmipur.</t>
  </si>
  <si>
    <t>MOHAMED HARNUR RASHID, Raipur, Laxmipur</t>
  </si>
  <si>
    <t>mdharnurrashid1963@gmail.com</t>
  </si>
  <si>
    <t>i Improvement of Muktijoddha Abul Kalam road Ch. 00-1000m. ID No. 451585347. ii Providing 155.00m Palisading work. iii Construction of 1No U-Drain Culvert at Ch. 15m Under Raipur Upazila District Laxmipur.</t>
  </si>
  <si>
    <t>Ms. Azim Enterprise, Sadar, Laxmipur</t>
  </si>
  <si>
    <t>ms.azimenterprise@yahoo.com</t>
  </si>
  <si>
    <t>i Improvement of Char Bongshi GPS road Khasherhat GC Ch. 00-1000m. ID No. 451585385. ii Providing 65.00m Palisading work. iii Construction of 2Nos U-Drain Culvert at Ch. 420m &amp; 690m. Value of Recovered Material Tk. 645507.68 Under Raipur Upazila District Laxmipur.</t>
  </si>
  <si>
    <t>M/S. Tahmina Enterprise, Raipur, Laxmipur</t>
  </si>
  <si>
    <t>mstahminaenterprise81@gmail.com</t>
  </si>
  <si>
    <t>i Improvement of Ludua High School Link road Azharul Islam Bhuiyan road Ch. 00-761m. ID No. 451585363 ii Providing 230.00m Palisading work. iii Construction of 2Nos U-Drain Culvert at Ch. 245m m &amp; 562m. Value of Recovered Material Tk. 366076.00 Under Raipur Upazila District Laxmipur</t>
  </si>
  <si>
    <t>24.07.2020</t>
  </si>
  <si>
    <t xml:space="preserve">Construction  of- Char Mohan Bhumi Office </t>
  </si>
  <si>
    <t>13.10.2020</t>
  </si>
  <si>
    <t xml:space="preserve">Mandari Post Office - Bottoli GPS - Purba Karitola GPS - Asrafia Road </t>
  </si>
  <si>
    <t>M/S M A Engineering, G-4, South Banasree,Khilgaon, Dhaka-1219</t>
  </si>
  <si>
    <t>i Improvement of TT &amp; DC road Dakatia Nodi Patni road at Ch. 00-3050m. ID No. 451585289. ii Providing 93.00m Palisading work.Value of Recovered Material Tk.288556.80 under Raipur Upazila District : Laxmipur.</t>
  </si>
  <si>
    <t>M/S. Forida Enterprise, Upazila Road, Raipur, Laxmipur</t>
  </si>
  <si>
    <t>foridaenterprise89@gmail.com</t>
  </si>
  <si>
    <t>i Improvement of Mollarhat Bazar-South Keroa Darga Khola road Ch. 00-1400m. ID No. 451584041. ii Providing 152.00m Palisading work.iii Construction of 3Nos. U-Drain Culvert at Ch. 07m. 455m &amp; 765m.Value of Recovered Material Tk.177900.80 under Raipur Upazila District : Laxmipur</t>
  </si>
  <si>
    <t>23.10.2019</t>
  </si>
  <si>
    <t>M/S. Ria Enterprise, Sadar, Laxmipur</t>
  </si>
  <si>
    <t>ria_enterprise@yahoo.com</t>
  </si>
  <si>
    <t>Improvement of Mozo Patwary road Enaythpur-Panpara Ch. 00-800m. ID No. 451585457. . Under Raipur Upazila districtLaxmipur. . Under Raipur Upazila DistrictLaxmipur..</t>
  </si>
  <si>
    <t>Improvement of Muktijoddha Sayed Ahmmed road Boro bari Ch. 00-575m. ID No. 451585458.Under Raipur Upazila. District : Laxmipur.Value of Recovered Material 295366.40</t>
  </si>
  <si>
    <t>M/S. Shamiya Enterprise, sadar, Laxmipur</t>
  </si>
  <si>
    <t>ms.samiyaenterprise@yahoo.com</t>
  </si>
  <si>
    <t>Improvement of Char Mohara Molla bari road Ch. 00-460m. ID No. 451585460. . Under Raipur Upazila District : Laxmipur.</t>
  </si>
  <si>
    <t>M/S. S B Internatonal, Sadar, Laxmipur</t>
  </si>
  <si>
    <t>bappy78@gmail.com</t>
  </si>
  <si>
    <t>Improvement of Dakkhin Raipur Khal par road Ch.00-450m. Road IDNo-451585294. . Under Raipur Upazila District : Laxmipur.Value of Recovered Material 252.520.39</t>
  </si>
  <si>
    <t>M/S. Jahanigir Enterprise, raipur, Laxmipur</t>
  </si>
  <si>
    <t>mszahangirenterprise1984@gmail.com</t>
  </si>
  <si>
    <t>Improvement of Dakkin Raipur Sadu Mollar road Ch.00-980m. Road IDNo-451585465. Under Raipur Upazila District : Laxmipur.</t>
  </si>
  <si>
    <t>Improvement of Asraf Ali Bhuiyan Bari Road at Ch.5300-6300m. Road ID No.451584033</t>
  </si>
  <si>
    <t>M/S. MA Riasat JV, Chowdury Super Market, Sadar, Laxmipur</t>
  </si>
  <si>
    <t>mariasatjv1@gmail.com</t>
  </si>
  <si>
    <t>Construction of 36.00m Long PC Girder Bridge on Nordamar More - 3 no UP Wadud Mirda Bari road TT&amp;DC road at Ch. 800m. ID No. 451583009. Under Raipur Upazila DistrictLaxmipur.</t>
  </si>
  <si>
    <t>M/S Riasat &amp; Brothers, Chouwadruy Super Market, College Road, Sadar, Laxmipur</t>
  </si>
  <si>
    <t>Md. Babul Miah, Charlowernce, Komolnagar, Laxmipur</t>
  </si>
  <si>
    <t>md.babul2600@gmail.com</t>
  </si>
  <si>
    <t>A. Improvement of Keroa UP office (Joor Pool)-Haziganj Bazar Road at Ch. 2755-3655.0m ID No- 451583014. A (i) Providing 221.0m Palisaiding work. A. (ii) Cons. Of 2nos U-Drain (0.90x0.90) m on Keroa UP office (Joor Pool)-Haziganj Bazar Road at Ch. 2867&amp;3210.0m</t>
  </si>
  <si>
    <t>M/S. Joni Enterprise, Raipur, Laxmipur</t>
  </si>
  <si>
    <t xml:space="preserve"> msjonienterprise@gmail.com</t>
  </si>
  <si>
    <t xml:space="preserve">A. Improvement of Keroa UP office (Joor Pool)-Mollar hat Road at Ch.3050-3280.0m ID No- 451583015. A (i) Providing 39.0m Palisaiding work. </t>
  </si>
  <si>
    <t>21.09.2021</t>
  </si>
  <si>
    <t>M/S. Abul Kalam &amp; Sons, Ramganj, Laxmipur</t>
  </si>
  <si>
    <t>ms.abulkalamandsons@yahoo.com</t>
  </si>
  <si>
    <t xml:space="preserve">(i) Improvement of Majhirgaon-Lamchar Bazar road Ch.00-1550m, Road ID No. 451655028 (ii) Providing 141.00m Palisading work </t>
  </si>
  <si>
    <t>27.08.2018</t>
  </si>
  <si>
    <t>03.03.2019</t>
  </si>
  <si>
    <t>M/S Gazi Enterprise, Raipur, Laxnmiur</t>
  </si>
  <si>
    <t>msgazienterprise88@gmail.com</t>
  </si>
  <si>
    <t xml:space="preserve">Improvement of Dakkhin Daspara H/O. Hazi Rafique Ullah Road at Ch.607-1320m &amp; Dakshin Daspara A.U.M GPS Road at Ch.1033-1115m ID No- 451655419 Sal. Mat. Cost- Tk 29,519.00  </t>
  </si>
  <si>
    <t>Aresam Trade &amp; Constrution, Mandari Bazar, Sadar, Laxmipur</t>
  </si>
  <si>
    <t>abresamtrade@gmail.com</t>
  </si>
  <si>
    <t xml:space="preserve">Improvement of Sonapur GC-Kanchanpur UP Rd via Nobigonj bazaar Road to Bigha GPS Connecting Road at Ch.7000-7108m. ID No 451653009  </t>
  </si>
  <si>
    <t>M/S N B Enterprise, Sadar, Laxmipur</t>
  </si>
  <si>
    <t>msnbenterprise1987@gmail.com</t>
  </si>
  <si>
    <t xml:space="preserve">Improvement of Kamarhat UP-Samitirhat road via Changirgaon road to Dakshin Harishchar GPS Connecting Road at Ch 402- 512m ID No- 451653011.  </t>
  </si>
  <si>
    <t>M/S Atika Enterprise, sadar, Laxmipur</t>
  </si>
  <si>
    <t>atikaenterprise77@gmail.com</t>
  </si>
  <si>
    <t xml:space="preserve">A. Improvement of Sonapur GC to Kanchanpur UP office Road Via Kawlidanga High School at Ch. 1375-1663.0m &amp; 2098-2550.0m ID No-451653012. A (i) Providing 563.0m Palisaiding work. A. (ii) Cons. Of 1x3.0mx3.0m RCC Box Culvert at Sonapur GC to Kanchanpur UP office Road Via Kawlidanga High School road at Ch.2363.0m. A (iii) Cons. Of 1 No8.0m Long 600mm x 600mm U-Drain Culvert at Sonapur GC to Kanchanpur UP office Road Via Kawlidanga High School road at Ch.1408.0m. Value of Recovered Material BDT:106766.00 </t>
  </si>
  <si>
    <t>M/S J. S. Traders, sadar, Laxmipur</t>
  </si>
  <si>
    <t>jstraders1994@gmail.com</t>
  </si>
  <si>
    <t>C.(i) Improvement of Mohsin Hawlader para road Ch. 1000-2000m. ID No. 451735006..(ii) Providing 10.00m Palisading work..Under Ramgoti Upazila, District:Laxmipur.</t>
  </si>
  <si>
    <t>M/S. Eli Enterprise (MEE)-M/S. Shampa Construction (MSC-JV) Sadar Road, Bhola</t>
  </si>
  <si>
    <t>meeandmscjv@gmail.com</t>
  </si>
  <si>
    <t>Construction of 75.00m Long RCC Girder Bridge on Lawrance Khaser hat-Ander Char road at Ch. 5900m. ID No. 451743007. Under komol Nagar Upazila DistrictLaxmipur.</t>
  </si>
  <si>
    <t xml:space="preserve">M/S. Eli Enterprise, Sadar Road, Bhola </t>
  </si>
  <si>
    <t>M/S. Shampa Construction, 538 East Chandkati, Jhalokathi</t>
  </si>
  <si>
    <t xml:space="preserve"> mscjkt2012@gmail.com</t>
  </si>
  <si>
    <t>M/S. Limon Enterprise, raipur, Laxmipur</t>
  </si>
  <si>
    <t>ms.limonenterprise70@gmail.com</t>
  </si>
  <si>
    <t xml:space="preserve">Construction  of -(a) Char Kalkini Bhumi Office 
(b) Char Lorence Bhumi Office </t>
  </si>
  <si>
    <t>M/S. L M Traders, Bagbari, Sadar, Laxmipur</t>
  </si>
  <si>
    <t>ms.lm_traders@yahoo.com</t>
  </si>
  <si>
    <t xml:space="preserve">Construction  of- Char Ababil Bhumi Office </t>
  </si>
  <si>
    <t>Improvement of Chandrogonj-Dasherhat RHD East side Wapdakhal Begumgonj Baluahara Pry. School (St Kamarhat Pondit bari) at Ch. 00-1097m Road ID No.4514344165</t>
  </si>
  <si>
    <t>M/S. Ripon Enterprise, Banchanagar, Sadar, Laxmipur</t>
  </si>
  <si>
    <t>riponenterprise2011@gmail.com</t>
  </si>
  <si>
    <t xml:space="preserve">Construction  of- Ramgonj Poura Bhumi Office </t>
  </si>
  <si>
    <t>i Improvement of Kutubpur Koroitola road Ch. 00-630m. ID No. 451434375.ii Providing 85.00m Palisading work. Under Sadar Upazila DistrictLaxmipur.Value of Recovered Material Tk. 234705.63.</t>
  </si>
  <si>
    <t>NAVANA Construction Ltd., Dhaka</t>
  </si>
  <si>
    <t>Construction of 34 Shelter cum Primary School (New)</t>
  </si>
  <si>
    <t>12.11.2017</t>
  </si>
  <si>
    <t>Toma Construction &amp; Co. Limited-M/S.     M.A Engineering (JV) 87 Puranapolton Lane, Polton Tower, Dhaka-1000</t>
  </si>
  <si>
    <t xml:space="preserve"> tcclmmae@gmail.com</t>
  </si>
  <si>
    <t>1. Improvement of Ramganj Nagherdighirpar Hat Road via Harishchar Road From Ch. 00m-5675m under Ramganj Upazila Dist. Laxmipur. Road ID- 451652011 2. Improvement of Bhobanigon GC- Refuje Market-Megna Bazar-Chakbazar-Munshirhat Road at ch.00m-9000m under Sadar Upazila Dist. Laxmipur. Road ID- 451432006 3. Improvement of Raipur-Panpara Road. At Ch.00m-5950m Under Raipur Upazila Dist.-Laxmipur. Road ID- 451582002  4. Improvement of Lowrence -Khaserhat-Anderchar road.at ch 00m-5000m.Under Komolnagar upazila District Laxmipur. Road ID- 451743007 5. Improvement of Torabganj GC - Shantirhat - Hajiganj Bazar - Banderhat - Chowdhuryhat - Ramgati Bazar Roadch.00m-12000m Under Ramgati Laxmipur. Road ID- 451732007. Total Cost of Salvage Materials Tk. 7265349.00</t>
  </si>
  <si>
    <t>Toma Construction &amp; Co. Limited, 77/1 Kakrail, Toma Tower, Dhaka-1000</t>
  </si>
  <si>
    <t>M/S Ahmed Enterprise, Ramganj, Laxmipur</t>
  </si>
  <si>
    <t>Construction of Two Storied Rural Market Building With 04 Storied Foundationin under Ramganj Bazar</t>
  </si>
  <si>
    <t>17.05.2021</t>
  </si>
  <si>
    <t>M/S Maysha Enterprise, Sadar, Laxmipur</t>
  </si>
  <si>
    <t>msmayshaenterprise0434@gmail.com</t>
  </si>
  <si>
    <t xml:space="preserve">Rasulpur-Beri bazar-Nandigram Road </t>
  </si>
  <si>
    <t>26.03.2021</t>
  </si>
  <si>
    <t>M/S Mashud Construction, Chatkil, Noakhali</t>
  </si>
  <si>
    <t>masudconstruction2019@gmail.com</t>
  </si>
  <si>
    <t xml:space="preserve">Improvement of Alauddin Patwar bari Jame Mosque, Union: Sonapur, Latitude 22.995363, Longitude: 90.760361 under Raipur Upazila, Dist-Laxmipur </t>
  </si>
  <si>
    <t>12.07.2021</t>
  </si>
  <si>
    <t>A T Bhuiyan Builders Ltd</t>
  </si>
  <si>
    <t>A. Improvement of Sabir Miah Patwary Road Panchpara Deliya Road Ch. 900 1200.0m . ID No- 451435086. A.i Cons.of 2-vent 3.50x3.50 sabir Miah Patwary road over Nazir Khal at Ch 1010.0m</t>
  </si>
  <si>
    <t>M/S Nusaiba Enterprise</t>
  </si>
  <si>
    <t>Improvement Chandkhali-Patowary road (Chandkhli-Atiatoli- Dorbarbari Road) at Ch. 800-1580.0m. ID No-451435102</t>
  </si>
  <si>
    <t xml:space="preserve">M/S. Masud Enterprise
Mandary Bazar
Sadar, Laxmipur
</t>
  </si>
  <si>
    <t xml:space="preserve">Const. of 2-vent (4.50x4.50)m Size Box Culvert on Katali-Uttar Chiladi road over 
Diguli Katali khal Mazi at Ch 03 (Front no South Durgapur GPS Front Boshir 
Ullah bari .ID No-451434379. Package : GNP-3/LAX/SAD/19-20/W-158 [Sadar] 
under Sadar Upazila, Dist-Laxmipur Tender ID-475764, Tender No-32/e-
GP/2019-20 
</t>
  </si>
  <si>
    <t xml:space="preserve">M/S Samin Traders
Atiatoli Rohim Uddin Patwary Bari
Jakshin Bazar, Sadar, Laxmipur
</t>
  </si>
  <si>
    <t xml:space="preserve">A. Improvement of Mandari Darogago bari-Mohamednagar GPS road from 
Ch.500-1100.0m IDNo-451434200. A (i) Providing 75.0m Palisaiding work. A. 
(ii) Cons. Of U-Drain (0.60x0.60)m on of Mandari Darogago bari-
Mohamednagar GPS road at Ch. 1133.0m. Value of Recovered Material 
BDT:28,285.00 Package : GNP-3/LAX/SAD/19-20/W-159 [Sadar] under Sadar 
Upazila, Dist-Laxmipur Tender ID-475765, Tender No-32/e-GP/2019-20 
</t>
  </si>
  <si>
    <t xml:space="preserve">M/S. Bismilla Enterprise
Prop. Md. Abu Sayed Chowdhury
Rakhalia, Rakhalia Bazar, Raipur, Laxmipur
</t>
  </si>
  <si>
    <t xml:space="preserve">A. Improvement of St. RHD Bhavanigonj UP-Bhavanigonj GC Mosle Uddin 
Nizam Road from Ch. 0.00m-2000.0m. ID No- 451434252. A (i) Providing 
254.0m Palisaiding work. Package : GNP-3/LAX/SAD/19-20/W-160 [Sadar] 
under Sadar Upazila, Dist-Laxmipur Tender ID-475766, Tender No-33/e-
GP/2019-20
</t>
  </si>
  <si>
    <t xml:space="preserve">Salim Reza
Banchanagar
Sadar, Laxmipur 
</t>
  </si>
  <si>
    <t xml:space="preserve">A. Improvement of Mandari-Chandkhali road (Chandkhali Borobari road ) 
Ch:425-860m ID No. 451435080. A (i) Providing 125.0m Palisaiding work A (ii) 
Construction of 1Nos 0.90m U-Drain Culvert on same road at Ch585m, 
Package : GNP-3/LAX/SAD/20-21/W-164 [Sadar] under Sadar Upazila, Dist-
Laxmipur Tender ID-510866, Tender No-09/e-GP/2020-21 
</t>
  </si>
  <si>
    <t xml:space="preserve">M/S. Unique Traders
Prop. Md. Ali Akber
Uttar Temuhani, Bas Stand
Sadar, Laxmipur
</t>
  </si>
  <si>
    <t xml:space="preserve">A. Const. of 2-vent (4.50x4.0)m Size Box Culvert on Mandari Bazar Miahpur 
Harunbari road over Mandari-Gondabapur Khal front Nur Nobi house at Ch 
200m .ID No-451435394 Package : GNP-3/LAX/SAD/20-21/W-165 [Sadar] 
under Sadar Upazila, Dist-Laxmipur Tender ID-510867, Tender No-09/e-
GP/2020-21 
</t>
  </si>
  <si>
    <t>01.11.2021</t>
  </si>
  <si>
    <t xml:space="preserve">M/S. Niloy Enterprise
Prop. Md. Foyez Ahammad
Samsherabad, 09 No Ward
Laxmipur Pourashava, Sadar, Laxmipur 
</t>
  </si>
  <si>
    <t xml:space="preserve">(i) Maintenance work of Majhirgaon-Kashimnagar (Azimpur) road at Ch.00-
1014m ID No-451654011. (Earth Work) (ii) Maintenance work of Majhirgaon-
Kashimnagar (Azimpur) road at Ch.00-1014m ID No-451654011. (Pavement &amp; 
Surfacing Work), (iii) Providing 94.0m Palisaiding work Package: GNP-3/ 
LAX/RAM/20-21/W-171 [Ramganj] under Ramganj Upazila, Dist-Laxmipur 
Tender ID-510873, Tender No-10/e-GP/2020-21 
</t>
  </si>
  <si>
    <t xml:space="preserve">M/S. Harun Mollah Corporation
Prop. Mohammad Harun-Or-Rashid
Meghna Road, Laxmipur Pourashava
Dist-Laxmipur
</t>
  </si>
  <si>
    <t xml:space="preserve">(i) Maintenance work of Fatehpur (Ohid Doctor Bridge ) to Kamarhat via 
Ramnagar Pry. School road at Ch 2000 -2575m ID No-451654050. (Earth 
Work), (ii) Maintenance work of Fatehpur (Ohid Doctor Bridge) to Kamarhat via 
Ramnagar Pry. School road at Ch 2000 -2575m ID No-451654050. (Pavement 
&amp; Surfacing Work) Package : GNP-3/LAX/RAM/20-21/W-180 [Ramganj] under 
Ramganj Upazila, Dist-Laxmipur Tender ID-510882, Tender No-12/e-GP/2020-
21
</t>
  </si>
  <si>
    <t xml:space="preserve">M/S. Ripa Enterprise
Prop. Mr. Md. Hafiz Ullah
Haque Mansion, Zero Point
Madam, Bagbari, Banchanagar 
Sadar, Laxmipur
</t>
  </si>
  <si>
    <t>ms.ripaenterpri@gmail.com</t>
  </si>
  <si>
    <t xml:space="preserve">Rehabilitation of Jacksin Bazar Willium Road from Ch.00m-2500m ID-
451434090 Package : LGED/ Laxm/VRRP/Re-hab/20-21/W-1620 [Sadar] under 
Sadar Upazila, Dist-Laxmipur Tender ID-564677, Tender No-25/e-GP/2020-21  
</t>
  </si>
  <si>
    <t xml:space="preserve">M/S. Jabir and Brothers
Rakhalia Bazar, Raipur, Laxmipur
</t>
  </si>
  <si>
    <t>jabirandbrothers@gmail.com</t>
  </si>
  <si>
    <t xml:space="preserve">Rehabilitation of Purbamandari-Hospital Road from Ch.00m-982m ID-
451435081 Package : LGED/ Laxm/VRRP/OL/20-21/W-752 [Sadar] under 
Sadar Upazila, Dist-Laxmipur Tender ID-564679, Tender No-25/e-GP/2020-21 
</t>
  </si>
  <si>
    <t xml:space="preserve">M/S. Limon Enterprise
Prop. Md. Balayet Hossain Dulal
South Raipur, Raipur, Laxmipur   
</t>
  </si>
  <si>
    <t>ms.limonenterprise70@ gmail.com</t>
  </si>
  <si>
    <t xml:space="preserve">Periodic Maintenance of Mostan Masjid Dakhin Khidirpur -Rakhalia Bazar Road 
ID 451433005 from Ch. 2050m-5548m. Package:e-Tender/LGED/LAX/GOBM/ 
Overlay/20-21/W-49 [Sadar] under Sadar Upazila, Dist-Laxmipur Tender ID-
564860, Tender No-26/e-GP/2020-21 
</t>
  </si>
  <si>
    <t>M/S Razu Traders Bhabinaiganj, Sadar, Laxmipur</t>
  </si>
  <si>
    <t>rajutraders218@gmail.com</t>
  </si>
  <si>
    <t>A) Improvement of Yousuf pur GPS Connecting road at Ch. 675-1178m,ID NO-4514342748.(Pavement &amp; Surfacing) A (i)Providing 126.0m Palisaiding work Package : GNP-3/LAX/SAD/20-21/W-197 [Sadar]</t>
  </si>
  <si>
    <t xml:space="preserve">M/S. Ripon Enterprise
Sadar, Laxmipur
</t>
  </si>
  <si>
    <t>msriponenterprise2011@gmail.com</t>
  </si>
  <si>
    <t xml:space="preserve">A) Improvement of (Nurnobi Shaheber Bari-Bhusurhat Bazar-road at Ch.1132-
2582m, ID NO-451435378. (Pavement &amp; Surfacing) A (i) Providing 45.0m 
Palisaiding work Providing 0.90m Width U-Drain at Ch. 1372m &amp; 1717m 
Palisaiding work Package : GNP-3/LAX/SAD/20-21/W-196 [Sadar] under 
Sadar Upazila, Dist-Laxmipur Tender ID-548389, Tender No-22/e-GP/2020-21   
</t>
  </si>
  <si>
    <t>M/S Rozi Enterprise Sadar, Laxmipur</t>
  </si>
  <si>
    <t>rozienterprise2020@gmai.com</t>
  </si>
  <si>
    <t>A) Improvement of Dattapara High School-Borpara GPS-Umedpur GPS-Hongarhat road from Ch.1700-2215m,ID NO-451433025. A(i) Providing 90.0m Palisaiding work Package : GNP-3/LAX/SAD /20-21/W-195 [Sadar]</t>
  </si>
  <si>
    <t>29.12.21</t>
  </si>
  <si>
    <t>M/S Shariar Nafiz Construction Sadar, Laxmipur</t>
  </si>
  <si>
    <t>Periodic Maintenance of Basikpur UP (Poddar Bazar GC)- Rokonpur High School-Boshikpur Bazar Road ID 451433041 Road Ch. 00m- 1940m Package : e-Tender/LGED/LAX/ GOBM/Overlay/20-21/W-46 [Laxmipur-S]</t>
  </si>
  <si>
    <t xml:space="preserve">M/S. Ripon Enterprise
Main Road, Banchanagar
Sadar, Laxmipur
</t>
  </si>
  <si>
    <t xml:space="preserve">Periodic Maintenance of Azizur Rahman Patawary Road ID 451435044 from 00m-
2401m Package : e-Tender/LGED/LAX/ GOBM/Overlay/20-21/W-43 [Sadar] 
under Sadar Upazila, Dist-Laxmipur Tender ID-537403, Tender No-19/e-
GP/2020-21 
</t>
  </si>
  <si>
    <t xml:space="preserve">M/S. S M Alam Construction and Co. 
Prop. Md. Maksudur Rahman Alamgir
Atiatali, Jakshin Hat, Sadar, Laxmipur
</t>
  </si>
  <si>
    <t>mssmalamconstructionandco77@gmail.com</t>
  </si>
  <si>
    <t xml:space="preserve">Periodic Maintenance of Syedpur B. Monowar Shaheber Bari-Mostofar Bari-
Mollarhat Road ID 451434298 from Ch. 00m- 761m Package : e-Tender/LGED/ 
LAX/GOBM/Overlay/20-21/W-48 [Laxmipur-S] under Sadar Upazila, Dist-Laxmipur Tender ID-562139, Tender No-24/e-GP/2020-21 
</t>
  </si>
  <si>
    <t xml:space="preserve">M/S. M A Enterprise
Prop. Mansur Alam
Char Loranch (Islamgonj Road) Torabganj, Komolnagar, Laxmipur
</t>
  </si>
  <si>
    <t>mansurmsma1991@gmail.com</t>
  </si>
  <si>
    <t xml:space="preserve">Rehabilitation of Uttar-Chandrapur Road from Ch.00m-1050m ID-451435050 
Package : LGED/Laxm/VRRP/Re-hab/20-21/W-1621 [Sadar] under Sadar 
Upazila, Dist-Laxmipur Tender ID-564678, Tender No-25/e-GP/2020-21 
</t>
  </si>
  <si>
    <t xml:space="preserve">M/S. Mofiz &amp; Sons
Monsadpur, Jamalpur
Sadar, Noakhali
</t>
  </si>
  <si>
    <t>msmofizandsons@gmail.com</t>
  </si>
  <si>
    <t xml:space="preserve">Rehabilitation of Torabgonj - Saied Kha Road Shaid M. R Road ID 451745209 from Ch. 00m-640m Package : LGED/Laxm/VRRP/Re-hab/20-21/W-1559 [komolnagar] under Komol nagar Upazila, Dist-Laxmipur Tender ID-549453, Tender No-21/e-GP/2020-21 </t>
  </si>
  <si>
    <t xml:space="preserve">M/S. Hossain Enterprise
Raipur, Laxmipur 
</t>
  </si>
  <si>
    <t>mshosenenteprise@gmai.com</t>
  </si>
  <si>
    <t xml:space="preserve">Emergency Maintenance (Road safety) of Haiderganj GC-Laxmipur R &amp; H More 
via Mollarhat Bazar Road ID 451582004 from Ch.2000m-10100m Package : e-
Tender/LGED/LAX/GOBM/Emergency/20-21/W-51 [Raipur] under Raipur 
Upazila, Dist-Laxmipur Tender ID-571242, Tender No-26/e-GP/2020-21 
</t>
  </si>
  <si>
    <t xml:space="preserve">M/S. Mayer Doa Enterprise
Prop. Md. Kamrul Sarkar
Uttar Char Romonimohon
Bitus Shaif Darbar Sharif
Sadar, Laxmipur
</t>
  </si>
  <si>
    <t>mayairdu542@gmail.com</t>
  </si>
  <si>
    <t xml:space="preserve">Emergency Maintenance (Road safety) of Chaltatoli- Khasher hat (Patwary Road) 
Road ID 451582003 from Ch.00m-8100m  Package : e-Tender/LGED/LAX/ 
GOBM/Emergency/ 20-21/W-50 [Raipur] under Raipur Upazila, Dist-Laxmipur 
Tender ID-571240, Tender No-26/e-GP/2020-21 
</t>
  </si>
  <si>
    <t>M/S Nurjahan Traders, Hogoldohri, Jaksionbazar, Sadar, Laxmipur</t>
  </si>
  <si>
    <t>nurjahantraders19@gmail.com</t>
  </si>
  <si>
    <t>Ai Improvement of Parchaim Char Kadira GPS road Hazi Ayub Ali road Ch.3100-4110m ID NO-451745290 Package : GNP-3/LAX/ KOM/20-21/W-189 [Komolnagar]</t>
  </si>
  <si>
    <t xml:space="preserve">M/S. Firoz and Brothers
Prop. Firoz Alam South Mozupur
06No ward Lakshmipur Pourashava
Sadar, Laxmipur
</t>
  </si>
  <si>
    <t>msfirozandbrothers70@gmail.com</t>
  </si>
  <si>
    <t xml:space="preserve">A (ii) Improvement of Char Jangalia (R&amp;H) Artistkilla Govt. Pry. School road 
Ch.1000-2015m ID NO-451745318, Salvaged mat. Cost-Tka12,94,519.00 
Package : GNP-3/LAX/KOM/20-21/W-190 [komolnagar] under Komolnagar 
Upazila, Dist-Laxmipur Tender ID-548380, Tender No-21/e-GP/2020-21  
</t>
  </si>
  <si>
    <t xml:space="preserve">M/S. Bhuiyan International
Shamserabad, Sadar, Laxmipur       
</t>
  </si>
  <si>
    <t>binternational20@gmail.com</t>
  </si>
  <si>
    <t xml:space="preserve">A(i) Improvement of Ander Ghar-Miah para road at Ch. 00-1000m ID NO-
451744016. (Earth Work) A(ii) Improvement of Ander Ghar-Miah para road at 
Ch. 00-1000m ID NO-451744016.(Pavement &amp; Surfacing) A(iii) Improvement of 
Ander Ghar-Miah para road at Ch.00-1000m ID NO-451744016.(Protective 
work) A(iv) Improvement of Ander Ghar-Miah para road at Ch.00-1000m ID NO-
451744016. (Culvert work at Ch.430m) Package : GNP-3/LAX/KOM/20-21/W-
191 [Komolnagar] under Komolnagar Upazila, Dist-Laxmipur Tender ID-
548381, Tender No-21/e-GP/2020-21 
</t>
  </si>
  <si>
    <t xml:space="preserve">M/S. Mannan Traders
Sadar, Laxmipur 
</t>
  </si>
  <si>
    <t>ms.mannantraders196@gmail.com</t>
  </si>
  <si>
    <t xml:space="preserve">A(i) Rehabilitation of Majib road at Ch.00-1000m ID NO-451745188. (Earth 
Work) A(ii) Rehabilitation of Majib road at Ch.00-1000m ID NO-451745188. 
(Pavement &amp; Surfacing) A(iii) Rehabilitation of Majib road at Ch.00-1000m ID 
NO-451745188. (Protective work) Package : GNP-3/LAX/KOM/20-21/W-192 
[Komolnagar] under Komolnagar Upazila, Dist-Laxmipur Tender ID-548382, 
Tender No-21/e-GP/2020-21 
</t>
  </si>
  <si>
    <t xml:space="preserve">M/S. Arobi Enterprise
Khalil Ullah Bhuiyan Bari
Mandari, Mandari Bazar, Sadar, Laxmipur
</t>
  </si>
  <si>
    <t xml:space="preserve">A(i) Maintenance work of Islamgonj-Char Kadira GPS road at Ch.00-1000m ID 
NO-451744004.(Earth Work) A(ii) Maintenance work of Islamgonj-Char Kadira 
GPS road at Ch.00-1000m ID NO-451744004.(Pavement &amp; Surfacing) A(iii) 
Maintenance work of Islamgonj-Char Kadira GPS road at Ch.00-1000m ID NO-
451744004. (Protective work) Package : GNP-3/LAX/KOM/20-21/W-194 
[komolnagar] under Komolnagar Upazila, Dist-Laxmipur Tender ID-548386, 
Tender No-22/e-GP/2020-21 
</t>
  </si>
  <si>
    <t>M/S Mithu Traders Ramgati, Laxmipur</t>
  </si>
  <si>
    <t>ms.mithutraders9446@gmail.com</t>
  </si>
  <si>
    <t>A(i) Periodic Maintenance of Char Jangalia R&amp;H via Artistkilla GPS road Ch.00-1000m ID NO-451745318.(Earth Work)A(ii) Periodic Maintenance of Char Jangalia R&amp;H via Artistkilla GPS road Ch.00-1000m ID NO-451745318(Pavement &amp; Surfacing) A(iii) Periodic Maintenance of Char Jangalia R&amp;H via Artistkilla GPS road Ch.00-1000m ID NO-451745318.(Protective work) Package : GNP-3/LAX/KOM/20-21/W-193 [Komolnagar]</t>
  </si>
  <si>
    <t xml:space="preserve">M/S. Khandakar Brothers
Prop. K M Mahfuzur Rahman
[Moni Plaza, College Road, (under Ground Floor)] 
Nandanpur, Dalal Bazar, Sadar, Laxmipur
</t>
  </si>
  <si>
    <t>ms.khondakerbrothers86@gmail.com</t>
  </si>
  <si>
    <t xml:space="preserve">Improvement of Haji Amanullah Road ID 451735122 (Wapda Beri-Nomanabad 
School) (Ch. 00-1000m) Package : IRIDP-3/LAX/DW-03 [Ramgati] under 
Ramgati Upazila, Dist-Laxmipur Tender ID-531472, Tender No-18/e-GP/2020-
21 
</t>
  </si>
  <si>
    <t xml:space="preserve">M/S. Pinky Enterprise
Prop. AKM Shalah uddin Tipu Pinky Plaza, Bhanchanagar
Binothbihari Road, 5 No Ward  Laxmipur Pourashava, Sadar, Laxmipur
</t>
  </si>
  <si>
    <t>mspinkyenterprise77@gmail.com</t>
  </si>
  <si>
    <t xml:space="preserve">Improvement of Rotonpur Mosque Bari-Jomodar Bari-Oli Ullah DC Road ID 
451435423 (Moklesur Rohaman road) Road (Ch. 700-1800m) Package : IRIDP-3/LAX/DW-02 [Sadar] under Sadar Upazila, Dist-Laxmipur Tender ID-531471, 
Tender No-18/e-GP/2020-21
</t>
  </si>
  <si>
    <t>Md. Mojarul Hoque, Sadar, Laxmipur</t>
  </si>
  <si>
    <t>mojarulhoque50@gmail.com</t>
  </si>
  <si>
    <t xml:space="preserve">a) Improvement of Chowpally Bazar-Padmapukurpar-Mollarhat Road ID 451433035 (Ch3600-4403m &amp; 4453-4653m) b) Construction of 2Nos. 0.900mx1.125m Cuilvert at ch.4280m &amp;4330m on the same road. Package : IRIDP-3/LAX/DW-14
[Sadar]
</t>
  </si>
  <si>
    <t xml:space="preserve">M/S. Foysal Brothers
Prop. Mr. Razbi Ahmad Robel
Torabganj Bazar, Komolnagar, Laxmipur
</t>
  </si>
  <si>
    <t>ms.foysalbrothers@gmail.com</t>
  </si>
  <si>
    <t xml:space="preserve">Improvement of West Madhaya Sita Road ID 451734011 (Alexander Mohila 
College Road) (Ch. 00-1000m) Package : IRIDP-3/LAX/DW-05 [Ramgati] 
under Ramgati Upazila, Dist-Laxmipur Tender ID-531474, Tender No-18/e-
GP/2020-21 
</t>
  </si>
  <si>
    <t xml:space="preserve">M/S. Khorshed Alam
Prop. Md. Khorshed Alam Chowdhury (Shahin)
Jakshin Bazar, Sadar, Laxmipur
</t>
  </si>
  <si>
    <t>mskhorshedalam@gmail.com</t>
  </si>
  <si>
    <t xml:space="preserve">Improvement of Bastolamore-Andigo Shamaj Road ID 451744001 (Amania 
Road) (Ch. 9045-10045m) Package : IRIDP-3/LAX/DW-07 [Komolnagar] under 
Komolnagar Upazila, Dist-Laxmipur Tender ID-531476, Tender No-18/e-
GP/2020-21 
</t>
  </si>
  <si>
    <t>04.03.21</t>
  </si>
  <si>
    <t>11.03.22</t>
  </si>
  <si>
    <t xml:space="preserve">M/S. Zahangir Enterprise
Purbo Charpata, Raipur, Laxmipur
</t>
  </si>
  <si>
    <t xml:space="preserve">Improvement of Akortoma Primary School Road ID 451655109 Ch.958-1170m 
Package : IRIDP-3/LAX/DW-10 [Ramganj] under Ramganj Upazila, Dist-
Laxmipur Tender ID-537514, Tender No-19/e-GP/2020-21 
</t>
  </si>
  <si>
    <t xml:space="preserve">M/S. Riasa Ramisa Construction
Prop. Junnatul Ferdaus
Somserabad, Chowdhuri Super Market (1st Floor)
College Road, Sadar, Laxmipur 
</t>
  </si>
  <si>
    <t>msriasaramisaconstruction86@gmai.con</t>
  </si>
  <si>
    <t xml:space="preserve">Improvement of Mollarhat-Romarkil GPS Road ID 451435425 Ch.00-500m 
Package : IRIDP-3/LAX/DW-17 [Sadar] under Sadar Upazila, Dist-Laxmipur 
Tender ID-546126, Tender No-20/e-GP/2020-21 
</t>
  </si>
  <si>
    <t>mashudconstruction2019@gmail.com</t>
  </si>
  <si>
    <t>Improvement of Mandari kholil Bhuyaun Bari-Khonar Bari Mosque Road 451435219 (Ch. 550-1050m) Package : IRIDP-3/LAX/DW-18 [Sadar]</t>
  </si>
  <si>
    <t>23.06.22</t>
  </si>
  <si>
    <t xml:space="preserve">M/S. Hassan Builders
Prop. A H M Bahar Uddin
Laxmipur Pourashova
Tomiz Market, Sadar, Laxmipur
</t>
  </si>
  <si>
    <t>mshasanbuilder@gmail.com</t>
  </si>
  <si>
    <t xml:space="preserve">(a Improvement of Boritola-Kader Master Road ID 451435277 Ch.0.00-640m. b 
Construction of 2Nos. 0.900mx1.125m Cuilvert at ch.165m &amp; 302m on the 
same road Package : IRIDP-3/LAX/DW-15 [Sadar] under Sadar Upazila, Dist-
Laxmipur Tender ID-546124, Tender No-20/e-GP/2020-21 
</t>
  </si>
  <si>
    <t xml:space="preserve">M/S. Raju Traders
Prop, Md. Nasir Uddin
Alipur, Babaniganj, Sadar, Laxmipur
</t>
  </si>
  <si>
    <t xml:space="preserve">Improvement of Maddho Karpara Village Road ID 451655412 Ch.00-460m. 
Salvage cost Taka 468037.00 Package : IRIDP-3/LAX/DW-13 [Ramganj] under 
Ramganj Upazila, Dist-Laxmipur Tender ID-537518, Tender No-19/e-GP/2020-
21
</t>
  </si>
  <si>
    <t>25.09.21</t>
  </si>
  <si>
    <t xml:space="preserve">Md. Monir Uddin
Prop. Md. Monir Uddin
East Lakahminarayanpur
Maijdee Court, Sadar, Noakhali       
</t>
  </si>
  <si>
    <t>mdmoniruddin969@gmail.com</t>
  </si>
  <si>
    <t xml:space="preserve">Improvement of Char Thika via Char Bashu Bazar-Jahajmara Ghat Road ID 
451744002 (Ch.3700-6360m) Package : IRIDP-3/LAX/DW-08 [Komolnagar] 
under Komolnagar Upazila, Dist-Laxmipur Tender ID-531477, Tender No-18/e-
GP/2020-21 
</t>
  </si>
  <si>
    <t xml:space="preserve">M/S. J S Traders             
Prop. Mrs. Ayesha Akter
Bagbari, Sadar, 
Dist-Laxmipur 
</t>
  </si>
  <si>
    <t>msjstraders1994@gmail.com</t>
  </si>
  <si>
    <t xml:space="preserve">Improvement of Jarirdona Bridge Bazar-Sufirhat Road ID 451734050 (Kazi Para 
Mollah road-West direction) Road (Ch. 2200-3200m) Package : IRIDP-3/LAX/ 
DW-06 [Ramgati] under Ramgati Upazila, Dist-Laxmipur Tender ID-531475, 
Tender No-18/e-GP/2020-21 
</t>
  </si>
  <si>
    <t xml:space="preserve">M/S. Shakhawat Traders
Prop. Mironer Rashid
Bangakhan, Sadar, Laxmipur 
</t>
  </si>
  <si>
    <t>msshakhawattraders@gmail.com</t>
  </si>
  <si>
    <t xml:space="preserve">a Improvement of Nesarmar Bridge-Dattapara Collage Road ID 451434257 
Ch.0.00-1020m. b Construction of 1Nos. 0.900m x 1.125m Cuilvert at ch.272m 
on the same road Package : IRIDP-3/LAX/DW-16 [Sadar] under Sadar Upazila, 
Dist-Laxmipur Tender ID-546125, Tender No-20/e-GP/2020-21 
</t>
  </si>
  <si>
    <t xml:space="preserve">M/S. S R Construction             
Prop. Md. Rasel Raihan   
Ashrafgonj, Raipur
Dist-Laxmipur 
</t>
  </si>
  <si>
    <t>mssrconstruction@yhoo.com</t>
  </si>
  <si>
    <t xml:space="preserve">Improvement of Dhaka Raipur road-Jadia Durgaram Digirpar-Kurijugi bari-
Chandkhali Chokidar Bari Road ID 451435207 (Ch. 00-1950m) {salvage cost:Tk 
1,75,282.00} Package : IRIDP-3/LAX/DW-01 [Sadar] under Sadar Upazila, 
Dist-Laxmipur Tender ID-531470, Tender No-18/e-GP/2020-21 
</t>
  </si>
  <si>
    <t xml:space="preserve">M/S. Bhuiyan International
Shamserabad, Sadar, Laxmipur
</t>
  </si>
  <si>
    <t xml:space="preserve">Improvement of Ershad Hossen road to Nurani Madtasa road via Chandpur 
Kazi bari Road ID 45165166 Ch.00-537m. Salvage Cost Taka 69456.00 
Package : IRIDP-3/LAX/DW-11 [Ramganj] under Ramganj Upazila, Dist-
Laxmipur Tender ID-537515, Tender No-19/e-GP/2020-21 
</t>
  </si>
  <si>
    <t xml:space="preserve">M/S. Mohammadia Enterprise
Prop. Mohammad Younus Hawlader, Banchanagar, Sadar, Laxmipur
</t>
  </si>
  <si>
    <t>mohammadiaenterprise89@yhoo.com</t>
  </si>
  <si>
    <t xml:space="preserve">a Improvement of Bhtra Union Jamalpur Village-Chitosi Road ID 451654110 
Ch.00-782m. b Construction of 1No. 1.800mx0.900m Culvert at ch.108m on the 
same road.Bhtra Union Jamalpur Village-Chitosi Road Ch.00-782m. Package : 
IRIDP-3/LAX/DW-09 [Ramganj] under Ramganj Upazila, Dist-Laxmipur Tender 
ID-537512, Tender No-19/e-GP/2020-21 
</t>
  </si>
  <si>
    <t xml:space="preserve">I H B Corporation
S R Road, Sadar, Laxmipur
</t>
  </si>
  <si>
    <t>ihbcorporation07@gmail.com</t>
  </si>
  <si>
    <t xml:space="preserve">Improvement of Debnagar Hossain Uddin Beparibari to Athakora-Debnagar 
Road ID 451655340 at Sridharpur Road Ch.00-497m Package : IRIDP-3/ 
LAX/DW-12 [Ramganj] under Ramganj Upazila, Dist-Laxmipur Tender ID-
537517, Tender No-19/e-GP/2020-21 
</t>
  </si>
  <si>
    <t>20.08.21</t>
  </si>
  <si>
    <t xml:space="preserve">M/S. Nabila Traders
Prop. Md. Kabir Hossain Mizan, Charjangalia, Hazirhat, Komolnagar, Laxmipur
</t>
  </si>
  <si>
    <t>ms nabilatraders73@gmail.com</t>
  </si>
  <si>
    <t xml:space="preserve">Improvement of Jaher Road ID 451734015 (Ramgati-Sonapur road-East 
direction of Saddam Market) (Ch. 2000-3000m) Package : IRIDP-3/LAX/DW-04 
[Ramgati] under Ramgati Upazila, Dist-Laxmipur Tender ID-531473, Tender 
No-18/e-GP/2020-21 
</t>
  </si>
  <si>
    <t>10.03.22</t>
  </si>
  <si>
    <t xml:space="preserve">M/S. Tulitushi Enterprise
Main Road, Porshuram
Feni 
</t>
  </si>
  <si>
    <t>mstulitushi_enterprise@yhaoo.com</t>
  </si>
  <si>
    <t xml:space="preserve">Maintenance of Kethuri Bazar-Bhuiyan Bari Road via Kailash Bari Road ID 
451654013 (Ch.600-990m). Package : IRIDP-3/LAX/MW-20  [Ramganj] under 
Ramganj Upazila, Dist-Laxmipur Tender ID-563565, Tender No-25/e-GP/2020-
21
</t>
  </si>
  <si>
    <t>05.12.21</t>
  </si>
  <si>
    <t xml:space="preserve">Md. Muzamuel Hosen
88 No House Atiatoli, Sadar, Laxmipur 
</t>
  </si>
  <si>
    <t>mdmuzammul.hossain@yhaoo.com</t>
  </si>
  <si>
    <t xml:space="preserve">Repair and renovation of Super Quater at Laxmipur PTI Laxmipur, Package : e-
Tender/PEDP4/LKS/2020-21/W11.047 under Sadar Upazila, Dist-Laxmipur 
Tender ID-562600, Tender No-24/e-GP/2020-21 
</t>
  </si>
  <si>
    <t>16.11.21</t>
  </si>
  <si>
    <t xml:space="preserve">M/S. Orcho Assosiate
Laharkandi, Mandari Bazar
Sadar, Laxmipur
</t>
  </si>
  <si>
    <t>ms.orchoassosiate@gmail.com</t>
  </si>
  <si>
    <t xml:space="preserve">Construction of Kanchanpur Union Land Office under Ramganj Upazila, District 
: Laxmipur, Package : TULO/LAX/W-07 under Ramganj Upazila, Dist-Laxmipur 
Tender ID-586659, Tender No-27/e-GP/2020-21 
</t>
  </si>
  <si>
    <t xml:space="preserve">M/S. Mizanur Rahman
Ramganj, Laxmipur
</t>
  </si>
  <si>
    <t>ms.mizanurrahman1310@yahoo.com</t>
  </si>
  <si>
    <t xml:space="preserve">Supply of Materials for Mobile Maintenance for Different Roads at Different Upazila under LGED, Laxmipur, Package : e-Tender/ LGED/LAX/GOBM/On-Pav/21-22/W-01 </t>
  </si>
  <si>
    <t>GOBM On-Pave</t>
  </si>
  <si>
    <t>Madaripur</t>
  </si>
  <si>
    <t>M/S Neloy Enterprise, Kulpoddi, Madaripur.</t>
  </si>
  <si>
    <t>Improvement of BC Road from Aligi - Thither Para road at Ch. 0.00 - 1500.00m under Sadar Upazila Dist. Madaripur Road ID No- 354545111.</t>
  </si>
  <si>
    <t>RIDPMSRD</t>
  </si>
  <si>
    <t>28-5-18</t>
  </si>
  <si>
    <t>15-3-19</t>
  </si>
  <si>
    <t>M/S Asma Sendicate, BISIC Industrial Area, Puran Bazar, Madaripur</t>
  </si>
  <si>
    <t>asma.sendicate@gmail.com</t>
  </si>
  <si>
    <t>A Improvement of BC Road from Bahadurpur - Aligi High School road at Ch. 0.00 - 1500.00m under Sadar Upazila Dist. Madaripur Road ID No- 354544022.B Construction of 1x3.00x3.00m RCC Box Culvert on Bahadurpur - Aligi High School road at Ch. 700.00m under Sadar Upazila Dist. Madaripur Road ID No- 354544022.</t>
  </si>
  <si>
    <t>7-6-18</t>
  </si>
  <si>
    <t>15-4-19</t>
  </si>
  <si>
    <t>M/s. Razia Construction, Harikumaria, Sadar, Madaripur.</t>
  </si>
  <si>
    <t>ms.razia.construction@gmail.com</t>
  </si>
  <si>
    <t>Improvement of UNR-151, House Radesham Gharami to UNR-10, H/O Shobhan Chowkeder via 65 no. Uttar Ramjanpur ME GPS road from Ch. 0.00 - 1630.00m by BC under Kalkini Upazila, Dist. Madaripur, (Road ID No- 354404054).</t>
  </si>
  <si>
    <t>31-10-18</t>
  </si>
  <si>
    <t>M/S Motiar Rahaman Enterprise, Pathurierpar, Dhuasar, Kalkini, Madaripur.</t>
  </si>
  <si>
    <t>motir.rahaman0@gmail.com</t>
  </si>
  <si>
    <t>Improvement of Krokirchar Mosque to Hamid Khan hat road via Krokirchar GPS road from Ch. 1000.00 - 2400.00m by BC under Kalkini Upazila, Dist. Madaripur, (Road ID No- 354404034).</t>
  </si>
  <si>
    <t>17-10-18</t>
  </si>
  <si>
    <t>24.04-19</t>
  </si>
  <si>
    <t>M/s Rajib Brothers, Kulpaddi, Madaripur Sadar, Madaripur.</t>
  </si>
  <si>
    <t>msrajibbrothers1965@gmail.com</t>
  </si>
  <si>
    <t>Improvement of Enayetnagar UP to Somitirhat road from Ch. 1000.00 - 2116.00m by BC under Kalkini Upazila, Dist. Madaripur, (Road ID No- 354403035).</t>
  </si>
  <si>
    <t>24-4-19</t>
  </si>
  <si>
    <t>M/S Asma Sendicate, BISIC Industrial Area, Puran Bazar, Madaripur.</t>
  </si>
  <si>
    <t>Improvement of R&amp;H-Bhadrokhola Siddikhola Busstand-Baherandi GPS-Tatibari Bazar road from Ch. 00.00 - 1680.00m by BC under Sadar Upazila Dist. Madaripur Road ID No- 35455245 New ID. 354544029.</t>
  </si>
  <si>
    <t>23.10.18</t>
  </si>
  <si>
    <t>28.3.21</t>
  </si>
  <si>
    <t>Honey Bangladesh, Gaganpur Bazar, Madaripur Sadar, Madaripur.</t>
  </si>
  <si>
    <t>ms.honey.bangladesh@gmail.com</t>
  </si>
  <si>
    <t>Improvement of BC Road from Islampur Bridge to TB Clinic Road at CH.1500m-2330mEffective Length 820m Under Jhoudi UP &amp; Construction of 24.5m4.5m RCC Box Culvert on Islampur Bridge to TB Clinic Road at Ch.1830m Under Jhoudi UPMadaripur SadarMadaripur Road ID No- 354545239.</t>
  </si>
  <si>
    <t>17.10.18</t>
  </si>
  <si>
    <t>24-5-19</t>
  </si>
  <si>
    <t>m/s mizan enterprice, Chandrapur, Shariatpur Sadar, Shariatpur.</t>
  </si>
  <si>
    <t>Improvement of road by BC from Shafia Sharif Majar R&amp;H- Amgram GC via Basabari Community Clinic at ch 1480.00-3890.00m Effective Length2710.00m under Rajoir MadaripurRoad ID No- 354802015.</t>
  </si>
  <si>
    <t>3-10-18</t>
  </si>
  <si>
    <t>10-06-19</t>
  </si>
  <si>
    <t>Howlader Traders, Shekhpur Bazar, Chhalenama Bazitpur, Shibchar, Madaripur.</t>
  </si>
  <si>
    <t>howladertraders1978@gmail.com</t>
  </si>
  <si>
    <t>Construction of 3-vent 3X4.50mX4.50m RCC Box Culvert Carrage way - 4.88m wing wall 5.20m on UNR-14 Beshai Dhonir Kandi GPS-UZR-6 road at ch.1320.00m Under Shibchar Dist Madaripur Road ID NO 354875053.</t>
  </si>
  <si>
    <t>20.5.19</t>
  </si>
  <si>
    <t>M/s Laskar Steel &amp; Furniture, Shahid Bachchu Sarak, Motkhola, Madaripur.</t>
  </si>
  <si>
    <t>mslaskarsteelandfurniture@yahoo.com</t>
  </si>
  <si>
    <t>Improvement of road by BC of Kalkili bazar - H/O Mati Howladar road from ch. 0.00m - 1350.00m Effective length 1344.00m link road -330mf under Kalkini upazila Dist- Madaripur Road ID no 354404014 .</t>
  </si>
  <si>
    <t>18.2.19</t>
  </si>
  <si>
    <t>24.2.20</t>
  </si>
  <si>
    <t>M/S Rayat International, Puraton Shahar, Main Road, Madaripur.</t>
  </si>
  <si>
    <t>rayat.international@gmail.com</t>
  </si>
  <si>
    <t>Part-01 Estimate for construction of 15m RCC Girdr bridge on LGED road - Bashla non Government Primary School connecting road at Ch. 5m under sadar upazila district- Madaripur DPP road ID no 354545421  New road Id 354545373. Part-02 Estimate for Improvement of HBB road from LGED road - Bashla non Government Primary School connecting road at Ch. 0.00m - 165.00mEffective length 150m under sadar upazila district- Madaripur DPP road ID no 354545421 New road Id 354545373.</t>
  </si>
  <si>
    <t>24.2.19</t>
  </si>
  <si>
    <t>M/S. Arif Enterprise , Palong Bazar,Palong, Shariatpur.</t>
  </si>
  <si>
    <t>msarifenterprise5000@gmail.com</t>
  </si>
  <si>
    <t>Improvement of LGED road - Chouhoddi GPS connecting road Ch. 0.00m - 865.00m Effective length 850m under sadar upazila district- Madaripur DPP road ID no 354545369.</t>
  </si>
  <si>
    <t>14.2.19</t>
  </si>
  <si>
    <t>19.2.20</t>
  </si>
  <si>
    <t>Rana Enterprise &amp; Mir Azaz JV, Bhabanipur, Rajbari, Rajbari sadar, Rajbari.</t>
  </si>
  <si>
    <t>Improvement of Mithapur Puran Bazardoagibari Bridge - Registered School - Algi H/S - Kunia hat - Samadder R&amp;H Katherpool road from Ch. 3217.00m- 5217.00m under Sadar Dist Madaripur Road Id No 354543018</t>
  </si>
  <si>
    <t>10-6-19</t>
  </si>
  <si>
    <t>17-6-20</t>
  </si>
  <si>
    <t>Improvement of road by BC Bajitpur Up - Kamlapur Bazar Ashrom Road at Ch. 1000.00m- 2000.00m and Ch. 3000.00m - 4320.00m Effective length-2264.00m under Rajoir Upazila Dist Madaripur Road Id No 354803005.</t>
  </si>
  <si>
    <t>M/S. Rana Enterprise, 343, new Jurain, Shampur, Dhaka-1204.</t>
  </si>
  <si>
    <t>Improvement of Shibchar Madaripur roadShekpur Brick Field Sumbuk Bridge - Sirinjahan Memorial School and College road from Ch.0.00m - 600.00m and Ch.1800.00m - 2205.00m Effective length 1000m under Sadar District Madaripur Road ID No 354545420.</t>
  </si>
  <si>
    <t>17-12-19</t>
  </si>
  <si>
    <t>M/S Sonali Store &amp; Safol Enterprise (JV), Puran Bazar, Madaripur.</t>
  </si>
  <si>
    <t>sonalisafoljv@gmail.com</t>
  </si>
  <si>
    <t>Construction of 60.00m long RCC Girder Bridge on Joaria Baor Kheya Ghat - Durail Adarsha School Giasuddin House Road at Ch. 1200.00m under Sadar Upazila Dist Madaripur Road ID 354845317.</t>
  </si>
  <si>
    <t>MFK - MAS (JVCA), PuranBazar, Madaripur Sadar, Madaripur-7900.</t>
  </si>
  <si>
    <t>mfk.mas.jvca@gmail.com</t>
  </si>
  <si>
    <t>Part-1 Improvement of LGED road - Charmohisher char Govt. Primary school connecting road Ch. 0.00m - 986.00m under sadar upazila District Madaripur Road Id No 354545366. Part-2 Estimate for Khagdi Charmuguria Sreenadi UZR - Charmuguria BazarTatultola Road Ch. 0.00m - 1000.00m under sadar Upazila Dist Mdaripur Road Id No 354545352.</t>
  </si>
  <si>
    <t>Improvement of HBB road from LGED road to Durail Kopali Kandi Connecting road Ch. 0.00m - 1500.00m Effective Length1484munder sadar upazila District Madaripur Road Id No 354545419 DPP ID No 354545418.</t>
  </si>
  <si>
    <t>Md. Anowar Hossain, Kazirmor, Madaripur Sador,Madaripur.</t>
  </si>
  <si>
    <t>anowar774@gmail.com</t>
  </si>
  <si>
    <t>Part-A Improvement of Road by BC Char Laxmi Tumchar Road At Ch.1000.00m-1780.00m Effective Length 780.00m. Part-B Construction of 1x1.00x1.00m RCC Box Culvert This Road at Ch.1005.00m.  Part-C Construction of 1x1.00x1.00m RCC Box Culvert on same road at Ch.1100.00m under Kalkini Upazila Dist Madaripur Road ID No354404121</t>
  </si>
  <si>
    <t>25.9.19</t>
  </si>
  <si>
    <t>2.4.19</t>
  </si>
  <si>
    <t>Improvement of LGED Road Purbo Dhurail Athar Ghar GPS Connecting Road from Ch.0.00m-1500.00m under Sadar Upazila Dist Madaripur Road ID No354545417.</t>
  </si>
  <si>
    <t>24.12.19</t>
  </si>
  <si>
    <t>30.8.20</t>
  </si>
  <si>
    <t>Improvement of Khwajpur UP Mother Bazar- Takerhat via Degreekandi road from Ch.3500-5013m Effictive Length 1500m and Two nos RCC Box Culvert 1.00x 1.00m 2x4.5x4.5m on same road at Ch.4380m &amp; 4715m under Sadar Upazila Dist Madaripur Road ID No 354543013.</t>
  </si>
  <si>
    <t>M/S Khokon Bepari, Chor Krisnonagar, Kalkini, Madaripur.</t>
  </si>
  <si>
    <t>ms.khokon.bepari@gmail.com</t>
  </si>
  <si>
    <t>Estimate for Construction of Charmugria Hafizia Madrasha - Cleaner Coloney via Beribadh Nasiminagar Freedom Fighter Navel Commander Gafur Khan Road Ch.00.00m 1500m By RCC Under Sadar Upazila Dist Madaripur. Road ID No 354545351.</t>
  </si>
  <si>
    <t>14.1.20</t>
  </si>
  <si>
    <t>MD. MOYENUDDIN (BASHI) LIMITED &amp; M/S HAMIM INTERNATIONAL (JV), Jessore Office :Holding No.-07, H.M.M Road, Doratana, Jessore, Bangladesh.</t>
  </si>
  <si>
    <t>mmbashihamimjv@gmail.com</t>
  </si>
  <si>
    <t>Construction of 550.00m long PSC Girder Bridge Liton Chowdhury Bridge on Shibchar HQ to Rajoir via Utrail GC Sheruail UP Office Baghmara Hat &amp; Kabirajpur GC Road over the River Arial Kha at Ch.4000.00m under Shibchar Upazila District Madaripur Road ID No.-354872012.</t>
  </si>
  <si>
    <t>5.12.19</t>
  </si>
  <si>
    <t>22.10.22</t>
  </si>
  <si>
    <t>A.S International, Puran Bazar, Madaripur.</t>
  </si>
  <si>
    <t>a.s.international90@gmail.com</t>
  </si>
  <si>
    <t>Improvement of BC Road from Madaripur H/Q-Mohisharchar Bokultala R&amp;H Arialkha Asmotali Khan Setu Bridge Road at Ch.4100 -5100m under Sadar Upazila Dist Madaripur Road ID No 354544044 DPP ID No 354544044.</t>
  </si>
  <si>
    <t>1.6.20</t>
  </si>
  <si>
    <t>7.12.20</t>
  </si>
  <si>
    <t xml:space="preserve">M/S Sarewaenterprise, Gulmaiz , Purandin Hat, Naria, Shariatpur. </t>
  </si>
  <si>
    <t>sarewaenterprise@gmail.com</t>
  </si>
  <si>
    <t>Improvement of BC Road From LGED Road to Pachim Charnasna RPS at Road at Ch.0.00m-1000m under Sadar Upazila Dist Madaripur Road ID No 354545241 DPP ID No 354545426 Salvage Cost Tk 2636795.00.</t>
  </si>
  <si>
    <t>4.6.20</t>
  </si>
  <si>
    <t>19.4.21</t>
  </si>
  <si>
    <t xml:space="preserve">M/S JorasakoInternational , Gulmaize, Purandinar Hat, Naria, Shariatpur. </t>
  </si>
  <si>
    <t>jorasakointernational@gmail.com</t>
  </si>
  <si>
    <t>Estimate for Construction of 2x4.5mx4.5m RCC Box Culverton Khoajpur UP- Char govindopur High School Antajuddin Sadder House Jame Mosjid Road at Ch.1000mH/O Dobir Uddin Sarder Bari in fornt under Sadar Upazila Dist Madaripur Road ID No 354545506</t>
  </si>
  <si>
    <t>19.1.21</t>
  </si>
  <si>
    <t>Improvement of BC Road Kalikapur Land office to South Dudkhali Primary School Ch.00m-1330m Effective Length 1320m under Sadar Upazila Dist Madaripur Road ID No 3545455130 DPP ID No 3545455130.</t>
  </si>
  <si>
    <t>14.5.21</t>
  </si>
  <si>
    <t>M/s Adiba Associate, New Town, Madaripur.</t>
  </si>
  <si>
    <t>adibaassociate@gmail.com</t>
  </si>
  <si>
    <t>Improvement of Road from Pearpur UP-Charmuguria Baro Bridge- Nayachar EKO Park-Mastofapur GC Road . By BC at Ch.00m-1000m under Sadar Upazila Dist Madaripur Road ID No 354543030</t>
  </si>
  <si>
    <t>12.2.21</t>
  </si>
  <si>
    <t>Improvement of Road from Trivagdi GC- Trivagdi GPS Road. By BC at Ch.00m-1400m under Sadar Upazila Dist Madaripur Road ID No 354545368</t>
  </si>
  <si>
    <t>19.5.21</t>
  </si>
  <si>
    <t>M/S. Safol Enterprise, Sadar, Kulpuddi, Madaripur.</t>
  </si>
  <si>
    <t>Improvement of LGED Road-Gourobordi Govt. Primary School connecting Road at Ch.0.00m-1018m under Sadar Upazila Dist Madaripur Road ID No 354545352 DPP ID No354545425.</t>
  </si>
  <si>
    <t>M/S Sarbick International, New Town, Madaripur.</t>
  </si>
  <si>
    <t>Part-01 Improvement Road of by BC of Char Palordi Kheya Ghat to Char Palordi GPS Road Via H/O Edris Member Road From Ch.0.00m -2050.00m Effective Length 2050.00m under kalkini Upazila Dist Madaripur Road ID No 354405416 Part-02 Construction of 1x1.00x1.00m RCC Box Culvert on this Road at Ch.740.00m1681.00m &amp; 1840.00m under kalkini Upazila Dist Madaripur Road ID No 354405416</t>
  </si>
  <si>
    <t>4.4.20</t>
  </si>
  <si>
    <t>HAMIM INTERNATIONAL &amp; HABIBA CONSTRUCTION (JV), Kulpaddi, Sadar, Madaripur.</t>
  </si>
  <si>
    <t>habibahamimjv@gmail.com</t>
  </si>
  <si>
    <t>Construction of 245.30m long PSC Girder Bridge on Shibchar Pourashava Boundary-Proposed Dottapara Rail Station Road at Ch.2500.00m Road lD no 354874542.</t>
  </si>
  <si>
    <t>27.4.20</t>
  </si>
  <si>
    <t>Habiba Construction</t>
  </si>
  <si>
    <t>M/S Munir Chowdhury, Chardottopara(Chowdhury kandi), Chardottopara, Shibchar, Madaripur.</t>
  </si>
  <si>
    <t>msmunirchowdrroy@gmail.com</t>
  </si>
  <si>
    <t>Improvement of 245.30m Long PSC Girder Bridge Approach Road on Shibchar Pourashava Boundary to Proposed Dottopara Rail Station road at Ch.2500.00m under Shibchar Upazila Dist Madaripur and Construction of 24.504.50m RCC Box Culvert at Ch. 1850.00m on the same Road Road lD no 354874542.</t>
  </si>
  <si>
    <t>30.7.20</t>
  </si>
  <si>
    <t>5.08.21</t>
  </si>
  <si>
    <t>M/S Meem Fabrics, Kulpoddi, Madaripur.</t>
  </si>
  <si>
    <t>meemfabrics@gmail.com</t>
  </si>
  <si>
    <t xml:space="preserve"> Improvement of Jagardia Shahin Chowdhury Barir More-Jagardia GPS from Ch. 00m-750m (Effective Length=750m), under Rajoir Upazila, Dist: Madaripur (Road ID No: 354805146).</t>
  </si>
  <si>
    <t>M/s D.T Enterprise , Takerhat Uttar Par,Rajoir, Madaripur.</t>
  </si>
  <si>
    <t>Construction of Double Vent RCC Box culvert (2x4.50mx4.50m) at Ch.2503m on Ishibpur UP-Sreenadi GC via Hasankandi H/S road, under Rajoir Upazila, Dist: Madaripur (Road ID No: 354803013).</t>
  </si>
  <si>
    <t>M/S Hamim International, Kulpaddi, Madaripur Sadar, Madaripur.</t>
  </si>
  <si>
    <t>lubnakhanom665@yahoo.com</t>
  </si>
  <si>
    <t>Part-1: Improvement of RCC Road from UZR-04, Shannayshirchar UP Office (Old) to Sadarpur Thana Border ( Char Manair Hat) Road (Ch: 924m-2560m), Under Shibchar Upazila, Dist: Madaripur (Road ID No: 354873020) Part-2: Improvement of RCC Road from UZR-04, Maler Hat Bridge to Old Shikderhat Sokina Bridge via Nizam Chairman &amp; Dholu Mal House Road (Ch: 00m-2060m), Under Shibchar Upazila, Dist: Madaripur (Road ID No: 354875391) Part-3: Improvement of RCC Road from UZR-13, H/O Motaleb Goura to UZR-13 Road via H/O Sobahan Baperi &amp; Advocate Babul Goura Road (Ch: 00m-1155m), Under Shibchar Upazila, Dist: Madaripur (Road ID No: 354875446) Part-4: Construction of RCC Road from Shibchar H.Q to Boheratola Up(Uttar) Office via Mukti Joddha Tota Madbor House, Pourasova Boarder, Sadin Bangla Bridge. Jadurchar Mokim khan House &amp; Jadurchar GPS Road (Ch: 00m-2494m), Under Shibchar Upazila, Dist: Madaripur (Road ID No: 354873044)</t>
  </si>
  <si>
    <t>4.02.2021</t>
  </si>
  <si>
    <t>16.10.2021</t>
  </si>
  <si>
    <t>M/S Hamim International &amp; M/S Munir Chowdhury (JV)</t>
  </si>
  <si>
    <t>munirhamimjv@gmail.com</t>
  </si>
  <si>
    <t xml:space="preserve"> Part -1: Improvement of UZR-2, Kharakandi to Sheikh Rasal Kindergarten School road by RCC at Ch. 0.00m -1200.00m &amp; Construction of 1x1.60mx1.60m RCC Box Culvert at Ch.1050.00m under Shibchar Upazila, Dist: Madaripur, (Road ID No: 354874021), Part -2: (A) Improvement of Jhaukandi to UNR-33, via Nur-E- Alam Chowdhury High School road by RCC at Ch. 0.00m -1980.00m under Shibchar Upazila, Dist: Madaripur, (Road ID No: 354875352) (B) Improvement of R&amp;H, Saw-Mill to Shohid Hossain High School via Babul Hawlader House road by RCC at Ch. 0.00m -695.00m under Shibchar Upazila, Dist: Madaripur, (Road ID No: 354875510), Part-3: Improvement of Bhadrason UP Office to Korokchar Natun Bazar Road via Uttar Korokchar hat road by RCC at Ch. 200.00m -2350.00m under Shibchar Upazila, Dist: Madaripur, (Road ID No: 354873014) &amp; Part-4: Improvement of Bhadrason UP Office to Uttar Korokchar Hat Road via Jodupur Govt. Primary School road by RCC at Ch. 1200.00m - 4940.00m under Shibchar Upazila, Dist: Madaripur, (Road ID No: 354873015) </t>
  </si>
  <si>
    <t>27.01.2022</t>
  </si>
  <si>
    <t>Habiba Construction, Kulpaddi, Madaripur-7900.</t>
  </si>
  <si>
    <t>habibaconstructionoku@gmail.com</t>
  </si>
  <si>
    <t>Part-1: Construction of RCC Road From VRA-10, Thangamara Sheikh Hasina Bridge- Nolgora Shib Rayer Kandi Moor via Housing Project Road at Ch. 0.00m-1650.00m &amp; Construction of 1x4.50x4.50m RCC Box Culvert Road at Ch. 1228.00m on the same road under Madaripur Shibchar Upazila, Dist: Madaripur, (Road ID No: 354875322) Part-2: Construction of RCC Road From R&amp;H to Dada via Housing Estate Internal Road at Ch. 0.00m-3763.00m under Madaripur Shibchar Upazila, Dist: Madaripur, (Road ID No: 354875706)</t>
  </si>
  <si>
    <t>Part-1: Improvement of flexible Pavement road from Chanderchar GC to Sheikhpur R&amp;H Road via Satbaghia &amp; Baburhat road from Ch: 2000m-5465m under Shibchar Upazila, Dist: Madaripur (Road ID No: 354872010), Part-2: Improvement of Chanderchar GCÃ¢??Kutubour GC Via Manikpur &amp; Delower Bepari hat Road by BC from Ch: 00m-9600m under Shibchar Upazila, Dist: Madaripur (Road ID No: 354872007), Part-3: Improvement of Bhanga-Maowa mohashorok (Bakhorkandi Bus-Stand ) Road to Shariatpur R&amp;H via small Kutubpur hat &amp; Kutubpur Growth Center &amp; Kutubpur UP Bhovan by BC Road from Ch: 8180m-12680m under Shibchar Upazila, Dist: Madaripur (Road ID No: 354872011) &amp; Part-4: Improvement of Kadirpur UP OfficeÃ¢??Chairman gate Bazar via Keshobpur Road from Ch: 00m-6700m under Shibchar Upazila, Dist: Madaripur, (Road ID No: 354873019).</t>
  </si>
  <si>
    <t>M/S Sarbick International</t>
  </si>
  <si>
    <t xml:space="preserve">Improvement of Badar Matubber house-Batiarkandi GPS Road at Ch. 0.00m-1500m (Effective Length= 1500.00m) under Rajoir Upazila, Dist: Madaripur. </t>
  </si>
  <si>
    <t>7.2.21</t>
  </si>
  <si>
    <t>M/S SIKDER ENTERPRISE</t>
  </si>
  <si>
    <t>haydarsikdar1122@gmail.com</t>
  </si>
  <si>
    <t>Construction of Double Vent Box Culvert 2x4.50mx4.50m) at Ch. 3040.00m on Ishibpur UP-Goaldi-Sonapur Bazar-Araipars Bazar road  under Rajoir Upazila, Dist: Madaripur</t>
  </si>
  <si>
    <t>29.5.21</t>
  </si>
  <si>
    <t>M/S. Kalai Mollah Construction</t>
  </si>
  <si>
    <t>Improvement of Amgram Dumurtala-Mathbari GPS Road by BC at ch. 00-780m (Effective Length= 780.00m) under Rajoir Upazila, Dist: Madaripur.</t>
  </si>
  <si>
    <t>21.1.21</t>
  </si>
  <si>
    <t>26.7.21</t>
  </si>
  <si>
    <t>M/S Setu Corporation</t>
  </si>
  <si>
    <t>ms.setu.corporation4@gmail.com</t>
  </si>
  <si>
    <r>
      <t xml:space="preserve">Improvement of  Road by HBB from Madaripur-Kotalipara R &amp; H to Baligram GPS Road  Under Kalkini,Madaripur at Ch.00-600m (Effective Length-600m).Road ID-354405504 </t>
    </r>
    <r>
      <rPr>
        <sz val="9"/>
        <color rgb="FFFF0000"/>
        <rFont val="Times New Roman"/>
        <family val="1"/>
      </rPr>
      <t>(DPPSL-148)</t>
    </r>
  </si>
  <si>
    <t>6.1.21</t>
  </si>
  <si>
    <t>12.4.21</t>
  </si>
  <si>
    <t>M/S Araf Enterprise</t>
  </si>
  <si>
    <t>arafenterprise779@gmail.com</t>
  </si>
  <si>
    <r>
      <t xml:space="preserve">Improvement of  Road by HBB from Miarhat-Mirdakhandi Road  at Ch.1620-3480m (Effective Length-1860m).Road ID-354404012 </t>
    </r>
    <r>
      <rPr>
        <sz val="9"/>
        <color rgb="FFFF0000"/>
        <rFont val="Times New Roman"/>
        <family val="1"/>
      </rPr>
      <t>(DPPSL-141) &amp; Construction of 1x1.00x1.00m RCC Box-Culvert on this Road at Ch.2900m</t>
    </r>
  </si>
  <si>
    <t>10.1.21</t>
  </si>
  <si>
    <t>13.6.21</t>
  </si>
  <si>
    <t>m/s Howlader Traders</t>
  </si>
  <si>
    <t>howladertraders33315@gmail.com</t>
  </si>
  <si>
    <r>
      <t xml:space="preserve">Improvement of  Road by HBB from Surjamani Bazar Bridge to Shariotpur Dist. Border (Tulatola Bazar) Road at Ch.1200-2000m (Effective Length-800m).Road ID-354405045 </t>
    </r>
    <r>
      <rPr>
        <sz val="9"/>
        <color rgb="FFFF0000"/>
        <rFont val="Times New Roman"/>
        <family val="1"/>
      </rPr>
      <t>(DPPSL-144)</t>
    </r>
  </si>
  <si>
    <t>M/S Raj International</t>
  </si>
  <si>
    <t>ms.raj.international0@gmail.com</t>
  </si>
  <si>
    <t>Construction of 2x4.50x4.50m RCC Box culvert on UNR-11 to VRA- 208 Azu Baperi House Road at Ch.700.00m under Kalkini Upazila Dist Madaripur Road ID No 354405456</t>
  </si>
  <si>
    <t>22.2.21</t>
  </si>
  <si>
    <t>M.M Enterprise</t>
  </si>
  <si>
    <t>m.menterprise4444@gmail.com</t>
  </si>
  <si>
    <t>Part-1Construction of 2x4.50x4.50m RCC Box culvert on UNR-11 Purba Char Airkandi GPS to UNR-09 Ram Charaner Hat Road at Ch.1400.00m under Kalkini Upazila Dist Madaripur Road ID No 354404003 Part-2Construction of 1x3.50x3.00m RCC Box culvert on UNR-11 Purba Char Airkandi GPS to UNR-09 Ram Charaner Hat Road at Ch.400.00m under Kalkini Upazila Dist Madaripur Road ID No 354404003</t>
  </si>
  <si>
    <t>Fatema Construction</t>
  </si>
  <si>
    <t>emranhossen066@gmail.com</t>
  </si>
  <si>
    <t>Construction of 2x4.50x4.50m RCC Box culvert Sheraj Hawladwe House to Karim Khan Hat Road at Ch.1525.00m under Kalkini Upazila Dist Madaripur Road ID No 354405346</t>
  </si>
  <si>
    <t>06.07.21</t>
  </si>
  <si>
    <t>Part-1 Improvement of Road by BC Shiker Mongol UP Miar Hat to Somitir Hat Road from Ch. 1600.00m3100.00m Effective Length1490.00m Part-2 Construction of 1x1.00x1.00m Single Vent RCC Box culvert on Shiker Mongol UP Miar Hat to Somitir Hat Road at Ch.1913.00m under Kalkini Upazila Dist Madaripur Road ID No 354403034</t>
  </si>
  <si>
    <t>M/S Jannat International</t>
  </si>
  <si>
    <t>alimm2165@gmail.com</t>
  </si>
  <si>
    <t>Improvement of Road by BC Sashikor GC to NHW Dhaka- Barishal Road Via Dorshona Ashram &amp; Kamlapur Bazar from Ch. 1170.00m2339.00m Effective Length1139.00m under Kalkini Upazila Dist Madaripur Road ID No 354402012</t>
  </si>
  <si>
    <t>9.3.21</t>
  </si>
  <si>
    <t>13.9.21</t>
  </si>
  <si>
    <t>M/S Kotha Enterprise</t>
  </si>
  <si>
    <t>mskothaenterprise@gmail.com</t>
  </si>
  <si>
    <t>Improvement of Road by BC UZR-03 Near Silakhana-Golam Mir Faruk House from Ch. 0.00m540.00m under Kalkini Upazila Dist Madaripur Road ID No 354405238</t>
  </si>
  <si>
    <t>18.2.21</t>
  </si>
  <si>
    <t>21.7.21</t>
  </si>
  <si>
    <t>M/S Howlader Enterprise</t>
  </si>
  <si>
    <t>ms.howladerenterprise1979@gmail.com</t>
  </si>
  <si>
    <t>Improvement of Kabirajpur GC-Sreenadi GC Road from Ch 3410m-4200m under Rajoir Upazila Dist Madaripur Road ID No 354802016.</t>
  </si>
  <si>
    <t>24.2.21</t>
  </si>
  <si>
    <t>1.10.21</t>
  </si>
  <si>
    <t>M/S Mizan Enterprise</t>
  </si>
  <si>
    <t>Improvement of Takerhat- Kabirajpur Road Jamal Shop-Goalbathan GPS Road from Ch 0.00-490.00m &amp; Link Road from Ch 1490m-1850m Effective Length 481m 360m 841m under Rajoir Upazila Dist Madaripur Road ID No 354805147</t>
  </si>
  <si>
    <t>27.8.21</t>
  </si>
  <si>
    <t>Improvement of Dhaka-Barisal Road-Nayakandi Pucca road near H/O Faruk via Noyakandi GPS Road from Ch 00m-1000m Effective Length1000m &amp; 1 nos 2x4.00mx5.00m Box culvert at Ch 700m under Rajoir Upazila Dist Madaripur Road ID No 354805149.</t>
  </si>
  <si>
    <t>7.02.21</t>
  </si>
  <si>
    <t>M/S Khan Traders</t>
  </si>
  <si>
    <t>mahabobkhan1122@gmail.com</t>
  </si>
  <si>
    <t>Construction of 3x4.50mx5.00m RCC Box Culvert on Pearpur Kalachan Chowkider House Road over Khal at Ch 150m under Madaripur Sadar Upazila Dist Madaripur Road ID No 354545367 DPP ID No 354545585.</t>
  </si>
  <si>
    <t>09.3.21</t>
  </si>
  <si>
    <t>M/S Safol Enterprise</t>
  </si>
  <si>
    <t>Improvement of BC Road from LGED Road-Durgaboddi No-1Govt.Primary School Connecting Road from Ch 00m-250mEffective Length 250m Under Sadar Upazila Dist Madaripur Road ID No 354545365 DPP ID No 354545420.</t>
  </si>
  <si>
    <t>16.3.21</t>
  </si>
  <si>
    <t>20.7.21</t>
  </si>
  <si>
    <t>Part-1 Improvement of Flexible Pavement Road From Kalitola GPS to Hawla Chilarchar Connecting Road at Ch.0.00-1000.00m under Madaripur Sadar Upazila Dist Madaripur Road ID No 354545478 Part-2 Improvement of Flexible Pavement Road From Pachim Chilarchar to Roghurampur Primary School Road at Ch.0.00-1000.00m under Madaripur Sadar Upazila Dist Madaripur Road ID No 354544041 Part-3 Improvement of Flexible Pavement Road From Chilarchar R&amp;H to Nilkuthi Shariatpur Border A. Wahab House Road at Ch.1500.00-25000.00m under Madaripur Sadar Upazila Dist Madaripur Road ID No 354544011 Part-4 Improvement of Flexible Pavement Road From R&amp;H to Babnatola-Nil Char kheyaghat Road at Ch.0.00-2000.00m under Madaripur Sadar Upazila Dist Madaripur Road ID No 354545160</t>
  </si>
  <si>
    <t>11.3.21</t>
  </si>
  <si>
    <t>Part-1 Improvement of Madaripur Shariatpur R&amp;H Kazirtack Ferrighat-Anwar Badsha Bari via Liton Bepari Bari Road at Ch.0.00-2500.00m under Madaripur Sadar Upazila Dist Madaripur Road ID No 354545313 Part-2 Improvement of Roghurampur GPS- Angule cutta hate Road at Ch.0.00-2500.00m under Madaripur Sadar Upazila Dist Madaripur Road ID No 354545477 Part-3 Improvement of Dudkhali UP Aoj Bridge Trivagadi GPS-Asapat road via Nurul Haque Howlader House to Nowab Bari GPS Road at Ch.2600.00-5400.00m under Madaripur Sadar Upazila Dist Madaripur Road ID No 354543024 Part-4 Improvement of Charlaxipur GPS-Abul Chokder House Road at Ch.0.00-2500.00m under Madaripur Sadar Upazila Dist Madaripur Road ID No 354545480</t>
  </si>
  <si>
    <t>Part-1 Improvement of RCC Road from A Kulpoddy R&amp;H to late Tosiron Begum House Road at Ch.0.00-500.00m Road ID No 354545973 Part-2 Improvement of Katt Potty Bridge West Side to Sabek kheye ghat via Insan Mia House and Kulpoddy T.B Clinic Road to D.Q.K. Madrasha via Mojibor Sarder House Road at Ch.0.00-750.00m Road ID No 354545891 Part-3 Improvement of Sadar Upazila Parishad 2nd Gate to Shikh Sady House via Dipak Malo House and Kulpoddy R&amp;H to Minhajul Islam House Road at Ch.0.00-1000.00m under Madaripur Sadar Upazila Dist Madaripur. Road ID No 354545995 Part-4 Improvement of RCC Road from A Kulpoddy R&amp;H to Chokdarkandi GPS Jame Mosque via New Poura Graveyard Internal Road at Ch.0.00-1500.00m. Road ID No 354545969 Part-5 Improvement of Kulpoddy Poura Border to Mobarokdy GPS Road via Member Hakim Talukder House and Kulpoddy Graveyard Internal Road at Ch.0.00-3500.00m. Road ID No 354545972</t>
  </si>
  <si>
    <t>EFTE-ETCL (PVT) Limited</t>
  </si>
  <si>
    <t>Part-1 Estimate for Mithapur Vilage Connecting Different Para UP to pal Bari &amp; Chandribordi Madrasha Connecting Road at Ch.1000.00m-3000.00m Under Madaripur Sadar Dist Madaripur. Road ID No 354543033Part-2 Estimate for Improvment of Charmuguria UP Road-Bir Moktijodda Abul Manna Sarak and Mostafapur road to Tohoshildar Mrs Bebi House by RCC Road at Ch.0.00m-1000.00m Under Madaripur Sadar Dist Madaripur. Road ID No 354545365</t>
  </si>
  <si>
    <t>5.12.21</t>
  </si>
  <si>
    <t xml:space="preserve"> mohiuddinptk@gmail.com</t>
  </si>
  <si>
    <t>Part-1 Improvement of Road By BC from Kakini to Madaripur R&amp; H Kaligonj Bazar to Alinagar UP Office Road at Ch.0.00m-3660.00m Under Kalkini Upazila Dist Madaripur Road ID No 354403022.Part-2 Improvement of Road By BC from Fashiatola Bazar to Hanif Master House Road at Ch.0.00m-1150.00m Under Kalkini Upazila Dist Madaripur Road ID No 354405435 Part-3 Improvement of Road By HBB from Fashiatola Hat- Laxmipur UP via Rajarchar Bridge Bazar Road at Ch 3450.00m-7950.00m Under Kalkini Upazila Dist Madaripur Road ID No 354404145</t>
  </si>
  <si>
    <t>17.1.22</t>
  </si>
  <si>
    <t>Part-1 Improvement of RCC Road From Purbo Komlapur Sukumar Master Hpuse to Kaulatola Road via Sattar Master at Ch.0.00-800.00m Road ID No 354405116 Part-2 Improvement of Pathuria R&amp;H to Badamtola via Arun Chetrgy House Road at Ch.0.00-1000.00m Road ID No 354403711 Part-3 Improvement of X-Upazila Chairman Unus Sarder House Road-Kirun Master House- Palordy River via Chairman Milin Sarder House Road at Ch.0.00-1500.00m under Kalkini Upazila Dist Madaripur Road ID No 354404405 Part-4 Improvement of RCC Road from Alinagar Up-Tumchar-Kaligonj Bazar Road at Ch 0.00m-2000.00m Under Kalkini Upazila Dist Madaripur Road ID No 354404047.Part-5 Improvement of Sostal Mojibur MollaH House to Nurani Madrasha Road via Sostal GPS Ch.0.00m-2900m Under Kalkini Upazila Dist Madaripur Road ID No 354405204.</t>
  </si>
  <si>
    <t>Part-1 Improvement of Road By BC from Poripttor Barek Bepari Madrashs Bazar Via Freedom Fighter Abdur Rashid Akon House Road at Ch.0.00m-1500.00m &amp; Ch. 2500.00m 3390.00m Under Kalkini Upazila Dist Madaripur Road ID No 354404142.Part-2 Improvement of Road By BC from Sheikh Mongol UP MiarHat to Somitir Hat Road via Kazi Kandi Moazzem Maser Bari Road at Ch.1500.00m-4000.00m Under Kalkini Upazila Dist Madaripur Road ID No 354403034.Part-3 Improvement of Road By BC from Fasiatola Hat- Mollarhat via Pachim Alipur Road at Ch.2000.00m-4500.00m Under Kalkini Upazila Dist Madaripur Road ID No 354404092.Part-4 Improvement of Road By BC from Palordi River Mohona Kalam Chowkider house via Paschim Kalinagar Jame Mosque Road at Ch.0.00m-3000.00m Under Kalkini Upazila Dist Madaripur Road ID No 354405205.</t>
  </si>
  <si>
    <t>M/S Nishi Traders</t>
  </si>
  <si>
    <t>nishi_datt2013@yahoo.com</t>
  </si>
  <si>
    <t>Part-1 Construction of 2-Nos 3-Vent 3x4.50x4.50m RCC Box Culvert at Ch. 1091.00m and Ch. 1927.00m on Dattapara Up Office to Surjo Nagar Hat Via Dattapara FWC Road under Madaripur Shibchar Upazila Dist Madaripur Road ID No 354873012 Part-2 Construction of 2-Nos 3-Vent 3x4.50x4.50m RCC Box Culvert at Ch. 5.00m and Ch. 890.00m on UNR-12 Duati Govt. Primary School to H/O- Ala Mia Sheikh Road under Madaripur Shibchar Upazila Dist Madaripur Road ID No 354874031</t>
  </si>
  <si>
    <t>11.2.21</t>
  </si>
  <si>
    <t>Improvement of RCC Road from R&amp;H By Pass Road to Shibchar Pourasova Different Ward Connecting Road Ch 00m-2445m Under Shibchar Upazila Dist Madaripur Road ID No 354875705.</t>
  </si>
  <si>
    <t>4.2.21</t>
  </si>
  <si>
    <t>6.10.21</t>
  </si>
  <si>
    <t>Md Moyenuddin (bashi) Limited &amp; M/S Ha-Mim International</t>
  </si>
  <si>
    <t>Construction of 360m Long PSC Girder Bridge Over the river Arialkha on Sreenadi GC to Shirkhara UP Puran Rajar Hat Via Ghunshi Road at Ch 2500m Under Sadar Upazila Dist Madaripur Road ID No 354543021.</t>
  </si>
  <si>
    <t>17.4.23</t>
  </si>
  <si>
    <t>M/S Diya Traders</t>
  </si>
  <si>
    <t>diyatraders83@gmail.com</t>
  </si>
  <si>
    <t>Periodic Maintenance of UZR-01, Crokirchar Mosque to Hamid khan Hat via Crokirchar GPS  road from Ch: 0.00m-837.00m (Effictive Length-837.00m Link Road-312.00m) Under Upazila Kalkini Dist. Madaripur, (Road ID No:3544024034)</t>
  </si>
  <si>
    <t>10.5.20</t>
  </si>
  <si>
    <t>16.9.20</t>
  </si>
  <si>
    <t>M/S Manik Enterprise</t>
  </si>
  <si>
    <t>mdobidura@gmail.com</t>
  </si>
  <si>
    <t>Maintenance of Somitir Hat-Mridhakandi Road via Dr. Rezaul Karim House road from Ch:900.00m-1310.00m (Effictive Length-410.00m) Under Upazila Kalkini Dist. Madaripur, (Road ID No:354404122)</t>
  </si>
  <si>
    <t>28.4.20</t>
  </si>
  <si>
    <t>MCES-RC-SSECL JV, Akram Center (3rd Floor) 212, Shahid Sayed Nazrul Islam Sharani, Purana Paltan, Dhaka-1000.</t>
  </si>
  <si>
    <t>hossainahmedpanna@gmail.com</t>
  </si>
  <si>
    <t>Construction of 315.00m long Revised 280.200m long PC Girder Bridge on Kabirajpur GC-Sreenodi GC road at ch. 4200m over Kumer river under Rajoir Upazila</t>
  </si>
  <si>
    <t>1.8.15</t>
  </si>
  <si>
    <t>30.1.17</t>
  </si>
  <si>
    <t>M/S M.S.R.Traders, Laxmipur Pakhira, Kalkini, Madaripur.</t>
  </si>
  <si>
    <t>msmsrtraders528@gmail.com</t>
  </si>
  <si>
    <t>Construction of Muktijuddha Memorial at Samaddar of Sadar Upazila District Madaripur.</t>
  </si>
  <si>
    <t>23.3.20</t>
  </si>
  <si>
    <t>M/S NAHAR BUILDERS, Mohisar Char, Madaripur Sadar, Madaripur.</t>
  </si>
  <si>
    <t>msnaharbuilders1996@gmail.com</t>
  </si>
  <si>
    <t>Construction of Muktijuddha Museum at 01 no. Shokuni Mouja of Sadar Upazila District Madaripur.</t>
  </si>
  <si>
    <t>25.3.20</t>
  </si>
  <si>
    <t>M/S Joy Traders, Puran Bazar, Madaripur.</t>
  </si>
  <si>
    <t>joytraders1974@gmail.com</t>
  </si>
  <si>
    <t>Construction of Muktijuddha Memorial at Mahananda of Rajoir Upazila District Madaripur.</t>
  </si>
  <si>
    <t>28.6.20</t>
  </si>
  <si>
    <t>Construction of Two 2 storied rural Market building With 04 storied foundation in Chilarchar Hat Under Upazila Sadar District Madaripur.</t>
  </si>
  <si>
    <t>2.2.20</t>
  </si>
  <si>
    <t>8.2.21</t>
  </si>
  <si>
    <t>M/S Nahid Enterprise, Magura, Bakai, Gouranadi, Barisal.</t>
  </si>
  <si>
    <t>msnahid_enterprise@yahoo.com</t>
  </si>
  <si>
    <t>Construction of three 3 storied rural market building with 04 storied foundation in Uttar Ramjanpur Natun Hat Under Kalkini Upazila Dist Madaripur</t>
  </si>
  <si>
    <t>10.2.20</t>
  </si>
  <si>
    <t>16.6.21</t>
  </si>
  <si>
    <t>Construction of Two 2 Storied Rural Market Building With 04 Storied Foundation in Amgram Bazar under Rajoir Upazila Dist - Madaripur.</t>
  </si>
  <si>
    <t>M/S MK Bilders, Sadar Road, Shibchar Bazar, Shibchar, Madaripur.</t>
  </si>
  <si>
    <t>Construction of Two 2 Storied Rural Market Building With 04 Storied Foundation in Khasher Hat under Shibchar Upazila Dist Madaripur.</t>
  </si>
  <si>
    <t>14-9-2019</t>
  </si>
  <si>
    <t>24-9-2020</t>
  </si>
  <si>
    <t>Construction of Two 2 Storied Rural Market Building With 04 Storied Foundation in Datta para Hat under Shibchar Upazila Dist Madaripur.</t>
  </si>
  <si>
    <t>M/S Rupali Construction &amp; Mim Alif Traders (JV), Vill: Poschim Puali, PO-Amiria Gopalpur, Upazila: Kalkini, Madaripur-7920.</t>
  </si>
  <si>
    <t>rupalimimalifjv2019@gmail.com</t>
  </si>
  <si>
    <r>
      <t xml:space="preserve">Construction of 57.00m Long RCC Girder Bridge over Borokhal (Andarchar Borokhal) on Notun Andarchar 2 No. ward Karim Mastarer Bari at Ch. 50m upazila Kalkini, Dist: Madaripur. </t>
    </r>
    <r>
      <rPr>
        <b/>
        <sz val="10"/>
        <color theme="1"/>
        <rFont val="Times New Roman"/>
        <family val="1"/>
      </rPr>
      <t>[Tender ID: 448978]</t>
    </r>
  </si>
  <si>
    <t>28.9.20</t>
  </si>
  <si>
    <t>M/S Sardar Enterprise</t>
  </si>
  <si>
    <t>sardarenterprise1@yahoo.com</t>
  </si>
  <si>
    <t>Construction of 48.0m Long RCC Girder Bridge over Loapur Kumar River on Kumarkhali Bazar-Peyarpur UP-Ghotokchar Bazar-Kuniahat Road in Front of Apashi School R&amp;H Road at Ch. 3940m Road lD No 354543007 Upazila Sadar District Madaripur. [Tender ID: ]</t>
  </si>
  <si>
    <t>6.12.20</t>
  </si>
  <si>
    <t>M/s. Sardar Enterprise, Moulobi Asmot Ali Khan Sarak, Notun Sohor, Madaripur.</t>
  </si>
  <si>
    <t>Construction of 51.00m long RCC Girder Bridge on Shekher Mongol UP Miarhat-Sidikhan UP Muktar Hat Road at Ch. 350m Road ID 354403701 Upazila Kalkini District Madaripur. [Tender ID: 448979]</t>
  </si>
  <si>
    <t>M/s Elias &amp; Saleha(JV), Main Road Puran Bazar, Madaripur.</t>
  </si>
  <si>
    <t>elias.salehajv@gmail.com</t>
  </si>
  <si>
    <t>Construction of 30.00m Long RCC Girder Bridge on Madaripur TB Clinic at Madra Bazar Road in Front of Moddho Jhaudi GPS (Mada Alamnagar Daneshri Bridge-Kasaimara Howlader Bari Road) on Kalikhola Poura Boundary-Madra Bazar Road at Ch. 4000m upazila Madaripur Sadar, Dist: Madaripur. [Tender ID: 448980]</t>
  </si>
  <si>
    <t>Mir Habibul Alam &amp; Shamim Enterprise (Pvt.) Ltd. JV., Uttor Borgacha, Natore.</t>
  </si>
  <si>
    <t>mha-sepljv@gmail.com</t>
  </si>
  <si>
    <t>1. Improvement of road by BC from Paikpara UP-Fultala hat-Dhamarchar Rd. Ch. 0000 - 9290 km under Rajoir Upazila Madaripur Effective Length 9151.0 m . Road ID 354803006.  2. Improvement of road by BC fromTakerhat GC - Sreenadi GC -Charmuguria -Khagdi RHD road Ch.000 - 10100 m Effective length8136m under UpazilaRajoir DistMadaripur. Road ID- 354802011. 3. Improvement of Rajoir Upazila HQ.-Sreenadi GC roadCh.00-9740m under UpazilaRajoir DistMadaripur Road ID 354802005. 4. Improvement of Sagolchira R &amp; H- Paikpara UP Road at Ch. 0000.0 - 6280.0 m Under Rajoir Madaripur Road ID- 354803011, 5. Improvement of Takerhat GC-Kadambari GC road Ch.00-12650m Under Rajoir Madaripur Road ID- 354802001. 6. Improvement of Takerhat GC-Kabirajpur GC via Hossainpur UP Road at Ch. 0000.0 - 15220.0 m under Rajoir Madaripur. Road ID- 354802002.  7. Improvement of Sanerpar R&amp;H--Amgram GC road Ch.00-3380m Under Rajoir Madaripur Road ID- 354802003. Total Cost of Salvage Materials Tk. 22009693.23</t>
  </si>
  <si>
    <t>01. Improvement of Road from R&amp;H Char Muguria-Sreenadi Hat GC Ch 00m to 17250mEffective Length 17250m under Sadar Upazila District Madaripur Road ID 354542001 Total Cost of Salvage Materials TK. 3642283.00</t>
  </si>
  <si>
    <t>15-10-2020</t>
  </si>
  <si>
    <t>14-4-2022</t>
  </si>
  <si>
    <t>1. Improvement of Road from NHW-Tribhagdi Hat GC road Ch 00m-5170m under Madaripur Sadar Upazila District Madaripur Road ID 354542003 &amp; 2. Improvement of Road from Trivagdi GC-Mithapur Hat-Habiganj hat-Mollahat-Shekhpur RHD Ch 00m to 9663mEffective Length-9049m under Sadar Upazila District Madaripur Road ID 354542005 Total Cost of Salvage Materials Tk. 3204784.00</t>
  </si>
  <si>
    <t>1.Improvement of Madaripur Puran Bazar-Bangla Bazar-Hosnabad Bazar-Kalikapur UP Road from Ch. 00m to 6300m under Madaripur Sadar Upazila District Madaripur Road ID 354402005. 2. Improvement of Road from Kalkini Upazila HQ to Khasherhat GC Road via Shomitirhat Bazar Ch.00m to 12505m under Kalkini Upazila District Madaripur Effective Length-10977m Road ID 354402007 Total Cost of Salvage Materials TK. 3454015.00.</t>
  </si>
  <si>
    <r>
      <t xml:space="preserve">1. Improvement of Road from Khasherhat GC to Shariatpur R&amp;H Road (Kalkini Part) (Ch: 00m to 2100m) under </t>
    </r>
    <r>
      <rPr>
        <sz val="10"/>
        <color rgb="FFB22222"/>
        <rFont val="Calibri"/>
        <family val="2"/>
        <scheme val="minor"/>
      </rPr>
      <t>Kalkini Upazila</t>
    </r>
    <r>
      <rPr>
        <sz val="10"/>
        <color theme="1"/>
        <rFont val="Calibri"/>
        <family val="2"/>
        <scheme val="minor"/>
      </rPr>
      <t>, District: Madaripur (Road ID: 354402005) &amp;  2. Improvement of Road From Khoajpur-Takerhat R&amp;H to Khasherhat GC Road via Laxmipur UP Office &amp; Shurjamoni hat (Ch: 907m to 16500m) (Effective Length-15138m) under Kalkini Upazila, District: Madaripur (Road ID: 354402007) (Total Cost of Salvage Materials Tk. 4,11,865.00).</t>
    </r>
  </si>
  <si>
    <r>
      <t xml:space="preserve">Improvement of Road from R&amp;H, Bypass Road to Kathal Bari Ferry Ghat Road via Kutubpur Growth Center and Bangla Bazar (Ch: 00m to 8280m) under </t>
    </r>
    <r>
      <rPr>
        <sz val="10"/>
        <color rgb="FF0000CD"/>
        <rFont val="Calibri"/>
        <family val="2"/>
        <scheme val="minor"/>
      </rPr>
      <t>Shibchar Upazila</t>
    </r>
    <r>
      <rPr>
        <sz val="10"/>
        <color theme="1"/>
        <rFont val="Calibri"/>
        <family val="2"/>
        <scheme val="minor"/>
      </rPr>
      <t>, District: Madaripur (Road ID: 354872005) (Total Cost of Salvage Materials Tk. 13,33,850.00).</t>
    </r>
  </si>
  <si>
    <t>19-7-2020</t>
  </si>
  <si>
    <t>18-01-2022</t>
  </si>
  <si>
    <t>Meherpur</t>
  </si>
  <si>
    <r>
      <t xml:space="preserve">  </t>
    </r>
    <r>
      <rPr>
        <sz val="10"/>
        <rFont val="Calibri"/>
        <family val="2"/>
        <scheme val="minor"/>
      </rPr>
      <t>M/S ISLAM BROTHERS LTD      Treasure Island,42-43,Shiddeshwari Circular Road(4th Floor), Dhaka-1217.             Mobile no-  +880-02-01712001116</t>
    </r>
  </si>
  <si>
    <t>Improvement of Kathuli UP-Kazipur Bazar Road at Ch. 9963-11138m Ch. 11238-13686m &amp; Ch. 16066-19768m under Gangni Upazila District Meherpur. Road Salvage Cost. 3169544.00.         MW-12</t>
  </si>
  <si>
    <t>29/8/2019</t>
  </si>
  <si>
    <t>HR-Proma(JV),Ghosh Para,Meherpur Pauroshava. Mobile no.-01782-542539</t>
  </si>
  <si>
    <t>hafizurpromajv@gmail.com</t>
  </si>
  <si>
    <t>A Improvement of Gopalpur Boglar Khal-Kathalpota Farry Ghat Road by BC at Ch. 00-2000m &amp; Construction of 4 Nos U-Type Drain 625mmx600mm at Ch. 300m 660m 1048m &amp; 1110m on Same Road under Mujibnagar Upazila District Meherpur. Road ID 257884003.  B Improvement of Monakhali-Roypur hat Road by BC at Ch. 1504-2069m under Mujibnagar Upazila District Meherpur. Road ID 257884004.--MW-24</t>
  </si>
  <si>
    <t xml:space="preserve">  Md. Hafizur Rahman                              Goshpara, Word No: 01, Meherpur Pourashava Meherpur.Mobile no-+880-1782-542539</t>
  </si>
  <si>
    <t xml:space="preserve">  hafizurrahman.meherpur77@gmail.com</t>
  </si>
  <si>
    <t xml:space="preserve">  M/S Proma Traders                                 Dukhi Mahamud Sarak Arappure Jhenaidah.Mobile no-  +880-1725-878175</t>
  </si>
  <si>
    <t>M/S. Jony Enterprise,           Jhawbaria,Meherpur.              Mobile no- 01721-705586</t>
  </si>
  <si>
    <t>jonyenterprise.meherpur@gmail.com</t>
  </si>
  <si>
    <t>A Improvement of Monakhali village Bottla more - Biswanathpur Chou RastaUNR Road by BC at Ch. 3822-4442 m &amp; Construction of 1 No U-Type Drain 625mmx600mm at Ch. 3984m on Same Road under Mujibnagar Upazila District Meherpur. Road ID 257884030. B Improvement of Babu pur UZR - Babupur Football Field Ghat Road by BC at Ch. 00-1600m &amp; Construction of 3 Nos U-Type Drain 625mmx600mm at Ch. 30m 335m &amp; 805m on Same Road under Mujibnagar Upazila District Meherpur. Road ID 257885022.  -MW-25</t>
  </si>
  <si>
    <t>A Improvement of Purandarpur RHD6Km Post-Mohazelpara jame MosqueUZR Road by BC at Ch. 00-260m &amp; Construction of 1 No U-Type Drain 625mmx600mm at Ch. 250m on Same Road under Mujibnagar Upazila District Meherpur. ID:257884007.  B Improvement of Bishwashnathpur-Tangramari Road by BC at Ch. 00-765m &amp; Construction of 2 Nos U-Type Drain 625mmx600mm at Ch. 115m &amp; 545m on Same Road under Mujibnagar Upazila District Meherpur.ID:257885007.  C Improvement of Anandabash UZR.-Border via community school Road at Ch. 580-983m by BC at Ch. 580-983m &amp; Construction of 1 No U-Type Drain 625mmx600mm at Ch. 635m on Same Road under Mujibnagar Upazila District Meherpur. ID:257885013. D Improvement of Gourinagar-Nagabeel Road by HBB at Ch. 2036-2496m at Ch. 2036-2496m &amp; Construction of 1 No U-Type Drain 625mmx600mm at Ch. 2151m on Same Road under Mujibnagar Upazila District Meherpur. ID:257884005. -MW-26</t>
  </si>
  <si>
    <t>A Improvement of Gopalpur BC Rd. to Shatratalamath Road by BC at Ch. 200-2000m &amp; Construction of 4 Nos U-Type Drain 625mmx600mm at Ch. 220m 250m 945m &amp; 1209m on Same Road under Mujibnagar Upazila District Meherpur. ID:257885077.-       MW-27</t>
  </si>
  <si>
    <t>M/S.Khan Enterprise,Hotel Bazar, Meherpur.       Mobile no-01721-585109</t>
  </si>
  <si>
    <t>aslamkhan.meherpur@gmail.com</t>
  </si>
  <si>
    <t>A. Improvement of Baribaka-Nabinnagar Road by BC at Ch. 513-2034m B. Construction of 2 Nos U-Type Drain 625mmx600mm at Ch. 669m &amp; 1250m Baribaka-Nabinnagar Road under Meherpur Sadar Meherpur ID No. 257874004.  -MW-28</t>
  </si>
  <si>
    <t>HR-BC (JV),         Ghoshpara,Sadar, Meherpur.       Mobile no-01782-542539</t>
  </si>
  <si>
    <t>hafizurbconjv@gmail.com</t>
  </si>
  <si>
    <t>A. Improvement of Gaharpur-Perojpur Road by BC at Ch. 00-2900m B. Construction of 6 Nos U-Type Drain 625mmx600mm at Ch. 321m 351m700m 1270m 1625m &amp; 2000m Gaharpur-Perojpur Road under Meherpur Sadar Meherpur ID No. 257874028.-MW-29</t>
  </si>
  <si>
    <t>28/4/2021</t>
  </si>
  <si>
    <t>hafizurrahman.meherpur77@gmail.com</t>
  </si>
  <si>
    <t xml:space="preserve">  M/S. Biswas Construction                       Main Road Bosepara, Meherpur Sadar, Meherpur.  Mobile no-+880-01712-825849</t>
  </si>
  <si>
    <t>biswasconstruction2@gmail.com</t>
  </si>
  <si>
    <t xml:space="preserve"> A. Improvement of Buripota hat-Poratola mat Road by BC at Ch. 500-3050m B. Construction of 2 Nos U-Type Drain 625mmx600mm at Ch. 2650m &amp; 2850m Burpota hat-Poratola mat Road under Meherpur Sadar Meherpur ID No. 257874035.-MW-30</t>
  </si>
  <si>
    <t>27/9/2020</t>
  </si>
  <si>
    <t>M/S Shahana Construction,     Cinema Hall Para, Chuadanga,       Mobile no-0761-62579</t>
  </si>
  <si>
    <t>shahanaconst@yahoo.com</t>
  </si>
  <si>
    <t>A. Improvement of Bandar RHD -Bhabanandapur Hat Road by BC at Ch. 4430-5430m B. Construction of 5 Nos U-Type Drain 625mmx600mm at Ch. 4490m 4520m 4629m 4734m &amp; 5127m Bandar RHD -Bhabanandapur Hat Road under Meherpur Sadar Meherpur ID No. 257874001.  C. Improvement of Haspukurpara-Gondhorajpara Road by BC at Ch. 00-1425m D. Construction of 2 Nos U-Type Drain 625mmx600mm at Ch. 580m &amp; 915m Haspukurpara-Gondhorajpara Road under Meherpur Sadar Meherpur ID No. 257875026.    MW-31</t>
  </si>
  <si>
    <t>14/8/2021</t>
  </si>
  <si>
    <t>A. Improvement of Salika Paschimpara-Baliaghat Road by BC at Ch. 1167-2487m B. Construction of 2 Nos U-Type Drain 625mmx600mm at Ch. 1446m &amp; 2121m Salika Paschimpara-Baliaghat Road under Meherpur Sadar Meherpur ID No. 257875050.-MW-32</t>
  </si>
  <si>
    <t>A. Improvement of Billkola CARE Bridge- Amdha East para Ashrafpur Road by BC at Ch. 750-1810m B. Construction of 4 Nos U-Type Drain 625mmx600mm at Ch. 770m 1360m 1585m &amp; 1690m Billkola CARE Bridge- Amdha East para Ashrafpur Road under Meherpur Sadar Meherpur ID No. 257875135.  C. Improvement of Chandpur RHD-Simultala Hat Road by BC at Ch. 3794-4600m D. Construction of 2 Nos U-Type Drain 625mmx600mm at Ch. 3937m &amp; 4152m on Chandpur RHD-Simultala Hat Road under Meherpur Sadar Meherpur ID No. 257874037.-MW-33</t>
  </si>
  <si>
    <t>A. Improvement of Kalaydanga-Mosuri vaja RHD Road by BC at Ch. 00-2452m B. Construction of 7 Nos U-Type Drain 625mmx600mm at Ch. 152m 350m 409m 560m 980m 2100m &amp; 2180m on Kalaydanga-Mosuri vaja RHD Road under Meherpur Sadar Meherpur ID No. 257874039.  MW-34</t>
  </si>
  <si>
    <t>A. Improvement of Kalaidanga Chowdhury Bari-Sheser Math Road by BC at Ch. 00-1520m B. Construction of 4 Nos U-Type Drain 625mmx600mm at Ch. 106m 709m 1263m &amp; 1380m on Kalaidanga Chowdhury Bari-Sheser Math Road under Meherpur Sadar Meherpur ID No. 257875005. MW-35</t>
  </si>
  <si>
    <t>M/S.Khan Enterprise,Hotel Bazar,Sadar, Meherpur.           Mobile no-01721-585109</t>
  </si>
  <si>
    <t>A. Improvement of Patkelpota R&amp;H BADC Agro Service Center Kolidanga Mat Road by BC at Ch. 00-1780m B. Construction of 4 Nos U-Type Drain 625mmx600mm at Ch. 147m 722m 1014m &amp; 1263m on Patkelpota R&amp;H BADC Agro Service Center Kolidanga Mat Road under Meherpur Sadar Meherpur ID No. 257875117.   MW-36</t>
  </si>
  <si>
    <t>Jahirul Limited                          Managing Director of Jahirul Limited Mollikpara, Meherpur.     Mobile no-0791-62955</t>
  </si>
  <si>
    <t>A. Improvement of Sonapur Charalda Mosque-Vadagari Bill Road by BC at Ch. 00-1930m B. Construction of 6 Nos U-Type Drain 625mmx600mm at Ch. 677m 850m 1015m 1250m 1466m &amp; 1625m Sonapur Charalda Mosque-Vadagari Bill Road under Meherpur Sadar Meherpur ID No. 257875134. MW-37</t>
  </si>
  <si>
    <t>M/S Emi Motors JV,  Dalut Diar Sardar Para,Chuadanga Sadar,Chuadanga. Mobile no-01711-136996</t>
  </si>
  <si>
    <t xml:space="preserve">  msememotorsjv@yahoo.com</t>
  </si>
  <si>
    <t>A. Improvement of Khoksha - Azan Road by BC at Ch. 00-1810m B. Construction of 3 Nos U-Type Drain 625mmx600mm at Ch. 900m 1700m &amp; 1800m on Khoksha - Azan Road under Meherpur Sadar Meherpur ID No. 257875092. MW-39</t>
  </si>
  <si>
    <t xml:space="preserve">  M/S Emi Motors                                  Village: Daulat Diar Sardar Para,,Upazila: Chuadanga Sadar Dist: Chuadanga. Mobile no-+880-17111-36996</t>
  </si>
  <si>
    <t xml:space="preserve">  msememotors.chua@gmail.com</t>
  </si>
  <si>
    <t xml:space="preserve">  Shaikat Enterprise                     Village + Post Office : Alampur, P.S. + District : Kushtia. Mobile no-01735-707018</t>
  </si>
  <si>
    <t xml:space="preserve">  M/S Shahana Construction &amp; Md.Mahafidul Haque JV       Baro Bazar,Meherpur,   Mobile no-01818-243752</t>
  </si>
  <si>
    <t>shahanaconst.mahafiduljv@gmail.com</t>
  </si>
  <si>
    <t>A. Improvement of Beltola para Mosque Alampur Road by BC at Ch. 1100-1930m B. Construction of 2 Nos U-Type Drain 625mmx600mm at Ch. 1325m &amp; 1550m on Beltola para Mosque Alampur Road under Meherpur Sadar Meherpur ID No. 257875113.   C. Improvement of Kanthalpota-Shishirmath Road by BC at Ch. 500-1750m D. Construction of 3 Nos U-Type Drain 625mmx600mm at Ch. 900m 1200m &amp; 1400m on Kanthalpota-Shishirmath Road under Meherpur Sadar Meherpur ID No. 257875121.-MW-40</t>
  </si>
  <si>
    <t>15/9/2020</t>
  </si>
  <si>
    <t>14/9/2021</t>
  </si>
  <si>
    <t xml:space="preserve">  shahanaconst@yahoo.com</t>
  </si>
  <si>
    <t xml:space="preserve">  Md.Mahafidul Haque                              Baro Bazar,Meherpur.mobile no-+880-01818-243752</t>
  </si>
  <si>
    <t xml:space="preserve">  mahafidul@gmail.com</t>
  </si>
  <si>
    <t>A. Improvement of Boliarpur Jr. high School-H/O Mosdar Master. Via H/O Mokter-Graveyard-Boliarpur RNGP School Road by BC at Ch. 00-300m &amp; Ch. 780-2920m B. Construction of 4 Nos U-Type Drain 625mmx600mm at Ch. 147m 722m 1014m &amp; 1263m on Boliarpur Jr. high School-H/O Mosdar Master. Via H/O Mokter-Graveyard-Boliarpur RNGP School Road under Meherpur Sadar Meherpur ID No. 257875070. MW-41</t>
  </si>
  <si>
    <t>A. Improvement of Borshibaria old para BC Road-Jhenuk take Math Road by BC at Ch. 00-1600m B. Construction of 4 Nos U-Type Drain 625mmx600mm at Ch. 870m 1000m 1135m &amp; 1500m on Borshibaria old para BC Road-Jhenuk take Math Road under Meherpur Sadar Meherpur ID No. 257875140. MW-42</t>
  </si>
  <si>
    <t>A. Improvement of Jadukhali-Velukhali via Pirojpur Madrasha-Mondir Road by BC at Ch. 00-3000m B. Construction of 8 Nos U-Type Drain 625mmx600mm at Ch. 448m 1244m 1332m 1465m 1976m 2035m 2242m &amp; 2520m on Jadukhali-Velukhali via Pirojpur Madrasha-Mondir Road under Meherpur Sadar Meherpur ID No. 257875060.  MW-44</t>
  </si>
  <si>
    <t>19/7/2020</t>
  </si>
  <si>
    <t>HR-Proma(JV),                  Ghosh Para,Meherpur Pauroshava. Mobile no.-01782-542539</t>
  </si>
  <si>
    <t>A. Improvement of Khola-Ragunathpur Road by BC at Ch. 00-2800m B. Construction of 3 Nos U-Type Drain 625mmx600mm at Ch. 975m 2065m &amp; 2520m on Khola-Ragunathpur Road under Meherpur Sadar Meherpur ID No. 257874008.   MW-45</t>
  </si>
  <si>
    <t>M/S Saiful Hasan Joarder             Baro Bazar, Chuadanga.          Mobile no-01711-280346</t>
  </si>
  <si>
    <t xml:space="preserve">  joarder46@gmail.com</t>
  </si>
  <si>
    <t>Part-A Improvement of Bhomordah Hat-Koromdi road at Ch.200-1097m &amp; 1945.00-4858.50 by 25mm BC &amp; 7mm Seal Coat under Gangni UpazilaDistrict Meherpur [Road ID-257474051]Part-B Construction of 13 Nos U-Drain 625mm x600mm on Bhomordha Hat-Koromdi road at Ch.559m,590m,761m,2067m,2920m,3104m,3470m,3780m,3894m,4102m,4505m,4650m,4744m under Gangni Upazila District: Meherpur [Road ID-257474051] [Salvaged Cost 1275283.00]. MW-46</t>
  </si>
  <si>
    <t xml:space="preserve">  M/S. Rumana Enterprise                      Trimohoni Bazar, Barkhada, Kushtia. Mob. No-  +880-1711-947423</t>
  </si>
  <si>
    <t xml:space="preserve">  rumana.kush@gmail.com</t>
  </si>
  <si>
    <t>Part-A Improvement of Raypur Modhopara UNR road St.Chairman Bari Ekuri UZR road at Ch.847.00-2000.00m by 25mm BC &amp; 7mm Seal Coat Under Gangni Upazila District: Meherpur[Road ID-257475186] Part-B Construction of 1 Nos U-Drain 600mm x 625mm on Raypur Modhopara UNR road St.Chairman Bari Ekuri UZR road at Ch.1141m under Gangni Upazila District: Meherpur [Road ID-257475186] [Salvaged Cost 398097.00]. MW-47</t>
  </si>
  <si>
    <t>13/9/2022</t>
  </si>
  <si>
    <t>Kamarjani - Sumon JV                           15 no. sreeangan market,goalchamat,Faridpur.              Mob.No-  +880-1715-002215</t>
  </si>
  <si>
    <t>kamarjanisumonjv@gmail.com</t>
  </si>
  <si>
    <t>Part-A Construction of 96.10m long PSC Girder Bridge on Uzalpur Krishibank-Uzalpur Chwak Road at Ch. 975m Over Bhoirab River under Meherpur Sadar Meherpur . ID 257874026.Part-B Slope Protection of 96.10m long PSC Girder Bridge on Uzalpur Krishibank-Uzalpur Chwak Road at Ch. 975m Over Bhoirab River under Meherpur Sadar Meherpur Length-100.00mPart-C Approach Road of 96.10m long PSC Girder Bridge on Uzalpur Krishibank-Uzalpur Chwak Road at Ch. 975m Over Bhoirab River under Meherpur Sadar Meherpur Length- 642.80m. MBW-48</t>
  </si>
  <si>
    <t>15/6/2023</t>
  </si>
  <si>
    <t>kamarjani traders                                  munshibazar,kafura,Faridpur sadar,Faridpur.                                 Mob. No.-  +880-631-65386</t>
  </si>
  <si>
    <t xml:space="preserve">  Md. Sadikuzzaman Khan Sumon          Masterpara Daulatpur Kushtia .         Mob.no-  +880-1711-247663</t>
  </si>
  <si>
    <t xml:space="preserve">  jahirullimited@gmail.com</t>
  </si>
  <si>
    <t>Part-A Improvement of Gopinathpur-Chattonaga Beel road by BC at Ch. 00-2000m under Mujibnagar Upazila District: Meherpur [Road ID 257885006] [Salvage Cost Tk. 1836635.00]. Part-B Construction of 1 nos U-Type Drain 625mmx600mm on Same Road at Ch.1655m. MW-49</t>
  </si>
  <si>
    <t>28/2/2023</t>
  </si>
  <si>
    <t>Maitenance of Baribanka Amtola UNR-Bazitpur BGB Road at Ch.486-1265m,2493-3100m &amp; 3950-4352m under Meherpur Sadar Meherpur.ID-257874006. MM-07</t>
  </si>
  <si>
    <t>26/4/2021</t>
  </si>
  <si>
    <t>Md.Mahafidul Haque                Baro Bazar,Meherpur Sadar, Meherpur.        Mobile no-01818-243752</t>
  </si>
  <si>
    <t>mahafidul@gmail.com</t>
  </si>
  <si>
    <t>257475120-Periodic Maintenance of Boat R &amp; H-Boat Graveyard Via Kodalkathi BC Road Ch. 000m -458m under Gangni Upazila District Meherpur. M-11</t>
  </si>
  <si>
    <t>16/2/2021</t>
  </si>
  <si>
    <t>.13(Lakh)</t>
  </si>
  <si>
    <t>M/S KOHINOOR and KOFIL ENTERPRISE JV                             Dadpur Lodge, Kawnia 1st Lane, Barishal Sadar, Barishal.        Mobile no-01713-576277</t>
  </si>
  <si>
    <t>kekejv2019@gmail.com</t>
  </si>
  <si>
    <t>Construction of 75.00m long PSC Girder Bridge on Bamundi RHD-Pragpur GC via Modhugari Ghat Road Over Mathabhanga river road at Ch. 10100.00m under Gangni Upazila District Meherpur. Road ID 257472006. B-01</t>
  </si>
  <si>
    <t>463.39(Lakh)</t>
  </si>
  <si>
    <t>M/S Kofil Enterprise                                Holding No 74/2, Shop No:07, Dogormora, CRP Road, Savar, Dhaka.Mobile no-  +880-01713-576277</t>
  </si>
  <si>
    <t xml:space="preserve">  mskofilenterprise.bd@gmail.com</t>
  </si>
  <si>
    <t xml:space="preserve">  M/S. Kohinoor Enterprise                     Dadpur Lodge, Kawnia 1st Lane, Barishal Sadar, Barishal.Mobile no-  +880-431-2174525</t>
  </si>
  <si>
    <t xml:space="preserve">  Md. Mozammel Haque.           Chandbil, Amjhup,Sadar,meherpur.        Mobile no-  +880-791-62528</t>
  </si>
  <si>
    <t>mdmozammel.chandbil@gmail.com</t>
  </si>
  <si>
    <t>Construction of Saharbati Bhumi Office Building under Gangni Upazila District: Meherpur.  W-03</t>
  </si>
  <si>
    <t>29/1/2020</t>
  </si>
  <si>
    <t xml:space="preserve">  M/S Mithu Enterprise                           Gangni Hospital Bazar,Gangni.Meherpur. Mob.no-  +880-1712-303400</t>
  </si>
  <si>
    <t xml:space="preserve">  msmithuenterprise06@gmail.com</t>
  </si>
  <si>
    <t>Construction of Union Land Office Building at Motmura Union Under Gangni Upazila in Meherpur District. W-01.1</t>
  </si>
  <si>
    <t>26/6/2022</t>
  </si>
  <si>
    <t>M/S. JAKAULLAH &amp; BROTHERS                            Jibon Nagor, Chuadanga           Mobile no-01712-868380</t>
  </si>
  <si>
    <t>Construction of Two 2 Storied Rural Market Building With 04 Storied Foundation in Kedargonj Hat Under Mujibnagar Upazila, District- Meherpur.  R/W-173</t>
  </si>
  <si>
    <t>16/9/2019</t>
  </si>
  <si>
    <t>22/3/2021</t>
  </si>
  <si>
    <t>M/S Saiful Hasan Joarder         Baro Bazar, Chuadanga.          Mobile no-01711-280346</t>
  </si>
  <si>
    <t>Construction of Two 2 Storied Rural Market Building With 04 Storied Foundation in Vatpara Hat Under Gangni Upazila, District- Meherpur. R/W-174</t>
  </si>
  <si>
    <t>Mohammed Eunus &amp; Brothers (Pvt.) Ltd.                    A.S Tower (8th Floor), Road-01, Plot-553, Hill View R/A P.S: Panchlaish, Chittagong    Mobile no-+880-31-651637</t>
  </si>
  <si>
    <t>Construction of 81.0m Long PSC Girder Bridge Over Voirob River On Komarpur-Tangramari Road at Ch. 1914m Road ID 257884001 Upazila Mujibnagar District Meherpur.   CBU-100</t>
  </si>
  <si>
    <t>17/8/2021</t>
  </si>
  <si>
    <t xml:space="preserve">  NAZ ENTERPRISE                                    Kulbaria,Gangni,Meherpur.                 Mobile no-  +880-1711-871769</t>
  </si>
  <si>
    <t>Rehabilitation of Anandabash GC-Joypur Road from Ch. 00m-3330m under Mujibnagar Upazila District Meherpur. Road ID 257884019.             W-740</t>
  </si>
  <si>
    <t>17/3/2021</t>
  </si>
  <si>
    <t>M/S Usschas Enterprise                         Barkhada, Kacharepara, Kushtia Sadar, Kushtia.Mobile no-+880-1745-691728</t>
  </si>
  <si>
    <t xml:space="preserve">  msusschasent.kus@gmail.com</t>
  </si>
  <si>
    <t>Rehabilitation of Ramkrishnapur Kathuli Road from Ch.00m-1680m ID257475073 under Gangni Upazila.  W-1596</t>
  </si>
  <si>
    <t xml:space="preserve"> A. R. Construction                                 Village: Kulbaria, Post: Uzalpur, Upazila: Sadar, District: Meherpur.    Mpb.no-+880-1763-757371</t>
  </si>
  <si>
    <t xml:space="preserve">  arconstruction1980@gmail.com</t>
  </si>
  <si>
    <t>Rehabilitation of Dhankhola Uttarpara RoadDhankhola UP office &amp; Hat towards Uttorpara Math road from Ch.00m-1186m ID257475058 Under Gangni Upazila.. W-1597</t>
  </si>
  <si>
    <t>24/7/2022</t>
  </si>
  <si>
    <t xml:space="preserve">  M/S. Mosharrof Traders                       M/S. Mosharrof Traders Md. Mosharrof Hossain. Women College Road, Gangni, Meherpur. Mob. No-+880-791-63348</t>
  </si>
  <si>
    <t xml:space="preserve">  mosharroftradersgangni@gmail.com</t>
  </si>
  <si>
    <t>Rehabilitation of Kashba-Hapania road from Ch.00m-1365m ID257475027 Under Gangni Upazila.   W-1598</t>
  </si>
  <si>
    <t xml:space="preserve"> M/S. Rumana Enterprise,     Trimohoni Bazar, Barkhada, Kushtia.                                                   Mob. No-01711-947423</t>
  </si>
  <si>
    <t>a Improvement of Baribanka Amtola UNR-BazitpurBGB Road Ch. 3800-4083m &amp; 4483m-5410m Road ID 257874006 Salvage Cost. Tk. 2402931.54 .  DW-01</t>
  </si>
  <si>
    <t>A.M BRICKS,                                             Court Para, Alamdanga, Chuadanga.                                         Mob.no-01711-937399</t>
  </si>
  <si>
    <t>ambricks62@gmail.com</t>
  </si>
  <si>
    <t>a Improvement of Amdah Eastpara UNR-Ashrafpur Hat Road Ch. 3585-3825m under Sadar Upazila District Meherpur. Road ID 257874058 Salvage Cost. Tk. 443707.00 .   W-02</t>
  </si>
  <si>
    <t>16/8/2021</t>
  </si>
  <si>
    <t xml:space="preserve"> Biswas Enterprise,                     Durgapur, Kumarkhali, Kushtia                             Mob.no-01919-238679</t>
  </si>
  <si>
    <t xml:space="preserve">  biswasenterprise.kumarkhali@gmail.com</t>
  </si>
  <si>
    <t>a. Improvement of Soilmary Village-Nalgari Math Road Ch. 00-1500mEffective Length-1281.70m under Sadar Upazila District Meherpur. Road ID 257875006 Salvage Cost. Tk. 2538726.00b. Construction of 03 nos 0.625mx0.600m U-Drain Culvert at Ch. 850m 980m &amp; 1230m on Same Road.  W-03</t>
  </si>
  <si>
    <t>Md.Alauddin,                  KALIDASHPUR, ALAMDANGA CHUADANGA  .                                     Mob.no-01756-533594</t>
  </si>
  <si>
    <t xml:space="preserve"> mdalauddinchua@gmail.com</t>
  </si>
  <si>
    <t>a. Improvement of Nuton Dorbeshpur Indra-Nowgara math Road Ch. 1400-1725m under Sadar Upazila District Meherpur. Road ID 257875034 b. Construction of 02 nos 0.625mx0.600m U-Drain Culvert at Ch. 1530m &amp; 1650m on Same Road. W-04</t>
  </si>
  <si>
    <t>Md.Mahafidul Haque,                  Baro Bazar,Meherpur              Mob.no-01818-243752</t>
  </si>
  <si>
    <t>a. Improvement of Govipur Mondolpara-Madrasha Road Ch. 00-140m &amp; 650-1100m under Sadar Upazila District Meherpur. Road ID 257875054 Salvage Cost. Tk. 560420.00.   W-05</t>
  </si>
  <si>
    <t>16/3/2021</t>
  </si>
  <si>
    <t>Md. Nazim Uddin, Kumarkhali,Kushtia                Mob.no-01718-655304</t>
  </si>
  <si>
    <t xml:space="preserve">  mdnazimuddin.kst@gmail.com</t>
  </si>
  <si>
    <t>a. Improvement of Uzalpur Chak-LGED Nursary Road Ch. 00-1315m under Sadar Upazila District Meherpur. Road ID 257875062 Salvage Cost. Tk. 847063.00, b. Construction of 03 nos 0.625mx0.600m U-Drain Culvert at Ch. 253m 516m &amp; 815m on Same Road  . W-06</t>
  </si>
  <si>
    <t>Sania Rafin Construction     Nowlamari, Ramdia Bazar, Alamdanga, Chuadanga.                       Mobile no-  +880-1711-709029</t>
  </si>
  <si>
    <t>saniarafinconstruction@gmail.com</t>
  </si>
  <si>
    <t>a. Improvement of Islamnagar- Dhapa road Sadar part. Road Ch. 00-1070m under Sadar Upazila District Meherpur. Road ID 257875101 Salvage Cost. Tk. 1250019.00 b. Construction of 03 nos 0.625mx0.600m U-Drain Culvert at Ch. 500m 825m &amp; 990m on Same Road.  W-07</t>
  </si>
  <si>
    <t>Md. Harun Or Rashid                               Elongi, Kumarkhali, Kushtia.                Mobile no-  +880-1711-470627</t>
  </si>
  <si>
    <t>a. Improvement of Dariapur Graveyard-Saran matth Road Ch. 120-570m &amp; 2300-2750m under Mujibnagar Upazila District Meherpur. Road ID 257885003 Salvage Cost. Tk. 989131.00 b. Construction of 02 nos 0.625mx0.600m U-Drain Culvert at Ch. 2374m &amp; 2675m on Same Road.  W-09</t>
  </si>
  <si>
    <t>M/S. SHAPNA ENTERPRISE                           Masterpara, Chuadanga.                     Mobile No-  +880-1712-477234</t>
  </si>
  <si>
    <t xml:space="preserve">  shapnaenterprise18@gmail.com</t>
  </si>
  <si>
    <t>a. Improvement of Anandobas BOP Road to Westpara BC Road near Mosque Road Ch. 00-575m under Mujibnagar Upazila District Meherpur. Road ID 257885083 Salvage Cost. Tk. 1071613.00 b. Construction of 01 nos 0.625mx0.600m U-Drain Culvert at Ch. 204m on Same Road.  W-10</t>
  </si>
  <si>
    <t xml:space="preserve">  M/s Ohi Traders                                   Shatbaria, Bheramara, Kushtia              Mobile no-  +880-1917-626070</t>
  </si>
  <si>
    <t>msohitraderskushtia@gmail.com</t>
  </si>
  <si>
    <t>a. Improvement of Bholardar-Ramanagar bazar Road Ch. 324-2870m under Gangni Upazila District Meherpur. Road ID 257474030 b. Construction of 02 nos 0.625mx0.600m U-Drain Culvert at Ch. 1168m &amp; 1694m on Same Road. W-11</t>
  </si>
  <si>
    <t>Md. Zahidul Islam                                 Village: Puratan Bazar, Darsana, Upazila: Damurhuda, Dist: Chuadanga.                                            Mobile no-  +880-1869-400263</t>
  </si>
  <si>
    <t xml:space="preserve">  zahidul.chua@gmail.com</t>
  </si>
  <si>
    <t>Improvement of Pakuria school-Kachukhali G.C Road Ch. 00-364m under Gangni Upazila District Meherpur. Road ID 257474017 Salvage Cost. Tk. 910906.00. W-12</t>
  </si>
  <si>
    <t>M/S Akash Enterprise                          M/S Akash Enterprise Prop. Md. Ashikur Rahman Chowgacha, Gangni, Meherpur.                                  Telephone no-  +880-7922-75900</t>
  </si>
  <si>
    <t xml:space="preserve">  akashenterprisegangni@gmail.com</t>
  </si>
  <si>
    <t>Improvement of Mohammodpur Hatibari moktob - Mathavanga Riever Road Ch. 00-500m under Gangni Upazila District Meherpur. Road ID 257475156 Salvage Cost. Tk. 118816.00.W-13</t>
  </si>
  <si>
    <t>M/S K. J. M. Bricks                                  Malihad, Aburi Magura Mirpur, Kushtia.                                         Mobile no-  +880-1740-648145</t>
  </si>
  <si>
    <t>mskjmbricks@gmail.com</t>
  </si>
  <si>
    <t>Improvement of Ramdebpur - Islampur Tentulbaria Road Ch. 401m-1011m under Gangni Upazila District Meherpur. Road ID 257475162 Salvage Cost. Tk. 96820.00 b. Construction of 01 no 0.625mx0.600m U-Drain Culvert at Ch. 683m on Same Road.W-14</t>
  </si>
  <si>
    <t>18/3/2021</t>
  </si>
  <si>
    <t>M/S NAZRUL CONSTRUCTION                Stadium para;Meherpur Head PS;Meherpur.                               Mobile no-  +880-1911-220634</t>
  </si>
  <si>
    <t xml:space="preserve">  msnazrulconstruction9@gmail.com</t>
  </si>
  <si>
    <t>Improvement of Shohogalpur Vill Road Ch. 00m-780m under Gangni Upazila District Meherpur. Road ID 257475057 Salvage Cost. Tk. 408999.00. W-15</t>
  </si>
  <si>
    <t xml:space="preserve">  M/S Hazi Enterprise                               Mia Para, Upazila: Alamdanga, Chuadanga.         Mob no-  +880-172002-9470</t>
  </si>
  <si>
    <t xml:space="preserve">  hazi.chua@gmail.com</t>
  </si>
  <si>
    <t>a. Improvement of Juginda more-Azan Village Road Ch. 910-1435m under Gangni Upazila District Meherpur. Road ID 257475133 b. Construction of 01 no 0.625mx0.600m U-Drain Culvert at Ch. 960m on Same Road.          W-16</t>
  </si>
  <si>
    <t>M/S NEW KRISHI PARTS                           V.J SCHOOL ROAD, CHUADANGA.          Mob. no-  +880-1914-553220</t>
  </si>
  <si>
    <t>msnewkrishiparts@gmail.com</t>
  </si>
  <si>
    <t>a. Improvement of Terail-Jorepukur math Road Ch. 700-1451m under Gangni Upazila District Meherpur. Road ID 257475063 b. Construction of 02 nos 0.625mx0.600m U-Drain Culvert at Ch. 747m &amp; 1205m on Same Road.  W-17</t>
  </si>
  <si>
    <t xml:space="preserve">  Sania Rafin Construction                    Nowlamari, Ramdia Bazar, Alamdanga, Chuadanga.                Mob.no-  +880-1711-709029</t>
  </si>
  <si>
    <t xml:space="preserve">  saniarafinconstruction@gmail.com</t>
  </si>
  <si>
    <t>(a). Maintenance (Widening) of Terail-Shindurkota via Mahabbotpur Road. (Ch. 0-1300m) [Road ID 257474028] (b). Construction of 3 nos 0.625mx0.600m culvert at ch. 580 1133 &amp; 1200m on same road under Gangi Upazila, District :Meherpur. MW-18</t>
  </si>
  <si>
    <t>Rehabilitation of Baradi GC- Mohajanpur GC Road Sadar Part at Ch1450-5910m under Meherpur Sadar Upazila Meherpur [Road ID No 257872003]. W-01</t>
  </si>
  <si>
    <t xml:space="preserve">  
CAFDRIRP</t>
  </si>
  <si>
    <t>481.45(Lakh)</t>
  </si>
  <si>
    <t>25/8/2022</t>
  </si>
  <si>
    <t>337.09(Lakh)</t>
  </si>
  <si>
    <t>Rehabilitation of Meherpur -Shoilmari GC Road from Ch000-3100m under Meherpur Sadar Upazila Meherpur [Road ID No: 257872004].          W-02</t>
  </si>
  <si>
    <t>301.70(Lakh)</t>
  </si>
  <si>
    <t>132.34(Lakh)</t>
  </si>
  <si>
    <t>Rehabilitation of Meherpur- Atkabor RHD via Mohajanpur GC Jagonathjpur GC Road Mujibnagar Part from Ch 5600-9142m under Mujibnagar Upazila Meherpur [Road ID No: 257882001].  W-05</t>
  </si>
  <si>
    <t>282.75(Lakh)</t>
  </si>
  <si>
    <t>30.57(Lakh)</t>
  </si>
  <si>
    <t>Naogaon</t>
  </si>
  <si>
    <t>M/S Jaeda Costruction</t>
  </si>
  <si>
    <t>a. Improvement of Farshipara hat-Alampur UP-Tutikata Chotopustoilpara village Road from Ch. 00-670m and Link road Mosque-106.00m Total length 776.00m Road ID-164285127 b. Construction of 0.375mx0.450m 4Nos. U-drain at Ch. 60m, 288m, 340m &amp; 435m on same road under Dhamuirhat Upazila District Naogaon.</t>
  </si>
  <si>
    <t>19-08-2019..</t>
  </si>
  <si>
    <t>Improvement of Singarul more-Shukrobati Colony via Golarghat Road from Ch. 00-500m Road ID-164285122 under Dhamuirhat Upazila District Naogaon.</t>
  </si>
  <si>
    <t>19-08-2019.</t>
  </si>
  <si>
    <t>Md. Nazrul Islam</t>
  </si>
  <si>
    <t>nazruldhamoir64@gmail.com</t>
  </si>
  <si>
    <t>for (a). Improvement of Pagladewan Madrasha-Baddhavumi at East road from Ch. 00-416m Road ID-164285111 (b) Construction of 0.625mx0.600m 2Nos. U-drain at Ch. 80m, 130m on same road under Dhamuirhat Upazila District Naogaon</t>
  </si>
  <si>
    <t>M/S Shihab Enterprise</t>
  </si>
  <si>
    <t xml:space="preserve"> a) Improvement of Baro Shibpur-Dhuroil Road from Ch. 00-1000. b) Construction of 0.625mx0.600m 2 Nos U-drain at Ch. 116m &amp; 670m on same road. under Dhamuirhat Upazila District Naogaon.</t>
  </si>
  <si>
    <t>M/S Khan Trader</t>
  </si>
  <si>
    <t>khantradersnao@gmail.com</t>
  </si>
  <si>
    <t>1. Improvement of Kandipur GPS Connecting road at Ch. 0.00-370.00m. School code111020406 2. Improvement of Boro Moshedwor GPS Connecting road at Ch. 00-260.00m.School code 111020107 3. Improvement of Vat Kinda GPS Connecting road at Ch. 00-205.00m School Code 111020607 4. Improvement of Sukkrobati GPS Connecting road at Ch. 00-270.00m School code 111020109 5. Improvement of Kalupara GPS Connecting road at Ch. 00-143.00m School code 111020110</t>
  </si>
  <si>
    <t>Md. Masud Rana</t>
  </si>
  <si>
    <t>a Improvement of Chaitannyapur-Chalk Helal Road at Ch.00-450.00m &amp;Construction of 0.375m 0.450m 1 no U-drain at Ch.121m Road ID NO 164285010 b Improvement of Bakharpara-Guksi Khal Road at Ch.800-1475m &amp;Construction of 0.375m 0.450m 1 no U-drain at Ch.995m Road ID NO 164285049</t>
  </si>
  <si>
    <t>M/S Kakoli Enterprise</t>
  </si>
  <si>
    <t>a Improvement of Raghunathpur Bazar-Chalktilon Village Road at Ch.500-753.00m Link road-1 Madrasha road-37.00m Link Road-2 Mosque-34.00m &amp; Construction of 0.375mx0.450m 2 nos U-drain at Ch. 569m and 589m Road ID NO 164285081 b Improvement of Lakkhitara- Lakkhitara Village road at Ch.00-500.00m &amp; Construction of 01 Nos U- Drain at Ch.412.00m Road ID NO 164285083 c Improvement of Sundari More-Bikinda Khash Road at Ch.1300-1700.00m &amp; Construction of 1 no U-drain 0.625m x 0.600m at Ch.1362.00m Road ID NO 164285046</t>
  </si>
  <si>
    <t xml:space="preserve">M/S Mahamuda Enterprise
              Chakdev, Naogaon.
</t>
  </si>
  <si>
    <t>a. Improvement of Chandash UP-Bhola Bazar-Shibgong hat at Ch.4500-5500.00m &amp; Construction of 625m &amp; 600m 01 nos U-Drain at Ch. 4615.00m Road ID-164503014. [Mohadevpur]</t>
  </si>
  <si>
    <t>03-07-2019.</t>
  </si>
  <si>
    <t xml:space="preserve">Shad Enterprise
 Raninagar Upzila Gate,Raninagar,Naogaon
</t>
  </si>
  <si>
    <t>msshadenterprise81@gmail.com</t>
  </si>
  <si>
    <t xml:space="preserve">for a. Improvement of Lichotolapacca more-BMD office-Chak Gobnbopur at Ch.1050-2123.00m &amp; Construction of 0.625m 0.600m 03 nos U-Drain at Ch.1367m, 1831m &amp; 1925 on the Same road Road ID-164505076.under Mohadevpur Upazila District  Naogaon </t>
  </si>
  <si>
    <t xml:space="preserve">M/S K.R Rahman
 Pro. Md. Khobayebur Rhaman.
</t>
  </si>
  <si>
    <t>a. Improvement of Shankarpur-Surannandapur via Malahar road at Ch. 00-1530.00m &amp; . Construction of 0.625m 0.600m 09 nos U-Drain at Ch.145m, 157m, 215m, 297m, 353m, 560m, 932m, 999m &amp;,1095m on Same road Road ID-164504026 under Mohadevpur Upazila District Naogaon.</t>
  </si>
  <si>
    <t>Al- Amin Construction</t>
  </si>
  <si>
    <t>alaminconstruction84@gmail.com</t>
  </si>
  <si>
    <t>a. Improvement of Laxmipur GPS School Connecting Road at Ch.00-1000.00m (Road ID No.3007) School Code No.11108010 (b) Improvement Of Pobatair GPS Schhool Connecting Road at Ch. 00-500.00m School Code No. 111080108 under Mohadevpur Upazila District Naogaon.</t>
  </si>
  <si>
    <r>
      <rPr>
        <sz val="10"/>
        <color theme="1"/>
        <rFont val="Nikosh"/>
      </rPr>
      <t>M/S Rokeya Enterprise
   Barapai, Proshadpur, Manda,Naogaon</t>
    </r>
    <r>
      <rPr>
        <i/>
        <sz val="10"/>
        <color theme="1"/>
        <rFont val="Nikosh"/>
      </rPr>
      <t xml:space="preserve">
</t>
    </r>
  </si>
  <si>
    <t>smmahmudulhaque007@gmail.com</t>
  </si>
  <si>
    <t>1.Improvement of Dohali GPS School Connecting Road at Ch.00-500.00m (Road ID No-5021) School code no. 111080203 2. Improvement of Ghongra GPS School Connecting Road at Ch.00-410.00m &amp; Construction of 01 Nos U-drain Size 625x600mm at Ch. 390m. (Road ID No-2016) School code no. 111080401 3. Improvement of Ckalk Krishnopur GPS School Connecting Road at Ch.00-220.00m School code no. 111080604 Under Mohadevpur Upazila Dist. Naogaon</t>
  </si>
  <si>
    <t xml:space="preserve">M/S Mondal Construction
Amaitara, Dhamoirhat,Naogaon
</t>
  </si>
  <si>
    <t>abdussobhan1011971@gmail.com</t>
  </si>
  <si>
    <t>1. Improvement of Debipur GPS School Connecting Road at Ch.00-1000.00m &amp; Construction of 03 Nos U-drain Size 625x600mm at Ch.152m37m &amp; 915m. (Road ID No-5054) School code no. 111080807 2. Improvement of Paita GPS School Connecting Road at Ch.00-460.00m &amp; Construction of 02 Nos U-drain Size 625x600mm at Ch.130m &amp;460m (Road ID No-4087) School code no. 111080902 Under Mohadevpur Upazila Dist. Naogaon.</t>
  </si>
  <si>
    <t xml:space="preserve">M/S G.S. Construction
       Pro. Md. Jalal Hossain
      Chak Kusumba, Kusumba , Manda-6510,  Naogaon
</t>
  </si>
  <si>
    <t>gscons.manda@gmail.com</t>
  </si>
  <si>
    <t>1. Improvement of Dewanpur GPS School Connecting Road at Ch.00-550.00m School code no. 111080201 Under Mohadevpu Upazila Dist. Naogaon.2. Improvement of Nurubad GPS School Connecting Road at Ch.00-1000.00m. Road ID No-3003 School code no. 111080204 Under Mohadevpur Upazila Dist. Naogaon</t>
  </si>
  <si>
    <t xml:space="preserve">F Rahman Enterprise
       Hold #7, Nurjahan Market, Boalia, Rajshahi
</t>
  </si>
  <si>
    <t>1. Improvement of Bujurkantopur GPS School Connecting Road at Ch.00-620.00m. (Road ID No-4035) School code no. 111080604 2. Improvement of Deshkhirshin GPS School Connecting Road at Ch.00-1000.00m &amp; Construction of 03 Nos U-drain Size 625x600mm at Ch.273m 693 &amp; 750m. (Road ID No-5048) School code no. 111080605 Under Mohadevpur Upazila Dist: Naogaon.</t>
  </si>
  <si>
    <r>
      <rPr>
        <sz val="10"/>
        <color theme="1"/>
        <rFont val="Nikosh"/>
      </rPr>
      <t>Md.Sohel
 Sahapur, Naogaon Sadar, Naogaon</t>
    </r>
    <r>
      <rPr>
        <i/>
        <u/>
        <sz val="10"/>
        <color theme="1"/>
        <rFont val="Nikosh"/>
      </rPr>
      <t xml:space="preserve">
</t>
    </r>
  </si>
  <si>
    <t>mdsohel306700@gmail.com</t>
  </si>
  <si>
    <t>1. Improvement of Mugrail GPS School Connecting Road at Ch.00-900.00m &amp; Construction of 03 Nos U-drain Size 625x600mm at Ch.505m596m &amp; 761m. (Road ID No-5063) School code no. 111080606 2. Improvement of Jothori GPS School Connecting Road at Ch.00-240.00m &amp; Construction of 03 Nos U-drain Size 625x600mm at Ch.11m &amp; 195m. (Road ID No-3015) School code no. 111080801 3. Improvement of Daxmin Laxmipur GPS School Connecting Road at Ch.00-175.00m. (Road ID No-2003) School code no. 111089001 Under Mohadevpur Upazila Dist. Naogaon</t>
  </si>
  <si>
    <t xml:space="preserve">         M/S S.R.B Bricks
        Ghatkoir, Manda, Naogaon
</t>
  </si>
  <si>
    <t>srbbricksmanda123@gmail.com</t>
  </si>
  <si>
    <t>(i) Improvement of Azipur GPS School connecting Road at ch. 0.00-350.00m. Road ID-164502008 School code 111080402 (ii). Improvement of Alipur GPS Connection Road at ch. 0.00-460.00m &amp; construction of 01 Nos U-Drain at size 625mmx600mm at ch.170.00m. Road ID-164502015 School code 111080408 under Mohadevpur Upazila District Naogaon.</t>
  </si>
  <si>
    <t xml:space="preserve">M/S Milon Traders
        Dewan Bazar, Main Road, Naogaon
</t>
  </si>
  <si>
    <t>Improvement of Cheragpur GPS School connecting Road at ch. 0.00-650m. Road ID-164503025 School Code 111080401 under Mohadevpur Upazila District.</t>
  </si>
  <si>
    <t>M/S Rony EnterpriseFokirpara,Chapainawabganj</t>
  </si>
  <si>
    <t>Improvement of Badalgachi UP- Bhubon Hat road at ch.2500-3500.00m and construction of 04 nos U-drain size 625mm x 600mm at ch. 2545m, 2840m, 3025m and 3385.00 on same road. (Road ID No. 164063020) under Badalgachi Upazila, Dist: Naogaon</t>
  </si>
  <si>
    <t xml:space="preserve">            M/S Smita Trading
              320,Das Pukur,Rajpara,G.P.O-6000, Rajshahi
</t>
  </si>
  <si>
    <t>1) Improvement of Hazipur Bridge -Bilshabari Ghat Tilokpur Hat (Naogaon sadar) road at Ch. 2500- 3575.00m Road ID No: 164064044 under Badalgachi Upazila, Dist: Naogaon (Salvage Cost-4,73,780.00) (2) Improvement of Nazirpur - Parsombari road at ch. 00-500.00m Road ID No: 164065051 under Badalgachi Upazila, Dist: Naogaon.</t>
  </si>
  <si>
    <t>Md. Abdus Sobhan, Kazir More, ,Naogaon.</t>
  </si>
  <si>
    <t>(a) Improvement of Deluabari-Chakgauri Pacca Road at Kirtoli Kodur more to Choto Mulluc GPS Via Dodangi Village Road at Ch. 1100-3900m (b) Construction of 3 Nos U-Drain at Ch. 3600m 3700m and 3750m c Costruction of 2.30mx2.30m Single vent RCC Box culvert at ch. 2320m ID no. 164474089b Improvement of Joy Bangla R&amp;H More -Chotto Mulluk-Kalikapur UPO Road from Ch. 2900-3900m ID no. 164474090 [Manda].</t>
  </si>
  <si>
    <t>18-06-2019.</t>
  </si>
  <si>
    <t xml:space="preserve">MIM Development Engineering LTD
               Holding No-25/B, Vill-Bonpara Po- Haroa
              PS- Boraigram -6430,Natore
</t>
  </si>
  <si>
    <t>a) Improvement of Trimohini GC-KashimpurUP-Sarbarampur-ujaihat road at ch.1850-4200.00 ID No. 164853005 b) Improvement of Borgacha Up Dewla-Solia-Tilabhadhuri hat Bhopara UP road at ch.2000-3000.00 ID No. 164853010 c) Improvement of Raninagar UP-Trimohani GC Via hospital road at ch.1660-2083.00 &amp; 3300-3500.00 ID No.164853014(Salvage Cost Tk.6,66,764.00) d) Improvement of Belghoria hat-Bilkrisnopur hat-Paroil UProad at ch.6000-8000.00 ID No. 164853014 [Raninagar].</t>
  </si>
  <si>
    <t>24-03-2019.</t>
  </si>
  <si>
    <t>MIM Development Engineering LTD,Holding No-25/B, Vill-Bonpara Po- Haroa,PS- Boraigram -6430,Natore</t>
  </si>
  <si>
    <t>a) Improvement of Trimohani -Mangolpara-kasimpur Up road at ch.1500-2200.00 ID No.164854003 b) Improvement of Raninagar UP Railgate-sher-e-Bangla college-south Rajapur road at ch. 2025-3080.00 ID No.164854002 c) Improvement of Majhgram-Modhupur-Guchiagari road at ch.00-1000.00 ID No.164854011(Salvage Cost Tk. 4,70,935.00) d) Improvement of Abadpukur-Adamdighi road at Gogarbari Ghuthonia Jathia road ch.00-1000 ID No.164854049. (Salvage Cost Tk. 5,41,425.00) [Raninagar].</t>
  </si>
  <si>
    <t>M/S Barando Traders,  Pro. Md. Anisur Rahman,Ganguria, Porsha,Naogaon</t>
  </si>
  <si>
    <t>barandrotraders@gmail.com</t>
  </si>
  <si>
    <t>Improvement of Hatkalupara UP Bandaikhara-Fatepurhat Hatkalupara Road at Ch. 4670.00-6670.00m Road ID 164033002 [Atrai</t>
  </si>
  <si>
    <t>04-02-2019.</t>
  </si>
  <si>
    <t xml:space="preserve">            M/S Hridoy Brothers
              H-692,Vill:Ahmmedpur, Ramchadrapur         .
          Post: Ghoramara, Ps: Boalia, Rajshahi
</t>
  </si>
  <si>
    <t>A) Improvement of Benipur GPS Road Ch.0.00-125m. School Code111040203 B) Improvement of Bamoin GPS Road Ch. 0.00-90m. School Code 111040205 C) Improvement of Paikora GPS Road Ch. 0.00-170m. School Code 111040302 D) Improvement of Amoil GPS Road Ch.0.00-395m. School Code 111040303 E) Improvement of Nandigram GPS Road Ch.0.00-120m. School Code 111040102 F) Improvement of Chhatra GPS Road Ch.0.00-60m. School Code 111040206 G) Improvement of Maklahat GPS Road Ch.0.00-450m. Construction of 01 nos U-drain Size 0.600x0.600m at ch.90m School Code 111040105</t>
  </si>
  <si>
    <t xml:space="preserve">              M/S jaeda Construction
              Luxmipur,Rajpara, Rajshahi
</t>
  </si>
  <si>
    <t>A) Improvement of School Connecting Road Mondikhoir GPS Road Ch.0.00-130m. Construction of 01 nos U-drain Size 0.600x0.600m at ch.35m School Code 111040505 B) Improvement of Bidirpur Ch.0.00-976m. Construction of 03 nos U-drain Size 0.600x0.600m at ch.387m 867m &amp; 950m. School Code 111040602 C) Improvement of Bhangapara Mondikhoir Nabojug GPS Ch.0.00-775m. Construction of 06 nos U-drain Size 0.600x0.600m at ch.250m &amp; 435.00m.</t>
  </si>
  <si>
    <t xml:space="preserve">Kazi Ashekul Haque
              Word No-3,Borohorishpur, Natore
</t>
  </si>
  <si>
    <t>kaziashekul@yahoo.com</t>
  </si>
  <si>
    <t>A) Improvement of School Connecting Road a Raddropur GPS Ch. 00-250m School Code 111040312 B) Improvement of Dargapara GPS road Ch. 00-385m School Code 111040805 C) Improvement of Sremantapur GPS road Ch. 00-110m School Code 111040809 D) Improvement of Polianpur GPS road Ch. 00-40m School Code 111049011 E) Improvement of Boirkuri GPS road Ch. 00-800m and Construction of 02 nos U-Drain size 600x600m on Boirkuri GPS Connecting road at Ch. 261m &amp; 422m School Code 111049005.</t>
  </si>
  <si>
    <t xml:space="preserve">Md. Shariful Islam
              Barapoy, Manda, Naogaon
</t>
  </si>
  <si>
    <t>sharifulislam13868@gmail.com</t>
  </si>
  <si>
    <t>A. Improvement of Beguntara GPS road at Ch. 00-60m School Code 111049202 B. Improvement of Jharuapara GPS road at Ch. 00-180m School Code 11040603 C. Improvement of Bongaonpara GPS road at Ch. 00-1011m and Construction of 03 nos U-Drain size 600x600m at Ch. 15m 620m &amp; 750m School Code 111040502</t>
  </si>
  <si>
    <t xml:space="preserve">M/S Ahnaf Enterprise
              Laxmipur(Mithur More) G.P.O:6000.
          Rajpara,, Rajshahi
</t>
  </si>
  <si>
    <t>maniruzzaman2223@gmail.com</t>
  </si>
  <si>
    <t>A Improvement of Somaspur GPS road Ch. 00-250m School Code 111040803B Improvement of Tikrampur GPS road Ch. 00-450m School Code 111040401C Improvement of Gokulpur GPS road at Ch. 00-265m School Code 111040801 D Improvement of Chatma GPS road at Ch. 00-395m School Code 111040804 E Improvement of Ghushkurs GPS road at Ch. 00-40m School Code 111049002 F Improvement of Roshidpara GPS road at Ch. 00-415m and Construction of 02 nos U-Drain size 600x600m at Chatma GPS road at Ch. 225m &amp; 390m &amp; Construction of road of 02 nos U-Drain size 600x600m at Roshidpara GPS road Ch. 325m &amp; 395m School Code 111040704</t>
  </si>
  <si>
    <t xml:space="preserve">Milon Traders
              Dewan Bazar, Main Road,Naogaon.
</t>
  </si>
  <si>
    <t>1 a Improvement of Nirmoil u.p Parashuli Bazar road at Ch.00m-3265m b Construction of 0.625m x0.600m 6 No U-drain at Ch.750m, 1508m, 2547m, 2628m, 2729m on same road Road ID No 164753016 2 a Improvement of Boali more RHD-Parbatipur Villagae road at Ch.1000m-2100m b Construction of 0.625m x0.600m 3 No U-drain at Ch.1350m, 1920m, 2000m on same road. Road ID No 164754028 3 a Improvement of Chak Abidal RHD-Nandanpur road from Ch. 00m-1200m b Construction of 0.625m x0.600m 3 No U-drain at Ch.122m, 216m, 326m on same road. Road ID No 164754038 4 a Improvement of Khapur UZR-Matindhar Bazar RHD Road via Khapur village road from Ch. 1000m- 2000.00m b Construction of 0.625m x0.600m 1 No U-drain at Ch.1458m on same road. Road ID No 164754065 [ Patnitala]</t>
  </si>
  <si>
    <t>29-07-2019.</t>
  </si>
  <si>
    <t xml:space="preserve">M/S Toha Toba  Enterprise
                Satbaria,Proshadpur, Manda, Naogaon
</t>
  </si>
  <si>
    <t>tohatubaenterprise@gmail.com</t>
  </si>
  <si>
    <t>(1). a Improvement of Borhotti GCCR-Sreepur Nuniapara road at Ch. 1000-2000.00m. b Construction of 0.6250.x0.600m 01 Nos U-Drain at Ch.1270m.00 on same road. Road ID No164754061 (2). a Improvement of Halakandar Alpaka UNR-Shundarpur UNR-Adibashipara road at Ch. 00-1000.00m.b Construction of 0.6250x 0..600m 02 Nos U-Drain at Ch.266m &amp;1842m on same road. Road ID No164754010</t>
  </si>
  <si>
    <t>03-04-2019.</t>
  </si>
  <si>
    <t xml:space="preserve">Md.Sohel
          Sahapur, Naogaon Sadar, Naogaon
</t>
  </si>
  <si>
    <t>(i) Improvement of Goalgram Govt. Primary School Connecting Road at Ch.0.00-720.00m &amp; Construction of 04 nos U-drain at Ch.250m, 387m, 542m &amp; 640.00m School code no. 111050902 (ii). Improvement of Chakmoli Govt Primary School Connecting road at Ch.00-300.00m School code no. 111050605 under Patnitola Upazila District: Naogaon.</t>
  </si>
  <si>
    <t xml:space="preserve">M/S Fatama Construction
               Koyer Dara, Sopura,Boalia
               Post.GPO-6000, Rajshahi
</t>
  </si>
  <si>
    <t>msfatamacons@gmail.com</t>
  </si>
  <si>
    <t>1. a. Improvement of Shibrampur-Kalupara Road from Ch. 2200-2700m Road ID-164284021 b. Construction of 0.625mx0.600m 01 No. U-drain at Ch.2642m same road .2. a. Improvement of Jodol-RupnarayonpurPagladewanhat via ChagraKhal Road from Ch. 00-500m Road ID-164284023 b. Construction of 0.625mx0.600m 01 No. U-drain at Ch.392m on the same road under Dhamuirhat Upazila District Naogaon.</t>
  </si>
  <si>
    <t xml:space="preserve">             M/S Purnima Enterprise</t>
  </si>
  <si>
    <t>purnimaenterprise2017@gmail.com</t>
  </si>
  <si>
    <t>Niamatpur-Kanoil-Belgapur Hat road at ch. 7000m-8000m. Road ID No. 164693006 under Niamatpur Upazila Dist: Naogaon</t>
  </si>
  <si>
    <t xml:space="preserve">63,64,439.500 </t>
  </si>
  <si>
    <t xml:space="preserve">Purnima Enterprise
                      Par- Naogaon(Tajar More),Naogaon
</t>
  </si>
  <si>
    <t>a. Improvement of Ramrampur Nanaich Primary School Road from Ch. 00-1000m Road ID-164284016 b. Construction of 0.625mx0.600m 2Nos. U-drain at Ch.150m &amp; 620m on same road under Dhamuirhat Upazila District Naogaon</t>
  </si>
  <si>
    <t xml:space="preserve">To       M/S Zannatun Mawa Traders
                Chalkmunu, Raninagar, Naogaon
</t>
  </si>
  <si>
    <t>mszannatulmawatraders@gmail.com</t>
  </si>
  <si>
    <t>a. Improvement of Telipara more-palpara Road from Ch. 00-675m Road ID-164285132 b. Construction of 0.625mx0.600m 3 Nos. U-drain at Ch. 33m, 124m &amp; 176m on the same road under Dhamuirhat Upazila District Naogaon.</t>
  </si>
  <si>
    <t>18-07-2019.</t>
  </si>
  <si>
    <t>M/S Milon Traders</t>
  </si>
  <si>
    <t>Imp. of Goispur-Radanagar-Chalkgopal road at ch. 00m-1500m. Road ID No. 164695071 under Niamatpur Upazila Dist: Naogaon</t>
  </si>
  <si>
    <t xml:space="preserve">84,56,869.999 </t>
  </si>
  <si>
    <t xml:space="preserve">M/S Milon  Traders
                Dewan bazar, Main Road, Naogaon.
</t>
  </si>
  <si>
    <t>Imp. of Haripur-Darajpur road at ch. 00m-1600m Road ID no. 164695014 ii Imp. of Shreemonthapur-Tenapir-Syedpur road at ch. 3500m-5000m. Road ID no. 164695016 under Niamatpur Upazila Dist: Naogaon.</t>
  </si>
  <si>
    <t xml:space="preserve">1,78,94,450.000 </t>
  </si>
  <si>
    <t>a. Improvement of Khanpur Colony-Monohorpur Road from Ch. 00-2160m Road ID-164285128 b. Construction of 0.625mx0.600m 5 Nos. U-drain at Ch. 407m, 584m, 1192m, 1855m &amp; 2145m on same road under Dhamuirhat Upazila District Naogaon</t>
  </si>
  <si>
    <t xml:space="preserve">                 ICL PVT.LTD</t>
  </si>
  <si>
    <t>Const. of 262m long PSC Girder Bridge over Atrai River of Kalnamor to Kalna Bisnopur near Khayaghat at ch. 1840m under Mohadebpur Upazila, Dist. Naogaon</t>
  </si>
  <si>
    <t xml:space="preserve">29,21,68,500.001 </t>
  </si>
  <si>
    <t xml:space="preserve">M/S Basundhara House Builders
               Muktir More,Naogaon.
</t>
  </si>
  <si>
    <t>Construction of Two (2) Storied Rural Market Building (With 04 Storied Foundation) in Goborchapa Hat under Badalgachi Upazila, District: Naogaon..</t>
  </si>
  <si>
    <t>05-12-2019.</t>
  </si>
  <si>
    <t xml:space="preserve"> M/S Basundhara House Builders
               Muktir More,Naogaon.
</t>
  </si>
  <si>
    <t>Construction of Two 2 Storied Rural Market Building With 04 Storied Foundation in Shisha Hat Under PorshaUpazila Dist. Naogaon</t>
  </si>
  <si>
    <t>Construction of Two (2) Storied Rural Market Building (With 04 Storied Foundation) in Tatulia Hat, under Sadar Upazila, District: Naogaon</t>
  </si>
  <si>
    <t>11-06-2021.</t>
  </si>
  <si>
    <t>Ethen Enterprise (PVT)Limited</t>
  </si>
  <si>
    <t>Periodic Maintenance of Kharibari GC - Rajbari GC Nachol Niamatpur Portion Road from Ch. 00m-2976m Road ID 164692005 Niamatpur</t>
  </si>
  <si>
    <r>
      <t xml:space="preserve"> </t>
    </r>
    <r>
      <rPr>
        <sz val="10"/>
        <color rgb="FF000000"/>
        <rFont val="Times New Roman"/>
        <family val="1"/>
      </rPr>
      <t xml:space="preserve"> 1,19,22,731.920 </t>
    </r>
  </si>
  <si>
    <t xml:space="preserve">              M/S Mondol Traders</t>
  </si>
  <si>
    <t>Periodic Maintenance of Upazila HQ-Dubalhati- Hasaigari UP Office Vimpur Road from Ch. 4900m-5930m Road ID 164603018 Naogaon-S.</t>
  </si>
  <si>
    <r>
      <t>36,95,886.650</t>
    </r>
    <r>
      <rPr>
        <sz val="10"/>
        <color rgb="FF000000"/>
        <rFont val="Times New Roman"/>
        <family val="1"/>
      </rPr>
      <t xml:space="preserve"> </t>
    </r>
  </si>
  <si>
    <t>M/S Bhai Bhai Bricks</t>
  </si>
  <si>
    <t>bhaibhaibricks1976@gmail.com</t>
  </si>
  <si>
    <t>Periodic Maintenance of Bipro Boalia hat - Khajura UP via Khidro Boalia Road from Ch. 00m - 2150m Road ID 164034022 Atrai</t>
  </si>
  <si>
    <r>
      <t>78,63,980.300</t>
    </r>
    <r>
      <rPr>
        <sz val="10"/>
        <color rgb="FF000000"/>
        <rFont val="Times New Roman"/>
        <family val="1"/>
      </rPr>
      <t xml:space="preserve"> </t>
    </r>
  </si>
  <si>
    <t xml:space="preserve">               Md.Ali Hossain Khan</t>
  </si>
  <si>
    <t>ms.alihossainkhan@yahoo.com</t>
  </si>
  <si>
    <t>Periodic Maintenance of Modhuil GC-Agradigun GC Road from Ch. 5200m-6925m Road ID 164282003 Dhamoirhat</t>
  </si>
  <si>
    <r>
      <t>1,03,97,196.150</t>
    </r>
    <r>
      <rPr>
        <sz val="10"/>
        <color rgb="FF000000"/>
        <rFont val="Times New Roman"/>
        <family val="1"/>
      </rPr>
      <t xml:space="preserve"> </t>
    </r>
  </si>
  <si>
    <t>Bivash Kumear Majumder</t>
  </si>
  <si>
    <t>bivashkumarmajumder@gmail.com</t>
  </si>
  <si>
    <t>Improvement of Jalalpur Govt. Primary School Connecting road at Ch. 0.00-360.00m under Sadar Upazila Dist Naogaon .</t>
  </si>
  <si>
    <t>23,21,425.700</t>
  </si>
  <si>
    <t>M/S Aurchi Enterprise</t>
  </si>
  <si>
    <t>aurchienterprise@gmail.com</t>
  </si>
  <si>
    <t>Maintenance work of Pirojpur-Tarta Via Goherpara road at Ch.00-2095m under Sadar Upazila Dist Naogaon..</t>
  </si>
  <si>
    <t xml:space="preserve">48,19,663.500 </t>
  </si>
  <si>
    <t xml:space="preserve">                M/S Minaruzzamman</t>
  </si>
  <si>
    <t>minaruzzaman4218@gmail.com</t>
  </si>
  <si>
    <t xml:space="preserve">Periodic Maintenance of Borgacha UP - Vatkaihat - Guata hat Road from Ch. 5135m-9400m Road ID 164853003 Raninagar.
</t>
  </si>
  <si>
    <r>
      <t>1,05,35,566.500</t>
    </r>
    <r>
      <rPr>
        <sz val="10"/>
        <color rgb="FF000000"/>
        <rFont val="Times New Roman"/>
        <family val="1"/>
      </rPr>
      <t xml:space="preserve"> </t>
    </r>
  </si>
  <si>
    <t>27-02-2021.</t>
  </si>
  <si>
    <t xml:space="preserve">                M/S Tasnia Enterprise</t>
  </si>
  <si>
    <t>maenterprise1978@gmail.com</t>
  </si>
  <si>
    <t>Widening of Abadpukur GC - Madartola - Pundithpukur GC Road Part from Ch. 00m-3270m Road ID 164852007 Raninagar</t>
  </si>
  <si>
    <r>
      <t>1,00,68,806.800</t>
    </r>
    <r>
      <rPr>
        <sz val="10"/>
        <color rgb="FF000000"/>
        <rFont val="Times New Roman"/>
        <family val="1"/>
      </rPr>
      <t xml:space="preserve"> </t>
    </r>
  </si>
  <si>
    <t xml:space="preserve">              M/S Shammy Enterprise</t>
  </si>
  <si>
    <t>Rehabilitation of Banamikuri RHD-Kashiabari GC Raninagar portion Road from Ch. 00m-1550m Road ID 164852004 Raninagar</t>
  </si>
  <si>
    <t>493272+F69:F75</t>
  </si>
  <si>
    <r>
      <t>80,85,254.300</t>
    </r>
    <r>
      <rPr>
        <sz val="10"/>
        <color rgb="FF000000"/>
        <rFont val="Times New Roman"/>
        <family val="1"/>
      </rPr>
      <t xml:space="preserve"> </t>
    </r>
  </si>
  <si>
    <t>26-02-2021.</t>
  </si>
  <si>
    <t>Khaled Mohammad Selim</t>
  </si>
  <si>
    <t>kmselim70@gmail.com</t>
  </si>
  <si>
    <t>Imp. of Shalalpur-Koyes road at ch. 500m-1500m. Road ID No. 164695025 under Niamatpur Upazila Dist Naogaon</t>
  </si>
  <si>
    <t xml:space="preserve">62,92,259.450 </t>
  </si>
  <si>
    <t>25,16,903.78</t>
  </si>
  <si>
    <t>M/S ADIB</t>
  </si>
  <si>
    <t>msadib2017@gmail.com</t>
  </si>
  <si>
    <t>Imp. of Nimdhigi Bazar-Nimdhigi road at ch. 00m-1200m. (Road ID No. 164695075) under Niamatpur Upazila, Dist: Naogaon</t>
  </si>
  <si>
    <t xml:space="preserve">73,93,646.700 </t>
  </si>
  <si>
    <r>
      <t>Md. Abdus Sattar</t>
    </r>
    <r>
      <rPr>
        <sz val="8"/>
        <color theme="1"/>
        <rFont val="Times New Roman"/>
        <family val="1"/>
      </rPr>
      <t xml:space="preserve"> </t>
    </r>
  </si>
  <si>
    <t>mdabdussattar.cnj@gmail.com</t>
  </si>
  <si>
    <t>Imp. of Gangoil more-Koranjai-Kantoil village road at ch. 000m-1500m. Road ID No. 164695076 under Niamatpur Upazila Dist: Naogaon</t>
  </si>
  <si>
    <t xml:space="preserve">94,95,616.700 </t>
  </si>
  <si>
    <t>M/S Mustakin Enterprise</t>
  </si>
  <si>
    <t>mdmotinshekh.raj@gmail.com</t>
  </si>
  <si>
    <t>Imp. of Bamoin- Chairmanpara (Bamoin- Bhatpara) road at ch.750-2000m Road ID No 164695062. NIAMOTPUR</t>
  </si>
  <si>
    <t xml:space="preserve">94,79,335.600 </t>
  </si>
  <si>
    <t xml:space="preserve">         M/S Rajab &amp; Brothers                                             </t>
  </si>
  <si>
    <t>Rehabilitation of GopalpurChuniapara Sanjoypur Bazar Road Sanjoypur Madrasha Road Link Road from Ch. 00m-530m Road ID 164854021Raninagar</t>
  </si>
  <si>
    <t xml:space="preserve">Md. Rajaul Karim </t>
  </si>
  <si>
    <t>mdrkarim1958@gmail.com</t>
  </si>
  <si>
    <t>Construction of 2 Nos Toilet at (i)Upazila Complex Area and (ii) Chowmather More N/at Niamatpur High School under Niamatpur Upazila Dist. Naogaon</t>
  </si>
  <si>
    <t>37,50,665.550</t>
  </si>
  <si>
    <t>M/S Mamata Enterprise</t>
  </si>
  <si>
    <t>mamataenterprise@gmail.com</t>
  </si>
  <si>
    <t xml:space="preserve">Maintenance work of Suti hat GC Shingi hat Katkhoir GC NGN Sadar road at Ch. 9380-11180.00 m Road ID164472007 under Manda Upzazila District Naogaon.
</t>
  </si>
  <si>
    <t xml:space="preserve">70,85,474.300 </t>
  </si>
  <si>
    <t>Md. Baser Ali Sardar(PVT)  Ltd</t>
  </si>
  <si>
    <t>smmehedihasan1985@gmail.com</t>
  </si>
  <si>
    <t>Periodic Maintanence of Ahsangonj GC Police Station Natore R&amp;H Road via Khajura UP from Ch.00m-1246m. Road ID164032011 Atrai</t>
  </si>
  <si>
    <t>Md. Mostafejur Rahaman</t>
  </si>
  <si>
    <t>mdmostafejur1974.bd@gmail.com</t>
  </si>
  <si>
    <t>Maintenance Of Nishintapur Hat Goala Local Marcket Road from Ch.00m-985m Road ID-164864032 Under Sapahar Upazila District Naogaon.</t>
  </si>
  <si>
    <t>M/S. RUPONTY CONSTRUCTION</t>
  </si>
  <si>
    <t>Maintenance Of Borhotti GCCR - Sreepur Nunipara Road from Ch.00-1000m Road ID-164754061 under Patnitala Upazila District Naogaon.</t>
  </si>
  <si>
    <t>21-02-21</t>
  </si>
  <si>
    <t>21-04-21</t>
  </si>
  <si>
    <t>M/S Hossain Construction</t>
  </si>
  <si>
    <t>hossaincons2041@gmail.com</t>
  </si>
  <si>
    <t>Maintenance Of Furkutidanga-Boro Mirzapur via Bahpur &amp; Baidapur Road from Ch.3200m-4750m Road ID-164865006 under Sapahar Upazila District Naogaon.</t>
  </si>
  <si>
    <t>16-05-21</t>
  </si>
  <si>
    <t>M/S Rana Construction</t>
  </si>
  <si>
    <t>ranaconstruction1959@gmail.com</t>
  </si>
  <si>
    <t>Maintenance Of Lohacurahat Aknahat Jhina GPS Road from Ch.00m-700m under Raninagar Upazila District Naogaon Road ID-164854027</t>
  </si>
  <si>
    <t>18-05-21</t>
  </si>
  <si>
    <t>Saima &amp; Safin Enterprise</t>
  </si>
  <si>
    <t>saimasafinenterprise@gmail.com</t>
  </si>
  <si>
    <t>Maintenance Of Rasulpur - Chalkchandi Road from Ch.00m-1050m Road ID-164865014 Under Sapahar Upazila District Naogaon.</t>
  </si>
  <si>
    <t>18-03-21</t>
  </si>
  <si>
    <t>M/S Suja Traders</t>
  </si>
  <si>
    <t>mssujatraders2016@gmail.com</t>
  </si>
  <si>
    <t>Maintenance Of Durgapur - Nandash hat via Haripur Road from Ch.00-1300m Road ID-164754054 under Patnitala upazila District Naogaon.</t>
  </si>
  <si>
    <t>14-05-21</t>
  </si>
  <si>
    <t>Trade Express Bangladesh</t>
  </si>
  <si>
    <t>Improvement of Sabai Hat-Shinga Ghat Road Ch.1700m-2650m Road ID164474031 under Manda Upazila District Naogaon</t>
  </si>
  <si>
    <t>31-08-21</t>
  </si>
  <si>
    <t>Alaya Roksana</t>
  </si>
  <si>
    <t>alayaroksana78@gmail.com</t>
  </si>
  <si>
    <t>a. Improvement of Turkgram-Gunta Via Mohespur Road Ch.2500m-3500m Road ID164474094 under Manda Upazila District Naogaon b. Construction of 3.000x2.000m 1No. RCC Box culvert at Ch.3075m on same road.c. Construction of 0.625x0.600m 5No. culvert at Ch.2535 2558 2700 2730 &amp; 2748m.on same road</t>
  </si>
  <si>
    <t>Tanjimul Islam</t>
  </si>
  <si>
    <t>Maintanence of Shapahar Agradigun Upazila Road Postiolpara Road at Ch 1800m-2300m. Road ID 164284036. Under Upazila Dhamoirhat District Naogaon.</t>
  </si>
  <si>
    <t>Maintenance Of Ramasram Village Road from Ch.00m-820m Road ID-164865017 under Sapahar Upazila District Naogaon.</t>
  </si>
  <si>
    <t>M/S Ma Enterprise</t>
  </si>
  <si>
    <t>Improvement of Pakuria-Razendrabati Road Ch.00m-1000m Road ID164475023 under Manda Upazila District Naogaon</t>
  </si>
  <si>
    <t>M/S N. A. Enterprise</t>
  </si>
  <si>
    <t>msnaenterprise1968@gmail.com</t>
  </si>
  <si>
    <t>Maintenance Of Mukundapur R&amp;H - Nanaich Road from Ch.00-1227m Road ID-164284003 under Dhamoirhat upazila District Naogaon.</t>
  </si>
  <si>
    <t>Md. Ismail Hossain</t>
  </si>
  <si>
    <t>Maintenance Of Boro Shibpur to Joypurhat Thana Boundry Road from Ch.00-1000m Road ID-164284022 under Dhamoirhat District Naogaon</t>
  </si>
  <si>
    <t>ST Enterprise</t>
  </si>
  <si>
    <t>a. Improvement of Ramrampur Nanaich Primary School Road at Ch 1000m -3700m. Road ID 164284016. Under Upazila Dhamoirhat District Naogaon. b. Construction of 0.625x0.600m 6 No. Culvert at Ch 1009 1253 1396 1971 2449 &amp; 2956m and 0.375x0.450m 4 No Culvert Ch. 3210 3521 3540 &amp; 3569m on same Road</t>
  </si>
  <si>
    <t>M/S Moni Construction</t>
  </si>
  <si>
    <t>moniconst81@gmail.com</t>
  </si>
  <si>
    <t>a Improvement of Pachim Chalk Bhobani Udaysree Rd Road at Ch 00m-1400m. Road ID 164284010. Under Upazila Dhamoirhat District Naogaon.Salvage cost 267201 TK.b Construction of 0.625x0.600m 2 No Culvert at Ch 842m &amp; 1080m. on Same Road</t>
  </si>
  <si>
    <t>M/S Uzzal Traders</t>
  </si>
  <si>
    <t>Improvement of Palashbari Bonshibati Via Folbon Road at Ch 2200m-3700m. Road ID 164284002. Under Upazila Dhamoirhat District Naogaon.</t>
  </si>
  <si>
    <t>Md. Sawkat Ali</t>
  </si>
  <si>
    <t>Maintenance Of Sutihat Hat GC Bangalpara Kuliher - Hasaigari UPO NGN Sadar Road from Ch. 5900m -6800m. Road ID-164473020 Under Upazila Manda Diistrict Naogaon.</t>
  </si>
  <si>
    <t>30-05-21</t>
  </si>
  <si>
    <t>Mohammad Omor Faruq</t>
  </si>
  <si>
    <t>m.faruqomor@gmail.com</t>
  </si>
  <si>
    <t>a. Improvement of Budrihaha-Shamuk Khol-Majed House-Abbas Member House Road Buridaha-Shamuk Khol-Bara Beladha Road Ch.00m-1000m Road ID164474022 under Manda Upazila District Naogaon b. Construction of 0.625x0.600m 1No. culvert at Ch.57m on same road</t>
  </si>
  <si>
    <t>21-09-21</t>
  </si>
  <si>
    <t>M/S Shan An Enterprise</t>
  </si>
  <si>
    <t>Maintenance work of Mohadevpur Pacca Road-College Road via Lichutala more at Ch. 00m 400.00m Road ID 164505025 under Mohadevpur Upazila District Naogaon.</t>
  </si>
  <si>
    <t>Md. Shahiduzaman (Raza)</t>
  </si>
  <si>
    <t>shahiduzaman68@gmail.com</t>
  </si>
  <si>
    <t>Improvement of Gopalpur Bazar-Paranpur WDB Bundh Road Ch.500m-1500m Road ID164474077 under Manda Upazila District Naogaon</t>
  </si>
  <si>
    <t>25-10-21</t>
  </si>
  <si>
    <t>Ethen Enterprise (Pvt.) Ltd.</t>
  </si>
  <si>
    <t>a. Repairing and Maintenance to Rubber dam Structure b. Project Indentification Sign Board Under Upazila Atrai District Naogaon.</t>
  </si>
  <si>
    <t>M/S Neha Enterprise</t>
  </si>
  <si>
    <t>msnehaenterprise@gmail.com</t>
  </si>
  <si>
    <t>Improvement of Gopinathpur GCCR Lakahmipur Madrashah road ch.00-1000m Road ID 164504044 Under Upazila Mohadevpur District Naogaon.</t>
  </si>
  <si>
    <t>M/S Shimul Enterprise</t>
  </si>
  <si>
    <t>a.Improvement of Sreemantapur Tenapir Sayedpur Road from Ch. 00m1565.00m Road ID 164695016 under Niamatpur Upazila District Naogaon. b.Construction of 0.625mX0.600m 4No. Culvert at Ch. 425m 545m 710m &amp; 1205m Road ID 164695016 under Niamatpur Upazila District Naogaon.</t>
  </si>
  <si>
    <t>18-04-21</t>
  </si>
  <si>
    <t>msmirzaconstruction@gmail.com</t>
  </si>
  <si>
    <t>a.Improvement of Diber U.P Mollikpur RHD Debipur bazar via Utterrampur road Patnitala Part ch.3253-5779m road ID 164753004 Under Upazila Patnitala District Naogaon. b.Construction of 0.625x0.600m 5No. culvert at Ch. 3287 3371 3865 4856 &amp; 5031m road ID 164753004 Under Upazila Patnitala District Naogaon.</t>
  </si>
  <si>
    <t>15-04-21</t>
  </si>
  <si>
    <t>14-04-22</t>
  </si>
  <si>
    <t>M/S A Jalil Enterprise</t>
  </si>
  <si>
    <t>Improvement of Chotipur more Adabashi RNGPS - Kanura- Shonaichondi GC Road from Ch.00m500.00m Road ID 164695074 under Upazila: Niamatpur District: Naogaon.</t>
  </si>
  <si>
    <t>31-03-22</t>
  </si>
  <si>
    <t>Md. Masud Hasan Tuhin</t>
  </si>
  <si>
    <t>masud.naogaon.2016@gmail.com</t>
  </si>
  <si>
    <t>a. Improvement of Cheragpur Fakirpara Hiren more road ch.00-1500m Road ID 164505096 Under Upazila Mohadevpu District Naogaon. b. Construction of 0.625x0.600m 2No. culvert at Ch. 32 &amp; 527m.Under Upazila Mohadevpur District Naogaon.</t>
  </si>
  <si>
    <t>22-04-21</t>
  </si>
  <si>
    <t>M/S Jewel Electronics</t>
  </si>
  <si>
    <t>msje.mamunjv@gmail.com</t>
  </si>
  <si>
    <t>a.Construction of 20.00m Long RCC Girder Bridge at Chhatra GC Pungighat-Mohisbatan GC road at Ch. 2050 Road ID164692012 b. Bridge approach road c. slope protection d. provisional sum under Niamatpur DistrictNaogaon</t>
  </si>
  <si>
    <t>M/S Putul Traders</t>
  </si>
  <si>
    <t>Periodic Maintenance of Ghat Tilakpur-Muslim High School via Bashnoi Road from Ch.00m-703m road ID 164604021 under Naogaon Sadar Upazila.DistrictNaogaon.</t>
  </si>
  <si>
    <t>Md. Sadequl Islam</t>
  </si>
  <si>
    <t>sadekulislam1967@gmail.com</t>
  </si>
  <si>
    <t xml:space="preserve">a.Improvement of Bhatshail Road-Zianipara road from Ch.00m-500m road ID 164065030 under Badalgachi Upazila District Naogaon. b.Construction of 0.625X0.600m 2 No.Culvert at Ch.126m &amp; 240m road ID 164065030 Salvage Taka 112411.00. under Badalgachi Upazila District Naogaon. </t>
  </si>
  <si>
    <t>M/S. Tiham Enterprise</t>
  </si>
  <si>
    <t>Rehabilitation of Mithapur Pacca Road-Maloncha Pacca Road from Ch 00m-1755m Road ID-164064015 Under Upazila: Badalgachi Diistrict: Naogaon.</t>
  </si>
  <si>
    <t>19-07-21</t>
  </si>
  <si>
    <t>M/S Shohel Enterprise</t>
  </si>
  <si>
    <t>Rehabilitation of Jagannathpur-Dewlia Road from Ch 00m-590m Road ID-164064027 Under Upazila: Badalgachi Diistrict: Naogaon.</t>
  </si>
  <si>
    <t>M/S Mohammad Ali Traders</t>
  </si>
  <si>
    <t>msmdalitraders@gmail.com</t>
  </si>
  <si>
    <t>Rehabilitation of Jagathnagar Khadail hat Road from Ch 6000m-7362m Road ID-164064023 Under Upazila: Badalgachi Diistrict: Naogaon.</t>
  </si>
  <si>
    <t>Labil Enterprise</t>
  </si>
  <si>
    <t>Rehabilitation of Tejapara-Kumarpur Hat Road from Ch 00m-2385m Road ID-164064060 Under Upazila: Badalgachi Diistrict: Naogaon.</t>
  </si>
  <si>
    <t>20-07-21</t>
  </si>
  <si>
    <t>milontraders1980@gmail.com</t>
  </si>
  <si>
    <t xml:space="preserve">Improvement of Bacharigram-Salebaz road from Ch.00m-1000m. road ID 164604030 Salvage Taka 16486.00 under Sadar Upazila. District Naogaon. </t>
  </si>
  <si>
    <t>30-09-21</t>
  </si>
  <si>
    <t>a. Improvement of Akhara - Natsal road ch. 1335-2050m Road ID 164504006 Under Upazila Mohadevpur District Naogaon.</t>
  </si>
  <si>
    <t>Md. Motin</t>
  </si>
  <si>
    <t>motin.egp@gmail.com</t>
  </si>
  <si>
    <r>
      <t>Improvement of Tilna UP Katipur Sundora Dighipara Road from Ch. 4335-5335.00m Road ID 164864038 under Upazila:Sapaha</t>
    </r>
    <r>
      <rPr>
        <sz val="11"/>
        <color theme="1"/>
        <rFont val="Calibri"/>
        <family val="2"/>
        <scheme val="minor"/>
      </rPr>
      <t>r District Naogaon.</t>
    </r>
  </si>
  <si>
    <t>M/S M R Traders</t>
  </si>
  <si>
    <t>mrtraders26@gmail.com</t>
  </si>
  <si>
    <t>a. Improvement of Mojar more Malhar Village Santosh more road ch.00-1250m Road ID 164505110 Under Upazila Mohadevpur District Naogaon.b. Construction of 0.625x0.600 m 3No. culvert at Ch.150 492 &amp; 1083m.Under Upazila Mohadevpur District Naogaon.</t>
  </si>
  <si>
    <t>M/S. Afsin Islam Roha</t>
  </si>
  <si>
    <t>afsinroha123@gmail.com</t>
  </si>
  <si>
    <r>
      <t>a.Improvement of Bangdhara More Borogram hat via Halai Hulai Road from Ch. 1000m 2000m Road ID 164794022 under Upazila: Porsha District: Naogaon. b.Construction of 0.625X0.600m 2No. Culvert at Ch. 1300 &amp; 1700m Road ID 164794022 under</t>
    </r>
    <r>
      <rPr>
        <sz val="11"/>
        <color theme="1"/>
        <rFont val="Calibri"/>
        <family val="2"/>
        <scheme val="minor"/>
      </rPr>
      <t xml:space="preserve"> Upazila: Porsha District: Naogaon.</t>
    </r>
  </si>
  <si>
    <t>Robin Enterprise</t>
  </si>
  <si>
    <t>mdasrafulislam29@gmail.com</t>
  </si>
  <si>
    <t>a.Improvement of Petnitola Hazinagor UP Katna - Benipur hat Road from Ch.8290m9290.00m Road ID 164693010 under Niamatpur Upazila District Naogaon. b.Construction of 0.625mX0.600m 2No. Culvert at Ch. 8590 m &amp; 9190 m Road ID 164693010 under Niamatpur Upazila District Naogaon.</t>
  </si>
  <si>
    <t>Md. Sohel</t>
  </si>
  <si>
    <t>Improvement of Porsha GC Moshantola Tatoir Shibpur GC at Ghatnagar UP H/Q Road from Ch. 1750m 2950.00m Road ID 164793007 under Upazila: Porsha  District: Naogaon.</t>
  </si>
  <si>
    <t>M/S. Talukder Enterprise</t>
  </si>
  <si>
    <t xml:space="preserve">a.Improvement of Adhaipur-Per Adhaipur road from Ch.500m-1310m road ID 164065015 under Badalgachi Upazila District Naogaon. b.Construction of 0.625X0.600m 1 No. Culvert at Ch.1010m m road ID 164065015 Salvage Taka 86760.00. under Badalgachi Upazila District Naogaon. </t>
  </si>
  <si>
    <t>20-03-22</t>
  </si>
  <si>
    <t>Dana National</t>
  </si>
  <si>
    <t>a.Improvement of Khuntir more Kumirdah Ghat road ch.500-1500m Road ID 164505063 Under Upazila Mohadevpur District Naogaon. b.Construction of 3.000x3.600m 1No. 2Vent RCC Box culvert at Ch.540m Road ID 164505063Under Upazila Mohadevpur District Naogaon.</t>
  </si>
  <si>
    <t>M/S. Sujon Construction</t>
  </si>
  <si>
    <t>a.Improvement of Dohali-Dohali GPS Dohali Village road ch.1150-1650m Road ID 164505021 Under Upazila Mohadevpur District Naogaon. b.Construction of 2.000x2.000m 1No. RCC Box culvert at Ch.1640m.Under Upazila Mohadevpur District Naogaon.</t>
  </si>
  <si>
    <t>M/S. Shihab Enterprise</t>
  </si>
  <si>
    <t>a. Improvement of Comlabari more Ghosnagar Singapara UZR road ch.4020-4825m Road ID 164754002 Under Upazila Patnitala District Naogaon. b. Construction of 0.625x0.600m 1No. culvert at Ch. 4775m.164754002 Under Upazila Patnitala District Naogaon.</t>
  </si>
  <si>
    <t>Paramount Construction Rajshahi</t>
  </si>
  <si>
    <t>paramountconstructionrajshahi@gmail.com</t>
  </si>
  <si>
    <t>a.Improvement of Chowrasomaspur - Rasulpur Road from Ch. 00m820.00m Road ID 164695008 under Niamatpur Upazila District Naogaon. b.Construction of 0.625mX0.600m 2No. Culvert at Ch. 125m &amp; 670m Road ID 164695008 under Niamatpur Upazila District Naogaon.</t>
  </si>
  <si>
    <t>Shah Enterprise</t>
  </si>
  <si>
    <t>nafisa.egp@gmail.com</t>
  </si>
  <si>
    <t>a.Improvement of Fotepur Village- Rahimpur Madrasah road ch.00-1000m Road ID 164755026 Under Upazila Patnitala District Naogaon. b.Construction of 0.625x0.600m 1No. culvert at Ch. 940m.Under Upazila Patnitala District Naogaon.</t>
  </si>
  <si>
    <t>a.Improvement of Bilashbari UP-Shalukkuri-Khadail hat road from Ch.4560m-6060m road ID 164063006 under Badalgachi Upazila District Naogaon. b.Construction of 0.625X0.600m 2 No. Culvert at Ch.5160m &amp; 4948m road ID 164063006 under Badalgachi Upazila District Naogaon.</t>
  </si>
  <si>
    <t>17-05-21</t>
  </si>
  <si>
    <t>Narail</t>
  </si>
  <si>
    <t>M/S Moni Construction, Mohishkhola, Narail</t>
  </si>
  <si>
    <t>ditsbd01@gmail.com</t>
  </si>
  <si>
    <t>Improvement of Peroli Hat Sluice gate-Kharoria Mollahbari Bazar Via Kharoria Abashan Road by Carpeting at Ch. 00-2000m, Road ID-265284037, Tender ID-480839</t>
  </si>
  <si>
    <t>A. Improvement of Raghunathpur-Taltala Satrahazari Bazar Road by BC from Ch. 1600-2825m. Road ID-265524016, Tender ID-397369                                           B.Improvement of Lahuria Bazar-Chaimanar char Road by BC from Ch. 3380-3850m. Road ID- 265524001.</t>
  </si>
  <si>
    <t>A. Bangram Bazar - Raghunathpur Bazar Road from Ch. 00m-1000m by BC  Tender ID-464022   B.Chanderchar Bazar - Mohajon Bazar via Telidanga Road from Ch-00m-500m by BC  C. Mouli Madrasha - Mouli Westpara Road from Ch-00m-500m by BC</t>
  </si>
  <si>
    <t>Naldi Baruipara Layek  House - Pucca Road from Ch-00-812m, Tender ID-464024</t>
  </si>
  <si>
    <t>A) Shaikhati - Puchasha Road from Ch. 00-500m by BC, Tender ID-432108  B) Solpur (High School) - Borokola Tangrakhali Road from Ch-1606-2106m by BC, C) Singa Bonikpara - Komkhali Road from Ch-00-1280m by BC   D) Komkhali Westpara Madrasa Mosque - Abul Mollah Pacca Road from Ch-00m-773m by BC</t>
  </si>
  <si>
    <t xml:space="preserve">M/S Shahid Brothers, Mothijheel, Dhaka </t>
  </si>
  <si>
    <t>A) Batashi Sluice Gate - Siddiq Molla House Road from Ch. 00m-1260m by BC  Tender ID-319324  B) Shalnagar UP Office - Rajapur via shekpara Batashi Pry. School raod from Ch-1000m-2000m by BC  C) Noldi Nowapara School - Esamoti Beel Road from Ch-00-1080m by BC D) Noldi Chakulia School - Ruhul Shikder House Road from Ch-500m-1115m by BC  E) Chardoulatpur - Kheyaghat Road from Ch-1400m-2400m by BC</t>
  </si>
  <si>
    <t>Ramim &amp; Brothers, Kurigram Narail</t>
  </si>
  <si>
    <t>ramimandbrothers@gmail.com</t>
  </si>
  <si>
    <t>Completion of Incomplete Work Kaligonj Bazar - Nahata via Chaimanarchar (Lhuria Bazar - Chaimanar Chor) Road from Ch-2380m-3380m by BC, Tender ID-360416  Completion of Incomplete Work Makrail Shariful Shop - Shekpara Batashi Road from Ch-00-788m by BC</t>
  </si>
  <si>
    <t>BM Rafiqul Islam, Mohishkhola ,Narail</t>
  </si>
  <si>
    <t>bmrafiq7373@gmail.com</t>
  </si>
  <si>
    <t>1.a) Improvement of Azizia Pohordanga Madrasa Pond, b) Construction of 01 Nos.Ghatla 4.00x12.80m for Azizia Pohordangsa Madrasa Pond  2.a) Improvement of Bagudanga  Madrasa Pond,  b) Construction of 01 Nos.Ghatla 5.00x14.026m for Bagudanga Madrasa Pond  3.a) Improvement of Upazila Parishad Pond-1,  b) Construction of 01 Nos.Ghatla 5.00x12.80m for Upazila Parishad Pond-1   4.a) Improvement of Upazila Parishad Pond-2 (Residence),  b) Construction of 01 Nos.Ghatla 4.00x12.80m for Upazila Parishad Pond-2 (Residence) 5.a) Improvement of Kalia Helipad Pond,  b) Construction of 01 Nos.Ghatla 5.00x11.10m for Kalia Helipad Pond    6.a) Improvement of Munshi Manik Mia Degree Collage Pond, b) Construction of 01 Nos.Ghatla 5.00x12.80m for Minshi Manik Mia Degree Collage Pond</t>
  </si>
  <si>
    <t>Probir Kumar Kundu, Satra, Lohagara,Narail</t>
  </si>
  <si>
    <t>probirkumarkundo@gmail.com</t>
  </si>
  <si>
    <t>1. a) Re-Excavation of KDRK Madhamic School Pond. b) Construction of 02 Nos Ghatla 13.40X 3.00 m for KDRK Madhamic School Pond at Digholia union Digholia Purbapara  2. a) Re-Excavation of Sree Sree Siddissari Kalimata Mondir Pond. b) Construction of 01 Nos Ghatla 13.40X 3.00 m for Sree Sree Siddissari Kalimata Mondir Pond at Lakhipasa union 3. a) Re-Excavation of Naldi BSS Madhamic Biddhaloy Pond. b) Construction of 02 Nos Ghatla 11.60X 3.00 m for Naldi BSS Madhamic Biddhaloy Pond at Naldi union   4. a) Re-Excavation of Upazila Parishad Pond-1. at Lakhipasa under Lohagara Upazila, Dist: Narail.</t>
  </si>
  <si>
    <t>Md. Abul Hossain, 26Bagmara Khulna</t>
  </si>
  <si>
    <t>md.abulhossain2016@yahoo.com</t>
  </si>
  <si>
    <t>Chowgacha RHD - Hogladanga Road</t>
  </si>
  <si>
    <t xml:space="preserve"> Md. Liton Kaiser, Mohishkhola, Narail Town, Narail.</t>
  </si>
  <si>
    <t>litonkaisermd@gmail.com</t>
  </si>
  <si>
    <t xml:space="preserve"> A.Joypur Union Land Office B. Kashipur  Union Land Office</t>
  </si>
  <si>
    <t>Liton-SE(JV),      Mohishkhola Narail</t>
  </si>
  <si>
    <t>litonkaiserjv@gmail.com</t>
  </si>
  <si>
    <t>A. Par Mollickpur-Noapara Rd (Ch.1000-1500m)by BC    B. Doulotpur-Pankhar Char Rd (Ch.00-1000m)by BC.   C. Razapur- Kayalanpur-Haslagati Dinonathpara-Gobindopur Jhamarghop Road (Ch.00-550m)by BC.  D. Makrail Haroon mollar House-Tatul Bari WAPDA Road (Ch.1000-1325m)by BC  E. Boyra westpara H/O Bipul -Nowapara westpara road (Ch.00-500m)by BC</t>
  </si>
  <si>
    <t>M/S Shohore Enterprise, Vutiargati, Jhenidah</t>
  </si>
  <si>
    <t>shohorenterprise@gmail.com</t>
  </si>
  <si>
    <t>Hechlagati Arzu molla house via Arong khola more-esamoti bill rd (Ch.00-1500m)by HBB</t>
  </si>
  <si>
    <t>M/S Aviloush Builders, Voakhali, Narail Sadar,Narail</t>
  </si>
  <si>
    <t>msaviloush@gmail.com</t>
  </si>
  <si>
    <t xml:space="preserve">Maizpara Govt. Primary School Mollah para via Doulatpur Progati Jubo Sangho  Road </t>
  </si>
  <si>
    <t>M/S MM Enterprise, Ratangonj, Narail</t>
  </si>
  <si>
    <t>msmenterprisenrl@gmail.com</t>
  </si>
  <si>
    <t>Improvement of Khashial UP office to Patnabazar Talbaria road ch. 1880m-3295m by BC, Road ID- 265283007, Tender ID-464282</t>
  </si>
  <si>
    <t>Improvement of Naldi UP-Lahuria Road Ch. 2100-7020m.  Road ID- 265523006. Salvage Cost Tk. 142650.00, Tender ID-118871</t>
  </si>
  <si>
    <t>M/S Sultan Traders, Satra, Lohagara ,Narail</t>
  </si>
  <si>
    <t>sultantraders.lohagara@gmail.com</t>
  </si>
  <si>
    <t>Improvement of Lahuria Kamil Madrasha-Shekpara Mosque Kamil Madrasha Road by Carpeting at Ch. 1000-1430m, Road ID- 265525226.Tender ID-480840</t>
  </si>
  <si>
    <t>M/S Islam Traders,                1/D centeral Road, Ghope, Jessore</t>
  </si>
  <si>
    <t xml:space="preserve">  msjandb@gmail.com</t>
  </si>
  <si>
    <t>Construction of 32m PSC Girder Bridge on Kalinagar UZR - Naldanga Loboner Kheyaghat Road at Ch-4500m,  Tender ID-237922</t>
  </si>
  <si>
    <t>M/S Jakaullah &amp; Brothers, JIBON NAGAR, CHUADANGA</t>
  </si>
  <si>
    <t>msjandv@gmail.com</t>
  </si>
  <si>
    <t>A) Kashipur UP(Arenda Bazar) Via Sharulia Chandibarpur UP Road from Ch. 2530m-3850m by BC  Tender ID-294897 B) Kashipur Sarulia Bottala - Sarulia Habi Molla House Road from Ch.00m-952m by BC  C) Char Digholia Joinal Pond - Naboganga River Ghat Road from Ch.00m-862m by BC</t>
  </si>
  <si>
    <t>Dhuria Jangalgram village road          ( Ch.00-1180m) by BC, Tender ID-417811  Goalbathan Dhuria road (Goalbathan primary school road (Ch.00-1315m)by BC</t>
  </si>
  <si>
    <t>Purulia  UP (RHD at Chandrapur) - Peroli (Perolistan) Road from Ch-00-5780m, Tender ID-329680</t>
  </si>
  <si>
    <t>Nishit Boshu Kanchan Nagar, Jhenaidah</t>
  </si>
  <si>
    <t>A) Bisnuepur More-Shaidpur Road from Ch. 00m-2000m by BC  Tender ID-278384           B) Charbila-Arangacha Road from Ch.2750m-4250m by BC                                  C)  Comkhali Village Road from Ch. 00m-292m &amp; 992m-1292m by BC</t>
  </si>
  <si>
    <t>M/S Fakir Enterprise, Laxmipasha, Lohagara,Narail</t>
  </si>
  <si>
    <t>msfakirenterprise@gmail.com</t>
  </si>
  <si>
    <t>Improvement of Babra UP Office-Suktogram Bazar Babra R&amp;H-Suktogram Bazar Road by Carpeting at Ch. 2400-4450m, Road ID- 265283005, Tender ID-480838</t>
  </si>
  <si>
    <t>A) Kola-Amada Road from Ch. 00m-1450m by BC  Tender ID-329682                                  B) Digholia Boshu Kormokar House-Samsu Kha House Road Via Ucchagram from Ch.00m-840m by BC                                         C) Boyra Bazar Pucca Road-Digholia Bazar Filling Station Road from Ch.00m-850m by BC</t>
  </si>
  <si>
    <t>A) Kuchiabari Pucca Road Brick Field-Baka Pucca Via Jhikra Road from Ch.00m-500m. by BC  Tender ID-339126                                  B) Nowagram Mohasin Kha House-Anower Kha House Road from Ch.00m-507m by BC  C).Lahuria Pacashi para Chiru Member House-Pacashi Para Nazrul House Road from Ch.00m-1000m by BC                              D) Dohor para Zalal Jamadder House-Dinonath Para Bazar Road from Ch. 00m-500m. by BC                                                         E) Kola-Panchuria-Digholia Road from Ch.2360m-3445m by BC</t>
  </si>
  <si>
    <t>M/S Eden Prise,    Mohishkhola Narail</t>
  </si>
  <si>
    <t>Remaining work of Sattrahazari Bazar – Brammondanga Bazar Road (Ch-3500m-5930m)by BC, Road ID-265524026, Tender ID-352324</t>
  </si>
  <si>
    <t xml:space="preserve"> Bisnopur Village Road (Ch.1000-1750m) by BC Tender ID-516483</t>
  </si>
  <si>
    <t>Chaschra RHD-Chachra Village  Road  (Ch.00-1080m) by HBB Tender ID-528821</t>
  </si>
  <si>
    <t>Construction of Two Storied Rural Market Building (with 04 storied Foundation) at Digholia Hat.</t>
  </si>
  <si>
    <t>Liton Traders,                     Madan mohanpara, Jhenaidah</t>
  </si>
  <si>
    <t>A) Fulbadina-Pakhimara Road from Ch. 00m-2000 m by BC Tender ID-278383                    B) Pahardanga Hat - Chapail Ghat Road from Ch.00m-1000m by BC</t>
  </si>
  <si>
    <t>A. Mouli Union Land Office B. Pahardanga  Union Land Office</t>
  </si>
  <si>
    <t>Md. Akkas Ali,                   Jagoti, Kushtia</t>
  </si>
  <si>
    <t>Tarashi Village road (Ch.00-1538m) by BC, Tender ID-417810  Dhuria  village road (Ch.00-1000m) by BC</t>
  </si>
  <si>
    <t>M/S B.Six ,                            Narail Sadar Narail,Narail</t>
  </si>
  <si>
    <t>msbsix@gmail.com</t>
  </si>
  <si>
    <t>Malidanga (GCCR)-Durgapur RHD Road (Ch. 3420-4170m) By BC</t>
  </si>
  <si>
    <t>M/S Al Modina Enterprise, Narail Sadar,Narail</t>
  </si>
  <si>
    <t>almodinaenterprise1985@gmail.com</t>
  </si>
  <si>
    <t>Rampur - Naragati Road from Ch-06-1000m by BC, Tender ID-480833</t>
  </si>
  <si>
    <t>Md. Abdur Rouf Molla, Bhowakhali, Narail Sadar,Narail</t>
  </si>
  <si>
    <t>mdroufmolla@gmail.com</t>
  </si>
  <si>
    <t>Sonkorpur village Road (Ch.00-750m)by BC, Tender ID-480837    Bamonhat Primary School-Balidanga Bazar road (Ch.00-1000m)by BC.</t>
  </si>
  <si>
    <t>1.Jangalgram-Kurulia Road (Ch.810-1390m) by BC Tender ID-528822                                          2.Shaikhati-Shaikpara Road (Ch.00-750m) by BC Tender ID-528822                                                   3.Afra Kasehm House-Afra Eidgah  Road (Ch.00-1000m) by BC Tender ID-528822</t>
  </si>
  <si>
    <t>JV of NCEL - PDL,                     105 Middle Badda, Dhaka-1212, Engr. Md. Shawkat Hossain Baig Mobile: 01704130106     Phone: 02-9881792,  02-8837464</t>
  </si>
  <si>
    <t xml:space="preserve">  jvofncelpdl@gmail.com</t>
  </si>
  <si>
    <t xml:space="preserve">1. Improvement of Kalia Public Library to Bordia Collage More Road from Ch 00m-11220, Road  ID- 265282002  2. Improvement of Kalia  Baroipara RHD  - Mazirgati  GC ( Kalia Part )  Road  from Ch00m-7500m, Road ID- 265282012 3. Improvement of   Tularampur-Shaikhati  Road from Ch. 00m-9892m, Road ID- 265762003  4. Improvement of Singasolpur- Chakoi via Rukhali  Road from Ch. 00m- 4742m, Road ID- 265763007 5. Improvement of Sahabad UP (Alukdia)-Malidanga Minabazar Road (Protection Work) from  Ch.00m -2330m, Road ID- 265763011 6. Improvement of  Lohagara - Radhanagar Via Itna Road From Ch.00m - 10070m , Road ID- 265522003 7. Improvement of Naldi UP-Lahuria Road From Ch.7025m - 11770m, Road ID- 265523006
</t>
  </si>
  <si>
    <t>PROPERTY DEVELOPMENT LIMITED ,                              PRAN-RFL Center, 105/1, Ga, Middle Badda, Dhaka-1212, Bangladesh</t>
  </si>
  <si>
    <t>pdl25@prangroup.com</t>
  </si>
  <si>
    <t xml:space="preserve">National Civil Engineers Limited , National Plaza (9th Floor), 109 Bir Uttam C.R. Datta Road, Dhaka-1205. </t>
  </si>
  <si>
    <t>ncel1962@gmail.com</t>
  </si>
  <si>
    <t>Kamarjani - Anowara JV,       15 Sreeangon Market, Goalchamot, Faridpur</t>
  </si>
  <si>
    <t>Re-Construction of 60m Bridge on Maizpara- Uttarsinga Road, Tender ID-370194</t>
  </si>
  <si>
    <t>Re-Construction of 60m Bridge on Maizpara- Uttarsinga Road, Tender ID-370195</t>
  </si>
  <si>
    <t>M/S Anowara Traders,  Nalgora, Shibchar, Madaripur</t>
  </si>
  <si>
    <t>Re-Construction of 60m Bridge on Maizpara- Uttarsinga Road, Tender ID-370196</t>
  </si>
  <si>
    <t>Rafia-Kamarjani JV, Goalchamta, Faridpur</t>
  </si>
  <si>
    <t xml:space="preserve">  rafiakamarjanijv@gmail.com</t>
  </si>
  <si>
    <t xml:space="preserve">Construction of 81m PC girder Bridge  on Satra School - Lohagara Collage Connecting  Road at  Ch-300m under Lohagara Upazila, Dist:-Narail   Tender ID-172822  </t>
  </si>
  <si>
    <t>kamarjani traders,  munshibazar,kafura,Faridpur sadar,Faridpur</t>
  </si>
  <si>
    <t>Construction of 81m PC girder Bridge  on Satra School - Lohagara Collage Connecting  Road at  Ch-300m under Lohagara Upazila, Dist:-Narail   Tender ID-172823</t>
  </si>
  <si>
    <t>Rafia Construction Ltd,     Brammonkanda, Sreeongon, Faridpur.</t>
  </si>
  <si>
    <t>Construction of 81m PC girder Bridge  on Satra School - Lohagara Collage Connecting  Road at  Ch-300m under Lohagara Upazila, Dist:-Narail   Tender ID-172824</t>
  </si>
  <si>
    <t>PPL-NAK  (JV) (Prokwshal  Projukti Ltd - Nayeb Ali Khan),                                 Kasiani, Gopalgonj</t>
  </si>
  <si>
    <t xml:space="preserve">  pplnakjv@gmail.com</t>
  </si>
  <si>
    <t xml:space="preserve">Construction of 175.20m PC girder Bridge  on Arenda(Kashipur UP)- Manikgong Hat Road at  Ch-2500m under Lohagara Upazila, Dist:-Narail, Tender ID-45803                                   </t>
  </si>
  <si>
    <t>Md. Nayeb Ali Khan, Kashiani, Gopalganj-8130</t>
  </si>
  <si>
    <t>nakhan62@yahoo.com</t>
  </si>
  <si>
    <t>Construction of 175.20m PC girder Bridge  on Arenda(Kashipur UP)- Manikgong Hat Road at  Ch-2500m under Lohagara Upazila, Dist:-Narail, Tender ID-45804</t>
  </si>
  <si>
    <t>Construction of 175.20m PC girder Bridge  on Arenda(Kashipur UP)- Manikgong Hat Road at  Ch-2500m under Lohagara Upazila, Dist:-Narail, Tender ID-45805</t>
  </si>
  <si>
    <t>Dolly Construction Ltd.     Sena Kollyan Bhaban 195 Motijheel C/A                               Dhaka-1000</t>
  </si>
  <si>
    <t>Improvement of Muldair R&amp;H - Chalitatala Bazar Dhuria - Ambaria Road from  Ch. 00m - 5610m,  Road ID-65764050, Tender ID-171612</t>
  </si>
  <si>
    <t>DIRIP2</t>
  </si>
  <si>
    <t>M/S Jamadder Enterprise, Pazarkhali, Narail-s, Narail</t>
  </si>
  <si>
    <t>msjamadderenterprisenrl@gmail.com</t>
  </si>
  <si>
    <t>1.a) Re-excavation of Tarase Purbapara Forkania Madrasha pond. b) Construction of 01 nos. Ghatla 11.60x3.00 m for Tarase Purbapara Forkania Madrasha pond. 2. a) Re-excavation of Tarase GPS pond. b) Construction of 01 nos. Ghatla 11.60x3.00 m for Tarase GPS pond. 3. a) Re-excavation of Baramara GPS pond. b) Construction of 01 nos. Ghatla 11.60x3.00 m for Baramara GPS pond.  4. a) Re-excavation of Sibanondhopur Somajseba Atimkhana pond Azizur Rahman Bhuya Balika Somajseba Atimkhana Pond b) Construction of 01 nos. Ghatla 11.60x3.00 m for Sibanondhopur Somajseba Atimkhana pond. 5. a) Re-excavation of Sibanondhopur Simanondhopur Eatimkhana pond b) Construction of 01 nos. Ghatla 11.60x4.00 m for Sibanondhopur Simanondhopur Eatimkhana pond. 6. a) Re-excavation of Charekhada Maddhomic Biddhaloy pond b) Construction of 01 nos. Ghatla 11.60x3.00 m for Charekhada Maddhomic Biddhaloy pond.under Narail Sadar Upazila, Dist: Narail</t>
  </si>
  <si>
    <t>M/S Rajib Traders,             Kalia, Narail</t>
  </si>
  <si>
    <t>rajibtraders8@gmail.com</t>
  </si>
  <si>
    <t>Narail Sadar Upazila Parishad Pond-2</t>
  </si>
  <si>
    <t>M/S Mamun &amp; Brothers, Narail</t>
  </si>
  <si>
    <t>msmandbrother@gmail.com</t>
  </si>
  <si>
    <t>A. Narail Pourashava Land Office  B. Maizpara Union Land Office</t>
  </si>
  <si>
    <t xml:space="preserve"> M/S SR Enterprise,            Joka, Kalia, Narail</t>
  </si>
  <si>
    <t>mssrenterprisebd@gmail.com</t>
  </si>
  <si>
    <t>Chachuri Union Land Office</t>
  </si>
  <si>
    <t>M/S. Rokeya Traders, Dorbesh Chamber, Railway Hospital Road, Khulna</t>
  </si>
  <si>
    <t>Arenda Bazar - Kashipur UP Road</t>
  </si>
  <si>
    <t>MM/S Molla Enterprise Narail Sadar, Narail</t>
  </si>
  <si>
    <t>mollaenterprise.nrl@gmail.com</t>
  </si>
  <si>
    <t>Improvement of Dumuria Dakkinpara Jame Mosque under Baoisona Union Latitude 23.0242 Longitude 89.742 Under Kalia Upazila Dist Narail.</t>
  </si>
  <si>
    <t>Md. Zakir Hossain,Boalmari, Faridpur</t>
  </si>
  <si>
    <t>Improvement of 1) Kolla-Kushiabaria Road Ch. 930-1430m by BC (Road ID- 265525089) 2) Kochubaria Mollapara Ahad Member House-Pikul Molla House Road Ch. 00-520m by BC (Road ID- 265525260) (Salvage Cost Tk 133736.00) Under Lohagara Upazila, Dist: Narail.</t>
  </si>
  <si>
    <t>M/S Sharif &amp; Sons Pachuria Gopalgong</t>
  </si>
  <si>
    <t>A) Kaligonj-Jamargop Road (Ch.3250-4200m) by BC. B.Salnagar UP office-Salnagar FWC (Ch.891-1916m)by BC. C)Lahuria Gopkul more-Dohorpara Rd (Ch.00-325m)by BC D)Lohagara-Kaligonj road at Borodigirper &amp; Ramkantopur westpara Samsur Rahaman House road (Ch.700-1340m)by BC</t>
  </si>
  <si>
    <t>M/S MR Enterprise</t>
  </si>
  <si>
    <t>Lahuria Bazar - Kaderpara via HBFC Chairman House Road</t>
  </si>
  <si>
    <t>19/06/2021</t>
  </si>
  <si>
    <t>M/S Faysal Enterprise, Hatbaria, Narail</t>
  </si>
  <si>
    <t>foysalenterprise@gmail.com</t>
  </si>
  <si>
    <t>Boshupoti - Char Sharulia Road</t>
  </si>
  <si>
    <t>M/S Pizush Enterprise,           Kalia Narail</t>
  </si>
  <si>
    <t>mspizushenterprise@gmail.com</t>
  </si>
  <si>
    <t xml:space="preserve">Bawisena Boro Ghat UZR - Padmabilla Bazar Road </t>
  </si>
  <si>
    <t>M/S Shikder Enterprise              Kamthana, Lohagara</t>
  </si>
  <si>
    <t>shikderenterprise.sk@gmail.com</t>
  </si>
  <si>
    <t>Siarbar GC via Lahuria-Mithapur GC R&amp;H More Road (Ch.00-570m) &amp;by BC(Ch.10200-12830m)by BC</t>
  </si>
  <si>
    <t>M/S SUN Traders, Laxmipasha, Lohagara</t>
  </si>
  <si>
    <t>tradersmssun@gmail.com</t>
  </si>
  <si>
    <t>Siarbar GC via Lahuria-Mithapur GC R&amp;H More Road (Ch.12830-14255m)by BC</t>
  </si>
  <si>
    <t>SM Alamgir Kabir, Narail-S</t>
  </si>
  <si>
    <t>smalamgirkabir.narail@gmail.com</t>
  </si>
  <si>
    <t>Siarbar GC via Lahuria-Mithapur GC R&amp;H More Road (Ch.14255-18948m)by BC</t>
  </si>
  <si>
    <t>18/9/2021</t>
  </si>
  <si>
    <t>M/S Kazi Enterprise            Narail Sadar</t>
  </si>
  <si>
    <t>kenterprise44@yahoo.com</t>
  </si>
  <si>
    <t xml:space="preserve"> Improvement of Mitna Durga Mondir - Kajla Asram Road by BC from Ch. 00-1193m, Tender ID-528824</t>
  </si>
  <si>
    <t>M/S Sultan Traders Satra, Lohagara, Narail</t>
  </si>
  <si>
    <t>Improvement of  Kachuadanga  -  Char Ballahati (Kachuadanga GPS) Road  from  Ch.00m-1000 m, Road  ID-265284014</t>
  </si>
  <si>
    <t>Improvement of   Debdun BC Road  -  Joynagar Khayaghat (Start  from Ayoub Kazi House)  Road from  Ch.00m-780m,  Road  ID-265285224</t>
  </si>
  <si>
    <t>M/S Romim Enterprise Roghunathpur, Narail</t>
  </si>
  <si>
    <t>msromimenterprise@gmail.com</t>
  </si>
  <si>
    <t>Improvement of  Dumuria  -  Debdun Road  from  Ch.2260m-3590m ,  Road  ID-265284019</t>
  </si>
  <si>
    <t>Aviloush Builders, Bhoakhali, Narail</t>
  </si>
  <si>
    <t>Improvement of  Telkara GPS  -  Maigram Bridge (Kalagachi)  Road  from  Ch. 00m-1500m,            Road ID-265525459</t>
  </si>
  <si>
    <t>Improvement of  Rampur  -  Naragati Road from  Ch.1006m-1400m,  Road  ID-265285029</t>
  </si>
  <si>
    <t>M/S Arisha Enterprise Kalia Bazar, Kalia</t>
  </si>
  <si>
    <t>msarishaentnrl@gmail.com</t>
  </si>
  <si>
    <t>Improvement of  Mohajon Baby Stand  -  Guchsogram  Via Uttar Mohajon GPS  Road from  Ch. 00m-1100m,  Road  ID-265285219</t>
  </si>
  <si>
    <t>M/S Tiham Enterprise, Bagsrerampur, Narail</t>
  </si>
  <si>
    <t>mstihamenterprise@gmail.com</t>
  </si>
  <si>
    <t>Improvement of  Mustarhat  -  Bichali  Road from  Ch. 500m-1500m,  Road ID-265764018</t>
  </si>
  <si>
    <t>M/S Jahanara Enterprise, Kalia, Narail</t>
  </si>
  <si>
    <t>jahanaraenterprise092@gmail.com</t>
  </si>
  <si>
    <t>Improvement of  Maizpara – Solua  Road  from  Ch. 1733m-3733m, Road ID-265764003</t>
  </si>
  <si>
    <t>M/S Rasel Enterprise, Arenda, Lohagara</t>
  </si>
  <si>
    <t>msraselenterpriselog@gmail.com</t>
  </si>
  <si>
    <t>Improvement of  Charikhada School  field north side corner (UZR) – Solua  Road from  Ch. 00m-660m,  Road ID-265765284</t>
  </si>
  <si>
    <t>M/S Aysha Enterprise, Pagarkhali Bazar, Narai</t>
  </si>
  <si>
    <t>ayshaenterprise1988@gmail.com</t>
  </si>
  <si>
    <t>Improvement of (a) Mollickpur UP Bhobon-Mongolhata road ch:00-1229m, Salvage Value: 237936/- (b)Construction of 01 no 0.625 x 6.00m Culvert at ch: 1063m on the same road under Lohagara Upazila, Dist: Narail, Package No: IRIDP-3/NRL/DW-10, Tender ID-542438</t>
  </si>
  <si>
    <t>ZT-SE(JV) House-6, Green Road, Dhaka</t>
  </si>
  <si>
    <t>ztse.jv@gmail.com</t>
  </si>
  <si>
    <t>Construction of 96m PC girder Bridge  on Noboganga River on Jamiderbari Ghat east side of Noldi Bazar - Chandikapur Village Promoth Roy ghat road at Ch-12000m, Road ID-265763012, Tender ID-439024</t>
  </si>
  <si>
    <t>MS.ZIAUL TRADERS  37 TOOT PARA CROSS ROAD-2 ,KHULNA</t>
  </si>
  <si>
    <t>M/S Surma Enterprise,Lotakhola ,Joypora,Duhar, Dhaka</t>
  </si>
  <si>
    <t>M/S  Shovo Enterprise Laxmipasha, Lohagara Narail</t>
  </si>
  <si>
    <t>shovoenterprise1973@gmail.com</t>
  </si>
  <si>
    <t>Nowagram UP Office - Char para School Road</t>
  </si>
  <si>
    <t>Md. Ataur Rahman Jafar Doatala, Narail-S,  Narail</t>
  </si>
  <si>
    <t>ataurrahmanzafor@gmail.com</t>
  </si>
  <si>
    <t>Fakirer Char Natun Bazar- Fakirer Char WAPDA Via H/O Ishak Fakirl Road</t>
  </si>
  <si>
    <t>Improvement of Chakoi Chowmatha - Bichali FRB Road by BC from Ch. 3000-4000m, Tender ID-528823 , Narail Sadar</t>
  </si>
  <si>
    <t>M/S Ganga Fish     Auria,  Narail Sadar</t>
  </si>
  <si>
    <t>msgangafish@gmail.com</t>
  </si>
  <si>
    <t>Improvement of Al-Hara Jame Mosque under Bichali UnionLatitude 23.0445 Longitude 89.4826, Tender ID-403037</t>
  </si>
  <si>
    <t>M/S Didar Enterprise Bhowakhali, Narail</t>
  </si>
  <si>
    <t>msdidarenterprise1987@gmail.com</t>
  </si>
  <si>
    <t>Improvement of Gondob Southpara Baitul Aman Jame Mosque  under Kashipur Union Latitude 23.218457, Longitude 89.615297, Tender ID-462472</t>
  </si>
  <si>
    <t>Aniva Enterprise, Boro Kalia Daxmin, Kalia, Narail</t>
  </si>
  <si>
    <t>aniva.enterprise.bd@gmail.com</t>
  </si>
  <si>
    <t>Emergency Maintenance of Gobra GC Basardabga GC via Vatpara road from ch:6350-6390m (Road ID-265762002) Under Sadar Upazila, Dist: Narail,</t>
  </si>
  <si>
    <t>GoBMR</t>
  </si>
  <si>
    <t>Improvement of Pohordanga Abu SK house to Talib Ali SK House road at ch:00-570m by BC (Road ID-265285181)</t>
  </si>
  <si>
    <t>Improvement of  Kalinagor More-Beelduria Embk road at ch:3900-4900m by BC (Road ID-265285141)</t>
  </si>
  <si>
    <t>14/08/2022</t>
  </si>
  <si>
    <t>Improvement of Al-Hara Mosque (Boundary Wall &amp; Toilet repair) Mirjapur Southpara Under Bichale Union Under Sadar Upazila Dist: Narail</t>
  </si>
  <si>
    <t>30/01/2022</t>
  </si>
  <si>
    <t>Md Moktar Hossen Rajapur, Laxmipasha Lohagara, Narail</t>
  </si>
  <si>
    <t>mdmokterhossen616@gmail.com</t>
  </si>
  <si>
    <t>Improvement of Kalia Public Library-Jogania GC Road from ch:5500-6000m (Road ID-265282001) Under Kalia Upazila Dist: Narail</t>
  </si>
  <si>
    <t>Improvement of Chaschra RHD-Chaschra village Road by HBB at ch:00-1080m (Road ID-265764011) Under Sadar Upazila Dist: Narail</t>
  </si>
  <si>
    <t>Improvement of Bisnopur village Road at ch:1000-1750m  by BC (Road ID-265764011) Under Sadar Upazila Dist: Narail</t>
  </si>
  <si>
    <t>M/s Khan Enterprise, Kashipur Dakkhinpara, Kashinagor, Lohagara, Narail</t>
  </si>
  <si>
    <t>mskhanenterprise76@gmail.com</t>
  </si>
  <si>
    <t>Maintenance of LGED Officcn under Narail District</t>
  </si>
  <si>
    <t>M/S Tanvir Enterprise, Dhanair, Morishapasha, Lohagara,Narail</t>
  </si>
  <si>
    <t>mstanvirenterprise17@gmail.com</t>
  </si>
  <si>
    <t>Maintenance 1) Putimary-Panipara Road at ch:00-700m  (Road ID-265285016) 2) Khashial road at ch:00-508m (Road ID:265285044) Under Kalia Upazila Dist: Narail</t>
  </si>
  <si>
    <t>M/s Sheema Enterprise, Village-13, Boyra Main Road, Madina Masjid, Post Office-GPO-9000, Sonadanga Model Thana, Khulna</t>
  </si>
  <si>
    <t>Improvement of Naldi Bazar Under Lohagar Upazila Dist: Narail</t>
  </si>
  <si>
    <t>M/s Vai Vai Traders, Thanar More, Aladatpur, Narail Sadar, Narail</t>
  </si>
  <si>
    <t>msvaivaitraders1993@gmail.com</t>
  </si>
  <si>
    <t>Improvement of Makrail Bazar Under Lohagar Upazila Dist: Narail</t>
  </si>
  <si>
    <t>M/s Liton Traders, Madan Mohan para, Jhenaidha</t>
  </si>
  <si>
    <t>Improvement of Construction of WMCA Office Building Under Kalia Upazila Dist: Narail</t>
  </si>
  <si>
    <t>18/05/2022</t>
  </si>
  <si>
    <t>a.Rampur-Naragati road  at CH: 1006-1400m (Road ID-265285029</t>
  </si>
  <si>
    <t>SM Shahjahan, Auria,Narail</t>
  </si>
  <si>
    <t>smshahajannrl@gmail.com</t>
  </si>
  <si>
    <t xml:space="preserve">Construction of  (a) 2 vent 4.5m*4.5m RCC Box Culvert at ch. 3352 and (b) 2 vent 4.0m*4.0m RCC Box Culvert at ch. 3969 on chakoi Chowmatha-Bichali FRB Road under Sadar Upazila. </t>
  </si>
  <si>
    <t>30/7/2022</t>
  </si>
  <si>
    <t>ICL Pvt. Ltd.  1/d Gop Central road.Jashore</t>
  </si>
  <si>
    <t>Construction of 96.0m Long PSC Girder Bridge over Noboganga River on Dattapara Chaitatala Bazar-Chandibarpur UP road via Aliganj atch:4000m(Road ID-265763002)under sadar Upazila,Narail</t>
  </si>
  <si>
    <t>Narayanganj</t>
  </si>
  <si>
    <r>
      <t xml:space="preserve">M/S Ahsan Enterprise, </t>
    </r>
    <r>
      <rPr>
        <sz val="10"/>
        <rFont val="Calibri"/>
        <family val="2"/>
        <scheme val="minor"/>
      </rPr>
      <t>60 Shah Shuja Road, Narayanganj</t>
    </r>
  </si>
  <si>
    <t>ahasank77@gmail.com</t>
  </si>
  <si>
    <t xml:space="preserve">Rehabilitation of Kadam Rasul Pourashova Farazikanda R&amp;H-Sabdi Bazar at Ch. 00m-3350m (Road ID: 367063005) [Salvage Materials Cost Tk. 4,89,165.00] under Upazila: Bandar, District: Narayanganj (2nd call).k. 1810087.00] </t>
  </si>
  <si>
    <t>RTIP-II (AF)</t>
  </si>
  <si>
    <t>Construction of 1 No. RCC Raj Ghat No.-1 at the West Bank of Brahammaputra River under Upazila: Bandar, District: Narayanganj.</t>
  </si>
  <si>
    <t>LMAHBFP</t>
  </si>
  <si>
    <t>Construction of Dormitory Building near NasimUsmanGhat Location-01 at West Bank of Barhmputra River Under Bandar Upazila District Narayanganj</t>
  </si>
  <si>
    <t xml:space="preserve">1. A Improvement of Adampur Pagla bari - Kallayandi Main Road from Ch.00m-805m by BC Road ID 367065146 Salvaged materials cost Tk. 130370.00 B Improvement of Kandipara pacca Bridge- Hazradi Road from Ch. 600m-1150m by BC Road ID 367064028 Salvaged materials cost Tk. 209736.00 C Improvement of Hazi Saleque bridge - Mohanpur Graveyeard Road from Ch. 00m-300m by BC Road ID 367065031 D Improvement of Burandhi Moslauddin Membarbari - Kuria vita via Narpadi Road from Ch. 00m-550m by BC Road ID 367065144 Salvaged materials cost Tk. 160536.00 E Improvement of Burandhi Nurul Huda bari - Kandhipar Narpadi via Uttarpara Mosque Road from Ch. 00m-734m by BC Road ID 367065143 Salvaged materials cost Tk. 904485.00 F Improvement of Lausher H/O Sukkur Ali - Lausher Registered Primari School Road from Ch. 00m-318m by BC Road ID 367065074 Salvaged materials cost Tk. 133453.00 G Improvement of Madanpur Madrasha-Dewanbag H/O Shoban Mia Road from Ch. 00m-335m by BC Road ID 367065036 under Upazila Bandar District Narayanganj.
</t>
  </si>
  <si>
    <t>Improvement of R&amp;H Jhowchar Primary School to Madrasha road  by RCC at Ch. 564m-1264m (Road ID-367044009) under Upazila: Sonargaon, District: Narayanganj.</t>
  </si>
  <si>
    <t>1. Improvement of R&amp;H Jhowchar Primary School to Madrasa road at Ch. 1264m-1860m by RCC (Road ID-367044009), 2.  Improvement of Mridhakandi to Nagargaon at Ch, 00m-5700m by BC (Road ID-367044054) [Total Salvaged Materials Cost Tk. 14,50,544.00] under Upazila: Sonargaon, District: Narayanganj.</t>
  </si>
  <si>
    <t>1. Improvement of Alirtek UP Office to Adshogram via Alirtek Madrasha road by RCC at Ch: 00m - 1093m [Road ID- 367584129] Under Upazila: Sadar, District: Narayanganj. 2. Improvement of Baktabali Gowkul to Chorboragathi Bridge road by RCC at Ch: 00m - 655m. [Road ID- 367585423] Under Upazila: Sadar, District: Narayanganj. 3. Improvement of Radanagar H/O Jakir Mosque to Mismillah Bazar road by RCC at Ch: 00m - 600m [Road ID- 367585422] Under Upazila: Sadar, District: Narayanganj. Total Salvage Material Cost Tk. 2,08,170.00</t>
  </si>
  <si>
    <t>1. Rehabilitation of Chowdhuribari Kalagachia UP-Chowdhuribari Bridge Road Via Dhakin Kalabag House of Masum Master Road  from  Ch.00m-1210m  by RCC (Road ID-367065045) under Upazila: Bandar, District: Narayanganj, 2. Improvement of Bejergaon-Ullac Road from Ch.00m-425m by RCC (Road ID-367064017) under Upazila: Bandar, District: Narayanganj [Total Salvage material cost Tk. 87,129.00].</t>
  </si>
  <si>
    <t>1). Re-habilitation of Bandar R&amp;H- Bejergaon R&amp;H via Chowdhuribari  GC Road from Ch:00m-940m By RCC [Road ID-367062003] under Upazila, Bandar District: Narayanganj 2). Re-habilitation of Upazila  H/Q – Sabdi Bazar Road from Ch:90m-1257m  By RCC [Road ID-367062004] under Upazila, Bandar District: Narayanganj</t>
  </si>
  <si>
    <t>Widening and Strengthening of Shasongaon R&amp;H Baktabali GC-Taltola GC Rd at Ch. 6000m-11450m (Road ID-367582003) under Upazila: Sadar, District: Narayanganj.</t>
  </si>
  <si>
    <t>M/S S.R. Enterprise, 69/2 North Chasara, Narayanganj</t>
  </si>
  <si>
    <t>shbnarayanganj@gmail.com</t>
  </si>
  <si>
    <t xml:space="preserve">Construction of Mandir Location Ghat No-09 on West Bank of Barhmputra River at LangalbandhSnanGhat Area Under Bandar Upazila District Narayanganj </t>
  </si>
  <si>
    <t xml:space="preserve">Construction of Memorial Type-B near the Khan Shaheb Osman Ali Stadium under Upazila: Sadar, District: Narayanganj </t>
  </si>
  <si>
    <t>1. Improvement of Bagbari RHD-Kushiara Bridge Road from Ch.00m-700m. by RCC (Road ID-367065090) under Upazila: Bandar, District: Narayanganj, 2. Improvement of Tamurdordi to balurchar Road from Ch.00m-350m  by RCC (Road ID-367065018) under Upazila: Bandar, District: Narayanganj,   3. Improvement of Nabiganj Kaikartac road-Kabirajbari Mosque Road from Ch.00m-795m. by RCC (Road ID 367065025) under Upazila: Bandar, District: Narayanganj [Total Salvage material cost Tk. 2,93,970.00].</t>
  </si>
  <si>
    <t>1. Improvement of Kuripara-Koroiabag Road from Ch.00m-1020m by RCC (Road ID-367064034) under Upazila: Bandar, District: Narayanganj,  2. Improvement of Amoir Graveyard-Mukambari Road from Ch.00m-490m by RCC (Road ID-367064046)  under Upazila: Bandar, District: Narayanganj,  3. Improvement of Dangurbari-Malibag Road  from  Ch.00m-210m by RCC  (Road ID-367064053)  under Upazila: Bandar, District: Narayanganj [Total Salvage material cost Tk. 8,06,716.00].</t>
  </si>
  <si>
    <t xml:space="preserve">1. Improvement of Kalagachia bazar-Mohonpur Road from Ch.00m-800m by RCC (Road ID-367064016) under Upazila: Bandar, District: Narayanganj. Salvage material cost Tk. 9,38,737.00].  2. Improvement of Gharmora-Char Gharmora Road from Ch.00m-313m by RCC (Road ID-367065004) under Upazila: Bandar, District: Narayanganj . 3. Improvement of Zeodhara-Shelsardi Road from Ch.00m-782m by RCC (Road ID-367065020) under Upazila: Bandar, District: Narayanganj [Total </t>
  </si>
  <si>
    <t>Construction of Two 2 Storied Rural Market Building (with 04 Storied Foundation) in Langalbandh Bazar, Under Bandar Upazila, Districr: Narayanganj</t>
  </si>
  <si>
    <t>M/S ABU TAHER ENTERPRISE, PITCH KAMTAL, BARAPARA, BANDAR, NARAYANGANJ</t>
  </si>
  <si>
    <t>taherabu563@gmail.com</t>
  </si>
  <si>
    <t>Construction of 1 No. RCC Ghat at Northern Site of Vodreshwari Ghat Location-8 at the West Bank of Brahammaputra River under Upazila: Bandar, Distrct: Narayanganj.</t>
  </si>
  <si>
    <t>Development of Car Parking to Nasim Osman Ghat Road by Earth filling.</t>
  </si>
  <si>
    <t>Construction of Toilet Near Ghat No-5 Location-5 at West Bank of Barhmaputra River Under Bandar Upazila, District Narayanganj.</t>
  </si>
  <si>
    <t>Construction of Toilet Near Ghat No-10 Location-10 at West Bank of Barhmaputra River Under Bandar Upazila, District Narayanganj.</t>
  </si>
  <si>
    <t>1. Improvement  of jahorpur-jahorpur Mosque  Road  from  Ch.00m-625m by RCC (Road ID-367065014) under Upazila: Bandar, District: Narayanganj,  .  2. Improvement of Sahmsuzzoha High School Road-Zalua Para Via Char Sreeram Pur Primary School  Road  from Ch.00m-374m by RCC (Road ID-367065050) under Upazila: Bandar, District: Narayanganj  3. Improvement of Bar Para-Babnar Bari Via Bar Para Primary School Road from Ch.00m-477m by RCC (Road ID-367065061) under Upazila: Bandar, District: Narayanganj [Total Salvage material cost Tk. 2,07,125.00].</t>
  </si>
  <si>
    <t>Rashid Builders, C-144, Mizmizi North Kandapara, Siddirganj, Narayanganj, Post Code: 1430</t>
  </si>
  <si>
    <t>egprbuilders@gmail.com</t>
  </si>
  <si>
    <t>Construction of 1 No. RCC Ghat Hatikhola Ghat Location-6 at the West Bank of Brahammaputra River under Upazila: Bandar, Distrct: Narayanganj.</t>
  </si>
  <si>
    <t>Rashid Builders, Rashid Builders, C-144, Mizmizi North Kandapara, Siddirganj, Narayanganj, Post Code: 1431</t>
  </si>
  <si>
    <t>Construction of 1 No. RCC Ghat near Rakshakhli Ghat Location-9 at the West Bank of Brahammaputra River under Upazila: Bandar, Distrct: Narayanganj.</t>
  </si>
  <si>
    <t>M/S Rupaly International, Baninathpur, Baidyer Bazar, Sonargaon, Narayanganj</t>
  </si>
  <si>
    <t>nirmolsaha77@gmail.com</t>
  </si>
  <si>
    <t>Construction of 1 No. RCC Ghat near Kaliganj Ghat Location-12 at the Eest Bank of Brahammaputra River under Upazila: Sonargaon, Distrct: Narayanganj.</t>
  </si>
  <si>
    <t>Construction of Toilet Near Ghat No-13 West Bank of Barhmaputra River Under Sonargaon Upazila, District Narayanganj.</t>
  </si>
  <si>
    <t>M/S Hasib Enterprise, Baghri, Sonargaon, Narayanganj</t>
  </si>
  <si>
    <t>gbadal777@gmail.com</t>
  </si>
  <si>
    <t>Construction of 1 No. RCC Ghat near Kaliganj Ghat Location-13 at the Eest Bank of Brahammaputra River under Upazila: Sonargaon, Distrct: Narayanganj.</t>
  </si>
  <si>
    <t xml:space="preserve">  M/S.Mostafa Traders, Langalbanda Bazar ,Bandar,Narayanganj</t>
  </si>
  <si>
    <t>mss.mostafatraders85@gmail.com</t>
  </si>
  <si>
    <t>Construction of Police Box at Langalbandh Snan Ghat Area Under Bandar Upazila, District Narayanganj.</t>
  </si>
  <si>
    <t>M/S AKBAR CONSTRUCTION, 72/2, NORTH CHASHARA, NARAYANGONJ, BANGLADESH.</t>
  </si>
  <si>
    <t>aliakbarkhokon@gmail.com</t>
  </si>
  <si>
    <t>Construction of Toilet Near Parking Location-1 at West Bank of Barhmaputra River Under Bandar Upazila, District Narayanganj.</t>
  </si>
  <si>
    <t>Construction of Toilet Near Ghat No-7 Location-7 at West Bank of Barhmaputra River Under Bandar Upazila, District Narayanganj.</t>
  </si>
  <si>
    <t>1. Improvement of Kurerpar H/O Sokkur Madbor to Kalamunshi via Askor Shahjahan Robiul Member &amp; Jalil Chairman road by BC at Ch. 00m-423m (Road ID-367585174),,  2. Improvement of Kurerpar Robiul Member house to Crockerchar Community School Road by RCC at Ch. 00m-398m , 3. Improvement of Dhaka Munshiganj road to H/O abul Member &amp; H/O Kabir Mia road by RCC at Ch. 00m-705m (Road ID-367585362) under Upazila: Sadar, District: Narayanganj.</t>
  </si>
  <si>
    <t xml:space="preserve">  M/S Riadh Enterprise, Village: Vaghry, Post: Barab Bazar, Sonargaon, Narayanganj-1411</t>
  </si>
  <si>
    <t>msriadhenterprise@gmail.com</t>
  </si>
  <si>
    <t>Construction of Toilet Near Ghat No-2 Location-2 at West Bank of Barhmaputra River Under Bandar Upazila, District Narayanganj.</t>
  </si>
  <si>
    <t xml:space="preserve">  M/S Riadh Enterprise, Village: Vaghry, Post: Barab Bazar, Sonargaon, Narayanganj-1412</t>
  </si>
  <si>
    <t>Construction of RCC Drain on Balia Boriagi bari- Habib Muktijodda bari via Dak Banglo Road  from  Ch. 50m-400m. (Road ID-367065128) under Upazila: Bandar, District: Narayanganj.</t>
  </si>
  <si>
    <t>M/S M HOSSAIN CONSTRUCTION, Lamapara, Kutubpur, Fatulla, Narayangonj</t>
  </si>
  <si>
    <t>msmhossainconstruction2017@gmail.com</t>
  </si>
  <si>
    <t>Construction of Toilet Near Ghat No-12 Location-12 at West Bank of Barhmaputra River Under Sonargaon Upazila, District Narayanganj.</t>
  </si>
  <si>
    <t>M/S Razu and Raquib Enterprise, Baniyation, Olipura Bazar, Sonargaon ,Narayanganj.</t>
  </si>
  <si>
    <t>razunraquibenterprise@yahoo.com</t>
  </si>
  <si>
    <t>Improvment of Dhaka Chittagang National High way Darikandi Bus Stand to Kaliganj Ghar Road at Ch. 00m-860m by Earth Under Sonargaon Upazila, District Narayanganj.</t>
  </si>
  <si>
    <t>Improvement of Pramer Bazar-Bangla Bazar Road at Ch. 00m-1750m (Road ID: 367044008) under Upazila: Sonargaon, District: Narayanganj.</t>
  </si>
  <si>
    <t xml:space="preserve">  Aristocratic Construction Firm, Mouchak,Shanarpar,Siddirgonj,Narauanganj</t>
  </si>
  <si>
    <t>aristoc420@gmail.com</t>
  </si>
  <si>
    <t>Construction of Two 2 Storied Rural Market Building with 04 Storied Foundation in Dandi Bazar Under Upazila: Sonargaon, District: Narayanganj.</t>
  </si>
  <si>
    <t>M/S Mukti Enterprise, Atlapur Bazar, Rupganj, Narayganj, P.O: 1464</t>
  </si>
  <si>
    <t>msmuktienterprise1968@gmail.com</t>
  </si>
  <si>
    <t>Development of Car Parking  Area Near Premtola by Uni-Block.</t>
  </si>
  <si>
    <t>60,45,845.00</t>
  </si>
  <si>
    <t>Asib Enterprise, Dharmaganj, Enayetnagar, Fatulla,Narayanganj</t>
  </si>
  <si>
    <t>asib5310@gmail.com</t>
  </si>
  <si>
    <t>Development of Car Parking to Nasim Osman Ghat Road at ch. 000-360m by Uni-Block.</t>
  </si>
  <si>
    <t>M/S. Padma Traders, Chillarbag, Sonargaon, Narayanganj-1440</t>
  </si>
  <si>
    <t>egppadmatraders@gmail.com</t>
  </si>
  <si>
    <t>Development of Car Parking to National High Way Connecting Road at Ch. 000-900m by Uni-Block Under Sonargaon Upazila, District: Narayanganj.</t>
  </si>
  <si>
    <t>M/S Asif &amp; Brothers, 47 Dilkusha Motijheel Dhaka-1000</t>
  </si>
  <si>
    <t>asif.azad92@gmail.com</t>
  </si>
  <si>
    <t>1 . Improvement of Upazila RHD Road to BADC Office Via Hazi Jamal Uddin House to Public Health Office Road and Drain by RCC ( Ch: 00m - 395m and T- 55m [Road ID-367685479] under Upazila: Rupganj, Dist: Narayanganj.  2. Improvement of Moter Ghat to Upazila H/Q via Dulal Commander House to Rupayan K.G School by RCC ( Ch: 00m - 570m and T- 40m [Road ID-367685441] under Upazila: Rupganj, Dist: Narayanganj. Total Salvage Material Cost Tk. 1,10,205.00</t>
  </si>
  <si>
    <t>M/S Abul Kalam Azad, Azad Bhaban, Muslimpara, Patuakhali Sadar, Patuakhali</t>
  </si>
  <si>
    <t>Construction of 75m long RCC T-Girder Arch Bridge at (Yusofganj-Poarshi Bazar to Jal-Shiri Abashan Road-1) Road at ch.470m .</t>
  </si>
  <si>
    <t>JACRDP</t>
  </si>
  <si>
    <t xml:space="preserve"> M/S E.M Traders, Harina, Rupganj, Narayanganj.</t>
  </si>
  <si>
    <t>msemtraders@gmail.com</t>
  </si>
  <si>
    <t>Const. of 2-vent 1000m dia Pipe Culvert on the road of Yusufganj- Parshi Bazar-Jalshiri Abashon Road at Ch. 470m (Road ID No-367682012) under Upazila: Rupganj, District: Narayanganj.</t>
  </si>
  <si>
    <t>M/S. Idris Construction, 44, New Eskaton Dilu road, Dhaka.</t>
  </si>
  <si>
    <t xml:space="preserve">  msidrisaliali.bd@gmail.com</t>
  </si>
  <si>
    <t xml:space="preserve">Construction of BarabSadipur Mograpara &amp; Bardi Union Bhumi office under Upazila Sonargaon District Narayanganj.
</t>
  </si>
  <si>
    <t>CTULOP</t>
  </si>
  <si>
    <t>M/S S. Sarker Enterprise, Vill. Khidirpur, Post. Lotabdi, PS. Sirajdikhan, Dist. Munshiganj</t>
  </si>
  <si>
    <t>a) Improvement of Amgaon Majherchar via Omma (Ambag-Majherchar via Ottma) Road at Ch. 00-2221m (Road ID: 367044022) [Salvaged materials cost. Tk. 9,91,676.00], b) Improvement of Amgaon Majherchar via omma (Ambag-Majherchar via Ottma) Road at Ch. 2240-3874m (Road ID: 367044022) under Upazila: Sonargaon, District: Narayanganj.</t>
  </si>
  <si>
    <t>Improvement of Uazila H/Q- Panchamighat GC via Adampur Pramer Bazar Sonmandi Road at ch 6337-9640m  under Upazila Sonargaon Dist Narayanganj. Salvage Cost Tk 11,89,692</t>
  </si>
  <si>
    <t>Construction of 51.0m Long RCC Girder Bridge on Delpara Bridge to naya Mati Chairmans House via Bondar Bari Road at Ch. 00m (Road ID 367684068) under Upazila: Rupganj, District: Narayanganj.</t>
  </si>
  <si>
    <t>CBI-100</t>
  </si>
  <si>
    <t>ssco7777@gmail.com</t>
  </si>
  <si>
    <t xml:space="preserve">1. a Improvement of Bagbari Noagaon Road Dakkhin Para Mosque - In front of Tara Miah House Road at Ch 00m-404m. Road ID No 367025375 union Satgram under Araihazar Upazila District Narayanganj. b Improvement of Dhaka Sylhet RHD Near of Panchrukhi GPS to Shalek Haji House Road at Ch.00m-182m. Road ID No 367025365 union Satgram under Araihazar Upazila District Narayanganj. c Improvement of Dhaka Sylhet RHD- Khanpara Mosque via Shiraj Molla House Road at Ch.00m-300m. Road ID No 367025366 union Satgram under Araihazar Upazila District Narayanganj. d Improvement of Dhaka Shibpur Main Road to Noapara Culvert via Graveyard Road at Ch.00m-530m. Road ID No 367025289 union Araihazar under Araihazar Upazila District Narayanganj. e Improvement of Khanpara H/O Khalil Bhayan to Mukter khan house via Khanpara Graveyard Road at Ch.00m-490m. Road ID No 367025352 union Dhuptara under Araihazar Upazila District Narayanganj. f Improvement of Kalibari Panchrukhi road pond of Munsur ali via Moszid to Ambor ali house Road at Ch.00m-167m. Road ID No 367025353 union Dhuptara under Araihazar Upazila District Narayanganj. g Improvement of Baro Mollarchar Pukur Par Mosjid- Rail Line Mollerchor Bazar via Eid Gha Road at Ch.00m-590m.Road ID No 367025370 union Sodasodi under Araihazar Upazila District Narayanganj. </t>
  </si>
  <si>
    <t>M/S Prodhan Construction, 2N0 Madhab Pasha Modongonj,Bandar,Narayanganj</t>
  </si>
  <si>
    <t>sohan7679@yahoo.com</t>
  </si>
  <si>
    <t>Improvement of Padugar-Kulcharitra Road from Ch. 00m-760m. Road ID-367064015 under upazila Bandar Dist Narayanganj. Salvage Cost Tk 391631.00</t>
  </si>
  <si>
    <t xml:space="preserve">  RIS-3 (JV), Murapara, Rupganj, Narayanganj</t>
  </si>
  <si>
    <t>ris3jv@gmail.com</t>
  </si>
  <si>
    <t>1 Improvement of Talordateak to Danga-Panchdona Road by BC at Ch 00m-930m Road ID- 367685123 under Upazila Rupganj Dist Narayanganj. Salvage Material Cost TK. 524271.00 2 Improvement of Golakandi Asian Highway-Dorikandi Graveyard Road by BC at Ch 00m-855m Road ID- 367685187 under Upazila Rupganj Dist Narayanganj. Salvage Material Cost TK. 1271693.00 3 Improvement of Majhipara Akkas house South Bridge Road by BC at Ch 00m-265m Road ID- 367685127 under Upazila Rupganj Dist Narayanganj.</t>
  </si>
  <si>
    <t>M/S Sikdar Enterprise, Mahmudabad, Murapara, Rupganj, Narayanganj</t>
  </si>
  <si>
    <t>ranasikdar81@gmail.com</t>
  </si>
  <si>
    <t>M/S Rakib Enterprise, 59 Dilkusha Area,Zia Bhaban 2nd Floor,Dhaka1000</t>
  </si>
  <si>
    <t>rakibrupganj@gmail.com</t>
  </si>
  <si>
    <t>M/S Imtiaz Enterprise, Murapara,Rupganj,Narayanganj</t>
  </si>
  <si>
    <t>marupganj@gmail.com</t>
  </si>
  <si>
    <t>M/S Nadim Enterprise, Gohata, Baranagar,Sonargaon, Narayanganj</t>
  </si>
  <si>
    <t>nannurafiqul@gmail.com</t>
  </si>
  <si>
    <t>Improvement of Sonmandi UP Noakandi-West Sonmandi Old Zame mosque via Kafaikanda Road Darikandi Barodi Road at Noakandi- Kfaikandi at Ch.00m-1000m (Road ID-367045131) 367044072 under Upazila: Sonargaon, District: Narayanganj.</t>
  </si>
  <si>
    <t>Construction of Memorial Type-B at Bijoy Park under Upazila: Sonargaon, District: Narayanganj</t>
  </si>
  <si>
    <t>M/S ZIHAD ENTERPRISE, Farazikanda, Madangonj, Bandar, Narayanganj</t>
  </si>
  <si>
    <t>jhosen414@gmail.com</t>
  </si>
  <si>
    <t>Construction of 15.00m Long RCC Girder Bridge on Jungle to Kandapara Hazradi Road at Ch. 700m (Road ID-367064007) under Upazila: Bandar, District: Narayanganj.</t>
  </si>
  <si>
    <t>Construction of 2x4.5m x 5.00 Double vent RCC Box Culvert on Kushiara D.C road- Puran Bandar road at Ch. 1300m. (Road ID-367064020) under Upazila: Bandar, District: Narayanganj.</t>
  </si>
  <si>
    <t>1.Construction of RCC Drain on Uttar Kalabag Masque-H/O Latif Member Via H/O Joinal Sardar Road  from  Ch.00m-350m (Road ID-367065085) , 2. Construction of RCC Drain on Farazikandha Chhuta Mosque-Farazikandha Graveyard Road  from  Ch.00m-470m (Road ID-367065129 ) under Upazila: Bandar, District: Narayanganj.</t>
  </si>
  <si>
    <t>M/S Tasbiah Enterprise, Kewdhala, Madanpur, Bandar, Narayanganj.</t>
  </si>
  <si>
    <t>ms.tasbiah.enterprise@gmail.com</t>
  </si>
  <si>
    <t>Construction of 18.00m Long RCC Girder Bridge on Malibag High School to Baligaon Road at Ch. 20m (Road ID-367064014) under Upazila: Bandar, District: Narayanganj.</t>
  </si>
  <si>
    <t>Improvement of Balia Boriagi bari- Habib Muktijodda bari via Dak Banglo Road  from  Ch.00m-400m  by RCC with retaining wall Length 275m (Road ID-367065128) under Upazila: Bandar, District: Narayanganj.</t>
  </si>
  <si>
    <t>M/S. Islam &amp; Brothers, Boronagar, Sonargaon, Narayanganj-1441</t>
  </si>
  <si>
    <t>islambrothers94@gmail.com</t>
  </si>
  <si>
    <t xml:space="preserve">1. Improvement of Dokkhinpara Nasir Dr. House to Dokkhinpara Govt. Primary School Road by BC at Ch: 00m - 421m under Upazila: Araihazar, Dist: Narayanganj. [Road ID-367025217]. 2. Improvement of Doyakanda to Shomvupura Road by BC at Ch: 00m - 532m under Upazila: Araihazar, Dist: Narayanganj. [Road ID-367025233] 3. Improvement of Dasherdia ( Pacca Road) to Madhobdi Ghat (Dasherdia Elies House - field) Road by BC at Ch: 00m - 468m under Upazila: Araihazar, Dist: Narayanganj. [Road ID-367025075] </t>
  </si>
  <si>
    <t>M/S KAZI ENTERPRISE, GOLNAGAR, OLIPURA BAZAR, SONARGAON, NARAYANGANJ</t>
  </si>
  <si>
    <t>kazienterprise4@gmail.com</t>
  </si>
  <si>
    <t xml:space="preserve">  1. Improvement of Adampur Bridge to Alauddin Akiluddin bari Road by BC at Ch 00m - 375m under Upazila Bandar Dist Narayanganj. Road ID-3670651472. Improvement of Zeodhara Shelsardi to Digaldi Primary School Road by BC at Ch 00m - 510m under Upazila Bandar Dist Narayanganj. Road ID-367065020. Salvage Material Cost Tk. 45798.00</t>
  </si>
  <si>
    <t xml:space="preserve">  Improvement of Salserdi GPS to Sabdi bazar main Road by BC at Ch: 00m - 675m under Upazila: Bandar, Dist: Narayanganj. [Road ID- 367065108 (367065107) ] Total Salvage Material Cost Tk. 1,73,644.00</t>
  </si>
  <si>
    <t>B.A.K Construction, 87,Purana Paltan Len, Paltan Tower (4th Floor), Room No. 406 Dhaka- 1000.</t>
  </si>
  <si>
    <t>Improvement of Tateya Hanif Doctor House-Primary School Road from Ch. 570-970m (Road ID-367025160) under Upazila: Araihazar, District: Narayanganj.</t>
  </si>
  <si>
    <t>Improvement of Tateya Hanif Doctor House-Primary School Road from Ch. 970-1365m (Road ID-367025160) under Upazila: Araihazar, District: Narayanganj.</t>
  </si>
  <si>
    <t xml:space="preserve">  M/S NAZMUL ENTERPRISE, Bajbe, Duptara,Araihazar, Narayanganj</t>
  </si>
  <si>
    <t>nazmulhaque760@gmail.com</t>
  </si>
  <si>
    <t>1. Improvement of Tingow Pucca Road to Bazbi Kandapara Bridge via Masum House Road from Ch. 00m-570m (Road ID No. 367025389),, , 2. Improvement of Banti-Pachrukhi Bridge West Side to Umakhali Khal via Ayub Khan House Road from Ch. 00m-338m (Road ID No. 36705392) 3. Improvement of Pachrukhi RHD to Seraj Molla House Road from Ch. 00m-337m (Road ID No. 367025471)  4. Improvement of Majerchar Main Road to Graveyard Road from Ch. 00m-500m (Road ID No. 367025479) under Upazila: Araihazar, District: Narayanganj.</t>
  </si>
  <si>
    <t>1. Improvement of Asohat Jashim Uddin House-Uttar Para Moszid Road from Ch. 00m-300m (Road ID No. 367025472),2. Improvement of Purinda H/O Son aMia to Graveyard Road from Ch. 00m-305m (Road ID No. 367025473), 3. Improvement of Rasulpur Mohila Madrasha to Hazi Osman Gani House Road from Ch. 00m-400m (Road ID No. 367025474), 4. Improvement of Bahadurpur Kabir Mollah House to Uttar Para Moszid Road from Ch. 00m-465m (Road ID No. 467025475) under Upazila: Araihazar, District: Narayanganj.</t>
  </si>
  <si>
    <t xml:space="preserve">  M/S Robel Enterprise, West Masdair, Fatulla, Narayanganj</t>
  </si>
  <si>
    <t>mk10850@gmail.com</t>
  </si>
  <si>
    <t>1.Improvement of Kalapaharia to Noagow Mosque via Bager Para Road  from  Ch.00m-815m by RCC (Road ID-367025386).  2. Improvement of Shilmandi village RHD o Shilmandi village Road  from  Ch.00m-580m by BC (Road ID-367025413).  under Upazila: Araihazar, District: Narayanganj.</t>
  </si>
  <si>
    <t xml:space="preserve">  Ferdows Traders, Vill: Baniadi, P.O: Masumabad, P.S: Rupganj, Dist: Narayanganj.</t>
  </si>
  <si>
    <t>ferdowstraders@gmail.com</t>
  </si>
  <si>
    <t>1. Improvement of Hat Khola Bangalabazar road at Ch. 00-390m by RCC (Road ID: 367584050) [Salvaged Materials Cost Tk. 1,24,094.00],  2. Improvement of Pagla Nayamati road at Ch. 27m-610m by RCC (Road ID: 367584055) [Salvaged Materials Cost Tk. 9,363.00] under Upazila: Sadar, District: Narayanganj. [Tender ID. 309000]</t>
  </si>
  <si>
    <t>Improvement of RCC Road Rt.General KM Sofiullah House to Jolshiri Abason Project Army Road from Ch.00m-700m under Upazila: Rupganj, District: Narayanganj.</t>
  </si>
  <si>
    <t>M/S  Akbar Construction, 72/2, North Chasara, Narayanganj.</t>
  </si>
  <si>
    <t>aliakbarkhokon@gmail.con</t>
  </si>
  <si>
    <t>1. Improvement of Keodala Primary School-Keodala Jainal bhiua Road from Ch.00m-515m by RCC (Road ID-367065009) under Upazila: Bandar, District: Narayanganj,  2. Improvement of Madan Pur Madrasha-Dawan Bag Abul Mia bari Road from  Ch.400m-900m by RCC (Road ID-367065073)  under Upazila: Bandar, District: Narayanganj. [Total Salvage material cost Tk. 13,892.00].</t>
  </si>
  <si>
    <t>Atika Project &amp; Workshop, Langal Bandh Nagar, Barpara, Bandar, Narayanganj</t>
  </si>
  <si>
    <t>atikaproject2007@gmail.com</t>
  </si>
  <si>
    <t>Improvement of Kushiara-Dashergaon R&amp;H Road from Ch. 560m-1354m by RCC (Road ID-367064027) under Upazila: Bandar, District: Narayanganj.</t>
  </si>
  <si>
    <t>Improvement of Uttar Kalabag Masque-H/O Latif Member Via H/O Joinal Sardar Road  from  Ch.00m-915m  by RCC (Road ID-367065085) under Upazila: Bandar, District: Narayanganj.</t>
  </si>
  <si>
    <t xml:space="preserve">  M/S MEDIA TRADERS, Mahmudabad, Murapara, Rupganj, Narayanganj</t>
  </si>
  <si>
    <t>smiha2260@gmail.com</t>
  </si>
  <si>
    <t>Improvement of RCC Drain on Rt.General KM Sofiullah House to Jolshiri Abason Project Army Road from Ch.00m-350m under Upazila: Rupganj, District: Narayanganj.</t>
  </si>
  <si>
    <t>M/S Mahbub Alom
 Rupganj, Narayanganj</t>
  </si>
  <si>
    <t>a77mahbube@gmail.com</t>
  </si>
  <si>
    <t xml:space="preserve"> Market Building with 04 Storied Foundation in Dhuptara Bazar under Araihazar Upazila, District: Narayanganj.</t>
  </si>
  <si>
    <t>M/S A.N. Corporation
Sadar, Narayanganj</t>
  </si>
  <si>
    <t>ancor896@gmail.com</t>
  </si>
  <si>
    <t>Construction of Two (2) Storied Rural Market Building (with 04 Storied Foundation) in Fotulla Bazar under Upazila: Sadar, District: Narayanganj.</t>
  </si>
  <si>
    <t xml:space="preserve">  Dolly Construction Ltd.,Sena Kalyan Bhaban, Suit # 1602, 195 Motijheel C/A. Dhaka-1000</t>
  </si>
  <si>
    <t>Widening and Strengthening of Araihazar GC-Uchitpura GC via Elomdi-Jangalia Bazar from Ch, 00m-11060m (Raod ID-367022001) under Upazila: Araihazar, District: Narayanganj.</t>
  </si>
  <si>
    <t xml:space="preserve">Rehabilitation of a. Mograpara G.C Sabdi Bazar G.C via Hossainpur Bazar at Ch.00m-6565m (Road ID-367042010) [Salvage Material Cost Tk. 1810087.00] </t>
  </si>
  <si>
    <t>Mostafa-Quashem JV,   52, Katalganj, Panchlish, Chattogram</t>
  </si>
  <si>
    <t>mostafaquashemjv@gmail.com</t>
  </si>
  <si>
    <t>Excavation of Pond and Land development at BIRTAN H/Q at Araihazar upazilla under Narayangonj District</t>
  </si>
  <si>
    <t>BARTAN</t>
  </si>
  <si>
    <t xml:space="preserve">  M/S Quashem Construction JV,52, Katalgonj, Panchlaish, Chittagong.</t>
  </si>
  <si>
    <t xml:space="preserve">  M/S. Mostafa &amp; Sons JV,Village:-Sonapur, P.O:-Sonapur,P.S:-Sadar, District:-Noakhali</t>
  </si>
  <si>
    <t>M/S. PROMINENT ENGINEERS, 9/A, Meherba Plaza, 33, Topkhana Road, Dhaka - 1000</t>
  </si>
  <si>
    <t>prominentengneers@yahoo.com</t>
  </si>
  <si>
    <t>Construction of Guard shade, Garage cum workshop, Installation of Tube well, Installation of  Lift, Generator and Street light  at BIRTAN H/Q at Araihazar upazilla under Narayangonj District</t>
  </si>
  <si>
    <t>Mohammad Builders, 69, Indira Road, West Razabazar, Sher-E-Bangla Nagar, Dhaka.</t>
  </si>
  <si>
    <t>mohammadbuilders21@gmail.com</t>
  </si>
  <si>
    <t>Construction of Arboriculture  at BIRTAN H/Q at Araihazar upazilla under Narayangonj District</t>
  </si>
  <si>
    <t>M/S Abul Traders, Laxibordi, Gopaldy, Araihazar, Narayanganj.</t>
  </si>
  <si>
    <t>abul8370@gmail.com</t>
  </si>
  <si>
    <t>Construction of Garbage Management  at BIRTAN H/Q at Araihazar upazilla under Narayangonj District</t>
  </si>
  <si>
    <t>SMC-SBN JV,   House No. 1/A, Road # 35, Flat # F-3, Gulshan-2, Dhaka</t>
  </si>
  <si>
    <t>smcsbn20@gmail.com</t>
  </si>
  <si>
    <t xml:space="preserve">Rehabilitation of a)Rampura – Volta ( RHD) Rd. to Nawra Bazar – Beryed R&amp;H Road (ID-367682005);CH.0+000-6+400 km, b ) Aukhabo RHD – Upazila HQ Via Majhipara Mirkutire saw Road
(ID-367683004);CH.0+000-5+260 km, c) Atlapur bazar – Karatia Road
(ID- 367683013);CH.0+000-2975 km
</t>
  </si>
  <si>
    <t xml:space="preserve">  M/S S M Construction JV, Room No-429-430, 3rd Floor, Ananya Shopping Complex, DOHS, Baridhara, Dhaka Cantonment, Dhaka-1206</t>
  </si>
  <si>
    <t>Sonar Bangla Navigation JV,House # 03, Road # 20, Dlat # A-04, Gulshan-1, Dhaka-1212.</t>
  </si>
  <si>
    <t>sonarbanglanavigation@gmail.com</t>
  </si>
  <si>
    <t>M/S Rakib Enterprise-M/S Habib Enterprise JV,Murapara, Rupganj, Narayanganj</t>
  </si>
  <si>
    <t>egpjakirjv@gmail.com</t>
  </si>
  <si>
    <t>Improvement of Boruna Bazar to Basulia via Futatali by RCC Road at Ch.00m-935m (Road ID-367685246) under Upazila: Rupganj, District: Narayanganj.</t>
  </si>
  <si>
    <t>M/S Rakib Enterprise  JV, Murapara, Rupganj, Narayanganj.</t>
  </si>
  <si>
    <t>M/S HABIB ENTERPRISE JV, RUPSHI, RUPGANJ, NARAYANGANJ</t>
  </si>
  <si>
    <t>habiburrupshi@gmail.com</t>
  </si>
  <si>
    <t xml:space="preserve">  Habib-Rakib-Asif (JV), Rupshi, Rupganj, Narayanganj</t>
  </si>
  <si>
    <t>habibjv3@gmail.com</t>
  </si>
  <si>
    <t>Rehabilitation of Rupganj-Deboi-Beldi Bazar-Kaligonj Road at Ch. 00m-16050m (Road ID-367682002) under Upazila: Rupganj, District: Narayanganj.</t>
  </si>
  <si>
    <t xml:space="preserve">  M/S HABIB ENTERPRISE JV, RUPSHI, RUPGANJ, NARAYANGANJ</t>
  </si>
  <si>
    <t xml:space="preserve">  M/S Rakib Enterprise JV, 59 Dilkusha Area,Zia Bhaban 2nd Floor,Dhaka1000</t>
  </si>
  <si>
    <t>M/S Asif &amp; Brothers JV, 47 Dilkusha Motijheel Dhaka-1000</t>
  </si>
  <si>
    <t xml:space="preserve">  atika.sarkerJV,   Langal Bandh Nagar, Barpara, Bandar, Narayanganj</t>
  </si>
  <si>
    <t>( 1) Improvement of Nyapur-Perabo road via Shadipur, Konabari &amp; Gozariapara road by BC from Ch: 930m - 2800m [Road ID- 367044005] under Upazila , Sonargaon, Dist: Narayanganj.  ( 2) Improvement of Changakandi-Pry.School Road by BC from Ch:00m - 450m. [Road ID-367045004] under Upazila , Sonargaon, Dist: Narayanganj. Total Salvage Material Cost TK. 39,01,590</t>
  </si>
  <si>
    <t>M/S S. Sarker Enterprise JV, Vill. Khidirpur, Post. Lotabdi, PS. Sirajdikhan, Dist. Munshiganj</t>
  </si>
  <si>
    <t xml:space="preserve">  Atika Project &amp; Workshop JV, Langal Bandh Nagar, Barpara, Bandar, Narayanganj</t>
  </si>
  <si>
    <t xml:space="preserve">Aristocratic Rashid builders JV, Mouchak, Shnarpar, Siddirganj, Narayanganj </t>
  </si>
  <si>
    <t>aristoc421@gmail.com</t>
  </si>
  <si>
    <t xml:space="preserve">) Improvement of Tripodi-Kaligong Kheyaghat Road by BC from Ch: 00m - 1314m. [Road ID-367044001] under Upazila , Sonargaon, Dist: Narayanganj.  ( 2) Improvement of R&amp;H to Monairkandi Graveyard Road by BC from Ch: 00m - 763m. [Road ID-367044036] under Upazila , Sonargaon, Dist: Narayanganj. Total Salvage Material Cost TK. 17,46,783 </t>
  </si>
  <si>
    <t xml:space="preserve">  Aristocratic Construction Firm JV,Mouchak,Shanarpar,Siddirgonj,Narauanganj</t>
  </si>
  <si>
    <t>Asif &amp; Hasib (JV),   Baghori, Kanchpur, Sonargaon, Narayanganj-1411.</t>
  </si>
  <si>
    <t>asif.hasib.jv@gmail.com</t>
  </si>
  <si>
    <t>1. Improvement of Minerbari R&amp;H-East Kulcharitra Road from Ch.00m-550m. by RCC(Road ID-367064064) under Upazila: Bandar, District: Narayanganj, 2. Improvement of Pich kamtal Nondibari-Daulatpur Road from Ch.00m-910m by RCC (Road ID-367065008) under Upazila: Bandar, District: Narayanganj,  3. Improvement of Dhashergoan premtola GC road-Shashonerbag graveyeard Road from Ch.00m-380m. by RCC(Road ID- 367065033) under Upazila: Bandar, District: Narayanganj [Total Salvage material cost Tk. 5,33,872.00].</t>
  </si>
  <si>
    <t>M/S Asif &amp; Brothers (JV), 47 Dilkusha Motijheel Dhaka-1000</t>
  </si>
  <si>
    <t>M/S Hasib Enterprise (JV), Baghri, Sonargaon, Narayanganj</t>
  </si>
  <si>
    <t xml:space="preserve">  REZVI CONSTRUCTION-MD.EUNUS AL MAMUN-KK ENTERPRISE-JV.,   107/A, Shahora D.B Road, Mymensingh, Bangladesh.</t>
  </si>
  <si>
    <t>rezvieunusalmamun2020@gmail.com</t>
  </si>
  <si>
    <t>CRDP-II/LGED/ NARAYANGANJ/ ARAIHAZAR/NCB/ 2018/W-03</t>
  </si>
  <si>
    <t>CRDP-II</t>
  </si>
  <si>
    <t>REZVI CONSTRUCTION LTD JV,107/A, Shahora D.B Road, Mymensingh.</t>
  </si>
  <si>
    <t xml:space="preserve">  Md. Eunus Al Mamun -JV, Thana Road, Charfashon, Bhola.</t>
  </si>
  <si>
    <t xml:space="preserve">  M/S K.K. Enterprise JV, Mahatab Centre (12th Floor),177 Shahid Nazrul Islam Sarani,Bijoy Nagor, Dhaka-1000 and 885/1, South Sabujbagh, Patuakhali, Bangladesh.</t>
  </si>
  <si>
    <t xml:space="preserve">  National Development Engineers Ltd.-Taher Brothers Ltd. JV , House # 20/A, Road # 44, Gulshan, Dhaka-1212 Corresponding address: House # 10, Road No. # 90, Gulshan-2, Dhaka-1212.</t>
  </si>
  <si>
    <t>ndetbl19@gmail.com</t>
  </si>
  <si>
    <t>CRDP-II/LGED/ NARAYANGANJ/RUPGANJ/
NCB/2018/W-01</t>
  </si>
  <si>
    <t>Taher Brothers Ltd. JV, Steel Mill Bazar, North Patenga, Post Code No. 4204, Chittagong</t>
  </si>
  <si>
    <t>NATIONAL DEVELOPMENT ENGINEERS LTD. JV, House # 20A, Road # 44, Gulshan-2, Dhaka-1212.</t>
  </si>
  <si>
    <t>JV of NCEL-PDL, 105 Middle Badda, Dhaka 1212</t>
  </si>
  <si>
    <t>jvofncelpdl@gmail.com</t>
  </si>
  <si>
    <t>CRDP-II/LGED/NARAYANGANJ/RUPGANJ/NCB/2018/W-02</t>
  </si>
  <si>
    <t xml:space="preserve">JV of National Civil Engineers Limited, National Plaza (9th Floor), 109 Bir Uttam C.R. Datta Road, Dhaka-1205. </t>
  </si>
  <si>
    <t>JV of   PROPERTY DEVELOPMENT LIMITED, PRAN-RFL Center, 105/1, Ga, Middle Badda, Dhaka-1212, Bangladesh</t>
  </si>
  <si>
    <t>pdl25@prangroup.comm</t>
  </si>
  <si>
    <t>CRDP-II/LGED/NARAYANGANJ/RUPGANJ/NCB/2018/W-03</t>
  </si>
  <si>
    <t>CRDP-II/LGED/NARAYANGANJ/ARAIHAZAR/NCB/2018/W-02</t>
  </si>
  <si>
    <t>MEC Engineers &amp; Construction Ltd., House No-36, Road No-07, Sector-04, Uttara, Dhaka.</t>
  </si>
  <si>
    <t>CRDP-II/LGED/ NARAYANGANJ/ARAIHAZAR/
NCB/2018/W-01</t>
  </si>
  <si>
    <t>M/S mohammadi JV, PANCHGAON DAWANPARA, ARAIHAZAR, NARAYANGAN</t>
  </si>
  <si>
    <t>mohammadi.jv7328@gmail.com</t>
  </si>
  <si>
    <t>Construction of 42.0m Long RCC Girder Bridge over Sonakhali Khal on Khanpara to Girda Chowdhuripara road at Ch. 060m (Road ID-367025142) under Upazila: Araihazar, District: Narayanganj.</t>
  </si>
  <si>
    <t>M/S MUHAMMADI TRADERS JV, PANCHGAON, DEWANPARA, ARAIHAZAR, NARAYANGANJ</t>
  </si>
  <si>
    <t>harun7328@gmail.com</t>
  </si>
  <si>
    <t xml:space="preserve">  M/S Mahabub Alam  JV, 47, Dilkhusha, Motijhel Co Area, Narayanganj</t>
  </si>
  <si>
    <t>a77mahbub@gmail.com</t>
  </si>
  <si>
    <t xml:space="preserve">  M/S Nadim Enterprise- M/S Ahasan Enterprise JV, Gohatta, Sonargaon, Narayanganj</t>
  </si>
  <si>
    <t>nannujv3@gmail.com</t>
  </si>
  <si>
    <t>Construction of 54.0m Long RCC Girder Bridge over Menikhali Khal on Pirojpur UP Office Boydder Bazar via Ratanpur Bhati Bandar Road at Ch. 970m (Road ID- 367043010) under Upazila: Sonargaon, District: Narayanganj.</t>
  </si>
  <si>
    <t>M/S Nadim EnterpriseS JV, Gohata, Baranagar,Sonargaon, Narayanganj</t>
  </si>
  <si>
    <t>M/S Ahsan Enterprise JV,60 Shah Shuja Road, Narayanganj</t>
  </si>
  <si>
    <t>SE.IE.HE-JV</t>
  </si>
  <si>
    <t>seiehe2020@gmail.com</t>
  </si>
  <si>
    <t>Construction of 24.0m Long RCC Girder Bridge on Golakandail-Zatramora via Oirabo Berry Bandh Road at Ch. 4900m (Road ID 367684051) under Upazila: Rupganj, District: Narayanganj.</t>
  </si>
  <si>
    <t xml:space="preserve">  M/S S. Sarker Enterprise JV ,Vill. Khidirpur, Post. Lotabdi, PS. Sirajdikhan, Dist. Munshiganj</t>
  </si>
  <si>
    <t>M/S Imtiaz Enterprise JV, Murapara,Rupganj,Narayanganj</t>
  </si>
  <si>
    <t>M/S HABIB ENTERPRISE-JV , RUPSHI, RUPGANJ, NARAYANGANJ</t>
  </si>
  <si>
    <t xml:space="preserve">  Prominent-Qushem-PPL JV, 9/A Meherba Plaza, 33 Topkhana Road, Dhaka</t>
  </si>
  <si>
    <t>prominentquashemppljv@gmail.com</t>
  </si>
  <si>
    <t>Construction of 320m long PSC Girder Bridge over the River Balu at Ch. 00.00m on Porshi GC-Rupganj-Kayetpara-Demra RHD Road at Isapura under Rupganj Upazila, District: Narayanganj [Road ID 367682001]. [ Package No CIB-Nar-W-35]</t>
  </si>
  <si>
    <t xml:space="preserve">  M/S. PROMINENT ENGINEERS  JV, 9/A, Meherba Plaza, 33, Topkhana Road, Dhaka - 1000</t>
  </si>
  <si>
    <t>M/S Quashem Construction- JV, 52, Katalgonj, Panchlaish, Chittagong.</t>
  </si>
  <si>
    <t xml:space="preserve">Purakaushal Projukti Ltd. JV, House # C-10, Road # 4 Banasree, Rampura, Dhaka-1219 </t>
  </si>
  <si>
    <t>Rehabilitation of Paiska Amiraziz house to Sadeks house via H/o BR. Khan from Ch00m-1375m Road ID-367685233 under Upazila Rupganj Dist Narayanganj.</t>
  </si>
  <si>
    <t>M/S BADHON ENTERPRIES, Gopalnagar ,Boktaboli Bazar, Baktaboli, Fatulla, Narayanganj</t>
  </si>
  <si>
    <t>aanowar125@gmail.com</t>
  </si>
  <si>
    <t>Improvement of Boktaboli Moddanagar H/O Aftab to north gopalnagar H/O Islam mia Road from Ch.00-762m. Road ID No 367585380 under upazila Sadar District Narayanganj. Total Salvage material Cost. 72012.00</t>
  </si>
  <si>
    <t>Improvement of Char Garkul High School Road from Ch.00-693m. Road ID No 367584021 under upazila Sadar District Narayanganj. Total Salvage material Cost. 1091185.00</t>
  </si>
  <si>
    <t>M/S Masum Builders, Araihazar, Narayanganj</t>
  </si>
  <si>
    <t>msib5595@gmail.com</t>
  </si>
  <si>
    <t>a Improvement of Kalibari Panchrukhi road at Ragobdi Bridge to Singrati Jumma Maszid road by BC at Ch00-930mRoad ID- 367025355 under Upazila Araihazar Dist Narayanganj. Total Salvage Cost TK. 978880.00 b Improvement of Karaitala Bridge to Karaitala Sultan Repotars House road by BC at Ch 00-230m Road ID-367025293 under upazila Araihazar Dist Narayanganj.</t>
  </si>
  <si>
    <t xml:space="preserve">  S. A. Trade &amp; Syndicate, 52/1, Khaja Market, Chashara, Narayanganj-1400, Cell-01715165484</t>
  </si>
  <si>
    <t>satradeandsyndicate@gmail.com</t>
  </si>
  <si>
    <t>Emergency Maintenance Road Safety of Decreerchar Bazar-Kashipur Kheya Ghat from Dhaka-Munshiganj Highway Road from Ch. 00m-2020m Road ID- 367582007 under upazila Sadar District Narayanganj.</t>
  </si>
  <si>
    <t xml:space="preserve">  S. A. Trade &amp; Syndicate, 52/1, Khaja Market, Chashara, Narayanganj-1400, Cell-01715165485</t>
  </si>
  <si>
    <t>Emergency Maintenance Road Safety of Enayetnagar UP Office Panchaboti-Mazdair Kabarstan bazar Road from Ch. 00m-2480m Road ID- 367583001 under upazila Sadar District Narayanganj.</t>
  </si>
  <si>
    <t>Emergency Maintenance Road Safety of Dikreerchar- Mirkadim R&amp;H Road via Alirteck U.P Road from Ch. 00m-5050m Road ID- 367582005 under upazila Sadar District Narayanganj.</t>
  </si>
  <si>
    <t>Emergency Maintenance Road Safety of Pagla bazar-Godnail UP Office Road via Kutubpur UP Office Road from Ch. 00m-6940m Road ID- 367583005 under upazila Sadar District Narayanganj.</t>
  </si>
  <si>
    <t>Emergency Maintenance Road Safety of Fatullah post office R&amp;H-Hazigonj R&amp;H Road via Upazila H/Q Road from Ch. 00m-4400m Road ID- 367582002 under upazila Sadar District Narayanganj.</t>
  </si>
  <si>
    <t>Improvement of Boktaboli Garkul to Char Boiragadi bridgeSamir nagar Road from Ch.600-1000m. Road ID No 367585423 under upazila Sadar District Narayanganj.</t>
  </si>
  <si>
    <t>Improvement of Haji para road to Santi nagar gadur bazar Road from Ch.00-873m. Road ID No 367585376 under upazila Sadar District Narayanganj.</t>
  </si>
  <si>
    <t>Improvement of Nobinagar GPS to H/O Rohaman via Sahangaon boktabali Road from Ch.00-810m. Road ID No 367585381 under upazila Sadar District Narayanganj. Total Salvage material Cost. 391243.00</t>
  </si>
  <si>
    <t>Improvement of Dharmogonj-Bypass Road from Ch.00-371m&amp; 619-879m. Road ID No 367584049 under upazila Sadar District Narayanganj. Total Salvage material Cost. 55498.00</t>
  </si>
  <si>
    <t>RB IE ASMT JV  , Mithabo-Masumabad, Narayanganj.</t>
  </si>
  <si>
    <t>rbieasmtjv@gmail.com</t>
  </si>
  <si>
    <t>Widening of road Rupganj Parshi Road Rajuk Sector-2 to Jal Shiri Abashan Road by Earth Work &amp; HBB at Ch00m-1400m under upazila Rupganj Dist Narayanganj. 3rd Call</t>
  </si>
  <si>
    <t>JAIIP</t>
  </si>
  <si>
    <t>M/S Imtiaz Enterprise,Murapara,Rupganj,Narayanganj</t>
  </si>
  <si>
    <t xml:space="preserve">  M/S A.S. MOLLAH TRADING,Masumabad, Rupgonj, Narayanganj</t>
  </si>
  <si>
    <t>rohmanmd33@gmail.com</t>
  </si>
  <si>
    <t>M/S NAZMUL ENTERPRISE, Bajbe, Duptara,Araihazar, Narayanganj</t>
  </si>
  <si>
    <t>Rehabilitation of Duptara Bazar- H/Q Baraq C&amp;B Duptara Bazbi from Ch00m-730m Road ID-367025182 under Upazila Araihazar Dist Narayanganj</t>
  </si>
  <si>
    <t>G. M. Enterprise, West Kewdhala, Madanpur, Bandar, Narayanganj-1414</t>
  </si>
  <si>
    <t>gmenterprise38@gmail.com</t>
  </si>
  <si>
    <t>Emergency Maintenance Road Safety of Chowdhuribari GC-Kalagachia UP Office Road from Ch. 00m-2610m Road ID- 367063004 under upazila Bandar District Narayanganj.</t>
  </si>
  <si>
    <t xml:space="preserve">M/S FAHIM ENTERPRISE, Khaishair,Khash Daud Pur,Upazila-Rupganj,Narayanganj. </t>
  </si>
  <si>
    <t>msfahimenterprise02@gmail.com</t>
  </si>
  <si>
    <t>Emergency Maintenance Road Safety of Bandar R&amp;H-Bejergaon R&amp;H via Chowdhuribari GC Road from Ch. 00m-4270m Road ID- 367062003 under upazila Bandar District Narayanganj.</t>
  </si>
  <si>
    <t xml:space="preserve">  TAZRI AND TANZIL ENTERPRISE, Langlebandh, Bandar, Narayanganj. PO: 1400</t>
  </si>
  <si>
    <t>tazriandtanzilegp@gmail.com</t>
  </si>
  <si>
    <t>Emergency Maintenance Road Safety of Chowrapara R&amp;H-Langalbandh GC Road from Ch. 00m-3900m Road ID- 367062001 under upazila Bandar District Narayanganj.</t>
  </si>
  <si>
    <t>M/S SALMAN ENTERPRISE,Khasnagar, Digerpar, Aminpur, Sonargaon, Narayanganj-1440, Cell-01963951894</t>
  </si>
  <si>
    <t>mssalmanentr@gmail.com</t>
  </si>
  <si>
    <t>Emergency Maintenance Road Safety of Ispahani bazar Sadhurghat-Langalbandh GC Road from Ch. 00m-4400m Road ID- 367062006 under upazila Bandar District Narayanganj.</t>
  </si>
  <si>
    <t xml:space="preserve">  M/S. Hoque Enterprise, M/S. Hoque Enterprise Baradi Bazar, Sonargaon, Narayanganj-1442, Cell-01757802648</t>
  </si>
  <si>
    <t>hoqueentr@gmail.com</t>
  </si>
  <si>
    <t>Emergency Maintenance Road Safety of UZ H/Q Alinagar-Kalagachia UP Office Road from Ch. 00m-1662m Road ID- 367063003 under upazila Bandar District Narayanganj.</t>
  </si>
  <si>
    <t>M/S S.R. Enterprise, 69/2 North Chasara,Narayanganj</t>
  </si>
  <si>
    <t>Repair and Renovation of Narayanganj DPEO</t>
  </si>
  <si>
    <t xml:space="preserve">  M/S ZIHAD ENTERPRISE, Farazikanda, Madangonj, Bandar, Narayanganj</t>
  </si>
  <si>
    <t>e-Tender/LGED/Nara/ GOBM/20-21/W-36
Emergency Maintenance Road Safety of Keodala NHW-Panchamighat GC Road from Ch. 00m-2700m Road ID- 367062007 under upazila Bandar District Narayanganj.</t>
  </si>
  <si>
    <t>M/S M. S Saiful Enterprise, Gukoldaserbag, Modonpur, Bandar, Narayanganj-1412</t>
  </si>
  <si>
    <t>mssienterprise2021@gmail.com</t>
  </si>
  <si>
    <t>e-Tender/LGED/Nara/ GOBM/20-21/W-41
Emergency Maintenance Road Safety of Kadam Rasul Pourashova Farazikanda R&amp;H-Sabdi Bazar Road from Ch. 00m-3350m Road ID- 367063005 under upazila Bandar District Narayanganj.</t>
  </si>
  <si>
    <t>e-Tender/LGED/Nara/ GOBM/20-21/W-33
Emergency Maintenance Road Safety of UZ H/Q-Sabdi Bazar from Ch. 00m-6100m Road ID- 367062004 under upazila Bandar District Narayanganj.</t>
  </si>
  <si>
    <t>M/S Bhuyan Enterprise, 146, Weast Kewdala, Mondonpur, Bandar, Narayanganj-1411</t>
  </si>
  <si>
    <t>bhuyanenterprise02@gmail.com</t>
  </si>
  <si>
    <t>e-Tender/LGED/Nara/ GOBM/20-21/W-37
Emergency Maintenance Road Safety of Dhamghar UP Office Kuripara Bazar-Haluapara bazar via Jangal Road from Ch. 00m-4000m Road ID- 367063001 under upazila Bandar District Narayanganj.</t>
  </si>
  <si>
    <t xml:space="preserve">  Rashid Builders Rashid Builders, C-144, Mizmizi North Kandapara, Siddirganj, Narayanganj, Post Code: 1430, Contact No: 01711704277 </t>
  </si>
  <si>
    <t>GDP-3/ NA-6
Improvement of Bhuighar Canalpar Pucca Road at Adrosha Nagar Chowrasta Road from Ch00m-810m by RCC Road ID-367585427 under Upazila Sadar District Narayanganj.</t>
  </si>
  <si>
    <t>M/S Sultana and Co.,  Farajikanda, Madanganj, Bandar, Narayangan</t>
  </si>
  <si>
    <t>nuddin8060@gmail.com</t>
  </si>
  <si>
    <t>e-Tender/LGED/Nara/ GOBM/20-21/W-34
Emergency Maintenance Road Safety of Kallandi R&amp;H-Sabdi Bazar from Ch. 00m-3165m Road ID- 367062005 under upazila Bandar District Narayanganj.</t>
  </si>
  <si>
    <t>e-Tender/LGED/Nara/ GOBM/20-21/W-31
Emergency Maintenance Road Safety of Kikertec R&amp;H-Sabdi Bazar Road from Ch. 00m-3130m Road ID- 367062002 under upazila Bandar District Narayanganj.</t>
  </si>
  <si>
    <t xml:space="preserve">M/S S. M. Enterprise, West Keodhala, Madanpur, Bandar, Narayanganj-1414 </t>
  </si>
  <si>
    <t>smenterprise696@gmail.com</t>
  </si>
  <si>
    <t>e-Tender/LGED/Nara/ GOBM/20-21/W-38
Emergency Maintenance Road Safety of Madanpur Islamia Market-Madanpur UP Office via Dewanbag Road from Ch. 00m-1942m Road ID- 367063002 under upazila Bandar District Narayanganj.</t>
  </si>
  <si>
    <t>e-Tender/LGED/Nara/ GOBM/20-21/W-42
Emergency Maintenance Road Safety of Upazila H/Q-Dhaka Narayanganj link Road from Ch. 00m-2185m Road ID- 367582001 under upazila Sadar District Narayanganj.</t>
  </si>
  <si>
    <t>e-Tender/LGED/Nara/ GOBM/20-21/W-46
Emergency Maintenance Road Safety of Kutubpur UP Office Tatkhana to Dhaka-Narayanganj link Road via Bhuighar bus stand bazar Road from Ch. 00m-3800m Road ID- 367583004 under upazila Sadar District Narayanganj..</t>
  </si>
  <si>
    <t>e-Tender/LGED/Nara/ GOBM/20-21/W-50
Emergency Maintenance Road Safety of Shashongaon R&amp;H-Baktabali GC-Taltola GC Road from Ch. 00m-11400m Road ID- 367582003 under upazila Sadar District Narayanganj.</t>
  </si>
  <si>
    <t>e-Tender/LGED/Nara/ GOBM/20-21/W-51
Emergency Maintenance Road Safety of Baktabali UP Office-Decreerchar Bazar Road from Ch. 00m-2320m Road ID- 367583008 under upazila Sadar District Narayanganj.</t>
  </si>
  <si>
    <t>DDIRWSP/Narayanganj/Sonargaon/20-21/BR-01
Construction of 22.00m Long RCC Girder Bridge on Demra - Narsingdi RHD Borpa - Mazerchar via Pakunda - Borpa - Taltola - Mahazampur Road at Ch.1540 Km Road ID-367042014 under Upazila Sonargaon District Narayanganj.</t>
  </si>
  <si>
    <t>e-Tender/LGED/Nara/ BM/20-21/W-02
Repair of Residential Buildings of LGED Under Narayanganj District.</t>
  </si>
  <si>
    <t xml:space="preserve">  SOOMAT BUILDERS, Murapara Rupganj Narayanganj</t>
  </si>
  <si>
    <t>soomatbuilders@gmail.com</t>
  </si>
  <si>
    <t>e-Tender/LGED/Nara/ BM/20-21/W-01
Repair work of LGED Office Building Under Narayanganj District.</t>
  </si>
  <si>
    <t>M/S Amir Construction,Gazipura Bazar, Araihazar, Narayanganj-1450, Cell-01911538184, 01730821056</t>
  </si>
  <si>
    <t>msamirconstruction@gmail.com</t>
  </si>
  <si>
    <t>GSIDP/NRG/SDW-75
Improvement of Zame Mosque at Kalapaharia South Para. Under Kalapaharia Union Latitude23.412916864Longitude90.432625512</t>
  </si>
  <si>
    <t xml:space="preserve"> DDIRWSP/Narayanganj/Sonargaon/20-21/RD-01
Widening and strengthening of Demra - Narsindi R&amp;H - Borpa - Mazerchar via Pakunda - Borpa - Taltola - Mahazampur Road. From Ch 0000 - 2518 Km BC Road 2518m under Upazila Sonargaon District Narayanganj. Total Salvage Material Cost TK. 383295.00</t>
  </si>
  <si>
    <t>M/S Miraz and Mehrab Enterprise, Chargoaldi, Mongalargaon, Sonargaon, Narayanganj.</t>
  </si>
  <si>
    <t>mehrab2881@gmail.com</t>
  </si>
  <si>
    <t>e-Tender/LGED/Nara/ GOBM/20-21/W-21
Rehabilitation of Keodala NHW-Panchamighat GC Road from Ch. 00m-2651m Road ID-367062007 Under Upazila Bandar Dist Narayanganj.</t>
  </si>
  <si>
    <t xml:space="preserve">  M/S Ahsan Enterprise, 60 Shah Shuja Road, Narayanganj</t>
  </si>
  <si>
    <t>e-Tender/LGED/Nara/GOBM/20-21/W- 27
Periodic Maintenance of Fatulla post office R&amp;H-Hazigonj R&amp;H Road via Upazila H/Q Road from Ch. 2167m-4250m. Road ID-367582002 under upazila Sadar Dist Narayanganj.</t>
  </si>
  <si>
    <t xml:space="preserve">  Md. Eunus Al Mamun &amp; Nusrat Trade International (JV) ,  Thana Road Charfassion Bhola</t>
  </si>
  <si>
    <t>mdeunus.nusrat.jv@gmail.com</t>
  </si>
  <si>
    <t>NA-JAL-10
Widening of road Yousufganj-Parshi Bazar to Jal Shiri Abashan Road by Earth Work &amp; HBB at Ch00m-1710m under upazila Rupganj Dist Narayanganj.  5th Call</t>
  </si>
  <si>
    <t xml:space="preserve">  Md. Eunus Al Mamun,   Thana Road, Charfashon, Bhola.</t>
  </si>
  <si>
    <t xml:space="preserve">  mdeunusalmamun1980@gmail.com</t>
  </si>
  <si>
    <t xml:space="preserve">  Nusrat Trade International, House-22, Road-05, Block-A, Satmosjid Housing Veriband Mohammadpur, Dhaka-1207. </t>
  </si>
  <si>
    <t>nusrattradeinternational15@yahoo.com</t>
  </si>
  <si>
    <t>M/S Pinki Traders, 101/A, Talla Road, Narayanganj.</t>
  </si>
  <si>
    <t>mspinkitraders@gmail.com</t>
  </si>
  <si>
    <t>IRIDP-3/NRG/DW-20
Improvement of Nishang Salim bapari bari-Shasul Hazari bari Road at ch.00-526m. ID-367065142 under Upazila Bandar Dist Narayanganj.</t>
  </si>
  <si>
    <t xml:space="preserve">  
IRIDP-3</t>
  </si>
  <si>
    <t>SOOMAT BUILDERS,   Murapara Rupganj Narayanganj</t>
  </si>
  <si>
    <t>IRIDP-3/NRG/DW-17
Improvement of Gazi Nagor Pabonkul Road via Khidirpur Road at ch.00-600m. ID-367685468 under Upazila Rupganj Dist Narayanganj.</t>
  </si>
  <si>
    <t>e-Tender/LGED/Nara/GOBM/20-21/W- 05
Periodic Maintenance of Dhaka Narayanganj High way-Aliganj Road from Ch. 00m-1000m. Road ID-367584052 under upazila Sadar Dis tNarayanganj.</t>
  </si>
  <si>
    <t>e-Tender/LGED/Nara/GOBM/20-21/W- 03
Periodic Maintenance of Dhaka-Narayangonj link Road to Bandhu Cinema Hall Road from Ch. 00m-1036m. Road ID-367584130 under upazila Sadar Dist Narayanganj.</t>
  </si>
  <si>
    <t xml:space="preserve">  M/S Asif &amp; Brothers, Murapara Rupganj Narayanganj</t>
  </si>
  <si>
    <t>IRIDP-3/NRG/DW-18
Improvement of Mirkutirsew Jame Mosque-Partex via Moishvita Road at ch.00-863m. ID-367685602 under Upazila Rupganj Dist Narayanganj.</t>
  </si>
  <si>
    <t>0-05-2022</t>
  </si>
  <si>
    <t>M/S Erik Enterprise, Dakhinpara, Araihazar, Narayanganj</t>
  </si>
  <si>
    <t xml:space="preserve">  kh98011@gmail.com</t>
  </si>
  <si>
    <t>IRIDP-3/NRG/DW-16
Improvement of Kopaliartek RHD-Noadda Village Road at ch.00-480m. ID-367025345 under Upazila Araihazar Dist Narayanganj.</t>
  </si>
  <si>
    <t xml:space="preserve">  M/S Bhuiyan Enterprise,   Amgoa, Perabo Bazar, Sonargaon, Narayanganj</t>
  </si>
  <si>
    <t>rubelbhuiyan486@gmail.com</t>
  </si>
  <si>
    <t>IRIDP-3/NRG/DW-21
Improvement of Mirarteck-Kaltapara Madrasha road to Alampura Road at ch.00-625m. ID-367045087 under Upazila Sonargaon Dist Narayanganj. Salvage Material Cost 490029.00</t>
  </si>
  <si>
    <t>e-Tender/LGED/Nara/GOBM/20-21/W- 08
Periodic Maintenance of Deobhog Madrasa end to Baburail Banglabazar Road from Ch. 00m-426m. Road ID-367585340 under upazila Sadar Dist Narayanganj.</t>
  </si>
  <si>
    <t xml:space="preserve">  M/S Masum Builders,   Araihazar, Narayanganj</t>
  </si>
  <si>
    <t>GDP-IV/NAR/ARAI/WR-87
1 Improvement of Madhobdi Khalake Member House- Eidgah via Uttorpara Road from Ch.00m-700m Road ID-367025432 under Upazila Araihazar District Narayanganj.2 Improvement of Haizadi Para Monohordi Abdus Sattar House Pucca - Para Monohordi Boro Gorasthan Road from Ch.00m-700m Road ID-367025412 under Upazila Araihazar District Narayanganj.3 Improvement of Sultansadi Bazar Graveyard Road from Ch.00m-442m Road ID-367025404 under Upazila Araihazar District Narayanganj.4 Improvement of Noikahon Akolpara Pucca Road Graveyard Road from Ch.00m-390m Road ID-367025403 under Upazila Araihazar District Narayanganj.</t>
  </si>
  <si>
    <t>Noakhali</t>
  </si>
  <si>
    <t>M/s. M.A. Engineering-M/s. M. Ali Corporation (JV), Kazi Colony, Maijdee Court, Noakhali.</t>
  </si>
  <si>
    <t>maemalijv@gmail.com</t>
  </si>
  <si>
    <t xml:space="preserve">Improvement of Chowhomoni Bazar RHD-Char Changa GC via Maijdee Bazar Road at Ch. 00m-8600m under Hatiya Upazila, District: Noakhali. ID No. 475362005 Total Cost of Salvage Material 6,91,174.00(Package No. CW-25c/RCIP/NOA), e-tender Notice No. 121/2018-19, (ID No. 331598). </t>
  </si>
  <si>
    <t>11-11-19.</t>
  </si>
  <si>
    <t>22-06-21.</t>
  </si>
  <si>
    <t>M/S M.A Engineering, G-4, South Banasree, East Goran, Khilgaon, Dhaka</t>
  </si>
  <si>
    <t>M/S M.Ali Corporation, Kazi Coloney, Maijdee Court, Noakhali Sadar, Noakhali</t>
  </si>
  <si>
    <t>m.alicorporation85@gmail.com</t>
  </si>
  <si>
    <t xml:space="preserve"> Mir Habibul Alam-Md.Eunus Al Mamun-(JV),  Thana Road Charfassion Bhola</t>
  </si>
  <si>
    <t>mdeunusalmamun2020@gmail.com</t>
  </si>
  <si>
    <t>1. Improvement of Kachihata-Thanar Hat Road Paloan pol RHW-Amannullapur UP-Eadgha Amin Bazar-Amishapara UP Ch. 00m-14214m under Sonaimuri Upozila Road ID 475882006. 2. Improvement of Digirjan Bazar Ambarnogar UP road at ch. 00m-5450m under Sonimiri upazila Road ID No. 475883018.  3. Improvement of Bangla Bazar Rajgonj Road at ch. 00m-7245m under Begumgonj Upazila, District: Noakhali. Road ID No. 475072004, Total Cost of Salvage Material 47,89,414.00 (Package No. CW-25b/RCIP/NOA) etender Notice No. 41/2019-20, ID No. 368871.</t>
  </si>
  <si>
    <t>05-04-20.</t>
  </si>
  <si>
    <t>22-08-21.</t>
  </si>
  <si>
    <t>NCEL-NAB Joint Venture, House - 2, Road - 2, Lane - 3, Block - K, Halishahar, Chattogram, Bangladesh</t>
  </si>
  <si>
    <t>ncel.nab.jv@gmail.com</t>
  </si>
  <si>
    <t>1. Improvement of Somirmunshirhat GC-Kutuberhat GC Road at  Ch. 00m-9000m under Senbag Upozila Road ID 475802001.  2. Improvement of Somirmunshirhat GC-RHD Kesharpar UP Chilonia Bazar Road at  ch. 4800m-11242m under Senbag upazila Road ID No. 475802010.   3. Improvement of Senbag-Arjuntala UP office Chilonia Bazar  at ch. 00m-4810m under Senbag Upazila, District: Noakhali. Road ID No. 475803007, Total Cost of Salvage Material 2,25,164.00 (Package No. CW-25a/RCIP/NOA) e-tender Notice No. 93/2019-20, ID No. 408719.</t>
  </si>
  <si>
    <t>24-09-20.</t>
  </si>
  <si>
    <t>05-03-22.</t>
  </si>
  <si>
    <t>National Civil Engineers Limited, National Plaza (9th Floor), 109 Bir Uttam C.R. Datta Road, Dhaka-1205</t>
  </si>
  <si>
    <t xml:space="preserve">Nur E Alahee &amp; Brothers Pvt. Ltd, House No-2, Road No-2, Lane No-3, Block No-K, Halishahar Housing Estate, Chittagong, Bangladesh </t>
  </si>
  <si>
    <t xml:space="preserve">M/S. Sumon &amp; Nazrul Traders,
 Prop: Md. Sumon Sundarpur, 
Ward No. 3 Reaz uddin Karigoar bari 
Chatkhil Pourashava, District : Noakhali
</t>
  </si>
  <si>
    <t>sumonandnazrultraders@gmail.com</t>
  </si>
  <si>
    <t>Construction of Upazila Muktijodha Complex Bhaban under Chatkhil Upazila, Dist: Noakhali. (Package No-CUMCP/NOA/CHA/19/C-421, e-Tender Notice No-56/2019-20, Tender ID No: 379751)</t>
  </si>
  <si>
    <t>02-03-20.</t>
  </si>
  <si>
    <t>30-06-21.</t>
  </si>
  <si>
    <t xml:space="preserve">M/S. S.R.Traders, 
Prop-Mrs. Sharmin Rahman, 
Masterpara, Maijdee Bazar, Sadar, Noakhali
</t>
  </si>
  <si>
    <t>msstraders@yahoo.com</t>
  </si>
  <si>
    <r>
      <t>Karamullah-Underchar- Fazumiarhat - lauranch Khasher hat  Road  (Package: e-Tender/LGED/ Noa/GOBM/20-21/W-03)</t>
    </r>
    <r>
      <rPr>
        <b/>
        <sz val="9.5"/>
        <rFont val="Arial Narrow"/>
        <family val="2"/>
      </rPr>
      <t xml:space="preserve"> (Sadar)</t>
    </r>
  </si>
  <si>
    <t xml:space="preserve">M/S. Md. Mahmudur Rahman, 
Prop- Md. Mahmudur Rahman, 
Masterpara, Maijdee Bazar, Sadar, Noakhali
</t>
  </si>
  <si>
    <t>msmdmahmudurrahman@yahoo.com</t>
  </si>
  <si>
    <r>
      <t xml:space="preserve">RHD (Nuru Patwary Hat)-Jamidar Hat Road via Char Boshu (Sadar portion)  (Package: e-Tender/LGED/ Noa/GOBM/20-21/W-04)  </t>
    </r>
    <r>
      <rPr>
        <b/>
        <sz val="9.5"/>
        <rFont val="Arial Narrow"/>
        <family val="2"/>
      </rPr>
      <t>(Sadar)</t>
    </r>
  </si>
  <si>
    <t xml:space="preserve">M/S. Maa Enterprise,
Prop-Kazi Md. Gias Uddin,
Mudhusudanpur, Maijdee Court, Sadar, Noakhali
</t>
  </si>
  <si>
    <t>msmaaenterprisekazi@yahoo.com</t>
  </si>
  <si>
    <r>
      <t xml:space="preserve">Kadirhanif-Shirajuddinpur-Krishnarampur-Islamia Road  (Package: e-Tender/LGED/ Noa/GOBM/20-21/W-05)  </t>
    </r>
    <r>
      <rPr>
        <b/>
        <sz val="9.5"/>
        <rFont val="Arial Narrow"/>
        <family val="2"/>
      </rPr>
      <t>(Sadar)</t>
    </r>
  </si>
  <si>
    <t xml:space="preserve">M/S. S.A Builders, 
Prop: Shirin Akter, 
Haider Vila, Kazi Colony, Post: 
Maijdee Court -3800, Upazila: Sadar, Dist: Noakhali
</t>
  </si>
  <si>
    <t>mssabuilders72@gmail.com</t>
  </si>
  <si>
    <r>
      <t xml:space="preserve">Sonapur-Abdullah miar hat-Kalamunshi-Shahjir hat Road  (Package: e-Tender/LGED/ Noa/GOBM/20-21/W-06) </t>
    </r>
    <r>
      <rPr>
        <b/>
        <sz val="9.5"/>
        <rFont val="Arial Narrow"/>
        <family val="2"/>
      </rPr>
      <t xml:space="preserve"> (Sadar)</t>
    </r>
  </si>
  <si>
    <t xml:space="preserve">Hredi Construction Ltd, 
827/1, 2nd Floor, Begum Rokeya Sarani 
Shewrapara, Mirpur, Dhaka
</t>
  </si>
  <si>
    <t>hrediconstructionltd@gmail.com</t>
  </si>
  <si>
    <r>
      <t>Uttar WAPDA GC -Dharmpur UPC Road   (Package: e-Tender/LGED/ Noa/GOBM/20-21/W-07)</t>
    </r>
    <r>
      <rPr>
        <b/>
        <sz val="9.5"/>
        <rFont val="Arial Narrow"/>
        <family val="2"/>
      </rPr>
      <t xml:space="preserve">  (Sadar)</t>
    </r>
  </si>
  <si>
    <t xml:space="preserve">M/S Rupali Traders, 
Prop-Md. Ismail, 
Anantapur, Maizdee bazar, 
Sadar, Noakhali
</t>
  </si>
  <si>
    <t>msrupalitraders@yahoo.com</t>
  </si>
  <si>
    <r>
      <t xml:space="preserve">Dharmpur UPC-Janata Bazar Road via Chowmuhuni Bazar   (Package: e-Tender/LGED/ Noa/GOBM/20-21/W-08) </t>
    </r>
    <r>
      <rPr>
        <b/>
        <sz val="9.5"/>
        <rFont val="Arial Narrow"/>
        <family val="2"/>
      </rPr>
      <t xml:space="preserve"> (Sadar)</t>
    </r>
  </si>
  <si>
    <t xml:space="preserve">M/S. Jannat Enterprise
Prop: Jannatul Ferdous Ranu, 
Dhokkin Housing, Post: Maijdee Court, 
Upazila : Sadar Dist: Noakhali
</t>
  </si>
  <si>
    <t>ms.jannatanterprise@gmail.com</t>
  </si>
  <si>
    <r>
      <t xml:space="preserve">Dakshin Baricatal - Mojumderhat Road (Package: e-Tender/LGED/ Noa/GOBM/20-21/W-01) </t>
    </r>
    <r>
      <rPr>
        <b/>
        <sz val="9.5"/>
        <rFont val="Arial Narrow"/>
        <family val="2"/>
      </rPr>
      <t xml:space="preserve"> (Begumgonj)</t>
    </r>
  </si>
  <si>
    <t xml:space="preserve">M/S Anas Construction, Banchangar, Lakshmipur Pourashava </t>
  </si>
  <si>
    <t>anasconstruction1@gmail.com</t>
  </si>
  <si>
    <r>
      <t xml:space="preserve">Zamiderhat-Maijdee bazar via Rasulpur UP-Shaheberhat-Hasanhat Road (Package: e-Tender/LGED/ Noa/GOBM/20-21/W-37)  </t>
    </r>
    <r>
      <rPr>
        <b/>
        <sz val="9.5"/>
        <rFont val="Arial Narrow"/>
        <family val="2"/>
      </rPr>
      <t>(Begumgonj)</t>
    </r>
  </si>
  <si>
    <t xml:space="preserve">S F Enterprise
Prop: Abul Kalam, A K Bhaban
Woard No.-05, Basurhat Pourashava 
Upazila : Companigonj, Dist: Noakhali. 
</t>
  </si>
  <si>
    <t xml:space="preserve">sfenterprise2021@gmail.com </t>
  </si>
  <si>
    <r>
      <t xml:space="preserve">Bangla Bazar-Amishapara Bazar via Padipara Road(Package: e-Tender/LGED/ Noa/GOBM/20-21/W-38) </t>
    </r>
    <r>
      <rPr>
        <b/>
        <sz val="9.5"/>
        <rFont val="Arial Narrow"/>
        <family val="2"/>
      </rPr>
      <t xml:space="preserve"> (Begumgonj)</t>
    </r>
  </si>
  <si>
    <t xml:space="preserve">M/S. Samiul Traders 
Prop: Abdul Hamid 
Maijdee Bazar, 
Upazila: Sadar, Dist: Noakhali
</t>
  </si>
  <si>
    <t>samiultraders@yahoo.com</t>
  </si>
  <si>
    <r>
      <t xml:space="preserve">Zamiderhat-Maijdee bazar via Rasulpur UP-Shaheberhat-Hasanhat Road (Package: e-Tender/LGED/ Noa/GOBM/20-21/W-39)  </t>
    </r>
    <r>
      <rPr>
        <b/>
        <sz val="9.5"/>
        <rFont val="Arial Narrow"/>
        <family val="2"/>
      </rPr>
      <t>(Begumgonj)</t>
    </r>
  </si>
  <si>
    <t xml:space="preserve">M/S Abul Hashem Bhuiyan,
Prop-Md. Abul Hashem Bhuiyan, 
Mirwarishpur, Upazila: Begumgonj, District: Noakhali
</t>
  </si>
  <si>
    <t>msabulhashembhuiyan@gmail.com</t>
  </si>
  <si>
    <r>
      <t xml:space="preserve">Rafiquepur Purnachandra Buiarhat -Joy Bangla Hat Via Rafiquepur Gov. Pry. School Road (Package: e-Tender/LGED/ Noa/GOBM/20-21/W-40) </t>
    </r>
    <r>
      <rPr>
        <b/>
        <sz val="9.5"/>
        <rFont val="Arial Narrow"/>
        <family val="2"/>
      </rPr>
      <t xml:space="preserve"> (Begumgonj)</t>
    </r>
  </si>
  <si>
    <t xml:space="preserve">M/S Rubina Traders Proprietor : Md. Jewel Rana 18 No Kushakhali UP, Kathali, Sadar, Lakshmipur. </t>
  </si>
  <si>
    <r>
      <t xml:space="preserve">Chamuhani-Sharifpur U.P Office Via Arif Hazir Pool-Boro Sarifpur Road (Package: e-Tender/LGED/ Noa/GOBM/20-21/W-34)  </t>
    </r>
    <r>
      <rPr>
        <b/>
        <sz val="9.5"/>
        <rFont val="Arial Narrow"/>
        <family val="2"/>
      </rPr>
      <t>(Begumgonj)</t>
    </r>
  </si>
  <si>
    <t xml:space="preserve">M/S. Samiul Traders 
Prop: Abdul Hamid 
Maijdee Bazar, Upazila: Sadar, Dist: Noakhali
</t>
  </si>
  <si>
    <r>
      <t xml:space="preserve">Bachur Dokan (R&amp;H)-Kendurbag Via Mirwarishpur UP-Barirhat Road  (Package: e-Tender/LGED/ Noa/GOBM/20-21/W-35)  </t>
    </r>
    <r>
      <rPr>
        <b/>
        <sz val="9.5"/>
        <rFont val="Arial Narrow"/>
        <family val="2"/>
      </rPr>
      <t>(Begumgonj)</t>
    </r>
  </si>
  <si>
    <r>
      <t xml:space="preserve">Puranbibi Bazar-Sharifpur UP office Via Mujahidpur Road (Package: e-Tender/LGED/ Noa/GOBM/20-21/W-36) </t>
    </r>
    <r>
      <rPr>
        <b/>
        <sz val="9.5"/>
        <rFont val="Arial Narrow"/>
        <family val="2"/>
      </rPr>
      <t xml:space="preserve"> (Begumgonj)</t>
    </r>
  </si>
  <si>
    <t xml:space="preserve">M/S. Adri Construction
Prop: Emon Bhatta, Maijdee Bazar,
Maijdee Court Sadar, Noakhali
</t>
  </si>
  <si>
    <t>msadriconstruction@gmail.com</t>
  </si>
  <si>
    <r>
      <t xml:space="preserve">Mirwarishpur-Takia Road (Ahamadulla road) Road (Package: e-Tender/LGED/ Noa/GOBM/20-21/W-32) </t>
    </r>
    <r>
      <rPr>
        <b/>
        <sz val="9.5"/>
        <rFont val="Arial Narrow"/>
        <family val="2"/>
      </rPr>
      <t xml:space="preserve"> (Begumgonj)</t>
    </r>
  </si>
  <si>
    <t xml:space="preserve">M/S Foiz And Brothers
Prop: Foiz Ahmed, 
Karimpur Road, Chowmuhani, 
Upazila: Begumgonj, District: Noakhali
</t>
  </si>
  <si>
    <t>msfirozahmed27@gmail.com</t>
  </si>
  <si>
    <r>
      <t xml:space="preserve">Banabaria-Aladinagor Road (Beer Muktizudda Al-Haz Kazi Abdul Rob Road) (Package: e-Tender/LGED/ Noa/GOBM/20-21/W-33) </t>
    </r>
    <r>
      <rPr>
        <b/>
        <sz val="9.5"/>
        <rFont val="Arial Narrow"/>
        <family val="2"/>
      </rPr>
      <t xml:space="preserve"> (Begumgonj)</t>
    </r>
  </si>
  <si>
    <t xml:space="preserve">Sohel Traders
Prop: Md. Mosleh Uddin, 
East Laxminarayanpur, Maijdee Court, 
Sadar, Noakhali
</t>
  </si>
  <si>
    <t>soheltraders1977@yahoo.com</t>
  </si>
  <si>
    <r>
      <t xml:space="preserve">Joyag Bazar-Hasnabad GC Road Via Moahammedpur (Package: e-Tender/LGED/ Noa/GOBM/20-21/W-70) </t>
    </r>
    <r>
      <rPr>
        <b/>
        <sz val="9.5"/>
        <rFont val="Arial Narrow"/>
        <family val="2"/>
      </rPr>
      <t>(Chatkhil)</t>
    </r>
  </si>
  <si>
    <t xml:space="preserve">M/S. Bismillah Enterprise
Prop: Mohmmad Kamruzzaman
Vill: Uttar Fakirpur 
Post: Maijdee Court 
Upazila : Sadar
Dist: Noakhali. 
</t>
  </si>
  <si>
    <t>msbismillahenterprise1976@gmail.com</t>
  </si>
  <si>
    <r>
      <t xml:space="preserve">Ramnarayanpur UP -Dewanzi Bazar Road  (Via Dubai Market) (Package: e-Tender/LGED/ Noa/GOBM/20-21/W-71) </t>
    </r>
    <r>
      <rPr>
        <b/>
        <sz val="9.5"/>
        <rFont val="Arial Narrow"/>
        <family val="2"/>
      </rPr>
      <t>(Chatkhil)</t>
    </r>
  </si>
  <si>
    <t xml:space="preserve">Arohi Traders Prop. Tanvir Ahmed Shomsherabad (Kalumunshi-er-Bari) Ward No-9, Lakshmipur Pourashava Sadar, Lakshmipur-37 Bangladesh. </t>
  </si>
  <si>
    <t>arohitraders88@gmail.com</t>
  </si>
  <si>
    <r>
      <t xml:space="preserve">Nayan pur-Abir para Road Via Rahamatullah kerani bari (Package: e-Tender/LGED/ Noa/GOBM/20-21/W-67) </t>
    </r>
    <r>
      <rPr>
        <b/>
        <sz val="9.5"/>
        <rFont val="Arial Narrow"/>
        <family val="2"/>
      </rPr>
      <t>(Chatkhil)</t>
    </r>
  </si>
  <si>
    <t>M/S Sayma Traders</t>
  </si>
  <si>
    <t>ms.saymatraders1@gmail.com</t>
  </si>
  <si>
    <r>
      <t xml:space="preserve">Saderkhil-Korihati Road (Package: e-Tender/LGED/ Noa/GOBM/20-21/W-68) </t>
    </r>
    <r>
      <rPr>
        <b/>
        <sz val="9.5"/>
        <rFont val="Arial Narrow"/>
        <family val="2"/>
      </rPr>
      <t>(Chatkhil)</t>
    </r>
  </si>
  <si>
    <t xml:space="preserve">M/S. Kazi Helal Enterprise
Prop: Kazi Shamuddin
Main Road,Maijdee Court
Noakhali.
</t>
  </si>
  <si>
    <t>mskazihelalenterprise@yahoo.com</t>
  </si>
  <si>
    <r>
      <t xml:space="preserve">Bhaikanthapur School to Khalpar Road (Package: e-Tender/LGED/ Noa/GOBM/20-21/W-69) </t>
    </r>
    <r>
      <rPr>
        <b/>
        <sz val="9.5"/>
        <rFont val="Arial Narrow"/>
        <family val="2"/>
      </rPr>
      <t>(Chatkhil)</t>
    </r>
  </si>
  <si>
    <t xml:space="preserve">MS. Mizanur Rahman
Prop: Md. Mizanur Rahman, 
Darbeshpur, Balua Chowmuhoni Bazar, 
Upazila- Ramgonj, Dist- Laxmipur
</t>
  </si>
  <si>
    <r>
      <t>Shahid Ruhul Amin Road (Shingbahura Pry. School) (Package: e-Tender/LGED/ Noa/GOBM/20-21/W-61)</t>
    </r>
    <r>
      <rPr>
        <b/>
        <sz val="9.5"/>
        <rFont val="Arial Narrow"/>
        <family val="2"/>
      </rPr>
      <t xml:space="preserve"> (Chatkhil)</t>
    </r>
  </si>
  <si>
    <t xml:space="preserve">M/S. NA Trader's, 
Prop : Md. Abdul Karim, 
S/O: Md. Nurul Alam, Post: Chatkhil, 
Word-6 Upazila : Chatkhil District : Noakhali
</t>
  </si>
  <si>
    <t>ms.natraders@yahoo.com</t>
  </si>
  <si>
    <r>
      <t xml:space="preserve">Singbahura Khairmiah house to Akhanjee bari bridge to singbahur Eidgha viaMiddha singbahur mosque Tufanibepari Zamaderbai &amp; Panditbari connect Boropole Road (Package: e-Tender/LGED/ Noa/GOBM/20-21/W-62) </t>
    </r>
    <r>
      <rPr>
        <b/>
        <sz val="9.5"/>
        <rFont val="Arial Narrow"/>
        <family val="2"/>
      </rPr>
      <t>(Chatkhil)</t>
    </r>
  </si>
  <si>
    <t xml:space="preserve">Sharif &amp; Brothers,
Prop: Eakub Sharif, 
Vill: South Mohammedpur, Post: Kallandi, 
Upazila: Senbag, Dist: Noakhali
</t>
  </si>
  <si>
    <t>sharifandbrothers01716@gmail.com</t>
  </si>
  <si>
    <r>
      <t xml:space="preserve">Bansha-Rezzakpur Road (Package: e-Tender/LGED/ Noa/GOBM/20-21/W-63) </t>
    </r>
    <r>
      <rPr>
        <b/>
        <sz val="9.5"/>
        <rFont val="Arial Narrow"/>
        <family val="2"/>
      </rPr>
      <t>(Chatkhil)</t>
    </r>
  </si>
  <si>
    <r>
      <t xml:space="preserve">Noakhakhola U.P.-Rahimgonj Bazar road Via Sona chaka Bazar (Package: e-Tender/LGED/ Noa/GOBM/20-21/W-64) </t>
    </r>
    <r>
      <rPr>
        <b/>
        <sz val="9.5"/>
        <rFont val="Arial Narrow"/>
        <family val="2"/>
      </rPr>
      <t>(Chatkhil)</t>
    </r>
  </si>
  <si>
    <t xml:space="preserve">M/S Masud Construction
Prop : Md. Sirajul Islam
Paschim Noakhola ( Ramar Bari ), 
PO : Sonachaka Bazar-3872 
Upazila : Chakhil, District : Noakhali
</t>
  </si>
  <si>
    <r>
      <t xml:space="preserve">Hatpukuriya-Rezzakpur Road (Package: e-Tender/LGED/ Noa/GOBM/20-21/W-65) </t>
    </r>
    <r>
      <rPr>
        <b/>
        <sz val="9.5"/>
        <rFont val="Arial Narrow"/>
        <family val="2"/>
      </rPr>
      <t>(Chatkhil)</t>
    </r>
  </si>
  <si>
    <t xml:space="preserve">M/S Marium Enterprise,                      Dattapara, Dakkhin Bazar, Sadar, Laksmipur </t>
  </si>
  <si>
    <t>mariamenterprise202@gmail.com</t>
  </si>
  <si>
    <r>
      <t xml:space="preserve">Korotkhil-Sompara Road Via Mominpur (Package: e-Tender/LGED/ Noa/GOBM/20-21/W-66) </t>
    </r>
    <r>
      <rPr>
        <b/>
        <sz val="9.5"/>
        <rFont val="Arial Narrow"/>
        <family val="2"/>
      </rPr>
      <t>(Chatkhil)</t>
    </r>
  </si>
  <si>
    <t xml:space="preserve">M/S Shakil Construction
Prop-Md. Nasir Uddin 
Madabpur, Sobhanpur, 
Chatkhil, Noakhali. 
</t>
  </si>
  <si>
    <t>shakilconstruction@yahoo.com</t>
  </si>
  <si>
    <r>
      <t xml:space="preserve">1x2.50mx2.50m RCC Box Culvert on Khilpara-Abir Para bazar Road (Package: e-Tender/LGED/ Noa/GOBM/20-21/W-11) </t>
    </r>
    <r>
      <rPr>
        <b/>
        <sz val="9.5"/>
        <rFont val="Arial Narrow"/>
        <family val="2"/>
      </rPr>
      <t>(Chatkhil)</t>
    </r>
  </si>
  <si>
    <t xml:space="preserve">M/S. Nafi Traders
Prop: Md. Moshed Alam
Vimpur (Paschim), Mizi bari, Word No.03, 
Chatkhil Pourashava, Chatkhil-3870, 
Upazila : Chatkhi, District : Noakhali
</t>
  </si>
  <si>
    <t>nafitraders1979@gmail.com</t>
  </si>
  <si>
    <r>
      <t xml:space="preserve">1x2.50mx2.50m RCC Box Culvert on Korihati bazar - Sonacaka bazar via Khezur Tola, Moller hat Road (Package: e-Tender/LGED/ Noa/GOBM/20-21/W-12) </t>
    </r>
    <r>
      <rPr>
        <b/>
        <sz val="9.5"/>
        <rFont val="Arial Narrow"/>
        <family val="2"/>
      </rPr>
      <t>(Chatkhil)</t>
    </r>
  </si>
  <si>
    <t xml:space="preserve">M/S. Tanvir Enterprise 
Prop. Md. Johirul Islam
Basurhat, Upazila: Companigonj 
District: Noakhali
</t>
  </si>
  <si>
    <t>ms.tanvirenterprise3@gmail.com</t>
  </si>
  <si>
    <r>
      <t>Chowdhury hat GC to Choto Feni River Ghat Via Meharunnesa Road (Package: e-Tender/LGED/ Noa/GOBM/20-21/W-28)</t>
    </r>
    <r>
      <rPr>
        <b/>
        <sz val="9.5"/>
        <rFont val="Arial Narrow"/>
        <family val="2"/>
      </rPr>
      <t>(Companigonj)</t>
    </r>
  </si>
  <si>
    <t>Talmohammader hat-pashkar hat-char kasspia Bhumihin Bazar Road (Package: e-Tender/LGED/ Noa/GOBM/20-21/W-29)(Companigonj)</t>
  </si>
  <si>
    <t>KTM hat RHD to Mowlana Momtaz uddin Road via Manikpur High School  (Package: e-Tender/LGED/ Noa/GOBM/20-21/W-30) (Companigonj)</t>
  </si>
  <si>
    <t xml:space="preserve">M/S. Kashed Enterprise,
Prop: Mosleh uddin Chowdhury, 
Village: Rampur, Post: Bamnia, 
Upazila: Companigonj, Dist: Noakhali.
</t>
  </si>
  <si>
    <t>kashedenterprise@gmail.com</t>
  </si>
  <si>
    <t>Kabi Jasim Uddin High School to Char Kali GPS Road (Char Fakira Kabi Jashim Uddin Road) (Package: e-Tender/LGED/ Noa/GOBM/20-21/W-21) (Companigonj)</t>
  </si>
  <si>
    <t xml:space="preserve">M/S Nahar Enterprise
Prop: Mohmmad Lokman Hossain, 
South Alipur, South Alipur, 
Chomibhuiyanhat, Dagonbhuiyan, Feni.
</t>
  </si>
  <si>
    <t>ms.naharenterprise14@yahoo.com</t>
  </si>
  <si>
    <t xml:space="preserve">Chowdhuryhat- Mehrunnesa road to Char Hazari Beri Bundh Road (Char Parboti Hafizia Road) (Package: e-Tender/LGED/ Noa/GOBM/20-21/W-22) (Companigonj) </t>
  </si>
  <si>
    <t xml:space="preserve">Best West Engineering Pvt Ltd., 
Prop: Md. Nurul Karim, 
Village: Char Hajari, Post : Char Hajari, 
Upazila : Companigonj, District: Noakhali
</t>
  </si>
  <si>
    <t>bestwestengineeringltd@gmail.com</t>
  </si>
  <si>
    <t>Matalia ghat Road to Beri Bundh Road (Package: e-Tender/LGED/ Noa/GOBM/20-21/W-23) (Companigonj)</t>
  </si>
  <si>
    <t>Ullal miar Tek RHD to Pachim Mohammad nagar GPS Eyatimkhana Road (Haji Sultan Ahmed Chowdhury Road) (Package: e-Tender/LGED/ Noa/GOBM/20-21/W-24) (Companigonj)</t>
  </si>
  <si>
    <t>Chowdhury hat RHD to Hazi Ziaul Hoque bari road (Sirajpur Hazi Ziaul Hoque road) (Package: e-Tender/LGED/ Noa/GOBM/20-21/W-25) (Companigonj)</t>
  </si>
  <si>
    <t>Char Elahi Board Office road to Char Lengta primary school Road (Char Elahi Hazi Abdul Khalak Road) (Package: e-Tender/LGED/ Noa/GOBM/20-21/W-26) (Companigonj)</t>
  </si>
  <si>
    <t>Sirajpur lohar pool RHD to Bhuiyar hat Dudmukha Road (Shahid Mojibur Road) (Package: e-Tender/LGED/ Noa/GOBM/20-21/W-27) (Companigonj)</t>
  </si>
  <si>
    <t xml:space="preserve">M/S. Jannat Enterprise
Prop: Abul Bashar
Village: Birbi, Post: Jahajmara, Hatiya, Noakhali.
</t>
  </si>
  <si>
    <r>
      <t xml:space="preserve">Burirchar UP Office (Sagoria bazar)-Kalirchar Hazir Bazar Road (Package: e-Tender/LGED/ Noa/GOBM/20-21/W-72) </t>
    </r>
    <r>
      <rPr>
        <b/>
        <sz val="9.5"/>
        <rFont val="Arial Narrow"/>
        <family val="2"/>
      </rPr>
      <t>(Hatiya)</t>
    </r>
  </si>
  <si>
    <r>
      <t xml:space="preserve">Char Ishwer UP Office (Oskhali GC) - Afajia Bazar via Bangla Bazar Road (Package: e-Tender/LGED/ Noa/GOBM/20-21/W-73) </t>
    </r>
    <r>
      <rPr>
        <b/>
        <sz val="9.5"/>
        <rFont val="Arial Narrow"/>
        <family val="2"/>
      </rPr>
      <t>(Hatiya)</t>
    </r>
  </si>
  <si>
    <t>Burirchar UP Office (Sagoria Bazar)-Chowmuhani Bazar Road (Package: e-Tender/LGED/ Noa/GOBM/20-21/W-74) (Hatiya)</t>
  </si>
  <si>
    <r>
      <t>Haitiya Bazar (Kazir Tack)-Steamer Ghat Via Mohiuddin Bazar-Dider Bazar-Tiner Mosque Road (Package: e-Tender/LGED/ Noa/GOBM/20-21/W-75)</t>
    </r>
    <r>
      <rPr>
        <b/>
        <sz val="9.5"/>
        <rFont val="Arial Narrow"/>
        <family val="2"/>
      </rPr>
      <t xml:space="preserve"> (Hatiya)</t>
    </r>
  </si>
  <si>
    <r>
      <t>RHD Atkopalia (Char Jublee UP)-Halim bazar-Bogar Bazar-Janata bazar-Keramatpur bazar Road  (Package: e-Tender/LGED/ Noa/GOBM/20-21/W-10)</t>
    </r>
    <r>
      <rPr>
        <b/>
        <sz val="9.5"/>
        <rFont val="Arial Narrow"/>
        <family val="2"/>
      </rPr>
      <t xml:space="preserve"> (Subarnachar)</t>
    </r>
  </si>
  <si>
    <t xml:space="preserve">M/S Perfect Builders,  
Prop-N.M.Kamrul Haider, 
Haider Vila, Kazi Colony, 
Maijdee Court, Sadar, Noakhali
</t>
  </si>
  <si>
    <t>msperfect_builders@yahoo.com</t>
  </si>
  <si>
    <t>RHD (Abdullah miar hat)-Alamin bazar-Thanarhat GC Road (Package: e-Tender/LGED/ Noa/GOBM/20-21/W-11) (Subarnachar)</t>
  </si>
  <si>
    <t>RHD (Abdullah miar hat)-Alamin bazar-Thanarhat GC Road (Package: e-Tender/LGED/ Noa/GOBM/20-21/W-12) (Subarnachar)</t>
  </si>
  <si>
    <t xml:space="preserve">M/S. T.H Enterprise, 
Prop-Amirul Haider Chowdhury, 
Haider Vila, Kazi colony, Maijdee Court, 
Sadar, Noakhali
</t>
  </si>
  <si>
    <t>msthenterprise@yahoo.com</t>
  </si>
  <si>
    <t>RHD Rabbania Madrasha-Char Amanullah UP Office-Khaserhat-Bangla bazar-Karim bazar Road (Package: e-Tender/LGED/ Noa/GOBM/20-21/W-13) (Subarnachar)</t>
  </si>
  <si>
    <r>
      <t xml:space="preserve">UZR Parishkar bazar-Pankhar bazar-Somitir bazar-Char Jabber UP Office (Kanchon bazar) Road (Package: e-Tender/LGED/ Noa/GOBM/20-21/W-09 </t>
    </r>
    <r>
      <rPr>
        <b/>
        <sz val="9.5"/>
        <rFont val="Arial Narrow"/>
        <family val="2"/>
      </rPr>
      <t>(Subarnachar)</t>
    </r>
  </si>
  <si>
    <t xml:space="preserve">M/S Abul Khair Bachu
Prop-Md. Abul Khair Bachu
Vill-South Mohammadpur, Post-Kalandi, 
Upazila: Senbag, Dist: Noakhali
</t>
  </si>
  <si>
    <t>msabulkhayerbachu@yahoo.com</t>
  </si>
  <si>
    <r>
      <t xml:space="preserve">1x2.50x2.50m RCC Box Culvert on UZR Parishkar bazar-Pankhar bazar-Somitir bazar-Char Jabber UP Office (Kanchon bazar) Road (Package: e-Tender/LGED/ Noa/GOBM/20-21/W-14) </t>
    </r>
    <r>
      <rPr>
        <b/>
        <sz val="9.5"/>
        <rFont val="Arial Narrow"/>
        <family val="2"/>
      </rPr>
      <t>(Subarnachar)</t>
    </r>
  </si>
  <si>
    <r>
      <t xml:space="preserve">Sunaimuri-Amirshapara Road (Package: e-Tender/LGED/ Noa/GOBM/20-21/W-59) </t>
    </r>
    <r>
      <rPr>
        <b/>
        <sz val="9.5"/>
        <rFont val="Arial Narrow"/>
        <family val="2"/>
      </rPr>
      <t>(Sonaimuri)</t>
    </r>
  </si>
  <si>
    <t xml:space="preserve">M/S Sayma Traders
Prop: Ahsan Habib 
Hospital Road, Upazila: Ramgonj, 
District: Lakshmipur
</t>
  </si>
  <si>
    <t>Sunaimuri-Amirshapara Road (Package: e-Tender/LGED/ Noa/GOBM/20-21/W-60) (Sonaimuri)</t>
  </si>
  <si>
    <t>Jayag-Tushi road upto Thanarhat-Kachihata Road (Package: e-Tender/LGED/ Noa/GOBM/20-21/W-57) (Sonaimuri)</t>
  </si>
  <si>
    <t>S.A. Paribahan house to Korihati bazar Road (Package: e-Tender/LGED/ Noa/GOBM/20-21/W-58) (Sonaimuri)</t>
  </si>
  <si>
    <t xml:space="preserve">M/S NB Enterprise,                             Hospital Road, Ramgonj, Laksmipur </t>
  </si>
  <si>
    <t>RHD (Bagadia)Sonaimuri GC-Zamider hat GC via Kashipur GC Road (Package: e-Tender/LGED/ Noa/GOBM/20-21/W-49) (Sonaimuri)</t>
  </si>
  <si>
    <t>Bazra UP-Battali Bazar Road (Package: e-Tender/LGED/ Noa/GOBM/20-21/W-50) (Sonaimuri)</t>
  </si>
  <si>
    <t>Kagna -Jonopad -north side Vatpara dighi west side Dhoiara Road (Package: e-Tender/LGED/ Noa/GOBM/20-21/W-51) (Sonaimuri)</t>
  </si>
  <si>
    <t>Shakir pur BC to Badarpur GPS Road (Package: e-Tender/LGED/ Noa/GOBM/20-21/W-52) (Sonaimuri)</t>
  </si>
  <si>
    <t>Sonaimuri -Ramgong (BSR) Road to Banglabazar west side Choto kagna bridge pry.school (Notan) Patowary bari via Batpara Dahaiara Satra Road (Package: e-Tender/LGED/ Noa/GOBM/20-21/W-53) (Sonaimuri)</t>
  </si>
  <si>
    <t>Nateshawar (Enayetpur)Mowlana Hamidia Road (Package: e-Tender/LGED/ Noa/GOBM/20-21/W-54) (Sonaimuri)</t>
  </si>
  <si>
    <t>Rothi Battala Shaheed Zia Road (Package: e-Tender/LGED/ Noa/GOBM/20-21/W-55) (Sonaimuri)</t>
  </si>
  <si>
    <t xml:space="preserve">Deoti U.P-Amishapara U.P Road (Package: e-Tender/LGED/ Noa/GOBM/20-21/W-56) (Sonaimuri) </t>
  </si>
  <si>
    <t xml:space="preserve">M/S. S.H Traders
Pop: Md Bodrul Hossian
Vill: Uttar Shahapur
Post: Senbag, Senbag Pourashava
Senbag, Noakhali.
</t>
  </si>
  <si>
    <t>msshtraders1962@gmail.com</t>
  </si>
  <si>
    <r>
      <t>Mirgonj GC-Kankirhat GC Road (Package: e-Tender/LGED/ Noa/GOBM/20-21/W-45)</t>
    </r>
    <r>
      <rPr>
        <b/>
        <sz val="9.5"/>
        <rFont val="Arial Narrow"/>
        <family val="2"/>
      </rPr>
      <t xml:space="preserve"> (Senbag) </t>
    </r>
  </si>
  <si>
    <t xml:space="preserve">M/S. Sumi Traders
Prop: Md. Khorshed Alam, 
Chatterpaiya Bazar, Upazila : Senbag, Dist: Noakhali
</t>
  </si>
  <si>
    <t>mssumitraders1962@gmail.com</t>
  </si>
  <si>
    <t xml:space="preserve">Mirgonj GC-Kankirhat GC Road (Package: e-Tender/LGED/ Noa/GOBM/20-21/W-46) (Senbag) </t>
  </si>
  <si>
    <t xml:space="preserve">M/S. Samiul Traders
Prop: Abdul Hamid, 
Maijdee Bazar Sadar, Noakhali
</t>
  </si>
  <si>
    <t xml:space="preserve">Gazirhat-Boxgong GC Road (Package: e-Tender/LGED/ Noa/GOBM/20-21/W-47) (Senbag) </t>
  </si>
  <si>
    <t xml:space="preserve">M/S Khondokar Mukul
PROP: Khondaker Hasan Al Mamun
Village : Chandpur, Post: Nazurpur
Upazila : Senbag, Dist: Noakhali.
</t>
  </si>
  <si>
    <t>khondokarmukul017@gmail.com</t>
  </si>
  <si>
    <t xml:space="preserve">Mirgonj GC- Bhuiyan Dighi Bazar RHD (Dak bangla) Road (Package: e-Tender/LGED/ Noa/GOBM/20-21/W-42) (Senbag) </t>
  </si>
  <si>
    <t xml:space="preserve">M/S Kalam Bricks Manufacturing 
Prop-Md. Abul Kalam
Khajuria bazar, Senbag, Noakhali.
</t>
  </si>
  <si>
    <t>mskalambricks@yahoo.com</t>
  </si>
  <si>
    <t xml:space="preserve">Chatterpiya R&amp;H-Tamuhani Manikmura Road (Package: e-Tender/LGED/ Noa/GOBM/20-21/W-43) (Senbag) </t>
  </si>
  <si>
    <t xml:space="preserve">Maola Brick field Baitul Aman Jame Mosque via Nurul Haque Muktar Bari Road (Package: e-Tender/LGED/ Noa/GOBM/20-21/W-44) (Senbag) </t>
  </si>
  <si>
    <t xml:space="preserve">M/S Kalam Bricks Manufacturing, 
Prop-Md. Abul Kalam, 
Khajuria bazar, Senbag, Noakhali
</t>
  </si>
  <si>
    <r>
      <t xml:space="preserve">Chatterpiya UP Office (R&amp;H)-Kankirhat GC [Via Itbaria] Road (Package: e-Tender/LGED/ Noa/GOBM/20-21/W-41) </t>
    </r>
    <r>
      <rPr>
        <b/>
        <sz val="9.5"/>
        <rFont val="Arial Narrow"/>
        <family val="2"/>
      </rPr>
      <t xml:space="preserve">(Senbag) </t>
    </r>
  </si>
  <si>
    <t xml:space="preserve">M/S. Sumi Traders
Prop: Md. Khorshed Alam, 
Chatterpaiya Bazar, 
Upazila : Senbag, Dist: Noakhali
</t>
  </si>
  <si>
    <r>
      <t>2x3.50x3.50m RCC Box Culvert on Bashantapur-Mahatabpur Road (Package: e-Tender/LGED/ Noa/GOBM/20-21/W-48)</t>
    </r>
    <r>
      <rPr>
        <b/>
        <sz val="9.5"/>
        <rFont val="Arial Narrow"/>
        <family val="2"/>
      </rPr>
      <t xml:space="preserve"> (Senbag) </t>
    </r>
  </si>
  <si>
    <r>
      <t xml:space="preserve">RHD Lamchi prasad-Chaprashirhat Road (Package: e-Tender/LGED/ Noa/GOBM/20-21/W-17) </t>
    </r>
    <r>
      <rPr>
        <b/>
        <sz val="9.5"/>
        <rFont val="Arial Narrow"/>
        <family val="2"/>
      </rPr>
      <t xml:space="preserve">(Kabirhat) </t>
    </r>
  </si>
  <si>
    <t xml:space="preserve">M/S. KMC Bricks Manufacturing
Prop: Mohammad Kamal Khan 
Village: South Jagdananda Post: Mukbul Chowdhury Hat, Upazila: Kabirhat, Dist: Noakhali
</t>
  </si>
  <si>
    <t>mskmcbricks@gmail.com</t>
  </si>
  <si>
    <t xml:space="preserve">Shahajir hat-Char Algi bazar Road  (Package: e-Tender/LGED/ Noa/GOBM/20-21/W-18) (Kabirhat) </t>
  </si>
  <si>
    <t xml:space="preserve">Dhanshiri UP -Janata bazar Road (Package: e-Tender/LGED/ Noa/GOBM/20-21/W-19) (Kabirhat) </t>
  </si>
  <si>
    <t xml:space="preserve">M/S. KMC Bricks Manufacturing
Prop: Mohammad Kamal Khan 
Village: South Jagdananda Post: Mukbul Chowdhury Hat, 
Upazila: Kabirhat, Dist: Noakhali
</t>
  </si>
  <si>
    <t xml:space="preserve">Padua-RHD-Tetoltala Road  (Package: e-Tender/LGED/ Noa/GOBM/20-21/W-15) (Kabirhat) </t>
  </si>
  <si>
    <t xml:space="preserve">M/S. Lily Enterprise
Prop: Mr. Abul Kalam
Ujjalpur, Maijdee Court, 
Upazila: Sadar, Dist: Noakhali
</t>
  </si>
  <si>
    <t>lilyenterprise1980@gmail.com</t>
  </si>
  <si>
    <r>
      <t xml:space="preserve">Dakhin Rameshwarpur Govt. Pry. School road (Qatar Mofiz house-Ramersharpur GPS)  (Package: e-Tender/LGED/ Noa/GOBM/20-21/W-16) </t>
    </r>
    <r>
      <rPr>
        <b/>
        <sz val="9.5"/>
        <rFont val="Arial Narrow"/>
        <family val="2"/>
      </rPr>
      <t xml:space="preserve">(Kabirhat) </t>
    </r>
  </si>
  <si>
    <t xml:space="preserve">M/S. Fabiha Enterprise
Prop: Naznin Akter, 
195/1 Shahid Salina Pervin Road, Feni
</t>
  </si>
  <si>
    <r>
      <t>1x2.50x2.50m RCC Box Culvert on Shahajir hat-Char Algi bazar Road (Package: e-Tender/LGED/ Noa/GOBM/20-21/W-20)</t>
    </r>
    <r>
      <rPr>
        <b/>
        <sz val="9.5"/>
        <rFont val="Arial Narrow"/>
        <family val="2"/>
      </rPr>
      <t xml:space="preserve"> (Kabirhat) </t>
    </r>
  </si>
  <si>
    <r>
      <t xml:space="preserve">Marapara Road( Kalitara bazar-Thakkar-DB Road) (19-20/W-942) </t>
    </r>
    <r>
      <rPr>
        <b/>
        <sz val="9.5"/>
        <rFont val="Arial Narrow"/>
        <family val="2"/>
      </rPr>
      <t>(Sadar)</t>
    </r>
  </si>
  <si>
    <r>
      <t>Kalitara  -Sallagotia Road (19-20/W-944)</t>
    </r>
    <r>
      <rPr>
        <b/>
        <sz val="9.5"/>
        <rFont val="Arial Narrow"/>
        <family val="2"/>
      </rPr>
      <t xml:space="preserve"> (Sadar)</t>
    </r>
  </si>
  <si>
    <t xml:space="preserve">M/S Rashal Traders, 
Prop: Md Rasedul Hasan, 
Village: East Bodoripur, 
Post: Sonapur, Upazila : Sadar, Dist: Noakhali.
</t>
  </si>
  <si>
    <t>msrashaltraders@gmail.com</t>
  </si>
  <si>
    <r>
      <t xml:space="preserve">Noakhali College Road(South sarifpur pry-Panditpur mosque-Hormuja poltry firm-Noakhali college) (19-20/W-947)  </t>
    </r>
    <r>
      <rPr>
        <b/>
        <sz val="9.5"/>
        <rFont val="Arial Narrow"/>
        <family val="2"/>
      </rPr>
      <t>(Sadar)</t>
    </r>
  </si>
  <si>
    <r>
      <t xml:space="preserve">Oleman Road (char uria r&amp;h-Jalialbadshahi Road) Road (19-20/ W-975)  </t>
    </r>
    <r>
      <rPr>
        <b/>
        <sz val="9.5"/>
        <rFont val="Arial Narrow"/>
        <family val="2"/>
      </rPr>
      <t>(Sadar)</t>
    </r>
  </si>
  <si>
    <r>
      <t xml:space="preserve">Rajgonj Goni hakimpur Khandeker bari -Lal Mier Gorostan  Via Eidgha mat-Amir Hossain Bhuyan bari -Noabari -Uttor Mukhi Mohammadia bari Road </t>
    </r>
    <r>
      <rPr>
        <b/>
        <sz val="9.5"/>
        <rFont val="Arial Narrow"/>
        <family val="2"/>
      </rPr>
      <t>(Begumgonj)</t>
    </r>
  </si>
  <si>
    <t xml:space="preserve">M/S. Jannat Enterprise,
Prop: Jannatul Ferdous Ranu,
Dhokkin Housing, Post: Maijdee Court, 
Upazila : Sadar Dist: Noakhali
</t>
  </si>
  <si>
    <t>jannatenterprise633@gmail.com</t>
  </si>
  <si>
    <r>
      <t xml:space="preserve">Gaispur-Kadirpur Road (19-20/W-1042) </t>
    </r>
    <r>
      <rPr>
        <b/>
        <sz val="9.5"/>
        <rFont val="Arial Narrow"/>
        <family val="2"/>
      </rPr>
      <t>(Begumgonj)</t>
    </r>
  </si>
  <si>
    <t xml:space="preserve">M/S Audreka Traders
Prop: Mithun Ray
Kamdebpur, Gabua Bazar, Begumgonj, Noakhali. 
</t>
  </si>
  <si>
    <t>ms.audrekatraders79@gmail.com</t>
  </si>
  <si>
    <t>Setubhanga bazar-Rasulpur Kali bari viaH/O.Hai sb Road (19-20/W-1043) (Begumgonj)</t>
  </si>
  <si>
    <t xml:space="preserve">M/S M. I Traders,
Prop: Mazaharul Islam, 
Gonipur Road, Chowmuhani, 
Upazila: Begumgonj, Dist: Noakhali
</t>
  </si>
  <si>
    <t>m.i.traders337@gmail.com</t>
  </si>
  <si>
    <t>Sarifpur-Babunagar Road (19-20/W-1044) (Begumgonj)</t>
  </si>
  <si>
    <t xml:space="preserve">M/S. M.R Zaman Traders
Prop: Md Moniruzzaman
Eklashpur Bazar, Begumganj, Noakhali
</t>
  </si>
  <si>
    <t>mszamantraders61@gmail.com</t>
  </si>
  <si>
    <t>Sirajmiah pul-Durgapur UP office Road (19-20/W-1045) (Begumgonj)</t>
  </si>
  <si>
    <t>23-11-20.</t>
  </si>
  <si>
    <t>Majumder Hat Bazar(R&amp;H) - Mirwarishpur UP Road (19-20/W-1046) (Begumgonj)</t>
  </si>
  <si>
    <r>
      <t xml:space="preserve">Latifpur - Lowtoli Road (Molangi bari, Mohiuddin dokan, Poshim Lotifpur , Over Shabairhat Road, Somirmunshi -Kutuberhat) (19-20/W-1047) </t>
    </r>
    <r>
      <rPr>
        <b/>
        <sz val="9.5"/>
        <rFont val="Arial Narrow"/>
        <family val="2"/>
      </rPr>
      <t>(Begumgonj)</t>
    </r>
  </si>
  <si>
    <t xml:space="preserve">M/S. Kabir Trader's,
Prop :Mohammed Kabir Hossain, 
Dharmapur, Dubai Market, Post : Sompara-3882, Upazila : Chatkhi District : Noakhali
</t>
  </si>
  <si>
    <t>ms.kabirtraders@yahoo.com</t>
  </si>
  <si>
    <r>
      <t xml:space="preserve">Sundarpur Pry. School Road (19-20/W-1099) </t>
    </r>
    <r>
      <rPr>
        <b/>
        <sz val="9.5"/>
        <rFont val="Arial Narrow"/>
        <family val="2"/>
      </rPr>
      <t>(Chatkhil)</t>
    </r>
  </si>
  <si>
    <t xml:space="preserve">M/S. Chowdhury Construction
Prop: Md Gias Uddin 
Kankirhat Bazar, Senbag,Noakhali.
</t>
  </si>
  <si>
    <t>chowdhuryconstruction1984@yahoo.com</t>
  </si>
  <si>
    <t>Narayan pur- Momin pur Madrasha Road Via.Sibrampur (19-20/W-1100) (Chatkhil)</t>
  </si>
  <si>
    <t>Kari Ibrahim Madrasha to Daulatpur Road (19-20/W-1101) (Chatkhil)</t>
  </si>
  <si>
    <t xml:space="preserve">M/S Bhuiyan &amp; Sons,
Prop: Md. Jabed Hossain Bhuiyan, 
West Bhadur, P.O: Bhadur, 
Upazila: Ramgonj, Dist: Lakshmipur
</t>
  </si>
  <si>
    <t>ms.bhuiyanandsons@yahoo.com</t>
  </si>
  <si>
    <t xml:space="preserve">Razzak pur - Islam pur madrasha Road (19-20/W-1102) (Chatkhil) </t>
  </si>
  <si>
    <t xml:space="preserve">M/S. Jahid &amp; Sons
Prop: Md. Jahid Hossain 
Chetoshi Road
Upazila: Ramganj, District: Lakshmipur
</t>
  </si>
  <si>
    <t>msjahidandsons@gmail.com</t>
  </si>
  <si>
    <t>Hirapur Adarsha High school  To Razzak pur Pry. School  Via.Hirapur  Jam - E - Mosque Road (19-20/W-1104) (Chatkhil)</t>
  </si>
  <si>
    <t xml:space="preserve">MS. Mizanur Rahman
Prop: Md. Mizanur Rahman, 
Darbeshpur, Balua Chowmuhoni Bazar, 
Upazila- Ramgonj, Dist- Laxmipur.
</t>
  </si>
  <si>
    <t>Sobhanpur Bazar - Gopairbag mominpur Narayanpur  Road via Khoyazer viti Madrasha Road (19-20/W-1105) (Chatkhil)</t>
  </si>
  <si>
    <t xml:space="preserve">M/S N. B ENTERPRISE                       Hospital Road, Ramgonj, Laksmipur </t>
  </si>
  <si>
    <t>Porkot RHD-Jora Skaku Via michan bari Road  (19-20/W-1106) (Chatkhil)</t>
  </si>
  <si>
    <t xml:space="preserve">M/S. Nur Traders
Prop-Md. Nur Alam Chowdhury
Main road, Maijdee Court, 
Sadar, Noakhali 
</t>
  </si>
  <si>
    <t>massnurtraders@gmail.com</t>
  </si>
  <si>
    <t>Nazir Kachari-Puru Sattampur Road (19-20/W-1107) (Chatkhil)</t>
  </si>
  <si>
    <t xml:space="preserve">M/S. M.N Traders,                               Chatkhil Pourashava, Word No,06 Chatkhil,Noakhali. </t>
  </si>
  <si>
    <t>mntraders1996@gmail.com</t>
  </si>
  <si>
    <t>Doharbar kona to Dular bari Road (19-20/W-1108) (Chatkhil)</t>
  </si>
  <si>
    <t xml:space="preserve">M/S Khaza Enterprise, 
Prop: Nazim Uddin, 
Village: Jahagmara, Post: Jahagmara Bazar, 
Upazila: Hatiya, Dist: Noakhali.
</t>
  </si>
  <si>
    <t xml:space="preserve">khazaenterprise19@gmail.com </t>
  </si>
  <si>
    <r>
      <t xml:space="preserve">R&amp;H-Aluddin Gram Road (19-20/W-1116) </t>
    </r>
    <r>
      <rPr>
        <b/>
        <sz val="9.5"/>
        <rFont val="Arial Narrow"/>
        <family val="2"/>
      </rPr>
      <t xml:space="preserve">(Hatiya) </t>
    </r>
  </si>
  <si>
    <r>
      <t xml:space="preserve">Pankhar bazar-Ramgoti Road(Siddik Memberer Dokan-Dos no Dighir Dokan Road) (19-20/W-922) </t>
    </r>
    <r>
      <rPr>
        <b/>
        <sz val="9.5"/>
        <rFont val="Arial Narrow"/>
        <family val="2"/>
      </rPr>
      <t>(Subarnachar)</t>
    </r>
  </si>
  <si>
    <r>
      <t xml:space="preserve">Atkopalia bazar-Jublee Road(Abdus Salam Road) Road  (19-20/W-923) </t>
    </r>
    <r>
      <rPr>
        <b/>
        <sz val="9.5"/>
        <rFont val="Arial Narrow"/>
        <family val="2"/>
      </rPr>
      <t>(Subarnachar)</t>
    </r>
  </si>
  <si>
    <r>
      <t>Deoti U.P Birchastra Ruhul Amin Hanif Natha bari to Borpit Dhakhil maddrasha Road (19-20/ W-967)</t>
    </r>
    <r>
      <rPr>
        <b/>
        <sz val="9.5"/>
        <rFont val="Arial Narrow"/>
        <family val="2"/>
      </rPr>
      <t xml:space="preserve"> (Sonaimuri)</t>
    </r>
  </si>
  <si>
    <r>
      <t xml:space="preserve">North Wasakpur pola thofa -Boro Fakhir Bari Bridge- Takia Mosque Via Pacca Road  (19-20/ W-969) </t>
    </r>
    <r>
      <rPr>
        <b/>
        <sz val="9.5"/>
        <rFont val="Arial Narrow"/>
        <family val="2"/>
      </rPr>
      <t>(Sonaimuri)</t>
    </r>
  </si>
  <si>
    <t xml:space="preserve">M/S. Momena Khatun Construction
Prop-Md. Samsul Alam
Bargoan (Mollapara), Chatterpaiya Road, Sonaimuri, Noakhali.
</t>
  </si>
  <si>
    <t>momenaconstruction@yahoo.com</t>
  </si>
  <si>
    <r>
      <t xml:space="preserve">Eidgah Amin bazar-Manikyanagar Hospital Road (19-20/ W-652) </t>
    </r>
    <r>
      <rPr>
        <b/>
        <sz val="9.5"/>
        <rFont val="Arial Narrow"/>
        <family val="2"/>
      </rPr>
      <t>(Sonaimuri)</t>
    </r>
  </si>
  <si>
    <t xml:space="preserve">M/S Abul Khair Bachu, 
Prop-Md. Abul Khair Bachu, 
Vill-South Mohammadpur, 
Post-Kalandi, PS-Senbag, Dist-Noakhali.
</t>
  </si>
  <si>
    <r>
      <t>North Shahapur-East Mohammadpur Road (19-20/ W-958)</t>
    </r>
    <r>
      <rPr>
        <b/>
        <sz val="9.5"/>
        <rFont val="Arial Narrow"/>
        <family val="2"/>
      </rPr>
      <t xml:space="preserve"> (Senbag)</t>
    </r>
  </si>
  <si>
    <t xml:space="preserve">M/S Tashin Enterprise
Prop: Mr. Kazi Abu Jahed, 
171, S.S.K Raod, Feni
</t>
  </si>
  <si>
    <t>Nij Senbag GPS Road (19-20/ W-959) (Senbag)</t>
  </si>
  <si>
    <t xml:space="preserve">M/S Bijoy Enterprise, 
Prop-Md. Auyob Ali, 
BV Road, Dakhhin Bazar, 
Senbag, Noakhali
</t>
  </si>
  <si>
    <t>msbijoyenterpriseali@yahoo.com</t>
  </si>
  <si>
    <t>Nalua Brick Field Road (19-20/ W-960) (Senbag)</t>
  </si>
  <si>
    <t xml:space="preserve">M/S F.A Enterprise, 
Prop: Mohammad Ahsan Ullah, 
Village: Yearpur, Post: Somirmunshirhat, 
Upazila: Senbag, Dist: Noakhali
</t>
  </si>
  <si>
    <t>msfaenterprise1973@gmail.com</t>
  </si>
  <si>
    <t>Sebar hat-Khan para Road (19-20/ W-961) (Senbag)</t>
  </si>
  <si>
    <t>Birkot-Ludua pry. School Road  (19-20/ W-962) (Senbag)</t>
  </si>
  <si>
    <t>Itbaria  GPS - Itbaria Madrasha - Ali Haider Member Bari Road (19-20/ W-648) (Senbag)</t>
  </si>
  <si>
    <t>Porchim Chandpur Kolifapara Road (19-20/ W-963) (Senbag)</t>
  </si>
  <si>
    <t>Kutubarhat-Bishnapur Road  (19-20/ W-987) (Senbag)</t>
  </si>
  <si>
    <r>
      <t xml:space="preserve">Sochindertak - Bara Charigaon Chowrasta Bazar Road (19-20/ W-1017) </t>
    </r>
    <r>
      <rPr>
        <b/>
        <sz val="9.5"/>
        <rFont val="Arial Narrow"/>
        <family val="2"/>
      </rPr>
      <t>(Senbag)</t>
    </r>
  </si>
  <si>
    <r>
      <t xml:space="preserve">Gullakhali-Takia bazar Road (19-20/ W-979) </t>
    </r>
    <r>
      <rPr>
        <b/>
        <sz val="9.5"/>
        <rFont val="Arial Narrow"/>
        <family val="2"/>
      </rPr>
      <t>(Kabirhat)</t>
    </r>
  </si>
  <si>
    <t>Dhanshiri-Algi Bazar Via Badamtali Road (19-20/ W-980) (Kabirhat)</t>
  </si>
  <si>
    <t>Kabir hat-Kalamunshi bazar Road (19-20/ W-981) (Kabirhat)</t>
  </si>
  <si>
    <t>RHD-Kalamunshi Road (Sundalpur Shamsu Master Road) (19-20/ W-982) (Kabirhat)</t>
  </si>
  <si>
    <t>Jagada Nanda-Sonadia Road (Via Chowdhury hat) (19-20/ W-983) (Kabirhat)</t>
  </si>
  <si>
    <t>Oterhat-Chandir Hat Road (19-20/ W-984) (Kabirhat)</t>
  </si>
  <si>
    <t>Kabirhat -Halimer Mukam RHD via Gat majir Dokan Road (19-20/ W-1098) (Kabirhat)</t>
  </si>
  <si>
    <t xml:space="preserve">M/S Alamgir Enterprise                             Prop: Md. Alamgir Hossain,
Hazipur, Somirhat, East Char Bata, Upazila: Subarnachar, District: Noakhali
</t>
  </si>
  <si>
    <t>alamgirhossain1766@gmail.com</t>
  </si>
  <si>
    <t xml:space="preserve">(A) Construction of  Char Jabbar  Union Bhumi Office (B) Construction of   Char Bata Union Bhumi Office  at Subarnachar  Upazila, District: Noakhali  (TULO/NOA/W-07) </t>
  </si>
  <si>
    <t>01-01-20.</t>
  </si>
  <si>
    <t>17-11-20.</t>
  </si>
  <si>
    <t xml:space="preserve">M/S Shakil Construction
 Prop-Md. Nasir Uddin, 
Madhopur, Sobhanpur,
Upazila : Chakhil, District : Noakhali
</t>
  </si>
  <si>
    <t xml:space="preserve">(A) Construction of  Noakhola  Union Bhumi Office  (B) Construction of   Khilpara Union Bhumi Office at Chatkhil Upazila, District: Noakhali (TULO/NOA/W-09) </t>
  </si>
  <si>
    <t>05-01-20.</t>
  </si>
  <si>
    <t>14-11-20.</t>
  </si>
  <si>
    <t xml:space="preserve">M/S Megna Enterprise                         Prop: Mohammad Hanif,
Post: Sujamuki, Burirchar, Hatiya, Noakhali
</t>
  </si>
  <si>
    <t>meghnaenterprise12@gmail.com</t>
  </si>
  <si>
    <t xml:space="preserve">Construction of Hatiya Poura (Costal Design) Union Bhumi Office at Hatiya  Upazila, District: Noakhali (TULO/NOA/W-10) </t>
  </si>
  <si>
    <t xml:space="preserve">Construction of Natershawar Union Bhumi Office at Sonaimuri Upazila District Noakhali (TULO/NOA/W-11) </t>
  </si>
  <si>
    <t>16-03-20.</t>
  </si>
  <si>
    <t>25-01-21.</t>
  </si>
  <si>
    <t xml:space="preserve">M/S. Emarat Traders,
Prop: Baker Hossain, 
Vill: Bigbag , Post: Bigbag-3862, 
Upazila : Senbag, Dist: Noakhali
</t>
  </si>
  <si>
    <t>msemarattraders@gmail.com</t>
  </si>
  <si>
    <t xml:space="preserve">Construction of Dhanshalik Union Bhumi Office at Kabirhat Upazila District Noakhali (TULO/NOA/W-12) </t>
  </si>
  <si>
    <t>08-02-21.</t>
  </si>
  <si>
    <t xml:space="preserve">M/S Mona Construction,
Prop-Md. Ataur Rahman, 
Alipur, Begumgonj, Noakhali
</t>
  </si>
  <si>
    <t>msmonaconstruction@yahoo.com</t>
  </si>
  <si>
    <t>Improvement of Mir Alipur-Ghora bhanga  Road Ch.00-1500m Under Begumgonj Upazila, District: Noakhali.      (Road ID No- 475074014) (UTMIDP/BEGU/ NOAK/WR-189)</t>
  </si>
  <si>
    <t xml:space="preserve">UTMIDP </t>
  </si>
  <si>
    <t>18-08-20.</t>
  </si>
  <si>
    <t>11-04-21.</t>
  </si>
  <si>
    <t xml:space="preserve">M/S Malek Enterprise
Prop : Md. Abdul Malek
 Lalpur, Mirwarishpur, 
Upazila: Begumgonj, Dist: Noakhali
</t>
  </si>
  <si>
    <t>msmalekenterprise1984@gmail.com</t>
  </si>
  <si>
    <t xml:space="preserve">Construction of Surface Drain at Amin Market, Saheberhat, Chayani hat GC &amp; Rajgonj hat GC at Mirwarishpur Union, Kadirpur, Chayani &amp; Rajgonj Union at Ch.00-977m Under Begumgonj Upazila, District: Noakhali. (UTMIDP/BEGU/ NOAK/WD-99)       </t>
  </si>
  <si>
    <t>11-06-20.</t>
  </si>
  <si>
    <t>30-04-21.</t>
  </si>
  <si>
    <t xml:space="preserve">Construction of 2x2.50x2.50m RCC Box Culvert on Mir Alipur-Ghora bhanga Road at Ch.316m Under Begumgonj Upazila, District: Noakhali. (UTMIDP/BEGU/ NOAK/WB-57)       </t>
  </si>
  <si>
    <t xml:space="preserve">Construction of Public Toilet at Bangla Bazar Under Begumgonj Upazila, District: Noakhali. (UTMIDP/BEGU/ NOAK/WI-31)   </t>
  </si>
  <si>
    <t xml:space="preserve">M/S.  Galaxy Enterprise, 
Prop: Md. Didarul Alam,
Chatkhil Pourashava, Word N0.06,
Upazila : Chatkhil, Disstrict : Noakhali.
</t>
  </si>
  <si>
    <t>ms.galaxyenterprise@yahoo.com</t>
  </si>
  <si>
    <r>
      <t>Dashgoria- Shahapur Road</t>
    </r>
    <r>
      <rPr>
        <b/>
        <sz val="9.5"/>
        <rFont val="Arial Narrow"/>
        <family val="2"/>
      </rPr>
      <t xml:space="preserve"> (W-38) (Chatkhli)</t>
    </r>
  </si>
  <si>
    <t>Yasin Hazirhat-Sahapur Bazar Road Via.Narayan pur R/k. High school, Sibrampur Bazar (Length 6.00km)  (W-39) (Chatkhli)</t>
  </si>
  <si>
    <t xml:space="preserve"> M/S. Hredi Construction-M/S. Sunrise Engineers (JV),                                       827/1(2nd Floor) Begum Rokeya Sarani , Shewrapara , Mirpur , Dhaka-1216 </t>
  </si>
  <si>
    <t>hcsejv1234@gmail.com</t>
  </si>
  <si>
    <t>Chatkhil- Monoharpur Road via Pallah bazar, (Length 10.50km)  (W-39) (Chatkhli)</t>
  </si>
  <si>
    <t xml:space="preserve">M/S. Hredi Construction,                                       827/1(2nd Floor), Begum Rokeya Sarani , Shewrapara , Mirpur , Dhaka-1216 </t>
  </si>
  <si>
    <t xml:space="preserve">M/S. Sunrise Engineers,                                       827/1 (2nd Floor), Begum Rokeya Sarani , Shewrapara , Mirpur , Dhaka-1216 </t>
  </si>
  <si>
    <t>sunriseengineers70@gmail.com</t>
  </si>
  <si>
    <t xml:space="preserve">M/S Md. Shihab Uddin, 
Prop: Md. Shihab Uddin, 
Hori Narayanpur, Maijdee Court,
Sadar Noakhali
</t>
  </si>
  <si>
    <t>ms.mdshihabuddinshahin@gmail.com</t>
  </si>
  <si>
    <r>
      <t xml:space="preserve">Rajgonj bazar-Islamgonj-Bander hat-Momin nagar -hanif bazar Road. (W-40) </t>
    </r>
    <r>
      <rPr>
        <b/>
        <sz val="9.5"/>
        <rFont val="Arial Narrow"/>
        <family val="2"/>
      </rPr>
      <t>(Noakhali Sadar)</t>
    </r>
  </si>
  <si>
    <t xml:space="preserve">M/S. Rupali Traders,
Prop-Md. Ismail,
Anantapur, Maijdee bazar, 
Upazila: Sadar, Dist: Noakhali
</t>
  </si>
  <si>
    <r>
      <t xml:space="preserve">RHD-Khaser hat-Chomir hat GC Road. (W-41) </t>
    </r>
    <r>
      <rPr>
        <b/>
        <sz val="9.5"/>
        <rFont val="Arial Narrow"/>
        <family val="2"/>
      </rPr>
      <t>(Subarna Char)</t>
    </r>
  </si>
  <si>
    <t xml:space="preserve">M/S Abul Khair Bachu,
Prop-Md. Abul Khair Bachu,
Vill-South Mohammadpur, Post-Kalandi, 
Upazila: Senbag, Dist-Noakhali
</t>
  </si>
  <si>
    <r>
      <t xml:space="preserve">RHD Bhuiyar hat-Jubayer miar hat-Ansarmiar hat-Chomir hat GC Road. </t>
    </r>
    <r>
      <rPr>
        <b/>
        <sz val="9"/>
        <rFont val="Arial Narrow"/>
        <family val="2"/>
      </rPr>
      <t>(W-42) (Subarna Char)</t>
    </r>
  </si>
  <si>
    <t xml:space="preserve">M/S Shakil Construction
Prop-Md. Nasir Uddin, 
Madabpur, Sobhanpur, 
Upazila: Chatkhil, District: Noakhali
</t>
  </si>
  <si>
    <r>
      <t xml:space="preserve">Shilmud to Raza Rampur Road </t>
    </r>
    <r>
      <rPr>
        <b/>
        <sz val="9"/>
        <rFont val="Arial Narrow"/>
        <family val="2"/>
      </rPr>
      <t>[3.00km] (W-43) (Sonaimuri)</t>
    </r>
  </si>
  <si>
    <r>
      <t>Joyag UP-Thanarhat-Amkie Bazar Road Via Gandhi Asram Mahutola Gps. (W-44)</t>
    </r>
    <r>
      <rPr>
        <b/>
        <sz val="9"/>
        <rFont val="Arial Narrow"/>
        <family val="2"/>
      </rPr>
      <t xml:space="preserve"> (Sonaimuri)</t>
    </r>
  </si>
  <si>
    <t xml:space="preserve">M/S Shahadat Traders
Prop-Md. Shahadat Hossain Chowdury
Fatahpur, Maijdee Bazar,
Maijdee Court, Sadar, Noakhali
</t>
  </si>
  <si>
    <t>Construction of Two 2 Storied Rural Market Building (With 04 Storied Foundation) in Hajari Hat Under Companigonj Upazila Dist.-Noakhali. (CRMIDP/NOAK/W-508)</t>
  </si>
  <si>
    <t>15-12-19.</t>
  </si>
  <si>
    <t>12-05-21.</t>
  </si>
  <si>
    <t>Construction of Two (2) Storied Rural Market Building (With 04 Storied Foundation) in Chaprashirhat Bazar Under Kabirhat Upazila, Dist:-Noakhali.(CRMIDP/NOAK/W-514)</t>
  </si>
  <si>
    <t>28-01-20.</t>
  </si>
  <si>
    <t>27-06-21.</t>
  </si>
  <si>
    <r>
      <t>IPCP/NOAK/COMPA/P/19-20/2.01</t>
    </r>
    <r>
      <rPr>
        <b/>
        <sz val="10"/>
        <rFont val="Times New Roman"/>
        <family val="1"/>
      </rPr>
      <t xml:space="preserve"> (Companigonj)</t>
    </r>
  </si>
  <si>
    <t>30-10-21.</t>
  </si>
  <si>
    <t xml:space="preserve">M/S. Khokan Enterprise
Prop-Md. Nurul Islam Khokan 
Amishapara Bazar, Sonaimuri, Noakhali
</t>
  </si>
  <si>
    <t>khokonenterprise1957@gmail.com</t>
  </si>
  <si>
    <r>
      <t>IPCP/NOAK/SONAI/P/19-20/3.01</t>
    </r>
    <r>
      <rPr>
        <b/>
        <sz val="10"/>
        <rFont val="Times New Roman"/>
        <family val="1"/>
      </rPr>
      <t xml:space="preserve"> (Sonaimuri)</t>
    </r>
  </si>
  <si>
    <t>18-04-21.</t>
  </si>
  <si>
    <t>A.(i) Improvement of Eklashpur UP (R&amp;H)-Sharifpur up Via Patwarirhat road Ch.2113-2863m. ID No. 475073008. A. (ii) Providing 42.00m Palisading work.A. (iii) Construction of 1No 0.625mx0.625m U drain Culvert at Ch. 2390m B.(i) Improvement of Rajgonj Muktijuda Montu Moulla Bari-Rajendrapur Al-Amin Model Accademy Road at Ch.00-870m. ID No. 475074057. B. (ii) Providing 100.00m Palisading work.Value of Recovered Material =13,09,155.91 C.(i) Improvement of Majdee Bazar (Pourashava Border)-Joykisnapur Wapda khal road (Joykisnapur Pana mia Hazi bari remaining part) Ch.2750-3575m. ID No. 475074059. C. (ii) Providing 153.00m Palisading work. C. (iii) Construction of 1No 0.625mx0.625m U drain Culvert at Ch. 3148m D.(i) Improvement of Doalia-Chayani road Ch.00-300m. ID No. 475074092. D. (ii) Providing 111.00m Palisading work.E.(i) Improvement of Tafader bari-Barirhat road (Late Al-Haz Shamsul Alam road) Ch.765-1665m. ID No. 475074108.E. (ii) Providing 20.00m Palisading work. E. (iii) Construction of 2Nos 0.625mx0.625m U drain Culvert at Ch. 850m &amp; 1385m  (BEG/18-19/W-01)</t>
  </si>
  <si>
    <t>BRIDP</t>
  </si>
  <si>
    <t>18-07-19.</t>
  </si>
  <si>
    <t>30-11-20.</t>
  </si>
  <si>
    <t xml:space="preserve">Pinnacle Construction Company
Prop- Mr. Md. Kamruzzaman
Karimpur Road, Chowmuhani,
Upazila: Begumgonj, Dist: Noakhali
</t>
  </si>
  <si>
    <t>pinnacleconstructioncompany2@gmail.com</t>
  </si>
  <si>
    <t>A.(i) Improvement of Puran Chayani Pry. School-Nithanaddanpur Pry. School &amp; Madrasha road (Puran Chayani -Nithanaddanpur road) Ch.2000-2450m. ID No. 475074159.A. (ii) Providing 30.00m Palisading work.B.(i) Improvement of Delelpur-Somiteer bazar via Nurbox Hazi bari-Hafiz Ullah mia bari road (Alampur-Somiteer bazar via Nurbox Hazi bari-Hafiz Ullah mia bari road) Ch.00-1150m. ID No. 475074174.B. (ii) Providing 146.00m Palisading work.B. (iii) Construction of 2Nos 0.625mx0.625m U drain Culvert at Ch. 356m &amp; 754mC.(i) Improvement of Avhirampur munshi road (Wahidur Rahaman Babu sriti sharonee 1no Amanullahpur road)  ch.00-930m. ID No. 475075075.C. (ii) Providing 150.00m Palisading work.D.(i) Improvement of Ramonirhat (Sultanpur)-Gogikhali bridge road (Sultanpur pacca to Doalia bazar Primary School) Ch.750-1650m. ID No. 475075263.D. (ii) Providing 90.00m Palisading work.E.(i) Improvement of Rajgonj dubai market-Shridharpur Guha bari Mosque road Ch. 435-950m. ID No. 475075276. E. (ii) Providing 105.00m Palisading work. (BEG/18-19/W-02)</t>
  </si>
  <si>
    <t>31-12-20.</t>
  </si>
  <si>
    <t>A.(i) Improvement of Khalishpur Maidar bari -Nirtranandonpur Primary school via Hosna Dokhan road Ch.78-1078m. ID No. 475075332.A.(ii) Providing 100.00m Palisading work.A.(iii) Construction of 2Nos 0.625mx0.625m U drain Culvert at Ch. 630m &amp; 917mB.(i) Improvement of Mojahidpur Madrasha-Mojahidpur Hazari bari road. Ch.00-600m. ID No. 475075337.B.(ii) Providing 41.00m Palisading work.Value of Recovered Material = C.(i) Improvement of Eklashpur Koillan Market-Kali Mia Hazi bari road Ch.00-600m. ID No. 475075312.C.(ii) Providing 50.00m Palisading work.C.(iii) Construction of 1No 0.625mx0.625m U-drain Culvert at Ch. 270m.D.(i) Improvement of Islampur Chadu Dorbesh Mazar-Mujahidpur Govt Primary School Via Ali Akbor Chairman bari road at Ch.575-1450m. ID No. 475075343.D.(ii) Providing 80.00m Palisading work.D.(iii) Construction of 1No 0.625mx0.625m U-drain Culvert at Ch. 1313m.E.(i) Improvement of Jugikhali-Puran Chayani via Rudrapur-Gonggabor-Vubatipur road Ch.00-900m. ID No. 475075362. E.(ii) Providing 86.00m Palisading work. (BEG/18-19/W-03)</t>
  </si>
  <si>
    <t xml:space="preserve">M/S Mohana Briccks Manufacturing 
Prop-Md. Azizul Bashar Shawpan
Shaista Nagar Mouza
Senbag, Noakhali
</t>
  </si>
  <si>
    <t>mohanabricksmanufacture@gmail.com</t>
  </si>
  <si>
    <t>A.(i) Improvement of Landan market-Rafiquepur (Sardarbari) road (Landan market-Rafiquepur (Sardar bari) road (Rupali brick field-Westmukhi Ladu member shop via Hazi Entumiah Jame Mosque road) Ch.00-440m. ID No. 475074090. A. (ii) Providing 42.00m Palisading work.A.(iii) Construction of 1No 0.625mx0.625m U-drain Culvert at Ch. 400m.B.(i) Improvement of Amanatpur-Emran Miar bari via Khonar Bari road (Amanatpur-Bachur Bari road via Emranmiah bari, Mohabbattpur GPS Gul Gullah bazar road Ch.1750-2600m. ID No. 475074195.B.(ii) Providing 70.00m Palisading work.B.(iii) Construction of 2Nos 0.625mx0.625m U-drain Culvert at Ch. 1830m &amp; 2349m.. C.(i) Improvement of Lotifpur-Rasulpur UP via Bangga Bondhu road (Lotifpur-Battala-Lalmiah Mosque road) at ch.00-700m. ID No. 475074113.C.(ii) Providing 59.00m Palisading work.C.(iii) Construction of 1No 0.625mx0.625m U-drain Culvert at Ch. 254m. Value of Recovered Material =58,732.80 D.(i) Improvement of Amanullapur Kholil Patowary Barir Dakhil Madrasha-Dithpur Dakhil Madrasha road Ch.150-975m. ID No. 475075296. D.(ii) Providing 66.00m Palisading work.D.(iii) Construction of 1No 1x2.00mx2.00m RCC Box Culvert at Ch. 453m.E.(i) Improvement of Gopalpur-Talua Chandpur-Mirzanagor-Modhupur-Chungapool road (Starting from Aaha Market Towards East) Ch.00-900m. ID No. 475075322. E.(ii) Providing 53.00m Palisading work.E.(iii) Construction of 1No 0.625mx0.625m U-drain Culvert at Ch. 245m.F.(i) Improvement of Shafimiar (Chairman bari)-Serajul Hoque Chairman road (Shafimiar (Chairman bari)-Serajul Hoque Chairman bari (Shafimiar bari-Abul Khair Chairman bari) road Ch.00-650m. ID No. 475075349.F.(ii) Providing 70.00m Palisading work.F.(iii) Construction of 1No 0.625mx0.625m U-drain Culvert Ch. 531m. (BEG/18-19/W-05)</t>
  </si>
  <si>
    <t>24-03-19.</t>
  </si>
  <si>
    <t>A.(i) Improvement of Atia Kandi Jalal Uddin Patwary Bari-Atia Kandi School road Ch.00-800m ID No. 475075331. A.(ii) Providing 50.00m Palisading work.B.(i) Improvement of Khezurtola Chaurasta-Kashem Chairman bari-Shikarirhat road (Fatama road) Ch.00-900m. ID No. 475075303.B.(ii) Providing 100.00m Palisading work.C.(i) Improvement of Mir Alipur 5No Ward Darybari-Chitmohal Sardar bari bridge road Ch.00-700m. ID No. 475075347.C.(ii) Providing 100.00m Palisading work.C.(iii) Construction of 2Nos 0.625mx0.625m U-drain Culvert at Ch. 30m &amp; 465m. D.(i) Improvement of Kendurbag Khalpar-Taluya Chandpur Khalpar via Rosawan Ali Miah Bari road Ch.00-1200m. ID No. 475075372D.(ii) Providing 140.00m Palisading work.D.(iii) Construction of 2Nos 0.625mx0.625m U-drain Culvert at Ch. 540m &amp; 968m.E.(i) Improvement of Norottampur-Mowlana Abdur Rajjak Mosque Atimkhana road Ch.00-900m. ID No. 475075257E.(ii) Providing 60.00m Palisading work.E.(iii) Construction of 1No 0.625mx0.625m U-drain Culvert at Ch. 600m.F. Construction of 1No 0.625mx0.625m U-drain Culvert at Ch. 1296m. (BEG/18-19/W-06)</t>
  </si>
  <si>
    <t>19-03-19</t>
  </si>
  <si>
    <t>30-06-20.</t>
  </si>
  <si>
    <t>A.(i) Improvement of Uttar Kutubpur Pri School-Kutubpur Rahmatar Dokan via Jobbar Master bari road Ch.375-990m. ID No. 475075338 A.(ii) Providing 21.00m Palisading work. A.(iii) Construction of 1No U-drain Culvert Top Slab at Ch. 684m.B.(i) Improvement of Kutubpur Dorgha Pukurpar-Purbo Mukhi Khondakar Bari via Dinashgonj road Ch. 00-870m. ID No. 475075380 B.(ii) Providing 44.00m Palisading work. B.(iii) Construction of 1No 0.625mx0.625m U-drain Culvert at Ch. 450m.C.(i) Improvement of Hashem Cashier Road (Near South Sharifpur Bapari Bari to Mostofa Kamal road) Ch. 00-840m. ID No. 475075182 C.(ii) Providing 125.00m Palisading work. D.(i) Improvement of Shahabarhat bazar-Dattopara road Ch.00-900m. ID No. 475075306D.(ii) Providing 97.00m Palisading work.E.(i) Improvement of Gatla Jagirdar Bari-Musmiar Bari Road (Master Eunus Road) Ch.00-450m. ID No. 475075299 E.(ii) Providing 48.00m Palisading work.  (BEG/18-19/W-07)</t>
  </si>
  <si>
    <t>20-04-20.</t>
  </si>
  <si>
    <t>A.(i) Improvement of Shahadapur-Tulachara road (Shahadapur road) Ch.00-900m. ID No. 475074098.A.(ii) Providing 55.00m Palisading work. A.(iii) Construction of 1No 0.625mx0.625m 8.00m Long U drain Culvert at Ch. 450m.B.(i) Improvement of Lalpur Madrasha to Mir Alipur Muluk Mela road Ch.00-846m. ID No. 475074156.B.(ii) Providing 40.00m Palisading work.B.(iii) Construction of 1No 0.625mx0.625m 8.00m Long U drain Culvert at Ch. 114m.C. Construction of 1No 2x3.50mx3.50m RCC Box Culvert on Lalpur Madrasha to Mir Alipur Muluk Mela road at Ch. 07m. ID No. 475074156.D.(i) Improvement of Basanterbeg-Kotra Mohabbatpur via Chandkashimpur road Ch. 3310-4270m  ID No. 475074207.D.(ii) Providing 60.00m Palisading work.D.(iii) Construction of 1No 0.625mx0.625m 8.00m Long U drain Culvert at Ch. 450m.under Begumganj, Noakhali (BEG/18-19/W-10)(Value of Recovered Material =28,782.26)</t>
  </si>
  <si>
    <t>A.(i) Improvement of Atia Kandi-Mirjangor road (Gazi Member Mor-Bir Bikkrom road) Ch.00-435m. ID No. 475074019.A.(ii) Providing 47.00m Palisading work.A.(iii) Construction of 1No 4.50mx3.50m RCC Box Culvert at Ch. 320m.B.(i) Improvement of Rafiqpur-Jongimonorajpur road (Janahabad Tia Bari Dorza to Jahanabad GPS Toybpur Gohar Bari road) Ch.1020-1840m. ID No. 475075104B.(ii) Providing 50.00m Palisading work.C. Construction of 1No 4.50mx3.50m RCC Box Culvert on Rafiqpur-Jongimonorajpur road (Janahabad Tia Bari Dorza to Jahanabad GPS Toybpur Gohar Bari road) at Ch. 1505m. ID No. 475075104D.(i) Improvement of Basanterbag-Chankasimpur road Ch.1837-2317m. ID No. 475075142.D.(ii) Providing 53.00m Palisading work.D.(iii) Construction of 1No 4.50mx3.50m RCC Box Culvert at Ch. 1840m.E. Construction of 1No 2.50mx2.50m RCC Box Culvert  (Width 5.50m) on Tofadar Bari-Barirhat road (Late Alhaz Samsul Hoque road) Kendurbag Khalpar road Ch.1518m. ID No. 475074108.F. Construction of 1No 2x3.50mx3.50m RCC Box Culvert on Khalishpur Maidar bari-Nirtranandonpur Primary school via Hosna dokhan road at Ch.175m. ID No. 475075332. under Begumganj, Noakhali (BEG/18-19/W-11)</t>
  </si>
  <si>
    <t>A. Maintenance of Amanullahpur-Ayubpur road Ch. 450-1247m. ID No. 475074050.B.(i) Maintenance of Amanatpur (R&amp;H)- Mojahidpur road Ch. 400-1785m. ID No. 475074030.B.(ii) Providing 64.00m Palisading work.B.(iii) Construction of 1No 3.00mx3.00m RCC Box Culvert at Ch. 1343m.C.(i) Maintenance of Betuabag-Tulachara road (Kazi Golam Rasul road) Ch.190-1900m. ID No. 475074083.C.(ii) Providing 30.00m Palisading work.D. Maintenance of Taker Bazar-Boksherhat road ch.500-1500m. ID No. 475074184.E.(i) Maintenance of Eklashpur Mazar Ghat-East side khalpar Eklashpur road. (Mujib Road Khalpar road) Ch.00-1000m. ID No. 475074202.E.(ii) Providing 75.00m Palisading work.F. Maintenance of Shibpur-Rafiqpur via Loutoli road Ch.00-1000m. ID No. 475074214.G. Maintenance of Chandragonj (Petrol Pump)- Gobinderkhil road (Mohammedpur Petrol pump-Gobinderkhil Patan Bari road) Ch.00-1000m. ID No. 475074096.H. Maintenance of Durgapur-Kutubpur road Ch.00-1000m. ID No. 475075138.I.(i) Maintenance of Basanterbeg-Kotra Mohabbatpur via Chandkashimpur road Ch.00-1470m. ID No. 475074207.I.(ii) Providing 52.00m Palisading work.J.(i) Maintenance of Talibpur-Khalishpur road Ch.900-1997m. ID No. 475073019.J.(ii) Providing 85.00m Palisading work. under Begumganj, Noakhali (BEG/18-19/W-12)</t>
  </si>
  <si>
    <t>08-07-19.</t>
  </si>
  <si>
    <t>A.(i) Improvement of Surgo Pool (R&amp;H) - Horonbibi via Hazipur UP Road at Ch.2490-3105m. ID No. 475073026.A.(ii) Providing 179.00m Palisading work.B.(i) Maintenance of Hazipur Union Bastala -Hazipur Ozir Ali Bari Road at Ch.00-1085m. ID No. 475074198.B.(ii) Providing 53.00m Palisading work.C.(i) Improvement of R&amp;H Samu Dokan-Pourashava border road via Surujmia mosque Road at Ch.00-865m. ID No. 475075378.C.(ii) Providing 162.00m Palisading work. (BEG/18-19/W-13)</t>
  </si>
  <si>
    <t>25-03-20.</t>
  </si>
  <si>
    <t>Improvement of Eklashpur Majumder Bari Dorja-Nuru Kazi Mohilla Madrasha Road from Ch:00-500m (Road ID:475075311) at Ekhlshpur Union under Begumganj Upazila, Noakhali. (Salvage cost Tk:21,189.00)   (BEG/18-19/W-14)</t>
  </si>
  <si>
    <t>27-02-20.</t>
  </si>
  <si>
    <t>30-12-20.</t>
  </si>
  <si>
    <t xml:space="preserve">M/S M B CONSTRUCTION &amp; IRON BUILDERS, 
Prop: Md Mizanur Rahman, Mirwarishpur, Upazila : Begumganj, Dist: Noakhali.
</t>
  </si>
  <si>
    <t>mrahman197308@gmail.com</t>
  </si>
  <si>
    <t>Improvement of Amanullahpur-Baluchara road  from Ch:00-1017m (Road ID:475075108) at Alyarpur Union under Begumganj Upazila, Noakhali. (Salvage cost Tk:1,26,878.00)   (BEG/18-19/W-15)</t>
  </si>
  <si>
    <t>17-06-20.</t>
  </si>
  <si>
    <t>24-12-20.</t>
  </si>
  <si>
    <t xml:space="preserve">M/S Rupali Bricks Manufacturing,
Prop: Nurul Hossain,
Rafiqepur, Jomidarhat, 
Upazila: Begumgonj, Dist: Noakhali
</t>
  </si>
  <si>
    <t>msrupalibricksmanufacturing@gmail.com</t>
  </si>
  <si>
    <t>Improvement of Hazipur Mojid Bapari hat -Sarifpur Molangi bari road from Ch:00-786m (Road ID:475074177) at Hazipur Union under Begumganj Upazila, Noakhali. (BEG/18-19/W-16)</t>
  </si>
  <si>
    <t>01-03-20.</t>
  </si>
  <si>
    <t>Improvement of Mojid Bapari hat-Chowmuhani hat Road (Hajipur-karimpur road) from Ch:1300-1855m (Road ID:475074072) at Hazipur Union under Begumganj Upazila, Noakhali.  (BEG/18-19/W-17)</t>
  </si>
  <si>
    <t>Improvement of Babunagar -Babunagar Community Clinic road from Ch:560-1060m (Road ID:475074144) at Sharifpur Union under Begumganj Upazila, Noakhali. (BEG/18-19/W-19)</t>
  </si>
  <si>
    <t>17-02-20.</t>
  </si>
  <si>
    <t>Improvement of Lautali-Rafikpur road. from Ch:1550-2130m (Road ID:475074112) at Rashulpur Union under Begumganj Upazila, Noakhali. (BEG/18-19/W-20)</t>
  </si>
  <si>
    <t xml:space="preserve">M/S Abul Hashem Bhuiyan
Prop-Md. Abul Hashem Bhuiyan, 
Mirwarishpur, Begumgonj, Noakhali
</t>
  </si>
  <si>
    <t>Improvement of Latifpur Bottala-Shibpur Chowdury Tek Via Khoka mia bari Road from Ch:00-500m (Road ID:475075292) at Rasulpur Union under Begumganj Upazila, Noakhali. (BEG/18-19/W-21)</t>
  </si>
  <si>
    <t>11-03-20.</t>
  </si>
  <si>
    <t>15-06-20.</t>
  </si>
  <si>
    <t>Improvement of Amin Market Kazi Bari-Gorabangga Bridge Via Bastola Road from Ch:00-1069m (Road ID:475075346) at Mir Warishpur Union under Begumganj Upazila, Noakhali. (BEG/18-19/W-22)</t>
  </si>
  <si>
    <t>Improvement of Karimpur Salim Master bari -Gov. Pry. School-Padipara Bazar road (Remaining Portion) from Ch:200-1244m (Road ID:475075229) at Amanullapur Union under Begumganj Upazila, Noakhali. (Salvage cost Tk:18,88,224.00)   (BEG/18-19/W-23)</t>
  </si>
  <si>
    <t>22-03-20.</t>
  </si>
  <si>
    <t>Improvement of Ayubpur tita bari-Morani Pukurpar Road from Ch:00-1000m (Road ID:475075360) at Amanullapur Union under Begumganj Upazila, Noakhali. (BEG/18-19/W-24</t>
  </si>
  <si>
    <t>Improvement of Abdullahpur-Aleyarpur road(Qutubpur UP) from Ch:00-858m (Road ID:475075128) at Kutubpur Union under Begumganj Upazila, Noakhali. (BEG/18-19/W-25)</t>
  </si>
  <si>
    <t>Improvement of Fazilpur Doultpur Rd. Via R&amp;H Road (Fazilpur GPS-Vokkar Dokan) from Ch:00-500m (Road ID:475074037) at Jirtoli Union under Begumganj Upazila, Noakhali. (BEG/18-19/W-26)</t>
  </si>
  <si>
    <t xml:space="preserve">M/S Mamun Brothers 
Prop: Md Abdulla Al Mamun 
South Bazar, Post: Senbag, 
Upazila : Senbag, Dist: Noakhali
</t>
  </si>
  <si>
    <t>msmamunbrothers1977@gmail.com</t>
  </si>
  <si>
    <t>Improvement of Majdee Bazar (Pourashava Border)-Joykisnapur Wapda khal Road from Ch:3575-4281m (Road ID:475074059) at Rajganj Union under Begumganj Upazila, Noakhali. (BEG/18-19/W-27)</t>
  </si>
  <si>
    <t>10-03-20.</t>
  </si>
  <si>
    <t xml:space="preserve">M/S M B CONSTRUCTION &amp; IRON BUILDERS, 
Prop: Md Mizanur Rahman, Mirwarishpur,  
Upazila : Begumganj, Dist: Noakhali.
</t>
  </si>
  <si>
    <t>Improvement of Pondith Bazar- Purba Narottampur Abbas Ali Patowari Bari Road from Ch:153-1206m (Road ID:475075123) at Narottompur Union under Begumganj Upazila, Noakhali. (BEG/18-19/W-28)</t>
  </si>
  <si>
    <t>15-03-20.</t>
  </si>
  <si>
    <t>Improvement of Johiruddin Patwaribari-Surugopul road. from Ch:00-860m (Road ID:475075137) at Durgapur Union under Begumganj Upazila, Noakhali. (BEG/18-19/W-29)</t>
  </si>
  <si>
    <t xml:space="preserve">M/S. S.R.Traders
Prop-Mrs. Sharmin Rahman 
Masterpara, Maijdee Bazar, Sadar, Noakhali.
</t>
  </si>
  <si>
    <t>Construction of 42.00m Long RCC Girder Bridge on Harinarayanpur Rail station.-Rajarampur-Killarhat bazar road at Ch. 2627m over Noakhali khal. Road ID No. 475874034. (GNP-3/NOA/ SAD/18-19/ W-102.)</t>
  </si>
  <si>
    <t>18/09/19.</t>
  </si>
  <si>
    <t>12/08/21.</t>
  </si>
  <si>
    <t xml:space="preserve">M/S. Md. Mahmudur Rahman
Prop- Md. Mahmudur Rahman
Masterpara, Maijdee Bazar, Sadar, Noakhali.
</t>
  </si>
  <si>
    <t>Construction of 33.00m Long RCC Girder Bridge on Hasanhat-Middarhat-Moulovi bazar-Dhumchor road (Chuni Khondaker road) at Ch: 4577m over Gobadia Boraborir khal. Road ID No. 475874063. (GNP-3/NOA/ SAD/18-19/ W-103.)</t>
  </si>
  <si>
    <t>10/08/21.</t>
  </si>
  <si>
    <t xml:space="preserve">M/S S.A Builders
Prop: Shirin Akter 
Haider Vila, Kazi Colony, 
Sadar, Noakhali
</t>
  </si>
  <si>
    <t>Construction of 21.00m Long RCC Girder Bridge on Udaysadur Hat-Shantir Hat (Surgent Jahurul Hoque) road at Ch. 3900m over Debipur Khal. Road ID No. 475873004. (GNP-3/NOA/ SAD/18-19/ W-104.)</t>
  </si>
  <si>
    <t>05/08/19.</t>
  </si>
  <si>
    <t>30/05/21.</t>
  </si>
  <si>
    <t xml:space="preserve">M/S. Md. Kamal Uddin, 
Prop: Md. Kamal Uddin, 
Vill-Brammapur, P.O-Charmatua, Udaysadurhat, 
PS-Sadar, Dist-Noakhali.
</t>
  </si>
  <si>
    <t>msmdkamaluddin@gmail.com</t>
  </si>
  <si>
    <t>Improvement of Nalua-Baikuntapur Mosque-Mohatapur Road (Baikuntapur Jame Mosque-Nalua Pacca Road) at Ch. 00-644m &amp; Ch.1044-1650m. ID No. 475875301, under Sadar upazila, Dist: Noakhali. (GNP-3/NOA/ SAD/19-20/W-258)</t>
  </si>
  <si>
    <t>22/06/20.</t>
  </si>
  <si>
    <t>15/02/21.</t>
  </si>
  <si>
    <t>Improvement of RHD (Nuru Patwary Hat)-Jamidar Hat Road via Char Boshu (Sadar portion) Ch.1792-5105m. ID No. 475872013. Value of Recovered Materials=68,490.24, under Sadar upazila, Dist: Noakhali. (GNP-3/NOA/ SAD/19-20/W-259)</t>
  </si>
  <si>
    <t>16/06/20.</t>
  </si>
  <si>
    <t>09/08/21.</t>
  </si>
  <si>
    <t>Improvement of Neajerdogi-South Jagathpur Road at Ch. 1000-1745m. Road ID No. 475875173. Value of Recovered Materials=1,45,113.70, under Sadar upazila, Dist: Noakhali (GNP-3/NOA/ SAD/19-20/W-272)</t>
  </si>
  <si>
    <t>12/10/20.</t>
  </si>
  <si>
    <t>21/02/21.</t>
  </si>
  <si>
    <t>M/S. S.R.Traders
Prop-Mrs. Sharmin Rahman 
Masterpara, Maijdee Bazar, Sadar, Noakhali.</t>
  </si>
  <si>
    <t xml:space="preserve">            msstraders@yahoo.com</t>
  </si>
  <si>
    <t>A. Construction of 45.00m Long RCC Girder Bridge on Akter Miar Hat-Hemayet Bazar Char Laxmi Agro Fisheries-Solaiman Bazar Police Camp Road At Ch.7630m (ID No. 475893011) Under Subarnachar, Noakhali. (GNP-3/NOA/ SUB/18-19/W-071)   B. Construction of 15.00m Long RCC Girder Bridge on Char Jublee Ponditerhat Pucca Road-Beri Mannaner Dokan-Beri Bundh Satais Number Dokan Road (Fokir Hazi Road) At Ch.2800m (ID No. 475894081) Under Subarnachar, Noakhali.</t>
  </si>
  <si>
    <t>01/08/19.</t>
  </si>
  <si>
    <t>15/05/21.</t>
  </si>
  <si>
    <t>Construction of 42.00m Long RCC Girder Bridge on Char Panaullah Thana Bazar Mure-Natun Bazar-Somiter Bazar road at Ch. 1360m, Over Gopal Khal. Road ID No. 475894039. (GNP-3/NOA/ SUB/18-19/ W-106.)</t>
  </si>
  <si>
    <t>Construction of 25.00m Long PC Girder Bridge on RHD (Chaikhali bazar)-Kanchan bazar-Parishkar bazar-Atkopalia GC road at Ch. 8498m. ID No. 475892004. under Subarnachar, Noakhali (GNP-3/NOA/ SUB/ 19-20/W-212, ID-351180)</t>
  </si>
  <si>
    <t>20/11/19.</t>
  </si>
  <si>
    <t>18/10/21.</t>
  </si>
  <si>
    <t xml:space="preserve">Construction of 54.00m Long RCC Girder Bridge on Dhanshiri UP -Janata bazar road at Village-Nolua Aktarer Khewa at Ch.500m ID No.475903024 Under Kabirhat Noakhali. (GNP-3/NOA/ KAB/18-19/W-072 )  </t>
  </si>
  <si>
    <t xml:space="preserve">M/S Uzala Tech, 
Prop: Mohammad Nazrul Islam, 
Kalamiar Pool, Karimpur, Norttampur, 
Sadar, Noakhali.
</t>
  </si>
  <si>
    <t>nislamnipu@gmail.com</t>
  </si>
  <si>
    <t>Construction of 1No 3x4.00mx4.00m RCC Box Culvert on Uttampur Lamchi road (Nera the house of Mahbubul Hoque) over boro pit khal at Ch. 05m. ID No. 475905007. under Kabirhat, Noakhali (GNP-3/NOA/KAB/ 19-20/W-214)</t>
  </si>
  <si>
    <t>25/03/20.</t>
  </si>
  <si>
    <t>01/04/21.</t>
  </si>
  <si>
    <t xml:space="preserve">M/S. Fabiha Enterprise
Prop: Naznin Akter, 
195/1 Shahid Salina Pervin Road, Feni.
</t>
  </si>
  <si>
    <t>Maintenance of Rahmatnagar-Nalua Bhuiyar hat-Nolua Ashrayan road Ch.00-2748m.ID No.475904027. i Earth work ii Pavement &amp; surfacing work. iii Protective works under Kabirhat, Noakhali. (GNP-3/NOA/ KAB/20-21/W-281, ID-488295)</t>
  </si>
  <si>
    <t>03/11/20.</t>
  </si>
  <si>
    <t>10/05/21.</t>
  </si>
  <si>
    <t xml:space="preserve">M/S. Raju Enterprise, 
Prop-Md. Siddique Ullah, 
Bamni, College gate, Companigonj, Noakhali.
</t>
  </si>
  <si>
    <t>msrajuenterprise.bd@gmail.com</t>
  </si>
  <si>
    <t>A.(i) Improvement of Rangmala bazaar-16no Beri bundh road via Thanar hat road Ch. 6230-7320m. ID No. 475214002. (GNP-3/NOA/ COM/18-19/W-053)A.(ii) Providing 23.00m Palisading work.   B.(i) Improvement of Bamni TC road to Rangmala Bazar road Ch. 00-370m. ID No. 475214019.B.(ii) Providing 10.00m Palisading work.B.(iii) Construction of 1No U-Drain Culvert at Ch. 345m.C.(i) Improvement of Char Elahi School road to Sattar Miar Dokan road (Char Elahi Katakhali road) Ch. 700-1582m. ID No. 475215005.C.(ii) Providing 72.00m Palisading work.D. Improvement of Killa Bazar to Suborna Char Karitola road Ch. 00-2600m. ID No. 475214009.</t>
  </si>
  <si>
    <t>02/10/19.</t>
  </si>
  <si>
    <t>25/11/20.</t>
  </si>
  <si>
    <t>M/S. Raju Enterprise, 
Prop-Md. Siddique Ullah, 
Bamni, College gate, Companigonj, Noakhali.</t>
  </si>
  <si>
    <t>A.(i) Improvement of Char Elahi Adorsha Nagor-Fakirer Takiya GPS road Ch. 2000-2500m. ID No. 475215096. (GNP-3/NOA/ COM/18-19/W-054 ) A.(ii) Construction of 1No U-Drain Culvert at Ch. 2355m.B.(i) Improvement of Bangla bazar Nurani Madrasha-Bashurhat Bangla bazar (North side of Dr. Bahar house) Musapur Taluk road Ch. 00-1258m. ID No. 475215153.B.(ii) Providing 140.00m Palisading work.C.(i) Improvement of Rampur Moslemin Mosque RHD-16 no RHD road (Ali Ahmed road) Ch.1450-3600m. ID No. 475214022.C.(ii) Providing 26.00m Palisading work.</t>
  </si>
  <si>
    <t xml:space="preserve">M/S Century Traders
Prop- Md. Salim Ullah,
Academy road, Upazila Residential Area,
Dagoanbhuiya, Feni.
</t>
  </si>
  <si>
    <t xml:space="preserve">A.(i) Improvement of  Bashurhat-Banglabazar (Farazi School)-Feni river ghat road.   at  Ch.4270-5570m . ID No. 475213005. (GNP-3/NOA/ COM/18-19/ W-132) A.(ii) Providing 18.00m Palisading work.B.(i) Improvement of  Char Hazari Babu Master  road   at  Ch. 00-844m  ID No. 475215208.B.(ii) Providing 87.00m Palisading work.C.(i) Improvement of  Hazarihat Bazar – Abu Majirhat  road (Muktijoddha Hanif road.)  at  Ch. 1760-3120m  ID No. 475215002.C.(ii) Providing 101.00m Palisading work.C.(iii) Construction of 2No U-Drain Culvert at Ch.1907m &amp; 1975m.D.(i) Improvement of  Board Office-Muktijoddha Hanif) at  Ch. 00-543m . ID No. 475215170.D.(ii) Providing 14.00m Palisading work.D.(iii) Construction of 1No U-Drain Culvert at Ch. 245m.E.Maintenance of  Shantirhat-Suanir Tek RHD road  via Hazarihat road   at Ch. 00-1580m.  ID No. 475214059. (ID-308588) </t>
  </si>
  <si>
    <t>05/11/19.</t>
  </si>
  <si>
    <t>30/08/21.</t>
  </si>
  <si>
    <t xml:space="preserve">M/S. Kashed Enterprise, 
Prop: Mosleh uddin Chowdhury, 
Village: Rampur, Post: Bamnia, 
Upazila: Companigonj, Dist: Noakhali.
</t>
  </si>
  <si>
    <t>A. Maintenance of   Talmohammoder hat GC(East side)-Rangmala Bazar  road (Moulovi Minnat Ullah road.)    at Ch. 00-1778m.  ID No. 475213013. (GNP-3/NOA/ COM/18-19/ W-133)B. Maintenance of Rangmala Bazar road-16No. Beribandh RHD road via Thanarhat road.   at Ch. 1900-3700m. ID No. 475214002.</t>
  </si>
  <si>
    <t>22/12/19.</t>
  </si>
  <si>
    <t>29/10/20.</t>
  </si>
  <si>
    <t>M/S Century Traders
Prop- Md. Salim Ullah,
Academy road, Upazila Residential Area,
Dagoanbhuiya, Feni.</t>
  </si>
  <si>
    <t>A (i) Improvement of  Shantirhat (Nur Nagar GPS) – Mowlovi Bazar road (Mowlovi Ali Ahmed riad)  at  Ch. 00-1050m and  link 175m. ID No. 475215212. (GNP-3/NOA/ COM/18-19/ W-134) A (ii) Providing 179.00m Palisading work.A (iii) Construction of 2No U-Drain Culvert at Ch.430m &amp; 839m.B. (i) Improvement of  Mujibpara-A Saidia Mohammadnagar   at  Ch. 00-687m . ID No. 475215169.B.(ii) Providing 36.00m Palisading work.B.(iii) Construction of 3No U-Drain Culvert at Ch.211m,360m &amp; 425m.C. Maintenance of   Momtaz GPS -  Mowlovi  Bazar road   at Ch. 00-1900m.  ID No. 475214025. (ID-308508)</t>
  </si>
  <si>
    <t>30/03/21.</t>
  </si>
  <si>
    <t xml:space="preserve">M/S. Tanvir Enterprise
Prop. Md. Johirul Islam
Basurhat, Upazila: Companigonj 
Dist: Noakhali.
</t>
  </si>
  <si>
    <t>A. Improvement of  Bhumihin  Bazar – Guchchhogram   Bazar   road   Ch. 00-1420m.   ID No. 475214012, under Companigonj Upazila, Dist: Noakhali. (GNP-3/NOA/ COM/ 18-19/W-135)</t>
  </si>
  <si>
    <t>25/8/20.</t>
  </si>
  <si>
    <t>28/6/21.</t>
  </si>
  <si>
    <t>A.(i) Improvement of Char Elahi road(Badam Toli) to Uttar Char Lengta GPS road Ch. 00-2225m. ID No. 475215143. (GNP-3/NOA/ COM/18-19/W-155)A. (ii) Providing 195.00m Palisading work.A.(iii) Construction of 2Nos U-Drain Culvert at Ch. 400m &amp; 1258m.B. Improvement of Gangchill bazar to Hasem bazar road Ch. 00-1430m. ID No. 475215114.</t>
  </si>
  <si>
    <t>25/3/20.</t>
  </si>
  <si>
    <t>20/2/21.</t>
  </si>
  <si>
    <t>A.(i) Improvement of West Char Kakra GPS to Patwary hat road via Siddique Ullah GPS Ch. 00-2105m. ID No. 475214064. (GNP-3/NOA/COM/18-19/W-156) A. (ii) Providing 490.00m Palisading work. A.(iii) Construction of 3Nos U-Drain Culvert at Ch. 415m, 1000m &amp; 1280m. B.(i) Improvement of Ponditer hat to Hasan Ali Patwary hat road Ch. 00-1150m. ID No. 475214069.B. (ii) Providing 33.00m Palisading work.B.(iii) Construction of 1No U-Drain Culvert at Ch. 795m.</t>
  </si>
  <si>
    <t>07/05/20.</t>
  </si>
  <si>
    <t>04/04/21.</t>
  </si>
  <si>
    <t>M/S. Kashed Enterprise, 
Prop: Mosleh uddin Chowdhury, 
Village: Rampur, Post: Bamnia, 
Upazila: Companigonj, Dist: Noakhali.</t>
  </si>
  <si>
    <t>Improvement of A.K Pultri to Mugdapra road Ch. 00-1290m &amp; Link road Ch. 65m. ID No. 475215173. under Companiganj, Noakhali. (GNP-3/NOA/COM/ 19-20/W-175)</t>
  </si>
  <si>
    <t>26/12/19.</t>
  </si>
  <si>
    <t>19/11/20.</t>
  </si>
  <si>
    <t>Improvement of Sirajpur popy brick field RHD to Bhuyarhat-Dudmukha GC road (Kazi Joynal Abedin road) Ch. 575-1775m. ID No. 475215038. under Companiganj, Noakhali. (GNP-3/NOA/COM/ 19-20/W-176, ID-363456)</t>
  </si>
  <si>
    <t>09/01/20.</t>
  </si>
  <si>
    <t>27/11/20.</t>
  </si>
  <si>
    <t>Improvement of Purba Char kakra Shisu Nikatan to Ali Imam Chowdhury road ( Ibrahim Mia Road) from Ch. 00-995m &amp; Link road Ch.00-149m. ID No. 475215124. under Companiganj, Noakhali. (GNP-3/NOA/ COM/ 19-20/W-178)</t>
  </si>
  <si>
    <t xml:space="preserve">M/S Bablu &amp; Brothers, 
Prop-Md. Shahadat Hossain, 
Taleb Mohammader hat,
Companigonj, Noakhali.
</t>
  </si>
  <si>
    <t>msbablu13@gmail.com</t>
  </si>
  <si>
    <t>Improvement of Chaprashi Digi to Wapda Beri road Ch. 00-1350m. ID No. 475215187. under Companiganj, Noakhali. (GNP-3/NOA/COM/ 19-20/W-179, ID-403020)</t>
  </si>
  <si>
    <t>Improvement of Talmohammadar hat GC (Bamni East Bazar) to 13 No Beri Bundh  Road (Moulovi Basir Ullah road) Ch. 2000-3190m. ID No. 475214053. under Companiganj, Noakhali. (GNP-3/NOA/ COM/ 19-20/W-180, ID-410096)</t>
  </si>
  <si>
    <t>Improvement of Diara balua Gucha Gram road to Sheikh Ahmed road Ch. 00-950m. ID No. 475215029. under Companiganj, Noakhali. (GNP-3/NOA/ COM/ 19-20/W-181)</t>
  </si>
  <si>
    <t>Improvement of Master Soliman bari to Kamla bari road (Sarjent Muktizidda Hazi Atik ullah road) Ch. 00-961m &amp; Link Road Ch.00-131m &amp; 00-157m. ID No. 475215060. under Companiganj, Noakhali. (GNP-3/NOA/COM/ 19-20/W-182)</t>
  </si>
  <si>
    <t>30/12/19.</t>
  </si>
  <si>
    <t>06/11/20.</t>
  </si>
  <si>
    <t>Improvement of Killa Bazar to Suborna Char Karitola road Ch. 2700-3215.50m. ID No.  475214009. under Companiganj, Noakhali. (GNP-3/NOA/ COM/ 19-20/W-192, ID-373714)</t>
  </si>
  <si>
    <t>10/02/20.</t>
  </si>
  <si>
    <t>31/12/20.</t>
  </si>
  <si>
    <t>Improvement of Teker bazar RHD to Panditar hat road via Golam Sarwar Chairman bari road (Golam Sarwar road) Ch. 00-250m &amp; Ch.1250-1831m. ID No.  475215004. under Companiganj, Noakhali. (GNP-3/NOA/COM/ 19-20/W-194)</t>
  </si>
  <si>
    <t>Maintenance of Improvement of Sirajpur popy brick field RHD to Bhuyarhat-Dudmukha GC Road (Kazi Joynal Abedin Road) Ch. 00-575m. ID No.  475215038. under Companiganj, Noakhali. (GNP-3/NOA/ COM/ 19-20/W-195, ID-363476)</t>
  </si>
  <si>
    <t>Maintenance of Coronation road (Mogra Prar) to Bhuiyar hat Dudmukha Kali Bari Road Via Kali Bari RHD (Golok Goshai road) Ch.00-720m. ID No. 475215061. under Companiganj, Noakhali. (GNP-3/NOA/ COM/ 19-20/W-196, ID-363477)</t>
  </si>
  <si>
    <t>04/02/20.</t>
  </si>
  <si>
    <t>20-12-20.</t>
  </si>
  <si>
    <t>Maintenance of Char Elahi Adrsha Nagar road to Fakirer Takiya GPS  road Ch.00-912m. ID No. 475215096. under Companiganj, Noakhali. (GNP-3/NOA/ COM/ 19-20/W-197)</t>
  </si>
  <si>
    <t>Maintenance of Peshkar hat-Bangla Bazar RHD to Kader Box Miha bari road (Peshkar hat Kader Box Miha bari road) at ch. 00-395m, ID No-475215040. under Companigonj upazila, Dist: Noakhali. (GNP-3/NOA/Com/ 19-20/W-248, ID-410371)</t>
  </si>
  <si>
    <t>13/05/20.</t>
  </si>
  <si>
    <t>06/04/21.</t>
  </si>
  <si>
    <t>Improvement of Abdul Miazi Joint Secretary Mahfuzul Haque road at Ch.00-715m, ID No-475215263. under Companigonj upazila, Dist: Noakhali. (GNP-3/NOA/Com/ 19-20/W-253)</t>
  </si>
  <si>
    <t>28/6/20.</t>
  </si>
  <si>
    <t xml:space="preserve">Rahman-Masudur (JV)
Partner in charge  Mr. Md. Abdur Rahamn, 
Chatkhil Bazar, Chatkhil, Noakhali 
</t>
  </si>
  <si>
    <t>rahmanmasudurjv@gmail.com</t>
  </si>
  <si>
    <t>A. (i) Improvement of Singbahura Shahid Ruhul Amin mazar road to Palawan bari road to Singbahura Eidgha road Ch 00-635m. ID No. 475104073. (GNP-3/NOA/CHA/ 17-18/W-016)A. (ii) Providing 63.00m Palisading work.B. (i) Improvement of  Singbahura Gazi Waliullah Darbesh road, Gazibari to Bishnarampur Pri. School connect road of gazibari 2nos Hazi &amp; Miazibari Napitbari road Ch 300-740m &amp; 120m &amp; 115m another BC Connecting road. ID No. 475104076.B. (ii) Providing 69.00m Palisading work.C. (i) Improvement of Singbahura Khairmiah house to Akhanjee bari bridge to singbahura Eidgha via Middha singbahura mosque Tufani bepari Zamader bai &amp; Pandit bari connect Boropole From Ch. 602-1500m. ID No. 475104077.C. (ii) Providing 81.00m Palisading work.D. Improvement of Naharkhil - Patwarybari road Ch. 865-1015m. ID No. 475105138.E. (i) Improvement of Hatpukuria - Gobindopur Amanath shah Mizi Mosque road.(Hatpukuria UP) Rezzakpur road To Battala-Bashtola connecting road Via Amanath sha Mosque, Rashid Hafez Chairman, Upazila Mohila Vice Chairman Sarmin anowar Muna house road.) FromE. (ii) Providing 70.00m Palisading work.E. (iii) Construction of 1No 2x4.50mx4.50m RCC Box Culvert at Ch. 776m.</t>
  </si>
  <si>
    <t>25/11/18.</t>
  </si>
  <si>
    <t>25/10/19.</t>
  </si>
  <si>
    <t xml:space="preserve">M/S Shakil Construction
Prop-Md. Nasir Uddin
Madhopur, Sobhanpur, Chatkhil, Noakhali
</t>
  </si>
  <si>
    <t>(i) Improvement of Daleyai-Podder Bazar road via Dewanji Bazar Ch.4600-5600m. ID No. 475103016. (GNP-3/NOA/ CHA/18-19/ W-022.)(ii) Providing 73.00m Palisading work.</t>
  </si>
  <si>
    <t>31/07/19.</t>
  </si>
  <si>
    <t>06/02/20.</t>
  </si>
  <si>
    <t xml:space="preserve">M/S. Mohin Enterprise
Prop: Md Mohin Uddin
Vill: Chatkhil. Post: Chatkhil. 
Upazila: Chatkhil. Dist: Noakhali.
</t>
  </si>
  <si>
    <t>msmohinenterprise@gmail.com</t>
  </si>
  <si>
    <t>(i) Improvement of Noapara Patwari bari - Dayra bari via purbo Mrida bari Road (Noapara Madrasha - Dayra bari road) Ch 00-655m. ID No. 475105306. (GNP-3/NOA/ CHA/18-19/ W-088.)(ii) Providing 69.00m Palisading work. (iii) Construction of 3Nos U-Drain Culvert at Ch. 10m, 161m &amp; 320m.Value of Recovered Material =1,07,455.49</t>
  </si>
  <si>
    <t>30/09/19.</t>
  </si>
  <si>
    <t>15/08/20.</t>
  </si>
  <si>
    <t>(i) Improvement of Mirjapur Primary school-Palla bazar road (Mirjapur Habilder A. Rahim House- Palla bazar road.) Ch.300-800m. ID No. 475105089. (GNP-3/NOA/ CHA/18-19/ W-089.)(ii) Providing 67.00m Palisading work.Value of Recovered Material =30398.06</t>
  </si>
  <si>
    <t xml:space="preserve">M/S Masud Construction
 Prop : Md. Sirajul Islam 
Paschim Noakhola (Ramar Bari ), 
PO : Sonachaka Bazar-3872, Upazila : Chakhil, District : Noakhali.
</t>
  </si>
  <si>
    <t>(i) Improvement of Purbo Porokote Shoru Mojumder bari-Porakot-pry. School road Ch 500-1000m. ID No. 475105039. (GNP-3/NOA/ CHA/18-19/ W-092.)(ii) Providing 49.00m Palisading work.(iii) Construction of 1No 4.50mx3.50m RCC Box Culvert at Ch. 776m.</t>
  </si>
  <si>
    <t>20/4/20.</t>
  </si>
  <si>
    <t>M/S Shakil Construction
Prop-Md. Nasir Uddin
Madhopur, Sobhanpur, Chatkhil, Noakhali</t>
  </si>
  <si>
    <t>(i) Improvement of Baroipara Honourable Speeker house-Mintu Mia bari road Ch 00-500m. ID No. 475105422 (GNP-3/NOA/ CHA/18-19/ W-093.) (ii) Providing 78.00m Palisading work.</t>
  </si>
  <si>
    <t xml:space="preserve">M/S. Rahaim Enterprise,
Prop: Md. Anwer Hosain Bahar
 Village : Khodhaondpur (102,Rahmat ullah Patwary), 
PO : Bashikpur-3706, Upazula: Laxmipur Sadar, Zila: Laxmipur.
</t>
  </si>
  <si>
    <t>msrahimenterpsise@gmail.com</t>
  </si>
  <si>
    <t>(i) Improvement of Noakhola Ismail bari road-Jonok bari pole-Easin Hazir bari Via Hafizullah Bepari bari road  Ch.00-750m. ID No. 475105231. (GNP-3/NOA/ CHA/18-19/ W-094.)(ii) Providing 95.00m Palisading work.(iii) Construction of 1No 1.00mx1.00m U-drain Culvert at Ch. 395m.</t>
  </si>
  <si>
    <t>(i) Improvement of Dakkin Deliai Hasemia Dakhil Madrasa - Abu Taher dokan road Ch 00-577m by HBB. ID No. 475105390. (GNP-3/NOA/ CHA/18-19/ W-095)(ii) Providing 100.00m Palisading work.</t>
  </si>
  <si>
    <t>22/4/20.</t>
  </si>
  <si>
    <t>M/S. Rahaim Enterprise,
Prop: Md. Anwer Hosain Bahar
 Village : Khodhaondpur (102,Rahmat ullah Patwary), 
PO : Bashikpur-3706, Upazula: Laxmipur Sadar, Zila: Laxmipur.</t>
  </si>
  <si>
    <t xml:space="preserve">(i) Improvement of Khilpara sreepur Pucca road-Paschim Deliai Ganesh bari road Ch 00-660m by HBB. ID No. 475105379. (GNP-3/NOA/ CHA/18-19/ W-096.) (ii) Construction of 1No U-drain Culvert at Ch. 320m.  </t>
  </si>
  <si>
    <t>29/4/21.</t>
  </si>
  <si>
    <t xml:space="preserve">(i) Improvement of  Ruhul Amin road – Azizur Rahma  house to Easin Munshi house road by HBB.  Ch 00-245m. ID No. 475105353. (GNP-3/NOA/ CHA/18-19/ W-101.)(ii) Providing 39.00m Palisading work. </t>
  </si>
  <si>
    <t xml:space="preserve">M/S. Gulshan International, 
14, Purana Paltan, 
Darus-salam Arcade (8th Floor), 
Jamuna-5, Dhaka-1000.
</t>
  </si>
  <si>
    <t xml:space="preserve">A. (i) Improvement of   Bansha-Horipur – Megha road (Nischintapur Saw mill-Sofique Miah bari  road.)  at  Ch.1576-2076m .  ID No. 475104035. (GNP-3/NOA/ CHA/18-19/ W-137)A. (ii) Providing 100.00m Palisading work.B.(i) Improvement of   Razzakpur Torab bepari road (Ailerpukur) – Razzakpur Eidgaon  road (Kalu Chowdhury road-Dristinandon  road )   at  Ch.00-457m .  ID No. 475105110.B.(ii) Providing 150.00m Palisading work.(Value of Recovered Material =58205.05)C.(i) Improvement of   Hirapur Community Clinic – Dristinandon   road   at  Ch.00-500m .  ID No. 475105308.C.(ii) Providing 76.00m Palisading work.C.(iii) Construction of 1No U-Drain Culvert at Ch.10m. </t>
  </si>
  <si>
    <t>22/02/21.</t>
  </si>
  <si>
    <t>A. (i) Improvement of  Saptagaon high school – Hirapur high school road Ch.920-1920m. ID No. 475104051. (GNP-3/NOA/ CHA/18-19/W-152)A. (ii) Providing 222.00m Palisading work.A. (iii) Construction of   1 No 0.625mx0.625m 7.00m Long U-Drain Culvert at Ch.1100m.(Value of Recovered Material =1,07,455.49)B. (i) Improvement of Razzakpur–Megha road Ch.500-1720m. ID No. 475104068.B. (ii) Providing  204.00m Palisading work.(Value of Recovered Material =12,44,369.28)</t>
  </si>
  <si>
    <t>17/12/19.</t>
  </si>
  <si>
    <t>25/10/20.</t>
  </si>
  <si>
    <t>M/S. Gulshan International, 
14, Purana Paltan, 
Darus-salam Arcade (8th Floor), 
Jamuna-5, Dhaka-1000.</t>
  </si>
  <si>
    <t>A. (i) Improvement of  Badolkot–Janata bazar  road via thanarhat, Palla bazar.  Ch.6535-7075m. ID No. 475103003. (GNP-3/NOA/ CHA/18-19/W-153)A. (ii) Providing 51.00m Palisading work.A. (iii) Construction of   1 No 0.625mx0.625m 7.00m Long U-Drain Culvert at Ch.7047m.B. Maintenance  of  Sobhanpur-Khoyazervity Madrasha road Ch.00-1000m. ID No. 475104058. C. (i) Maintenance  of  Hossainpur Zin-Nurani madrasa –Atakhora bazar road  Ch.00-1200m. ID No. 475104072.C. (ii) Providing  83.00m Palisading work.D.(i) Maintenance  of Dashghoria ( Porkot UP ) - West sasalia  (Via Kachua Bazar) Ch. 600-1600m. ID No. 475104010.D.(ii) Providing  104.00m Palisading work.</t>
  </si>
  <si>
    <t xml:space="preserve">Md. Jahangir Alam
S/O- Alhaz Md. Seraj Mia 
Vill - Atiataly, Post - Jakshin hat, 
Upazila - Sadar, Dist.- Laxmipur.
</t>
  </si>
  <si>
    <t xml:space="preserve">A.(i) Widening &amp; Maintenance  of  Olama Bazar – Dalta  GC road  (Munshir Road)   Ch. 00-3000m.  ID No. 475102012. (GNP-3/NOA/ CHA/18-19/ W-159)A. (ii) Providing 836.00m Palisading work.B.(i)  Maintenance  of  Badolkot – Hajibari bazaar  road   Ch.1200-1840m.  ID No. 475104062.B. (ii) Providing 110.00m Palisading work.B. (iii) Construction of  2 x3.00m x 3.00m  RCC Box Culvert. at Ch. 1260m. </t>
  </si>
  <si>
    <t>30/03/20.</t>
  </si>
  <si>
    <t>Improvement of Kacharibazar Vahor Aminuddin Minshibari  to Vahor Atiyabari road Ch.00-1500m. ID No. 475105150. &amp; Mosjid road Ch. 00-115m. Value of Recovered Material = 1,90,396.42. under Chatkhil, Noakhali. (GNP-3/NOA/ CHA/ 19-20/W-210)</t>
  </si>
  <si>
    <t>10/12/20.</t>
  </si>
  <si>
    <t>M/S Masud Construction
 Prop : Md. Sirajul Islam 
Paschim Noakhola (Ramar Bari ), 
PO : Sonachaka Bazar-3872, Upazila : Chakhil, District : Noakhali.</t>
  </si>
  <si>
    <t>Improvement of Khilpara Bazar, under Chatkhil upazila, Dist: Noakhali. (GNP-3/NOA/ CHA/19-20/W-260, ID-429941)</t>
  </si>
  <si>
    <t>Construction of 2x3.00x3.00m RCC Box Culvert on Baliadhar Madrasha- Moulana shahab bari Kauchuakhalpar B.C. road (Deliai Bazar-Baliadhor infront of Rokeya Member house) at Ch.120m, ID No-475105142, under Chatkhil upazila, Dist: Noakhali. (GNP-3/NOA/ CHA/19-20/W-261, ID-429942)</t>
  </si>
  <si>
    <t>08/07/20.</t>
  </si>
  <si>
    <t>17/05/21.</t>
  </si>
  <si>
    <t xml:space="preserve">M/S Nishi Construction
Village-Madhobpur
Post office-Shobhanpur, 
Upazilla-Chatkhil, District- Noakhali.
</t>
  </si>
  <si>
    <t>nishi_construction@yahoo.com</t>
  </si>
  <si>
    <t xml:space="preserve">Improvement of  Naraynpur-Shibrampur road (Naraynpur-Karatkhil-Shibrampur-Khalifa bari road) Ch.00-1000m, Road ID No. 475105028, under Chatkhil upazila, Dist: Noakhali (GNP-3/NOA/ CHA/19-20/W-273)(i) Improvement of Khoajerbiti Dholabari to Dhormapur Abbaser Dokan via Sekherbari road from ch.500-1000m. ID No. 475105296. (GNP-3/NOA/ CHAT/20-21/ W-305) (ii) Providing 40.00m Palisading works (iii) Construction of (1.0x1.0)m U-Drain at Ch. 885m (ID-466178)   </t>
  </si>
  <si>
    <t>7265191.500.</t>
  </si>
  <si>
    <t>3/9/20.</t>
  </si>
  <si>
    <t>24/7/21.</t>
  </si>
  <si>
    <t>A. (i) Improvement of Botogram to Eidgha Amin Bazar road Ch: 500-1000m. ID No. 475885273. (GNP-3/NOA/SON/ 17-18/W-019)A. (ii) Providing 40.00m Palisading work. A. (iii) Construction of 1No U-Drain Culvert at Ch. 787m.B. (i) Improvement of Sonaimuri-Ramgonj (BSR) road to Banglabazar west side choto Kagna bridge-Kegna Notun Pry. School road Ch.500-1000m. ID No. 475885271.B. (ii) Providing 85.00m Palisading work.Value of Recovered Material =61,339.27C. (i) Improvemet of Rashidpur Jamader House front side to North side school road Ch: 1000-1780m. ID No. 475885391.C. (ii) Providing 138.00m Palisading work.Value of Recovered Material =1,49,106.05D. (i) Maintenance of Shilmud Government Primary School road Ch: 00-1300m. ID No. 475885145.D. (ii) Providing 121.00m New Palisading work &amp; Re-setting 85.00m old Palisading work .D. (iii) Construction of 2Nos U-Drain Culvert at Ch. 350m &amp; 750m.  E. (i) Maintenance of Thanarhat-Compani Bazar-Banglabazar road Ch.25-881m. ID No. 475884038.E. (ii) Providing 158.00m Palisading work.F. Maintenance of Jayag-Tushi road Upto Thanarhat-Kachihata road Ch.00-1000m. ID No. 475885038.</t>
  </si>
  <si>
    <t>09/12/18.</t>
  </si>
  <si>
    <t>29/11/19.</t>
  </si>
  <si>
    <t xml:space="preserve">M/S. Momena Khatun Construction, 
Prop-Md. Samsul Alam, 
Bargoan (Mollapara), Chatterpaiya Road, 
Sonaimuri, Noakhali.
</t>
  </si>
  <si>
    <t>A.(i) Improvement of Kaluai Nurur Dokan-Rajon bari-Mushi bari road Ch.00-500m. ID No. 475885057. (GNP-3/NOA/SON/18-19/W-023)A.(ii) Providing 60.00m Palisading work.(Value of Recovered Material =44,425.83)B. Construction of 1No 4x4.50mx4.50m RCC Box Culvert on Nadana Golam Nabi road to Mowlana Badiul Alam Madrasha road (in front of Uttar Kaluai Abdul Jalil house)at Ch. 12m. ID No. 475885170. C.(i) Improvement of Nadona UP-Golamnabi-Gopalpur UP road via Boropit-Gazaria-Sonapur UP to Banglabazar road Ch. 3600-4805m. ID No. 475883001.C.(ii) Providing 64.00m Palisading work.C.(iii) Construction of 1No 1x3.50mx3.00m RCC Box Culvert at Ch. 4528m  D.(i) Improvement of Shibpur-Bangla Bazar road by HBB  Ch.00-700m. ID No. 475885044.D.(ii) Providing 70.00m Palisading work.E.(i) Improvement of Jogjibanpur-Khelafat bazar road via Jogjibanpur Primary School Ch. 1870-2270m. ID No. 475885087.E.(ii) Providing 50.00m Palisading work.</t>
  </si>
  <si>
    <t>A.(i) Improvement of Rothi Primary School connecting road to Nadana bazar connecing road Ch. 1450-1820m. ID No. 475885154. (GNP-3/NOA/ SON/18-19/W-028)A.(ii) Providing 33.00m Palisading work.B.(ii) Providing 81.00m Palisading work.B.(iii) Construction of 1No U-Drain Culvert at Ch. 1900m.C.(i) Improvement of Kashipur Bazar-Senbag road Ch. 650-1300m ID No. 475884044.C.(ii) Providing 194.00m Palisading work.D.(i) Improvement of Bargaon up-Atiabari-Vabiapara road by HBB Ch.500-970m ID No. 475885300.D.(ii) Providing 172.00m Palisading work.A.(ii) Providing 102.00m Palisading work.A.(iii) Construction of 1No U-Drain Culvert at Ch. 1955m.A.(iii) Construction of 1No U-Drain Culvert at Ch. 1955m.B.(ii) Providing 70.00m Palisading work. C.(i) Improvement of Joyag-Zugikhilpara- Mahutala road Ch. 500-1263m. ID No. 475884007.C.(ii) Providing 103.00m Palisading work.C.(iii) Construction of 1No U-Drain Culvert at Ch. 810m.</t>
  </si>
  <si>
    <t>03/08/20.</t>
  </si>
  <si>
    <t xml:space="preserve">M/S Mizan Traders
Prop-Md. Mizanur Rahman
Vill-Lakhminarayanpur, 
Maijdee court, Sadar, NOakhali.
</t>
  </si>
  <si>
    <t>msmizantraders1977@gmail.com</t>
  </si>
  <si>
    <t>A.(i) Improvement of Amki Bazar-Junudpur High School-Junudpur Hospital road Ch. 1000-1810m. ID No. 475885100. (GNP-3/NOA/ SON/18-19/W-069)A.(ii) Providing 90.00m Palisading work. A.(iii) Construction of 1No U-Drain Culvert at Ch. 1020m.A.(iv) Construction of 1No 1x2.00mx2.00m RCC Box Culvert at Ch. 1407m. (Value of Recovered Material =1,27,305.47) B.(i) Improvement of Kegna and janopath North side road to Batpara dighir west Dohara road Ch. 2100-3190m. ID No. 475885164. B.(ii) Providing 65.00m Palisading work.B.(iii) Construction of 1No 1x2.00mx2.00m RCC Box Culvert at Ch. 2455m. (Value of Recovered Material =1,90,750.51) C.(i) Improvement of  Basuki para Union Parishad north side road (Khalilur Rahman degree college road) Ch.00-350m. ID No. 475885334. C.(ii) Providing 40.00m Palisading work.D.(i) Improvement of Manikyanagar-Aminbazar road (Manikyanagar-Mohilla Madrasha-Hashem member bari road) Ch. 950-1650m. ID No. 475885110. D.(ii) Construction of 1No U-Drain Culvert at Ch. 980m.</t>
  </si>
  <si>
    <t>24/04/19.</t>
  </si>
  <si>
    <t>16/03/20.</t>
  </si>
  <si>
    <t xml:space="preserve">M/S. Bhai Bhai Engineering Works
Prop-Md. Abdur Rahim
Chatkhil Bazar, Chatkhil, Noakhali.
</t>
  </si>
  <si>
    <t>msbhaibhaienggworks@gmail.com</t>
  </si>
  <si>
    <t>A.(i) Maintenance of Kegnarkhil Bhuiyan house to Batpara road Ch. 00-1000m. ID No. 475884050. (GNP-3/NOA/ SON/18-19/W-070)A.(ii) Providing 147.00m Palisading work.B.(i) Maintenance of Nandiapara bazar-Beer Srestro Ruhul Amin-Amishapara road Ch. 00-830m. ID No. 475884036. B.(ii) Providing 105.00m Palisading work.C.(i) Maintenance of Bazra-Sonamuri diversion road  Ch. 00-685m. ID No. 475884032.C.(ii) Providing 91.00m Palisading work.C.(iii) Construction of 1No U-Drain Culvert at Ch. 239m.D.(i) Maintenance of Bangla Bazar Beer Sresto Ruhul Amin Academy road (Afzal shah mazar road) Ch. 00-1890m. ID No. 475884034.D.(ii) Providing 125.00m Palisading work.D.(iii) Construction of 1No U-Drain Culvert at Ch. 1320m.E.(i) Improvement of Pitambarpur-Kumarghoria road Ch. 1650-2405m. ID No. 475885106.E.(ii) Providing 56.00m Palisading work.E.(iii) Construction of 1No U-Drain Culvert at Ch. 1970m.</t>
  </si>
  <si>
    <t>05/03/19.</t>
  </si>
  <si>
    <t>15/01/20.</t>
  </si>
  <si>
    <t xml:space="preserve">M/S Nur Banu Bricks Manufacturing
Prop-Md. Abdus Satter
Chatterpaiya, Chatterpaiya Bazar
Senbag, Noakhali.
</t>
  </si>
  <si>
    <t xml:space="preserve">A.(i) Improvement of   Mirjanagar Bottoli bazaar-Uttar  Mirjanagar Ramkrishnopur Tolagas  road  at  Ch.00-500m .  ID No. 475885458. (GNP-3/NOA/ SON/18-19/ W-139) A.(ii) Providing  102.00m Palisading work.B.(i) Improvement of   Ramkrishnopur – Hossainpur   road  at  Ch.00-590m .  ID No. 475884014.B.(ii) Providing  45.00m Palisading work.C.(i) Improvement of   Enayetpur – Fatepur   road  at  Ch.00-608m .  ID No. 475885008.C.(ii) Providing  102.00m Palisading work.C.(iii) Construction of 1No U-Drain Culvert at Ch.370m. </t>
  </si>
  <si>
    <t>M/S Kalam Bricks Manufacturing 
Prop-Md. Abul Kalam
Khajuria bazar, Senbag, Noakhali.</t>
  </si>
  <si>
    <t xml:space="preserve">A.(i) Improvement of   Ambarnagar  UP– Karmakarhat   road   at  Ch.1950-2750m .  ID No. 475884043. (GNP-3/NOA/ SON/18-19/ W-140)A.(ii) Providing   162.00m Palisading work.B.Construction of  2x4.00mx4.00m  RCC Box Culvert on Pashchim Ambarnagar B.K. Babu house-Ambarnagar Kazibari road at Ch. 00.C.(i) Improvement of   Kazirhat – East Ambarnagar  road  (Kayem  Bhuiyan Jame mosque-Lalmohon mistri bari )  at  Ch.500-1000m .  ID No. 475885071.C.(ii) Providing  92.00m Palisading work.D.(i) Improvement of   Ambarnagar  – Wasekpur   road   at  Ch.00-500m .  ID No. 475884018.D.(ii) Providing 44.00m Palisading work.D.(iii) Construction of 1No U-Drain Culvert at Ch.446m. E.(i) Improvement of  East  Ambarnagar  Haji Ershadullah  road   at  Ch.330-830m .  ID No. 475885037.E.(ii) Providing  60.00m Palisading work.E.(iii) Construction of 1No U-Drain Culvert at Ch.700m. F.(i) Improvement of   Ambarnagar Miabari-Al-Madina Jame mosque  road (DC road- East  Ambarnagar  GPS via Nurul Haque Soudagar house)  at  Ch.00-500m .  ID No. 475885235.F.(ii) Providing  40.00m Palisading work.F.(iii) Construction of 1No U-Drain Culvert at Ch.117m. </t>
  </si>
  <si>
    <t>06/04/20.</t>
  </si>
  <si>
    <t xml:space="preserve">M/S. Jagirder Traders
Prop: Md. Liakot Ali
Palpara, Sonaimuri, Noakhali
</t>
  </si>
  <si>
    <t>jagirdertraders@yahoo.com</t>
  </si>
  <si>
    <t>A. Improvement of Sakirpur crossing-north Bazra Muhuri bari road (Sakirpur chowmuhani towards up to Mosque via Azimuuddin Bepari bari road) Ch.00-920m. ID No. 475885306. (GNP-3/NOA/ SON/18-19/ W-145)(Value of Recovered Material=2,60,109.70)B.(i) (i) Improvement of Manikkonagor Mohila Madrasha via Mollah bari to Barahinagar road Ch.00-400m. ID No. 475885292B.(ii) Providing 40.00m Palisading work..B.(iii) Construction of 1No U-Drain Culvert at Ch. 331m.(Value of Recovered Material =88,623.54)</t>
  </si>
  <si>
    <t>25-3-20.</t>
  </si>
  <si>
    <t>2-2-21.</t>
  </si>
  <si>
    <t>A.(i) Improvement of Daibari Bridge-Ekata market-Digirijan-Abdullarhat-Kazirhat road Ch. 1100-2202m. ID No. 475885028. (GNP-3/NOA/ SON/18-19/W-146)A.(ii) Providing 94.00m Palisading work.A.(iii) Construction of 1No U-Drain Culvert at Ch. 1439m.B.(i) Improvement of Nateshwar-Mirzanagar road Ch. 00-520m ID No. 475884001.B.(ii) Providing 97.00m Palisading work.B.(iii) Construction of 1No U-Drain Culvert at Ch. 322m.C.(i) Improvement of Digirjan Bazar-Nateshwar-Nortompur road Ch: 00-500m ID No. 475884042.C.(ii) Providing 79.00m Palisading work. (ID-308535)</t>
  </si>
  <si>
    <t xml:space="preserve">M/S Allahrdan Store
Prop-Md. Rezaul Hoque
Chattarpaiya Bazar,
Senbag, Noakhali 
</t>
  </si>
  <si>
    <t>msallardanstore@gmail.com</t>
  </si>
  <si>
    <t>A. (i) Improvement of Nandiapara Bagpachara Eid-gah Beer Shreshtha Ruhul Amin Amishapara road (Rafiqpur R&amp;H-Lautali road) Ch.00-650m. ID No. 475884036 (475885396). (GNP-3/NOA/SON/18-19/ W-149)A. (ii) Providing 212.00m Palisading work.B. (i) Improvement of  Deoti UP -  Nandiapara  Bazar – Andipara  road via Nandiapara School &amp; College.  Ch.1470-2470m. ID No. 475885184.B. (ii) Providing 233.00m Palisading work.C. (i) Improvement of  Joyag-Pitomborpur–Goshing–Potish Primary school road Ch.1500-2220m. ID No. 475885284.C. (ii) Providing 143.00m Palisading work.</t>
  </si>
  <si>
    <t xml:space="preserve">M/S. Mokka Enterprise
Prop: Md Abu Taher, 
Vill: Khajuria westpara, Post: Khajuria Bazar, 
Upazila : Senbag. Dist: Noakhali.
</t>
  </si>
  <si>
    <t>msmokkaenterprise@gmail.com</t>
  </si>
  <si>
    <t>Improvement of Kashipur Bazar - Somitir Bazar road (Ataur Rahman Bhuiyan Manik road) Ch. 500-1000m. ID No. 475885346. under Sonaimuri, Noakhali. (GNP-3/NOA/ SON/ 19-20/W-209, ID-363479)</t>
  </si>
  <si>
    <t>24/12/19.</t>
  </si>
  <si>
    <t>Improvement of Taltola Market - Dhonkazi Bari Jame Mosque road via Dolu Chairman House Ch. 00-420m. ID No. 475885428. under Sonaimuri, Noakhali (GNP-3/NOA/ SON/ 19-20/W-215)</t>
  </si>
  <si>
    <t>4/3/20.</t>
  </si>
  <si>
    <t>12/1/21.</t>
  </si>
  <si>
    <t>Improvement of Kazirhat-East Ambarnagar road (st. from s/side of Kazirhat brdg) Ch. 00-500m. ID No. 475885071. under Sonaimuri, Noakhali (GNP-3/NOA/ SON/ 19-20/W-216)</t>
  </si>
  <si>
    <t>Improvement of Ambarnagor Oliulla Pir Shab Mazar to Washakpur Dhopa Bari road Ch. 00-500m. ID No. 475885425. under Sonaimuri, Noakhali (GNP-3/NOA/ SON/ 19-20/W-217)</t>
  </si>
  <si>
    <t xml:space="preserve">Sultana Traders
Central Road, Housing Estate , Maijdee Court,  
Upazila : Sadar, District : Noakhali.
</t>
  </si>
  <si>
    <t>sultanatraders85@gmail.com</t>
  </si>
  <si>
    <t>Improvement of Amirabad–Mohitkhola road Ch:795-1610m. ID No. 475884005. under Sonaimuri, Noakhali. (GNP-3/NOA/ SON/ 19-20/W-234)</t>
  </si>
  <si>
    <t>20/8/20.</t>
  </si>
  <si>
    <t>30/07/21.</t>
  </si>
  <si>
    <t>Improvement of Pitambarpur-Kumarghoria road Ch.2405-3130m. ID No. 475885106. under Sonaimuri, Noakhali. (GNP-3/NOA/ SON/ 19-20/W-235)</t>
  </si>
  <si>
    <t>24/08/20.</t>
  </si>
  <si>
    <t>02/07/21.</t>
  </si>
  <si>
    <t>Improvement of Kazirhat-East Ambarnagar road (of Kazir hat-East Ambarnagar road kayem bhuyan Jame Mosque via lal Mohon Mistiri bari Bridge) Ch.1000-1370m. ID No. 475885071. under Sonaimuri, Noakhali. (GNP-3/NOA/ SON/ 19-20/W-236)</t>
  </si>
  <si>
    <t>28/02/21.</t>
  </si>
  <si>
    <t>M/S Nur Banu Bricks Manufacturing
Prop-Md. Abdus Satter
Chatterpaiya, Chatterpaiya Bazar
Senbag, Noakhali</t>
  </si>
  <si>
    <t>Improvement of Chashirhat  Nowtala Babiapara pry. School road (Chashirhat  Nowtala pucca road  via Kathali to Babiapara pry. School road) Ch. 00-683m. ID No. 475885173. Value of Recovered Material=94568.00 under Sonaimuri, Noakhali. (GNP-3/NOA/ SON/ 19-20/W-240)</t>
  </si>
  <si>
    <t>07/08/21.</t>
  </si>
  <si>
    <t>Improvement of Ramkrishnapur-Hossainpur Road from Ch.590-1040m,  ID No. 475884014. under Sonaimuri upazila, Dist: Noakhali. (GNP-3/NOA/ Son/ 19-20/W-251)</t>
  </si>
  <si>
    <t>18/05/20.</t>
  </si>
  <si>
    <t>13/04/21.</t>
  </si>
  <si>
    <t xml:space="preserve">JMT Engineering Construction
Prop: Mohammad Jahangir Hossain
Bismillah Complex, 1 st Floor, Holding No: 920, Maijdi Bazar, Upazilla : Sadar, District : Noakhali
</t>
  </si>
  <si>
    <t>mohammadjahangirh@gmail.com</t>
  </si>
  <si>
    <t>Improvement of Bachairgaon -Noagaon Road (St. from House of Moulovi Moabarak Ullah Road) from Ch.00-735m,  ID No. 475885440. under Sonaimuri upazila, Dist: Noakhali. (GNP-3/NOA/ Son/ 19-20/W-252)</t>
  </si>
  <si>
    <t>13/08/20.</t>
  </si>
  <si>
    <t>09/07/21.</t>
  </si>
  <si>
    <t xml:space="preserve">Improvement of  Ambarnagor High School - Uttor Boruya Bari Road Ch.00-500m, ID No-475885453. under Sonaimuri upazila, Dist: Noakhali. (GNP-3/NOA/ Son/ 19-20/W-257, ID-430471)Improvement of  Kashipur hat. under Sonaimuri Upazila, Dist: Noakhali. (GNP-3/NOA/ SON/20-21/ W-286)(i) Improvement of Nateswar-Mirzanagar road Ch.520-1195m.Road ID No.475884001. under Sonaimuri Upazila, Dist: Noakhali. (GNP-3/NOA/ SON/20-21/W-298)(ii) Providing 98.00m Palisading work.(iii) Construction of 1 No. 4.00mx4.00x RCC Box Culvert at Ch.760m.Value of Recovered Material =197374A. (i) Improvement of Mukilla–Baragaon road (Mukilla–Baragaon UP road-Hazi bari Mosque road) (Mukilla–Baragaon) at Ch.2000-2870m ID No. 475885006. under Sonaimuri Upazila, Dist: Noakhali. (GNP-3/NOA/ SON/20-21/W-299)A. (ii) Providing 129.00m Palisading work. </t>
  </si>
  <si>
    <t>24/06/20.</t>
  </si>
  <si>
    <t>M/S Kalam Bricks Manufacturing 
Prop-Md. Abul Kalam
Khajuria bazar, Senbag, Noakhali.
:</t>
  </si>
  <si>
    <t>(i) Improvement of Nalua Brick Field road Ch.560-1253m. ID No. 475805068. (GNP-3/NOA/ SEN/18-19/W-025 )(ii) Providing 104.00m Palisading work.</t>
  </si>
  <si>
    <t>06/05/20.</t>
  </si>
  <si>
    <t xml:space="preserve">M/S. Punai International 
Prop: Mojibul Hoque Bhuyan
Vill : Kaserpar 
Post: Kankirhat
Upazila : Senbag
Dist: Noakhali
</t>
  </si>
  <si>
    <t xml:space="preserve">puniinternationalbm@gmail.com </t>
  </si>
  <si>
    <t>(i) Improvement of Elius mor Celonia road (Horinkata-Elius mor Muktijoddha Abdus Samad road) Ch.00-1000m. ID No. 475805091. (GNP-3/NOA/ SEN/ 18-19/W-026) (ii) Providing 151.00m Palisading work.(iii) Construction of 1No U-Drain Culvert at Ch. 766m.</t>
  </si>
  <si>
    <t>14/11/19.</t>
  </si>
  <si>
    <t>20/11/20.</t>
  </si>
  <si>
    <t xml:space="preserve">M/S. Yasin Traders
Prop: Md Yasin
Hazi Balal Bari
Vill: Binnegonj, 
Post: Senbag-3860, Senbag, Noakhali.
</t>
  </si>
  <si>
    <t>ms.yasintraders@gmail.com</t>
  </si>
  <si>
    <t>(i) Improvement of Ali Ahmmad Bari-Babupur road Ch. 00-659m. ID No. 475805314. (GNP-3/NOA/ SEN/ 18-19/W-027) (ii) Providing 107.00m Palisading work.(iii) Construction of 1No U-Drain Culvert at Ch. 510m.</t>
  </si>
  <si>
    <t xml:space="preserve">M/S Shohel Enterprise
Prop: Md Belayet Hossain
Vill : Debi Singhapur, Kutuberhat, Senbag, Noakhali.
</t>
  </si>
  <si>
    <t>mssohelenterprise1976@gmail.com</t>
  </si>
  <si>
    <t>(i) Improvement of North Sreepardee-South Sreepardee road Ch. 650-1870m. ID No. 475805017. (GNP-3/NOA/ SEN/18-19/ W-077.)(ii) Providing 250.00m Palisading work.(iii) Construction of 2Nos U-Drain Culvert at Ch. 1401m &amp; 1798m.</t>
  </si>
  <si>
    <t>08/08/19.</t>
  </si>
  <si>
    <t>30/06/20.</t>
  </si>
  <si>
    <t>(i) Improvement of Gopalpur Kalartak - Boro Charigon Bakshi Kazi Bari road Ch. 1000-1260m. ID No. 475805102. (GNP-3/NOA/ SEN/18-19/ W-078.)(ii) Providing 250.00m Palisading work.(iii) Construction of 1No U-Drain Culvert at Ch. 1026m.</t>
  </si>
  <si>
    <t>(i) Improvement of Chander hat - Nobipur bazar road Ch. 1000-2000m. ID No. 475804104. (GNP-3/NOA/ SEN/18-19/ W-079.)(ii) Providing 150.00m Palisading work.(iii) Construction of 1No U-Drain Culvert at Ch. 1055m.</t>
  </si>
  <si>
    <t xml:space="preserve">M/S Bijoy Enterprise
Prop-Md. Ayub Ali
North Shahapur, Senbag, Noakhali 
</t>
  </si>
  <si>
    <t>(i) Improvement of Kabilpur Shariet ullah Shop to Shekh Sufi road Ch. 1450-2112m. ID No. 475805044. (GNP-3/NOA/ SEN/18-19/ W-080.)(ii) Providing 90.00m Palisading work.(i) Improvement of Elius mor. Celonia road Ch. 00-1167m. ID No. 475805091. (GNP-3/NOA/ SEN/18-19/ W-083.) (ii) Providing 160.00m Palisading work.(ii) Providing 160.00m Palisading work.(iii) Construction of 1No U-Drain Culvert at Ch. 1160m.</t>
  </si>
  <si>
    <t>16/9/20.</t>
  </si>
  <si>
    <t>31/7/21.</t>
  </si>
  <si>
    <t xml:space="preserve">M/S. Santu Enterprise, 
Prop-Md. Abdul Motin, 
South Bazar, Senbag, Noakhali.
</t>
  </si>
  <si>
    <t>santusenbag@gmail.com</t>
  </si>
  <si>
    <t>(i) Improvement of Homnabad Sreepur Moishi Boxgonj road Ch. 00-500m. ID No. 475805065. (GNP-3/NOA/ SEN/18-19/ W-084.)(ii) Providing 100.00m Palisading work.</t>
  </si>
  <si>
    <t>01/10/19.</t>
  </si>
  <si>
    <t>10/08/20.</t>
  </si>
  <si>
    <t xml:space="preserve">M/S. J.R Enterprise
Prop: Shahiduzzaman Sowpon
S/O : Late- Md. Idris
Village : Uttar Shahapur
PO : Senbag-3860, Senbag, Noakhali.
</t>
  </si>
  <si>
    <t>jrenterprise309@gmail.com</t>
  </si>
  <si>
    <t>(i) Improvement of Jirua GPS - Uttar Kadra Volu Miah bari road Ch. 00-402m &amp; 596-900m. ID No. 475805191. (GNP-3/NOA/ SEN/18-19/ W-085.)(ii) Providing 22.00m Palisading work.(iii) Construction of 1No U-Drain Culvert at Ch. 52m.</t>
  </si>
  <si>
    <t xml:space="preserve">M/S. F.N.Enterprise
Prop-Md. Bahar Ullah
Dakkahin Mohammadpur, 
Kallandi, Senbag, Noakhali
</t>
  </si>
  <si>
    <t>msfnenterprise@yahoo.com</t>
  </si>
  <si>
    <t>(i) Improvement of  Chaia  bari – Khanjipukur  road Ch 00-500m. ID No. 475805284. (GNP-3/NOA/ SEN/18-19/ W-100.)(ii) Providing 76.00m Palisading work.  (ID-399196)</t>
  </si>
  <si>
    <t>22/04/20.</t>
  </si>
  <si>
    <t>29/04/21.</t>
  </si>
  <si>
    <t xml:space="preserve">M/S. Punai International 
Prop: Mojibul Hoque Bhuyan
Vill : Kaserpar , Post: Kankirhat
Upazila : Senbag, Dist: Noakhali
</t>
  </si>
  <si>
    <t>(i) Improvement of Nalua Chaw pool-Horinkata road Ch.2365-2851m. ID No. 475805067. (GNP-3/NOA/ SEN/18-19/ W-108.) (ii) Providing 127.00m Palisading work.(iii) Construction of 1No U-Drain Culvert at Ch. 2535m.</t>
  </si>
  <si>
    <t>30/10/20.</t>
  </si>
  <si>
    <t>(i) Improvement of Satbaria-Nolua road (Satbaria Bazar-Engineer Dulal Saheber bari road) Ch. 1500-2516m. ID No. 475804049. (GNP-3/NOA/ SEN/18-19/ W-109.)(ii) Providing 132.00m Palisading work.</t>
  </si>
  <si>
    <t>(i) Improvement of Kabilpur High School road (Dilder Market - Kabilpur High School - Kashem Store road) Ch. 1300-1930m. ID No. 475805012. (GNP-3/NOA/ SEN/18-19/ W-110.)(ii) Providing 53.00m Palisading work. (ID-303795)</t>
  </si>
  <si>
    <t>22/07/19.</t>
  </si>
  <si>
    <t xml:space="preserve">M/S. Sumi Traders
Prop: Md. Khorshed Alam
Chatterpaiya Bazar, 
Senbag, Noakhali. 
</t>
  </si>
  <si>
    <t xml:space="preserve">(i) Improvement of Chaterpaiya Hospital road [Polli Mongol] Ch.2000-2230m. ID No. 475804025. (GNP-3/NOA/ SEN/18-19/ W-111.)(ii) Providing 69.00m Palisading work.(iii) Construction of  RCC Box Culvert at Ch. 2220m. </t>
  </si>
  <si>
    <t>(i) Improvement of Chiladi Saleh Ahmed House - Gopal bari (Pachtupa) road Ch.1000-1225m ID No. 475805081. (GNP-3/NOA/ SEN/18-19/ W-113.)(ii) Providing 46.00m Palisading work.</t>
  </si>
  <si>
    <r>
      <t>(i) Protective works of Chaterpaiya UP office (R&amp;H)-</t>
    </r>
    <r>
      <rPr>
        <sz val="10"/>
        <rFont val="Times New Roman"/>
        <family val="1"/>
      </rPr>
      <t xml:space="preserve"> </t>
    </r>
    <r>
      <rPr>
        <sz val="9"/>
        <rFont val="Arial Narrow"/>
        <family val="2"/>
      </rPr>
      <t>Kankirhat GC [Via Itbaria] at Ch. 3135-3197m, 3210-3235m &amp; 3398-3500m. ID No. 475803001. (GNP-3/NOA/ SEN/18-19/ W-114)</t>
    </r>
  </si>
  <si>
    <t>(i) Improvement of Mirganj Bazar GC - Kazirhat [Begumgonj] Road from Ch.500-1000m ID No. 475804080. (GNP-3/NOA/ SEN/18-19/ W-117.)(ii) Providing 94.00m Palisading work.(iii) Construction of 1No U-Drain Culvert at Ch. 894m.</t>
  </si>
  <si>
    <t>20/02/20.</t>
  </si>
  <si>
    <t>31/12/21.</t>
  </si>
  <si>
    <t>(i) Improvement of South Tahirpur Bhuiyan bari-Korban Ali Pandit bridge-Kamaler bari road (Korban Ali Pandit bari -Solaiman bari  Road) Ch.00-500m ID No. 475805221. (GNP-3/NOA/ SEN/18-19/ W-118.)(ii) Providing 89.00m Palisading work.</t>
  </si>
  <si>
    <t>Improvement of Uttar Gorokata Mohammad Ali shop - Purba Satbaria Tazul Islam  bari road (Uttar Gorokata Mohammad Ali shop road ) Ch.00-500m ID No. 475805202. (GNP-3/NOA/ SEN/18-19/ W-119.)</t>
  </si>
  <si>
    <t>21/04/20.</t>
  </si>
  <si>
    <t>05/03/21.</t>
  </si>
  <si>
    <t>(i) Improvement of Kadra UP road - South Tahirpur Amtala Kuresmunshir bazar - Niz Senbag pry. School Vote kendra-Tahepur Madrasha (Kadra UP road-South Tahirpur Amtala Kuresmunshir road) Ch.00-500m ID No. 475804110. (GNP-3/NOA/ SEN/18-19/ W-120.)(ii) Providing 12.00m Palisading work.</t>
  </si>
  <si>
    <t>(i) Improvement of Tahirpur Madrasha - Hossain Member Bari Road Ch.00-500m. ID No. 475805222. (GNP-3/NOA/ SEN/18-19/ W-122.)(ii) Providing 20.00m Palisading work.</t>
  </si>
  <si>
    <t>M/S. Punai International 
Prop: Mojibul Hoque Bhuyan
Vill : Kaserpar , Post: Kankirhat
Upazila : Senbag, Dist: Noakhali</t>
  </si>
  <si>
    <t>(i) Improvement of  Kankirhat-Porikot-Boxganj road  at Ch. 3120-4120m.  ID No. 475805020. (GNP-3/NOA/ SEN/18-19/ W-123.)(ii) Providing 106.00m Palisading work.(iii) Construction of 1No U-Drain Culvert at Ch. 3740m.</t>
  </si>
  <si>
    <t>A.(i) Improvement of  Mohodipur Rashidia Madrasa- Chata Compani Bari  road.  at  Ch.00-660m  ID No. 475805342. (GNP-3/NOA/ SEN/18-19/ W-142) A.(ii) Providing 74.00m Palisading work.A.(iii) Construction of 1No U-Drain Culvert at Ch.574m. (ID-481281)</t>
  </si>
  <si>
    <t>5550926.000.</t>
  </si>
  <si>
    <t>15/10/20.</t>
  </si>
  <si>
    <t>05/10/21.</t>
  </si>
  <si>
    <t>(i) Improvement of  Munshi  Elius  road   at  Ch.500-1045m  ID No. 475805049. (ii) Providing 101.00m Palisading work. under Senbag Upazila, Dist: Noakhali (GNP-3/NOA/ SEN/19-20/ W-143)</t>
  </si>
  <si>
    <t>23/9/20.</t>
  </si>
  <si>
    <t>9/8/21.</t>
  </si>
  <si>
    <t>A.(i) Improvement of   Uttar Bijbag  – Mendi Sarder road  at  Ch.00-1000m .  ID No. 475805024. (GNP-3/NOA/ SEN/18-19/ W-144)A.(ii) Providing  82.00m Palisading work.A.(iii) Construction of 2No U-Drain Culvert at Ch.173m &amp; 752m. B.(i)  Maintenance  of  Bhuiyan dighi – Khalil  Miah hat  road  at  Ch.00-1000m .  ID No. 475804004.B.(ii) Providing  115.00m Palisading work.</t>
  </si>
  <si>
    <t>19/01/20.</t>
  </si>
  <si>
    <t>20/07/20.</t>
  </si>
  <si>
    <t>A. (i) Improvement of Late Hazi Najamuddin Patwary road  (Nazirnagar – Silonia Pashchimpara road). Ch.00-1330m. ID No. 475805362. (GNP-3/NOA/ SEN/18-19/ W-148)A. (ii) Providing 204.00m Palisading work.A. (iii) Construction of 1No 0.625mx0.625m 8.00m Long U-Drain Culvert at Ch. 890m.(Value of Recovered Material =36,516.48)B. (i) Improvement of Nur Mohammad Chowdhury Mihir  road  (Nazirnagar  Pashchimpara – Char Dokhul road). Ch.00-995m. ID No. 475805359.B. (ii) Providing 142.00m Palisading work.</t>
  </si>
  <si>
    <t>20/9/20.</t>
  </si>
  <si>
    <t>6/8/21.</t>
  </si>
  <si>
    <t>A.(i) Improvement of Shatbaria-Nolua road Ch. 2516-2871m. ID No. 475804049. (GNP-3/NOA/SEN/18-19/W-154) A.(ii) Construction of 1No 1x3.00mx3.00m RCC Box Culvert on Shatbaria-Nolua road at Ch. 1900m. ID No. 475804049. B. Construction of 1No 2x3.50mx3.50m RCC Box Culvert on Homnabad Sreepur Moisshi Boxgonj road at Ch. 140m. ID No. 475805065.C. Construction of 1No 3x4.00mx4.00m RCC Box Culvert on Homnabad R&amp;H - Sreepur Munshi road at Ch. 140m. ID No. 475805185.D.(i) Improvement of Gorokata-Noluha road Ch. 650-1150m. ID No. 475804105.D.(ii) Construction of 1No U-Drain Culvert at Ch. 750m.E.(i)  Maintenance of Gajirtak-Moshai road Ch. 00-1400m. ID No. 475804108.E.(ii) Providing 50.00m Palisading work. E. (iii) Construction of 1No U-Drain Culvert at Ch.166m.F.(i)  Maintenance of Shatbaria-Nolua road Ch. 00-1000m. ID No. 475804049.F. (ii) Construction of 1No U-Drain Culvert at Ch.41m.G. Maintenance of Freedom Fighter Haji Idris Road (Motoin Mosque -Moyshai) Ch. 00-1200m. ID No. 475804101.</t>
  </si>
  <si>
    <t>20/04/20.</t>
  </si>
  <si>
    <t>01/03/21.</t>
  </si>
  <si>
    <t>A.(i) Maintenance of Purba Yearpur Mosque -Bokshi Taluk  Mosque road Ch. 00-810m. ID No. 475805262. (GNP-3/NOA/SEN/18-19/ W-157)A.(ii) Providing 25.00m Palisading work.B.(i) Maintenance of Sarderpara-Kalarita road Ch. 2240-3150m. ID No. 475804047.B. (ii) Providing 89.00m Palisading work.B.(iii) Construction of 2Nos U-Drain Culvert at Ch. 2410m &amp; 2930m.</t>
  </si>
  <si>
    <t>30/01/20.</t>
  </si>
  <si>
    <t>14/12/20.</t>
  </si>
  <si>
    <t>(i) Improvement of Chatterpaiya Malek Member Bridge-Mollah bari road Ch.00-742m. (ii)  Providing 130.00m Palisading works. ID No. 475805110. (GNP-3/NOA/SEN/ 18-19/ W-165)</t>
  </si>
  <si>
    <t>23/10/20.</t>
  </si>
  <si>
    <t>(i) Improvement of Amtoli Bhatiniya Choni Patari bari road Ch.00-1420m. (ii) Providing 88.00m Palisading Works. (iii) Construction of 1No. U- Drain Culvert at Ch. 60.00m. ID No. 475805061. (GNP-3/NOA/SEN/ 18-19/ W-166) (ID-399204)</t>
  </si>
  <si>
    <t>29/02/21.</t>
  </si>
  <si>
    <t>(i) Improvement of Mahtabpur Bogi road at Ch.00-1000m. (ii) Providing 76.00m Palisading Works. (iii) Construction of 1No. U- Drain Culvert at Ch. 5.00m. ID No. 475805411. (GNP-3/NOA/SEN/ 18-19/ W-167) (ID-354520)</t>
  </si>
  <si>
    <t>19/10/20.</t>
  </si>
  <si>
    <t>(i) Improvement of West Chattarpaiya Panchtufa Pukur-Haji Abdul Karim bari road (via H/O Ali Hossain) Ch.00-1500m (ii) Providing 247.00m Palisading Works (iii) Construction of 1No. U- Drain Culvert at Ch. 560m. ID No. 475805168. (GNP-3/NOA/SEN/ 18-19/ W-168)</t>
  </si>
  <si>
    <t xml:space="preserve">Z A Chowdhury &amp; Co
Prop: Zafar Ahammad Chowdhury
Village: South Manikpur 
Post: Manikpur
Upazila : Senbag
Dist: Noakhali. 
</t>
  </si>
  <si>
    <t>zachowdhuryandco@gmail.com</t>
  </si>
  <si>
    <t>(i) Improvement of West Chattarpaiya Malek Mollah Bridge-Zame Mosque road Ch.00-500m (ii) Providing 140.00m Palisading Works (iii) Construction of 1No. U- Drain Culvert at Ch. 115.00m. ID No. 475805165. (GNP-3/NOA/SEN/ 18-19/ W-169)</t>
  </si>
  <si>
    <t>04/11/20.</t>
  </si>
  <si>
    <t xml:space="preserve">M/S. Emarat Traders
Prop: Baker Hossain
Vill: Bigbag
Post: Bigbag-3862
Upazila : Senbag
Dist: Noakhali 
</t>
  </si>
  <si>
    <t>(i) Improvement of Hazi Joinal Abadin road-South Mohammadpur Md. Abdul Malak Member bari road at Ch.00-1000m. (ii) Providing 95.00m Palisading Works (iii) Construction of 1Nos. U- Drain Culvert at Ch.150m. ID No. 475805377. (GNP-3/NOA/SEN/ 18-19/ W-170)</t>
  </si>
  <si>
    <t>10/12/19.</t>
  </si>
  <si>
    <t xml:space="preserve">M/S Mostafa &amp; Sons
Prop: Golam Rosul
Village: Yearpur
Post: Somirmunshirhat
Upazila: Senbag
Dist: Noakhali. 
</t>
  </si>
  <si>
    <t>msmostafaandsons1958@gmail.com</t>
  </si>
  <si>
    <t>Improvement of Md.Imamul Haque (Rassel) road (Saestanagar Dorgabare BC road- Hazi Nasor Uddin Jamu Mosque) Ch.00-1011m. ID No. 475805370. under Senbag, Noakhali. (GNP-3/NOA/ SEN/ 19-20/W-205)</t>
  </si>
  <si>
    <t>27/02/20.</t>
  </si>
  <si>
    <t>18/01/21.</t>
  </si>
  <si>
    <t>Improvement of Kesharpar-Mozir khil road Ch. 00-1000m. ID No. 475804054. under Senbag, Noakhali. (GNP-3/NOA/ SEN/ 19-20/W-206)</t>
  </si>
  <si>
    <t>Improvement of Kesharpar Primary School road Ch. 00-590m. ID No. 475805115. under Senbag, Noakhali. (GNP-3/NOA/ SEN/ 19-20/W-207)</t>
  </si>
  <si>
    <t>Improvement of Birkot-Ludua Primary School road Ch. 400-1400m. ID No. 475804100. under Senbag, Noakhali. (GNP-3/NOA/ SEN/ 19-20/W-208)</t>
  </si>
  <si>
    <t>Improvement of North Gorokata GPS connecting road (Tulapukuria Battala-Barik Haji Bari-Gorokata GPS road) Ch.00-700m. ID No.475805157. (GNP-3/NOA/ SEN/ 19-20/W-218)</t>
  </si>
  <si>
    <t xml:space="preserve">M/S Khondokar Mukul
PROP: Khondaker Hasan Al Mamun
Village : Chandpur, Post: Nazurpur
Upazila : Senbag, Dist: Noakhali. 
</t>
  </si>
  <si>
    <t>Improvement of Tin Pukuria Rahman Saheber Bari-Dakhin Razarampur Road (Dakhin Razarampur Tin Pukuria Salty Bari-Nazir Soudagor Bari road) Ch.1312-1408 &amp; Ch. 1535-1846m. ID No.475804085. Value of Recovered Material = 89,080.74. under Senbag, Noakhali (GNP-3/NOA/ SEN/ 19-20/W-219)</t>
  </si>
  <si>
    <t>26/06/20.</t>
  </si>
  <si>
    <t>Improvement of Dakhin Manikpur Hazi Md. Hanif Road (Manikpur GPS-Vashanir Dokan via Dotola Mosque road) Ch.1517-2017m . ID No. 475804117. under Senbag, Noakhali (GNP-3/NOA/ SEN/ 19-20/W-220)</t>
  </si>
  <si>
    <t>25/08/20.</t>
  </si>
  <si>
    <t>09/02/21.</t>
  </si>
  <si>
    <t>Improvement of Mozar tak-Hazir hat Bazar road Ch.00-295m. ID No. 475805038. under Senbag, Noakhali (GNP-3/NOA/ SEN/ 19-20/W-221)</t>
  </si>
  <si>
    <t>07/02/21.</t>
  </si>
  <si>
    <t>Improvement of Mujirkhil-Atia bari Pry. School road Ch. 470-1030m. ID No. 475805087. under Senbag, Noakhali (GNP-3/NOA/ SEN/ 19-20/W-222)</t>
  </si>
  <si>
    <t>06/01/20.</t>
  </si>
  <si>
    <t>30/11/20.</t>
  </si>
  <si>
    <t>Improvement of Manikpur Moulovi Abdul Hoque Bridge Road (Manikpur Moulovi Abdul Hoque Bridge-Dokhin side Dori Gorokate road) Ch.176-676m. ID No.  475805134. under Senbag, Noakhali (GNP-3/NOA/ SEN/ 19-20/W-223)</t>
  </si>
  <si>
    <t xml:space="preserve">M/S Mostafa &amp; Sons
Prop: Golam Rosul, 
Village: Yearpur, Post: Somirmunshirhat, 
Upazila: Senbag ,Dist: Noakhali.
</t>
  </si>
  <si>
    <t xml:space="preserve">Maintenance of Domnakandi RHW-Baliakandi bazar Ch.00-1500m. ID No. 475804003. under Senbag, Noakhali(GNP-3/NOA/ SEN/ 19-20/W-224) </t>
  </si>
  <si>
    <t>Maintenance of Chatterpiya Mojibul hoq-Dighirpara via primary School road Ch.00-2000m. ID No. 475804024. under Senbag, Noakhali (GNP-3/NOA/ SEN/ 19-20/W-225)</t>
  </si>
  <si>
    <t>20/12/20.</t>
  </si>
  <si>
    <t>Improvement of Khajuria GPS connecting road Ch.00-780m. ID No.475805406. (GNP-3/NOA/ SEN/ 19-20/W-226)</t>
  </si>
  <si>
    <t>14/05/20.</t>
  </si>
  <si>
    <t>09/04/21.</t>
  </si>
  <si>
    <t>Improvement of Birkot Khalil miah-Forkania Madrasha road Ch.00-890m. ID No.475805089. (GNP-3/NOA/ SEN/ 19-20/W-227)</t>
  </si>
  <si>
    <t>Improvement of Chilonia Bazar- Tariqullah Bir Bikrom Road -Jamider hat GC Road (Saestanagar Shohid Torikulla Road)  road Ch.2325-2784m. ID No.475804050. (GNP-3/NOA/ SEN/ 19-20/W-228)</t>
  </si>
  <si>
    <t>Widening of Uttar Arjuntala GPS road Ch.00-1150m. ID No.475805107. (GNP-3/NOA/ SEN/ 19-20/W-229)</t>
  </si>
  <si>
    <t>Improvement of Sardarpara Khajuria Bazar-Lamua Bazar road Ch:00-650m. ID No. 475805032. under Senbag, Noakhali. (GNP-3/NOA/ SEN/ 19-20/W-238)</t>
  </si>
  <si>
    <t>Improvement Rehabilitation of Sarderpara-Kalarita road from Ch. 636-1976m &amp; Kalaraita GPS road at Ch.00-63m. ID No. 475804047. under Senbag, Noakhali.(GNP-3/NOA/ SEN/ 19-20/W-239)</t>
  </si>
  <si>
    <t xml:space="preserve">M/S Shohel Enterprise
Prop: Md Belayet Hossain
Vill : Debi Singhapur, 
Kutuberhat, Senbag, Noakhali.
</t>
  </si>
  <si>
    <t>Improvement of Fatehpur-Saestanagar Road at Ch.00-560m, ID No-475804091. under Senbag upazila, Dist: Noakhali. (GNP-3/NOA/Sen/ 19-20/W-249)</t>
  </si>
  <si>
    <t xml:space="preserve">M/S F.A.Enterprise
Prop: Mohammad Ahsan Ullah
Village: Yearpur
Post: Somirmunshirhat
Upazila: Senbag
Dist: Noakhali.
</t>
  </si>
  <si>
    <t>Improvement of North Shahapur-East Mohammadpur Road at Ch. 912-1615m, ID No-475804059. under Senbag upazila, Dist: Noakhali. (GNP-3/NOA/Sen/ 19-20/W-254)</t>
  </si>
  <si>
    <t>25-6-20.</t>
  </si>
  <si>
    <t>22-5-21.</t>
  </si>
  <si>
    <t>A) Improvement of Nazarpur Beri Bandh Road at Ch.1350-2250m, ID-475805026, B) Construction of 3x4.00x4.00m RCC Box Culvert on Kadra UP Road-South Tahirpur Amtala Koreshmunshir bazar-Niz Senbag Pry. School Vote Kendra-Taherpur Madrasha Road (Fathepur-Somas (GNP-3/NOA/ SEN/19-20/W-266)</t>
  </si>
  <si>
    <t>30/7/21.</t>
  </si>
  <si>
    <t>Improvement of (North Arjuntala GPS Road) North Arjuntala Dr. Golam Maolar Bari-South Gorkata Miji Bari-Kasim Ali Road (Dr. Golam Maolar Road) from Ch. 00-1035m ID-475805386,   Under Senbag Upazila, Dist: Noakhali. (GNP-3/NOA/ SEN/19-20/W-267)</t>
  </si>
  <si>
    <t>Improvement of (North Manikpur GPS Road) Amir Alir Bari - Shahajahan Bhuiyan Chairman Bari - Moku Miar Bari Road from Ch. 00-1016m ID-475805139, under Senbag Upazila, Dist: Noakhali. (GNP-3/NOA/ SEN/19-20/W-268)</t>
  </si>
  <si>
    <t>Improvement of South Manikpur Dafader Bari-Manikpur Primary School Road from Ch. 00-745m, ID-475805159, under Senbag Upazila, Dist: Noakhali. (GNP-3/NOA/ SEN/19-20/W-269)</t>
  </si>
  <si>
    <t xml:space="preserve">M/S. Keya Enterprise
Prop : Mohammad Eiasin
Gazirhut, Upazila: Senbagh
District: Noakhali.
</t>
  </si>
  <si>
    <t>mskeyaenterprisef@gmail.com</t>
  </si>
  <si>
    <t>Improvement of Elius mor. Celonia Road at Ch. 1000-2085m (Horinkata-Ilies Mor Muktijudda Abdus Samad Road) ID-475805091, under Senbag Upazila, Dist: Noakhali.  (GNP-3/NOA/ SEN/19-20/W-270)</t>
  </si>
  <si>
    <t>23/9/21.</t>
  </si>
  <si>
    <t>(i) Improvement of Homnabad-Sreepur Chowrasta (Pooler gora)-Uttar Nalua road at Ch.00-500m. ID-475805405. (i) Construction of 1No. U- Drain Culvert at Ch. 236m under Senbag Upazila, Dist: Noakhali (GNP-3/NOA/ SEN/19-20/W-271)</t>
  </si>
  <si>
    <t>9/5/21.</t>
  </si>
  <si>
    <t xml:space="preserve">A . Improvement of  Nazirnagar Purbopara   Late  Hazi  Golume  Haider Box  Patowary   road.  At  Ch.00-570m  ID No. 475805360. (GNP-3/NOA/ SEN/19-20/ W-274)A.(i) Providing 145.00m Palisading work. A.(ii) Construction of 1No U-Drain Culvert at Ch.409m. </t>
  </si>
  <si>
    <t>A. Improvement of  Nurul Huda Chowdhury Kochi road (Nazirnagar- Darbesh Hat road)   from  Ch.00-1000m  ID No. 475805361. (GNP-3/NOA/ SEN/19-20/ W-275) A.(i) Providing 234.00m Palisading work.</t>
  </si>
  <si>
    <t>A. Widening &amp; Maintenance  of  Mozidpur Govt. Pry. School road (Kamu Miar bari) from Ch.00-954m  ID No. 475805048. A. Earth Work (GNP-3/NOA/ SEN/19-20/ W-276)A(ii) Widening &amp; Maintenance  of  Mozidpur Govt. Pry. School road (Kamu Miar bari) from Ch.00-954m (Pavement Works)  ID No. 475805048.A.(iii) Construction of 1No U-Drain Culvert at Ch.904m. A.(iv) Providing 388.00m Palisading work.</t>
  </si>
  <si>
    <r>
      <t>A. Improvement of  M</t>
    </r>
    <r>
      <rPr>
        <sz val="8.5"/>
        <rFont val="Arial"/>
        <family val="2"/>
      </rPr>
      <t>o</t>
    </r>
    <r>
      <rPr>
        <sz val="8.5"/>
        <rFont val="Arial Narrow"/>
        <family val="2"/>
      </rPr>
      <t xml:space="preserve">zidpur Govt. Pri. School  road. from Ch.00-206m  ID No. 475805009. (GNP-3/NOA/ SEN/19-20/ W-277)A.(i) Providing 28.00m Palisading work.A.(ii) Construction of 1No U-Drain Culvert at Ch.161m. </t>
    </r>
  </si>
  <si>
    <t>03/04/21.</t>
  </si>
  <si>
    <t xml:space="preserve">M/S Daud Trade International
Prop: Mohammad Daud
Jomider hat, Upazila: Begumganj, 
District:Noakhali.
</t>
  </si>
  <si>
    <t>msdaudtradeinternational@gmail.com</t>
  </si>
  <si>
    <r>
      <t xml:space="preserve">A(i)  </t>
    </r>
    <r>
      <rPr>
        <sz val="8.5"/>
        <rFont val="Arial Narrow"/>
        <family val="2"/>
      </rPr>
      <t>Construction of</t>
    </r>
    <r>
      <rPr>
        <sz val="9"/>
        <rFont val="Arial Narrow"/>
        <family val="2"/>
      </rPr>
      <t xml:space="preserve"> 2-Nos Toilet on Dilder Market  Bazar. (GNP-3/NOA/ SEN/19-20/ W-278) A(ii)  Construction of Surface Drain on Dilder Market  Bazar.</t>
    </r>
  </si>
  <si>
    <t>13/10/20.</t>
  </si>
  <si>
    <t>20/04/21.</t>
  </si>
  <si>
    <t xml:space="preserve">M/S Bhai Bhai Trading Corporation, 
Prop. Sabbir Ahmed Bhuiyan, 
East Charsahi, Charsahi, Sadar, Lakshmipur
</t>
  </si>
  <si>
    <t>msbhaibhaitradingcorporation@gmail.com</t>
  </si>
  <si>
    <t>(i) Improvement of Amirpur-Bhabanigiibanpur Road (Amirpur Kuddus Contractor Bari to Bhabanigiibanpur Taher Market-Choyani-Basurhat Connecting Road) from Ch:Ch. 613-1103m ID No. 475075112. (GNP-3/NOA/ BEG/18-19/ W-112.) (ii) Providing 111.00m Palisading work.</t>
  </si>
  <si>
    <t>106/06/20.</t>
  </si>
  <si>
    <t>07/11/20.</t>
  </si>
  <si>
    <t xml:space="preserve">M/S. Uzala Tech
Prop: Mohammad Nazrul Islam
93/3,Flat-E/3(4th Floor),East Manik Nagar,Mugda,Dhaka-1203
</t>
  </si>
  <si>
    <t xml:space="preserve">Maintenance of   Haji Dayen-Puran Chayani road via Jogikhali  at Ch. 00-800m ID No. 475074038 (GNP-3/NOA/ BEG/18-19/ W-127.) (ii) Providing 41.00m Palisading work.(iii) Construction of  1 Nos. 2.00mx2.00m RCC Box Culvert  at Ch.464m. </t>
  </si>
  <si>
    <t>A.(i) Improvement of   Abdullapur Asa Kinder Gartein – Alaiyapur Lohar pool   road  at  Ch.1500-2100m .  ID No. 475074175. (GNP-3/NOA/ BEG/18-19/ W-141) A.(ii) Providing  33.00m Palisading work. A.(iii) Construction of 1No U-Drain Culvert at Ch.2011m. B. (i) Improvement of   Pouranbibi bazaar – Basurhat  road  Muradpur bazaar  at  Ch.500-1000m .  ID No. 475074142.B.(ii) Providing  33.00m Palisading work.B.(iii) Construction of 2No U-Drain Culvert at Ch.830m &amp; 960m. (Value of Recovered Material =177421.86)</t>
  </si>
  <si>
    <t>25/12/20.</t>
  </si>
  <si>
    <t>A. (i) Improvement of Banabaria-Kamdavpur (Bottala) road Ch.500-1525m. ID No. 475075356. (GNP-3/NOA/ BEG/18-19/W-147)A. (ii) Providing 155.00m Palisading work.A. (iii) Construction of 2Nos 0.625mx0.625m 8.00m Long U-Drain Culvert at Ch. 906m &amp; 1344m.A. (iv) Construction of 1No 3x4.00mx4.00m RCC Box Culvert at Ch. 686m.(Value of Recovered Material =2,75,310.00)B. (i) Kalikapur Chowdhury baily bridge-Gopalpur road Ch.00-348m. ID No. 475075323.B. (ii) Providing 90.00m Palisading work.B. (iii) Construction of 1No 0.625mx0.625m 8.00m Long U-Drain Culvert at Ch. 225m.</t>
  </si>
  <si>
    <t>05/07/20.</t>
  </si>
  <si>
    <t>24/02/21.</t>
  </si>
  <si>
    <t xml:space="preserve">M/S. Mona Construction
Prop-Md. Ataur Rahman
Alipur, Begumgonj, Noakhali
</t>
  </si>
  <si>
    <r>
      <t>A. (i) Improvement of  Fataypur Betagibari – Chowdhurymia Tek road</t>
    </r>
    <r>
      <rPr>
        <sz val="11"/>
        <rFont val="Vrinda"/>
        <family val="2"/>
      </rPr>
      <t xml:space="preserve"> </t>
    </r>
    <r>
      <rPr>
        <sz val="9"/>
        <rFont val="Arial Narrow"/>
        <family val="2"/>
      </rPr>
      <t>Ch.500-1558m. ID No. 475075044. (GNP-3/NOA/ BEG/18-19/W-151)A. (ii) Providing 235.00m Palisading work. A. (iii) Construction of   3Nos 0.625mx0.625m 8.00m Long U-Drain Culvert at Ch. 605m, 770m &amp; 1220m. B. (i) Improvement of  Wazed Bhuiyan house–Dubat dokan  road  Ch.00-435m. ID No. 475075406.B. (ii) Providing 131.00m Palisading work.C. (i) Improvement of   Abdullapur Abdul Haque member bari–Uttar Abdullapur  GPS road via Farazibari by HBB Ch.00-678m. ID No. 475075270.C. (ii) Providing 99.00m Palisading work.</t>
    </r>
  </si>
  <si>
    <t xml:space="preserve">M/S. Maa Enterprise
Prop-Kazi Md. Gias Uddin
Mudhusudanpur, Maijdee Court, 
Sadar, Noakhali
</t>
  </si>
  <si>
    <t xml:space="preserve">A.(i) Improvement of  Napiter pool – Sultanpur College  road via  Hirapur   Ch. 1010-1810m. and link 285m. ID No. 475075196. (GNP-3/NOA/ BEG/18-19/ W-158)A. (ii) Providing 188.00m Palisading work. A.(iii) Construction of 1No U-Drain Culvert at Ch. 1525m. </t>
  </si>
  <si>
    <t>23-3-20.</t>
  </si>
  <si>
    <t>20-2-21.</t>
  </si>
  <si>
    <t xml:space="preserve">Md. Abul Hossian
Prop: Md. Abul Hossain, 
Pak Kishor gonj, Sonapur, Sadar, Noakhali.
</t>
  </si>
  <si>
    <t>msabulhossain0181@gmail.com</t>
  </si>
  <si>
    <t>Improvement of Kazirhat hazi Market Lohar pool-Alyerpur Somiruddin Bapary Bari Road (Kazirhat-Zamiderhat road to Purbo Side Near Afsar Uddin Bhuiya Barir Purbo Alayerpur Mukhi Road) from Ch.00-1188m. ID No. 475074224. under Begumganj, Noakhali. (GNP-3/NOA/ BEG/ 19-20/W-198)</t>
  </si>
  <si>
    <t>30-3-21.</t>
  </si>
  <si>
    <t xml:space="preserve">M/S Mohana Bricks Manufacturing 
Prop-Md. Azizul Bashar Shawpan
Shaista Nagar Mouza
Senbag, Noakhali
</t>
  </si>
  <si>
    <t>Improvement of Kutubpur Munshi Bari- Abdullahpur Ibrahim Moulovi Bari Via Kutubpur Munshi Bari Bridge road Ch.00-960m. ID No. 475075339. under Begumganj, Noakhali. (GNP-3/NOA/ BEG/ 19-20/W-199)</t>
  </si>
  <si>
    <t>24/02/20.</t>
  </si>
  <si>
    <t xml:space="preserve">Pinnacle Construction Company,
Prop- Mr. Md. Kamruzzaman,
Karimpur Road, Chowmuhani,
Begumgonj, Noakhali.
</t>
  </si>
  <si>
    <t>Improvement of Sultanpur bazar (Ramanirhat) - Majumderhat (Babupur) road Ch. 00-825m. ID No. 475075277. under Begumganj, Noakhali (GNP-3/NOA/ BEG/ 19-20/W-211)</t>
  </si>
  <si>
    <t>20/09/20.</t>
  </si>
  <si>
    <t>Improvement of Hazipur-Sharifpur road Ch. 5696-6196m ID No. 475074068 (GNP-3/NOA/ BEG/ 19-20/W-230)</t>
  </si>
  <si>
    <t>20/05/21.</t>
  </si>
  <si>
    <t>Improvement of Hazipur-Montaz Charong road-Chowmuhani Hasanhat-Chowmuhani connecting road Ch. 00-700m ID No. 475075248 (GNP-3/NOA/ BEG/ 19-20/W-231)</t>
  </si>
  <si>
    <t>Maintenance of Kazi road Baragali-Bachu Chaiman (Chawmuhani Sarifpur road)-via Hazipur UP road Ch. 00-995m. ID No. 475074190 (GNP-3/NOA/ BEG/ 19-20/W-232)</t>
  </si>
  <si>
    <t>Maintenance of Hazipur UP office-London Market Road (Ali Akkas Road UP Complex Latifpur High Scholl London Marker road) Ch. 700-1700m. ID No. 475073024 (GNP-3/NOA/ BEG/ 19-20/W-233)</t>
  </si>
  <si>
    <t>Improvement of Talua Chandpur road-Pandit pool via Bagbari Ch.00-500m. Road ID No. 475075315. under Begumganj, Noakhali. (GNP-3/NOA/ BEG/ 19-20/W-241)</t>
  </si>
  <si>
    <t>Improvement of Kismat Karimpur-Durgapur road Ch.1000-1680m. Road ID No. 475075054. under Begumganj, Noakhali. (GNP-3/NOA/ BEG/ 19-20/W-242)</t>
  </si>
  <si>
    <t>Improvement of Kazir hat to Lohar pool (Julu mia road) road Ch.600-1191m. Road ID No. 475075327. under Begumganj, Noakhali.  (GNP-3/NOA/ BEG/ 19-20/W-243)</t>
  </si>
  <si>
    <t xml:space="preserve">M/S Abul Hashem Bhuiyan,
Prop-Md. Abul Hashem Bhuiyan, 
Mirwarishpur, Upazila: Begumgonj,
Dist: Noakhali.
</t>
  </si>
  <si>
    <t>Improvement of Hazipur-Sharifpur road Ch.6196-6669m. Road ID No. 475074068. under Begumganj, Noakhali. (GNP-3/NOA/ BEG/ 19-20/W-244)</t>
  </si>
  <si>
    <t>01/06/21.</t>
  </si>
  <si>
    <t>17/10/20.</t>
  </si>
  <si>
    <t xml:space="preserve">M/S Rupali Bricks Manufacturing 
Prop: Nurul Hossain 
Rafiqepur, Jomidarhat, 
Upazila: Begumgonj, District: Noakhali.
</t>
  </si>
  <si>
    <t>Improvement of Salammiar Daroja-Amanatpur Mohila Madrasha at North via Mirbari &amp; Golam Sarowar High School-Begumgonj UP road (Solim Shaheb bari-Begumgonj UP road) Ch.2100-2663m &amp; Ch.3963-4443m Road ID No. 475074210. Value of Recovered Material=2,01,699.00 (GNP-3/NOA/ BEG/ 19-20/W-245)</t>
  </si>
  <si>
    <t>21/06/20.</t>
  </si>
  <si>
    <t xml:space="preserve">M/S. M B Construction&amp;Iron Builders
Prop: Md Mijanur
Mirwarishpur, Begumganj, Noakhali
</t>
  </si>
  <si>
    <t>Improvement of Jaynarayanpur-Kachihata road Ch.2520-2983m. Road ID No. 475074015. under Begumganj, Noakhali. (GNP-3/NOA/ BEG/ 19-20/W-246)</t>
  </si>
  <si>
    <t>31/05/20.</t>
  </si>
  <si>
    <t>16/04/21.</t>
  </si>
  <si>
    <t>Improvement of Hazipur Berajali-Mollarhat to Akkas road Ch.00-700m. Road ID No. 475075207. under Begumganj, Noakhali. (GNP-3/NOA/ BEG/ 19-20/W-247)</t>
  </si>
  <si>
    <t>Improvement of Kirtaner hat-Jamidar hat-Jamader Road (Enayetpur Primary School connecting road) from Ch.1230-2000m, ID No-475075199. under Begumgonj upazila, Dist: Noakhali. (GNP-3/NOA/ Beg/19-20/W-250)</t>
  </si>
  <si>
    <t>Improvement of North Jirtoli Kari bari R&amp;H-Jirtoli Bazar Via North Jirtoli Gov. Pry. School Road Ch.1600-1900m, ID No-475074193. under Begumgonj upazila, Dist: Noakhali. (GNP-3/NOA/ Beg/19-20/W-256)</t>
  </si>
  <si>
    <t>8/9/20.</t>
  </si>
  <si>
    <t>5/3/21.</t>
  </si>
  <si>
    <t>Improvement of Sujayetpur (R&amp;H)-Bhahadipur via Alayerpur road (Bara Newazpur-Aleyarpur Health and F.P road) from ch.2280-3168m, ID-475074043 under Begumgonj upazila, Dist: Noakhali (GNP-3/NOA/ BEG/19-20/W-262)</t>
  </si>
  <si>
    <t>15/9/20.</t>
  </si>
  <si>
    <t>8/8/21.</t>
  </si>
  <si>
    <t>Improvement of Rajgonj Muktijoddha Montu Moulla Bari-Regendrapur Al-Amin Model Accademy (South side of Rajgonj Bazar-Chayani road (South side of Dililpur Hedayet Ullah Moulana Bari road)-Rajendrapur GPS road) road from Ch.870-1285m ID-475074057 under Begu (GNP-3/NOA/ BEG/19-20/W-263)</t>
  </si>
  <si>
    <t>22/6/21.</t>
  </si>
  <si>
    <t xml:space="preserve">Improvement of Muradpur Bazar-Tulatoli Bazar-Pouranbibi road from ch.00-380m ID-475075174 under Begumgonj upazila, Dist: Noakhali (GNP-3/NOA/ BEG/19-20/W-264)    </t>
  </si>
  <si>
    <t>Improvement of Ramonirhat (Sultanpur)-Gogikhali bridge road (Jugikhali-Mojider Pool Romjan Bibi road) from ch.1650-2035m ID-475075263 under Begumgonj upazila, Dist: Noakhali  (GNP-3/NOA/ BEG/19-20/W-265)</t>
  </si>
  <si>
    <t xml:space="preserve">A R Trading
Prop: Ahammader Rahman Buiah
Vill: Shibpur
Post: Zamiderhat
Upazila : Begumgonj
Dist: Noakhali
</t>
  </si>
  <si>
    <t>artrading01011977@gmail.com</t>
  </si>
  <si>
    <t>A. Maintenance of Fataypur Betagi Bari-Chowdhry mia Tek road at Ch.00-500m  ID No. 475075044 (Earth Work) (GNP-3/NOA/ BEG/20-21/W-279) A (i) Maintenance of Fataypur Betagi Bari-Chowdhry mia Tek road at Ch.00-500m.  ID No. 475075044 (Pavement &amp; Surfacing Works)A (ii) Providing 175.00m Palisading work.</t>
  </si>
  <si>
    <t>01/11/20.</t>
  </si>
  <si>
    <t>08/05/21.</t>
  </si>
  <si>
    <t xml:space="preserve">M/S. Jannat Enterprise-M/S. Masum Traders (JV), 
Prop: Abul Bashar, 
Village: Birbi, Post: Jahajmara, 
Hatiya, Noakhali
</t>
  </si>
  <si>
    <t>msjemtjv@gmail.com</t>
  </si>
  <si>
    <t>A.(i) Improvement of Muazzem Hazi road Ch.2250-3250m. ID No. 475364017. (GNP-3/NOA/ HAT/18-19/W-050) A.(ii) Construction of 2Nos U-Drain Culvert at Ch. 2370m &amp; 2800m.  B. Improvement of Mohammad Ali bazar-New Embankment road Ch. 00-500m. ID No. 475364031. C. Improvement of Jahajmara Gopat to Alauddin Nagar Gram road Ch. 2000-2500m. ID No. 475364033. D. Improvement of Ali Bazar - Nobipur bazar Alighat road Ch. 00-500m. ID No. 475364078.</t>
  </si>
  <si>
    <t>24/03/19.</t>
  </si>
  <si>
    <t xml:space="preserve">M/S. M. Ali Corporation
Prop: Ashik Ali
Kazi Colney, Maijdee Court, Noakhali.
</t>
  </si>
  <si>
    <t>(i) Improvement of  Mainamati Camp-Milram-Jhander ghat road by HBB  at  Ch. 00-4800m  Road ID No. 475364131. (GNP-3/NOA/ HAT/18-19/W-052)(iii) Construction of  3 Nos. 3.50mx3.50m RCC Box Culvert  at Ch. 800m &amp;4100 on same road &amp; 1 on Cyclone Shelter Connecting road..</t>
  </si>
  <si>
    <t>21/11/19.</t>
  </si>
  <si>
    <t>12/10.20.</t>
  </si>
  <si>
    <t xml:space="preserve">(i) Improvement of  Mainamati Camp-Cyclone Shelter 3-New Sappers Camp Gunner Ghat  road by HBB  at  Ch. 00-1010m  Road ID No. 475364133  &amp; Mangrove Connecting  road by HBB  at  Ch. 00-300m (Zahaizzar Char) (GNP-3/NOA/ HAT/18-19/ W-125.)(iii) Construction of  2 Nos. 3.50mx3.50m RCC Box Culvert  at Ch.300m &amp; 650m on same road. </t>
  </si>
  <si>
    <t xml:space="preserve">M/S. Rokeya Construction 
Prop: Firuzu Zzamann 
Vill-Laxmidia, Ward No-07, 
Hatiya Pourashava, 
Post: Hatiya, Dist: Noakhali 
</t>
  </si>
  <si>
    <t>rokeyaconstruction@gmail.com</t>
  </si>
  <si>
    <t>A.(i) Improvement of  Moulovi Asadul Haque Jame Mosque  road   at  Ch.00-1000m .  ID No. 4751365164. (GNP-3/NOA/ HAT/18-19/ W-138) A.(ii) Construction of  1 Nos. 2.00mx2.00m RCC Box Culvert  at Ch.340m. B.(i)  Maintenance  of  RHD Sagoria bazaar – Rahmat Miar bazaar   road  at  Ch.00-2600m .  ID No. 475364060.B.(ii) Construction of 4No U-Drain Culvert at Ch.150m,1906m,2224m  &amp; 2451m.  C. Improvement of   Khasherhat – Bejugalia   road  at  Ch.00-500m .  ID No. 475365062.D.Construction of  1x3.00mx3.00m  RCC Box Culvert on  Muazzam Haji   road at Ch.3100m. ID No. 475364017. E.(i) Improvement of   Halima School Connecting road – Khasherhat road   at  Ch.00-500m .  ID No. 475365062. E.(ii) Providing  85.00m Palisading work. (Value of Recovered Material =781324.99)</t>
  </si>
  <si>
    <r>
      <t xml:space="preserve">Maintenance of Gangchil Jaica bridge-Cyclone Shelter road at Ch.00-580m &amp; 1640-2180m. Road ID. No. 475215089, </t>
    </r>
    <r>
      <rPr>
        <b/>
        <sz val="9"/>
        <rFont val="Arial Narrow"/>
        <family val="2"/>
      </rPr>
      <t xml:space="preserve"> </t>
    </r>
    <r>
      <rPr>
        <sz val="9"/>
        <rFont val="Arial Narrow"/>
        <family val="2"/>
      </rPr>
      <t>Under Companiganj, Noakhali (GNP-2/NOA/ COM/18-19/  W-424)</t>
    </r>
  </si>
  <si>
    <t>GNP-2</t>
  </si>
  <si>
    <t>(i)  Maintenance of Abu Majhirhat-Hafezia madrasa beriband road at Ch. 00-1010m  Road ID. No. 475215094, (ii) Palisading work 110m Under Companiganj, Noakhali (GNP-2/NOA/ COM/18-19/  W-426)</t>
  </si>
  <si>
    <t>(i) Maintenance of Charmondolia Bazar-Beriband road at Ch. 00-1500m Road ID. No. 475215015, (ii) Palisading work 63m Under Companiganj, Noakhali (GNP-2/NOA/ COM/18-19/  W-430)</t>
  </si>
  <si>
    <t>01/8/19.</t>
  </si>
  <si>
    <t>30/05/20.</t>
  </si>
  <si>
    <t xml:space="preserve">M/S. Dharmapur Enterprise, 
Prop: Mohammad Alauddin, 
Vill - Dharmapur, Post - Dharmapur, 
Upazilla - Sadar, Noakhali.
</t>
  </si>
  <si>
    <t>alauddin_1977@yahoo.com</t>
  </si>
  <si>
    <t>(i)  Improvement of  Naroshingpur Doulatpur  Community clinic road (Abdul Hai bari road.)  Ch. 00-345m  Road ID. No. 475905322 (GNP-2/NOA/ KAB/18-19/
W-449) (ii) Palisading work 64.00m .</t>
  </si>
  <si>
    <t>04/03/20.</t>
  </si>
  <si>
    <t>15/06/20.</t>
  </si>
  <si>
    <t xml:space="preserve">M/S. Mostafa Traders, 
Prop: Md Ziauddin Juel, 
Holding -1012, uttor Sonapur, 
Upazila- Sadar, Zila- Noakhali.
</t>
  </si>
  <si>
    <t>juel08569@gmail.com</t>
  </si>
  <si>
    <t>(i) Improvement of Killarhat-Shampur-Ashwadia -Kalachandpur School road Ch. 755-1405m. Road ID No: 475874096. (ii) Construction of 2 Nos U-Drain Culvert at Ch. 836m &amp; Ch. 1190m. under Sadar Upazila, Dist: Noakhali. (GNP-2/NOA/SAD/ 19-20/W-483)</t>
  </si>
  <si>
    <t>8/03/20.</t>
  </si>
  <si>
    <t>7/6/20.</t>
  </si>
  <si>
    <t xml:space="preserve">(i) Improvement of Azizullah-Killar Char Lalanagar road Ch. 00-1157m. Road ID No: 475875032. (ii) Construction of 2 Nos U-Drain Culvert at Ch. Ch. 710m &amp; Ch. 1033m (iii) Construction of 1 No 2x3.50mx3.50 RCC Box Culvert at Ch. Ch. 974m. Value of Recovered (GNP-2/NOA/SAD/ 19-20/W-484) </t>
  </si>
  <si>
    <t>(i)  Improvement of   Dilder Market – Cheheria bazaar to Mahidipur – Aleayarpur road (Jalil house-Somor Uddib Bepari house via Abul house)  Ch. 300-538m  Road ID. No. 475805293. (GNP-2/NOA/ SEN/18-19/  W-450)</t>
  </si>
  <si>
    <t>22-04-20.</t>
  </si>
  <si>
    <t>A.(i)  Improvement of  Uttar Joynagar Kendramukhi road (Meghua Dighirjan Uttar Joynagar GPS)  Ch.500m – 1500m.  Road ID. No. 475804109 (GNP-2/NOA/ SEN/18-19/  W-452) A.(ii) Palisading work  120.00m B.(i)  Improvement of  Uttar Manikpur – Kankirhat bazaar  road.  Ch. 600-1600m  Road ID. No. 475804132. B.(ii) Palisading work 102.00m . C.(i)  Maintenance  of   Somir  Munshirhat – Lawtoli bazar road  Ch. 90-1540m  Road ID. No. 475804072. C.(ii) Palisading work  15.00m C.(iii)  Construction of 1No U-Drain Culvert at Ch. 1254m.</t>
  </si>
  <si>
    <t>02/03/20.</t>
  </si>
  <si>
    <t xml:space="preserve">(i) Improvement of Basantapur Deep Tube Well- Temuhani Bazar road Ch. 200-925m. ID No: 475805127. (ii) Providing 60.00m Palisading work. (iii) Construction of 1No 6.00m Long U-Drain Culvert at Ch. 755m. (GNP-2/NOA/SEN/ 18-19/W-454) </t>
  </si>
  <si>
    <t>23/01/20.</t>
  </si>
  <si>
    <t>M/S. Yasin Traders
Prop: Md Yasin
Hazi Balal Bari
Vill: Binnegonj, Post: Senbag-3860, Senbag, Noakhali.</t>
  </si>
  <si>
    <t xml:space="preserve">Construction of 1No 3x4.00mx4.00m RCC Box Culvert over Mahatabpur - Chiladi West Chatterpiya pry School road at Ch. 05m ID No: 475804052. (GNP-2/NOA/SEN/ 18-19/W-456) </t>
  </si>
  <si>
    <t>Improvement of Azizpur- Saestanagar road Ch. 920-1420m. ID No: 475804090. (GNP-2/NOA/ SEN/19-20/W-472)</t>
  </si>
  <si>
    <t xml:space="preserve">M/S. F.N Enterprise, 
Prop-Md. Bahar Ullah, 
Dakkhin Mohammadpur, 
Kallandi, Senbag, Noakhali.
</t>
  </si>
  <si>
    <t xml:space="preserve">Improvement of Bizbag Moniruzamaner bari - Motin Aminer bari road Ch. 00-500m. ID No: 475805279. (GNP-2/NOA/ SEN/ 19-20/W-473) </t>
  </si>
  <si>
    <t xml:space="preserve">Improvement of Undenia madrasha road Ch. 00-500m. ID No: 475805086. (GNP-2/NOA/ SEN/ 19-20/W-474) </t>
  </si>
  <si>
    <t xml:space="preserve">M/S. Palash Enterprise
Prop: Mohammed Kamruzzaman
Vill: North Joynagor, 
Post: Jiruya
Upazila : Senbag
Dist: Noakhali.
</t>
  </si>
  <si>
    <t>mspalashenterprise1978@gmail.com</t>
  </si>
  <si>
    <r>
      <t xml:space="preserve">(i) Improvement of Maghua-Jamalpur road Ch. 00-1603m. Road ID No: 475804097. (ii) Construction of 5 Nos U-Drain Culvert at Ch. 784m, 921m, 1206m, 1343m &amp; 1466m. Value of Recovered Material = 6,84,635.67. under </t>
    </r>
    <r>
      <rPr>
        <sz val="9"/>
        <rFont val="Arial Narrow"/>
        <family val="2"/>
      </rPr>
      <t>Senbag</t>
    </r>
    <r>
      <rPr>
        <sz val="10"/>
        <rFont val="Arial Narrow"/>
        <family val="2"/>
      </rPr>
      <t xml:space="preserve"> Upazila, Dist: Noakhali. (GNP-2/NOA/SEN/ 19-20/W-486)</t>
    </r>
  </si>
  <si>
    <t>09/03/20.</t>
  </si>
  <si>
    <t xml:space="preserve">M/S. Kabir Trader's,
Prop : Mohammed Kabir Hossain, 
Dharmapur, Dubai Market, Post : Sompara-3882 
Upazila : Chatkhi, District : Noakhali
</t>
  </si>
  <si>
    <t>(i)  Improvement of  Afulshi Miabari to Dhanpur Abu doctor bari  road.  Ch.1000m – 1380m.  Road ID. No. 475885206. (ii) Palisading work  111.00m under Sonaimuri, Noakhali (GNP-2/NOA/SON/ 16-17/W-348)</t>
  </si>
  <si>
    <t>03/03/20.</t>
  </si>
  <si>
    <t>12/05/20.</t>
  </si>
  <si>
    <t>(i)  Improvement of  Kachihata – Thanarhat  road  via Deoti Haji house, Deoti GPS.  Ch.00m – 500m.  Road ID. No. 475885331. (ii) Palisading work  41.00m under Sonaimuri, Noakhali (GNP-2/NOA/SON/ 16-17/W-352)</t>
  </si>
  <si>
    <t>(i)  Improvement of  Padipara – Krishnarampur  road (Moggarjan Padipara road)    Ch.00m – 500m.  Road ID. No. 475884016, (ii) Palisading work  32.00m  under Sonaimuri, Noakhali (GNP-2/NOA/SON/ 16-17/W-353)</t>
  </si>
  <si>
    <t>Improvement of Palpara Mollabari Mosque-Palpara Govt. Primary School road Ch. 00-1320m ID No: 475885444. under Sonaimuri, Noakhali. (GNP-2/ NOA/ SON/18-19/W-457)</t>
  </si>
  <si>
    <t>Improvement of Tathorkhil Sultan Chaiman house-Lutu Bilati house road Ch. 00-1100m. ID No: 475884053. under Sonaimuri, Noakhali. (GNP-2/ NOA/ SON/18-19/W-458)</t>
  </si>
  <si>
    <t xml:space="preserve">Improvement of Bhadragaon-Amishapara-Basukipara road Ch: 00-530m &amp; 730-1050m ID No: 475885117. Valu of Recovered Material=1,20,113.17 under Sonaimuri, Noakhali. (GNP-2/ NOA/ SON/18-19/W-459) </t>
  </si>
  <si>
    <t>Maintenance of Ramjanbibi-Hafez mohiuddin mazar road (Hafiz Mohiuddin Eklashpur road) Ch.00-2270m. ID No:475074218 (GNP-2/NOA/ BEG/ 19-20/W-052)</t>
  </si>
  <si>
    <t>25/06/20.</t>
  </si>
  <si>
    <t>Improvement of Dakshin Abhirampur GPS road (Dokkhin Avirampur Chokider bari Dokan-Anis mia Bridge road). Ch. 00-1046m. ID No: 475075381. (GNP-2/NOA/ BEG/ 19-20/W-384)</t>
  </si>
  <si>
    <t>19-01-20.</t>
  </si>
  <si>
    <t>25-06-20.</t>
  </si>
  <si>
    <t xml:space="preserve">A. (i) Improvement of Latifpur Giasuddin road – London market-Nur Nabi house via south side khalpar -  Shaheber hat road Ch. 00-1450m ID No. 475075252, A. (ii) Providing 325.00m Palisading work, A. (iii) Construction of 2Nos U-Drain Culvert at Ch. 950m &amp; (GNP-2/NOA/BEG/ 17-18/W-389) B. (i) Improvement of Goispur Alam mia bari – Board office road (Shaheberhat bazar - Kadirpur Jame Mosque road (Goispur road ) Ch. 00-1350m ID No. 475075234, B. (ii) Providing 280.00m Palisading work, B. (iii) Construction of 3Nos U-Drain Culvert at Ch. </t>
  </si>
  <si>
    <t>11-03-18.</t>
  </si>
  <si>
    <t>23-01-19.</t>
  </si>
  <si>
    <t xml:space="preserve">M/S Abul Khair Bachu 
Prop-Md. Abul Khair Bachu, 
Vill-South Mohammadpur, Post-Kalandi, 
PS-Senbag, Dist-Noakhali
</t>
  </si>
  <si>
    <t>A. (i) Improvement of Lowtoli Hazi Mominul haq mia bari – Abul Tack via Kabir master Bari - Konar Tac  to Purbo Dokhin Lowtolli Pry. School road Ch. 00-1350m ID No. 475074189, A. (ii) Providing 110.00m Palisading work, A. (iii) Construction of 1No U-Drain (GNP-2/NOA/BEG/ 17-18/W-390)B. (i) Improvement of Shibpur-Lawtoli road (Lawtoli Munshi Bari to Toriquella Master house Towards west Lawtoli Sagar master house road) Ch. 1005-2505m ID No. 475074155, B. (ii) Providing 127.00m Palisading work, B. (iii) Construction of 3Nos U-Drain Culv</t>
  </si>
  <si>
    <t>13-03-18.</t>
  </si>
  <si>
    <t xml:space="preserve">M/S Md. Osman Goni
Prop: Md. Osman Goni
Sonapur, Sadar, Noakhali
</t>
  </si>
  <si>
    <t>msmdosmangani@yahoo.com</t>
  </si>
  <si>
    <t>Improvement of West Kendurbag Mosque road Ch. 00-1660m. ID No: 475075120. under Baegumgonj, Noakhali. (GNP-2/ NOA/ BEG/18-19/W-460)</t>
  </si>
  <si>
    <t>24-02-20.</t>
  </si>
  <si>
    <t>Improvement of Monpura Hazi Chotan-Banabaria via Basu Karani Bari road Ch. 40-1335m. ID No: 475075336. under Baegumgonj, Noakhali. (GNP-2/ NOA/ BEG/18-19/W-461)</t>
  </si>
  <si>
    <t xml:space="preserve">M/S. Faysal Enterprise
Prop : AFM Babul
Village : Shaktola
Post Office : Nodana Bazar
Upazila : Sonaimuri
District : Noakhali.
</t>
  </si>
  <si>
    <t>ms.fayshalenterprise@gmail.com</t>
  </si>
  <si>
    <t xml:space="preserve">Improvement of Trisharan Bhuddh Behar/Mondir under Sonaimuri Powrashava, Latitude: 23.048272457, Longitude: 91.097388279. Under Sonaimuri, Noakhali (GSIDP/NOA/SDW-210)   </t>
  </si>
  <si>
    <t xml:space="preserve">M/S. Samiul Traders
Prop: Abdul Halim (Raju)
Maijdee Bazar, Sadar,Noakhali.
</t>
  </si>
  <si>
    <t xml:space="preserve">Improvement of Rampur Imam Bukhari Madrasha East side Gravedyeard, Sonaimuri Powrashava, Latitude: 23.05926, Longitude: 91.114745. Under Sonaimuri, Noakhali  (GSIDP/NOA/SDW-214)    </t>
  </si>
  <si>
    <t xml:space="preserve">M/S. Islam Traders
Prop:  Md Tazul Islam
Village: Sonaimuri-285No
Post: Sonaimuri-3827
Upazila: Sonaimuri
Dist: Noakhali.
</t>
  </si>
  <si>
    <t>msislamenterprise18@gmail.com</t>
  </si>
  <si>
    <t xml:space="preserve">a Improvement of Pachim Doulatpur Barul Village Eidgha under Sonapur Union Latitude 23.0237716 Longititude 91.0632592 Sonaimuri  (GSIDP/NOA/SDW-205)b Improvement of Pachim Doulatpur Barul Village Graveyard under Sonapur Union Latitude 23.0237716 Longititude 91.0632592  under Sonaimuri  Upazila, Dist: Noakhali. </t>
  </si>
  <si>
    <t xml:space="preserve">M/S. New Modern Fasion
Prop: Md Sohaber Rahaman
Main Road, Maijdee Court, Sadar, Noakhali.
</t>
  </si>
  <si>
    <t>msnewmodernfasion@gmail.com</t>
  </si>
  <si>
    <t>Improvement of Rashidpur Maddyapara Jame Mosque under Bazra Union Latitude 23.0142256524 Longitude 91.10581233 under Sonaimuri  Upazila, Dist: Noakhali. (GSIDP/NOA/SDW-234)</t>
  </si>
  <si>
    <t>Improvement of North Arjuntola Jame Mosque Under Arjuntola Union, Latitude: 22.999539, Longitude: 91.224712. Under Senbag, Noakhali (GSIDP/NOA/DW-203)</t>
  </si>
  <si>
    <r>
      <t xml:space="preserve">Improvement of Kabilpur UP Kabilpur Bhuiyan bari Jame Mosque, Union: Kabilpur, Latitude: 22.98949, Longitude: 91.233294. Under Senbag, Noakhali (GSIDP/NOA/SDW-218)    </t>
    </r>
    <r>
      <rPr>
        <sz val="12"/>
        <rFont val="Times New Roman"/>
        <family val="1"/>
      </rPr>
      <t xml:space="preserve"> </t>
    </r>
  </si>
  <si>
    <t>Improvement of South Gourkata late master abdur rahaman Sheheb bari social graveyard Union Arjuntala Latitude 22.998072 Longitude 91.225238. under Senbag Upazila, Dist: Noakhali (GSIDP/NOA/ SDW-222)</t>
  </si>
  <si>
    <t xml:space="preserve">M/S Sayeem Enterprise
Prop: Mohammad Alamgir
Vill: Arjuntola
Post: Senbag
Upazila : Senbag
Dist: Noakhali.
</t>
  </si>
  <si>
    <t xml:space="preserve">mssayeementerprise@gmail.com </t>
  </si>
  <si>
    <t>Improvement of Samar Gaon Shree Shree kali Mondir Union Bijbag Latitude 21.897915 Longitude 91.246885 under Senbag Upazila, Dist: Noakhali (GSIDP/NOA/ SDW-231)</t>
  </si>
  <si>
    <t>Improvement of East Charuria Ahamed Mollah Jame Mosque, Union: Arjuntala, Latitude 22.802. Longitude 91.0779. under Sadar Upazila, Dist: Noakhali (GSIDP/NOA/ SDW-225)</t>
  </si>
  <si>
    <t>Improvement of Ramhoritaluk Jame Mosque (Front of Amin Ullah Mia Chairman Bari), Union: Kaladarap,  Latitude 22.8397. Longitude 91.0215. under Sadar Upazila, Dist: Noakhali (GSIDP/NOA/ SDW-226)</t>
  </si>
  <si>
    <t>Improvement of Romij Sareng Graveyard under Charhajari Union. Latitude 22.876073 Longitude 91.314768. under Companigonj Upazila, Dist: Noakhali (GSIDP/NOA/ SDW-223)</t>
  </si>
  <si>
    <t>Improvement of Al-Modina Jame Mosque under Charhajari Union. Latitude 22.874001. Longitude 91.313836. under Companigonj Upazila, Dist: Noakhali (GSIDP/NOA/ SDW-224)</t>
  </si>
  <si>
    <t xml:space="preserve">M/S. Saurav Enterprise, 
Prop: Tanbir Hasan Saurav, 
Chatkhil Bazar, Amin Villa 
Upazila : Chatkhil District : Noakhali
</t>
  </si>
  <si>
    <t>sauraventerprise1996@gmail.com</t>
  </si>
  <si>
    <r>
      <t>Improvement of Prosadpur Shekher bari Panjegana Jame Mosque union Shahapur union. Latitude: 23.0233, Longitude: 90.9283</t>
    </r>
    <r>
      <rPr>
        <sz val="12"/>
        <rFont val="Arial Narrow"/>
        <family val="2"/>
      </rPr>
      <t xml:space="preserve"> Under Chatkhil, Noakhali (GSIDP/NOA/DW-160)   </t>
    </r>
  </si>
  <si>
    <t xml:space="preserve">M/S Masudur Rahman
Prop- Md. Masudur Rahman,
Naharkhil, Upazila : Chatkhil, 
Disstrict : Noakhali..
</t>
  </si>
  <si>
    <t>msmasudurrahman@yahoo.com</t>
  </si>
  <si>
    <t>Improvement of Paschim Naharkhil Baitul Aman Jhame   Mosque Eidgaon Under Khilpra Union, Latitude: 23.0014, Longitude: 90.9931. Under Chatkhil, Noakhali (GSIDP/NOA/SDW-191)</t>
  </si>
  <si>
    <t>06.05.20</t>
  </si>
  <si>
    <t xml:space="preserve">Improvement of Naharkhil Rahamat Ullah Kerani Bari Koborstan Under Khilpra Union, Latitude: 23.0019, Longitude: 90.9959. Under Chatkhil, Noakhali (GSIDP/NOA/SDW-192)   </t>
  </si>
  <si>
    <t xml:space="preserve">M/S Mizan Traders
Prop-Md. Mizanur Rahman
Vill-Lakhminarayanpur, 
Maijdee Court, Sadar, Noakhali
</t>
  </si>
  <si>
    <t xml:space="preserve">Improvement of Nayanpur Bazar Jame Mosque under Union: Khilpara, Latitude: 23.0069, Longitude: 90.9897. Under Chatkhil, Noakhali (GSIDP/NOA/SDW-211)   </t>
  </si>
  <si>
    <t>Improvement of Hirapur Alim Madrasha Jame Mosque   under Bodalkot Union. Latitude 23.1078. Longitude 90.9834. under Chatkhil Upazila, Dist: Noakhali (GSIDP/NOA/ SDW-229)</t>
  </si>
  <si>
    <t>Improvement of Niscintopur Village Graveyard adjacent to Patowary house &amp; Sewkh house under Bodalkot Union. Latitude 23.1128. Longitude 90.9749. under Chatkhil Upazila, Dist: Noakhali (GSIDP/NOA/ SDW-230)</t>
  </si>
  <si>
    <t>15.09.20</t>
  </si>
  <si>
    <t xml:space="preserve">M/S. Nafi Traders
Prop: Md. Moshed Alam, 
Vimpur (Paschim), Mizi bari, Word No.03, 
Chatkhil Pourashava, Chatkhil-3870, 
Upazila : Chatkhi, District : Noakhali.
</t>
  </si>
  <si>
    <t>Improvement of Omorpur Jame MosqueUnion Khilpara Latitude 23.00 Longitude 90.979 under Chatkhil Upazila, Dist: Noakhali (GSIDP/NOA/ SDW-232)</t>
  </si>
  <si>
    <t>24.01.20</t>
  </si>
  <si>
    <r>
      <t xml:space="preserve">Improvement of Saptagaon High School Jame Mosque under Badolkot Union. Latitude 23.1224 Longitude 90.9719 under </t>
    </r>
    <r>
      <rPr>
        <b/>
        <sz val="10"/>
        <rFont val="Times New Roman"/>
        <family val="1"/>
      </rPr>
      <t xml:space="preserve">Chatkhil </t>
    </r>
    <r>
      <rPr>
        <sz val="10"/>
        <rFont val="Times New Roman"/>
        <family val="1"/>
      </rPr>
      <t>Upazila, Dist: Noakhali. (GSIDP/NOA/ SDW-233)</t>
    </r>
  </si>
  <si>
    <t xml:space="preserve">M/S Jasim Traders, 
Prop : Jasim Udding, Sharifpur, 
Upazila: Begumgonj, Dist: Noakhali.
</t>
  </si>
  <si>
    <t xml:space="preserve"> msjashimtraders1975@gmail.com</t>
  </si>
  <si>
    <t>Improvement of Gopalpur UP complex area Jamee Mosque. Union: Gopalpur, Latitude: 22.970557, Longitude: 91.057361 Under Begumganj , Noakhali (GSIDP/NOA/                           DW-121)</t>
  </si>
  <si>
    <t>03.03.19.</t>
  </si>
  <si>
    <t>09.07.19.</t>
  </si>
  <si>
    <t xml:space="preserve">Pinnacle Construction Company
Prop- Mr. Md. Kamruzzaman, 
Karimpur Road, Chowmuhani, 
Begumgonj, Noakhali
</t>
  </si>
  <si>
    <t>Improvement of One Storied Siddiquee Akbar (R) Baitul Aman Jame Mosque under Hazipur Union, Latitude: 22.89833333, Longitude: 91.09916666. Under Begumgonj, Noakhali (GSIDP/NOA/DW-186)</t>
  </si>
  <si>
    <t>Improvement of Abdullahpur Jame Mosque adjacent to Roshad Sowdagor bari Under Kutubpur Union, Latitude: 22.971775, Longitude: 91.179851. Under Begumgonj, Noakhali (GSIDP/NOA/SDW-208)</t>
  </si>
  <si>
    <t xml:space="preserve">M/S Malek Enterprise
Prop : Md. Abdul Malek, 
Lalpur, Mirwarishpur, 
Upazila: Begumgonj, Dist: Noakhali.
</t>
  </si>
  <si>
    <t xml:space="preserve">Improvement of Poschim Durgapur Rosstam Ullah Bhuiyan Jame Mosque, Union: Durgapur, Latitude: 22.955193, Longitude: 91.128160. Under Begumgonj, Noakhali (GSIDP/NOA/DW-220)      </t>
  </si>
  <si>
    <t>Improvement of Goni Hakimpur Jame Mosque under Rajgonj Union. Latitude 22.902167. Longitude 91.043974. under Begumgonj Upazila, Dist: Noakhali (GSIDP/NOA/ SDW-228)</t>
  </si>
  <si>
    <t xml:space="preserve">M/S Shaif Enterprise
Prop: Md Monir Hossain 
Village: Abirpara Post: Abirpara 
Upazila: Sonaimuri Dist: Noakhali.
</t>
  </si>
  <si>
    <t>mssaifenterprise3333@gmail.com</t>
  </si>
  <si>
    <r>
      <t>Improvement of Tulachara Baitul Aman Jame Mosque under Gopalpur Union Latitude 22.982748 Longitude 91.052036 under Begumganj</t>
    </r>
    <r>
      <rPr>
        <b/>
        <sz val="10"/>
        <rFont val="Times New Roman"/>
        <family val="1"/>
      </rPr>
      <t xml:space="preserve"> </t>
    </r>
    <r>
      <rPr>
        <sz val="10"/>
        <rFont val="Times New Roman"/>
        <family val="1"/>
      </rPr>
      <t xml:space="preserve"> Upazila, Dist: Noakhali. (GSIDP/NOA/ SDW-235)</t>
    </r>
  </si>
  <si>
    <t>1458110..0</t>
  </si>
  <si>
    <t xml:space="preserve">M/S. Tanvir Enterprise 
Prop. Md. Johirul Islam
Basurhat, Upazila: Companigonj, 
District: Noakhali
 </t>
  </si>
  <si>
    <t>Periodic Maintenance of Chowdhury hat GC to Choto Feni River Ghat Via Meharunnesa Road from Ch 00m-3800m ID No-475212005[Companiganj] (Package No: e-Tender/LGED/Noa/ GOBM/20-21/W-28, e-Tender Notice No: 10/2020-21, ID No. 487305)</t>
  </si>
  <si>
    <t>01.12.20.</t>
  </si>
  <si>
    <t xml:space="preserve">Periodic Maintenance of Talmohammader hat-pashkar hat-char kasspia Bhumihin Bazar Road from Ch 00m-6000m ID No-475213004 [Companiganj] (Package No: e-Tender/LGED/Noa/GOBM/20-21/W-29, e-Tender Notice No: 10/2020-21, ID No. 487306) </t>
  </si>
  <si>
    <t xml:space="preserve">M/S Nahar Enterprise
Prop: Mohmmad Lokman Hossain, 
South Alipur, South Alipur, 
Chomibhuiyanhat, Dagonbhuiyan, Feni
</t>
  </si>
  <si>
    <t xml:space="preserve">Periodic Maintenance of Chowdhuryhat- Mehrunnesa road to Char Hazari Beri Bundh Road (Char Parboti Hafizia Road) from Ch: 00m-700m(ID No-475215022) [Companiganj], Noakhali. (Package No: e-Tender/LGED/Noa/GOBM/20-21/W-22, e-Tender Notice No: 20/2020-21, ID No. 502023) </t>
  </si>
  <si>
    <t xml:space="preserve">M/S Rubina Traders, 
Proprietor: Md. Jewel Rana 
18 No Kushakhali UP, Kathali, Sadar, Lakshmipur
</t>
  </si>
  <si>
    <t>Periodic Maintenance of Chamuhani-Sharifpur U.P Office Via Arif Hazir Pool-Boro Sarifpur Road from Ch 3580m-5580m ID No-475073023 Begumganj, Noakhali (2nd Called) (Package No: e-Tender/LGED/Noa/GOBM/20-21/W-34, e-Tender Notice No: 20/2020-21-ID No. 502317)</t>
  </si>
  <si>
    <t>21.12.20.</t>
  </si>
  <si>
    <t xml:space="preserve">Anas Construction, 
Proprietor: Md. Rasel Khan, 
Banchangar, Lakshmipur Pourashava, 
Lakshmipur
</t>
  </si>
  <si>
    <t>Rehabilitation of Puranbibi Bazar-Sharifpur UP office Via Mujahidpur Road from Ch 00m-2113m ID No-475073027 Begumganj, Noakhali. (2nd Called) (Package No: e-Tender/LGED/Noa/GOBM/20-21/W-36, e-Tender Notice No: 20/2020-21-ID No. 502321)</t>
  </si>
  <si>
    <t xml:space="preserve">Periodic Maintenance of Zamiderhat-Maijdee bazar via Rasulpur UP-Shaheberhat-Hasanhat Road from Ch 2000m-3500m ID No-475072010 Begumganj, Noakhali. (2nd Called) (Package No: e-Tender/LGED/Noa/GOBM/20-21/W-37, e-Tender Notice No: 20/2020-21-ID No. 502325) </t>
  </si>
  <si>
    <t>Rehabiliation of Singbahura Khairmiah house to Akhanjee bari bridge to singbahur Eidgha via Middha singbahur mosque Tufanibepari Zamaderbai &amp; Panditbari connect Boropole Road from Ch 00m-602m ID No-475104077 [Chatkhil] (Package No: e-Tender/LGED/Noa/GOBM/20-21/W-62, e-Tender Notice No: 09/2020-21, ID No. 487340)</t>
  </si>
  <si>
    <t xml:space="preserve">M/S. Jannat Enterprise, 
Prop: Abul Bashar, 
Village: Birbi, Post: Jahajmara, 
Hatiya, Noakhali.
</t>
  </si>
  <si>
    <t>Rehabilition of Burirchar UP Office Sagoria Bazar-Chowmuhani Bazar Road from Ch 00m-4460m ID No- 475363005 Hatiya, Noakhali (Package No: e-Tender/LGED/Noa/GOBM/20-21/W-74, e-Tender Notice No: 10/2020-21-ID No. 487352)</t>
  </si>
  <si>
    <t>27.12.20.</t>
  </si>
  <si>
    <t>Improvement of Saptagaon High School Jame Mosque under Badolkot Union. Latitude 23.1224 Longitude 90.9719 Under Chatkhil Upazila, Dist: Noakhali. (Package No: GSIDP/ NOA/SDW-233, e-Tender Notice No: 18/2020-21, ID No. 498969)</t>
  </si>
  <si>
    <t>03.12.20.</t>
  </si>
  <si>
    <t xml:space="preserve">M/S Masud Construction
Prop: Md. Sirajul Islam 
Paschim Noakhola (Ramar Bari), PO : Sonachaka Bazar-3872, 
Upazila : Chakhil, District : Noakhali.
</t>
  </si>
  <si>
    <t>Improvement of Kashipur hat under Sonaimuri Upazila, Dist: Noakhali (Package No: GNP-3/NOA/SON/20-21/W-286, e-Tender Notice No: 16/2020-21, ID No: 496861)</t>
  </si>
  <si>
    <t>13.12.20.</t>
  </si>
  <si>
    <t xml:space="preserve">M/S. R.S Enterprise, 
Prop:  Md Golam Mowla, 
Village: Goshkamta,   Post: Moslimgonj Bazar, 
Upazila: Sonaimuri, Dist: Noakhali
</t>
  </si>
  <si>
    <t>msrsenterprise1986@gmail.com</t>
  </si>
  <si>
    <t>i Improvement of Nateswar-Mirzanagar road Ch.520-1195m.Road ID No.475884001.ii Providing 98.00m Palisading work.iii Construction of 1 No. 4.00mx4.00x RCC Box Culvert at Ch.760m.under Sonaimuri upazila, District Noakhali (Package No: GNP-3/NOA/SON/20-21/W-298), e-tender-Notice No: 19/2020-21, ID No: 500455)</t>
  </si>
  <si>
    <t>07.12.20.</t>
  </si>
  <si>
    <t xml:space="preserve">M/S Bismilla Enterprise,
Prop. Md. Abu Sayed Chowdhury,
Rakhalia, Rakhlia Bazar, Raipur, 
Lakshmipur Bangladesh
</t>
  </si>
  <si>
    <t>msbismillaenterprise82@gmail.com</t>
  </si>
  <si>
    <r>
      <t>Emergency Rehabilitation of 1 no. 2 vent 2.5mx3.0m RCC box Culvert on Charbata U.P-Shibcharan- Panditeer Hat Road at Ch. 12m Road ID No.475893010, Subarnachar, Noakhali (Package No: e-Tender/LGED/Noa/GOBM/20-21/W-77, e-Tender Notice No: 34/2020-21-</t>
    </r>
    <r>
      <rPr>
        <u/>
        <sz val="10"/>
        <color indexed="8"/>
        <rFont val="Calibri"/>
        <family val="2"/>
      </rPr>
      <t>ID No. 512471)</t>
    </r>
  </si>
  <si>
    <t>25.01.21.</t>
  </si>
  <si>
    <t>02.05.21.</t>
  </si>
  <si>
    <t xml:space="preserve">Emergency Rehabilitation of 1 no. 2 vent 3.0mx3.0m RCC box Culvert on Tulatoli Road Mohammadpur UP-Hemayet Market- Char alauddin Bazar-Mostan Nagar Bazar Road at Ch. 715m Road ID No.475894124, Subarnachar, Noakhali (Package No: e-Tender/LGED/Noa/GOBM/20-21/W-78, e-Tender Notice No: 34/2020-21-ID No. 512472) </t>
  </si>
  <si>
    <t xml:space="preserve">Rehabilitation of 1 no. 1 vent 2.0mx2.0m RCC Box Culvert on Chowdhury hat RHD-Abu Majir hat Road (Cornel Osmani Road) at Ch.2762m [Companiganj] (Package No: e-Tender/LGED/ Noa/GOBM/20-21/W-81, e-Tender Notice No: 35/2020-21, ID No. 514982) </t>
  </si>
  <si>
    <t>31.03.21.</t>
  </si>
  <si>
    <t xml:space="preserve">M/S Mizan Traders
Prop-Md. Mizanur Rahman, 
Vill-Lakhminarayanpur,Maijdee court,
 Sadar, Noakhali
</t>
  </si>
  <si>
    <t>Periodic Maintenance of Kabilpur Pry school Road ID No 475805045 from Ch.00m-1265m Senbag, Noakhali (Package No: e-Tender/LGED/Noa/GOBM/20-21/W-76, e-Tender Notice No: 34/2020-21-ID No. 512470)</t>
  </si>
  <si>
    <t>01.02.21.</t>
  </si>
  <si>
    <t>09.04.21.</t>
  </si>
  <si>
    <t xml:space="preserve">M/S. Shahin uddin construction, 
Prop: Md Shahin Uddin, 
Char Neyamot, Ramgati, Laxmipur
</t>
  </si>
  <si>
    <t>ms.shahinuddinconstruction@gmail.com</t>
  </si>
  <si>
    <t>Rehabilitation of Chowdhury hat RHD- Abu Majir hat Road ID 475213007(Cornel Osmani Road) from Ch. 00m-3220m.[Companiganj], Noakhali (Package No: e-Tender/LGED/Noa/GOBM/20-21/W-80, e-Tender Notice No: 35/2020-21-ID No. 514981)</t>
  </si>
  <si>
    <t>09.06.21.</t>
  </si>
  <si>
    <t xml:space="preserve">M/S. M Ali Corporation, 
Prop: Mr Ashik Ali, 
Kazi Coloney, Maijdee Court, 
Sadar, Noakhali
</t>
  </si>
  <si>
    <t>Emergency Maintenance (Road Safety) of Char Ishwar UP Office (Oskhali)-Kazir Bazar Road from Ch.00m-4000m (ID No-475363001) [Hatiya], Noakhali (Package No: e-Tender/LGED/Noa/GOBM/20-21/W-87, e-Tender Notice No: 38/2020-21, ID No. 531746)</t>
  </si>
  <si>
    <t>03.02.21.</t>
  </si>
  <si>
    <t>10.03.21.</t>
  </si>
  <si>
    <t xml:space="preserve">M/S. Amin Traders, 
Prop: Md Rasel, 
Vill: Char Kakra, Post: Char Kakra, 
Upazila : Companigonj, Dist: Noakhali
</t>
  </si>
  <si>
    <t>amintraders308@gmail.com</t>
  </si>
  <si>
    <t>Improvement of Pachim Char Fakira Baitul Aman Jame Mosque Fron of Baro Bari under char Fakira union Latiude22.807964Longitude91.241917Companiganj, Noakhali (Package No: GSIDP/NOA/SDW-237, e-tender-Notice No: 21/2020-21, ID-506150)</t>
  </si>
  <si>
    <t>12.01.21.</t>
  </si>
  <si>
    <t>21.03.21.</t>
  </si>
  <si>
    <t xml:space="preserve">M/S. Bismillah Enterprise 
Prop: Mohmmad Kamruzzaman 
Vill: Uttar Fakirpur Post: Maijdee Court 
Upazila : Sadar Dist: Noakhali
</t>
  </si>
  <si>
    <t>Improvement of Nazir Nagor Patwary Bari Jame Mosque under Arjuntala Union Latitude 22.593415272 Longitude 91.135954844Senbag, Noakhali (Package No: GSIDP/NOA/SDW-236, e-tender-Notice No: 21/2020-21, ID-505004)</t>
  </si>
  <si>
    <t>14.01.21.</t>
  </si>
  <si>
    <t>23.03.21.</t>
  </si>
  <si>
    <t xml:space="preserve">M/S. Abdul Construction
Prop: Arman Aziz, 
Village : South Peyarapur, Post: Moheshgonj, 
Upazila: Sonaimuri, Dist: Noakhali
</t>
  </si>
  <si>
    <t>abdulconstruction1985@gmail.com</t>
  </si>
  <si>
    <t>Improvement of Sujayetpur Baitul Aman Jame Mosque under Alaiyapur under Union Latitude 22.944040 Longitude 91.018465 Under Begumganj Upazila, Dist: Noakhali. (Package No: GSIDP/NOA/SDW-238, e-Tender Notice No: 34/2020-21, ID No. 512467)</t>
  </si>
  <si>
    <t xml:space="preserve">Mahtab Ali
Prop: Mahtab Ali, 
Char Koilas, Ward No: 06, Hatiya Pourashaba, 
Post: Hatiya, P.S: Hatiya, Dist: Noakhali
</t>
  </si>
  <si>
    <t>mahtabalihatiya@gmail.com</t>
  </si>
  <si>
    <t xml:space="preserve">Rehabiliation of Kamal Mia Road From Ch.00m-1200m Road ID-475365039. Under Hatiya Upazila Dist Noakhali. (Package No: LGED/Noa/VRRP/UB/20-21/W-16, e-Tender Notice No: 21/2020-21, E-tender ID No. 504798) </t>
  </si>
  <si>
    <t>18.01.21.</t>
  </si>
  <si>
    <t>25.04.21.</t>
  </si>
  <si>
    <t>Rehabiliation of Sonadia UP Office-West Sonadia Road From Ch.00m-2200m Road ID-475364119 Under Hatiya Upazila Dist Noakhali. (Package No: LGED/Noa/VRRP/Re-hab/20-21/W-1221, e-Tender Notice No: 21/2020-21, E-tender ID No. 504790)</t>
  </si>
  <si>
    <t>Rehabiliation of Bejugaliya-Tomoruddi Road From Ch.00m-2500m Road ID-475365057. Under Hatiya Upazila, Dist Noakhali. (Package No: LGED/Noa/VRRP/Re-hab/20-21/W-1219, e-Tender Notice No: 26/2020-21, E-tender ID No. 504784)</t>
  </si>
  <si>
    <t xml:space="preserve">M/S. Mithu Traders
Prop: Emdadul Hoque, 
Ramgatirhat, Ramgati Bazar, 
Upazila: Ramgati, Dist: Laxmipur
</t>
  </si>
  <si>
    <t>Rehabiliation of Ramzan Bibi  RHW-Alayerpur Up Via Jirtoli Bazar-Sultanpur Bazar Road from Ch.1400m-2380m &amp; Ch.13290m-14210m Road ID-475073006. Under Begumgonj Upazila, Dist: Noakhali (Package  No: LGED/Noa/VRRP/Re-hab/20-21/W-1238, e-Tender Notice No: 24/2020-21, ID No. 504820)</t>
  </si>
  <si>
    <t>08.02.21.</t>
  </si>
  <si>
    <t>15.05.21.</t>
  </si>
  <si>
    <t>Rehabiliation of R&amp;H Road North side of Eklashpur bazar-Patwaihat Road from Ch.00m-870m Road ID-475075089. Under Begumgonj Upazila, Dist: Noakhali (Package  No: LGED/Noa/VRRP/UB/20-21/W-20, e-Tender Notice No: 24/2020-21, ID No. 504823)</t>
  </si>
  <si>
    <t>30.04.21.</t>
  </si>
  <si>
    <t>Maintenance of Kadirpur-Kutuberhat Via Shaheberhat road from Ch.00m-1763m Road ID-475074118. Under Begumgonj Upazila, Dist: Noakhali (Package No: LGED/Noa/VRRP/Re-hab/20-21/W-1239, e-Tender Notice No: 25/2020-21, ID No. 504824)</t>
  </si>
  <si>
    <t xml:space="preserve">M/S. Rahif Construction
Prop: Md Jasim Uddin 
Vill: Kalikapur, Post: Khlafot Bazar, 
Upazila: Sonaimuri, Dist: Noakhali
</t>
  </si>
  <si>
    <t>rahifconstruction@gmail.com</t>
  </si>
  <si>
    <t>Maintenance of Borola Katali-Khod Khasta Road from Ch.00m-1025m Road ID-475884013 Under Sonaimuri Upazila Dist Noakhali. (Package No: LGED/Noa/VRRP/Re-hab/20-21/W-1228, e-Tender Notice No: 22/2020-21, ID No. 504806)</t>
  </si>
  <si>
    <t>02.02.21.</t>
  </si>
  <si>
    <t>10.04.21.</t>
  </si>
  <si>
    <t>Rehabiliation of East Char Elahi Matipur Road from Ch.00m-900m Road ID-475875082 Under Sadar Upazila, Dist: Noakhali (Package  No: LGED/Noa/VRRP/UB/20-21/W-18, e-Tender Notice No: 23/2020-21, ID No. 504813)</t>
  </si>
  <si>
    <t>04.02.21.</t>
  </si>
  <si>
    <t>27.04.21.</t>
  </si>
  <si>
    <t xml:space="preserve">Sohel Traders,
Prop: Md. Mosleh Uddin, 
East Laxminarayanpur, Maijdee Court
Upazila: Sadar, Dist: Noakhali
</t>
  </si>
  <si>
    <t>Rehabiliation of Khoazpur-Khalishpur Road from Ch.00m-1000m Road ID-475074091 Under Begumgonj Upazila, Dist: Noakhali (Package  No: LGED/Noa/VRRP/ Re-hab/20-21/W-1236, e-Tender Notice No: 24/2020-21, ID No. 504817)</t>
  </si>
  <si>
    <t>15.04.21.</t>
  </si>
  <si>
    <t xml:space="preserve">M/S Nur Traders
Prop-Md. Nur Alam Chowdhury, 
Main road, Maijdee Court,
Upazila: Sadar, District: Noakhali
</t>
  </si>
  <si>
    <t>Rehabiliation of Shahid Nizam Uddin Road from Ch.00m-925m Road ID-475804022 Under Senbag Upazila, Dist: Noakhali (Package  No: LGED/Noa/VRRP/Re-hab/20-21/W-1300, e-Tender Notice No: 30/2020-21, ID No. 509615)</t>
  </si>
  <si>
    <t xml:space="preserve">M R N Corporation, 
Prop: Nantu Das, 
Maijdee Bazar, Sadar, Noakhali
</t>
  </si>
  <si>
    <t>mrnconstruction86@gmail.com</t>
  </si>
  <si>
    <t>Rehabiliation of Aladinagar-Bakipur Road from Ch.1200m-2274m Road ID-475075048 Under Begumgonj Upazila Dist Noakhali. (Package No: LGED/Noa/VRRP/OL/20-21/W-696, e-Tender Notice No: 24/2020-21, ID No. 504821)</t>
  </si>
  <si>
    <t>07.02.21.</t>
  </si>
  <si>
    <t>14.04.21.</t>
  </si>
  <si>
    <t xml:space="preserve">Jamal Trading Corporation 
Prop: Md Gias Uddinn
Kadra Board Office (East) Post: Senbag 
Upazila: Senbag Dist: Noakhali
</t>
  </si>
  <si>
    <t xml:space="preserve">  jamaltradingcorporation@gmail.com</t>
  </si>
  <si>
    <t>Rehabiliation of RHD Shibpur-Batrala Road Molubi Abdul Hoque Road from Ch.00m-2000m Road ID-475804021 Under Senbag Upazila Dist Noakhali. (Package No: LGED/Noa/VRRP/Re-hab/20-21/W-1302, e-Tender Notice No: 30/2020-21, ID No. 509618)</t>
  </si>
  <si>
    <t>10.02.21.</t>
  </si>
  <si>
    <t>17.05.21.</t>
  </si>
  <si>
    <t xml:space="preserve">M/S Abul Hossain
Prop: Md. Abul Hossain, 
Pak Kishor gonj, Sonapur, 
Upazila : Sadar Dist: Noakhali
</t>
  </si>
  <si>
    <t>Rehabiliation of Banderhat Road Banderhat-ratanpr sch-jamalpur from Ch.00m-800m Road ID-475874045 Under Sadar Upazila, Dist: Noakhali (Package  No: LGED/Noa/ VRRP/Re-hab/20-21/W-1233, e-Tender Notice No: 23/2020-21, ID No. 504812)</t>
  </si>
  <si>
    <t>11.04.21.</t>
  </si>
  <si>
    <t xml:space="preserve">M/S Sobuj Traders
Prop: Azizur Rahman
Village : Rampur, Post: Bamonia, 
Upazila: Companigonj, Dist: Noakhali
</t>
  </si>
  <si>
    <t>mssobujtraders1976@gmail.com</t>
  </si>
  <si>
    <t>i Improvement of Bangla Bazar RHD to Babul Member Bari Road Shake Ahmed Road Ch 1000-2000m. ID No. 475214015. under Companigonj Upazila, Dist: Noakhali. ii Providing 19.00m Palisading work.iii Construction of 1No U-Drain Culvert at Ch.1034m. (Package No: GNP-3 /NOA/COM/20-21/W-292, e-Tender Notice No: 17/2020-21, ID No: 496867)</t>
  </si>
  <si>
    <t>17.01.21.</t>
  </si>
  <si>
    <t>22.11.21.</t>
  </si>
  <si>
    <t>i Improvement of Bangla Bazar to Bari Budh Road Musapur Hazi Salamat ullah Road Ch 1000-2000m. ID No. 475215102. under Companigonj Upazila, Dist: Noakhali. ii Construction of 1No U-Drain Culvert at Ch.1034m. (Package No: GNP-3/NOA/COM/20-21/W-288, e-Tender Notice No: 17/2020-21, ID No: 496863)</t>
  </si>
  <si>
    <t xml:space="preserve">M/S. Tanvir Enterprise
Prop. Md. Johirul Islam 
Basurhat, Upazila: Companigonj 
Dist: Noakhali
</t>
  </si>
  <si>
    <t xml:space="preserve">i Improvement of Bashurhat-Kabirhat RHD to Sripordi High School Road. Ch 00-1520m ID No. 475215081. under Companigonj Upazila, Dist: Noakhali. ii Providing 200.00m Palisading work.iii Construction of 3 Nos U-Drain Culvert at Ch.237m 700m &amp; 840m (Package No: GNP-3/NOA/COM/20-21/W-303, e-Tender Notice No: 29/2020-21, ID No: 507171) </t>
  </si>
  <si>
    <t>31.12.21.</t>
  </si>
  <si>
    <t>Improvement of Char Elahi Bazar to Bisho Bari Road Ch 100-1100m. ID No. 475215101. under Companigonj Upazila, Dist: Noakhali. (Package No: GNP-3/NOA/ COM/20-21/W-289, e-Tender Notice No: 17/2020-21, ID No: 496864)</t>
  </si>
  <si>
    <t xml:space="preserve">M/S. Janani Enterprise
Prop: Golam Mowla 
Main Road, Basurhat, 
Upazila: Companigonj, Dist: Noakhali
</t>
  </si>
  <si>
    <t>msjananienterprisee@gmail.com</t>
  </si>
  <si>
    <t>i Improvement of Bashurhat Bangla Bazar road to Beri Bundth road via SP Abu Supian Bari Ch 2150-2625m. ID No. 475214048. under Companigonj Upazila, Dist: Noakhali. ii Providing 60.00m Palisading work. (Package No: GNP-3/NOA/COM/20-21/W-291, e-Tender Notice No: 17/2020-21, ID No: 496866)</t>
  </si>
  <si>
    <t>24.07.21.</t>
  </si>
  <si>
    <t>Improvement of T &amp; T road to patwary hat road Deputy Commandar Siraj Mia road Ch 1020-1770m. ID No. 475215079. under Companigonj Upazila, Dist: Noakhali. (Package No: GNP-3/NOA/COM/20-21/W-295, e-Tender Notice No: 17/2020-21, ID No: 496870)</t>
  </si>
  <si>
    <t>24.01.22.</t>
  </si>
  <si>
    <t>i Improvement of Sheikh Ahmed Chowkidar road Ch 1000-2240m. ID No. 475215174. under Companigonj Upazila Dist Noakhali. ii Providing 13.00m Palisading work.iii Construction of 3Nos U-Drain Culvert at Ch.1019m Ch.1477 &amp; Ch.2072m (Package No: GNP-3/NOA/COM/20-21/W-290), e-tender-Notice No: 17/2020-21, ID No: 496865)</t>
  </si>
  <si>
    <t>Improvement of Sirajpur lohar pool RHD- Bhuiyar hat Dudmukha road Shahid Mojibur Road Ch 1050-1215m. ID No. 475215100. under Companigonj Upazila, Dist: Noakhali. (Package No: GNP-3/NOA/COM/20-21/W-293, e-Tender Notice No: 17/2020-21, ID No: 496868)</t>
  </si>
  <si>
    <t xml:space="preserve">M/S. Chowshury Construction
Prop. Md. Gias Uddin Jibon, 
Kankirhat Bazar, 
Upazila: Senbag, Dist: Noakhali
</t>
  </si>
  <si>
    <t>A i Improvement of Purbakalaritha Bridge-Ambarnagar Ishak Chairman Bridge road Gopalpukur-Ambarnagar via H/O Saydul Hoque De puty at Ch. 00-1000m. ID No. 475804107. under Senbag Upazila, Dist: Noakhali. A ii Providing 94.00m Palisading work.A iii Drainage Structuer work U-Drain. (Package No: GNP-3/NOA/SEN/ 20-21/W-287, e-Tender Notice No: 16/2020-21, ID No: 496862)</t>
  </si>
  <si>
    <t>28.11.21.</t>
  </si>
  <si>
    <t xml:space="preserve">M/S. F.N Enterprise, 
Prop-Md. Bahar Ullah, 
Dakkhin Mohammadpur, 
Kallandi, Senbag, Noakhali
</t>
  </si>
  <si>
    <t xml:space="preserve">  msfnenterprise@yahoo.com</t>
  </si>
  <si>
    <t>Ai Improvement of Muktizoddah Md. Rehan Uddin road at Ch.00-711m.ID No-475805301Aii Providing 115.0m Protective works.Bi Improvement of Dokhin Chandpur Nurani Madrasha -Kholifa para Via Harisom Mosque road at Ch.00-753m ID No-475805290.Bii Providing 136.0m Protective works. (Package No: GNP-3/NOA/SEN/20-21/W-284), e-tender-Notice No: 16/2020-21, ID No: 496859)</t>
  </si>
  <si>
    <t>20.11.21.</t>
  </si>
  <si>
    <t xml:space="preserve">M/S. Kashed Enterprise, 
Prop: Mosleh uddin Chowdhury, 
Village: Rampur, Post: Bamnia, 
Upazila: Companigonj, Dist: Noakhali
</t>
  </si>
  <si>
    <t>i Improvement of Bank Road via Ali road starting from Rupali Bank towards south via Basir ullah road up to Ali Road Ch 1000-1750m. ID No. 475214033. under Companigonj Upazila Dist Noakhali. ii Providing 18.00m Palisading work.iii Construction of 2Nos U-Drain Culvert at Ch.1290m &amp; Ch.1612m (Package No: GNP-3/NOA/COM/20-21/W-294), e-tender-Notice No: 17/2020-21, ID No: 496869)</t>
  </si>
  <si>
    <t>20.12.21.</t>
  </si>
  <si>
    <t xml:space="preserve">M/S Mizan Traders
Prop-Md. Mizanur Rahman, 
Vill-Lakhminarayanpur, Maijdee court, 
Sadar, Noakhali
</t>
  </si>
  <si>
    <t>i Improvement of Mazumder hat-Bakipur Via Aladinagar Road from Ch.1000-1500m ID No. 475074101. under Begumgonj Upazila Dist Noakhali. ii Providing 89.00m Palisading work.iii Construction of 2.00mx2.00m RCC Box culvert at Ch.1237m (Package No: GNP-3/NOA/BEG/20-21/W-304), e-tender-Notice No: 29/2020-21, ID No: 507172)</t>
  </si>
  <si>
    <t>21.09.21.</t>
  </si>
  <si>
    <t xml:space="preserve">M/S. Mariam Enterprise
Prop. Mariam Mamtaz, 
Dattapara, Dakkhin Bazar, 
Upazila: Sadar, Dist: Laksmipur
</t>
  </si>
  <si>
    <t>i Improvement of Khoajerbiti Dholabari to Dhormapur Abbaser Dokan via Sekherbari road from ch.500-1000m. ID No. 475105296. ii Providing 40.00m Palisading works iii Construction of 1.0x1.0m U-Drain at Ch. 885m. under Chatkhil Upazila, Dist: Noakhali. (Package No: GNP-3/NOA/CHAT/20-21/W-305, e-Tender Notice No: 29/2020-21, ID No: 507175)</t>
  </si>
  <si>
    <t>09.10.21.</t>
  </si>
  <si>
    <t xml:space="preserve">M/S Bijoy Enterprise, 
Prop-Md. Auyob Ali, BV Road, 
Dakhhin Bazar, Senbag, Noakhali
</t>
  </si>
  <si>
    <t>(i) Improvement of Jirua GPS-Uttar Kadra Volu Miah bari road (Jirua GPS connecting road) Ch.900-1614m. Road ID No. 475805191. (ii) Providing 100.00m Palisading work (iii) Construction of 1 No. U-Drain Culvert at Ch.1236m under Senbag Upazila, Noakhali (Package No: GNP-3/NOA/SEN/20-21/W-296), e-tender-Notice No: 19/2020-21, ID No: 498972)</t>
  </si>
  <si>
    <t>22.05.21.</t>
  </si>
  <si>
    <t>i Improvement of Sreepur Bridge-Nalua Com. Clinic Road Homnabad R&amp;H-Sreepur-Moshai Road Homnabad Sreepur Chourasta Puler Gora Uttar Nolua Road at Ch. 00-680m. ID No. 475805124.ii Providing 183m Palisading Worksiii Construction of 625mmx1200mm U-Drain at Ch. 252m (Package No: GNP-3/NOA/SEN/20-21/W-307), e-tender-Notice No: 28/2020-21, ID No: 507179)</t>
  </si>
  <si>
    <t>a Improvement of Azizpur- Saestanagar Road Ch. 1420-2500m Road ID-475804090 b Construction of 1No. 0.625mx0.600m Culvert at ch. 2020m on the same road Senbag (Package No: IRIDP-3/NOA/ DW-10, ID No: 530556)</t>
  </si>
  <si>
    <t xml:space="preserve"> IRIDP-3</t>
  </si>
  <si>
    <t>14.02.21.</t>
  </si>
  <si>
    <t>05.07.21.</t>
  </si>
  <si>
    <t xml:space="preserve">M/S Abul Hossain, 
Prop: Md. Abul Hossain, 
Pak Kishor gonj, Sonapur, Sadar, Noakhali
</t>
  </si>
  <si>
    <t>Emergency Maintenance (Road Safety) of Char Bata UP office-Shantirhat-Shaheberhat Road from Ch.00m-5480m (ID No-475893012) [Subarnachar], Noakhali (Package No: e-Tender/LGED/Noa/GOBM/20-21/W-85, e-Tender Notice No: 37/2020-21-ID No. 530545)</t>
  </si>
  <si>
    <t>16.02.21.</t>
  </si>
  <si>
    <t xml:space="preserve">M/S. Maa Enterprise, 
Prop-Kazi Md. Gias Uddin, 
Mudhusudanpur, Maijdee Court, Sadar, Noakhali
</t>
  </si>
  <si>
    <t>Emergency Maintenance (Road Safety) of RHD (Dattar Hat)-Udaysadurhat-Koromullah GC-RHD Road from Ch.00m-15100m (ID No-475872005) [Sadar], Noakhali (Package No: e-Tender/LGED/Noa/GOBM/20-21/W-86, e-Tender Notice No: 37/2020-21-ID No. 531745)</t>
  </si>
  <si>
    <t>23.04.21.</t>
  </si>
  <si>
    <t xml:space="preserve">M/S Jannat Enterprise, 
Prop: Jannatul Ferdous Ranu, 
Dhokkin Housing, Post: Maijdee Court, 
Upazila: Sadar, Dist: Noakhali
</t>
  </si>
  <si>
    <t>Emergency Maintenance (Road Safety) of RHD Atkopalia (Char Jublee UP)-Halim bazar-Bogar Bazar-Janata bazar-Keramatpur bazar Road from Ch.00m-9264m (ID No-475893003) [Subarnachar], Noakhali (Package No: e-Tender/LGED/Noa/GOBM/20-21/W-84, e-Tender Notice No: 37/2020-21-ID No. 530544)</t>
  </si>
  <si>
    <t>Emergency Rehabilitation of 1 no. 1 vent 4.0mx3.0m RCC Slab Culvert Top Slab on Apania R &amp; H Amin Market-Gopalpur UP Road at Ch. 2250m Road ID No.475073029 [Begumganj] (Package No: e-Tender/LGED/Noa/GOBM/ 20-21/W-79, e-Tender Notice No: 34/2020-21, ID No. 512473)</t>
  </si>
  <si>
    <t>Rehabilition of Ramkrisnapur Jamea Rahmania Madrasha-Ramkrisnapur Pry.School Road from Ch 00m-533m &amp; 751m-1058m (ID No-475885040) [Sonaimuri] (Package No: e-Tender/LGED/Noa/GOBM/20-21/W-82, e-Tender Notice No: 36/2020-21, ID No. 524523)</t>
  </si>
  <si>
    <t>22.02.21.</t>
  </si>
  <si>
    <t>Widening of Moborak Member bari Pallah Road- Razzakpur Borobari Road from Ch 00m-830m(ID No-475105134) [Chatkhil] (Package No: e-Tender/LGED/ Noa/GOBM/20-21/W-83, e-Tender Notice No: 36/2020-21, ID No. 524524)</t>
  </si>
  <si>
    <t xml:space="preserve">M/S Rubina Traders
Proprietor : Md. Jewel Rana,
 Vill: Kuthali, P.O: Pukurdia Bazar- 3705, Lakshmipur, 
Upazila: Sadar, Dist: Lakshmipur
</t>
  </si>
  <si>
    <t>Rehabiliation of Rajgonj Bazar -Salupur Road from Ch.00m-1000m Road ID-475075193 Under Begumgonj Upazila, Dist: Noakhali (Package  No: LGED/Noa/VRRP/ UB/20-21/W-19, e-Tender Notice No: 24/2020-21, ID No. 504822)</t>
  </si>
  <si>
    <t xml:space="preserve">Anas Construction,
Prop: Md. Rasel Khan,
Banchangar, Lakshmipur Pourashava,
Dist: Lakshmipur
</t>
  </si>
  <si>
    <t>Rehabiliation of Shibpur-Amin market Road from Ch.1020m-2014m Road ID-475875151 Under Sadar Upazila, Dist: Noakhali (Packa ge  No: LGED/Noa/VRRP/ UB/20-21/W-28, e-Tender Notice No: 30/2020-21, ID No. 509620)</t>
  </si>
  <si>
    <t>06.05.21.</t>
  </si>
  <si>
    <t>Rehabiliation of Azizpur- Saestanagar Road from Ch.00m-2035m Road ID-475804090 Under Senbag Upazila, Dist: Noakhali (Package  N o: LGED/Noa/VRRP/Re-hab/20-21/W-1227, e-Tender Notice No: 22/2020-21, ID No. 504804)</t>
  </si>
  <si>
    <t xml:space="preserve">Sayera Enterprise,
Proprietor: Md. Ismail Hossain, 
Hospital Road, Chatkhil Pourashava, 
Word No.06 Post office: Chatkhil-3870, 
Upazila : Chatkhil, District : Noakhali
</t>
  </si>
  <si>
    <t>sayeraenterprise1976@gmail.com</t>
  </si>
  <si>
    <t>Maintenance of Amki Boro Bari Polar gora to Mir hossain Chairman bari Road. from Ch.00m-600m &amp; Ch. 1316-1835m Road ID-475885157 Under Sonaimuri Upazila, Dist: Noakhali (Package  No: LGED/Noa/VRRP/Re-hab/20-21/W-1229, e-Tender Notice No: 22/2020-21, ID No. 504807)</t>
  </si>
  <si>
    <t xml:space="preserve">M/S. Mohin Enterprise,
Prop: Md Mohin Uddin, 
Vill: Chatkhil, Post: Chatkhil, 
Upazila: Chatkhil, Dist: Noakhali
</t>
  </si>
  <si>
    <t>Rehabiliation of Dosgoria bazar to Kari Ibrahim Madrasa Road. from Ch.00m-1290m Road ID-475104048 Under Chatkhil Upazila, Dist: Noakhali (Package  No: LGED/ Noa/VRRP/Re-hab/20-21/W-1223, e-Tender Notice No: 21/2020-21, ID No. 504799)</t>
  </si>
  <si>
    <t>29.04.21.</t>
  </si>
  <si>
    <t>Rehabiliation of Sujayetpur R&amp;H-Sultanpur Hanif Bhuiyan Collage Via Alayarpur Road from Ch.480m-1480m Road ID-475074209 Under Begumgonj Upazila, Dist: Noakhali (Package  No: LGED/Noa/VRRP/Re-hab/20-21/W-1234, e-Tender Notice No: 24/2020-21, ID No. 504815)</t>
  </si>
  <si>
    <t xml:space="preserve">M/S Mayer Doya Traders,
Proprietor: Md. Hasan Abdulla Raju, 
Panpara, Upazila:Ramgonj,
Dist:Lakshmipur, PO: 3722
</t>
  </si>
  <si>
    <t>Maintenance of Dakkin Norottumpur Hamid Bepari Bari-Nateswar Road Norottumpur Road from Ch.1500m-2625m Road ID-475074028 Under Begumgonj Upazila, Dist: Noakhali (Package  No: LGED/Noa/VRRP/Re-hab/ 20-21/W-1244, e-Tender Notice No: 25/2020-21, ID No. 504829)</t>
  </si>
  <si>
    <t>11.02.21.</t>
  </si>
  <si>
    <t>03.05.21.</t>
  </si>
  <si>
    <t xml:space="preserve">M/S. Samiul Traders
Prop: Abdul Hamid, 
Maijdee Bazar, Upazila: Sadar,
Dist: Noakhali
</t>
  </si>
  <si>
    <t>Rehabiliation of Mawlar tak-Pachim yearpur Chowdhury Gazi Zam-E-Mosque Road from Ch.00m-0.880m Road ID-475804111 Under Senbag Upazila, Dist: Noakhali (Package  No: LGED/Noa/VRRP/Re-hab/20-21/W-1301, e-Tender Notice No: 30/2020-21, ID No. 509616)</t>
  </si>
  <si>
    <t>18.02.21.</t>
  </si>
  <si>
    <t xml:space="preserve">M/S. Kazi Helal Enterprise,
Prop: Kazi Shamuddin, 
Main Road, Maijdee Court, Sadar, Noakhali
</t>
  </si>
  <si>
    <t>Rehabiliation of Saestanagar- Hospital Road Somirmunsirhat-Hospital from Ch.00m-630m Road ID-475805113 Under Senbag Upazila Dist Noakhali. (Package No: LGED/Noa/VRRP/Re-hab/20-21/W-1225, e-Tender Notice No: 22/2020-21, ID No. 504809)</t>
  </si>
  <si>
    <t xml:space="preserve">Rehabiliation of Jallal Ahamad road to Maijdee Sonapur Road from Ch.00m-1620m Road ID-475074206. Under Begumgonj Upazila, Dist Noakhali. (Package No: LGED/Noa/VRRP/Re-hab/20-21/W-1235, e-Tender Notice No: 24/2020-21, ID No. 504816) </t>
  </si>
  <si>
    <t>Rehabiliation of Kankirhat-Porikot-Boxgong Road from Ch.00m-1000m Road ID-4758055020 Under Senbag Upazila Dist Noakhali. (Package No: LGED/Noa/VRRP/UB/20-21/W-17, e-Tender Notice No: 22/2020-21, ID No. 504805)</t>
  </si>
  <si>
    <t>14.05.21.</t>
  </si>
  <si>
    <t>Maintenance of Amanatpur R&amp;H-Mojahidpur Road from Ch.00m-400m Road ID-475074030 Under Begumgonj Upazila, Dist: Noakhali (Package  No: LGED/Noa/VRRP/ OL/20-21/W-697, e-Tender Notice No: 25/2020-21, ID No. 504831)</t>
  </si>
  <si>
    <t>18.04.21.</t>
  </si>
  <si>
    <t>Maintenance of Mojid Bapari hat-Chowmuhani hat Road Hajipur-karimpur Road from Ch.00m-965m Road ID-475074072 Under Begumgonj Upazila, Dist: Noakhali (Package  No: LGED/Noa/VRRP/Re-hab/20-21/W-1243, e-Tender Notice No: 25/2020-21, ID No. 504828)</t>
  </si>
  <si>
    <t>Rehabiliation of Baikonthapur-Thakerhat-Udaysadur hat Road from Ch.00m-3794m Road ID-475874059 Under Sadar Upazila Dist Noakhali. (Package No: LGED/Noa/VRRP/Re-hab/20-21/W-1232, e-Tender Notice No: 23/2020-21, ID No. 504811)</t>
  </si>
  <si>
    <t>01.03.21.</t>
  </si>
  <si>
    <t>08.07.21.</t>
  </si>
  <si>
    <t>Maintenance of Mazumderhat-Bakipur via Aladinagar Road from Ch.00m-1000m Road ID-475074101. Under Begumgonj Upazila, Dist: Noakhali (Package  No: LGED/ Noa/VRRP/Re-hab/20-21/W-1242, e-Tender Notice No: 25/2020-21, ID No. 504827)</t>
  </si>
  <si>
    <t>Maintenance of Amanatpur-Kamoladighi-Mohabattpur GPS Road from Ch.00m-1500m Road ID-475074060 Under Begumgonj Upazila, Dist: Noakhali (Package  No: LGED/Noa/VRRP/Re-hab/20-21/W-1245, e-Tender Notice No: 25/2020-21, ID No. 504830)</t>
  </si>
  <si>
    <t xml:space="preserve">M/S Masud Construction
Prop: Md. Sirajul Islam
Paschim Noakhola (Ramar Bari ) 
PO: Sonachaka Bazar-3872, 
Upazila: Chakhil, District : Noakhali
</t>
  </si>
  <si>
    <t>i Improvement of Fathepur-Somaspur-Nazarpur via Muktizoddah Akram road at Ch. 00-300m. ID No. 475805310. ii Providing 100.00m Palisading Works. under Senbag Upazila, Dist: Noakhali. (Package No: GNP-3/ NOA/SEN/20-21/W-311, e-Tender Notice No: 28/2020-21, ID No: 507184)</t>
  </si>
  <si>
    <t>17.02.21.</t>
  </si>
  <si>
    <t>24.08.21.</t>
  </si>
  <si>
    <t>i Improvement of Peskar hat-Chaprashir hat road to Mahatab Bhuyan road Malek Munshi Madrasha road from Ch 00-928m ID No. 475215190. under Companigonj Upazila Dist Noakhali. ii Providing 117.00m Palisading work.iii Construction of U-Drain Culvert at Ch.331m 454m &amp; 660m on same road (Package No: GNP-3/NOA/COM/20-21/W-301), e-tender-Notice No: 29/2020-21, ID No: 507167)</t>
  </si>
  <si>
    <t>17.12.21.</t>
  </si>
  <si>
    <t>i Maintenance of Chaprashirhat GC to Beri Bundh Road Mohammad Ali Molla road at Ch 00-1600mEarth work ID No. 475214007. under Companigonj Upazila Dist Noakhali. ii Maintenance of Chaprashirhat GC to Beri Bundh Road Mohammad Ali Molla road at Ch 00-1600mPavement &amp; Surfacing work ii Providing 70.00m Palisading work. (Package No: GNP-3/NOA/COM/20-21/W-302), e-tender-Notice No: 29/2020-21, ID No: 507169)</t>
  </si>
  <si>
    <t xml:space="preserve">A. Improvement of HBB of Golabari-Nazir Bari-Ahmedpur Huayunertak road Chandpur Nazir Bari-Ahmedpur Munshi Bari Road at Ch. 2010-2566m. ID No. 475805131, A. i Providing 122.00m Palisading work, B. Improvement of Osman Goni Jame Mosque-Sopan Master Bari road at Ch. 88-136m. ID No. 475805348, B i Providing 24.00m Palisading work. C. Improvement of Chandpur Millghar Telipukur RHD Chandpur Abu Bakkar Chairman Bari-Fokir Moster Puler Gora-Kaderer Dokan-Fakir-Mosque Ahmedpur GPS Road at Ch. 00-540m. ID No. 475805130, C i Providing 35.00m Palisading work. under Senbag Upazila, Dist: Noakhali. (Package No: GNP-3/NOA/SEN/20-21/W-280, e-Tender Notice No: 28/2020-21, ID No: 507174) </t>
  </si>
  <si>
    <t>30.12.21.</t>
  </si>
  <si>
    <t>i Improvement of Gajirtack-Moshai road at Ch. 1900-2400m. ID No. 475804108. ii Providing 135m Palisading Works. under Senbag Upazila, Dist: Noakhali. (Package No: GNP-3/NOA/SEN/20-21/W-308, e-Tender Notice No: 28/2020-21, ID No: 507180)</t>
  </si>
  <si>
    <t>24.11.21.</t>
  </si>
  <si>
    <t xml:space="preserve">Fatema Traders 
Prop: Md Yousuf 
Vill: Bijbag Post: Bijbag-3862 
Upazila: Senbag Dist: Noakhali
</t>
  </si>
  <si>
    <t>fatematraders76@gmail.com</t>
  </si>
  <si>
    <t xml:space="preserve">i Improvement of Khanjipukur road via Sobhan mia bari road Sobhan mia bari road Notun Bazar Miair hat- Khanjipukur road at Ch. 500-1000m. ID No. 475805284. ii Providing 33.00m Palisading works. (Package No: GNP-3/NOA/SEN/20-21/W-306), e-tender-Notice No: 28/2020-21, ID No: 507177) </t>
  </si>
  <si>
    <t xml:space="preserve">Joy Traders
Prop. Mrs Sharmin Akter 
42, Naya Paltan, Paltan Shopping Complex, 
Room # 26 (Ground Floor), Paltan, Dhaka-1000
</t>
  </si>
  <si>
    <t>joytds2019@gmail.com</t>
  </si>
  <si>
    <t>i Improvement of Shatbaria-Nolua road Shatbaria-Bazar-Eng. Dulal Shahebar Bari road at Ch. 2870-4370m. ID No. 475804049.ii Providing 89.00m Palisading Works iii Construction of 625mmx625mm U-Drain at Ch. 105m. 872m 4270m. under Senbag Upazila, Dist: Noakhali. (Package No: GNP-3/NOA/SEN/20-21/W-309, e-Tender Notice No: 28/2020-21, ID No: 507182)</t>
  </si>
  <si>
    <t xml:space="preserve">a) Improvementof Kalamia Link Road (Start from R&amp;H road) (Ch. 00-1300m)(Road ID-475365043)b) Construction of 1No. 3.00mx3.00m Culvert at ch. 9m on the same road.c) Construction of 2Nos. 2.00mx2.00m Culvert at ch. 680m &amp; 1195m on the same road.d) Construction of 1No. 0.9mx0.900m Culvert at ch. 363m on the same road [Hatia], Noakhali (Package No: IRIDP-3/NOA/DW-01, e-Tender Notice No: 38/2020-21, ID No. 530547) </t>
  </si>
  <si>
    <t>23.02.21.</t>
  </si>
  <si>
    <t>17.01.22.</t>
  </si>
  <si>
    <t>Improvement of Mandir Road (Start from Oskhali Bazar-TaheraGPS) (Ch. 730-1200m) (Road ID-475365022) [Hatia]., Noakhali (Package No: IRIDP-3/NOA/DW-02, e-Tender Notice No: 38/2020-21, ID No. 530548)</t>
  </si>
  <si>
    <t>02.03.22.</t>
  </si>
  <si>
    <t>Improvementof A Goni Road (Ch. 1000-1400m) (Road ID-475365163) [Hatia], Noakhali (Package No: IRIDP-3/NOA/DW-03, e-Tender Notice No: 38/2020-21, ID No. 530549)</t>
  </si>
  <si>
    <t>Improvement of Mohesh Khali Road (Ch. 3600-4600m) (Road ID-475365090) [Hatia], Noakhali (Package No: IRIDP-3/NOA/DW-04, e-Tender Notice No: 38/2020-21, ID No. 530551)</t>
  </si>
  <si>
    <t xml:space="preserve">a) Improvementof RHD Habib nagar (Near Moinul Islam Non Govt. Primary School)-Bhuiarhat Bazar road (Tazul Islam road) road (Ch.0.00-2666m) (Road ID-475894096). b) Construction of 4Nos. 0.900mx0.900m Culvert at ch. 160m, 370m, 1427m &amp; 2160m on the same road.c) Construction of 1No. 2.00mx2.00m RCC Box Culvert at ch. 2065m on the same road [Subornachar]., Noakhali (Package No: IRIDP-3/NOA/DW-13, e-Tender Notice No: 40/2020-21, ID No. 537081) </t>
  </si>
  <si>
    <t>28.02.21.</t>
  </si>
  <si>
    <t xml:space="preserve">M/S. Lily Enterprise
Prop: Mr. Abul Kalam 
Ujjalpur, Maijdee Court 
Upazila: Sadar, Dist: Noakhali
</t>
  </si>
  <si>
    <t>a) Improvement of Santir Hat (East side)-Kazirchar Road (Ch.0.00-3222m) (Road ID-475874112). b) Construction of 2Nos. 0.900mx0.900m Culvert at ch. 432m &amp; 1856m on the same road. (Cost of Salvage Materials:Tk.1,08,186.00  under Sadar Upazila, Dist: Noakhali. (Package No: IRIDP-3/NOA/DW-12, e-Tender Notice No: 40/2020-21, ID No: 537080)</t>
  </si>
  <si>
    <t>26.07.21.</t>
  </si>
  <si>
    <t xml:space="preserve">M/S Nice Power Trade
Prop: Mohammed Saiful Islam,
Vill: Arjuntala Post: Senbag Bazar 
Upazila : Senbag Dist: Noakhali.
</t>
  </si>
  <si>
    <t>msnicepowertrade@gmail.com</t>
  </si>
  <si>
    <t>Improvementof Batakandi High School Road (Ch. 0.00-880m) (Road ID-475805074) [Senbag]. Noakhali (Package No: IRIDP-3/NOA/DW-09, e-Tender Notice No: 39/2020-21, ID No. 530555)</t>
  </si>
  <si>
    <t>14.01.22.</t>
  </si>
  <si>
    <t>a) Improvement of Porikot-Dubai Bazar Road (Ch. 0.00-885m). (Road ID-475804008) b) Construction of 3Nos. 0.625mx0.600m Culvert at ch. 175m, 410m &amp; 460m on the same road [Senbag]. Noakhali (Package No: IRIDP-3/NOA/DW-11, e-Tender Notice No: 39/2020-21, ID No. 530557)</t>
  </si>
  <si>
    <t xml:space="preserve">M/S. Mofiz &amp; Sons
Prop: Md. Shamsu Uddin
Monsadpur, Jamalpur, 
Upazila: Sadar, Dist: Noakhali
</t>
  </si>
  <si>
    <t xml:space="preserve"> msmofizandsons@gmail.com</t>
  </si>
  <si>
    <t>a) Improvement of Nazir hat A. Malek GPS to Beri Bundh road (Ch: 00-715m) (Road ID-475214070). b) Construction of 1No. 1x2.00mx2.00m RCC Box Culvert at ch. 710m on the same road  under Companiganj Upazila, Dist: Noakhali. (Package No: IRIDP-3/NOA/DW-15, e-Tender Notice No: 41/2020-21, ID No: 537082)</t>
  </si>
  <si>
    <t>24.03.21.</t>
  </si>
  <si>
    <t>09.02.22.</t>
  </si>
  <si>
    <t>Improvement of Ponditer hat to patwary hat road (Ch: 600-1250m) (Road ID-475215059)  under Companiganj Upazila, Dist: Noakhali. (Package No: IRIDP-3/NOA/ DW-16, e-Tender Notice No: 41/2020-21, ID No: 537083)</t>
  </si>
  <si>
    <t>a) Improvement of Sirajpur Saravita RHD to Akota Bazar road (Ch: 00-1190m) (Road ID-475215063). b) Construction of 4Nos. 0.900mx0.900m Culvert at ch. 220m, 596m, 715m &amp; 1074m on the same road under Companiganj Upazila, Dist: Noakhali. (Package No: IRIDP-3/NOA/DW-17, e-Tender Notice No: 41/2020-21, ID No: 537084)</t>
  </si>
  <si>
    <t xml:space="preserve">Sultana Traders,
Prop- Rafiq Uddin Mahmood Shahed, 
Central Road, Housing Estate , Maijdee Court, 
Upazila: Sadar, Dist: Noakhali
</t>
  </si>
  <si>
    <t>Improvement of Taluya Chandpur road-Pandit pool via Bagbari Road (Ch.500-1100m) (Road ID-475075315) under Begomganj Upazila, Dist: Noakhali. (Package No: IRIDP-3/NOA/DW-20, e-Tender Notice No: 43/2020-21, ID No: 540411)</t>
  </si>
  <si>
    <t>14.08.21.</t>
  </si>
  <si>
    <t xml:space="preserve">M/S. Maa Enterprise
Prop-Kazi Md. Gias Uddin
Mudhusudanpur, Maijdee Court,
Upazial: Sadar, District: Noakhali
</t>
  </si>
  <si>
    <t>Maintenance of Pouranbibi Bazar to UP Office-Shaber hat Road Pouranbibi bazar bridge-Zamiderhat Shahaberhat BC road from Ch.00m-2800m Road ID-475074161 Under Begumgonj Upazila, Dist: Noakhali (Package  No: LGED/Noa/VRRP/Re-hab/20-21/W-1240, e-Tender Notice No: 25/2020-21, ID No. 504825)</t>
  </si>
  <si>
    <t>21.07.21.</t>
  </si>
  <si>
    <t xml:space="preserve">M/S. Azim Chowdhury Enterprise, 
Prop: Abu Zafor Mohammad Rahim Ullah Chowdhury, 
Chowdhury Mansion, Kadra, 
Senbag, Noakhali
</t>
  </si>
  <si>
    <t>msazimchowdhuryenterprise@gmail.com</t>
  </si>
  <si>
    <t xml:space="preserve">Rehabilitation of Kankirhat-Porikot-Boxgonj Road from Ch.1000m-2200m[ Road ID-475805020] Under Senbag Upazila, District: Noakhali. (Package No: LGED/Noa/VRRP/WB/20-21/W-53, e-Tender Notice No: 36/2020-21, ID No. 527829) </t>
  </si>
  <si>
    <t>15.03.21.</t>
  </si>
  <si>
    <t>22.06.21.</t>
  </si>
  <si>
    <t xml:space="preserve">M/S. Norul Islam Construction Civil Work
Prop- Kazi Norul Islam 
Hazipur, Hazipur-3821 
Upazila: Begumganj, Dist: Noakhali
</t>
  </si>
  <si>
    <t>norulislamconstruction@gmail.com</t>
  </si>
  <si>
    <t>Rehabiliation of Krisna Rampur-Badarpur Gopinathpur Road from Ch.00m-700m Road ID-475874050 Under Sadar Upazila, Dist: Noakhali (Package  No: LGED/Noa/ VRRP/Re-hab/20-21/W-1303, e-Tender Notice No: 30/2020-21, ID No. 509619)</t>
  </si>
  <si>
    <t>08.05.21.</t>
  </si>
  <si>
    <t xml:space="preserve">M/S. M. Ali Corporation, 
Prop: Ashik Ali, Kazi Colney, 
Maijdee Court, Sadar, Noakhali
</t>
  </si>
  <si>
    <t>Rehabiliation of Char Ishwer Kazir Bazar to Jahajmara Katakhali Road Via Wapda Bari From Ch.00m- 5000m Road ID-475364081. Under Hatiya Upazila Dist Noakhali. (Package No: LGED/Noa/ VRRP/Re-hab/20-21/ W-1222, e-Tender Notice No: 21/2020-21, ID No. 504797)</t>
  </si>
  <si>
    <t>16.03.21.</t>
  </si>
  <si>
    <t>23.07.21.</t>
  </si>
  <si>
    <t>Rehabiliation of Azizia Bazar started from R&amp;H-Wapda Bari Via Danu mia hat From Ch.00m-3100m Road ID-475364058. Under Hatiya Upazila Dist Noakhali. (Package No: LGED/Noa/VRRP/Re-hab/20-21/W-1220, e-Tender Notice No: 21/2020-21, ID No. 504788)</t>
  </si>
  <si>
    <t xml:space="preserve">Sultana Traders,
Prop- Rafiq Uddin Mahmood Shahed, 
Central Road, Housing Estate, Maijdee Court, 
Upazila: Sadar, Dist: Noakhali.
</t>
  </si>
  <si>
    <t>Rehabiliation of Babupur-Chayani Tikerhat Road from Ch.00m-975m [Road ID-475074010]. Under Begumgonj Upazila, Dist: Noakhali (Package  No: LGED/Noa/VRRP/ Re-hab/20-21/W-1237, e-Tender Notice No: 41/2020-21, ID No. 538524)</t>
  </si>
  <si>
    <t>28.05.21</t>
  </si>
  <si>
    <t xml:space="preserve">M/S. Punai International, 
Prop: Mojibul Hoque Bhuyan, 
Vill : Kaserpar Post: Kankirhat, 
Upazila: Senbag, Dist: Noakhali
</t>
  </si>
  <si>
    <t>A i Improvement of Birkot -Ludua Pry. school road at Ch. 1625-2125m ID No-475804100.Aii Providing 165.0m Protective works A iii Drainage Structure Work U-Drain.  under Senbag Upazila, Dist: Noakhali (Package No: GNP-3/NOA/SEN/20-21/W-285, e-Tender Notice No: 16/2020-21, ID No: 496860)</t>
  </si>
  <si>
    <t>22.12.20.</t>
  </si>
  <si>
    <t>29.09.21.</t>
  </si>
  <si>
    <t xml:space="preserve">M/S. Mohin Enterprise,
 Prop: Md Mohin Uddin, 
Vill: Chatkhil. Post: Chatkhil. 
Upazila: Chatkhil. Dist: Noakhali
</t>
  </si>
  <si>
    <t xml:space="preserve">A. i Improvement of Mukilla Baragaon road Mukilla Baragaon UP road-Hazi bari Mosque road Mukilla Baragaon at Ch.2000-2870m ID No. 475885006. under Sonaimuri Upazila, Dist: Noakhali. A. ii Providing 129.00m Palisading work. (Package No: GNP-3/NOA/SON/20-21/W-299, e-Tender Notice No: 29/2020-21, ID No: 507164) </t>
  </si>
  <si>
    <t>27.12.21</t>
  </si>
  <si>
    <t xml:space="preserve">M/S. Easten Trading 
Prop: Md. Zakir Hossain, 
Arjun Tala, Senbag, Noakhali
</t>
  </si>
  <si>
    <t>mseasterntrading7@gmail.com</t>
  </si>
  <si>
    <t>iImprovement of HBB Work of Kankerhat-Porikot-Boxgong Road at Ch. 2350-3000m. ID No. 475805020.ii Providing 55.00m Palisading Works Upazila: Senbag, Noakhali (Package No: GNP-3/NOA/SEN/20-21/W-310), e-tender-Notice No: 28/2020-21, ID No: 507183)</t>
  </si>
  <si>
    <t xml:space="preserve">M/S. Nizam Trading
 Prop. Md. Nizam Uddin, 
West Latifpur, Chandragonj, 
Upazila: Lakshmipur Sadar, Dist: Lakshmipur
</t>
  </si>
  <si>
    <t>msnizamtrading@gmail.com</t>
  </si>
  <si>
    <t>A.Improvement of Uttar Durgapur A Motin GPS connecting road Chilla Jora-Durgapur Alhaz Samsul Hoque GPS road at Ch. 00-830m. ID No. 475075385.Ai Providing 56.00m Protective Works Aii Providing of U-Drain Culvert. under Begumganj Upazila, Dist: Noakhali. (Package No: GNP-3/NOA/BEG/20-21/W-314, e-Tender Notice No: 47/2020-21, ID No: 543520)</t>
  </si>
  <si>
    <t>06.04.21.</t>
  </si>
  <si>
    <t>04.03.22.</t>
  </si>
  <si>
    <t xml:space="preserve">M/S. Sabbir Enterprise,
Prop: Md. Mostafizur Rahman, 
117/3 D.I.T Road, Fakirapool, 
Motijheel, Dhaka-1000.
</t>
  </si>
  <si>
    <t>Construction of Two (2) Storied Rural Market Building (With 04 storied Foundation) in Islamgonj Bazar, Under Sonaimuri Upazlia, Dist: Noakhali. (Package No-CRMIDP/NOAK/W-512/277, e-Tender Notice No-31/2020-21, Tender ID No: 508794)</t>
  </si>
  <si>
    <t>14.03.21.</t>
  </si>
  <si>
    <t xml:space="preserve">M/S. Nizam Trading
Prop. Md. Nizam Uddin
West Latifpur, Chandragonj, 
Upazila: Lakshmipur Sadar, Dist: Lakshmipur
</t>
  </si>
  <si>
    <t>Improvement of Zame Mosque at Munu Miyaji Near of Kuddus Ulla Munsi. Under Burir Char Union, Latitude 22.195663, Longitude 91.133024, Hatiya Upazila, Dist: Noakhali. (Package No: GSIDP/NOA/SDW-239, e-Tender Notice No: 47/2020-21, ID No. 543521)</t>
  </si>
  <si>
    <t>13.06.21.</t>
  </si>
  <si>
    <t xml:space="preserve">Steel Craft PEB Ltd
BISIC Industrial Area, 
Upazila: Begumgonj, Dist: Noakhali
</t>
  </si>
  <si>
    <t xml:space="preserve">a) Improvement of Mohespur-North Karimpur Road (Ch.0.00-600m) (Road ID-475075141). b) Construction of 1No. 3.60mx3.00m RCC Box Culvert at ch. 92m on the same road under Begomganj Upazila, Dist: Noakhali. (Package No: IRIDP-3/NOA/DW-23, e-Tender Notice No: 43/2020-21, ID No: 540414) </t>
  </si>
  <si>
    <t>20.02.22.</t>
  </si>
  <si>
    <t xml:space="preserve">M/S Meherunnecha Enterprise, 
Prop: Meherunnecha Kokil 
Village: Gulla Khali 9No. Word 
Post: Surjamukhi Upazila : Hatiya Dist: Noakhali
</t>
  </si>
  <si>
    <t xml:space="preserve">a) Improvement of Khaleque Hafezer Bari-Ali Hazir Tack Road (Ch.0.00-1100m) (Road ID-475075265).b) Construction of 1No. 0.625mx0.600m Culvert at ch. 240m on the same road[Begomganj], Noakhali (Package No: IRIDP-3/NOA/DW-22, e-Tender Notice No: 43/2020-21, ID No. 540413) </t>
  </si>
  <si>
    <t>04.04.21.</t>
  </si>
  <si>
    <t>16.02.22.</t>
  </si>
  <si>
    <t xml:space="preserve">M/S Masud Construction
Prop : Md. Sirajul Islam, 
Paschim Noakhola (Ramar Bari), PO : Sonachaka Bazar-3872, 
Upazila : Chakhil, District : Noakhali
</t>
  </si>
  <si>
    <t>a) Improvement of West Noakhola - Emdadul Noorani Madrasha Road (Ch. 500-965m) (ID No: 475105137),  b) Construction of 1No. 0.625mx0.600m Culvert at ch. 540m on the same road under Chatkhil Upazila, Dist: Noakhali. (Package No: IRIDP-3/NOA/DW-29, e-Tender Notice No: 45/2020-21, ID No: 543513)</t>
  </si>
  <si>
    <t>13.04.21.</t>
  </si>
  <si>
    <t>03.04.22.</t>
  </si>
  <si>
    <t>M/S. Sumon &amp; Nazrul Trader’s, 
Prop: Md. Sumon Sundarpur, 
Ward No.3, Reaz uddin Karigoar bari, 
Chatkhil Pourashava, District : Noakhali</t>
  </si>
  <si>
    <t>Maitenance of Babupur - Amiroty road via Poranpur Madrasha Road (Ch. 0.00-500m) )(ID No: 475104050) [Chatkhil], Noakhali. (Package No: IRIDP-3/NOA/MW-33, e-Tender Notice No: 45/2020-21, ID No. 543517)</t>
  </si>
  <si>
    <t>24.04.21.</t>
  </si>
  <si>
    <t>02.02.22.</t>
  </si>
  <si>
    <t xml:space="preserve">M K Builders,
Prop: Md Jahangir Alam 
Village: Khajuria Post: Khajuria 
Upazila : Senbag. Dist: Noakhali
</t>
  </si>
  <si>
    <t>Improvement of Dhuliapara GPS Pucca Road - Dhuliapara-Satra Mollabari Comilla Border end Road (Ch. 0.00-600m) )(ID No: 475885297) [Sonaimuri], Noakhali. (Package No: IRIDP-3/NOA/DW-30, e-Tender Notice No: 46/2020-21, ID No. 543514)</t>
  </si>
  <si>
    <t>02.04.22.</t>
  </si>
  <si>
    <t xml:space="preserve">M/S Mizan Traders
 Prop: Mizanur Rahman, 
Luxminarayanpur, Maijdee Court, 
Upazial : Sadar, District : Noakhali
</t>
  </si>
  <si>
    <t>Improvement of BSR road to East Porokat Boys School upto Eidgah Road (Ch. 1000-1500m) )(ID No: 475105101) under Chatkhil Upazila, Dist: Noakhali. (Package No: IRIDP-3/NOA/DW-25, e-Tender Notice No: 45/2020-21, ID No: 543509)</t>
  </si>
  <si>
    <t>26.08.21.</t>
  </si>
  <si>
    <t>Improvement of Ramzan Bibi (RHW)-Alayerpur Up Via Jirtoli Bazar-Sultanpur Bazar Road (Ch.7015-7620m) (Road ID-475073006) [Begomganj], Noakhali (Package No: IRIDP-3/NOA/DW-21, e-Tender Notice No: 43/2020-21, ID No. 540412)</t>
  </si>
  <si>
    <t xml:space="preserve">M/S Spandan Enterprise,
Prop: Md. Jihan Al Rashid, 
Village: Mirwarishpur, Post: Choumohani, 
Upazila : Begumganj, Dist: Noakhali
</t>
  </si>
  <si>
    <t xml:space="preserve">a) Improvement of Romapur Mizi bari to Paler bari via Romapur Union Health Complex Road (Hatpukuria UP) (Ch. 0.00-600m) )(ID No: 475105326) [Chatkhil]. Cost of Savage Materials: BDT: 1,22,756.00, b) Construction of 1No. 0.625mx0.600m Culvert at ch. 275m on the same road under Chatkhil Upazila, Dist: Noakhali. (Package No: IRIDP-3/NOA/DW-27, e-Tender Notice No: 45/2020-21, ID No: 543511) </t>
  </si>
  <si>
    <t>20.04.21.</t>
  </si>
  <si>
    <t>10.03.22.</t>
  </si>
  <si>
    <t xml:space="preserve">M/S Nafi Traders,
 Prop: Md Moshed Alam, 
Vimpur (Paschim), Mizi bari, Word No.03, 
Chatkhil Pourashava Chatkhil-3870, 
Upazila: Chatkhi, District : Noakhali
</t>
  </si>
  <si>
    <t xml:space="preserve">Improvementof Kashipur Hospital bridge to Tofodharbari front side Rahim uddionHazari poll Road (Ch. 1000-1810m) (Road ID-475885232)  under Sonaimuri Upazila, Dist: Noakhali. (Package No: IRIDP-3/NOA/DW-05, e-Tender Notice No: 39/2020-21, ID No: 530550) </t>
  </si>
  <si>
    <t>07.01.22.</t>
  </si>
  <si>
    <t>a) Improvement of West Eklashpur-Bonikya bari Road (Ch.0.00-860m) (Road ID-475075037). b) Construction of 1No. 0.625mx0.600m Culvert at ch. 575m on the same road under Begomganj Upazila, Dist: Noakhali. (Package No: IRIDP-3/NOA/DW-19, e-Tender Notice No: 43/2020-21, ID No: 540410)</t>
  </si>
  <si>
    <t>14.03.22.</t>
  </si>
  <si>
    <t xml:space="preserve">M/S. Nur Traders, 
Sundarpur ( Bashi Topader bari), 
PS &amp; Upazila : Chatkhil-3870, 
Chatkhil Pourashava, Noakhali
</t>
  </si>
  <si>
    <t>Improvement of Hirapur Community Clinic - Dristi Nondon Road (Bodolkoat UP) (Ch. 500-1160m) )(ID No: 475105308) [Chatkhil], Noakhali. (Package No: IRIDP-3/NOA/DW-26, e-Tender Notice No: 45/2020-21, ID No. 543510)</t>
  </si>
  <si>
    <t>Improvement of Narayanpur Asok Patwari bari to Harun dokan Road (Hatpukuria UP) (Ch. 0.00-520m) (ID No: 475105329) under Chatkhil Upazila, Dist: Noakhali. (Package No: IRIDP-3/NOA/DW-28, e-Tender Notice No: 45/2020-21, ID No: 543512)</t>
  </si>
  <si>
    <t xml:space="preserve">M/S Nur Banu Bricks Manufacturing, 
Prop-Md. Abdus Satter 
Chatterpaiya Bazar 
Upazila: Senbag, Dist: Noakhali
</t>
  </si>
  <si>
    <t xml:space="preserve">a) Improvement of Mirjanagor Bottali Bazar- Uttor MirjanagoTola Gas Road (Ch. 500-1223m) (Road ID-475885458). b) Construction of 1No. 0.625mx0.600m Culvert at ch. 803m on the same road. under Sonaimuri Upazila, Dist: Noakhali. (Package No: IRIDP-3/NOA/ DW-06, e-Tender Notice No: 39/2020-21, ID No: 530552) </t>
  </si>
  <si>
    <t>28.02.22.</t>
  </si>
  <si>
    <t xml:space="preserve">M/S. Shahin Uddin Construction, 
Prop: Md Shahin Uddin, 
Char Neyamot, Ramgati, Laxmipur
</t>
  </si>
  <si>
    <t>A.Maintenance work of Anandipur a) Muhurigonj via AnandipurHanif Market Community Clinic road at Ch 00-1210m (ID No-475884039)(Earth work).A(i).Maintenance work of Anandipur a) Muhurigonj via AnandipurHanif Market Community Clinic road at Ch 00-1210m (ID No-475884039)(Pavement &amp; Surfacing) A(iii)2-nos.U-Drain (625mmx600mm).At Ch.93m&amp;915m [Sonaimuri], Noakhali (Package No: GNP-3/NOA/SON/20-21/W-318), e-tender-Notice No: 49/2020-21, ID No: 551190)</t>
  </si>
  <si>
    <t>05.05.21.</t>
  </si>
  <si>
    <t xml:space="preserve">M/S. I N Traders
Prop: Nuzrul Islam, 
Dos Goria Bazar, 
Upazila: Chatkhil, Dist: Noakhali
</t>
  </si>
  <si>
    <t>A.Maintenance work of RHD (Chatkhil) to Kaluai road at Ch. 00-1333m. ( ID No- 475884025).(Earth work). A(i). Maintenance work of RHD (Chatkhil) to Kaluai road at Ch. 00-1333m. ID No- 475884025. (Pavement &amp; Surfacing). A(ii) Providing 177.0m Protective works. under Sonaimuri Upazila, Dist: Noakhali. (Package No: GNP-3/NOA/SON/20-21/W-319, e-Tender Notice No: 49/2020-21, ID No: 551191)</t>
  </si>
  <si>
    <t>21.03.22.</t>
  </si>
  <si>
    <t xml:space="preserve">M/S Rehana Construction, 
Prop: Md. Jamal Uddin, 
Vill: Shilmud, Post: Bazra, Sonaimuri, Noakhali
</t>
  </si>
  <si>
    <t>A.Maintenance work of Kaluai a) Jagjibanpur a) Gozaria road at Ch.00-616m ID No-475884019..(Earth work). A(i).Maintenance work of Kaluai â?? Jagjibanpur â?? Gozaria road at Ch.00-616m (ID No-475884019).(Pavement &amp; Surfacing). A(ii) Providing 73.0m Protective works.A(iii)Providing 3.5x3.0m RCC Box Culvert.at Ch330m [ Sonaimuri], Noakhali (Package No: GNP-3/NOA/SON/20-21/W-320), e-tender-Notice No: 49/2020-21, ID No: 551192)</t>
  </si>
  <si>
    <t>18.05.21.</t>
  </si>
  <si>
    <t xml:space="preserve">M/S Mizan Traders
Prop: Mizanur Rahman, 
Luxminarayanpur, Maijdee Court, 
Upazila: Sadar, Dist: Noakhali
</t>
  </si>
  <si>
    <t>A. Improvement of Modina Mosque road from Ch.00-710m (ID No- 4755215167). A(i ) Providing 201.0m Protective works. A(ii) U-Drain Culvert at Ch.270m. under Companigonj Upazila, Dist: Noakhali. (Package No: GNP-3/NOA/COM/20-21/W-315, e-Tender Notice No: 48/2020-21, ID No: 551186)</t>
  </si>
  <si>
    <t>26.04.22.</t>
  </si>
  <si>
    <t>A.Improvement of RHD (Bagadia) Sonaimuri GC - Zamider hat GC via Kashipur GC road from Ch.00-660m (ID No- 475882007) (Pavement &amp; Surfacing).A(i) Providing 185.0m Protective works. A(ii)U-Drain Culvert (625mmx900mm) at Ch.270m.&amp; Bridge Painting at Ch12m. A(ii)Road Safety work. under Sonaimuri Upazila, Dist: Noakhali. (Package No: GNP-3/NOA/SON/20-21/W-316, e-Tender Notice No: 49/2020-21, ID No: 551189)</t>
  </si>
  <si>
    <t xml:space="preserve">M/S R K Traders, 
Prop: Mohammed Nazmul Huda 
Village : Chadpur Post: Najorpur 
Upazila : Senbag Dist: Noakhali
</t>
  </si>
  <si>
    <t>A. Improvement of Balia Kandi college Road (Balia kandi Degree college-Boro Bari Door via Joynagar high School Road) from Ch. 500-1265m. ID No. 475804088.A(i) Providing 62.00m Protective Works[Senbag], Noakhali (Package No: GNP-3/NOA/SEN/20-21/W-312), e-tender-Notice No: 46/2020-21, ID No: 543518)</t>
  </si>
  <si>
    <t xml:space="preserve">M/S. Rahif Construction
 Prop: Md Jasim Uddin,
Vill: Kalikapur, Post: Khlafot Bazar, 
Upazila : Sonaimuri, Dist: Noakhali
</t>
  </si>
  <si>
    <t>Periodic Maintenance of Pitambarpur- Koraihati Road from Ch: 00m-1212m (ID No-475885030) [Sonaimuri] (Package No: e-Tender/LGED/Noa/GOBM/20-21/W-90, e-Tender Notice No: 46/2020-21, ID No. 548811)</t>
  </si>
  <si>
    <t>20.06.21.</t>
  </si>
  <si>
    <t xml:space="preserve">Green Concrete
Prop: Mohammad Shahmir Al Mohiuddin, 
Village: Eklaspur, Post Office: Eklaspur Bazar, 
Upazila: Begumganj, Dist: Noakhali
</t>
  </si>
  <si>
    <t>greenconcrete00@gmail.com</t>
  </si>
  <si>
    <t>Rehabilitation of West Miralipur Mosque Road from Ch: 00m-555m (ID No-475075158) [Begumganj] (Package No: e-Tender/LGED/Noa/GOBM/20-21/W-91, e-Tender Notice No: 51/2020-21, ID No. 557280)</t>
  </si>
  <si>
    <t>12.05.21.</t>
  </si>
  <si>
    <t>30.06.21.</t>
  </si>
  <si>
    <t xml:space="preserve">M/S Shahariar Nafiz Construction
Prop: Md. Noor Hossain, 
Village: Boshikpur, Post office: Laksmipur, 
Upazila: Sadar, Dist: Laksmipur.
</t>
  </si>
  <si>
    <t>Rehabilitation of Lalpur Madrasha-Miralipur Muluk Mela Road (Lalpur Mosque Road) from Ch: 846m-1990m (ID No-475074156) [Begumganj] (Package No: e-Tender/ LGED/Noa/GOBM/20-21/W-92, e-Tender Notice No: 51/2020-21, ID No. 557281)</t>
  </si>
  <si>
    <t xml:space="preserve">M/S. Anowar Hossain,
Proprietor: M/S. Anowar Hossain, 
House/Holding:61,Vill/Road: Hazi Imam Box Lane, 
West Doctor Para, Post: Feni-3900, Pourashava-Feni, 
Upazila : Feni Sadar, District : Feni
</t>
  </si>
  <si>
    <t>Rehabiliation of R&amp;H Road-Mutobi-Kanurchar Bridge Sha Alam Road from Ch.00m-3000m, Road ID-475804086, Under Senbag Upazila, Dist: Noakhali (Package  No: LGED/Noa/VRRP/Re-hab/20-21/W-1226, e-Tender Notice No: 22/2020-21, ID No: 504803)</t>
  </si>
  <si>
    <t>05.04.21.</t>
  </si>
  <si>
    <t>12.08.21.</t>
  </si>
  <si>
    <t xml:space="preserve">Mohammed Eunus &amp; Brothers (Pvt.) Ltd,  
A.S Tower (8th Floor), Road-01, Plot-553, 
Hill View R/A P.S: Panchlaish, 
Chittagong, Bangladesh
</t>
  </si>
  <si>
    <t xml:space="preserve">Construction of 18.0m Long RCC Girder Bridge over Kulathi Khal on Digihirjan Bazar-Ambarnagar UP road at Ch.850m. (Road ID: 475883018) Upazila: Sonaimuri, District: Noakhali. (Package No: CBU-100/purto-282, e-tender-Notice No: 27/2020-21, ID No: 506721) </t>
  </si>
  <si>
    <t>08.04.21.</t>
  </si>
  <si>
    <t>27.02.22.</t>
  </si>
  <si>
    <t xml:space="preserve">Babor &amp; Others
Sonapur, Sadar, Noakhali
</t>
  </si>
  <si>
    <t>1) Major maintenance of 13.3m long RCC Girder Bridge on Bagadia (RHD)-Kalikapur bazar-Amishapara UP Road at Chainage: 3010m [475883008] [Sonaimuri] 2) Major maintenance of 9.9m long RCC Girder Bridge on Bagadia (RHD)-Kalikapur bazar-Amishapara UP Road at Chainage: 5500m [475883008] [Sonaimuri] 3) Major maintenance of 6.7m long RCC Girder Bridge on Bagadia (RHD)-Kalikapur bazar-Amishapara UP Road at Chainage: 1065m [475883008] [Sonaimuri] 4) Major maintenance of 6.7m long RCC Girder Bridge on Bagadia (RHD)-Kalikapur bazar-Amishapara UP Road at Chainage: 1930m [475883008] [Sonaimuri] 5) Major maintenance of 9.5m long RCC Girder Bridge on Bazra UP-Amishapara GC Road( Starting from Islamgong Bazar) at Chainage: 6630m [475883005] [Sonaimuri] 6) Major maintenance of 6.5m long RCC Slab Bridge on Bazra UP-Amishapara GC Road( Starting from Islamgong Bazar) at Chainage: 3560m [475883005] [Sonaimuri] 7) Major maintenance of 10.0m long RCC Girder Bridge on Bazra UP-Amishapara GC Road( Starting from Islamgong Bazar) at Chainage: 4800m [475883005] [Sonaimuri] 8) Major maintenance of 7.8m long RCC Box Culvert on RHD(Bazra)-Amishapara GC-Khilpara GC Road at Chainage: 4605m [475882002] [Sonaimuri] 9) Major maintenance of 7.4m long RCC Girder Bridge on Bangla Bazar-Padipara-Amishapara Bazar Road at Chainage: 278m [475882005] [Sonaimuri] [3rd Call], Noakhali (Package No: SupRB/Noa/Maint/20-21/W-93, e-Tender Notice No: 44/2020-21, ID No. 543507)</t>
  </si>
  <si>
    <t>28.04.21.</t>
  </si>
  <si>
    <t>05.05.22.</t>
  </si>
  <si>
    <t>a) Improvement of Dakkhin Kutubpur Advocate Aktaru jaman Ansari bari-Kumar Bari via Shohag Member Bari Road (Ch.800-1385m) (Road ID-475075305). b) Construction of 1No. 0.625mx0.600m Culvert at ch. 985m on the same road under Begumgonj Upazila, Dist: Noakhali. (Package No: IRIDP-3/NOA/DW-18, e-Tender Notice No: 43/2020-21, ID No: 540409)</t>
  </si>
  <si>
    <t>24.02.22.</t>
  </si>
  <si>
    <t xml:space="preserve">M/S Samia Traders 
Prop: Md Jobayer Hossain 
Village: Rajarampur Post: Senbag 
Upazila: Senbag Dist: Noakhali
</t>
  </si>
  <si>
    <t>mssamiatraders1983@gmail.com</t>
  </si>
  <si>
    <t>Improvement of Daleyai - Podder Bazar Road via Dewanji Bazar Road (Ch. 5600-6100m)(ID No: 475103016) [Chatkhil]., Noakhali. (Package No: IRIDP-3/NOA/DW-24, e-Tender Notice No: 45/2020-21, ID No. 543508)</t>
  </si>
  <si>
    <t>23.04.22.</t>
  </si>
  <si>
    <t>Improvement of Nowabgong Primary School side R&amp;H Road via West side Motobi Village west to Bazra Amishapara pucca Road (Ch. 500-1094m) )(ID No: 475885152) [Sonaimuri], Noakhali. (Package No: IRIDP-3/NOA/DW-31, e-Tender Notice No: 46/2020-21, ID No. 543515)</t>
  </si>
  <si>
    <t xml:space="preserve">M/S Mayer Doya Traders, 
Proprietor: Md. Hasan Abdulla Raju, 
Panpara, Upazila : Ramgonj, 
Dist: Lakshmipur, PO: 3722
</t>
  </si>
  <si>
    <t>Improvement of Amishapara - Sanarbag Mosque to Sanarbag Etimkhana Road Ch. 0.00-594m ID No 475885336.  under Sonaimuri Upazila, Dist: Noakhali. (Package No: IRIDP-3/NOA/DW-32, e-Tender Notice No: 46/2020-21, ID No: 543516)</t>
  </si>
  <si>
    <t>03.03.22.</t>
  </si>
  <si>
    <t>A. i Improvement of Khajuria GPS Connecting road at Ch.780-1420m ID No. 475805406. under Senbag Upazila Dist Noakhali.A. ii Providing 88.00m Palisading work. (Package No: GNP-3/NOA/SEN/20-21/W-300), e-tender-Notice No: 28/2020-21, ID No: 507165)</t>
  </si>
  <si>
    <t>01.01.22.</t>
  </si>
  <si>
    <t xml:space="preserve">M/S. GR Enterprise, 
Prop: Md. Ashaduzzaman, 
Roushan Ali Munshi Bari, Gorapur, 
Banderhat, Sadar, Upazilla, Noakhali
</t>
  </si>
  <si>
    <t>msgrenterprise1970@yahoo.com</t>
  </si>
  <si>
    <t xml:space="preserve">A.Maintenance work of Coat baria fish Kabir house east side main road to south Taltala Patowary house road at Ch 00 â?? 1000m( ID No- 475884051).(Earth Work)A(i).Maintenance work of Coat baria fish Kabir house east side main road to south Taltala Patowary house road at Ch 00 â?? 1000m ID No- 475884051(Pavement &amp; Surfacing work) A(ii) Providing 53.0m Protective works.[ Sonaimuri], Noakhali (Package No: GNP-3/NOA/SON/20-21/W-317), e-tender-Notice No: 49/2020-21, ID No: 551188) </t>
  </si>
  <si>
    <t>25.05.22.</t>
  </si>
  <si>
    <t>Rehabiliation of R&amp;H-Harimondle market Road from Ch.00m-3000m Road ID-475804094 Under Senbag Upazila Dist Noakhali. (Package No: LGED/Noa/VRRP/Re-hab/20-21/W-1224, e-Tender Notice No: 22/2020-21, ID No. 504801)</t>
  </si>
  <si>
    <t>06.08.21.</t>
  </si>
  <si>
    <t xml:space="preserve">M/S. Rupali Traders
Prop-Md. Ismail
Anantapur, Maijdee bazar, 
Upazila : Sadar, Dist: Noakhali
</t>
  </si>
  <si>
    <t xml:space="preserve">a) Improvement of Hamergora bazar-Char Algi bazar (Company road) at (Ch.1000-2000m) (Road ID-475905206), b) Construction of 2Nos 1x1.20mx1.20m RCC Box Culvert at Ch. 1118m &amp; Ch.1218m on the same road c) Construction of 1No 1x4.50x4.00m RCC Box Culvert at Ch. 1820m on the same road [Kabirhat], d) Improvement of Uttar Jagada Nanda-Nalua VDP Bazar Road (Uttar Jagada Nanda-Nalua VDP Bazar-Aktarar Kha Road) (Ch.1000-5000m) (Road ID-475904098), e) Construction of 2Nos 1x1.20mx1.20m RCC Box Culvert at Ch. 2460m &amp; Ch.2956m on the same road. under Kabirhat Upazila, Dist: Noakhali. (Package No: IRIDP-3/NOA/DW-14, e-Tender Notice No: 52/2020-21, ID No: 560732) </t>
  </si>
  <si>
    <t>13.07.21.</t>
  </si>
  <si>
    <t>30.05.22.</t>
  </si>
  <si>
    <t xml:space="preserve">MAHTAB ALI, 
Prop: Mahtab Ali, 
Char Koilas, Ward no: 06, 
Hatiya Pourashaba, Post: Hatiya, 
P.S: Hatiya, Dist: Noakhali
</t>
  </si>
  <si>
    <t>Improvement of Thanar Hat-Champa Ghat Road (Ch.1000-3200m)(Road ID No-475364103) [Hatiya].Cost of Salvage Material BDT:1790559.00 (Package No: IRIDP-3/NOA/DW-36, e-Tender Notice No: 53/2020-21, ID No. 559881)</t>
  </si>
  <si>
    <t>01.08.21.</t>
  </si>
  <si>
    <t>10.06.22.</t>
  </si>
  <si>
    <t>a) Improvement of Ali Bazar New Embankment via Jalil Commandar Bazar Road (Ch.00-1000m)(Road ID No-475364071) b) Construction of 1No. 0.900mx0.900m Culvert at ch. 400m on the same road [Hatiya] Cost of Salvage material BDT:836477.00 (Package No: IRIDP-3/NOA/DW-37, e-Tender Notice No: 53/2020-21, ID No. 559882)</t>
  </si>
  <si>
    <t xml:space="preserve">M/S Hasib Enterprise, 
Prop: Md. Ala Uddin, 
Village: Atharabagi, Post: Tamaraden Bazar, 
Upazila : Hatiya Dist: Noakhali
</t>
  </si>
  <si>
    <t>hasibenterprise1969@gmail.com</t>
  </si>
  <si>
    <t>Improvement of Bairab Bazar Bridge Bazar road at Ch.00-1000m. Road ID No-475364077(Pavement &amp; Surfacing). [Hatiya], Noakhali (Package No: GNP-3/NOA/HAT/20-21/W-325), e-tender-Notice No: 53/2020-21, ID No: 559874)</t>
  </si>
  <si>
    <t>29.07.21.</t>
  </si>
  <si>
    <t xml:space="preserve">M/S. M Ali Corporation, 
Prop: Mr Ashik Ali, 
Kazi Coloney, Maijdee Court, Sadar, Noakhali
</t>
  </si>
  <si>
    <t xml:space="preserve">Improvement work of Sadu Mazi road at Ch00-500m. Road ID No-475365178 (Pavement &amp; Surfacing).(i ) Providing 57.0m Protective works[Hatiya], Noakhali (Package No: GNP-3/NOA/HAT/20-21/W-328), e-tender-Notice No: 53/2020-21, ID No: 559877) </t>
  </si>
  <si>
    <t>Improvement work of Ali bazaar New Embankment via Jalil Commander bazar road at Ch.1000-1500m.. Road ID No-475364071 (Pavement &amp; Surfacing) .Salvaged material Cost Tk2,61,567.00 [Hatiya], Noakhali (Package No: GNP-3/NOA/HAT/20-21/W-329), e-tender-Notice No: 53/2020-21, ID No: 559878)</t>
  </si>
  <si>
    <t>A. Improvement of Bhaorkot road (St. From R&amp;H road up to Thanarhat) at Ch.00-483m. ID No. 475885001. (Pavement &amp; Surfacing). Salvaged Mat. Tk 84,296.00 (i) Providing 52.0m Protective works.(ii) Construction of 3.5x3.0m RCC Box Culvert on Bhaorkot road at Ch: 0.00m.[ Sonaimuri]</t>
  </si>
  <si>
    <t>30.05.2022</t>
  </si>
  <si>
    <t xml:space="preserve">M/S Hasib Enterprise Prop: Md. Ala Uddin Village: Atharabagi Post: Tamaraden Bazar Upazila : Hatiya Dist: Noakhali. </t>
  </si>
  <si>
    <t>Improvement of Bairab Bazar Bridge Bazar road at Ch.00-1000m. Road ID No-475364077(Pavement &amp; Surfacing). [Hatiya]</t>
  </si>
  <si>
    <t>Improvement work of Baharmiar Gopat Birbiri CDSP Cyclone Shelter at Ch 00-500m. Road ID No-475364035.( Pavement &amp; Surfacing).[Hatiya]</t>
  </si>
  <si>
    <t>Improvement work of Mostafiz road at Ch.00-500m. Road ID No-475365177.(Pavement &amp; Surfacing).[Hatiya]</t>
  </si>
  <si>
    <t>M/S. Nizam Trading Prop. Md. Nizam Uddin West Latifpur, Chandragonj Lakshmipur Sadar, Sadar Lakshmipur</t>
  </si>
  <si>
    <t>Improvement Work of Bongobondhu road at Ch.2865-3865m.Road ID No 475364082. Pavement &amp; Surfacing.i Construction of Slab Culvert 0.90mx0.90m Bongobondhu road at Ch.3815m. ii Construction of 2.0mx2.0m RCC Box Culvert on Bongobondhu road at Ch.2865m.Hatiya</t>
  </si>
  <si>
    <t>17.06.2022</t>
  </si>
  <si>
    <t>Construction of RCC Box Culvert (4.0x4.0) m on Jorkhali Koralia Link road at Ch350m. Road ID NO-475365061.[Hatiya]</t>
  </si>
  <si>
    <t xml:space="preserve">M/S Sayeem Enterprise Prop: Mohammad Alamgir Vill: Arjuntola Post: Senbag Upazila : Senbag Dist: Noakhali. </t>
  </si>
  <si>
    <t>mssayeementerprise@gmail.com</t>
  </si>
  <si>
    <t>A.Improvement of Taltola Bazar(Madrasha)-Molla Bari(Lamchor) road from Ch.1000-1770m (ID No- 475105016)(Pavement &amp; Surfacing).[Chatkhil]. A(i ) Providing 233.0m Protective works.</t>
  </si>
  <si>
    <t xml:space="preserve">M/S. Amin Traders Prop: Md Rasel Vill: Char Kakra Post: Char Kakra Upazila : Companigonj Dist: Noakhali. </t>
  </si>
  <si>
    <t>Improvement of Ganchil road to Boliar Gate Road (Abdul Kader Mirjz Jame Mosque Road) (Ch. 0.00-1000m) (ID No: 475215108) [Companiganj].</t>
  </si>
  <si>
    <t>13.12.2021</t>
  </si>
  <si>
    <t xml:space="preserve">M/S. R.S Enterprise Prop: Md Golam Mowla Village: Goshkamta Post: Moslimgonj Bazar Upazila: Sonaimuri Dist: Noakhali. </t>
  </si>
  <si>
    <t>Maitenance of Mowlana Momotaz Uddin Road (Cadet Madrasha) to Mowlana Faiz uddin Road (Sirajpur Union Late Sangbadik Rahim Ullah Road) (Ch. 0.00-930m)(ID No: 475215073) [Companiganj].</t>
  </si>
  <si>
    <t>12.06.2022</t>
  </si>
  <si>
    <t>Rehabilitation of Boshurhat GC -Bangla bazar RHD Rangmala Bazar Road from Ch.1450-4500m under Upazila [Companiganj] ,District :Noakhali. [Road ID No 475212009].</t>
  </si>
  <si>
    <t>28.07.2021</t>
  </si>
  <si>
    <t>04.02.2022</t>
  </si>
  <si>
    <t>M/S Mostafa Traders, Holding -1012 uttor Sonapur Upazila- Sadar Zila- Noakhali</t>
  </si>
  <si>
    <t>Periodic Maintenance of Madhya Jirtoli Kumar dighi-Jirtoli Bazar via Kabil Munshi Bari Road from Ch: 00m-1290m (ID No-475075045) [Begumganj]</t>
  </si>
  <si>
    <t>15.1.2021</t>
  </si>
  <si>
    <t>Construction of RCC Box Culvert (4.0x4.0) m on Katakhali road at Ch.750m. Road ID NO-475365045.[Hatiya]</t>
  </si>
  <si>
    <t>Panchagarh</t>
  </si>
  <si>
    <t xml:space="preserve">NCEL Joint Venture    National Plaza (9th Floor), 109-Bir Uttam C.R Dutta  Road, Dhaka-1205 </t>
  </si>
  <si>
    <t xml:space="preserve">   ncel1962@gmail.com</t>
  </si>
  <si>
    <t>01) Improvement of Fulbari GC - Panchpir GC From Ch 00m-9130m under Debiganj Upazila, ( Road ID 177342003.02).   02) Improvement of Debiganj R&amp;H Road Bat Tree More - Jharbari GC Road at Ch 00m-17250m under Debiganj Upazila, ( Road ID 177342002) (Total Cost of Salvage Materials TK. 333259.00) .</t>
  </si>
  <si>
    <t xml:space="preserve">SA Joint Venture    National Plaza (9th Floor), 109-Bir Uttam C.R Dutta  Road, Dhaka-1205 </t>
  </si>
  <si>
    <t>M H Corporation JV                                         Boda, Panchagarh</t>
  </si>
  <si>
    <t>mhcorporation1@gmail.com</t>
  </si>
  <si>
    <t>Section A : Improvement /Construction of Road works Improvement of Fakirgonj hat GC to Shathkhamar R&amp;H Road at Ch. 00m to 17575m under Atwari upazila Road ID 177042001 District-Panchagarh.Section B Maintenance works-5-year Maintenance works of all the above roads.</t>
  </si>
  <si>
    <t>28/02/2022</t>
  </si>
  <si>
    <t>M A Eng.JV                                         Boda, Panchagarh</t>
  </si>
  <si>
    <t>M/S.DE (JV)                        Puratan Bus Stand              Thakurgaon</t>
  </si>
  <si>
    <t>Section A Improvement/Construction of Road works 01. Improvement of Tetulia Gobra Bridge-Shalbahan GC Road at Ch 00m to 9700m under Tetulia Upazila Road ID- 177902005 &amp; 02. Improvement of Panchagarh to Harivasha Road at Ch. 00m to 10550m under Sadar Upazila Road ID 177732001 Total Salvage Cost-2098203.00 tk District-Panchagarh.Section B Maintenance works-5-year Maintenance works of all the above roads.</t>
  </si>
  <si>
    <t>SA(JV)                        Puratan Bus Stand              Thakurgaon</t>
  </si>
  <si>
    <t xml:space="preserve">  m.s.saifulalam@gmail.com</t>
  </si>
  <si>
    <t>MR Construction JV House # 520 Lane # 10 DOHS Baridhara Dhaka</t>
  </si>
  <si>
    <t>Improvement of Sakowa UP Boirati Panchpir GC Road at Ch: 0+000km to 6+897km (Eduded Partt-Ch: 0+000km to 3+180km) under Boda Upazial, District: Panchagarh. (Road ID No. 177253001)</t>
  </si>
  <si>
    <t>23/5/2018</t>
  </si>
  <si>
    <t>SK International JV House # 520 Lane # 10 DOHS Baridhara Dhaka</t>
  </si>
  <si>
    <t>akmbashirahmed@yahoo.com</t>
  </si>
  <si>
    <t>MIM D. E. Ltd</t>
  </si>
  <si>
    <t xml:space="preserve">Rehabilitation of Harivasha GC-Bhowlaganj GC via Tunir hat road at Ch. 8200 to 17320Km ID No. 177252003 under Boda Upazila District-Panchagarh. </t>
  </si>
  <si>
    <t>M H Corporation</t>
  </si>
  <si>
    <t>M A Eng.JV</t>
  </si>
  <si>
    <t>Rehabilitation of of Bhajanpur GC - Shalbahan GC Road from Ch. 0000km to 15050km Road ID No. 177902003 under Tetulia Upazila District Panchagarh.</t>
  </si>
  <si>
    <t xml:space="preserve">M/S JE (JV)  
 Mojaffor Biponi Bitan, Main Road, Naogaon </t>
  </si>
  <si>
    <t>1 Major maintenance of 30.00m long RCC Girder Bridge on Debiganj - Bhowlaganj GC Road at Chainage 2669m 177342001 2 Major maintenance of 8.00m long RCC Box Culvert on Debiganj - Bhowlaganj GC Road at Chainage 4835m 177342001 3 Major maintenance of 55.00m long RCC Girder Bridge on Debiganj R&amp;H Bat Tree More - Jharbari GC Road at Chainage 2284m 177342002 4 Major maintenance of 15.50m long RCC Box Culvert on Debiganj R&amp;H Bat Tree More - Jharbari GC Road at Chainage 4065m 177342002 5 Major maintenance of 15.50m long RCC Box Culvert on Fulbari GC - Panchpir GC Road at Chainage 2613m 177342003 6 Major maintenance of 15.50m long RCC Box Culvert on Fulbari GC - Panchpir GC Road at Chainage 7412m 177342003 7 Major maintenance of 10.23m long RCC Box Culvert on Debiganj - Bhabaniganj GC Road at Chainage 3672m 177342005 8 Major maintenance of 15.00m long RCC Box Culvert on Debiganj - Bhabaniganj GC Road at Chainage 4207m 177342005 &amp; 9 Minor maintenance of 7.00m long RCC Box Culvert on Debiganj - Bhabaniganj GC Road at Chainage 2097m 177342005 under Debiganj Upazila District Panchagarh.</t>
  </si>
  <si>
    <t xml:space="preserve">SA(JV)  
 Mojaffor Biponi Bitan, Main Road, Naogaon </t>
  </si>
  <si>
    <t>S M A Moin                    Thakurgaon.</t>
  </si>
  <si>
    <t>Construction of Boda Sadar &amp; Jholy Shalsiri Union Land Office Under Boda Upazila.</t>
  </si>
  <si>
    <t xml:space="preserve"> Construction of  Dhamor &amp; Kamar Torea  Union Land Office Under Atwari Upazila.</t>
  </si>
  <si>
    <t>M/S. Mst. Sirin Akter Sarkerpara                        Thakurgaon</t>
  </si>
  <si>
    <t xml:space="preserve"> Construction Chilahati &amp;   Shaldanga Union Land Office Under Debigang Upazila.</t>
  </si>
  <si>
    <t>23/05/2018</t>
  </si>
  <si>
    <t xml:space="preserve"> 30/06/2019</t>
  </si>
  <si>
    <t>k.hasan Enterprise               New Market, Panchagarh</t>
  </si>
  <si>
    <t xml:space="preserve">  k.hassanenterprise@gmail.com</t>
  </si>
  <si>
    <t>Improvement of Goaljharhat - Dashmile hat (RHD) Road (Ch. 300-1410m). ID No-   177732008.</t>
  </si>
  <si>
    <t>05/11/2018</t>
  </si>
  <si>
    <t>04/11/2019</t>
  </si>
  <si>
    <t>Md. Nazrul Islam              Sadar  Panchagarh</t>
  </si>
  <si>
    <t>nazrul.mithapukur@gmail.com</t>
  </si>
  <si>
    <t>Improvement of Hafizabad UP - Pattanirhat Road via Talma bazar &amp; Kuchiamorh Road (Ch. 00-2100m). ID No-   177733017.</t>
  </si>
  <si>
    <t>AH JV   Kamatpara, Panchagarh</t>
  </si>
  <si>
    <t>afl01png@gmail.com</t>
  </si>
  <si>
    <t xml:space="preserve">(A) Improvement of Panchagarh - Tetulia RHD road at Panchagarh UP - Jogdalhat GC road via Kazipara hat Road Ch. 00-1000m, ID No. 177733005 &amp; (B) Improvement of Chaklahat UP - Jaidharbhanga Pry. School via Rathnibari hat Road Ch. 7265-8400m, ID No. 177733002. </t>
  </si>
  <si>
    <t>06/11/2019</t>
  </si>
  <si>
    <t>10/11/2020</t>
  </si>
  <si>
    <t>ASB JV   Kamatpara, Panchagarh</t>
  </si>
  <si>
    <t xml:space="preserve">  abusarwarpan@gmail.com</t>
  </si>
  <si>
    <t>SI Panchagarh Bazar                       Panchagarh</t>
  </si>
  <si>
    <t>saifulpan14@gmail.com</t>
  </si>
  <si>
    <t xml:space="preserve"> (A) Improvement of Panchagarh - Tetulia RHD Road at Chakormari - Satmara UP via Jaburiduar Road Ch. 2125-3125m, ID No. 177733011 &amp; (B) Improvement of Satmera UP at Goaljharhat - Mirgarh - Bhajanpur RHD via Bangutary hat Road Ch. 00-1500m, ID No. 177733010 .</t>
  </si>
  <si>
    <t>03/12/2020</t>
  </si>
  <si>
    <t>NC   Panchagarh Bazar                       Panchagarh</t>
  </si>
  <si>
    <t>promilbd2013@gmail.com</t>
  </si>
  <si>
    <t>k.hasan Enterprise              New Market, Panchagarh</t>
  </si>
  <si>
    <t>Improvement of  R&amp;H at Maidandighi UP (Latapara) - Jholoy shalshiri UP (Natunhat) via Pirmamud (Borobari), Doulatpur, Araji-Shikerpur &amp; Baganbari Road (Ch. 1560-3060m).  ID No-    177253003.</t>
  </si>
  <si>
    <t xml:space="preserve"> M.A. Mukta Sarkar  
Thakurgaon Road, Thakurgaon. </t>
  </si>
  <si>
    <t>ma.muktasarkar2013@gmail.com</t>
  </si>
  <si>
    <t xml:space="preserve">Improvement of Kajaldighi Bazar - Kaliagonj UP via Bottoldanga &amp; Dhamer Hat Road Ch. 00-1500m, ID No. 177253017.  </t>
  </si>
  <si>
    <t>AH JV                            Kamatpara, Panchagarh</t>
  </si>
  <si>
    <t xml:space="preserve">Improvement of Futkibari Health Center - Bazrapara hat Road Ch. 1000-2475m ID No. 177734033. </t>
  </si>
  <si>
    <t>ASB JV                            Kamatpara, Panchagarh</t>
  </si>
  <si>
    <t xml:space="preserve"> M/s. Sohel Enterprise  
Thakurgaon Sadar,Thakurgaon. </t>
  </si>
  <si>
    <t>ssohel4egp@gmail.com</t>
  </si>
  <si>
    <t>Improvement of   Aziznagar RHD Pry. School - Ranchandi Hat Road (Ch. 4850-7300m).  ID No-   177904025.</t>
  </si>
  <si>
    <t xml:space="preserve">M.A. Mukta Sarkar  
Thakurgaon Road, Thakurgaon. </t>
  </si>
  <si>
    <t>(A) Improvement of Chilahati UP head Quarter – Fulbari Hat Road via Bhujari Para Road Ch. 00-1891m, ID no. 177344078 &amp; (B) Improvement of Bhowlagonj Bazar – Akandopara Road Ch. 00-1050m, ID no. 177344069 .</t>
  </si>
  <si>
    <t xml:space="preserve">MD. FAZLUL HAQUE  
Thakurgaon Sadar,Thakurgaon. </t>
  </si>
  <si>
    <t>fazlulhaque4egp@gmail.com</t>
  </si>
  <si>
    <t>Improvement of Panchagarh - Harivasha BC road at Monohardeghi - Tunirhat road at Majhapara Regd Pry. School via Basuniapara GPS Road Ch. 00-1000m ID No. 177735026.</t>
  </si>
  <si>
    <t>01/10/2019</t>
  </si>
  <si>
    <t>M/s. Nipu Enterprise         Sadar, Panchagarh</t>
  </si>
  <si>
    <t>akterrozina610@gmail.com</t>
  </si>
  <si>
    <t>Improvement of    Dhariakhuri Pond UZR/007 - Baniapara more Road (Ch. 500-1025m).  ID No-    177045035.</t>
  </si>
  <si>
    <t>24/05/2019</t>
  </si>
  <si>
    <t xml:space="preserve"> Md. Afirul Hoque                  Sadar, Panchagarh</t>
  </si>
  <si>
    <t xml:space="preserve">  afl01png@gmail.com</t>
  </si>
  <si>
    <t>Improvement of    Lohakachi Hasan House - Monju house via Danga Road (Ch. 00-1500m).  ID No-    177905057.</t>
  </si>
  <si>
    <t xml:space="preserve"> M/s Tania Construction       Tetulia, Panchagarh</t>
  </si>
  <si>
    <t>taniaconstruction2016@gmail.com</t>
  </si>
  <si>
    <t>Improvement of    Dackbanglow - Shahibjote Tariqull House Road (Ch. 00-700m). ID No-    177905038.</t>
  </si>
  <si>
    <t>07/04/2019</t>
  </si>
  <si>
    <t>07/01/2020</t>
  </si>
  <si>
    <t xml:space="preserve">A. H. M. Sadequl Islam  
Asrampara (Munshipara), Thakurgaon. </t>
  </si>
  <si>
    <t xml:space="preserve">  ahmsadequlislam@gmail.com</t>
  </si>
  <si>
    <t xml:space="preserve">Improvement of Lathuapara - Toslampur Via Jayananda Barua Road Ch. 500-2120m ID No. 177255088 </t>
  </si>
  <si>
    <t>M H Corporation JV                                 Boda, Panchagarh</t>
  </si>
  <si>
    <t>A). Improvement of   Sutirbash  Bispani Road - Shannashitola Primary School Road (Ch. 00-1500m).  ID No- 177345028.B). Improvement of   Takahara - Laxmirhat Road (Ch. 500-2160m). ID No-177345064.</t>
  </si>
  <si>
    <t>12/12/2019</t>
  </si>
  <si>
    <t>10/05/2021</t>
  </si>
  <si>
    <t>Bhai Bhai Traders JV                                 Boda, Panchagarh</t>
  </si>
  <si>
    <t xml:space="preserve">  M/S BHAI BHAI TRADERS</t>
  </si>
  <si>
    <t xml:space="preserve">Md. Abdul Mannan  Boda, Panchagarh </t>
  </si>
  <si>
    <t>mannanpan@gmail.com</t>
  </si>
  <si>
    <t>(A) Improvement of Amzanipara Govt. Primary School Connecting Road Ch. 00-100m, School Code- 701059071, (B) Improvement of Jotmoniram Govt. Primary School Connecting Road Ch. 00-100m, School Code- 701059010, (C) Improvement of Shipair Kamat Govt. Primary School Connecting Road Ch. 00-680m, School Code- 101050204 &amp; (D) Improvement of Mareya Komlapukuri Govt. Primary School Connecting Road Ch. 00-980m, School Code- 101050702 .</t>
  </si>
  <si>
    <t>M.A. Mukta Sarkar  Thakurgaon Road, Thakurgaon.</t>
  </si>
  <si>
    <t>(A) Improvement of Jamuribari Govt. Primary School Connecting Road Ch. 00-1000m, School Code- 701059042 &amp; (B) Improvement of Chopramory Govt. Primary School Connecting Road Ch. 00-800m, School Code- 101050502 .</t>
  </si>
  <si>
    <t>M/s. Sohel Enterprise       Kalibari, Thakurgaon</t>
  </si>
  <si>
    <t>A) Improvement of Mota Shannasi Govt. Primary School Connecting Road Ch. 00-900m. School Code- 701039003     B) Improvement of Sundor Dighi Siberhat Govt. Primary School Connecting Road Ch. 00-1000m. School Code- 101030503                                C) Improvement of Kumrarchar Govt. Primary School Connecting Road Ch. 00-150m. School Code- 101030305 under Debiganj Upazila District-Panchagarh.</t>
  </si>
  <si>
    <t>09/06/2020</t>
  </si>
  <si>
    <t>M H Corporation                Boda, Panchagarh</t>
  </si>
  <si>
    <t xml:space="preserve">  mhcorporation1@gmail.com</t>
  </si>
  <si>
    <t>A)Improvement of Peral Bari-1 Govt. Primary School Connecting Road Ch. 00-320m. School Code- 101030904 B)Improvement of Kashimpur Govt. Primary School Connecting Road Ch. 00-980m. School Code- 101030104 C)Improvement of Char Tistapara Govt. Primary School Connecting Road Ch. 00-1100m. School Code- 101031006 under Debiganj Upazila District-Panchagarh.</t>
  </si>
  <si>
    <t xml:space="preserve"> M/S Adarsha Jewelary    Sadar,Thakurgaon</t>
  </si>
  <si>
    <t>hafizurahman.thakurgaon@gmail.com</t>
  </si>
  <si>
    <t>A)Improvement of Amarkhana Govt. Primary School Connecting Road Ch. 00-150m. School Code- 101030202 B)Improvement of Debiganj Model Govt. Primary School Connecting Road Ch. 00-480m. School Code- 101030301 C)Improvement of Debiganj N.N Govt. Primary School Connecting Road Ch. 00-5000m. School Code- 101030303 under Debiganj Upazila District-Panchagarh.</t>
  </si>
  <si>
    <t>A)Improvement of Mollikadoho Shial Danga Govt. Primary School Connecting Road Ch. 00-800m. School Code- 101030502 (B)Improvement of Kapurmani Adibasi Govt. Primary School Connecting Road Ch. 00-900m. School Code- 701039212 (C)Improvement of Nagar Madhekha Govt. Primary School Connecting Road Ch. 00-662m. School Code- 701039204 under Debiganj Upazila District-Panchagarh.</t>
  </si>
  <si>
    <t>A) Improvement of Guagram Govt. Primary School Connecting Road Ch. 00-1000m. School Code- 101030404   B) Improvement of Pamuli-2 Govt. Primary School Connecting Road Ch. 00-600m. School Code- 101030407 C)Improvement of Chaturadangi Govt. Primary School Connecting Road Ch. 00-200m. School Code- 101030707 under Debiganj Upazila District-Panchagarh.</t>
  </si>
  <si>
    <t>M H Corporation                          Boda, Panchagarh</t>
  </si>
  <si>
    <t>Fakirgonj Hat GC – Goalpara R&amp;H via Puratan Atwari Road</t>
  </si>
  <si>
    <t>01/11/2020</t>
  </si>
  <si>
    <t>MD FORHADUR REZA                 Sadar, Thakurgaon</t>
  </si>
  <si>
    <t>almas.egp@yahoo.com</t>
  </si>
  <si>
    <t>Widening of Fakirgonj hat GC Goalpara R&amp;H via Puratan Atwari Road from Ch. 9300m-11500m Road ID 177042003 Atwari</t>
  </si>
  <si>
    <t>M/S Rowshed Jaman                          Sadar, Thakurgaon</t>
  </si>
  <si>
    <t>md.rowshed@gmail.com</t>
  </si>
  <si>
    <t>Rehabilitation of 1 no. single vent 2.00mx2.00m RCC Box Culvert on Fakirgonj hat GC - Goalpara R&amp;H via Puratan Atwari Road at Ch. 1113m Road ID 177042003 Atwari</t>
  </si>
  <si>
    <t xml:space="preserve">   01/11/2020</t>
  </si>
  <si>
    <t>M/S. Shohid Traders, Sadar, Thakurgaon</t>
  </si>
  <si>
    <t xml:space="preserve">  shohidtraders@gmail.com</t>
  </si>
  <si>
    <t xml:space="preserve">  Rehabilitation of 1 no. Dobule vent 3.00mx3.00m RCC Box Culvert on Kaliganj Hat â?? Dhardhara Hat Road at Ch. 2650m [Road ID 177254024] [Boda]</t>
  </si>
  <si>
    <t>Babor Traders &amp; Sons                  Baliadangi, Thakurgaon</t>
  </si>
  <si>
    <t xml:space="preserve">  Rehabilitation of 1 no. single vent 2.00mx2.00m RCC Box Culvert on Sonahar Jognath Hat GC Khanshama GC via Badsha Bazar Road Debiganj Part at Ch. 295m Road ID 177342007 Debiganj</t>
  </si>
  <si>
    <t xml:space="preserve">  22/10/20</t>
  </si>
  <si>
    <t>M/S. Rasu Enterprise       Boda, Panchagarh</t>
  </si>
  <si>
    <t>rasuenterprisepan@gmail.com</t>
  </si>
  <si>
    <t>1. a Imp. of Shalmara Vitorgor High School Pond. b Construction of 02No. Ghatla 15.20x3.50x5.40m for Shalmara Vitorgor High School Pond.2. a Imp. of Shekerhat High School Pond. b Construction of 02No. Ghatla 13.40x3.50x4.80m for Shekerhat High School Pond.3. a Imp. of Tunirhat College Pond. b Construction of 02Nos Ghatla 17.90x5.00x6.60m for Tunirhat College Pond.4. a Imp. of Tunirhat High School Pond. b Construction of 02Nos. Ghatla 15.20x3.50x5.40m for Tunirhat High School Pond.5. a Imp. of Vatapukuri Girls High School Pond. b Construction of 02Nos. Ghatla 15.20x3.50x5.40m for Vatapukuri Girls High School Pond under Sadar Upazila District-Panchagarh.</t>
  </si>
  <si>
    <t>M/S. Mowli Enterprise      Thakurgaon Road, Thakurgaon</t>
  </si>
  <si>
    <t>mowlyenterprise.thakurgaon@gmail.com</t>
  </si>
  <si>
    <t xml:space="preserve"> 1. a Imp. of Chaklahat K.P. High School Pond. b Construction of 01No. Ghatla 15.20x3.50x5.40m for Chaklahat K.P. High School Pond.2. a Imp. of Amorkhana High School Pond. b Construction of 01No. Ghatla 13.40x3.50x4.80m for Amorkhana High School Pond.3. a Imp. of Borodargah Nurani Alim Madrasha Pond. b Construction of 01No. Ghatla 13.40x3.50x4.80m for Borodargah Nurani Alim Madrasha Pond.4. a Imp. of Ghagra Darikamari High School Pond. b Construction of 01No. Ghatla 13.40x3.50x4.80m for Ghagra Darikamari High School Pond.5. a Imp. of Hazi Khamiruddin Madrasha Pond. b Construction of 02Nos. Ghatla 17.90x5.00x6.60m for Hazi Khamiruddin Madrasha Pond.6. a Imp. of Khan Bahadur Madrasha Pond. b Construction of 02Nos. Ghatla 13.40x3.50x4.80m for Khan Bahadur Madrasha Pond.7. a Imp. of Pahartoli High School Pond. b Construction of 02Nos. Ghatla 17.90x5.00x6.60m for Pahartoli High School Pond under Sadar Upazila District-Panchagarh.</t>
  </si>
  <si>
    <t>Md. Belal Hossain            Thakurgaon Road, Thakurgaon</t>
  </si>
  <si>
    <t>belalhossain.thakurgaon@gmail.com</t>
  </si>
  <si>
    <t>1. a Imp. of Moydandighi Madrasha Pond. b Construction of 01No. Ghatla 17.30x4.00x6.00m for Moydandighi Madrasha Pond. c Construction of 3 Nos. TBM2. a Imp. of Chandanbari Madrasha Pond. b Construction of 01No. Ghatla 17.30x5.00x6.00m for Chandanbari Madrasha Pond. c Construction of 3 Nos. TBM3. a Imp. of Gaighata Islamia Dakhil Madrasha Pond. b Construction of 01No. Ghatla 17.30x5.00x6.00m for Gaighata Islamia Dakhil Madrasha Pond. c Construction of 3 Nos. TBM under Boda Upazila District-Panchagarh</t>
  </si>
  <si>
    <t>M/S. Shifa Traders            Baliadangi, Thakurgaon</t>
  </si>
  <si>
    <t>shifa.tkg@gmail.com</t>
  </si>
  <si>
    <t>1. a Imp. of Tepukuria High School Pond. b Construction of 01No. Ghatla 13.40x5.00x4.80m for Tepukuria High School Pond. c Construction of 3 Nos. TBM2. a Imp. of Chandanbari BL High School Pond. b Construction of 01No. Ghatla 13.40x5.00x4.80m for Chandanbari BL High School Pond. c Construction of 3 Nos. TBM3. a Imp. of Kaligong Naziratun High School Pond. b Construction of 01No. Ghatla 17.30x4.00x6.00m for Kaligong Naziratun High School Pond. c Construction of 3 Nos. TBM under Boda Upazila District-Panchagarh</t>
  </si>
  <si>
    <t>M/S ALIF LAM MIM CONSTRUCTION, Thakurgaon</t>
  </si>
  <si>
    <t>msaliflammimcon@gmail.com</t>
  </si>
  <si>
    <t xml:space="preserve">  1. a Imp. of Boda Pailot Girls High School Pond. b Construction of 02Nos. Ghatla 17.30x5.00x6.00m for Boda Pailot Girls High School Pond. c Construction of 3 Nos. TBM under Boda Upazila District-Panchagarh.</t>
  </si>
  <si>
    <t>MD. Abdullah                 Bashirpara, Thakurgaon</t>
  </si>
  <si>
    <t>mahin.shaon@gmail.com</t>
  </si>
  <si>
    <t>1.a) Imp. Of Satkhamar Islamia Fazil Madrasha Pond Village-Satkhamar. (b) Construction of 01 No. Ghatla 15.20x3.50x5.40m for Satkhamar Islamia Fazil Madrasha Pond Village-Satkhamar under Atwari Upazila District-Panchagarh.</t>
  </si>
  <si>
    <t>16/07/2021</t>
  </si>
  <si>
    <t>UDAY KUMAR ADHIKRI Thakurgaon</t>
  </si>
  <si>
    <t>uday.tkg@yahoo.com</t>
  </si>
  <si>
    <t>1. a Imp. of Debiganj Girls School Pond. b Construction of 01No. Ghatla 20.30x4.00x7.80m for Debiganj Girls High School Pond.2. a Imp. of Dondopal Model High School Pond. b Construction of 01No. Ghatla 13.40x3.50x4.80m for Dondopal Model High School Pond.3. a Imp. of Mareyuasing Road Dakhil Madrasha Pond. b Construction of 01No. Ghatla 13.40x3.50x4.80m for Mareyuasing Road Dakhil Madrasha Pond.4. a Imp. of Chengthi Hajeradangi College Pond. b Construction of 01No. Ghatla 11.60x3.50x3.90m for Chengthi Hajeradangi College Pond.5. a Imp. of Binoypur High School Pond. b Construction of 02Nos. Ghatla 13.40x3.50x4.80m for Binoypur High School Pond under Debiganj Upazila District-Panchagarh.</t>
  </si>
  <si>
    <t>M/S RANA ENTERPRISE Baliadangi, Thakurgaon</t>
  </si>
  <si>
    <t xml:space="preserve">  masud.egp19@gmail.com</t>
  </si>
  <si>
    <t>Re-excavation of Kalidoho Khal from 00.00m-1950.00m under Teproganj UP of Debiganj Upazila District Panchagarh</t>
  </si>
  <si>
    <t>Mir Anowarul Islam   Sadar, Nilphamari</t>
  </si>
  <si>
    <t xml:space="preserve">  miranowarul1250@gmail.com</t>
  </si>
  <si>
    <t>Re-excavation of Kalidoho Khal from 1950.00m-3550.00m under Teproganj UP of Debiganj Upazila District Panchagarh</t>
  </si>
  <si>
    <t>Md. Emroze Haque  Sadar, Thakurgaon</t>
  </si>
  <si>
    <t>emroze4egp@gmail.com</t>
  </si>
  <si>
    <t>Re-excavation of Kalidoho Khal from 3550.00m-4606.63m under Teproganj UP of Debiganj Upazila District Panchagarh</t>
  </si>
  <si>
    <t>06/04/20225</t>
  </si>
  <si>
    <t>Ram Babu, Sadar       Thakurgaon</t>
  </si>
  <si>
    <t xml:space="preserve">  rambabu.thakurgaon@gmail.com</t>
  </si>
  <si>
    <t>1. Construction of Drain at Upazila H/Q to Shukati-Dhap Turra Moni Khal via Fakirganj Hat GC from Primary Drain at Ch 00-1340m under Atwari Upazila Dist Panchagarh.</t>
  </si>
  <si>
    <t>Md.Golam Azam             Islambag, Panchagarh</t>
  </si>
  <si>
    <t>azampancha@gmail.com</t>
  </si>
  <si>
    <t>1. Improvement of Sarderpara Idgah Sarderpara Mosque BC Road From at Ch. 0000Km-0385Km Under Tetulia Upazila Dist Panchagarh Road ID 177905042.</t>
  </si>
  <si>
    <t>SA (JV), Puratan Bus Stand, Thakurgaon</t>
  </si>
  <si>
    <t xml:space="preserve">  (a) Construction of WRS 3V-2.5m x 2.0m at Ch.0788km (b) Construction of WMCA office 12.0m x 6.0m. (c) Electrical Works of WMCA office. (d) Supply of Office Furniture of WMCA Office. (e) Documentation of work (g) Provisional Sum of Haturi Nadi Sub-project SP ID-72016 Under Upazila Boda District Panchagarh.</t>
  </si>
  <si>
    <t>GS(JV), Puratan Bus Stand, Thakurgaon</t>
  </si>
  <si>
    <t>M/S. Nixon Traders       Kalibari, Thakurgaon</t>
  </si>
  <si>
    <t xml:space="preserve">  nixon.traders.tkg@gmail.com</t>
  </si>
  <si>
    <t>Rehabilitation of R&amp;H at Boda - Pramanik Para - Boloram Hat Road from Ch 00-1836m &amp; 3200-4420m under Upazila Boda District Panchagarh. Road ID No. 177253016</t>
  </si>
  <si>
    <t>Md. Aynul Haque       Kalibari, Thakurgaon</t>
  </si>
  <si>
    <t>aynulhaquethakurga@gmail.com</t>
  </si>
  <si>
    <t>Construction of Two 2 Storied Rural Market Building With 04 Storied Foundation in Dewan Hat under Sadar Upazila Dist.-Panchagarh.</t>
  </si>
  <si>
    <t>M/S. Saiful Alam       Old Bus Stand, Thakurgaon</t>
  </si>
  <si>
    <t>Construction of Two 2 Storied Rural Market Building With 04 Storied Foundation in Nuton Hat Under Boda Upazila Dist - Panchagarh.</t>
  </si>
  <si>
    <t>Al-Ikhone Bread &amp; Biscuit Factory              Thakurgaon Road, Thakurgaon</t>
  </si>
  <si>
    <t xml:space="preserve">  ali.hosen.tkg@gmail.com</t>
  </si>
  <si>
    <t xml:space="preserve">Construction of Mirzapur Puratan Dighi Muktijuddho Memorial at Atwari Upazila District Panchagarh. </t>
  </si>
  <si>
    <t>Md. Abu Siddique Tota            Kalibari, Thakurgaon</t>
  </si>
  <si>
    <t>abusiddique.tota@gmail.com</t>
  </si>
  <si>
    <t>Construction of Radhanagar Muktijuddho Memorial at Atwari Upazila District Panchagarh.</t>
  </si>
  <si>
    <t>M/S. Tisha Enterprise              Thana Para, Nilphamari</t>
  </si>
  <si>
    <t xml:space="preserve">  ms.tishaenterprise2017@gmail.com</t>
  </si>
  <si>
    <t>Construction of Muktijuddho Memorial Museum under Debiganj Upazila District Panchagarh</t>
  </si>
  <si>
    <t>Sadeka Enterprise         Sadar, Dinajpur</t>
  </si>
  <si>
    <t>jesminara821@gmail.com</t>
  </si>
  <si>
    <r>
      <t>a Improvement of Patthanpara RHD - South Kasimgoch road at Ch. 00-1006m R.ID.177904006b Construction of 02 Nos.1.500mx1.500m RCC Box Culvert at ch. 140m486m on the same roadc Construction of 01 No.3.000mx2.500m RCC Box Culvert at ch. 41m on the same road under Tetulia Upazila District Pan</t>
    </r>
    <r>
      <rPr>
        <sz val="10"/>
        <rFont val="Calibri"/>
        <family val="2"/>
        <scheme val="minor"/>
      </rPr>
      <t>chagarh.(DW-04)</t>
    </r>
  </si>
  <si>
    <t>30/04/2022</t>
  </si>
  <si>
    <t>M/S. MA Enterprise</t>
  </si>
  <si>
    <t xml:space="preserve">  maenterprise375@gmail.com</t>
  </si>
  <si>
    <r>
      <t>Improvement of Chimonjote Mosque - Sharialjote BOP Circular road at Ch. 2470-2970m R.ID.177904056 under Tetulia Upazila D</t>
    </r>
    <r>
      <rPr>
        <sz val="10"/>
        <rFont val="Calibri"/>
        <family val="2"/>
        <scheme val="minor"/>
      </rPr>
      <t>istrict Panchagarh.(DW-05)</t>
    </r>
  </si>
  <si>
    <t>13/10/2021</t>
  </si>
  <si>
    <t>M/S. M. Rahman Traders                            Birol, Dinajpur</t>
  </si>
  <si>
    <t xml:space="preserve">  mijanur.din@gmail.com</t>
  </si>
  <si>
    <r>
      <t>a Improvement of Sonahar Jogonnath Hat GC - Kaligonj Hat GC road at Ch. 4850-5850m Road ID 177342008 b Construction of 01 No. 2.00mx2.00m RCC Box Culvert at Ch.5770m on the same road under Debigang Upazila District Panchagarh.</t>
    </r>
    <r>
      <rPr>
        <sz val="10"/>
        <rFont val="Calibri"/>
        <family val="2"/>
        <scheme val="minor"/>
      </rPr>
      <t xml:space="preserve"> (DW-03)</t>
    </r>
  </si>
  <si>
    <t>20/03/2022</t>
  </si>
  <si>
    <t>M/S TANMAY ENTERPRISE                      Sadar, Thakurgaon</t>
  </si>
  <si>
    <t>tanmayent.egp@gmail.com</t>
  </si>
  <si>
    <t>a) Improvement of Dhaidhaipara R&amp;H - Toreya hat via Sukati Mosque road at Ch.00-1183m Road ID 177045167, (b) Construction of 02 Nos. 0.625mx0.600m Culvert at Ch.227m &amp; 510m on the same road under Upazila Atwari ,District Panchagarh.(DW-02)</t>
  </si>
  <si>
    <t>M/S ZIA BIZ VANDER       Sadar, Thakurgaon</t>
  </si>
  <si>
    <t>zia.egp@gmail.com</t>
  </si>
  <si>
    <r>
      <t xml:space="preserve">a) Improvement of Rakhaldebi Hat - Dakhin Bamonkumar GPS road at Ch.00-600m Road ID 177735050 under Upazila Atwari District Panchagarh. </t>
    </r>
    <r>
      <rPr>
        <sz val="10"/>
        <rFont val="Calibri"/>
        <family val="2"/>
        <scheme val="minor"/>
      </rPr>
      <t>(DW-01)</t>
    </r>
  </si>
  <si>
    <t>Md. Abdul Malek           Sadar, Thakurgaon</t>
  </si>
  <si>
    <t>md.malek.tkg@gmail.com</t>
  </si>
  <si>
    <r>
      <t>a Improvement of Mohajanpara - Dulotpur road Mohajanpara Baganbari via Dulatpara at Ch.1004-2180m R.ID.177254014 b Construction of 03 Nos. 0.625mx0.600m Culvert at ch. 1725m 1982m 1049m on the same road under Boda Upazila District Pan</t>
    </r>
    <r>
      <rPr>
        <sz val="10"/>
        <rFont val="Calibri"/>
        <family val="2"/>
        <scheme val="minor"/>
      </rPr>
      <t>chagarh. (DW-06)</t>
    </r>
  </si>
  <si>
    <t xml:space="preserve"> ICL JV                             Panchagarh Bazar          Panchagarh                            </t>
  </si>
  <si>
    <t xml:space="preserve"> Construction of 90.0m Long PSC Girder Bridge over Tista river on Kowakhali ghat at Ch. 3832m Road ID 177344050 Upazila Debiganj District Panchagarh.</t>
  </si>
  <si>
    <t>30/09/2022</t>
  </si>
  <si>
    <t xml:space="preserve">ST JV                             Panchagarh Bazar          Panchagarh                            </t>
  </si>
  <si>
    <t>Construction of 90.0m Long PSC Girder Bridge over Tista river on Kowakhali ghat at Ch. 3832m Road ID 177344050 Upazila Debiganj District Panchagarh.</t>
  </si>
  <si>
    <t>MD. GOLAM ROSUL         Sadar, Thakurgaon</t>
  </si>
  <si>
    <r>
      <t xml:space="preserve">  (a) Improvement of Baghdah UP H/Q â?? Changti Bazar Road at Ch. 00-2000m (R.ID.177343014), (b) Construction of 02 Nos 0.625mx0.600m Culvert at ch. 868m, 1675m on the same road under Debiganj Upazila, District- Panchag</t>
    </r>
    <r>
      <rPr>
        <sz val="10"/>
        <rFont val="Calibri"/>
        <family val="2"/>
        <scheme val="minor"/>
      </rPr>
      <t>arh. (DW-15)</t>
    </r>
  </si>
  <si>
    <t>M/S MAA TRADERS         Sadar, Thakurgaon</t>
  </si>
  <si>
    <t xml:space="preserve">  msmatradersthak@gmail.com</t>
  </si>
  <si>
    <r>
      <t>Improvement of Panchagar Tetulia RHD at Darikamari GPS to Ziabarihat via Sannashipara R/Pry. School Road at Ch. 00-750m R.ID.177734053 under Sadar Upazila District- Panchagarh</t>
    </r>
    <r>
      <rPr>
        <sz val="10"/>
        <rFont val="Calibri"/>
        <family val="2"/>
        <scheme val="minor"/>
      </rPr>
      <t>. (DW-11)</t>
    </r>
  </si>
  <si>
    <t>16/04/20222</t>
  </si>
  <si>
    <t>M/S FARUK CONSTRUCTION               Boda, Panchagarh</t>
  </si>
  <si>
    <t xml:space="preserve">  farukconstruction3@gmail.com</t>
  </si>
  <si>
    <r>
      <t xml:space="preserve">  a Improvement of Debigonj Jharbari UZR at Jairam Bazar to Clubgonj Hat Road at Ch. 00-1090m R.ID.177344025b Construction of 01 No. 0.625mx0.600m Culvert at</t>
    </r>
    <r>
      <rPr>
        <sz val="10"/>
        <rFont val="Calibri"/>
        <family val="2"/>
        <scheme val="minor"/>
      </rPr>
      <t xml:space="preserve"> ch. 500m on the same road under Debiganj Upazila District- Panchagarh. (DW-14)</t>
    </r>
  </si>
  <si>
    <t>M/S.RIAD CONSTRUCTION                Sadar, Panchagarh</t>
  </si>
  <si>
    <t>riyad.lged.egp@gmail.com</t>
  </si>
  <si>
    <r>
      <t>a Improvement of Barakamat Baghpukuri Madrasha to Vitorgarh Salinan Tea Garden Road at Ch. 600-1100m R.ID.177735049b Construction of 01 No. 1.500mx1.500m Culvert at Ch. 10m on the same roadc Construction of 01 No. 0.620mx0.600m Culvert at Ch. 250m on the same road under Sadar Upazila District- Pa</t>
    </r>
    <r>
      <rPr>
        <sz val="10"/>
        <rFont val="Calibri"/>
        <family val="2"/>
        <scheme val="minor"/>
      </rPr>
      <t>nchagarh.(DW-13)</t>
    </r>
  </si>
  <si>
    <t>Badal Kumar Chanda     Birganj, Dinajpur</t>
  </si>
  <si>
    <t xml:space="preserve">  badalkumar.dinaj@gmail.com</t>
  </si>
  <si>
    <r>
      <t>a) Improvement of R&amp;H at Mareya UP Office - Mondal Hat Via Bamon Hat Road at Ch.2992-4212m Road ID 177253009 and (b) Construction of 02 Nos. 0.625mx0.600m Culvert at ch.3300m 3850m on the same road under Boda Upazila District Pancha</t>
    </r>
    <r>
      <rPr>
        <sz val="10"/>
        <rFont val="Calibri"/>
        <family val="2"/>
        <scheme val="minor"/>
      </rPr>
      <t>garh.(DW-07)</t>
    </r>
  </si>
  <si>
    <t>MST.RAHENA                    Sadar, Thakurgaon</t>
  </si>
  <si>
    <t xml:space="preserve">  rahena.lged.egp@gmail.com</t>
  </si>
  <si>
    <r>
      <t>a Improvement of Panchagarh Tetulia RHD Road at Panchagarh UP to Jogdalhat G.C road via Kazipara hat Road at Ch. 1000-2000m R.ID.177733005 b Construction of 03 Nos 1.500mx1.500m Culvert at Ch. 1280m 1388m 1825m on the same road under Sadar Upazila District- Panchaga</t>
    </r>
    <r>
      <rPr>
        <sz val="10"/>
        <rFont val="Calibri"/>
        <family val="2"/>
        <scheme val="minor"/>
      </rPr>
      <t>rh.(DW-09)</t>
    </r>
  </si>
  <si>
    <t>M/S MANHA INTERNATIONAL               Sadar, Thakurgaon</t>
  </si>
  <si>
    <t xml:space="preserve">  manha.tkg@gmail.com</t>
  </si>
  <si>
    <r>
      <t>Improvement of Panchagarh Tetulia RHD at Jogdal Dakhil Madrasha to Goalpara Slauther House Road at Ch. 00-500m R.ID.177734101 under Sadar Upazila District- Panch</t>
    </r>
    <r>
      <rPr>
        <sz val="10"/>
        <rFont val="Calibri"/>
        <family val="2"/>
        <scheme val="minor"/>
      </rPr>
      <t>agarh.(DW-12</t>
    </r>
    <r>
      <rPr>
        <sz val="10"/>
        <color theme="1"/>
        <rFont val="Calibri"/>
        <family val="2"/>
        <scheme val="minor"/>
      </rPr>
      <t>)</t>
    </r>
  </si>
  <si>
    <t>M H Corporation JV     Boda, Panchagarh</t>
  </si>
  <si>
    <t>Construction of 96.0m Long PSC Girder Bridge over Dhordhora Tangon river at Ch. 3150m (Road ID : 177254024) Upazila : Boda, District : Panchagarh.</t>
  </si>
  <si>
    <t xml:space="preserve"> M A Eng.JV                        Boda, Panchagarh</t>
  </si>
  <si>
    <t>Patuakhali</t>
  </si>
  <si>
    <t>MDH-SHE(JV)
Vill: Kartikpasa, P.O: Labukhali, Upazila: Dumki District-Patuakhali.
Mobile No=01998-142656</t>
  </si>
  <si>
    <t>mdhshejv@gmail.com</t>
  </si>
  <si>
    <t>a Improvement of Road from Khatashia GC - Voyang GC Via Titkata Bazar Sadar Part including structure. Ch. 6200-7830m Road ID- 578952005 Patuakhali Sadarb Improvement of Road from Khatashia GC Janata H/S - Barobeghi Old UPC Office including structure.Ch. 2300-3940 Road ID-578953007 Patuakhali Sadar</t>
  </si>
  <si>
    <t>03.10.2019</t>
  </si>
  <si>
    <t>09.10.2020</t>
  </si>
  <si>
    <t>M/S. Md. Delowar Hossain, Vill: Kartikpasa, P.O: Labukhali, Upazila: Dumki District-Patuakhali.</t>
  </si>
  <si>
    <t>M/S S H Enterprise, Amirgonj, Mehendigonj, Barishal.</t>
  </si>
  <si>
    <t>M/S Najmus Shahadat Traders
Badar Pur, Patuakhali.
Mobile No=01716265040</t>
  </si>
  <si>
    <t>aImprovement of Road from Itbaria UPC Pukurjana Bazar - Bottolbunia GC Via 2nd Bridge Bazar including structure. Ch. 467-1747 ID 578953010 bImprovement of Road from Patuakhli Khalishakhali Ferry ghat Bazar - Itbaria UPC Pukurjana Bazar including structure. Ch. 3370-4650m ID578953011</t>
  </si>
  <si>
    <t>09.10.2019</t>
  </si>
  <si>
    <t>07.10.2020</t>
  </si>
  <si>
    <t>Kohinoor Enterprise &amp; Mizanur Alam (JV)
Mridha Bari Sarak, Town Kalikapur, Patuakhali Sadar, Patuakhali.
Mobile No=01762-066548</t>
  </si>
  <si>
    <t>a Improvement of Road from Ghopkhali WAPDA Emb - Pukurjana Madrasha including structure. Ch. 00-1200m ID578954009 b Improvement of from Badarpur Sluice - Itabari UPC - Pukurjana Bridge including structure. Ch. 228-1488m  ID578953021</t>
  </si>
  <si>
    <t>Md.Firoz
Fire Service Road, Patuakhali.
Mobile No=01711-133326</t>
  </si>
  <si>
    <t>mdfirozptk@gmail.com</t>
  </si>
  <si>
    <t>a Improvement of Road from Lohalia UPC- Patuakhali UZHQ Lohaliy Kheya ghat including structure. Ch. 4800-5130m ID578953034b Improvement of Road from UZR Gani Mredha bari to UNR YlIslif Sepai bari Via Hetalia GPS including structure. Ch. 001200m ID578954010</t>
  </si>
  <si>
    <t>24.09.2020</t>
  </si>
  <si>
    <t>a. Improvement of Road from Chotto Bighai  UPC (H/O Sobhan Haolader) - Kazirhat Bazar (Bridge) With  including structure Ch. 00-1560m ID 578953042b. Improvement of Road from Lowkati UPC - Koler hat via Muradia GC Dakatia khal Sadar part Road including structure Ch. 2041-3730m ID 578953045</t>
  </si>
  <si>
    <t>Md. Enayet Hossain-M/S. Kabir Traders 
College Road, Patuakhali. 
Mobile No=01712-201620</t>
  </si>
  <si>
    <t>kabirmskt@gmail.com</t>
  </si>
  <si>
    <t>a. Improvement of Road from Patuakhali UZHQ AI - Amin Madrasha to Amkhola UPC via Shehakati Bazar &amp; Purvo Badura Sr. Madrasha including structure. Ch.6150-7600m  ID 578953047b. Improvement of Road from Aliyapur Officer Hat via Kukuya Madrasha including structure. Ch. 1000-1500mID 578954014</t>
  </si>
  <si>
    <t>24.09.2019</t>
  </si>
  <si>
    <t>Md. Enayet Hossain, Natun Bazar, Patuakhali.</t>
  </si>
  <si>
    <t>enayethossainpat@gmail.com</t>
  </si>
  <si>
    <t>M/S. Kabir Traders, College Road, Patuakhali.</t>
  </si>
  <si>
    <t>humaunptk@gmail.com</t>
  </si>
  <si>
    <t>M/S Bokshi Enterprise
Md.Amran Bokshi
Thana Road, Charfession, Bhola.
01713-921716</t>
  </si>
  <si>
    <t>Improvement of Road from FatullahBazer -Maderbunia UPC via MaddhaGerakhali GPS With Structure Under Patuakhli Sadar Patuakhli at including structure From Ch. 2920-5974 PatuakhaliSadar Road ID-578953006</t>
  </si>
  <si>
    <t>M/S Suresh Chandra Biswas
Mitha Pukur Par,Puran Bazar,Patuakhali.
Mobile No=</t>
  </si>
  <si>
    <t>sureshchandraptk@gmail.com</t>
  </si>
  <si>
    <t>Improvement of Road from Deukhali Bazar to West Deukhali Moktadia Madrasha at including structure From Ch. 00-1000 Patuakhali Sadar Road ID-578954084</t>
  </si>
  <si>
    <t>14.04.2020</t>
  </si>
  <si>
    <t>Md.Khokan Sikder Vill- Amkhola Bazar, Golachipa, Patuakhali</t>
  </si>
  <si>
    <t>khonkonshikdar123@gmail.com</t>
  </si>
  <si>
    <t>Improvrnent of Road from UNR Pajakhali GPS - Protabpur Bazar via Char Kuripaika GPS from Ch. 2600m-3600m including structure. Patuakhali Sadar Road ID-578955378</t>
  </si>
  <si>
    <t>M/S Pal Enterprise
Dhokkin Bohalgasia Patuakhali Sadar, Patuakhali.</t>
  </si>
  <si>
    <t>palenterprise63@gmail.com</t>
  </si>
  <si>
    <t>Improvrnent of Road from UNR Pajakhali GPS - Protabpur Bazar via Char Kuripaika GPS from Ch. 00m-1000m including structure. Patuakhali Sadar Road ID-578955378</t>
  </si>
  <si>
    <t>02.09.2020</t>
  </si>
  <si>
    <t xml:space="preserve">M/S Protik Construction
Town kalikapur, Patuakhali
Mobile No=1712-065646
</t>
  </si>
  <si>
    <t>protikconstruction71@gmail.com</t>
  </si>
  <si>
    <t>Improvement of Road from Chottobeghai UPC to Maderbunia Bazar via Kazir Hat from Ch. 4100-5700m including structure Road ID-578953014 Patuakhali Sadarj</t>
  </si>
  <si>
    <t>M/S Dhara Enterprise 
Pro. Md. Ahshan Habib (Kalu) Baptist Mission Road, Barisal
Mobile No= 0431-71054</t>
  </si>
  <si>
    <t>Improvment of Road from Kachabunia Bazar to Pairkunjo Bazar at Ch. 1023-3185 including structure. Road ID-578954211 Patuakhali Sadar</t>
  </si>
  <si>
    <t>12.12.2020</t>
  </si>
  <si>
    <t>M/S Mohiuddin Ahmed &amp; 
M/S Snehangsu Sarkar (JV)
Azad Bhaban, Muslimpara, Patuakhali. 
Mobile No= 01712-081367</t>
  </si>
  <si>
    <t>mohiuddinsnehangsu@gmail.com</t>
  </si>
  <si>
    <t>Part A Rehabilitation of road from Dhankhali Bazar to Itbaria UCK High School from ch.00-2418 Including Structure.ID. 578954321 Patuakhali Sadar.Part B Rehabilitation of road from Itbaria UPC - Chandokhali Bazar Via Khejurtala Bazar from ch. 00-1206.50 including stucture. ID. 578953009 Patuakhali sadar.Part C Improvement of road fromDurgapur Tulatala 1 no. Bridge to Lakhipura Sharikkhali GPS via Bottolbunia Bazar From ch. 00-3007.50 including stucture. ID. 578954346 Patuakhali sadar.</t>
  </si>
  <si>
    <t>M/S Mohiuddin Ahmed, Azad Bhaban, Muslim Para, Patuakhali Sadar, Patuakhali.</t>
  </si>
  <si>
    <t>M/S Snehangsu Sarkar, Centerpara, Patuakhali.</t>
  </si>
  <si>
    <t>snehangsuptk@gmail.com</t>
  </si>
  <si>
    <t xml:space="preserve">M/S AYANA ENTERPRISE
Shiam Monjill,Ittadi Sarak,Tawn Kalikapur,Patuakhali </t>
  </si>
  <si>
    <t>ptk.ayanaenterprise@gmail.com</t>
  </si>
  <si>
    <t>Improvment of Road from Itbaria Pukurjana Isahak Ali Jommader to Sathghar bazar via Aziz Molla  H/S Road at Ch. 00-1000m including structure. Road ID-578954302 Patuakhali Sadar</t>
  </si>
  <si>
    <t>M/S Mohiuddin Ahmed
Azad Bhaban, Muslim Para,
Patuakhali.
Mobile No=01714080203</t>
  </si>
  <si>
    <t>Improvement of Katakhali GC- Moukaron GC via Ananda Bazar Launch Ghat Road Mirzagonj Part including Structure Ch.00m-1500m Road ID NO. 578762006 Mirzagonj Salvage Cost BDT-2877860.00</t>
  </si>
  <si>
    <t>09.05.2018</t>
  </si>
  <si>
    <t>M/S Palli Stors, Town Kalikapur,
Patuakhali.
Mobile No=01715183077</t>
  </si>
  <si>
    <t xml:space="preserve">Improvement of Kathaltali GC -Patuakhali Betagi RHD Thana Bridge road via Mirzagonj UPC Road by B.C Including Structure Ch.1466m-5946m Road ID NO. 578762004 Mirzagonj. </t>
  </si>
  <si>
    <t xml:space="preserve">
198571  </t>
  </si>
  <si>
    <t>M/S Md. Delowar Hossain, Vill: Kartikpasa, Labukhali, Dumki,Patuakhali. 
Mobile No=</t>
  </si>
  <si>
    <t>Improvement of Madabkhali HRS-H/o Asraf Prof.-Utter Madabkhali GPS Road by BC including structure Ch. 0m-1000m ID 578764035 Mirjaganj</t>
  </si>
  <si>
    <t>26.09.2018</t>
  </si>
  <si>
    <t>Md.Basir Uddin, 
Natun Bazar,Patuakhali.
Mobile No=01730925242</t>
  </si>
  <si>
    <t>basirptk@gmail.com</t>
  </si>
  <si>
    <t>Improvement of RHD - Charta UZR Road via Pachim Subidkhali GPS by BC including structure (Ch. 0m-1975m), (ID: 578764041), (Mirjaganj), (Salvage Cost: BDT: 13,59,879)</t>
  </si>
  <si>
    <t>M/S. BHUYIA CONSTRUCTION
Thanapara, Patuakhali Sadar, Patuakhali.
Mobile No= 01718-152833</t>
  </si>
  <si>
    <t>razubhuyian81@gmail.com</t>
  </si>
  <si>
    <t>Improvement of Subidkhali Lunchghat-Purbo Subidkhali Reg. PS-WDB Embankment.Road by BC from Ch. 00-1000m under Mirjagonj upazila District Patuakhali. Road ID No-578764067 Salvage Cost-2146306.00</t>
  </si>
  <si>
    <t>26.10.2020</t>
  </si>
  <si>
    <t xml:space="preserve"> M/S Kamrul &amp; Brothers 
253, Mohammadpara, Gopalganj 8100</t>
  </si>
  <si>
    <t>Improvement of Benky Lunchghat-Basund Mosque Road Road by BC from Ch. 00-2000m under Mirjagonj upazila District Patuakhali. Road ID No-578765003</t>
  </si>
  <si>
    <t xml:space="preserve">Md. Khair Hossain
Son of: Abdul Karim Sharif Monjeel Nabogram Road, Barisal-8200. </t>
  </si>
  <si>
    <t>Improvement of Choto Saylabunia GPS-Sreemonto River Road by BC from Ch. 00-1920m under Mirjagonj upazila District Patuakhali. Road ID No-578765007 Salvage Cost Tk.745458.00</t>
  </si>
  <si>
    <t>M/S Sunrise Construction 
Charpara, Patuakhali</t>
  </si>
  <si>
    <t>sunrise.charpara@gmail.com</t>
  </si>
  <si>
    <t>Improvement of Kalagachia Madrasa-H/O Sharif Bari Road by BC from Ch. 00-1100m under Mirjagonj upazila District Patuakhali. Road ID No-578765023</t>
  </si>
  <si>
    <t>26.03.2020</t>
  </si>
  <si>
    <t>25.12.2020</t>
  </si>
  <si>
    <t xml:space="preserve">M/S. ABU SALEH ENTERPRISE 
Sailabunia, Jhatibunia, Mirzagonj, Patuakhali </t>
  </si>
  <si>
    <t>abusalehenterprise@gmail.com</t>
  </si>
  <si>
    <t>Improvement Road From Kakrabunia UPC (new) - Kawnia Bazar  via Gazipur hat Road Ch.0.00m-1000.00m Including Structure  under Mirjagonj upazila District Patuakhali. Road ID No-578763023</t>
  </si>
  <si>
    <t>M/S  Khan  Enterpriser
Betagi Pourashava,
 Betagi, Barguna.
Mobile No=01791025712</t>
  </si>
  <si>
    <t>Improvement Road From RHD at RK girls H/S-Begumpur khalgora Road Ch.0.00m-1530.00m Including Structure  under Mirjagonj upazila District Patuakhali. Road ID No-578764026</t>
  </si>
  <si>
    <t>20.08.2020</t>
  </si>
  <si>
    <t>26.08.2021</t>
  </si>
  <si>
    <t xml:space="preserve">M/S Hossain &amp; Brothers 
194, Anwara Monjil, Town Kalikapur, Patuakhali </t>
  </si>
  <si>
    <t>Improvement Road From Amtoli Khalgora- Abul Kalam Talukder Bari- Dinesh Sener Bridge- UZR Road Ch.0.00m-1000.00m Including Structure  under Mirjagonj upazila District Patuakhali. Road ID No-578765200</t>
  </si>
  <si>
    <t>Md.Mahafuz Khan
Dopdopia Ferry Ghat,
Nulchity,Jhalokathi.
Mobile No= 01819-794059</t>
  </si>
  <si>
    <t>mdmahfuz.khan@yahoo.com</t>
  </si>
  <si>
    <t xml:space="preserve">Improvement of Pangashia UPC-Pukurjona Bazar Road via Tatulbaria Kheya Ghat including Structure Ch. 00m-5205m Road ID NO. 578963005 Dumki </t>
  </si>
  <si>
    <t xml:space="preserve">MSS &amp; MA (JV)
Selim Plaza, College Road, Patuakhali.
Mobile No=01730189191
</t>
  </si>
  <si>
    <t>selimpatuakhali@gmail.com</t>
  </si>
  <si>
    <t xml:space="preserve">Improvement of Bitumenous Carpeting Road from Muradia GC-Labukhali Boga RHD(Chargarobdi Ferry Ghat) including Structure ( Ch 1000-4050m), (ID No. 578962006), (Dumki) </t>
  </si>
  <si>
    <t xml:space="preserve">
253320</t>
  </si>
  <si>
    <t>13.03.2020</t>
  </si>
  <si>
    <t>M/S Selim Stores, Selim Plaza, College Road, Patuakhali.</t>
  </si>
  <si>
    <t>selimptk@gmail.com</t>
  </si>
  <si>
    <t>Md. Akhtaruzzaman, Town Bahalgachia, Patuakhali.</t>
  </si>
  <si>
    <t>akzaman43@gmail.com</t>
  </si>
  <si>
    <t>M/S JAHEDUL TRADERS
BAZAR GONA, MORICHBUNIA, PATUAKHALI Sadar,Patuakhali.
Mobile No= 1721-600963</t>
  </si>
  <si>
    <t>jahidulptk2014@gmail.com</t>
  </si>
  <si>
    <t xml:space="preserve">Improvement Bituminous Carpeting Road from Labukhali-Boga RHD (Chargarobdi Bottala)-A. Gani Sikder Seniour Madrasha-Jharjhariatala UNR Road including Structure at Ch. 500m-1000m (ID No. 578964061) (Dumki) (Salvage Cost Tk. 2,69,399.00) </t>
  </si>
  <si>
    <t xml:space="preserve">
253672</t>
  </si>
  <si>
    <t>31.01.2019</t>
  </si>
  <si>
    <t>05.08.2019</t>
  </si>
  <si>
    <t xml:space="preserve"> M/S Rupali Construction &amp; Delowar Hossain (JV)
Kartikpasa, P.O: Labukhali, Upazila: Dumki District-Patuakhali.  
Mobile No=01712-660365</t>
  </si>
  <si>
    <t>rcdelowarjv2019@gmail.com</t>
  </si>
  <si>
    <t>a Improvement of Bituminous Carpeting Road From Muradia Union Road To Aziz Sikder Bari via ShajahanSikder Bari at including structure From Ch.00-1004 Dumki Road ID-578964045b Improvement of BC Road from LabukhaliBoga RHD H/O ShajanHowlader-Athrogachia UNR via HlQMotalebChowkider at including Structure From Ch.00-1720 Dumki Road ID-578964057 c Improvement of BC Road from Muradiapanchyet hat South Muradia Very Banthvia SonamiaTalukder Bari at including structure from Ch.00-2225 Dumki Road ID-578964095d Improvement of BC Road from LabukhaliBoga RHO Vanga Bridge - Char Gorbdi via HlOSundder Ali at including structure from Ch.00-570 Dumki Road ID-578964100e Improvement of Bord Office East side of Baily Bridge WapdhVerryBandth via HlOKabir Member Bari at including structure from Ch.00-500 Dumki Road ID-578964125</t>
  </si>
  <si>
    <t xml:space="preserve"> 289702
</t>
  </si>
  <si>
    <t>M/S Rupali Construction, Head office: 166/147, Kalibari Road, Barisal; Branch Office: Alam Brothers Building (2nd floor), Hospital Road, Barisal.</t>
  </si>
  <si>
    <t>M/S RIAD TRADERS
Hawlader Bari,Jouta,Doshmina,Patuakhali
Mobile No= 01716-357726</t>
  </si>
  <si>
    <t>ptk.riadtraders@gmail.com</t>
  </si>
  <si>
    <t>Improvement of BC Road from East Angaria Baily Bridge H/Q Alta Dafader Bari at including structure from Ch.00-925 Dumki Road ID-578964051</t>
  </si>
  <si>
    <t xml:space="preserve">289703
</t>
  </si>
  <si>
    <t>Md. Abdur Rashid Mia
Charpara, Patuakhali
Mobile No= 01712-134372</t>
  </si>
  <si>
    <t>miah.ptk@gmail.com</t>
  </si>
  <si>
    <t>Improvement of BC Road From froma Labukali- Boga Rhd Char Boyra Chourasta to Char Boyra Verry Bandth H/O Nur Ali Master at including structure from Ch.00-1150 Dumki Road ID-578964077</t>
  </si>
  <si>
    <t xml:space="preserve">289704
</t>
  </si>
  <si>
    <t>01.09.2019</t>
  </si>
  <si>
    <t>Md Enayet Hossain
Natun Bazar, Patuakhali</t>
  </si>
  <si>
    <t>a Improvment of BC Road from Labukhali Boga Char Gorobdi RHD to Sontosdi GPS Road from Ch. 00m-700m including structure. Dumki Road ID-578964087b Improvment of Bituminous Road from Char Gorabdi Battala H/O Razzak Comander- Road from Ch. 00m-1100m including structure. Dumki Road ID-578964147 c Improvement of Bituminous Carpeting Rood from Murdia High School Mannan Howlader Bari Via Panchayet Hat Road from Ch. 706m-1580m including structure. Dumki Road ID-578964093</t>
  </si>
  <si>
    <t xml:space="preserve">
297140
</t>
  </si>
  <si>
    <t>a Improvment of Bituminous Carpeting Road from Pancayet Hat To Basirea Seneor Madrasha Via Taltoli Bazar Road from Ch. 550m-2070m including structure. Dumki Road ID-578964124 b Improvment of Bituminous Carpeting Road from Dumki Hospital To Technical Collage Via Dumki Fazil Madrasha Road from Ch. 00m-500m including structure. Dumki Road ID-578964033</t>
  </si>
  <si>
    <t xml:space="preserve">
297141
</t>
  </si>
  <si>
    <t xml:space="preserve">M/S. SHAHARIAR ENTERPRISE
Purbo Hetalia, Bahalgachia, Patuakhali  
</t>
  </si>
  <si>
    <t>shaharierenterprise@gmail.com</t>
  </si>
  <si>
    <t>Improvement Bituminous Carpeting Road from Pangashia H/O Abdur Rob Judge to Noldoani Slowivce From Ch.0.00m-610.00m at including structure.</t>
  </si>
  <si>
    <t xml:space="preserve">
419127
</t>
  </si>
  <si>
    <t>M/S Brothers Treding
Katputtey Road, Patuakhali.</t>
  </si>
  <si>
    <t>alamin.ptk1@gmail.com</t>
  </si>
  <si>
    <t>Improvement of Karkhana Bazar - Engineer Mizanur Rahman house - Karkhana Senior Alim Madrasha - Karkhana Launchghat Bazar by BC including structure. Ch. 00m-1000m Road ID no. 578384142</t>
  </si>
  <si>
    <t xml:space="preserve">
145899</t>
  </si>
  <si>
    <t>14.02.2018</t>
  </si>
  <si>
    <t>MSE &amp; MTE (JV)
Ward No-06.Enayet Ullah Sarak
Kasai Barir Pool,Barisal.
Mobile No=</t>
  </si>
  <si>
    <t>msemtejv@gmail.com</t>
  </si>
  <si>
    <t>Improvement of Modha Modonpura Bazar - Chandrapara Mredhar hat by BC including structure. Ch. 00m-3360m Road ID no. 578384249</t>
  </si>
  <si>
    <t xml:space="preserve">
145902</t>
  </si>
  <si>
    <t>08.03.2018</t>
  </si>
  <si>
    <t>31.11.2019</t>
  </si>
  <si>
    <t>M/S Saleha Enterprise Pro: Md. Mostafizur Rahman Ward No.-06 ,Enayet Ullah Sarak Kasai Barir Pool ,Barisal</t>
  </si>
  <si>
    <t>salehaenterprise89@gmail.com</t>
  </si>
  <si>
    <t xml:space="preserve">Improvment of Kacipara UPC - Baherchr Bazar Road Via Hisjjat GPS including StructureCh.500m-1650m Road ID No578383041 Bauphal </t>
  </si>
  <si>
    <t xml:space="preserve">
154662</t>
  </si>
  <si>
    <t>86,50,719.00</t>
  </si>
  <si>
    <t>04.04.2018</t>
  </si>
  <si>
    <t>M/S Abdul Bari,
Madanpura,Bhufal,Patuakhali.
Mobile No=</t>
  </si>
  <si>
    <t>barikoli1982@gmail.com</t>
  </si>
  <si>
    <t>Improvment of Adabaria UPC Madhobpur Bazar- Asurir hat UZR including StructureCh.1000m-2600m Road ID No578383043 Bauphal . Salvage Cost Tk. 448187.00</t>
  </si>
  <si>
    <t>M/S Kohinoor Enterprise &amp; 
Roots Development Ltd.
Dadpur Lodge,Kawnia 1st Lane, Barisal.
Mobile No=</t>
  </si>
  <si>
    <t>mkeroots@gmail.com</t>
  </si>
  <si>
    <t>Improvment of Kanakdia UPC- West Birpasa GPS-Jilna Bazar Via Boultali Bridge Bazar Road including Structure Ch.00m- 3000m Road ID No578383045. Bauphal .</t>
  </si>
  <si>
    <t>Bauphal 154664</t>
  </si>
  <si>
    <t>31.08.2019</t>
  </si>
  <si>
    <t>Roots Development Ltd., Suvastu Arcade(Level 10),46-48 New Elephant road, Dhanmondi, Dhaka-1205</t>
  </si>
  <si>
    <t>rootsdevelopmentltd@yahoo.com</t>
  </si>
  <si>
    <t xml:space="preserve">Improvment of Kanakdia UPC-Birpasha Bazar Via Kala Khan Bridge &amp; Eng.A Khaleque Khan House including Structure Ch.00m- 1500m.Road ID No578383049 Bauphal </t>
  </si>
  <si>
    <t xml:space="preserve">Bauphal  217788
</t>
  </si>
  <si>
    <t>07.11.2018</t>
  </si>
  <si>
    <t>Improvement Khejurbaria High school-College Road-Kalaiya Iddrish Mollah College by BC including Structure Ch.00m-2290m Road ID No578384021 Bauphal Salvage Cost Tk. 69313.00</t>
  </si>
  <si>
    <t>Bauphal 217781</t>
  </si>
  <si>
    <t>M/S Deip Enterprise
Town Kalikapur,Patuakhali.
Mobile No= 01713-955982</t>
  </si>
  <si>
    <t>Improvment of East side of Nowmala College-D.C Road via Sec.Nurul Huda House by BC including structure Ch. 00m- 2370 Road ID No578384049. Bauphal . Salvage Cost Tk. 2964302.00</t>
  </si>
  <si>
    <t>Bauphal 154667</t>
  </si>
  <si>
    <t>31.05.2018</t>
  </si>
  <si>
    <t>M/S Md. Delowar Hossain, 
Vill: Kartikpasa, Labukhali, Dumki,Patuakhali. 
Mobile No=</t>
  </si>
  <si>
    <t xml:space="preserve">Improvment of East Nowmala Langra Munsir Mosque UZR-Sankipura Bad Bazar road including structure Ch.00m- 1500m Road ID No 578384214 Bauphal </t>
  </si>
  <si>
    <t>Bauphal 217789</t>
  </si>
  <si>
    <t xml:space="preserve">Improvment of Nowmala Nowar Hat-Golabari hat Via Raycharon Ray Bari by BC including structure Ch.500m-3270mRoad ID No578384257 Bauphal </t>
  </si>
  <si>
    <t>Bauphal 217779</t>
  </si>
  <si>
    <t>Improvement of Keshobpur UPC- Mominpur GC Via Bajemohol High School Road including Structure Ch. 00m-2270m Road ID NO. 578383010 Bauphal</t>
  </si>
  <si>
    <t>Bauphal 
217780</t>
  </si>
  <si>
    <t>Improvement of Kanakdia UPC Amribad bazar to Chandrapara Chourasta Bazar via Moddha Modonpura Bazar Including StructureCh. 00m-6450m Road ID NO. 578383012 Bauphal.</t>
  </si>
  <si>
    <t>Bauphal 
179972</t>
  </si>
  <si>
    <t>Improvement of Nowmala Shaha Gazi house-D.C. Road by BC Including Structure Ch. 00m-2000m Road ID NO. 578384067 Bauphal.</t>
  </si>
  <si>
    <t>Bauphal 
217784</t>
  </si>
  <si>
    <t>Improvement of Gazimazi Launch ghat-Sitka Bazar - Gulbag Road by BC Including Structure Ch. 00m-2000m Road ID NO. 578384009 Bauphal.</t>
  </si>
  <si>
    <t>Bauphal 
217783</t>
  </si>
  <si>
    <t>Ms Hawlader enterprise 
Town Kalikapur,
Patuakhali.
Mobile No=01743-604261</t>
  </si>
  <si>
    <t>mshowladerptk@gmail.com</t>
  </si>
  <si>
    <t xml:space="preserve">Improvement of Chandra Para Bazar - Nurainpur Bazar Bridge Via Ramnagor Board GPS Road Via Molla Bari Road by B.C Including Structure Ch. 0.00m-1800m Road ID NO. 578384264 Bauphal. </t>
  </si>
  <si>
    <t>Bauphal 
198563</t>
  </si>
  <si>
    <t>14.08.2018</t>
  </si>
  <si>
    <t>Ms Hawlader enterprise Town Kalikapur,
Patuakhali.
Mobile No=01743-604261</t>
  </si>
  <si>
    <t xml:space="preserve">Improvement of Aynabaz Kalaiya Bohorampura bridge-Showla WAPDA bery Road by B.C Including Structure Ch. 1500m-3540m Road ID NO. 578384043 Bauphal. </t>
  </si>
  <si>
    <t>Bauphal 
198564</t>
  </si>
  <si>
    <t>21.08.2019</t>
  </si>
  <si>
    <t>Md.Firoz
Fire Service Road, Patuakhali.</t>
  </si>
  <si>
    <t>Improvement of Dhowra Banga Pondid Bari-South Khaina GPS- Iman Alir Hat-Via Adom Ali Member House by B.C Including Structure Ch.1640m-3640m Road ID NO. 578384220 Bauphal.</t>
  </si>
  <si>
    <t>Bauphal 
217803</t>
  </si>
  <si>
    <t xml:space="preserve">Improvement of Boro Dalima Jaiunpur Khanka Jame Mosque to Kachua Lanch Ghat Via Abu Dafader Bari Road by B.C Including Structure Ch. 900m-3050m Road ID NO. 578384367 Bauphal. </t>
  </si>
  <si>
    <t>Bauphal 
198570</t>
  </si>
  <si>
    <t>M/S Deip Enterprise
Town Kalikapur,Patuakhali.
Mobile No=</t>
  </si>
  <si>
    <t>a. Development of Boga Bazar under Boga Union b. Development of Kalisuri Bazar Internal Road under Kalisuri Union c. Development of Konokdia Bazar Internal Road under Konokdia Union d. Development of Kalaiya Bazar Internal Road under Kalaiya Union</t>
  </si>
  <si>
    <t>Bauphal
306616</t>
  </si>
  <si>
    <t>29.08.2019</t>
  </si>
  <si>
    <t>04.09.2020</t>
  </si>
  <si>
    <t xml:space="preserve">M/S.SIKDER ENTERPRISE 
Vazna Kadomtala, Mirzagonj Upazila,Patuakhali. </t>
  </si>
  <si>
    <t>sikderenterprise81@gmail.com</t>
  </si>
  <si>
    <t>Improvement of Nurainpur Bazar- Surjamon UPC via Badar Hat at including structure from Ch. 4045m-5045m Bauphal Road ID-578383019</t>
  </si>
  <si>
    <t>Bauphal   289694</t>
  </si>
  <si>
    <t>18.08.2019</t>
  </si>
  <si>
    <t xml:space="preserve">M/S Abul Kalam Azad 
Azad Bhaban, Muslimpara, Patuakhali Sadar, Patuakhali. </t>
  </si>
  <si>
    <t>a Improvement of road from Daspara Khajurbaria High school west side of Khajurbaria Bazar GPS Road at including structure from Ch. 00m-3050m. Bauphal Road ID-578384239b Improvement of road by BC from Daspara Choerasta Bazar-Kaliya Road via Sona Boru hat including structure from Ch. 00m-2330. Bauphal Road ID-578384181</t>
  </si>
  <si>
    <t>Bauphal  289695</t>
  </si>
  <si>
    <t>12.10.2019</t>
  </si>
  <si>
    <t xml:space="preserve">M/S SOBAHAN TRADERS 
SADOR ROAD NOTUN BAZAR, PATUAKHALI </t>
  </si>
  <si>
    <t>sobahantraders345@gmail.com</t>
  </si>
  <si>
    <t>Improvement of road from Bauphal Upazila H/Q-Kalaiya UZR at zammader Bari GPS via Nazirpur Abdul Motaleb Bayati Bari Jame Mosque road at including structure from Ch. 570m-1620m. Bauphal Road ID-578384100</t>
  </si>
  <si>
    <t>Bauphal   289696</t>
  </si>
  <si>
    <t xml:space="preserve">M/s Najmus Shahadat Traders 
Badarpur, Patuakhali </t>
  </si>
  <si>
    <t>a Improvement of Road From BauphalNowmala UNR Road Via Bujruk Ali Sikder House - She-Re- BangiaMohilaDhakilMadrasha BauphalNowamal Road to BilbilashShalehiaDhakilMadrasha - Kari Ebrahim RH Eight GhaMashe - Re-Bangia Road at including structure From Ch.00-1060 Bauphal Road ID-578384161b Improvement of Road From BauphalNowmalaUNR Road-Sher E BangiaUNR Road Via Hasan Ali HowladerHouse at including structure From Ch.00-1030 Bauphal Road Id-578384053</t>
  </si>
  <si>
    <t>Bauphal   289697</t>
  </si>
  <si>
    <t>a Improvement of Boga -Baharchar GC Danadia Road- Bramoner Bill- Hendu Para - Karkhana Kreshi Bank Connecting Road at including structure From Ch.00-2000. Bauphal Road ID-578384192b Improvement 0f Modonpura UP-Kanakdia Bazar- Kachipara Bazar - Birpasa High School - Via Dalil Uddin Khan House Road at including structure From Ch.00-2248. Bauphal Road ID-578384225</t>
  </si>
  <si>
    <t>Bauphal  289698</t>
  </si>
  <si>
    <t>17.07.2020</t>
  </si>
  <si>
    <t>Improvement of Kalisuri Gopalia Road - Uttar Pakdal GPS Via Zahangir Chowkider House at including structure From Ch.00-1785 BauphalRoad ID-578384273</t>
  </si>
  <si>
    <t>Bauphal  289699</t>
  </si>
  <si>
    <t>Improvement of Mominpur GC-Fazilpur - Vhuar Hat Road at including structure From Ch.1000-2000. Bauphal Road ID-578385153</t>
  </si>
  <si>
    <t>Bauphal   289700</t>
  </si>
  <si>
    <t xml:space="preserve">M/S. Kohinoor Enterprise
Dadpur Lodge, Kawnia 1st Lane, Barishal Sadar, Barishal. </t>
  </si>
  <si>
    <t>Improvement of Road by BC From Kalishuri- Kachipara road a shop of A Rahim-RajapurGiahMridha house road at including structure From Ch.00-2295. Bauphal Road ID-578385206</t>
  </si>
  <si>
    <t>Bauphal   289701</t>
  </si>
  <si>
    <t>22.10.2019</t>
  </si>
  <si>
    <t xml:space="preserve">M/S Mohiuddin Ahmed
Azad Bhaban, Muslim Para, Patuakhali Sadar, Patuakhali. </t>
  </si>
  <si>
    <t xml:space="preserve">a. Improvement of Road from Nurainpur Bazar-Surjamoni UPC via Mirdhar Hat Akbaria Dhakhil Madrasha at  including structure From Ch.1000-2185  Road ID-578383024 Bauphal
</t>
  </si>
  <si>
    <t>Bauphal  
360581</t>
  </si>
  <si>
    <t>02.04.2020</t>
  </si>
  <si>
    <t xml:space="preserve">b. Improvement of Road by BC from Bauphal Kalisuri RHD (Gulbag jame Mosque)-Kanakdia Kalisuri UZR(Moddho Goaliabaga GPS road via Engineer Ruhul Amin Sikder House  including structure From Ch.2100-2780  Road ID-578384086 Bauphal. </t>
  </si>
  <si>
    <t xml:space="preserve">Bauphal  </t>
  </si>
  <si>
    <t>c.Improvement of Ramnogor Janata Clab to North Comiunity Clinic &amp; Tarigor   road at including structure From Ch.0.00-1083.00m Road ID-578385309 Bauphal.</t>
  </si>
  <si>
    <t>Improvement of  Ramnogor Board GPS to Merdhar hat via Safura Khatun High School  road at including structure From Ch.00-780.00m Road ID-578385297 Bauphal.</t>
  </si>
  <si>
    <t xml:space="preserve">M/S Selim Stores 
Selim Plaza, College Road, Patuakhali </t>
  </si>
  <si>
    <t>Improvement of  Late Somed Ali Mirdher House-Hindu Para South Shoula GPS-via SKDC High School Road including structure From Ch.00-1185.00m Road ID-578384271 Bauphal.</t>
  </si>
  <si>
    <t>Bauphal  
360582</t>
  </si>
  <si>
    <t>Improvement of Road From Kalaiya Damina Road ST Point Baily Bridge –Khal per-Uttar Shula GPS  road including structure From Ch. 00m – 1955.00m  Road ID-578384178 Bauphal.</t>
  </si>
  <si>
    <t xml:space="preserve">MSS-MA JV
Selim Plaza, College Road, Patuakhali </t>
  </si>
  <si>
    <t>Improvement of Road from Daspara UZR-Nolbunia Bridge Charagi Bazar via Charalgi Madrasha &amp; GPS  road including structure From Ch. 2500m – 5300.00m  Road ID-578384238 Bauphal.</t>
  </si>
  <si>
    <t>Bauphal  
360583</t>
  </si>
  <si>
    <t xml:space="preserve">Improvement of Road from Daspara 06 No Word St.Point Kalaiya Hazir Hat Road-Purba Khajurbaria Dakhil Madrasha-UZR Road including structure From Ch. 00m – 815.00m Road ID-578384240 Bauphal. </t>
  </si>
  <si>
    <t xml:space="preserve">Improvement of Road from Kalaiya Boga RHD-South site of Nagor Ali Khan House-Mita Pukurpar Road  including structure From Ch. 00m – 1305.00m Road ID-578384242 Bauphal. </t>
  </si>
  <si>
    <t>M/s Akota Enterprise
Pro: Masud Rana, Kalaya Bazar, Bauphal. Patuakhali.</t>
  </si>
  <si>
    <t>msakotaenterprise@gmail.com</t>
  </si>
  <si>
    <t xml:space="preserve">Improvement of  Madhya Modonpura Bridge RHD-Ramnagar Bazar &amp; GPS  including structure  From Ch. 1000m – 1720.00m Road ID-578384046 Bauphal. </t>
  </si>
  <si>
    <t>Bauphal  
360580</t>
  </si>
  <si>
    <t xml:space="preserve">M/S Mudasser Ali Mallick 
Mallick Lodge, Sagordi, Barisal </t>
  </si>
  <si>
    <t xml:space="preserve">(Part -A) Improvement of Road From Matobber Hat (South Side of Gias Merdha House) Via North Razapur GPS Road by  B.C including structure From Ch.00-910. Bauphal Road ID-578384188 Bauphal   </t>
  </si>
  <si>
    <t>Bauphal   
360577</t>
  </si>
  <si>
    <t xml:space="preserve">(Part -B) Improvement of  Road from North Kacipara-Gopalia Pucca Road Bepari Bari to Tin Kanar Bazar Via Late Nurmohammd House Road by  B.C including structure From Ch.00-1430.00m(Effictive Length=1426.0 m.)  Road ID-578385392 Bauphal   </t>
  </si>
  <si>
    <t xml:space="preserve">Bauphal   </t>
  </si>
  <si>
    <t xml:space="preserve">Improvement of  Road from Kumarkhali- Kanakdia- Shaplakhali UZR Road (Joynal  Shop) To Kumarkhali- Kanakdia UNR by B.C  By BC ( UP To Kalisuri- Hisbulla Road)  including structure From  Ch.00-1340.00m Road ID-578384129 Bauphal      </t>
  </si>
  <si>
    <t>Bauphal   
360578</t>
  </si>
  <si>
    <t>Improvement of Road Kalishuri-Hisbulla Road Kabirkhati GPS- Aroj Ali Khan House including structure From  Ch.00-675.00m Road ID-578385232 Bauphal.</t>
  </si>
  <si>
    <t>Improvement of Road from Kalisuri-Kachipara Road Bellaler Barir Bridger North side to City Mayor (Late Sakot Hossain Hiron) Bari via parer Bari Bala bari  road by BC including structure From Ch. 00m – 1780.00m  Road ID-578384175 Bauphal.</t>
  </si>
  <si>
    <t>Construction of RCC Ghatla  at Rai Keshori Mondir  Pond Under Kalisuri Bauphal Upazila Patuakhali</t>
  </si>
  <si>
    <t xml:space="preserve">M/S Zakir Enterprise 
Pro: Md.Zakir Hossain 
Puraton Ferry Ghat
 Town Kalikapur Patuakhali </t>
  </si>
  <si>
    <t>ptkzakir@gmail.com</t>
  </si>
  <si>
    <t>Improvement of  Road from Boultoli Bridge Bazar-East Site of Kharer Hat Road by B.C including structure From Ch. 00m – 925.00m  Road ID-578384227 Bauphal.</t>
  </si>
  <si>
    <t>Bauphal   
360579</t>
  </si>
  <si>
    <t>Improvement of Road ( Birpasha ) Oajad Khandakar bari-Monoranjan Roy  Via Jogo Datri Mondir Road by B.C including structure From Ch. 00m – 325.00m  Road ID-578384157 Bauphal.</t>
  </si>
  <si>
    <t>Bauphal   360579</t>
  </si>
  <si>
    <t xml:space="preserve"> Rafiq-Jamuna (JV) 
Rafiq-Jamuna(JV) Naria Bazar, Naria,Shariatpur. </t>
  </si>
  <si>
    <t>rafiqjmuna@gmail.com</t>
  </si>
  <si>
    <t>Part-A Improvment of Road From Kanakdia UPC - Jilna Bazar Via Boultali Bridge Bazar Road at Ch. 3000-5088 including structure. Road ID 578383045 Bauphal Salvage Cost 195601.00 Bauphal</t>
  </si>
  <si>
    <t xml:space="preserve">Bauphal 
331235  </t>
  </si>
  <si>
    <t>Rafiq Construction Co. (Pvt.) Ltd., 18/1 Nayapaltan Dhaka-1000</t>
  </si>
  <si>
    <t>m/s jamuna enterprise, village: saher ali madbarar kandi. post: mulpara. thana: naria. district: shariatpur.</t>
  </si>
  <si>
    <t>msjamunaenterprise9000@gmail.com</t>
  </si>
  <si>
    <t>Part-B Improvment of Road From Boga - Baherchar GCCR Kumbakhali GPS- Jilna Bridge Via Kalta GPS &amp; X Charman Jalil Mia House at Ch. 00-2360 including structure. Road ID 578384093 Bauphal Salvage Cost 2789999.00  Bauphal</t>
  </si>
  <si>
    <t>Part-C Improvment of Road From Bramoner Bil South Side Zilna Launch Ghat Via Zilna GPS Road at Ch. 00-870 including structure. Road ID 578385357 Bauphal</t>
  </si>
  <si>
    <t>M/S Rohan Traders,
Hazir Hat Bandar,Bauphal,
Patuakhali.
Mobile No=01762445555</t>
  </si>
  <si>
    <t>sikderptk@gmail.com</t>
  </si>
  <si>
    <t>Improvement of Ulania road Dewan bazar - Boro Bandh via Alauddin Molla Master bari road by BC including structure. Road ID No. 578574033 Ch. 00m-2000m</t>
  </si>
  <si>
    <t>Galachipa
146743(R.T)</t>
  </si>
  <si>
    <t>Improvement of Amkhola RHD - Chinguria Launch Ghat by BC including structure. Road ID No. 578574101 Ch.3400m-6000m</t>
  </si>
  <si>
    <t>Galachipa
130832</t>
  </si>
  <si>
    <t>11.01.2018</t>
  </si>
  <si>
    <t>18.10.2018</t>
  </si>
  <si>
    <t>Md. Abdul Halim Mondal,
Gaibandha.
Mobile No=</t>
  </si>
  <si>
    <t>msbrothertradinghalimjv@gmail.com</t>
  </si>
  <si>
    <t>Improvement of Kotkhali bazar - Sutabaria Suresh Master bari road by BC including structure. Road ID No. 578575024 Ch.00m-2450m</t>
  </si>
  <si>
    <t>Galachipa
146744</t>
  </si>
  <si>
    <t>21.11.2018</t>
  </si>
  <si>
    <t>Md. Delowar Hossain
Vill: Kartikpasa, P.O: Labukhali, Upazila: Dumki District-Patuakhali.</t>
  </si>
  <si>
    <t>Improvement of Gurinda bari RHD-Katakhali UZR by BC including Structure Ch. 00m-2050m Road ID No. 578574027 Galachipa</t>
  </si>
  <si>
    <t>Galachipa
217799</t>
  </si>
  <si>
    <t>Improvement of Panpatty Bastala Shajahan Mridha bari- North side Serner howla Daftoyr Bari Road including Structure Ch. 00m-2100m Road ID No. 578574248 Galachipa</t>
  </si>
  <si>
    <t>Galachipa
217798</t>
  </si>
  <si>
    <t xml:space="preserve">M/S Selim Stores
Selim Plaza, College Road, Patuakhali.
Mobile No=01730189191
</t>
  </si>
  <si>
    <t xml:space="preserve">Improvement of Bitumenous Carpeting Road from Panpatty UPC-Panpatty Launch Ghat Road including Structure ( Ch.3300-5520m), (ID No. 578573011), (Galachipa) </t>
  </si>
  <si>
    <t>Galachipa  253318</t>
  </si>
  <si>
    <t>M/S SOHAG BRATHER
SOUTH AMRABARIA POST: SUBIDKHAKLI MIRZAGONJ PATUAKHALI
Mobile No=01727-886623</t>
  </si>
  <si>
    <t>sohagbrather@gmail.com</t>
  </si>
  <si>
    <t xml:space="preserve">Improvement of Bitumenous Carpeting Road from Majgram UZR-Amkhola Ghat Road including Structure ( Ch00-1430m &amp; 1995-2565m) (ID No. 578574107), (Galachipa) </t>
  </si>
  <si>
    <t>Galachipa  253319</t>
  </si>
  <si>
    <t>07.02.2020</t>
  </si>
  <si>
    <t>Improvement of Bituminous Carpeting Road from Goalkhali Hafezer Khey Ghat - RHD Via Goalkhali High School from Ch. 00-2000m including structure.[Galachipa] [Road ID-578574130]</t>
  </si>
  <si>
    <t>Galachipa 331230</t>
  </si>
  <si>
    <t>M/S Gazi Enterprise
Majkhali,Khalisakhali, Patuakhali Sadar,Patuakhali.
Mobile No=</t>
  </si>
  <si>
    <t>msgazienterprise0192@gmail.com</t>
  </si>
  <si>
    <t>Improvement of Betagi Shikder bari - Chinguburia Poschim boundary Road by BC including Structure Ch. 00m-2000m Road ID No. 578524024 Dashmina Salvage Cost BDT 27707</t>
  </si>
  <si>
    <t xml:space="preserve">Dashmina
217796
</t>
  </si>
  <si>
    <t>Improvement of Joutha Bazar- UZR near Kalamkhar bari including Structure Ch. 1000m-1900m Road ID No. 578524045 Dashmina Salvage Cost BDT 23969</t>
  </si>
  <si>
    <t xml:space="preserve">Dashmina
217797
</t>
  </si>
  <si>
    <t>M/S S.H Enterpriser
Amirgonj, Mehendigonj,Barisal.
Mobile No=</t>
  </si>
  <si>
    <t>Imp. of Barogopaldi GC-Ayaser hat RHD road including structure. Ch. 5000m-7000m ID No. 578522009</t>
  </si>
  <si>
    <t>Dashmina
203631</t>
  </si>
  <si>
    <t>Imp. of Barogopaldi GC - Alipur GC road including structure. Ch. 00m-2000m Salvage Cost Fixed Tk. 48224.00 ID No. 578522008</t>
  </si>
  <si>
    <t>Dashmina
203632</t>
  </si>
  <si>
    <t>2,92,20,506.00</t>
  </si>
  <si>
    <t>Sayed Md. Sohel
Town Jainakathi,Patuakhali.
Mobile No=01712966674</t>
  </si>
  <si>
    <t>sohel80ptk@gmail.com</t>
  </si>
  <si>
    <t>Improvement of Lebukhali Galachipa RHD near Joutha Bazar - Alipur GC Ulania GC road Via Asikmollar Hat by BC including structure. (Ch. 1840m-2840m), (ID No: 578524035), (Dashmina)</t>
  </si>
  <si>
    <t xml:space="preserve"> Dashmina 206901</t>
  </si>
  <si>
    <t>02.10.2019</t>
  </si>
  <si>
    <t>Improvement of Alipur-Kapuria Kasari Road Shahabuddin House to Joutha Bazar via Purbo Alipur Chander bad Bazar including Structure Ch 00-1900m ID No. 578524071 Dashmina</t>
  </si>
  <si>
    <t xml:space="preserve"> Dashmina 253321</t>
  </si>
  <si>
    <t>Improvement of Road from R&amp;H Amtala Bazar Hamed Khalifa Bari-Abul Matobbar Noab Kachari via North East Barguna GPS including Structure at Ch. 00m-2330m ID No. 578524110 Dashmina</t>
  </si>
  <si>
    <t xml:space="preserve"> Dashmina 253674</t>
  </si>
  <si>
    <t>M/S Easy Enterprise
Town Kalikapur, Kolatola, Patuakhali.
Mobile No=01713-959369</t>
  </si>
  <si>
    <t>mseasyenterprise@gmail.com</t>
  </si>
  <si>
    <t>Improvement of Nehalgonj hat via Kaderer Adompur Bazar Road including Structure at Ch. 00m-2000m ID No. 578525006 Dashmina</t>
  </si>
  <si>
    <t xml:space="preserve"> Dashmina 253675</t>
  </si>
  <si>
    <t>Md. Kutub Uddin Baized
Town Kalikapur,, Patuakhali Sadar, Patuakhali. 
Mobile No=01816-946241</t>
  </si>
  <si>
    <t>mdkutubuddinbaized@gmail.com</t>
  </si>
  <si>
    <t>Improvement of Road from Labukhali Galachipa RHD Gachani GC UZR near Mia Bari Nizhowla VDP Camp via Maddhaya Gachani GPS including Structure at Ch. 00m-1900m (ID No. 578524126) (Dashmina)</t>
  </si>
  <si>
    <t xml:space="preserve"> Dashmina 253676</t>
  </si>
  <si>
    <t>Improvment of Road from Siddiker Bari to Mahishbanga Khaler Bridge from Ch. 00m-500m including structure. Dashmina Road ID-578525002</t>
  </si>
  <si>
    <t xml:space="preserve"> Dashmina    297143</t>
  </si>
  <si>
    <t>28.07.2020</t>
  </si>
  <si>
    <t>Md. Abdul Halim Mondal,
Gorosthan para Ghaibanda
Mobile No= 01745-451291</t>
  </si>
  <si>
    <t>Improvement of Mohipur GC - Dalbugonj UPC - Dalbugonj Hat road including structure. Ch. 00m-2100m Salvage Cost Tk. 3282659.00 Road ID no. 578663005</t>
  </si>
  <si>
    <t xml:space="preserve">Kalapara
143751
</t>
  </si>
  <si>
    <t>15.02.2018</t>
  </si>
  <si>
    <t>30.07.2019</t>
  </si>
  <si>
    <t>Improvement of Goramkhola GCCR-Mombipara Wafez Fakir Bari Sea Beach by BC including StructureCh.00m-2842m &amp; 3758m-6220m Road ID No 578664020. Kalapara .</t>
  </si>
  <si>
    <t>Kalapara 159234</t>
  </si>
  <si>
    <t>Improvement of Barobaisdia UP-Moudubi Bazar ncluding Structure Ch. 1300m-3978m Road ID NO. 578583013 Rangabali</t>
  </si>
  <si>
    <t>Rangabali 217793</t>
  </si>
  <si>
    <t>M/S Gazi Construction
Sabujbag,Patuakhali.
Mobile No=</t>
  </si>
  <si>
    <t>mdahsan1387@gmail.com</t>
  </si>
  <si>
    <t>Improvement of Char Montaz Bazar-Baillabunia including Structure Ch. 1850m-3215m Road ID NO. 578584097 Rangabali</t>
  </si>
  <si>
    <t>Rangabali 217794</t>
  </si>
  <si>
    <t>20.06.2020</t>
  </si>
  <si>
    <t>Shafiquer Rahman
Puraton Steamar Ghat, Natun Bazar, Patuakhali.
Mobile No= 01713024087</t>
  </si>
  <si>
    <t>chanptk@gmail.com</t>
  </si>
  <si>
    <t>Improvement of Falabunia Bazar- Degree Primary School including Structure Ch.2000m-4200m Road ID No 578584118 Rangabali</t>
  </si>
  <si>
    <t>Rangabali 159237</t>
  </si>
  <si>
    <t>10.05.2018</t>
  </si>
  <si>
    <t>Md. Shahidul Islam
Faydainagor Sehakati, Patuakhali.</t>
  </si>
  <si>
    <t>shahidulptk1968@gmail.com</t>
  </si>
  <si>
    <t>Improvement of Chalitabunia Brack C/S- Mara Janga Asmot Ali Fakir House including Structure Ch.00m-400m Road ID No 578584200 Rangabali</t>
  </si>
  <si>
    <t>Rangabali  217795</t>
  </si>
  <si>
    <t xml:space="preserve">M/S Rohan Traders 
Hazir Hat Bandar, Bauphal, Patuakhali </t>
  </si>
  <si>
    <t>a Improvement of Road from Chalitabunia UPC- Galachipa UPC including structure Rangabali. Ch 2000 -2293m &amp; 4000-5000m Road ID- 578583023  Rangabali</t>
  </si>
  <si>
    <t>Rangabali 336392</t>
  </si>
  <si>
    <t>b Improvement of Road from Barobaisdia UPC - Kachiabunia Bazar including structure Rangabali Road ID- 578583025 Rangabali</t>
  </si>
  <si>
    <t>M/S Palli Stors &amp; m/s najmus shahadat traders jv 
Badar Pur, Patuakhali.
Mobile No=01716265040</t>
  </si>
  <si>
    <t>najmulbadal45@gmail.com</t>
  </si>
  <si>
    <t>a Improvement of Road from Mollar hat - Razzaque Member House including structure Rangabali Ch. 3000-2410m Road ID- 578584058 Rangabali</t>
  </si>
  <si>
    <t>Rangabali 289685</t>
  </si>
  <si>
    <t>m/s najmus shahadat traders, Badarpur, Patuakhali.</t>
  </si>
  <si>
    <t xml:space="preserve"> b Improvement of Road from R &amp; H Khelque Faraji Shop - Haridkhali Bazar including structure Rangabali Ch. 2430-5860m Road ID- 578584119 Rangabali</t>
  </si>
  <si>
    <t>a Improvement of Road from Rangabali UPC - Upazila H/Q Start Pulghat Bazar including structure. Ch. 2900-4935m Road ID-578583016 Rangabali</t>
  </si>
  <si>
    <t>Rangabali 289686</t>
  </si>
  <si>
    <t>b Improvement of Road from Neta Bazar - West Neta Union Conection Road Monu Pada Bari including structure. Ch. 00-2490m  Road ID-578584217 Rangabali</t>
  </si>
  <si>
    <t xml:space="preserve">a Improvement of Road from Baher Char Bazar - Gohinkhali L. ghat Char Montaz Kheyghat including structure. Ch. 00-4205 Road ID-578584230 Rangabalib </t>
  </si>
  <si>
    <t>Rangabali  
289687</t>
  </si>
  <si>
    <t>b Improvement of Road from Amli baria Nadu Pada Bari - Maj Neta Via Satte Bepari Bari UP to Samudabad including structure. Ch 00-2000m.  Road ID-578585171 Rangabali</t>
  </si>
  <si>
    <t>lmprovment of Road from Rangabali Kachiabunia Launch Ghat Bazar-Ali Asfar Forester Bari Road at 00-3700m Effective Length 3700m including structure. Road ID 578585173</t>
  </si>
  <si>
    <t xml:space="preserve">Rangabali
306617 </t>
  </si>
  <si>
    <t>M/S Hamim International, Lubna Khanom, C/O Mir Habibur Rahman, Village: Kulpadi, Post: Kulpadi-7902, Thana: Madaripur Sadar, Madaripur</t>
  </si>
  <si>
    <t>RHD-Khaya ghat via Sobhan Howlader bari</t>
  </si>
  <si>
    <t>RHD (Gabua bazar)to Gabua Khaya ghat via West gabua GPS</t>
  </si>
  <si>
    <t>Marichbunia UPC to C&amp;B Bazar(Shakaria Bridge) via Bazerghona Asrayan Prokalpa [Length=10.22km]</t>
  </si>
  <si>
    <t xml:space="preserve">AKA-MA (JV)  
Address: Azad Bhaban, Muslimpara, Patuakhali Sadar, Patuakhali. </t>
  </si>
  <si>
    <t>akamaptk2018@gmail.com</t>
  </si>
  <si>
    <t>Kalisuri UPC-Gopalia Bazar via Kachipara UPC [Length=7.00km]</t>
  </si>
  <si>
    <t>Boga Bauphal RHD (Shaplakhali)-Kalisuri GC Via Kanakdia Hat.</t>
  </si>
  <si>
    <t>Kalishuri UPC-North  Hosnabad Bazar Via Paner Bazar Road</t>
  </si>
  <si>
    <t>Mominpur GC-Baherchar GC via Kalisuri GC</t>
  </si>
  <si>
    <t>Abul Kalam Azad
Azad Bhaban, Muslimpara, Patuakhali Sadar, Patuakhali.</t>
  </si>
  <si>
    <t>Sreerampur Bazar ( Sreerampur School)-UZR(Kalikapur GPS) via Maddya Sreerampur GPS</t>
  </si>
  <si>
    <t xml:space="preserve">M/S Mohiuddin Ahmed 
Azad Bhaban, Muslim Para, Patuakhali Sadar, Patuakhali. </t>
  </si>
  <si>
    <t>Boga GC - Dasmina UZHQ upto Adabaria UPC via Madhobpur Bazar (Bauphal Part)</t>
  </si>
  <si>
    <t>MAX-RANKEN JV, Baitul Hossain Building, 6th Floor, 27 Dilkusha C/A, Dhaka-1000.</t>
  </si>
  <si>
    <t>Construction of 677.00m Long Pre-Stressed Girder Bridge over Baro Baliatali Andhermanik River on Kalapara-Baliatali-Gangamati road under Kalapara Upazila of Patuakhali District.</t>
  </si>
  <si>
    <t>N/A</t>
  </si>
  <si>
    <t xml:space="preserve">Const. of 668.00m Long Pre-stressed Girder Bridge over Boro Baliatali Andhermanik river on Kalapara-Baliatali-Gangamati road under Kalapara Upazila of Patuakhali District </t>
  </si>
  <si>
    <t>MAX INFRASTRUCTURE LIMITED, Baitul Hossain Building (6th Floor, Room No. 705), 27, Dilkusha C/A, Dhaka-1000.</t>
  </si>
  <si>
    <t>info@maxgrpup-bd.com</t>
  </si>
  <si>
    <t>BB-MGU JV, Arambag, Patuakhali.</t>
  </si>
  <si>
    <t>mdgiusptk@gmail.com</t>
  </si>
  <si>
    <t>Construction of Access Road &amp; Structures of 668m long pre-stressed Girder Bridge over Baliatoli Andhermanik River on Kalapara - Baliatoli - Gangamoti Road at Kalapara Upazila under Patuakhali District.</t>
  </si>
  <si>
    <t>M/S Bhuiyan &amp; Brothers, 123/F,South Bishil Mirpur.Dhaka.</t>
  </si>
  <si>
    <t>Md. Giusuddin, House#9, Road#1, Aramabag, Patuakhali</t>
  </si>
  <si>
    <t>md.gius_uddin@yahoo.com</t>
  </si>
  <si>
    <t>EFTE.ETCL (PVT.) LIMITED, Horinpala, Bhandaria, Pirojpur</t>
  </si>
  <si>
    <t>Improvement of Bridge Access Road for 677m long pre-stressed Girder Bridge over Baliatoli Andhermanik River of Kalapara-Baliatoli-Gangamoti Road at Kalapara Upazila under Patuakhali District. (1) By HBB at Ch. 00m-7804m (2) By Land Scaping (3) By Tree Plantation  under Kalapara Upazila of Patuakhali District.</t>
  </si>
  <si>
    <t>M/S. Tanvir Ahmed</t>
  </si>
  <si>
    <t>dipuptk@gmail.com</t>
  </si>
  <si>
    <t>Improvement of road From Uttar Modonpura Islamia Dakhil Madrasha - Daroga bari -via golam Mostafa Chairman House by BC at Ch. 2000m-3680m including 01 No. 2.00mx2.00m &amp; 01 No. 1.00mx1.00m RCC Box Culvert at ch. 750m and 3660m. (ID No. 578384223) (Salvage Cost: Tk. 413597.00)</t>
  </si>
  <si>
    <t>Md. Nazrul Islam Chunnu</t>
  </si>
  <si>
    <t>nislamchunnu@gmail.com</t>
  </si>
  <si>
    <t>Improvement of Road from Daspara UPC Moishadi Bazar via Char Alogi GPS Road by BC at Ch. 850m-1500m &amp; 2500m-2850m including 01 No 3.00mX3.00m RCC Box Culvert at Ch. 2050m (ID No. 578383044) (Salvage: BDT: 1432898.00)</t>
  </si>
  <si>
    <t>M/S AL MADINA MOTORS</t>
  </si>
  <si>
    <t>almodinamotors.ptk@gmail.com</t>
  </si>
  <si>
    <t>Improvement of Madhya Modonpura Bridge RHD-Ramnagar Bazar &amp; GPS Ramnagar Board GPS west Site St. Bridge via Kalu Howlader House/Hazi Bari Jame Mosque Satla Kha Bari at Ch. 00m-1000m including 01 Nos 1.00mX1.00m RCC Box at Ch. 775m &amp; 01 No 0.625mX0.900m U-Drain Length7.00m at Ch. 150m. ID No. 578384046</t>
  </si>
  <si>
    <t>Md. Enayet Hossain</t>
  </si>
  <si>
    <t>Improvement of road from Boga UP- Nowmala UP via Shabupura hat Road from Ch.00m-1950m including 02 Nos. 1.00m x 1.00m Box Culvert at Ch. 428m &amp; 1140m. ID No. 578383002 under Bauphal Upazila District Patuakhali [OSTETM]</t>
  </si>
  <si>
    <t>M.M. Builders &amp; Engineers Ltd.</t>
  </si>
  <si>
    <t>Construction of 20.00m RCC Girder Bridge on Boga Bauphal RHD (Shaplakhali) to Kalisuri GC via Kanakdia Hat Road at Ch. 12+290km (Road ID No. 578382004)</t>
  </si>
  <si>
    <t>Construction of 20.00m RCC Girder Bridge on Mominpur GC - Baherchar GC via Kalisuri GC Road at Ch. 13+680km (Road ID No. 578382005)</t>
  </si>
  <si>
    <t>Construction of 15.00m RCC Girder Bridge on Boga Bauphal RHD (Shaplakhali) to Kalisuri GC via Kanakdia Hat Road at Ch. 14+990km (Road ID No. 578382004)</t>
  </si>
  <si>
    <t>Construction of 15.00m RCC Girder Bridge on Boga Bauphal RHD (Shaplakhali) to Kalisuri GC via Kanakdia Hat Road at Ch. 15+980km (Road ID No. 578382004)</t>
  </si>
  <si>
    <t>Md. Mahabubur Rahaman</t>
  </si>
  <si>
    <t>mahhbubptk83@gmail.com</t>
  </si>
  <si>
    <t>Construction of 15.00 m long RCC Girder Bridge on Kalisuri UP ( Kumarkhali Bridge) - Nurainpur Bazar via Kanakdia Bazar at ch 1+500 km. ID no-578383001 under Bauphal, Patuakhali.</t>
  </si>
  <si>
    <t>M/S JUI ENTERPRISE</t>
  </si>
  <si>
    <t>juiptk2017@gmail.com</t>
  </si>
  <si>
    <t>Construction of 15.00 m long RCC Girder Bridge on Kalisuri UP ( Kumarkhali Bridge) - nurainpur Bazar via kanakdia Bazar at ch 1+600 km. ID no-578383001</t>
  </si>
  <si>
    <t>Construction of 15.00 m long RCC Girder Bridge on Boga- Bauphal RHD ( Shaplakhali)- Kalisuri GC via Kanakdia Hat at Ch 13+180 km. (ID no-578382004)</t>
  </si>
  <si>
    <t>Improvement of Road from Chottobeghi UP-8ashtala Bazar at Ch. 1000m-2500m.lncluding 02 Nos 1.50m x 1.50m. RCC Box at Ch. 1110.00m s 1350.00m ID No. 578954097 under Sadar Upazila District Patuakhali [OSTETM]</t>
  </si>
  <si>
    <t>Improvement of Road from R&amp;H Pairakunza Bazar to RHD Bus Stand Badher Hat from Ch. 00m-2000m including 03 Nos 1.50m x 1.50m RCC Box at Ch. 450.00m840.00m &amp; 990.00m under Sadar Upazila District Patuakhali ID No. 578954060</t>
  </si>
  <si>
    <t>M/S. Amir Engineering Corporation-M.M. Builders &amp; Engineers Ltd.-M/S. Niaz Traders-JV</t>
  </si>
  <si>
    <t>aecmbel_mntjv@yahoo.com</t>
  </si>
  <si>
    <t>Construction of 42.06m RCC Girder Bridge on Patuakhali Barisal RHD (Moukaron Bridge)-Dumki UZHQ via Moukaran GC (Sadar Part) at Ch. 3282m (Road ID: 578952007)</t>
  </si>
  <si>
    <t>M/S. Amir Engineering Corporation, College Row, Barisal, Bangladesh.</t>
  </si>
  <si>
    <t>M. M. Builders &amp; Engineers Ltd., House No. - 127(6th Floor), Road - 10, Block - C, Niketon, Gulshan - 1, Dhaka - 1212</t>
  </si>
  <si>
    <t>M/S. Niaz Traders, 154, Motijheel C/A. Masjid Market (2nd Floor), Room No.301-303, Dhaka-1000.</t>
  </si>
  <si>
    <t xml:space="preserve">M/S. Hamim International
Lubna Khanom
</t>
  </si>
  <si>
    <t xml:space="preserve">Construction of 24.00m Long RCC Girder Bridge at Khasher hat GC to Bottolbunia GC via Hajhir hat.road at Ch. 3487.00m. (ID No-578952006) under Sadar Upazila, District: Patuakhali </t>
  </si>
  <si>
    <t>M/S. Amir Engineering Corporation</t>
  </si>
  <si>
    <t>Improvement of road from Muradia UP-Laukathi UP via South Khali GPS &amp; Bhoktobari A Salam Doctor Abari via Mozumder Hat road by BC at Ch.0.00m-2000.00m Old ID No- 578962003 New ID No. 578964015</t>
  </si>
  <si>
    <t>niaztraders.khan@yahool.com</t>
  </si>
  <si>
    <t>Improvement of road from Atharogachia Mojibor Sikder Bari-Karthikpasha UZR road by BC at Ch.0.00m-1000.00m Including 1 No 4.00m x 4.00m 2 Nos 1.00m x 1.00m RCC Box Culvert at Ch. 536.00m 155.00m &amp; 900.00m ID No-578964155</t>
  </si>
  <si>
    <t>Improvement of road from Pangasi Noldoani High School &amp; GPS - H/O Jennta Ali Gazi Mosque road by BC at Ch.0.00m-1000.00m Including 1 No 1.50m x 1.50m RCC Box Culvert at Ch. 476.00m ID No-578965071</t>
  </si>
  <si>
    <t xml:space="preserve">Improvement of Road from East Side of Fokir Bari Upazila Road-Karticpasha Via H/O Akkel Ali Howlader from Ch.0m-1000m. including 02 Nos 1.00m x 1.00m RCC Box at Ch. 52.00m &amp; 715.00m under Dumki Upazila District Patuakhali ID No. 578965070 </t>
  </si>
  <si>
    <t>Md. Nasiruddin Ahmed</t>
  </si>
  <si>
    <t>sahinptk2@gmail.com</t>
  </si>
  <si>
    <t>Development of Baherchar Bazar i) Construction of Multipurpose Shed. ii) Construction of Fish Shed. iii) Construction of 2 NOs Open Platform. iv) Construction of Toilet Block. v) Construction of Internal Road. vi) Sinking of Deep Tubewell. vii) Construction of Drain, viii) Construction of Dustbin. ix) Earth Filling Work under Rangabali Upazila, District: Patuakhali. (Tender ID- 360588)</t>
  </si>
  <si>
    <t>M/S. Najmus Shahadat Traders</t>
  </si>
  <si>
    <t xml:space="preserve">Improvement of Road from Kathalpara Wapda - Uttar Chakamayia Latif Master House Start Uttar Chakamayia Latif Master Bari to Uttar Chakamayia GPS from Ch. 17500m - 20000.00m including 05 Nos 0.60mx0.60m U-Drain &amp; 01 No 3.30mx3.00rn RCC Box Culvert at Ch.17550m 18130m 18829m 18988m 19333m &amp; 17700m. 1D No. 578664019 under Kalapara Upazila District Patuakhali </t>
  </si>
  <si>
    <t>M/S. Shahidul Enterprise</t>
  </si>
  <si>
    <t>ptkshahidul78@gmail.com</t>
  </si>
  <si>
    <t>Improvement of Road from Lalua UPC-Tiekhali UPC via Payraport, Chingoria road [ID: 578663009] a. Earthwork From Ch. 3540m-4105m, b. Carpeting (BC) Ch. 3540m-4105m, c. Palasading 05m. under Kalapara Upazila, District: Patuakhali.</t>
  </si>
  <si>
    <t>M/S. Sikder Enterprise (Moyazzem)</t>
  </si>
  <si>
    <t>Mssikderenterpriseptk@gmail.com</t>
  </si>
  <si>
    <t>Construction of 21.00m long RCC Girder Bridge on Voyang GC-Ayola GC (Habib Bazar) Road at Ch. 3858m. (ID No-578762007)</t>
  </si>
  <si>
    <t>Improvement of Road from R&amp;H at East Bazita Club-H/O Bazlu Bayati-Munshirhat Road by BC at Ch. 00m-1000m including 02 Nos 1.50mx1.50m &amp; 01 No 4.00mx3.50m RCC Box Culvert at Ch. 450m, 624m &amp; 90m under Mirjagonj, Patuakhali. (ID No. 578764049)</t>
  </si>
  <si>
    <t>M/S. Gazi Construction (Ahsan)</t>
  </si>
  <si>
    <t>Improvement of Road from Labubunia H/O Wazed Khan-Talukder Bari-H/O Nurmohammad Road by BC at Ch. 00m-1000m including 02 Nos 1.50mx1.50m &amp; 01 No. 4.00mx3.50m RCC Box Culvert at Ch. 183m, 450m &amp; 710m under Mirjagonj, Patuakhali. (ID No. 578765056)</t>
  </si>
  <si>
    <t>A) Improvement of RHD (Monasep Sikdar Bari) - UZR (West Side Bazita Arshed Dr. Bari) road via Karikor Bari at Ch. 700m-738m, 1546m-1915m, 2052m-2320m with 310m link Road. Including 01 No 1.50mx1.50m RCC Box Culvert at Ch. 120m Over link Road (ID No. 578764023) B) Improvement of Mashlskata Muchi Bari Brldge- Bazita High School via Bepari Bari at Ch. 1600m-2500.00m with 250m Extension road Includlng 01 No 3.00mx3.00m RCC Box Culvert at Ch. 2310m. (ID No. 578764058) under Mirzagonj Upazila, District: Patuakhali</t>
  </si>
  <si>
    <t xml:space="preserve">M/S. Abul Kalam Azad
</t>
  </si>
  <si>
    <t>azakptk@gmail.com</t>
  </si>
  <si>
    <t>Construction of 50.06 RCC Girder Bridge on Kathaltoli GC (Trimukhi)- Sailabunia Sluice RHD Road via Shishurhat at Ch.4300m. (ID No. 578762003) under Mirjagonj, Patuakhali.</t>
  </si>
  <si>
    <t xml:space="preserve">M/S. Mohiuddin Ahmed
</t>
  </si>
  <si>
    <t>Construction of 20.00 RCC Girder Bridge on Kathaltoli GC Trimukhi- Sailabunia Sluice RHD Road via Shishurhat at Ch.3630m. ID No. 578762003 under Mirjagonj, Patuakhali.</t>
  </si>
  <si>
    <t xml:space="preserve">M/S. Shahil Enterprise-
Md. Gius Uddin (JV)
</t>
  </si>
  <si>
    <t>giusshail@gmail.com</t>
  </si>
  <si>
    <t>Construction of 23.00m long RCC Girder Bridge on Voyang GC- Ayla GC (Habib Bazar) Road at Ch. 1819m under Mirzagonj Upazila, District: Patuakhali [Road ID-578762007]</t>
  </si>
  <si>
    <t>M/S SHAHIL Enterprise, Station Road(Boro Bazar) Kishoreganj.</t>
  </si>
  <si>
    <t>M/S. Dafadar Enterprise</t>
  </si>
  <si>
    <t>asaduz1977@gmail.com</t>
  </si>
  <si>
    <t>Improvement of Road from Betagi- Patabunia GC Near Sultan Sarder Bari to Shahalom Member Bari via Mazid Biswas Bari at Ch. 0.00m-560.00m including 01 No 0.625m x 0.600m U-Drain (Length=7.00m) at ch. 330.00m (ID No. 578525209) under Dashmina Upazila, District: Patuakhali</t>
  </si>
  <si>
    <t>M/S. Palli Stors</t>
  </si>
  <si>
    <t>Improvement of road by bothside Widening by Bitumenous Carpeting from Chottosiba UZR-Barosiba Launch Ghat (Ferry Ghat Road) at Ch. 1700m-3905m &amp; 6300m-7100m including 01 No 1.50mX1.50m RCC Box Culvert at Ch. 3850m (ID No. 578574209)</t>
  </si>
  <si>
    <t xml:space="preserve">M/S. Najmus Shahadat Traders
</t>
  </si>
  <si>
    <t>Improvement of Both Side Widening from Char Biswas- Nomo Sluice Bazar road at Ch. 00.00m - 3000.00m (ID No. 578573018) under Galachipa Upazila, District: Patuakhali</t>
  </si>
  <si>
    <t>M/S. Rupali Construction</t>
  </si>
  <si>
    <t>A) Improvement of Road from Jomir Khar Barir Mosjid - Uttar Amkhola GPS at Ch. 00.00m - 1000.00m including 01 No 0.625m x 0.600m U- Drain (Length=7.00m) at Ch. 825.00m (ID No. 578575192) B) Improvement of Both side widening from Chottosiba UZR - Barosiba Launchghat Road from Ch. 00.00m - 1700.00m &amp; 3950.00m - 6300.00m including 02 Nos 1.50m x 1.50m RCC Box at Ch. 614.00m &amp; 1314.00m (ID No. 578574209) under Galachipa Upazila, District: Patuakhali)</t>
  </si>
  <si>
    <t>Construction of 42.06m RCC Girder Bridge on Badura GC-Julakha Bazar RHD Road at Ch. 11283m, [Road ID: 578572005]</t>
  </si>
  <si>
    <t>QC-KKE JV
Mahtab Centre (12th Floor), Bijoy Nagar, Dhaka-1000</t>
  </si>
  <si>
    <t xml:space="preserve">qckkejv@gmail.com </t>
  </si>
  <si>
    <t xml:space="preserve">Const. of 90m long PSC Girder Bridge over Pagla river on Patuakhali Barisal RHD Pagla-Panggashia UP via Hazirhat-Doparhat road at Ch.9306m under Dumki Upazila Dist. Patuakhali (Road ID 578963014), Package No: CIB-Pat- W-24 </t>
  </si>
  <si>
    <t>M/S K.K. Enterprise, Mahatab Centre (12th Floor),177 Shahid Nazrul Islam Sarani,Bijoy Nagor, Dhaka-1000 and 885/1, South Sabujbagh, Patuakhali, Bangladesh.</t>
  </si>
  <si>
    <t>M/S. Abul Kalam Azad, Azad Bhaban, Muslimpara, Patuakhali Sadar, Patuakhali.</t>
  </si>
  <si>
    <t xml:space="preserve">azadptk@gmail.com </t>
  </si>
  <si>
    <t xml:space="preserve">Const. of 96m long PSC Girder Bridge at Ch. 1500m over Srimonto river on Kathaltali GC-Patuakhali-Betagi RHD (Thana Bridge) road and Kathaltoli road under Mirzaganj Upazila, District: Patuakhali [Road ID: 578762004] Package No: CIB-Pat-W-86 </t>
  </si>
  <si>
    <t>Nabarul Traders Limited &amp; M/S. Abul Kalam Azad (JV), House # 18/7, Bashir Uddin Road, Kalabagan, Dhaka</t>
  </si>
  <si>
    <t xml:space="preserve">ntlakaptk2018@gmail.com </t>
  </si>
  <si>
    <t xml:space="preserve">Const. of 426m (with Viaduct) Long PSC Girder Bridge at Ch. 90m over Sutabaria river on Alipur UPC to Cotkhali Bazar via Kalamiar Hat (Dasmina part) road under Dasmina Upazila, District: Patuakhali [Road ID: 578523006] Package No: CIB-Pat-W-86 </t>
  </si>
  <si>
    <t>M/S Palli Stors
Town Kalikapur Patuakhali (Class-A)</t>
  </si>
  <si>
    <t>Improvement of Charkazol UPC - Jahazmara Sluice Road by BC (Ch. 7000m-12300m), (ID: 578573029), (Galachipa)</t>
  </si>
  <si>
    <t xml:space="preserve"> M/S Abdullah Enterprise 
Holding No-287, Morium Bhaban, Moshjid Lane, Simul Bag, Patuakhali. (Class-B)</t>
  </si>
  <si>
    <t>abdullahptk15@gmail.com</t>
  </si>
  <si>
    <t>Improvement of N.Sonkhola G.P/School-Lamna Sr Madrasha Road by BC (Ch. 00-3800m), (ID: 578574009), (Galachipa)</t>
  </si>
  <si>
    <t>M/S Palli Stors
Town Kalikapur Patuakhali. (Class-A)</t>
  </si>
  <si>
    <t>Improvement of Kalam Gradge RHD-Paul Bari UZR Road by BC (Ch. 0-5340m), (ID: 578574150), (Galachipa)</t>
  </si>
  <si>
    <t>Md. Firoz
Fire Service Road
Patuakhali. (Class-B)</t>
  </si>
  <si>
    <t>Improvement of Char Kazol UZR-Chota Kazol Ghat Road by BC (Ch. 00-4600m), (ID No: 578574122), (Galachipa)</t>
  </si>
  <si>
    <t>M/S SOMA ENTERPRISE
OLD BASS TERMINAL ROAD PATUAKHALI. (Class-A)</t>
  </si>
  <si>
    <t>ptksoma@gmail.com</t>
  </si>
  <si>
    <t>Improvement of Golkhali Kheaghat-Kalirchar G.p.school Road by BC (Ch. 0-2950m), (ID: 578575095), (Galachipa)</t>
  </si>
  <si>
    <t>M/S Sikder Enterprise, Muradia, Dumki, Patuakhali. (Class-B)</t>
  </si>
  <si>
    <t>Improvement of Golkhali Upc-Julakha Bazar RHD Road (Galachipa Head Quarter-Golkhali-Gazipur GC) by BC (Ch. 0-2450m), (ID: 578574216), (Galachipa), (Salvage BDT: 266,858)</t>
  </si>
  <si>
    <t>Improvement of Chiker gudhi-SikderBari Near Bara Gopaldi UZR Road by BC (Ch. 0-1500m), (ID: 578524023), (Dashmina)</t>
  </si>
  <si>
    <t>Shimanto Trading Agency, LGED, Patuakhali. (Class-B)</t>
  </si>
  <si>
    <t>ptkshimantotrading@gmail.com</t>
  </si>
  <si>
    <t>Improvement of Gilabaria Bazar-Banshbaria School via Abid Kha Road by BC from Ch. 00m-3100m ID No. 578574086 Galachipa</t>
  </si>
  <si>
    <t>Kohinoor Enteprise &amp; Mizanur Alam (JV), Mridha Bari Sarak, Town Kalikapur, Patuakhali. (Class-A)</t>
  </si>
  <si>
    <t>Improvement of Gilabaria Bazar-Banshbaria School via Abid Kha Road by BC from Ch. 3100m-6200m ID No. 578574086 Galachipa</t>
  </si>
  <si>
    <t xml:space="preserve">Md. Enayet Hossain, Natun Bazar, Patuakhali. (Class-A)
</t>
  </si>
  <si>
    <t>Improvement of Majhgram UZR Mallik Bari Bandh-Dabiruddin Bari Road Chiknikandi UP-Katkhali Lanch Ghat by BC from Ch. 00m-2800m ID No. 578574229 Galachipa</t>
  </si>
  <si>
    <t xml:space="preserve">Akhtaruzzaman-Samim Ahasaun (JV), Baitul Aman Lean, Patuakhali. (Class-A)
</t>
  </si>
  <si>
    <t>ptksamim1975@gmail.com</t>
  </si>
  <si>
    <t>Improvement of Amkhola RHD-Tafalbaria UNR Amkhola UP Office-Mushorighati Sluice Road by BC from Ch. 2000m-5500m ID No. 578574102 Galachipa Salvage Cost BDT 814635.00</t>
  </si>
  <si>
    <t>Md. Samim Ahasan, Baitul Aman Lane, Patuakhali.</t>
  </si>
  <si>
    <t>samimptk@gmail.com</t>
  </si>
  <si>
    <t>M/S. Rupali Construction &amp; Sarika Traders (JV), Char Montaz, Rangabali, Patuakhali. (Class-A)</t>
  </si>
  <si>
    <t>rupalisarikajv2019@yahoo.com</t>
  </si>
  <si>
    <t>Improvement of Char Borhan Madrasha-Char Shahjalal Kheya Ghat Road by BC Ch. 00-2000m (ID No. 578525171) under Dashmina, Patuakhali.</t>
  </si>
  <si>
    <t>M/S Sarika Traders, Char Montaz, Rangabali,Patuakhali.</t>
  </si>
  <si>
    <t>mssarika_traders@yahoo.com</t>
  </si>
  <si>
    <t>Rezwanul Maksud, Eidgah Sarak, Patuakhali. (Class-B)</t>
  </si>
  <si>
    <t>riponptk@gmail.com</t>
  </si>
  <si>
    <t>Construction of 13m Long RCC Bridge on Barogopaldi GC-Ayaser hat RHD Road at Ch. 7300m under Dashmina Upazila, District: Patuakhali, (Road ID: 578522009)</t>
  </si>
  <si>
    <t>M/S. Khairul Enterprise, Muslimpara, Patuakhali. (Class-B)</t>
  </si>
  <si>
    <t>marinptk4317@gmail.com</t>
  </si>
  <si>
    <t>Construction of 24m Long RCC Bridge on Panpatty UPC- Panpatty Bazar (Galachipa Kalikapur-Panpotty Launch Ghat) Road at Ch. 2600m under Galachipa Upazila, District: Patuakhali, (Road ID: 578573011)</t>
  </si>
  <si>
    <t>M/S. Abul Kalam Azae &amp; M/S. Deip Enterprise (JV), Town Kalikapur, Patuakhali. (Class-A)</t>
  </si>
  <si>
    <t>akamdeptk@gmail.com</t>
  </si>
  <si>
    <t>Construction of 28m PSC bridge on Dashmina UPC-Mashukhali Hat Road at Ch. 470m under Dashmina Upazila Dist Patuakhali ID NO578523012</t>
  </si>
  <si>
    <t>M/S. DEIP ENTERPRISE, Town Kalikapur, Patuakhali.</t>
  </si>
  <si>
    <t>QC-KKE (JV), 177-Bijoy Nagar, Mahtab Center (12th Floor), Dhaka-1000. (Class-A)</t>
  </si>
  <si>
    <t>qckkenterprise@gmail.com</t>
  </si>
  <si>
    <t>Construction of 30m PSC bridge on Gozalia UP-Thakur Bazar Gozalia UP-Dakua UP via Gozalia Bazar Road at Ch. 10m under Galachipa Upazila Dist Patuakhali ID No. 578573026</t>
  </si>
  <si>
    <t>Construction of 54m long RCC Bridge at Ch. 1968m on Golkhali UPC - Naluabagi Bazar Naluabagi - Bazar RHD via UP office Road under Galachipa Upazila District Patuakhali Road ID- 578573022</t>
  </si>
  <si>
    <t>M/S. Palli Stors, Town Kalikapur, Patuakhali. (Class-A)</t>
  </si>
  <si>
    <t>Construction of 48m long RCC Bridge at Ch. 4362m on Chinikandi UPC Amkhola UPC Road under Galachipa Upazila District Patuakhali Road ID- 578573008</t>
  </si>
  <si>
    <t>Construction of 40m long PSC Bridge at Ch. 1242m on Golkhali UPC - Naluabagi Bazar Naluabagi - Bazar RHD via UP office Road under Galachipa Upazila District Patuakhali Road ID- 578573022</t>
  </si>
  <si>
    <t>M/S. Eli Enterprise and Md. Enayet Hossain (JV), Natun Bazar, Patuakhali. (Class-A)</t>
  </si>
  <si>
    <t>enayet.eli@gmail.com</t>
  </si>
  <si>
    <t>Construction of 66m long RCC Bridge at Ch. 7000m on Bohrampur UPC - Thakurer Hat Road under Dashmina Upazila District Patuakhali Road ID- 578523010</t>
  </si>
  <si>
    <t>MS Eli Enterprise, Sadar Road, Bhola.</t>
  </si>
  <si>
    <t>Construction of 84m long RCC Bridge at Ch. 2303m on Amkhola UPC (Bhangra RHD)- Friday Hat Road under Galachipa Upazila District Patuakhali Road ID- 578573002</t>
  </si>
  <si>
    <t>M/S. Sunrise Construction, Charpara, Patuakhali. (Class-B)</t>
  </si>
  <si>
    <t>Construction of 22m Long RCC Bridge on Rangopaldi Bridge UNR-Rabibaria Hat RHD Road at Ch. 413m under Dashmina Upazila, District: Patuakhali, (Road ID: 578524122)</t>
  </si>
  <si>
    <t>Construction of 57m long RCC Bridge at Ch. 2208m on Tetultola Bazar UZR - Ulania GC Road under Galachipa Upazila District Patuakhali Road ID- 578574206</t>
  </si>
  <si>
    <t>M/S. K.K. Enterprise-M/S. Anowara &amp; Sons- JVCA, Authorized Signatory: Md. Rimanul Islam, Word # 4, Arambag, Patuakhali. (Class-A)</t>
  </si>
  <si>
    <t>rimu.ptk@gmail.com</t>
  </si>
  <si>
    <t>Maintenance of Charbiswas UPC- Nomo Sluice Bazar via Battala BazarCh 3000-7000 m ID No. 578573018 under Galachipa Upazila District Patuakhali</t>
  </si>
  <si>
    <t>ANOARA AND SONS, ARAMBAG, PATUAKHALI.</t>
  </si>
  <si>
    <t>anowaraandsons@gmail.com</t>
  </si>
  <si>
    <t>Shimanto Trading Agency, Latif School Road, Patuakhali. (Class-B)</t>
  </si>
  <si>
    <t>Maintenance of Gazalia UPC - Amkhola UPC Ch 00-1020 m ID No. 578573027 under Galachipa Upazila District Patuakhali</t>
  </si>
  <si>
    <t xml:space="preserve">Md. Shafiqul Islam, Natun Bazar, Word No-01, Galachipa, Patuakhali. (Class-B)
</t>
  </si>
  <si>
    <t>ptkshafiqul71@gmail.com</t>
  </si>
  <si>
    <t>Maintenance of Tatultala Bazar UZR-Ulania GC Ch 00-4610 m ID No. 578574206 under Galachipa Upazila District Patuakhali</t>
  </si>
  <si>
    <t>M/S. Nishat Bilders, Marichbunia,Post-Marichbunia -8600, Patuakhali-Sadar,Patuakhali. (Class-B)</t>
  </si>
  <si>
    <t>msnishatbilders@gmail.com</t>
  </si>
  <si>
    <t>Maintenance of Gabua Bridge RHD- Friday HatCh 00-6000 m ID No. 578574208 under Galachipa Upazila District Patuakhali</t>
  </si>
  <si>
    <t>MD. MOYENUDDIN (BASHI) LIMITED-M/S. K.K. ENTERPRISE (JV), Mahtab Center (12th Floor), 177 Shahid Nazrul Islam Sarani, Bijoy Nagor, Dhaka-1000</t>
  </si>
  <si>
    <t>mblkkejv@gmail.com</t>
  </si>
  <si>
    <t>Construction of 315.00 m Long PSC Girder Bridge with 288.00 m Viaduct South Golkhali end 144.00m and Badura Natun Char end 144.00m over Golkhali River on Golkhali UPC to Naluabagi Bazar Road Naluabagi Bazar- R&amp; H via UP Office at ch. 3500 km. Road ID 578573022 Upazila Galachipa District patuakhali.</t>
  </si>
  <si>
    <t>Rezvi Construction Ltd-
M/S. K.K Enterprise (JV)
Mahtab Center (12th Floor)
177 Shahid Nazrul Islam Sarani
Bijoy Nagor, Dhaka-1000. (Class-A)</t>
  </si>
  <si>
    <t>rckkejv@gmail.com</t>
  </si>
  <si>
    <t>Construction of 135.00 m Long PSC Girder Bridge on Charkazla UPC to Jahajmara Sluice Road at Ch. 3590 km Road ID- 578573029 Upazila Galachipa District patuakhali.</t>
  </si>
  <si>
    <t>REZVI CONSTRUCTION LTD., 107/A, Shahora D.B Road, Mymensingh.</t>
  </si>
  <si>
    <t>M/S SHAHIL Enterprise- Md. Giusuddin (JV), House#9, Road#1, Aramabag, Patuakhali.</t>
  </si>
  <si>
    <t>giusshahil@gmail.com</t>
  </si>
  <si>
    <t>Construction of 20 m lonf RCC Girder Bridge on Kanokdia UPC ( Amirabadh Bazar) Chandrapar Chourasta bazar via Moddha Modonpur Road at ch. 4+200 km (Road ID: 578383012)</t>
  </si>
  <si>
    <t>Md. Giusuddin, House#9, Road#1, Aramabag, Patuakhali.</t>
  </si>
  <si>
    <t xml:space="preserve">Construction of 15 m lonf RCC Girder Bridge on Kalaiya UPC (Langra Munshir Pool) - Shabura Bazar via Husnabad bazar Road at ch. 1+497 km.( Road ID: 578383015) </t>
  </si>
  <si>
    <t>Construction of 24 m long RCC Girder Bridge on kachipara UPC- Karkhana bazar via Joybangla Bazar road at ch. 2+210 km. ( Road ID: 578383037)</t>
  </si>
  <si>
    <t>Construction of 20 m long RCC Girder Bridge on Dhula UPC- Kalamiar Bazar via Rabair Road at ch. 5+500 km. ( Road ID:578383006)</t>
  </si>
  <si>
    <t>Construction of 20 m long RCC girder Bridge on Kanokdia Bazar-Kanokdia UPC-Jhilna bazar via Aila Bazar road at ch. 6+820 km. (Road ID:578383011)</t>
  </si>
  <si>
    <t>Md. Enayet Hossain
Natun Bazar, Patuakhali.</t>
  </si>
  <si>
    <t>Construction of 21 m long RCC girder Bridge on Madonpur UPC ((Bilbalash Bazar)- Ramnagar Board Bazar via Dagra Bari GPS Road at ch. 0+950 km.(Road ID:578383026)</t>
  </si>
  <si>
    <t>Construction of 17 m long RCC girder Bridge on Kachirpara UPC-Karkhana Bazar via Joybangla Bazar road at ch. 0+600 km. (road ID:578383037)</t>
  </si>
  <si>
    <t xml:space="preserve">M/S SHAHIL Enterprise- Md. Giusuddin (JV), House#9, Road#1, Aramabag, Patuakhali.
</t>
  </si>
  <si>
    <t>Construction of 12 m long RCC girder Bridge on Baga UPC-Nowmal UPC via Shabupura hat Road at ch. 10+230 km. (Road ID: 578383002)</t>
  </si>
  <si>
    <t>Construction of 24 m long RCC girder Bridge on Kalisuri UPC-Dhulia Launch Ghat Bazar via Dhulia UPC Road at ch. 1+750 km. 9Road ID: 578383007)</t>
  </si>
  <si>
    <t>Construction of 15 m long RCC girder Bridge on Kalisuri UPC-Dhulia Launch Ghat Bazar via Dhulia UPC Road at ch. 3+310 km. (Road ID 578383007)</t>
  </si>
  <si>
    <t xml:space="preserve">Construction of 18.00 m long RCC girder Bridge on Kanokdia Bazar - konokdia UPC -Jhilna Bazar via Alia Bazar Road at ch.5+580 km, (Road ID 578383011) </t>
  </si>
  <si>
    <t xml:space="preserve">Construction of 48.00m Long RCC Girder Bridge on Nazirpur UPC -Char Woadle Bazar via Char Rayshaheb Bazar at 260.00 m (Road ID: 578383046) </t>
  </si>
  <si>
    <t xml:space="preserve">Construction of 10.00 m Long RCC Girder Bridge on Upazila H/Q ( Bangla bazar) -Kalaiya UPC via Baro Dalima GPS at ch. 2200 m ( Road ID: 578383029) </t>
  </si>
  <si>
    <t>Construction of 15.00m Long RCC Girder Bridge on Bauphal Boga RHD ( Kaderer Garage ) - Sabupura Bazar via Molla bari GPS at at ch. 2915.00 m (Road ID: 578384082)</t>
  </si>
  <si>
    <t xml:space="preserve">Construction of 24.00m Long RCC Girder Bridge on Char Ray Shaheb jame mosque - Char Nimdi Kheya Ghat at ch. 200.00m (Road ID: 578384047) </t>
  </si>
  <si>
    <t>Construction of 15.00m Long RCC Girder Bridge on Nurainpur Kanakdia UNR Road -Gazimazi bazar Road via North side of West Nurainpur GPS -Engineer sharif Uddin House at ch. 745.00 m (Road ID: 578384150)</t>
  </si>
  <si>
    <t>M/S. Hazi Enterprise
Pro. Golam Kabir Sikder
Bakergonj  Bandar
Bakergonj, Barisal.</t>
  </si>
  <si>
    <t>Construction of 24.00m Long RCC Girder Bridge over Char Hosnabad Khal on Dashmina-Mollarhat Road at Ch. 3+000km (Road ID: 578523003) under Dashmina, Patuakhali.</t>
  </si>
  <si>
    <t>M/S. Mohiuddin Ahmed, Azad Bhaban, Muslimpara, Patuakhali Sadar, Patuakhali.</t>
  </si>
  <si>
    <t>Construction of 20.00m Long RCC Girder Bridge over Arojbegi Khal on Dashmina UPC (Post Office)-Arojbegi Bazar at Ch. 1+660km (Road ID. 578523002) under Dashmina, Patuakhali.</t>
  </si>
  <si>
    <t xml:space="preserve">Construction of 18.00m Long Bridge over Alipura Khal on Alipur UP-Kapuriakachari Hat Road at Ch. 0+900km (Road ID- 578523005) under Dashmina, Patuakhali. </t>
  </si>
  <si>
    <t xml:space="preserve">Md. Enayet Hossain-M/S. Shampa Construction (JV), Natun Bazar, Patuakhali.
</t>
  </si>
  <si>
    <t>enayets2019@gmail.com</t>
  </si>
  <si>
    <t>Construction of 18.00m Long RCC Girder Bridge over Bogi Khal on Bashbaria UPC (Gochani GC)-Bogi Bazar at Ch. 1+443km (Road ID: 578523013) under Dashmina, Patuakhali.</t>
  </si>
  <si>
    <t>M/S. Shampa Construction, 538, East Chandkati, Jhalokathi.</t>
  </si>
  <si>
    <t>M/S. Abul Kalam Azad &amp; M/S. Deip Enterprise (JV), Town Kalikapur, Patuakhali Sadar, Patuakhali.</t>
  </si>
  <si>
    <t xml:space="preserve">Construction of 24.00m Long RCC Girder Bridge over Bogi Khal on Bashbaria UPC (Gochani GC)-Bogi Bazar at Ch. 3+400km (Road ID: 578523013) under Dashmina, Patuakhali. </t>
  </si>
  <si>
    <t xml:space="preserve">Construction of 34.00m Long RCC Girder Bridge over Arojbegi Khal on Dashmina UPC (Post Office)-Arojbegi Bazar at Ch. 5+500km (Road ID. 578523002) under Dashmina, Patuakhali. </t>
  </si>
  <si>
    <t>Construction of 37.00m Long RCC Girder Bridge over Adompura Khal on Barogopaldi GC Ayaserhat RHB Road at Ch. 0+450km (Road ID: 578522009) under Dashmina, Patuakhali.</t>
  </si>
  <si>
    <t xml:space="preserve">M/S. AMANA ENTERPRISE, Sherebangla Sarok, Patuakhali.
</t>
  </si>
  <si>
    <t>amanaenterpriceptk82@gmail.com</t>
  </si>
  <si>
    <t>Rehabilitation of 24.00m Long Iron Bridge on Hazi Samsuddin Mollah GPS (UZR)-Chanpura Bazar Lada Mridah Bari at Ch. 15.00m (Road ID- 578574226) under Galachipa, Patuakhali.</t>
  </si>
  <si>
    <t xml:space="preserve">M/S. Rupali Construction &amp; Suresh Chandra Biswas, Puran Bazar, Patuakhali, Upazila: Patuakhali Sadar, Dist: Patuakhali.
</t>
  </si>
  <si>
    <t>rupalisureshjv2020@gmail.com</t>
  </si>
  <si>
    <t xml:space="preserve">A) Rehabilitation of 20.00m Long Iron Bridge on Sekander Kari house to North WAPDA at Ch. 800.00m (Road ID No. 578574168) &amp; (B) Rehabilitation of 42.00m Long Iron Bridge on Gabua Bridge RHD-Friday Hat at Ch. 3710.00m (Road ID No. 578574208) </t>
  </si>
  <si>
    <t>Suresh Chandra Biswas, Mitha Pukur Par, Puran Bazar, Patuakhali.</t>
  </si>
  <si>
    <t xml:space="preserve">Md. Manebur Rahman, Sabujbag 6Th Lene, Patuakhali.
</t>
  </si>
  <si>
    <t>manebur82@gmail.com</t>
  </si>
  <si>
    <t>Rehabilitation of 30.00m Iron Bridge on Charbiswash Colsure-Agasti Azahar Howlader house road at Ch.1500m (ID No: 578574155)</t>
  </si>
  <si>
    <t>M/S. J. J. ENTERPRISE, Chargarobdi, Dumki, Patuakhali.</t>
  </si>
  <si>
    <t>msjje2019@gmail.com</t>
  </si>
  <si>
    <t>Rehabilitation of 20.00m Iron Bridge on Charbiswash Colsure-Agasti Azahar Howlader house road at Ch.3300m (ID No: 578574155)</t>
  </si>
  <si>
    <t xml:space="preserve">Construction of 42.060m Long RCC Girder Bridge on Banati Bazar GC (Lalua)-Dhankhali GC Road via Uttar Lalua, Londa Ghat at Ch.321.00m under Kalapara, Patuakhali ( Road ID: 578662005) </t>
  </si>
  <si>
    <t>Construction of 18.00m Long RCC Girder Bridge Patuakhali Sadar UZHQ -Ayla GC via Bottolbunia &amp; Khatashia GC (Sadar Part). (South site of the Central Jail Pond) at Ch.1050m(Road ID: 578952004)</t>
  </si>
  <si>
    <t xml:space="preserve">Construction of 25.00m Long RCC Girder Bridge Patuakhali UZHQ(Sonali Bazar) to Badura GC (Beside the Gazi bari) at Ch.1085m (Road ID: 578952010) </t>
  </si>
  <si>
    <t xml:space="preserve">Construction of 15.00m Long RCC Girder Bridge RHD(Pairakunja Bazar) to RHD (Bus stand Badher hat ) (Infront H/O Hatem ali Hawlader over Kurir khal)at Ch.5700m (Road ID : 578954060) </t>
  </si>
  <si>
    <t xml:space="preserve">Construction of 15.00m Long RCC Girder Bridge RHD(Pairakunja Bazar) to RHD (Bus stand Badher hat ) (In front of Santinagar Lane Kalatala Babari Mosque Road) at Ch.2700m (Road ID : 578954060) </t>
  </si>
  <si>
    <t>Construction of 24.00m Long RCC Girder Bridge on Matibhanga Bazar -Chottogepi UP via Khristanpara road at ch. 2700.00 m (Road ID: 578954189)</t>
  </si>
  <si>
    <t xml:space="preserve">Construction of 66.00m Long RCC Girder Bridge on Char Balaikathi Howlader Bari (Jame-e- Mosque) Kharijama Kheya Ghat via Bottala Bazar Road at Ch. 00.00 m (Road ID: 578954128) </t>
  </si>
  <si>
    <t>Construction of 51.00m Long RCC Girder Bridge on Chotto Bighai UPC ( H/O Sobhan Haolader )- Kazirhat Bazar (bridge) Road at ch. 0+000 m (Road ID: 578953042)</t>
  </si>
  <si>
    <t xml:space="preserve">A) Re-habilitation of 15.00m Long Iron Bridge on Moukaran High School-(Iron Bridge) Khokon Howlader Bari-Moukaran Bazar via Shahadat Munsi Bari at Ch. 1000.00m (Road ID No. 578955327), (B) Re-habilitation of 15.00m Long Iron Bridge on Moukaran UNR road via Jobber Bari via Fakir Bari-Rashid Kazi Bazr via Muktijoddha Yousuf Kazi Bari Moukaran Bazar Gazipur Road at Ch. 1200.00m (Road ID No: 578954140), (C) Re-habilitation of 20.00m Long Iron Bridge on Sreerampur Bazar to Kaler Hat Bazar via Dhakkin Sreerampur GPS road at Ch. 280.00m (Road ID No. 578954044) &amp; (D) Re-habilitation of 20.00m Long Iron Bridge on Lowkati UPC to UZR (Majibar Dokan) via Zanat Ali Talukder at Ch. 1500.00m (Road ID No. 578954206) under Patuakhali Sadar, Patuakhali.  </t>
  </si>
  <si>
    <t xml:space="preserve">S.M. RASEL
S/O. MIR ABDUL BAREK
NAIYAPATTY KALAPARA
PATUAKHALI 8650
</t>
  </si>
  <si>
    <t>smraselptk@gmail.com</t>
  </si>
  <si>
    <t>Rehabilitation of 24.00m Long Iron Bridge on Patuakhali-Barisal RDH (Shiali Bazar) - Moukaran GC (College) via Lawkathi bazar at ch. 4300.00m. (Road ID- 578952003)</t>
  </si>
  <si>
    <t>Rehabilitation of 60.00m Long Iron Bridge on ML Bridge to Char Jainkati to Bhuria Kheya Ghat (Over Town Joinkathi Chondonbaria Khal) at Ch. 5000.00m (Road ID No. 578955421).</t>
  </si>
  <si>
    <t xml:space="preserve">M/S AL MADINA MOTORS, Town Kalikapur, Chowrasta, Patuakahli
</t>
  </si>
  <si>
    <t>Rehabilitation of 12.00m Long Iron Bridge on Badorpur Gramin Bank to house of Nuru Zommader at ch. 100.00m. (Road ID- 578955154)</t>
  </si>
  <si>
    <t xml:space="preserve">Md. Iqbal hossian, Father Name :- MD. Muther uddin howlader, Village- Vangra, Post- Bauphal, Patuakhali.
</t>
  </si>
  <si>
    <t>mdiqbalhossian83@gmail.com</t>
  </si>
  <si>
    <t xml:space="preserve">Rehabilitation of 14.00m Long Iron Bridge on Patuakhali UZHQ-Muradia GC via Sree Rampur Bazar (Sadar Part) at ch. 8785.00m. (Road ID- 578952009) </t>
  </si>
  <si>
    <t>M/S Bismillah Traders
Betagi, Betagi Shankipur
Dashmina, Patuakhali.</t>
  </si>
  <si>
    <t>ekra637@gmail.com</t>
  </si>
  <si>
    <t>Rehabilitation of 24.00m Long Iron Bridge on UZR (Fadia bazar bridge)-UNR (Gadur bari bridge) via Uttor Purbo  RNGPS (Infront H/O Sader Hawlader) at ch. 1200.00m. (Road ID- 578954136)</t>
  </si>
  <si>
    <t xml:space="preserve">M/S A.R ENTERPRISE, Katpotty,1st lean, Patuakhali Sadar PS, Patuakhali-8600
</t>
  </si>
  <si>
    <t>rony63404@gmail.com</t>
  </si>
  <si>
    <t>Rehabilitation of 15.00m Long Iron Bridge on UZR (Fadia bazar bridge)-UNR (Gadur bari bridge) via Uttor Purbo  RNGPS (Infront H/O Yousuf Ali Hawlader) at ch. 1300.00m. (Road ID- 578954136)</t>
  </si>
  <si>
    <t xml:space="preserve">Shimanto Trading Agency, Latif School Road, Patuakhali Sadar, Patuakhali.
</t>
  </si>
  <si>
    <t xml:space="preserve">Rehabilitation of 24.00m Long Iron Bridge on Baderpur Janata school(east side) Hamed sikder bari - Muktijoddha Sobahan mridha bari road at ch. 2440.00m. (Road ID- 578955390) </t>
  </si>
  <si>
    <t xml:space="preserve">Rehabilitation of 35.00 m Long Iron bridge on UZR salam master Bari to UZR After Howlader bari via Karati Bari road at ch. 10 m (ID No: 578955382 &amp; Rehabilitation of 28.00 m Long Iron bridge on UZR salam master Bari to UZR After Howlader bari via Karati Bari road at ch. 1850 m (ID No: 578955382 </t>
  </si>
  <si>
    <t xml:space="preserve">Rehabilitation of 60.00 m Long Iron bridge on UZR salam master Bari to UZR After Howlader bari via Karati Bari road at ch. 1000 m (ID No: 578955382 </t>
  </si>
  <si>
    <t xml:space="preserve">Re-habilitation of 40.00 m Long Iron Bridge on Kamlapur Pry. school to Krokmahal Denali Mridha Bari road ch. 1420 .00 m ( ID: 578955132) </t>
  </si>
  <si>
    <t xml:space="preserve">Re-habilitation of 46.00 m Long Iron Bridge on Kamlapur UPC-Patabunia Bazar via Akyabaria bazar road at ch. 5200.00 m ( ID: 578953053) </t>
  </si>
  <si>
    <t>Re-habilitation of 55.00 m Long Iron Bridge on Dharandi-Patabunia UZR to Akyabaria bazar road at ch. 1800.00 m ( ID: 578954081)</t>
  </si>
  <si>
    <t xml:space="preserve">Re-habilitation of 40.00 m Long Iron Bridge on Dharandi GC -Patabunia GC via Dewansharif Dharga (Sadar Part) road at ch. 9380.00 m (ID No: 578952008) </t>
  </si>
  <si>
    <t xml:space="preserve">Re-habilitation of 22.00 m Long Iron Bridge on Kamlapur Shaifulla vita to Chodobhuria Degi road at ch. 1300 m( ID NO: 578955131) &amp; Re-habilitation of 35.00 m Long Iron Bridge on Kamlapur Shaifulla vita to Chodobhuria Degi road at ch. 1450 m( ID NO: 578955131) </t>
  </si>
  <si>
    <t>Re-habilitation of 13.00 m Long Iron Bridge on Kalikapur Pasurbunia UCRIP road Awal Howlader Bari to Bilar Bari Asman Sikder Bari to Pasarbunia Jommader Bari bridge ( Kalikapur Purbo side H/O Rob Mridha Bari) road at ch. 300 m ( ID no: 578954278) &amp; Re-habilitation of 15.00 m Long Iron Bridge on Kalikapur West Sharikkhali Katakhali Bridge to wazed Gazi Bari via Sundor Moulovi Bari, Jabber Mohori Bari Tubewell ( riaz Uddin Market pachim side) road at ch. 80.00 m (ID No; 578954276) &amp; Re-habilitation of 30.00 m Long Iron Bridge on Lohalia UPC to Kashipur,Bazar ( sluice) via Hasem Ali khan Bazar Road at ch. 1200.00 m ( ID NO: 578953049)</t>
  </si>
  <si>
    <t xml:space="preserve">ORTHY ENTERPRISE
Ghurchakathi Dhulia
Bauphal, Patuakhali.
</t>
  </si>
  <si>
    <t>orthyenterprise2019@gmail.com</t>
  </si>
  <si>
    <t>Rehabilitation of 15.00m Long Iron Bridge on Lowkati Wazadia Forkania Madrasha to Asmat Khan Bari via Rashid Garami Bari at Ch. 2000m (Road ID- 578955489) &amp; Rehabilitation of 22.00m Long Iron Bridge on Lowkati Wazadia Forkania Madrasha to Asmat Khan Bari via Rashid Garami Bari at Ch. 100m (Road ID- 578955489)</t>
  </si>
  <si>
    <t>M/S. S.H Enterprise, Amirgonj, Mehendigonj, Barishal.</t>
  </si>
  <si>
    <t xml:space="preserve">Construction of 12.0m Long RCC Girder Bridge Mahiskata Muchibari Bridge-Bazita High School via Beparibari Road East side of Bazita high school at Ch 2100m Road ID 578764058 </t>
  </si>
  <si>
    <t xml:space="preserve">Construction of 96.0m Long RCC Girder Bridge on Dahkin Jattibunia RHD via H/O Salam Master bari-RHD road Infront of jattibunia high school at Ch 0000m Road id 578765133 </t>
  </si>
  <si>
    <t>M/S. Sifat Enterprise, Mirjapur, Shakherhat, Jhalakathi.</t>
  </si>
  <si>
    <t xml:space="preserve">Construction of 18.0m Long RCC Girder Bridge RHD Monasep Sikder Bari - UZR West side Bazita Arshed Dr. Bari Road via Karikorbariat Ch 1100m Road ID 578764023 South side of Azhar Hawlader bari </t>
  </si>
  <si>
    <t xml:space="preserve">Construction of 14.0m Long RCC Girder Bridge on New market R&amp;H- dargabari hat Road via Shishurhat at Ch 1769m Road ID 578764021 East side of shishur hat </t>
  </si>
  <si>
    <t>M/S. Khan Enterprise, Betagi Pourashava, Upazila: Betagi, District: Barguna.</t>
  </si>
  <si>
    <t xml:space="preserve">Construction of 11.0m Long RCC Girder Bridge Mahiskata Muchibari Bridge-Bazita High School via Beparibari Road at Ch 2450m Road ID 578764058 North side of Khaleq Hawlader bari </t>
  </si>
  <si>
    <t xml:space="preserve">Construction of 18.0m Long RCC Girder Bridge on New market R&amp;H- dargabari hat Road via Shishurhat at Ch 433m Road lD 578764021 West side of Dabir Master bari </t>
  </si>
  <si>
    <t>Unique Construction (PTV) Ltd, Arappur (Bus Stand) Jhenaidah.</t>
  </si>
  <si>
    <t>Construction of 34.0m Long RCC Girder Bridge on Guniarjore HRS-Sarderbari-Munshir hat road at Ch 0.00m Road ID 578764043 Near Sad Ibn Ali Akkas Mosque Bashbunia Ragunathpur</t>
  </si>
  <si>
    <t xml:space="preserve">Construction of 15.0m Long RCC Girder Bridge on New market R&amp;H- dargabari hat Road via Shishurhat at Ch 960m Road ID 578764021 South side of Noor Hossain Master bari  </t>
  </si>
  <si>
    <t xml:space="preserve">Construction of 21.0m Long RCC Girder Bridge on RHD Monasep Sikder Bari - UZR West side Bazita Arshed Dr. Bari Road via Karikorbari at Ch 300m Road ID 578764023 West side of Monasep Sikder bari  </t>
  </si>
  <si>
    <t xml:space="preserve">Construction of 19.0m Long RCC Girder Bridge on Chaita Bazar- Shishur Hat via Chaita Madrasha at Ch 3000m Road ID 578764119 East side of Boro bari  </t>
  </si>
  <si>
    <t xml:space="preserve">Construction of 21.0m Long RCC Girder Bridge on New market R&amp;H- dargabari hat Road via Shishurhat at east side of tanger master bari at Ch 2200m Road ID 578764021 </t>
  </si>
  <si>
    <t xml:space="preserve">Construction of 24.0m Long RCC Girder Bridge on New market R&amp;H- dargabari hat Road via Shishurhat at Bazita Madrasha at Ch 1229m Road ID 578764021  </t>
  </si>
  <si>
    <t xml:space="preserve">Construction of 20.0m Long RCC Girder Bridge on Mahiskata Muchibari Bridge-Bazita High School via Beparibari Road at Ch 1000m Road ID 578764058 West side of Hazrat Ali Hawlader bari  </t>
  </si>
  <si>
    <t xml:space="preserve">Construction of 22.0m Long RCC Girder Bridge on RHD Monasep Sikder Bari - UZR West side Bazita Arshed Dr. Bari Road via Karikorbariat Ch 2500m Road ID 578764023 West side of Chandu Mollah bari  </t>
  </si>
  <si>
    <t>M/S. Islam Brothers Ltd, Treasure Island, 42-43, Shiddeshwari Circular Road (4th Floor), Dhaka-1217.</t>
  </si>
  <si>
    <t xml:space="preserve">Construction of 14.0m Long RCC Girder Bridge on Chakarkhali Khalgora-H/O Siraj uddin Bazita 3rd part at Ch 950m Road ID 578764051 North side of Seraj Uddin bari  </t>
  </si>
  <si>
    <t xml:space="preserve">Construction of 13.0m Long RCC Girder Bridge on RHD Monasep Sikder Bari - UZR West side Bazita Arshed Dr. Bari Road via Karikorbariat south side of karikorbari at Ch 2050m Road ID 578764023 </t>
  </si>
  <si>
    <t>M/S. Aiyan Enterprise, Choto Chatra, Atkhali, Galachipa, Patuakhali.</t>
  </si>
  <si>
    <t>msaiyanenterprise75@gmail.com</t>
  </si>
  <si>
    <t xml:space="preserve">Rehabilitation of 15.00m Long Iron Bridge on Kismatpur Khaledp road at Ch. 1300m (Road ID- 578765022) under Mirjagonj, Patuakhali. </t>
  </si>
  <si>
    <t>M/S. Nayem Enteprise, Barunbaria, Marichbunia, Patuakhali.</t>
  </si>
  <si>
    <t>nayementerpriseptk@gmail.com</t>
  </si>
  <si>
    <t xml:space="preserve">Rehabilitation of 5.00m Long RCC Slab Iron Bridge on Vatamara GPS- Dakhin Gabua Reg.Pry. School via H/O Latif Chairman bari Mostofa Mridha-Sultal Howlader bari Infront Vatamara Khal at Ch.338m (ID No : 578765098) </t>
  </si>
  <si>
    <t xml:space="preserve">M/S JOMADDAR ENTERPRISE, KASHEPUR, POST:- MOSHENUDDIN, BAUPHAL, PATUAKHALI.
</t>
  </si>
  <si>
    <t>msjomaddarenterprise@gmail.com</t>
  </si>
  <si>
    <t xml:space="preserve">Rehabilation of 08.00m Long RCC Iron Bridge on Kafula H/O Samsul Howlader-H/O Mannan Munshi Road at Uttar Kafula GPS at Ch.1500m (ID No: 578765011) </t>
  </si>
  <si>
    <t xml:space="preserve">Construction of 15.0m Long RCC Girder Bridge over Noaldoani Sluice Gate - Abdur Rab Judge Bari near noaldoani HS &amp; GPS road at Ch 1500m Road ID 578964108 under Dumki Upazila District Patuakhali.  </t>
  </si>
  <si>
    <t>Construction of 24.00m Long RCC Girder Bridge on Muradia UPC-Kalibari Hat via Ponchyet hat &amp; Sinor Moheala Madrasha Road at Ch. 2+500 Km (Road ID: 578963006) under Dumki, Patuakhali.</t>
  </si>
  <si>
    <t>M/S. Munim Enterprise, College Road, Subidkhali, Mirjagonj, Patuakhali.</t>
  </si>
  <si>
    <t>abumunim2018@gmail.com</t>
  </si>
  <si>
    <t>(a) Improvement of Kesmath Shree Nagor High School-Barrerdhone River (Kisma Shreenagar High School-Laximipura Bridge) Road at Ch. 00m-1650m (ID No. 578764050) (b) Construction of 01No 1.50mx1.50 Culvert at Ch. 750m on the same Road.</t>
  </si>
  <si>
    <t>M/S. Sikder Enterprise, Amragachia, Acharuddin Hat, Mirjagonj, Patuakhali.</t>
  </si>
  <si>
    <t>sikderenterprise.patua@gmail.com</t>
  </si>
  <si>
    <t>(a) Subidkhali UZHQ (Old UPC) -Mohishkata bazar Road via Bottala Dasherdanga &amp; Amragachia bazar( (ch. 8768m -9268m) ID. No. 578563020 (b) Subidkhali UZHQ (Old UPC) -Mohishkata bazar Road at Gurango Bazar - Laxmipur Bazar road (ch.00m -800m) ID. No. 578764125 [Mirrzaganj]</t>
  </si>
  <si>
    <t>Suresh Chandra Bishwas, Kolerpukurpar, Patuakhali.</t>
  </si>
  <si>
    <t>Improvement of Dumki Satani Chowkiderbari Al-Modina Mosque - H/O Jalal Master - Ujjan Ali Munshi (labukhali-Boga RHD (H/O Somer Uddin Chowkider) - Angaria H/O Khorshed Howlader road. (Ch. 00-550m). (ID No. 578964072) (Salvage Cost: BDT: 92,527)</t>
  </si>
  <si>
    <t>a) Improvement of Hosnabad Bazar - Dakhil Madrasha to Kaguji Bari Bazar via Alauddin Gazi Bari JameMosque Road (Ch. 500-1340m). b) Construction of 2Nos 0.625x0.600m Culvert on Same Road at Ch. 1021m &amp; 1126m. (ID No.578384286)</t>
  </si>
  <si>
    <t>M/S. Zakir Enterprise, Pro. Md. Zakir Hossain, Puraton Ferry Ghat, Town Kalikapur, Patuakhali.</t>
  </si>
  <si>
    <t>a Improvement of Bauphal-Kalisuri R&amp;HChandrapara Jorpool Dhali Asia Khatun Dhakil Madrasha ch.00-1300m ID. No.578384203 b Construction of 02no 1.0mx1.0m culvert at ch.660m&amp; 1080m on the same road</t>
  </si>
  <si>
    <t>Md. Zashim Uddin Talukder, Bauphal, Patuakhali.</t>
  </si>
  <si>
    <t>zashimuddintalukder@gmail.com</t>
  </si>
  <si>
    <t>a Improvement of Joybangla Bazar - Manderbon Bazer Via Pakdal Post Office road ch.00-800m ID. No.578384136 b Construction of 01no. 1.0mx1.0m culvert at ch.375m on the same road c Construction of 01no. 0.625mx0.60m culvert at ch.75m on the same road</t>
  </si>
  <si>
    <t>Improvement of Kalisuri Vasai Mredha house-Munshur President new house-South Mankham Bridge road ch.00-390m ID. No.578385121</t>
  </si>
  <si>
    <t xml:space="preserve">M/S. Akon Enterprise, Pro. Md. Iqbal Hossain Tipu, Bhojmohol, Kakordha, Bakergonj, Barishal.
</t>
  </si>
  <si>
    <t>msakonenterpriseptk@gmail.com</t>
  </si>
  <si>
    <t>Improvement of Galachipa H/Q -Galachipa UP to WAPDA road (ch.5370m - 7370m) (Road ID: 578573010) under Galachipa, Patuakhali.</t>
  </si>
  <si>
    <t>Brothers Treding, Pro. Md. Al-Amin Sikder, Katpatty Road, Patuakhali.</t>
  </si>
  <si>
    <t>alamin.pltk1@gmail.com</t>
  </si>
  <si>
    <t xml:space="preserve">  (a) Improvement of Monihapur - Mowlamer khal road (ch.00m-950m) ID. No. 578665007 (b) Construction of 01no 0.600mx0.60m culvert at ch. 320 m on the same road (Salvage Cost: Tk. 261711.00)</t>
  </si>
  <si>
    <t>M/S. Safiqul Enterprise, Purbo Subidkhali, Subidkhali, Mirjagonj, Patuakhali.</t>
  </si>
  <si>
    <t>safiqul89436@gmail.com</t>
  </si>
  <si>
    <t xml:space="preserve">(a) lmprovement of Badur toli - South Teakhali GPS (Badurtoly villg. Hafez Jommaddar- Salam miara house) road from ch.00m-1000m under Kalapara Upazila, District: Patuakhali [Road ID No. 578664039] &amp; Link road 250.0m (b) Construction of 02nos 0.60mx0.60m culvert at ch.300m &amp; 900m on the same road </t>
  </si>
  <si>
    <t>M/S. Rupali Construction &amp; Yousuf Ali (JV), Etimkhana Road, Kalapara, Patuakhali.</t>
  </si>
  <si>
    <t>rupaliyousufjv2019@yahoo.com</t>
  </si>
  <si>
    <t>a) Improvement of Lalua UPC - Nilgonj UPC Road. Via Baliatoli UPC Mithagong UPC road ch.13245-16945m [Road ID No.578663004] under Kalapara Upazila, District: Patuakhali b) Construction of 03 no 1.50mX1.50m culvert at Ch.13345m 15525m &amp; 1604m on the same road. c) Construction of 02 no 0.60mX0.60m culvert at Ch.15173m &amp; 15345 on the same road. under Kalapara, Patuakhali.</t>
  </si>
  <si>
    <t>Md. Yousuf Ali, Etimkhana Road, Kalapara, Patuakhali.</t>
  </si>
  <si>
    <t>mdyousufali1959@gmail.com</t>
  </si>
  <si>
    <t>M/S. ISRAT ENTERPRISE, Patuakhali Govt. Girls' High School Road, Patuakhali Sadar, Patuakhali.</t>
  </si>
  <si>
    <t>isratenterprise.ptk@gmail.com</t>
  </si>
  <si>
    <t>(a) Improvement of Tagachia Bazar- Mithagonj Gazi Bazar Road via Modokhali Dakhil Madrasha, Bishkhola Bridge (Ch. 6050-8500 m) ID No: 578665279 (b) Construction of 01 no 0.60mx0.60m culvert at ch. 1100 m on the same road under Kalapara, Patuakhali.</t>
  </si>
  <si>
    <t>M/S SHAHIL Enterprise-
Md. Giusuddin (JV)
House#9, Road#1
Aramabag, Patuakhali.</t>
  </si>
  <si>
    <t>a Improvement of Baliatuli-Karamzapara via Modupara Road Ch 0.00-4915.00 m Road ID- 578665004 b Construction of 02 nos 1.50m x1.50 m Culvert at ch. 3260 m and 4335.00 m on the same road.c Construction of 01 no 0.6 mX0.6 m culvert at ch.1100.00 m on the same road.</t>
  </si>
  <si>
    <t xml:space="preserve">M/S. Jannatul Ferdous Traders </t>
  </si>
  <si>
    <t>msjftraders@gmail.com</t>
  </si>
  <si>
    <t>Construction of Muktijuddho Monument beside Bauphal-Kalisuri Road at Bauphal Upazila, District: Patuakhali</t>
  </si>
  <si>
    <t>M/S SHAHIDUL ENTERPRISE</t>
  </si>
  <si>
    <t>Construction of Panpotty War field Muktijuddho Monument at Galachipa Upazila, District: Patuakhali</t>
  </si>
  <si>
    <t>M/S. Abid Enterprise</t>
  </si>
  <si>
    <t>abidenterprise97@gmail.com</t>
  </si>
  <si>
    <t>Construction of Mukti Bahini Head Quarter Muktijuddho Smrity Shoudha at Deulia, Mirzaganj Upazilla under Patuakhali District.</t>
  </si>
  <si>
    <t>QC-PS-DCL
Town Kalikapur, Patuakhali</t>
  </si>
  <si>
    <t>qcpsdclptk@gmail.com</t>
  </si>
  <si>
    <t>Const. of 60m RCC Girder Bridge on Kawkhali GPS WAPDA-Kawkhali River Ghat Road at Ch.00m under Rangabali, Patuakhali [ID NO: 578584239]</t>
  </si>
  <si>
    <t>M/S. Quashem Construction, 52, Katalgonj, Panchiaish, Chittagong.</t>
  </si>
  <si>
    <t>M/S Palli Stors, Town Kalikapur Patuakhali.</t>
  </si>
  <si>
    <t>Construction of 32.00m PSC Girder Bridge at Ch. 0m on Upazilla H/Q (Bangla bazar)- Kalaiya UPC Via Boro Dalima GPS Road at Bauphal Upazila under Patuakhali district. [ID NO: 578383029]</t>
  </si>
  <si>
    <t>Construction of 32.00m PSC Girder Bridge at Ch. 250m on Upazilla H/Q (Bangla bazar)- Kalaiya UPC Via Boro Dalima GPS Road at Bauphal Upazila under Patuakhali district. [ID NO: 578383029]</t>
  </si>
  <si>
    <t>M/S. Quashem Construction-M/S. Palli Stors (JV), Town Kalikapur, Patuakhali.</t>
  </si>
  <si>
    <t>Construction of 45m PC Girder Bridge at Ch. 8200m on Lalua UPC - Nilgonj UPC Via Mithagong UPC Road over Modhukhali Khal at Kalapara Upazila under Patuakhali District. [ID NO: 578663004]</t>
  </si>
  <si>
    <t>Construction of 45m PC Girder Bridge at Ch. 3500m on Patua Hat - Dhankhali UPC Road at Kalapara Upazila under Patuakhali District.[ID NO: 378663007]</t>
  </si>
  <si>
    <t>M/S. Abul Kalam Azad, Azad Bhaban, Muslimpara, Patuakhali.</t>
  </si>
  <si>
    <t>Construction of 36m PC Girder Bridge at Ch. 6215m on Latachapli UPC - Khajura - Kuakata Road at Kalapara Upazila under Patuakhali District. [ID NO: 578663020]</t>
  </si>
  <si>
    <t>ABIR.SARDER.SHEREBANGLA JV
Pirojpur Sadar, Pirojpur.</t>
  </si>
  <si>
    <t>absash@gmail.com</t>
  </si>
  <si>
    <r>
      <t xml:space="preserve">Construction of 54.06m long RCC Girder bridge on Nilgonj UP via Mithagonj UP Pakhipara Road at Ch. 7350m under Kalapara Upazila District Patuakhali </t>
    </r>
    <r>
      <rPr>
        <b/>
        <sz val="9"/>
        <color indexed="8"/>
        <rFont val="Times New Roman"/>
        <family val="1"/>
      </rPr>
      <t>[OSTETM] [ID NO: ]</t>
    </r>
  </si>
  <si>
    <t>M/S Abir &amp; Brothers, Holding no 173/1, Masimpur, Amlapara, Sadar, Pirojpur.</t>
  </si>
  <si>
    <t>salma.pirojpur@gmail.com</t>
  </si>
  <si>
    <t>M/s Sher-e-bangla Traders, Dakhin Bandar, Mathbaria, Perojpur.</t>
  </si>
  <si>
    <t>sherebanglatraders@gmail.com</t>
  </si>
  <si>
    <t>M/S sarder Enterprise, Shikarpur, Pirojpur Sadar, Pirojpur.</t>
  </si>
  <si>
    <t>sarder.enterprise78@gmail.com</t>
  </si>
  <si>
    <t>MKE &amp; MRU (VJ), Mridha Bari Sarak, Town Kalikapur, Patuakhali Sadar, Patuakhali.</t>
  </si>
  <si>
    <t>mkemrujv@gmail.com</t>
  </si>
  <si>
    <t>Part-A: Construction of 24m RCC Girder Bridge at Ch. 4080m on Shabupura Tulatola Bor Sikder bari-Dasher howla UZR Connecting Road at Bauphal Upazila under Patuakhali District. Part-B: Construction of 24m RCC Girder Bridge at Ch. 492m on Patua Hat - Dhankhali UPC Road at Kalapara Upazila under Patuakhali District. [ID NO: ]</t>
  </si>
  <si>
    <t>MD.REAZ UDDIN, Mridha Bari Sarak, Town Kalikapur, Patuakhali Sadar, Patuakhali.</t>
  </si>
  <si>
    <t>reazuddinptk@gmail.com</t>
  </si>
  <si>
    <t>Construction of 25m PC Girder Bridge at Ch. 7200m on Bauphal UPC (Sher-E-Bangla Road)-Naomala BDC Bazar Road Via Olipura Bazar East Side at Bauphal Upazila under Patuakhali District [ID NO: 578383021]</t>
  </si>
  <si>
    <t>M/S. Amir Engineering Corporation, Cooege Row, Barishal, Bangladesh.</t>
  </si>
  <si>
    <t>Construction of 45m PC Girder Bridge at Ch. 2300m on Adabaria UPC-Hatem Mirder hat-Golabari Hat. Via Hazir Hat at Bauphal Upazila under Patuakhali District. [ID NO: 578383030]</t>
  </si>
  <si>
    <t xml:space="preserve">Md. Gius Uddin, House#9, Road#1, Arambag, Patuakhali.
</t>
  </si>
  <si>
    <t xml:space="preserve">Construction of Bauphal Upazila Muktijoddha Complex under Patuakhali District </t>
  </si>
  <si>
    <t>Pirojpur</t>
  </si>
  <si>
    <t xml:space="preserve">Mohammed Eunus &amp; Brothers (Pvt.) Ltd
A.S Tower (8th Floor),        Road-01 Plot-553, Hill View R/A P.S: Panchlaish, Chittagong
</t>
  </si>
  <si>
    <t xml:space="preserve">
mebl.bd@gmail.com</t>
  </si>
  <si>
    <t>Improvement of BC road from Hemayet Mastar bari Bridge to Muktar ozar bari via Sheek  Belayet bari Road at Ch. 0.00-2435m including 03 Nos. 4.00mx4.00m RCC Box Culvert at ch. 670m,1038m &amp; 1220m and 07 Nos. 1.00mx1.00m RCC Box Culvert at ch. 276m,890m, 980m, 1040m, 1150m, 1445m &amp; 1520m  under Sadar Upazila, District-Pirojpur. ID No: 579805124. Salvage Materials Cost Tk. 306480.00 BJP/PIR/SAD/DW-137</t>
  </si>
  <si>
    <t xml:space="preserve">BJP Project </t>
  </si>
  <si>
    <t>Improvement of BC road from Isddis Gomosthar bari to shatbekutia Saheb Ali bari Birdge via Purba Kadomtala GPS Road at Ch. 0.00-1365m including 02 Nos. 4.00mx4.00m RCC Box Culvert at ch. 205m &amp; 670m and 02 Nos. 1.00mx1.00m RCC Box Culvert at ch. 535m &amp; 940m  under Sadar Upazila, District-Pirojpur. ID No: 579805123. Salvage Materials Cost Tk. 640476.00 BJP/PIR/SAD/DW-138</t>
  </si>
  <si>
    <t>Improvement of BC road Juzkhola Bazar to Andermanik kheyaghat Road at Ch. 0.00-1000m including 02 Nos.2.00mx2.00m RCC Box Culvert at ch. 99m &amp; 601m and 01 No. 1.00mx1.00m RCC Box Culvert at ch. 488m under Sadar Upazila, District-Pirojpur. ID No: 579805056.  BJP/PIR/SAD/DW-139</t>
  </si>
  <si>
    <t>M/S. Jweel Construction       Tungipara, Gopalgonj</t>
  </si>
  <si>
    <t xml:space="preserve">
  jewel.const@yahoo.com</t>
  </si>
  <si>
    <t>Improvement of BC road from Perojpur - Gopalganj RHD road to (College more)-Malikhali UP Road at Ch. 0.00-2400m including 03 Nos. 1.50mx1.50m RCC Box Culvert at ch. 675m, 1320m &amp; 1603m and 02 Nos. 2.00mx2.00m RCC Box Culvert at ch. 1830m &amp; 1910m under Nazirpur Upazila, District-Pirojpur. ID No: 579764043. Salvage Materials Cost Tk. 251984.00 BJP/PIR/NAZ/DW-149</t>
  </si>
  <si>
    <t>04.03.2021</t>
  </si>
  <si>
    <t>Shimran Mayan Trade International                             Sadar Road,Nazirpur, Pirojpur</t>
  </si>
  <si>
    <t>shimranmayan@gmail.com</t>
  </si>
  <si>
    <t>Improvement of BC road from Nazirpur UP-Hoglabunia bazar Road at Ch. 1200-4700m including 09 Nos. 2.00mx2.00m RCC Box Culvert at ch. 1255m, 1485m, 1620m, 1670m, 2010m, 2070m, 2225m, 2335m &amp; 2520m and 01 No. 3.00mx3.00m RCC Box Culvert at ch. 2654m and 05 Nos. 1.50mx1.50m RCC Box Culvert at ch.2950m, 3125m, 3785m, 4210m &amp; 4590m  under Nazirpur Upazila, District-Pirojpur. ID No: 579763011. Salvage Materials Cost Tk. 9225422.00 BJP/PIR/NAZ/DW-150</t>
  </si>
  <si>
    <t>M/S. Raj &amp; Brothers           Parerhat road, Pirojpur</t>
  </si>
  <si>
    <t xml:space="preserve">
noorealom@gmail.com</t>
  </si>
  <si>
    <t xml:space="preserve">Construction of 15.00m Long RCC Inverted Girder Bridge on Hazi Sikender Mia bari to Belua Mugarjor GPS road at Ch. 350.00m under Nazirpur Upazila, District-Pirojpur ID No:579765086.  BJP/PIR/NAZ/DW-172
</t>
  </si>
  <si>
    <t>25.11.2021</t>
  </si>
  <si>
    <t xml:space="preserve">
shimranmayan@gmail.com</t>
  </si>
  <si>
    <t>(a) Improvement of BC road from Rahuthkati Beltala - Rahuthkati GPS  road at Ch. 0.00-350m including 02 Nos 2.00mx2.00m RCC Box Culvet at Ch. 3m &amp; 102m and 01 No 3.00mx3.00m RCC Box Culvet at Ch. 315m and 01 No 1.00mx1.00m RCC Box Culvet at Ch. 232m under Neserabad Upazila, District-Pirojpur. ID No: 579875058. (b) Improvement of BC road from Kamarkati RHD (Nabakumar H/school)- Edelkati  bazar ( N/Side) via sankar chand bari  road at Ch. 0.00-1000m including 01 No 2.00mx2.00m RCC Box Culvet at Ch. 715m and 02 Nos 3.00mx3.00m RCC Box Culvet at Ch. 540m &amp; 960m and 04 Nos 1.00mx1.00m RCC Box Culvet at Ch. 18m, 310m, 895m &amp; 930m under Neserabad Upazila, District-Pirojpur. ID No: 579874119. BJP/PIR/NES/DW-173</t>
  </si>
  <si>
    <t>M/S. Jiaul and Brothers         Bhandaria, Pirojpur</t>
  </si>
  <si>
    <t xml:space="preserve">
  msjiaulbrothers@gmail.com</t>
  </si>
  <si>
    <t>Improvement of BC road from Chinguria Emnk.-15 no. Gov. P/School. road at Ch. 0.00-1050m including 03 Nos 2.00mx2.00m RCC Box Culvet at Ch. 235m, 447m &amp; 630m under Bhandaria Upazila, District-Pirojpur. ID No: 579145031. Salvage Materials Cost Tk. 876481.00 BJP/PIR/BAN/DW-164</t>
  </si>
  <si>
    <t>M/S. Oshi Construction</t>
  </si>
  <si>
    <t xml:space="preserve">
oshiconstruction81@gmail.com</t>
  </si>
  <si>
    <t xml:space="preserve">Construction of 18.50m Long RCC Slab Bridge on Kenudia (Shahapur) to Kawkhali- Jhalokati R&amp;H road via H/O Awal Miah at Ch. 0.00m under Kawkhali Upazila, District-Pirojpur. Road ID No: 579475063. BJP/PIR/KAW/DW-163
</t>
  </si>
  <si>
    <t>08.07.2021</t>
  </si>
  <si>
    <t>M/S. Efte Enterprise, Horinpala, Bhandaria, Pirojpur</t>
  </si>
  <si>
    <t xml:space="preserve">
efte.enterprise@gmail.com</t>
  </si>
  <si>
    <t>Improvement of BC road from Sapleza GC - Gulishakhali GC Via Bandoppara Bazar Road at Ch. 3310-6090m including 01 No. 1.50mx1.50m RCC Box Culvert at ch. 4474m and 05 Nos. 1.00mx1.00m RCC Box Culvert at ch. 4813m, 5014m, 5310m, 5550m &amp; 5771m under Mathbaria Upazila, District-Pirojpur. ID No: 579582008. Salvage Materials Cost Tk. 4634028.00 BJP/PIR/MAT/DW-128</t>
  </si>
  <si>
    <t>M/S. Oshi Construction, Mathbaria, Pirojpur</t>
  </si>
  <si>
    <t>Improvement of BC road from Mathbaria GC (Dack Banglo)-Sapa Amua RHD road (Nutan Bazar) via Gilabad Bazar &amp; Rajar hat. Road at Ch. 15180-16630m including 03 Nos. 1.00mx1.00m RCC Box Culvert at ch. 15845m, 15960m &amp; 16330m under Mathbaria Upazila, District-Pirojpur. ID No: 579582005. Salvage Materials Cost Tk. 2431746.00 BJP/PIR/MAT/DW-129</t>
  </si>
  <si>
    <t>M/S. Ahamed Steel Industries, Mathbaria, Pirojpur</t>
  </si>
  <si>
    <t xml:space="preserve">
  ahamedsteel@gmail.com</t>
  </si>
  <si>
    <t>Improvement of BC road from Tearkhali GPS- Kumirmara road via Rattan hazi Bari road at Ch.1300-2110m including 01 No. 1.50mx1.50m RCC RCC Box Culvert at ch. 1430m and 01 No. 2 Vent 4.00mx4.00m RCC Box Culvert at ch. 1755m and 01 No. 1.00mx1.00m RCC Box Culvert at ch. 1900m under Mathbaria Upazila, Dist: Pirojpur. ID No: 579585013. BJP/PIR/MAT/DW-131</t>
  </si>
  <si>
    <t>(a) Improvement of BC road from Alam Bazar-Safa union parishad via Niz Fuljuri GPS Road at Ch. 910-2050m including 02 Nos. 0.625mx0.900m RCC Brick U-Drain Culvet at ch. 970m &amp; 2000m under Mathbaria Upazila, District-Pirojpur. ID No: 579583005. Salvage Materials Cost Tk. 1804771.00 (b) Improvement of BC road from Kuner hat - Kulurhat road via Charkkhali Reg. School Road at Ch. 1000-1920m including 01 No. 0.625mx0.900m RCC Brick U-Drain Culvet at ch. 1774m under Mathbaria Upazila, District-Pirojpur. ID No: 579584084. Salvage Materials Cost Tk. 258483.00 BJP/PIR/MAT/DW-132</t>
  </si>
  <si>
    <t>Improvement of BC road from Gulishakhali Miah Bari RHD-Nazir baria Cyclone Shelter. (Halta Makuma to Gulishkhali) Road at Ch. 1000-2240m &amp; Ch. 2740-3710m including 01 No. 4.50mx4.00m RCC Box Culvert at ch. 2980m and 06 Nos. 0.825mx0.900m RCC Brick U-drain at ch. 1608m, 2047m, 2095m, 2142m, 2835m &amp; 3565m under Mathbaria Upazila, District-Pirojpur. ID No: 579584089. Salvage Materials Cost Tk. 2489166.00 BJP/PIR/MAT/DW-133</t>
  </si>
  <si>
    <t>Improvement of BC road from Betmore Amragachia road-Sonakhali Amragachia road via Manikkhali Madrasha &amp; Karimia Madrasha Road at Ch. 2150-5415m including 01 No. 4.50mx4.00m RCC Box Culvert at ch. 3950m and 02 Nos. 1.50mx1.50m RCC Box Culvert at ch. 4050m &amp; 4340m and 06 Nos. 0.825mx0.900m RCC Brick U-drain at ch. 3765m, 4145m, 4305m, 4528m, 4820m &amp; 5123m under Mathbaria Upazila, District-Pirojpur. ID No: 579584066. Salvage Materials Cost Tk. 1038817.00 BJP/PIR/MAT/DW-134</t>
  </si>
  <si>
    <t>M/S. Raj &amp; Brothers, Pirojpur Sadar, Pirojpur.</t>
  </si>
  <si>
    <t>raj.brothers1956@gmail.com</t>
  </si>
  <si>
    <t>Improvement of BC road from Manik Mollik House - Sama Kanto House via Bishawas bari Road at Ch. 500-2150m including 07 Nos. 0.825mx0.900m RCC Brick U-drain at ch. 750m, 840m, 930m, 1190m, 1230m, 1410m &amp; 1750m under Mathbaria Upazila, District-Pirojpur. ID No: 579585090.  BJP/PIR/MAT/DW-135</t>
  </si>
  <si>
    <t>ashrafandsikderjv@gmail.com</t>
  </si>
  <si>
    <t>Improvement of BC road from Sapleza Bazar- vijora Embankment via Vijora GPS road at Ch. 2000-3500m under Mathbaria Upazila, District-Pirojpur. ID No: 579584105.  BJP/PIR/MAT/DW-152</t>
  </si>
  <si>
    <t>23.04.2020</t>
  </si>
  <si>
    <t>MS Ashraf Traders             Khulna</t>
  </si>
  <si>
    <t>M/S Sikder Enterprise        Mathbaria, Pirojpur</t>
  </si>
  <si>
    <t>sikderenterprise111@gmail.com</t>
  </si>
  <si>
    <t xml:space="preserve">M/S Oshi Construction
Mathbaria, Pirojpur.
</t>
  </si>
  <si>
    <t>Improvement of BC road from Dhaudkhali Noorjahan Memorial (Mirukhali Amua R&amp;H- Dhoudkhali Nutan hat Via Kalibari Pry. School road) at Ch. 900-2900m including 05 Nos. 0.825mx0.900m RCC Brick U-drain Culvert at ch. 1511m, 1854m, 2090m, 2625m &amp; 2778m and 02 Nos 1.50mx1.50m RCC Box Culvet at Ch. 920m &amp; 1660m and 01 No 4.00mx4.00m RCC Box Culvet at Ch. 1189m under Mathbaria Upazila, District-Pirojpur. ID No: 579584090.  BJP/PIR/MAT/DW-153</t>
  </si>
  <si>
    <r>
      <t xml:space="preserve">Improvement of BC road from Mathbaria Sapleza UZR Road-Kumirmar Bazar road via Boyatir hat &amp; Malbari road at Ch. 1050-3485m &amp; Ch. 5556-6660m including 08Nos. 0.825mx0.900m RCC Brick U-drain Culvert at ch. 1135m, 1190m, 2560m, 2770m, 2960m, 3128m, 5866m &amp; 6405m and 01 No 2.00mx2.00m RCC Box Culvet at Ch. 1750m and 01 No 4.00mx4.00m RCC Box Culvet at Ch. 3337m under Mathbaria Upazila, District-Pirojpur. ID No: 579584073.  Salvage Mterials Cost Tk. 3493472.00 </t>
    </r>
    <r>
      <rPr>
        <b/>
        <sz val="10"/>
        <rFont val="Times New Roman"/>
        <family val="1"/>
      </rPr>
      <t>[BJP/PIR/ MAT/DW-154]</t>
    </r>
  </si>
  <si>
    <t>M/S. Mohiuddin Ahmed  Azad Bhaban, Muslim Para, Patuakhali Sadar, Patuakhali</t>
  </si>
  <si>
    <t xml:space="preserve"> a Improvement of BC road from Sapleza UP-Babu Bazar via Tafalbaria cyclone shalter road at Ch. 4000-5800m including 01 No 1.000mx1.000m RCC Box Culvet at Ch. 4658m under Mathbaria Upazila District-Pirojpur. Road ID No 579583004. Salvage Materials Cost Tk. 2779626.00 b Improvement of BC road from Purbo Gulbunia Reg school - Adom Ali Mir bari road at Ch. 0.00-1000m under Mathbaria Upazila District-Pirojpur. Road ID No 579585181. c Improvement of BC road from mragachia Amtali road-Gulbunia junior high school wabda road at Ch. 2100-2500m under Mathbaria Upazila District-Pirojpur. Road ID No 579584085. [ BJP/PIR/ MAT/ DW-211]</t>
  </si>
  <si>
    <t>10.08.2022</t>
  </si>
  <si>
    <t xml:space="preserve"> a Improvement of BC road from Mathbaria Patharghata RHD road- Dowatala GC Kumirmara hat via Singa Madrasha road at Ch. 4400-6250m under Mathbaria Upazila District-Pirojpur. Road ID No 579582010. Salvage Materials Cost Tk. 3949055.00 b Improvement of BC road from Manik khan shop road- Linerper via Uttar Vachki Mahabat Ali kh road at Ch. 0.00-500m including 01 No 1.000mx1.000m RCC Box Culvet at Ch. 315m under Mathbaria Upazila District-Pirojpur. Road ID No 579585041. c Improvement of BC road from Sapleza Tafalbaria Cyclone Shelter- Hajee Gong Bazar road at Ch. 1800-2500m under Mathbaria Upazila District-Pirojpur. Road ID No 579585008. Salvage Materials Cost Tk. 930545.00 [BJP/PIR/ MAT/ DW-213]</t>
  </si>
  <si>
    <t xml:space="preserve"> a Improvement of BC road from Tetultala Bazar - Chalitabunia Reg. School via howder kachari road at ch. Ch. 1000-1500m including 01 No 1.000mx1.000m RCC Box Culvet Ch. 1060m under Mathbaria Upazila District-Pirojpur. Road ID No 579584011. Salvage Materials Cost Tk. 178935.00 b Improvement of BC road from Mathbaria Masua RHD- Kalirhat road via Nuru Commandder house road at Ch. 0.00-1000m under Mathbaria Upazila District-Pirojpur. Road ID No 579585077. Salvage Materials Cost Tk. 1651012.00 c Improvement of BC road from Dakhin Sonakhali Sangkor mistary bary road Dhakhin Sonakhali Sapleza UZR to varani via Sajal Mistory road at Ch. 0.00-1000m including 02 Nos 0.625mx0.900m U-drain Culvet at Ch. 408m &amp; 820m under Mathbaria Upazila District-Pirojpur. Road ID No 579585178. Salvage Materials Cost Tk. 201433.00  [BJP/PIR/ MAT/ DW-212]</t>
  </si>
  <si>
    <t xml:space="preserve"> a Improvement of BC road from Mathbaria Mirukhali UZR Gabtala - Algi Mirukhali UNR via Rashid house road at Ch. 0.00-1000m including 02 Nos 0.625mx0.900m U-drain Culvet at Ch. 548m &amp; 660m under Mathbaria Upazila District-Pirojpur. Road ID No 579584019. Salvage Materials Cost Tk. 615518.00 b Improvement of BC road from Baro Masua Bobabari - Amtali Hat road at Ch. 810-2310m including 01 No 1.00mx1.00m RCC Box Culvet at Ch. 995m under Mathbaria Upazila District-Pirojpur. Road ID No 579584040. Salvage Materials Cost Tk. 949959.00 [BJP/PIR/ MAT/ DW-214]</t>
  </si>
  <si>
    <t xml:space="preserve"> a Improvement of BC road from Amurbunia Mollah Bari- West Dhanisafa GPS Via Razzaque Howlader House road at Ch. 0.00-1200m including 04 Nos 1.00mx1.00m RCC Box Culvet at Ch. 450m 772m 805m &amp; 1020m under Mathbaria Upazila District-Pirojpur. Road ID No 579585005. Salvage Materials Cost Tk. 980582.00 b Improvement of BC road from Bokhi Tala wapda- Sapleza Bandoppra road via club ghar road at Ch. 400-1100m including 02 Nos 1.00mx1.00m RCC Box Culvet at Ch. 515m &amp; 970m under Mathbaria Upazila District-Pirojpur. Road ID No 579585081. Salvage Materials Cost Tk. 1411158.00 c Improvement of BC road from Safa Amua road - Rajarahat road via Panchyet bari road at Ch. 0.00-1000m under Mathbaria Upazila District-Pirojpur. Road ID No 579585085. Salvage Materials Cost Tk. 1805008.00 [BJP/PIR/ MAT/ DW-216]</t>
  </si>
  <si>
    <t xml:space="preserve"> a Improvement of BC road from Tearkhali Bandopara road-Gulishakhali Kumirmara road via Laxmana GPS road at Ch. 3550-5000m including 08 Nos 1.00mx1.00m RCC Box Culvet at Ch. 3706m 3977m 4215m 4445m 4516m 4645m 4765m &amp; 4820m under Mathbaria Upazila District-Pirojpur. ID No 579584015. Salvage Materials Cost Tk. 827828.00 b Improvement of BC road from Taltala bazar BC road- Wapda via Qudush Farajee house road at Ch. 0.00-1210m including 04 Nos 1.00mx1.00m RCC Box Culvet at Ch. 350m 780m 800m &amp; 910m under Mathbaria Upazila District-Pirojpur. ID No 579585060. Salvage Materials Cost Tk. 1415602.00 [BJP/PIR/ MAT/ DW-195]</t>
  </si>
  <si>
    <t xml:space="preserve"> a Improvement of BC road from Badurtali Samsu Member House to Gazi Bari road Sapleza Bandoppara road to baurtali road via samsu member bari at Ch. 0.00-1000m including 06 Nos 1.00mx1.00m RCC Box Culvet at Ch. 277m 386m 445m 606m 810m &amp; 970m under Mathbaria Upazila District-Pirojpur. ID No 579585192. Salvage Materials Cost Tk. 364483.00 b Improvement of BC road from Mirukhali Health clinic road Malek Jomadder house- Halim member house via Talukder bari road at Ch. 0.00-1450m including 01 No 1.00mx1.00m RCC Box Culvet at Ch.373m under Mathbaria Upazila District-Pirojpur. ID No 579585051. Salvage Materials Cost Tk 364483.00 c Improvement of BC road from Mirukhali Helth clinic RHD- Wahadabad GPS Via Harjee Madrasha at Ch. 4000-5000m including 03 Nos 1.00mx1.00m RCC Box Culvet at Ch. 4080m 4287m &amp; 4590m under Mathbaria Upazila District-Pirojpur. ID No 579584031.[BJP/PIR/ MAT/ DW-198]</t>
  </si>
  <si>
    <t xml:space="preserve"> a Improvement of BC road from Jariperchar Madrasha- Mathbaria Betmore road at Ch. 0.00-2400m including 07 Nos 1.00mx1.00m RCC Box Culvet at Ch. 120m 254m 557m 650m 1060m 1460m &amp; 1680m under Mathbaria Upazila District-Pirojpur. ID No 579585020. Salvage Materials Cost Tk. 255273.00 b Improvement of BC road from Pashatokura UZR-West Tikikata Wabda Bridge road at Ch. 0.00-500m under Mathbaria Upazila District-Pirojpur. ID No 579584059. Salvage Materials Cost Tk. 1040439.00 [BJP/PIR/ MAT/ DW-196]</t>
  </si>
  <si>
    <t xml:space="preserve"> a Improvement of BC road from Sapleza Bazar- vijora Embankment via Vijora GPS road at Ch. 3500-5500m under Mathbaria Upazila District-Pirojpur. Road ID No 579584105. b Improvement of BC road from Amragachia Betmore road Kalika bari Bridge- Haque bazar road at Ch. 0.00-1500m including 01 No 1.00mx1.00m RCC Box Culvet at Ch. 1151m &amp; 1370m under Mathbaria Upazila District-Pirojpur. Road ID No 579585004. [BJP/PIR/ MAT/ DW-217]</t>
  </si>
  <si>
    <t xml:space="preserve"> a Improvement of BC road from Vijora Wapda to vijora Jr.high school via Samsu member bari road at Ch. 0.00-1500m including 02 Nos 1.00mx1.00m RCC Box Culvet at Ch. 110m &amp; 458m under Mathbaria Upazila District-Pirojpur. Road ID No 579585189. b Improvement of BC road from Mathbaria Betmore road- Matubbar bari bridge road at Ch. 1000-2000m including 01 No 1.00mx1.00m RCC Box Culvet at Ch. 1215m under Mathbaria Upazila District-Pirojpur. Road ID No 579584108. Salvage Materials Cost Tk. 1715541.00 [BJP/PIR/ MAT/ DW-215]</t>
  </si>
  <si>
    <t xml:space="preserve"> a Improvement of BC road from Uttar Mithakhali Fulmollik Bari - Pachim Patakata Asraf Majee Bari Bridge via Rohim Uddin Bari road at Ch. 1260-1900m including 01 No 4.50mx4.00m RCC Box Culvet at Ch. 1747m under Mathbaria Upazila District-Pirojpur. Road ID No 579585093. b Improvement of BC road from Sapleza Bazar to Hogolpati bazar via Hogolpati Madrasha Embankment road at Ch. 1865-2865m under Mathbaria Upazila District-Pirojpur. Road ID No 579584104. c Improvement of BC road from Tetultala Bazar road-liner par Wapda via Kumirmara Cyclone shelter road at ch. Ch. 2000-3000m under Mathbaria Upazila District-Pirojpur. Road ID No 579584075. Salavge Materials Cost Tk. 1417285.00 [BJP/PIR/ MAT/ DW-206]</t>
  </si>
  <si>
    <t xml:space="preserve">M/S. Kohinoor Enterprise and M/S. Rahima Enterprise (JV) </t>
  </si>
  <si>
    <t>kohinoor.rahimajv@gmail.com</t>
  </si>
  <si>
    <t xml:space="preserve">aRehabilitation of 24.00m Iron Bridge at Malikhali UP to Gowkhali hat road at ch.3100.00m Road ID 579763009 bRehabilitation of 12.00m Iron Bridge at Malikhali UP to Gowkhali hat road at ch.3800.00m Road ID 579763009 cRehabilitation of 15.00m Iron Bridge at Malikhali UP to Gowkhali hat road at ch.4000.00m Road ID 579763009 dRehabilitation of 15.00m Iron Bridge at Malikhali UP to Gowkhali hat road at ch.4300.00m Road ID 579763009 eRehabilitation of 12.00m Iron Bridge at Malikhali UP to Gowkhali hat road at ch.4400.00m Road ID 579763009fRehabilitation of 15.00m Iron Bridge at Malikhali UP to Gowkhali hat road at ch.4900.00m Road ID 579763009 IBRP/Piroj/ Nazir/Main/ Brg-01 </t>
  </si>
  <si>
    <t xml:space="preserve">IBRP Project </t>
  </si>
  <si>
    <t>12.09.20</t>
  </si>
  <si>
    <t xml:space="preserve">M/S. Kohinoor Enterprise    Barshal Sadar, Barishal </t>
  </si>
  <si>
    <t>M/S. Rahima Enterprise       Mathbaria, Pirojpur</t>
  </si>
  <si>
    <t>msrahimaenterprise.hanif@gmail.com</t>
  </si>
  <si>
    <t>M/S. Kohinoor Enterprise and M/S. Rahima Enterprise (JV)</t>
  </si>
  <si>
    <t>aRehabilitation of 8.00m Iron Bridge at Deul bari UP to Golarhat road at ch.1335.00m Road ID 579763024 bRehabilitation of 8.00m Iron Bridge at Deul bari UP to Golarhat road at ch.1388.00m Road ID 579763024 cRehabilitation of 18.00m Iron Bridge at Deul bari UP to Golarhat road at ch.1675.00m Road ID 579763024 dRehabilitation of 72.00m Iron Bridge at Deul bari UP to Golarhat road at ch.2415.00m Road ID 579763024 IBRP/Piroj/ Nazir/Main/ Brg-05</t>
  </si>
  <si>
    <t>M/S Saifuddin Traders                   Porop. M.M.A Wahab, Nesarabad, Pirojpur</t>
  </si>
  <si>
    <t>mssaifuddintraders@yahoo.com</t>
  </si>
  <si>
    <t>aRehabilitation of 8.00m Iron Bridge at Deul bari UP to Golarhat road at ch.2685.00m Road ID 579763024 bRehabilitation of 15.00m Iron Bridge at Deul bari UP to Golarhat road at ch.2865.00m Road ID 579763024 cRehabilitation of 18.00m Iron Bridge at Deul bari UP to Golarhat road at ch.4540.00m Road ID 579763024 dRehabilitation of 15.00m Iron Bridge at Deul bari UP to Golarhat road at ch.5473.00m Road ID 579763024 IBRP/Piroj/ Nazir/Main/ Brg-06</t>
  </si>
  <si>
    <t>aRehabilitation of 12.00m Iron Bridge at Dirga UP to Deul bari UP road at ch.1246.00m Road ID 579763014 bRehabilitation of 15.00m Iron Bridge at Dirga UP to Deul bari UP road at ch.2685.00m Road ID 579763014 cRehabilitation of 15.00m Iron Bridge at Dirga UP to Deul bari UP road at ch.3697.00m Road ID 579763014 dRehabilitation of 15.00m Iron Bridge at Dirga UP to Deul bari UP road at ch.3740.00m Road ID 579763014 eRehabilitation of 15.00m Iron Bridge at Dirga UP to Deul bari UP road at ch.5827.00m Road ID 579763014 fRehabilitation of 13.00m Iron Bridge at Dirga UP to Deul bari UP road at ch.6120.00m Road ID 579763014 IBRP/Piroj/ Nazir/Main/ Brg-08</t>
  </si>
  <si>
    <t>aRehabilitation of 15.00m Iron Bridge at Dirga UP to Deul bari UP road at ch.6440.00m Road ID 579763014 bRehabilitation of 15.00m Iron Bridge at Dirga UP to Deul bari UP road at ch.7487.00m Road ID 579763014 cRehabilitation of 12.00m Iron Bridge at Dirga UP to Deul bari UP road at ch.7667.00m Road ID 579763014 dRehabilitation of 31.00m Iron Bridge at Dirga UP to Deul bari UP road at ch.1100.00m Road ID 579764003 eRehabilitation of 18.00m Iron Bridge at Dirga UP to Goshkhati road at ch.1375.00m Road ID 579764003 aRehabilitation of 15.00m Iron Bridge at Dirga UP to Deul bari UP road at ch.6440.00m Road ID 579763014 bRehabilitation of 15.00m Iron Bridge at Dirga UP to Deul bari UP road at ch.7487.00m Road ID 579763014 IBRP/Piroj/ Nazir/Main/ Brg-09</t>
  </si>
  <si>
    <t>aRehabilitation of 15.00m Iron Bridge at Dirga UP to Goshkhati road at ch.1590.00m Road ID 579764003 bRehabilitation of 10.00m Iron Bridge at Dirga UP to Goshkhati road at ch.990.00m Road ID 579763006 cRehabilitation of 20.00m Iron Bridge at Dirga UP to Kolardonia hat road at ch.2260.00m Road ID 579763006 dRehabilitation of 8.00m Iron Bridge at Dirga UP to Kolardonia hat road at ch.1850.00m Road ID 579763006 eRehabilitation of 20.00m Iron Bridge at Dirga UP to Kolardonia hat road at ch.3170.00m Road ID 579763006 fRehabilitation of 20.00m Iron Bridge at Dirga UP to Kolardonia hat road at ch.3900.00m Road ID 579763006 IBRP/Piroj/ Nazir/Main/ Brg-10</t>
  </si>
  <si>
    <t>aRehabilitation of 20.00m Iron Bridge at Dirga UP to Kolardonia hat road at ch.3980.00m Road ID 579763006 bRehabilitation of 15.00m Iron Bridge at Dirga UP to Kolardonia hat road at ch.4690.00m Road ID 579763006 cRehabilitation of 16.00m Iron Bridge at Dirga UP to Kolardonia hat road at ch.4970.00m Road ID 579763006 dRehabilitation of 10.00m Iron Bridge at Dirga UP to Kolardonia hat road at ch.5210.00m Road ID 579763006 eRehabilitation of 10.00m Iron Bridge at Dirga UP to Kolardonia hat road at ch.5650.00m Road ID 579763006 fRehabilitation of 18.00m Iron Bridge at Dirga UP to Kolardonia hat road at ch.6450.00m Road ID 579763006 IBRP/Piroj/ Nazir/Main/ Brg-11</t>
  </si>
  <si>
    <t>aRehabilitation of 24.00m Iron Bridge at Dirga UP to Kolardonia hat road at ch.6995.00m Road ID 579763006 bRehabilitation of 16.00m Iron Bridge at Dirga UP to Kolardonia hat road at ch.7265.00m Road ID 579763006 cRehabilitation of 9.00m Iron Bridge at Dirga UP to Kolardonia hat road at ch.7655.00m Road ID 579763006 dRehabilitation of 15.00m Iron Bridge at Dirga UP to Kolardonia hat road at ch.7900.00m Road ID 579763006 eRehabilitation of 9.00m Iron Bridge at Dirga UP to Kolardonia hat road at ch.8055.00m Road ID 579763006 IBRP/Piroj/ Nazir/Main/ Brg-12</t>
  </si>
  <si>
    <t>Rehabilitation of Iron Bridge BC Dirga UP to Kolardonia hat road at ch.3215 3510 3850 4310 4450 45454950 6215 62656750 &amp; 7400m Road ID 579763006 IBRP/Piroj/ Nazir/Main/ Brg-13</t>
  </si>
  <si>
    <t xml:space="preserve">M/S. Khan International 
84, Jatokathi
Pirojpur Sadar, Pirojpur
</t>
  </si>
  <si>
    <t xml:space="preserve">  mskhan.international85@gmail.com</t>
  </si>
  <si>
    <t>Construction of 12.00m Long RCC Girder Bridge on Nazirpur up to Dighirjan GC road at ch. 1379m. Road ID 579763020 IBRP/Piroj/ Nazir/Brg-01</t>
  </si>
  <si>
    <t>22.12.19</t>
  </si>
  <si>
    <t>28.12.20</t>
  </si>
  <si>
    <t>M/S. Khan Enterprise                Prop. Md. Jahirul Islam Jamal Bakerganj, Barisal.</t>
  </si>
  <si>
    <t>ms.khanenterprise84@gmail.com</t>
  </si>
  <si>
    <t>Construction of 12.00m Long RCC Girder Bridge on Nazirpur up to Dighirjan GC road at ch. 0000m. Road ID 579763020 IBRP/Piroj/ Nazir/Brg-02</t>
  </si>
  <si>
    <t xml:space="preserve">M/S. Prapti Enterprise
Prop. Md. Jashim Uddin
Parerhat road, Pirojpur
</t>
  </si>
  <si>
    <t>prapti.enterprise777@yahoo.com</t>
  </si>
  <si>
    <t>Construction of 10.00m Long RCC Girder Bridge at Nazirpur up to Dighirjan GC road at ch. 0546m. Road ID 579763020 IBRP/Piroj/ Nazir/Brg-03</t>
  </si>
  <si>
    <t xml:space="preserve">M/S. Tachbhi Builders
Prop. Towhid Akon
Jhalakathi Sadar, Jhalakathi
Barisal. </t>
  </si>
  <si>
    <t xml:space="preserve">  tachbhibuilders@gmail.com</t>
  </si>
  <si>
    <t>Construction of 11.00m Long RCC Girder Bridge on Sriramkathi UP to Satkashima hat road at ch. 1350m. Road ID 579763012 IBRP/Piroj/ Nazir/Brg-04</t>
  </si>
  <si>
    <t xml:space="preserve">M/S. Akash Enterprise
Pirojpur Pourashava, Pirojpur
       </t>
  </si>
  <si>
    <t>akashenterprise15@yahoo.com</t>
  </si>
  <si>
    <t>Construction of 10.00m Long RCC Girder Bridge at Nazirpur H/Q to Shankharikati road at ch. 3166km. Road ID 579763003 IBRP/Piroj/ Nazir/Brg-06</t>
  </si>
  <si>
    <t xml:space="preserve">M/S. Sadia Construction 
01 No, Doctor Potty road, Jhalakathi
</t>
  </si>
  <si>
    <t xml:space="preserve">  sadia.const67@gmail.com</t>
  </si>
  <si>
    <t>Construction of 10.00m Long RCC Girder Bridge at Nazirpur H/Q to Shankharikati road at ch. 6840km. Road ID 579763003 IBRP/Piroj/ Nazir/Brg-07</t>
  </si>
  <si>
    <t xml:space="preserve">M/S. Shara Builders
Prop. Md. Abubakar Mazi
108, East Chandkathi, Jhalakathi
</t>
  </si>
  <si>
    <t xml:space="preserve">  sharabuilders55@gmail.com</t>
  </si>
  <si>
    <t>Construction of 16.00m Long RCC Girder Bridge on Dirgha UP to Malikhali UP at Ch.5650 Road ID 579763004 IBRP/Piroj/ Nazir/Brg-08</t>
  </si>
  <si>
    <t>M/S. Ima Enterprise                  Prop. Md. Masud Howlader   Jhalakathi</t>
  </si>
  <si>
    <t xml:space="preserve">  masud.ima17@gmail.com</t>
  </si>
  <si>
    <t>Construction of 16.00m Long RCC Girder Bridge on Malikhali UP-Chandkathi bazar road at ch. 3513km. Road ID 579763005 IBRP/Piroj/ Nazir/Brg-09</t>
  </si>
  <si>
    <t>M/S. Saifuddin Traders          Prop. M.M.A Wahab           Nesarabad, Pirojpur</t>
  </si>
  <si>
    <t>Construction of 20.00m Long RCC Girder Bridge on Nazirpur H/Q to Shankharikati road at ch. 3585km. Road ID 579763003 IBRP/Piroj/ Nazir/Brg-10</t>
  </si>
  <si>
    <t>Construction of 24.00m Long RCC Girder Bridge on Dirgha UP to Malikhali UP at Ch.6700 Road ID 579763004 IBRP/Piroj/ Nazir/Brg-11</t>
  </si>
  <si>
    <t>Construction of 20.00m Long RCC Girder Bridge on Malikhali UP-Chandkathi bazar road at ch. 5290km. Road ID 579763005 IBRP/Piroj/ Nazir/Brg-12</t>
  </si>
  <si>
    <t xml:space="preserve">M/S. Amir Engineering Corporation College Row, Barisal </t>
  </si>
  <si>
    <t>Construction of 17.00m Long RCC Girder Bridge on Malikhali UP-Chandkathi bazar road at ch. 2760km. Road ID 579763005 IBRP/Piroj/ Nazir/Brg-13</t>
  </si>
  <si>
    <t xml:space="preserve">M/S. Howa Enterprise         Prop. Md. Hasan Abedur Reza, Nalchity, Jhalakati. </t>
  </si>
  <si>
    <t xml:space="preserve">  suzon405@gmail.com</t>
  </si>
  <si>
    <t>Construction of 12.00m Long RCC Girder Bridge on Nazirpur H/Q to Chhoto amtala road at ch. 1200km. Road ID 579763023 IBRP/Piroj/ Nazir/Brg-14</t>
  </si>
  <si>
    <t>M/S. Ummy Traders                  Prop. Md. Faruk Hossain   Ward No-30, BCC, Barisal</t>
  </si>
  <si>
    <t xml:space="preserve">  msummitraders@yahoo.com</t>
  </si>
  <si>
    <t>Construction of 10.00m Long RCC Girder Bridge at Nazirpur H/Q to Shankharikati road at ch. 5035km. Road ID 579763003 IBRP/Piroj/ Nazir/Brg-15</t>
  </si>
  <si>
    <t>M/S. Al-Amir Brothers &amp; Construction Uttamabad, Nalchity, Jhalokati</t>
  </si>
  <si>
    <t xml:space="preserve">   msalaminbrothersc@gmail.com</t>
  </si>
  <si>
    <t>Construction of 12.00m Long RCC Girder Bridge on Nazirpur H/Q. to Kumarkhali road at ch. 0535km. Road ID 579763002 IBRP/Piroj/ Nazir/Brg-16</t>
  </si>
  <si>
    <t>Construction of 15.00m Long RCC Girder Bridge on Nazirpur H/Q. to Kumarkhali road at ch. 4120km. Road ID 579763002 IBRP/Piroj/ Nazir/Brg-18</t>
  </si>
  <si>
    <t>Construction of 15.00m Long RCC Girder Bridge on Nazirpur H/Q. to Kumarkhali road at ch. 5160km. Road ID 579763002 IBRP/Piroj/ Nazir/Brg-19</t>
  </si>
  <si>
    <t xml:space="preserve"> amir.engr_crp@yahoo.com</t>
  </si>
  <si>
    <t>Construction of 15.00m Long RCC Girder Bridge on Nazirpur H/Q. to Kumarkhali road at ch. 6640km. Road ID 579763002 IBRP/Piroj/ Nazir/Brg-20</t>
  </si>
  <si>
    <t>Construction of 23.00m Long RCC Girder Bridge on Dirgha UP to Malikhali UP at ch.8250km Road ID 579763004 IBRP/Piroj/ Nazir/Brg-21</t>
  </si>
  <si>
    <t>Nuruzzaman Miah.Jiaul and Brothers (JV), Masimpur, Pirojpur</t>
  </si>
  <si>
    <t xml:space="preserve"> nurujiauljv@gmail.com</t>
  </si>
  <si>
    <t>Construction of 24.00m Long RCC Girder Bridge on Dirgha UP to Malikhali UP at ch.1700km Road ID 579763004 IBRP/Piroj/ Nazir/Brg-22</t>
  </si>
  <si>
    <t>M/s Jiaul and Brothers          Bhandaria, Pirojpur</t>
  </si>
  <si>
    <t xml:space="preserve">  msjiaulbrothers@gmail.com</t>
  </si>
  <si>
    <t>Md.Nuruzzaman Miah         Bera, Pabna</t>
  </si>
  <si>
    <t>Construction of 21.00m Long RCC Girder Bridge on Malikhali UP to Chadkathi bazar road at ch.4395km. Road ID 579763005 IBRP/Piroj/ Nazir/Brg-23</t>
  </si>
  <si>
    <t>Construction of 15.00m Long RCC Girder Bridge on Nazirpur UP to Digirjan GC Road at ch.0030 km.Road ID 579763020 IBRP/Piroj/ Nazir/Brg-24</t>
  </si>
  <si>
    <t>M/S. Shome Enterprise              Prop. Susanta Shome                  West Chandkati, Jhalakati.</t>
  </si>
  <si>
    <t>shomejlk@gmail.com</t>
  </si>
  <si>
    <t>Construction of 15.00m Long RCC Girder Bridge on Nazirpur H/Q to choto Amtala Road at ch.2627km Road ID 579763023 IBRP/Piroj/ Nazir/Brg-25</t>
  </si>
  <si>
    <t>Construction of 18.00m Long RCC Girder Bridge on Sriramkathi Up to Satkashima hat at ch.2680km Road ID 579763012 IBRP/Piroj/ Nazir/Brg-26</t>
  </si>
  <si>
    <t>Construction of 24.00m Long RCC Girder Bridge on Malikhali UP to chadkathi bazar road at ch. 2273 km.Road ID 579763005 IBRP/Piroj/ Nazir/Brg-27</t>
  </si>
  <si>
    <t>M/S. Raj &amp; Brothers                Prop. Md. Habibur Rahman Malek, Parerhat road, Pirojpur</t>
  </si>
  <si>
    <t>Construction of 16.00m Long RCC Girder Bridge on Malikhali UP to Chadkathi bazar road at ch.5454 km.Road ID 579763005 IBRP/Piroj/ Nazir/Brg-28</t>
  </si>
  <si>
    <t>Oishi-Sarder Consortium (JV) Sikerpur, Pirojpur</t>
  </si>
  <si>
    <t>sarder.oishi@gmail.com</t>
  </si>
  <si>
    <t xml:space="preserve">Construction of 20.00m Long RCC Girder Bridge on Dirgha Up to Malikhali UP at ch.7550km. Road ID 579763004 IBRP/Piroj/ Nazir/Brg-29
</t>
  </si>
  <si>
    <t>M/S. Oishi Construction              Prop. Sabina Yeasmin              Mathabria, Pirojpur</t>
  </si>
  <si>
    <t>M/S. Sarder Enterprise          Sikerpur road, Pirojpur</t>
  </si>
  <si>
    <t xml:space="preserve">Construction of 20.00m Long RCC Girder Bridge on Sriramkathi UP to satkashima Hat at ch.0000Km.. Road ID 579763012 IBRP/Piroj/ Nazir/Brg-30
</t>
  </si>
  <si>
    <t xml:space="preserve">Construction of 22.00m Long RCC Girder Bridge on Dirgha UP-Malikhali UPat ch.4350Km.. Road ID 579763004 IBRP/Piroj/ Nazir/Brg-31
</t>
  </si>
  <si>
    <t>M/S. Ebad Construction      Prop. Md. Shahidul Haque Mathbaria, Pirojpur</t>
  </si>
  <si>
    <t>ebadconstruction@gmail.com</t>
  </si>
  <si>
    <t>Construction of 10.00m Long RCC Girder Bridge on Nazirpur H/Q- Shankharikati UP road at ch.4080Km.. Road ID 579763003 IBRP/Piroj/ Nazir/Brg-32</t>
  </si>
  <si>
    <t>Shimran Mayan Trade Internationl                           Nazirpur Sadar Road, Pirojpur</t>
  </si>
  <si>
    <t>Construction of 66.00m Long RCC Girder Bridge on Dewlbari UP-Padmadubi hat at ch.0040 Km Road ID 579763021 IBRP/Piroj/ Nazir/Brg-33</t>
  </si>
  <si>
    <t>M/S. Jiaul and Brothers -ICT PVT. Ltd (JV), 5 No Ward, Bhandaria Pourashava, Pirojpur</t>
  </si>
  <si>
    <t>jb.icl@gmail.com</t>
  </si>
  <si>
    <t xml:space="preserve"> Rehabilitation of 112.00X4.20m RCC deck Slab Iron Bridge on Nazirpur Upazila H/Q to Boitakata GC at Ch. 101.00m Road ID 579762002. IBRP/Piroj /Nazir/ Rehab/Brg-20</t>
  </si>
  <si>
    <t>M/S. Jiaul and Brothers        Bhandaria, Pirojpur</t>
  </si>
  <si>
    <t>ICL PVT. LTD                        Jessore Sadar, Jessore</t>
  </si>
  <si>
    <t>M/S. Kabir Construction       Nazirpur, Pirojpur</t>
  </si>
  <si>
    <t xml:space="preserve"> mskabirconstruction01@gmail.com</t>
  </si>
  <si>
    <t>Rehabilitation of 9x4.20m RCC Deck Slab Iron Bridge on Parerhat UP-WAPDA hat via Indurkani hat &amp; Goperhat at Ch. 3600 Road ID 579883001. Rehabilitation of 9x4.20m RCC Deck Slab Iron Bridge on Parerhat UP-WAPDA hat via Indurkani hat &amp; Goperhat at Ch. 3450 Road ID 579883001. [Tender ID: 476554] IBRP/Piroj/ indur/ Rehab/ Brg-19</t>
  </si>
  <si>
    <t>M/S. Mominul Haque                  Bhairab, Kishoreganj</t>
  </si>
  <si>
    <t>Construction of 20.00m Long RCC Girder Bridge on Juluhar bazaar-Laxankati RHD via Mirzapur Durgakathi at Ch 4376m Road ID 579872003 IBRP/Piroj/ Nesar/Brg-01</t>
  </si>
  <si>
    <t>M/S. Das Traders                       Prop. Paran Kumar Bhanu          Tangail Sadar, Tangail</t>
  </si>
  <si>
    <t xml:space="preserve">  msdast1972@gmail.com</t>
  </si>
  <si>
    <t>Construction of 18.00m Long RCC Girder Bridge on Juluhar bazaar-Laxankati RHD via Mirzapur Durgakathi at Ch 4592m Road ID 579872003 IBRP/Piroj/ Nesar/Brg-02</t>
  </si>
  <si>
    <t>Construction of 24.00m Long RCC Girder Bridge on Sohagdol UP Office - Banshkati Bazar Pathalipara via Sukadittakati GPS Rajabari collage at Ch 9936m Road ID 579873013 IBRP/Piroj/ Nesar/Brg-03</t>
  </si>
  <si>
    <t xml:space="preserve">M/S. Ziaul Trades             37, Tootpara Cross Road-2, Khulna </t>
  </si>
  <si>
    <t>Construction of 17.00m Long RCC Girder Bridge on Jolabari UP office-Madra bazaar Road at Ch 4096m. Road ID 579873004 IBRP/Piroj/ Nesar/Brg-04</t>
  </si>
  <si>
    <t>M/S. Mominul Hoque          Bhairab, Kishoreganj</t>
  </si>
  <si>
    <t>Construction of 24.00m Long RCC Girder Bridge on Chandkathi GC - Bharatkathi RHD Road at Ch 2010m Road ID 579872008 IBRP/Piroj/ Nesar/Brg-05</t>
  </si>
  <si>
    <t>22.12.2019</t>
  </si>
  <si>
    <t>TN-ASI (JV), Mothbaria, Pirojpur</t>
  </si>
  <si>
    <t>Construction of 33.00m Long RCC Girder Bridge on Uttar Shehangal Connecting hat &amp; mosque under Samudaykati Road at Ch 7000m Road ID 579873009 IBRP/Piroj/ Nesar/Brg-06</t>
  </si>
  <si>
    <t>The Nirmitee                            27/3, Jalalabad R/A, Sylhet</t>
  </si>
  <si>
    <t xml:space="preserve">  tnasi2018@gmail.com</t>
  </si>
  <si>
    <t>M/S. Ahmed Steel Ind.        Mathbaria, Pirojpur</t>
  </si>
  <si>
    <t>Efte.Etcl(Pvt.) Limited               Managing Director Md. Merazul Islam, Bhandaria, Pirojpur</t>
  </si>
  <si>
    <t>Construction of 30.00m Long RCC Girder Bridge on Chandkathi GC - Bharatkathi RHD Road at Ch 2603m Road ID 579872008 IBRP/Piroj/ Nesar/Brg-07</t>
  </si>
  <si>
    <t xml:space="preserve">M/S. Ziaul Trades                      37, Tootpara Cross Road-2, Khulna </t>
  </si>
  <si>
    <t>Construction of 23.00m Long RCC Girder Bridge on Sutiakati Up office - Gouranger bazaar via Nandurhar Bazar Road at Ch 2700m Road ID 579873007 IBRP/Piroj/ Nesar/Brg-08</t>
  </si>
  <si>
    <t xml:space="preserve">M.M. Builders &amp; Engineering Ltd-M/S. Amir Engineering  Corporation (JV), Ox-Ford Mission Road, Barisal </t>
  </si>
  <si>
    <t>Construction of 48.00m Long RCC Girder Bridge on Chandkati GC-Bharatkati GC via Sailabunia Daihary Bazar Uribunia Katapitania Zilbari Chowddarashi &amp; Gagon road at Ch 5036m Road ID 579872006 IBRP/Piroj/ Nesar/Brg-09</t>
  </si>
  <si>
    <t>Construction of 33.00m Long RCC Girder Bridge on Chandkati GC-Bharatkati GC via Sailabunia Daihary Bazar Uribunia Katapitania Zilbari Chow ddarashi &amp; Gagon road at Ch 17162m Road ID 579872006 IBRP/Piroj/ Nesar/Brg-10</t>
  </si>
  <si>
    <t>Construction of 46.00m Long RCC Girder Bridge on Jaganathkati Plass ghat - Baitakata GC at ch. 1898m. Road ID 579872005 IBRP/Piroj/ Nesar/Brg-11</t>
  </si>
  <si>
    <t xml:space="preserve">  jb.icl@gmail.com</t>
  </si>
  <si>
    <t>Re-habilitation of 72.00m Long Iron Bridge at Sohagdal Hazi bari poul -Boldia UP office road side at ch.400m Road ID 579874104 IBRP/Piroj/ Nesara/Rehab/Brg-17</t>
  </si>
  <si>
    <t>Construction of 50.00m Long RCC Girder Bridge on Tushkhali GC- Mirukhali UP Via Algi Hat &amp; Nagravanga GPS. road at ch. 330m Road ID 579583017 IBRP/Piroj/ Mat/Brg-01</t>
  </si>
  <si>
    <t>ASI-TBK (JV)                            Mathbaria,Pirojpur</t>
  </si>
  <si>
    <t>asitbk2019@gmail.com</t>
  </si>
  <si>
    <t>Construction of 18.00m Long RCC Girder Bridge on Mathbaria GC Dack Banglo-sapa Amua RHD road Nutan Bazar via Gilabad Bazar &amp; Rajar hat at Ch 7530m Road ID 579582005 IBRP/Piroj/ Math/Brg-02</t>
  </si>
  <si>
    <t>Md. Tohidul Bashar Kabir  Mathbaria, Pirojpur</t>
  </si>
  <si>
    <t xml:space="preserve">  tahidulbasher@gmail.com</t>
  </si>
  <si>
    <t>Abir-Sardar (JV)                     Sikerpur, Pirojpur</t>
  </si>
  <si>
    <t xml:space="preserve">  abir.sarder2018@gmail.com</t>
  </si>
  <si>
    <t>Construction of 21m Long RCC Girder Bridge on Sapleza GC to Gulishakhali GC Via Bandoppara Bazar at ch. 9310m. Road ID 579582008 IBRP/Piroj/ Math/Brg-03</t>
  </si>
  <si>
    <t>M/S Abir &amp; Brothers            Amlapara, Pirojpur Sadar</t>
  </si>
  <si>
    <t>M/S. Jakaullah &amp; Brothers            Chuadanga</t>
  </si>
  <si>
    <t xml:space="preserve">
jaka.chuadanga@gmail.com</t>
  </si>
  <si>
    <t>Construction of 14m Long RCC Girder Bridge on Amragachia union parishad to Amtali Hat Via KalikabarGPS at ch. 881m. Road ID 579583002 IBRP/Piroj/ Math/Brg-05</t>
  </si>
  <si>
    <t>abir.sarder2018@gmail.com</t>
  </si>
  <si>
    <t>Construction of 22m Long RCC Girder Bridge on Betmore Union Parshad-Amtali Hat via Kulur Hat at ch. 5970m. Road ID 579583009 IBRP/Piroj/ Math/Brg-06</t>
  </si>
  <si>
    <t>Construction of 39m Long RCC Girder Bridge on Amragachia union Parishad-Manikkhali Bazar Via Sonakhali Bazar Tulata Hat Road at Ch. 16100m. Road ID 579583010 IBRP/Piroj/ Math/Brg-07</t>
  </si>
  <si>
    <t>Construction of 24m Long RCC Girder Bridge on Betmore Union Parishad-Nizamia Hat Wapda via Gopkhali GPS at ch. 0030m. Road ID579583013 IBRP/Piroj/ Math/Brg-08</t>
  </si>
  <si>
    <t>Construction of 24.00m Long RCC Girder Bridge on Pirojpur Patharghata RHD road Gudighata - Rayend GC Masua Rocket ghat. At Ch 0260m Road ID 579582007 IBRP/Piroj/ Math/Brg-09</t>
  </si>
  <si>
    <t xml:space="preserve">PPL-SARDER CONSORTIUM (JV)               </t>
  </si>
  <si>
    <t>ppl.sarder@gmail.com</t>
  </si>
  <si>
    <t>Construction of 24.00m Long RCC Girder Bridge on Mathbaria GC Dack Banglow-Sapa Amua RHD road Notun Bazar via Gilabad Bazar &amp; Rajar hat at Ch 16496m Road ID 579582005 IBRP/Piroj/ Math/Brg-10</t>
  </si>
  <si>
    <t>02.02.2020</t>
  </si>
  <si>
    <t xml:space="preserve">Purakaushal Projukti Ltd.   House # C-10, Road # 4 Banasree, Rampura, Dhaka-1219        </t>
  </si>
  <si>
    <t xml:space="preserve"> Construction of 63.00 Long RCC Girder Bridge Mathbaria GC Dack Banglow-Sapa Amua RHD road Notun Bazar via Gilabad Bazar &amp; Rajar hat at Ch 15122km Road ID 579582005 IBRP/Piroj/ Math/Brg-11</t>
  </si>
  <si>
    <t>Construction of 30m Long RCC Girder Bridge on Kawkhali UZ HQ Dakbanla To Kawkhali-Swarupkathi RHD Sree guru Asram Gate via Uzialkhan Road at ch.0870 km. Road ID 579472009 IBRP/Piroj/kaw/Brg-12</t>
  </si>
  <si>
    <t xml:space="preserve">M/S. Gazi Construction-M/S. Oishi Construction (JV)
Badura, Parerhat, Pirojpur Sadar, Pirojpur
</t>
  </si>
  <si>
    <t>gazi.oishi@gmail.com</t>
  </si>
  <si>
    <t xml:space="preserve"> Construction of 20m Long RCC Girder Bridge Dhakin Joypur GPS Cum Cyclone Shelter at 00m. Road ID 579804019 Salvage Cost TK. -1079964.00 IBRP/Piroj/Sadar/Brg-01</t>
  </si>
  <si>
    <t xml:space="preserve">M/S. Gazi Construction-
Badura, Parerhat, Pirojpur Sadar, Pirojpur
</t>
  </si>
  <si>
    <t>gazi.construction777@gmail.com</t>
  </si>
  <si>
    <t>Construction of 20m Long RCC Girder Bridge Dhakin Joypur GPS Cum Cyclone Shelter at 00m. Road ID 579804019 Salvage Cost TK. -1079964.00 IBRP/Piroj/Sadar/Brg-01</t>
  </si>
  <si>
    <t>M/S. Oishi Construction Mathbaria, Pirojpur</t>
  </si>
  <si>
    <t>Construction of 20.00m Long RCC Girder Bridge on Kadamtala UP-Durgapur UP Via Bhairampur Madrasa and Faragir Mazar Road at ch.3030km.Road ID 579803006 IBRP/Piroj/Sadar/Brg-02</t>
  </si>
  <si>
    <t>Construction of 42.00m Long RCC Girder Bridge on Shikder Mollik UP-Kolakhali UP Upto Gojalia Lonch Ghat via Ghophat &amp; Challisha Hat Road at ch.7941km.Road ID 579803009 IBRP/Piroj/ Sadar/Brg-03</t>
  </si>
  <si>
    <t>Construction of 14.00m Long RCC Girder Bridge on Kadamtala UP-Durgapur UP Via Bhairampur Madrasa and Faragir Mazar Road at ch.5600km.Road ID 579803006 IBRP/Piroj/ Sadar/Brg-04</t>
  </si>
  <si>
    <t>Construction of 51.00m Long RCC Girder Bridge on Kolakhali UP-Ranipur Ghat via Ghophat &amp; Tona High School Road at ch.0005km.Road ID 579803010 IBRP/Piroj/ Sadar/Brg-05</t>
  </si>
  <si>
    <t>Construction of 15.00m Long RCC Girder Bridge on Baitul Huda Dakhil Madrasha-Badokhali GPS via kh Nuani Madrasha at ch.1020 km.Road ID 579805111 IBRP/Piroj/ Sadar/Brg-06</t>
  </si>
  <si>
    <t>Construction of 12.00m Long RCC Girder Bridge on Dakhin Gazipur Custom Sikder-Bari-Malek Khalifa bari via Monju Kha Bari at ch.0350 km.Road ID 579805114 IBRP/Piroj/Sadar/Brg-07</t>
  </si>
  <si>
    <t>Construction of 10.00m Long RCC Girder Bridge on Shankarpasha Beltala R&amp;H To Namajpur Muhuri Bari Ahsan Habib Road at ch.0750 km.Road ID 579805023 IBRP/Piroj/ Sadar/Brg-08</t>
  </si>
  <si>
    <t>Construction of 18.00m Long RCC Girder Bridge on Vijora R&amp;H-Nmajpur Primary School-Batazore Hat at ch.0050 km.Road ID 579804024 IBRP/Piroj/ Sadar/Brg-09</t>
  </si>
  <si>
    <t>Construction of 18.00m Long RCC Girder Bridge on Kadamtala UP-Durgapur UP Via Bhairampur Madrasa and Faragir Mazar Road at ch.4480km.Road ID 579803006 IBRP/Piroj/ Sadar/Brg-10</t>
  </si>
  <si>
    <t>Construction of 16.00m Long RCC Girder Bridge on Shikder Mollik UP Upto Gojalia Lonch Ghat via Ghophat &amp; Challisha Hat Road at ch.4840km.Road ID 579803009 IBRP/Piroj/ Sadar/Brg-11</t>
  </si>
  <si>
    <t>Construction of 11.00m Long RCC Girder Bridge on Shikder Mollik UP-Kolakhali UP Upto Gojalia Lonch Ghat via Ghophat &amp; Challisha Hat Road at ch.6020km.Road ID 579803009 IBRP/Piroj/ Sadar/Brg-12</t>
  </si>
  <si>
    <t>M/S. Islam Brothers                 Prop. Md. Monirul Islam Talukder 7, Court Road, Middle Chadkati , Jhalakati</t>
  </si>
  <si>
    <t>Rehabilitation of 62.00m Iron Bridge on Badura Madrasha-Fish Arot via H/O Goni Howlader Near Parerhat at Ch. 2000.00m Road ID 579805113 IBRP/Piroj/ Sad /Main/Brg-16</t>
  </si>
  <si>
    <t>Shimran Mayan Trade International. Nazirpur,Pirojpur</t>
  </si>
  <si>
    <r>
      <t xml:space="preserve">Improvement of Nazirpur Bridge to Nazirpur H/Q Chotto Buichakati Humayun Hazra House Road by Dense Carpeting at Ch.00m1500m Under Nazirpur Upazila Dist Pirojpur. </t>
    </r>
    <r>
      <rPr>
        <b/>
        <sz val="10"/>
        <rFont val="Times New Roman"/>
        <family val="1"/>
      </rPr>
      <t xml:space="preserve">Road ID 579765043 </t>
    </r>
    <r>
      <rPr>
        <sz val="10"/>
        <rFont val="Times New Roman"/>
        <family val="1"/>
      </rPr>
      <t>Salvage Cost TK 186655.00 UTMIDP-NAZI/ PIRO/WR-51</t>
    </r>
  </si>
  <si>
    <t>09.06.2021</t>
  </si>
  <si>
    <t>M/S. Abir &amp; Brothers        Prop. Salma Rahman  Parerhat road, Pirojpur</t>
  </si>
  <si>
    <r>
      <t xml:space="preserve">Construction of RCC Drain for Nazirpur Bridge to Nazirpur H/Q Chotto Buichakati Humayun Hazra House Road at Ch.00m-1800m Under Nazirpur Upazila Dist Pirojpur. </t>
    </r>
    <r>
      <rPr>
        <b/>
        <sz val="10"/>
        <rFont val="Times New Roman"/>
        <family val="1"/>
      </rPr>
      <t>Road ID 579765043 UTMIDP-NAZI/ PIRO/WD-14</t>
    </r>
  </si>
  <si>
    <t>18.12.2020</t>
  </si>
  <si>
    <t>17.12.2021</t>
  </si>
  <si>
    <t>M/S. Joy Traders                 Nazirpur, Pirojpur</t>
  </si>
  <si>
    <t>nasirnazirpur@gmail.com</t>
  </si>
  <si>
    <r>
      <t xml:space="preserve">Improvement of BC Road from Kalibari Bazar - Dorichor Ecorbunia Road Tin mukha khal to Nodirpar via Dorichor Baroikhali Road at Ch. 00-1085m Under Indurkani Upazila Dist Pirojpur. </t>
    </r>
    <r>
      <rPr>
        <b/>
        <sz val="10"/>
        <rFont val="Times New Roman"/>
        <family val="1"/>
      </rPr>
      <t xml:space="preserve">Road ID 579885023. </t>
    </r>
    <r>
      <rPr>
        <sz val="10"/>
        <rFont val="Times New Roman"/>
        <family val="1"/>
      </rPr>
      <t>Salvage cost TK. 81878.00 UTMIDP-INDU/ PIRO/WR-55</t>
    </r>
  </si>
  <si>
    <t>30.10.2020</t>
  </si>
  <si>
    <t>M/S KAZI ENTERPRISE</t>
  </si>
  <si>
    <t>sabinakazi2020@gmail.com</t>
  </si>
  <si>
    <r>
      <t xml:space="preserve">Construction of RCC drain from Kawkhali GC South Bazar ECO park to under Bazar Pucca pool from Ch. 1118m-1718m. 2. Construction of RCC drain from Kawkhali Dagbanglo moor to Mannan Pucca pool from Ch. 00-300m. 3.Construction of RCC drain from Sir guru Asrom to Bridge Attached Kawkhali Girls School via Kazi Harun GPS from Ch. 900m-1000m under Kawkhali Upazila Dst Pirojpur. </t>
    </r>
    <r>
      <rPr>
        <b/>
        <sz val="10"/>
        <rFont val="Times New Roman"/>
        <family val="1"/>
      </rPr>
      <t>Road ID 579472004 UTMIDP-KAWK/ PIRO/WD-57</t>
    </r>
  </si>
  <si>
    <t xml:space="preserve">M/S. Mahi Enterprise.    Vill-Radhanagar Howlader Bari P.O: Bhandaria Upazila- Bhandaria District- Pirojpur </t>
  </si>
  <si>
    <t>msmahienterprise80@gmail.com</t>
  </si>
  <si>
    <r>
      <t xml:space="preserve">Construction of 2.0mx2.0mx2.0m RCC Box Drain on Kawkhali GC B/S of UzHQ to kawkhali Swarupkathi RHD Kachukati Baily Bridge via Mathua Asrom &amp; Master para at Ch. 249m. 2. Construction of 3.00mx4.0mx0.275m RCC Box Drain on Kawkhali GC B/S of UzHQ to Kawkhali Swarupkati RHD Kachuakati Baily Bridge Via Mathua Asram &amp; Master para at Ch. 385mm. under Kawkhali Upazila Dst Perojpur. </t>
    </r>
    <r>
      <rPr>
        <b/>
        <sz val="10"/>
        <rFont val="Times New Roman"/>
        <family val="1"/>
      </rPr>
      <t>Road ID 579472004 UTMIDP-KAWK/PIRO/WB-24</t>
    </r>
  </si>
  <si>
    <t>M/S Raj &amp; Brothers.            Prop. Md. Habibur Rahman Malek                                     Parerhat road, Pirojpur</t>
  </si>
  <si>
    <r>
      <t>Improvement of road from kawkhali GC Collage moor to Chandkathi GC via Chirapara R&amp;H Baily Bridge Sonakur Ferryghat Hogla Betka H/S from Ch.1118m to 1830m. 2. Improvement of road from kawkhali GC B/S of UzHQ to kawkhali Swarupkathi RHD Kachukati Baily Bridge via Mathua Asrom &amp; Master para at Ch. 625m 3. Improvement of road from 579472009 Connecting to 579472004 from Ch. 00m-120m. under Kawkhali Upazila Dst. Perojpur.</t>
    </r>
    <r>
      <rPr>
        <b/>
        <sz val="10"/>
        <rFont val="Times New Roman"/>
        <family val="1"/>
      </rPr>
      <t xml:space="preserve">Road ID 579472004 UTMIDP-KAWK/ PIRO/WR-128 </t>
    </r>
  </si>
  <si>
    <t>08.06.2021</t>
  </si>
  <si>
    <t xml:space="preserve">M/S. LIZA ENTERPRISE-M/S. MURAD ENTERPRISE (JV)
</t>
  </si>
  <si>
    <t>lizaenterprise19@yahoo.com</t>
  </si>
  <si>
    <t>1. Improvement of BC Road from Parerhat UP-Zianagar UPZ H/Q UP to Collage more via WAPDA hat &amp; Pattashi UP from Ch. 00-1970m. Effective Length 1960m Under indurkani Upazila. Dis Pirojpur. Road ID 579883002 Salvage Cost TK2054871.00 UTMIDP-INDU/PIRO/       WR-207</t>
  </si>
  <si>
    <t>M/S. LIZA ENTERPRISE Uttar Krishananagar, Pirojpur</t>
  </si>
  <si>
    <t xml:space="preserve">lizaenterprise15@yahoo.com </t>
  </si>
  <si>
    <t xml:space="preserve"> M/S. MURAD ENTERPRISE                          vil.harina po.harina gazipur upozila.perojpur perojpur</t>
  </si>
  <si>
    <t>murad.enterprise123@yahoo.com</t>
  </si>
  <si>
    <t>1. Improvement of BC Road from Parerhat UP-Zianagar UPZ H/Q UP to Collage more via WAPDA hat &amp; Pattashi UP from Ch. 00-1970m. Effective Length 1960m Under indurkani Upazila. Dis Pirojpur. Road ID 579883002 Salvage Cost TK2054871.00 UTMIDP-INDU/PIRO/WR-207</t>
  </si>
  <si>
    <t xml:space="preserve">EFTE. ETCL (PVT.) LIMITED
Managing Director Md. Merazul Islam 
Bhandaria, Pirojpur
</t>
  </si>
  <si>
    <t>Construction of Two 2 Storied Rural Market Building With 04 Storied Foundation in Junia khobiruddin Hat Under Bhandaria Upazila Dist-Pirojpur.</t>
  </si>
  <si>
    <t>Shimran Mayan Trade International, Prop. S.M Noor E Alam Shahin, Nazirpur, Pirojpur</t>
  </si>
  <si>
    <t>Construction of Two 2 Storied Rural Market Building With 04 Storied Foundation in Babur Hat Under Nazirpur Upazila Dist.-Pirojpur.</t>
  </si>
  <si>
    <t xml:space="preserve">M/S. Nafiuzzaman Khan Enterprise, Prop. Dalia Naznin
Kawkhali, Pirojpur
</t>
  </si>
  <si>
    <t>nafient78@gmail.com</t>
  </si>
  <si>
    <t>Construction of Union Land Office at Somudaykati and Swarupkati under Nesarabad Upazila TULO/PRJ/W03</t>
  </si>
  <si>
    <t>TULU</t>
  </si>
  <si>
    <t>12.01.2020</t>
  </si>
  <si>
    <t xml:space="preserve">M/S. S. International                Morichal, Pirojpur Sadar             Pirojpur </t>
  </si>
  <si>
    <t>s.international.prj@gmail.com</t>
  </si>
  <si>
    <t>Construction of Union Land Office at Gulishakhali under Mathbaria Upazila Costal Design and Dhawa union under Bhandaria Upazila TULO/PRJ/W06</t>
  </si>
  <si>
    <t>13.01.2020</t>
  </si>
  <si>
    <t>RB-FE (JV)                                       Sadar Road, Mathbaria, Pirojpur</t>
  </si>
  <si>
    <t>rbfejv2019@gmail.com</t>
  </si>
  <si>
    <t>Construction of Union Land Office at Mirukhali under Mathbaria Upzila &amp; Pattashi and Parerhat under Indurkani Zianagar Upazila. TULO/PRJ/W04</t>
  </si>
  <si>
    <t>M/S Raj &amp; Brothers           Parerhat road, Pirojpur</t>
  </si>
  <si>
    <t>M/S. Faysal Enterprise        Mathbaria, Pirojpur</t>
  </si>
  <si>
    <t>faysalenterprise87@gmail.com</t>
  </si>
  <si>
    <t>Ziaul and Sufia JV                            Shankarpasha, Pirojpur Sadar   Pirojpur</t>
  </si>
  <si>
    <t>ziaulandsufiajv@gmail.com</t>
  </si>
  <si>
    <t>Construction of Union Land Office at Pirojpur Pouro Kalakhali and Kadamtala under Pirojpur Sadar Upzila. TULO/PRJ/W02</t>
  </si>
  <si>
    <t>MS.ZIAUL TRADERS 37 TOOT PARA CROSS ROAD-2 ,KHULNA</t>
  </si>
  <si>
    <t>M/S. Sufia Enterprise Badura Parerhat, Pirojpur Sadar, Pirojpur</t>
  </si>
  <si>
    <t>sufia.enterprise333@yahoo.com</t>
  </si>
  <si>
    <t>Shimran Mayan Trade Internationl                                       Nazirpur Sadar, Pirojpur</t>
  </si>
  <si>
    <t>Construction of Union Land Office at Matibhanga Costal Design and Daulbari Costal Design under Nazirpur Upazila &amp; Ikree Union Land Office under Bhandaria. TULO/PRJ/W05</t>
  </si>
  <si>
    <t>M/S. Sagar Enterprise                 Bakergang, Barisal</t>
  </si>
  <si>
    <t>sagar.enterprise33@gmail.com</t>
  </si>
  <si>
    <t>Construction of Union Land Office at Shialkathi Costal Design under Kawkhali Upazila District Pirojpur. TULO/PRJ/W-07</t>
  </si>
  <si>
    <t>08.02.2020</t>
  </si>
  <si>
    <t>M/S. Monir Enterprise                    Jhalakati Sadar, Jhalakati    Mob:+880-01716-141133</t>
  </si>
  <si>
    <t>moniruzzaman922@gmail.com</t>
  </si>
  <si>
    <t>Construction of Union Land Office at Dirgha Costal Design under Nazirpur Upazila District Pirojpur. TULO/PRJ/W-08</t>
  </si>
  <si>
    <t>17.08.2019</t>
  </si>
  <si>
    <t>M/S. Ummy Traders                      Koladema Khana Bari                Ward No-30, BCC, Barisal</t>
  </si>
  <si>
    <t>Construction of Union Land Office at Durgapur Costal Design under Pirojpur Sadar Upazila District Pirojpur. TULO/PRJ/W-10</t>
  </si>
  <si>
    <t>EFTE.ETCL (PVT.) LIMITED   Horinpala, Telikhali Bhandaria, Pirojpur                              Mob: +880-1711-559833</t>
  </si>
  <si>
    <t>Construction of 33.00m Long RCC Girder Bridge on Golbunia Talukdar Bari Bridge-Charghta Bari Debipur RHD Road at Ch. 2000m Road ID 579144145 Upazila Bhandaria District Pirojpur. CBU-100/ Purto-217</t>
  </si>
  <si>
    <t>21.12.2021</t>
  </si>
  <si>
    <t xml:space="preserve">Construction of 33.00m Long RCC Girder Bridge on Huzzat Ali Bazar-Telikhali Samsu House Road at Ch. 1500m Road ID 579145020 Upazila Bhandaria District Pirojpur. CBU-100/ Purto-219 </t>
  </si>
  <si>
    <t xml:space="preserve">Construction of 33.00m Long RCC Girder Bridge on Ikree UP- Bhogirathpur Road at Ch. 3400 m Road ID 579143006 Upazila Bhandaria District Pirojpur. CBU-100/ Purto-220 </t>
  </si>
  <si>
    <t>M/S Mohiuddin Ahmed       Patuakhali                           Mob:   +880-1724-385743</t>
  </si>
  <si>
    <r>
      <t xml:space="preserve">Construction of 24.00m Long RCC Girder Bridge on Balipara GC-Indurkani UPZ H/Q via Sayedkhali hat Sayedkhali GPS &amp; Begum Saleha Madrasa Road at Ch. 6428m Road ID 579882005 Upazila Indurkani District Pirojpur. </t>
    </r>
    <r>
      <rPr>
        <b/>
        <sz val="11"/>
        <rFont val="Times New Roman"/>
        <family val="1"/>
      </rPr>
      <t xml:space="preserve">CBU-100/ Purto-215 </t>
    </r>
  </si>
  <si>
    <r>
      <t xml:space="preserve">Construction of 21.00m Long RCC Girder Bridge on Shariktola UP-Shankarpasha UP via Tulatala &amp; Utter Lalikati GPS Road at Ch. 6484m Road ID 579803014 Upazila Pirojpur Sadar District Pirojpur. </t>
    </r>
    <r>
      <rPr>
        <b/>
        <sz val="11"/>
        <rFont val="Times New Roman"/>
        <family val="1"/>
      </rPr>
      <t xml:space="preserve">CBU-100/ Purto-212 </t>
    </r>
  </si>
  <si>
    <t>Shimran Mayan Trade International                             Sadar Road,Nazirpur, Pirojpur                                     Mob: 01732943838</t>
  </si>
  <si>
    <t>SupRB/Piroj/Maint/20-21/W-88
1Minor maintenance of 7.0m long RCC box Culvert on Bhandaria GC to Pirojpur-Mathbaria RHD Road near Ikree Busstand via Dhawa Bazar.at Chainage 650m 579142011 under Bhandara Upazila 2 Minor maintenance of 36.0m long RCC Girder Bridge on Jaganathkati GC Inderhat ferry Ghat - Kalakhali RHD Via Chandkati G.C.at Chainage 8100m 579872001 under Nesharabad Upazila. 3 Minor maintenance of 66.0m long RCC Girder Bridge on Nazirpur Upazila H/Q-Boithakata GC.at Chainage 1506m 579762002 under Nazirpur Upazila. 4Minor maintenance of 36.0m long RCC Girder Bridge on Nazirpur Upazila H/Q-Boithakata GC.at Chainage 3181m 579762002 under Nazirpur Upazila.5Minor maintenance of 10.4m long RCC Girder Bridge on Nazirpur Upazila H/Q-Boithakata GC.at Chainage 4800m 579762002 under Nazirpur Upazila.6Minor maintenance of 27.0m long RCC Girder Bridge on Nazirpur Upazila H/Q-Boithakata GC.at Chainage 13746m5797620027Minor maintenance of 9.0m long RCC box Culvert on Nazirpur Upazila H/Q-Boithakata GC.at Chainage 11090m 579762002 under Nazirpur Upazila.8Minor maintenance of 7.3m long RCC box Culvert on Digirgan GC-Matabanga GC.at Chainage 1008m 579762005 under Nazirpur Upazila.</t>
  </si>
  <si>
    <t>Program for Supporting Rural Bridges</t>
  </si>
  <si>
    <t xml:space="preserve">SupRB/Piroj/Maint/20-21/W-100
Minor maintenance of 360.0m long RCC Girder Bridge on Nazirpur Upazila H/Q-Boithakata GC Road at Chainage 5000m Under Nazirpur Upazila.Road ID 579762002 </t>
  </si>
  <si>
    <t>M/S. Maa Enterprise            Sikerpur, Pirojpur              Mob: +880-0194-1034245</t>
  </si>
  <si>
    <t>ahsan.kamil81@yahoo.com</t>
  </si>
  <si>
    <t>Re-Excavation of Khejurtla Khal at Ch. 0.00 m 1610.0 m. IPCP/PIRO/INDUR/C/19-20/7.03</t>
  </si>
  <si>
    <t>M/S M.B &amp; Sons                 Barisal Sadar, Barisal         Mob: +880-1716-677277</t>
  </si>
  <si>
    <t>a Re-Excavation of Basar Bari Khal at Ch. 0.00 m -1375.00m b Construction of 03 Nos. Reference Bed Block of Basar Bari Khal c Construction of 01 Nos Ghatla 9.80 m Long 3.50 m Width and 3.00 m height for Basar Bari Khal. IPCP/PIRO/SADAR/C/19-20/10.02</t>
  </si>
  <si>
    <t>M/S. H.R.S CONSTRUCTION                  Parerhat road, Pirojpur       Mob: 01710181874</t>
  </si>
  <si>
    <t>hrsconstruction87@gmail.com</t>
  </si>
  <si>
    <t>1. a Re excavation of Jolagati Mirabari pond.b Construction of 11.06X3.50X3.90m RCC Ghatla at Jolagati Mirabari pond.02.a Re excavation of Dhabri Pond.b Construction of 11.06X3.50X3.90m RCC Ghatla at Dhabri Pond.03.a Re excavation of Foloibunia Shikdar bari pond.b Construction of 11.06X3.50X3.90m RCC Ghatla at Foloibunia Shikdar bari pond.04.a Re excavation of Hogla Shikdar bari pond.05.a Re excavation of Soto Biraljuri Asroyoner Pond.b Construction of 11.06X3.50X3.90m RCC Ghatla at Biraljuri Asroyoner Pond. IPCP/PIRO/KAWKH/P/19-20/12.01</t>
  </si>
  <si>
    <t>18.06.20</t>
  </si>
  <si>
    <t>M/S Nur Enter Prise           Mathbaria, Pirojpur              Mob: 01714454481</t>
  </si>
  <si>
    <t>msnurenterprise1@gmail.com</t>
  </si>
  <si>
    <t>01. 01.a Re- Excavation of Arjo Shommilony Maddhomik Biddalay Pond under Nesarabad Upazila Dist Pirojpur.b Construction of 11.60m X 3.50m X 3.90m RCC Ghatla at Arjo Shommilony Maddhomik Biddalay Pond.c 03 Nos TBM.02. a Re- Excavation of Kobiguru Rabindronath Degree Collage Pond under Nesarabad Upazila Dist Pirojpur.b Construction of 11.60m X 5.00m X 3.90m RCC Ghatla at Kobiguru Rabindronath Degree Collage Pond c 04 Nos TBM. IPCP/PIRO/NESAR/P/20-21/14.01</t>
  </si>
  <si>
    <t>M/S RATUL ENTERPRISE        Indurkani, Pirojpur           Mob: 01716-759512</t>
  </si>
  <si>
    <t>ratul.enterprise.prj@gmail.com</t>
  </si>
  <si>
    <t>01. a Re- Excavation of Amragasia Bazar Govt. Pond under Mathbaria Upazila Dist Pirojpur.b Construction of 11.60m X 3.50m X 3.90m RCC Ghatla at Amragasia Bazar Govt. Pond. c 04 Nos TBM.02. a Re- Excavation of Amragasia Bazar Songlogno Govt. Pond under Mathbaria Upazila Dist Pirojpur.b Construction of 11.60m X 5.00m X 3.90m RCC Ghatla at Amragasia Bazar Songlogno Govt. Pond c 04 Nos TBM.03. a Re- Excavation of Jankhali Bazar Songlogno Pond under Mathbaria Upazila Dist Pirojpur.b Construction of 11.60m X 3.50m X 3.90m RCC Ghatla at Jankhali Bazar Songlogno Pond c 04 Nos TBM.04. a Re- Excavation of Tuskhali Vumi office Songlogno Pond under Mathbaria Upazila Dist Pirojpur.b Construction of 11.60m X 3.50m X 3.90m RCC Ghatla at Tuskhali Vumi office Songlogno Pond c 04 Nos TBM. IPCP/PIRO/MATHB/P/20-21/15.01</t>
  </si>
  <si>
    <t>M/S. Akon Enterprise Badura, Parerhat, Pirojpur Sadar, Pirojpur</t>
  </si>
  <si>
    <t>akonenterprise2020@gmail.com</t>
  </si>
  <si>
    <t>aImprovement of Kollardoania UP- Chandkati hat road. ch.4825m-7190m ID No. 579763007 b Construction of 01no 2.0mx2.0m culvert at ch.5335m on the same road. Nazirpur Salvage Cost 2261074.00 IRIDP-3/ PRJ/DW-01 538437</t>
  </si>
  <si>
    <t xml:space="preserve">M/S SM International  Jordorn Road, Barishal Sadar, Barishal-8200 </t>
  </si>
  <si>
    <t xml:space="preserve">  rafiqul19islam84@gmail.com</t>
  </si>
  <si>
    <t>Improvement of Matibanga UP-TaiberhatChalitabari iron bridge road. ch.00m-3600m ID No. 579763008 Nazirpur Salvage Cost 6610200.00 IRIDP-3/ PRJ/DW-02 538438</t>
  </si>
  <si>
    <t xml:space="preserve">M/s. Sonia Construction               Barishal Sadar, Barishal. </t>
  </si>
  <si>
    <t>soniaconstruction.mozibor@gmail.com</t>
  </si>
  <si>
    <t>aImprovement of Charkhali-Mothbaria RHD road to 44No. Modhy Bothla GPS via H/O Md. Humaun Kabir road. ch.750m-1900m ID No. 579144109b Construction of 04no 2.0mx2.0m culvert at ch.1034m 1297m1515m&amp;1662m on the same road.c Construction of 01no 24.0mx3.60m culvert at ch.867m on the same road. Bhandaria salvage cost 138561.00 IRIDP-3/ PRJ/DW-03 538439</t>
  </si>
  <si>
    <t>M/S. Dulal Enterprise          Mathbaria, Pirojpur</t>
  </si>
  <si>
    <t>dulal.enterprise56@gmail.com</t>
  </si>
  <si>
    <t>aImprovement of Rajpasha Sadnarhat - Posharibunia Azizkhan Bari road. ch.1400m-2000m ID No. 579144074bConstruction of 03no 2.0mx2.0m culvert at ch.1540m 1670m&amp;184 5m on the same road. Bhandaria IRIDP-3/ PRJ/DW-04 538440IRIDP-3/ PRJ/DW-04 538440</t>
  </si>
  <si>
    <t>M/S. Howlader Enterprise  Agailjhara, Barishal</t>
  </si>
  <si>
    <t>aImprovement of Togra R1 to Indurkani Kheyaghat via H/O Mannan Talukder roadch.00m-1585m ID No. 579885030b Construction of 01no 2.0mx2.0m culvert at ch.438m on the same road.c Construction of 03no 1.0mx1.0m culvert at ch.345m 775m&amp;1410m on the same road. Salvage Cost 2914323.00 indurkani  IRIDP-3/ PRJ/DW-05 538441</t>
  </si>
  <si>
    <t>M/S. Faria Enterprise         Daulatkhan, Bhola</t>
  </si>
  <si>
    <t>fariaenter73@gmail.com</t>
  </si>
  <si>
    <t>aImprovement of 34Nos Kolaron GPS-Talukderbari LGED road. ch.00m-1100m ID No. 579885064b Construction of 03no 1.0mx1.0m culvert at ch.5m755m&amp;890m on the same road. Salvage Cost 480139.00 Indurkani IRIDP-3/ PRJ/DW-06 538442</t>
  </si>
  <si>
    <t>M/S. Araddha Enterprise  Rajapur, Jhalakati</t>
  </si>
  <si>
    <t>msaraddhaenterprise@gmail.com</t>
  </si>
  <si>
    <t>aImprovement of Sonakhali Mollahbari UZR - Badurtali road Via Ali pur bazar road. ch.00m-1890m ID No. 579584025b Construction of 01no 2.0mx2.0m culvert at ch.370m on the same road. Salvage cost 3289984.00 Mathbaria IRIDP-3/ PRJ/DW-07 538443</t>
  </si>
  <si>
    <t>akash.ent20@gmail.com</t>
  </si>
  <si>
    <t>aImprovement of Tearkhali Bazar-Bandoppara Bazar RHD road. ch.3015m-3710m ID No. 579584076b Construction of 01no 1.0mx1.0m culvert at ch.3100m on the same road. Salvage cost 22367.00 Mathbaria IRIDP-3/ PRJ/DW-08 538444</t>
  </si>
  <si>
    <t>M/S. Nur Enterprise             Mathbaria, Pirojpur</t>
  </si>
  <si>
    <t>aImprovement of Fuljuri road - karim Bazar Via X-Chairman Nanna Miah house road. ch.00m-1450m ID No. 579585104b Construction of 05no 1.0mx1.0m culvert at ch.185m374m525m580m &amp;1073m on the same road. Mathbaria IRIDP-3/ PRJ/DW-09 538445</t>
  </si>
  <si>
    <t>M/S. Arif Enterprise          Charkhali, Bhandaria, Pirojpur</t>
  </si>
  <si>
    <t>arifenterprise1976@gmail.com</t>
  </si>
  <si>
    <t>aImprovement of Latif military house Alam HouseSapleza varani - South Sapleza GPS road Via Alam house road. ch.00m-640m ID No. 579585059b Construction of 04no 1.0mx1.0m culvert at ch.267m371m417m&amp;609m on the same road. Mathbaria IRIDP-3/ PRJ/DW-10 538446</t>
  </si>
  <si>
    <t>M/S. Rahman Traders           Bhandaria, Pirojpur</t>
  </si>
  <si>
    <t>msrahmantraders4@gmail.com</t>
  </si>
  <si>
    <t>Improvement of Uttar Sonakhali Govt. pond Muktijoddha Noor Hossion house Bokhi Tala wapda - Sapleza Bandoppra road via club ghar roadch.1160m-1860m ID No. 579585081 Salvage cost 1479828.00 Mathbaria IRIDP-3/ PRJ/DW-11 538447</t>
  </si>
  <si>
    <t>M/S. Shakura Enterprise     Projpur Sadar, Pirojpur</t>
  </si>
  <si>
    <t>shakura.enterprise2018@gmail.com</t>
  </si>
  <si>
    <t>aImprovement of Parerhat Kalibari FWC-Uttar Lahuri GPS road. ch.00m-1518m ID No. 579885035b Construction of 01no 2.0mx2.0m culvert at ch.360m on the same road.c Construction of 04no 1.0mx1.0m culvert at ch.887m 937m1165m &amp; 1261m on the same road.salvage meterials cost 234393.00 IRIDP-3/ PRJ/DW-12 543754</t>
  </si>
  <si>
    <t>M/S. Hridoy Enterprise          Jhalakati Sadar, Jhalakati</t>
  </si>
  <si>
    <t>shahmollah1968@gmail.com</t>
  </si>
  <si>
    <t>aImprovement of South-East Mithakhali GPS - Dondua Bridge via Mira bari. road. ch.00m-1000m ID No. 579585099b Construction of 05no 1.0mx1.0m culvert at ch.99m139m253m403m &amp;530m on the same road.c Construction of 01no 2.0mx2.0m culvert at ch.871m on the same road. Upazila mothbaria District Pirojpur. salvage meterials cost 865544.00 IRIDP-3/ PRJ/DW-13 543755</t>
  </si>
  <si>
    <t xml:space="preserve">M/S. Ferdousi Construction Satla Uzirpur, Barishal </t>
  </si>
  <si>
    <t>aImprovement of Sonakhali Manikkhali road-Gulishakhali Miah Bari road via Kabutor khali GPS. road. ch.00m-1000m ID No. 579584063b Construction of 01no 12.0mx2.0m culvert at ch.570m on the same road. Upazila Mothbaria. District Pirojpur. salvage meterials cost 989676.00 IRIDP-3/ PRJ/DW-14 543756</t>
  </si>
  <si>
    <t>M/S. A.S Traders             Mathbaria, Pirojpur</t>
  </si>
  <si>
    <t>msastraders124@gmail.com</t>
  </si>
  <si>
    <t>aImprovement of Mathbaria Pirojpur RHD road - Mathbaria Danisafa Border via Majerpool Bazar road. ch.2022m-2822m ID No. 579584002b Construction of 01no 1.0mx1.0m culvert at ch.2108m on the same road.c Construction of 01no 2.0mx2.0m culvert at ch.2567m on the same road. Upazila Mothbaria. District Pirojpur. salvage meterials cost 556527.00 IRIDP-3/ PRJ/DW-15 543757</t>
  </si>
  <si>
    <t>M/S. Khan International       Jhatakati, Pirojpur Sadar, Pirojpur</t>
  </si>
  <si>
    <t>mskhan.international85@gmail.com</t>
  </si>
  <si>
    <t>aImprovement Musulee Bari Mirukhali road - Vogiratpur UZR Via Sowla Bazar road. ch.1950m-3450m ID No. 579584051b Construction of 01no 1.0mx1.0m culvert at ch.2406m on the same road. Upazila Mothbaria District Pirojpur.salvage meterials cost 2924371.00 IRIDP-3/ PRJ/DW-16 543758</t>
  </si>
  <si>
    <t>M/S. Raj &amp; Brothers         Prop. Md. Habibur Rahman Malek Parerhat road, Pirojpur</t>
  </si>
  <si>
    <t xml:space="preserve"> Rehabilitation of kapalirhat GC-Charkhali-Bhandaria RHD Sardarbari bridge via Chinguria bazar road by BC from at Ch. 00-3810m Under Bhandaria Upazila Pirojpur. Road ID No 579142012 CAFDRIRP/Perojpur/UZR/W-04/2020-21</t>
  </si>
  <si>
    <t xml:space="preserve">Amphan </t>
  </si>
  <si>
    <t>06.09.2022</t>
  </si>
  <si>
    <t xml:space="preserve"> Rehabilitation of Bhandaria Kathalia RHD road Minister Bari to Koikhali GC via Sreepur Doctor Hat UP to Bhandaria Upazila Border by from Ch. 0.00-4000m under Bhandaria Upazila Pirojpur. Road ID No 579142016. CAFDRIRP/Perojpur/UZR/W-02/2020-21</t>
  </si>
  <si>
    <t xml:space="preserve"> Rehabilitation of Bhandaria GC to Pirojpur-Mathbaria RHD road near Ikree Busstand via Dhawa Bazar road by BC from Ch. 11200-13700m under Bhandaria Upazila Pirojpur. Road ID No 579142011 CAFDRIRP/Perojpur/UZR/W-03/2020-</t>
  </si>
  <si>
    <t xml:space="preserve"> Rehabilitation of Telikhali UP Complex-South Junia Noyakhali-Tushkhali GC Road by BC at Ch.3000m-4500m under Bhandaria Upazila Pirojpur. Road ID No 579143015 Salvage Cost 2515965.00. 21CAFDRIRP/Perojpur/UNR/W-01/2020-21</t>
  </si>
  <si>
    <t xml:space="preserve"> (A) Rehabilitation of Kalirhat Wapda Betmore Bazar road via Karimgong Bazar Road By BC at Ch. 3000m-4000m under Mathbaria Upazila, District: Perojpur. (Road ID No: 579584021).Salvage Cost TK. 1734937.00 (b) Rehabilitation of Gulishakhali RHD to Betmore border (Jariperchar) via Tikikata madrasha Road by BC at Ch,00m- 1100m under Mathbaria Upazila, District: Perojpur. (Road ID No: 579584039). CAFDRIRP/Perojpur/VR-A/W-05/2020-21</t>
  </si>
  <si>
    <t xml:space="preserve"> Rehabilitation of Saplaza Varani - Vijora Wapda (Jalaghat) via Sapleza sufi Sb. Huzurer Madrasha Road by BC at Ch, 00m - 3250m under Mathbaria Upazila, District :Perojpur. (Road ID No: 579584026). Salvage Cost TK. 2167348.00 CAFDRIRP/Perojpur/VR-A/W-06/2020-21</t>
  </si>
  <si>
    <t>Satkhira</t>
  </si>
  <si>
    <t>M/S M N Traders
Progotilane, Satkhira.</t>
  </si>
  <si>
    <t>abmzahiduzzaman@gmail.com</t>
  </si>
  <si>
    <t>287045064-Imp.of Mohishadanga High School - Ganesher Khey Ghat via H/O Kishor Babu road by BC at ch.00-1000m under Assasuni Upazila.</t>
  </si>
  <si>
    <t>Costal Develop ment Corporation, Fakirhat, Bagerhat.</t>
  </si>
  <si>
    <t xml:space="preserve">287475071-Improvement of Moutala Deputy Sb.H.-Kamarpara.Ch:00-820m
287474033-Improvement of Moutala ZR.-ParamanDakati.Ch:00-450m </t>
  </si>
  <si>
    <t>287824012-Puraton Satkhira R&amp;H hat-Gobindopur Bazar Road via jiala.Ch:1780-2582m under Satkhria Sadar Upazila.</t>
  </si>
  <si>
    <t>M/S M M Brother's
102 Station Road, Khulna</t>
  </si>
  <si>
    <t>287904018-Imp.of Khalishkhali-Dalua road by BC Ch.1000-2700m,Salvage Tk. 756131.00 under Tala Upazila.</t>
  </si>
  <si>
    <t>287904088-Improvement of Bhairabnagar R&amp;H-AKrakhola Bazar via Nagarghata UP Office road by BC Ch.5090-6090m under Tala Upazila.</t>
  </si>
  <si>
    <t>M/S Basu Traders
Tala, Satkhira</t>
  </si>
  <si>
    <t>kbosu1958@yahoo.com</t>
  </si>
  <si>
    <t>287902001-Improvement of Tala-Kalaroa UP HQ via Dalua GC-Patkelghata GC road Tala Portion road by BC (Ch. 500-3748m) Salvage Tk.83,18,345 under Tala Upazila.</t>
  </si>
  <si>
    <t>M/S Bosu Traders
Tala, Satkhira</t>
  </si>
  <si>
    <t>3013-Imp. of Khesra UP-Shalika Bazar via Dakshin Sahjad pur Bazar &amp; KSD Girls School Road by BC at Ch. 0-900m , 3294m-3902m &amp; 6879m-8870m under Tala Upazila.</t>
  </si>
  <si>
    <t>M/S Sufia Enterprise
Khulna.</t>
  </si>
  <si>
    <t>287824061-Improvement of Faizullahpur more (Satkhira-Assasuni R&amp;H) to Fingri UP Office road by BC at ch 00-490m &amp; 2892-3362m under Satkhria Sadar Upazila.</t>
  </si>
  <si>
    <t>287825016-Imp. of Bhabanipur more- Toloigacha BDR Camp road by BC at ch.2470-2993m under Satkhria Sadar Upazila.</t>
  </si>
  <si>
    <t>287825062-Improvement of Chandpur-Budhata Road.Ch:2655-3453m under Satkhria Sadar Upazila.</t>
  </si>
  <si>
    <t>M/S Piary Construction
Tala, Satkhira.</t>
  </si>
  <si>
    <t>mspiaryconstruction85@gmail.com</t>
  </si>
  <si>
    <t>33007-Improvement of Helatola UP-Kazirhat Bazar Road by BC at Ch. 882-2545m under Kalaroa Upazila.</t>
  </si>
  <si>
    <t>287904115-P/Maint. of Islamkati Primary School-Vagba House of Abdul Malek Road at Ch.00-1210m under Tala Upazila.</t>
  </si>
  <si>
    <t>M/S Otic Techno
Adabor, Dhaka.</t>
  </si>
  <si>
    <t>otiktechno@gmail.com</t>
  </si>
  <si>
    <t>287042012-Imp. of Mohishkur RHD - Bashtala bazar via Mohishkur GC Road (Assasuni part).ch:00-2338m under Assasuni Upazila.</t>
  </si>
  <si>
    <t>287475074-Imp. of Moutala Old Bazar-Jhorukha mar.Ch:00-1400m under Kaligonj Upazila.</t>
  </si>
  <si>
    <t>287475378-Imp. of Pania Akkas Shikari H/O-West Moutala Khanpara GPS Road by BC at Ch 00-1420m under Kaligonj.</t>
  </si>
  <si>
    <t>M/S Rabeya Traders 
Dhaka</t>
  </si>
  <si>
    <t>287863004-Imp. of Iswaripur UP-Harinagar hat via Dhumkali Road by BC (Ch. 00-4090m)  under Shymnagar Upazila.</t>
  </si>
  <si>
    <t>287863013-Improvement of Iswaripur UP-Paranpur hat via Ramjannagar Road by BC (Ch. 1900-3475m) Salvage Tk.30,18,532 Variation under Shymnagar Upazila.</t>
  </si>
  <si>
    <t>RAFID TRADERS- BASU TRADERS(JV)</t>
  </si>
  <si>
    <t>rafidtradersshazin@gmail.com</t>
  </si>
  <si>
    <t>287902004-Imp.of Jethua GC-Budhata GC via Horihornagar Bazar (Tala Portion) Road by BC at Ch. 11830m-16250m under Tala Upazila.</t>
  </si>
  <si>
    <t>M/S RAFID TRADERS, 17/2 Deana South para, Daulatpur, Khulna.</t>
  </si>
  <si>
    <t>rafidtraders69@yahoo.com</t>
  </si>
  <si>
    <t>M/S Basu Traders, Tala, Satkhira</t>
  </si>
  <si>
    <t>287254043-Imp. of Shakhipur Bazar - Bhatshala UNR WDB Embankment road at Ch 00-6210m under Debhata Upazila.</t>
  </si>
  <si>
    <t>M/S Raka Enterprise
Tala, Satkhira.</t>
  </si>
  <si>
    <t>rakaenterprise69@gmail.com</t>
  </si>
  <si>
    <t>287824025-Improvement of Brahmmorajpur Maniktala to Machkhola Hatkhola road by BC at ch 1950-2950m under Satkhria Sadar Upazila.</t>
  </si>
  <si>
    <t>287825060-Improvement of Babulia FRB-Satkhira City College Road by BC at Ch. 1390-3200m under Satkhria Sadar Upazila.</t>
  </si>
  <si>
    <t>M/S Sardar Bricks
Kalaroa, Satkhira</t>
  </si>
  <si>
    <t>sarderbricks@gmail.com</t>
  </si>
  <si>
    <t>287434028-Improvement of Kesmot Elishpur-Chitla Bottola road at Ch. 2062-3680m under Kalaroa Upazila.</t>
  </si>
  <si>
    <t>287434061-Improvement of Kazirhat Bazar-Bahura Komorpur road at Ch. 2480-3520m under Kalaroa Upazila.</t>
  </si>
  <si>
    <t>M/S Joint Bricks Traders
Bankal, Satkhira.</t>
  </si>
  <si>
    <t>287252008- Imp.of Bohera Bazar RHD- Ellarchor Bazar- Bangdah GC road Ch. 9660-11910m under Debhata Upazila.</t>
  </si>
  <si>
    <t>287043011- Improvement of Bardal UP office - Kapsanda Bazar via Baintala &amp; Fatikkhali road.Ch:00-3000m, Salvage Tk.29,60,892 under Assasuni Upazila.</t>
  </si>
  <si>
    <t>287044094-Imp. of APS Collage-Gokulnagar Road.Ch:1155-4005m. Salvage Tk.59,66,112 under Assasuni Upazila.</t>
  </si>
  <si>
    <t>Sk Sirajul Haq
Labsha, Satkhira.</t>
  </si>
  <si>
    <t>sirajul1962@yahoo.com</t>
  </si>
  <si>
    <t>287823020-Improvement of Ghona Bazar - Kushkhali UPC (Bhadra Ziader more) road via Aruakhali GPS road by BC at ch.00-1665m under Satkhira Sadar Upazila.</t>
  </si>
  <si>
    <t>27.06.20</t>
  </si>
  <si>
    <t>287823010-Improvement of Mahamudpur  Bazar - Sibpur UP Office road via Banshtola -Horispur - Sonardanga (Mahamudpur Bazar - Abaderhat Via Jaghanathpur) road by BC at ch.4185m-7435m under Satkhira Sadar Upazila.</t>
  </si>
  <si>
    <t>M/S Uttam Traders
Tala, Satkhira</t>
  </si>
  <si>
    <t>uttamtraders74@gmail.com</t>
  </si>
  <si>
    <t>287823020 - Imp. of Ghona Bazar - Kushkhali UPC Bhadra Ziader more road via Aruakhali GPS at ch 1665-2687m and 2687-3914m under Satkhira Sadar Upazila.</t>
  </si>
  <si>
    <t>287903011-Improvement of Nagarghata UP-Pulirhat road at Ch. 00-1670m under Tala Upazila.</t>
  </si>
  <si>
    <t>287904057-Improvement of Sujansah Bazar R&amp;H-Ghona Road at Ch. 1000-2140m &amp; 287905031-Imp. of Magura girls school - joynwddin house Road at Ch. 00m - 995m</t>
  </si>
  <si>
    <t>M/S ZiaulTraders
Tooth Para, Khulna.</t>
  </si>
  <si>
    <t>287044228-Improvement of Godaipur-Rautara road by BC at ch.00-825m 
287045092-Imp. of Sreeula Football Field-Sluice Gate via Jela Parishad road by BC at ch.00-500m 287045057-Improvement of Sreeulia R&amp;H-Sreeulia UP Office road by BC at ch.00-500m</t>
  </si>
  <si>
    <t>287044119-Imp. of Kachua Girls high School- Agordari High School road at ch.00-1380m under Assasuni Upazila.</t>
  </si>
  <si>
    <t>M/S Jhorna Enterprise
Dharmashava C/R, Khulna.</t>
  </si>
  <si>
    <t xml:space="preserve">Nurnagar-Paranpur Hat Road </t>
  </si>
  <si>
    <t>Md. Rafiqul Islam
Kaligonj, Satkhira.</t>
  </si>
  <si>
    <t>mdrafiqulislam1978@yahoo.com</t>
  </si>
  <si>
    <t xml:space="preserve">Bhabanipur more-Toloigacha BDR Camp Road </t>
  </si>
  <si>
    <t>M/S Khan Enterprise, Itagacha, Satkhira.</t>
  </si>
  <si>
    <t>khanenterprise1975@yahoo.com</t>
  </si>
  <si>
    <t>287902001-Imp. of Tala-Kalaroa UP HQ via Dalua GC-Patkelghata GC road Tala Portion road by BC (Ch. 11960-13050m)Salvage Tk.4,64,592/- under Tala Upazila.</t>
  </si>
  <si>
    <t>mewebajv</t>
  </si>
  <si>
    <t>mewebajv@gmail.com</t>
  </si>
  <si>
    <t>287862002-Imp. of Nowabenki GC - Khanpur R&amp;H via Vetkhali GC road at (Ch.27100-29000m &amp; Ch.32300-34100m) under Shymnagar Upazila.</t>
  </si>
  <si>
    <t>Eastern Builders Associates, 37, Tootpara, Main Road, Khulna.</t>
  </si>
  <si>
    <t>Molla Engineering Workshop, Shyamnagar, Satkhira.</t>
  </si>
  <si>
    <t>nurulmolla5@gmail.com</t>
  </si>
  <si>
    <t>Asaduzzaman Salim
Bakal, Satkhira.</t>
  </si>
  <si>
    <t>salimnetusat@gmail.com</t>
  </si>
  <si>
    <t>287823010-Improvement of Mahamudpur  Bazar - Sibpur UP Office road via Banshtola -Horispur - Sonardanga (Mahamudpur Bazar - Abaderhat Via Jaghanathpur) road by BC at ch2313m-4185 &amp; 7435m-8390m under Satkhira Sadar Upazila.</t>
  </si>
  <si>
    <t>M/S F K Trade Link Chitalmari, Bagerhat</t>
  </si>
  <si>
    <t>Fktradelink14@yahoo.com</t>
  </si>
  <si>
    <t>287903008-Imp. of Tentulia UP Office Madanpur R&amp;H-Ghona Bazar via Dewanipara Bazar road by BC Ch.2000-4000m under Tala Upazila.</t>
  </si>
  <si>
    <t>M/S Gama Construction
.Satkhira.</t>
  </si>
  <si>
    <t>mdmrahman1970@gmail.com</t>
  </si>
  <si>
    <t>287824028-Improvement of Brahmmorajpur Bazar to Ellarchor Pucca road via Mallekpara road by BC at ch.1285-3245m under Satkhria Sadar Upazila.</t>
  </si>
  <si>
    <t>M/S Reba Enterprise
Bagerhat.</t>
  </si>
  <si>
    <t>msrebaconstruction82@gmail.com</t>
  </si>
  <si>
    <t>287825187-Improvement of Jardia Sheikh Para.GPS-Jardia SK Para-SK Mizanur Rahman house road by BC at ch 00m-1005m under Satkhria Sadar Upazila.</t>
  </si>
  <si>
    <t>Md. Iqbal Jamader, Polashpole, Satkhira</t>
  </si>
  <si>
    <t>iqbaljamader@yahoo.com</t>
  </si>
  <si>
    <t xml:space="preserve">287824054-Imp. of R&amp;H Puraton Satkhira-Machkhola Road at Ch.1500-2970m Salvage Tk.1,09,805 under Satkhria Sadar </t>
  </si>
  <si>
    <t>M/S Amanat  Enterprise, Khelipur, Khul.</t>
  </si>
  <si>
    <t>amanatenterprise38@gmail.com</t>
  </si>
  <si>
    <t>287044089-Improvement of Agordhari-Gabtala via Kampura rd.ch:1946-3551m under Assasuni Upazila.</t>
  </si>
  <si>
    <t>M/S Hossain Traders, 
Kacharipara, Satkhira</t>
  </si>
  <si>
    <t>skazgar1959@gmail.com</t>
  </si>
  <si>
    <t>287045059-Imp.of Agordari Dhalibari- Hazi bari Graveyard via Agordari High School road at ch.00-1330m under Assasuni.</t>
  </si>
  <si>
    <t>M/S Fahim Enterprise, Rajar Bagan, Satkhira.</t>
  </si>
  <si>
    <t>msfahimenterprise@yahoo.com</t>
  </si>
  <si>
    <t>287044156-Improvement of Agordari west para Mosque- Kadakati GC road at ch.00m-1445m under Assasuni Upazila.</t>
  </si>
  <si>
    <t xml:space="preserve">Md. Ruhul Kuddus
Khan, </t>
  </si>
  <si>
    <t>287904010-Improvement of Shahpur R&amp;H – Hazrakati Bazar Road.Ch:2150-2633m &amp;2704-3182m,Salvage Tk.8,75,323/- under Tala Upazila.</t>
  </si>
  <si>
    <t>M/S Emran Trading
Tala, Satkhira.</t>
  </si>
  <si>
    <t>msimrantrading1989corp@yahoo.com</t>
  </si>
  <si>
    <t>287905186-Improvement of Daibari More-H/O Intaz Golder via Maspara Mosjid Road by BC (Old ID 287905185) at Ch. 00-850m under Tala Upazila.</t>
  </si>
  <si>
    <t>Borna Trading Internationl
Kalaroa, Satkhira</t>
  </si>
  <si>
    <t>barnotradinginternational@gmail.com</t>
  </si>
  <si>
    <t>287434053-Improvement of Kalaroa-Saraskati R&amp;H at Hamidpur More-Bamonkhali road at Ch. 1540-3115m under Kalaroa Upazila.</t>
  </si>
  <si>
    <t>Md. Rafiqul Islam
Kalaroa, Satkhira.</t>
  </si>
  <si>
    <t>renterprise1966@yahoo.com</t>
  </si>
  <si>
    <t>287435018-(a) Imp. of Helatala UP Tile Fectory - Kashpur P/School more road at Ch 1599m - 3114m by 25mm BC+7mm SC under Kalaroa Upazila.</t>
  </si>
  <si>
    <t>M/S Tasin Enterprise Kalaroa, Satkhira.</t>
  </si>
  <si>
    <t>mstasinenterprise@gmail.com</t>
  </si>
  <si>
    <t>287434093-Imp. of Khordo Batra Regd. Non-Govt. Primary School More to Maniknagar-Ofapur (DPP Name-Ofapur Govt. Primary School to Basantapur) Govt. Primary School Road by BC at Ch. 1978-3187m under Kalaroa Upazila.</t>
  </si>
  <si>
    <t>M/S Shahid Enterprise, Kalaroa, Satkhira.</t>
  </si>
  <si>
    <t>ms.shaiadenterprise2018@gmail.com</t>
  </si>
  <si>
    <t>287434035-Improvement of South Barali A Rahman House - Sonabaria Hazrat House (Ramkesnopur hat khola more-Nurmohammad Gazi H/O) Road by BC at Ch. 442-1365m under Kalaroa Upazila.</t>
  </si>
  <si>
    <t>Md. Abdur Razzak, Kaligonj, Satkhira.</t>
  </si>
  <si>
    <t>abrazzak1959@gmail.com</t>
  </si>
  <si>
    <t>287864105-Improvement of Isakur LGED Pacca Road-Jahasghata Shahi Mosque Road by BC at Ch. 00-1050m under Shymnagar Upazila.</t>
  </si>
  <si>
    <t>M/S M M Enterprise
Kaligonj, Satkhira</t>
  </si>
  <si>
    <t>skmasudurrahman935@gmail.com</t>
  </si>
  <si>
    <t>287475210-Improvement of Pania GPS-M. Gobindapur Emam Chowkidar H/O Via Mirpara Mosque Road by BC at Ch.00-1730m under Kaligonj Upazila.</t>
  </si>
  <si>
    <t>Md. Taherul Huda
Kaligonj, Satkhira</t>
  </si>
  <si>
    <t>mdtaherulhuda@gmail.com</t>
  </si>
  <si>
    <t xml:space="preserve">287475317-Imp.of Sreekola Mohila Madrasha Gate-Sreekhola High School Road by BC at Ch.00-1030m under Kaligonj </t>
  </si>
  <si>
    <t>M/S Akhi Enterprise
Dumuria, Khulna</t>
  </si>
  <si>
    <t>msakhienterprise25@gmail.com</t>
  </si>
  <si>
    <t xml:space="preserve">287255175-Imp.of Shakhipur Mosque - Khegurbaria Southpara Mosque road by BC at ch.1135m-1279m under Debhata </t>
  </si>
  <si>
    <t>MD. MOYENUDDIN (BASHI)- M/S. SATTAR ENTERPRISE (JV)</t>
  </si>
  <si>
    <t>mmbmsejv@gmail.com</t>
  </si>
  <si>
    <t xml:space="preserve">287043012-Const. of 32.0m Long PSC Girder Bridge on Sovnali UP-Nashukhali Bazar via Paschim Kamalkati Radha Shyamsundar Mondir Road at Ch. 5300m under Assasuni </t>
  </si>
  <si>
    <t>MD. MOYENUDDIN (BASHI), DORATANA, JESSORE.</t>
  </si>
  <si>
    <t>M/S. Sattar Enterprise, 87-92/B Green road, Farmview Super Market, Tejgaon, Dhaka.</t>
  </si>
  <si>
    <t>mssattarenterprise16@gmail.com</t>
  </si>
  <si>
    <t>M/S Jakaullah &amp; Brothers, Chuadanga.</t>
  </si>
  <si>
    <t>287864101-Cont. of 24m Long RCC Girder Bridge on Biramolla Hat-Kawser Gazi Bari Road at Ch. 350.00m</t>
  </si>
  <si>
    <t>G.M. Asadullah
Tala, Satkhira.</t>
  </si>
  <si>
    <t>gmasadullah1976@gmail.com</t>
  </si>
  <si>
    <t>287904115-P/Maint. of Kumira R&amp;H-Magura Bazar Road at Ch. 00-1050m &amp; 1580m-3460m</t>
  </si>
  <si>
    <t>M/S Shahed Enterprise, Kaligonj, Satkhira.</t>
  </si>
  <si>
    <t>shahedenterprise7@gmail.com</t>
  </si>
  <si>
    <t>287475017-Improvement of Bhathudanga - Goalkhali Road.Ch:00-2665m</t>
  </si>
  <si>
    <t xml:space="preserve"> a. 287825114 - Improvement of Rajnagar Bridge-Ultor Shibnagar via Dherekhali Bridge road by BC from Ch.00m - 1150m b. 287824055 - Improvement of Binerpota Bridge - Rajnagar Madrasa via Khejurdanga [Binerpota R&amp;H Rajnagar Bazar] road by BC from Ch.620m - 1620m c. 287825147- Improvement of Tujulpur more - Madhobkati via Mohonpur road by BC from Ch.1691m - 2000m d. 287825174 - Improvement of Bhatpara Govt. Primary School - Tujulpur BC road more road by BC from Ch.00m - 1044m under Satkhria-S Upazila, District-Satkhira.</t>
  </si>
  <si>
    <t>a. 287824089 - Improvement of Berbari west para Gofur Sheikh house BC road more - Dhulihar Habul Sheikh house BC road more Berbari west para Gofur Sheikh house BC road by BC from Ch.00m - 800m b. 287824080 - Improvement of Bhrammarajpur bazar RHD - Chelardanga RHD via Umrapara Mosque road by BC from Ch.00m -1000m under Satkhria-S Upazila, District-Satkhira.</t>
  </si>
  <si>
    <t>a. 287825162 - Improvement of Padma Shongker Aziz house Shreerampur Palpara road by BC from Ch.00m - 1000m b. 287825035 - Improvement of Taltala Primary School - Binerpota River road by BC from Ch.200m - 1236m c. 287825111 - Improvement of Khejurdanga Primary school Mofizuddin master house southpara jame mosque road by BC from Ch.00m - 1212m d. 287825017- Improvement of Kaowndanga more - Bhabanipur Secondary School via Goriyadanga road by BC from Ch.00m - 1060m e. 287825022 - Improvement of Tujalpur R&amp;H Ramerdanga road by BC from Ch.00m - 514m &amp; Ch. 966m - 1162m under Satkhira-S Upazila, District-Satkhira.</t>
  </si>
  <si>
    <t xml:space="preserve">a. 287824081- Improvement of Boro Khamar Gaffar house more - Umra para Mosque more road by BC from Ch.00m - 645m b. 287824084 - Improvement of Babulia J.S. Secondary School - Bashghat BC road via Bashghat Sheikh para road by BC from Ch.00m -1000m c. 287824085 - Improvement of Shreepur kolu Pukur more-Indira Govt. Primary school via Ramnagar road by BC from Ch.00m -1155m under Satkhira-S Upazila District-Satkhira. </t>
  </si>
  <si>
    <t>a. 287824075 - Improvement of Baropota Sashanghat - Dumurtola Sashanghat via Shibpur UP High school road by BC Ch.00m - 1500m b. 287825189 - Improvement of Komorpur Jubosongho Club - Parujpara via sarder para Jolil house road by BC from Ch.00m -1100m under Satkhira-S Upazila District-Satkhira.</t>
  </si>
  <si>
    <t>NISHIT-MOLLAH JV</t>
  </si>
  <si>
    <t>nishitmollahjv@gmail.com</t>
  </si>
  <si>
    <t>287824011- Improvement of Ghona BOP - Gazipur Golam Ali house road by HBB from Ch.00m - 90m &amp; Ch.2590m - 5500m under Satkhira-S Upazila District-Satkhira.</t>
  </si>
  <si>
    <t>Nishit Bosu, Kanchan nagar, Jhenaidah.</t>
  </si>
  <si>
    <t>M/S Nahar Enterprise,  Kaligonj, Satkhira.</t>
  </si>
  <si>
    <t>naharenterprise1985@yahoo.com</t>
  </si>
  <si>
    <t>287824113 - Improvement of Permashkhola bridge - Tatuldanga via Matidanga bazar road by HBB from Ch.5885m - 8500m under Satkhira-S Upazila District-Satkhira.</t>
  </si>
  <si>
    <t>M/S Darus Salam Traders, Godaipur, Assasuni, Satkhira.</t>
  </si>
  <si>
    <t>ms.darussalamtraders79@yahoo.com</t>
  </si>
  <si>
    <t>287825110 - Improvement of Satani Rafiquls Rice mill - Bhadra Joynal masters house via Additional Secretary Azizul Haque SB road by BC from Ch.952m - 1805m &amp; Ch.1922m - 2020m under Satkhira-S Upazila District-Satkhira.</t>
  </si>
  <si>
    <t>M/S SINIGDHA PARVIN, Lohagara, Narail.</t>
  </si>
  <si>
    <t>msshinikdhaparvin@gmail.com</t>
  </si>
  <si>
    <t>287475288-Improvement of Nalta-khanzia Road-Gorapota via Magurali road by BC at Ch00 - 727m Under Kaliganj Upazila Dist. Satkhira.</t>
  </si>
  <si>
    <t>Md.Mostafizur Rahaman
Katia, Satkhira.</t>
  </si>
  <si>
    <t>mostafizurrahman2014@yahoo.com</t>
  </si>
  <si>
    <t>2878064041-Maint. of ZR at Moutala- Teghori hat Road from Ch1570-3130m</t>
  </si>
  <si>
    <t>ZT-SE (JV)</t>
  </si>
  <si>
    <t>Construction of 80m long PSC &amp; RCC Girder Bridge with 44m. 2X 22m on both sides RCC viaduct over Kopotakho River on Magura Bazar to Islamkathi UP Office Road at ch.2150m under Tala Upazila Dist. Satkhira Road ID287903015.</t>
  </si>
  <si>
    <t>MS.ZIAUL TRADERS, 37 TOOT PARA CROSS ROAD-2 ,KHULNA</t>
  </si>
  <si>
    <t>Biswajit kundu
Dumuria, Khulna.</t>
  </si>
  <si>
    <t>bishowjitkundu74@gmail.com</t>
  </si>
  <si>
    <t>1no. Single Vent 1.0mx1.0m RCC Box Culvert on Tala - Jatpur GC (R&amp;H) via Khejurbunia GC Road</t>
  </si>
  <si>
    <t>Rehabilitation of Tala-Kalaroa Upazila H/Q via Dalua GC Patkelghata GC (Tala Portion) Road by RCC from Ch. 23068m-23688m under Tala Upazila Dist.-Satkhira.</t>
  </si>
  <si>
    <t>M/S Roshni Enterprise
Tala, Satkhira.</t>
  </si>
  <si>
    <t>skaislam1981@gmail.com</t>
  </si>
  <si>
    <t>Budhata GC-Uzirpur GC Road (Assasuni Part)</t>
  </si>
  <si>
    <t>M/S Saikat Enterprise
Tala, Satkhira.</t>
  </si>
  <si>
    <t>mssaykatenterprise93@gmail.com</t>
  </si>
  <si>
    <t xml:space="preserve">Tala-Jatpur GC (R&amp;H) via Khejurbunia GC Road </t>
  </si>
  <si>
    <t>Shek Omor Faruk, Dumuria, Satkhira.</t>
  </si>
  <si>
    <t>sheikhomerfaruk@gmail.com</t>
  </si>
  <si>
    <t xml:space="preserve">Tala-Kalaroa Upazila H/Q via Dalua GC, Patkelghata GC (Tala Portion) Road </t>
  </si>
  <si>
    <t>M/S Mistee Enterprise
Dulihar, Satkhira.</t>
  </si>
  <si>
    <t>mistee_enterprise@yahoo.com</t>
  </si>
  <si>
    <t>Debhata GC-Parulia R&amp;H Road (Sahajan Master Road)</t>
  </si>
  <si>
    <t>M/S Wany Enterprise
Assasuni, Satkhira.</t>
  </si>
  <si>
    <t>mswanyenterprise@yahoo.com</t>
  </si>
  <si>
    <t xml:space="preserve">Nazimganj GC-Powkhali RHD Road </t>
  </si>
  <si>
    <t>Zahid Enterprise
Kaliganj, Satkhira.</t>
  </si>
  <si>
    <t>zahidenterprise1978@yahoo.com</t>
  </si>
  <si>
    <t xml:space="preserve">1 no. single vent 1.00mx1.00m RCC Box Culvert on Moutala UP-Bhadrakhali Bazar Road </t>
  </si>
  <si>
    <t>M/S Shaik Enterprise Shyamnagar, Satkhira.</t>
  </si>
  <si>
    <t>con.bokulhossain@gmail.com</t>
  </si>
  <si>
    <t xml:space="preserve">1 no. single vent 1.00mx1.00m RCC Box Culvert on Kaliganj RHD-Khanpur RHD via Kushlia &amp; Baliadanga GC Road </t>
  </si>
  <si>
    <t>M/S Khan International
Dumuria, Khulna.</t>
  </si>
  <si>
    <t>mdhasanahmedkhan@gmail.com</t>
  </si>
  <si>
    <t>2 nos. single vent 1.00mx1.00m RCC Box Culvert on Satkhira Baily Bridge-Bangdah GC via Ellarchar Road</t>
  </si>
  <si>
    <t>M/S Munia enterprise
Digholia, Khulna.</t>
  </si>
  <si>
    <t>Puraton Satkhira R&amp;H Hat-Gobindopur Bazar via Jiala Road</t>
  </si>
  <si>
    <t>M/.S Zilan Traders
South Toothpara, Khulna.</t>
  </si>
  <si>
    <t>zilantraders@gmail.com</t>
  </si>
  <si>
    <t xml:space="preserve">Noabenki GC-Khanpur R&amp;H via Bhetkhali GC Road </t>
  </si>
  <si>
    <t>Khan Shahin
Dumuria, Khulna.</t>
  </si>
  <si>
    <t>kshaheenkhulna@yahoo.com</t>
  </si>
  <si>
    <t xml:space="preserve">Kalaroa GC-Khordohat GC Road </t>
  </si>
  <si>
    <t>M/S Aamirun Enterprise
Rupsha, Khulna.</t>
  </si>
  <si>
    <t>Budhata GC-Bangdah GC Road (Assasuni Part)</t>
  </si>
  <si>
    <t>M/S Mozmol Baharain
Bagmari, Khulna.</t>
  </si>
  <si>
    <t>msmozmolbhaharaine40@gmail.com</t>
  </si>
  <si>
    <t xml:space="preserve">Bangdah GC-Gazirhat GC via Badartala Bazar Road (Assasuni Part) </t>
  </si>
  <si>
    <t>Four RL Enterprise
Kalaroa, Satkhira.</t>
  </si>
  <si>
    <t>fourrlenterprise90@gmail.com</t>
  </si>
  <si>
    <t>Taltala R&amp;H (Eidgah More)-Taltala Primary School Road</t>
  </si>
  <si>
    <t>Md. Nahidul Islam
Kaligonj, Satkhira.</t>
  </si>
  <si>
    <t>nahidulislam1977@yahoo.com</t>
  </si>
  <si>
    <t>Gobindakti Satrano Battola-Reui Bazar Road</t>
  </si>
  <si>
    <t xml:space="preserve">Bansdah GC (Satani High School)-Jhawdanga GC (Including Ch. 5350m-7350m Kalaroa Portion) via Reui Bazar Road </t>
  </si>
  <si>
    <t>M/S Rabbi-Sabbi Entr.
Munjitpur Satkhira.</t>
  </si>
  <si>
    <t>suraiyakhatun1976@gmail.com</t>
  </si>
  <si>
    <t xml:space="preserve">Madhabkati Bazar-Bashdaha UP Office (Reui Bazar) via Ramer Danga Road </t>
  </si>
  <si>
    <t>M/S Nusrat Enterprise
Kaligonj, Satkhira.</t>
  </si>
  <si>
    <t>msnusratenterprise1976@gmail.com</t>
  </si>
  <si>
    <t xml:space="preserve">Sakhipur UP Office-Nangla Bazar via Eidgah Chandipur Road </t>
  </si>
  <si>
    <t xml:space="preserve">Kadamtala Bazar-Rajnagor Bazar via Labsha UP Office Road </t>
  </si>
  <si>
    <t>M/S Nahidul Islam
Kaligonj, Satkhira</t>
  </si>
  <si>
    <t xml:space="preserve">Alipur Hatkhola RHD-Abader Hat GC via Khanpur Bazar Road </t>
  </si>
  <si>
    <t>Shur-Tech Engineering
Kaligonj, Khulna.</t>
  </si>
  <si>
    <t>suretech.engineering2019@gmail.com</t>
  </si>
  <si>
    <t xml:space="preserve">Ramjannagar UP-Paranpur Hat via Ramjannagar Bridge Road </t>
  </si>
  <si>
    <t xml:space="preserve">Pirojpur R&amp;H-Gobindapur GCC Road </t>
  </si>
  <si>
    <t>Towfa Enterprise, Keshobpur, Jessore.</t>
  </si>
  <si>
    <t>towfaenterprise@gmail.com</t>
  </si>
  <si>
    <t xml:space="preserve">Dhalbaria UP-Dudly Bazar via Ratanpur GC Road </t>
  </si>
  <si>
    <t>M/S Habib Enterprise
S K Sarony, Satkhira.</t>
  </si>
  <si>
    <t>habiburrahamansat@gmail.com</t>
  </si>
  <si>
    <t xml:space="preserve">Nowapara UP-Eidgah Bazar Road </t>
  </si>
  <si>
    <t>M/S A S International, Polashpole, Satkhira.</t>
  </si>
  <si>
    <t>ms.asinternational2019@gmail.com</t>
  </si>
  <si>
    <t>Improvement of Nowpara Nirpin Das WAPDA house to R&amp;H road by BC at Ch 00-337m under Assasuni Upazila</t>
  </si>
  <si>
    <t>Iswaripur UP-Paranpur Hat via Ramjannagar Road</t>
  </si>
  <si>
    <t>Md. Abdul Hakim 
Kaligonj, Satkhira.</t>
  </si>
  <si>
    <t>mahakim1971@gmail.com</t>
  </si>
  <si>
    <t>Construction of Two 2 Storied Rural Market Building With 04 Storied Foundation in Porar Hat Under Tala Upazila</t>
  </si>
  <si>
    <t>KZ-KAH-SE (JV)
Katia Amtola Mor, Satkhira Sadar, Satkhira</t>
  </si>
  <si>
    <t>kahjv15@gmail.com</t>
  </si>
  <si>
    <t>Improvement of Kaliganj RHD-Mohiskura GC via Bashtala Bazar Road Kaliganj Portion by BC from Ch. 6250m-9750m under Kaliganj Upazila</t>
  </si>
  <si>
    <t>DRMEP</t>
  </si>
  <si>
    <t>MD. KHURSHADUZZAMAN, HOUSE # 50, ROAD : 9/A, EASTERN ELITE CENTRE, G-5, DHANMONDI, DHAKA</t>
  </si>
  <si>
    <t>md.khurshaduzzaman@gmail.com</t>
  </si>
  <si>
    <t>Khondker Ali Haider
Katia Amtola Mor, Satkhira Sadar, Satkhira</t>
  </si>
  <si>
    <t>khondkeralihaider@gmail.com</t>
  </si>
  <si>
    <t>M/S. Shahed Enterprise
Narayanpur Kaligonj, Satkhira</t>
  </si>
  <si>
    <t>Improvement of Kaliganj RHD - Mohiskura GC via Bashtala Bazar Road Kaliganj Portion by BC from Ch. 4150m - 6250m under Kaliganj Upazila</t>
  </si>
  <si>
    <t>M/S. JAKAULLAH &amp; BROTHERS, Jibon Nagor, Chuadanga</t>
  </si>
  <si>
    <t>Improvement of Kaliganj RHD - Mohiskura GC via Bashtala Bazar Road (Kaliganj Portion) by BC Ch. 9750m - Ch.12200m under Kaliganj Upazila</t>
  </si>
  <si>
    <t>M/s Imran Trading Corporation, Tala, Satkhira.</t>
  </si>
  <si>
    <t>Construction of Baliadanga Muktijuddho Memorial Museum under Kalaroa Upazila</t>
  </si>
  <si>
    <t>M/s Khaleda Traders, Labsha, Satkhira.</t>
  </si>
  <si>
    <t>mskhaledatraders@gmail.com</t>
  </si>
  <si>
    <t>Construction of Kedarmath Muktijuddho Memorial under Debhata Upazila</t>
  </si>
  <si>
    <t>Part-1 Minor maintenance of 140m long RCC Girder Bridge on Nowabenki GC- Khanpur R&amp;H via Bhetkhali GC Road at Chainage 25725m under Shyamnagar Upazila Part-2 Minor maintenance of 90m long RCC Girder Bridge on Noabenki GC-Harinagar GC via Garez Hat Road at Chainage 6020m under Shyamnagar Upazila Part-3 Minor maintenance of 7.5m long RCC Box Culvert on Kazirhat R&amp;H-Sonabaria GC Barik more road at Chainage 5138m ID 287432002 under Kalaroa Upazila Part-04 Minor maintenance of 7.0m long RCC Box Culvert on Sona baria GC UP Office-Gopinathpur R&amp;H via Boalia &amp; Goalchator bazar road at Chainage 10417m under Kalaroa Upazila Part-05 Minor maintenance of 9.0m long RCC Box Culvert on Sona baria GC UP Office-Gopinathpur R&amp;H via Boalia &amp; Goalchator bazar road at Chainage 11017m under Kalaroa Upazila  Part-06 Minor maintenance of 7.0m long RCC Box Culvert on Kaligonj RHD-Khanpur RHD Via Kushlia &amp; Baliadanga GC Road at Chainage 11430m ID 287472002 under Kaligonj Upazila</t>
  </si>
  <si>
    <t>M/S MYK Engineering Company, Rupsha, Khulna</t>
  </si>
  <si>
    <t>Improvement of Ofapur GC–Sarashkati Via Rishipara road by BC at Ch: 00 –1195m (ID No. 287434022)</t>
  </si>
  <si>
    <t>M/S Tafsirul Enterprise, Shyamnagar, Satkhira.</t>
  </si>
  <si>
    <t>mstafsirulenterprise99@gmail.com</t>
  </si>
  <si>
    <t>Improvement of Bamankhali Bazar - Alaypur via Rajnagar P/School road by BC at Ch: 00–735m (ID No. 287435013)</t>
  </si>
  <si>
    <t xml:space="preserve">M/S Drubo Enterprise,  Tala, Satkhira. </t>
  </si>
  <si>
    <t>ms.druboenterprise2019@gmail.com</t>
  </si>
  <si>
    <t>Imp.of Ahsannagar R&amp;H-Matchkhola Bazar via Ashrayon Kendra road by BC at Ch.4000m–5500m (ID- 287904091)</t>
  </si>
  <si>
    <t>M/S Kamol Traders, Kadamtala Bazar, Satkhira.</t>
  </si>
  <si>
    <t>ms.kamoltraders64@gmail.com</t>
  </si>
  <si>
    <t>Imp.of Jethua GC-Budhata GC via Horihornagor Bazar road (T/portion) road by BC Ch.7951m-8658m(ID- 287904091)</t>
  </si>
  <si>
    <t>Md. Shahjan Jamadar, Dumuria, Khulna.</t>
  </si>
  <si>
    <t>mdshajahanjamaddar@gmail.com</t>
  </si>
  <si>
    <t>Improvement of Kapashdanga R&amp;H-Sarulia Bazar road by BC at Ch. 00–860m (ID No. 287904097)</t>
  </si>
  <si>
    <t>M/S Farah Enterprise, Shyamnagar, Satkhira.</t>
  </si>
  <si>
    <t>msfarahenterprise@gmail.com</t>
  </si>
  <si>
    <t>Imp. of Khashkata Jabakhali Bridge-Club-Awjed Masters Res. road by BC at Ch.1950m–3704m (ID No. 287864070)</t>
  </si>
  <si>
    <t>M/S Rohid Enterprise
 Tala, Satkhira</t>
  </si>
  <si>
    <t>msrohidenterprise2020@gmail.com</t>
  </si>
  <si>
    <t>Improvement of Mazat Atiar chairmans resi.-Kashipur mosque road by BC at Ch.00–1335m (ID No. 287864073)</t>
  </si>
  <si>
    <t>M/S Nurjahan Enterprise, Mirjapur, Khulna.</t>
  </si>
  <si>
    <t>msnurjahanenterprise13@gmail.com</t>
  </si>
  <si>
    <t>Improvement of Baliakhali Bridge-Gobindapur road by BC at Ch: 650m–1000m (ID No. 287865022)</t>
  </si>
  <si>
    <t>M/S K P C Enterprise, Kamalnagar, Satkhira.</t>
  </si>
  <si>
    <t>sazedur05@gmail.com</t>
  </si>
  <si>
    <t>Improvement of Kushlia GC Amaler More - Kushlia Eaqub House road by BC at Ch: 00–2000m (ID No. 287475318)</t>
  </si>
  <si>
    <t>Shabuj Enterprise, Kaligonj, Satkhira.</t>
  </si>
  <si>
    <t>con.rajobali@gmail.com</t>
  </si>
  <si>
    <t>Improvement of Kushlia Kazi Belapukur – Sardarpara road by BC at Ch: 00–650m (ID No. 287475353)</t>
  </si>
  <si>
    <t>Md. Sirajul Islam, Baladanga, Satkhira.</t>
  </si>
  <si>
    <t>sirajulm287@gmail.com</t>
  </si>
  <si>
    <t>Improvement of Bakra-Hazipur road road by BC at Ch.1511m–2015m (ID No. 287044015)</t>
  </si>
  <si>
    <t>Sk. Masud Hossain
Kukrali, , Satkhira.</t>
  </si>
  <si>
    <t>masudhossainsat13@yahoo.com</t>
  </si>
  <si>
    <t>Imp.t of Bauchas primary school - Kamalkati Bazer (Sovnali UP office) road by BC at Ch.00–525m (ID No. 287044058)</t>
  </si>
  <si>
    <t>Tajrin Enterprise, Dumuria, Khulna.</t>
  </si>
  <si>
    <t>tajrinenterprise79@gmail.com</t>
  </si>
  <si>
    <t>Improvement of Anulia UP office-Chandbaria Kheyaghat road by BC at Ch: 2130m–3130m (ID No. 287044189)</t>
  </si>
  <si>
    <t>M/S S S Enterprise, Itagacha, Satkhira.</t>
  </si>
  <si>
    <t>msssenterprise34@gmail.com</t>
  </si>
  <si>
    <t>Improvement of Jaggannathpur Ziad House-Hadipur Hatkhola road by BC at Ch: 00–500m (ID No. 287255028)</t>
  </si>
  <si>
    <t>M/S Moon Bricks Industries, Tala, Satkhira.</t>
  </si>
  <si>
    <t>msmoonbricks@gmail.com</t>
  </si>
  <si>
    <t>Improvement of Shakipur R &amp; H Mile Post-Tilkura Zame Mosque road by BC at Ch: 00–840m (ID No. 287255069)</t>
  </si>
  <si>
    <t>Improvement of Nalta UP (Ghorapota RHD) - Khanzia Bazar road by BC at Ch: 1200m–2000m (ID No. 287473009)</t>
  </si>
  <si>
    <t>Imp.of Issapur Rathkhola - Modhu House Via Kalipada Sarkar House road by BC at Ch: 0–1140m (ID-. 287475138)</t>
  </si>
  <si>
    <t>Hasnahena Enterprise, Paikgacha, Khulna.</t>
  </si>
  <si>
    <t>Imp. of Bastala bazar - Uzirpur bazar via Chandulia &amp; Talna road by BC at Ch: 5484m–6595m (ID No. 287475143)</t>
  </si>
  <si>
    <t>Md. Asraful Islam,
Kukhrali, Satkhira</t>
  </si>
  <si>
    <t>asislam1987@gmail.com</t>
  </si>
  <si>
    <t>Improvement of Parandah Bazar (Nebakhali Narikel Bagan) Uttar Nebakhali Khokan Smriti GPS road by BC at Ch.00–1500m (ID No. 287825171)</t>
  </si>
  <si>
    <t>M/S Kapatakha Builders, Satkhira Bazar, Satkhira.</t>
  </si>
  <si>
    <t>kh.kapatakhabuilders@gmail.com</t>
  </si>
  <si>
    <t>Improvement of Nebakhali Narikel Bagan Moktob More - Roichpur Bridge via Dottadanga road by BC Ch.00–1000m (ID No. 287825176)</t>
  </si>
  <si>
    <t>M/S D. A Enterprise, Bhomra, Satkhira.</t>
  </si>
  <si>
    <t>ms.daenterprise2019@gmail.com</t>
  </si>
  <si>
    <t>Improvement of Brahmmorajpur Maniktala to Machkhola Hatkhola road by BC at Ch.00–800m (ID No. 287824025)</t>
  </si>
  <si>
    <t>Improvement of Kamarbaisa Kalubari - Kamarbaisha Kapalipara Road via South Kamarbaisha GPS road by BC at Ch.1000m-2000m (ID No. 287825020)</t>
  </si>
  <si>
    <t>M/S Fatama Enterprise, Millbazar, Satkhira.</t>
  </si>
  <si>
    <t>msfenterprise100@gmail.com</t>
  </si>
  <si>
    <t>Imp.of South Balli Yonus house to East Habib house Rishipara road by BC at Ch.00-885m (ID No. 287825122)</t>
  </si>
  <si>
    <t>Improvement of Sikri FRB (High School)-Shaighoria Bazar road by BC at Ch.00–500m (ID No. 287824047)</t>
  </si>
  <si>
    <t xml:space="preserve">And Impex, KCC Super Market, Khulna. </t>
  </si>
  <si>
    <t>Improvement of Biharinagor R&amp;H-Kamarbaisa (Baliadanga) road by BC at Ch.1471m-1971m (ID No. 287825019)</t>
  </si>
  <si>
    <t>M/S Alfa Construction, Labsha, Satkhira.</t>
  </si>
  <si>
    <t>msalfacontruction@gmail.com</t>
  </si>
  <si>
    <t>Improvement of Padma sakra-WAPDA Embt road by BC at Ch.00–500m (ID No. 287825001)</t>
  </si>
  <si>
    <t xml:space="preserve">Improvement of Dakkhin Sreepur Bazar Sreekanto More-Akhratola Jinnater Dokan Road by BC from Ch.00m-2000.00m under Kaligonj Upazila </t>
  </si>
  <si>
    <t>(a) Improvement of Sardar para Primary School - Chachi Road by BC from Ch.00m - 1000.00m  (b) Improvement of Charjamuna Khaldar-Dudly Notunhat Moutola Bus stand via Raipur Charjamuna khal Road by BC from Ch. 1500.00m-2900.00m under Kaligonj Upazila</t>
  </si>
  <si>
    <t>(a) Improvement of Diya Hospital BC Road-Pirojpur RHD Road via Deb Prasad bari Road by BC from Ch.00-870.00m (b) Improvement of Charjamuna Khalpar - Notun Hat via Pawkhali Pirojpur Road by BC from Ch.2500.00m-4100.00m under Kaliganj Upazila</t>
  </si>
  <si>
    <t>a. Improvement of Nagorghata Gabtola - H/O Ex Chairman T.Hossain road by BC from Ch.00m - 800m under Tala Upazila</t>
  </si>
  <si>
    <t>M/S Gama Construction, Itagacha, Satkhira.</t>
  </si>
  <si>
    <t>Rehabilitation of Indronagar Issapurmore - Indronagar Juboshangha road from ch00m -2560.00m under Kaliganj Upazila</t>
  </si>
  <si>
    <t>M/S Jafor Traders, Dumuria, Khulna.</t>
  </si>
  <si>
    <t>jafartraders2020@gmail.com</t>
  </si>
  <si>
    <t>Rehabilitation of Magura Bazar - Jethua GC from ch00m -1640.00m under Tala Upazila</t>
  </si>
  <si>
    <t>Md. Abdul Hakim, Shitalpur, Kaligonj, Satkhira.</t>
  </si>
  <si>
    <t>287863017-Improvement of Iswaripur UP- Gumantali hat via Golabari Ghat road by BC at ch 2730-4500m Under Shyamnagar Upazila</t>
  </si>
  <si>
    <t>287864031-Improvement of Hawalbhangi-Bduria road by BC at ch.00-2615m under Shyamnagar Upazila</t>
  </si>
  <si>
    <t>MRI-MRE (JV), Nalta Sharif, Kaligonj, Satkhira.</t>
  </si>
  <si>
    <t>mri.mrejv@gmail.com</t>
  </si>
  <si>
    <t xml:space="preserve">Improvement of Mother River - Kalindi river Jada Ganggarampur More -Poranpur BoP via Shoilkhali Madrasa road by BC from Ch0.00m -3000.00m under Shyamnagar </t>
  </si>
  <si>
    <t>Md Rafiqul Islam, Sitalpur, Kaligonj, Satkhira.</t>
  </si>
  <si>
    <t>M/S Raju Enterprise, Nalta Sharif, Kaligonj, Satkhira.</t>
  </si>
  <si>
    <t>mdahasanrazu@gmail.com</t>
  </si>
  <si>
    <t xml:space="preserve">M/S Kamrul &amp; Brothers, 253, Mohammadpara, Gopalganj </t>
  </si>
  <si>
    <t>Improvement of Kaliganj RHD - Mohiskura GC via Bashtala Bazar Road Kaliganj Portion by BC from Ch. 2200m - 4150m under Kaliganj Upazila</t>
  </si>
  <si>
    <t>MBT-MRE (JV), Tala, Satkhira.</t>
  </si>
  <si>
    <t>mbt.mre01@gmail.com</t>
  </si>
  <si>
    <t>Rehabilitation of Kalaroa GC - Patkelghata GC via Dhandia Bazar Kalaroa Portion from ch.00m -5345.00m under Upazila Kalaroa</t>
  </si>
  <si>
    <t>M/S Raka Enterprise, Tala, Satkhira.</t>
  </si>
  <si>
    <t>MS A And A Enterprise, 1 No Custom Ghat, Khulna.</t>
  </si>
  <si>
    <t>Improvement of Dudly Village-Ex. Chairman H/O road by BC from ch.00 - 690m Under Kaliganj Upazila</t>
  </si>
  <si>
    <t>M/S Galib Enterprise, Godkhali, Kalaroa, Satkhira.</t>
  </si>
  <si>
    <t>ms.galibenterprise2019@gmail.com</t>
  </si>
  <si>
    <t>Improvement of Kalaroa GC-Gaira GC via Chandanpur UP road by BC from ch.13900-14611m Under Kalaroa Upazila</t>
  </si>
  <si>
    <t>Improvement of Badartola Hazi Jalal Uddin College - Mozgurkhali Primary School road by BC from ch.00 - 1300m Under Assasuni Upazila</t>
  </si>
  <si>
    <t>M/S Noyan Traders, Satkhira Bazar, Satkhira.</t>
  </si>
  <si>
    <t>msnoyantraders80@gmail.com</t>
  </si>
  <si>
    <t xml:space="preserve">Improvement of Naktara FRB - Baliakhali WAPDA via Radharati road by HBB from ch.2550 - 4255m Under Assasuni Upazila </t>
  </si>
  <si>
    <t>Sonamoni Enterprise, Tala Bazar, Tala, Satkhira.</t>
  </si>
  <si>
    <t>Improvement of Paithali Bazar - Sobhnali UP office via Kamalkati kheya ghat road by BC from ch.2941 - 4500m Under Assasuni Upazila</t>
  </si>
  <si>
    <t>M/S Alif Trading,   Satkhira Bazar, Satkhira.</t>
  </si>
  <si>
    <t>kh.alif.trading55@gmail.com</t>
  </si>
  <si>
    <t xml:space="preserve">Improvement of Sekendra R&amp;H-WDB Embankment(Ghariadanga) road by BC from ch.500 - 2010m Under Debhata Upazila </t>
  </si>
  <si>
    <t>Kazi Mizanur Rashid, Munjitpur, Satkhira Sadar, Satkhira.</t>
  </si>
  <si>
    <t>kazimizanurrashid@gmail.com</t>
  </si>
  <si>
    <t>Improvement of Shasadanga Bazar - Darer khal via Gobrakhali Cyclone Shelter (Subornabad FRB -Darer khal Ferry ghat via Madrasha) road by BC from ch.5000 - 6150m Under Debhata Upazila</t>
  </si>
  <si>
    <t>Improvement of Pania School (H/O Ramjan) - H/O Abdul Moazzem via Janakalyan samiti (H/O Ramjan - H/O Shamsuddin Mistry) road by BC from ch.00 - 800m Under Kaliganj Upazila</t>
  </si>
  <si>
    <t>Sk. Idrish Ali, Basabati, Bagerhat.</t>
  </si>
  <si>
    <t>Part-1 Repair &amp; Maintenance of Kanaidia Duchar 1 vent Regulator Part-2 Repair &amp; Maintenance of Jethua Ghar 2 vent Regulator Part-3 Repair &amp; Maintenance of Kalaparia khal 2 vent Regulator Part-4 Repair &amp; Maintenance of Jethua Beel 2 vent Regulator Part-5 Construction of Baurar Khal Pipe Sluice 1 Vent Part-6 Construction of Baolar Ghat Pipe Sluice 1 Vent Part-7 Construction of Khaya Ghat Pipe Sluice 1 Vent Under Tala Upazila</t>
  </si>
  <si>
    <t>Mutual Trader International, KMH Gate, Khulna.</t>
  </si>
  <si>
    <t>mutualtradeinternational.egp@gmail.com</t>
  </si>
  <si>
    <t>Improvement of Nazimgonj Bazar under Kaligonj Upazila</t>
  </si>
  <si>
    <t>Shohag Enterprise, Dumuria, Khulna.</t>
  </si>
  <si>
    <t>sardersohag1990@gmail.com</t>
  </si>
  <si>
    <t>Improvement of Shahapur R&amp;H - H/O Akram Biswas via H/O Dr. Kamruzzaman road by BC from Ch.1000m - 1170m under Tala Upazila</t>
  </si>
  <si>
    <t>Rehabilitation of Itagacha RHD (Upazila HQ) - Ghona UP Office Road from ch.6170m -10990.00m under Sadar Upazila</t>
  </si>
  <si>
    <t>Rehabilitation of Satkhira RHD (Narkeltala) - Jhawdanga via Akhrakhola Bazar Balli UP Raipur Bazar &amp; Pathorghata Road from Ch.9200m - 18283m under Sadar Upazila</t>
  </si>
  <si>
    <t>M/S Aman Traders, Kalaroa Bazar, Kalaroa, Satkhira</t>
  </si>
  <si>
    <t>msamantraders77@gmail.com</t>
  </si>
  <si>
    <t>Improvement of Batra Eidgah - Gorardanga road by BC from ch.00 - 1250m Under Kalaroa Upazila</t>
  </si>
  <si>
    <t xml:space="preserve">SK. Sadiqur Rahman, Sanka, Kaliganj, Satkhira </t>
  </si>
  <si>
    <t>sk.sadiqurrahman1971@gmail.com</t>
  </si>
  <si>
    <t>Improvement of Gazirhat UZR - Kalabaria via Dhopkhali (Borohula) road by HBB from ch.1000m - 3600m Under Debhata Upazila</t>
  </si>
  <si>
    <t>Sherpur</t>
  </si>
  <si>
    <t>M/S Shohel Enterprise Sreebordi,Sherpur.</t>
  </si>
  <si>
    <t>1962jaalil@gmail.com</t>
  </si>
  <si>
    <r>
      <rPr>
        <sz val="10"/>
        <rFont val="Times New Roman"/>
        <family val="1"/>
      </rPr>
      <t xml:space="preserve"> </t>
    </r>
    <r>
      <rPr>
        <sz val="9"/>
        <rFont val="Times New Roman"/>
        <family val="1"/>
      </rPr>
      <t>(</t>
    </r>
    <r>
      <rPr>
        <b/>
        <sz val="9"/>
        <rFont val="Times New Roman"/>
        <family val="1"/>
      </rPr>
      <t>Package No: MRRIDP/ 18/ SHER/ JHEN/ SCR/27</t>
    </r>
    <r>
      <rPr>
        <b/>
        <sz val="10"/>
        <rFont val="Times New Roman"/>
        <family val="1"/>
      </rPr>
      <t xml:space="preserve"> </t>
    </r>
    <r>
      <rPr>
        <sz val="10"/>
        <rFont val="Times New Roman"/>
        <family val="1"/>
      </rPr>
      <t xml:space="preserve">(a). Improvement of Bagervita GPS Connecting Road from Ch.00-122m under Jhenaigati Upazila b). Improvement of Bobanikhila GPS Connecting Road from Ch.00-396m under Jhenaigati Upazila c). Improvement of Doriarpar Namapara GPS Connecting Road form Ch.00-00-195m under Jhenaigati Upazila. d). Improvement of Dakabor GPS Connecting Road form Ch.00-260m under Jhenaigati Upazila. e). Improvement of Digirpar GPS Connecting Road form Ch.00-00-600m under Jhenaigati Upazila. </t>
    </r>
    <r>
      <rPr>
        <b/>
        <sz val="10"/>
        <rFont val="Times New Roman"/>
        <family val="1"/>
      </rPr>
      <t xml:space="preserve">
</t>
    </r>
    <r>
      <rPr>
        <sz val="10"/>
        <rFont val="Times New Roman"/>
        <family val="1"/>
      </rPr>
      <t xml:space="preserve">
</t>
    </r>
  </si>
  <si>
    <t>Revise 31.03.21</t>
  </si>
  <si>
    <t>M/S S.A Traders Miirgonj, Sherpur Sadar,Sherpur.</t>
  </si>
  <si>
    <t>satraders0087@gmail.com</t>
  </si>
  <si>
    <r>
      <rPr>
        <b/>
        <sz val="9"/>
        <rFont val="Arial"/>
        <family val="2"/>
      </rPr>
      <t xml:space="preserve">GSIDP/SHER/DW-66 </t>
    </r>
    <r>
      <rPr>
        <sz val="9"/>
        <rFont val="Arial"/>
        <family val="2"/>
      </rPr>
      <t xml:space="preserve">(a) Improvement of Gourdar Jame Mosque under Gourdar UP. Latitude 24.9674 Longitude90.2233 . (b) Improvement of Runigaon Bazar Jame Mosque under Gourdar UP. Latitude 24.9530 Longitude 90.2101(c) Improvement of Teghori Hajibari Jame Mosque under Gourdar UP. Latitude 24.9657 Longitude 90.2409 (d) Improvement of Paiska Purbo Jame Mosque under Gourdar UP. Latitude 24.9695 Longitude90.2137.
</t>
    </r>
  </si>
  <si>
    <r>
      <rPr>
        <b/>
        <sz val="9"/>
        <rFont val="Arial"/>
        <family val="2"/>
      </rPr>
      <t>GSIDP/SHER/DW-68</t>
    </r>
    <r>
      <rPr>
        <sz val="9"/>
        <rFont val="Arial"/>
        <family val="2"/>
      </rPr>
      <t xml:space="preserve"> (a) Improvement of Moddhya Nakla Graveyard Jame Mosque under Nakla UP. Latitude 24. 9944 Longitude 90.1631. (b) Improve ment of Dhanakusha Natun Bazar Jame Mosque under Nakla UP. Latitude 25. 0134  Longitude 90.1742. (c) Improvement of Sattrokona Dangdhora Kanda Jame Mosque under Nakla UP. Latitude 24.9928 Longitude 90.1757. (d) Improvement of Dhamna Chairman Bari Jame Mosque under Nakla UP. Latitude 25.0117 Longitude  90.1946. (e) Improvement of Duberpara Bazar Jame Mosque under Nakla UP. Latitude 24.9910 Longitude 90.1852.
</t>
    </r>
  </si>
  <si>
    <t>GSIDP/SHER/DW-72 (a) Improvement of Sree Sree Loknath Brommochari Gopalbari Mondir under Nalitabari Pourashava. Latitude 25.08908 Longitude 90. 19161 (b)Improvement of Sree Sree Gorkanda Gongamatar Mondir under Nalitabari Pourashava . Latitude 25.095516 Longitude 90.19162. (c) Improvement of Sree Sree Uttar Bazar Kacharipara Durgamatar Mondir under Nalitabari  Pourashava. Latitude 25.09235 Longitude 90.19173. (d) Improvement of Sree Sree Pouro Moha Shoshan Kalimata Mondir under Nalitabari Pourashava. Latitude25.0844 Longitude 90.1829.</t>
  </si>
  <si>
    <t xml:space="preserve">M/S Dhrobo Trade Agency, Maddaya Shery,Sherpur </t>
  </si>
  <si>
    <r>
      <t xml:space="preserve">Package No;  </t>
    </r>
    <r>
      <rPr>
        <b/>
        <sz val="9"/>
        <rFont val="Times New Roman"/>
        <family val="1"/>
      </rPr>
      <t xml:space="preserve">ST-19 </t>
    </r>
    <r>
      <rPr>
        <sz val="9"/>
        <rFont val="Times New Roman"/>
        <family val="1"/>
      </rPr>
      <t>Construction of 44.00m Long RCC Girder Bridge on Tirsha Bazar GPS-Tetultola RHD at Ch. 550m under Sherpur Sadar Upazila District Sherpur Road ID No. 389885096</t>
    </r>
  </si>
  <si>
    <t>2.12.19</t>
  </si>
  <si>
    <t>2.11.2020</t>
  </si>
  <si>
    <r>
      <t>MRRIDP/19/SHER/NAKLA/BRDG/VR/50</t>
    </r>
    <r>
      <rPr>
        <sz val="10"/>
        <rFont val="Times New Roman"/>
        <family val="1"/>
      </rPr>
      <t xml:space="preserve">
Construction of  60.00m Long RCC Girder Bridge on Maura -Chandpur Munshirchar Bazar -Chandpur Bridge Road at Ch. 1500m under Nakla Upazila Dist Sherpur
</t>
    </r>
  </si>
  <si>
    <t>10.6.2020</t>
  </si>
  <si>
    <t>4.10.2021</t>
  </si>
  <si>
    <r>
      <t>S</t>
    </r>
    <r>
      <rPr>
        <b/>
        <sz val="10"/>
        <rFont val="Times New Roman"/>
        <family val="1"/>
      </rPr>
      <t xml:space="preserve">HE/ AF-91  </t>
    </r>
    <r>
      <rPr>
        <sz val="10"/>
        <rFont val="Times New Roman"/>
        <family val="1"/>
      </rPr>
      <t>Rehabilitation a Nakla-Gourdwar via Chandrakona &amp; Narayankhola ID- 389672004 Ch. 0000-7330km. Upazila Nakla b Chandrakona GC-Sherpur Road. ID-389672002 Ch.0000-3200km Upazila Nakla.</t>
    </r>
  </si>
  <si>
    <t xml:space="preserve">M/S Dhrobo Trade Agency, Maddaya Shery, Sherpur </t>
  </si>
  <si>
    <r>
      <rPr>
        <b/>
        <sz val="10"/>
        <rFont val="Times New Roman"/>
        <family val="1"/>
      </rPr>
      <t>SHE/ AF-26</t>
    </r>
    <r>
      <rPr>
        <sz val="10"/>
        <rFont val="Times New Roman"/>
        <family val="1"/>
      </rPr>
      <t xml:space="preserve">  Rehabilitation a) Nakla Kalapara-Pathakata via Panchkania Road.Road ID- 389672009, Ch.00-7580km. b) Kursha Master bari-Pathakata bazar Narayankhola GC via Dorga bazar &amp; Talki UP Office. Road ID 389672011 Ch.-00-8560m. c) Baneshwardi UP Batshala Sherpur Road .Road ID 389672008.Ch-00-5612m. d) Ganapordi UP-Rampur bazar via Baneshwardi UP Road ID 389673010, Ch.-00-6150m </t>
    </r>
  </si>
  <si>
    <t xml:space="preserve">M/S Prema Trading InterNational, Maddaya Shery,Sherpur </t>
  </si>
  <si>
    <t>syedaoulad_hossain@yahoo.com</t>
  </si>
  <si>
    <r>
      <t xml:space="preserve">MRRIDP/20/SHER/NALI/RHB/56
</t>
    </r>
    <r>
      <rPr>
        <sz val="10"/>
        <rFont val="Times New Roman"/>
        <family val="1"/>
      </rPr>
      <t>Development of Boishaki Bazar at Nalitabari Upazila District Sherpur</t>
    </r>
    <r>
      <rPr>
        <b/>
        <sz val="10"/>
        <rFont val="Times New Roman"/>
        <family val="1"/>
      </rPr>
      <t xml:space="preserve">
</t>
    </r>
  </si>
  <si>
    <t>15.10.2020</t>
  </si>
  <si>
    <t>M/S Mahim Enterprise Nalitabari, Sherpur.</t>
  </si>
  <si>
    <t>mdsofikulalom6@gmail.com</t>
  </si>
  <si>
    <t xml:space="preserve">(a) Improvement of Noljura Bazar Jame Mosque under Rajnagor UP . Latitude 25. 11274Longitude90.11479. (b) Improvement of Dohalia Boro Jame Mosque under Rajnagor UP . Latitude 25.11018 Longitude 90.09438. (c) Improvement of Porchim Rajnagor Boro Bondor Jame Mosque under Rajnagor UP . Latitude 25.12456 Longitude 90.08647.at Nalitabari,Sherpur.
</t>
  </si>
  <si>
    <t>M/S Sammo construction Tarakandi Bazar, Sadar Sherpur.</t>
  </si>
  <si>
    <t>msshammoc@gmail.com</t>
  </si>
  <si>
    <t xml:space="preserve">(a)Improvement of Muktir Bazar Jame Mosque under Talki UP. Latitude24.9510 Longitude 90.2105. (b)Improvement of Modho Poyabag Primary School Jame Mosque under Talki UP. Latitude 24.9515 Longitude 90.2206. (c) Improvement of Sailampur Bazar Jame Mosque under Talki UP. Latitude24.9242 Longitude 90.2425. (d) Improvement of Bibirchar Madrasha Jame Mosque under Talki UP. Latitude 24.9336 Longitude 90.2288. (e) Improvement of Purbo Talki Madrasha Jame Mosque under Talki UP. Latitude24.9202 Longitude 90.2132.
</t>
  </si>
  <si>
    <r>
      <rPr>
        <b/>
        <sz val="9"/>
        <rFont val="Arial"/>
        <family val="2"/>
      </rPr>
      <t>Package No: DW-81</t>
    </r>
    <r>
      <rPr>
        <sz val="9"/>
        <rFont val="Arial"/>
        <family val="2"/>
      </rPr>
      <t xml:space="preserve">(a) Improvement of Fokirpara Jame Mosque under Morichporan UP . Latitude 25.04089 Longitude90.220735. (b) Improvement of Morich poran Bazar Jame Mosque under Morichporan UP . Latitude 25. 0556 Longitude 90.22123. (c) Improvement of Koyarpar Borobari Mondir under Morichporan UP. Latitude 25.05892 Longitude90.21294. at Nalitabari, Sherpur.
</t>
    </r>
  </si>
  <si>
    <t>M/S Saika-Sazia Enterprise, Nakla, Sherpur.</t>
  </si>
  <si>
    <t>shakil.shomrat@gmail.com</t>
  </si>
  <si>
    <r>
      <rPr>
        <b/>
        <sz val="9"/>
        <rFont val="Arial"/>
        <family val="2"/>
      </rPr>
      <t>Package No: DW-77</t>
    </r>
    <r>
      <rPr>
        <sz val="9"/>
        <rFont val="Arial"/>
        <family val="2"/>
      </rPr>
      <t xml:space="preserve"> (a) Improvement of Kalakuma Jame Mosque under Ram chandrakura UP . Latitude 25. 183112 Longitude 90.220950 (b) Improvement of Bishgiripara Jame Mosque under Ram chandrakura UP . Latitude 25. 171088Longitude90.248480.. (c) Improvement of Panihata Padri Girza under Ram chandro kora. UP . Latitude 25. 19800 Longitude90.25052.at </t>
    </r>
  </si>
  <si>
    <t>M/S Roni Enterprise Vathshala, Sherpur Sadar, Sherpur.</t>
  </si>
  <si>
    <t>msronient75@gmail.com</t>
  </si>
  <si>
    <r>
      <rPr>
        <b/>
        <sz val="9"/>
        <rFont val="Arial"/>
        <family val="2"/>
      </rPr>
      <t>Package No: DW-84</t>
    </r>
    <r>
      <rPr>
        <sz val="9"/>
        <rFont val="Arial"/>
        <family val="2"/>
      </rPr>
      <t xml:space="preserve"> aImprovement of Surjanagor Kasempur Bazar Jame Mosque under Kolospar. UP . Latitude 25.08588 Longitude 90. 11715. b Improvement of Balughata Hazi Fatema Jame Mosque under Kolospar. UP . Latitude 25.06442 Longitude 90. 13872. c) Improvement of Balughata Bazar Jame Mosque under Kolospar. UP . Latitude 25. 07121 Longitude 90. 13284 .d Improvement of Uttar Nakshi Durgamater Mondir under Kolospar. UP Latitude 25 .06863 Longitude 90.130177
</t>
    </r>
  </si>
  <si>
    <t>M/S Sornali Sozib Ent. Sreebordi, Sherpur.</t>
  </si>
  <si>
    <t>msshornalisazibent@gmail.com</t>
  </si>
  <si>
    <t>Improvement of Bhayadanga RHD-Ranishimul Road from Ch. 2587-3460under Sreebordi Upazila, District : Sherpur. ID No 389904005</t>
  </si>
  <si>
    <t>M/S Amena Construction Sreebordi,Sherpur.</t>
  </si>
  <si>
    <t>rukunujjaman77@gmail.com</t>
  </si>
  <si>
    <r>
      <t xml:space="preserve">MRRIDP/20/SHER/SREE/RHB/57
</t>
    </r>
    <r>
      <rPr>
        <sz val="10"/>
        <rFont val="Times New Roman"/>
        <family val="1"/>
      </rPr>
      <t xml:space="preserve">Development of Khancha Para Bazar at Sreebordi Upazila District Sherpur.
</t>
    </r>
  </si>
  <si>
    <t xml:space="preserve">M/S Akram Enterprise Khoarpar, Sherpur. </t>
  </si>
  <si>
    <r>
      <rPr>
        <b/>
        <sz val="9"/>
        <rFont val="Calibri"/>
        <family val="2"/>
      </rPr>
      <t xml:space="preserve">Package No: W-269 </t>
    </r>
    <r>
      <rPr>
        <sz val="9"/>
        <rFont val="Calibri"/>
        <family val="2"/>
      </rPr>
      <t>Construction of Two (2) Storied Rural Market Building (with 04 Storied Foundation) Bhimgonj Bazar Under Sadar Upazila,  Sherpur District.</t>
    </r>
  </si>
  <si>
    <t>08.05.2021</t>
  </si>
  <si>
    <r>
      <rPr>
        <b/>
        <sz val="9"/>
        <rFont val="Calibri"/>
        <family val="2"/>
      </rPr>
      <t>Package No: W-271</t>
    </r>
    <r>
      <rPr>
        <sz val="9"/>
        <rFont val="Calibri"/>
        <family val="2"/>
      </rPr>
      <t xml:space="preserve"> Construction of Two (2) Storied Rural Market Building (with 04 Storied Foundation) Bausha Bazar Under Nakla  Upazila,  Sherpur District.</t>
    </r>
  </si>
  <si>
    <r>
      <rPr>
        <b/>
        <sz val="9"/>
        <rFont val="Calibri"/>
        <family val="2"/>
      </rPr>
      <t>Package No: W-273</t>
    </r>
    <r>
      <rPr>
        <sz val="9"/>
        <rFont val="Calibri"/>
        <family val="2"/>
      </rPr>
      <t xml:space="preserve"> Construction of Two (2) Storied Rural Market Building (with 04 Storied Foundation) Ghagpara Bazar Under Nalitabari  Upazila,  Sherpur District.</t>
    </r>
  </si>
  <si>
    <t>30.10.2019</t>
  </si>
  <si>
    <t xml:space="preserve"> Rehabilitation of a.Sherpur-Chandrakona Road ID-389882003 Ch.0000-10700m Upazila Sadar.b.Lasmonpur Up Jamtoli-Bolierchar Up Road ID-389883005 Ch.0000-4200m Upazila Sadar, District: Sherpur.</t>
  </si>
  <si>
    <t>mahpl.akram.jv@gmail.com</t>
  </si>
  <si>
    <r>
      <t xml:space="preserve">MRRIDP/19/SHER/SADAR/BRDG/UZR/48  </t>
    </r>
    <r>
      <rPr>
        <sz val="10"/>
        <rFont val="Times New Roman"/>
        <family val="1"/>
      </rPr>
      <t xml:space="preserve">.Construction of Sherpur-Kamarer  char GC Road 50.00m Bridge form Ch.-7825m under Sadar Upazila.
</t>
    </r>
  </si>
  <si>
    <t>25.5.2021</t>
  </si>
  <si>
    <t>Aminul Haque (Pvt) Ltd-Akram Enter.</t>
  </si>
  <si>
    <r>
      <rPr>
        <b/>
        <sz val="9"/>
        <rFont val="Times New Roman"/>
        <family val="1"/>
      </rPr>
      <t>Package No: ST-21</t>
    </r>
    <r>
      <rPr>
        <sz val="9"/>
        <rFont val="Times New Roman"/>
        <family val="1"/>
      </rPr>
      <t xml:space="preserve"> Construction of 75.00 m long PSC girder bridge at Urfa UP- Urfa naya bazar road ch 1800m Road ID 389673009. under upazila Nakla, District : Sherpur.</t>
    </r>
  </si>
  <si>
    <t>19.4.2020</t>
  </si>
  <si>
    <t>7.9.2021</t>
  </si>
  <si>
    <r>
      <t>MRRIDP/19/SHER/NAKLA/BRDG/UNR/49</t>
    </r>
    <r>
      <rPr>
        <sz val="10"/>
        <rFont val="Times New Roman"/>
        <family val="1"/>
      </rPr>
      <t xml:space="preserve">
Construction of  30.00m Long PC Girder Bridge on Charastadhor UP-Baliganj Bazar Road at Ch. 3200m under Nakla Upazila Dist Sherpur
</t>
    </r>
  </si>
  <si>
    <t>26.05.2020</t>
  </si>
  <si>
    <r>
      <rPr>
        <b/>
        <sz val="9"/>
        <rFont val="Calibri"/>
        <family val="2"/>
      </rPr>
      <t>Package No: CBU-100/Purto-312</t>
    </r>
    <r>
      <rPr>
        <sz val="9"/>
        <rFont val="Calibri"/>
        <family val="2"/>
      </rPr>
      <t xml:space="preserve"> Construction of 81.00m long PSC Girder Bridge on Ghugrakandi UP- Betmari via Noyapara Road at Ch-2500m (Road ID 389884272)  at Sadar Upazila Sherpur.</t>
    </r>
  </si>
  <si>
    <t>UHBP             (100M Bridge)</t>
  </si>
  <si>
    <r>
      <rPr>
        <b/>
        <sz val="9"/>
        <rFont val="Calibri"/>
        <family val="2"/>
      </rPr>
      <t xml:space="preserve">Package No: CBU-100/Purto-313 </t>
    </r>
    <r>
      <rPr>
        <sz val="9"/>
        <rFont val="Calibri"/>
        <family val="2"/>
      </rPr>
      <t>Construction of 66.00m long RCC Girder Bridge over Bhelua Khal on Bhelua UP-Dristypara (Nuyapara) Road at  Ch-2500m (Road ID 389904016)  at Sreebordi Upazila Sherpur.</t>
    </r>
  </si>
  <si>
    <r>
      <t xml:space="preserve"> </t>
    </r>
    <r>
      <rPr>
        <b/>
        <sz val="9"/>
        <rFont val="Calibri"/>
        <family val="2"/>
      </rPr>
      <t xml:space="preserve">CBU-100/Purto-315 </t>
    </r>
    <r>
      <rPr>
        <sz val="9"/>
        <rFont val="Calibri"/>
        <family val="2"/>
      </rPr>
      <t>Construction of 72.00m long RCC Girder Bridge on Nakla RHD (Tohoshil office)-Goramara Road at  Ch-2400m (Road ID 389705060)  at Nalitabari Upazila Sherpur.</t>
    </r>
  </si>
  <si>
    <t>M/S Siya Moni Fassion Sherpur,  Sadar, Sherpur.</t>
  </si>
  <si>
    <t>siyamonifashion@gmail.com</t>
  </si>
  <si>
    <t xml:space="preserve">Improvement of East Lava RHD-Gourdwar Bazar Road from Ch. 00-1085m under Nakla Upazila District Sherpur. Road ID No. 389674041.
</t>
  </si>
  <si>
    <t>M/S Chandi Construction EShibpur,Nakla,Sherpur.</t>
  </si>
  <si>
    <t>mschadnicons@gmail.com</t>
  </si>
  <si>
    <r>
      <t>MRRIDP/18/SHER/SADAR/SCR/31</t>
    </r>
    <r>
      <rPr>
        <sz val="10"/>
        <rFont val="Times New Roman"/>
        <family val="1"/>
      </rPr>
      <t xml:space="preserve">
a). Improvement of Dubar char Dakkhin Namapara GPS Connecting Road from Ch 00-120m under Sadar Upazila  b). Improvement of Herua GPS Connecting Road from Ch.00-200m under Sadar Upazila. .  c). Improvement of Dupaghat GPS Connecting Road from Ch.00-50m under Sadar Upazila. d). Improvement of Horindhara GPS Connecting Road form Ch.00-614m under Sadar Upazila e). Improvement of Horindhara Kandapara GPS Connecting Road form Ch.-2500-3050m under Sadar Upazila.
</t>
    </r>
  </si>
  <si>
    <t xml:space="preserve">M/S Ashia Tailors Newmarket,Sherpur . </t>
  </si>
  <si>
    <t>ashiatailars67@gmail.com</t>
  </si>
  <si>
    <r>
      <rPr>
        <b/>
        <sz val="9"/>
        <rFont val="Times New Roman"/>
        <family val="1"/>
      </rPr>
      <t xml:space="preserve">Package No: UNR-30 </t>
    </r>
    <r>
      <rPr>
        <sz val="9"/>
        <rFont val="Times New Roman"/>
        <family val="1"/>
      </rPr>
      <t>Improvement of Valua UP-Simulchura Bazar Road Ch 2.20-4.175km Under Sreebordi Upazila Dist:Sherpur.ID-389903005</t>
    </r>
  </si>
  <si>
    <t>07.09.18 30.01.20</t>
  </si>
  <si>
    <t>Package No: DW-82(a) Improvement of Jugania Kachari Jame Mosque under Jugania UP . Latitude 25.05559 Longitude90.17315. (b) Improvement of Taltola Bazar Jame Mosque under Jugania UP Latitude 25.0236 Longitude 90.17055. (c) Improvement of Kapashia Sree Sree Durga mata Mondir under Jogania UP. Latitude 25. 06415 Longitude 90.1695.</t>
  </si>
  <si>
    <t xml:space="preserve">M/S Liton  &amp; Khakon Enterprise Joganimura ,Sherpur . </t>
  </si>
  <si>
    <t>mejbaul.islam@yahoo.com</t>
  </si>
  <si>
    <r>
      <rPr>
        <b/>
        <sz val="9"/>
        <rFont val="Times New Roman"/>
        <family val="1"/>
      </rPr>
      <t>Package No: UNR-61</t>
    </r>
    <r>
      <rPr>
        <sz val="9"/>
        <rFont val="Times New Roman"/>
        <family val="1"/>
      </rPr>
      <t xml:space="preserve"> Improvement of Gouripur UP-Bharua Bazar Road from Ch. 00-3300m under Jhenaigati Upazila, District : Sherpur. ID No. 389373012. Salvage Cost BDT 427888.</t>
    </r>
  </si>
  <si>
    <t>25.3.2020</t>
  </si>
  <si>
    <t>23.2.2021</t>
  </si>
  <si>
    <r>
      <rPr>
        <b/>
        <sz val="9"/>
        <rFont val="Arial"/>
        <family val="2"/>
      </rPr>
      <t>Package No: 67</t>
    </r>
    <r>
      <rPr>
        <sz val="9"/>
        <rFont val="Arial"/>
        <family val="2"/>
      </rPr>
      <t xml:space="preserve">(a) Improvement of Baligonj Bazar Jame Mosque under Pathakata UP. Latitude 24.9204 Longitude90.1725. (b) Improvement of Pathakata Bazar Jame Mosque under Pathakata UP. Latitude 24.9185 Longitude90.2130. (c) Improvement of Pachkahaniya  Bazar More Jame Mosque under Pathakata UP. Latitude 24.9354 Longitude 90.1877. (d) Improvement of Near Polashkandi UP Jame Mosque under Pathakata UP. Latitude 24.9365 Longitude90.1167. € Improvement of Near Dudherchar Mokhles Master House Jame Mosque under Pathakata UP. Latitude 24.9365 Longitude 90.1167.
</t>
    </r>
  </si>
  <si>
    <t>M/S New Al-Amim Garments Newmarket,Sherpur.</t>
  </si>
  <si>
    <t>a) Improvement of Baromaisa Bazar Jame Mosque under Urfa UP. Latitude 24.9914 Longitude 90.2082. (b) Improvement of Hasonkhila Bazar Jame Mosque under Urfa UP. Latitude 25.0093 Longitude 90.2327. (c) Improvement of Pislakuri Bazar Jame Mosque under Urfa UP. Latitude 25.0246 Longitude90.2187. (d) Improvement of Kodaldah Bazar Jame Mosque under Urfa UP. Latitude 25.0246 Longitude90.2187.(e) Improvement of Ranishimul Bazar Jame Mosque under Urfa UP. Latitude25.0049 Longitude 90.2134.</t>
  </si>
  <si>
    <t>M/S Madiha Traders  Shozborkhila, Sherpur.</t>
  </si>
  <si>
    <t>moniruddin_a@yahoo.com</t>
  </si>
  <si>
    <t xml:space="preserve">Improvement of Gilagasha Bazar-Uttar-Gilagasha Road from Ch. 00-1500m under Sreebordi Upazila District Sherpur. Road ID No. 389904042.
</t>
  </si>
  <si>
    <t>25.10.2021</t>
  </si>
  <si>
    <t>M/S Liton Enterprise Shozborkhila, Sherpur.</t>
  </si>
  <si>
    <t>mdsilitan@gmail.com</t>
  </si>
  <si>
    <r>
      <t xml:space="preserve">MRRIDP/20/SHER/NALI/VR/61
</t>
    </r>
    <r>
      <rPr>
        <sz val="10"/>
        <rFont val="Times New Roman"/>
        <family val="1"/>
      </rPr>
      <t>Improvement of South Ranigaon Alir Bazar- Sannasivita Waliuddin House Road by BC from Ch. 500-1675m under Nalitabari Upazila District Sherpur.</t>
    </r>
    <r>
      <rPr>
        <b/>
        <sz val="10"/>
        <rFont val="Times New Roman"/>
        <family val="1"/>
      </rPr>
      <t xml:space="preserve">
</t>
    </r>
  </si>
  <si>
    <t xml:space="preserve"> Hanif Construction Bamonerchar, Sherpur.</t>
  </si>
  <si>
    <t>md.abulhasan214439@gmail.com</t>
  </si>
  <si>
    <r>
      <t>MRRIDP/18/SHER/JHEN/MANIT/UZR/46</t>
    </r>
    <r>
      <rPr>
        <sz val="10"/>
        <rFont val="Times New Roman"/>
        <family val="1"/>
      </rPr>
      <t xml:space="preserve">
Maintenance of Gobindogonj GR-Paglar More Road from ch. 00-1450m under Jhenaigati upazila Dist Sherpur.
</t>
    </r>
  </si>
  <si>
    <t>M/S Kofil  Enterprise  Sailampur Nakla, Sherpur.</t>
  </si>
  <si>
    <t>musharaf7313@yahoo.com</t>
  </si>
  <si>
    <r>
      <rPr>
        <b/>
        <sz val="9"/>
        <rFont val="Arial"/>
        <family val="2"/>
      </rPr>
      <t>Package No: DW-65</t>
    </r>
    <r>
      <rPr>
        <sz val="9"/>
        <rFont val="Arial"/>
        <family val="2"/>
      </rPr>
      <t>(a) Improvement of Jankipur Jame Mosque under Chandrokona UP. Latitude 24.9333 Longitude90.1580. (b) Improvement of Charmoduya Jame Mosque under Chandrokona UP. Latitude 24.9114 Longitude 90.1561. (c) Improvement of Chandrokona GPS Jame Mosque under Chandrokona UP. Latitude 24.9138 Longitude 90.1387.(d) Improvement of Reharchar Jame Mosque under Chandrokona UP. Latitude 24.9077 Longitude90.1423. (e) Improvement of Baliyadi Baitun Nur Jame Mosque under Chandrokona UP. Latitude 24.9446 Longitude 90.1601. (f) Improvement of Bachhur Alga Dokhin Nuribulla House Jame Mosque under Chandrokona UP. Latitude 24.1765 Longitude 90.1340.</t>
    </r>
  </si>
  <si>
    <t>M/S S.N.R  Construction Munshir bazar, Sherpur.</t>
  </si>
  <si>
    <t>ishakali511@gmail.com</t>
  </si>
  <si>
    <t>Improvement of Indilpur Molla Para R&amp;H-Indilpur Modho Para to Karar Para Zila Parishad Road from Ch. 00-1000m under Sreebordi Upazila, District Sherpur. ID No. 389904009</t>
  </si>
  <si>
    <t>03.11.20  19.12.20</t>
  </si>
  <si>
    <t>M/S M.M Enterprise Satani,Sreebordi, Sherpur.</t>
  </si>
  <si>
    <t>mistermia1969@yahoo.com</t>
  </si>
  <si>
    <r>
      <rPr>
        <b/>
        <sz val="9"/>
        <rFont val="Calibri"/>
        <family val="2"/>
      </rPr>
      <t>TULO/SRP/W-07</t>
    </r>
    <r>
      <rPr>
        <sz val="9"/>
        <rFont val="Calibri"/>
        <family val="2"/>
      </rPr>
      <t xml:space="preserve"> Construction of Sreebordi Sadar Union Bhumi Office Sreebordi Upazila,  Sherpur District.</t>
    </r>
  </si>
  <si>
    <t>Md. Hossen Ali Nakla,Sherpur.</t>
  </si>
  <si>
    <t xml:space="preserve">hossainali1958@gmail.com
</t>
  </si>
  <si>
    <r>
      <rPr>
        <b/>
        <sz val="9"/>
        <rFont val="Calibri"/>
        <family val="2"/>
      </rPr>
      <t>TULO/SRP/W-0</t>
    </r>
    <r>
      <rPr>
        <sz val="9"/>
        <rFont val="Calibri"/>
        <family val="2"/>
      </rPr>
      <t xml:space="preserve">1 a) Construction of Urfa Union land Office under Nakla Upazila   (b) Baghber-Kalaspar Union land Office under Nalitabari Upazila,  Sherpur District.                </t>
    </r>
  </si>
  <si>
    <t>12.10.17</t>
  </si>
  <si>
    <t>M/S Rupanti Traders Eshibpur Nakla, Sadar,Sherpur.</t>
  </si>
  <si>
    <t>rupantitraders@gmail.com</t>
  </si>
  <si>
    <t xml:space="preserve">Package No: DW-62(a) Improvement of Ariyakanda kanda Bazar Kali Mondir under Baneshwardi UP. Latitude 24.9446 Longitude90.1601.(b) Improvement of Vordi Sallatola Bazar Jame Mosque under Baneshwardi UP. Latitude 24.9623 Longitude 90.1561. (c)Improvement of Kobutormary Milon Bazar Jame Mosque under Baneshwardi UP. Latitude 24.9399 Longitude 90.1447. (d) Improvement of Baneshwardi Kendriya Ahale Hadis Jame Mosque under Baneshwardi UP. Latitude 24.9617 Longitude  90.1470. (e) Improvement of Bausha Bazar Jame Mosque under Baneshwardi UP. Latitude 24.9495 Longitude90.1297.
</t>
  </si>
  <si>
    <t>27.03.2021</t>
  </si>
  <si>
    <r>
      <rPr>
        <b/>
        <sz val="9"/>
        <rFont val="Arial"/>
        <family val="2"/>
      </rPr>
      <t xml:space="preserve">Package No: DW-76 </t>
    </r>
    <r>
      <rPr>
        <sz val="9"/>
        <rFont val="Arial"/>
        <family val="2"/>
      </rPr>
      <t xml:space="preserve">(a) Improvement of Nayabil Alfalah Jame Mosque under Nayabil UP . Latitude 25.19412 Longitude 90. 21607. (b) Improvement of Nayabil Bazar Jame Mosque under Nayabil UP . Latitude 25.15100 Longitude 90. 20191.(c) Improvement of Chatkia Dorgamata Mondir under Nayabil UP Latitude 25.1707 Longitude 90. 19018.at 
</t>
    </r>
  </si>
  <si>
    <t xml:space="preserve">Package No: DW-80 (a) Improvement of Kadamtoli Bazar Jame Mosque under Rupnarayankura UP . Latitude 25.099216Longitude90.238196. (b) Improvement of Madrasha Bazar Jame Mosque under Rupnarayan kura UP . Latitude 25.087082 Longitude 90. 26998.at Nalitabari, Sherpur.
</t>
  </si>
  <si>
    <t>M/S R.S Enterprise Chakpatok,Sherpur Town, Sherpur.</t>
  </si>
  <si>
    <t>msrsenterprisenakla@gmail.com</t>
  </si>
  <si>
    <r>
      <rPr>
        <b/>
        <sz val="9"/>
        <rFont val="Arial"/>
        <family val="2"/>
      </rPr>
      <t>Package No: DW-74</t>
    </r>
    <r>
      <rPr>
        <sz val="9"/>
        <rFont val="Arial"/>
        <family val="2"/>
      </rPr>
      <t xml:space="preserve"> (a) Improvement of Nonni Bazar Baitul Aman Markas Jame Mosque under Nonni UP . Latitude 25.162491 Longitude 90.132408. (b) Improvement of Bankura Bazar Jame Mosque under Nonni UP.Latitude 25. 148828 Longitude 90. 164012 .at Nalitabari, Sherpur.
</t>
    </r>
  </si>
  <si>
    <r>
      <rPr>
        <b/>
        <sz val="9"/>
        <rFont val="Arial"/>
        <family val="2"/>
      </rPr>
      <t>Package No: DW-78</t>
    </r>
    <r>
      <rPr>
        <sz val="9"/>
        <rFont val="Arial"/>
        <family val="2"/>
      </rPr>
      <t xml:space="preserve">(a) Improvement of Kakarkandi Bazar Jame Mosque under Kakarkandi UP . Latitude 25. 139434 Longitude 90. 250039. (b) Improvement of Sotiarpar Bazar Jame Mosque under Kakarkandi UP . Latitude 25.122775 Longitude 90. 218950. (c) Improvement of Boruajani Red Girza under Kakorkandi UP . Latitude 25. 13820 Longitude90.26236.at 
</t>
    </r>
  </si>
  <si>
    <r>
      <rPr>
        <b/>
        <sz val="9"/>
        <rFont val="Arial"/>
        <family val="2"/>
      </rPr>
      <t>Package No: DW-79</t>
    </r>
    <r>
      <rPr>
        <sz val="9"/>
        <rFont val="Arial"/>
        <family val="2"/>
      </rPr>
      <t xml:space="preserve"> (a) Improvement of Nizpara Bazar Jame Mosque under Nalitabari UP . Latitude 25. 11129 Longitude90.19597. (b) Improvement of Ambagan Bazar Jame Mosque under Nalitabari UP Latitude 25. 11045 Longitude 90.20597 
</t>
    </r>
  </si>
  <si>
    <r>
      <rPr>
        <b/>
        <sz val="9"/>
        <rFont val="Arial"/>
        <family val="2"/>
      </rPr>
      <t xml:space="preserve">Package No: DW- 83 </t>
    </r>
    <r>
      <rPr>
        <sz val="9"/>
        <rFont val="Arial"/>
        <family val="2"/>
      </rPr>
      <t xml:space="preserve">a.Improvement of Sonnasivita Bazar Jame Mosque under Bagber. UP . Latitude 25.10528 Longitude90.15092. b Improve ment of Bagber Bazar Jame Mosque under Bagber UP . Latitude 25.11928 Longitude90.16827.
</t>
    </r>
  </si>
  <si>
    <t>M/S Ruman International</t>
  </si>
  <si>
    <t>rumanintl@gmail.com</t>
  </si>
  <si>
    <t>Construction of Muktijoddha Complex Bhaban at Sadar upazila Sherpur.</t>
  </si>
  <si>
    <t>CUMCBP</t>
  </si>
  <si>
    <t>09.03.2021</t>
  </si>
  <si>
    <t>M/S MMC &amp; Omir Osman Traders (JV), Medical Road Jamalpur</t>
  </si>
  <si>
    <t>Construction of Two (2) Storied Rural Market Building (with 04 Storied Foundation) in Paikura Bazar Under Jhenaigati  Upazila,  Sherpur District.</t>
  </si>
  <si>
    <t>M/S Chowdury Enterprise</t>
  </si>
  <si>
    <t xml:space="preserve">JSP/Sher/Jena/UZR-28
Improvement of Gobindagonj GC-Gazirkhamar GC Road from Ch. 3670-6200m under Jhenaigati Upazila District Sherpur. ID No. 389372005
</t>
  </si>
  <si>
    <t>M/S Babul Enterprise</t>
  </si>
  <si>
    <t>babulhasan85@gmail.com</t>
  </si>
  <si>
    <r>
      <rPr>
        <b/>
        <sz val="10"/>
        <rFont val="Times New Roman"/>
        <family val="1"/>
      </rPr>
      <t>Package No: Maint-39</t>
    </r>
    <r>
      <rPr>
        <sz val="10"/>
        <rFont val="Times New Roman"/>
        <family val="1"/>
      </rPr>
      <t xml:space="preserve"> Maintenance of Hatibandha UP Paikura Bazar Road from Ch. 00-1000m under Jhenaigati Upazila District Sherpur. Road ID No. 389373004.
</t>
    </r>
  </si>
  <si>
    <t>M/S Sara Enter.</t>
  </si>
  <si>
    <t>jahidulislamprince77@gmail.com</t>
  </si>
  <si>
    <t>Improvement of Kurua Madrasha R&amp;H-Indilpur R&amp;H Road from Ch. 00-1000m under Sreebordi Upazila, District : Sherpur. ID No 389904032</t>
  </si>
  <si>
    <t>3.3.2020</t>
  </si>
  <si>
    <t>M/S Hasim Master &amp; Sons</t>
  </si>
  <si>
    <t>ms.hasimmasterandsons@gmail.com</t>
  </si>
  <si>
    <r>
      <rPr>
        <b/>
        <sz val="10"/>
        <rFont val="Times New Roman"/>
        <family val="1"/>
      </rPr>
      <t>Package No: UZR-30</t>
    </r>
    <r>
      <rPr>
        <sz val="10"/>
        <rFont val="Times New Roman"/>
        <family val="1"/>
      </rPr>
      <t xml:space="preserve"> Improvement of Bhayadanga-Matiphata-karnajora Road from Ch. 1000-1780m under Sreebordi Upazila District Sherpur. Road ID No. 389902003.
</t>
    </r>
  </si>
  <si>
    <t>20.10.21</t>
  </si>
  <si>
    <t xml:space="preserve">Package No: DW-71 (a) Improvement of Araiani Bazar Markas Mosque under Nalitabari Pourashava. Latitude25.0877Longitude90.1954. (b) Improvement of Gorkanda Jame Mosque under Nalitabari Pourashava. Latitude25.0926Longitude90.1885. (c) Improvement of Maddo Bazar Mosque under Nalitabari Pourashava. Latitude 25.08817 Longitude90.19121.
</t>
  </si>
  <si>
    <t>Oyster Const &amp; Shipping Company Limited</t>
  </si>
  <si>
    <r>
      <t xml:space="preserve">MRRIDP/20/SHER/JHEN/BRDG/VR/53
</t>
    </r>
    <r>
      <rPr>
        <sz val="10"/>
        <rFont val="Times New Roman"/>
        <family val="1"/>
      </rPr>
      <t>Construction of 50m Long RCC Girder Bridge on Ghagpara Pradhanpara Sluice Gate-Hodipara Road at Ch. 50.00m under Jhenaigati Upazila.</t>
    </r>
    <r>
      <rPr>
        <b/>
        <sz val="10"/>
        <rFont val="Times New Roman"/>
        <family val="1"/>
      </rPr>
      <t xml:space="preserve">
</t>
    </r>
  </si>
  <si>
    <r>
      <t xml:space="preserve">MRRIDP/20/SHER/JHEN/UNR/58
</t>
    </r>
    <r>
      <rPr>
        <sz val="10"/>
        <rFont val="Times New Roman"/>
        <family val="1"/>
      </rPr>
      <t>Improvement of Jhenaigati UP-Mohangonj Bazar Mohongonj Bazar-Matiapara Road by BC from ch.00-2280m &amp; 3680-7100m and 01 No 2x4.50x4.0m Box Culvert at ch. 5020m Under Jhenaigati Upazila District Sherpur.Road ID No 389373006</t>
    </r>
    <r>
      <rPr>
        <b/>
        <sz val="10"/>
        <rFont val="Times New Roman"/>
        <family val="1"/>
      </rPr>
      <t xml:space="preserve">
</t>
    </r>
  </si>
  <si>
    <t>M/S Durga Enterprise, Dewangonj, Jamalpurl.</t>
  </si>
  <si>
    <t xml:space="preserve">1 Minor maintenance of 7m long RCC Girder Bridge on Sherpur-Gazirkhamar Road at Chainage 4702m 3898820012 Minor maintenance of 10.5m long RCC Box Culvert on Sherpur-Gazirkhamar Road at Chainage 5500m 3898820013 Minor maintenance of 6.9m long RCC Box Culvert on Sherpur-Gazirkhamar Road at Chainage 7180m 3898820014 Minor maintenance of 20m long RCC Box Culvert on Surjadi GC-Sherpur RHD Road via Bolairchar UP Road at Chainage14900m 3898820085 Minor maintenance of 6.9m long RCC Box Culvert on Sherpur-Kamarerchar Road at Chainage 9200m 3898820026 Minor maintenance of 15.1m long RCC Box Culvert on Sherpur-Kamarerchar Road at Chainage 7190m 3898820027 Minor maintenance of 6.9m long RCC Box Culvert on Surjadi GC-Sherpur RHD Road via Bolairchar UP Road at Chainage 3335m 3898820081 Minor maintenance of 15.00m long RCC Box Culvert on Sreebordi-Karnajhora GC Road at Chainage 10528m 3899020022 Minor maintenance of 10m long RCC Box Culvert on Sreebordi-Karnajhora GC Road at Chainage 8084m 3899020023 Minor maintenance of 7m long RCC Box Culvert on Sreebordi-Karnajhora GC Road at Chainage 3392m 389902002    </t>
  </si>
  <si>
    <t xml:space="preserve">55,05,779.339 </t>
  </si>
  <si>
    <t>25-04-21</t>
  </si>
  <si>
    <t>1 Major maintenance of 7m long RCC Box Culvert on Nakla-Gourdwar via Chandrakona&amp;Narayankhola Road at Chainage 4100m 3896720042 Major maintenance of 24.8m long RCC Box Culvert on Nakla-Gourdwar via Chandrakona&amp;Narayankhola Road at Chainage 10970m 3896720043 Major maintenance of 15m long RCC Box Culvert on Nakla-Gourdwar via Chandrakona &amp;Narayankhola Road at Chainage 16034m 3896720041 Minor maintenance of 15m long RCC Box Culvert on Nalitabari-NanniGC.Road at Chainage 8639m 3897020052 Minor maintenance of 10.2m long RCC Box Culvert on Nalitabari-NanniGC.Road at Chainage 8625m 3897020053 Minor maintenance of 7m long RCC Box Culvert on Nalitabari-NanniGC.Road at Chainage 7493m 3897020054 Minor maintenance of 6.9m long RCC Box Culvert on Nalitabari-Gazirkhamar Road at Chainage 6300m 3897020025 Major maintenance of 20m long RCC Box Culvert on Nalitabari-Nanni GC Road at Chainage 120m 389702005</t>
  </si>
  <si>
    <t xml:space="preserve">38,91,817.264 </t>
  </si>
  <si>
    <t>M/S KPS Construction, Sharishabari,Jamalpur</t>
  </si>
  <si>
    <t>kpsconstruction11@yahoo.com</t>
  </si>
  <si>
    <r>
      <rPr>
        <b/>
        <sz val="10"/>
        <rFont val="Calibri"/>
        <family val="2"/>
      </rPr>
      <t>TULO/SRP/BW/W-01</t>
    </r>
    <r>
      <rPr>
        <sz val="10"/>
        <rFont val="Calibri"/>
        <family val="2"/>
      </rPr>
      <t xml:space="preserve"> Construction of Boundary wall gate and approach road a. Urfa Union Bhumi office under Nakla Upazila. .B. Bagber-Kalashpar union Bhumi office under Nalitabari Upazila Rouha &amp; d.Raghunathpur union Bhumi office under Sadar Upizila,  District : Sherpur</t>
    </r>
  </si>
  <si>
    <t>M/S Saif Enterprise Station road Jamalpur</t>
  </si>
  <si>
    <t>saif.enterprise15bd@gmail.com</t>
  </si>
  <si>
    <r>
      <rPr>
        <b/>
        <sz val="10"/>
        <rFont val="Calibri"/>
        <family val="2"/>
      </rPr>
      <t>TULO/SRP/W-02.1</t>
    </r>
    <r>
      <rPr>
        <sz val="10"/>
        <rFont val="Calibri"/>
        <family val="2"/>
      </rPr>
      <t xml:space="preserve"> Construction of Raghunathpur  Union land Office under Sadar Upazila,  Sherpur District.</t>
    </r>
  </si>
  <si>
    <t>M/S Tayeb Enterprise</t>
  </si>
  <si>
    <t>golamkibria.tara@yahoo.com</t>
  </si>
  <si>
    <r>
      <rPr>
        <b/>
        <sz val="10"/>
        <rFont val="Arial"/>
        <family val="2"/>
      </rPr>
      <t>IPCP/SHER/SADAR/C/19-20/1.011</t>
    </r>
    <r>
      <rPr>
        <sz val="10"/>
        <rFont val="Arial"/>
        <family val="2"/>
      </rPr>
      <t>.a) Excavation of Katakhali Khal at Ch.00-1862-413m.b. Construction of Reference line Considering 5 nos and TBM Considering 300x300m and 10 nos under Sadar upazila,Sherpur Distict.</t>
    </r>
  </si>
  <si>
    <t>M/S Mithila construction &amp; Builders,Charsherpur,  Sherpur.</t>
  </si>
  <si>
    <r>
      <rPr>
        <b/>
        <sz val="9"/>
        <rFont val="Arial"/>
        <family val="2"/>
      </rPr>
      <t>Package No: DW-73</t>
    </r>
    <r>
      <rPr>
        <sz val="9"/>
        <rFont val="Arial"/>
        <family val="2"/>
      </rPr>
      <t xml:space="preserve"> (a) Improvement of Jame Mosque near Andarupara Sobur Member House under Poragaon UP . Latitude 25.19116 Longitude90.17997.(b) Improvement of Eco-park Jame Mosque under Poragaon UP  Latitude 25.204842 Longitude 90.145378. (c) Improvement of Meshkura  Girza Ghor under Poragaon. UP . Latitude 25.19607 Longitude 90.15339. at Nalitabari, Sherpur.
</t>
    </r>
  </si>
  <si>
    <t>M/S Taher Traders Bazithkhila,Sherpur,  Sadar, Sherpur.</t>
  </si>
  <si>
    <t>tahertradersbd@gmail.com</t>
  </si>
  <si>
    <r>
      <t xml:space="preserve">MRRIDP/20/SHER/NAKL/RHB/55
</t>
    </r>
    <r>
      <rPr>
        <sz val="10"/>
        <rFont val="Times New Roman"/>
        <family val="1"/>
      </rPr>
      <t>Development of Simultoli Bazar at Nakla Upazila District Sherpur.</t>
    </r>
    <r>
      <rPr>
        <b/>
        <sz val="10"/>
        <rFont val="Times New Roman"/>
        <family val="1"/>
      </rPr>
      <t xml:space="preserve">
</t>
    </r>
  </si>
  <si>
    <t>15.09.2021</t>
  </si>
  <si>
    <t>Mahfuzul Alom Kursha Badagoir, Sherpur.</t>
  </si>
  <si>
    <t>egpmahfuzulalam@gmail.com</t>
  </si>
  <si>
    <t xml:space="preserve">(a) Improvement of Biharirpar Bazar Jame Mosque under Gonopoddi UP. Latitude 25.0139 Longitude90.1454. (b) Improvement of Baroikandi Jame Mosque under Gonopoddi UP. Latitude 24.9918 Longitude 90.1540. (c) Improvement of Kharjan Bazar Jame Mosque under Gonopoddi UP. Latitude 24. 0001 Longitude 90.1303. (d) Improvement of Krishnapur Maddhyapara Jame Mosque under Gonopoddi UP. Latitude 24.9713 Longitude 90.1388. € Improvement of Kingkorpur Bazar Jame Mosque under Gonopoddi UP. Latitude 24. 9895 Longitude 90.1483. f ) Improvement of Gonopoddi Koyer Bazar Jame Mosque under Gonopoddi UP. Latitude 24.9752Longitude90.1459.
</t>
  </si>
  <si>
    <t>M/S MAA Enterprise Nalitabari, Sherpur.</t>
  </si>
  <si>
    <t>maenterprise22@yahoo.com</t>
  </si>
  <si>
    <t xml:space="preserve">Maintenance of Dhanshail-Gurucharan Dudnai Bazar Road from Ch. 2600-4640m under Jhenaigati Upazila District Sherpur. Road ID No. 389373003.
</t>
  </si>
  <si>
    <t>M/S Takbir Enterprise   Nakla, Sherpur.</t>
  </si>
  <si>
    <t>fa7019235@gmail.com</t>
  </si>
  <si>
    <t xml:space="preserve">(a) Improvement of Narayankhola Bazar Jame Mosque under Char Ostodhar UP. Latitude 24.9336 Longitude90.2288. (b ) Improvement of Kajaikata Bazar Jame Mosque under Char Ostodhar UP. Latitude 24.9114 Longitude90.1819. (c) Improvement of Koterchar Mollabari Jame Mosque under Char Ostodhar UP. Latitude 24.8943 Longitude 90.2009. (d) Improvement of Char Bosonti Primary School Jame Mosque under Char Ostodhar UP. Latitude 24.9258 Longitude 90.2525.
</t>
  </si>
  <si>
    <t>M/S Rahman Enterprise</t>
  </si>
  <si>
    <t>msrahmanenterprisejp@gmail.com</t>
  </si>
  <si>
    <r>
      <t>(Package No: MRRIDP/ 18/ SHER/ SADAR/SCR/30  (</t>
    </r>
    <r>
      <rPr>
        <sz val="10"/>
        <rFont val="Times New Roman"/>
        <family val="1"/>
      </rPr>
      <t xml:space="preserve">a). Improvement of Elsha GPS Connecting Road from Ch 314-365m under Sadar Upazila b). Improvement of Krisnapur GPS Connecting Road from Ch.00-170m under Sadar Upazila.  c ).Improvement of Jongoldi-2 GPS Connecting Road from Ch.00-70m under Sadar Upazila. d). Improvement of Nawbhanga GPS Connecting Road form Ch.00-60m under Sadar Upazila. e). Improvement of Doripara GPS Connecting Road form Ch.00-575m under Sadar Upazila.  e). Improvement of Doripara GPS Connecting Road form Ch.00-575m under Sadar Upazila. f). Improvement of Dikpara GPS Connecting Road form Ch.00-375m under Sadar Upazila. 
</t>
    </r>
  </si>
  <si>
    <t>20.09.2021</t>
  </si>
  <si>
    <t>M/S MAA Enterprise  Sarishabari, Jamalpur</t>
  </si>
  <si>
    <t>Improvement of Nalitabari-Nayabil Upazila Road Jangalia Kandda-Bagbir Bazar Road from Ch. 1060-2700m under Nalitabari Upazila.</t>
  </si>
  <si>
    <t>OPI Traders Sreebordi, Sherpur</t>
  </si>
  <si>
    <t>kumar.dipti69@yahoo.com</t>
  </si>
  <si>
    <t>Improvement of Poragoan UP office Baromari Bazar Road from Ch. 2040-3450m under Nalitabari Upazial.</t>
  </si>
  <si>
    <t>M/S Akanda Builders &amp; Supplyers</t>
  </si>
  <si>
    <t>msakandabs@ gmail.com</t>
  </si>
  <si>
    <t>Maintenance of Taltala Bazar-Sapnail Ashrayan Road from Ch. 00-900m under Nalitabari Upazila.</t>
  </si>
  <si>
    <t>M/S Akram Enterprise   khoarpar, Sherpur</t>
  </si>
  <si>
    <t>Improvement of Vedaikura Samidul Shop-Gerapanja Kadamtoli Boruajani Road via Kenduapara Asraf Chairman Ambagan House (Seruatola-Ambagan) Road from Ch. 00-905m &amp; 1865-3555m under Nalitabari Upazila</t>
  </si>
  <si>
    <t xml:space="preserve">Improvement of Kalapagla-Kakarkandi Bazar Road from Ch. 00-1400 under Nalitabari Upazila District Sherpur Road ID No. 389702008 </t>
  </si>
  <si>
    <t>Rehabilitation of Narayankhola GC-Debuarchar Bazar via Charbasanti Road from Ch. 00m-4000m Under Nakla Upazila</t>
  </si>
  <si>
    <t>VRRB</t>
  </si>
  <si>
    <t xml:space="preserve">M/S Shifat Enterprise Bagraksha, Sherpur </t>
  </si>
  <si>
    <t xml:space="preserve">(a) Improvement of Bhelua Bazar UPC-Shimulchura UZR Road from Ch. 00-1200m Road ID 389904052 (b) Construction of 4 nos 0.600mx0.600m Culvert on Same Road at Ch. 53m 170m 692m 990m under Sreebordi Upazila, District Sherpur. (Package No: IRIDP-3/SHER/DW-09) </t>
  </si>
  <si>
    <t>M/S Nibal Enterprise, Sarishabari, Jamalpur</t>
  </si>
  <si>
    <t>msnibalenterprise@gmail.com</t>
  </si>
  <si>
    <r>
      <t>(a) Improvement of Marichapara Sirbordi Nilokhia Road-Daherper Keamtoli Bazar Daherpar Road from Ch. 00-1000m Road ID 389904001 (b) Construction of 2 nos 0.600mx0.600m Culvert on Same Road at Ch. 480m 535m under Sreebordi Upazila, District Sherpur.</t>
    </r>
    <r>
      <rPr>
        <sz val="10"/>
        <color rgb="FF333333"/>
        <rFont val="Times New Roman"/>
        <family val="1"/>
      </rPr>
      <t xml:space="preserve"> </t>
    </r>
    <r>
      <rPr>
        <sz val="10"/>
        <color theme="1"/>
        <rFont val="Times New Roman"/>
        <family val="1"/>
      </rPr>
      <t xml:space="preserve">(Package No: IRIDP-3/SHER/DW-07) </t>
    </r>
  </si>
  <si>
    <t>M/S K, N Enterprise     Sadar, Sherpur</t>
  </si>
  <si>
    <t>knenterprise1976@gmail.com</t>
  </si>
  <si>
    <t>(a) Improvement of UZR Ilsha Bazar-Char Jongoldi UZR Road from Ch. 1300-2500m Road ID 389884084 (b) Construction of 2 nos 0.625mx0.600m Culvert on Same Road at Ch. 1350m 1680m under Sherpur Sadar Upazila, District Sherpur. (Package No: IRIDP-3/SHER/DW-05) (Tender ID No. 559214).</t>
  </si>
  <si>
    <t>M/S Acme Construction, Sajborkhila, Sherpur</t>
  </si>
  <si>
    <t>anwarulislam608@yahoo.com</t>
  </si>
  <si>
    <t>(a) Improvement of Protabia GPS-West Portabia Road from Ch. 00-632m Road ID 389885142 (b) Construction of 2 nos 0.625mx0.600m Culvert on Same Road at Ch. 295m 360m under Sherpur Sadar Upazila, District Sherpur. (Package No: IRIDP-3/SHER/DW-04) .</t>
  </si>
  <si>
    <t>02.05.22</t>
  </si>
  <si>
    <t>M/S Mahir and Mohit Enterprise   Sreebordi, Sherpur.</t>
  </si>
  <si>
    <t>mahirandmohitenterprise@gmail.com</t>
  </si>
  <si>
    <t xml:space="preserve">(a) Improvement of Charpakhimari UP Paikortola Bazar via Charsreepur Bazar Road from Ch. 00-1000m Road ID 389883009 (b) Construction of 2 nos 0.625mx0.600m Culvert on Same Road at Ch. 370m 450m under Sherpur Sadar Upazila, District Sherpur. (Package No: IRIDP-3/SHER/DW-01) </t>
  </si>
  <si>
    <t>M/S Shohel Enterprise  Sreebordi, Sherpur.</t>
  </si>
  <si>
    <t xml:space="preserve">(a) Improvement of Nandir Bazar-Langal Bazar Road from Ch. 3050-3600m Road ID 389884038 (b) Construction of 1 nos 0.625mx0.600m Culvert on Same Road at Ch. 3130m under Sherpur Sadar Upazila, District Sherpur. (Package No: IRIDP-3/SHER/DW-03) </t>
  </si>
  <si>
    <t>M/S Ria Enterprise    sadar, Jamalpur</t>
  </si>
  <si>
    <t>msriaenterprise12@gmail.com</t>
  </si>
  <si>
    <t>(a) Improvement of Baliachandi Bazar-Paikura Bazar Road from Ch. 00-1000m Road ID 389904049 (b) Construction of 4 nos 0.600mx0.600m Culvert on Same Road at Ch. 53m 147m 692m990m under Sreebordi Upazila, District Sherpur. (Package No: IRIDP-3/SHER/DW-08)</t>
  </si>
  <si>
    <t>M/S Mayaz Enterprise</t>
  </si>
  <si>
    <t>hakim.mafi@gmail.com</t>
  </si>
  <si>
    <t xml:space="preserve">(a) Improvement of Sherpur Nakla RHD Bottola Bazar-Bhatsala Vordi UZR Road from Ch. 00-810m Road ID 389884090 (b) Construction of 2 nos 0.625mx0.600m Culvert on Same Road at Ch. 20m 300m under Sherpur Sadar Upazila, District Sherpur. (Package No: IRIDP-3/SHER/DW-02) </t>
  </si>
  <si>
    <t>M/S Raihen Enterprise   Sadar, Jamalpur</t>
  </si>
  <si>
    <t>raihenenterprise@yahoo.com</t>
  </si>
  <si>
    <t xml:space="preserve">.(a) Re-excavation of Ghonapara High School Pond (b) Construction of 01 Nos.Ghatla of 11.60m x 5.00m x 3.90m at Ghonapara High School Pond under Sreebordi Upazila, District Sherpur. (Package No: IPCP/SHER/SREEB/P/2021/03.01) </t>
  </si>
  <si>
    <t>M/S Islam Enterprise   Sadar, Netrokona</t>
  </si>
  <si>
    <t>tislam335@gmail.com</t>
  </si>
  <si>
    <t xml:space="preserve">1.(a) Re-excavation of Upazila Parishad Pond (b) Construction of 01 Nos.Ghatla of 13.40m x 4.00m x 4.80m at Upazila Parishad Pond (c) Protection Work at Upazila Parishad Pond d Walk way Road Light &amp; Bench at Upazila Parishad Pond under (Purboshere) Sadar Upazila, District Sherpur. 2.(a) Re-excavation of Char Ram Jagannath Asrayan Pond (b) Construction of 01 Nos. Ghatla of 13.40m x4.00m x5.40m at Char Ram Jagannath Asrayan Pond under Sadar Upazila, District Sherpur. (Package No: IPCP/SHER/SADAR/P/2021/02.02) </t>
  </si>
  <si>
    <t>23.05.22</t>
  </si>
  <si>
    <t>M/S S.S Construction Sherpur</t>
  </si>
  <si>
    <t>ssconsherpur@yahoo.com</t>
  </si>
  <si>
    <t>(a) Improvement of Chapakuri Bridge-Singua road via Saman Dhamna road from ch. 2000-4450m) Road ID No. 389674071 (b) Construction of 8 nos 0.625mx0.600m Culvert on Same road at Ch. 2250, 2800m, 2890m, 3100m, 3198m, 3915m, 4240m, 4344m. under Nakla upazila</t>
  </si>
  <si>
    <t>M/S Dhrubo Trade Agency Moddhosheri, Sherpur</t>
  </si>
  <si>
    <t>(a) Improvement of Bottola Bazar-Buriarpar UZR Road from Ch. 465-1465m Road ID 389884048 (b) Construction of 1 nos 0.600mx0.600m Culvert on Same Road at Ch. 837m under Sherpur Sadar Upazila</t>
  </si>
  <si>
    <t>27.07.21</t>
  </si>
  <si>
    <t>13.06.21</t>
  </si>
  <si>
    <t>M/S Akhi Enterprise, Chakpathok, Sherpur</t>
  </si>
  <si>
    <t>(a) Improvement of Char Bosonti School-Matkhola road from ch. 00-2150m) Road ID No. 389675061 (b) Construction of 7 nos 0.625mx0.600m Culvert on Same road at Ch. 125m, 226m, 682m, 945m, 1080m, 1250m, 1970m. under Nakla upazila,</t>
  </si>
  <si>
    <t>02.07.22</t>
  </si>
  <si>
    <t>M/S Arju  Enterprise, Melandah, Jamalpur</t>
  </si>
  <si>
    <t>asarzu990@gmail.com</t>
  </si>
  <si>
    <t>(a) Improvement of Nanni RHD (Eidga Math)-Nichentapur road from ch. 00-1520m) Road ID No. 389705035 (b) Construction of 6 nos 0.625mx0.600m Culvert on Same road at Ch. 25m, 175m, 505m, 1280m, 1381m, 1515m. under Nalitabari Upazila, District : Sherpur. (Package No: IRIDP-3/SHER/DW-12)</t>
  </si>
  <si>
    <t>M/S Nurul Amin Sarishabari, Jamalpur</t>
  </si>
  <si>
    <t>msnurulaminjp@gmail.com</t>
  </si>
  <si>
    <t xml:space="preserve">(a) Improvement of Nalitabari Sherpur RHD (Naljura Bazar)-Ashroin (Borodobi GPS) Road from Ch. 4560-5880m, (Road ID: 389704006) (b) Construction of 6 nos 0.625mx0.600m Culvert on Same Road at Ch. 4922m, 5020m, 5260m, 5376m, 5430m, 5720m under Nalitabari Upazila, District : Sherpur. (Package No: IRIDP-3/Sher/DW-14) </t>
  </si>
  <si>
    <t>M/S Zilani Traders    Mirgonj, Sherpur</t>
  </si>
  <si>
    <t>Khurshedalam251087@yahoo.com</t>
  </si>
  <si>
    <t>(a) Improvement of Charmucharia-Munshirchar Eidgah Mad Road from Ch. 00-1000m (Road ID: 389885013) (b) Construction of 2 nos 3.00mx2.50m Culvert on Same Road at Ch. 250m, 760m (c) Construction of 2 nos 0.625mx0.600m Culvert on Same Road at Ch. 800m, 992m under Sherpur Sadar Upazila, District : Sherpur.(Package No: IRIDP-3/Sher/DW-16)</t>
  </si>
  <si>
    <t>M/S Morioum Enterprise   Nalitabar, Sherpur.</t>
  </si>
  <si>
    <t>msmorioumenterprise@gmail.com</t>
  </si>
  <si>
    <t xml:space="preserve">(a) Improvement of Austomitola RHD-Khunua Bazar Road from Ch. 2950-3950m, (Road ID: 389884042) (b) Construction of 3 nos 0.625mx0.600m Culvert on Same Road at Ch. 2980m, 3380m, 3490m under Sherpur Sadar Upazila, District : Sherpur. (Package No: IRIDP-3/ SHER/DW-13) </t>
  </si>
  <si>
    <t>M/S Baba Enterprise</t>
  </si>
  <si>
    <t>amdad.babaenterprise@gmail.com</t>
  </si>
  <si>
    <t>(a) Improvement of Kalitola Bazar-Sonaborkanda Road from Ch. 2890-3890m (Road ID: 389884052) (b) Construction of 6 nos 0.625mx0.600m Culvert on Same Road at Ch. 105m, 177m, 301m, 395m, 482m, 922m (c) Construction of 1 nos 3.00mx2.00m Culvert on Same Road at Ch. 3752m, under Sherpur Sadar Upazila, District : Sherpur. (Package No: IRIDP-3/ SHER/DW-18)</t>
  </si>
  <si>
    <t>16.07.22</t>
  </si>
  <si>
    <t>M/S Riduan Enterprise Mirgonj, Sherpur</t>
  </si>
  <si>
    <t>rumanriduan@gmail.com</t>
  </si>
  <si>
    <t xml:space="preserve">Maintenance of Karnajhora GC-Shatan Bazar R&amp;H Road from Ch. 00-1610m Road ID No. 389902009 under Sreebordi Upazila, District : Sherpur. (Package No: JSP/ Sher/ Sree/Maint-53) </t>
  </si>
  <si>
    <t>Anjam Construction   Sherpur</t>
  </si>
  <si>
    <t>iliasuddin69@gmail.com</t>
  </si>
  <si>
    <t xml:space="preserve">Maintenance of Jhenaigati GC Sreebordi RHD road via Garjaripa UP road at ch. 2000-3800m. under Jhenaigati Upazila, Dist: Sherpur. ( Road ID-389372005 (New), 389373005 (RDPP) (Package No: JSP/Sher/Jen/Maint-60) </t>
  </si>
  <si>
    <t xml:space="preserve">Improvement of Kamarerchar- 6 No Char Road from Ch. 990-1490m , ID No.   389884014 (DPP), 389883022 (New ID), Under Sadar Upazila, District : Sherpur. (Package No: JSP/Sher/Sad/UNR-80) </t>
  </si>
  <si>
    <t>M/S  Chowdhury Enterprise  Jamalpur</t>
  </si>
  <si>
    <t>Construction of 66.00 m long RCC Bridge on Viadanga GC Hasdhora Road at Chainage 2350 m under Sreebordi Upazila District Sherpur (Package No: JSP/Sher/Sree/ST-23)</t>
  </si>
  <si>
    <t>Maintenance of Jamtoli - Natogosher bazar road at ch. 00-700m. under Sherpur Sadar Upazila, Dist: Sherpur.( Road ID-389884001) (Package No: JSP/Sher/Sad/Maint-59)</t>
  </si>
  <si>
    <t>M/S Emdad Brothers    Melandah, Jamalpur</t>
  </si>
  <si>
    <t>amdadbrothers@gmail.com</t>
  </si>
  <si>
    <t xml:space="preserve">(a) Improvement of Naka RHD (Baitkanmari)-Goramara Moszid Bazar Road via Bathuakanda GPS Road from Ch. 00-1560m, (Road ID: 389705033) (b) Construction of 2 nos 0.625mx0.600m Culvert on Same Road at Ch. 290m, 1415m under Nalitabari Upazila, District : Sherpur. (Package No: IRIDP-3/ SHER/DW-15) </t>
  </si>
  <si>
    <t xml:space="preserve">1,42,42,994.700 </t>
  </si>
  <si>
    <t>Roment Biplob Enterprise Bozrapur, Jamalpur.</t>
  </si>
  <si>
    <t>rmbiplob@gmail.com</t>
  </si>
  <si>
    <t>Improvement of Gouripur UP-Varua Bazar Road from Ch. 3300-4100m (Road ID No. 389373012) under Jhenaigati Upazila, District : Sherpur. (Package No: JSP/Sher/Jena/UNR-82)</t>
  </si>
  <si>
    <t>M/S Hafsa Trade International Dewangonj, Jamalpur</t>
  </si>
  <si>
    <t>hafsatrade@yahoo.com</t>
  </si>
  <si>
    <t>(a) Improvement of Purboboratia UZR-Rosulpur Bazar Road from Ch. 2265-3765m (Road ID: 389884036) (b) Construction of 4 nos 0.625mx0.600m Culvert on Same Road at Ch. 3117m, 3238m, 3332m, 3680m, Sadar Upazila, District : Sherpur. (Package No: IRIDP-3/SHER/DW-17)</t>
  </si>
  <si>
    <t>M/S Akram Enterprise, Khoarpar, Sherpur</t>
  </si>
  <si>
    <t xml:space="preserve">Rehabilitation of Sreebordi-Karnojhora GC Road. (ID-389902002) (Ch. 0+000-14+310km), Upazila Sreebordi, District : Sherpur. (Package No: SHE/AF-140) </t>
  </si>
  <si>
    <t xml:space="preserve">Construction of 30.00m Long PC Girder Bridge on Shurihara-Vabanikhila Road (Katakhali Bridge Konagon Pacca Road- Jarakura Garib Ullah House) at Ch. 3400m under Jhenaigati Upazila District Sherpur.Road ID-389374028. (Package No: MRRIDP/21/SHER/JHEN/ BRDG/VR/68) </t>
  </si>
  <si>
    <t>M/S Dhrubo Trade Agency &amp; M/S B.B.S Enterprise (JVCA)</t>
  </si>
  <si>
    <t>dhrubobbsjvca@gmail.com</t>
  </si>
  <si>
    <t xml:space="preserve">Rehabilitation of Sherpur-Kamarerchar Road. (ID-389882002) (Ch. 0+000-10+060 km), Upazila Sadar, District : Sherpur. (Package No: SHE/AF-139) </t>
  </si>
  <si>
    <t>01.12.22</t>
  </si>
  <si>
    <t>Md. Azad Rahman-Akram Enterprise (JV)</t>
  </si>
  <si>
    <t>azadakram2021@gmail.com</t>
  </si>
  <si>
    <t xml:space="preserve">(a) Construction of Header Tank (6.10mx3.25m), (b) Buried pipe Network    System Including Road Crossing (c) Documentation of work Ranjana Jharna Khal Sub- project (SP ID-31005). Under Nalitabari Upazila, District : Sherpur. (Package No: LGED/SSWRDP-2/BD-P98/2020-2021/31005-Structures) </t>
  </si>
  <si>
    <t>21.09.22</t>
  </si>
  <si>
    <t>M/S S A Traders   Mirgonj, Sherpur.</t>
  </si>
  <si>
    <t>Improvement of Sutiarpar Bazar-Ramchandrakura UP office Road by Bituminous Carpeting from Ch. 8100-8750m under Nalitabari Upazila, District : Sherpur. (Road ID-389703010). (Package No: MRRIDP/21/SHER/NALI/UNR/69)</t>
  </si>
  <si>
    <t xml:space="preserve">. 5807416.500 </t>
  </si>
  <si>
    <t>M/Rokon Enterprise  Melandah, Jamalpur</t>
  </si>
  <si>
    <t xml:space="preserve">Improvement of RHD Ranigaon Khalishakura Baghber Bazar Road with Protective Work By Bituminous Carpeting from Ch. 3185-4185m under Nalitabari Upazila, District : Sherpur. (Road ID-389704018) (Package No: MRRIDP/21/ SHER/NALI/VR/70) </t>
  </si>
  <si>
    <t>29.08.22</t>
  </si>
  <si>
    <t>M/S Alif Consortium  Nabinagor, Sherpur</t>
  </si>
  <si>
    <t xml:space="preserve">Improvement of Vatshala UZR- Kuthurakanda Veru Mondol Ghat Road by Bituminous Carpeting from Ch.( 00-960)m under Sherpur Sadar Upazila, District : Sherpur. (Road ID-389884088) (Package No: MRRIDP/21/SHER/SADR/VR/77) </t>
  </si>
  <si>
    <t>03.10.22</t>
  </si>
  <si>
    <t>M/S Mohosina Enterprise, Fulbaria, Mymensingh</t>
  </si>
  <si>
    <t xml:space="preserve">Improvement of Balughata House of Tomser-Ghoramara Road via Pipulesher Road with Protective Work By Bituminous Carpeting from Ch. 00-1000m under Nalitabari Upazila, District : Sherpur. (Road ID-389704052) (Package No: MRRIDP/21/SHER/SADR/VR/71) </t>
  </si>
  <si>
    <t>13.10.22</t>
  </si>
  <si>
    <t>M/S Hazi Construction  Sarishabari, Jamalpur</t>
  </si>
  <si>
    <t>hazienterprise88@gmail.com</t>
  </si>
  <si>
    <t>Improvement of Chalkpara-Koraitali Road By Bituminous Carpeting from Ch.(3300-4300)m &amp; Construction of 1(One) no (1x4.00x00x3.00m) RCC Box Culvert on same road at ch.3940m under Sherpur Sadar Upazila, District : Sherpur. (Road ID-389884028) (Package No: MRRIDP/21/SHER/SADR/VR/76)</t>
  </si>
  <si>
    <t>05.09.22</t>
  </si>
  <si>
    <t>Sunamganj</t>
  </si>
  <si>
    <t>M/S. Rajib Enterprise</t>
  </si>
  <si>
    <t>rajib_hazipara@yahoo.com</t>
  </si>
  <si>
    <t>Village Internal Service of Naraontola Mogaipar Village under Sadar Upazila District Sunamganj. W.W.E.L900m T.W03 T03..</t>
  </si>
  <si>
    <t>13-04-22</t>
  </si>
  <si>
    <t>Village Protection work on Rameshorepur West Hati village under Tahirpur Upazila District Sunamganj. [E.L300m]</t>
  </si>
  <si>
    <t>Shamshodwha Mallick 
01711383307</t>
  </si>
  <si>
    <t>Construction of 66.0m Long RCC Girder Bridge over Boka River on Koitak - Akijal Road at Ch. 1200m [Road lD 690234047]</t>
  </si>
  <si>
    <t xml:space="preserve">Construction of 54.00 m Long RCC Girder Bridge on Gobindogonj GCM-Rasulganj GCM via Buraia bazar Chhatak Part at ch.12930m [Road ID-690232010] </t>
  </si>
  <si>
    <t>Nabarun Traders ltd.
Bashir Uddin Road
Kalabagan  Dhaka
01819216088</t>
  </si>
  <si>
    <t xml:space="preserve">Construction of 470m long PSC Girder bridge over Piyain river on Islampur UP- Chhatak - Companigonj RHD Road-Golga road at Ch.200m 
Estimated cast: 488784683  Package No CIB-Sun-W-119
</t>
  </si>
  <si>
    <t xml:space="preserve">Const. of 160m long PSC Girder Bridge over Kalni river on Joykolosh- Jamlabaz- Mirzapur-Noakhali Bazar road at Ch. 5700 m  [Road ID: 690933006]. 
Package No CIB-Sun-W-115
</t>
  </si>
  <si>
    <t>06.11.18</t>
  </si>
  <si>
    <t xml:space="preserve">Toma Construction &amp; Co. Ltd.
Toma Tower
77/1 Kakrail
Ramna, Dhaka-1000.
</t>
  </si>
  <si>
    <t xml:space="preserve">Construction of 750m long PSC Girder Bridge over Jadukuta river on Dharmapasha- MadhaNagar- Moheshkhola- Takerhat- Lawerghor- Sumamganj road at Ch. 20850m, (Tahirpur part) [ Road ID: 690922006] 
Package No. CIB-Sun-W-09 </t>
  </si>
  <si>
    <t>08.04.18</t>
  </si>
  <si>
    <t xml:space="preserve">Construction of 450m long PSC Girder Bridge over Patlai  river on  Takerghat- Kawkandi- Badaghat-Lawerghor- Sumamganj road at Ch. 14860m,  [ Road ID: 690922003] 
Estimate Cost Tk. 399697337
Package No. CIB-Sun-W-14
</t>
  </si>
  <si>
    <t xml:space="preserve">Construction of 320m long PSC Girder Bridge over Ubdha Khali river on Dharmapasha- MadhaNagar- Moheshkhola- Takerhat- Lawerghor- Sumamganj road at Ch. 19800m, (Tahirpur part) [ Road ID: 690322003, 690322004, 690322006] 
Estimate Cost Tk. 436727600
Package No. CIB-Sun-W-13 
</t>
  </si>
  <si>
    <t>.06.06.2021</t>
  </si>
  <si>
    <t>Construction of 310m Long PSC Girder Bridge over Sumsachuri river on Dharmapasha-Madha Nagar-Moheskhola-Takerhat-Lawerghor-Sunamganj road at ch.22220m [ Dharmapasha part] Road ID 690322003, 690322004 690322006 
Estimate Cost Tk.381360941
Package No.CIB-Sun-W-08 
Tender ID.   190254</t>
  </si>
  <si>
    <t>.08.06.2021</t>
  </si>
  <si>
    <t>M/S Anwara Enterprise, Dharmapasa, Sunamganj.</t>
  </si>
  <si>
    <t>mdmainuddin860@gmail.com</t>
  </si>
  <si>
    <t>Construction of 2 (Two)  Storied Rural Market building With 04 Storied Foundation in Bhombhomi bazar.</t>
  </si>
  <si>
    <t>M/S R. R. S Enterprise</t>
  </si>
  <si>
    <t>mdsorabmiah321@gmail.com</t>
  </si>
  <si>
    <t>Marina Construction Associates Ltd.
01711385957/ 01912043920</t>
  </si>
  <si>
    <t>marinaconstruction.mcal@gmail.com</t>
  </si>
  <si>
    <t xml:space="preserve">Construction of 2 (Two) Storied Rural Market building With 04 Storied Foundation in Currenter bazar </t>
  </si>
  <si>
    <t xml:space="preserve"> M/S M.I TRADING &amp; CO.
AFSAR BUILDING,KHAN-A-SABUR ROAD,DAULATPUR,KHULNA. 
</t>
  </si>
  <si>
    <t>Construction of Two (2) Storied Rural Market Building (with 04 Storied Foundation) in Ghungirgaon Bazar, under Sulla Upazila</t>
  </si>
  <si>
    <t>30-06-22</t>
  </si>
  <si>
    <t>M/S. Akter Traders              Golden Tower                      Amborkhana, Sylhet</t>
  </si>
  <si>
    <t>zamilahmedchowdhury@yahoo.com</t>
  </si>
  <si>
    <t>Construction of Upazila MuktiJoddha Complex Bhabon under Sulla Upazila Sunamganj.</t>
  </si>
  <si>
    <t>09.03.16</t>
  </si>
  <si>
    <t>13.03.2017</t>
  </si>
  <si>
    <t>Mahbub Enterprise              Jamaipara, Sunamganj</t>
  </si>
  <si>
    <t>Construction of Upazila MuktiJoddha Complex Bhabon under Biswemberpur Upazila, District: Sunamganj.</t>
  </si>
  <si>
    <t>29.08.17</t>
  </si>
  <si>
    <t>25.06.2018</t>
  </si>
  <si>
    <t>Construction of Upazila MuktiJoddha Complex Bhabon under Chhatak Upazila, District: Sunamganj.</t>
  </si>
  <si>
    <t>31.12.2018</t>
  </si>
  <si>
    <t> M/S Arpita Enterprise
Kajir Point, Sunamgonj.</t>
  </si>
  <si>
    <t>arpitaenterprise22@gmail.com</t>
  </si>
  <si>
    <t>Emergency Maintenance of Khamtair- Godergaon Road from Ch.00m-2300m ID. No. 690894003 Under Sunamganj Sadar Upazila</t>
  </si>
  <si>
    <t>M/S. Belal Enterprise &amp; Mrs. Nurul Haque GB-01716-387312</t>
  </si>
  <si>
    <t>md_murshed_alam_belal@yahoo.com</t>
  </si>
  <si>
    <t xml:space="preserve">Improvement of Bahadurpur RHD-Nrulla Village road  by RCC (Ch 00-2725m), Upazilla:  Sunamganj Sadar  , District: Sunamganj. (Road ID: 690894073) (Package No : HFMLIP/SUNAM/2017-18/W-181)  Submergible Tender Id - 118614 </t>
  </si>
  <si>
    <t>15.11.17</t>
  </si>
  <si>
    <t>MAMCL-MMCJV, Plot: 03, Section: 02, Block: N,  Housing Estate, Comilla</t>
  </si>
  <si>
    <t xml:space="preserve">Improvement of Akilsha Bazar-Nagergaon via Kulanje  Upazilla:Derai, District:Sunamgnaj (Road ID: 690294019), Ch : From Ch 2419m-4757m, Package No : HFMLIP/Sunam/18-19/W- 257, Submergible.  Tender Id  -118614
Tender ID-295397.
</t>
  </si>
  <si>
    <t>14.07.19</t>
  </si>
  <si>
    <t xml:space="preserve">AB Enterprise, Mohammadpur, Dhaka.   
01687997820  </t>
  </si>
  <si>
    <t>abulbashet33315@gmail.com</t>
  </si>
  <si>
    <t xml:space="preserve">Improvement of Mirzapur - Rafinagar -Hasnabad road Upazilla:Derai District: Sunamganj. Road ID 690294001) Ch: 1000-3080m), Package No : HFMLIP/Sunam/18-19/W-303, Submergible Tender 
</t>
  </si>
  <si>
    <t xml:space="preserve">Improvement of 
Duttagrame to Anowarpur road
Upazilla:Derai District: Sunamganj. Road( ID 690294059(,Ch: 00-3150m), Package No : HFMLIP/Sunam/18-19/W-304, Submergible 
</t>
  </si>
  <si>
    <t>MTN-MDE (JV) Shatpai Sadar Netrokona</t>
  </si>
  <si>
    <t>Improvement of Kullani Pry School – Charnarchar Bazar  Via  Hashimpur Road  From Ch 00M-420M, 1596M-2096M, 2650M-3100M, 3100M-3250M ID No-690294004 Upazila Derai, Dist: Sunamganj. Package No : HFMLIP/SUN/2018-19/W-301) Submergible Tender ID-409999</t>
  </si>
  <si>
    <t xml:space="preserve">Improvement of Jatua (RHD) Palpur (UZR) Road via Khuma Bazar Road at Ch. 4000M - 8280M Upazilla:  Chatak , District: Sunamganj    Road ID No. 690233016  HFMLIP/SUN/18-19/W-272  Part-2  Submergible </t>
  </si>
  <si>
    <t>M/S Nurul Islam Mukul</t>
  </si>
  <si>
    <t>Improvement of RHD (Rabarbari)-Baishber-Joynagar GC road  by RCC (Ch 00-3015m), Upazilla:  Sunamganj Sadar  , District: Sunamganj. (Road ID: 690892009) (Package No : HFMLIP/SUNAM/2017-18/W-182) Non Submergible  Tender Id-118615</t>
  </si>
  <si>
    <t>14.11.17</t>
  </si>
  <si>
    <t>M/S Israt Builders, 12/cha/21 Shamoly, Mohammmadpur, Dhaka.</t>
  </si>
  <si>
    <t xml:space="preserve">Improvement of shantiganj bazar (UZ HQ.)-Rajaniganj bazar( Patharia GC) via Dungria Road.
Upazilla: South Sunamganj, District: Sunamganj (Road ID: 690932011) Ch:  From Ch 5510m-8270m, Package No : HFMLIP/Sunam/18-19/W-250 Submergible, </t>
  </si>
  <si>
    <t>01.05.20</t>
  </si>
  <si>
    <t xml:space="preserve">Improvement of Santiganj bazar (UZ HQ.)-Rajaniganj bazar( Patharia GC) via Dungria Road at  Ch 6807m-8270m, Upazilla: South Sunamganj, District: Sunamganj (Road ID: 690932011)  Package No : HFMLIP/Sunam/18-19/W-250 (Part-2) Submergible
</t>
  </si>
  <si>
    <t>21-04-22</t>
  </si>
  <si>
    <t>M/S. Nurul Islam
28, Badhon R/A, Mohila College Road, Sunamganj-3000</t>
  </si>
  <si>
    <t>nurulislam903@ymail.com</t>
  </si>
  <si>
    <t>Maintenance  of  Bangla Bazar-Haquenagar Bazar-Bangla Bazar Road at Ch: 00-6770m, Upazilla: Doarabazar, District: Sunamganj (Rd ID: 690333006) (Package No : HFMLIP/SUNAM/17-18/W-202) Submergible  Tender Id -143777</t>
  </si>
  <si>
    <t>Saleh &amp; Brothers, Pro: Md. Saleh Ahmed, Laxipue, Faridpur.</t>
  </si>
  <si>
    <t xml:space="preserve">Maintenance  of Baliura GCM - Dowarabazar UZ HQ Road at Ch: 00-10600m, Upazilla: Doarabazar, District: Sunamganj (Rd ID: 6902332002) (Package No : HFMLIP/SUNAM/17-18/W-247) Tender ID-210922. Non-Submergible </t>
  </si>
  <si>
    <t>Atikur Rahman Natun Para Sunamganj</t>
  </si>
  <si>
    <t>atiqur.natunpara@gmail.com</t>
  </si>
  <si>
    <t xml:space="preserve">Rehabilitation of Dharan Bazar-Amartol via Rukka Road Ch 00-2720M  Road ID 690233001 Upazila: Chatak, District: Sunamganj,  Package No:HFMLIP/Sunam/19-20//W-312 </t>
  </si>
  <si>
    <t>Rehabilitation of Bhimkhali UP Office-Mullikpur Bazar Road  at Ch 00M- 1576M  &amp; Ch 2962-3982M Upazila: Jamalganj, District: Sunamganj, Road ID 690503005  Package no: HFMLIP/Sunam/18-19/W-317 Tender ID: 463834</t>
  </si>
  <si>
    <t>31.09.21</t>
  </si>
  <si>
    <t>Construction of 90.00m long Pre-Stress Concrete (PSC) Grider Bridge at Ch: 700m on R&amp;H (Rabarbari)-Baishber_Joynagar GC Road (Road Id no. 6900892009) under Sadar upazila, Dist-Sunamganj (Package: HFMLIP/Sunam/18-19/W-259, Tender ID: 271231</t>
  </si>
  <si>
    <t xml:space="preserve">Md. Nurul Haque 88- Uppataka, Ukil para Sunamganj </t>
  </si>
  <si>
    <t>mnhaque2498@gmail.com</t>
  </si>
  <si>
    <t>Construction of 24.00m long RCC Grider Bridge at Shukdebpur-Radhanagar Road (Road Id no. 690505037) ( BC village road) under Jamalganj upazila, Dist-Sunamganj (Package: HFMLIP/Sunam/18-19/W-258  Tender ID: 338703</t>
  </si>
  <si>
    <t>M/S. Milon Kanti Dey
Village-Dowara Bazar, Post Office &amp; Upazila-Dowara Bazar, District-Sunamgonj</t>
  </si>
  <si>
    <t>milondey_dowara@yahoo.com</t>
  </si>
  <si>
    <t>M/S Kohinoor EnterPrise, Dadpur Lodge, Kawnia 1st Lane Barisal Sadar ,Barisal</t>
  </si>
  <si>
    <t>Construction of 60.00M Long RCC Girder Bridge at R&amp;H Road Shantiganj Rajaniganj GC Via Dungria GCM Road At Ch 6400.00M  Road ID: 690932011  Under South Sunamganj Dist: Sunamganj  (Package No: HFMLIP/Sunam/18-19/W-250, Part-3/054 Tender ID: 412936</t>
  </si>
  <si>
    <t xml:space="preserve">Construction  of 51.00M Long RCC Girder Bridge on Joysree GC-Moddhanogar GC Via Ramdiga Road at  Ch. 720M .Upazilla: Dharmapasha, District: Sunamganj . Road ID: 690322007  Package: HFMLIP/Sunam/18-19/W-251 (Part-2) </t>
  </si>
  <si>
    <t>M/S Hamim Int. 01712178665</t>
  </si>
  <si>
    <t>Construction  of  45.00M Long RCC Girder Bridge onBailura GCM-Dawarabazar Road at  Ch. 8300M .Upazilla: Dawarabazar, District: Sunamganj . Road ID: 690332002  Package: HFMLIP/Sunam/17-18/W-247 (Part-2) Tender ID:434664</t>
  </si>
  <si>
    <t>M/S.Talukder Enterprise
Niloy-31/1, Notunpara, Sunamganj-3000, District: Sunamganj</t>
  </si>
  <si>
    <t>talukdershekhar7@gmail.com</t>
  </si>
  <si>
    <t>Construction of Fish/Meat Shed(12.00mX6.00m),  Open Sales platform(12.00mX6.00m), Multipurpose Shed(12.00mX6.00m), WMC (6 Shops) (7.5mX4.8m), RCC Dustbin 2 nos, RCC Drain, BSF works, Estimate for safety works, Estimate for Physical Contigencies and Tubewell at Mollikpur Bazar, Upazila: Jamalganj,  Dist: Sunamganj (Package No : HFMLIP/SUN/18-19/W-344) Tender ID:400230</t>
  </si>
  <si>
    <t>18.03.20</t>
  </si>
  <si>
    <t>M/S Deep Enterprise
Nizhar-33, Shompara, Upazila-Sunamganj Sadar, district-Sunamganj.</t>
  </si>
  <si>
    <t>deepenter2789@gmail.com</t>
  </si>
  <si>
    <t>Somir Chandra Das Dakkin Sunamganj</t>
  </si>
  <si>
    <t xml:space="preserve"> Construction of Nokhali Bazar Ghat 16M X 5.5M  Upazila South Sunamganj  Dist: Sunamganj package No-HFMLIP/Sunm/18-19/W-363 Tender ID-448597</t>
  </si>
  <si>
    <t>Haque Corporation</t>
  </si>
  <si>
    <t xml:space="preserve"> Improvement of  Patharia Bazar Ghat  29.5M X 5.5M  Upazila: South Sunamganj  Dist: Sunamganj package No-HFMLIP/Sunm/18-19/W-361 Tender ID-476772</t>
  </si>
  <si>
    <t>Sep-20</t>
  </si>
  <si>
    <t> M/S Bhati Bangla Enterprise
750,UAKIL PARA,KISHOREGANJ.</t>
  </si>
  <si>
    <t>Renaming Improvement of RHD Haluargaon -Bitgonj GC Via Shantigonj Bazar Pirpur &amp; Mollahapara UPC from ch. 00m-3000m</t>
  </si>
  <si>
    <t>M. G. K jv</t>
  </si>
  <si>
    <t>gkenter7722@gmail.com</t>
  </si>
  <si>
    <t>Village Protection work on Gopinath Noagaon</t>
  </si>
  <si>
    <t>23-02-22</t>
  </si>
  <si>
    <t>Md. Mojibur Rahman</t>
  </si>
  <si>
    <t>md.mojibur1976@gmail.com</t>
  </si>
  <si>
    <t>Village Protection work on Nashni Village</t>
  </si>
  <si>
    <t xml:space="preserve">Construction of irrigation Drain on Togia river-poshim haor </t>
  </si>
  <si>
    <t>14-02-21</t>
  </si>
  <si>
    <t>Construction of Irrigation Drain on Moisakuri-Bondok Kitta Under Jamalganj Upazilla Dist-SunamganjE.L600m</t>
  </si>
  <si>
    <t>M/s. National United Corporation</t>
  </si>
  <si>
    <t>national.united7@gmail.com</t>
  </si>
  <si>
    <t>Re-Excavation of Bosantapur Khal from 00m-1000m</t>
  </si>
  <si>
    <t>Re-Excavation of Sopia khal from 00m-1000m</t>
  </si>
  <si>
    <t xml:space="preserve">Re-Excavation of Bosantapur khal at ch. 1000-4000 m </t>
  </si>
  <si>
    <t>M/S NAZMUL ENTERPRISE</t>
  </si>
  <si>
    <t>nazmulenterprise44@gmail.com</t>
  </si>
  <si>
    <t>Village Protection work on Horinakandi (Poshim Noya Hati) under Jamalganj Upazila District Sunamganj.[EL700m]</t>
  </si>
  <si>
    <t xml:space="preserve"> M/S F. R. BUILDERS
New Towen, Belpar, Netrokona 
</t>
  </si>
  <si>
    <t>frbuilders003@gmail.com</t>
  </si>
  <si>
    <t>Re-excavation of Gojarya Beel under Dharmapasha Upazila District Sunamganj.</t>
  </si>
  <si>
    <r>
      <t>Md. Sirajul Islam</t>
    </r>
    <r>
      <rPr>
        <sz val="11"/>
        <color rgb="FF008000"/>
        <rFont val="Calibri"/>
        <family val="2"/>
        <scheme val="minor"/>
      </rPr>
      <t> </t>
    </r>
  </si>
  <si>
    <t>sirajulislam1910020@gmail.com</t>
  </si>
  <si>
    <t>Nowdar village Abdur Rashid Mia house-Nowdar Eidgha Maidan road. DW-15</t>
  </si>
  <si>
    <t>29-07-21</t>
  </si>
  <si>
    <r>
      <t>msmonirenterprise</t>
    </r>
    <r>
      <rPr>
        <sz val="11"/>
        <color rgb="FF008000"/>
        <rFont val="Calibri"/>
        <family val="2"/>
        <scheme val="minor"/>
      </rPr>
      <t> </t>
    </r>
  </si>
  <si>
    <t>msmonirenterprise84@gmail.com</t>
  </si>
  <si>
    <t>Impovement of laipur road ch-1640-2140 m. DW-16</t>
  </si>
  <si>
    <t>14-09-22</t>
  </si>
  <si>
    <t>M/S Louhajang Construction</t>
  </si>
  <si>
    <t>louhajangconstruction@gmail.com</t>
  </si>
  <si>
    <t xml:space="preserve">Rehabilitation and periodic Maintenance of Jagannathpur-Shibganj-Pilegoan UP-Begampur- Dhaka Sylhet R&amp;H, Road . Ch.0+000km-12+400Km Under Jagannathpur Upazila:,
</t>
  </si>
  <si>
    <t>19/1/17</t>
  </si>
  <si>
    <r>
      <rPr>
        <u/>
        <sz val="11"/>
        <rFont val="Calibri"/>
        <family val="2"/>
        <scheme val="minor"/>
      </rPr>
      <t>31/12/17</t>
    </r>
    <r>
      <rPr>
        <sz val="11"/>
        <rFont val="Calibri"/>
        <family val="2"/>
        <scheme val="minor"/>
      </rPr>
      <t xml:space="preserve">
30/08/20</t>
    </r>
  </si>
  <si>
    <t>Kazi Nasim Uddin</t>
  </si>
  <si>
    <t>lala.sunamganj@gmail.com</t>
  </si>
  <si>
    <t xml:space="preserve">Rehabilitation and periodic Maintenance of Jagannathpur-Shibganj-Pilegoan UP-Begampur- Dhaka Sylhet R&amp;H, Road . Ch.0+000km-12+400Km Under Jagannathpur Upazila:, District: Sunamganj 
</t>
  </si>
  <si>
    <t>M/S SUYEB ENTERPRISE</t>
  </si>
  <si>
    <t>suyeb.sunamganj@gmail.com</t>
  </si>
  <si>
    <r>
      <rPr>
        <u/>
        <sz val="11"/>
        <rFont val="Calibri"/>
        <family val="2"/>
        <scheme val="minor"/>
      </rPr>
      <t>28/08/16</t>
    </r>
    <r>
      <rPr>
        <sz val="11"/>
        <rFont val="Calibri"/>
        <family val="2"/>
        <scheme val="minor"/>
      </rPr>
      <t xml:space="preserve">
25/02/18</t>
    </r>
  </si>
  <si>
    <t>M/S. Nurul Islam</t>
  </si>
  <si>
    <t xml:space="preserve">Construction of 42m &amp; 63m RCC Girder Bridge on Kalipur to Pagla- Jagannathpur RHD via Haiderpur Road at Ch.3+991 km and Ch.11+200 km, Upazila: Chhatak, 
</t>
  </si>
  <si>
    <r>
      <rPr>
        <u/>
        <sz val="11"/>
        <rFont val="Calibri"/>
        <family val="2"/>
        <scheme val="minor"/>
      </rPr>
      <t>11/09/17</t>
    </r>
    <r>
      <rPr>
        <sz val="11"/>
        <rFont val="Calibri"/>
        <family val="2"/>
        <scheme val="minor"/>
      </rPr>
      <t xml:space="preserve">
20/09/20</t>
    </r>
  </si>
  <si>
    <t>M/S. Mahbub Enterprise</t>
  </si>
  <si>
    <t>MAM Construction LTD. Plot-03, Section No-02, Housing Estate, Comilla.</t>
  </si>
  <si>
    <r>
      <t xml:space="preserve">(a) Rehabilitation of a Baliurab-Norshinpur Bazar, Ch 3+ 540 km  ID-690333002  </t>
    </r>
    <r>
      <rPr>
        <b/>
        <sz val="11"/>
        <rFont val="Calibri"/>
        <family val="2"/>
        <scheme val="minor"/>
      </rPr>
      <t>Tender ID.No.306718
 (b) Rehabilitation ofSunamganj - Chattak via Doarabazar Road , Ch.10+600 km</t>
    </r>
  </si>
  <si>
    <t>21/08/19</t>
  </si>
  <si>
    <t>Baset  Prokousholi ,Pro. 1)Abdulla Al Baset,Satpai,Netrokona.</t>
  </si>
  <si>
    <t>Improvement of Approach road of 72m Pre-Stressed Concrete girder at Ch.2702m on Sachna hat-Ramnagar bazar vai Sachna Bazar UP office Road .84m Vaiduct &amp; 16m underpass . Upazala Jamalganj,Dist.Sunamganj.</t>
  </si>
  <si>
    <t>18/11/19</t>
  </si>
  <si>
    <t>M/S. Mahbub Enterprise
Station Raod, Sunamganj-3000</t>
  </si>
  <si>
    <t>Rehabilitation of Keshabpur - Rasulganj-Tuker Bazar -Punaullah Bazar Road [ID-690472002] from (Ch. 00+000-10+500 km) Under Jagannathpur Upazila,</t>
  </si>
  <si>
    <t>Belal Enterprise
01791449414</t>
  </si>
  <si>
    <t xml:space="preserve">Improbvement of Raniganj UP office- polikona bazar via swansree road at ch.1000-3000m
</t>
  </si>
  <si>
    <t xml:space="preserve">M.A. ENGINEERING
0-1715016378 </t>
  </si>
  <si>
    <r>
      <t xml:space="preserve">Improvement of Raniganj UP-Royual bazar via Alampur road at ch.3500-6600m  Salvage materials Cost-318705.00 Tk
</t>
    </r>
    <r>
      <rPr>
        <b/>
        <sz val="11"/>
        <rFont val="Calibri"/>
        <family val="2"/>
        <scheme val="minor"/>
      </rPr>
      <t xml:space="preserve">Tender ID. </t>
    </r>
    <r>
      <rPr>
        <sz val="11"/>
        <rFont val="Calibri"/>
        <family val="2"/>
        <scheme val="minor"/>
      </rPr>
      <t>189067 /286969/345708</t>
    </r>
  </si>
  <si>
    <t xml:space="preserve">Shipa Enterprise
01718173249
</t>
  </si>
  <si>
    <t xml:space="preserve">Improvement of Kalaruka UP-Tazpur RHD road at ch.6600-7880m 
</t>
  </si>
  <si>
    <t>02.08.18</t>
  </si>
  <si>
    <t>31.07.19</t>
  </si>
  <si>
    <t xml:space="preserve">(a) Improvement of Parua - Alongjuri-Kanpur road at ch.500-1500m 
</t>
  </si>
  <si>
    <t>30.09.18</t>
  </si>
  <si>
    <t>31.08.19</t>
  </si>
  <si>
    <t>Md. Atiqur Rahman
 Natunpara, Sunamganj-3000</t>
  </si>
  <si>
    <t>1 Minor maintenance of 7.85m long RCC Box Culvert on RHD Noakhali bazar - Bimkhali Bazar GC via Jibdara bazar ect:</t>
  </si>
  <si>
    <t>13-07-22</t>
  </si>
  <si>
    <t>Shahid Traders
01712273671</t>
  </si>
  <si>
    <t>shahid_dowara@yahoo.com</t>
  </si>
  <si>
    <t>Construction of Chhatak Sadar Union Bhumi Office Building Under Chhatak Upazila</t>
  </si>
  <si>
    <t>Orgo Nirman Sangsta
01720522219</t>
  </si>
  <si>
    <t>orgonirman5323@gmail.com</t>
  </si>
  <si>
    <r>
      <t xml:space="preserve">Construction of Boundary wall Gate and Approach road of a </t>
    </r>
    <r>
      <rPr>
        <b/>
        <i/>
        <sz val="11"/>
        <rFont val="Calibri"/>
        <family val="2"/>
        <scheme val="minor"/>
      </rPr>
      <t xml:space="preserve">Patharia </t>
    </r>
    <r>
      <rPr>
        <sz val="11"/>
        <rFont val="Calibri"/>
        <family val="2"/>
        <scheme val="minor"/>
      </rPr>
      <t xml:space="preserve">and pachim Pagla Land Office </t>
    </r>
  </si>
  <si>
    <t>M/S Amal Kanti Chowdhury</t>
  </si>
  <si>
    <t>amal.kc8957@gmail.com</t>
  </si>
  <si>
    <t>1.Construction of Dodhahar Mosque-Daspara RCC road at Ch 00.00m-1000m Under Dharmapasha Upazila Dist Sunamganj.2. Construction of Dhasdari Bridge-Dhashdari Village RCC road t Ch 00.00m-300m Under Dharmapasha Upazila Dist Sunamganj.3.Construction of R&amp;H Baypas RCC Road-Fatamanagar Village road at Ch 00.00m-300m Under Dharmapasha Upazila Dist Sunamganj.</t>
  </si>
  <si>
    <t>Md. Mojibur Rahman 
Dhatampasha, Sunamganj 
01705162462</t>
  </si>
  <si>
    <t>Dihan Enterprise
01712332004</t>
  </si>
  <si>
    <t>msdihanenterprise1986@gmail.com</t>
  </si>
  <si>
    <t xml:space="preserve">Improvement of RCC Box Drain Tahirpur Bazar Tanguar Hotel More- Jahurchattor-Aowaile ague office road Attached &amp; Tahirpur G.C Main-Internal at Ch 00.00m-539m </t>
  </si>
  <si>
    <t>22.04.20</t>
  </si>
  <si>
    <t>Babul Purkayastha
01712891817</t>
  </si>
  <si>
    <t>Babulpurkayasto24@gmail.com</t>
  </si>
  <si>
    <t>Improvement of RCC road from Tanguar Hotel More Jahurchattor-Aowaileague office &amp; Police Station at Ch 000km-0622km &amp; 0651-0850km. Under Tahirpur Upazila Dist Sunamganj</t>
  </si>
  <si>
    <t xml:space="preserve"> 1) Construction of Jamalganj Child Care School LGED Road from Jamalganj Road via Helepaid road . At Ch 00-325m.
2) Jamalganj Upazila Main Gate Done Mia Shop From Surma river road at Ch 00m-50m.
3) Noyahalot Abdul Razzak House from Jamalganj -Selimganj LGED Road at Ch 00m-375m
4) Noyahalot Shafiz Uddin GPS from Halipaid Field Road at Ch 00m-340m.
5) Sachna Jagannath Mondir from Prostarito Goli from Siddik Mia Dokan Road at ch 00m-200m
6) Construction of Noyholat Mujibur Rahman House to Jamalganj Sclimganj Road at Ch 00-210m Under Jamalganj Upazila Dist Sunamganj
</t>
  </si>
  <si>
    <t>PROMILA BILDERS
01717-839113</t>
  </si>
  <si>
    <t>mspromilabilders@gmail.com</t>
  </si>
  <si>
    <t xml:space="preserve"> 1) Construction of U-Drain Jamalganj Bazar Food Godown from Fari Ghat via Jamalganj Middle Bazar Abdul Mokith Chowdhury Shop and Fish Market at Ch 0.00m-270m
2) Construction of U-Drain Sachana Kacha Bazar and Fish Market from Surma River at Ch 00m-200m
3) Construction of U-Dain Mannan Ghat 3Nos Roar No 1 Ch135m Road No-2 at Ch 135m &amp; Road No-3 at Ch 140m
4) Construction of Sachana Jagannath Mondir from Postaritu Golir Vitor road from Ch 00m-120m Under Jamalganj Upazila Dist Sunamganj
</t>
  </si>
  <si>
    <t>M/S Sharaf Enterprise
 Vill.: Mazair, P.O.: Meruakhala-3010, Upazila-Biswamvarpur, District-Sunamganj.</t>
  </si>
  <si>
    <t>sharafenterprise976@gmail.com</t>
  </si>
  <si>
    <t>1) Part-1 (a) Construction of  3-Vent [4.00x3.00]  RCC Box Culvert on Nutonpara to Bagmara Pucca Road at Ch. 220.00m.
Part-2 (b). Construction of Single Vent [2.60x2.60] RCC Box Culvert on DB College Road near the H/Q Suruj Mia at Ch 600.00m Part-3 (c). Construction of Single Vent ..2.60x2.60.. RCC Box</t>
  </si>
  <si>
    <t>M/S TALUKDER NIRMAN
Netrokona Sadar
Netrokona</t>
  </si>
  <si>
    <t>Sachna GC-Golakpur GC via Kamenipur Bazar ch-00m-5300 m</t>
  </si>
  <si>
    <t>M/S Dada Enterprise
Biswamberpur, Sunamganj</t>
  </si>
  <si>
    <t>dada.enterprise777@gmail.com</t>
  </si>
  <si>
    <t>Samiran Chowdhury
Netrokona Sadar
Netrokona</t>
  </si>
  <si>
    <t>Teranagar-Fenerbag UP from ch-00 m-2260 m</t>
  </si>
  <si>
    <r>
      <t>M/S. Saif and Zannat Enterprise </t>
    </r>
    <r>
      <rPr>
        <b/>
        <sz val="11"/>
        <rFont val="Calibri"/>
        <family val="2"/>
        <scheme val="minor"/>
      </rPr>
      <t>(Winner)
Bishwamberpur
Sunamganj</t>
    </r>
  </si>
  <si>
    <t>mssaifandzannathenterprise@gmail.com</t>
  </si>
  <si>
    <t>Rehabilitation of Rowail Bazar-Hilalpur road. Ch-00-2000 m. W-1645</t>
  </si>
  <si>
    <r>
      <t>M/S Sabina 
Enterprise</t>
    </r>
    <r>
      <rPr>
        <sz val="11"/>
        <color rgb="FF008000"/>
        <rFont val="Calibri"/>
        <family val="2"/>
        <scheme val="minor"/>
      </rPr>
      <t> </t>
    </r>
    <r>
      <rPr>
        <b/>
        <sz val="11"/>
        <color rgb="FF008000"/>
        <rFont val="Calibri"/>
        <family val="2"/>
        <scheme val="minor"/>
      </rPr>
      <t>(Winner)</t>
    </r>
  </si>
  <si>
    <t>Rehabilitation of Sreeramsi-pirerbazar road. Ch-00-1000 m. W-1646</t>
  </si>
  <si>
    <t>M/S Shankor Enterprise
Sylhet Sadar
Sylhet</t>
  </si>
  <si>
    <t>shankor.sylhet777@gmail.com</t>
  </si>
  <si>
    <t>a) 20 m RCC Girder Bridge on kalipur to pagla-Jagannathpur ch-3597
b) Rcc slope protection kalipur-pagla-jagannathpur RHd ch-10200-10320 m STR-44</t>
  </si>
  <si>
    <t>Md. Nurul Haque
Sunamganj Sadar
Sunamganj</t>
  </si>
  <si>
    <t>a) 20 m RCC Girder Bridge on kalipur to pagla-Jagannathpur ch-3597
b) Rcc slope protection kalipur-pagla-jagannathpur RHd ch-10200-10320 m STR-45</t>
  </si>
  <si>
    <t>M/S F. R. BUILDERS</t>
  </si>
  <si>
    <t>Village protection on Landless Singpur Dha-45</t>
  </si>
  <si>
    <t>Md.Rehan Uddin</t>
  </si>
  <si>
    <t>rehanuddin1955@gmail.com</t>
  </si>
  <si>
    <t>Village protection on Bagmara Puraton Hati Bis-37</t>
  </si>
  <si>
    <t>Village protection on kandigaon Sun-40</t>
  </si>
  <si>
    <t>Village protection on Ular Vita Sun-39</t>
  </si>
  <si>
    <t>Md. Noman</t>
  </si>
  <si>
    <t>mdnoman11021979@gmail.com</t>
  </si>
  <si>
    <t>Rehabilitation of khanpur biswa road-puranalagdi via jalalpur beribundh road ch-00-1000 m. W-1667</t>
  </si>
  <si>
    <t>M/S RIYA ENTERPRISE</t>
  </si>
  <si>
    <t>msriyaenterprise.sad@gmail.com</t>
  </si>
  <si>
    <t>Pagla-jagannathpurrhd-araila bazar via khasila gps road ch-00-1400 m.W-1668</t>
  </si>
  <si>
    <r>
      <t>M/S Rokktim Bilders</t>
    </r>
    <r>
      <rPr>
        <sz val="11"/>
        <color rgb="FF008000"/>
        <rFont val="Calibri"/>
        <family val="2"/>
        <scheme val="minor"/>
      </rPr>
      <t> </t>
    </r>
    <r>
      <rPr>
        <b/>
        <sz val="11"/>
        <color rgb="FF008000"/>
        <rFont val="Calibri"/>
        <family val="2"/>
        <scheme val="minor"/>
      </rPr>
      <t>(Winner)</t>
    </r>
  </si>
  <si>
    <t>moon.dp2020@gmail.com</t>
  </si>
  <si>
    <t>Rehabilitation of tahirpur UZ HQ-badaghat GC road. Ch-3000-5285 m</t>
  </si>
  <si>
    <t>M/S. AMINUL HAQUE &amp; CO</t>
  </si>
  <si>
    <t>zahirul.ukilpara@gmail.com</t>
  </si>
  <si>
    <t>Sunamganj-Mongolkata Road ch-1175m-1665m</t>
  </si>
  <si>
    <t>M/S Priti Enterprise</t>
  </si>
  <si>
    <t>pritienterprise.sunam@gmail.com</t>
  </si>
  <si>
    <t>30 m RCC Girder Bridge</t>
  </si>
  <si>
    <t>M/S.Talukder Enterprise</t>
  </si>
  <si>
    <t>M/S Akbar Ali</t>
  </si>
  <si>
    <t>a)Raniganj-Polykuna ch-4000-7070
b) 4 nos Box Culvert on the same road. DW-06</t>
  </si>
  <si>
    <t>Atiqur Rahman</t>
  </si>
  <si>
    <r>
      <t>M/S Nazma Engineering</t>
    </r>
    <r>
      <rPr>
        <sz val="11"/>
        <color rgb="FF008000"/>
        <rFont val="Calibri"/>
        <family val="2"/>
        <scheme val="minor"/>
      </rPr>
      <t> </t>
    </r>
    <r>
      <rPr>
        <b/>
        <sz val="11"/>
        <color rgb="FF008000"/>
        <rFont val="Calibri"/>
        <family val="2"/>
        <scheme val="minor"/>
      </rPr>
      <t>(Winner)</t>
    </r>
  </si>
  <si>
    <t>nazmaengg15@gmail.com</t>
  </si>
  <si>
    <t>WR-245</t>
  </si>
  <si>
    <t>Construction of 95m RCC Girder Bridge on Sunamganj-Chhatak via Dowarabazar Road at Ch. 955m under Dowarabazar Upazila,</t>
  </si>
  <si>
    <t>Trade Vox International</t>
  </si>
  <si>
    <t>Sylhet</t>
  </si>
  <si>
    <t>M/S S Ahmed &amp; Co., 28/A, Khojer Khola, Sylhet, +880-1711-123797</t>
  </si>
  <si>
    <t>ahmed.shamim797@gmail.com</t>
  </si>
  <si>
    <t>Construction of Two (2) Storied Rural Market Building (With 04 Storied Foundation) in Shahjalal Bazar,Under Sadar Upazila,District- Sylhet</t>
  </si>
  <si>
    <t>05.07.2021</t>
  </si>
  <si>
    <t>M/S SHAHAN ENTERPRISE, Madrasha Gate, Chiknagool, Jaintapur, Sylhet-3152, +880-1711-275738</t>
  </si>
  <si>
    <t>ismailaliashik@gmail.com</t>
  </si>
  <si>
    <t>Construction of Two (2) storied Rural Market Building (with 04 storied foundation) in Lalakhal Bazar ,Under Jaintapur Upazila ,District -Sylhet</t>
  </si>
  <si>
    <t>Md Jahid Khan, Nurani 65/33, Bonkolapara, Subidbazar,Sylhet,   +880-1712-737335</t>
  </si>
  <si>
    <t>jahidegp@gmail.com</t>
  </si>
  <si>
    <t>Construction of Sree Sree Gouranga Mahaprobhu Akhra Bagbari Sylhet</t>
  </si>
  <si>
    <t>RSIIP</t>
  </si>
  <si>
    <t>M/S. Sonia Enterprise, Gowainghat Bazar, Gowainghat, Sylhet. +880-1712-288972</t>
  </si>
  <si>
    <t>soniaenterprise65@gmail.com</t>
  </si>
  <si>
    <t>Development Construction of a Gate of Chasnipeer R Majar Gowaitula Sadar Sylhet</t>
  </si>
  <si>
    <t>RR Construction, Osmani Road, Nobiganj, Habiganj, Bangladesh. Post code: 3370, +880-8328-56281</t>
  </si>
  <si>
    <t>rrconstructionnb@gmail.com</t>
  </si>
  <si>
    <t>Extension of 1 Storied Building with 3Three Storied Foundation Of Jamia Masumia Islamia Masimpur Madrasha Sadar Sylhet</t>
  </si>
  <si>
    <t>M/S. Shakil Ahmed Khan, 24-Kalbakhani R/A. Chasnipeer Road Sylhet, +880-01726-785450</t>
  </si>
  <si>
    <t>shakilahmed4123@gmail.com</t>
  </si>
  <si>
    <t>Vertical Extension of Sylhet Buddhist Temple at Akhalia Brahammanshason under Upazila Sylhet Sadar DistrictSylhet.</t>
  </si>
  <si>
    <t>25.06.19</t>
  </si>
  <si>
    <t>28.10.19</t>
  </si>
  <si>
    <t>M/S S Construction, 128/A, Khujarkhola, Sylhet,  +880-711-123797</t>
  </si>
  <si>
    <t>Sconstruction14@gmail.com</t>
  </si>
  <si>
    <t>Maintenance of Pathan Para Shahi Eidgah under Upazila Dakshin Surma District Sylhet</t>
  </si>
  <si>
    <t>M/S Nasir Enterprise, pollobi b-93 ponitula,patantula sylhet, +880-01716-368020</t>
  </si>
  <si>
    <t>ersadul_haque@yahoo.com</t>
  </si>
  <si>
    <t>Development of Kumarpara Jame Mosjid KumarparaUnder Upazila Sadar Sylhet</t>
  </si>
  <si>
    <t>M/S AJMIR CONSTRUCTION, Avijatri-13, Jail Road,Sunamgonj, +880-1716-914170</t>
  </si>
  <si>
    <t>ajmirconstruction@gmail.com</t>
  </si>
  <si>
    <t>Development of Chararpar Jame Mosjid City Corporation Under Sylhet Sadar Sylhet</t>
  </si>
  <si>
    <t>M/s Nabila Builders, Flat No-04, 6th Floor, Corner vew, Subidbazar, Sylhet, +880-1611-335783</t>
  </si>
  <si>
    <t>nabilaegp2015@gmail.com</t>
  </si>
  <si>
    <t>Development Of Jerjeripara Jame Mosjid Jherjheripara Under Upazila Sylhet Sadar District Sylhet.</t>
  </si>
  <si>
    <t>M/S Gofur Enterprise, Gutargram, P.O: Balaut, Zakiganj, Sylhet, +880-1712-122271</t>
  </si>
  <si>
    <t>msgofurenterprise@gmail.com</t>
  </si>
  <si>
    <t>Rehabilitation of Maijgaon Play Ground-Moghalpur-Chottrish GPS Road From Ch. 00m - 1000m. Road ID691354019 Under Upazila Fenchuganj DistSylhet</t>
  </si>
  <si>
    <t>Md. Noman, Habiganj Sadar, Habiganj, +880-1711-110795</t>
  </si>
  <si>
    <t>Rehabilitation of RHD Road -Voron Sultanpur GPS-Pangobat-Hosnabad Road from Ch 950m-1900m Road ID 691944146 under Zakiganj Upazila of Sylhet District.</t>
  </si>
  <si>
    <t>Rehabilitation of RHD Road -Biabail- Rosulpur Road from Ch 00m-2140m Road ID 691944010 under Zakiganj Upazila of Sylhet District.</t>
  </si>
  <si>
    <t>Ms. Ripon Traders, Dakkhin Bagha, Golapgonj, Sylhe, +880-1712-242930</t>
  </si>
  <si>
    <t>ripontraders77@gmail.com</t>
  </si>
  <si>
    <t>Rehabilitation of Hetimgonj Dhaka Dakshin Road - Sreebohar Village Road from Ch 00m-1350m Road ID 691384017 under Golapganj Upazila of Sylhet District.</t>
  </si>
  <si>
    <t>M/S. TAIYEBA ENTERPRISE, HOUSE-09, ROAD-12, BLOCK-A, SHAHJALAL UPASHAHAR, SYLHET. +880-01712-973284</t>
  </si>
  <si>
    <t>mte.syl2016@gmail.com</t>
  </si>
  <si>
    <t>Rehabilitation of Amura Bazar - Sundisheli Road from Ch 00m-2118m Road ID 691384033 under Golapganj Upazila of Sylhet District.</t>
  </si>
  <si>
    <t>M/S Md. Zillur Rahman, Moushami-110, Agpara, Mirabazar, Sylhet, +880-1711-376238</t>
  </si>
  <si>
    <t>zillurrahman675@gmail.com</t>
  </si>
  <si>
    <t>Rehabilitation of Kutubpur Jame Mosjid - Kutubpur Village Road d from Ch 00m-650m Road ID 691955185 under Dakshin Surma Upazila of Sylhet District.</t>
  </si>
  <si>
    <t xml:space="preserve">  M/S Kalam &amp; Brothers, Dakkin Kandigaw, Golapnagor, Golapgan, +880-1711-988943</t>
  </si>
  <si>
    <t>kalambrothers06@gmail.com</t>
  </si>
  <si>
    <t>Rehabilitation of RHD Road Ranaping - Fazilpur Road from Ch 00m-2041m Road ID 691384012 under Golapganj Upazila of Sylhet District.</t>
  </si>
  <si>
    <t>M/S. Ripa Traders, Zakigonj Road, Kodomtoli, Sylhet, +880-1776-783610</t>
  </si>
  <si>
    <t>ripatraders17@gmail.com</t>
  </si>
  <si>
    <t>Rehabilitation of Lalnagar Biotikor Ferryghat - Golapganj Bazar Ghat - Turugaon Village Road from Ch 00m-1650m Road ID 691384117 under Golapganj Upazila of Sylhet District.</t>
  </si>
  <si>
    <t>M/S Shamim Traders, Chandpur, Fanchugonj, Sylhet, +880-1711-333213</t>
  </si>
  <si>
    <t>msshamimtraders73@gmail.com</t>
  </si>
  <si>
    <t>Rehabilitation of Shilghat Boroitola Road-Shilghat-2 GPS Road from Ch 00m-1200m Road ID 691384028 under Golapganj Upazila of Sylhet District.</t>
  </si>
  <si>
    <t xml:space="preserve">  MS NAHAR ENTERPRISE, Vill.Modhurai,P.o.Fenchuganj,p.s.Balaganj,Sylhet, +880-1716-893166</t>
  </si>
  <si>
    <t>naharenterprise66@gmail.com</t>
  </si>
  <si>
    <t>Rehabilitation of Sultanpur Shah Sultan Mohela madrashaChar Alapur-Alapur Road from Ch 00m-960m Road ID 691085253 under Balaganj Upazila of Sylhet District.</t>
  </si>
  <si>
    <t>M/S Mahfuj Traders, Ilashpur, Balagonj, Sylhet, +880-01716-135503</t>
  </si>
  <si>
    <t>mahfujtraders@gmail.com</t>
  </si>
  <si>
    <t>Rehabilitation of Batory sluice gate-Rasulgonj bazar Road from Ch 00m-1000m Road ID 691084099 under Balaganj Upazila of Sylhet District.</t>
  </si>
  <si>
    <t>M/S Fahim Enterprise, Royel Midcity Complex Sobhanighat, Sylhet, +880-1819-713486</t>
  </si>
  <si>
    <t>sahedur1963@yandex.com</t>
  </si>
  <si>
    <t>Rehabilitation of RHD-Hatidahar Road from Ch 00m-1680m Road ID 691944046 under Zakiganj Upazila of Sylhet District.</t>
  </si>
  <si>
    <t>Rehabilitation of Sylhet Sultanpur-Haydarpur Road from Ch 00m-1000m Road ID 691085007 under Balaganj Upazila of Sylhet District.</t>
  </si>
  <si>
    <t>MHC &amp; MPT (JV.), 29/B-2 Kumarpara, Sylhet-3100, +880-1711-904162</t>
  </si>
  <si>
    <t>mhcandmptjv@gmail.com</t>
  </si>
  <si>
    <t>Widening of Badaghat-Shiber bazar Road ID 691622001 from Ch.375m-3300m Sylhet Sadar</t>
  </si>
  <si>
    <t>M/S. Progoti Traders, 29/B-2 Kumarpara, Sylhet, +880-1711-904162</t>
  </si>
  <si>
    <t>progotitrader@gmail.com</t>
  </si>
  <si>
    <t>M/S. Haque Construction, 82, Uddipon, Mirabazar, Sylhet, +880-821-710797</t>
  </si>
  <si>
    <t>haqueconstruction@yahoo.com</t>
  </si>
  <si>
    <t>M/s. Islamia Varieties Store , Pubo Pirergoan, Chunarughat, Habiganj, +880-1737-303141</t>
  </si>
  <si>
    <t>msislamiavarietiesstore@gmail.com</t>
  </si>
  <si>
    <t>Emergency Maintenance of 02 Nos. 2m2m RCC Box Culvert at Ch. 1500 &amp; 1750m on Kaistorayl-Chalker bazar Road ID 691954047 Dakshin Surma</t>
  </si>
  <si>
    <t>M/S. Sohel Enterprise, North Bordeo, Companiganj, Sylhet, +880-01710-692782</t>
  </si>
  <si>
    <t>mdsohelmia224@gmail.com</t>
  </si>
  <si>
    <t>a. Re-Excavation of Roha Mosjid Madrasha Pond b. Construction of 1 Nos. Ghatla 11.60m x3.50m x3.90m for Roha Mosjid Madrasha Pond and 2. a. Re-Excavation of Hatgram Madrasha Mosjid Pond b. Construction of 1 Nos. Ghatla 11.60m x3.50m x3.90m for Hatgram Madrasha Mosjid Pond 3. a. Re-Excavation of Sonar Bangla High School Pond b. Construction of 1 Nos. Ghatla 11.60m x3.50m x3.90m for Sonar Bangla High School Pond 4. a. Re-Excavation of Sri Sri Ishwarer Bari Mondir Pond b. Construction of 1 Nos. Ghatla 11.60m x3.50m x3.90m for Sri Sri Ishwarer Bari Mondir Pond 5. a. Re-Excavation of Joynagar Madrasha Pond b. Construction of 1 Nos. Ghatla 11.60m x3.50m x3.90m for Joynagar Madrasha Pond 6. a. Re-Excavation of Pannagram Purbo Para Mosjid Pond b. Construction of 1 Nos. Ghatla 11.60m x3.50m x3.90m for Pannagram Purbo Para Mosjid Pond 7. a. Re-Excavation of Jamia Islamia Towakul Madrasha Pond b. Construction of 1 Nos. Ghatla 11.60m x3.50m x3.90m forJamia Islamia Towakul Madrasha Pond Under Upazila Gowainghat District Sylhet</t>
  </si>
  <si>
    <t>04.01.21</t>
  </si>
  <si>
    <t>09.10.21</t>
  </si>
  <si>
    <t>M/s Juthsna Construction, Balagonj Pashim Bazar, Balagonj, Sylhet-3120, +8801717279055</t>
  </si>
  <si>
    <t>juthsna08@gmail.com</t>
  </si>
  <si>
    <t>a. Re-excavation of Purbo Tilapara Purbo para Jame Mosque Pond bConstruction of 01 Nos. Ghatla 13.403.50m for 12.80m for Purbo Tilapara Purbo para Jame Mosque Pond under Upazila Osmaninagar District Sylhet.</t>
  </si>
  <si>
    <t>M/S Jalal Enterprise, 57- Bornali, Kasree, Zakiganj, Sylhet, +880-17-32217550</t>
  </si>
  <si>
    <t>msjalalenterprise80@gmail.com</t>
  </si>
  <si>
    <t xml:space="preserve">1. a)  Re-Excavation of Imadad Mujumdar Biddaniketon Pond
  b) Construction of 1 No. Ghatla 11.60m x 3.50mx 3.90m  for Imadad Mujumdar Biddaniketon Pond.
2. a)  Re-Excavation of Dighol Sorobor Jamea Islamia Darusx  
 Sunnah Muhammadia Madrasha Pond.  b) Construction of 1 No. Ghatla 11.60m x 3.00mx 3.90m  for Dighol Sorobor Jamea Islamia Darusx  Sunnah Muhammadia Madrasha Pond.3. a)  Re-Excavation of Jamea Islamia Muhammadia Eidgahbazar Madrasha Pond.b) Construction of 1 No. Ghatla 11.60m x 3.00mx 3.90m  for Jamea Islamia Muhammadia Eidgahbazar Madrasha  Pond.4. a)  Re-Excavation of Norshing Zior Mondir Pond. b) Construction of 1 No. Ghatla 12.80m x 3.50mx 4.50m      for Norshing Zior Mondir Pond.
1. a)  Re-Excavation of Gonipur kamalganj School &amp; Collage 
Pond. b) Construction of 1 No. Ghatla 9.80m x 3.00mx 3.00m     
 for Gonipur kamalganj School &amp; Collage Pond.
2. a) Re-Excavation of Dokkhin Konagram Kalibari Debosthan Mondir Pond.  b) Construction of 1 No. Ghatla 12.80m x 3.50mx 4.50m  for Dokkhin Konagram Kalibari Debosthan Mondir Pond.3. a)  Re-Excavation of Radha Modon Gopal Asharam Pond. b) Construction of 1 No. Ghatla 9.80m x 3.00mx 3.00m  for Radha Modon Gopal Asharam Pond.
4. a)  Re-Excavation of Duprirpar Akhra Pond. b) Construction of 1 No. Ghatla 11.60m x 3.00mx 3.90m for Duprirpar Akhra Pond.
</t>
  </si>
  <si>
    <t>21.02.22</t>
  </si>
  <si>
    <t>M/S D ENTERPRISE, Bilpar-86, Lamabazar, Sylhet. +880-01712-211471</t>
  </si>
  <si>
    <t>akhil.biswas71@gmail.com</t>
  </si>
  <si>
    <t xml:space="preserve">1. a)  Re-Excavation of M Saifur Rahman Degree Collage Pond  b) Construction of 1 No. Ghatla 12.80m x 5.00mx 4.50m  for M Saifur Rahman Degree Collage Pond.2. a)  Re-Excavation of Upazila Parishad Pond.  b) Construction of 1 No. Ghatla 11.80m x 5.00mx 4.50m  for Upazila Parishad Pond.3. a)  Re-Excavation of Upazila Health Complex Pond.  b) Construction of 1 No. Ghatla 12.80m x 5.00mx 4.50m  for Upazila Health Complex  Pond.
</t>
  </si>
  <si>
    <t>05.03.22</t>
  </si>
  <si>
    <t>SA-SC (JV), 128/A, Khojerkhola, Sylhet, +880-1711-123797</t>
  </si>
  <si>
    <t>sascjv7@gmail.com</t>
  </si>
  <si>
    <t>Construction of  Muktijuddha Complex Bhaban at Zakiganj upazila, under District : Sylhet.</t>
  </si>
  <si>
    <t>13.09.2020</t>
  </si>
  <si>
    <t>M/S S Construction, 128/A, Khujarkhola, Sylhet, +880-711-123797</t>
  </si>
  <si>
    <t>13.09.2021</t>
  </si>
  <si>
    <t>M/S S Ahmed &amp; Co., 128/A, Khojer Khola, Sylhet, +880-1711-123797</t>
  </si>
  <si>
    <t>13.09.2022</t>
  </si>
  <si>
    <t>19.09.2023</t>
  </si>
  <si>
    <t>Padma Construction &amp; Supplying firm, 2/C-E, Purana Paltan (Shawon Tower, 14th fl. S# A/2), Dhaka-1000, +880-2-9557532</t>
  </si>
  <si>
    <t>padma_csf94@yahoo.com</t>
  </si>
  <si>
    <t>Rehabilitation &amp; Maintenance work of Khairai-Uporgram-Haderpar GC Road (Ch. 00-6434.00m) (ID No. 691412003) under Gowainghat upazila, District:Sylhet</t>
  </si>
  <si>
    <t>FDRRIP</t>
  </si>
  <si>
    <t>SE.SC-JV, Villa.Mahahudabad, PO.Murapara, Upazila:Rupgonj,   +880-01714-979522</t>
  </si>
  <si>
    <t>sarker.shugondha2019@gmail.com</t>
  </si>
  <si>
    <t>Rehabilitation of Pathantula-Bagmara-Bimanbandar Road form ch. 00-6800m.(Road ID: 691623004) under sadar upazila, District-Sylhet.</t>
  </si>
  <si>
    <t>M/S S. Sarker Enterprise, Vill. Khidirpur, Post. Lotabdi, PS. Sirajdikhan, Dist. Munshiganj, +880-17-12169729</t>
  </si>
  <si>
    <t>M/S.SHUGONDHA CONSTRUCTION, Villa.Mahahudabad, PO.Murapara, Upazila:Rupgonj, +880-1714-979522</t>
  </si>
  <si>
    <t>shugondha1972@gmail.com</t>
  </si>
  <si>
    <t>MD. SHAMSUR RAHMAN, Hijol 7/B, Multiplan Shahjalal City, Main Road, Shahjalal Upashahar, Sylhet. , 01711-700111</t>
  </si>
  <si>
    <t>Rehabilitation of 32.00 m RCC Girder Bridge on Hakur Bazar Manikganj Road, (Road ID No.: 691515063) at Ch. 7.00 m under Upazila: Gowainghat, District: Sylhet.</t>
  </si>
  <si>
    <t>Dolly Construction Ltd, Sena Kalyan Bhaban, Suit # 1602, 195 Motijheel C/A. Dhaka-1000, +880-02-57164606</t>
  </si>
  <si>
    <t>Rehabilitation of Shiber Bazar GC-Companiganj Road from Ch. 00-6584m under Upazila Sadar District Sylhet.</t>
  </si>
  <si>
    <t>M/S. Chowdhury Enterprise, House#45, Road#13, Block#B, Shahjalal Uposhohor, Sylhet-3100, +880-821-760055</t>
  </si>
  <si>
    <t>tuhelahmedchy@gmail.com</t>
  </si>
  <si>
    <t>Construction of RCC Drain for Maijgaon UP Office Dakkhin Fenchuganj Bazar Road side at Ch. 2600-2710.25m R/S at Ch. 2670-2749.50m L/S Ch. 3566-3686m L/S &amp; Ch. 3686-3875.75m R/S 499.50m2. Construction of RCC Drain for Maijgaon Dakkhin Bazar-Caragi masjid Road side at Ch. 00-40.50m3. Construction of RCC Drain for Pithaitikor Fenchuganj Purbo bazar- Gucchagram Road side at Ch. 25-125.50m4. Construction of RCC Drain for Upazila HQ-Fenchuganj Rail station road side at Ch. 25.00-195.25m L/S &amp; CH. 125.50-195.25m R/S.</t>
  </si>
  <si>
    <t>19/06/20</t>
  </si>
  <si>
    <t>XCELLENT TRADE CORPORATION, House#54/A, 3rd Flr., Road#132, Gulshan-1, Dhaka-1212, +8801711302773</t>
  </si>
  <si>
    <t>shakil.skmehedi.khan@gmail.com</t>
  </si>
  <si>
    <t>1.Improvement of RHD-Osmaninagar Upazila Complex Road -RHD Road Ch. 00m-545m Road ID691965044 Under Osmaninagar Upazila Dist. Sylhet 2.Improvement of Khujgipur-Mandaruka Road Ch. 00m-670m &amp; b Construction of Protective Works on Same Road From Ch. 288m-475m.Road ID691965108 Under Osmaninagar Upazila Dist. Sylhet 3.Improvement of Tajpur - Balagonj GC Road Eidgah Bazar - Panchapara Via Shivrampur Road From Ch. 00m-1000m. b Construction of 1000mm x 1200mm Drainage Culvert Same Road at Ch.391m. 450 &amp; 740m &amp; c Construction of Protection Works at Same Road from Ch.280-450m Under Osmaninagar Upazila Dist. Sylhet Road ID691994121</t>
  </si>
  <si>
    <t>M/S Ripon Traders,   Dakkhin Bagha, Golapgonj, Sylhet, +880-1712-242930</t>
  </si>
  <si>
    <t>Construction of RCC Drain of Biswanath Bazar GC-Natun bazar- RHD Kuruabazar Road (Biswanath part) at ch. 00-850m</t>
  </si>
  <si>
    <t>MAIS-MATI-JV, Sunamganj Sadar, Sunamganj, +8801717793484</t>
  </si>
  <si>
    <t>aminul.roisjv2019@gmail.com</t>
  </si>
  <si>
    <t>Construction of RCC Irrigation Canal, WMCA Office Road and Modification of Hydraulic Structures (Increase Gates Height) 4V-(1.5mx1.8m) WRS and related Works of Binnakandi Sub-Project (SP ID-34107) under Upazila: Gowainghat, District: Sylhet.</t>
  </si>
  <si>
    <t>Aminul Islam Selim, Sunamganj Sadar, Sunamganj, +880-0871-01712570420</t>
  </si>
  <si>
    <t>aminul.sunamganj@gmail.com</t>
  </si>
  <si>
    <t>M/S Anisha Trade International, Uttar Baluchor, Sadar, Sylhet-3100, +880-1717-793484</t>
  </si>
  <si>
    <t>mdroisuddin9@gmail.com</t>
  </si>
  <si>
    <t>01.03.23</t>
  </si>
  <si>
    <t>AH-SRD JV, 32, Anabil, Ukilpara, Sunamganj, +880-01711-026722</t>
  </si>
  <si>
    <t>jvofahsrd.sunam@gmail.com</t>
  </si>
  <si>
    <t>Construction of Hydraulic Structures and Related Works of Keshri Beel Sub-project (SP ID-71001) under Upazila: Zakiganj, District: Sylhet.</t>
  </si>
  <si>
    <t>M/S. AMINUL HAQUE &amp; CO., UKILPARA, SUNAMGANJ, +880-1711-026722</t>
  </si>
  <si>
    <t>M/S. Nimmi &amp; Mumu Construction, C-21, Meghna R/A, Dariapara, Sylhet-3100 ,   +880-01711-345127</t>
  </si>
  <si>
    <t>daschinmoykanti@yahoo.com</t>
  </si>
  <si>
    <t>a) Construction of Additional one vent gated structure 2.5m x 2.0m on both sides total 2 nos of Existing Alica Khal Regulator at Ch. 0050kmb Documentation of works c Provisional sum of Haonia-Sonia Hoar sub-project SP ID-35166 Under Upazila Osmaninagar District Sylhet.</t>
  </si>
  <si>
    <t>Dolly Construction Ltd., Sena Kalyan Bhaban, Suit # 1602, 195 Motijheel C/A. Dhaka-1000, +880-02-57164606</t>
  </si>
  <si>
    <t>(a) Improvement of Khadimnagar RHD- Shaheber Bazar GC Road from Ch. 2000m-5300m (Road ID No. 691622006), (b) Construction of 8 Nos. Box Culvert [Size: 1x3.00mx3.00m at Ch. 3044m &amp; 5290m], [Size: 1x4.00mx4.00m at Ch. 1860m &amp; 2490m] and [Size: 1x2.50mx2.50m at Ch. 3504m, 3808m ,4147m &amp; 4554m] and 6 Nos. U Drain [Size: 1x0.625mx1.20m at several Ch.] on the Same Road and (c) Development of 85m Protective Work on the Same Road under Upazila: Sylhet-Sadar. District: Sylhet.</t>
  </si>
  <si>
    <t>24.06.18</t>
  </si>
  <si>
    <t>21.10.19 
(19.01.20)</t>
  </si>
  <si>
    <t>Dolly Construction Ltd., Sena Kalyan Bhaban, Suit # 1602, 195 Motijheel C/A. Dhaka-1000, +880-02-57164607</t>
  </si>
  <si>
    <t>(a) Improvement of Khadimnagar RHD- Shaheber Bazar GC Road from Ch. 5300m-8570m (Road ID No. 691622006) (b) Construction of 8 Nos. Box Culvert [Size: 1x2.50mx2.50m at Ch. 5794m &amp; 7870m], [Size: 2x3.00x3.00m at Ch. 6454m &amp; 7703m], [Size: 1x2.00x2.00m at Ch. 5444m, 5544m &amp; 8460m] and [Size: 1x4.50x4.50m at Ch. 5929m] and 9 Nos. U Drain [Size: 1x0.625x1.20m at several Ch.] on the Same Road and (c) Development of 50m Protective Work on the Same Road under Upazila: Sylhet-Sadar, District: Sylhet.</t>
  </si>
  <si>
    <t>Khan Brothers, 81-Azadi, Mirboxtula, Sylhet, +880-821-760756</t>
  </si>
  <si>
    <t>khanbrotherscity@gmail.com</t>
  </si>
  <si>
    <t>a. Improvement of Pirerbazar - Osmanpur UP Road by BC from Ch.1000-2013m New Road ID No.691963009 and b. Construction of 2 Nos. Drainage Culvert Size 10.375x0.600m at Ch.1651m&amp;1827m on the same road under Upazila Osmaninagar District Sylhet.</t>
  </si>
  <si>
    <t>M/S Premium Trading, 46, Foridbag R/A Amborkhana, Sylhet, +880-1711-975330</t>
  </si>
  <si>
    <t>mspremiumtrading46@gmail.com</t>
  </si>
  <si>
    <t>(a) Improvement of RHD - Rampasa - Rajagonj - Biswanath UP Road from Ch. 4600 - 5600m (Road ID No. 691203002) (b) Improvement of Alongkari UP - Ramradha Bazar Road from Ch.1980 - 2810m (Road ID No. 691203009) (c) Improvement of Doshghar UP - Lohori- Mashukhali Bazar Road from Ch. 2000 - 3300m (Road ID No. 691203011) under Upazila: Biswanath, District: Sylhet.</t>
  </si>
  <si>
    <t>11.09.18</t>
  </si>
  <si>
    <t>16.09.19 
(30.11.20)</t>
  </si>
  <si>
    <t xml:space="preserve">Md. Taibur Rahman 
Bagbari </t>
  </si>
  <si>
    <t>rahman_taibur@yahoo.com</t>
  </si>
  <si>
    <t>a. Improvement of Bairgir Bazar GC- Daulatpur UP Road Ch.1100m-3900m 691203009-b. Improvement of Biswanath UP-Biswanath College -RHD Nazirbazar Road Biswanath Part by BC from Ch.2163m-2613m under Upazila Biswanath District Sylhet.</t>
  </si>
  <si>
    <t>M/S Khadiza Stone Crusher, Assampara Hawar, Jaflong, Gowainghat, Sylhet, +880-1723-906346</t>
  </si>
  <si>
    <t>khadiza.stone90@gmail.com</t>
  </si>
  <si>
    <t>a.Improvement of MuktapurJointiapur UP HQ-Dultirpar-2 No Bazar GC Road. Ch.1550.00-3550m.b.Construction of 1tx2.50mx2.50m Box culvert at Ch.3153m road ID No-691533005 under upazila JoinitapurDistrict Sylhet</t>
  </si>
  <si>
    <t>23.10.19 
(31.12.20)</t>
  </si>
  <si>
    <t>a.Improvement of RHD Manikkona College-Sonapur Road by BC from Ch.500-1550m Road ID No.691354028 b. Construction of 4 Nos. Drainage Culvert Size 1.00mx0.625mx0.600m at Ch.1083m1300m 1463m and 1488m. c. Protective works of length 65m on the same road under Upazila Fenchuganj District Sylhet. Salvage Cost TK. 504607</t>
  </si>
  <si>
    <t>.a Improvement of Bairagir bazar -Baraigram Mosjid Road by BC from Ch.00-850m Road ID No. 691954046 1.b Construction of Drainage Culvert 1 Nos. 1x 0.600 x 0.600m at Ch. 102m on the Same Road under Upazila Dakshin Surma District Sylhet Salvage Cost TK. 1389932</t>
  </si>
  <si>
    <t>Khan Brothers, 81-Azadi, Mirboxtula, Sylhet, +880-821-760757</t>
  </si>
  <si>
    <t>a. Improvement of Pitakora -Bimanbondar Bipass Road by BC from Ch. 00-1000m Road ID 691625220 b.Construction of 1 Nos. 1 x2.50x2.50m. Drainage Culvert at Ch.800m on the Same Road under Upazila Sadar District Sylhet.</t>
  </si>
  <si>
    <t>Khan Brothers, 81-Azadi, Mirboxtula, Sylhet, +880-821-760758</t>
  </si>
  <si>
    <t>Improvement of Mirergaon-Somospur-Murti islampur-HossaInpur Road by BC from Ch.1500-2165m Road ID No. 691954086 Road under Upazila dakshin Surma District Sylhet</t>
  </si>
  <si>
    <t>Khan Brothers, 81-Azadi, Mirboxtula, Sylhet, +880-821-760759</t>
  </si>
  <si>
    <t>a. Improvement of Umairgaon bridge-Salutikar Road by BC from Ch. 2200-2900m Road ID No.691624029 b. Improvement of Kandirpath Foringura Road by BC from Ch. 00-543m Road ID No. 691624067 under Upazila Sylhet Sadar District Sylhet.</t>
  </si>
  <si>
    <t xml:space="preserve">  M/S Foijul Enterprize, White House, Sobuz Sena R/A Ghasitula, Sylhet-3100, +880-1713-804473</t>
  </si>
  <si>
    <t>msfoijul2013@gmail.com</t>
  </si>
  <si>
    <t>a Improvement of Wapda Dyke to Bourbag Village Road Ch. 00-1610m b Protection work of Ch.150-280m &amp; 1100-1160m on the Same Road</t>
  </si>
  <si>
    <t>26.01.20 
(31.12.20)</t>
  </si>
  <si>
    <t>M/S Mahia &amp; Nimmi Enterprise, Kapaura, Jaflong, Gowainghat, Sylhet, +880-1712-814961</t>
  </si>
  <si>
    <t>mahianimmi15@gmail.com</t>
  </si>
  <si>
    <t>1.a Improvement of Dubai Masjid-Lamashampur Village Road Ch. 00-710m 1.b Construction of 1x1.00x1.00 Box Culvert at 60m on the Same Road 2 a Improvement of RHDSylhet- TamabillRoad-Futaura Umanpur Village Road Ch00-510m 2b Protective Work of at ch 192-226m on the Same Road</t>
  </si>
  <si>
    <t>25.01.20 
(30.11.20)</t>
  </si>
  <si>
    <t>M/S Shimul Enterprise, Gotergram, Balaot, Zakigonj, Sylhet-3190, +880-1715-397197</t>
  </si>
  <si>
    <t>ms.shimul.enterprise2013@gmail.com</t>
  </si>
  <si>
    <t>1.a Improvement of Baurbag Pry. School-Nayagram Road Banigram UP by BC Ch. 1850-2750m Road ID-691594055 1.b Construction of 1x0.600mx0.750m Drainage Culvert on the Same Road at Ch.1925m.2.a Improvement of Lanthirmati-Andurmukh bazar Road by BC Ch. 900-1400m Road ID-691594028 2.b Construction of 1x0.600mx0.750m Drainage Culvert on the Same Road at Ch.1120m. under Upazila Kanaighat District Sylhet.</t>
  </si>
  <si>
    <t>M/S Bhai Bhai Enterprise,   Nowa Gaw, Biswanath, Sylhet, +880-1715-574849</t>
  </si>
  <si>
    <t>msbhaibhaienterprise68@gmail.com</t>
  </si>
  <si>
    <t>a. Improvement of Shinger kach bazar- Majhgow Via Pashim Tuker bazar road. by BC from Ch.1016-1600m Road ID 691204052 under Upazila Biswanath District Sylhet.</t>
  </si>
  <si>
    <t>05.06.20 
(31.12.20)</t>
  </si>
  <si>
    <t>M/S Asha construction, vill:Khasa, P.O: Beanibazar,Upazila: Beanibazar, Dist: Sylhet, +880-1786-249317</t>
  </si>
  <si>
    <t>ashaconstruction1954@gmail.com</t>
  </si>
  <si>
    <t>1.a Improvement of Pangipur-Uttar Charia West Road by BC from Ch.00-1200m Road ID No. 691174081 New 691175119 Old. 1.b Protection work of length 76m on the Same Road 2.a Improvement of Uttar Akhajna-Kurarbazar Road by BC from Ch.500-2330m Road ID No. 691174088 New 691175147 Old. 2.b Protection work of length 61m on the Same Road under Upazila Beanibazar District Sylhet. Salvage Cost Taka- 1232084</t>
  </si>
  <si>
    <t>17.03.20 
(31.12.20)</t>
  </si>
  <si>
    <t>a. Improvement of parua-mirerchor road by BC from Ch.00-2205m, Road ID No. 691204041 under Upazila: Biswanath , District: Sylhet</t>
  </si>
  <si>
    <t>26.08.19</t>
  </si>
  <si>
    <t>Improvement of Doyamir-Goshgaon-madrashabazar Road by BC from Ch.4420-4994m Road ID No. 691964024 udner Upazila Osmaninagar District Sylhet.</t>
  </si>
  <si>
    <t>a. Improvement of Roykhail BC-Mirergaon Road by BC from Ch.500-1530m Road ID No. 691954102 b. Construction of 1 No. Drainage Culvert of Size 1x1.00 x 1.06m at Ch. 530m and 2 Nos. Drainage Culvert of Size 1x0.50x0.45m at Ch738m1415m on the same Road under Upazila Dakshin Surma District Sylhet Salvage Cost TK. 144010</t>
  </si>
  <si>
    <t>Khan Brothers, 81-Azadi, Mirboxtula, Sylhet, +880-821-760760</t>
  </si>
  <si>
    <t>a Improvement of RHD Konarchar Jame Mosjid - Tirashi gaon- Sirajpur Road by BC. from Ch.950-1420m Road ID No. 691955148. b Construction of Drainage Culvert 2 Nos. 1x 0.60x 0.60m at Ch. 965m &amp; 1348m on the Same Road under Upazila Dakshin Surma District Sylhet.</t>
  </si>
  <si>
    <t>(a). Kagojpur-Vagolpur-Halimpur-Nolikona-Kalnirchor Road. Ch.00-1630 Road ID No. 691964075 b. Construction of 2 No. Drainage Culvert of Size 1x1.00 x 1.200m at Ch. 1398m &amp; 1517m on the Same Road under Upazila OsmaninagarDistrict Sylhet</t>
  </si>
  <si>
    <t>23.04.20 
30.04.21</t>
  </si>
  <si>
    <t>M/S Shawon Traders, Tajpur, Osmaninagar, Balagonj, Sylhet, +880-1780-197961</t>
  </si>
  <si>
    <t>shawontraders78@gmail.com</t>
  </si>
  <si>
    <t>a. Improvement of Raigdhara LGED road-Khasikapon Road by BC from Ch.1905m - 2380m Road ID No. 691964006 b. Construction of 3 No. Drainage Culvert of Size 1x1.00 x 1.20m at Ch. 1907m2130m&amp; 2250m on the Same Road under Upazila Osmaninagar District Sylhet.</t>
  </si>
  <si>
    <t>M/S Rafi Enterprise, Rafi Enterprise, Burunga Bazar, Osmaninagar, Sylhet, +880-1715-148321</t>
  </si>
  <si>
    <t>msrafienterprise78@gmail.com</t>
  </si>
  <si>
    <t>a. Improvement of Sylhet-Dhaka RHD-Uttar Brammangram-Jame Mosjed-Godiarchar Road by BC from Ch.000-730m Road ID No. 691965207 b. Construction of 1 No. Drainage Culvert of Size 1x1.00 x .600m at Ch. 615m on the Same Road under Upazila Osmaninagar District Sylhet.</t>
  </si>
  <si>
    <t>a. Improvement of Baourbag Pry.School.-Nayagram Road.Banigram UP by Earthwork from Ch. 00m-200m and 2100m-3100m Road ID No. 691594055 b. Improvement of Baourbag Pry.School.-Nayagram Road.Banigram UP by BC from Ch. 00m-200m and 2100m-3100m c. Construction of 4 Nos. U- Drainage Culvert of Size 1x0.750 x 1.20m at Ch. 170m 2550m 2800m and 2950m d. Protective works of length 250 m at different chainages on the Same Road under Upazila Kanaigaht District Sylhet</t>
  </si>
  <si>
    <t>a. Improvement of RHD (Gowalabazar)-Gadiarchar-Dattagram-Brammangoan Road by BC from Ch. 1331-1791m Road ID- 691964004 b.Construction of 1 No. 1 x0.625x0.900m. Drainage Culvert at Ch.1757m on the Same Road under Upazila: Osmaninagar, District: Sylhet.</t>
  </si>
  <si>
    <t>a. Improvement of RHD.Syl.-Sunamgonj Baburbari road. by BC from Ch. 900-1310 m Road ID 691625152 b.Construction of 1 Nos. 1 x.625x1.20m U Drainage Culvert at Ch.1183m on the Same Road under Upazila Sadar District Sylhet.</t>
  </si>
  <si>
    <t>Improvement of Islamgonj bazar-Nowagaon Road.. by BC from Ch. 1000-1970 m Road ID 691624028 under Upazila Sadar District Sylhet.</t>
  </si>
  <si>
    <t>a. Improvement of RHD Tamabil rd.-Khidirpur road. by BC from Ch. 380-1000m Road ID 6914624043 b.Construction of 1 Nos. 1 x1.00x1.00m. Drainage Culvert at Ch.564m c.Protective work of Length 16.00m on the Same Road under Upazila Sadar District Sylhet.</t>
  </si>
  <si>
    <t>Khan Brothers, 81-Azadi, Mirboxtula, Sylhet, +880-821-760761</t>
  </si>
  <si>
    <t>a. Improvement of Amtail Bazar - Gazir Mokam Road by BC from Ch. 450-950m Road ID 691205047 b.Construction of 1 Nos. 1.00m x0.625mx0.900m. Drainage Culvert at Ch.750m on the Same Road under Upazila Biswanath District Sylhet.</t>
  </si>
  <si>
    <t>Khan Brothers, 81-Azadi, Mirboxtula, Sylhet, +880-821-760762</t>
  </si>
  <si>
    <t>a.Improvement of Sylhet-Dhaka RHD Road. - Raigdara - kabaripara road.by BC Road ID-691965203 from Ch. 500-1035m b. Construction of 3 Nos. 1 x1.00x0.90m Drainage Culvert at Ch. 500m 900m and 987m on the Same Road under Upazila Osmaninagar District Sylhet.</t>
  </si>
  <si>
    <t>Md. Eunus Al Mamun, Thana Road, Charfashon, Bhola, +880-01789-849184</t>
  </si>
  <si>
    <t>Construction of 22m Long RCC Girder Bridge on Suraighat GC-Lubachara-Atgram GC Road. Road ID. 691592007 Kanaighat Part at Ch. 7315m under Upazila Kanaighat District Sylhet.</t>
  </si>
  <si>
    <t>M/S. Mahbub Enterprise, Station Raod, Sunamganj-3000, +880-01915-742294</t>
  </si>
  <si>
    <t>Construction of 29.00 m Long RCC Girder Bridge on Piererchak-Mirer Chak Road on Kushighat-Noyapara Khal at Ch.750.00m Road ID 691624022 under upazila Sadar District Sylhet</t>
  </si>
  <si>
    <t>Gazipur Sadar, Dhaka</t>
  </si>
  <si>
    <t>mamejv2000@gmail.com</t>
  </si>
  <si>
    <t>Construction of 60.0m Long RCCPSC Girder Bridge on Ilashpur-Purbo Ilashpur Road at Ch. 1200.0m Road ID-691354015 under Upazila Fenchuganj District Sylhet.</t>
  </si>
  <si>
    <t>M.E.E. ENTERNATIONAL, House-06, Ground Floor, Road-1, Block-F, Meradia, Dhaka, +880-01711-465751</t>
  </si>
  <si>
    <t>M/S. M.A. ENGINEERING, Paltan Tower,87,Purana Paltan Lane, Suite #607(6th Floor), Dhaka-1000, +880-02-9331865</t>
  </si>
  <si>
    <t>SA-PT-FE(JV), 128/A,KHUJER KHOLA,SYLHET, +880-01711-123797</t>
  </si>
  <si>
    <t>saptfe770@gmail.com</t>
  </si>
  <si>
    <t>Const. of 45.0m Long RCC Girder Bridge on Radhanagar Bazar-Boburbag Haor Road Over Tangra Khal at Ch. 3175.0m . Upazila Gowainghat District Sylhet.</t>
  </si>
  <si>
    <t>M/S S Ahmed &amp; Co, 128/A, Khojer Khola, Sylhet, +880-1711-123797</t>
  </si>
  <si>
    <t>M/S Faruk Enterprise, Kapaura, Jaflong, Guwainghat, Sylhet-3100, +880-1711-913010</t>
  </si>
  <si>
    <t>mdfarukahmed71@gmail.com</t>
  </si>
  <si>
    <t>Improvement of Illashpur-Purba Illashpur Road by RCC from Ch. 100 - 1000m (Road ID No. 691354015) and Construction of 65m Protective Work on the Same Road under Upazila: Fenchuganj, District: Sylhet.</t>
  </si>
  <si>
    <t>22.03.19 
( 02.07.19)</t>
  </si>
  <si>
    <t>sascjvca3@gmail.com</t>
  </si>
  <si>
    <t>(A) Improvement of Kalabari-Kalibari - Doyer Bazar Road by RCC from Ch. 0.00 - 1000m (Road ID No. 691274002), (B) Improvement of Purba Barni - Dakatir Bari - Goghra Khal - Putamara Bazar Road by RCC from Ch. 350 - 1350m (Road ID No. 691274013) and (C) Improvement of Islamganj Bazar - Meghargoan - Gasghur Road by RCC from Ch. 0.00 - 1000m (Road ID No. 691274010) under Upazila: Companigonj, District: Sylhet.</t>
  </si>
  <si>
    <t>07.10.19 
(28.02.21)</t>
  </si>
  <si>
    <t>(A) Improvement of Moglabazar UP-Ashugonj Bazar Road. from Ch. 2500-3500m (Road ID No. 691953002) and (B) Construction of 1No. 2.00mx2.00m Drain Culvert at Ch. 3414m on the same road under Upazila: Dakshin Surma, District: Sylhet.</t>
  </si>
  <si>
    <t>12.06.19 
(05.08.19)
(30.03.21)</t>
  </si>
  <si>
    <t>M/S S.K. Enterprise, Village: Helalpur, Post+P.S. Moulvibazar, District: Moulvibazar, +880-01712-215157</t>
  </si>
  <si>
    <t>jubayerahmedtopu42@gmail.com</t>
  </si>
  <si>
    <t>Periodic maintenance of Burunga Bazar poscim-Burunga-Sirajanagar-Anwarpur Bazar Road from Ch. 00-2480m Road ID Old 691964014 New 691084014under Upazila Osmaninagar District Sylhet.</t>
  </si>
  <si>
    <t>09.12.19 (19.04.20) 30.12.20</t>
  </si>
  <si>
    <t>ANAN CONSTRUCTION, Anan Center, 2516 East Vatara, Natun Bazar, Gulshan-2, +880-2-58812466</t>
  </si>
  <si>
    <t>ananupha15@gmail.com</t>
  </si>
  <si>
    <t>Construction of (1st &amp; 2nd Floor) of Multipurpose Auditorium at Sylhet PTI.</t>
  </si>
  <si>
    <t>28.01.2021 11.05.2021</t>
  </si>
  <si>
    <t>B.M Trade Center
80/A, Siddheswari Circular Road, Malibhag, Dhaka.</t>
  </si>
  <si>
    <t xml:space="preserve">a) RHD Rampasha-Rajagonj-Uttar Biswanath-Lamakazi UP road Doshghar UP-Lohori-Mashukhali bazer road (RHD Rampasha-Rajagonj-Uttar Biswanath-Lamakazi UP road) (Ch. 2600-4600m) under Biswanath Upazila, ID no: 691203002, District: Sylhet b) Beroshree UP Office-Shahbag Bus Stand Bazar (RHD) via Barkatpur-Raghurashi Bazar Road (Ch. 1988-3988m) under Zakiginj Upazila, ID no: 691943007, District: Sylhet. c) Raquar bazar-Shantirbazar-Supatake Rd. (Ch. 700-2700m) under Golapgonj Upazila, ID no: 691383012, District: Sylhet. </t>
  </si>
  <si>
    <t>Offline</t>
  </si>
  <si>
    <t>ITC-CB JV, House-4/1/A, Flat No.4/A, Level-3, Road-02, Gulshan-1, Dhaka.</t>
  </si>
  <si>
    <t>Dararbazar road -Semarbazar road (Monthol)  (Ch. 00-940m)  under Sadar Upazila, ID no: 691624134, District: Sylhet. Chowdhurypara Road No.02 Road (Ch. 00-725m)  under Sadar Upazila, ID no: 691625257, District: Sylhet</t>
  </si>
  <si>
    <t>M/s. Alam Traders
Shibpur, Norshingdi.</t>
  </si>
  <si>
    <t xml:space="preserve">(a)South Dewkalash Govt. Pry.School tokahirghat bazar (Ch. 1000-2000m) under Biswanath Upazila, ID no: 691204064, District: Sylhet, (b) Kaligonj bazar-Mirachar-CHalia road (Ch. 1000-1620m) under Biswanath Upazila, ID no: 691205059, District: Sylhet
</t>
  </si>
  <si>
    <t>20.03.20
30.05.21</t>
  </si>
  <si>
    <t>Seaba Prokoushali Songhosta, 50, Naya Paltan,Dhaka.</t>
  </si>
  <si>
    <t>Omarpur bazar-Mandaruka Road (Ch. 1230-2230m) under Osmaninagar(Ex Balagonj) Upazila, ID no: 691084007, District: Sylhet</t>
  </si>
  <si>
    <t>M/S Zilani Traders, 80/4, Siddheswari Circular Road, Ramna, Dhaka</t>
  </si>
  <si>
    <t>Upazila Health Complex - Thana H/Q-Toker Bazar Road (Ch. 350-950m) under Companigonj Upazila, ID no: 691274018, District: Sylhet. RHD-Companigonj-Buridohar Hazi Hason Ali School (Ch. 1290-1790m) under  Companigonj Upazila, ID no: 691274031, District: Sylhet. Dowarimati - Majargram Road (Ch. 500-1500m) under  Kanighat Upazila, ID no: 691594010, District: Sylhet</t>
  </si>
  <si>
    <t>The Khan Enterprise
Charaboi
Beanibazar,Sylhet</t>
  </si>
  <si>
    <t>RHD-Bagbari-Gorua Road (Ch. 3800-4800m) under Beanibazar Upazila, ID no: 691174031, District: Sylhet</t>
  </si>
  <si>
    <t>.Md.Mahmudul Hussain Tufa, Shahjalal Upashahar, Sylhet.</t>
  </si>
  <si>
    <t>Paschimbag-Murakiar-Paschimbag Mohila Madrasha Rd (Ch. 1000-1828m) under Golapgonj Upazila, ID no: 691384057, District: Sylhet</t>
  </si>
  <si>
    <t>26.05.20</t>
  </si>
  <si>
    <t xml:space="preserve">Md.Mahmudul Hussain Tufa, Shahjalal Upashahar, Sylhet.
</t>
  </si>
  <si>
    <t>RHD (Abdullahpur)-Gounggadia-I.L.o Road (Ch. 00-1000m)  under Beanibazar Upazila, ID no: 691174025, District: Sylhet</t>
  </si>
  <si>
    <t>Xcellent Trade Corporation
House No.54/A, Road No. 132.
Gulshan-1, Dhaka.</t>
  </si>
  <si>
    <t>a) Kalagul Road (Ch. 2000-2720m) under Sylhet Sadar Upazila, ID no: 691624063, District: Sylhet.b) Dhanpur Ferryghat-Mirpur-Muktirbazar Road (Ch. 1500-1900m) under Sylhet Sadar Upazila, ID no: 691624121,District: Sylhet.c) Mohaldik-Murargaon road (Dhapnatila) (Ch. 2000-2406m) under Sylhet Sadar Upazila, ID no: 691625072, District: Sylhet</t>
  </si>
  <si>
    <t>M/s. Suhel Enterprise 
khagdir, khondokar bazar,balagong,sylhet
+880-1753-351841</t>
  </si>
  <si>
    <t xml:space="preserve"> suhelahmed197272@gmail.com</t>
  </si>
  <si>
    <t>Osmanpur UP - Madrashabazar- Nazirbazar - Dakhin Khagdior - Goinaghat road (Ch. 00-800m) under Osmaninogar Upazila, ID no: 691085180, District: Sylhet.</t>
  </si>
  <si>
    <t>Seaba Prokoushali Songhosta
50, Naya Paltan,Dhaka.</t>
  </si>
  <si>
    <t>a) Anantapur prymary school-Hajrat Miskinsha Mukambadauni road (Ch. 00-470m) under Sylhet Sadar Upazila, ID no: 691624113, District: Sylhet.b) RHD Rashidpur- Shirajpur-RHD Shahjirgow Road (Ch. 2200-2925m) under Biswanath Upazila, ID no: 691204007,District: Sylhet.</t>
  </si>
  <si>
    <t>13.11.20</t>
  </si>
  <si>
    <t>LK-SC(JV)
128/A, Khojarkhola, Sylhet.</t>
  </si>
  <si>
    <t>P. K. High School-Haidari bazar Road (Ch. 1500-2542m) under Companigonj Upazila, ID no: 691274015, District: Sylhet.</t>
  </si>
  <si>
    <t>12.11.19</t>
  </si>
  <si>
    <t>M/S Miah Traders, R, K Road, Hingonray,Khalilgonj, Kurigram, +880-1748-599383</t>
  </si>
  <si>
    <t>miahtraders786@gmail.com</t>
  </si>
  <si>
    <t>1. Minor maintenance of 9.0m long RCC Box Culvert on RHD Tajpur-Balagonj GC Osmani Road at Chainage 1333m 691962001. 2. Minor maintenance of 9.5m long RCC Box Culvert on RHD Tajpur-Balagonj GC Osmani Road at Chainage 2190m 691962001. 3. Minor maintenance of 8.8m long RCC Box Culvert on RHD Tajpur-Balagonj GC Osmani Road at Chainage 4041m 691962001. 4. Minor maintenance of 13.0m long RCC Box Culvert on RHD Tajpur-Balagonj GC Osmani Road at Chainage 4366m 691962001. 5. Minor maintenance of 10.0m long RCC Box Culvert on Lalabazar GC-Bibidoil-Jalalpur GC Road at Chainage 6398m 691952001. 6. Minor maintenance of 16.0m long RCC Box Culvert on Lalabazar GC-Bibidoil-Jalalpur GC Road at Chainage 7736m 691952001.</t>
  </si>
  <si>
    <t xml:space="preserve">M/S Amad Enterprise, Vill : Kashba PO : Sreedhora PS : Beanibazar District : Sylhet, Mobile: 01819650435 </t>
  </si>
  <si>
    <t>amadenterprise1973@gmail.com</t>
  </si>
  <si>
    <t>1) Minor maintenance of 13.2m long RCC Box Culvert on Hetimgonj-Chandarpur-Beanibazar Road at Chainage: 0.0m [691172003]
2) Minor maintenance of 10.0m long RCC Box Culvert on Golapgonj UZ HQ -Amura - Mathiura -  Beani Bazar Road at Chainage: 2731m [691382002]
3) Minor maintenance of 10.2m long RCC Box Culvert on Zakiganj HQ- Pollisree bazar- Kaliganj bazar GC Road at Chainage: 2460m [691942007]
4) Minor maintenance of 12m long RCC Box Culvert on Zakiganj HQ- Pollisree bazar- Kaliganj bazar GC Road at Chainage: 7917m [691942007]
5) Minor maintenance of 8.5m long RCC Box Culvert on Zakiganj HQ- Pollisree bazar- Kaliganj bazar GC Road at Chainage: 10869m [691942007]</t>
  </si>
  <si>
    <t>7-14-2021</t>
  </si>
  <si>
    <t>M/s. Tinny Enterprise, Borni, Khagail Bazar, Companiganj, Sylhet, 01715-336205</t>
  </si>
  <si>
    <t>srahman1086@gmail.com</t>
  </si>
  <si>
    <t>Improvement of Munshi Shofat Ullah Jame Mosque under Hatkhola  Union.[ Latitude : 24.57227, Longitude : 91.472305].</t>
  </si>
  <si>
    <t>09.05.20</t>
  </si>
  <si>
    <t>Bangladesh Industrial Automation &amp; Equipment Supplier, Shop 214 Surma Tower, Taltola, Sylhet-3100, 3100. Phone No : 01785-786994</t>
  </si>
  <si>
    <t>bdautomation2018@gmail.com</t>
  </si>
  <si>
    <t>Improvement of Graveyard NearvShah Sikander Jame Mosque at shah sikander Village (North Side) Under Lalabazar Union  [ Latitude : 24.8189, Longitude : 91.8226]</t>
  </si>
  <si>
    <t>M/s. Taiyeba Enterprise , HOUSE-09, ROAD-12, BLOCK-A,SHAHJALAL UPASHAHAR,SYLHET, 01712-973284</t>
  </si>
  <si>
    <t>Improvement of Hajrot Golap She Mazer Graveyard under Gillachara Union [ Latitude : 24.65172, Longitude : 91.97514]</t>
  </si>
  <si>
    <t>M/s. Babul Enterprise Zakiganj, Village: Pongopot, Zakiganj, Sylhet, +880-1719-839823</t>
  </si>
  <si>
    <t>babulenterprise72@gmail.com</t>
  </si>
  <si>
    <t>Improvement of  Daudpur Village Asram Mondir under Manikpur  Union. [ Latitude : 24.918993, Longitude : 92.396587].</t>
  </si>
  <si>
    <t>18.01.20</t>
  </si>
  <si>
    <t>M/s. Halon Enterprisr Zakiagnj, Vill: Bargatta, P.S: Sunasar, Zakiagnj, Sylhet, +880-1718-316989</t>
  </si>
  <si>
    <t>mshalonenterprise@gmail.com</t>
  </si>
  <si>
    <t>Improvement of  Zakiganj Bazar Shahi Eidgah under Zakiganj Paurashova Union.     [ Latitude : 24.876946, Longitude : 92.367338.</t>
  </si>
  <si>
    <t>M/s. Nasir Enterprise, pollobi b-93 ponitula,patantula sylhet, 01716-368020</t>
  </si>
  <si>
    <t>Improvement of  Gechua South Mohllah Jame Mosque Under Sultanpur Union.     [ Latitude : 24.923089, Longitude : 92.479581.</t>
  </si>
  <si>
    <t>29.05.20</t>
  </si>
  <si>
    <t>Kazi &amp;Refat Jv</t>
  </si>
  <si>
    <t>kazi.refatjv@yahoo.com</t>
  </si>
  <si>
    <t>Maintenance work of Sadipur-Noapara-Shahpur Road (Ch. 00-1010m) (ID No. 691624098).</t>
  </si>
  <si>
    <t>M/s. Puspa Construction</t>
  </si>
  <si>
    <t xml:space="preserve"> puspaconstruction@yahoo.com</t>
  </si>
  <si>
    <t>Maintenance of Kandigaon-Kazirgaon-Mogolgaon BWDB Dyke Road (Ch. 00-2480m  b) Construction of 1 Nos 1.00m x2.50mx2.50m Rcc Box atch:2225m on same Road c) Construction of 2 Nos 0.625mx0.900m Slab Culvert at ch:2367m &amp; 2438m on same Road (ID No. 691624031).</t>
  </si>
  <si>
    <t>Faysal Enterprise,  SREEPUR BAZAAR, SREEPUR, GAZIPUR-1740, +880-1711-316510</t>
  </si>
  <si>
    <t>(a) Improvement of Kurua Notun Bazar BC- Doulatpur H.C.C. connection Road Ch. 350-850m (ID No. 691965198) (b) Improvement of Kurua- Notun Bazar Road- Kapon Prokashito Khalpar Bazar Road Ch. 00-300m (ID No. 691965376) under Upazila: Osmaninagar, District: Sylhet.</t>
  </si>
  <si>
    <t>08.05.18</t>
  </si>
  <si>
    <t>30.11.19</t>
  </si>
  <si>
    <t>M/s. Shawn Traders, Prop: Chanchal kumar Paul, Tajpur, Osmaninagar, Balagonj, Sylhet.,  +880-1780197961</t>
  </si>
  <si>
    <t>a) Improvement of Tazpur-Khadempur Pucca Road-Notpur Road Via Allakande Road (Ch. 00-1050m) (ID No. 691965308), b) Construction of 2 Nos. 0.625m x 600m Slab Culvert at Ch. 752m &amp; 977m on the Same road.</t>
  </si>
  <si>
    <t>a) Improvement of Dhaka Sylhet-RHD-Raigdara-Kabaripara Road (Ch. 00-500m.) (ID No. 691085203), b) Construction of 1 No 1x 2.50m x 2.50m  RCC Box Culvert at ch. 7m on the Same Road.</t>
  </si>
  <si>
    <t>Rifa Enterprise Norshindi.</t>
  </si>
  <si>
    <t>rifaenterprise78@gmail.com</t>
  </si>
  <si>
    <t>Improvement of Sylhet-Sultanpur Road-Alipur Ajman Ali’s House Dewanbazar UP Road (Ch. 00-875m.) (ID No. 691084060)</t>
  </si>
  <si>
    <t>04.04.20</t>
  </si>
  <si>
    <t xml:space="preserve">M/S Likhoni, Prop: Md Badrul Islam, 12 Mohila College Building, Zindabazar, Sylhet. 0-1711983859 </t>
  </si>
  <si>
    <t xml:space="preserve">  likhoni2013@gmail.com</t>
  </si>
  <si>
    <t>Maintenance of Kuchai Rahmater Jangal Road from Ch. 00-1010m. (Road ID-691955014) under Upazila: Dakshin Surma, District Sylhet.</t>
  </si>
  <si>
    <t>M/s. Shimul Enterprise, Gotergram, Balaot, Zakigonj, Sylhet-3190, +880-1715-397197</t>
  </si>
  <si>
    <t>(a) Improvement of Mukti Juddah Tazammal Ali House-Gillachara Chowmohoni Bazar Road (Ch. 00-800m) (b) Construction of 1 No. 625mmx600mm Slab Culvert at ch. 88m on the same road (ID No. 691355038)</t>
  </si>
  <si>
    <t>M/s. Akber Hossain</t>
  </si>
  <si>
    <t>Improvement work of RHD (Sharighat)-Baurbhag-Wapda Dyke Road (Ch. 800-1800m. &amp; 4830-7030m ) (ID No. 691535070).</t>
  </si>
  <si>
    <t>21.09.17</t>
  </si>
  <si>
    <t>25.05.19</t>
  </si>
  <si>
    <t>M/s Md. Nazrul Islam, Fulbari, Golapganj-3100, Sylhet, +880-171-1736048</t>
  </si>
  <si>
    <t>nazrul.golap@gmail.com</t>
  </si>
  <si>
    <t>(a) Improvement of Fenchuganj Barirgair Bazar Road - Uttar Moholla Jame Moshjd - Bani Gazi Paschim Jame Mosjid Road Ch. 00-973m (ID No. 691384147) (b) Construction of 1 No. 1.00mx1.00m RCC Box Culvert at Ch. 285m and c Construction of 2 Nos. 0.625mx0.600m Slab Culvert at Ch. 790m &amp; 876m on the Same Road under Upazila: Golapganj, District: Sylhet. (Salvage Cost TK. 1405824.00)</t>
  </si>
  <si>
    <t>04.12.18</t>
  </si>
  <si>
    <t>M/s Md. Nazrul Islam, Fulbari, Golapganj-3100, Sylhet, +880-171-1736049</t>
  </si>
  <si>
    <t>(a) Improvement of RHD Road Salamgah Kailash Mokam- Mokambazar Kodamtoli Munshipara Road Ch. 65-885m (ID No. 691384067) and (b) Construction of 3 Nos. 0.625mx0.600m Slab Culvert at Ch. 180m 574m &amp; 720m on the Same Road under Upazila: Golapganj, District: Sylhet.</t>
  </si>
  <si>
    <t>M/S SHAON ENTERPRISE, Umednagar, Baniachong Road, Habiganj Sadar, Habiganj,   +880-1711-247338</t>
  </si>
  <si>
    <t>msshaonenterprise1980@gmail.com</t>
  </si>
  <si>
    <t>Improvement of Noshiorpur RHD Khandakarbazar Road Ch. 1210-1600m R. ID. 691084051 Upazila Balaganj District Sylhet.</t>
  </si>
  <si>
    <t>Papia Enterprise, উত্তরন-৫১, বারুদখানা, সিলেট সদর, সিলেট,   +8801678124120</t>
  </si>
  <si>
    <t>papiaenterprise65@gmail.com</t>
  </si>
  <si>
    <t>Improvement of Tajpur Balagonj Road -Tilock Chandpur Road Ch. 00-850m R. ID. 691084022 under Upazila Balaganj District Sylhet. Salvage material cost 716955.00</t>
  </si>
  <si>
    <t>66,67,406.82</t>
  </si>
  <si>
    <t>Improvement of Boaljur Bazar - Manoharpur Mokundo Bazar Part Road. Ch. 1800-2256m R. ID. 691085018 Upazila Balaganj District Sylhet.</t>
  </si>
  <si>
    <t>M/s. Noorjahan Enterprise</t>
  </si>
  <si>
    <t>mddelwarhussain1981@gmail.com</t>
  </si>
  <si>
    <t>(a) Improvement of Noya Mosqe Elahigonj (Chunu mia shop) -Dora Purba Mohollah -Palpara Road ( Ch. 00-1625m )(ID No. 691385229) and (b) Construction of 6 Nos. 0.625mx0.600m Slab Culvert at Ch. 147m, 285m, 600m, 745m, 840m, &amp;1570 on the Same Road under Upazila: Golapganj,</t>
  </si>
  <si>
    <t>21.06.19</t>
  </si>
  <si>
    <t>M/s. Thasnim Enterprise
Golapgonj,Sylhet. +880-1843-917696</t>
  </si>
  <si>
    <t>tasnim.golap@gmail.com</t>
  </si>
  <si>
    <t>Construction of One Storied Pachim Islampur Union Land Office with Two Storied Foundation Including 150m long boundary wall &amp; barbed wire fencing at Upazila Companiganj and One Storied Darbost Union Land Office with Two Storied Foundation Including 180m long boundary wall &amp; barbed wire fencing at Upazila Jointiapur District Sylhet under The Project of Construction of Town and Union Land Office across the Country</t>
  </si>
  <si>
    <t>27.12.17</t>
  </si>
  <si>
    <t>M/s. Global Trading
Ambarkhana, Sylhet,   +880-01716-832925</t>
  </si>
  <si>
    <t>global.trading2925@gmail.com</t>
  </si>
  <si>
    <t>Construction of One Storied Burunga Union Land Office with Two Storied Foundation Including 90m long boundary wall at Upazila: Osmaninagar and One Storied Proyag Mahol Union Land Office with Two Storied Foundation Including 70m long boundary wall at Upazila: Biswanath, District: Sylhet under The Project of "Construction of Town and Union Land Office across the Country"</t>
  </si>
  <si>
    <t>19.02.18</t>
  </si>
  <si>
    <t>M/s. Baharul Islam
Tofozzul Monjil Vill : Kechori Alamnogor PO : Zakigonj PS : Zakigonj Dist : Sylhet,   +880-01817-321941</t>
  </si>
  <si>
    <t>baharul1973@yahoo.com</t>
  </si>
  <si>
    <t>Construction of One Storied Laxmibasha and Jalalpur Union Land Office with Two Storied Foundation at Upazila: Dakshin Surma, District: Sylhet under The Project of "Construction of Town and Union Land Office across the Country".</t>
  </si>
  <si>
    <t>14.8.20</t>
  </si>
  <si>
    <t>M/s.Shamul Construction
Raynagar, Sylhet. 
+880-1611-449144</t>
  </si>
  <si>
    <t>shamulconstruction@gmail.com</t>
  </si>
  <si>
    <t>Construction of One Storied Gachbari and Birorsri Union Land Office with Two Storied Foundation at Upazila: Kanaighat and Zakiganj, District: Sylhet Under The Project of Construction of Town and Union Land Office across the Country.</t>
  </si>
  <si>
    <t>M/s. Progressive Engineers,06 No. Motin Complex, Fenchugonj Road, Dokhin Sorma, Kodamtali, Sylhet.+880-1715-525639</t>
  </si>
  <si>
    <t xml:space="preserve">  zahed.progressiveeng@yahoo.com</t>
  </si>
  <si>
    <t>Construction of 1 One storied union land office building with two storied foundation at Golapganj Poura Union under Upazila Golapganj and Bilajor Union under Upazila Sylhet Sadar District Sylhet.</t>
  </si>
  <si>
    <t>07.01.20</t>
  </si>
  <si>
    <t>M/s.Arif Enterprise
Zakiganj, Sylhet. +880-1712-147382</t>
  </si>
  <si>
    <t>manemuddin1976@gmail.com</t>
  </si>
  <si>
    <t>Construction of 1 One storied union land office with two storied foundation at Gilachhara Union under Upazila Fenchuganj District Sylhet</t>
  </si>
  <si>
    <t xml:space="preserve">M/s. Imran Enterprise
Kanaighat, Sylhet.  +880-1715643845 </t>
  </si>
  <si>
    <t xml:space="preserve">  imranenterprise65@gmail.com</t>
  </si>
  <si>
    <t>Construction Of Boundary Wall Gate and Approach Road of Chak Sultanpur and Bahar Union Land Office Under Upazila Sadar District Sylhe</t>
  </si>
  <si>
    <t xml:space="preserve">M/s.Muzib Enterprise
Zakiganj, Sylhet. +880-1726983898 </t>
  </si>
  <si>
    <t xml:space="preserve">  mmenterprise662013@gmail.com</t>
  </si>
  <si>
    <t>Construction of Uttarkach Union Land Office Under Upazila Sadar District Sylhet</t>
  </si>
  <si>
    <t xml:space="preserve">M/s Reza Construction, Sylhet.   +880-1712068767 </t>
  </si>
  <si>
    <t>rezaconstruction56@gmail.com</t>
  </si>
  <si>
    <t>Construction of Biswanath Sadar Union Land Office Under Upazila Biswanath District Sylhet</t>
  </si>
  <si>
    <t>Construction of Tajpur Union Land Office Under Upazila Balagang Osmainagar District Sylhet</t>
  </si>
  <si>
    <t xml:space="preserve">M/s.Fahim Enterprise
Zakiganj, Sylhet.+880-01726324054 </t>
  </si>
  <si>
    <t>fahimenterprise72@gmail.com</t>
  </si>
  <si>
    <t>Construction of Charkhai Union Land Office Under Upazila Beanibazar District Sylhet</t>
  </si>
  <si>
    <t>M/s. Sattar Enterprise , House-20, Road No:38, Block-C, Shahjalal Upashar, Sylhet , +880-1761-895357</t>
  </si>
  <si>
    <t>sattarenterprise57@gmail.com</t>
  </si>
  <si>
    <t>Construction of Atgram Union Land Office Under Upazila Zakiganj District Sylhet</t>
  </si>
  <si>
    <t>Construction of Golapganj Union Land Office Under Upazila Golapganj District Sylhet</t>
  </si>
  <si>
    <t xml:space="preserve"> Meghna Structural Engineering Ltd
Razzak Plaza, 10th Floor, Suite-B11, 2 Shahid Tajuddin Ahmed Sharani, Mogbazar, Dhaka - 1217,   +880-1730-435393</t>
  </si>
  <si>
    <t xml:space="preserve">  mselbd@gmail.com</t>
  </si>
  <si>
    <t>Improvement of Kasrupur bazar GC-Pailanpur-Balaganj GC Road
(Ch.6+500km to 12+500Km)</t>
  </si>
  <si>
    <t>Improvement of Kasrupur bazar GC-Pailanpur-Balaganj GC Road 
(Ch.12+500Km to 19+020km)</t>
  </si>
  <si>
    <t>jv of ME-PE</t>
  </si>
  <si>
    <t>mahbub.prity84@gmail.com</t>
  </si>
  <si>
    <t>Improvement of Haripur GC-Gachbari GC Road (Kanaighat part)
 (Ch. 0+000-2+631Km)</t>
  </si>
  <si>
    <t>M/S. Mahbub Enterprise, Station Raod, Sunamganj-3000., 01915-742294</t>
  </si>
  <si>
    <t>M/S Priti Enterprise, Niloy-61, Natunpara, Sunamganj, 01963-200809</t>
  </si>
  <si>
    <t xml:space="preserve">ShojibBelal_Jv
</t>
  </si>
  <si>
    <t>shojibbelal@gmail.com</t>
  </si>
  <si>
    <t>Improvement of Haripur GC-Gachbari GC Road (Kanaighat part)
 (Ch.2+631-7+080Km)</t>
  </si>
  <si>
    <t xml:space="preserve">  M/S Belal Enterprise, Bashundhara-15, R/A, Hazipara, Sunamganj., 0-1712124890 </t>
  </si>
  <si>
    <t xml:space="preserve">SUJIB RANJAN DAS , 77 Kakrail, Dhaka , 01714001903 </t>
  </si>
  <si>
    <t>sujibdash@yahoo.com</t>
  </si>
  <si>
    <t>M/S Ataur Rahman Khan, Thanthonia, Bogra</t>
  </si>
  <si>
    <t>msataurrahman2013@gmail.com</t>
  </si>
  <si>
    <t>Improvement of RHD Rampasa-Lamachalk-Bairagir bazar GC Road. 
(Ch.0+000 to 3+085Km)</t>
  </si>
  <si>
    <t>SR-HU(JV)</t>
  </si>
  <si>
    <t>srhujv1964@gmail.com</t>
  </si>
  <si>
    <t>Improvement of Mayakhali Bazar-R&amp;H (Barohal UP Office) Via Hatubill Madrasha Road. (Ch. 1+700-5+928Km)</t>
  </si>
  <si>
    <t>Md. Helal Uddin, House#61, Road#3, Block#G, Upashahar, Sylhet., 0-1712-079914</t>
  </si>
  <si>
    <t>h.uddin1969@gmail.com</t>
  </si>
  <si>
    <t>BE&amp;AT_Jv</t>
  </si>
  <si>
    <t xml:space="preserve">  beatjv2016@gmail.com</t>
  </si>
  <si>
    <t xml:space="preserve">Improvement of Manikpur UP office (Noor pur)-Babur Bazar via Mirzarchak-Tirashi-Gachua-Maizbondh Road.
(Ch. 0+000-5+400km)
</t>
  </si>
  <si>
    <t xml:space="preserve">M/S Belal Enterprise, Bashundhara-15, R/A, Hazipara, Sunamganj. +880-1712124890 </t>
  </si>
  <si>
    <t>Md. Atiqur Rahman Natunpara, Sunamganj-3000, 0-1712-521355</t>
  </si>
  <si>
    <t>M/S Molla Enterprise</t>
  </si>
  <si>
    <t>mollahenterprise455@gmail.com</t>
  </si>
  <si>
    <t xml:space="preserve">Bairagir bazar GC-Shingher Katch bazar GC Road.(Ch.0+000-5+235km)Biswanath bazar-Chalia-Dashghar-Pererbazar GC Road.(Ch.4+600-11+040km) </t>
  </si>
  <si>
    <t>M/S Cosmo Construction,25/C,Green Road,New Market,Dhaka, +880-1623-913151</t>
  </si>
  <si>
    <t xml:space="preserve">  cosmoconstruction01@gmail.com</t>
  </si>
  <si>
    <t xml:space="preserve">Kasrupur bazar GC-Pailanpur-Balaganj GC Road. (Ch.2+500-6+500km) &amp; (Ch.15+520-19+620 km) </t>
  </si>
  <si>
    <t>Md.Rashaduzzaman Peter Ward No.04, Lalmohon, Pourashabha, Bhola</t>
  </si>
  <si>
    <t xml:space="preserve">Hetimgonj-Chandarpur-Beanibazar Road (Beanibazar Portion) (Ch.4+000-8+440 km ) </t>
  </si>
  <si>
    <t>Shawn Enterprise        House No-19,Road:21,Rupnagar R/A,Mirpur</t>
  </si>
  <si>
    <t xml:space="preserve">  shawnenterprise74@gmail.com</t>
  </si>
  <si>
    <t xml:space="preserve">Biswanath GC-Perer bazer GC-Jaganthpurpur HQ Road. (Biswanath Part.) (Ch.0+000-13+090 km ) </t>
  </si>
  <si>
    <t>MA MCL &amp; SE     Address: 234 Holan Road,Dakkhin Khan,Dhaka-1230</t>
  </si>
  <si>
    <t>mamclsejv@gmail.com</t>
  </si>
  <si>
    <t>RHD Road (Hetimgonj Bazar)-Dhaka Dakshin GC- Chandarpur-Beanibazar UZ HQ Road (Dewan Road) (Golapganj Part)(Ch.10+255-16+555 km) Mokambazar GC-Purukayastha Bazar-Jamitiki-Goshgaon-RHD (Kadamtali) Road.(Ch.0+000-11+240 km)Lakhipasha UP - Mokam Bazar -  Nimadal-  Kotowalpur - Hetimganj Bazar  Road. (Ch.0+000-4+520 km)</t>
  </si>
  <si>
    <t xml:space="preserve">M/S. M.A. ENGINEERING, Paltan Tower,87,Purana Paltan Lane, Suite #607(6th Floor), Dhaka-1000, +880-1715016378 </t>
  </si>
  <si>
    <t xml:space="preserve">M/S SHAFIQUE ENTERPRISE, 234 Holan Road, Dakkhin Khan, Dhaka-1230, 01920993781 </t>
  </si>
  <si>
    <t>shafiqueenterprise101@gmail.com</t>
  </si>
  <si>
    <t>MAM CONSTRUCTION LTD., Plot No-03, Section No-02, Housing Estate, Comilla., +880-1719-514151</t>
  </si>
  <si>
    <t>M/S NR JV (M/S.Nawal Construction &amp; Md.Rashaduzzaman Peter)</t>
  </si>
  <si>
    <t>peternawal72@gmail.com</t>
  </si>
  <si>
    <t xml:space="preserve">Gowalabazar GC-Khadimpur-Jaganathpur GC Road (Osmaninagar Part) (Ch.0+000-7+650km)  Paschim Poilanpur UP-Begumpur-Kalnirchar Bazar Road. (Ch.0+000-10+676km) </t>
  </si>
  <si>
    <t xml:space="preserve">M/S. Nawal Construction, 1/B, Nayatola, Mirbagh, Dhaka-1217., 01865051103 </t>
  </si>
  <si>
    <t>nawalconstruction6@gmail.com</t>
  </si>
  <si>
    <t xml:space="preserve">Md. Rashaduzzaman Peter Pro: Md. Rashaduzzaman Peter Ward No. 04 ,Lalmohon, Pourashabha,Bhola, +880-1714085088 </t>
  </si>
  <si>
    <t xml:space="preserve">Kandigaon UP-Sonatola Bazar road.(Ch.0+000-3+050km) Hatkhola UP-Bagjur-Shibpur UP (Companigonj) road.(Ch.0+000-8+570km) Badaghat-Mogalgoan UP office road.(Ch.0+000-10+800km) </t>
  </si>
  <si>
    <t xml:space="preserve">M/S. Idris Contruction </t>
  </si>
  <si>
    <t>a) Improvement of Jaliarpar bazar under Companiganj, Sylhet. b)Improvement of Islamganj Bazar under Companiganj, Sylhet.</t>
  </si>
  <si>
    <t>M/S Zilani Trader's</t>
  </si>
  <si>
    <t>(a)Upazila Health Complex - thana H/Q- Toker Bazar Road (Ch.350-950m)(ID No.691274018) (b)RHD-Companigonj- Buridohar Hazi Hason Ali School - Road.(Ch.1290-1790m)(ID No.691274031) Under Upazila: Companiganj,District: Sylhet.</t>
  </si>
  <si>
    <t>Tangail</t>
  </si>
  <si>
    <t xml:space="preserve">  M/S. Shakil Enterprise,   Shakrail, Tangail Sadar, Tangail</t>
  </si>
  <si>
    <t>msshakile1978@gmail.com</t>
  </si>
  <si>
    <t>Development of Pouzan Hat Under Kalihati Upazila, District: Tangail</t>
  </si>
  <si>
    <t>M/S. Mission Traders, Sabalia,Tangail.</t>
  </si>
  <si>
    <t xml:space="preserve">  msmissiontraders@gmail.com</t>
  </si>
  <si>
    <t>Improvement of Baropakhia Polton Paharpur H/O Saiful Islam via Ghonapara Road by BC from Ch.1300-2500m Under Upazila : Nagarpur, District : Tangail (Road ID No. 393765114)</t>
  </si>
  <si>
    <t>M/S. Kadri Enterprise, College Para, Tangail.</t>
  </si>
  <si>
    <t>mskadrienterprise84@gmail.com</t>
  </si>
  <si>
    <t>Maintenance of Kachua-Amtail Road from Ch.00-1850m Under Upazila : Sakhipur, District : Tangail (Road ID No. 393854023)</t>
  </si>
  <si>
    <t>M/S. Shake Traders,   Shakipur,Tangail.</t>
  </si>
  <si>
    <t>shaketraders@gmail.com</t>
  </si>
  <si>
    <t>Maintenance of Saya GC-Shialkol GC Road from Ch.00-2710m Under Upazila : Kalihati, District : Tangail (Road ID No. 393473013)</t>
  </si>
  <si>
    <t>M/S. FAHIM FARDIN ENTERPRISE, Bhuapur, Tangail.</t>
  </si>
  <si>
    <t>fahimfardinent@gmail.com</t>
  </si>
  <si>
    <t>Improvement of Agtarail-Dimukha Bazar Road by BC from Ch.207-497m &amp; Ch. 735-1450m Under Upazila : Nagarpur, District : Tangail (Road ID No. 393765103)</t>
  </si>
  <si>
    <t>M/S DOEL ENTERPRISE, Bhuapur,Tangail.</t>
  </si>
  <si>
    <t>Improvement of Autpara-Atia Pulsora Dokhinpara Road with protection work by BC from Ch.00-1000m Under Upazila Nagarpur District Tangail Road ID No. 393765102</t>
  </si>
  <si>
    <t xml:space="preserve">M/S RASEL CONSTRUCTION, Kalihati,Tangail. </t>
  </si>
  <si>
    <t>maraselcons99@gmail.com</t>
  </si>
  <si>
    <t>Improvement of Tabaria GC-Dpotiar UPC Office Road by BC from Ch.1000-1600m Under Upazila : Nagarpur, District : Tangail (Road ID No. 393763002)</t>
  </si>
  <si>
    <t>29/09/2021</t>
  </si>
  <si>
    <t>Md. Abdus Salam Khan, Madhupur,Tangail.</t>
  </si>
  <si>
    <t xml:space="preserve">  kmdabdussalam@gmail.com</t>
  </si>
  <si>
    <t>Improvement of Guiagomvir (R &amp; H) Kusharia Bazar-Soankhola Bazar (Sandhanpur UP office) Road by BC from Ch.00-2000m and Construction of 1nos size 2.50m x 2.50m RCC Box Culvert on same Road at Ch. 1120m Under Upazila : Ghatail, District : Tangail (Road ID No. 393283007)</t>
  </si>
  <si>
    <t>Alif Traders, Sabalia, Tangail</t>
  </si>
  <si>
    <t xml:space="preserve">  aliftraders94@ymail.com</t>
  </si>
  <si>
    <t>Maintenance of Sakhipur (Mojib College) - Solanga via Isadighi Bazar Pathanda Chowrasta Road from Ch.12100-16100m Under Upazila : Sakhipur, District : Tangail (Road ID No. 393853006)</t>
  </si>
  <si>
    <t>M/S. Sadharan Enterprise, Gopalpur,Tangail.</t>
  </si>
  <si>
    <t>mssadharane@gmail.com</t>
  </si>
  <si>
    <t>Maintenance of Banomali-Nagdashimla UP Office Road from Ch.00-5200m Under Upazila : Gopalpur, District : Tangail (Road ID No. 393383003)</t>
  </si>
  <si>
    <t>M/S Suman Enterprise, Kalihati,Tangail.</t>
  </si>
  <si>
    <t>mssumonent63@gmail.com</t>
  </si>
  <si>
    <t>Improvement of work Mohanpur Bazar, Under Gopalpur Upazila District Tangail.</t>
  </si>
  <si>
    <t>M/S. Mim Enterprise, Ghatail, Tangail.</t>
  </si>
  <si>
    <t xml:space="preserve">  msmiment@gmail.com</t>
  </si>
  <si>
    <t>Improvement of Loxhmindar-Baghara Bazar-Sogordighi Road by BC from Ch.3100-4100m and Construction of 1nos size 4.50m x 3.00m RCC Box Culvert on same Road at Ch. 3675m Under Upazila : Ghatail, District : Tangail (Road ID No. 393284042) (Salvage Cost. 17,284.00)</t>
  </si>
  <si>
    <t>M/s Rs Enterprise, Sabalia, Tangail sadar, Tangail.</t>
  </si>
  <si>
    <t xml:space="preserve">  rsenterprise22@gmail.com</t>
  </si>
  <si>
    <t>Improvement by BC of Mirzapur-Balia RHD-Roail Bazar-Romesh Master House via Dhopatia Kalimondir (Mirzapur-Balia Road Roail Bazar-Dhopatia Village Kalimondia via Romesh Master House) Road from Ch.00-630m Under Upazila : Mirzapur, District : Tangail (Road ID No. 393665365)</t>
  </si>
  <si>
    <t>M/s Ma Construction, Shakhipur, Tangail</t>
  </si>
  <si>
    <t>msmaconstruction73@gmail.com</t>
  </si>
  <si>
    <t>Improvement by BC of Dhopatia Uttar-Dhakhin near the Okhil House-Gour Nirodh House via Mohendho Karmokar House (Mirzapur-Balia Road Dhopatia Village Songlogno Uttar-Dhokhin Okhil House &amp; Pubro Dike Mohendho Karmokar House via Nogar Nirod House) (2nd Part) Road from Ch.00-290m Under Upazila : Mirzapur, District : Tangail (Road ID No. 393665367)</t>
  </si>
  <si>
    <t>M/S DITTA ENTERPRISE, Nagarpur,Tangail.</t>
  </si>
  <si>
    <t>msdittaent@gmail.com</t>
  </si>
  <si>
    <t>Improvement by BC of Mirzapur-Balia RHD-Dhopatia Uttar &amp; Dhakhin near the Okhil House (Mirzapur-Balia Road Dhopatia Village Songlogno Uttar Parsho near the Okhil House &amp; Pubro Dika Mohendho Karmokar House via Nogar Nirod House) (1st Part) Road from Ch.00-300m Under Upazila : Mirzapur, District : Tangail (Road ID No. 393665366)</t>
  </si>
  <si>
    <t>M/S MA ENTERPRISE, Ghatail,Tangail.</t>
  </si>
  <si>
    <t>msmaentprise86@gmail.com</t>
  </si>
  <si>
    <t>Improvement of Betbari Principal Bari-Songkorpur More Road by BC from Ch.1050-1270m Under Upazila Ghatail District Tangail (Road ID No. 393285353)</t>
  </si>
  <si>
    <t>SIAM - NISE(JV), Sabalia Tangail</t>
  </si>
  <si>
    <t>siam.nisejv20@gmail.com</t>
  </si>
  <si>
    <t>Construction of 30.00m Long PC Girder Bridge on Gopaldigi High School-Golara (Mowbari) Road at Ch. 2500m (ID No. 393474108) Under Kalihati Upazila, District: Tangail.</t>
  </si>
  <si>
    <t>14/10/2021</t>
  </si>
  <si>
    <t>M/S. Sarker Enterprise, Gopalpur, Tangail</t>
  </si>
  <si>
    <t>mssarker1971@gmail.com</t>
  </si>
  <si>
    <t>Improvement from Konora-Bugjan pacca road at Reaz house to Khandaker Baten house road with link road by BC at ch.00-870m and link road 400m (ID No. 393765157) Under Nagarpur Upazila, District: Tangail.</t>
  </si>
  <si>
    <t>M/S.A R S ENTERPRISE,  Tangail Sadar,Tangail</t>
  </si>
  <si>
    <t>rabiuli79@gmail.com</t>
  </si>
  <si>
    <t>Improvement of Hellora Bazar-Pardigi road via Thalpara GPS(Thalpara GPS- Pardigi village connecting and link road) at ch. 00-396m and 00-96 m (ID No. 393664077) Under Mirzapur Upazila, District: Tangail.</t>
  </si>
  <si>
    <t>Md. Dulal Miah, Digulia, Tangail Sadar, Tangail.</t>
  </si>
  <si>
    <t>mddulalmiah60@gmail.com</t>
  </si>
  <si>
    <t>Improvement of Boro Belta Maddapara (Eng. Abul Hossain House)-Paniabanda Bazar Road by BC from Ch.00-900m Under Upazila Tangail Sadar, District : Tangail (Road ID No. 393954088)</t>
  </si>
  <si>
    <t>Paradise-RSE-JV, Sabalia, Tangail Sadar, Tangail</t>
  </si>
  <si>
    <t>paradise.rse.jv2020@gmail.com</t>
  </si>
  <si>
    <t>Improvement of Tangail Pakulla R&amp;H Pathrail UP Office-Lowhati GC Road by BC from Ch.00-3564m and Ch. 6300-7540m Under Upazila Delduar, District : Tangail (Road ID No. 393232007).</t>
  </si>
  <si>
    <t>M/S Paradise Traders,Boalia,Rajshahi.</t>
  </si>
  <si>
    <t xml:space="preserve">  M/s Rs Enterprise, Sabalia,Tangail.</t>
  </si>
  <si>
    <t>rsenterprise22@gmail.com</t>
  </si>
  <si>
    <t>SIAM - NISE(JV), Dewla,Tangail.</t>
  </si>
  <si>
    <t>M/S. Nise Traders, Dewla,Tangail.</t>
  </si>
  <si>
    <t>mssiamenterprisesabalia@gmail.com</t>
  </si>
  <si>
    <t>M/S Siam Enterprise, Sabalia,Tangail.</t>
  </si>
  <si>
    <t xml:space="preserve">  mssadharane@gmail.com</t>
  </si>
  <si>
    <t xml:space="preserve">Maintenance of Banomali-Nagdashimla UP Office Road from Ch.00-5200m Under Upazila : Gopalpur, District : Tangail (Road ID No. 393383003)
</t>
  </si>
  <si>
    <t>M/S. SHUCHI ENTERPRISE, Kalihati, Tangail.</t>
  </si>
  <si>
    <t xml:space="preserve">  msshuchient@gmail.com</t>
  </si>
  <si>
    <t>Improvement of Gala Bazar-Jugni via Bagail UP Road by BC from Ch.1500-2600m Under Upazila Tangail Sadar District Tangail (Road ID No. 393953020)</t>
  </si>
  <si>
    <t>M/S DITTA ENTERPRISE, Kalihati,Tangail.</t>
  </si>
  <si>
    <t>Improvement of Silimpur Bazar-Pakulla Bazar Road by BC from Ch.1000-2010m Under Upazila Tangail Sadar District Tangail (Road ID No. 393954015)</t>
  </si>
  <si>
    <t>M/S. Chowdhury Enterprise,Akur Takur Para, Tangail</t>
  </si>
  <si>
    <t>mschowdhuryent71@gmail.com</t>
  </si>
  <si>
    <t>Improvement of Razabari College-Pukhuria Isapur GPS Road by BC from Ch.1400-2400m Under Upazila Kalihati, District Tangail (Road ID No. 393474084)</t>
  </si>
  <si>
    <t>MD ANWARUL ISLAM, KHAMARPARA, GOPALPUR, TANGAIL</t>
  </si>
  <si>
    <t>mdanwarulislam@yahoo.com</t>
  </si>
  <si>
    <t>Improvement of Singair Cinema Holl More-Faruk Khan House via Singair Dhakinpara Road by BC from Ch.00-1000m Under Upazila Kalihati, District Tangail (Road ID No. 393474124) (Salvage Cost. 2,42,379.00)</t>
  </si>
  <si>
    <t>30/12/2022</t>
  </si>
  <si>
    <t>M/s. Madina Enterprise,Bhuapur, Tangail.</t>
  </si>
  <si>
    <t>madinaenterprise826@gmail.com</t>
  </si>
  <si>
    <t>Improvement of Nichintopur Khurulia Jame Mosque &amp; Jaynabari via Kuthuria More Road by BC from Ch.350-1350m Under Upazila Kalihati, District Tangail (Road ID No. 393475130)</t>
  </si>
  <si>
    <t>MD. MOYENUDDIN (BASHI) LIMITED,07, H.M.M ROAD, DORATANA, JESSORE-7400.</t>
  </si>
  <si>
    <t>Construction of 54.00m Long RCC Girder Bridge on Delduar Upazila H/Q-Karatia Road at Ch. 5500m Under Upazila : Delduar, District : Tangail (Road ID No. 393232008)</t>
  </si>
  <si>
    <t>M/S. Molla Enterprise ,Kalihati, Tangail</t>
  </si>
  <si>
    <t>msmollaent1975@gmail.com</t>
  </si>
  <si>
    <t>Improvement of Aripara Bazar, Under Sakhipur Upazila, District: Tangail.</t>
  </si>
  <si>
    <t>M/s S.B Traders, Sakhipur, Tangail</t>
  </si>
  <si>
    <t>mssbtraders80@gmail.com</t>
  </si>
  <si>
    <t xml:space="preserve">Improvement of Shawali -Adhabari Road Bhatkura - Habla Graveyard Road(Bhatkura-Adhabari Road ) by BC from Ch.1538-2290m Under Upazila Miezapur District Tangail Road ID No. 393665235
</t>
  </si>
  <si>
    <t>Improvement by BC of Pakutia Archam (R&amp;H)-Amtoli Bazar Road from Ch.1000-3650m and Construction of 1no size 1x4.50x3.00m RCC Box Culvert on same Road at Ch. 3575m Under Upazila Ghatail, District Tangail (Road ID No. 393283009)</t>
  </si>
  <si>
    <t>M/S. Vai Vai Enterprise,Sakhipur, Tangail.</t>
  </si>
  <si>
    <t>msvaivaienterprise81@gmail.com</t>
  </si>
  <si>
    <t>Periodic Maintenance of Mirrerbetka-Bajitpur Hat Road from Ch. 00-1000m (Road ID No. 393954039) Under Tangail Sadar Upazila, District Tangail.</t>
  </si>
  <si>
    <t>26/09/2021</t>
  </si>
  <si>
    <t>HAIDER CONSTRUCTION (PVT) LTD., M/S. OBONI ENTERPRISE &amp; M/S. SYED MOZIBOR RAHMAN (JV),   South Mandia, Folda Gopalpur Tangail</t>
  </si>
  <si>
    <t xml:space="preserve">  hcoesmr@gmail.com</t>
  </si>
  <si>
    <t xml:space="preserve">CIB-Tan-W-50. Construction of 264m long PSC Girder Bridge over Zogarchar River on Alanga GC-Zogarchar JBA Road via Durgapur UP Road at Ch. 10500m Under Kalihati Upazila, District : Tangail (Road ID No.393472007)
</t>
  </si>
  <si>
    <t>06-09-2020</t>
  </si>
  <si>
    <t>12-02-2023</t>
  </si>
  <si>
    <t>Haider Construction (Pvt) Ltd.,Palton,Dhaka.</t>
  </si>
  <si>
    <t xml:space="preserve">  hclbd@hotmail.com</t>
  </si>
  <si>
    <t>M/S. Oboni Enterprise, Gopalpur,Tangail.</t>
  </si>
  <si>
    <t>M/S. Syed Mozibor Rahman,College Para,Tangail.</t>
  </si>
  <si>
    <t xml:space="preserve">  syedmoziborrahman@gmail.com</t>
  </si>
  <si>
    <t>MD. MOYENUDDIN (BASHI) LIMITED &amp; M.s Dip Construction JV, Jessore Office :Holding No.-07, H.M.M Road, Doratana, Jessore, Bangladesh.</t>
  </si>
  <si>
    <t>mbdcjv@gmail.com</t>
  </si>
  <si>
    <t xml:space="preserve">CIB-Tan-W- 16.Construction of 296m long PSC Girder Bridge over Louhajang River on Niogijoair to Ranagacha Ferryghat (Eidgah) via CPP Budh Road at Ch.1925m [Road ID:393954076]
</t>
  </si>
  <si>
    <t>06-01-2020</t>
  </si>
  <si>
    <t>12-06-2022</t>
  </si>
  <si>
    <t>MD. MOYENUDDIN (BASHI) LIMITED,Kotoali,Jashore.</t>
  </si>
  <si>
    <t>M/s Dip Construction,Akur takur Para,Tangail.</t>
  </si>
  <si>
    <t>siddiquet02@gmail.com</t>
  </si>
  <si>
    <t xml:space="preserve">  Taher &amp; Sons (Pvt) Ltd,   60 Sheakh Rasel Square, 55 Lake Circus Kalabagan, Sheltech Tower 7th Floor, Dhaka. </t>
  </si>
  <si>
    <t xml:space="preserve">CIB-Tan-W- 47, Construction of 96m Long PSC Girder Bridge with 30m Viaduct over Jinai Branch River on Kharjana-Katuli Road at Ch. 2000m Under Sadar Upazila, District: Tangail (ID No. 393954001)
</t>
  </si>
  <si>
    <t>04-01-2022</t>
  </si>
  <si>
    <t>Hamim-Saleh JV, Lubna Khanom Hamim International Kulpaddi, Madaripur</t>
  </si>
  <si>
    <t>hamimsalehjv@gmail.com</t>
  </si>
  <si>
    <t xml:space="preserve">CIB-Tan-W-38. Construction 282m of Long PSC Girder Bridge over the River Jhinai (Pungli) at Ch. 2600m on Karatia-Jashihati via Dawli Road Under Basail Upazila, District: Tangail (Road ID : 393094033) (CIB)
</t>
  </si>
  <si>
    <t>18-03-2020</t>
  </si>
  <si>
    <t>24-09-2022</t>
  </si>
  <si>
    <t>Saleh and Brothers, Sadar,Tangail.</t>
  </si>
  <si>
    <t>M/S Hamim International,Sadar Madaripur.</t>
  </si>
  <si>
    <t>HAIDER CONSTRUCTION (PVT) LTD &amp; MD. LIAQUAT ALI (JV), Sky View Celeste (5th Floor), House-31, Road-20, Block-K, Banani, Dhaka-1213</t>
  </si>
  <si>
    <t xml:space="preserve"> hcllajv2@gmail.com</t>
  </si>
  <si>
    <t xml:space="preserve">CIB-Tan-W-40. Construction of 256m long PSC Girder Bridge over the River Jhinai (Pungli) at Ch. 6450m on Natiapara NHW-Kanchanpur GC via Kazirapara Road Under Basail Upazila, District : Tangail (Road ID : 393092002)
</t>
  </si>
  <si>
    <t>hclbd@hotmail.com</t>
  </si>
  <si>
    <t>Md. Liaquat Ali,Sadar,Tangail.</t>
  </si>
  <si>
    <t>liaquatalibogra@gmail.com</t>
  </si>
  <si>
    <t xml:space="preserve">CIB-Tan-W-39. Construction of 270m Ling PSC Girder Bridge over the River Jhinai (Pungli) at Ch. 2200m on Kashil UP Office-Billpara Hat via Kashil High School Road Under Basail Upazila, District : Tangail (Road ID: 393093005)
</t>
  </si>
  <si>
    <t>23-03-2020</t>
  </si>
  <si>
    <t>29-09-2022</t>
  </si>
  <si>
    <t xml:space="preserve">  siddiquet02@gmail.com</t>
  </si>
  <si>
    <t xml:space="preserve">DDIRWSP/Tangail/Sakhipur/20-21/.BR-01, Construction of 20.00 m Long RCC Girder Bridge on Sakhipur-Kalidash Road at Ch. 2000m Under Upazila: Sakhipur, District: Tangail (Road ID No. 393852002)
</t>
  </si>
  <si>
    <t>M/S LOKMAN HOSSAIN,   987, Choybaria, Gokornoghat, Brahmanbaria</t>
  </si>
  <si>
    <t xml:space="preserve">DDIRWSP/Tangail/Gopalpur/20-21/RD-01, Widening and Strengthening of Gopalpur-Dhanbari Road from Ch. 0+000-4+000km Under Upazila: Gopalpur, District: Tangail (Road ID No. 393382006) (Salvage Cost. 10,07,730.00)
</t>
  </si>
  <si>
    <t>22-11-2020</t>
  </si>
  <si>
    <t xml:space="preserve">DC &amp; KC JV2 , 79, Poura Super Market, Tangail </t>
  </si>
  <si>
    <t>dckcltdjv@gmail.com</t>
  </si>
  <si>
    <t>DDIRWSP/Tangail/Sakhipur/19-20/RD-01, Widening and Strengthening of Taktarchala Bazar (Padma pukur)-Gabal Bazar via Bitaka Road at RCC Ch. 00-345m &amp; BC. 345-5600m Under Upazila: Sakhipur, District: Tangail (Road ID No. 393853007) (Salvage Cost. 2,80,045.00)</t>
  </si>
  <si>
    <t>28-10-2020</t>
  </si>
  <si>
    <t>03-12-2021</t>
  </si>
  <si>
    <t>dipconstructionlimited@gmail.com</t>
  </si>
  <si>
    <t>M/S. KHAN &amp; CO,Tangail Sadar,Tangail.</t>
  </si>
  <si>
    <t>khanandco37@gmail.com</t>
  </si>
  <si>
    <t xml:space="preserve">MASK &amp; SMJE JV,  Rabeya Monzil, Dewla, Tangail </t>
  </si>
  <si>
    <t>maskandsmjejv@gmail.com</t>
  </si>
  <si>
    <t xml:space="preserve">DDIRWSP/Tangail/Basail/19-20/RD-01, Widening and Strengthening of ( A) Kanchanpur UP Office-Patherghata Hat via Tarabari Road from Ch.0000-1000km (Road ID No. 393093011) and (B) Saydampur Kathal Tola Bazar-Kuratoli via Saydampur GPS Road from Ch. 0000-1050 km Under Upazila Basail District Tangail (Road ID No. 393095211)
</t>
  </si>
  <si>
    <t>26-06-2021</t>
  </si>
  <si>
    <t xml:space="preserve">  Md. Abdus Salam Khan,Madhupur,Tangail.</t>
  </si>
  <si>
    <t xml:space="preserve">TT &amp; MNS (JV), BSCIC Road, Thana Para, Tangail </t>
  </si>
  <si>
    <t>tt.mnsjv@gmail.com</t>
  </si>
  <si>
    <t xml:space="preserve">DDIRWSP/Tangail/Sakhipur/19-20/RD-02, Widening and Strengthening of Kalidash GC-Bohuria UP Road at Ch. 00-3500m Under Upazila: Sakhipur, District: Tangail (Road ID No. 393853016) (Salvage Cost. 7,44,502.00)
</t>
  </si>
  <si>
    <t>M/S. Taposh Traders, Thanapara,Tangail.</t>
  </si>
  <si>
    <t>M/S. Mohona Nirman Sangstha, Shakipur,Tangail.</t>
  </si>
  <si>
    <t>Elhose Engineering &amp; Contracting Co.Akur Takur Para (Battola) Tangail.</t>
  </si>
  <si>
    <t>elhoseengineering.cc@gmail.com</t>
  </si>
  <si>
    <t>(a) Widening and Strengthening of Tenguriapara Pacca Road-Badshakhali Bridge via H/O Azad Talukder Road Ch. 0000-0900km (Road ID No. 393095075) (b) Widening and Strengthening of Dewli Bazar-Maddha Para Jame Mosque Road Ch. 0000-0750km (Road ID No. 393095228) Under Upazila Basail District Tangail.</t>
  </si>
  <si>
    <t>14-02-2022</t>
  </si>
  <si>
    <t>Md. Abdus Salam Khan,Madhupur,Tangail</t>
  </si>
  <si>
    <t>Widening and Strengthening of Solapratima R&amp;H Shomla Market-Selimpur Bazar via Dewbari Road at Ch. 0000-2000km (Road ID No. 393855198) Under Upazila Sakhipur District Tangail. (Salvage Cost. 689727.00)</t>
  </si>
  <si>
    <t>Construction of 25.00 m Long PSC Girder Bridge on Kalidash GC-Buhuria UP Road at Ch. 2875m Under Upazila: Sakhipur, District: Tangail (Road ID No. 393853016)</t>
  </si>
  <si>
    <t xml:space="preserve">  nisetraders@gmail.com</t>
  </si>
  <si>
    <t>Construction of 47.00 m Long RCC Variable Depth Girder Bridge on Dewhata-Dhantara Road at Chandulia Goshpara-Arigonj via Betrasin Mostafa Nazma GPS Road at Ch. 2550m Under Upazila: Mirzapur, District: Tangail (Road ID No. 393663019)</t>
  </si>
  <si>
    <t>29/03/2022</t>
  </si>
  <si>
    <t>M/S Siam Enterprise, Kalihati,Tangail.</t>
  </si>
  <si>
    <t xml:space="preserve">  mssiamenterprisesabalia@gmail.com</t>
  </si>
  <si>
    <t>Md. Abdus Salam Khan,Madhupur, Tangail</t>
  </si>
  <si>
    <t>Widening and Strengthening of Dhanbari GC-Birbari R&amp;H (Modhupur Upazila) via Zagirachala Road from Ch. 3+000-6+670km Road (ID No. 3939632011) Under Upazila Dhanbari, District Tangail. (Salvage Cost. 6,03,382.00)</t>
  </si>
  <si>
    <t>Alif Traders,Sabalia,Tangail.</t>
  </si>
  <si>
    <t>Widening and Strengthening of Tangail (Tangail-Mymensingh NHW at Kumudini College More)-Suruj GC Road from Ch. 0+000-5+100km (BC Road= 5024.00m, Drain= 293.00m) Road (ID No. 393952002) Under Upazila Tangail Sadar, District Tangail. (Salvage Cost. 7,71,698.00)</t>
  </si>
  <si>
    <t>Widening and Strengthening of Kalia UP-Debraj Bazar Road (Gonakchala)-Aripara Bazar Road from Ch. 0+000-6+000km (BC Road= 6000.00m, 2nos Box Culvert, 35nos U-Drain) Road (ID No. 393853009) Under Upazila : Sakhipur, District: Tangail. (Salvage Cost. 2,65,574.00)</t>
  </si>
  <si>
    <t>30/11/2022</t>
  </si>
  <si>
    <t xml:space="preserve">Rahman - S Hossain(JV), Biscic road Thanapara, Tangail </t>
  </si>
  <si>
    <t>shossainjv20@gmail.com</t>
  </si>
  <si>
    <t xml:space="preserve">CBU-100/Purto-60, Construction of 72.0m Long RCC Girder Bridge over Lohojong River on Boni-Baropakhia Road at Ch.1420m (Road ID : 393235056) Upazila : Delduar, District:Tangail.
</t>
  </si>
  <si>
    <t>24-11-2021</t>
  </si>
  <si>
    <t>Rahman Construction, Bottola,Tangail.</t>
  </si>
  <si>
    <t xml:space="preserve">  rahmanconstruction1983@gmail.com</t>
  </si>
  <si>
    <t>M/S. S Hossain,Thana Para,Tangail.</t>
  </si>
  <si>
    <t xml:space="preserve">M/S Durga Enterprise, Madrasha Road, Dewangonj Bazar, Dewangonj, Jamalpur. </t>
  </si>
  <si>
    <t xml:space="preserve"> CBU-100/Purto-55, Construction of 60.0m Long RCC Girder Bridge over Lohojong River on Pachtikori Trimohoni Roper Boera Road at Ch.300m(Road ID : 293285397) Upazila : Ghatail ,District:Tangail.
</t>
  </si>
  <si>
    <t xml:space="preserve">Ajam Construction Ltd- Md. Abdul Jalil Sarkar (JV),  Akur Takur Para, Tangail Sadar, Tangail </t>
  </si>
  <si>
    <t>mdajalilsacl@gmail.com</t>
  </si>
  <si>
    <t xml:space="preserve"> CBU-100/Purto-65, Construction of 72.00m Long RCC Girder Bridge over Margang River on Grameen Bank-Handulipara Road at Ch. 1300m (Road ID : 393095081) Under Upazila Basail, District : Tangail.
</t>
  </si>
  <si>
    <t xml:space="preserve">  Ajam Construction Ltd.,Sadar,Faridpur.</t>
  </si>
  <si>
    <t xml:space="preserve">  Md. Abdul Jalil Sarkar, Akur takur para,Tangail.</t>
  </si>
  <si>
    <t>mdajalils@gmail.com</t>
  </si>
  <si>
    <t xml:space="preserve">M/S. Taposh Traders,  BSCIC Road, Thana Para, Tangail </t>
  </si>
  <si>
    <t xml:space="preserve"> CBU-100/Purto-49, Construction of 90.00m Long PSC Girder Bridge on Porabari-Katuli (Road at Ch. 100m (Road ID : 393954086) Under Upazila Tangail Sadar, District : Tangail.
</t>
  </si>
  <si>
    <t>16-08-2020</t>
  </si>
  <si>
    <t xml:space="preserve">MMC AND MDE [JV], Medical Road, Jamalpur </t>
  </si>
  <si>
    <t xml:space="preserve"> CBU-100/Purto-56, Construction of 96.00m Long PSC Girder Bridge over Tok River on Shimla-Ratanpur Malibari Ghat at Ch. 1000m (Road ID : 393285333) Under Upazila Ghatail, District : Tangail.
</t>
  </si>
  <si>
    <t>M/S Mirza Construction, Sadar,Jamalpur,</t>
  </si>
  <si>
    <t>M/S Durga Enterprise, Dewangonj,Jamalpur.</t>
  </si>
  <si>
    <t xml:space="preserve">Ashim Singh, Jaria Bazar, Purbadhala, Netrokona. </t>
  </si>
  <si>
    <t xml:space="preserve">CBU-100/Purto-53, Construction of 90.00m Long PSC Girder Bridge over Dholeshori Branch River on Mirzapur Amrail-Telipara-Kamarpara Bazar Road at Ch. 8770m (Road ID No. 393663001) Under Upazila : Mirzapur, District : Tangail.
</t>
  </si>
  <si>
    <t>09-09-2022</t>
  </si>
  <si>
    <t xml:space="preserve">HAIDER CONSTRUCTION (PVT) LTD &amp; M/S. OBONI ENTERPRISE (JV),  Dhakhin Mandia, Falda, Gopalpur, Tangail-1990 </t>
  </si>
  <si>
    <t>hclmoe7@gmail.com</t>
  </si>
  <si>
    <t xml:space="preserve">CBU-100/Purto-62, Construction of 81.00m Long PSC Girder Bridge on Falda Bazar-Noya Palpara via Charpara Road at Ch. 425m (Road ID No. 393194003) Under Upazila : Bhuapur, District : Tangail.
</t>
  </si>
  <si>
    <t>01-07-2020</t>
  </si>
  <si>
    <t>07-07-2021</t>
  </si>
  <si>
    <t xml:space="preserve"> M/s Dip Construction, Choto kalibari Road, Akur takur para, Tangail. </t>
  </si>
  <si>
    <t xml:space="preserve">CBU-100/Purto-61, Construction of 66.00m Long RCC Girder Bridge over Jhinai River on Jhawail GC-Bhengula GC Road at Ch. 2100m (Road ID No. 393382009) Under Upazila : Gopalpur, District : Tangail.
</t>
  </si>
  <si>
    <t>01-07-2021</t>
  </si>
  <si>
    <t xml:space="preserve"> SHA &amp; SE JV,  Malni Road, Netrokona </t>
  </si>
  <si>
    <t>shaandsejv@gmail.com</t>
  </si>
  <si>
    <t xml:space="preserve">CBU-100/Purto-51, Construction of 60.00m Long RCC Girder Bridge over Bongshai River on Modhupur Hatkhola &amp; Boali Road at Ch. 2700m (Road ID No. 393573013) Under Upazila : Madhupur, District : Tangail.
</t>
  </si>
  <si>
    <t>15-06-2020</t>
  </si>
  <si>
    <t>21-06-2021</t>
  </si>
  <si>
    <t>Sheik Hemayet Ali, Sadar,Netrokona.</t>
  </si>
  <si>
    <t xml:space="preserve">  hemayet470@gmail.com</t>
  </si>
  <si>
    <t xml:space="preserve">M/S Durga Enterprise - Md. Lokman Hossain [JV], Narandia Bazar, Kalihati, Tangail </t>
  </si>
  <si>
    <t>deandlhjv@gmail.com</t>
  </si>
  <si>
    <t xml:space="preserve">CBU-100/Purto-58, Construction of 36.00m Long RCC Girder Bridge over Khal on North Side of Joyvog High School Road at Ch. 2950m (Road ID No. 393764079) Under Upazila : Nagarpur, District : Tangail.
</t>
  </si>
  <si>
    <t>04-07-2021</t>
  </si>
  <si>
    <t>Md. Lokman Hossain, Kalihati,Tangail.</t>
  </si>
  <si>
    <t xml:space="preserve">Md. Abdus Salam Khan, Madhupur, Tangail </t>
  </si>
  <si>
    <t xml:space="preserve">CBU-100/Purto-63, Construction of 54.00m Long RCC Girder Bridge on Kazipara Bazar Solanga Road at Ch. 1650m (Road ID No. 393854065) Under Upazila : Shakhipur, District : Tangail
</t>
  </si>
  <si>
    <t xml:space="preserve">TAPOSH-FRIENDS(JV), Pardighulia, Tangail </t>
  </si>
  <si>
    <t>mtd.mfcjv@gmail.com</t>
  </si>
  <si>
    <t xml:space="preserve">CBU-100/Purto-52, Construction of 96.00m Long PSC Girder Bridge over Jhinal River on Mushuddi-Jhopna Ghat Road Road at Ch. 640m (Road ID No. 393965081) Under Upazila : Dhanbari, District : Tangail.
</t>
  </si>
  <si>
    <t>24-03-2021</t>
  </si>
  <si>
    <t xml:space="preserve">  M/S. Taposh Traders,Thana para,Tangail.</t>
  </si>
  <si>
    <t>M/S. Friends Construction, Pardighulia,Tangail.</t>
  </si>
  <si>
    <t>msfriendsc@gmail.com</t>
  </si>
  <si>
    <t>Salam &amp; Jahangir JV, Dewla, Tangail</t>
  </si>
  <si>
    <t>askandjejv@gmail.com</t>
  </si>
  <si>
    <t xml:space="preserve">CBU-100/Purto-50, Construction of 39.00m RCC Girder Bridge on Tangail Aynapur GC Road at Ch. 1440m Under Upazila Tangail Sadar, District : Tangail.
</t>
  </si>
  <si>
    <t>28-01-2021</t>
  </si>
  <si>
    <t>SM Jahangir Enterprise, Dewla,Tangail.</t>
  </si>
  <si>
    <t xml:space="preserve">LGED/SSWRDP-2/BD-P98/2020-21/35260-Str., (a) Construction of Open Foundation Culvert-1 (24.80mx6.90m), (b) Construction of Open Foundation Culvert-2 (20.20mx6.90m), (c) Construction of WMCA office (12.00mx6.00m), (d) Electrical work of WMCA office, (e) Supply of office Furniture, (f) Supply of Computer, (g) Documentation work of Charpara-Barapakhia Khal Sub-project (SP ID-35260) Under Upazila: Delduar, District : Tangail.
</t>
  </si>
  <si>
    <t xml:space="preserve">LGED/SSWRDP-2/BD-P98/2020-21/71013-Str., (a) Construction of WRS 4v-(1.5m x 1.8m) at Ch.0+500km, (b) Construction of WMCA office (12.0m x 6.0m), (c) Electrical work of WMCA office, (d) Supply of office Furniture of WMCA office, (e) Supply of Computer for WMCA office, (f) Documentation work of Futa Khal Sub-project (SP ID-71013) Under Upazila: Ghatail, District : Tangail.
</t>
  </si>
  <si>
    <t>25-11-2020</t>
  </si>
  <si>
    <t>01-11-2021</t>
  </si>
  <si>
    <t>M/S. Nabila Enterprise, Thana Para,Tangail.</t>
  </si>
  <si>
    <t>M/S. Krishna Studio, Kalihati,Tangail.</t>
  </si>
  <si>
    <t>M/S.Nabila Enterprise, Bisic Road, Thanapara, Tangail</t>
  </si>
  <si>
    <t xml:space="preserve"> LGED/SSWRDPPHASE-2/BD-P98/2019-20/71003-Str., (a) Construction of Box Culvert on Kashabkhali Khal at Ch. 1+095km 2V-(4.0m x 3.5m), (b) Construction of Box Culvert on Kashabkhali Khal at Ch. 2+862km 2V-(4.0m x 2.0m), (c) Construction of WMCA Office (12m x 6.0m) (d) Electrical work of WMCA Office, (e) Supply of Office Furniture of WMCA Office, (f) Documentation of works Future Use (g) Provisional Sum of Kashabkhali Khal Sub-project (SP ID-71003) Under Mirzapur Upazila, District: Tangail.
</t>
  </si>
  <si>
    <t>22-03-2021</t>
  </si>
  <si>
    <t xml:space="preserve">MD. MAHIBUL HOQUE,  6/A/1, Natok Ghor Lane, P.O- 2200, Mymensingh Sadar, Mymensingh </t>
  </si>
  <si>
    <t>mdmahibulhoque@gmail.com</t>
  </si>
  <si>
    <t xml:space="preserve"> LGED/SSWRDPPHASE-2/BD-P98/2019-20/35254-Str.
(a) Construction of Madla khal Box Culvert at (Ch. 2+000km) 4Vent-(5.0m x 5.0m), (b) Documentation Works (c) Provisional Sum of Tengra Madla Khal Sub-project (SP ID-35254) Under Upazila : Shakhipur, District: Tangail (FY: 2019-20).
</t>
  </si>
  <si>
    <t>08-07-2020</t>
  </si>
  <si>
    <t>14-02-2021</t>
  </si>
  <si>
    <t xml:space="preserve"> LGED/SSWRDPPHASE-2/BD-P98/2019-20/71002-Str., (a) Bagjan Khal Regulator 2v-(1.50m x 1.80m) at (Ch. 0+100km), (b) Construction of WMCA Office, (c) Electrical work of WMCA Office, (d) Supply of Office Furniture of WMCA Office, (e) Documentation of works (f) Provisional Sum of Bagjan Khal Sub-project (SP ID-71002) Under Mirzapur Upazila, District: Tangail.
</t>
  </si>
  <si>
    <t xml:space="preserve">Bishal Sadia &amp; Samia, Kalihati, Tangail. </t>
  </si>
  <si>
    <t>bss.jv20@gmail.com</t>
  </si>
  <si>
    <t xml:space="preserve">WNOBI/TangKal-UNRU-87A, Improvement of Remaning work of the road kokdhara-Pathalia via Bagutia Bazar Road at Ch. 0+000m to 5+753m Under Kalihati Upazila, District : tangail (ID No. 393473004)
</t>
  </si>
  <si>
    <t>NBIDP</t>
  </si>
  <si>
    <t>M/S Bishal Enterprise,Kaliakair, Gazipur.</t>
  </si>
  <si>
    <t>M/S. Sadia and Samia Traders, kalihati,Tangail.</t>
  </si>
  <si>
    <t>sadiaandsamia1989@gmail.com</t>
  </si>
  <si>
    <t xml:space="preserve">MASK &amp; SMJE JV, Rabeya Monzil, Dewla, Tangail </t>
  </si>
  <si>
    <t xml:space="preserve">WNOBI/TangSak-UZRU-30A, Improvement of Remaining works for the road Sakhipur-Suruj GC Road via Salgrampur, Tajpur Ferry Ghat Road Ch. 0+000-11+356km Under Sakhipur Upazila, District: Tangail (ID No. 393852004) (Salvage Cost. 3,76,452.00)
</t>
  </si>
  <si>
    <t>12-07-2020</t>
  </si>
  <si>
    <t xml:space="preserve">Md. Sohel &amp; M/S Parents EnterpriseJV,  Komaigari (In front of LGED Office), Naogaon. </t>
  </si>
  <si>
    <t>mspe.soheljv@gmail.com</t>
  </si>
  <si>
    <t xml:space="preserve"> WNOBI/TanSad-UZRU-28-B2, Construction of 30.00m Long RCC Slab Bridge, Torapganj GC Jamuna Bridge Approach Road Ch. 14+235km Under Tangail Sadar Upazila, District: Tangail (ID No. 393952006) (Salvage Cost. 82,988.00)
</t>
  </si>
  <si>
    <t>14-06-2020</t>
  </si>
  <si>
    <t>20-06-2021</t>
  </si>
  <si>
    <t>Md. Sohel, Santahar, Bogra.</t>
  </si>
  <si>
    <t xml:space="preserve">  mdsohel30670@gmail.com</t>
  </si>
  <si>
    <t>M/S Parents Enterprise, Sadar,Naogaon.</t>
  </si>
  <si>
    <t>M/S.Selim &amp; Brothers &amp; M/S.Nabila Enterprise-(JV), Bisic Road, Thanapara, Tangail</t>
  </si>
  <si>
    <t>sbnejv@gmail.com</t>
  </si>
  <si>
    <t>Rehabilitation of Porabari (R&amp;H)-Angarkhola-Garo Bazar (GC) Road (ID No. 393282004) Ch. 0+000-19+842km Under Ghatail Upazila, District: Tangail.</t>
  </si>
  <si>
    <t>19-06-21</t>
  </si>
  <si>
    <t>M/S. Selim &amp; Brothers, Arambag,Khagrachari</t>
  </si>
  <si>
    <t>M/S. Nabila Enterprise, ThanaPara,Tangail.</t>
  </si>
  <si>
    <t>SHA &amp; SE JV  
 Malni Road, Netrokona</t>
  </si>
  <si>
    <t>Rehabilitation of Jhawail GC-Sunamui RHD Road (Ch. 0+000-5+455km) Under Gopalpur Upazila, District: Tangail (ID No. 393382013) (Salvage Cost.8,48,820.00)</t>
  </si>
  <si>
    <t>14/11/2019</t>
  </si>
  <si>
    <t>M/S. Sadharan Enterprise, Gopalpur,tangail.</t>
  </si>
  <si>
    <t>M/S Siam Enterprise, Sabalia Tangail</t>
  </si>
  <si>
    <t>Rehabilitation of Narkora RHD-Keshoreganj GC Fulbaria via Kuralia Hat Road form Ch. 0000-13230m ID No. 393572012 Under Madhupur Upazila District Tangail.</t>
  </si>
  <si>
    <t>TAN/AF-109</t>
  </si>
  <si>
    <t>23/06/2021</t>
  </si>
  <si>
    <t>29/10/2022</t>
  </si>
  <si>
    <t>M/S. G.S Enterprise, Mirzapur,Tangail.</t>
  </si>
  <si>
    <t>msgsent1956@gmail.com</t>
  </si>
  <si>
    <t>Rehabilitation of Tangail (Tangail-Rehabilitation of Tangail (Tangail-Mymensingh NHW at LGED More) Aynapur GC Road (ID - 393952001) ( Ch. 0000-9290m), Under Tangail Sadar Upazila District Tangail.</t>
  </si>
  <si>
    <t>TAN/AF-144</t>
  </si>
  <si>
    <t>20/10/2022</t>
  </si>
  <si>
    <t xml:space="preserve">Md. Sadikuzzaman Khan Sumon, Masterpara Daulatpur Kushtia </t>
  </si>
  <si>
    <t xml:space="preserve">  msadikuzzamankhan@gmail.com</t>
  </si>
  <si>
    <t>Rehabilitation of Konabari GC- Mamudpur R &amp; H via Hdira Bazar Road form Ch. 0000-7800m ID No. 393382012 Under Gopalpur, Upazila District Tangail.</t>
  </si>
  <si>
    <t>TAN/AF-112</t>
  </si>
  <si>
    <t>21/08/2022</t>
  </si>
  <si>
    <t>M/S. Sunvee Traders,Akur Takur Para, Tangail Sadar, Tangail</t>
  </si>
  <si>
    <t xml:space="preserve">  mssunvee@gmail.com</t>
  </si>
  <si>
    <t>Rehabilitation of Pakulla RHD-Lawhati GC Road via Bhabkhanda Bazar Road form Ch. 0000-9650m ID No. 393662001 Under Mirzapur Upazila District Tangail.</t>
  </si>
  <si>
    <t>TAN/AF-143</t>
  </si>
  <si>
    <t>21/10/2022</t>
  </si>
  <si>
    <t>m/s ibrahim construction, NEW TOWN,KISHOREGANJ.</t>
  </si>
  <si>
    <t xml:space="preserve">  msibrahimconstruction@yahoo.com</t>
  </si>
  <si>
    <t>Md. Abdus Salam Khan,Madhupur,Tangail.</t>
  </si>
  <si>
    <t>Rehabilitation of Gopalpur-Falda Road form Ch. 00-6850m (ID No. 393382005) Under Gopalpur Upazila, District : Tangail.</t>
  </si>
  <si>
    <t>TAN/AF-111</t>
  </si>
  <si>
    <t>Rehabilitation of Gopalpur-Nalin Hat Road form Ch. 00-9600m (ID No. 393382001) Under Gopalpur Upazila, District : Tangail.</t>
  </si>
  <si>
    <t xml:space="preserve">  
TAN/AF-110</t>
  </si>
  <si>
    <t>Replacement of 30.00m long RCC Girder Bridge on Moghalpara Bazar (R&amp;H)-Singuria Bazar via Dighulkandi, Anehola UP Office Road at Ch. 6350m (ID No. 393283001) Under Ghatail Upazila, District: Tangail.</t>
  </si>
  <si>
    <t>29-09-20</t>
  </si>
  <si>
    <t xml:space="preserve">SM Jahangir Enterprise  
 Dewla, Tangail </t>
  </si>
  <si>
    <t>(1) Major Maintenance of 8.80m long RCC Girder Bridge on Silimpur GC-Karatia GC Road at Ch.4295m [393232005] (2) Major Maintenance of 10.20m long RCC Girder Bridge on Silimpur GC-Karatia GC Road at Ch.1058m [393232005] (3) Major Maintenance of 13.00m long RCC Girder Bridge on Delduar Upazila H/Q-Silimpur GC Road at Ch.1620m [393232004] (4 ) Major Maintenance of 31.50m long RCC Girder Bridge on Delduar Upazila H/Q-Silimpur GC Road at Ch.6460m [393232004] (5 ) Major Maintenance of 7.00m long RCC Girder Bridge on Delduar Upazila H/Q-Natiapara GC Road at Ch.4550m [393232003] (6) Major Maintenance of 8.80m long RCC Girder Bridge on Baoikhula Bazar-Natiapara Hat via Dubail UP office, Bathuli Hat, Fultara Hat Road at Ch.5170m [393233002] (7) Major Maintenance of 8.80m long RCC Girder Bridge on Baoikhula Bazar-Natiapara Hat via Dubail UP office, Bathuli Hat, Fultara Hat Road at Ch.3506m [393233002]Under Delduar Upazila, (8) Minor Maintenance of 45.00m long RCC Girder Bridge on Nagarpur UZHQ-Daragram GC via sanka Bazar Road at Ch.8628m [393762007] (9) Minor Maintenance of 14.25m long RCC Girder Bridge on Nagarpur Govt. College UZHQ-Shahbatpur UPC office Road at Ch.2876m [393763016] (10) Minor Maintenance of 16.00m long RCC Girder Bridge on Badra UPC office-Daptior UPC office Road at Ch.253m [393763007] (11) Minor Maintenance of 15.00m long RCC Girder Bridge on Badra UPC office-Daptior UPC office Road at Ch.2050m [393763007] (12) Minor Maintenance of 14.40m long RCC Girder Bridge on Badra UPC office-Daptior UPC office Road at Ch.5000m [393763007] Under Nagarpur Upazila, District : Tangail.</t>
  </si>
  <si>
    <t xml:space="preserve"> M/S. Al Madina Traders  
 Ghtail, Tangail </t>
  </si>
  <si>
    <t>msalmadinat@gmail.com</t>
  </si>
  <si>
    <t>Improvement by BC of Pongbaizor H/O Shimim House-Hazi Abu Bokkor Siddik Road at Ch. 00-365m (ID No. 393765130) Under Nagarpur Upazila, District: Tangail.</t>
  </si>
  <si>
    <t>14-09-20</t>
  </si>
  <si>
    <t>20-03-21</t>
  </si>
  <si>
    <t xml:space="preserve">M/S. Friends Construction,  
Pardighulia, Tangail </t>
  </si>
  <si>
    <t>(a) Improvement of Khayerpara-Hatkoyra-Bagundali Road Ch. 1000-2600m (ID No. 393284064) (b) Improvement of Maidarchala Bazar-Fulbari Road Ch. 65-1060m (ID No. 393285165) (c) Improvement of Amtoli-Beiljana Road Ch. 00-500m (ID No. 393284054) (d) Improvement of Milkuria-Tebaria Road Ch. 00-500m (ID No. 393285003) (e) Improvement of Mutajuri-Mondalbari-Malirchala Road Ch. 00-500m (ID No. 393285016) Under Ghatail Upazila, District: Tangail (GMRIDP)</t>
  </si>
  <si>
    <t>21-05-19</t>
  </si>
  <si>
    <t>27-02-20</t>
  </si>
  <si>
    <t xml:space="preserve">M/S. Ridoy Enterprise  
Deupur, Kalihati, Tangail. </t>
  </si>
  <si>
    <t>msridoyenterprise79@gmail.com</t>
  </si>
  <si>
    <t>Improvement by Bituminous Carpeting of Karimpur Jame Mosque-Chuhaliabari Road Ch. 500-913m (ID No. 393285085) Under Ghatail Upazila, District : Tangail (GMRIDP)</t>
  </si>
  <si>
    <t>25-04-19</t>
  </si>
  <si>
    <t xml:space="preserve">M/S. Nise Traders &amp; M/S. Neloy Enterprise (JV)  
Nirala more Tangail  
</t>
  </si>
  <si>
    <t>nise.niloy2019@gmail.com</t>
  </si>
  <si>
    <t>(a) Improvement of Fatepur-Anuhola Bazar Road Ch. 1713-2313m (ID No. 393954005) (b) Improvement of Darerbari-Vatchanda Road Ch. 00-1066m (ID No. 393955011) (c) Improvement of Sadullapur Bazar-Magurata Road Ch. 1000-1500m (ID No. 39354014) Under Tangail Sadar Upazila, District: Tangail (GMRIDP)</t>
  </si>
  <si>
    <t>29-08-20</t>
  </si>
  <si>
    <t>M/S. Neloy Enterprise, Sadar, Tangail.</t>
  </si>
  <si>
    <t>msneloyenterprise@gmail.com</t>
  </si>
  <si>
    <t xml:space="preserve"> M/S.Arnob Traders  
Perdighulia,Tangail </t>
  </si>
  <si>
    <t>msarnabt@gmail.com</t>
  </si>
  <si>
    <t>Improvement by Bituminous Carpeting of (a) Goyragsha Madrasha-Digree Hugra (Char Kachua Bazar) Road Ch.00-500m (ID No. 393955042) (b) Kharjana-Katuli (Burir More) Road Ch. 800-1300m (ID No. 393954019) Under Tangail Sadar Upazila, District : Tangail (GMRIDP)</t>
  </si>
  <si>
    <t xml:space="preserve">(a) Improvement of Mirzapur-Gogi Graveyard Chohattor Bordon Para Mosque Road from Ch. 1+000-1+856 Km (b) Improvement of Boura Sarker Para (UNR-3001)-Boura Noya Para Road from Ch. 0+000-1+220Km (c) Improvement of Dhaka-Tangail R&amp;HD Road Bortaki-Mollar Tak Road from Ch. 0+000-0+665Km under Mirzapur Upazila, Tangail (Package No. GMRIDP/TANG/MIRZ/VR/214), </t>
  </si>
  <si>
    <t>16-12-20</t>
  </si>
  <si>
    <t xml:space="preserve">M/S. Nise Traders  
Dewla, Tangail </t>
  </si>
  <si>
    <t>Improvement by Bituminous Carpeting of (a) Tuknikhola Bridge-Armoista Bridge via Kamar Nowgoan GPS Road Ch. 00-1000m (ID No. 393235066) (b) Betrail-Hinganagor R&amp;H Road via Chaktoil High School Road Ch. 1432-2423m (ID No. 393235047) (c) Poraikhali East para-Poraikhali West para (Poraikhali East para Mosque West Para Graveyard Road Ch. 500-1500m (ID No. 393235023) Under Delduar Upazila, District : Tangail (GMRIDP)</t>
  </si>
  <si>
    <t>M/S TANMOY ENTERPRISE, Thana Para,Tangail.</t>
  </si>
  <si>
    <t>mstanmoy65@gmail.com</t>
  </si>
  <si>
    <t>Improvement by BC of Amerchara-Hatibanda Moddhapara (Hatibandha-Kashem Bazar via Talimul Quran Madrasha Link Road) Road from Ch. 00-500m (ID No. 39395021) Under Sakhipur Upazila, District: Tangail.</t>
  </si>
  <si>
    <t xml:space="preserve">  mdlokman72@gmail.com</t>
  </si>
  <si>
    <t>Improvement by BC of Hatia Bazar Kalmigow via Hatia Nat Mondir Road from Ch. 2000-2400m (ID No. 39394059) Under Sakhipur Upazila, District: Tangail.</t>
  </si>
  <si>
    <t>M/s ASS Enterprise,Sakhipur, Tangail</t>
  </si>
  <si>
    <t xml:space="preserve">
(a) Improvement by BC of Orshi Clabghar-Orshi Govt,. Primary School via Moni Dewan House Road from Ch. 00-645m (ID No. 393665522) (b) Improvement by BC of Situ Chairman House-Ohidul Islam House via Aiyub Khan House Road from Ch. 00-385m (ID No. 393665379) Under Mirzapur Upazila, District: Tangail.(Salvage Cost: 1,74,241.00)</t>
  </si>
  <si>
    <t>M/S. Ayaan International Kalihati, Tangail.</t>
  </si>
  <si>
    <t>msayaanint88@gmail.com</t>
  </si>
  <si>
    <t>Improvement by BC of Kashem Bazar Kamaliachala (Kashem Bazar via Noyes Uddin House Link Road) Road from Ch. 00-400m (ID No. 39394037) Under Sakhipur Upazila, District: Tangail.</t>
  </si>
  <si>
    <t>M/S. F B Enterprise, Kalihati, Tangail</t>
  </si>
  <si>
    <t>fbenterprise19@gmail.com</t>
  </si>
  <si>
    <t>Rehabilitation of Dubail RGD (GPS)-Fatepur UPC Road via Mohera UPC &amp; PTC Road from Ch. 00-6650m Under Upazila: Mirzapur, District: Tangail (Road ID No. 393663003)</t>
  </si>
  <si>
    <t>Rehabilitation of Bhabkonda Bazar-Khagutia Bazar via Anaitara UPC Road from Ch. 3000-5060m Under Upazila: Mirzapur, District: Tangail (Road ID No. 393663005)</t>
  </si>
  <si>
    <t xml:space="preserve">M/S. Rajesh Enterprise  
Purba Adalot Para, Tangail </t>
  </si>
  <si>
    <t>msrajesh1978@gmail.com</t>
  </si>
  <si>
    <t>Rehabilitation of Bhuapur GC-Gobindashi UP Office Road from Ch. 3600-5850m Under Upazila: Bhuapur, District: Tangail (Road ID No. 393193008)</t>
  </si>
  <si>
    <t>16-06-21</t>
  </si>
  <si>
    <t xml:space="preserve">M/S. Kohinoor Enterprise  
Dadpur Lodge, Kawnia 1st Lane, Barishal Sadar, Barishal. </t>
  </si>
  <si>
    <t>Rehabilitation of Tangail-Aricha R&amp;H Road-Lawhati Road from Ch. 00-9846m Under Upazila: Delduar, District: Tangail (Road ID No. 393232006)</t>
  </si>
  <si>
    <t>M/S Alif Enterprise,      Collage Para,Tangail.</t>
  </si>
  <si>
    <t>msalife1975@gmail.com</t>
  </si>
  <si>
    <t>Rehabilitation of 15.00m Long RCC Girder Bridge on Nagarpur UZHQ-Solimabad RHD Road at Ch. 54m Under Nagarpur Upazila, District: Tangail (Road ID No. 393762001)</t>
  </si>
  <si>
    <t>0912/2019</t>
  </si>
  <si>
    <t>M/S. Simanto Trade International,Ghatail, Tangail</t>
  </si>
  <si>
    <t>mssimnto1955@gmail.com</t>
  </si>
  <si>
    <t>Rehabilitation of Shohagpara RHD (Bazar)-Araiganj UP (Kaliakoir UZ) Road from Ch. 00-3430m Under Upazila: Mirzapur, District: Tangail (Road ID No. 393663019)</t>
  </si>
  <si>
    <t>M/S. Kakon Enterprise, Nagarpur,Tangail.</t>
  </si>
  <si>
    <t xml:space="preserve">  kakonenterprise18@gmail.com</t>
  </si>
  <si>
    <t>Construction of 2x4.00x4.00m RCC Box Culvert on Sobotpur UPC office-Khamar Dhalla Bazar via Tarabari Road at Ch. 2950m Under Upazila: Nagarpur, District: Tangail (Road ID No. 393763006)</t>
  </si>
  <si>
    <t>Md. Abdus Salam Khan,Mohishmara, Madhupur, Tangail.</t>
  </si>
  <si>
    <t>Construction of 18.00m Long RCC inverted Girder Bridge on Darisaya Mayapara-Baradakuri Road at Ch. 1650m Under Upazila Gopalpur Didtrict Tangail Road ID No. 393385005</t>
  </si>
  <si>
    <t>04/02022</t>
  </si>
  <si>
    <t>Construction of Two(2) Storied rural Market Building (With 04 storied Foundation) in Tukterchala Bazar, Under Sakhipur Upazila, District- Tangail.</t>
  </si>
  <si>
    <t xml:space="preserve">M/S.G.S Enterprise&amp; M/S siam Enterprise(JV),  
 Sabalia Tangail </t>
  </si>
  <si>
    <t>gs.siamjv@gmail.com</t>
  </si>
  <si>
    <t>Construction of Two(2) Storied rural market building (with 04 storied foundation) in Bathulisadi hat , under Basail upazila, District- Tangail.</t>
  </si>
  <si>
    <t>17-04-22</t>
  </si>
  <si>
    <t xml:space="preserve">  msgsent1956@gmail.com</t>
  </si>
  <si>
    <t xml:space="preserve"> MD. ABDUL JALIL SARKAR - M/S SIAM ENTERPRISE(JV),  
 Sabalia Tangail </t>
  </si>
  <si>
    <t>siam.jaliljv20@gmail.com</t>
  </si>
  <si>
    <t>Construction of Two(2) Storied rural Market Building (With 04 storied Foundation) in Fotehpur Hat , Under Mirzapur Upazila, District- Tangail.</t>
  </si>
  <si>
    <t>Md. Abdul Jalil Sarkar, Akur Takur Para,Tangail.</t>
  </si>
  <si>
    <t xml:space="preserve">SM Jahangir Enterprise &amp; M/S. King Steel Product JV  
Rabeya Manzil, Dewla, Tangail </t>
  </si>
  <si>
    <t>smjeandkspjv@gmail.com</t>
  </si>
  <si>
    <t>Construction of Two 2 Storied Rural Market Building (With 04 Storied Foundation) in Rotongonj Hat, Under Kalihati Upazila, District: Tangail.</t>
  </si>
  <si>
    <t>29-12-19</t>
  </si>
  <si>
    <t>M/S. King Steel Products,Sabalia, Tangail.</t>
  </si>
  <si>
    <t>ms.kingsteel@gmail.com</t>
  </si>
  <si>
    <t>SM Jahangir Enterprise, Dewla, Tangail.</t>
  </si>
  <si>
    <t xml:space="preserve">M/S. Lucky Enterprise  
Taltola, Tangail </t>
  </si>
  <si>
    <t>enterprisemslucky@gmail.com</t>
  </si>
  <si>
    <t>Construction of Two 2 Storied Rural Market Building (With 04 Storied Foundation) in Kokdohora Hat, Under Kalihati Upazila, District: Tangail.</t>
  </si>
  <si>
    <t>19-11-19</t>
  </si>
  <si>
    <t>25-05-21</t>
  </si>
  <si>
    <t>M/S. Uchchal Construction,Collegepara, Dhanbari, Tangail</t>
  </si>
  <si>
    <t>Construction of Two (2) Storied Rural Market Building (With 04 storied Foundation) in Ghatail Hat, Under Ghatail Upazila, District- Tangail.</t>
  </si>
  <si>
    <t>M/S MANIK ENTERPRISE, Gopalpur,Tangail.</t>
  </si>
  <si>
    <t>msmanike73@gmail.com</t>
  </si>
  <si>
    <t>Construction of Gorgobindhapur Village Udayan High School Muktijuddho Shrith-shodhuo under Sakhipur Upazila, District : Tangail.</t>
  </si>
  <si>
    <t xml:space="preserve">KAMRUL MOLLA ENTERPRISE  
Char Hugra, Anuhala, Tangail Sadar, Tangail. </t>
  </si>
  <si>
    <t>kamrulmollaenterprise@gmail.com</t>
  </si>
  <si>
    <t>Rehabilitation of Razafair R&amp;H-Signa Road from Ch. 00m-2160m Under Kalihati Upazila, District: Tangail (ID No. 393474044)</t>
  </si>
  <si>
    <t xml:space="preserve">M/S. KHANDAKER ENTERPRISE,Tangail. </t>
  </si>
  <si>
    <t>mskhandakerenterprise62@gmail.com</t>
  </si>
  <si>
    <t>Rehabilitation of Sakhipur-Abadighat via Dariapur Bazar Road from Ch. 1200m-2200m Under Sakhipur Upazila, District: Tangail (ID No. 393853008)</t>
  </si>
  <si>
    <t>M/S MADINA ENTERPRISE,    HOBIPUR, DHANBARI,TANGAIL</t>
  </si>
  <si>
    <t>msmadinaent86@gmail.com</t>
  </si>
  <si>
    <t>Rehabilitation of Dhanbari-Hadira Road via Bandra Road from Ch. 00m-1930m Under Dhanbari Upazila, District: Tangail (ID No. 393964067)</t>
  </si>
  <si>
    <t>16-03-21</t>
  </si>
  <si>
    <t xml:space="preserve">M/S. ICON CONSTRUCTION  
Degrre Hugra, Anuhala, Tangail Sadar, Tangail. </t>
  </si>
  <si>
    <t>Rehabilitation of Konora-Bagjan Road from Ch. 00m-600m Under Nagarpur Upazila, District: Tangail (ID No. 393765012)</t>
  </si>
  <si>
    <t xml:space="preserve">MS. Molla Builders  
abalia Tangail </t>
  </si>
  <si>
    <t>msmollabuilders@gmail.com</t>
  </si>
  <si>
    <t>Rehabilitation of Pathrail Bazar-Barabuchna Road from Ch. 00m-1000m Under Delduar Upazila, District: Tangail (ID No. 393234033)</t>
  </si>
  <si>
    <t xml:space="preserve"> M/S ARJUN ENTERPRISE  
SABALIA,TANGAIL SADAR,TANGAIL</t>
  </si>
  <si>
    <t>msarjunent@gmail.com</t>
  </si>
  <si>
    <t>Rehabilitation of Delduar Upazila More-Madarkul West para Road from Ch. 00m-857m Under Delduar Upazila, District: Tangail (ID No. 393235010)</t>
  </si>
  <si>
    <t>M/s ASS Enterprise, Sakhipur, Tangail</t>
  </si>
  <si>
    <t>Rehabilitation of Rakhitbelta-Sunat-Silimpur Bazar Road from Ch. 00m-1700m Under Tangail Sadar Upazila District Tangail ID No. 393954043</t>
  </si>
  <si>
    <t>M/S. S.B Traders, Akurtakur Para, Tangail</t>
  </si>
  <si>
    <t>mssbtraders1980@gmail.com</t>
  </si>
  <si>
    <t>Rehabilitation of Nothkhola-Dhapnajore Road from Ch. 00m-275m &amp; Ch. 900m-1700m Under Basail Upazila District Tangail ID No. 393095091</t>
  </si>
  <si>
    <t>M/S. Mritteka Enterprise, Biswas Betka, Tangail</t>
  </si>
  <si>
    <t>raselkh100@gmail.com</t>
  </si>
  <si>
    <t>Rehabilitation of Bilpara Hat-Gramnahali Dakhin Madrasa Road from Ch. 00m-830m Under Basail Upazila District Tangail ID No. 393094054</t>
  </si>
  <si>
    <t>M/S Mazid Enterprise, Bhuapur,Tangail.</t>
  </si>
  <si>
    <t>msmazidenterprise51@gmail.com</t>
  </si>
  <si>
    <t>Rehabilitation of Sakhipur-Sagardighi Road (Mujib college More) to Kahartha Road via Kahartha Sikder bari Road from Ch. 00m-1400m Under Sakhipur Upazila District Tangail (ID No. 393855054)</t>
  </si>
  <si>
    <t>M/S FATEMA ENTERPRICE, Ghatail,Tangail.</t>
  </si>
  <si>
    <t>msfatemaenterprise86@gmail.com</t>
  </si>
  <si>
    <t>Rehabilitation of Panch Chamari-Fatepur Chowbari Road from Ch. 00m-1750m Under Mirzapur Upazila, District: Tangail (ID No. 393664031)</t>
  </si>
  <si>
    <t>M/S. Ridoy Enterprise, Dighulia, Tangail.</t>
  </si>
  <si>
    <t>msridoyent@gmail.com</t>
  </si>
  <si>
    <t>Rehabilitation of Hossain Market-Khatiarhat Road from Ch. 00m-1850m Under Mirzapur Upazila, District: Tangail (ID No. 393664054)</t>
  </si>
  <si>
    <t xml:space="preserve">  msridoyent@gmail.com</t>
  </si>
  <si>
    <t>Rehabilitation of Golli Bazar-Gramatia-Panishail Road from Ch. 00m-4000m Under Mirzapur Upazila, District: Tangail (ID No. 393664006)</t>
  </si>
  <si>
    <t>M/S RIMU ENTERPRISE, Dighulia, Tangail.</t>
  </si>
  <si>
    <t>ms.rimuent@gmail.com</t>
  </si>
  <si>
    <t>M/S. Sohan Enterprise,Sunna, Basail, Tangail.</t>
  </si>
  <si>
    <t>sohanenterprise17@gmail.com</t>
  </si>
  <si>
    <t>Rehabilitation of Bashtail High School (RHD)-Nayapara Gairabetil Road from Ch. 00m-2200m Under Mirzapur Upazila, District: Tangail (ID No. 393664047)</t>
  </si>
  <si>
    <t xml:space="preserve">M/S. MAMA TRADERS  
Dubael, Nagbari, Sakhipur, Tangail. </t>
  </si>
  <si>
    <t>msmamatraders@gmail.com</t>
  </si>
  <si>
    <t>Construction of Nagbari Union Land Office Under Kalihati Upazila, District: Tangail.</t>
  </si>
  <si>
    <t>Construction of Hugra &amp; Shontosh Union Land Office Under Tangail Sadar Upazila, District: Tangail.</t>
  </si>
  <si>
    <t xml:space="preserve">Md. Azgor Ali  
Goyragasha, Anuhala, Tangail Sadar, Tangail  
</t>
  </si>
  <si>
    <t>azgorali1969@gmail.com</t>
  </si>
  <si>
    <t>a)Construction of Boundary wall , Gate and Approach road Deyjan,Korotia union land office under sadar Upazila. b)Construction of Boundary wall , Gate and Approach road Dhanbari, Dopakhali union land office under Danbari Upazila.</t>
  </si>
  <si>
    <t>30-10-20</t>
  </si>
  <si>
    <t xml:space="preserve">M/S SHAHIN ENTERPRISE  
Suti Dighuliya, Gopalpur,Tangail </t>
  </si>
  <si>
    <t>msshahine84@gmail.com</t>
  </si>
  <si>
    <t>Construction of Nikrail &amp; Aloua Union Land Office Under Bhuapur Upazila, District: Tangail.</t>
  </si>
  <si>
    <t>26-11-19</t>
  </si>
  <si>
    <t>02-12-20</t>
  </si>
  <si>
    <t>M/S. NOON ENTERPRISE, Kalihati, Tangail.</t>
  </si>
  <si>
    <t>msnoonent@gmail.com</t>
  </si>
  <si>
    <t>Maintenance of Regulator on Shail Sindur Khal Sub-Project S.P-25229 Under Sakhipur Upazila, District : Tangail.</t>
  </si>
  <si>
    <t>M/S. Khan Multipurpose Business Line, Bhuapur,Tangail.Bhuapur,Tangail.</t>
  </si>
  <si>
    <t>kmbusinessline79@gmail.com</t>
  </si>
  <si>
    <t>(a) Improvement of Dhopakhali-Hadira via Hazrabari Road (Ch. 2911-3911m) (b) Construction of 6nos 0.625mx0.600m Culvert on Same Road at Ch. 3018m, 3141m, 3301m, 3364m, 3691m, 3759m (ID No. 393964063) Under Dhanbari Upazila, District: Tangail</t>
  </si>
  <si>
    <t>M/S Brothers Furniture Gallery, Tangail Sadar, Tangail.</t>
  </si>
  <si>
    <t>msbrothersfg@gmail.com</t>
  </si>
  <si>
    <t>(a) Improvement of Kuripara-Simerpara Road Kuripara Sluise Gate Kuripara-Simerpara-Mazidpur Road Road Ch.00-2000m (b) Construction of 5nos 1.00mx1.00m Culvert on Same Road at Ch. 510m 900m 975m 1100m 1550m (ID No. 393665188) Under Mirzapur Upazila District Tangail (Selvage Cost. 3954548.00)</t>
  </si>
  <si>
    <t>M/S. Ghose International, Kalihati,Tangail.</t>
  </si>
  <si>
    <t>(a) Improvement of Sreemoti Father bari-Rabar Bagan More via Burapir Bazar (Pirgacha Mission-Khamarbaid Mission Clinic) Road (Ch. 1500-3500m) (b) Construction of 6nos 0.625mx0.600m Culvert on Same Road at Ch. 1540m, 1820m, 2240m, 3150m, 3400m, 3450m (ID No. 393574058) Under Madhupur Upazila, District: Tangail.</t>
  </si>
  <si>
    <t>M/S. Rajesh Enterprise,Purba Adalot Para, Tangail</t>
  </si>
  <si>
    <t>(a) Improvement of Mominpur Chowchi Bazar-Konabari via Hospital More Mominpur-Pirgacha Road Ch. 00-2700m (b) Construction of 5nos 0.625mx0.600m Culvert on Same Road at Ch. 28m 125m 890m 2100m 2650m (ID No. 393575004) Under Madhupur Upazila District Tangail (Salvage Cost. 1911902.00)</t>
  </si>
  <si>
    <t>M/S ABDULLAH ENTERPRISE,Ghandie Bhuapur Tangail</t>
  </si>
  <si>
    <t>msabdullahenterprise14@gmail.com</t>
  </si>
  <si>
    <t>(a) Improvement of Dhaka-Tangail RHD at Gorai Kasem Drisel-Bottala RHD Road via Latifpur, Kuratoli (Hatubhanga-Shakipur RHD to Mukter Hazi House Road (Ch. 6300-7300m) (b) Construction of 6nos 1.00mx1.00m Culvert on Same Road at Ch. 6515m, 6800m, 6895m, 6935m, 7050, 7240m (ID No. 393664043) Under Mirzapur Upazila, District: Tangail</t>
  </si>
  <si>
    <t>(a) Improvement of Omarpur-Kakua UP-Charpouli Hat via Taigachi Road (Ch.1500-3000m) (b) Construction of 1nos 2x4.50mx4.50m Culvert on Same Road at Ch. 2113m (c) Construction of 1nos 3.00mx3.00m Culvert on Same Road at Ch. 2390m (ID No. 393953015) Under Tangail Sadar Upazila, District: Tangail</t>
  </si>
  <si>
    <t>M/S. Friends Construction, Pardighulia, Tangail</t>
  </si>
  <si>
    <t>Rehabilitation of Tangail Main Road-Kakua Bazar via Dhalan Shibpur Bazar Kakua UP Road from Ch. 7276m-11776m Under Tangail Sadar Upazila District Tangail ID No. 393953001</t>
  </si>
  <si>
    <t>(a) Improvement of Taltola-Baliajan Road (Ch. 6035-6535m) (b) Construction of 3nos 1.00mx1.00m Culvert on Same Road at Ch. 6135m, 6245m, 6505m (ID No. 393664046) Under Mirzapur Upazila, District: Tangail</t>
  </si>
  <si>
    <t>22/11/2021</t>
  </si>
  <si>
    <t>M/S. Shafin Traders, Battola, Tangail.</t>
  </si>
  <si>
    <t>msshafintraders77@gmail.com</t>
  </si>
  <si>
    <t>(a) Improvement of Pacca Road (Near Haridrachala Biplop Mahmud Uzzal's)-Mirzapur Cadet College Bazar (Haridrachala-Cadet College Bazarroad) Road (Ch. 00-1100m) (b) Construction of 1nos 3.00mx3.00m Culvert on Same Road at Ch. 450m (c) Construction of 3nos 1.00mx1.00m Culvert on Same Road at Ch. 200m, 568m, 800m (ID No. 393664104) Under Mirzapur Upazila, District: Tangail</t>
  </si>
  <si>
    <t>(a) Improvement of Bagutia RHD-Sunotia Road (Ch.00-1000m) (b) Construction of 1nos 0.625mx0.600m Culvert on Same Road at Ch. 390m (ID No. 393474054) Under Kalihati Upazila, District: Tangail. (Salvage Cost. 8,81,061.00)</t>
  </si>
  <si>
    <t>M/S. Sarker Enterprise,  Gopalpur, Tangail</t>
  </si>
  <si>
    <t>(a) Improvement of Guiagomvir (R&amp;H. Kusharia Bazar)-Soankhola Bazar (Sandhanpur UP Office) Road (Ch.2000-3000m) (b) Construction of 7nos 0.625mx0.600m Culvert on Same Road at Ch. 2070m, 2118m,2283m, 2484m, 2617m,2930m, 2965m (c) Construction of 1nos 4.50mx3.00m Culvert on Same Road at Ch. 2700m, (ID No. 393283007) Under Ghatail Upazila, District: Tangail.</t>
  </si>
  <si>
    <t>M/s Al-Rafi Dairy and Fish Khamar,Ratonpur, Sakhipur, Tangail</t>
  </si>
  <si>
    <t>msalrafideiry@gmail.com</t>
  </si>
  <si>
    <t>(a) Improvement of Dhongpara Bridge-Majhipara kali Mondir Road (Ch.1000-1550m) (b) Construction of 2nos 0.625mx0.600m Culvert on Same Road at Ch. 1100m, 1500m (ID No. 393095109) Under Basail Upazila, District: Tangail.</t>
  </si>
  <si>
    <t>M.R ENTERPRISE, Ghatail, Tangail</t>
  </si>
  <si>
    <t>enterprisemr1983@gmail.com</t>
  </si>
  <si>
    <t xml:space="preserve">Improvement of Char Nolhara-Baguata Road (Ch.420-1120m) (ID No. 393385017) Under Gopalpur Upazila, District: Tangail.
</t>
  </si>
  <si>
    <t>19/03/2022</t>
  </si>
  <si>
    <t>M/S. SHARIF TRADERS, Sodullapur, Gala, Tangail.</t>
  </si>
  <si>
    <t>shariftrad@gmail.com</t>
  </si>
  <si>
    <t>(a) Improvement of Mirzapur-Takterchala-Dr. Anower Hossain House Road (Ch.00-1000m) (b) Construction of 6nos 1.00mx1.00m Culvert on Same Road at Ch. 20m, 100m, 330m, 560m,760m, 840m (ID No. 393664103) Under Mirzapur Upazila, District: Tangail.</t>
  </si>
  <si>
    <t>M/S. Saiful &amp; Co,Satutia, Kalihati, Tangail</t>
  </si>
  <si>
    <t>mssaifulco@gmail.com</t>
  </si>
  <si>
    <t>Improvement of Dashakia UP-Hatia NHW via Hatia Bazar Road (Ch.1230-2200m) (ID No. 393474124) Under Kalihati Upazila, District: Tangail. (Salvage Cost. 70,820.00)</t>
  </si>
  <si>
    <t>M/S. Nafis Traders, Shakhipur, Tangail</t>
  </si>
  <si>
    <t>mk6858173@gmail.com</t>
  </si>
  <si>
    <t>(a) Improvement of Pongbaijora Bazar-sanka Bazar (Pongbaijora Bazar-sanka Bazar via Kawakhola) Road (Ch.1500-2500m) (b) Construction of 2nos 2.50mx2.50m Culvert on Same Road at Ch. 1597m, 2050m (c) Construction of 2nos 1.00mx1.00m Culvert on Same Road at Ch. 1922m, 2390m (ID No. 393764010) Under Nagarpur Upazila, District: Tangail.</t>
  </si>
  <si>
    <t>M/S RUFAIDA CONSTRUCTION,GOPALPUR,TANGAIL</t>
  </si>
  <si>
    <t>msrufaidac@gmail.com</t>
  </si>
  <si>
    <t>(a) Improvement of Tepibari Pucca Road near shop of Lalmiah-Falda Dakhin para H/O Goni Master Road (Ch.00-980m) (b) Construction of 3nos 0.625mx0.600m Culvert on Same Road at Ch. 40m, 414m, 723m (ID No. 393195154) Under Bhuapur Upazila, District: Tangail.</t>
  </si>
  <si>
    <t>27/06/2022</t>
  </si>
  <si>
    <t>(a) Improvement of Firingipara WDM Embankment-Trimohan GPS (Firingpara WDB Embankment-Uttarpara Jame Mosque via Trimohan GPS road) Road (Ch.00-690m) (b) Construction of 2nos 1.00mx1.00m Culvert on Same Road at Ch. 350m, 511m (c) Construction of 2nos 3.50mx2.50m Culvert on Same Road at Ch. 250m, 465m (ID No. 393665230) Under Mirzapur Upazila, District: Tangail..( salvage cost: 593450.00)Tk</t>
  </si>
  <si>
    <t>(a) Improvement of Shalgrampur Bazar-Kholaghata Road (Ch.3350-4620m) (b) Construction of 2nos 0.600mx0.600m Culvert on Same Road at Ch. 3740m, 4585m (c) Construction of 2nos 1.50mx1.50m Culvert on Same Road at Ch. 3600m, 4290m (ID No. 393854050) Under Sakhipur Upazila, District: Tangail.</t>
  </si>
  <si>
    <t>26/05/2022</t>
  </si>
  <si>
    <t>M/S TANMOY ENTERPRISE, Thana para, Tangail.</t>
  </si>
  <si>
    <t>(a) Improvement of Airport Notun Bazar-Ratanpur Bazar (Nabarun Hachari-Aditi Hachari Kalibari Road) Road (Ch.2025-3700m) (b) Construction of 10nos 1.00mx1.00m Culvert on Same Road at Ch. 2070m, 2125m, 2240m, 2395m,2635m, 2825m, 3205m, 3275m, 3425m, 3650m (ID No. 393854031) Under Sakhipur Upazila, District: Tangail.</t>
  </si>
  <si>
    <t>M/S. Asad Enterprise , Bagan Bari, Tangail</t>
  </si>
  <si>
    <t>msasad1965@gmail.com</t>
  </si>
  <si>
    <t>(a) Improvement of Parkhi More-Moricha Bazar Road (Ch.1950-2950m) (b) Construction of 1nos 2.00mx2.00m Culvert on Same Road at Ch. 2170m (c) Construction of 3nos 0.625mx0.600m Culvert on Same Road at Ch. 2467m, 2565m, 2775m (ID No. 393474100) Under Kalihati Upazila, District: Tangail.</t>
  </si>
  <si>
    <t>M/S NAHID ENTERPRISE, Sardar Para, Dhanbari,Tangail</t>
  </si>
  <si>
    <t>msnahidenterprise98@gmail.com</t>
  </si>
  <si>
    <t>(a) Improvement of Barochowna-Mallikbari Road (Ch.3380-4790m) (b) Construction of 1nos 1.50mx1.50m Culvert on Same Road at Ch. 3766m (c) Construction of 2nos 1.00mx1.00m Culvert on Same Road at Ch. 3495m, 4531m (ID No. 393852003) Under Sakhipur Upazila, District: Tangail.</t>
  </si>
  <si>
    <t>M/S. Morshed Traders,   College Para, Tangail</t>
  </si>
  <si>
    <t>morshed1963@gmail.com</t>
  </si>
  <si>
    <t>(a) Improvement of Taratia-Goshailbari Road (Ch.410-1650m) (b) Construction of 1nos 3.00mx3.00m Culvert on Same Road at Ch. 710m (ID No. 393955005 Under Tangail Sadar Upazila, District: Tangail.</t>
  </si>
  <si>
    <t>M/s.Maa Narayani Enterprise, Patuli para,Tangail</t>
  </si>
  <si>
    <t>msmaanarayanient@gmail.com</t>
  </si>
  <si>
    <t>(a)Improvement of Kalihati (Horipur) - Nagbari UP via Bhandesher GC road (Ch.1800 - 2425m) (.b)Construction of 1nos 2.00mX2.00m Culvert on Same road at Ch.1940m.(ID No.393474060)Under Kalihati Upazila,District Tangail.</t>
  </si>
  <si>
    <t>25/07/2021</t>
  </si>
  <si>
    <t>M/S. Saiful Traders ,Madhupur, Tangail</t>
  </si>
  <si>
    <t>mssaifultraders1987@gmail.com</t>
  </si>
  <si>
    <t>(a) Improvement of Gazaria-Solaprotima Road (Ch.1000-1500m) (b) Construction of 2nos 0.600mx0.600m Culvert on Same Road at Ch. 1180m, 1460m (ID No. 393854013) Under Sakhipur Upazila, District: Tangail.</t>
  </si>
  <si>
    <t>M/s.Maa Narayani Enterprise,Patuli para,Tangail</t>
  </si>
  <si>
    <t>Desh Engineering &amp; Development Agency (Pvt.) Ltd.Pirbari Link Road, Paradise Para, Tangail</t>
  </si>
  <si>
    <t xml:space="preserve">  dedapvtltd@yahoo.com</t>
  </si>
  <si>
    <t>Re-habilitation of Nagarpur RHD - Louhati GC Via Khamardhalla Road from Ch. 00-4970m under Nagarpur Upazila, District: Tangail (Road ID No.393762006)</t>
  </si>
  <si>
    <t>20/09/2022</t>
  </si>
  <si>
    <t>Re-habilitation of Silimpur GC-Karatia GC Road at Ch. 00-6020m under Delduar Upazila, Distict: Tangail (Road ID No.393232005)</t>
  </si>
  <si>
    <t>30/01/2023</t>
  </si>
  <si>
    <t>M/S. Krishna Studio, Kalihati, Tangail.</t>
  </si>
  <si>
    <t xml:space="preserve">  ms.krishnastudio@gmail.com</t>
  </si>
  <si>
    <t>M/S. Syed Mozibor Rahman,College Para, Tangail</t>
  </si>
  <si>
    <t>Re-habilitation of Delduar Upazila H/Q-Slimpur GC Road at Ch. 3100-7100m under Delduar Upazila, District : Tangail (Road ID No.393232004)</t>
  </si>
  <si>
    <t>17/06/2022</t>
  </si>
  <si>
    <t>Re-habilitation of Paharpur high school-Gonapara high school Road at Ch. 00-2000m under Delduar Upazila, District : Tangail (Road ID No.393235069)</t>
  </si>
  <si>
    <t>JOY TRADERS,TANGAIL SADAR,TANGAIL</t>
  </si>
  <si>
    <t>joytraders78@gmail.com</t>
  </si>
  <si>
    <t>1.(a)Re-excavation of Bagil KK High School Pond. (b) Construction of 01 nos Ghatla of 15.20m X4.00mX5.4m at KK High School Pond, 2.(a) Re-excavation of Goalpara Madrasha Pond. (b) Construction of 01 nos Ghatla of 9.80m X4.00mX3.00m at Goalpara Madrasha pond, 3.(a) Re-excavation of Binnafair High School Pond. (b) Construction of 01 nos Ghatla of 13.40m X4.00mX4.80m at GBinnafair High School Pond, 4.(a) Re-excavation of Laion Nazrul Islam Degree College Pond. (b) Construction of 01 nos Ghatla of 17.30m X4.00mX6.00m at Laion Nazrul Islam Degree College Pond under Tangail Sadar Upazila , District : Tangail.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</si>
</sst>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111">
    <font>
      <sz val="11"/>
      <color theme="1"/>
      <name val="Calibri"/>
      <family val="2"/>
      <scheme val="minor"/>
    </font>
    <font>
      <sz val="10"/>
      <color theme="1"/>
      <name val="Calibri"/>
      <family val="2"/>
      <scheme val="minor"/>
    </font>
    <font>
      <sz val="10"/>
      <name val="Arial"/>
      <family val="2"/>
    </font>
    <font>
      <sz val="11"/>
      <color theme="1"/>
      <name val="Calibri"/>
      <family val="2"/>
      <scheme val="minor"/>
    </font>
    <font>
      <b/>
      <sz val="12"/>
      <color theme="1"/>
      <name val="Arial Narrow"/>
      <family val="2"/>
    </font>
    <font>
      <sz val="12"/>
      <color theme="1"/>
      <name val="Arial Narrow"/>
      <family val="2"/>
    </font>
    <font>
      <u/>
      <sz val="11"/>
      <color theme="10"/>
      <name val="Calibri"/>
      <family val="2"/>
    </font>
    <font>
      <u/>
      <sz val="10"/>
      <color theme="10"/>
      <name val="Arial"/>
      <family val="2"/>
    </font>
    <font>
      <sz val="10"/>
      <color theme="1"/>
      <name val="Nikosh"/>
    </font>
    <font>
      <b/>
      <sz val="10"/>
      <color theme="1"/>
      <name val="Nikosh"/>
    </font>
    <font>
      <b/>
      <sz val="11"/>
      <color theme="1"/>
      <name val="Times New Roman"/>
      <family val="1"/>
    </font>
    <font>
      <sz val="11"/>
      <color theme="1"/>
      <name val="Times New Roman"/>
      <family val="1"/>
    </font>
    <font>
      <b/>
      <sz val="10"/>
      <color theme="1"/>
      <name val="Times New Roman"/>
      <family val="1"/>
    </font>
    <font>
      <b/>
      <sz val="11"/>
      <name val="Calibri"/>
      <family val="2"/>
    </font>
    <font>
      <b/>
      <sz val="11"/>
      <color indexed="8"/>
      <name val="Calibri"/>
      <family val="2"/>
    </font>
    <font>
      <b/>
      <sz val="10"/>
      <color indexed="8"/>
      <name val="Calibri"/>
      <family val="2"/>
    </font>
    <font>
      <sz val="9"/>
      <name val="Times New Roman"/>
      <family val="1"/>
    </font>
    <font>
      <b/>
      <sz val="9"/>
      <color indexed="81"/>
      <name val="Tahoma"/>
      <family val="2"/>
    </font>
    <font>
      <b/>
      <sz val="8"/>
      <name val="Tahoma"/>
      <family val="2"/>
    </font>
    <font>
      <sz val="10"/>
      <name val="Arial Narrow"/>
      <family val="2"/>
    </font>
    <font>
      <sz val="6"/>
      <name val="Tahoma"/>
      <family val="2"/>
    </font>
    <font>
      <sz val="10"/>
      <color indexed="12"/>
      <name val="Arial Narrow"/>
      <family val="2"/>
    </font>
    <font>
      <b/>
      <sz val="10"/>
      <color theme="1"/>
      <name val="Calibri"/>
      <family val="2"/>
      <scheme val="minor"/>
    </font>
    <font>
      <b/>
      <sz val="10"/>
      <name val="Arial Narrow"/>
      <family val="2"/>
    </font>
    <font>
      <sz val="8"/>
      <name val="Times New Roman"/>
      <family val="1"/>
    </font>
    <font>
      <sz val="9"/>
      <color indexed="81"/>
      <name val="Tahoma"/>
      <family val="2"/>
    </font>
    <font>
      <b/>
      <sz val="11"/>
      <name val="Times New Roman"/>
      <family val="1"/>
    </font>
    <font>
      <sz val="9.5"/>
      <name val="Times New Roman"/>
      <family val="1"/>
    </font>
    <font>
      <b/>
      <sz val="9.5"/>
      <name val="Times New Roman"/>
      <family val="1"/>
    </font>
    <font>
      <b/>
      <sz val="8"/>
      <name val="Times New Roman"/>
      <family val="1"/>
    </font>
    <font>
      <sz val="11"/>
      <color theme="1"/>
      <name val="Cambria"/>
    </font>
    <font>
      <b/>
      <sz val="11"/>
      <color rgb="FF000000"/>
      <name val="Cambria"/>
    </font>
    <font>
      <b/>
      <sz val="10"/>
      <name val="Calibri"/>
      <family val="2"/>
      <scheme val="minor"/>
    </font>
    <font>
      <b/>
      <sz val="10"/>
      <color theme="1"/>
      <name val="Arial"/>
      <family val="2"/>
    </font>
    <font>
      <b/>
      <sz val="10"/>
      <name val="Arial"/>
      <family val="2"/>
    </font>
    <font>
      <sz val="12"/>
      <name val="Times New Roman"/>
      <family val="1"/>
    </font>
    <font>
      <sz val="10"/>
      <name val="Calibri"/>
      <family val="2"/>
      <scheme val="minor"/>
    </font>
    <font>
      <sz val="10"/>
      <color indexed="8"/>
      <name val="Times New Roman"/>
      <family val="1"/>
    </font>
    <font>
      <sz val="10"/>
      <color theme="1"/>
      <name val="Times New Roman"/>
      <family val="1"/>
    </font>
    <font>
      <sz val="9"/>
      <color indexed="8"/>
      <name val="Times New Roman"/>
      <family val="1"/>
    </font>
    <font>
      <sz val="11"/>
      <color theme="1"/>
      <name val="SutonnyMJ"/>
    </font>
    <font>
      <sz val="7"/>
      <name val="Times New Roman"/>
      <family val="1"/>
    </font>
    <font>
      <sz val="9"/>
      <name val="Nikosh"/>
    </font>
    <font>
      <b/>
      <sz val="9"/>
      <name val="Nikosh"/>
    </font>
    <font>
      <sz val="11"/>
      <name val="Calibri"/>
      <family val="2"/>
    </font>
    <font>
      <b/>
      <sz val="9"/>
      <color indexed="81"/>
      <name val="Tahoma"/>
      <charset val="1"/>
    </font>
    <font>
      <sz val="8"/>
      <name val="Arial"/>
      <family val="2"/>
    </font>
    <font>
      <sz val="8"/>
      <color indexed="10"/>
      <name val="Arial"/>
      <family val="2"/>
    </font>
    <font>
      <b/>
      <sz val="10"/>
      <name val="Times New Roman"/>
      <family val="1"/>
    </font>
    <font>
      <b/>
      <sz val="10"/>
      <color rgb="FFFF0000"/>
      <name val="Times New Roman"/>
      <family val="1"/>
    </font>
    <font>
      <sz val="7"/>
      <color theme="1"/>
      <name val="Times New Roman"/>
      <family val="1"/>
    </font>
    <font>
      <sz val="10"/>
      <color rgb="FF000000"/>
      <name val="Calibri"/>
      <family val="2"/>
      <scheme val="minor"/>
    </font>
    <font>
      <sz val="13"/>
      <name val="Calibri"/>
      <family val="2"/>
      <scheme val="minor"/>
    </font>
    <font>
      <sz val="10"/>
      <color indexed="12"/>
      <name val="Calibri"/>
      <family val="2"/>
      <scheme val="minor"/>
    </font>
    <font>
      <sz val="10"/>
      <color rgb="FF000000"/>
      <name val="Times New Roman"/>
      <family val="1"/>
    </font>
    <font>
      <sz val="10"/>
      <color rgb="FFFF0000"/>
      <name val="Arial"/>
      <family val="2"/>
    </font>
    <font>
      <sz val="12"/>
      <color rgb="FFFF0000"/>
      <name val="Times New Roman"/>
      <family val="1"/>
    </font>
    <font>
      <sz val="8"/>
      <color rgb="FFFF0000"/>
      <name val="Times New Roman"/>
      <family val="1"/>
    </font>
    <font>
      <sz val="10"/>
      <color rgb="FF000000"/>
      <name val="Arial Narrow"/>
      <family val="2"/>
    </font>
    <font>
      <sz val="9"/>
      <color rgb="FF000000"/>
      <name val="Arial Narrow"/>
      <family val="2"/>
    </font>
    <font>
      <sz val="11"/>
      <color rgb="FF000000"/>
      <name val="Arial Narrow"/>
      <family val="2"/>
    </font>
    <font>
      <vertAlign val="subscript"/>
      <sz val="16"/>
      <color theme="1"/>
      <name val="Arial Narrow"/>
      <family val="2"/>
    </font>
    <font>
      <sz val="10"/>
      <color rgb="FF6E6E6E"/>
      <name val="Arial Narrow"/>
      <family val="2"/>
    </font>
    <font>
      <sz val="13"/>
      <color theme="1"/>
      <name val="Arial Narrow"/>
      <family val="2"/>
    </font>
    <font>
      <u/>
      <sz val="13"/>
      <color theme="1"/>
      <name val="Arial Narrow"/>
      <family val="2"/>
    </font>
    <font>
      <sz val="11"/>
      <name val="Arial"/>
      <family val="2"/>
    </font>
    <font>
      <b/>
      <sz val="12"/>
      <name val="Arial Narrow"/>
      <family val="2"/>
    </font>
    <font>
      <b/>
      <sz val="9"/>
      <name val="Arial Narrow"/>
      <family val="2"/>
    </font>
    <font>
      <sz val="9"/>
      <name val="Arial Narrow"/>
      <family val="2"/>
    </font>
    <font>
      <sz val="12"/>
      <name val="Arial Narrow"/>
      <family val="2"/>
    </font>
    <font>
      <sz val="9"/>
      <color rgb="FF008000"/>
      <name val="Arial"/>
      <family val="2"/>
    </font>
    <font>
      <sz val="10"/>
      <name val="Times New Roman"/>
      <family val="1"/>
    </font>
    <font>
      <sz val="8"/>
      <color theme="1"/>
      <name val="Arial"/>
      <family val="2"/>
    </font>
    <font>
      <sz val="8"/>
      <color rgb="FF000000"/>
      <name val="Arial"/>
      <family val="2"/>
    </font>
    <font>
      <sz val="8"/>
      <color theme="1"/>
      <name val="Times New Roman"/>
      <family val="1"/>
    </font>
    <font>
      <sz val="11"/>
      <color theme="1"/>
      <name val="Arial"/>
      <family val="2"/>
    </font>
    <font>
      <sz val="10"/>
      <color indexed="10"/>
      <name val="Times New Roman"/>
      <family val="1"/>
    </font>
    <font>
      <b/>
      <sz val="10"/>
      <color indexed="8"/>
      <name val="Times New Roman"/>
      <family val="1"/>
    </font>
    <font>
      <sz val="9"/>
      <color theme="1"/>
      <name val="Arial"/>
      <family val="2"/>
    </font>
    <font>
      <b/>
      <sz val="9"/>
      <color indexed="8"/>
      <name val="Times New Roman"/>
      <family val="1"/>
    </font>
    <font>
      <b/>
      <sz val="8"/>
      <name val="Arial"/>
      <family val="2"/>
    </font>
    <font>
      <b/>
      <sz val="8"/>
      <color theme="1"/>
      <name val="Calibri"/>
      <family val="2"/>
      <scheme val="minor"/>
    </font>
    <font>
      <sz val="8"/>
      <color theme="1"/>
      <name val="Calibri"/>
      <family val="2"/>
      <scheme val="minor"/>
    </font>
    <font>
      <b/>
      <sz val="9"/>
      <name val="Times New Roman"/>
      <family val="1"/>
    </font>
    <font>
      <b/>
      <sz val="12"/>
      <color rgb="FF333333"/>
      <name val="Arial Narrow"/>
      <family val="2"/>
    </font>
    <font>
      <sz val="12"/>
      <color rgb="FF333333"/>
      <name val="Arial Narrow"/>
      <family val="2"/>
    </font>
    <font>
      <b/>
      <sz val="12"/>
      <color rgb="FF333333"/>
      <name val="Arial"/>
      <family val="2"/>
    </font>
    <font>
      <sz val="12"/>
      <color rgb="FF333333"/>
      <name val="Arial"/>
      <family val="2"/>
    </font>
    <font>
      <sz val="9"/>
      <color rgb="FFFF0000"/>
      <name val="Times New Roman"/>
      <family val="1"/>
    </font>
    <font>
      <sz val="10"/>
      <color rgb="FFB22222"/>
      <name val="Calibri"/>
      <family val="2"/>
      <scheme val="minor"/>
    </font>
    <font>
      <sz val="10"/>
      <color rgb="FF0000CD"/>
      <name val="Calibri"/>
      <family val="2"/>
      <scheme val="minor"/>
    </font>
    <font>
      <i/>
      <sz val="10"/>
      <color theme="1"/>
      <name val="Nikosh"/>
    </font>
    <font>
      <i/>
      <u/>
      <sz val="10"/>
      <color theme="1"/>
      <name val="Nikosh"/>
    </font>
    <font>
      <b/>
      <sz val="9.5"/>
      <name val="Arial Narrow"/>
      <family val="2"/>
    </font>
    <font>
      <sz val="8.5"/>
      <name val="Arial"/>
      <family val="2"/>
    </font>
    <font>
      <sz val="8.5"/>
      <name val="Arial Narrow"/>
      <family val="2"/>
    </font>
    <font>
      <sz val="11"/>
      <name val="Vrinda"/>
      <family val="2"/>
    </font>
    <font>
      <u/>
      <sz val="10"/>
      <color indexed="8"/>
      <name val="Calibri"/>
      <family val="2"/>
    </font>
    <font>
      <b/>
      <sz val="9"/>
      <name val="Arial"/>
      <family val="2"/>
    </font>
    <font>
      <sz val="9"/>
      <name val="Arial"/>
      <family val="2"/>
    </font>
    <font>
      <b/>
      <sz val="9"/>
      <name val="Calibri"/>
      <family val="2"/>
    </font>
    <font>
      <sz val="9"/>
      <name val="Calibri"/>
      <family val="2"/>
    </font>
    <font>
      <b/>
      <sz val="10"/>
      <name val="Calibri"/>
      <family val="2"/>
    </font>
    <font>
      <sz val="10"/>
      <name val="Calibri"/>
      <family val="2"/>
    </font>
    <font>
      <sz val="10"/>
      <color rgb="FF333333"/>
      <name val="Times New Roman"/>
      <family val="1"/>
    </font>
    <font>
      <sz val="11"/>
      <color rgb="FF008000"/>
      <name val="Calibri"/>
      <family val="2"/>
      <scheme val="minor"/>
    </font>
    <font>
      <u/>
      <sz val="11"/>
      <name val="Calibri"/>
      <family val="2"/>
      <scheme val="minor"/>
    </font>
    <font>
      <sz val="11"/>
      <name val="Calibri"/>
      <family val="2"/>
      <scheme val="minor"/>
    </font>
    <font>
      <b/>
      <sz val="11"/>
      <name val="Calibri"/>
      <family val="2"/>
      <scheme val="minor"/>
    </font>
    <font>
      <b/>
      <i/>
      <sz val="11"/>
      <name val="Calibri"/>
      <family val="2"/>
      <scheme val="minor"/>
    </font>
    <font>
      <b/>
      <sz val="11"/>
      <color rgb="FF008000"/>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8">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4"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cellStyleXfs>
  <cellXfs count="17">
    <xf numFmtId="0" fontId="0" fillId="0" borderId="0" xfId="0"/>
    <xf numFmtId="0" fontId="1" fillId="0" borderId="0" xfId="0" applyFont="1" applyAlignment="1">
      <alignment horizontal="center" vertical="top" wrapText="1"/>
    </xf>
    <xf numFmtId="0" fontId="1" fillId="0" borderId="0" xfId="0" applyFont="1" applyAlignment="1">
      <alignment vertical="top"/>
    </xf>
    <xf numFmtId="0" fontId="1" fillId="0" borderId="0" xfId="0" applyFont="1" applyAlignment="1">
      <alignment vertical="top" wrapText="1"/>
    </xf>
    <xf numFmtId="0" fontId="1" fillId="0" borderId="0" xfId="0" applyFont="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0" fontId="5" fillId="0" borderId="1" xfId="0" applyFont="1" applyFill="1" applyBorder="1" applyAlignment="1">
      <alignment vertical="center"/>
    </xf>
    <xf numFmtId="1" fontId="5" fillId="0" borderId="1" xfId="0" applyNumberFormat="1"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14" fontId="5" fillId="0" borderId="1" xfId="0" applyNumberFormat="1" applyFont="1" applyFill="1" applyBorder="1" applyAlignment="1">
      <alignment horizontal="center" vertical="center"/>
    </xf>
    <xf numFmtId="2" fontId="5" fillId="0" borderId="1" xfId="0" applyNumberFormat="1" applyFont="1" applyFill="1" applyBorder="1" applyAlignment="1">
      <alignment horizontal="right" vertical="center"/>
    </xf>
    <xf numFmtId="2" fontId="5" fillId="0" borderId="1" xfId="0" applyNumberFormat="1" applyFont="1" applyFill="1" applyBorder="1" applyAlignment="1">
      <alignment horizontal="center" vertical="center"/>
    </xf>
    <xf numFmtId="164" fontId="5" fillId="0" borderId="1" xfId="1" applyFont="1" applyFill="1" applyBorder="1" applyAlignment="1">
      <alignment horizontal="right" vertical="center"/>
    </xf>
    <xf numFmtId="164" fontId="5" fillId="0" borderId="1" xfId="1" applyFont="1" applyFill="1" applyBorder="1" applyAlignment="1">
      <alignment vertical="center"/>
    </xf>
  </cellXfs>
  <cellStyles count="18">
    <cellStyle name="Comma" xfId="1" builtinId="3"/>
    <cellStyle name="Comma 2" xfId="3"/>
    <cellStyle name="Comma 2 2" xfId="6"/>
    <cellStyle name="Comma 3" xfId="10"/>
    <cellStyle name="Comma 3 2" xfId="15"/>
    <cellStyle name="Comma 4" xfId="7"/>
    <cellStyle name="Comma 5" xfId="8"/>
    <cellStyle name="Hyperlink 2" xfId="12"/>
    <cellStyle name="Hyperlink 3" xfId="13"/>
    <cellStyle name="Hyperlink 4" xfId="14"/>
    <cellStyle name="Hyperlink 5" xfId="16"/>
    <cellStyle name="Normal" xfId="0" builtinId="0"/>
    <cellStyle name="Normal 16" xfId="5"/>
    <cellStyle name="Normal 2" xfId="2"/>
    <cellStyle name="Normal 2 2" xfId="9"/>
    <cellStyle name="Normal 3" xfId="4"/>
    <cellStyle name="Normal 4" xfId="17"/>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xdr:col>
      <xdr:colOff>1419225</xdr:colOff>
      <xdr:row>1</xdr:row>
      <xdr:rowOff>0</xdr:rowOff>
    </xdr:from>
    <xdr:ext cx="194454" cy="255111"/>
    <xdr:sp macro="" textlink="">
      <xdr:nvSpPr>
        <xdr:cNvPr id="2" name="TextBox 1"/>
        <xdr:cNvSpPr txBox="1"/>
      </xdr:nvSpPr>
      <xdr:spPr>
        <a:xfrm>
          <a:off x="6543675" y="2927737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 name="TextBox 2"/>
        <xdr:cNvSpPr txBox="1"/>
      </xdr:nvSpPr>
      <xdr:spPr>
        <a:xfrm>
          <a:off x="6543675" y="2919021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6" name="Text Box 1"/>
        <xdr:cNvSpPr txBox="1">
          <a:spLocks noChangeArrowheads="1"/>
        </xdr:cNvSpPr>
      </xdr:nvSpPr>
      <xdr:spPr bwMode="auto">
        <a:xfrm>
          <a:off x="5124450" y="3989508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 name="Text Box 1"/>
        <xdr:cNvSpPr txBox="1">
          <a:spLocks noChangeArrowheads="1"/>
        </xdr:cNvSpPr>
      </xdr:nvSpPr>
      <xdr:spPr bwMode="auto">
        <a:xfrm>
          <a:off x="5124450" y="3989508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8" name="Text Box 1"/>
        <xdr:cNvSpPr txBox="1">
          <a:spLocks noChangeArrowheads="1"/>
        </xdr:cNvSpPr>
      </xdr:nvSpPr>
      <xdr:spPr bwMode="auto">
        <a:xfrm>
          <a:off x="4991100" y="4004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9" name="Text Box 1"/>
        <xdr:cNvSpPr txBox="1">
          <a:spLocks noChangeArrowheads="1"/>
        </xdr:cNvSpPr>
      </xdr:nvSpPr>
      <xdr:spPr bwMode="auto">
        <a:xfrm>
          <a:off x="4991100" y="4004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0" name="TextBox 9"/>
        <xdr:cNvSpPr txBox="1"/>
      </xdr:nvSpPr>
      <xdr:spPr>
        <a:xfrm>
          <a:off x="4505325" y="141417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1" name="TextBox 10"/>
        <xdr:cNvSpPr txBox="1"/>
      </xdr:nvSpPr>
      <xdr:spPr>
        <a:xfrm>
          <a:off x="4505325" y="133911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2" name="TextBox 11"/>
        <xdr:cNvSpPr txBox="1"/>
      </xdr:nvSpPr>
      <xdr:spPr>
        <a:xfrm>
          <a:off x="4295775" y="175907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3" name="TextBox 12"/>
        <xdr:cNvSpPr txBox="1"/>
      </xdr:nvSpPr>
      <xdr:spPr>
        <a:xfrm>
          <a:off x="4295775" y="174193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4" name="TextBox 13"/>
        <xdr:cNvSpPr txBox="1"/>
      </xdr:nvSpPr>
      <xdr:spPr>
        <a:xfrm>
          <a:off x="4295775" y="213293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5" name="TextBox 14">
          <a:extLst>
            <a:ext uri="{FF2B5EF4-FFF2-40B4-BE49-F238E27FC236}">
              <a16:creationId xmlns:a16="http://schemas.microsoft.com/office/drawing/2014/main" id="{00000000-0008-0000-0000-000002000000}"/>
            </a:ext>
          </a:extLst>
        </xdr:cNvPr>
        <xdr:cNvSpPr txBox="1"/>
      </xdr:nvSpPr>
      <xdr:spPr>
        <a:xfrm>
          <a:off x="647700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6" name="TextBox 15">
          <a:extLst>
            <a:ext uri="{FF2B5EF4-FFF2-40B4-BE49-F238E27FC236}">
              <a16:creationId xmlns:a16="http://schemas.microsoft.com/office/drawing/2014/main" id="{00000000-0008-0000-0000-000003000000}"/>
            </a:ext>
          </a:extLst>
        </xdr:cNvPr>
        <xdr:cNvSpPr txBox="1"/>
      </xdr:nvSpPr>
      <xdr:spPr>
        <a:xfrm>
          <a:off x="647700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505777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505777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9" name="TextBox 18">
          <a:extLst>
            <a:ext uri="{FF2B5EF4-FFF2-40B4-BE49-F238E27FC236}">
              <a16:creationId xmlns:a16="http://schemas.microsoft.com/office/drawing/2014/main" id="{00000000-0008-0000-0000-000002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 name="TextBox 19">
          <a:extLst>
            <a:ext uri="{FF2B5EF4-FFF2-40B4-BE49-F238E27FC236}">
              <a16:creationId xmlns:a16="http://schemas.microsoft.com/office/drawing/2014/main" id="{00000000-0008-0000-0000-000003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2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752850" y="15973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2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752850" y="15973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23" name="TextBox 22">
          <a:extLst>
            <a:ext uri="{FF2B5EF4-FFF2-40B4-BE49-F238E27FC236}">
              <a16:creationId xmlns:a16="http://schemas.microsoft.com/office/drawing/2014/main" id="{00000000-0008-0000-0000-000014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4" name="TextBox 23">
          <a:extLst>
            <a:ext uri="{FF2B5EF4-FFF2-40B4-BE49-F238E27FC236}">
              <a16:creationId xmlns:a16="http://schemas.microsoft.com/office/drawing/2014/main" id="{00000000-0008-0000-0000-000015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25"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26"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27" name="TextBox 26">
          <a:extLst>
            <a:ext uri="{FF2B5EF4-FFF2-40B4-BE49-F238E27FC236}">
              <a16:creationId xmlns:a16="http://schemas.microsoft.com/office/drawing/2014/main" id="{00000000-0008-0000-0000-000018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8" name="TextBox 27">
          <a:extLst>
            <a:ext uri="{FF2B5EF4-FFF2-40B4-BE49-F238E27FC236}">
              <a16:creationId xmlns:a16="http://schemas.microsoft.com/office/drawing/2014/main" id="{00000000-0008-0000-0000-000019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29"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30"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31" name="TextBox 30">
          <a:extLst>
            <a:ext uri="{FF2B5EF4-FFF2-40B4-BE49-F238E27FC236}">
              <a16:creationId xmlns:a16="http://schemas.microsoft.com/office/drawing/2014/main" id="{00000000-0008-0000-0000-00001C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2" name="TextBox 31">
          <a:extLst>
            <a:ext uri="{FF2B5EF4-FFF2-40B4-BE49-F238E27FC236}">
              <a16:creationId xmlns:a16="http://schemas.microsoft.com/office/drawing/2014/main" id="{00000000-0008-0000-0000-00001D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3" name="TextBox 32">
          <a:extLst>
            <a:ext uri="{FF2B5EF4-FFF2-40B4-BE49-F238E27FC236}">
              <a16:creationId xmlns:a16="http://schemas.microsoft.com/office/drawing/2014/main" id="{00000000-0008-0000-0000-00001F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4" name="TextBox 33">
          <a:extLst>
            <a:ext uri="{FF2B5EF4-FFF2-40B4-BE49-F238E27FC236}">
              <a16:creationId xmlns:a16="http://schemas.microsoft.com/office/drawing/2014/main" id="{00000000-0008-0000-0000-000020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5" name="TextBox 34">
          <a:extLst>
            <a:ext uri="{FF2B5EF4-FFF2-40B4-BE49-F238E27FC236}">
              <a16:creationId xmlns:a16="http://schemas.microsoft.com/office/drawing/2014/main" id="{00000000-0008-0000-0000-000021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6" name="TextBox 35">
          <a:extLst>
            <a:ext uri="{FF2B5EF4-FFF2-40B4-BE49-F238E27FC236}">
              <a16:creationId xmlns:a16="http://schemas.microsoft.com/office/drawing/2014/main" id="{00000000-0008-0000-0000-000022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7" name="TextBox 36">
          <a:extLst>
            <a:ext uri="{FF2B5EF4-FFF2-40B4-BE49-F238E27FC236}">
              <a16:creationId xmlns:a16="http://schemas.microsoft.com/office/drawing/2014/main" id="{00000000-0008-0000-0000-000023000000}"/>
            </a:ext>
          </a:extLst>
        </xdr:cNvPr>
        <xdr:cNvSpPr txBox="1"/>
      </xdr:nvSpPr>
      <xdr:spPr>
        <a:xfrm>
          <a:off x="5172075" y="13401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8" name="TextBox 37">
          <a:extLst>
            <a:ext uri="{FF2B5EF4-FFF2-40B4-BE49-F238E27FC236}">
              <a16:creationId xmlns:a16="http://schemas.microsoft.com/office/drawing/2014/main" id="{00000000-0008-0000-0000-000024000000}"/>
            </a:ext>
          </a:extLst>
        </xdr:cNvPr>
        <xdr:cNvSpPr txBox="1"/>
      </xdr:nvSpPr>
      <xdr:spPr>
        <a:xfrm>
          <a:off x="5172075" y="13401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9" name="TextBox 38">
          <a:extLst>
            <a:ext uri="{FF2B5EF4-FFF2-40B4-BE49-F238E27FC236}">
              <a16:creationId xmlns:a16="http://schemas.microsoft.com/office/drawing/2014/main" id="{00000000-0008-0000-0000-000025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0" name="TextBox 39">
          <a:extLst>
            <a:ext uri="{FF2B5EF4-FFF2-40B4-BE49-F238E27FC236}">
              <a16:creationId xmlns:a16="http://schemas.microsoft.com/office/drawing/2014/main" id="{00000000-0008-0000-0000-000026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41"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42"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43" name="TextBox 42">
          <a:extLst>
            <a:ext uri="{FF2B5EF4-FFF2-40B4-BE49-F238E27FC236}">
              <a16:creationId xmlns:a16="http://schemas.microsoft.com/office/drawing/2014/main" id="{00000000-0008-0000-0000-00002A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4" name="TextBox 43">
          <a:extLst>
            <a:ext uri="{FF2B5EF4-FFF2-40B4-BE49-F238E27FC236}">
              <a16:creationId xmlns:a16="http://schemas.microsoft.com/office/drawing/2014/main" id="{00000000-0008-0000-0000-00002B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45"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46"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47" name="TextBox 46">
          <a:extLst>
            <a:ext uri="{FF2B5EF4-FFF2-40B4-BE49-F238E27FC236}">
              <a16:creationId xmlns:a16="http://schemas.microsoft.com/office/drawing/2014/main" id="{00000000-0008-0000-0000-00002E000000}"/>
            </a:ext>
          </a:extLst>
        </xdr:cNvPr>
        <xdr:cNvSpPr txBox="1"/>
      </xdr:nvSpPr>
      <xdr:spPr>
        <a:xfrm>
          <a:off x="5172075" y="1905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8" name="TextBox 47">
          <a:extLst>
            <a:ext uri="{FF2B5EF4-FFF2-40B4-BE49-F238E27FC236}">
              <a16:creationId xmlns:a16="http://schemas.microsoft.com/office/drawing/2014/main" id="{00000000-0008-0000-0000-00002F000000}"/>
            </a:ext>
          </a:extLst>
        </xdr:cNvPr>
        <xdr:cNvSpPr txBox="1"/>
      </xdr:nvSpPr>
      <xdr:spPr>
        <a:xfrm>
          <a:off x="5172075" y="1905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49"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752850" y="19059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50"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752850" y="19059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51" name="TextBox 50">
          <a:extLst>
            <a:ext uri="{FF2B5EF4-FFF2-40B4-BE49-F238E27FC236}">
              <a16:creationId xmlns:a16="http://schemas.microsoft.com/office/drawing/2014/main" id="{00000000-0008-0000-0000-000032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2" name="TextBox 51">
          <a:extLst>
            <a:ext uri="{FF2B5EF4-FFF2-40B4-BE49-F238E27FC236}">
              <a16:creationId xmlns:a16="http://schemas.microsoft.com/office/drawing/2014/main" id="{00000000-0008-0000-0000-000033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 name="TextBox 53">
          <a:extLst>
            <a:ext uri="{FF2B5EF4-FFF2-40B4-BE49-F238E27FC236}">
              <a16:creationId xmlns:a16="http://schemas.microsoft.com/office/drawing/2014/main" id="{00000000-0008-0000-0000-000036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5" name="TextBox 54">
          <a:extLst>
            <a:ext uri="{FF2B5EF4-FFF2-40B4-BE49-F238E27FC236}">
              <a16:creationId xmlns:a16="http://schemas.microsoft.com/office/drawing/2014/main" id="{00000000-0008-0000-0000-000037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6" name="TextBox 55">
          <a:extLst>
            <a:ext uri="{FF2B5EF4-FFF2-40B4-BE49-F238E27FC236}">
              <a16:creationId xmlns:a16="http://schemas.microsoft.com/office/drawing/2014/main" id="{00000000-0008-0000-0000-000038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7" name="TextBox 56">
          <a:extLst>
            <a:ext uri="{FF2B5EF4-FFF2-40B4-BE49-F238E27FC236}">
              <a16:creationId xmlns:a16="http://schemas.microsoft.com/office/drawing/2014/main" id="{00000000-0008-0000-0000-000039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8" name="TextBox 57">
          <a:extLst>
            <a:ext uri="{FF2B5EF4-FFF2-40B4-BE49-F238E27FC236}">
              <a16:creationId xmlns:a16="http://schemas.microsoft.com/office/drawing/2014/main" id="{00000000-0008-0000-0000-00003A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9" name="TextBox 58">
          <a:extLst>
            <a:ext uri="{FF2B5EF4-FFF2-40B4-BE49-F238E27FC236}">
              <a16:creationId xmlns:a16="http://schemas.microsoft.com/office/drawing/2014/main" id="{00000000-0008-0000-0000-00003B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1" name="TextBox 60">
          <a:extLst>
            <a:ext uri="{FF2B5EF4-FFF2-40B4-BE49-F238E27FC236}">
              <a16:creationId xmlns:a16="http://schemas.microsoft.com/office/drawing/2014/main" id="{00000000-0008-0000-0000-00003D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 name="TextBox 61">
          <a:extLst>
            <a:ext uri="{FF2B5EF4-FFF2-40B4-BE49-F238E27FC236}">
              <a16:creationId xmlns:a16="http://schemas.microsoft.com/office/drawing/2014/main" id="{00000000-0008-0000-0000-00003E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65"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752850" y="233457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66"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752850" y="233457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67" name="TextBox 66">
          <a:extLst>
            <a:ext uri="{FF2B5EF4-FFF2-40B4-BE49-F238E27FC236}">
              <a16:creationId xmlns:a16="http://schemas.microsoft.com/office/drawing/2014/main" id="{00000000-0008-0000-0000-000043000000}"/>
            </a:ext>
          </a:extLst>
        </xdr:cNvPr>
        <xdr:cNvSpPr txBox="1"/>
      </xdr:nvSpPr>
      <xdr:spPr>
        <a:xfrm>
          <a:off x="5172075" y="13830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8" name="TextBox 67">
          <a:extLst>
            <a:ext uri="{FF2B5EF4-FFF2-40B4-BE49-F238E27FC236}">
              <a16:creationId xmlns:a16="http://schemas.microsoft.com/office/drawing/2014/main" id="{00000000-0008-0000-0000-000044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9" name="TextBox 68">
          <a:extLst>
            <a:ext uri="{FF2B5EF4-FFF2-40B4-BE49-F238E27FC236}">
              <a16:creationId xmlns:a16="http://schemas.microsoft.com/office/drawing/2014/main" id="{00000000-0008-0000-0000-000045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70"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71"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72" name="TextBox 71">
          <a:extLst>
            <a:ext uri="{FF2B5EF4-FFF2-40B4-BE49-F238E27FC236}">
              <a16:creationId xmlns:a16="http://schemas.microsoft.com/office/drawing/2014/main" id="{00000000-0008-0000-0000-000048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3" name="TextBox 72">
          <a:extLst>
            <a:ext uri="{FF2B5EF4-FFF2-40B4-BE49-F238E27FC236}">
              <a16:creationId xmlns:a16="http://schemas.microsoft.com/office/drawing/2014/main" id="{00000000-0008-0000-0000-000049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74"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75"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 name="TextBox 76">
          <a:extLst>
            <a:ext uri="{FF2B5EF4-FFF2-40B4-BE49-F238E27FC236}">
              <a16:creationId xmlns:a16="http://schemas.microsoft.com/office/drawing/2014/main" id="{00000000-0008-0000-0000-00004D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5172075" y="13830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9" name="TextBox 78">
          <a:extLst>
            <a:ext uri="{FF2B5EF4-FFF2-40B4-BE49-F238E27FC236}">
              <a16:creationId xmlns:a16="http://schemas.microsoft.com/office/drawing/2014/main" id="{00000000-0008-0000-0000-00004F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1" name="TextBox 80">
          <a:extLst>
            <a:ext uri="{FF2B5EF4-FFF2-40B4-BE49-F238E27FC236}">
              <a16:creationId xmlns:a16="http://schemas.microsoft.com/office/drawing/2014/main" id="{00000000-0008-0000-0000-000051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 name="TextBox 81">
          <a:extLst>
            <a:ext uri="{FF2B5EF4-FFF2-40B4-BE49-F238E27FC236}">
              <a16:creationId xmlns:a16="http://schemas.microsoft.com/office/drawing/2014/main" id="{00000000-0008-0000-0000-000052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3" name="TextBox 82">
          <a:extLst>
            <a:ext uri="{FF2B5EF4-FFF2-40B4-BE49-F238E27FC236}">
              <a16:creationId xmlns:a16="http://schemas.microsoft.com/office/drawing/2014/main" id="{00000000-0008-0000-0000-000053000000}"/>
            </a:ext>
          </a:extLst>
        </xdr:cNvPr>
        <xdr:cNvSpPr txBox="1"/>
      </xdr:nvSpPr>
      <xdr:spPr>
        <a:xfrm>
          <a:off x="5172075" y="20259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4" name="TextBox 83">
          <a:extLst>
            <a:ext uri="{FF2B5EF4-FFF2-40B4-BE49-F238E27FC236}">
              <a16:creationId xmlns:a16="http://schemas.microsoft.com/office/drawing/2014/main" id="{00000000-0008-0000-0000-000054000000}"/>
            </a:ext>
          </a:extLst>
        </xdr:cNvPr>
        <xdr:cNvSpPr txBox="1"/>
      </xdr:nvSpPr>
      <xdr:spPr>
        <a:xfrm>
          <a:off x="5172075" y="20259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6" name="TextBox 85">
          <a:extLst>
            <a:ext uri="{FF2B5EF4-FFF2-40B4-BE49-F238E27FC236}">
              <a16:creationId xmlns:a16="http://schemas.microsoft.com/office/drawing/2014/main" id="{00000000-0008-0000-0000-000056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87"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88"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89" name="TextBox 88">
          <a:extLst>
            <a:ext uri="{FF2B5EF4-FFF2-40B4-BE49-F238E27FC236}">
              <a16:creationId xmlns:a16="http://schemas.microsoft.com/office/drawing/2014/main" id="{00000000-0008-0000-0000-000059000000}"/>
            </a:ext>
          </a:extLst>
        </xdr:cNvPr>
        <xdr:cNvSpPr txBox="1"/>
      </xdr:nvSpPr>
      <xdr:spPr>
        <a:xfrm>
          <a:off x="5172075" y="15201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0" name="TextBox 89">
          <a:extLst>
            <a:ext uri="{FF2B5EF4-FFF2-40B4-BE49-F238E27FC236}">
              <a16:creationId xmlns:a16="http://schemas.microsoft.com/office/drawing/2014/main" id="{00000000-0008-0000-0000-00005A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1" name="TextBox 90">
          <a:extLst>
            <a:ext uri="{FF2B5EF4-FFF2-40B4-BE49-F238E27FC236}">
              <a16:creationId xmlns:a16="http://schemas.microsoft.com/office/drawing/2014/main" id="{00000000-0008-0000-0000-00005B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92"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93"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94" name="TextBox 93">
          <a:extLst>
            <a:ext uri="{FF2B5EF4-FFF2-40B4-BE49-F238E27FC236}">
              <a16:creationId xmlns:a16="http://schemas.microsoft.com/office/drawing/2014/main" id="{00000000-0008-0000-0000-00005E000000}"/>
            </a:ext>
          </a:extLst>
        </xdr:cNvPr>
        <xdr:cNvSpPr txBox="1"/>
      </xdr:nvSpPr>
      <xdr:spPr>
        <a:xfrm>
          <a:off x="5172075" y="26088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 name="TextBox 94">
          <a:extLst>
            <a:ext uri="{FF2B5EF4-FFF2-40B4-BE49-F238E27FC236}">
              <a16:creationId xmlns:a16="http://schemas.microsoft.com/office/drawing/2014/main" id="{00000000-0008-0000-0000-00005F000000}"/>
            </a:ext>
          </a:extLst>
        </xdr:cNvPr>
        <xdr:cNvSpPr txBox="1"/>
      </xdr:nvSpPr>
      <xdr:spPr>
        <a:xfrm>
          <a:off x="5172075" y="26088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96"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752850" y="26088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97"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752850" y="26088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98" name="TextBox 97">
          <a:extLst>
            <a:ext uri="{FF2B5EF4-FFF2-40B4-BE49-F238E27FC236}">
              <a16:creationId xmlns:a16="http://schemas.microsoft.com/office/drawing/2014/main" id="{00000000-0008-0000-0000-000062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9" name="TextBox 98">
          <a:extLst>
            <a:ext uri="{FF2B5EF4-FFF2-40B4-BE49-F238E27FC236}">
              <a16:creationId xmlns:a16="http://schemas.microsoft.com/office/drawing/2014/main" id="{00000000-0008-0000-0000-000063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0" name="TextBox 99">
          <a:extLst>
            <a:ext uri="{FF2B5EF4-FFF2-40B4-BE49-F238E27FC236}">
              <a16:creationId xmlns:a16="http://schemas.microsoft.com/office/drawing/2014/main" id="{00000000-0008-0000-0000-000064000000}"/>
            </a:ext>
          </a:extLst>
        </xdr:cNvPr>
        <xdr:cNvSpPr txBox="1"/>
      </xdr:nvSpPr>
      <xdr:spPr>
        <a:xfrm>
          <a:off x="5172075" y="15201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1" name="TextBox 100">
          <a:extLst>
            <a:ext uri="{FF2B5EF4-FFF2-40B4-BE49-F238E27FC236}">
              <a16:creationId xmlns:a16="http://schemas.microsoft.com/office/drawing/2014/main" id="{00000000-0008-0000-0000-000065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2" name="TextBox 101">
          <a:extLst>
            <a:ext uri="{FF2B5EF4-FFF2-40B4-BE49-F238E27FC236}">
              <a16:creationId xmlns:a16="http://schemas.microsoft.com/office/drawing/2014/main" id="{00000000-0008-0000-0000-000066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3" name="TextBox 102">
          <a:extLst>
            <a:ext uri="{FF2B5EF4-FFF2-40B4-BE49-F238E27FC236}">
              <a16:creationId xmlns:a16="http://schemas.microsoft.com/office/drawing/2014/main" id="{00000000-0008-0000-0000-000067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4" name="TextBox 103">
          <a:extLst>
            <a:ext uri="{FF2B5EF4-FFF2-40B4-BE49-F238E27FC236}">
              <a16:creationId xmlns:a16="http://schemas.microsoft.com/office/drawing/2014/main" id="{00000000-0008-0000-0000-000068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6" name="TextBox 105">
          <a:extLst>
            <a:ext uri="{FF2B5EF4-FFF2-40B4-BE49-F238E27FC236}">
              <a16:creationId xmlns:a16="http://schemas.microsoft.com/office/drawing/2014/main" id="{00000000-0008-0000-0000-00006A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7" name="TextBox 106">
          <a:extLst>
            <a:ext uri="{FF2B5EF4-FFF2-40B4-BE49-F238E27FC236}">
              <a16:creationId xmlns:a16="http://schemas.microsoft.com/office/drawing/2014/main" id="{00000000-0008-0000-0000-00006B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8" name="TextBox 107">
          <a:extLst>
            <a:ext uri="{FF2B5EF4-FFF2-40B4-BE49-F238E27FC236}">
              <a16:creationId xmlns:a16="http://schemas.microsoft.com/office/drawing/2014/main" id="{00000000-0008-0000-0000-00006C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09" name="TextBox 108">
          <a:extLst>
            <a:ext uri="{FF2B5EF4-FFF2-40B4-BE49-F238E27FC236}">
              <a16:creationId xmlns:a16="http://schemas.microsoft.com/office/drawing/2014/main" id="{00000000-0008-0000-0000-00006D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11" name="TextBox 110">
          <a:extLst>
            <a:ext uri="{FF2B5EF4-FFF2-40B4-BE49-F238E27FC236}">
              <a16:creationId xmlns:a16="http://schemas.microsoft.com/office/drawing/2014/main" id="{00000000-0008-0000-0000-00006F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12" name="TextBox 111">
          <a:extLst>
            <a:ext uri="{FF2B5EF4-FFF2-40B4-BE49-F238E27FC236}">
              <a16:creationId xmlns:a16="http://schemas.microsoft.com/office/drawing/2014/main" id="{00000000-0008-0000-0000-000070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13" name="TextBox 112">
          <a:extLst>
            <a:ext uri="{FF2B5EF4-FFF2-40B4-BE49-F238E27FC236}">
              <a16:creationId xmlns:a16="http://schemas.microsoft.com/office/drawing/2014/main" id="{00000000-0008-0000-0000-000071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14" name="TextBox 113">
          <a:extLst>
            <a:ext uri="{FF2B5EF4-FFF2-40B4-BE49-F238E27FC236}">
              <a16:creationId xmlns:a16="http://schemas.microsoft.com/office/drawing/2014/main" id="{00000000-0008-0000-0000-000072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15" name="TextBox 114">
          <a:extLst>
            <a:ext uri="{FF2B5EF4-FFF2-40B4-BE49-F238E27FC236}">
              <a16:creationId xmlns:a16="http://schemas.microsoft.com/office/drawing/2014/main" id="{00000000-0008-0000-0000-000073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16" name="TextBox 115">
          <a:extLst>
            <a:ext uri="{FF2B5EF4-FFF2-40B4-BE49-F238E27FC236}">
              <a16:creationId xmlns:a16="http://schemas.microsoft.com/office/drawing/2014/main" id="{00000000-0008-0000-0000-000074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17"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752850" y="105984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18"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752850" y="105984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19" name="TextBox 118">
          <a:extLst>
            <a:ext uri="{FF2B5EF4-FFF2-40B4-BE49-F238E27FC236}">
              <a16:creationId xmlns:a16="http://schemas.microsoft.com/office/drawing/2014/main" id="{00000000-0008-0000-0000-000077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20" name="TextBox 119">
          <a:extLst>
            <a:ext uri="{FF2B5EF4-FFF2-40B4-BE49-F238E27FC236}">
              <a16:creationId xmlns:a16="http://schemas.microsoft.com/office/drawing/2014/main" id="{00000000-0008-0000-0000-000078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21" name="TextBox 120">
          <a:extLst>
            <a:ext uri="{FF2B5EF4-FFF2-40B4-BE49-F238E27FC236}">
              <a16:creationId xmlns:a16="http://schemas.microsoft.com/office/drawing/2014/main" id="{00000000-0008-0000-0000-000079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22" name="TextBox 121">
          <a:extLst>
            <a:ext uri="{FF2B5EF4-FFF2-40B4-BE49-F238E27FC236}">
              <a16:creationId xmlns:a16="http://schemas.microsoft.com/office/drawing/2014/main" id="{00000000-0008-0000-0000-00007A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23" name="TextBox 122">
          <a:extLst>
            <a:ext uri="{FF2B5EF4-FFF2-40B4-BE49-F238E27FC236}">
              <a16:creationId xmlns:a16="http://schemas.microsoft.com/office/drawing/2014/main" id="{00000000-0008-0000-0000-000002000000}"/>
            </a:ext>
          </a:extLst>
        </xdr:cNvPr>
        <xdr:cNvSpPr txBox="1"/>
      </xdr:nvSpPr>
      <xdr:spPr>
        <a:xfrm>
          <a:off x="5257800" y="1419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24" name="TextBox 123">
          <a:extLst>
            <a:ext uri="{FF2B5EF4-FFF2-40B4-BE49-F238E27FC236}">
              <a16:creationId xmlns:a16="http://schemas.microsoft.com/office/drawing/2014/main" id="{00000000-0008-0000-0000-000003000000}"/>
            </a:ext>
          </a:extLst>
        </xdr:cNvPr>
        <xdr:cNvSpPr txBox="1"/>
      </xdr:nvSpPr>
      <xdr:spPr>
        <a:xfrm>
          <a:off x="5257800" y="1419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2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38575" y="1419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2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38575" y="1419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27" name="TextBox 126">
          <a:extLst>
            <a:ext uri="{FF2B5EF4-FFF2-40B4-BE49-F238E27FC236}">
              <a16:creationId xmlns:a16="http://schemas.microsoft.com/office/drawing/2014/main" id="{00000000-0008-0000-0000-000002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28" name="TextBox 127">
          <a:extLst>
            <a:ext uri="{FF2B5EF4-FFF2-40B4-BE49-F238E27FC236}">
              <a16:creationId xmlns:a16="http://schemas.microsoft.com/office/drawing/2014/main" id="{00000000-0008-0000-0000-000003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29"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30"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0</xdr:row>
      <xdr:rowOff>0</xdr:rowOff>
    </xdr:from>
    <xdr:ext cx="194454" cy="255111"/>
    <xdr:sp macro="" textlink="">
      <xdr:nvSpPr>
        <xdr:cNvPr id="143" name="TextBox 142">
          <a:extLst>
            <a:ext uri="{FF2B5EF4-FFF2-40B4-BE49-F238E27FC236}">
              <a16:creationId xmlns:a16="http://schemas.microsoft.com/office/drawing/2014/main" id="{00000000-0008-0000-0000-000002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0</xdr:row>
      <xdr:rowOff>0</xdr:rowOff>
    </xdr:from>
    <xdr:ext cx="194454" cy="255111"/>
    <xdr:sp macro="" textlink="">
      <xdr:nvSpPr>
        <xdr:cNvPr id="144" name="TextBox 143">
          <a:extLst>
            <a:ext uri="{FF2B5EF4-FFF2-40B4-BE49-F238E27FC236}">
              <a16:creationId xmlns:a16="http://schemas.microsoft.com/office/drawing/2014/main" id="{00000000-0008-0000-0000-000003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0</xdr:row>
      <xdr:rowOff>0</xdr:rowOff>
    </xdr:from>
    <xdr:to>
      <xdr:col>4</xdr:col>
      <xdr:colOff>76200</xdr:colOff>
      <xdr:row>9347</xdr:row>
      <xdr:rowOff>839258</xdr:rowOff>
    </xdr:to>
    <xdr:sp macro="" textlink="">
      <xdr:nvSpPr>
        <xdr:cNvPr id="14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76200</xdr:colOff>
      <xdr:row>9347</xdr:row>
      <xdr:rowOff>839258</xdr:rowOff>
    </xdr:to>
    <xdr:sp macro="" textlink="">
      <xdr:nvSpPr>
        <xdr:cNvPr id="14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4693</xdr:row>
      <xdr:rowOff>215899</xdr:rowOff>
    </xdr:to>
    <xdr:sp macro="" textlink="">
      <xdr:nvSpPr>
        <xdr:cNvPr id="147" name="Text Box 1">
          <a:extLst>
            <a:ext uri="{FF2B5EF4-FFF2-40B4-BE49-F238E27FC236}">
              <a16:creationId xmlns:a16="http://schemas.microsoft.com/office/drawing/2014/main" id="{00000000-0008-0000-0000-000008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4693</xdr:row>
      <xdr:rowOff>215899</xdr:rowOff>
    </xdr:to>
    <xdr:sp macro="" textlink="">
      <xdr:nvSpPr>
        <xdr:cNvPr id="148" name="Text Box 1">
          <a:extLst>
            <a:ext uri="{FF2B5EF4-FFF2-40B4-BE49-F238E27FC236}">
              <a16:creationId xmlns:a16="http://schemas.microsoft.com/office/drawing/2014/main" id="{00000000-0008-0000-0000-000009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49" name="TextBox 148">
          <a:extLst>
            <a:ext uri="{FF2B5EF4-FFF2-40B4-BE49-F238E27FC236}">
              <a16:creationId xmlns:a16="http://schemas.microsoft.com/office/drawing/2014/main" id="{00000000-0008-0000-0000-00000A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50" name="TextBox 149">
          <a:extLst>
            <a:ext uri="{FF2B5EF4-FFF2-40B4-BE49-F238E27FC236}">
              <a16:creationId xmlns:a16="http://schemas.microsoft.com/office/drawing/2014/main" id="{00000000-0008-0000-0000-00000B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37" name="TextBox 136">
          <a:extLst>
            <a:ext uri="{FF2B5EF4-FFF2-40B4-BE49-F238E27FC236}">
              <a16:creationId xmlns:a16="http://schemas.microsoft.com/office/drawing/2014/main" id="{00000000-0008-0000-0000-000002000000}"/>
            </a:ext>
          </a:extLst>
        </xdr:cNvPr>
        <xdr:cNvSpPr txBox="1"/>
      </xdr:nvSpPr>
      <xdr:spPr>
        <a:xfrm>
          <a:off x="5219700" y="128663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38" name="TextBox 137">
          <a:extLst>
            <a:ext uri="{FF2B5EF4-FFF2-40B4-BE49-F238E27FC236}">
              <a16:creationId xmlns:a16="http://schemas.microsoft.com/office/drawing/2014/main" id="{00000000-0008-0000-0000-000003000000}"/>
            </a:ext>
          </a:extLst>
        </xdr:cNvPr>
        <xdr:cNvSpPr txBox="1"/>
      </xdr:nvSpPr>
      <xdr:spPr>
        <a:xfrm>
          <a:off x="5219700" y="128663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39"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00475" y="1286637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40"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00475" y="1286637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41" name="TextBox 140">
          <a:extLst>
            <a:ext uri="{FF2B5EF4-FFF2-40B4-BE49-F238E27FC236}">
              <a16:creationId xmlns:a16="http://schemas.microsoft.com/office/drawing/2014/main" id="{00000000-0008-0000-0000-000002000000}"/>
            </a:ext>
          </a:extLst>
        </xdr:cNvPr>
        <xdr:cNvSpPr txBox="1"/>
      </xdr:nvSpPr>
      <xdr:spPr>
        <a:xfrm>
          <a:off x="6124575" y="1724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42" name="TextBox 141">
          <a:extLst>
            <a:ext uri="{FF2B5EF4-FFF2-40B4-BE49-F238E27FC236}">
              <a16:creationId xmlns:a16="http://schemas.microsoft.com/office/drawing/2014/main" id="{00000000-0008-0000-0000-000003000000}"/>
            </a:ext>
          </a:extLst>
        </xdr:cNvPr>
        <xdr:cNvSpPr txBox="1"/>
      </xdr:nvSpPr>
      <xdr:spPr>
        <a:xfrm>
          <a:off x="6124575" y="1724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5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4705350" y="17240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5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4705350" y="17240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53" name="TextBox 152">
          <a:extLst>
            <a:ext uri="{FF2B5EF4-FFF2-40B4-BE49-F238E27FC236}">
              <a16:creationId xmlns:a16="http://schemas.microsoft.com/office/drawing/2014/main" id="{00000000-0008-0000-0000-000002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54" name="TextBox 153">
          <a:extLst>
            <a:ext uri="{FF2B5EF4-FFF2-40B4-BE49-F238E27FC236}">
              <a16:creationId xmlns:a16="http://schemas.microsoft.com/office/drawing/2014/main" id="{00000000-0008-0000-0000-000003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2931</xdr:row>
      <xdr:rowOff>895350</xdr:rowOff>
    </xdr:to>
    <xdr:sp macro="" textlink="">
      <xdr:nvSpPr>
        <xdr:cNvPr id="15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2931</xdr:row>
      <xdr:rowOff>895350</xdr:rowOff>
    </xdr:to>
    <xdr:sp macro="" textlink="">
      <xdr:nvSpPr>
        <xdr:cNvPr id="15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6661</xdr:row>
      <xdr:rowOff>811741</xdr:rowOff>
    </xdr:to>
    <xdr:sp macro="" textlink="">
      <xdr:nvSpPr>
        <xdr:cNvPr id="157" name="Text Box 1">
          <a:extLst>
            <a:ext uri="{FF2B5EF4-FFF2-40B4-BE49-F238E27FC236}">
              <a16:creationId xmlns:a16="http://schemas.microsoft.com/office/drawing/2014/main" id="{00000000-0008-0000-0000-000008000000}"/>
            </a:ext>
          </a:extLst>
        </xdr:cNvPr>
        <xdr:cNvSpPr txBox="1">
          <a:spLocks noChangeArrowheads="1"/>
        </xdr:cNvSpPr>
      </xdr:nvSpPr>
      <xdr:spPr bwMode="auto">
        <a:xfrm>
          <a:off x="3810000" y="290007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6661</xdr:row>
      <xdr:rowOff>811741</xdr:rowOff>
    </xdr:to>
    <xdr:sp macro="" textlink="">
      <xdr:nvSpPr>
        <xdr:cNvPr id="158" name="Text Box 1">
          <a:extLst>
            <a:ext uri="{FF2B5EF4-FFF2-40B4-BE49-F238E27FC236}">
              <a16:creationId xmlns:a16="http://schemas.microsoft.com/office/drawing/2014/main" id="{00000000-0008-0000-0000-000009000000}"/>
            </a:ext>
          </a:extLst>
        </xdr:cNvPr>
        <xdr:cNvSpPr txBox="1">
          <a:spLocks noChangeArrowheads="1"/>
        </xdr:cNvSpPr>
      </xdr:nvSpPr>
      <xdr:spPr bwMode="auto">
        <a:xfrm>
          <a:off x="3810000" y="290007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59" name="TextBox 158">
          <a:extLst>
            <a:ext uri="{FF2B5EF4-FFF2-40B4-BE49-F238E27FC236}">
              <a16:creationId xmlns:a16="http://schemas.microsoft.com/office/drawing/2014/main" id="{00000000-0008-0000-0000-00000A000000}"/>
            </a:ext>
          </a:extLst>
        </xdr:cNvPr>
        <xdr:cNvSpPr txBox="1"/>
      </xdr:nvSpPr>
      <xdr:spPr>
        <a:xfrm>
          <a:off x="5229225" y="290007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60" name="TextBox 159">
          <a:extLst>
            <a:ext uri="{FF2B5EF4-FFF2-40B4-BE49-F238E27FC236}">
              <a16:creationId xmlns:a16="http://schemas.microsoft.com/office/drawing/2014/main" id="{00000000-0008-0000-0000-00000B000000}"/>
            </a:ext>
          </a:extLst>
        </xdr:cNvPr>
        <xdr:cNvSpPr txBox="1"/>
      </xdr:nvSpPr>
      <xdr:spPr>
        <a:xfrm>
          <a:off x="5229225" y="290007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61" name="Text Box 1"/>
        <xdr:cNvSpPr txBox="1">
          <a:spLocks noChangeArrowheads="1"/>
        </xdr:cNvSpPr>
      </xdr:nvSpPr>
      <xdr:spPr bwMode="auto">
        <a:xfrm>
          <a:off x="4991100" y="419100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62" name="Text Box 1"/>
        <xdr:cNvSpPr txBox="1">
          <a:spLocks noChangeArrowheads="1"/>
        </xdr:cNvSpPr>
      </xdr:nvSpPr>
      <xdr:spPr bwMode="auto">
        <a:xfrm>
          <a:off x="4991100" y="419100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63" name="Text Box 1"/>
        <xdr:cNvSpPr txBox="1">
          <a:spLocks noChangeArrowheads="1"/>
        </xdr:cNvSpPr>
      </xdr:nvSpPr>
      <xdr:spPr bwMode="auto">
        <a:xfrm>
          <a:off x="4991100" y="215255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64" name="Text Box 1"/>
        <xdr:cNvSpPr txBox="1">
          <a:spLocks noChangeArrowheads="1"/>
        </xdr:cNvSpPr>
      </xdr:nvSpPr>
      <xdr:spPr bwMode="auto">
        <a:xfrm>
          <a:off x="4991100" y="215255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65" name="TextBox 164">
          <a:extLst>
            <a:ext uri="{FF2B5EF4-FFF2-40B4-BE49-F238E27FC236}">
              <a16:creationId xmlns:a16="http://schemas.microsoft.com/office/drawing/2014/main" id="{00000000-0008-0000-0000-000002000000}"/>
            </a:ext>
          </a:extLst>
        </xdr:cNvPr>
        <xdr:cNvSpPr txBox="1"/>
      </xdr:nvSpPr>
      <xdr:spPr>
        <a:xfrm>
          <a:off x="5219700" y="128663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66" name="TextBox 165">
          <a:extLst>
            <a:ext uri="{FF2B5EF4-FFF2-40B4-BE49-F238E27FC236}">
              <a16:creationId xmlns:a16="http://schemas.microsoft.com/office/drawing/2014/main" id="{00000000-0008-0000-0000-000003000000}"/>
            </a:ext>
          </a:extLst>
        </xdr:cNvPr>
        <xdr:cNvSpPr txBox="1"/>
      </xdr:nvSpPr>
      <xdr:spPr>
        <a:xfrm>
          <a:off x="5219700" y="128663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6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00475" y="1286637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6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00475" y="1286637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69" name="TextBox 168">
          <a:extLst>
            <a:ext uri="{FF2B5EF4-FFF2-40B4-BE49-F238E27FC236}">
              <a16:creationId xmlns:a16="http://schemas.microsoft.com/office/drawing/2014/main" id="{00000000-0008-0000-0000-000002000000}"/>
            </a:ext>
          </a:extLst>
        </xdr:cNvPr>
        <xdr:cNvSpPr txBox="1"/>
      </xdr:nvSpPr>
      <xdr:spPr>
        <a:xfrm>
          <a:off x="6124575" y="1724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70" name="TextBox 169">
          <a:extLst>
            <a:ext uri="{FF2B5EF4-FFF2-40B4-BE49-F238E27FC236}">
              <a16:creationId xmlns:a16="http://schemas.microsoft.com/office/drawing/2014/main" id="{00000000-0008-0000-0000-000003000000}"/>
            </a:ext>
          </a:extLst>
        </xdr:cNvPr>
        <xdr:cNvSpPr txBox="1"/>
      </xdr:nvSpPr>
      <xdr:spPr>
        <a:xfrm>
          <a:off x="6124575" y="1724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7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4705350" y="17240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7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4705350" y="17240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0</xdr:row>
      <xdr:rowOff>0</xdr:rowOff>
    </xdr:from>
    <xdr:ext cx="194454" cy="255111"/>
    <xdr:sp macro="" textlink="">
      <xdr:nvSpPr>
        <xdr:cNvPr id="173" name="TextBox 172">
          <a:extLst>
            <a:ext uri="{FF2B5EF4-FFF2-40B4-BE49-F238E27FC236}">
              <a16:creationId xmlns:a16="http://schemas.microsoft.com/office/drawing/2014/main" id="{00000000-0008-0000-0000-000002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0</xdr:row>
      <xdr:rowOff>0</xdr:rowOff>
    </xdr:from>
    <xdr:ext cx="194454" cy="255111"/>
    <xdr:sp macro="" textlink="">
      <xdr:nvSpPr>
        <xdr:cNvPr id="174" name="TextBox 173">
          <a:extLst>
            <a:ext uri="{FF2B5EF4-FFF2-40B4-BE49-F238E27FC236}">
              <a16:creationId xmlns:a16="http://schemas.microsoft.com/office/drawing/2014/main" id="{00000000-0008-0000-0000-000003000000}"/>
            </a:ext>
          </a:extLst>
        </xdr:cNvPr>
        <xdr:cNvSpPr txBox="1"/>
      </xdr:nvSpPr>
      <xdr:spPr>
        <a:xfrm>
          <a:off x="5229225"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0</xdr:row>
      <xdr:rowOff>0</xdr:rowOff>
    </xdr:from>
    <xdr:to>
      <xdr:col>4</xdr:col>
      <xdr:colOff>76200</xdr:colOff>
      <xdr:row>2809</xdr:row>
      <xdr:rowOff>1078441</xdr:rowOff>
    </xdr:to>
    <xdr:sp macro="" textlink="">
      <xdr:nvSpPr>
        <xdr:cNvPr id="17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76200</xdr:colOff>
      <xdr:row>2809</xdr:row>
      <xdr:rowOff>1078441</xdr:rowOff>
    </xdr:to>
    <xdr:sp macro="" textlink="">
      <xdr:nvSpPr>
        <xdr:cNvPr id="17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76200</xdr:colOff>
      <xdr:row>914</xdr:row>
      <xdr:rowOff>99483</xdr:rowOff>
    </xdr:to>
    <xdr:sp macro="" textlink="">
      <xdr:nvSpPr>
        <xdr:cNvPr id="177" name="Text Box 1">
          <a:extLst>
            <a:ext uri="{FF2B5EF4-FFF2-40B4-BE49-F238E27FC236}">
              <a16:creationId xmlns:a16="http://schemas.microsoft.com/office/drawing/2014/main" id="{00000000-0008-0000-0000-000008000000}"/>
            </a:ext>
          </a:extLst>
        </xdr:cNvPr>
        <xdr:cNvSpPr txBox="1">
          <a:spLocks noChangeArrowheads="1"/>
        </xdr:cNvSpPr>
      </xdr:nvSpPr>
      <xdr:spPr bwMode="auto">
        <a:xfrm>
          <a:off x="3810000" y="2918079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76200</xdr:colOff>
      <xdr:row>914</xdr:row>
      <xdr:rowOff>99483</xdr:rowOff>
    </xdr:to>
    <xdr:sp macro="" textlink="">
      <xdr:nvSpPr>
        <xdr:cNvPr id="178" name="Text Box 1">
          <a:extLst>
            <a:ext uri="{FF2B5EF4-FFF2-40B4-BE49-F238E27FC236}">
              <a16:creationId xmlns:a16="http://schemas.microsoft.com/office/drawing/2014/main" id="{00000000-0008-0000-0000-000009000000}"/>
            </a:ext>
          </a:extLst>
        </xdr:cNvPr>
        <xdr:cNvSpPr txBox="1">
          <a:spLocks noChangeArrowheads="1"/>
        </xdr:cNvSpPr>
      </xdr:nvSpPr>
      <xdr:spPr bwMode="auto">
        <a:xfrm>
          <a:off x="3810000" y="2918079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0</xdr:row>
      <xdr:rowOff>0</xdr:rowOff>
    </xdr:from>
    <xdr:ext cx="194454" cy="255111"/>
    <xdr:sp macro="" textlink="">
      <xdr:nvSpPr>
        <xdr:cNvPr id="179" name="TextBox 178">
          <a:extLst>
            <a:ext uri="{FF2B5EF4-FFF2-40B4-BE49-F238E27FC236}">
              <a16:creationId xmlns:a16="http://schemas.microsoft.com/office/drawing/2014/main" id="{00000000-0008-0000-0000-00000A000000}"/>
            </a:ext>
          </a:extLst>
        </xdr:cNvPr>
        <xdr:cNvSpPr txBox="1"/>
      </xdr:nvSpPr>
      <xdr:spPr>
        <a:xfrm>
          <a:off x="5229225" y="291807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0</xdr:row>
      <xdr:rowOff>428625</xdr:rowOff>
    </xdr:from>
    <xdr:ext cx="194454" cy="255111"/>
    <xdr:sp macro="" textlink="">
      <xdr:nvSpPr>
        <xdr:cNvPr id="180" name="TextBox 179">
          <a:extLst>
            <a:ext uri="{FF2B5EF4-FFF2-40B4-BE49-F238E27FC236}">
              <a16:creationId xmlns:a16="http://schemas.microsoft.com/office/drawing/2014/main" id="{00000000-0008-0000-0000-00000B000000}"/>
            </a:ext>
          </a:extLst>
        </xdr:cNvPr>
        <xdr:cNvSpPr txBox="1"/>
      </xdr:nvSpPr>
      <xdr:spPr>
        <a:xfrm>
          <a:off x="5229225" y="291807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81" name="TextBox 180"/>
        <xdr:cNvSpPr txBox="1"/>
      </xdr:nvSpPr>
      <xdr:spPr>
        <a:xfrm>
          <a:off x="4295775" y="173240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82" name="TextBox 181"/>
        <xdr:cNvSpPr txBox="1"/>
      </xdr:nvSpPr>
      <xdr:spPr>
        <a:xfrm>
          <a:off x="4295775" y="171383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83" name="TextBox 182"/>
        <xdr:cNvSpPr txBox="1"/>
      </xdr:nvSpPr>
      <xdr:spPr>
        <a:xfrm>
          <a:off x="4295775" y="209378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84" name="TextBox 183">
          <a:extLst>
            <a:ext uri="{FF2B5EF4-FFF2-40B4-BE49-F238E27FC236}">
              <a16:creationId xmlns:a16="http://schemas.microsoft.com/office/drawing/2014/main" id="{00000000-0008-0000-0000-000002000000}"/>
            </a:ext>
          </a:extLst>
        </xdr:cNvPr>
        <xdr:cNvSpPr txBox="1"/>
      </xdr:nvSpPr>
      <xdr:spPr>
        <a:xfrm>
          <a:off x="647700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85" name="TextBox 184">
          <a:extLst>
            <a:ext uri="{FF2B5EF4-FFF2-40B4-BE49-F238E27FC236}">
              <a16:creationId xmlns:a16="http://schemas.microsoft.com/office/drawing/2014/main" id="{00000000-0008-0000-0000-000003000000}"/>
            </a:ext>
          </a:extLst>
        </xdr:cNvPr>
        <xdr:cNvSpPr txBox="1"/>
      </xdr:nvSpPr>
      <xdr:spPr>
        <a:xfrm>
          <a:off x="647700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8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505777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8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505777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88" name="TextBox 187">
          <a:extLst>
            <a:ext uri="{FF2B5EF4-FFF2-40B4-BE49-F238E27FC236}">
              <a16:creationId xmlns:a16="http://schemas.microsoft.com/office/drawing/2014/main" id="{00000000-0008-0000-0000-000002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89" name="TextBox 188">
          <a:extLst>
            <a:ext uri="{FF2B5EF4-FFF2-40B4-BE49-F238E27FC236}">
              <a16:creationId xmlns:a16="http://schemas.microsoft.com/office/drawing/2014/main" id="{00000000-0008-0000-0000-000003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190"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752850" y="15973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191"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752850" y="15973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192" name="TextBox 191">
          <a:extLst>
            <a:ext uri="{FF2B5EF4-FFF2-40B4-BE49-F238E27FC236}">
              <a16:creationId xmlns:a16="http://schemas.microsoft.com/office/drawing/2014/main" id="{00000000-0008-0000-0000-000014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93" name="TextBox 192">
          <a:extLst>
            <a:ext uri="{FF2B5EF4-FFF2-40B4-BE49-F238E27FC236}">
              <a16:creationId xmlns:a16="http://schemas.microsoft.com/office/drawing/2014/main" id="{00000000-0008-0000-0000-000015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194"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195"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196" name="TextBox 195">
          <a:extLst>
            <a:ext uri="{FF2B5EF4-FFF2-40B4-BE49-F238E27FC236}">
              <a16:creationId xmlns:a16="http://schemas.microsoft.com/office/drawing/2014/main" id="{00000000-0008-0000-0000-000018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197" name="TextBox 196">
          <a:extLst>
            <a:ext uri="{FF2B5EF4-FFF2-40B4-BE49-F238E27FC236}">
              <a16:creationId xmlns:a16="http://schemas.microsoft.com/office/drawing/2014/main" id="{00000000-0008-0000-0000-000019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198"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199"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200" name="TextBox 199">
          <a:extLst>
            <a:ext uri="{FF2B5EF4-FFF2-40B4-BE49-F238E27FC236}">
              <a16:creationId xmlns:a16="http://schemas.microsoft.com/office/drawing/2014/main" id="{00000000-0008-0000-0000-00001C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1" name="TextBox 200">
          <a:extLst>
            <a:ext uri="{FF2B5EF4-FFF2-40B4-BE49-F238E27FC236}">
              <a16:creationId xmlns:a16="http://schemas.microsoft.com/office/drawing/2014/main" id="{00000000-0008-0000-0000-00001D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2" name="TextBox 201">
          <a:extLst>
            <a:ext uri="{FF2B5EF4-FFF2-40B4-BE49-F238E27FC236}">
              <a16:creationId xmlns:a16="http://schemas.microsoft.com/office/drawing/2014/main" id="{00000000-0008-0000-0000-00001F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3" name="TextBox 202">
          <a:extLst>
            <a:ext uri="{FF2B5EF4-FFF2-40B4-BE49-F238E27FC236}">
              <a16:creationId xmlns:a16="http://schemas.microsoft.com/office/drawing/2014/main" id="{00000000-0008-0000-0000-000020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4" name="TextBox 203">
          <a:extLst>
            <a:ext uri="{FF2B5EF4-FFF2-40B4-BE49-F238E27FC236}">
              <a16:creationId xmlns:a16="http://schemas.microsoft.com/office/drawing/2014/main" id="{00000000-0008-0000-0000-000021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5" name="TextBox 204">
          <a:extLst>
            <a:ext uri="{FF2B5EF4-FFF2-40B4-BE49-F238E27FC236}">
              <a16:creationId xmlns:a16="http://schemas.microsoft.com/office/drawing/2014/main" id="{00000000-0008-0000-0000-000022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6" name="TextBox 205">
          <a:extLst>
            <a:ext uri="{FF2B5EF4-FFF2-40B4-BE49-F238E27FC236}">
              <a16:creationId xmlns:a16="http://schemas.microsoft.com/office/drawing/2014/main" id="{00000000-0008-0000-0000-000023000000}"/>
            </a:ext>
          </a:extLst>
        </xdr:cNvPr>
        <xdr:cNvSpPr txBox="1"/>
      </xdr:nvSpPr>
      <xdr:spPr>
        <a:xfrm>
          <a:off x="5172075" y="13401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7" name="TextBox 206">
          <a:extLst>
            <a:ext uri="{FF2B5EF4-FFF2-40B4-BE49-F238E27FC236}">
              <a16:creationId xmlns:a16="http://schemas.microsoft.com/office/drawing/2014/main" id="{00000000-0008-0000-0000-000024000000}"/>
            </a:ext>
          </a:extLst>
        </xdr:cNvPr>
        <xdr:cNvSpPr txBox="1"/>
      </xdr:nvSpPr>
      <xdr:spPr>
        <a:xfrm>
          <a:off x="5172075" y="13401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8" name="TextBox 207">
          <a:extLst>
            <a:ext uri="{FF2B5EF4-FFF2-40B4-BE49-F238E27FC236}">
              <a16:creationId xmlns:a16="http://schemas.microsoft.com/office/drawing/2014/main" id="{00000000-0008-0000-0000-000025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09" name="TextBox 208">
          <a:extLst>
            <a:ext uri="{FF2B5EF4-FFF2-40B4-BE49-F238E27FC236}">
              <a16:creationId xmlns:a16="http://schemas.microsoft.com/office/drawing/2014/main" id="{00000000-0008-0000-0000-000026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210"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211"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752850" y="17002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212" name="TextBox 211">
          <a:extLst>
            <a:ext uri="{FF2B5EF4-FFF2-40B4-BE49-F238E27FC236}">
              <a16:creationId xmlns:a16="http://schemas.microsoft.com/office/drawing/2014/main" id="{00000000-0008-0000-0000-00002A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13" name="TextBox 212">
          <a:extLst>
            <a:ext uri="{FF2B5EF4-FFF2-40B4-BE49-F238E27FC236}">
              <a16:creationId xmlns:a16="http://schemas.microsoft.com/office/drawing/2014/main" id="{00000000-0008-0000-0000-00002B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214"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215"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752850" y="18030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216" name="TextBox 215">
          <a:extLst>
            <a:ext uri="{FF2B5EF4-FFF2-40B4-BE49-F238E27FC236}">
              <a16:creationId xmlns:a16="http://schemas.microsoft.com/office/drawing/2014/main" id="{00000000-0008-0000-0000-00002E000000}"/>
            </a:ext>
          </a:extLst>
        </xdr:cNvPr>
        <xdr:cNvSpPr txBox="1"/>
      </xdr:nvSpPr>
      <xdr:spPr>
        <a:xfrm>
          <a:off x="5172075" y="1905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17" name="TextBox 216">
          <a:extLst>
            <a:ext uri="{FF2B5EF4-FFF2-40B4-BE49-F238E27FC236}">
              <a16:creationId xmlns:a16="http://schemas.microsoft.com/office/drawing/2014/main" id="{00000000-0008-0000-0000-00002F000000}"/>
            </a:ext>
          </a:extLst>
        </xdr:cNvPr>
        <xdr:cNvSpPr txBox="1"/>
      </xdr:nvSpPr>
      <xdr:spPr>
        <a:xfrm>
          <a:off x="5172075" y="1905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218"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752850" y="19059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219"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752850" y="19059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220" name="TextBox 219">
          <a:extLst>
            <a:ext uri="{FF2B5EF4-FFF2-40B4-BE49-F238E27FC236}">
              <a16:creationId xmlns:a16="http://schemas.microsoft.com/office/drawing/2014/main" id="{00000000-0008-0000-0000-000032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21" name="TextBox 220">
          <a:extLst>
            <a:ext uri="{FF2B5EF4-FFF2-40B4-BE49-F238E27FC236}">
              <a16:creationId xmlns:a16="http://schemas.microsoft.com/office/drawing/2014/main" id="{00000000-0008-0000-0000-000033000000}"/>
            </a:ext>
          </a:extLst>
        </xdr:cNvPr>
        <xdr:cNvSpPr txBox="1"/>
      </xdr:nvSpPr>
      <xdr:spPr>
        <a:xfrm>
          <a:off x="5172075" y="15973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22" name="TextBox 221">
          <a:extLst>
            <a:ext uri="{FF2B5EF4-FFF2-40B4-BE49-F238E27FC236}">
              <a16:creationId xmlns:a16="http://schemas.microsoft.com/office/drawing/2014/main" id="{00000000-0008-0000-0000-000035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23" name="TextBox 222">
          <a:extLst>
            <a:ext uri="{FF2B5EF4-FFF2-40B4-BE49-F238E27FC236}">
              <a16:creationId xmlns:a16="http://schemas.microsoft.com/office/drawing/2014/main" id="{00000000-0008-0000-0000-000036000000}"/>
            </a:ext>
          </a:extLst>
        </xdr:cNvPr>
        <xdr:cNvSpPr txBox="1"/>
      </xdr:nvSpPr>
      <xdr:spPr>
        <a:xfrm>
          <a:off x="5172075" y="17002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24" name="TextBox 223">
          <a:extLst>
            <a:ext uri="{FF2B5EF4-FFF2-40B4-BE49-F238E27FC236}">
              <a16:creationId xmlns:a16="http://schemas.microsoft.com/office/drawing/2014/main" id="{00000000-0008-0000-0000-000037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25" name="TextBox 224">
          <a:extLst>
            <a:ext uri="{FF2B5EF4-FFF2-40B4-BE49-F238E27FC236}">
              <a16:creationId xmlns:a16="http://schemas.microsoft.com/office/drawing/2014/main" id="{00000000-0008-0000-0000-000038000000}"/>
            </a:ext>
          </a:extLst>
        </xdr:cNvPr>
        <xdr:cNvSpPr txBox="1"/>
      </xdr:nvSpPr>
      <xdr:spPr>
        <a:xfrm>
          <a:off x="5172075" y="18030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26" name="TextBox 225">
          <a:extLst>
            <a:ext uri="{FF2B5EF4-FFF2-40B4-BE49-F238E27FC236}">
              <a16:creationId xmlns:a16="http://schemas.microsoft.com/office/drawing/2014/main" id="{00000000-0008-0000-0000-000039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27" name="TextBox 226">
          <a:extLst>
            <a:ext uri="{FF2B5EF4-FFF2-40B4-BE49-F238E27FC236}">
              <a16:creationId xmlns:a16="http://schemas.microsoft.com/office/drawing/2014/main" id="{00000000-0008-0000-0000-00003A000000}"/>
            </a:ext>
          </a:extLst>
        </xdr:cNvPr>
        <xdr:cNvSpPr txBox="1"/>
      </xdr:nvSpPr>
      <xdr:spPr>
        <a:xfrm>
          <a:off x="5172075" y="15287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28" name="TextBox 227">
          <a:extLst>
            <a:ext uri="{FF2B5EF4-FFF2-40B4-BE49-F238E27FC236}">
              <a16:creationId xmlns:a16="http://schemas.microsoft.com/office/drawing/2014/main" id="{00000000-0008-0000-0000-00003B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29" name="TextBox 228">
          <a:extLst>
            <a:ext uri="{FF2B5EF4-FFF2-40B4-BE49-F238E27FC236}">
              <a16:creationId xmlns:a16="http://schemas.microsoft.com/office/drawing/2014/main" id="{00000000-0008-0000-0000-00003C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30" name="TextBox 229">
          <a:extLst>
            <a:ext uri="{FF2B5EF4-FFF2-40B4-BE49-F238E27FC236}">
              <a16:creationId xmlns:a16="http://schemas.microsoft.com/office/drawing/2014/main" id="{00000000-0008-0000-0000-00003D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31" name="TextBox 230">
          <a:extLst>
            <a:ext uri="{FF2B5EF4-FFF2-40B4-BE49-F238E27FC236}">
              <a16:creationId xmlns:a16="http://schemas.microsoft.com/office/drawing/2014/main" id="{00000000-0008-0000-0000-00003E000000}"/>
            </a:ext>
          </a:extLst>
        </xdr:cNvPr>
        <xdr:cNvSpPr txBox="1"/>
      </xdr:nvSpPr>
      <xdr:spPr>
        <a:xfrm>
          <a:off x="5172075" y="1477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32" name="TextBox 231">
          <a:extLst>
            <a:ext uri="{FF2B5EF4-FFF2-40B4-BE49-F238E27FC236}">
              <a16:creationId xmlns:a16="http://schemas.microsoft.com/office/drawing/2014/main" id="{00000000-0008-0000-0000-00003F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33" name="TextBox 232">
          <a:extLst>
            <a:ext uri="{FF2B5EF4-FFF2-40B4-BE49-F238E27FC236}">
              <a16:creationId xmlns:a16="http://schemas.microsoft.com/office/drawing/2014/main" id="{00000000-0008-0000-0000-000040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234"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752850" y="233457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235"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752850" y="233457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236" name="TextBox 235">
          <a:extLst>
            <a:ext uri="{FF2B5EF4-FFF2-40B4-BE49-F238E27FC236}">
              <a16:creationId xmlns:a16="http://schemas.microsoft.com/office/drawing/2014/main" id="{00000000-0008-0000-0000-000043000000}"/>
            </a:ext>
          </a:extLst>
        </xdr:cNvPr>
        <xdr:cNvSpPr txBox="1"/>
      </xdr:nvSpPr>
      <xdr:spPr>
        <a:xfrm>
          <a:off x="5172075" y="13830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37" name="TextBox 236">
          <a:extLst>
            <a:ext uri="{FF2B5EF4-FFF2-40B4-BE49-F238E27FC236}">
              <a16:creationId xmlns:a16="http://schemas.microsoft.com/office/drawing/2014/main" id="{00000000-0008-0000-0000-000044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38" name="TextBox 237">
          <a:extLst>
            <a:ext uri="{FF2B5EF4-FFF2-40B4-BE49-F238E27FC236}">
              <a16:creationId xmlns:a16="http://schemas.microsoft.com/office/drawing/2014/main" id="{00000000-0008-0000-0000-000045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239"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240"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241" name="TextBox 240">
          <a:extLst>
            <a:ext uri="{FF2B5EF4-FFF2-40B4-BE49-F238E27FC236}">
              <a16:creationId xmlns:a16="http://schemas.microsoft.com/office/drawing/2014/main" id="{00000000-0008-0000-0000-000048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42" name="TextBox 241">
          <a:extLst>
            <a:ext uri="{FF2B5EF4-FFF2-40B4-BE49-F238E27FC236}">
              <a16:creationId xmlns:a16="http://schemas.microsoft.com/office/drawing/2014/main" id="{00000000-0008-0000-0000-000049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243"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244"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245" name="TextBox 244">
          <a:extLst>
            <a:ext uri="{FF2B5EF4-FFF2-40B4-BE49-F238E27FC236}">
              <a16:creationId xmlns:a16="http://schemas.microsoft.com/office/drawing/2014/main" id="{00000000-0008-0000-0000-00004C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46" name="TextBox 245">
          <a:extLst>
            <a:ext uri="{FF2B5EF4-FFF2-40B4-BE49-F238E27FC236}">
              <a16:creationId xmlns:a16="http://schemas.microsoft.com/office/drawing/2014/main" id="{00000000-0008-0000-0000-00004D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47" name="TextBox 246">
          <a:extLst>
            <a:ext uri="{FF2B5EF4-FFF2-40B4-BE49-F238E27FC236}">
              <a16:creationId xmlns:a16="http://schemas.microsoft.com/office/drawing/2014/main" id="{00000000-0008-0000-0000-00004E000000}"/>
            </a:ext>
          </a:extLst>
        </xdr:cNvPr>
        <xdr:cNvSpPr txBox="1"/>
      </xdr:nvSpPr>
      <xdr:spPr>
        <a:xfrm>
          <a:off x="5172075" y="13830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48" name="TextBox 247">
          <a:extLst>
            <a:ext uri="{FF2B5EF4-FFF2-40B4-BE49-F238E27FC236}">
              <a16:creationId xmlns:a16="http://schemas.microsoft.com/office/drawing/2014/main" id="{00000000-0008-0000-0000-00004F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49" name="TextBox 248">
          <a:extLst>
            <a:ext uri="{FF2B5EF4-FFF2-40B4-BE49-F238E27FC236}">
              <a16:creationId xmlns:a16="http://schemas.microsoft.com/office/drawing/2014/main" id="{00000000-0008-0000-0000-000050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50" name="TextBox 249">
          <a:extLst>
            <a:ext uri="{FF2B5EF4-FFF2-40B4-BE49-F238E27FC236}">
              <a16:creationId xmlns:a16="http://schemas.microsoft.com/office/drawing/2014/main" id="{00000000-0008-0000-0000-000051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51" name="TextBox 250">
          <a:extLst>
            <a:ext uri="{FF2B5EF4-FFF2-40B4-BE49-F238E27FC236}">
              <a16:creationId xmlns:a16="http://schemas.microsoft.com/office/drawing/2014/main" id="{00000000-0008-0000-0000-000052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52" name="TextBox 251">
          <a:extLst>
            <a:ext uri="{FF2B5EF4-FFF2-40B4-BE49-F238E27FC236}">
              <a16:creationId xmlns:a16="http://schemas.microsoft.com/office/drawing/2014/main" id="{00000000-0008-0000-0000-000053000000}"/>
            </a:ext>
          </a:extLst>
        </xdr:cNvPr>
        <xdr:cNvSpPr txBox="1"/>
      </xdr:nvSpPr>
      <xdr:spPr>
        <a:xfrm>
          <a:off x="5172075" y="20259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53" name="TextBox 252">
          <a:extLst>
            <a:ext uri="{FF2B5EF4-FFF2-40B4-BE49-F238E27FC236}">
              <a16:creationId xmlns:a16="http://schemas.microsoft.com/office/drawing/2014/main" id="{00000000-0008-0000-0000-000054000000}"/>
            </a:ext>
          </a:extLst>
        </xdr:cNvPr>
        <xdr:cNvSpPr txBox="1"/>
      </xdr:nvSpPr>
      <xdr:spPr>
        <a:xfrm>
          <a:off x="5172075" y="20259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54" name="TextBox 253">
          <a:extLst>
            <a:ext uri="{FF2B5EF4-FFF2-40B4-BE49-F238E27FC236}">
              <a16:creationId xmlns:a16="http://schemas.microsoft.com/office/drawing/2014/main" id="{00000000-0008-0000-0000-000055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55" name="TextBox 254">
          <a:extLst>
            <a:ext uri="{FF2B5EF4-FFF2-40B4-BE49-F238E27FC236}">
              <a16:creationId xmlns:a16="http://schemas.microsoft.com/office/drawing/2014/main" id="{00000000-0008-0000-0000-000056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256"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257"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752850" y="23860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258" name="TextBox 257">
          <a:extLst>
            <a:ext uri="{FF2B5EF4-FFF2-40B4-BE49-F238E27FC236}">
              <a16:creationId xmlns:a16="http://schemas.microsoft.com/office/drawing/2014/main" id="{00000000-0008-0000-0000-000059000000}"/>
            </a:ext>
          </a:extLst>
        </xdr:cNvPr>
        <xdr:cNvSpPr txBox="1"/>
      </xdr:nvSpPr>
      <xdr:spPr>
        <a:xfrm>
          <a:off x="5172075" y="15201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59" name="TextBox 258">
          <a:extLst>
            <a:ext uri="{FF2B5EF4-FFF2-40B4-BE49-F238E27FC236}">
              <a16:creationId xmlns:a16="http://schemas.microsoft.com/office/drawing/2014/main" id="{00000000-0008-0000-0000-00005A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60" name="TextBox 259">
          <a:extLst>
            <a:ext uri="{FF2B5EF4-FFF2-40B4-BE49-F238E27FC236}">
              <a16:creationId xmlns:a16="http://schemas.microsoft.com/office/drawing/2014/main" id="{00000000-0008-0000-0000-00005B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261"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262"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752850" y="24374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263" name="TextBox 262">
          <a:extLst>
            <a:ext uri="{FF2B5EF4-FFF2-40B4-BE49-F238E27FC236}">
              <a16:creationId xmlns:a16="http://schemas.microsoft.com/office/drawing/2014/main" id="{00000000-0008-0000-0000-00005E000000}"/>
            </a:ext>
          </a:extLst>
        </xdr:cNvPr>
        <xdr:cNvSpPr txBox="1"/>
      </xdr:nvSpPr>
      <xdr:spPr>
        <a:xfrm>
          <a:off x="5172075" y="26088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64" name="TextBox 263">
          <a:extLst>
            <a:ext uri="{FF2B5EF4-FFF2-40B4-BE49-F238E27FC236}">
              <a16:creationId xmlns:a16="http://schemas.microsoft.com/office/drawing/2014/main" id="{00000000-0008-0000-0000-00005F000000}"/>
            </a:ext>
          </a:extLst>
        </xdr:cNvPr>
        <xdr:cNvSpPr txBox="1"/>
      </xdr:nvSpPr>
      <xdr:spPr>
        <a:xfrm>
          <a:off x="5172075" y="26088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265"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752850" y="26088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266"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752850" y="26088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267" name="TextBox 266">
          <a:extLst>
            <a:ext uri="{FF2B5EF4-FFF2-40B4-BE49-F238E27FC236}">
              <a16:creationId xmlns:a16="http://schemas.microsoft.com/office/drawing/2014/main" id="{00000000-0008-0000-0000-000062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68" name="TextBox 267">
          <a:extLst>
            <a:ext uri="{FF2B5EF4-FFF2-40B4-BE49-F238E27FC236}">
              <a16:creationId xmlns:a16="http://schemas.microsoft.com/office/drawing/2014/main" id="{00000000-0008-0000-0000-000063000000}"/>
            </a:ext>
          </a:extLst>
        </xdr:cNvPr>
        <xdr:cNvSpPr txBox="1"/>
      </xdr:nvSpPr>
      <xdr:spPr>
        <a:xfrm>
          <a:off x="5172075" y="23345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69" name="TextBox 268">
          <a:extLst>
            <a:ext uri="{FF2B5EF4-FFF2-40B4-BE49-F238E27FC236}">
              <a16:creationId xmlns:a16="http://schemas.microsoft.com/office/drawing/2014/main" id="{00000000-0008-0000-0000-000064000000}"/>
            </a:ext>
          </a:extLst>
        </xdr:cNvPr>
        <xdr:cNvSpPr txBox="1"/>
      </xdr:nvSpPr>
      <xdr:spPr>
        <a:xfrm>
          <a:off x="5172075" y="15201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0" name="TextBox 269">
          <a:extLst>
            <a:ext uri="{FF2B5EF4-FFF2-40B4-BE49-F238E27FC236}">
              <a16:creationId xmlns:a16="http://schemas.microsoft.com/office/drawing/2014/main" id="{00000000-0008-0000-0000-000065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1" name="TextBox 270">
          <a:extLst>
            <a:ext uri="{FF2B5EF4-FFF2-40B4-BE49-F238E27FC236}">
              <a16:creationId xmlns:a16="http://schemas.microsoft.com/office/drawing/2014/main" id="{00000000-0008-0000-0000-000066000000}"/>
            </a:ext>
          </a:extLst>
        </xdr:cNvPr>
        <xdr:cNvSpPr txBox="1"/>
      </xdr:nvSpPr>
      <xdr:spPr>
        <a:xfrm>
          <a:off x="5172075" y="23860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2" name="TextBox 271">
          <a:extLst>
            <a:ext uri="{FF2B5EF4-FFF2-40B4-BE49-F238E27FC236}">
              <a16:creationId xmlns:a16="http://schemas.microsoft.com/office/drawing/2014/main" id="{00000000-0008-0000-0000-000067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3" name="TextBox 272">
          <a:extLst>
            <a:ext uri="{FF2B5EF4-FFF2-40B4-BE49-F238E27FC236}">
              <a16:creationId xmlns:a16="http://schemas.microsoft.com/office/drawing/2014/main" id="{00000000-0008-0000-0000-000068000000}"/>
            </a:ext>
          </a:extLst>
        </xdr:cNvPr>
        <xdr:cNvSpPr txBox="1"/>
      </xdr:nvSpPr>
      <xdr:spPr>
        <a:xfrm>
          <a:off x="5172075" y="24374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4" name="TextBox 273">
          <a:extLst>
            <a:ext uri="{FF2B5EF4-FFF2-40B4-BE49-F238E27FC236}">
              <a16:creationId xmlns:a16="http://schemas.microsoft.com/office/drawing/2014/main" id="{00000000-0008-0000-0000-000069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5" name="TextBox 274">
          <a:extLst>
            <a:ext uri="{FF2B5EF4-FFF2-40B4-BE49-F238E27FC236}">
              <a16:creationId xmlns:a16="http://schemas.microsoft.com/office/drawing/2014/main" id="{00000000-0008-0000-0000-00006A000000}"/>
            </a:ext>
          </a:extLst>
        </xdr:cNvPr>
        <xdr:cNvSpPr txBox="1"/>
      </xdr:nvSpPr>
      <xdr:spPr>
        <a:xfrm>
          <a:off x="5172075" y="22317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6" name="TextBox 275">
          <a:extLst>
            <a:ext uri="{FF2B5EF4-FFF2-40B4-BE49-F238E27FC236}">
              <a16:creationId xmlns:a16="http://schemas.microsoft.com/office/drawing/2014/main" id="{00000000-0008-0000-0000-00006B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7" name="TextBox 276">
          <a:extLst>
            <a:ext uri="{FF2B5EF4-FFF2-40B4-BE49-F238E27FC236}">
              <a16:creationId xmlns:a16="http://schemas.microsoft.com/office/drawing/2014/main" id="{00000000-0008-0000-0000-00006C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8" name="TextBox 277">
          <a:extLst>
            <a:ext uri="{FF2B5EF4-FFF2-40B4-BE49-F238E27FC236}">
              <a16:creationId xmlns:a16="http://schemas.microsoft.com/office/drawing/2014/main" id="{00000000-0008-0000-0000-00006D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79" name="TextBox 278">
          <a:extLst>
            <a:ext uri="{FF2B5EF4-FFF2-40B4-BE49-F238E27FC236}">
              <a16:creationId xmlns:a16="http://schemas.microsoft.com/office/drawing/2014/main" id="{00000000-0008-0000-0000-00006E000000}"/>
            </a:ext>
          </a:extLst>
        </xdr:cNvPr>
        <xdr:cNvSpPr txBox="1"/>
      </xdr:nvSpPr>
      <xdr:spPr>
        <a:xfrm>
          <a:off x="5172075" y="21116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80" name="TextBox 279">
          <a:extLst>
            <a:ext uri="{FF2B5EF4-FFF2-40B4-BE49-F238E27FC236}">
              <a16:creationId xmlns:a16="http://schemas.microsoft.com/office/drawing/2014/main" id="{00000000-0008-0000-0000-00006F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81" name="TextBox 280">
          <a:extLst>
            <a:ext uri="{FF2B5EF4-FFF2-40B4-BE49-F238E27FC236}">
              <a16:creationId xmlns:a16="http://schemas.microsoft.com/office/drawing/2014/main" id="{00000000-0008-0000-0000-000070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82" name="TextBox 281">
          <a:extLst>
            <a:ext uri="{FF2B5EF4-FFF2-40B4-BE49-F238E27FC236}">
              <a16:creationId xmlns:a16="http://schemas.microsoft.com/office/drawing/2014/main" id="{00000000-0008-0000-0000-000071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83" name="TextBox 282">
          <a:extLst>
            <a:ext uri="{FF2B5EF4-FFF2-40B4-BE49-F238E27FC236}">
              <a16:creationId xmlns:a16="http://schemas.microsoft.com/office/drawing/2014/main" id="{00000000-0008-0000-0000-000072000000}"/>
            </a:ext>
          </a:extLst>
        </xdr:cNvPr>
        <xdr:cNvSpPr txBox="1"/>
      </xdr:nvSpPr>
      <xdr:spPr>
        <a:xfrm>
          <a:off x="5172075" y="22831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84" name="TextBox 283">
          <a:extLst>
            <a:ext uri="{FF2B5EF4-FFF2-40B4-BE49-F238E27FC236}">
              <a16:creationId xmlns:a16="http://schemas.microsoft.com/office/drawing/2014/main" id="{00000000-0008-0000-0000-000073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85" name="TextBox 284">
          <a:extLst>
            <a:ext uri="{FF2B5EF4-FFF2-40B4-BE49-F238E27FC236}">
              <a16:creationId xmlns:a16="http://schemas.microsoft.com/office/drawing/2014/main" id="{00000000-0008-0000-0000-000074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286"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752850" y="105984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287"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752850" y="1059846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288" name="TextBox 287">
          <a:extLst>
            <a:ext uri="{FF2B5EF4-FFF2-40B4-BE49-F238E27FC236}">
              <a16:creationId xmlns:a16="http://schemas.microsoft.com/office/drawing/2014/main" id="{00000000-0008-0000-0000-000077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89" name="TextBox 288">
          <a:extLst>
            <a:ext uri="{FF2B5EF4-FFF2-40B4-BE49-F238E27FC236}">
              <a16:creationId xmlns:a16="http://schemas.microsoft.com/office/drawing/2014/main" id="{00000000-0008-0000-0000-000078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90" name="TextBox 289">
          <a:extLst>
            <a:ext uri="{FF2B5EF4-FFF2-40B4-BE49-F238E27FC236}">
              <a16:creationId xmlns:a16="http://schemas.microsoft.com/office/drawing/2014/main" id="{00000000-0008-0000-0000-000079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91" name="TextBox 290">
          <a:extLst>
            <a:ext uri="{FF2B5EF4-FFF2-40B4-BE49-F238E27FC236}">
              <a16:creationId xmlns:a16="http://schemas.microsoft.com/office/drawing/2014/main" id="{00000000-0008-0000-0000-00007A000000}"/>
            </a:ext>
          </a:extLst>
        </xdr:cNvPr>
        <xdr:cNvSpPr txBox="1"/>
      </xdr:nvSpPr>
      <xdr:spPr>
        <a:xfrm>
          <a:off x="5172075" y="1059846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92" name="TextBox 291">
          <a:extLst>
            <a:ext uri="{FF2B5EF4-FFF2-40B4-BE49-F238E27FC236}">
              <a16:creationId xmlns:a16="http://schemas.microsoft.com/office/drawing/2014/main" id="{00000000-0008-0000-0000-000002000000}"/>
            </a:ext>
          </a:extLst>
        </xdr:cNvPr>
        <xdr:cNvSpPr txBox="1"/>
      </xdr:nvSpPr>
      <xdr:spPr>
        <a:xfrm>
          <a:off x="5257800" y="14287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93" name="TextBox 292">
          <a:extLst>
            <a:ext uri="{FF2B5EF4-FFF2-40B4-BE49-F238E27FC236}">
              <a16:creationId xmlns:a16="http://schemas.microsoft.com/office/drawing/2014/main" id="{00000000-0008-0000-0000-000003000000}"/>
            </a:ext>
          </a:extLst>
        </xdr:cNvPr>
        <xdr:cNvSpPr txBox="1"/>
      </xdr:nvSpPr>
      <xdr:spPr>
        <a:xfrm>
          <a:off x="5257800" y="14287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29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38575" y="14287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29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38575" y="14287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296" name="TextBox 295">
          <a:extLst>
            <a:ext uri="{FF2B5EF4-FFF2-40B4-BE49-F238E27FC236}">
              <a16:creationId xmlns:a16="http://schemas.microsoft.com/office/drawing/2014/main" id="{00000000-0008-0000-0000-000002000000}"/>
            </a:ext>
          </a:extLst>
        </xdr:cNvPr>
        <xdr:cNvSpPr txBox="1"/>
      </xdr:nvSpPr>
      <xdr:spPr>
        <a:xfrm>
          <a:off x="5781675" y="80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97" name="TextBox 296">
          <a:extLst>
            <a:ext uri="{FF2B5EF4-FFF2-40B4-BE49-F238E27FC236}">
              <a16:creationId xmlns:a16="http://schemas.microsoft.com/office/drawing/2014/main" id="{00000000-0008-0000-0000-000003000000}"/>
            </a:ext>
          </a:extLst>
        </xdr:cNvPr>
        <xdr:cNvSpPr txBox="1"/>
      </xdr:nvSpPr>
      <xdr:spPr>
        <a:xfrm>
          <a:off x="5781675" y="80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98" name="TextBox 297">
          <a:extLst>
            <a:ext uri="{FF2B5EF4-FFF2-40B4-BE49-F238E27FC236}">
              <a16:creationId xmlns:a16="http://schemas.microsoft.com/office/drawing/2014/main" id="{00000000-0008-0000-0000-00000A000000}"/>
            </a:ext>
          </a:extLst>
        </xdr:cNvPr>
        <xdr:cNvSpPr txBox="1"/>
      </xdr:nvSpPr>
      <xdr:spPr>
        <a:xfrm>
          <a:off x="5781675" y="80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299" name="TextBox 298">
          <a:extLst>
            <a:ext uri="{FF2B5EF4-FFF2-40B4-BE49-F238E27FC236}">
              <a16:creationId xmlns:a16="http://schemas.microsoft.com/office/drawing/2014/main" id="{00000000-0008-0000-0000-00000B000000}"/>
            </a:ext>
          </a:extLst>
        </xdr:cNvPr>
        <xdr:cNvSpPr txBox="1"/>
      </xdr:nvSpPr>
      <xdr:spPr>
        <a:xfrm>
          <a:off x="5781675" y="80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00" name="TextBox 299">
          <a:extLst>
            <a:ext uri="{FF2B5EF4-FFF2-40B4-BE49-F238E27FC236}">
              <a16:creationId xmlns:a16="http://schemas.microsoft.com/office/drawing/2014/main" id="{00000000-0008-0000-0000-000002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01" name="TextBox 300">
          <a:extLst>
            <a:ext uri="{FF2B5EF4-FFF2-40B4-BE49-F238E27FC236}">
              <a16:creationId xmlns:a16="http://schemas.microsoft.com/office/drawing/2014/main" id="{00000000-0008-0000-0000-000003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302"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303"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0</xdr:row>
      <xdr:rowOff>0</xdr:rowOff>
    </xdr:from>
    <xdr:ext cx="194454" cy="255111"/>
    <xdr:sp macro="" textlink="">
      <xdr:nvSpPr>
        <xdr:cNvPr id="304" name="TextBox 303">
          <a:extLst>
            <a:ext uri="{FF2B5EF4-FFF2-40B4-BE49-F238E27FC236}">
              <a16:creationId xmlns:a16="http://schemas.microsoft.com/office/drawing/2014/main" id="{00000000-0008-0000-0000-000002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0</xdr:row>
      <xdr:rowOff>0</xdr:rowOff>
    </xdr:from>
    <xdr:ext cx="194454" cy="255111"/>
    <xdr:sp macro="" textlink="">
      <xdr:nvSpPr>
        <xdr:cNvPr id="305" name="TextBox 304">
          <a:extLst>
            <a:ext uri="{FF2B5EF4-FFF2-40B4-BE49-F238E27FC236}">
              <a16:creationId xmlns:a16="http://schemas.microsoft.com/office/drawing/2014/main" id="{00000000-0008-0000-0000-000003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0</xdr:row>
      <xdr:rowOff>0</xdr:rowOff>
    </xdr:from>
    <xdr:to>
      <xdr:col>4</xdr:col>
      <xdr:colOff>76200</xdr:colOff>
      <xdr:row>11270</xdr:row>
      <xdr:rowOff>958849</xdr:rowOff>
    </xdr:to>
    <xdr:sp macro="" textlink="">
      <xdr:nvSpPr>
        <xdr:cNvPr id="30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0</xdr:row>
      <xdr:rowOff>0</xdr:rowOff>
    </xdr:from>
    <xdr:to>
      <xdr:col>4</xdr:col>
      <xdr:colOff>76200</xdr:colOff>
      <xdr:row>11270</xdr:row>
      <xdr:rowOff>958849</xdr:rowOff>
    </xdr:to>
    <xdr:sp macro="" textlink="">
      <xdr:nvSpPr>
        <xdr:cNvPr id="30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6616</xdr:row>
      <xdr:rowOff>898525</xdr:rowOff>
    </xdr:to>
    <xdr:sp macro="" textlink="">
      <xdr:nvSpPr>
        <xdr:cNvPr id="308" name="Text Box 1">
          <a:extLst>
            <a:ext uri="{FF2B5EF4-FFF2-40B4-BE49-F238E27FC236}">
              <a16:creationId xmlns:a16="http://schemas.microsoft.com/office/drawing/2014/main" id="{00000000-0008-0000-0000-000008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6616</xdr:row>
      <xdr:rowOff>898525</xdr:rowOff>
    </xdr:to>
    <xdr:sp macro="" textlink="">
      <xdr:nvSpPr>
        <xdr:cNvPr id="309" name="Text Box 1">
          <a:extLst>
            <a:ext uri="{FF2B5EF4-FFF2-40B4-BE49-F238E27FC236}">
              <a16:creationId xmlns:a16="http://schemas.microsoft.com/office/drawing/2014/main" id="{00000000-0008-0000-0000-000009000000}"/>
            </a:ext>
          </a:extLst>
        </xdr:cNvPr>
        <xdr:cNvSpPr txBox="1">
          <a:spLocks noChangeArrowheads="1"/>
        </xdr:cNvSpPr>
      </xdr:nvSpPr>
      <xdr:spPr bwMode="auto">
        <a:xfrm>
          <a:off x="4086225" y="1619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310" name="TextBox 309">
          <a:extLst>
            <a:ext uri="{FF2B5EF4-FFF2-40B4-BE49-F238E27FC236}">
              <a16:creationId xmlns:a16="http://schemas.microsoft.com/office/drawing/2014/main" id="{00000000-0008-0000-0000-00000A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11" name="TextBox 310">
          <a:extLst>
            <a:ext uri="{FF2B5EF4-FFF2-40B4-BE49-F238E27FC236}">
              <a16:creationId xmlns:a16="http://schemas.microsoft.com/office/drawing/2014/main" id="{00000000-0008-0000-0000-00000B000000}"/>
            </a:ext>
          </a:extLst>
        </xdr:cNvPr>
        <xdr:cNvSpPr txBox="1"/>
      </xdr:nvSpPr>
      <xdr:spPr>
        <a:xfrm>
          <a:off x="5505450" y="1619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12" name="TextBox 311"/>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13" name="TextBox 312"/>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257</xdr:row>
      <xdr:rowOff>460375</xdr:rowOff>
    </xdr:to>
    <xdr:sp macro="" textlink="">
      <xdr:nvSpPr>
        <xdr:cNvPr id="314"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257</xdr:row>
      <xdr:rowOff>460375</xdr:rowOff>
    </xdr:to>
    <xdr:sp macro="" textlink="">
      <xdr:nvSpPr>
        <xdr:cNvPr id="315"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257</xdr:row>
      <xdr:rowOff>460375</xdr:rowOff>
    </xdr:to>
    <xdr:sp macro="" textlink="">
      <xdr:nvSpPr>
        <xdr:cNvPr id="316"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257</xdr:row>
      <xdr:rowOff>460375</xdr:rowOff>
    </xdr:to>
    <xdr:sp macro="" textlink="">
      <xdr:nvSpPr>
        <xdr:cNvPr id="317"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318" name="TextBox 317"/>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19" name="TextBox 318"/>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20" name="TextBox 319">
          <a:extLst>
            <a:ext uri="{FF2B5EF4-FFF2-40B4-BE49-F238E27FC236}">
              <a16:creationId xmlns:a16="http://schemas.microsoft.com/office/drawing/2014/main" id="{00000000-0008-0000-0000-00000A000000}"/>
            </a:ext>
          </a:extLst>
        </xdr:cNvPr>
        <xdr:cNvSpPr txBox="1"/>
      </xdr:nvSpPr>
      <xdr:spPr>
        <a:xfrm>
          <a:off x="5229225" y="475259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21" name="TextBox 320">
          <a:extLst>
            <a:ext uri="{FF2B5EF4-FFF2-40B4-BE49-F238E27FC236}">
              <a16:creationId xmlns:a16="http://schemas.microsoft.com/office/drawing/2014/main" id="{00000000-0008-0000-0000-00000B000000}"/>
            </a:ext>
          </a:extLst>
        </xdr:cNvPr>
        <xdr:cNvSpPr txBox="1"/>
      </xdr:nvSpPr>
      <xdr:spPr>
        <a:xfrm>
          <a:off x="5229225" y="472259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22" name="TextBox 321"/>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23" name="TextBox 322"/>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24" name="TextBox 323"/>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25" name="TextBox 324">
          <a:extLst>
            <a:ext uri="{FF2B5EF4-FFF2-40B4-BE49-F238E27FC236}">
              <a16:creationId xmlns:a16="http://schemas.microsoft.com/office/drawing/2014/main" id="{00000000-0008-0000-0000-000002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26" name="TextBox 325">
          <a:extLst>
            <a:ext uri="{FF2B5EF4-FFF2-40B4-BE49-F238E27FC236}">
              <a16:creationId xmlns:a16="http://schemas.microsoft.com/office/drawing/2014/main" id="{00000000-0008-0000-0000-000003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1580</xdr:row>
      <xdr:rowOff>259292</xdr:rowOff>
    </xdr:to>
    <xdr:sp macro="" textlink="">
      <xdr:nvSpPr>
        <xdr:cNvPr id="32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1580</xdr:row>
      <xdr:rowOff>259292</xdr:rowOff>
    </xdr:to>
    <xdr:sp macro="" textlink="">
      <xdr:nvSpPr>
        <xdr:cNvPr id="32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329" name="TextBox 328">
          <a:extLst>
            <a:ext uri="{FF2B5EF4-FFF2-40B4-BE49-F238E27FC236}">
              <a16:creationId xmlns:a16="http://schemas.microsoft.com/office/drawing/2014/main" id="{00000000-0008-0000-0000-000002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30" name="TextBox 329">
          <a:extLst>
            <a:ext uri="{FF2B5EF4-FFF2-40B4-BE49-F238E27FC236}">
              <a16:creationId xmlns:a16="http://schemas.microsoft.com/office/drawing/2014/main" id="{00000000-0008-0000-0000-000003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1415</xdr:row>
      <xdr:rowOff>2037291</xdr:rowOff>
    </xdr:to>
    <xdr:sp macro="" textlink="">
      <xdr:nvSpPr>
        <xdr:cNvPr id="33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1415</xdr:row>
      <xdr:rowOff>2037291</xdr:rowOff>
    </xdr:to>
    <xdr:sp macro="" textlink="">
      <xdr:nvSpPr>
        <xdr:cNvPr id="33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333" name="TextBox 332">
          <a:extLst>
            <a:ext uri="{FF2B5EF4-FFF2-40B4-BE49-F238E27FC236}">
              <a16:creationId xmlns:a16="http://schemas.microsoft.com/office/drawing/2014/main" id="{00000000-0008-0000-0000-000014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34" name="TextBox 333">
          <a:extLst>
            <a:ext uri="{FF2B5EF4-FFF2-40B4-BE49-F238E27FC236}">
              <a16:creationId xmlns:a16="http://schemas.microsoft.com/office/drawing/2014/main" id="{00000000-0008-0000-0000-000015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335"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336"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337" name="TextBox 336">
          <a:extLst>
            <a:ext uri="{FF2B5EF4-FFF2-40B4-BE49-F238E27FC236}">
              <a16:creationId xmlns:a16="http://schemas.microsoft.com/office/drawing/2014/main" id="{00000000-0008-0000-0000-000018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38" name="TextBox 337">
          <a:extLst>
            <a:ext uri="{FF2B5EF4-FFF2-40B4-BE49-F238E27FC236}">
              <a16:creationId xmlns:a16="http://schemas.microsoft.com/office/drawing/2014/main" id="{00000000-0008-0000-0000-000019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339"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340"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341" name="TextBox 340">
          <a:extLst>
            <a:ext uri="{FF2B5EF4-FFF2-40B4-BE49-F238E27FC236}">
              <a16:creationId xmlns:a16="http://schemas.microsoft.com/office/drawing/2014/main" id="{00000000-0008-0000-0000-00001C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42" name="TextBox 341">
          <a:extLst>
            <a:ext uri="{FF2B5EF4-FFF2-40B4-BE49-F238E27FC236}">
              <a16:creationId xmlns:a16="http://schemas.microsoft.com/office/drawing/2014/main" id="{00000000-0008-0000-0000-00001D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43" name="TextBox 342">
          <a:extLst>
            <a:ext uri="{FF2B5EF4-FFF2-40B4-BE49-F238E27FC236}">
              <a16:creationId xmlns:a16="http://schemas.microsoft.com/office/drawing/2014/main" id="{00000000-0008-0000-0000-00001F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44" name="TextBox 343">
          <a:extLst>
            <a:ext uri="{FF2B5EF4-FFF2-40B4-BE49-F238E27FC236}">
              <a16:creationId xmlns:a16="http://schemas.microsoft.com/office/drawing/2014/main" id="{00000000-0008-0000-0000-000020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45" name="TextBox 344">
          <a:extLst>
            <a:ext uri="{FF2B5EF4-FFF2-40B4-BE49-F238E27FC236}">
              <a16:creationId xmlns:a16="http://schemas.microsoft.com/office/drawing/2014/main" id="{00000000-0008-0000-0000-000021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46" name="TextBox 345">
          <a:extLst>
            <a:ext uri="{FF2B5EF4-FFF2-40B4-BE49-F238E27FC236}">
              <a16:creationId xmlns:a16="http://schemas.microsoft.com/office/drawing/2014/main" id="{00000000-0008-0000-0000-000022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47" name="TextBox 346">
          <a:extLst>
            <a:ext uri="{FF2B5EF4-FFF2-40B4-BE49-F238E27FC236}">
              <a16:creationId xmlns:a16="http://schemas.microsoft.com/office/drawing/2014/main" id="{00000000-0008-0000-0000-000023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48" name="TextBox 347">
          <a:extLst>
            <a:ext uri="{FF2B5EF4-FFF2-40B4-BE49-F238E27FC236}">
              <a16:creationId xmlns:a16="http://schemas.microsoft.com/office/drawing/2014/main" id="{00000000-0008-0000-0000-000024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49" name="TextBox 348">
          <a:extLst>
            <a:ext uri="{FF2B5EF4-FFF2-40B4-BE49-F238E27FC236}">
              <a16:creationId xmlns:a16="http://schemas.microsoft.com/office/drawing/2014/main" id="{00000000-0008-0000-0000-000025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50" name="TextBox 349">
          <a:extLst>
            <a:ext uri="{FF2B5EF4-FFF2-40B4-BE49-F238E27FC236}">
              <a16:creationId xmlns:a16="http://schemas.microsoft.com/office/drawing/2014/main" id="{00000000-0008-0000-0000-000026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1415</xdr:row>
      <xdr:rowOff>2037291</xdr:rowOff>
    </xdr:to>
    <xdr:sp macro="" textlink="">
      <xdr:nvSpPr>
        <xdr:cNvPr id="351"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1415</xdr:row>
      <xdr:rowOff>2037291</xdr:rowOff>
    </xdr:to>
    <xdr:sp macro="" textlink="">
      <xdr:nvSpPr>
        <xdr:cNvPr id="352"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353" name="TextBox 352">
          <a:extLst>
            <a:ext uri="{FF2B5EF4-FFF2-40B4-BE49-F238E27FC236}">
              <a16:creationId xmlns:a16="http://schemas.microsoft.com/office/drawing/2014/main" id="{00000000-0008-0000-0000-00002A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54" name="TextBox 353">
          <a:extLst>
            <a:ext uri="{FF2B5EF4-FFF2-40B4-BE49-F238E27FC236}">
              <a16:creationId xmlns:a16="http://schemas.microsoft.com/office/drawing/2014/main" id="{00000000-0008-0000-0000-00002B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355"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356"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357" name="TextBox 356">
          <a:extLst>
            <a:ext uri="{FF2B5EF4-FFF2-40B4-BE49-F238E27FC236}">
              <a16:creationId xmlns:a16="http://schemas.microsoft.com/office/drawing/2014/main" id="{00000000-0008-0000-0000-00002E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58" name="TextBox 357">
          <a:extLst>
            <a:ext uri="{FF2B5EF4-FFF2-40B4-BE49-F238E27FC236}">
              <a16:creationId xmlns:a16="http://schemas.microsoft.com/office/drawing/2014/main" id="{00000000-0008-0000-0000-00002F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359"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360"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361" name="TextBox 360">
          <a:extLst>
            <a:ext uri="{FF2B5EF4-FFF2-40B4-BE49-F238E27FC236}">
              <a16:creationId xmlns:a16="http://schemas.microsoft.com/office/drawing/2014/main" id="{00000000-0008-0000-0000-000032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62" name="TextBox 361">
          <a:extLst>
            <a:ext uri="{FF2B5EF4-FFF2-40B4-BE49-F238E27FC236}">
              <a16:creationId xmlns:a16="http://schemas.microsoft.com/office/drawing/2014/main" id="{00000000-0008-0000-0000-000033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63" name="TextBox 362">
          <a:extLst>
            <a:ext uri="{FF2B5EF4-FFF2-40B4-BE49-F238E27FC236}">
              <a16:creationId xmlns:a16="http://schemas.microsoft.com/office/drawing/2014/main" id="{00000000-0008-0000-0000-000035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64" name="TextBox 363">
          <a:extLst>
            <a:ext uri="{FF2B5EF4-FFF2-40B4-BE49-F238E27FC236}">
              <a16:creationId xmlns:a16="http://schemas.microsoft.com/office/drawing/2014/main" id="{00000000-0008-0000-0000-000036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65" name="TextBox 364">
          <a:extLst>
            <a:ext uri="{FF2B5EF4-FFF2-40B4-BE49-F238E27FC236}">
              <a16:creationId xmlns:a16="http://schemas.microsoft.com/office/drawing/2014/main" id="{00000000-0008-0000-0000-000037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66" name="TextBox 365">
          <a:extLst>
            <a:ext uri="{FF2B5EF4-FFF2-40B4-BE49-F238E27FC236}">
              <a16:creationId xmlns:a16="http://schemas.microsoft.com/office/drawing/2014/main" id="{00000000-0008-0000-0000-000038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67" name="TextBox 366">
          <a:extLst>
            <a:ext uri="{FF2B5EF4-FFF2-40B4-BE49-F238E27FC236}">
              <a16:creationId xmlns:a16="http://schemas.microsoft.com/office/drawing/2014/main" id="{00000000-0008-0000-0000-000039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68" name="TextBox 367">
          <a:extLst>
            <a:ext uri="{FF2B5EF4-FFF2-40B4-BE49-F238E27FC236}">
              <a16:creationId xmlns:a16="http://schemas.microsoft.com/office/drawing/2014/main" id="{00000000-0008-0000-0000-00003A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69" name="TextBox 368">
          <a:extLst>
            <a:ext uri="{FF2B5EF4-FFF2-40B4-BE49-F238E27FC236}">
              <a16:creationId xmlns:a16="http://schemas.microsoft.com/office/drawing/2014/main" id="{00000000-0008-0000-0000-00003B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70" name="TextBox 369">
          <a:extLst>
            <a:ext uri="{FF2B5EF4-FFF2-40B4-BE49-F238E27FC236}">
              <a16:creationId xmlns:a16="http://schemas.microsoft.com/office/drawing/2014/main" id="{00000000-0008-0000-0000-00003C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71" name="TextBox 370">
          <a:extLst>
            <a:ext uri="{FF2B5EF4-FFF2-40B4-BE49-F238E27FC236}">
              <a16:creationId xmlns:a16="http://schemas.microsoft.com/office/drawing/2014/main" id="{00000000-0008-0000-0000-00003D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72" name="TextBox 371">
          <a:extLst>
            <a:ext uri="{FF2B5EF4-FFF2-40B4-BE49-F238E27FC236}">
              <a16:creationId xmlns:a16="http://schemas.microsoft.com/office/drawing/2014/main" id="{00000000-0008-0000-0000-00003E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73" name="TextBox 372">
          <a:extLst>
            <a:ext uri="{FF2B5EF4-FFF2-40B4-BE49-F238E27FC236}">
              <a16:creationId xmlns:a16="http://schemas.microsoft.com/office/drawing/2014/main" id="{00000000-0008-0000-0000-00003F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74" name="TextBox 373">
          <a:extLst>
            <a:ext uri="{FF2B5EF4-FFF2-40B4-BE49-F238E27FC236}">
              <a16:creationId xmlns:a16="http://schemas.microsoft.com/office/drawing/2014/main" id="{00000000-0008-0000-0000-000040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1414</xdr:row>
      <xdr:rowOff>2241551</xdr:rowOff>
    </xdr:to>
    <xdr:sp macro="" textlink="">
      <xdr:nvSpPr>
        <xdr:cNvPr id="375"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1414</xdr:row>
      <xdr:rowOff>2241551</xdr:rowOff>
    </xdr:to>
    <xdr:sp macro="" textlink="">
      <xdr:nvSpPr>
        <xdr:cNvPr id="376"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377" name="TextBox 376">
          <a:extLst>
            <a:ext uri="{FF2B5EF4-FFF2-40B4-BE49-F238E27FC236}">
              <a16:creationId xmlns:a16="http://schemas.microsoft.com/office/drawing/2014/main" id="{00000000-0008-0000-0000-000043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78" name="TextBox 377">
          <a:extLst>
            <a:ext uri="{FF2B5EF4-FFF2-40B4-BE49-F238E27FC236}">
              <a16:creationId xmlns:a16="http://schemas.microsoft.com/office/drawing/2014/main" id="{00000000-0008-0000-0000-000044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79" name="TextBox 378">
          <a:extLst>
            <a:ext uri="{FF2B5EF4-FFF2-40B4-BE49-F238E27FC236}">
              <a16:creationId xmlns:a16="http://schemas.microsoft.com/office/drawing/2014/main" id="{00000000-0008-0000-0000-000045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380"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381"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382" name="TextBox 381">
          <a:extLst>
            <a:ext uri="{FF2B5EF4-FFF2-40B4-BE49-F238E27FC236}">
              <a16:creationId xmlns:a16="http://schemas.microsoft.com/office/drawing/2014/main" id="{00000000-0008-0000-0000-000048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83" name="TextBox 382">
          <a:extLst>
            <a:ext uri="{FF2B5EF4-FFF2-40B4-BE49-F238E27FC236}">
              <a16:creationId xmlns:a16="http://schemas.microsoft.com/office/drawing/2014/main" id="{00000000-0008-0000-0000-000049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384"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385"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386" name="TextBox 385">
          <a:extLst>
            <a:ext uri="{FF2B5EF4-FFF2-40B4-BE49-F238E27FC236}">
              <a16:creationId xmlns:a16="http://schemas.microsoft.com/office/drawing/2014/main" id="{00000000-0008-0000-0000-00004C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87" name="TextBox 386">
          <a:extLst>
            <a:ext uri="{FF2B5EF4-FFF2-40B4-BE49-F238E27FC236}">
              <a16:creationId xmlns:a16="http://schemas.microsoft.com/office/drawing/2014/main" id="{00000000-0008-0000-0000-00004D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88" name="TextBox 387">
          <a:extLst>
            <a:ext uri="{FF2B5EF4-FFF2-40B4-BE49-F238E27FC236}">
              <a16:creationId xmlns:a16="http://schemas.microsoft.com/office/drawing/2014/main" id="{00000000-0008-0000-0000-00004E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89" name="TextBox 388">
          <a:extLst>
            <a:ext uri="{FF2B5EF4-FFF2-40B4-BE49-F238E27FC236}">
              <a16:creationId xmlns:a16="http://schemas.microsoft.com/office/drawing/2014/main" id="{00000000-0008-0000-0000-00004F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90" name="TextBox 389">
          <a:extLst>
            <a:ext uri="{FF2B5EF4-FFF2-40B4-BE49-F238E27FC236}">
              <a16:creationId xmlns:a16="http://schemas.microsoft.com/office/drawing/2014/main" id="{00000000-0008-0000-0000-000050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91" name="TextBox 390">
          <a:extLst>
            <a:ext uri="{FF2B5EF4-FFF2-40B4-BE49-F238E27FC236}">
              <a16:creationId xmlns:a16="http://schemas.microsoft.com/office/drawing/2014/main" id="{00000000-0008-0000-0000-000051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92" name="TextBox 391">
          <a:extLst>
            <a:ext uri="{FF2B5EF4-FFF2-40B4-BE49-F238E27FC236}">
              <a16:creationId xmlns:a16="http://schemas.microsoft.com/office/drawing/2014/main" id="{00000000-0008-0000-0000-000052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93" name="TextBox 392">
          <a:extLst>
            <a:ext uri="{FF2B5EF4-FFF2-40B4-BE49-F238E27FC236}">
              <a16:creationId xmlns:a16="http://schemas.microsoft.com/office/drawing/2014/main" id="{00000000-0008-0000-0000-000053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94" name="TextBox 393">
          <a:extLst>
            <a:ext uri="{FF2B5EF4-FFF2-40B4-BE49-F238E27FC236}">
              <a16:creationId xmlns:a16="http://schemas.microsoft.com/office/drawing/2014/main" id="{00000000-0008-0000-0000-000054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95" name="TextBox 394">
          <a:extLst>
            <a:ext uri="{FF2B5EF4-FFF2-40B4-BE49-F238E27FC236}">
              <a16:creationId xmlns:a16="http://schemas.microsoft.com/office/drawing/2014/main" id="{00000000-0008-0000-0000-000055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396" name="TextBox 395">
          <a:extLst>
            <a:ext uri="{FF2B5EF4-FFF2-40B4-BE49-F238E27FC236}">
              <a16:creationId xmlns:a16="http://schemas.microsoft.com/office/drawing/2014/main" id="{00000000-0008-0000-0000-000056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1414</xdr:row>
      <xdr:rowOff>1393826</xdr:rowOff>
    </xdr:to>
    <xdr:sp macro="" textlink="">
      <xdr:nvSpPr>
        <xdr:cNvPr id="397"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1414</xdr:row>
      <xdr:rowOff>1393826</xdr:rowOff>
    </xdr:to>
    <xdr:sp macro="" textlink="">
      <xdr:nvSpPr>
        <xdr:cNvPr id="398"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399" name="TextBox 398">
          <a:extLst>
            <a:ext uri="{FF2B5EF4-FFF2-40B4-BE49-F238E27FC236}">
              <a16:creationId xmlns:a16="http://schemas.microsoft.com/office/drawing/2014/main" id="{00000000-0008-0000-0000-000059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00" name="TextBox 399">
          <a:extLst>
            <a:ext uri="{FF2B5EF4-FFF2-40B4-BE49-F238E27FC236}">
              <a16:creationId xmlns:a16="http://schemas.microsoft.com/office/drawing/2014/main" id="{00000000-0008-0000-0000-00005A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01" name="TextBox 400">
          <a:extLst>
            <a:ext uri="{FF2B5EF4-FFF2-40B4-BE49-F238E27FC236}">
              <a16:creationId xmlns:a16="http://schemas.microsoft.com/office/drawing/2014/main" id="{00000000-0008-0000-0000-00005B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402"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403"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404" name="TextBox 403">
          <a:extLst>
            <a:ext uri="{FF2B5EF4-FFF2-40B4-BE49-F238E27FC236}">
              <a16:creationId xmlns:a16="http://schemas.microsoft.com/office/drawing/2014/main" id="{00000000-0008-0000-0000-00005E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05" name="TextBox 404">
          <a:extLst>
            <a:ext uri="{FF2B5EF4-FFF2-40B4-BE49-F238E27FC236}">
              <a16:creationId xmlns:a16="http://schemas.microsoft.com/office/drawing/2014/main" id="{00000000-0008-0000-0000-00005F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406"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407"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408" name="TextBox 407">
          <a:extLst>
            <a:ext uri="{FF2B5EF4-FFF2-40B4-BE49-F238E27FC236}">
              <a16:creationId xmlns:a16="http://schemas.microsoft.com/office/drawing/2014/main" id="{00000000-0008-0000-0000-000062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09" name="TextBox 408">
          <a:extLst>
            <a:ext uri="{FF2B5EF4-FFF2-40B4-BE49-F238E27FC236}">
              <a16:creationId xmlns:a16="http://schemas.microsoft.com/office/drawing/2014/main" id="{00000000-0008-0000-0000-000063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0" name="TextBox 409">
          <a:extLst>
            <a:ext uri="{FF2B5EF4-FFF2-40B4-BE49-F238E27FC236}">
              <a16:creationId xmlns:a16="http://schemas.microsoft.com/office/drawing/2014/main" id="{00000000-0008-0000-0000-000064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1" name="TextBox 410">
          <a:extLst>
            <a:ext uri="{FF2B5EF4-FFF2-40B4-BE49-F238E27FC236}">
              <a16:creationId xmlns:a16="http://schemas.microsoft.com/office/drawing/2014/main" id="{00000000-0008-0000-0000-000065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2" name="TextBox 411">
          <a:extLst>
            <a:ext uri="{FF2B5EF4-FFF2-40B4-BE49-F238E27FC236}">
              <a16:creationId xmlns:a16="http://schemas.microsoft.com/office/drawing/2014/main" id="{00000000-0008-0000-0000-000066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3" name="TextBox 412">
          <a:extLst>
            <a:ext uri="{FF2B5EF4-FFF2-40B4-BE49-F238E27FC236}">
              <a16:creationId xmlns:a16="http://schemas.microsoft.com/office/drawing/2014/main" id="{00000000-0008-0000-0000-000067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4" name="TextBox 413">
          <a:extLst>
            <a:ext uri="{FF2B5EF4-FFF2-40B4-BE49-F238E27FC236}">
              <a16:creationId xmlns:a16="http://schemas.microsoft.com/office/drawing/2014/main" id="{00000000-0008-0000-0000-000068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5" name="TextBox 414">
          <a:extLst>
            <a:ext uri="{FF2B5EF4-FFF2-40B4-BE49-F238E27FC236}">
              <a16:creationId xmlns:a16="http://schemas.microsoft.com/office/drawing/2014/main" id="{00000000-0008-0000-0000-000069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6" name="TextBox 415">
          <a:extLst>
            <a:ext uri="{FF2B5EF4-FFF2-40B4-BE49-F238E27FC236}">
              <a16:creationId xmlns:a16="http://schemas.microsoft.com/office/drawing/2014/main" id="{00000000-0008-0000-0000-00006A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7" name="TextBox 416">
          <a:extLst>
            <a:ext uri="{FF2B5EF4-FFF2-40B4-BE49-F238E27FC236}">
              <a16:creationId xmlns:a16="http://schemas.microsoft.com/office/drawing/2014/main" id="{00000000-0008-0000-0000-00006B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8" name="TextBox 417">
          <a:extLst>
            <a:ext uri="{FF2B5EF4-FFF2-40B4-BE49-F238E27FC236}">
              <a16:creationId xmlns:a16="http://schemas.microsoft.com/office/drawing/2014/main" id="{00000000-0008-0000-0000-00006C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19" name="TextBox 418">
          <a:extLst>
            <a:ext uri="{FF2B5EF4-FFF2-40B4-BE49-F238E27FC236}">
              <a16:creationId xmlns:a16="http://schemas.microsoft.com/office/drawing/2014/main" id="{00000000-0008-0000-0000-00006D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20" name="TextBox 419">
          <a:extLst>
            <a:ext uri="{FF2B5EF4-FFF2-40B4-BE49-F238E27FC236}">
              <a16:creationId xmlns:a16="http://schemas.microsoft.com/office/drawing/2014/main" id="{00000000-0008-0000-0000-00006E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21" name="TextBox 420">
          <a:extLst>
            <a:ext uri="{FF2B5EF4-FFF2-40B4-BE49-F238E27FC236}">
              <a16:creationId xmlns:a16="http://schemas.microsoft.com/office/drawing/2014/main" id="{00000000-0008-0000-0000-00006F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22" name="TextBox 421">
          <a:extLst>
            <a:ext uri="{FF2B5EF4-FFF2-40B4-BE49-F238E27FC236}">
              <a16:creationId xmlns:a16="http://schemas.microsoft.com/office/drawing/2014/main" id="{00000000-0008-0000-0000-000070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23" name="TextBox 422">
          <a:extLst>
            <a:ext uri="{FF2B5EF4-FFF2-40B4-BE49-F238E27FC236}">
              <a16:creationId xmlns:a16="http://schemas.microsoft.com/office/drawing/2014/main" id="{00000000-0008-0000-0000-000071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24" name="TextBox 423">
          <a:extLst>
            <a:ext uri="{FF2B5EF4-FFF2-40B4-BE49-F238E27FC236}">
              <a16:creationId xmlns:a16="http://schemas.microsoft.com/office/drawing/2014/main" id="{00000000-0008-0000-0000-000072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25" name="TextBox 424">
          <a:extLst>
            <a:ext uri="{FF2B5EF4-FFF2-40B4-BE49-F238E27FC236}">
              <a16:creationId xmlns:a16="http://schemas.microsoft.com/office/drawing/2014/main" id="{00000000-0008-0000-0000-000073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26" name="TextBox 425">
          <a:extLst>
            <a:ext uri="{FF2B5EF4-FFF2-40B4-BE49-F238E27FC236}">
              <a16:creationId xmlns:a16="http://schemas.microsoft.com/office/drawing/2014/main" id="{00000000-0008-0000-0000-000074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1366</xdr:row>
      <xdr:rowOff>554566</xdr:rowOff>
    </xdr:to>
    <xdr:sp macro="" textlink="">
      <xdr:nvSpPr>
        <xdr:cNvPr id="427"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1366</xdr:row>
      <xdr:rowOff>554566</xdr:rowOff>
    </xdr:to>
    <xdr:sp macro="" textlink="">
      <xdr:nvSpPr>
        <xdr:cNvPr id="428"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429" name="TextBox 428">
          <a:extLst>
            <a:ext uri="{FF2B5EF4-FFF2-40B4-BE49-F238E27FC236}">
              <a16:creationId xmlns:a16="http://schemas.microsoft.com/office/drawing/2014/main" id="{00000000-0008-0000-0000-000077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30" name="TextBox 429">
          <a:extLst>
            <a:ext uri="{FF2B5EF4-FFF2-40B4-BE49-F238E27FC236}">
              <a16:creationId xmlns:a16="http://schemas.microsoft.com/office/drawing/2014/main" id="{00000000-0008-0000-0000-000078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31" name="TextBox 430">
          <a:extLst>
            <a:ext uri="{FF2B5EF4-FFF2-40B4-BE49-F238E27FC236}">
              <a16:creationId xmlns:a16="http://schemas.microsoft.com/office/drawing/2014/main" id="{00000000-0008-0000-0000-000079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32" name="TextBox 431">
          <a:extLst>
            <a:ext uri="{FF2B5EF4-FFF2-40B4-BE49-F238E27FC236}">
              <a16:creationId xmlns:a16="http://schemas.microsoft.com/office/drawing/2014/main" id="{00000000-0008-0000-0000-00007A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33" name="TextBox 432">
          <a:extLst>
            <a:ext uri="{FF2B5EF4-FFF2-40B4-BE49-F238E27FC236}">
              <a16:creationId xmlns:a16="http://schemas.microsoft.com/office/drawing/2014/main" id="{00000000-0008-0000-0000-000002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34" name="TextBox 433">
          <a:extLst>
            <a:ext uri="{FF2B5EF4-FFF2-40B4-BE49-F238E27FC236}">
              <a16:creationId xmlns:a16="http://schemas.microsoft.com/office/drawing/2014/main" id="{00000000-0008-0000-0000-000003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797</xdr:row>
      <xdr:rowOff>619125</xdr:rowOff>
    </xdr:to>
    <xdr:sp macro="" textlink="">
      <xdr:nvSpPr>
        <xdr:cNvPr id="43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797</xdr:row>
      <xdr:rowOff>619125</xdr:rowOff>
    </xdr:to>
    <xdr:sp macro="" textlink="">
      <xdr:nvSpPr>
        <xdr:cNvPr id="43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752027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437" name="TextBox 436">
          <a:extLst>
            <a:ext uri="{FF2B5EF4-FFF2-40B4-BE49-F238E27FC236}">
              <a16:creationId xmlns:a16="http://schemas.microsoft.com/office/drawing/2014/main" id="{00000000-0008-0000-0000-00000A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38" name="TextBox 437">
          <a:extLst>
            <a:ext uri="{FF2B5EF4-FFF2-40B4-BE49-F238E27FC236}">
              <a16:creationId xmlns:a16="http://schemas.microsoft.com/office/drawing/2014/main" id="{00000000-0008-0000-0000-00000B000000}"/>
            </a:ext>
          </a:extLst>
        </xdr:cNvPr>
        <xdr:cNvSpPr txBox="1"/>
      </xdr:nvSpPr>
      <xdr:spPr>
        <a:xfrm>
          <a:off x="5229225" y="75202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39" name="TextBox 438">
          <a:extLst>
            <a:ext uri="{FF2B5EF4-FFF2-40B4-BE49-F238E27FC236}">
              <a16:creationId xmlns:a16="http://schemas.microsoft.com/office/drawing/2014/main" id="{00000000-0008-0000-0000-000002000000}"/>
            </a:ext>
          </a:extLst>
        </xdr:cNvPr>
        <xdr:cNvSpPr txBox="1"/>
      </xdr:nvSpPr>
      <xdr:spPr>
        <a:xfrm>
          <a:off x="5229225" y="2107615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40" name="TextBox 439">
          <a:extLst>
            <a:ext uri="{FF2B5EF4-FFF2-40B4-BE49-F238E27FC236}">
              <a16:creationId xmlns:a16="http://schemas.microsoft.com/office/drawing/2014/main" id="{00000000-0008-0000-0000-000003000000}"/>
            </a:ext>
          </a:extLst>
        </xdr:cNvPr>
        <xdr:cNvSpPr txBox="1"/>
      </xdr:nvSpPr>
      <xdr:spPr>
        <a:xfrm>
          <a:off x="5229225" y="2107615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41" name="TextBox 440">
          <a:extLst>
            <a:ext uri="{FF2B5EF4-FFF2-40B4-BE49-F238E27FC236}">
              <a16:creationId xmlns:a16="http://schemas.microsoft.com/office/drawing/2014/main" id="{00000000-0008-0000-0000-000002000000}"/>
            </a:ext>
          </a:extLst>
        </xdr:cNvPr>
        <xdr:cNvSpPr txBox="1"/>
      </xdr:nvSpPr>
      <xdr:spPr>
        <a:xfrm>
          <a:off x="5229225" y="2168613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42" name="TextBox 441">
          <a:extLst>
            <a:ext uri="{FF2B5EF4-FFF2-40B4-BE49-F238E27FC236}">
              <a16:creationId xmlns:a16="http://schemas.microsoft.com/office/drawing/2014/main" id="{00000000-0008-0000-0000-000003000000}"/>
            </a:ext>
          </a:extLst>
        </xdr:cNvPr>
        <xdr:cNvSpPr txBox="1"/>
      </xdr:nvSpPr>
      <xdr:spPr>
        <a:xfrm>
          <a:off x="5229225" y="2168613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443"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21686139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444"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21686139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445" name="TextBox 444">
          <a:extLst>
            <a:ext uri="{FF2B5EF4-FFF2-40B4-BE49-F238E27FC236}">
              <a16:creationId xmlns:a16="http://schemas.microsoft.com/office/drawing/2014/main" id="{00000000-0008-0000-0000-000002000000}"/>
            </a:ext>
          </a:extLst>
        </xdr:cNvPr>
        <xdr:cNvSpPr txBox="1"/>
      </xdr:nvSpPr>
      <xdr:spPr>
        <a:xfrm>
          <a:off x="5229225" y="2501055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46" name="TextBox 445">
          <a:extLst>
            <a:ext uri="{FF2B5EF4-FFF2-40B4-BE49-F238E27FC236}">
              <a16:creationId xmlns:a16="http://schemas.microsoft.com/office/drawing/2014/main" id="{00000000-0008-0000-0000-000003000000}"/>
            </a:ext>
          </a:extLst>
        </xdr:cNvPr>
        <xdr:cNvSpPr txBox="1"/>
      </xdr:nvSpPr>
      <xdr:spPr>
        <a:xfrm>
          <a:off x="5229225" y="2501055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44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25010554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44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25010554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449" name="TextBox 448">
          <a:extLst>
            <a:ext uri="{FF2B5EF4-FFF2-40B4-BE49-F238E27FC236}">
              <a16:creationId xmlns:a16="http://schemas.microsoft.com/office/drawing/2014/main" id="{00000000-0008-0000-0000-000002000000}"/>
            </a:ext>
          </a:extLst>
        </xdr:cNvPr>
        <xdr:cNvSpPr txBox="1"/>
      </xdr:nvSpPr>
      <xdr:spPr>
        <a:xfrm>
          <a:off x="5229225" y="2542632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50" name="TextBox 449">
          <a:extLst>
            <a:ext uri="{FF2B5EF4-FFF2-40B4-BE49-F238E27FC236}">
              <a16:creationId xmlns:a16="http://schemas.microsoft.com/office/drawing/2014/main" id="{00000000-0008-0000-0000-000003000000}"/>
            </a:ext>
          </a:extLst>
        </xdr:cNvPr>
        <xdr:cNvSpPr txBox="1"/>
      </xdr:nvSpPr>
      <xdr:spPr>
        <a:xfrm>
          <a:off x="5229225" y="2542632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45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25426320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45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25426320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453" name="TextBox 452">
          <a:extLst>
            <a:ext uri="{FF2B5EF4-FFF2-40B4-BE49-F238E27FC236}">
              <a16:creationId xmlns:a16="http://schemas.microsoft.com/office/drawing/2014/main" id="{00000000-0008-0000-0000-000002000000}"/>
            </a:ext>
          </a:extLst>
        </xdr:cNvPr>
        <xdr:cNvSpPr txBox="1"/>
      </xdr:nvSpPr>
      <xdr:spPr>
        <a:xfrm>
          <a:off x="641985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54" name="TextBox 453">
          <a:extLst>
            <a:ext uri="{FF2B5EF4-FFF2-40B4-BE49-F238E27FC236}">
              <a16:creationId xmlns:a16="http://schemas.microsoft.com/office/drawing/2014/main" id="{00000000-0008-0000-0000-000003000000}"/>
            </a:ext>
          </a:extLst>
        </xdr:cNvPr>
        <xdr:cNvSpPr txBox="1"/>
      </xdr:nvSpPr>
      <xdr:spPr>
        <a:xfrm>
          <a:off x="6419850" y="4867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45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500062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45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5000625" y="4867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457" name="TextBox 456">
          <a:extLst>
            <a:ext uri="{FF2B5EF4-FFF2-40B4-BE49-F238E27FC236}">
              <a16:creationId xmlns:a16="http://schemas.microsoft.com/office/drawing/2014/main" id="{00000000-0008-0000-0000-000002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58" name="TextBox 457">
          <a:extLst>
            <a:ext uri="{FF2B5EF4-FFF2-40B4-BE49-F238E27FC236}">
              <a16:creationId xmlns:a16="http://schemas.microsoft.com/office/drawing/2014/main" id="{00000000-0008-0000-0000-000003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459"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752850" y="161448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460"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752850" y="161448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461" name="TextBox 460">
          <a:extLst>
            <a:ext uri="{FF2B5EF4-FFF2-40B4-BE49-F238E27FC236}">
              <a16:creationId xmlns:a16="http://schemas.microsoft.com/office/drawing/2014/main" id="{00000000-0008-0000-0000-000014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62" name="TextBox 461">
          <a:extLst>
            <a:ext uri="{FF2B5EF4-FFF2-40B4-BE49-F238E27FC236}">
              <a16:creationId xmlns:a16="http://schemas.microsoft.com/office/drawing/2014/main" id="{00000000-0008-0000-0000-000015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463"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752850" y="17173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464"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752850" y="17173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465" name="TextBox 464">
          <a:extLst>
            <a:ext uri="{FF2B5EF4-FFF2-40B4-BE49-F238E27FC236}">
              <a16:creationId xmlns:a16="http://schemas.microsoft.com/office/drawing/2014/main" id="{00000000-0008-0000-0000-000018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66" name="TextBox 465">
          <a:extLst>
            <a:ext uri="{FF2B5EF4-FFF2-40B4-BE49-F238E27FC236}">
              <a16:creationId xmlns:a16="http://schemas.microsoft.com/office/drawing/2014/main" id="{00000000-0008-0000-0000-000019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467"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752850" y="18202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468"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752850" y="18202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469" name="TextBox 468">
          <a:extLst>
            <a:ext uri="{FF2B5EF4-FFF2-40B4-BE49-F238E27FC236}">
              <a16:creationId xmlns:a16="http://schemas.microsoft.com/office/drawing/2014/main" id="{00000000-0008-0000-0000-00001C000000}"/>
            </a:ext>
          </a:extLst>
        </xdr:cNvPr>
        <xdr:cNvSpPr txBox="1"/>
      </xdr:nvSpPr>
      <xdr:spPr>
        <a:xfrm>
          <a:off x="5172075" y="15459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70" name="TextBox 469">
          <a:extLst>
            <a:ext uri="{FF2B5EF4-FFF2-40B4-BE49-F238E27FC236}">
              <a16:creationId xmlns:a16="http://schemas.microsoft.com/office/drawing/2014/main" id="{00000000-0008-0000-0000-00001D000000}"/>
            </a:ext>
          </a:extLst>
        </xdr:cNvPr>
        <xdr:cNvSpPr txBox="1"/>
      </xdr:nvSpPr>
      <xdr:spPr>
        <a:xfrm>
          <a:off x="5172075" y="15459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71" name="TextBox 470">
          <a:extLst>
            <a:ext uri="{FF2B5EF4-FFF2-40B4-BE49-F238E27FC236}">
              <a16:creationId xmlns:a16="http://schemas.microsoft.com/office/drawing/2014/main" id="{00000000-0008-0000-0000-00001F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72" name="TextBox 471">
          <a:extLst>
            <a:ext uri="{FF2B5EF4-FFF2-40B4-BE49-F238E27FC236}">
              <a16:creationId xmlns:a16="http://schemas.microsoft.com/office/drawing/2014/main" id="{00000000-0008-0000-0000-000020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73" name="TextBox 472">
          <a:extLst>
            <a:ext uri="{FF2B5EF4-FFF2-40B4-BE49-F238E27FC236}">
              <a16:creationId xmlns:a16="http://schemas.microsoft.com/office/drawing/2014/main" id="{00000000-0008-0000-0000-000021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74" name="TextBox 473">
          <a:extLst>
            <a:ext uri="{FF2B5EF4-FFF2-40B4-BE49-F238E27FC236}">
              <a16:creationId xmlns:a16="http://schemas.microsoft.com/office/drawing/2014/main" id="{00000000-0008-0000-0000-000022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75" name="TextBox 474">
          <a:extLst>
            <a:ext uri="{FF2B5EF4-FFF2-40B4-BE49-F238E27FC236}">
              <a16:creationId xmlns:a16="http://schemas.microsoft.com/office/drawing/2014/main" id="{00000000-0008-0000-0000-000023000000}"/>
            </a:ext>
          </a:extLst>
        </xdr:cNvPr>
        <xdr:cNvSpPr txBox="1"/>
      </xdr:nvSpPr>
      <xdr:spPr>
        <a:xfrm>
          <a:off x="5172075" y="13573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76" name="TextBox 475">
          <a:extLst>
            <a:ext uri="{FF2B5EF4-FFF2-40B4-BE49-F238E27FC236}">
              <a16:creationId xmlns:a16="http://schemas.microsoft.com/office/drawing/2014/main" id="{00000000-0008-0000-0000-000024000000}"/>
            </a:ext>
          </a:extLst>
        </xdr:cNvPr>
        <xdr:cNvSpPr txBox="1"/>
      </xdr:nvSpPr>
      <xdr:spPr>
        <a:xfrm>
          <a:off x="5172075" y="13573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77" name="TextBox 476">
          <a:extLst>
            <a:ext uri="{FF2B5EF4-FFF2-40B4-BE49-F238E27FC236}">
              <a16:creationId xmlns:a16="http://schemas.microsoft.com/office/drawing/2014/main" id="{00000000-0008-0000-0000-000025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78" name="TextBox 477">
          <a:extLst>
            <a:ext uri="{FF2B5EF4-FFF2-40B4-BE49-F238E27FC236}">
              <a16:creationId xmlns:a16="http://schemas.microsoft.com/office/drawing/2014/main" id="{00000000-0008-0000-0000-000026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479"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752850" y="17173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480"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752850" y="17173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481" name="TextBox 480">
          <a:extLst>
            <a:ext uri="{FF2B5EF4-FFF2-40B4-BE49-F238E27FC236}">
              <a16:creationId xmlns:a16="http://schemas.microsoft.com/office/drawing/2014/main" id="{00000000-0008-0000-0000-00002A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82" name="TextBox 481">
          <a:extLst>
            <a:ext uri="{FF2B5EF4-FFF2-40B4-BE49-F238E27FC236}">
              <a16:creationId xmlns:a16="http://schemas.microsoft.com/office/drawing/2014/main" id="{00000000-0008-0000-0000-00002B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483"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752850" y="18202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484"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752850" y="18202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485" name="TextBox 484">
          <a:extLst>
            <a:ext uri="{FF2B5EF4-FFF2-40B4-BE49-F238E27FC236}">
              <a16:creationId xmlns:a16="http://schemas.microsoft.com/office/drawing/2014/main" id="{00000000-0008-0000-0000-00002E000000}"/>
            </a:ext>
          </a:extLst>
        </xdr:cNvPr>
        <xdr:cNvSpPr txBox="1"/>
      </xdr:nvSpPr>
      <xdr:spPr>
        <a:xfrm>
          <a:off x="5172075" y="19230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86" name="TextBox 485">
          <a:extLst>
            <a:ext uri="{FF2B5EF4-FFF2-40B4-BE49-F238E27FC236}">
              <a16:creationId xmlns:a16="http://schemas.microsoft.com/office/drawing/2014/main" id="{00000000-0008-0000-0000-00002F000000}"/>
            </a:ext>
          </a:extLst>
        </xdr:cNvPr>
        <xdr:cNvSpPr txBox="1"/>
      </xdr:nvSpPr>
      <xdr:spPr>
        <a:xfrm>
          <a:off x="5172075" y="19230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487"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752850" y="19230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488"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752850" y="19230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489" name="TextBox 488">
          <a:extLst>
            <a:ext uri="{FF2B5EF4-FFF2-40B4-BE49-F238E27FC236}">
              <a16:creationId xmlns:a16="http://schemas.microsoft.com/office/drawing/2014/main" id="{00000000-0008-0000-0000-000032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0" name="TextBox 489">
          <a:extLst>
            <a:ext uri="{FF2B5EF4-FFF2-40B4-BE49-F238E27FC236}">
              <a16:creationId xmlns:a16="http://schemas.microsoft.com/office/drawing/2014/main" id="{00000000-0008-0000-0000-000033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1" name="TextBox 490">
          <a:extLst>
            <a:ext uri="{FF2B5EF4-FFF2-40B4-BE49-F238E27FC236}">
              <a16:creationId xmlns:a16="http://schemas.microsoft.com/office/drawing/2014/main" id="{00000000-0008-0000-0000-000035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2" name="TextBox 491">
          <a:extLst>
            <a:ext uri="{FF2B5EF4-FFF2-40B4-BE49-F238E27FC236}">
              <a16:creationId xmlns:a16="http://schemas.microsoft.com/office/drawing/2014/main" id="{00000000-0008-0000-0000-000036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3" name="TextBox 492">
          <a:extLst>
            <a:ext uri="{FF2B5EF4-FFF2-40B4-BE49-F238E27FC236}">
              <a16:creationId xmlns:a16="http://schemas.microsoft.com/office/drawing/2014/main" id="{00000000-0008-0000-0000-000037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4" name="TextBox 493">
          <a:extLst>
            <a:ext uri="{FF2B5EF4-FFF2-40B4-BE49-F238E27FC236}">
              <a16:creationId xmlns:a16="http://schemas.microsoft.com/office/drawing/2014/main" id="{00000000-0008-0000-0000-000038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5" name="TextBox 494">
          <a:extLst>
            <a:ext uri="{FF2B5EF4-FFF2-40B4-BE49-F238E27FC236}">
              <a16:creationId xmlns:a16="http://schemas.microsoft.com/office/drawing/2014/main" id="{00000000-0008-0000-0000-000039000000}"/>
            </a:ext>
          </a:extLst>
        </xdr:cNvPr>
        <xdr:cNvSpPr txBox="1"/>
      </xdr:nvSpPr>
      <xdr:spPr>
        <a:xfrm>
          <a:off x="5172075" y="15459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6" name="TextBox 495">
          <a:extLst>
            <a:ext uri="{FF2B5EF4-FFF2-40B4-BE49-F238E27FC236}">
              <a16:creationId xmlns:a16="http://schemas.microsoft.com/office/drawing/2014/main" id="{00000000-0008-0000-0000-00003A000000}"/>
            </a:ext>
          </a:extLst>
        </xdr:cNvPr>
        <xdr:cNvSpPr txBox="1"/>
      </xdr:nvSpPr>
      <xdr:spPr>
        <a:xfrm>
          <a:off x="5172075" y="15459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7" name="TextBox 496">
          <a:extLst>
            <a:ext uri="{FF2B5EF4-FFF2-40B4-BE49-F238E27FC236}">
              <a16:creationId xmlns:a16="http://schemas.microsoft.com/office/drawing/2014/main" id="{00000000-0008-0000-0000-00003B000000}"/>
            </a:ext>
          </a:extLst>
        </xdr:cNvPr>
        <xdr:cNvSpPr txBox="1"/>
      </xdr:nvSpPr>
      <xdr:spPr>
        <a:xfrm>
          <a:off x="5172075" y="1494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8" name="TextBox 497">
          <a:extLst>
            <a:ext uri="{FF2B5EF4-FFF2-40B4-BE49-F238E27FC236}">
              <a16:creationId xmlns:a16="http://schemas.microsoft.com/office/drawing/2014/main" id="{00000000-0008-0000-0000-00003C000000}"/>
            </a:ext>
          </a:extLst>
        </xdr:cNvPr>
        <xdr:cNvSpPr txBox="1"/>
      </xdr:nvSpPr>
      <xdr:spPr>
        <a:xfrm>
          <a:off x="5172075" y="1494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499" name="TextBox 498">
          <a:extLst>
            <a:ext uri="{FF2B5EF4-FFF2-40B4-BE49-F238E27FC236}">
              <a16:creationId xmlns:a16="http://schemas.microsoft.com/office/drawing/2014/main" id="{00000000-0008-0000-0000-00003D000000}"/>
            </a:ext>
          </a:extLst>
        </xdr:cNvPr>
        <xdr:cNvSpPr txBox="1"/>
      </xdr:nvSpPr>
      <xdr:spPr>
        <a:xfrm>
          <a:off x="5172075" y="1494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00" name="TextBox 499">
          <a:extLst>
            <a:ext uri="{FF2B5EF4-FFF2-40B4-BE49-F238E27FC236}">
              <a16:creationId xmlns:a16="http://schemas.microsoft.com/office/drawing/2014/main" id="{00000000-0008-0000-0000-00003E000000}"/>
            </a:ext>
          </a:extLst>
        </xdr:cNvPr>
        <xdr:cNvSpPr txBox="1"/>
      </xdr:nvSpPr>
      <xdr:spPr>
        <a:xfrm>
          <a:off x="5172075" y="1494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01" name="TextBox 500">
          <a:extLst>
            <a:ext uri="{FF2B5EF4-FFF2-40B4-BE49-F238E27FC236}">
              <a16:creationId xmlns:a16="http://schemas.microsoft.com/office/drawing/2014/main" id="{00000000-0008-0000-0000-00003F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02" name="TextBox 501">
          <a:extLst>
            <a:ext uri="{FF2B5EF4-FFF2-40B4-BE49-F238E27FC236}">
              <a16:creationId xmlns:a16="http://schemas.microsoft.com/office/drawing/2014/main" id="{00000000-0008-0000-0000-000040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503"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752850" y="23517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04"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752850" y="23517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505" name="TextBox 504">
          <a:extLst>
            <a:ext uri="{FF2B5EF4-FFF2-40B4-BE49-F238E27FC236}">
              <a16:creationId xmlns:a16="http://schemas.microsoft.com/office/drawing/2014/main" id="{00000000-0008-0000-0000-000043000000}"/>
            </a:ext>
          </a:extLst>
        </xdr:cNvPr>
        <xdr:cNvSpPr txBox="1"/>
      </xdr:nvSpPr>
      <xdr:spPr>
        <a:xfrm>
          <a:off x="5172075" y="140017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06" name="TextBox 505">
          <a:extLst>
            <a:ext uri="{FF2B5EF4-FFF2-40B4-BE49-F238E27FC236}">
              <a16:creationId xmlns:a16="http://schemas.microsoft.com/office/drawing/2014/main" id="{00000000-0008-0000-0000-000044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07" name="TextBox 506">
          <a:extLst>
            <a:ext uri="{FF2B5EF4-FFF2-40B4-BE49-F238E27FC236}">
              <a16:creationId xmlns:a16="http://schemas.microsoft.com/office/drawing/2014/main" id="{00000000-0008-0000-0000-000045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508"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752850" y="2403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509"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752850" y="2403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510" name="TextBox 509">
          <a:extLst>
            <a:ext uri="{FF2B5EF4-FFF2-40B4-BE49-F238E27FC236}">
              <a16:creationId xmlns:a16="http://schemas.microsoft.com/office/drawing/2014/main" id="{00000000-0008-0000-0000-000048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11" name="TextBox 510">
          <a:extLst>
            <a:ext uri="{FF2B5EF4-FFF2-40B4-BE49-F238E27FC236}">
              <a16:creationId xmlns:a16="http://schemas.microsoft.com/office/drawing/2014/main" id="{00000000-0008-0000-0000-000049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512"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752850" y="245459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513"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752850" y="245459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514" name="TextBox 513">
          <a:extLst>
            <a:ext uri="{FF2B5EF4-FFF2-40B4-BE49-F238E27FC236}">
              <a16:creationId xmlns:a16="http://schemas.microsoft.com/office/drawing/2014/main" id="{00000000-0008-0000-0000-00004C000000}"/>
            </a:ext>
          </a:extLst>
        </xdr:cNvPr>
        <xdr:cNvSpPr txBox="1"/>
      </xdr:nvSpPr>
      <xdr:spPr>
        <a:xfrm>
          <a:off x="5172075" y="2248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15" name="TextBox 514">
          <a:extLst>
            <a:ext uri="{FF2B5EF4-FFF2-40B4-BE49-F238E27FC236}">
              <a16:creationId xmlns:a16="http://schemas.microsoft.com/office/drawing/2014/main" id="{00000000-0008-0000-0000-00004D000000}"/>
            </a:ext>
          </a:extLst>
        </xdr:cNvPr>
        <xdr:cNvSpPr txBox="1"/>
      </xdr:nvSpPr>
      <xdr:spPr>
        <a:xfrm>
          <a:off x="5172075" y="2248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16" name="TextBox 515">
          <a:extLst>
            <a:ext uri="{FF2B5EF4-FFF2-40B4-BE49-F238E27FC236}">
              <a16:creationId xmlns:a16="http://schemas.microsoft.com/office/drawing/2014/main" id="{00000000-0008-0000-0000-00004E000000}"/>
            </a:ext>
          </a:extLst>
        </xdr:cNvPr>
        <xdr:cNvSpPr txBox="1"/>
      </xdr:nvSpPr>
      <xdr:spPr>
        <a:xfrm>
          <a:off x="5172075" y="140017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17" name="TextBox 516">
          <a:extLst>
            <a:ext uri="{FF2B5EF4-FFF2-40B4-BE49-F238E27FC236}">
              <a16:creationId xmlns:a16="http://schemas.microsoft.com/office/drawing/2014/main" id="{00000000-0008-0000-0000-00004F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18" name="TextBox 517">
          <a:extLst>
            <a:ext uri="{FF2B5EF4-FFF2-40B4-BE49-F238E27FC236}">
              <a16:creationId xmlns:a16="http://schemas.microsoft.com/office/drawing/2014/main" id="{00000000-0008-0000-0000-000050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19" name="TextBox 518">
          <a:extLst>
            <a:ext uri="{FF2B5EF4-FFF2-40B4-BE49-F238E27FC236}">
              <a16:creationId xmlns:a16="http://schemas.microsoft.com/office/drawing/2014/main" id="{00000000-0008-0000-0000-000051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20" name="TextBox 519">
          <a:extLst>
            <a:ext uri="{FF2B5EF4-FFF2-40B4-BE49-F238E27FC236}">
              <a16:creationId xmlns:a16="http://schemas.microsoft.com/office/drawing/2014/main" id="{00000000-0008-0000-0000-000052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21" name="TextBox 520">
          <a:extLst>
            <a:ext uri="{FF2B5EF4-FFF2-40B4-BE49-F238E27FC236}">
              <a16:creationId xmlns:a16="http://schemas.microsoft.com/office/drawing/2014/main" id="{00000000-0008-0000-0000-000053000000}"/>
            </a:ext>
          </a:extLst>
        </xdr:cNvPr>
        <xdr:cNvSpPr txBox="1"/>
      </xdr:nvSpPr>
      <xdr:spPr>
        <a:xfrm>
          <a:off x="5172075" y="20431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22" name="TextBox 521">
          <a:extLst>
            <a:ext uri="{FF2B5EF4-FFF2-40B4-BE49-F238E27FC236}">
              <a16:creationId xmlns:a16="http://schemas.microsoft.com/office/drawing/2014/main" id="{00000000-0008-0000-0000-000054000000}"/>
            </a:ext>
          </a:extLst>
        </xdr:cNvPr>
        <xdr:cNvSpPr txBox="1"/>
      </xdr:nvSpPr>
      <xdr:spPr>
        <a:xfrm>
          <a:off x="5172075" y="20431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23" name="TextBox 522">
          <a:extLst>
            <a:ext uri="{FF2B5EF4-FFF2-40B4-BE49-F238E27FC236}">
              <a16:creationId xmlns:a16="http://schemas.microsoft.com/office/drawing/2014/main" id="{00000000-0008-0000-0000-000055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24" name="TextBox 523">
          <a:extLst>
            <a:ext uri="{FF2B5EF4-FFF2-40B4-BE49-F238E27FC236}">
              <a16:creationId xmlns:a16="http://schemas.microsoft.com/office/drawing/2014/main" id="{00000000-0008-0000-0000-000056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525"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752850" y="2403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26"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752850" y="2403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527" name="TextBox 526">
          <a:extLst>
            <a:ext uri="{FF2B5EF4-FFF2-40B4-BE49-F238E27FC236}">
              <a16:creationId xmlns:a16="http://schemas.microsoft.com/office/drawing/2014/main" id="{00000000-0008-0000-0000-000059000000}"/>
            </a:ext>
          </a:extLst>
        </xdr:cNvPr>
        <xdr:cNvSpPr txBox="1"/>
      </xdr:nvSpPr>
      <xdr:spPr>
        <a:xfrm>
          <a:off x="5172075" y="15373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28" name="TextBox 527">
          <a:extLst>
            <a:ext uri="{FF2B5EF4-FFF2-40B4-BE49-F238E27FC236}">
              <a16:creationId xmlns:a16="http://schemas.microsoft.com/office/drawing/2014/main" id="{00000000-0008-0000-0000-00005A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29" name="TextBox 528">
          <a:extLst>
            <a:ext uri="{FF2B5EF4-FFF2-40B4-BE49-F238E27FC236}">
              <a16:creationId xmlns:a16="http://schemas.microsoft.com/office/drawing/2014/main" id="{00000000-0008-0000-0000-00005B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530"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752850" y="245459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531"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752850" y="245459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532" name="TextBox 531">
          <a:extLst>
            <a:ext uri="{FF2B5EF4-FFF2-40B4-BE49-F238E27FC236}">
              <a16:creationId xmlns:a16="http://schemas.microsoft.com/office/drawing/2014/main" id="{00000000-0008-0000-0000-00005E000000}"/>
            </a:ext>
          </a:extLst>
        </xdr:cNvPr>
        <xdr:cNvSpPr txBox="1"/>
      </xdr:nvSpPr>
      <xdr:spPr>
        <a:xfrm>
          <a:off x="5172075" y="26260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33" name="TextBox 532">
          <a:extLst>
            <a:ext uri="{FF2B5EF4-FFF2-40B4-BE49-F238E27FC236}">
              <a16:creationId xmlns:a16="http://schemas.microsoft.com/office/drawing/2014/main" id="{00000000-0008-0000-0000-00005F000000}"/>
            </a:ext>
          </a:extLst>
        </xdr:cNvPr>
        <xdr:cNvSpPr txBox="1"/>
      </xdr:nvSpPr>
      <xdr:spPr>
        <a:xfrm>
          <a:off x="5172075" y="26260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534"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752850" y="26260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535"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752850" y="26260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536" name="TextBox 535">
          <a:extLst>
            <a:ext uri="{FF2B5EF4-FFF2-40B4-BE49-F238E27FC236}">
              <a16:creationId xmlns:a16="http://schemas.microsoft.com/office/drawing/2014/main" id="{00000000-0008-0000-0000-000062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37" name="TextBox 536">
          <a:extLst>
            <a:ext uri="{FF2B5EF4-FFF2-40B4-BE49-F238E27FC236}">
              <a16:creationId xmlns:a16="http://schemas.microsoft.com/office/drawing/2014/main" id="{00000000-0008-0000-0000-000063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38" name="TextBox 537">
          <a:extLst>
            <a:ext uri="{FF2B5EF4-FFF2-40B4-BE49-F238E27FC236}">
              <a16:creationId xmlns:a16="http://schemas.microsoft.com/office/drawing/2014/main" id="{00000000-0008-0000-0000-000064000000}"/>
            </a:ext>
          </a:extLst>
        </xdr:cNvPr>
        <xdr:cNvSpPr txBox="1"/>
      </xdr:nvSpPr>
      <xdr:spPr>
        <a:xfrm>
          <a:off x="5172075" y="15373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39" name="TextBox 538">
          <a:extLst>
            <a:ext uri="{FF2B5EF4-FFF2-40B4-BE49-F238E27FC236}">
              <a16:creationId xmlns:a16="http://schemas.microsoft.com/office/drawing/2014/main" id="{00000000-0008-0000-0000-000065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0" name="TextBox 539">
          <a:extLst>
            <a:ext uri="{FF2B5EF4-FFF2-40B4-BE49-F238E27FC236}">
              <a16:creationId xmlns:a16="http://schemas.microsoft.com/office/drawing/2014/main" id="{00000000-0008-0000-0000-000066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1" name="TextBox 540">
          <a:extLst>
            <a:ext uri="{FF2B5EF4-FFF2-40B4-BE49-F238E27FC236}">
              <a16:creationId xmlns:a16="http://schemas.microsoft.com/office/drawing/2014/main" id="{00000000-0008-0000-0000-000067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2" name="TextBox 541">
          <a:extLst>
            <a:ext uri="{FF2B5EF4-FFF2-40B4-BE49-F238E27FC236}">
              <a16:creationId xmlns:a16="http://schemas.microsoft.com/office/drawing/2014/main" id="{00000000-0008-0000-0000-000068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3" name="TextBox 542">
          <a:extLst>
            <a:ext uri="{FF2B5EF4-FFF2-40B4-BE49-F238E27FC236}">
              <a16:creationId xmlns:a16="http://schemas.microsoft.com/office/drawing/2014/main" id="{00000000-0008-0000-0000-000069000000}"/>
            </a:ext>
          </a:extLst>
        </xdr:cNvPr>
        <xdr:cNvSpPr txBox="1"/>
      </xdr:nvSpPr>
      <xdr:spPr>
        <a:xfrm>
          <a:off x="5172075" y="2248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4" name="TextBox 543">
          <a:extLst>
            <a:ext uri="{FF2B5EF4-FFF2-40B4-BE49-F238E27FC236}">
              <a16:creationId xmlns:a16="http://schemas.microsoft.com/office/drawing/2014/main" id="{00000000-0008-0000-0000-00006A000000}"/>
            </a:ext>
          </a:extLst>
        </xdr:cNvPr>
        <xdr:cNvSpPr txBox="1"/>
      </xdr:nvSpPr>
      <xdr:spPr>
        <a:xfrm>
          <a:off x="5172075" y="2248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5" name="TextBox 544">
          <a:extLst>
            <a:ext uri="{FF2B5EF4-FFF2-40B4-BE49-F238E27FC236}">
              <a16:creationId xmlns:a16="http://schemas.microsoft.com/office/drawing/2014/main" id="{00000000-0008-0000-0000-00006B000000}"/>
            </a:ext>
          </a:extLst>
        </xdr:cNvPr>
        <xdr:cNvSpPr txBox="1"/>
      </xdr:nvSpPr>
      <xdr:spPr>
        <a:xfrm>
          <a:off x="5172075" y="21288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6" name="TextBox 545">
          <a:extLst>
            <a:ext uri="{FF2B5EF4-FFF2-40B4-BE49-F238E27FC236}">
              <a16:creationId xmlns:a16="http://schemas.microsoft.com/office/drawing/2014/main" id="{00000000-0008-0000-0000-00006C000000}"/>
            </a:ext>
          </a:extLst>
        </xdr:cNvPr>
        <xdr:cNvSpPr txBox="1"/>
      </xdr:nvSpPr>
      <xdr:spPr>
        <a:xfrm>
          <a:off x="5172075" y="21288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7" name="TextBox 546">
          <a:extLst>
            <a:ext uri="{FF2B5EF4-FFF2-40B4-BE49-F238E27FC236}">
              <a16:creationId xmlns:a16="http://schemas.microsoft.com/office/drawing/2014/main" id="{00000000-0008-0000-0000-00006D000000}"/>
            </a:ext>
          </a:extLst>
        </xdr:cNvPr>
        <xdr:cNvSpPr txBox="1"/>
      </xdr:nvSpPr>
      <xdr:spPr>
        <a:xfrm>
          <a:off x="5172075" y="21288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8" name="TextBox 547">
          <a:extLst>
            <a:ext uri="{FF2B5EF4-FFF2-40B4-BE49-F238E27FC236}">
              <a16:creationId xmlns:a16="http://schemas.microsoft.com/office/drawing/2014/main" id="{00000000-0008-0000-0000-00006E000000}"/>
            </a:ext>
          </a:extLst>
        </xdr:cNvPr>
        <xdr:cNvSpPr txBox="1"/>
      </xdr:nvSpPr>
      <xdr:spPr>
        <a:xfrm>
          <a:off x="5172075" y="21288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49" name="TextBox 548">
          <a:extLst>
            <a:ext uri="{FF2B5EF4-FFF2-40B4-BE49-F238E27FC236}">
              <a16:creationId xmlns:a16="http://schemas.microsoft.com/office/drawing/2014/main" id="{00000000-0008-0000-0000-00006F000000}"/>
            </a:ext>
          </a:extLst>
        </xdr:cNvPr>
        <xdr:cNvSpPr txBox="1"/>
      </xdr:nvSpPr>
      <xdr:spPr>
        <a:xfrm>
          <a:off x="5172075" y="23002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50" name="TextBox 549">
          <a:extLst>
            <a:ext uri="{FF2B5EF4-FFF2-40B4-BE49-F238E27FC236}">
              <a16:creationId xmlns:a16="http://schemas.microsoft.com/office/drawing/2014/main" id="{00000000-0008-0000-0000-000070000000}"/>
            </a:ext>
          </a:extLst>
        </xdr:cNvPr>
        <xdr:cNvSpPr txBox="1"/>
      </xdr:nvSpPr>
      <xdr:spPr>
        <a:xfrm>
          <a:off x="5172075" y="23002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51" name="TextBox 550">
          <a:extLst>
            <a:ext uri="{FF2B5EF4-FFF2-40B4-BE49-F238E27FC236}">
              <a16:creationId xmlns:a16="http://schemas.microsoft.com/office/drawing/2014/main" id="{00000000-0008-0000-0000-000071000000}"/>
            </a:ext>
          </a:extLst>
        </xdr:cNvPr>
        <xdr:cNvSpPr txBox="1"/>
      </xdr:nvSpPr>
      <xdr:spPr>
        <a:xfrm>
          <a:off x="5172075" y="23002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52" name="TextBox 551">
          <a:extLst>
            <a:ext uri="{FF2B5EF4-FFF2-40B4-BE49-F238E27FC236}">
              <a16:creationId xmlns:a16="http://schemas.microsoft.com/office/drawing/2014/main" id="{00000000-0008-0000-0000-000072000000}"/>
            </a:ext>
          </a:extLst>
        </xdr:cNvPr>
        <xdr:cNvSpPr txBox="1"/>
      </xdr:nvSpPr>
      <xdr:spPr>
        <a:xfrm>
          <a:off x="5172075" y="23002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53" name="TextBox 552">
          <a:extLst>
            <a:ext uri="{FF2B5EF4-FFF2-40B4-BE49-F238E27FC236}">
              <a16:creationId xmlns:a16="http://schemas.microsoft.com/office/drawing/2014/main" id="{00000000-0008-0000-0000-000073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54" name="TextBox 553">
          <a:extLst>
            <a:ext uri="{FF2B5EF4-FFF2-40B4-BE49-F238E27FC236}">
              <a16:creationId xmlns:a16="http://schemas.microsoft.com/office/drawing/2014/main" id="{00000000-0008-0000-0000-000074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555"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752850" y="107356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56"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752850" y="107356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557" name="TextBox 556">
          <a:extLst>
            <a:ext uri="{FF2B5EF4-FFF2-40B4-BE49-F238E27FC236}">
              <a16:creationId xmlns:a16="http://schemas.microsoft.com/office/drawing/2014/main" id="{00000000-0008-0000-0000-000077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58" name="TextBox 557">
          <a:extLst>
            <a:ext uri="{FF2B5EF4-FFF2-40B4-BE49-F238E27FC236}">
              <a16:creationId xmlns:a16="http://schemas.microsoft.com/office/drawing/2014/main" id="{00000000-0008-0000-0000-000078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59" name="TextBox 558">
          <a:extLst>
            <a:ext uri="{FF2B5EF4-FFF2-40B4-BE49-F238E27FC236}">
              <a16:creationId xmlns:a16="http://schemas.microsoft.com/office/drawing/2014/main" id="{00000000-0008-0000-0000-000079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60" name="TextBox 559">
          <a:extLst>
            <a:ext uri="{FF2B5EF4-FFF2-40B4-BE49-F238E27FC236}">
              <a16:creationId xmlns:a16="http://schemas.microsoft.com/office/drawing/2014/main" id="{00000000-0008-0000-0000-00007A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61" name="TextBox 560">
          <a:extLst>
            <a:ext uri="{FF2B5EF4-FFF2-40B4-BE49-F238E27FC236}">
              <a16:creationId xmlns:a16="http://schemas.microsoft.com/office/drawing/2014/main" id="{00000000-0008-0000-0000-000002000000}"/>
            </a:ext>
          </a:extLst>
        </xdr:cNvPr>
        <xdr:cNvSpPr txBox="1"/>
      </xdr:nvSpPr>
      <xdr:spPr>
        <a:xfrm>
          <a:off x="5257800" y="1485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62" name="TextBox 561">
          <a:extLst>
            <a:ext uri="{FF2B5EF4-FFF2-40B4-BE49-F238E27FC236}">
              <a16:creationId xmlns:a16="http://schemas.microsoft.com/office/drawing/2014/main" id="{00000000-0008-0000-0000-000003000000}"/>
            </a:ext>
          </a:extLst>
        </xdr:cNvPr>
        <xdr:cNvSpPr txBox="1"/>
      </xdr:nvSpPr>
      <xdr:spPr>
        <a:xfrm>
          <a:off x="5257800" y="1485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563"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38575" y="14859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64"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38575" y="14859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569" name="TextBox 568">
          <a:extLst>
            <a:ext uri="{FF2B5EF4-FFF2-40B4-BE49-F238E27FC236}">
              <a16:creationId xmlns:a16="http://schemas.microsoft.com/office/drawing/2014/main" id="{00000000-0008-0000-0000-000002000000}"/>
            </a:ext>
          </a:extLst>
        </xdr:cNvPr>
        <xdr:cNvSpPr txBox="1"/>
      </xdr:nvSpPr>
      <xdr:spPr>
        <a:xfrm>
          <a:off x="5781675" y="80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70" name="TextBox 569">
          <a:extLst>
            <a:ext uri="{FF2B5EF4-FFF2-40B4-BE49-F238E27FC236}">
              <a16:creationId xmlns:a16="http://schemas.microsoft.com/office/drawing/2014/main" id="{00000000-0008-0000-0000-000003000000}"/>
            </a:ext>
          </a:extLst>
        </xdr:cNvPr>
        <xdr:cNvSpPr txBox="1"/>
      </xdr:nvSpPr>
      <xdr:spPr>
        <a:xfrm>
          <a:off x="5781675" y="80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71" name="TextBox 570">
          <a:extLst>
            <a:ext uri="{FF2B5EF4-FFF2-40B4-BE49-F238E27FC236}">
              <a16:creationId xmlns:a16="http://schemas.microsoft.com/office/drawing/2014/main" id="{00000000-0008-0000-0000-00000A000000}"/>
            </a:ext>
          </a:extLst>
        </xdr:cNvPr>
        <xdr:cNvSpPr txBox="1"/>
      </xdr:nvSpPr>
      <xdr:spPr>
        <a:xfrm>
          <a:off x="5781675" y="80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72" name="TextBox 571">
          <a:extLst>
            <a:ext uri="{FF2B5EF4-FFF2-40B4-BE49-F238E27FC236}">
              <a16:creationId xmlns:a16="http://schemas.microsoft.com/office/drawing/2014/main" id="{00000000-0008-0000-0000-00000B000000}"/>
            </a:ext>
          </a:extLst>
        </xdr:cNvPr>
        <xdr:cNvSpPr txBox="1"/>
      </xdr:nvSpPr>
      <xdr:spPr>
        <a:xfrm>
          <a:off x="5781675" y="80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73" name="TextBox 572">
          <a:extLst>
            <a:ext uri="{FF2B5EF4-FFF2-40B4-BE49-F238E27FC236}">
              <a16:creationId xmlns:a16="http://schemas.microsoft.com/office/drawing/2014/main" id="{00000000-0008-0000-0000-000002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74" name="TextBox 573">
          <a:extLst>
            <a:ext uri="{FF2B5EF4-FFF2-40B4-BE49-F238E27FC236}">
              <a16:creationId xmlns:a16="http://schemas.microsoft.com/office/drawing/2014/main" id="{00000000-0008-0000-0000-000003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57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7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565" name="TextBox 564"/>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66" name="TextBox 565"/>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567"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68"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77"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78"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579" name="TextBox 578"/>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80" name="TextBox 579"/>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81" name="TextBox 580"/>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82" name="TextBox 581"/>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83" name="TextBox 582"/>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84" name="TextBox 583">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85" name="TextBox 584">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58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8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588" name="TextBox 587">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89" name="TextBox 588">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590"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591"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592" name="TextBox 591">
          <a:extLst>
            <a:ext uri="{FF2B5EF4-FFF2-40B4-BE49-F238E27FC236}">
              <a16:creationId xmlns:a16="http://schemas.microsoft.com/office/drawing/2014/main" id="{00000000-0008-0000-0000-00001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93" name="TextBox 592">
          <a:extLst>
            <a:ext uri="{FF2B5EF4-FFF2-40B4-BE49-F238E27FC236}">
              <a16:creationId xmlns:a16="http://schemas.microsoft.com/office/drawing/2014/main" id="{00000000-0008-0000-0000-00001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594"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595"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596" name="TextBox 595">
          <a:extLst>
            <a:ext uri="{FF2B5EF4-FFF2-40B4-BE49-F238E27FC236}">
              <a16:creationId xmlns:a16="http://schemas.microsoft.com/office/drawing/2014/main" id="{00000000-0008-0000-0000-00001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597" name="TextBox 596">
          <a:extLst>
            <a:ext uri="{FF2B5EF4-FFF2-40B4-BE49-F238E27FC236}">
              <a16:creationId xmlns:a16="http://schemas.microsoft.com/office/drawing/2014/main" id="{00000000-0008-0000-0000-00001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598"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599"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600" name="TextBox 599">
          <a:extLst>
            <a:ext uri="{FF2B5EF4-FFF2-40B4-BE49-F238E27FC236}">
              <a16:creationId xmlns:a16="http://schemas.microsoft.com/office/drawing/2014/main" id="{00000000-0008-0000-0000-00001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1" name="TextBox 600">
          <a:extLst>
            <a:ext uri="{FF2B5EF4-FFF2-40B4-BE49-F238E27FC236}">
              <a16:creationId xmlns:a16="http://schemas.microsoft.com/office/drawing/2014/main" id="{00000000-0008-0000-0000-00001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2" name="TextBox 601">
          <a:extLst>
            <a:ext uri="{FF2B5EF4-FFF2-40B4-BE49-F238E27FC236}">
              <a16:creationId xmlns:a16="http://schemas.microsoft.com/office/drawing/2014/main" id="{00000000-0008-0000-0000-00001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3" name="TextBox 602">
          <a:extLst>
            <a:ext uri="{FF2B5EF4-FFF2-40B4-BE49-F238E27FC236}">
              <a16:creationId xmlns:a16="http://schemas.microsoft.com/office/drawing/2014/main" id="{00000000-0008-0000-0000-00002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4" name="TextBox 603">
          <a:extLst>
            <a:ext uri="{FF2B5EF4-FFF2-40B4-BE49-F238E27FC236}">
              <a16:creationId xmlns:a16="http://schemas.microsoft.com/office/drawing/2014/main" id="{00000000-0008-0000-0000-00002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5" name="TextBox 604">
          <a:extLst>
            <a:ext uri="{FF2B5EF4-FFF2-40B4-BE49-F238E27FC236}">
              <a16:creationId xmlns:a16="http://schemas.microsoft.com/office/drawing/2014/main" id="{00000000-0008-0000-0000-00002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6" name="TextBox 605">
          <a:extLst>
            <a:ext uri="{FF2B5EF4-FFF2-40B4-BE49-F238E27FC236}">
              <a16:creationId xmlns:a16="http://schemas.microsoft.com/office/drawing/2014/main" id="{00000000-0008-0000-0000-00002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7" name="TextBox 606">
          <a:extLst>
            <a:ext uri="{FF2B5EF4-FFF2-40B4-BE49-F238E27FC236}">
              <a16:creationId xmlns:a16="http://schemas.microsoft.com/office/drawing/2014/main" id="{00000000-0008-0000-0000-00002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8" name="TextBox 607">
          <a:extLst>
            <a:ext uri="{FF2B5EF4-FFF2-40B4-BE49-F238E27FC236}">
              <a16:creationId xmlns:a16="http://schemas.microsoft.com/office/drawing/2014/main" id="{00000000-0008-0000-0000-00002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09" name="TextBox 608">
          <a:extLst>
            <a:ext uri="{FF2B5EF4-FFF2-40B4-BE49-F238E27FC236}">
              <a16:creationId xmlns:a16="http://schemas.microsoft.com/office/drawing/2014/main" id="{00000000-0008-0000-0000-00002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610"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611"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612" name="TextBox 611">
          <a:extLst>
            <a:ext uri="{FF2B5EF4-FFF2-40B4-BE49-F238E27FC236}">
              <a16:creationId xmlns:a16="http://schemas.microsoft.com/office/drawing/2014/main" id="{00000000-0008-0000-0000-00002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13" name="TextBox 612">
          <a:extLst>
            <a:ext uri="{FF2B5EF4-FFF2-40B4-BE49-F238E27FC236}">
              <a16:creationId xmlns:a16="http://schemas.microsoft.com/office/drawing/2014/main" id="{00000000-0008-0000-0000-00002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614"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615"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616" name="TextBox 615">
          <a:extLst>
            <a:ext uri="{FF2B5EF4-FFF2-40B4-BE49-F238E27FC236}">
              <a16:creationId xmlns:a16="http://schemas.microsoft.com/office/drawing/2014/main" id="{00000000-0008-0000-0000-00002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17" name="TextBox 616">
          <a:extLst>
            <a:ext uri="{FF2B5EF4-FFF2-40B4-BE49-F238E27FC236}">
              <a16:creationId xmlns:a16="http://schemas.microsoft.com/office/drawing/2014/main" id="{00000000-0008-0000-0000-00002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618"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619"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620" name="TextBox 619">
          <a:extLst>
            <a:ext uri="{FF2B5EF4-FFF2-40B4-BE49-F238E27FC236}">
              <a16:creationId xmlns:a16="http://schemas.microsoft.com/office/drawing/2014/main" id="{00000000-0008-0000-0000-00003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1" name="TextBox 620">
          <a:extLst>
            <a:ext uri="{FF2B5EF4-FFF2-40B4-BE49-F238E27FC236}">
              <a16:creationId xmlns:a16="http://schemas.microsoft.com/office/drawing/2014/main" id="{00000000-0008-0000-0000-00003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2" name="TextBox 621">
          <a:extLst>
            <a:ext uri="{FF2B5EF4-FFF2-40B4-BE49-F238E27FC236}">
              <a16:creationId xmlns:a16="http://schemas.microsoft.com/office/drawing/2014/main" id="{00000000-0008-0000-0000-00003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3" name="TextBox 622">
          <a:extLst>
            <a:ext uri="{FF2B5EF4-FFF2-40B4-BE49-F238E27FC236}">
              <a16:creationId xmlns:a16="http://schemas.microsoft.com/office/drawing/2014/main" id="{00000000-0008-0000-0000-00003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4" name="TextBox 623">
          <a:extLst>
            <a:ext uri="{FF2B5EF4-FFF2-40B4-BE49-F238E27FC236}">
              <a16:creationId xmlns:a16="http://schemas.microsoft.com/office/drawing/2014/main" id="{00000000-0008-0000-0000-00003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5" name="TextBox 624">
          <a:extLst>
            <a:ext uri="{FF2B5EF4-FFF2-40B4-BE49-F238E27FC236}">
              <a16:creationId xmlns:a16="http://schemas.microsoft.com/office/drawing/2014/main" id="{00000000-0008-0000-0000-00003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6" name="TextBox 625">
          <a:extLst>
            <a:ext uri="{FF2B5EF4-FFF2-40B4-BE49-F238E27FC236}">
              <a16:creationId xmlns:a16="http://schemas.microsoft.com/office/drawing/2014/main" id="{00000000-0008-0000-0000-00003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7" name="TextBox 626">
          <a:extLst>
            <a:ext uri="{FF2B5EF4-FFF2-40B4-BE49-F238E27FC236}">
              <a16:creationId xmlns:a16="http://schemas.microsoft.com/office/drawing/2014/main" id="{00000000-0008-0000-0000-00003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8" name="TextBox 627">
          <a:extLst>
            <a:ext uri="{FF2B5EF4-FFF2-40B4-BE49-F238E27FC236}">
              <a16:creationId xmlns:a16="http://schemas.microsoft.com/office/drawing/2014/main" id="{00000000-0008-0000-0000-00003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29" name="TextBox 628">
          <a:extLst>
            <a:ext uri="{FF2B5EF4-FFF2-40B4-BE49-F238E27FC236}">
              <a16:creationId xmlns:a16="http://schemas.microsoft.com/office/drawing/2014/main" id="{00000000-0008-0000-0000-00003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30" name="TextBox 629">
          <a:extLst>
            <a:ext uri="{FF2B5EF4-FFF2-40B4-BE49-F238E27FC236}">
              <a16:creationId xmlns:a16="http://schemas.microsoft.com/office/drawing/2014/main" id="{00000000-0008-0000-0000-00003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31" name="TextBox 630">
          <a:extLst>
            <a:ext uri="{FF2B5EF4-FFF2-40B4-BE49-F238E27FC236}">
              <a16:creationId xmlns:a16="http://schemas.microsoft.com/office/drawing/2014/main" id="{00000000-0008-0000-0000-00003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32" name="TextBox 631">
          <a:extLst>
            <a:ext uri="{FF2B5EF4-FFF2-40B4-BE49-F238E27FC236}">
              <a16:creationId xmlns:a16="http://schemas.microsoft.com/office/drawing/2014/main" id="{00000000-0008-0000-0000-00003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33" name="TextBox 632">
          <a:extLst>
            <a:ext uri="{FF2B5EF4-FFF2-40B4-BE49-F238E27FC236}">
              <a16:creationId xmlns:a16="http://schemas.microsoft.com/office/drawing/2014/main" id="{00000000-0008-0000-0000-00004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634"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635"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636" name="TextBox 635">
          <a:extLst>
            <a:ext uri="{FF2B5EF4-FFF2-40B4-BE49-F238E27FC236}">
              <a16:creationId xmlns:a16="http://schemas.microsoft.com/office/drawing/2014/main" id="{00000000-0008-0000-0000-00004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37" name="TextBox 636">
          <a:extLst>
            <a:ext uri="{FF2B5EF4-FFF2-40B4-BE49-F238E27FC236}">
              <a16:creationId xmlns:a16="http://schemas.microsoft.com/office/drawing/2014/main" id="{00000000-0008-0000-0000-00004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38" name="TextBox 637">
          <a:extLst>
            <a:ext uri="{FF2B5EF4-FFF2-40B4-BE49-F238E27FC236}">
              <a16:creationId xmlns:a16="http://schemas.microsoft.com/office/drawing/2014/main" id="{00000000-0008-0000-0000-00004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639"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640"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641" name="TextBox 640">
          <a:extLst>
            <a:ext uri="{FF2B5EF4-FFF2-40B4-BE49-F238E27FC236}">
              <a16:creationId xmlns:a16="http://schemas.microsoft.com/office/drawing/2014/main" id="{00000000-0008-0000-0000-00004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42" name="TextBox 641">
          <a:extLst>
            <a:ext uri="{FF2B5EF4-FFF2-40B4-BE49-F238E27FC236}">
              <a16:creationId xmlns:a16="http://schemas.microsoft.com/office/drawing/2014/main" id="{00000000-0008-0000-0000-00004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643"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644"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645" name="TextBox 644">
          <a:extLst>
            <a:ext uri="{FF2B5EF4-FFF2-40B4-BE49-F238E27FC236}">
              <a16:creationId xmlns:a16="http://schemas.microsoft.com/office/drawing/2014/main" id="{00000000-0008-0000-0000-00004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46" name="TextBox 645">
          <a:extLst>
            <a:ext uri="{FF2B5EF4-FFF2-40B4-BE49-F238E27FC236}">
              <a16:creationId xmlns:a16="http://schemas.microsoft.com/office/drawing/2014/main" id="{00000000-0008-0000-0000-00004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47" name="TextBox 646">
          <a:extLst>
            <a:ext uri="{FF2B5EF4-FFF2-40B4-BE49-F238E27FC236}">
              <a16:creationId xmlns:a16="http://schemas.microsoft.com/office/drawing/2014/main" id="{00000000-0008-0000-0000-00004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48" name="TextBox 647">
          <a:extLst>
            <a:ext uri="{FF2B5EF4-FFF2-40B4-BE49-F238E27FC236}">
              <a16:creationId xmlns:a16="http://schemas.microsoft.com/office/drawing/2014/main" id="{00000000-0008-0000-0000-00004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49" name="TextBox 648">
          <a:extLst>
            <a:ext uri="{FF2B5EF4-FFF2-40B4-BE49-F238E27FC236}">
              <a16:creationId xmlns:a16="http://schemas.microsoft.com/office/drawing/2014/main" id="{00000000-0008-0000-0000-00005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50" name="TextBox 649">
          <a:extLst>
            <a:ext uri="{FF2B5EF4-FFF2-40B4-BE49-F238E27FC236}">
              <a16:creationId xmlns:a16="http://schemas.microsoft.com/office/drawing/2014/main" id="{00000000-0008-0000-0000-00005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51" name="TextBox 650">
          <a:extLst>
            <a:ext uri="{FF2B5EF4-FFF2-40B4-BE49-F238E27FC236}">
              <a16:creationId xmlns:a16="http://schemas.microsoft.com/office/drawing/2014/main" id="{00000000-0008-0000-0000-00005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52" name="TextBox 651">
          <a:extLst>
            <a:ext uri="{FF2B5EF4-FFF2-40B4-BE49-F238E27FC236}">
              <a16:creationId xmlns:a16="http://schemas.microsoft.com/office/drawing/2014/main" id="{00000000-0008-0000-0000-00005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53" name="TextBox 652">
          <a:extLst>
            <a:ext uri="{FF2B5EF4-FFF2-40B4-BE49-F238E27FC236}">
              <a16:creationId xmlns:a16="http://schemas.microsoft.com/office/drawing/2014/main" id="{00000000-0008-0000-0000-00005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54" name="TextBox 653">
          <a:extLst>
            <a:ext uri="{FF2B5EF4-FFF2-40B4-BE49-F238E27FC236}">
              <a16:creationId xmlns:a16="http://schemas.microsoft.com/office/drawing/2014/main" id="{00000000-0008-0000-0000-00005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55" name="TextBox 654">
          <a:extLst>
            <a:ext uri="{FF2B5EF4-FFF2-40B4-BE49-F238E27FC236}">
              <a16:creationId xmlns:a16="http://schemas.microsoft.com/office/drawing/2014/main" id="{00000000-0008-0000-0000-00005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656"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657"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658" name="TextBox 657">
          <a:extLst>
            <a:ext uri="{FF2B5EF4-FFF2-40B4-BE49-F238E27FC236}">
              <a16:creationId xmlns:a16="http://schemas.microsoft.com/office/drawing/2014/main" id="{00000000-0008-0000-0000-00005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59" name="TextBox 658">
          <a:extLst>
            <a:ext uri="{FF2B5EF4-FFF2-40B4-BE49-F238E27FC236}">
              <a16:creationId xmlns:a16="http://schemas.microsoft.com/office/drawing/2014/main" id="{00000000-0008-0000-0000-00005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60" name="TextBox 659">
          <a:extLst>
            <a:ext uri="{FF2B5EF4-FFF2-40B4-BE49-F238E27FC236}">
              <a16:creationId xmlns:a16="http://schemas.microsoft.com/office/drawing/2014/main" id="{00000000-0008-0000-0000-00005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661"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662"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663" name="TextBox 662">
          <a:extLst>
            <a:ext uri="{FF2B5EF4-FFF2-40B4-BE49-F238E27FC236}">
              <a16:creationId xmlns:a16="http://schemas.microsoft.com/office/drawing/2014/main" id="{00000000-0008-0000-0000-00005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64" name="TextBox 663">
          <a:extLst>
            <a:ext uri="{FF2B5EF4-FFF2-40B4-BE49-F238E27FC236}">
              <a16:creationId xmlns:a16="http://schemas.microsoft.com/office/drawing/2014/main" id="{00000000-0008-0000-0000-00005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665"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666"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667" name="TextBox 666">
          <a:extLst>
            <a:ext uri="{FF2B5EF4-FFF2-40B4-BE49-F238E27FC236}">
              <a16:creationId xmlns:a16="http://schemas.microsoft.com/office/drawing/2014/main" id="{00000000-0008-0000-0000-00006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68" name="TextBox 667">
          <a:extLst>
            <a:ext uri="{FF2B5EF4-FFF2-40B4-BE49-F238E27FC236}">
              <a16:creationId xmlns:a16="http://schemas.microsoft.com/office/drawing/2014/main" id="{00000000-0008-0000-0000-00006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69" name="TextBox 668">
          <a:extLst>
            <a:ext uri="{FF2B5EF4-FFF2-40B4-BE49-F238E27FC236}">
              <a16:creationId xmlns:a16="http://schemas.microsoft.com/office/drawing/2014/main" id="{00000000-0008-0000-0000-00006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0" name="TextBox 669">
          <a:extLst>
            <a:ext uri="{FF2B5EF4-FFF2-40B4-BE49-F238E27FC236}">
              <a16:creationId xmlns:a16="http://schemas.microsoft.com/office/drawing/2014/main" id="{00000000-0008-0000-0000-00006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1" name="TextBox 670">
          <a:extLst>
            <a:ext uri="{FF2B5EF4-FFF2-40B4-BE49-F238E27FC236}">
              <a16:creationId xmlns:a16="http://schemas.microsoft.com/office/drawing/2014/main" id="{00000000-0008-0000-0000-00006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2" name="TextBox 671">
          <a:extLst>
            <a:ext uri="{FF2B5EF4-FFF2-40B4-BE49-F238E27FC236}">
              <a16:creationId xmlns:a16="http://schemas.microsoft.com/office/drawing/2014/main" id="{00000000-0008-0000-0000-00006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3" name="TextBox 672">
          <a:extLst>
            <a:ext uri="{FF2B5EF4-FFF2-40B4-BE49-F238E27FC236}">
              <a16:creationId xmlns:a16="http://schemas.microsoft.com/office/drawing/2014/main" id="{00000000-0008-0000-0000-00006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4" name="TextBox 673">
          <a:extLst>
            <a:ext uri="{FF2B5EF4-FFF2-40B4-BE49-F238E27FC236}">
              <a16:creationId xmlns:a16="http://schemas.microsoft.com/office/drawing/2014/main" id="{00000000-0008-0000-0000-00006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5" name="TextBox 674">
          <a:extLst>
            <a:ext uri="{FF2B5EF4-FFF2-40B4-BE49-F238E27FC236}">
              <a16:creationId xmlns:a16="http://schemas.microsoft.com/office/drawing/2014/main" id="{00000000-0008-0000-0000-00006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6" name="TextBox 675">
          <a:extLst>
            <a:ext uri="{FF2B5EF4-FFF2-40B4-BE49-F238E27FC236}">
              <a16:creationId xmlns:a16="http://schemas.microsoft.com/office/drawing/2014/main" id="{00000000-0008-0000-0000-00006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7" name="TextBox 676">
          <a:extLst>
            <a:ext uri="{FF2B5EF4-FFF2-40B4-BE49-F238E27FC236}">
              <a16:creationId xmlns:a16="http://schemas.microsoft.com/office/drawing/2014/main" id="{00000000-0008-0000-0000-00006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8" name="TextBox 677">
          <a:extLst>
            <a:ext uri="{FF2B5EF4-FFF2-40B4-BE49-F238E27FC236}">
              <a16:creationId xmlns:a16="http://schemas.microsoft.com/office/drawing/2014/main" id="{00000000-0008-0000-0000-00006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79" name="TextBox 678">
          <a:extLst>
            <a:ext uri="{FF2B5EF4-FFF2-40B4-BE49-F238E27FC236}">
              <a16:creationId xmlns:a16="http://schemas.microsoft.com/office/drawing/2014/main" id="{00000000-0008-0000-0000-00006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80" name="TextBox 679">
          <a:extLst>
            <a:ext uri="{FF2B5EF4-FFF2-40B4-BE49-F238E27FC236}">
              <a16:creationId xmlns:a16="http://schemas.microsoft.com/office/drawing/2014/main" id="{00000000-0008-0000-0000-00006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81" name="TextBox 680">
          <a:extLst>
            <a:ext uri="{FF2B5EF4-FFF2-40B4-BE49-F238E27FC236}">
              <a16:creationId xmlns:a16="http://schemas.microsoft.com/office/drawing/2014/main" id="{00000000-0008-0000-0000-00007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82" name="TextBox 681">
          <a:extLst>
            <a:ext uri="{FF2B5EF4-FFF2-40B4-BE49-F238E27FC236}">
              <a16:creationId xmlns:a16="http://schemas.microsoft.com/office/drawing/2014/main" id="{00000000-0008-0000-0000-00007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83" name="TextBox 682">
          <a:extLst>
            <a:ext uri="{FF2B5EF4-FFF2-40B4-BE49-F238E27FC236}">
              <a16:creationId xmlns:a16="http://schemas.microsoft.com/office/drawing/2014/main" id="{00000000-0008-0000-0000-00007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84" name="TextBox 683">
          <a:extLst>
            <a:ext uri="{FF2B5EF4-FFF2-40B4-BE49-F238E27FC236}">
              <a16:creationId xmlns:a16="http://schemas.microsoft.com/office/drawing/2014/main" id="{00000000-0008-0000-0000-00007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85" name="TextBox 684">
          <a:extLst>
            <a:ext uri="{FF2B5EF4-FFF2-40B4-BE49-F238E27FC236}">
              <a16:creationId xmlns:a16="http://schemas.microsoft.com/office/drawing/2014/main" id="{00000000-0008-0000-0000-00007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686"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687"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688" name="TextBox 687">
          <a:extLst>
            <a:ext uri="{FF2B5EF4-FFF2-40B4-BE49-F238E27FC236}">
              <a16:creationId xmlns:a16="http://schemas.microsoft.com/office/drawing/2014/main" id="{00000000-0008-0000-0000-00007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89" name="TextBox 688">
          <a:extLst>
            <a:ext uri="{FF2B5EF4-FFF2-40B4-BE49-F238E27FC236}">
              <a16:creationId xmlns:a16="http://schemas.microsoft.com/office/drawing/2014/main" id="{00000000-0008-0000-0000-00007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90" name="TextBox 689">
          <a:extLst>
            <a:ext uri="{FF2B5EF4-FFF2-40B4-BE49-F238E27FC236}">
              <a16:creationId xmlns:a16="http://schemas.microsoft.com/office/drawing/2014/main" id="{00000000-0008-0000-0000-00007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91" name="TextBox 690">
          <a:extLst>
            <a:ext uri="{FF2B5EF4-FFF2-40B4-BE49-F238E27FC236}">
              <a16:creationId xmlns:a16="http://schemas.microsoft.com/office/drawing/2014/main" id="{00000000-0008-0000-0000-00007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92" name="TextBox 691">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93" name="TextBox 692">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69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69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696" name="TextBox 695">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697" name="TextBox 696">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698"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699"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00" name="TextBox 699">
          <a:extLst>
            <a:ext uri="{FF2B5EF4-FFF2-40B4-BE49-F238E27FC236}">
              <a16:creationId xmlns:a16="http://schemas.microsoft.com/office/drawing/2014/main" id="{00000000-0008-0000-0000-00000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01" name="TextBox 700">
          <a:extLst>
            <a:ext uri="{FF2B5EF4-FFF2-40B4-BE49-F238E27FC236}">
              <a16:creationId xmlns:a16="http://schemas.microsoft.com/office/drawing/2014/main" id="{00000000-0008-0000-0000-00000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02" name="TextBox 701">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03" name="TextBox 702">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70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0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06" name="TextBox 705">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07" name="TextBox 706">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708"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09"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10" name="TextBox 709">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11" name="TextBox 710">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12" name="TextBox 711">
          <a:extLst>
            <a:ext uri="{FF2B5EF4-FFF2-40B4-BE49-F238E27FC236}">
              <a16:creationId xmlns:a16="http://schemas.microsoft.com/office/drawing/2014/main" id="{00000000-0008-0000-0000-00000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13" name="TextBox 712">
          <a:extLst>
            <a:ext uri="{FF2B5EF4-FFF2-40B4-BE49-F238E27FC236}">
              <a16:creationId xmlns:a16="http://schemas.microsoft.com/office/drawing/2014/main" id="{00000000-0008-0000-0000-00000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714"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15"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16"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17"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18" name="TextBox 717">
          <a:extLst>
            <a:ext uri="{FF2B5EF4-FFF2-40B4-BE49-F238E27FC236}">
              <a16:creationId xmlns:a16="http://schemas.microsoft.com/office/drawing/2014/main" id="{00000000-0008-0000-0000-000002000000}"/>
            </a:ext>
          </a:extLst>
        </xdr:cNvPr>
        <xdr:cNvSpPr txBox="1"/>
      </xdr:nvSpPr>
      <xdr:spPr>
        <a:xfrm>
          <a:off x="5229225" y="17098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19" name="TextBox 718">
          <a:extLst>
            <a:ext uri="{FF2B5EF4-FFF2-40B4-BE49-F238E27FC236}">
              <a16:creationId xmlns:a16="http://schemas.microsoft.com/office/drawing/2014/main" id="{00000000-0008-0000-0000-000003000000}"/>
            </a:ext>
          </a:extLst>
        </xdr:cNvPr>
        <xdr:cNvSpPr txBox="1"/>
      </xdr:nvSpPr>
      <xdr:spPr>
        <a:xfrm>
          <a:off x="5229225" y="17098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720"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70983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21"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70983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22" name="TextBox 721">
          <a:extLst>
            <a:ext uri="{FF2B5EF4-FFF2-40B4-BE49-F238E27FC236}">
              <a16:creationId xmlns:a16="http://schemas.microsoft.com/office/drawing/2014/main" id="{00000000-0008-0000-0000-000002000000}"/>
            </a:ext>
          </a:extLst>
        </xdr:cNvPr>
        <xdr:cNvSpPr txBox="1"/>
      </xdr:nvSpPr>
      <xdr:spPr>
        <a:xfrm>
          <a:off x="5229225" y="1964807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23" name="TextBox 722">
          <a:extLst>
            <a:ext uri="{FF2B5EF4-FFF2-40B4-BE49-F238E27FC236}">
              <a16:creationId xmlns:a16="http://schemas.microsoft.com/office/drawing/2014/main" id="{00000000-0008-0000-0000-000003000000}"/>
            </a:ext>
          </a:extLst>
        </xdr:cNvPr>
        <xdr:cNvSpPr txBox="1"/>
      </xdr:nvSpPr>
      <xdr:spPr>
        <a:xfrm>
          <a:off x="5229225" y="1964807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72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964807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2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964807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26" name="TextBox 725">
          <a:extLst>
            <a:ext uri="{FF2B5EF4-FFF2-40B4-BE49-F238E27FC236}">
              <a16:creationId xmlns:a16="http://schemas.microsoft.com/office/drawing/2014/main" id="{00000000-0008-0000-0000-00000A000000}"/>
            </a:ext>
          </a:extLst>
        </xdr:cNvPr>
        <xdr:cNvSpPr txBox="1"/>
      </xdr:nvSpPr>
      <xdr:spPr>
        <a:xfrm>
          <a:off x="5229225" y="2354856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27" name="TextBox 726">
          <a:extLst>
            <a:ext uri="{FF2B5EF4-FFF2-40B4-BE49-F238E27FC236}">
              <a16:creationId xmlns:a16="http://schemas.microsoft.com/office/drawing/2014/main" id="{00000000-0008-0000-0000-00000B000000}"/>
            </a:ext>
          </a:extLst>
        </xdr:cNvPr>
        <xdr:cNvSpPr txBox="1"/>
      </xdr:nvSpPr>
      <xdr:spPr>
        <a:xfrm>
          <a:off x="5229225" y="2331881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28" name="TextBox 727"/>
        <xdr:cNvSpPr txBox="1"/>
      </xdr:nvSpPr>
      <xdr:spPr>
        <a:xfrm>
          <a:off x="5229225" y="2660494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29" name="TextBox 728"/>
        <xdr:cNvSpPr txBox="1"/>
      </xdr:nvSpPr>
      <xdr:spPr>
        <a:xfrm>
          <a:off x="5229225" y="2656122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30" name="TextBox 729"/>
        <xdr:cNvSpPr txBox="1"/>
      </xdr:nvSpPr>
      <xdr:spPr>
        <a:xfrm>
          <a:off x="5229225" y="2798911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31" name="TextBox 730">
          <a:extLst>
            <a:ext uri="{FF2B5EF4-FFF2-40B4-BE49-F238E27FC236}">
              <a16:creationId xmlns:a16="http://schemas.microsoft.com/office/drawing/2014/main" id="{00000000-0008-0000-0000-000002000000}"/>
            </a:ext>
          </a:extLst>
        </xdr:cNvPr>
        <xdr:cNvSpPr txBox="1"/>
      </xdr:nvSpPr>
      <xdr:spPr>
        <a:xfrm>
          <a:off x="5229225" y="3795979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32" name="TextBox 731">
          <a:extLst>
            <a:ext uri="{FF2B5EF4-FFF2-40B4-BE49-F238E27FC236}">
              <a16:creationId xmlns:a16="http://schemas.microsoft.com/office/drawing/2014/main" id="{00000000-0008-0000-0000-000003000000}"/>
            </a:ext>
          </a:extLst>
        </xdr:cNvPr>
        <xdr:cNvSpPr txBox="1"/>
      </xdr:nvSpPr>
      <xdr:spPr>
        <a:xfrm>
          <a:off x="5229225" y="3795979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540</xdr:row>
      <xdr:rowOff>937684</xdr:rowOff>
    </xdr:to>
    <xdr:sp macro="" textlink="">
      <xdr:nvSpPr>
        <xdr:cNvPr id="733"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3795979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540</xdr:row>
      <xdr:rowOff>937684</xdr:rowOff>
    </xdr:to>
    <xdr:sp macro="" textlink="">
      <xdr:nvSpPr>
        <xdr:cNvPr id="734"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3795979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35" name="TextBox 734">
          <a:extLst>
            <a:ext uri="{FF2B5EF4-FFF2-40B4-BE49-F238E27FC236}">
              <a16:creationId xmlns:a16="http://schemas.microsoft.com/office/drawing/2014/main" id="{00000000-0008-0000-0000-000002000000}"/>
            </a:ext>
          </a:extLst>
        </xdr:cNvPr>
        <xdr:cNvSpPr txBox="1"/>
      </xdr:nvSpPr>
      <xdr:spPr>
        <a:xfrm>
          <a:off x="5229225" y="386795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36" name="TextBox 735">
          <a:extLst>
            <a:ext uri="{FF2B5EF4-FFF2-40B4-BE49-F238E27FC236}">
              <a16:creationId xmlns:a16="http://schemas.microsoft.com/office/drawing/2014/main" id="{00000000-0008-0000-0000-000003000000}"/>
            </a:ext>
          </a:extLst>
        </xdr:cNvPr>
        <xdr:cNvSpPr txBox="1"/>
      </xdr:nvSpPr>
      <xdr:spPr>
        <a:xfrm>
          <a:off x="5229225" y="386795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73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386795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3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386795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39" name="TextBox 738">
          <a:extLst>
            <a:ext uri="{FF2B5EF4-FFF2-40B4-BE49-F238E27FC236}">
              <a16:creationId xmlns:a16="http://schemas.microsoft.com/office/drawing/2014/main" id="{00000000-0008-0000-0000-000014000000}"/>
            </a:ext>
          </a:extLst>
        </xdr:cNvPr>
        <xdr:cNvSpPr txBox="1"/>
      </xdr:nvSpPr>
      <xdr:spPr>
        <a:xfrm>
          <a:off x="5229225" y="3868750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40" name="TextBox 739">
          <a:extLst>
            <a:ext uri="{FF2B5EF4-FFF2-40B4-BE49-F238E27FC236}">
              <a16:creationId xmlns:a16="http://schemas.microsoft.com/office/drawing/2014/main" id="{00000000-0008-0000-0000-000015000000}"/>
            </a:ext>
          </a:extLst>
        </xdr:cNvPr>
        <xdr:cNvSpPr txBox="1"/>
      </xdr:nvSpPr>
      <xdr:spPr>
        <a:xfrm>
          <a:off x="5229225" y="3868750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741"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3868750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742"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3868750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743" name="TextBox 742">
          <a:extLst>
            <a:ext uri="{FF2B5EF4-FFF2-40B4-BE49-F238E27FC236}">
              <a16:creationId xmlns:a16="http://schemas.microsoft.com/office/drawing/2014/main" id="{00000000-0008-0000-0000-000018000000}"/>
            </a:ext>
          </a:extLst>
        </xdr:cNvPr>
        <xdr:cNvSpPr txBox="1"/>
      </xdr:nvSpPr>
      <xdr:spPr>
        <a:xfrm>
          <a:off x="5229225" y="3869950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44" name="TextBox 743">
          <a:extLst>
            <a:ext uri="{FF2B5EF4-FFF2-40B4-BE49-F238E27FC236}">
              <a16:creationId xmlns:a16="http://schemas.microsoft.com/office/drawing/2014/main" id="{00000000-0008-0000-0000-000019000000}"/>
            </a:ext>
          </a:extLst>
        </xdr:cNvPr>
        <xdr:cNvSpPr txBox="1"/>
      </xdr:nvSpPr>
      <xdr:spPr>
        <a:xfrm>
          <a:off x="5229225" y="3869950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745"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38699503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746"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38699503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747" name="TextBox 746">
          <a:extLst>
            <a:ext uri="{FF2B5EF4-FFF2-40B4-BE49-F238E27FC236}">
              <a16:creationId xmlns:a16="http://schemas.microsoft.com/office/drawing/2014/main" id="{00000000-0008-0000-0000-00001C000000}"/>
            </a:ext>
          </a:extLst>
        </xdr:cNvPr>
        <xdr:cNvSpPr txBox="1"/>
      </xdr:nvSpPr>
      <xdr:spPr>
        <a:xfrm>
          <a:off x="5229225" y="386414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48" name="TextBox 747">
          <a:extLst>
            <a:ext uri="{FF2B5EF4-FFF2-40B4-BE49-F238E27FC236}">
              <a16:creationId xmlns:a16="http://schemas.microsoft.com/office/drawing/2014/main" id="{00000000-0008-0000-0000-00001D000000}"/>
            </a:ext>
          </a:extLst>
        </xdr:cNvPr>
        <xdr:cNvSpPr txBox="1"/>
      </xdr:nvSpPr>
      <xdr:spPr>
        <a:xfrm>
          <a:off x="5229225" y="386414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49" name="TextBox 748">
          <a:extLst>
            <a:ext uri="{FF2B5EF4-FFF2-40B4-BE49-F238E27FC236}">
              <a16:creationId xmlns:a16="http://schemas.microsoft.com/office/drawing/2014/main" id="{00000000-0008-0000-0000-00001F000000}"/>
            </a:ext>
          </a:extLst>
        </xdr:cNvPr>
        <xdr:cNvSpPr txBox="1"/>
      </xdr:nvSpPr>
      <xdr:spPr>
        <a:xfrm>
          <a:off x="5229225" y="386795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50" name="TextBox 749">
          <a:extLst>
            <a:ext uri="{FF2B5EF4-FFF2-40B4-BE49-F238E27FC236}">
              <a16:creationId xmlns:a16="http://schemas.microsoft.com/office/drawing/2014/main" id="{00000000-0008-0000-0000-000020000000}"/>
            </a:ext>
          </a:extLst>
        </xdr:cNvPr>
        <xdr:cNvSpPr txBox="1"/>
      </xdr:nvSpPr>
      <xdr:spPr>
        <a:xfrm>
          <a:off x="5229225" y="386795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51" name="TextBox 750">
          <a:extLst>
            <a:ext uri="{FF2B5EF4-FFF2-40B4-BE49-F238E27FC236}">
              <a16:creationId xmlns:a16="http://schemas.microsoft.com/office/drawing/2014/main" id="{00000000-0008-0000-0000-000021000000}"/>
            </a:ext>
          </a:extLst>
        </xdr:cNvPr>
        <xdr:cNvSpPr txBox="1"/>
      </xdr:nvSpPr>
      <xdr:spPr>
        <a:xfrm>
          <a:off x="5229225" y="3868750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52" name="TextBox 751">
          <a:extLst>
            <a:ext uri="{FF2B5EF4-FFF2-40B4-BE49-F238E27FC236}">
              <a16:creationId xmlns:a16="http://schemas.microsoft.com/office/drawing/2014/main" id="{00000000-0008-0000-0000-000022000000}"/>
            </a:ext>
          </a:extLst>
        </xdr:cNvPr>
        <xdr:cNvSpPr txBox="1"/>
      </xdr:nvSpPr>
      <xdr:spPr>
        <a:xfrm>
          <a:off x="5229225" y="3868750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53" name="TextBox 752">
          <a:extLst>
            <a:ext uri="{FF2B5EF4-FFF2-40B4-BE49-F238E27FC236}">
              <a16:creationId xmlns:a16="http://schemas.microsoft.com/office/drawing/2014/main" id="{00000000-0008-0000-0000-000023000000}"/>
            </a:ext>
          </a:extLst>
        </xdr:cNvPr>
        <xdr:cNvSpPr txBox="1"/>
      </xdr:nvSpPr>
      <xdr:spPr>
        <a:xfrm>
          <a:off x="5229225" y="3859349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54" name="TextBox 753">
          <a:extLst>
            <a:ext uri="{FF2B5EF4-FFF2-40B4-BE49-F238E27FC236}">
              <a16:creationId xmlns:a16="http://schemas.microsoft.com/office/drawing/2014/main" id="{00000000-0008-0000-0000-000024000000}"/>
            </a:ext>
          </a:extLst>
        </xdr:cNvPr>
        <xdr:cNvSpPr txBox="1"/>
      </xdr:nvSpPr>
      <xdr:spPr>
        <a:xfrm>
          <a:off x="5229225" y="3859349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55" name="TextBox 754">
          <a:extLst>
            <a:ext uri="{FF2B5EF4-FFF2-40B4-BE49-F238E27FC236}">
              <a16:creationId xmlns:a16="http://schemas.microsoft.com/office/drawing/2014/main" id="{00000000-0008-0000-0000-000025000000}"/>
            </a:ext>
          </a:extLst>
        </xdr:cNvPr>
        <xdr:cNvSpPr txBox="1"/>
      </xdr:nvSpPr>
      <xdr:spPr>
        <a:xfrm>
          <a:off x="5229225" y="3868750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56" name="TextBox 755">
          <a:extLst>
            <a:ext uri="{FF2B5EF4-FFF2-40B4-BE49-F238E27FC236}">
              <a16:creationId xmlns:a16="http://schemas.microsoft.com/office/drawing/2014/main" id="{00000000-0008-0000-0000-000026000000}"/>
            </a:ext>
          </a:extLst>
        </xdr:cNvPr>
        <xdr:cNvSpPr txBox="1"/>
      </xdr:nvSpPr>
      <xdr:spPr>
        <a:xfrm>
          <a:off x="5229225" y="3868750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757"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810000" y="3868750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58"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810000" y="3868750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59" name="TextBox 758">
          <a:extLst>
            <a:ext uri="{FF2B5EF4-FFF2-40B4-BE49-F238E27FC236}">
              <a16:creationId xmlns:a16="http://schemas.microsoft.com/office/drawing/2014/main" id="{00000000-0008-0000-0000-00002A000000}"/>
            </a:ext>
          </a:extLst>
        </xdr:cNvPr>
        <xdr:cNvSpPr txBox="1"/>
      </xdr:nvSpPr>
      <xdr:spPr>
        <a:xfrm>
          <a:off x="5229225" y="3869950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60" name="TextBox 759">
          <a:extLst>
            <a:ext uri="{FF2B5EF4-FFF2-40B4-BE49-F238E27FC236}">
              <a16:creationId xmlns:a16="http://schemas.microsoft.com/office/drawing/2014/main" id="{00000000-0008-0000-0000-00002B000000}"/>
            </a:ext>
          </a:extLst>
        </xdr:cNvPr>
        <xdr:cNvSpPr txBox="1"/>
      </xdr:nvSpPr>
      <xdr:spPr>
        <a:xfrm>
          <a:off x="5229225" y="3869950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761"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38699503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762"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38699503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763" name="TextBox 762">
          <a:extLst>
            <a:ext uri="{FF2B5EF4-FFF2-40B4-BE49-F238E27FC236}">
              <a16:creationId xmlns:a16="http://schemas.microsoft.com/office/drawing/2014/main" id="{00000000-0008-0000-0000-00002E000000}"/>
            </a:ext>
          </a:extLst>
        </xdr:cNvPr>
        <xdr:cNvSpPr txBox="1"/>
      </xdr:nvSpPr>
      <xdr:spPr>
        <a:xfrm>
          <a:off x="5229225" y="3873550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64" name="TextBox 763">
          <a:extLst>
            <a:ext uri="{FF2B5EF4-FFF2-40B4-BE49-F238E27FC236}">
              <a16:creationId xmlns:a16="http://schemas.microsoft.com/office/drawing/2014/main" id="{00000000-0008-0000-0000-00002F000000}"/>
            </a:ext>
          </a:extLst>
        </xdr:cNvPr>
        <xdr:cNvSpPr txBox="1"/>
      </xdr:nvSpPr>
      <xdr:spPr>
        <a:xfrm>
          <a:off x="5229225" y="3873550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765"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38735508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766"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38735508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767" name="TextBox 766">
          <a:extLst>
            <a:ext uri="{FF2B5EF4-FFF2-40B4-BE49-F238E27FC236}">
              <a16:creationId xmlns:a16="http://schemas.microsoft.com/office/drawing/2014/main" id="{00000000-0008-0000-0000-000032000000}"/>
            </a:ext>
          </a:extLst>
        </xdr:cNvPr>
        <xdr:cNvSpPr txBox="1"/>
      </xdr:nvSpPr>
      <xdr:spPr>
        <a:xfrm>
          <a:off x="5229225" y="386795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68" name="TextBox 767">
          <a:extLst>
            <a:ext uri="{FF2B5EF4-FFF2-40B4-BE49-F238E27FC236}">
              <a16:creationId xmlns:a16="http://schemas.microsoft.com/office/drawing/2014/main" id="{00000000-0008-0000-0000-000033000000}"/>
            </a:ext>
          </a:extLst>
        </xdr:cNvPr>
        <xdr:cNvSpPr txBox="1"/>
      </xdr:nvSpPr>
      <xdr:spPr>
        <a:xfrm>
          <a:off x="5229225" y="386795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69" name="TextBox 768">
          <a:extLst>
            <a:ext uri="{FF2B5EF4-FFF2-40B4-BE49-F238E27FC236}">
              <a16:creationId xmlns:a16="http://schemas.microsoft.com/office/drawing/2014/main" id="{00000000-0008-0000-0000-000035000000}"/>
            </a:ext>
          </a:extLst>
        </xdr:cNvPr>
        <xdr:cNvSpPr txBox="1"/>
      </xdr:nvSpPr>
      <xdr:spPr>
        <a:xfrm>
          <a:off x="5229225" y="3868750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0" name="TextBox 769">
          <a:extLst>
            <a:ext uri="{FF2B5EF4-FFF2-40B4-BE49-F238E27FC236}">
              <a16:creationId xmlns:a16="http://schemas.microsoft.com/office/drawing/2014/main" id="{00000000-0008-0000-0000-000036000000}"/>
            </a:ext>
          </a:extLst>
        </xdr:cNvPr>
        <xdr:cNvSpPr txBox="1"/>
      </xdr:nvSpPr>
      <xdr:spPr>
        <a:xfrm>
          <a:off x="5229225" y="3868750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1" name="TextBox 770">
          <a:extLst>
            <a:ext uri="{FF2B5EF4-FFF2-40B4-BE49-F238E27FC236}">
              <a16:creationId xmlns:a16="http://schemas.microsoft.com/office/drawing/2014/main" id="{00000000-0008-0000-0000-000037000000}"/>
            </a:ext>
          </a:extLst>
        </xdr:cNvPr>
        <xdr:cNvSpPr txBox="1"/>
      </xdr:nvSpPr>
      <xdr:spPr>
        <a:xfrm>
          <a:off x="5229225" y="3869950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2" name="TextBox 771">
          <a:extLst>
            <a:ext uri="{FF2B5EF4-FFF2-40B4-BE49-F238E27FC236}">
              <a16:creationId xmlns:a16="http://schemas.microsoft.com/office/drawing/2014/main" id="{00000000-0008-0000-0000-000038000000}"/>
            </a:ext>
          </a:extLst>
        </xdr:cNvPr>
        <xdr:cNvSpPr txBox="1"/>
      </xdr:nvSpPr>
      <xdr:spPr>
        <a:xfrm>
          <a:off x="5229225" y="3869950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3" name="TextBox 772">
          <a:extLst>
            <a:ext uri="{FF2B5EF4-FFF2-40B4-BE49-F238E27FC236}">
              <a16:creationId xmlns:a16="http://schemas.microsoft.com/office/drawing/2014/main" id="{00000000-0008-0000-0000-000039000000}"/>
            </a:ext>
          </a:extLst>
        </xdr:cNvPr>
        <xdr:cNvSpPr txBox="1"/>
      </xdr:nvSpPr>
      <xdr:spPr>
        <a:xfrm>
          <a:off x="5229225" y="386414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4" name="TextBox 773">
          <a:extLst>
            <a:ext uri="{FF2B5EF4-FFF2-40B4-BE49-F238E27FC236}">
              <a16:creationId xmlns:a16="http://schemas.microsoft.com/office/drawing/2014/main" id="{00000000-0008-0000-0000-00003A000000}"/>
            </a:ext>
          </a:extLst>
        </xdr:cNvPr>
        <xdr:cNvSpPr txBox="1"/>
      </xdr:nvSpPr>
      <xdr:spPr>
        <a:xfrm>
          <a:off x="5229225" y="3864149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5" name="TextBox 774">
          <a:extLst>
            <a:ext uri="{FF2B5EF4-FFF2-40B4-BE49-F238E27FC236}">
              <a16:creationId xmlns:a16="http://schemas.microsoft.com/office/drawing/2014/main" id="{00000000-0008-0000-0000-00003B000000}"/>
            </a:ext>
          </a:extLst>
        </xdr:cNvPr>
        <xdr:cNvSpPr txBox="1"/>
      </xdr:nvSpPr>
      <xdr:spPr>
        <a:xfrm>
          <a:off x="5229225" y="386334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6" name="TextBox 775">
          <a:extLst>
            <a:ext uri="{FF2B5EF4-FFF2-40B4-BE49-F238E27FC236}">
              <a16:creationId xmlns:a16="http://schemas.microsoft.com/office/drawing/2014/main" id="{00000000-0008-0000-0000-00003C000000}"/>
            </a:ext>
          </a:extLst>
        </xdr:cNvPr>
        <xdr:cNvSpPr txBox="1"/>
      </xdr:nvSpPr>
      <xdr:spPr>
        <a:xfrm>
          <a:off x="5229225" y="386334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7" name="TextBox 776">
          <a:extLst>
            <a:ext uri="{FF2B5EF4-FFF2-40B4-BE49-F238E27FC236}">
              <a16:creationId xmlns:a16="http://schemas.microsoft.com/office/drawing/2014/main" id="{00000000-0008-0000-0000-00003D000000}"/>
            </a:ext>
          </a:extLst>
        </xdr:cNvPr>
        <xdr:cNvSpPr txBox="1"/>
      </xdr:nvSpPr>
      <xdr:spPr>
        <a:xfrm>
          <a:off x="5229225" y="386334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8" name="TextBox 777">
          <a:extLst>
            <a:ext uri="{FF2B5EF4-FFF2-40B4-BE49-F238E27FC236}">
              <a16:creationId xmlns:a16="http://schemas.microsoft.com/office/drawing/2014/main" id="{00000000-0008-0000-0000-00003E000000}"/>
            </a:ext>
          </a:extLst>
        </xdr:cNvPr>
        <xdr:cNvSpPr txBox="1"/>
      </xdr:nvSpPr>
      <xdr:spPr>
        <a:xfrm>
          <a:off x="5229225" y="3863349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79" name="TextBox 778">
          <a:extLst>
            <a:ext uri="{FF2B5EF4-FFF2-40B4-BE49-F238E27FC236}">
              <a16:creationId xmlns:a16="http://schemas.microsoft.com/office/drawing/2014/main" id="{00000000-0008-0000-0000-00003F000000}"/>
            </a:ext>
          </a:extLst>
        </xdr:cNvPr>
        <xdr:cNvSpPr txBox="1"/>
      </xdr:nvSpPr>
      <xdr:spPr>
        <a:xfrm>
          <a:off x="5229225" y="3881999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80" name="TextBox 779">
          <a:extLst>
            <a:ext uri="{FF2B5EF4-FFF2-40B4-BE49-F238E27FC236}">
              <a16:creationId xmlns:a16="http://schemas.microsoft.com/office/drawing/2014/main" id="{00000000-0008-0000-0000-000040000000}"/>
            </a:ext>
          </a:extLst>
        </xdr:cNvPr>
        <xdr:cNvSpPr txBox="1"/>
      </xdr:nvSpPr>
      <xdr:spPr>
        <a:xfrm>
          <a:off x="5229225" y="3881999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781"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810000" y="3881999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782"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810000" y="3881999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783" name="TextBox 782">
          <a:extLst>
            <a:ext uri="{FF2B5EF4-FFF2-40B4-BE49-F238E27FC236}">
              <a16:creationId xmlns:a16="http://schemas.microsoft.com/office/drawing/2014/main" id="{00000000-0008-0000-0000-000043000000}"/>
            </a:ext>
          </a:extLst>
        </xdr:cNvPr>
        <xdr:cNvSpPr txBox="1"/>
      </xdr:nvSpPr>
      <xdr:spPr>
        <a:xfrm>
          <a:off x="5229225" y="3859777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84" name="TextBox 783">
          <a:extLst>
            <a:ext uri="{FF2B5EF4-FFF2-40B4-BE49-F238E27FC236}">
              <a16:creationId xmlns:a16="http://schemas.microsoft.com/office/drawing/2014/main" id="{00000000-0008-0000-0000-000044000000}"/>
            </a:ext>
          </a:extLst>
        </xdr:cNvPr>
        <xdr:cNvSpPr txBox="1"/>
      </xdr:nvSpPr>
      <xdr:spPr>
        <a:xfrm>
          <a:off x="5229225" y="3883161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85" name="TextBox 784">
          <a:extLst>
            <a:ext uri="{FF2B5EF4-FFF2-40B4-BE49-F238E27FC236}">
              <a16:creationId xmlns:a16="http://schemas.microsoft.com/office/drawing/2014/main" id="{00000000-0008-0000-0000-000045000000}"/>
            </a:ext>
          </a:extLst>
        </xdr:cNvPr>
        <xdr:cNvSpPr txBox="1"/>
      </xdr:nvSpPr>
      <xdr:spPr>
        <a:xfrm>
          <a:off x="5229225" y="3883161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786"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3883161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787"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3883161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788" name="TextBox 787">
          <a:extLst>
            <a:ext uri="{FF2B5EF4-FFF2-40B4-BE49-F238E27FC236}">
              <a16:creationId xmlns:a16="http://schemas.microsoft.com/office/drawing/2014/main" id="{00000000-0008-0000-0000-000048000000}"/>
            </a:ext>
          </a:extLst>
        </xdr:cNvPr>
        <xdr:cNvSpPr txBox="1"/>
      </xdr:nvSpPr>
      <xdr:spPr>
        <a:xfrm>
          <a:off x="5229225" y="3884447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89" name="TextBox 788">
          <a:extLst>
            <a:ext uri="{FF2B5EF4-FFF2-40B4-BE49-F238E27FC236}">
              <a16:creationId xmlns:a16="http://schemas.microsoft.com/office/drawing/2014/main" id="{00000000-0008-0000-0000-000049000000}"/>
            </a:ext>
          </a:extLst>
        </xdr:cNvPr>
        <xdr:cNvSpPr txBox="1"/>
      </xdr:nvSpPr>
      <xdr:spPr>
        <a:xfrm>
          <a:off x="5229225" y="3884447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790"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38844474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791"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38844474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792" name="TextBox 791">
          <a:extLst>
            <a:ext uri="{FF2B5EF4-FFF2-40B4-BE49-F238E27FC236}">
              <a16:creationId xmlns:a16="http://schemas.microsoft.com/office/drawing/2014/main" id="{00000000-0008-0000-0000-00004C000000}"/>
            </a:ext>
          </a:extLst>
        </xdr:cNvPr>
        <xdr:cNvSpPr txBox="1"/>
      </xdr:nvSpPr>
      <xdr:spPr>
        <a:xfrm>
          <a:off x="5229225" y="3879665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93" name="TextBox 792">
          <a:extLst>
            <a:ext uri="{FF2B5EF4-FFF2-40B4-BE49-F238E27FC236}">
              <a16:creationId xmlns:a16="http://schemas.microsoft.com/office/drawing/2014/main" id="{00000000-0008-0000-0000-00004D000000}"/>
            </a:ext>
          </a:extLst>
        </xdr:cNvPr>
        <xdr:cNvSpPr txBox="1"/>
      </xdr:nvSpPr>
      <xdr:spPr>
        <a:xfrm>
          <a:off x="5229225" y="3879665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94" name="TextBox 793">
          <a:extLst>
            <a:ext uri="{FF2B5EF4-FFF2-40B4-BE49-F238E27FC236}">
              <a16:creationId xmlns:a16="http://schemas.microsoft.com/office/drawing/2014/main" id="{00000000-0008-0000-0000-00004E000000}"/>
            </a:ext>
          </a:extLst>
        </xdr:cNvPr>
        <xdr:cNvSpPr txBox="1"/>
      </xdr:nvSpPr>
      <xdr:spPr>
        <a:xfrm>
          <a:off x="5229225" y="3859777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95" name="TextBox 794">
          <a:extLst>
            <a:ext uri="{FF2B5EF4-FFF2-40B4-BE49-F238E27FC236}">
              <a16:creationId xmlns:a16="http://schemas.microsoft.com/office/drawing/2014/main" id="{00000000-0008-0000-0000-00004F000000}"/>
            </a:ext>
          </a:extLst>
        </xdr:cNvPr>
        <xdr:cNvSpPr txBox="1"/>
      </xdr:nvSpPr>
      <xdr:spPr>
        <a:xfrm>
          <a:off x="5229225" y="3881999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96" name="TextBox 795">
          <a:extLst>
            <a:ext uri="{FF2B5EF4-FFF2-40B4-BE49-F238E27FC236}">
              <a16:creationId xmlns:a16="http://schemas.microsoft.com/office/drawing/2014/main" id="{00000000-0008-0000-0000-000050000000}"/>
            </a:ext>
          </a:extLst>
        </xdr:cNvPr>
        <xdr:cNvSpPr txBox="1"/>
      </xdr:nvSpPr>
      <xdr:spPr>
        <a:xfrm>
          <a:off x="5229225" y="3881999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97" name="TextBox 796">
          <a:extLst>
            <a:ext uri="{FF2B5EF4-FFF2-40B4-BE49-F238E27FC236}">
              <a16:creationId xmlns:a16="http://schemas.microsoft.com/office/drawing/2014/main" id="{00000000-0008-0000-0000-000051000000}"/>
            </a:ext>
          </a:extLst>
        </xdr:cNvPr>
        <xdr:cNvSpPr txBox="1"/>
      </xdr:nvSpPr>
      <xdr:spPr>
        <a:xfrm>
          <a:off x="5229225" y="3883161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98" name="TextBox 797">
          <a:extLst>
            <a:ext uri="{FF2B5EF4-FFF2-40B4-BE49-F238E27FC236}">
              <a16:creationId xmlns:a16="http://schemas.microsoft.com/office/drawing/2014/main" id="{00000000-0008-0000-0000-000052000000}"/>
            </a:ext>
          </a:extLst>
        </xdr:cNvPr>
        <xdr:cNvSpPr txBox="1"/>
      </xdr:nvSpPr>
      <xdr:spPr>
        <a:xfrm>
          <a:off x="5229225" y="3883161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799" name="TextBox 798">
          <a:extLst>
            <a:ext uri="{FF2B5EF4-FFF2-40B4-BE49-F238E27FC236}">
              <a16:creationId xmlns:a16="http://schemas.microsoft.com/office/drawing/2014/main" id="{00000000-0008-0000-0000-000053000000}"/>
            </a:ext>
          </a:extLst>
        </xdr:cNvPr>
        <xdr:cNvSpPr txBox="1"/>
      </xdr:nvSpPr>
      <xdr:spPr>
        <a:xfrm>
          <a:off x="5229225" y="3876246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00" name="TextBox 799">
          <a:extLst>
            <a:ext uri="{FF2B5EF4-FFF2-40B4-BE49-F238E27FC236}">
              <a16:creationId xmlns:a16="http://schemas.microsoft.com/office/drawing/2014/main" id="{00000000-0008-0000-0000-000054000000}"/>
            </a:ext>
          </a:extLst>
        </xdr:cNvPr>
        <xdr:cNvSpPr txBox="1"/>
      </xdr:nvSpPr>
      <xdr:spPr>
        <a:xfrm>
          <a:off x="5229225" y="3876246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01" name="TextBox 800">
          <a:extLst>
            <a:ext uri="{FF2B5EF4-FFF2-40B4-BE49-F238E27FC236}">
              <a16:creationId xmlns:a16="http://schemas.microsoft.com/office/drawing/2014/main" id="{00000000-0008-0000-0000-000055000000}"/>
            </a:ext>
          </a:extLst>
        </xdr:cNvPr>
        <xdr:cNvSpPr txBox="1"/>
      </xdr:nvSpPr>
      <xdr:spPr>
        <a:xfrm>
          <a:off x="5229225" y="3883161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02" name="TextBox 801">
          <a:extLst>
            <a:ext uri="{FF2B5EF4-FFF2-40B4-BE49-F238E27FC236}">
              <a16:creationId xmlns:a16="http://schemas.microsoft.com/office/drawing/2014/main" id="{00000000-0008-0000-0000-000056000000}"/>
            </a:ext>
          </a:extLst>
        </xdr:cNvPr>
        <xdr:cNvSpPr txBox="1"/>
      </xdr:nvSpPr>
      <xdr:spPr>
        <a:xfrm>
          <a:off x="5229225" y="3883161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803"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810000" y="3883161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804"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810000" y="38831615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805" name="TextBox 804">
          <a:extLst>
            <a:ext uri="{FF2B5EF4-FFF2-40B4-BE49-F238E27FC236}">
              <a16:creationId xmlns:a16="http://schemas.microsoft.com/office/drawing/2014/main" id="{00000000-0008-0000-0000-000059000000}"/>
            </a:ext>
          </a:extLst>
        </xdr:cNvPr>
        <xdr:cNvSpPr txBox="1"/>
      </xdr:nvSpPr>
      <xdr:spPr>
        <a:xfrm>
          <a:off x="5229225" y="3863778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06" name="TextBox 805">
          <a:extLst>
            <a:ext uri="{FF2B5EF4-FFF2-40B4-BE49-F238E27FC236}">
              <a16:creationId xmlns:a16="http://schemas.microsoft.com/office/drawing/2014/main" id="{00000000-0008-0000-0000-00005A000000}"/>
            </a:ext>
          </a:extLst>
        </xdr:cNvPr>
        <xdr:cNvSpPr txBox="1"/>
      </xdr:nvSpPr>
      <xdr:spPr>
        <a:xfrm>
          <a:off x="5229225" y="3884447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07" name="TextBox 806">
          <a:extLst>
            <a:ext uri="{FF2B5EF4-FFF2-40B4-BE49-F238E27FC236}">
              <a16:creationId xmlns:a16="http://schemas.microsoft.com/office/drawing/2014/main" id="{00000000-0008-0000-0000-00005B000000}"/>
            </a:ext>
          </a:extLst>
        </xdr:cNvPr>
        <xdr:cNvSpPr txBox="1"/>
      </xdr:nvSpPr>
      <xdr:spPr>
        <a:xfrm>
          <a:off x="5229225" y="3884447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808"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38844474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809"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38844474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810" name="TextBox 809">
          <a:extLst>
            <a:ext uri="{FF2B5EF4-FFF2-40B4-BE49-F238E27FC236}">
              <a16:creationId xmlns:a16="http://schemas.microsoft.com/office/drawing/2014/main" id="{00000000-0008-0000-0000-00005E000000}"/>
            </a:ext>
          </a:extLst>
        </xdr:cNvPr>
        <xdr:cNvSpPr txBox="1"/>
      </xdr:nvSpPr>
      <xdr:spPr>
        <a:xfrm>
          <a:off x="5229225" y="3885209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11" name="TextBox 810">
          <a:extLst>
            <a:ext uri="{FF2B5EF4-FFF2-40B4-BE49-F238E27FC236}">
              <a16:creationId xmlns:a16="http://schemas.microsoft.com/office/drawing/2014/main" id="{00000000-0008-0000-0000-00005F000000}"/>
            </a:ext>
          </a:extLst>
        </xdr:cNvPr>
        <xdr:cNvSpPr txBox="1"/>
      </xdr:nvSpPr>
      <xdr:spPr>
        <a:xfrm>
          <a:off x="5229225" y="3885209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812"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38852094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813"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38852094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814" name="TextBox 813">
          <a:extLst>
            <a:ext uri="{FF2B5EF4-FFF2-40B4-BE49-F238E27FC236}">
              <a16:creationId xmlns:a16="http://schemas.microsoft.com/office/drawing/2014/main" id="{00000000-0008-0000-0000-000062000000}"/>
            </a:ext>
          </a:extLst>
        </xdr:cNvPr>
        <xdr:cNvSpPr txBox="1"/>
      </xdr:nvSpPr>
      <xdr:spPr>
        <a:xfrm>
          <a:off x="5229225" y="3881999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15" name="TextBox 814">
          <a:extLst>
            <a:ext uri="{FF2B5EF4-FFF2-40B4-BE49-F238E27FC236}">
              <a16:creationId xmlns:a16="http://schemas.microsoft.com/office/drawing/2014/main" id="{00000000-0008-0000-0000-000063000000}"/>
            </a:ext>
          </a:extLst>
        </xdr:cNvPr>
        <xdr:cNvSpPr txBox="1"/>
      </xdr:nvSpPr>
      <xdr:spPr>
        <a:xfrm>
          <a:off x="5229225" y="3881999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16" name="TextBox 815">
          <a:extLst>
            <a:ext uri="{FF2B5EF4-FFF2-40B4-BE49-F238E27FC236}">
              <a16:creationId xmlns:a16="http://schemas.microsoft.com/office/drawing/2014/main" id="{00000000-0008-0000-0000-000064000000}"/>
            </a:ext>
          </a:extLst>
        </xdr:cNvPr>
        <xdr:cNvSpPr txBox="1"/>
      </xdr:nvSpPr>
      <xdr:spPr>
        <a:xfrm>
          <a:off x="5229225" y="3863778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17" name="TextBox 816">
          <a:extLst>
            <a:ext uri="{FF2B5EF4-FFF2-40B4-BE49-F238E27FC236}">
              <a16:creationId xmlns:a16="http://schemas.microsoft.com/office/drawing/2014/main" id="{00000000-0008-0000-0000-000065000000}"/>
            </a:ext>
          </a:extLst>
        </xdr:cNvPr>
        <xdr:cNvSpPr txBox="1"/>
      </xdr:nvSpPr>
      <xdr:spPr>
        <a:xfrm>
          <a:off x="5229225" y="3883161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18" name="TextBox 817">
          <a:extLst>
            <a:ext uri="{FF2B5EF4-FFF2-40B4-BE49-F238E27FC236}">
              <a16:creationId xmlns:a16="http://schemas.microsoft.com/office/drawing/2014/main" id="{00000000-0008-0000-0000-000066000000}"/>
            </a:ext>
          </a:extLst>
        </xdr:cNvPr>
        <xdr:cNvSpPr txBox="1"/>
      </xdr:nvSpPr>
      <xdr:spPr>
        <a:xfrm>
          <a:off x="5229225" y="3883161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19" name="TextBox 818">
          <a:extLst>
            <a:ext uri="{FF2B5EF4-FFF2-40B4-BE49-F238E27FC236}">
              <a16:creationId xmlns:a16="http://schemas.microsoft.com/office/drawing/2014/main" id="{00000000-0008-0000-0000-000067000000}"/>
            </a:ext>
          </a:extLst>
        </xdr:cNvPr>
        <xdr:cNvSpPr txBox="1"/>
      </xdr:nvSpPr>
      <xdr:spPr>
        <a:xfrm>
          <a:off x="5229225" y="3884447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0" name="TextBox 819">
          <a:extLst>
            <a:ext uri="{FF2B5EF4-FFF2-40B4-BE49-F238E27FC236}">
              <a16:creationId xmlns:a16="http://schemas.microsoft.com/office/drawing/2014/main" id="{00000000-0008-0000-0000-000068000000}"/>
            </a:ext>
          </a:extLst>
        </xdr:cNvPr>
        <xdr:cNvSpPr txBox="1"/>
      </xdr:nvSpPr>
      <xdr:spPr>
        <a:xfrm>
          <a:off x="5229225" y="3884447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1" name="TextBox 820">
          <a:extLst>
            <a:ext uri="{FF2B5EF4-FFF2-40B4-BE49-F238E27FC236}">
              <a16:creationId xmlns:a16="http://schemas.microsoft.com/office/drawing/2014/main" id="{00000000-0008-0000-0000-000069000000}"/>
            </a:ext>
          </a:extLst>
        </xdr:cNvPr>
        <xdr:cNvSpPr txBox="1"/>
      </xdr:nvSpPr>
      <xdr:spPr>
        <a:xfrm>
          <a:off x="5229225" y="3879665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2" name="TextBox 821">
          <a:extLst>
            <a:ext uri="{FF2B5EF4-FFF2-40B4-BE49-F238E27FC236}">
              <a16:creationId xmlns:a16="http://schemas.microsoft.com/office/drawing/2014/main" id="{00000000-0008-0000-0000-00006A000000}"/>
            </a:ext>
          </a:extLst>
        </xdr:cNvPr>
        <xdr:cNvSpPr txBox="1"/>
      </xdr:nvSpPr>
      <xdr:spPr>
        <a:xfrm>
          <a:off x="5229225" y="3879665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3" name="TextBox 822">
          <a:extLst>
            <a:ext uri="{FF2B5EF4-FFF2-40B4-BE49-F238E27FC236}">
              <a16:creationId xmlns:a16="http://schemas.microsoft.com/office/drawing/2014/main" id="{00000000-0008-0000-0000-00006B000000}"/>
            </a:ext>
          </a:extLst>
        </xdr:cNvPr>
        <xdr:cNvSpPr txBox="1"/>
      </xdr:nvSpPr>
      <xdr:spPr>
        <a:xfrm>
          <a:off x="5229225" y="3877856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4" name="TextBox 823">
          <a:extLst>
            <a:ext uri="{FF2B5EF4-FFF2-40B4-BE49-F238E27FC236}">
              <a16:creationId xmlns:a16="http://schemas.microsoft.com/office/drawing/2014/main" id="{00000000-0008-0000-0000-00006C000000}"/>
            </a:ext>
          </a:extLst>
        </xdr:cNvPr>
        <xdr:cNvSpPr txBox="1"/>
      </xdr:nvSpPr>
      <xdr:spPr>
        <a:xfrm>
          <a:off x="5229225" y="3877856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5" name="TextBox 824">
          <a:extLst>
            <a:ext uri="{FF2B5EF4-FFF2-40B4-BE49-F238E27FC236}">
              <a16:creationId xmlns:a16="http://schemas.microsoft.com/office/drawing/2014/main" id="{00000000-0008-0000-0000-00006D000000}"/>
            </a:ext>
          </a:extLst>
        </xdr:cNvPr>
        <xdr:cNvSpPr txBox="1"/>
      </xdr:nvSpPr>
      <xdr:spPr>
        <a:xfrm>
          <a:off x="5229225" y="3877856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6" name="TextBox 825">
          <a:extLst>
            <a:ext uri="{FF2B5EF4-FFF2-40B4-BE49-F238E27FC236}">
              <a16:creationId xmlns:a16="http://schemas.microsoft.com/office/drawing/2014/main" id="{00000000-0008-0000-0000-00006E000000}"/>
            </a:ext>
          </a:extLst>
        </xdr:cNvPr>
        <xdr:cNvSpPr txBox="1"/>
      </xdr:nvSpPr>
      <xdr:spPr>
        <a:xfrm>
          <a:off x="5229225" y="3877856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7" name="TextBox 826">
          <a:extLst>
            <a:ext uri="{FF2B5EF4-FFF2-40B4-BE49-F238E27FC236}">
              <a16:creationId xmlns:a16="http://schemas.microsoft.com/office/drawing/2014/main" id="{00000000-0008-0000-0000-00006F000000}"/>
            </a:ext>
          </a:extLst>
        </xdr:cNvPr>
        <xdr:cNvSpPr txBox="1"/>
      </xdr:nvSpPr>
      <xdr:spPr>
        <a:xfrm>
          <a:off x="5229225" y="3880913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8" name="TextBox 827">
          <a:extLst>
            <a:ext uri="{FF2B5EF4-FFF2-40B4-BE49-F238E27FC236}">
              <a16:creationId xmlns:a16="http://schemas.microsoft.com/office/drawing/2014/main" id="{00000000-0008-0000-0000-000070000000}"/>
            </a:ext>
          </a:extLst>
        </xdr:cNvPr>
        <xdr:cNvSpPr txBox="1"/>
      </xdr:nvSpPr>
      <xdr:spPr>
        <a:xfrm>
          <a:off x="5229225" y="3880913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29" name="TextBox 828">
          <a:extLst>
            <a:ext uri="{FF2B5EF4-FFF2-40B4-BE49-F238E27FC236}">
              <a16:creationId xmlns:a16="http://schemas.microsoft.com/office/drawing/2014/main" id="{00000000-0008-0000-0000-000071000000}"/>
            </a:ext>
          </a:extLst>
        </xdr:cNvPr>
        <xdr:cNvSpPr txBox="1"/>
      </xdr:nvSpPr>
      <xdr:spPr>
        <a:xfrm>
          <a:off x="5229225" y="3880913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30" name="TextBox 829">
          <a:extLst>
            <a:ext uri="{FF2B5EF4-FFF2-40B4-BE49-F238E27FC236}">
              <a16:creationId xmlns:a16="http://schemas.microsoft.com/office/drawing/2014/main" id="{00000000-0008-0000-0000-000072000000}"/>
            </a:ext>
          </a:extLst>
        </xdr:cNvPr>
        <xdr:cNvSpPr txBox="1"/>
      </xdr:nvSpPr>
      <xdr:spPr>
        <a:xfrm>
          <a:off x="5229225" y="3880913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31" name="TextBox 830">
          <a:extLst>
            <a:ext uri="{FF2B5EF4-FFF2-40B4-BE49-F238E27FC236}">
              <a16:creationId xmlns:a16="http://schemas.microsoft.com/office/drawing/2014/main" id="{00000000-0008-0000-0000-000073000000}"/>
            </a:ext>
          </a:extLst>
        </xdr:cNvPr>
        <xdr:cNvSpPr txBox="1"/>
      </xdr:nvSpPr>
      <xdr:spPr>
        <a:xfrm>
          <a:off x="5229225" y="4012530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32" name="TextBox 831">
          <a:extLst>
            <a:ext uri="{FF2B5EF4-FFF2-40B4-BE49-F238E27FC236}">
              <a16:creationId xmlns:a16="http://schemas.microsoft.com/office/drawing/2014/main" id="{00000000-0008-0000-0000-000074000000}"/>
            </a:ext>
          </a:extLst>
        </xdr:cNvPr>
        <xdr:cNvSpPr txBox="1"/>
      </xdr:nvSpPr>
      <xdr:spPr>
        <a:xfrm>
          <a:off x="5229225" y="4012530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833"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810000" y="40125300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834"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810000" y="40125300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835" name="TextBox 834">
          <a:extLst>
            <a:ext uri="{FF2B5EF4-FFF2-40B4-BE49-F238E27FC236}">
              <a16:creationId xmlns:a16="http://schemas.microsoft.com/office/drawing/2014/main" id="{00000000-0008-0000-0000-000077000000}"/>
            </a:ext>
          </a:extLst>
        </xdr:cNvPr>
        <xdr:cNvSpPr txBox="1"/>
      </xdr:nvSpPr>
      <xdr:spPr>
        <a:xfrm>
          <a:off x="5229225" y="4012530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36" name="TextBox 835">
          <a:extLst>
            <a:ext uri="{FF2B5EF4-FFF2-40B4-BE49-F238E27FC236}">
              <a16:creationId xmlns:a16="http://schemas.microsoft.com/office/drawing/2014/main" id="{00000000-0008-0000-0000-000078000000}"/>
            </a:ext>
          </a:extLst>
        </xdr:cNvPr>
        <xdr:cNvSpPr txBox="1"/>
      </xdr:nvSpPr>
      <xdr:spPr>
        <a:xfrm>
          <a:off x="5229225" y="4012530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37" name="TextBox 836">
          <a:extLst>
            <a:ext uri="{FF2B5EF4-FFF2-40B4-BE49-F238E27FC236}">
              <a16:creationId xmlns:a16="http://schemas.microsoft.com/office/drawing/2014/main" id="{00000000-0008-0000-0000-000079000000}"/>
            </a:ext>
          </a:extLst>
        </xdr:cNvPr>
        <xdr:cNvSpPr txBox="1"/>
      </xdr:nvSpPr>
      <xdr:spPr>
        <a:xfrm>
          <a:off x="5229225" y="4012530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38" name="TextBox 837">
          <a:extLst>
            <a:ext uri="{FF2B5EF4-FFF2-40B4-BE49-F238E27FC236}">
              <a16:creationId xmlns:a16="http://schemas.microsoft.com/office/drawing/2014/main" id="{00000000-0008-0000-0000-00007A000000}"/>
            </a:ext>
          </a:extLst>
        </xdr:cNvPr>
        <xdr:cNvSpPr txBox="1"/>
      </xdr:nvSpPr>
      <xdr:spPr>
        <a:xfrm>
          <a:off x="5229225" y="4012530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39" name="TextBox 838">
          <a:extLst>
            <a:ext uri="{FF2B5EF4-FFF2-40B4-BE49-F238E27FC236}">
              <a16:creationId xmlns:a16="http://schemas.microsoft.com/office/drawing/2014/main" id="{00000000-0008-0000-0000-000002000000}"/>
            </a:ext>
          </a:extLst>
        </xdr:cNvPr>
        <xdr:cNvSpPr txBox="1"/>
      </xdr:nvSpPr>
      <xdr:spPr>
        <a:xfrm>
          <a:off x="5229225" y="4201753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40" name="TextBox 839">
          <a:extLst>
            <a:ext uri="{FF2B5EF4-FFF2-40B4-BE49-F238E27FC236}">
              <a16:creationId xmlns:a16="http://schemas.microsoft.com/office/drawing/2014/main" id="{00000000-0008-0000-0000-000003000000}"/>
            </a:ext>
          </a:extLst>
        </xdr:cNvPr>
        <xdr:cNvSpPr txBox="1"/>
      </xdr:nvSpPr>
      <xdr:spPr>
        <a:xfrm>
          <a:off x="5229225" y="4201753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61</xdr:row>
      <xdr:rowOff>794808</xdr:rowOff>
    </xdr:to>
    <xdr:sp macro="" textlink="">
      <xdr:nvSpPr>
        <xdr:cNvPr id="84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42017537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61</xdr:row>
      <xdr:rowOff>794808</xdr:rowOff>
    </xdr:to>
    <xdr:sp macro="" textlink="">
      <xdr:nvSpPr>
        <xdr:cNvPr id="84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42017537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843" name="TextBox 842">
          <a:extLst>
            <a:ext uri="{FF2B5EF4-FFF2-40B4-BE49-F238E27FC236}">
              <a16:creationId xmlns:a16="http://schemas.microsoft.com/office/drawing/2014/main" id="{00000000-0008-0000-0000-000002000000}"/>
            </a:ext>
          </a:extLst>
        </xdr:cNvPr>
        <xdr:cNvSpPr txBox="1"/>
      </xdr:nvSpPr>
      <xdr:spPr>
        <a:xfrm>
          <a:off x="5229225" y="511828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44" name="TextBox 843">
          <a:extLst>
            <a:ext uri="{FF2B5EF4-FFF2-40B4-BE49-F238E27FC236}">
              <a16:creationId xmlns:a16="http://schemas.microsoft.com/office/drawing/2014/main" id="{00000000-0008-0000-0000-000003000000}"/>
            </a:ext>
          </a:extLst>
        </xdr:cNvPr>
        <xdr:cNvSpPr txBox="1"/>
      </xdr:nvSpPr>
      <xdr:spPr>
        <a:xfrm>
          <a:off x="5229225" y="511828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45" name="TextBox 844">
          <a:extLst>
            <a:ext uri="{FF2B5EF4-FFF2-40B4-BE49-F238E27FC236}">
              <a16:creationId xmlns:a16="http://schemas.microsoft.com/office/drawing/2014/main" id="{00000000-0008-0000-0000-00000A000000}"/>
            </a:ext>
          </a:extLst>
        </xdr:cNvPr>
        <xdr:cNvSpPr txBox="1"/>
      </xdr:nvSpPr>
      <xdr:spPr>
        <a:xfrm>
          <a:off x="5229225" y="511828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46" name="TextBox 845">
          <a:extLst>
            <a:ext uri="{FF2B5EF4-FFF2-40B4-BE49-F238E27FC236}">
              <a16:creationId xmlns:a16="http://schemas.microsoft.com/office/drawing/2014/main" id="{00000000-0008-0000-0000-00000B000000}"/>
            </a:ext>
          </a:extLst>
        </xdr:cNvPr>
        <xdr:cNvSpPr txBox="1"/>
      </xdr:nvSpPr>
      <xdr:spPr>
        <a:xfrm>
          <a:off x="5229225" y="5118287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47" name="TextBox 846"/>
        <xdr:cNvSpPr txBox="1"/>
      </xdr:nvSpPr>
      <xdr:spPr>
        <a:xfrm>
          <a:off x="5229225" y="5690625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48" name="TextBox 847"/>
        <xdr:cNvSpPr txBox="1"/>
      </xdr:nvSpPr>
      <xdr:spPr>
        <a:xfrm>
          <a:off x="5229225" y="5685853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49" name="TextBox 848"/>
        <xdr:cNvSpPr txBox="1"/>
      </xdr:nvSpPr>
      <xdr:spPr>
        <a:xfrm>
          <a:off x="5229225" y="5771035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50" name="TextBox 849">
          <a:extLst>
            <a:ext uri="{FF2B5EF4-FFF2-40B4-BE49-F238E27FC236}">
              <a16:creationId xmlns:a16="http://schemas.microsoft.com/office/drawing/2014/main" id="{00000000-0008-0000-0000-000002000000}"/>
            </a:ext>
          </a:extLst>
        </xdr:cNvPr>
        <xdr:cNvSpPr txBox="1"/>
      </xdr:nvSpPr>
      <xdr:spPr>
        <a:xfrm>
          <a:off x="5229225" y="5776236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51" name="TextBox 850">
          <a:extLst>
            <a:ext uri="{FF2B5EF4-FFF2-40B4-BE49-F238E27FC236}">
              <a16:creationId xmlns:a16="http://schemas.microsoft.com/office/drawing/2014/main" id="{00000000-0008-0000-0000-000003000000}"/>
            </a:ext>
          </a:extLst>
        </xdr:cNvPr>
        <xdr:cNvSpPr txBox="1"/>
      </xdr:nvSpPr>
      <xdr:spPr>
        <a:xfrm>
          <a:off x="5229225" y="5776236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295</xdr:row>
      <xdr:rowOff>662517</xdr:rowOff>
    </xdr:to>
    <xdr:sp macro="" textlink="">
      <xdr:nvSpPr>
        <xdr:cNvPr id="852"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5776236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295</xdr:row>
      <xdr:rowOff>662517</xdr:rowOff>
    </xdr:to>
    <xdr:sp macro="" textlink="">
      <xdr:nvSpPr>
        <xdr:cNvPr id="853"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5776236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854" name="TextBox 853">
          <a:extLst>
            <a:ext uri="{FF2B5EF4-FFF2-40B4-BE49-F238E27FC236}">
              <a16:creationId xmlns:a16="http://schemas.microsoft.com/office/drawing/2014/main" id="{00000000-0008-0000-0000-000002000000}"/>
            </a:ext>
          </a:extLst>
        </xdr:cNvPr>
        <xdr:cNvSpPr txBox="1"/>
      </xdr:nvSpPr>
      <xdr:spPr>
        <a:xfrm>
          <a:off x="5229225" y="6674958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55" name="TextBox 854">
          <a:extLst>
            <a:ext uri="{FF2B5EF4-FFF2-40B4-BE49-F238E27FC236}">
              <a16:creationId xmlns:a16="http://schemas.microsoft.com/office/drawing/2014/main" id="{00000000-0008-0000-0000-000003000000}"/>
            </a:ext>
          </a:extLst>
        </xdr:cNvPr>
        <xdr:cNvSpPr txBox="1"/>
      </xdr:nvSpPr>
      <xdr:spPr>
        <a:xfrm>
          <a:off x="5229225" y="6674958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56" name="TextBox 855">
          <a:extLst>
            <a:ext uri="{FF2B5EF4-FFF2-40B4-BE49-F238E27FC236}">
              <a16:creationId xmlns:a16="http://schemas.microsoft.com/office/drawing/2014/main" id="{00000000-0008-0000-0000-00000A000000}"/>
            </a:ext>
          </a:extLst>
        </xdr:cNvPr>
        <xdr:cNvSpPr txBox="1"/>
      </xdr:nvSpPr>
      <xdr:spPr>
        <a:xfrm>
          <a:off x="5229225" y="673776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57" name="TextBox 856">
          <a:extLst>
            <a:ext uri="{FF2B5EF4-FFF2-40B4-BE49-F238E27FC236}">
              <a16:creationId xmlns:a16="http://schemas.microsoft.com/office/drawing/2014/main" id="{00000000-0008-0000-0000-00000B000000}"/>
            </a:ext>
          </a:extLst>
        </xdr:cNvPr>
        <xdr:cNvSpPr txBox="1"/>
      </xdr:nvSpPr>
      <xdr:spPr>
        <a:xfrm>
          <a:off x="5229225" y="6712591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58" name="TextBox 857"/>
        <xdr:cNvSpPr txBox="1"/>
      </xdr:nvSpPr>
      <xdr:spPr>
        <a:xfrm>
          <a:off x="5229225" y="7221226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59" name="TextBox 858"/>
        <xdr:cNvSpPr txBox="1"/>
      </xdr:nvSpPr>
      <xdr:spPr>
        <a:xfrm>
          <a:off x="5229225" y="7221226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60" name="TextBox 859"/>
        <xdr:cNvSpPr txBox="1"/>
      </xdr:nvSpPr>
      <xdr:spPr>
        <a:xfrm>
          <a:off x="5229225" y="7221226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61" name="TextBox 860"/>
        <xdr:cNvSpPr txBox="1"/>
      </xdr:nvSpPr>
      <xdr:spPr>
        <a:xfrm>
          <a:off x="5229225" y="7221226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62" name="TextBox 861">
          <a:extLst>
            <a:ext uri="{FF2B5EF4-FFF2-40B4-BE49-F238E27FC236}">
              <a16:creationId xmlns:a16="http://schemas.microsoft.com/office/drawing/2014/main" id="{00000000-0008-0000-0000-000002000000}"/>
            </a:ext>
          </a:extLst>
        </xdr:cNvPr>
        <xdr:cNvSpPr txBox="1"/>
      </xdr:nvSpPr>
      <xdr:spPr>
        <a:xfrm>
          <a:off x="5229225" y="68819839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63" name="TextBox 862">
          <a:extLst>
            <a:ext uri="{FF2B5EF4-FFF2-40B4-BE49-F238E27FC236}">
              <a16:creationId xmlns:a16="http://schemas.microsoft.com/office/drawing/2014/main" id="{00000000-0008-0000-0000-000003000000}"/>
            </a:ext>
          </a:extLst>
        </xdr:cNvPr>
        <xdr:cNvSpPr txBox="1"/>
      </xdr:nvSpPr>
      <xdr:spPr>
        <a:xfrm>
          <a:off x="5229225" y="68819839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64" name="TextBox 863">
          <a:extLst>
            <a:ext uri="{FF2B5EF4-FFF2-40B4-BE49-F238E27FC236}">
              <a16:creationId xmlns:a16="http://schemas.microsoft.com/office/drawing/2014/main" id="{00000000-0008-0000-0000-000014000000}"/>
            </a:ext>
          </a:extLst>
        </xdr:cNvPr>
        <xdr:cNvSpPr txBox="1"/>
      </xdr:nvSpPr>
      <xdr:spPr>
        <a:xfrm>
          <a:off x="5229225" y="688338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65" name="TextBox 864">
          <a:extLst>
            <a:ext uri="{FF2B5EF4-FFF2-40B4-BE49-F238E27FC236}">
              <a16:creationId xmlns:a16="http://schemas.microsoft.com/office/drawing/2014/main" id="{00000000-0008-0000-0000-000015000000}"/>
            </a:ext>
          </a:extLst>
        </xdr:cNvPr>
        <xdr:cNvSpPr txBox="1"/>
      </xdr:nvSpPr>
      <xdr:spPr>
        <a:xfrm>
          <a:off x="5229225" y="688338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866"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6883384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867"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68833841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868" name="TextBox 867">
          <a:extLst>
            <a:ext uri="{FF2B5EF4-FFF2-40B4-BE49-F238E27FC236}">
              <a16:creationId xmlns:a16="http://schemas.microsoft.com/office/drawing/2014/main" id="{00000000-0008-0000-0000-000018000000}"/>
            </a:ext>
          </a:extLst>
        </xdr:cNvPr>
        <xdr:cNvSpPr txBox="1"/>
      </xdr:nvSpPr>
      <xdr:spPr>
        <a:xfrm>
          <a:off x="5229225" y="6884584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69" name="TextBox 868">
          <a:extLst>
            <a:ext uri="{FF2B5EF4-FFF2-40B4-BE49-F238E27FC236}">
              <a16:creationId xmlns:a16="http://schemas.microsoft.com/office/drawing/2014/main" id="{00000000-0008-0000-0000-000019000000}"/>
            </a:ext>
          </a:extLst>
        </xdr:cNvPr>
        <xdr:cNvSpPr txBox="1"/>
      </xdr:nvSpPr>
      <xdr:spPr>
        <a:xfrm>
          <a:off x="5229225" y="6884584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870"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6884584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871"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6884584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872" name="TextBox 871">
          <a:extLst>
            <a:ext uri="{FF2B5EF4-FFF2-40B4-BE49-F238E27FC236}">
              <a16:creationId xmlns:a16="http://schemas.microsoft.com/office/drawing/2014/main" id="{00000000-0008-0000-0000-00001C000000}"/>
            </a:ext>
          </a:extLst>
        </xdr:cNvPr>
        <xdr:cNvSpPr txBox="1"/>
      </xdr:nvSpPr>
      <xdr:spPr>
        <a:xfrm>
          <a:off x="5229225" y="6880583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73" name="TextBox 872">
          <a:extLst>
            <a:ext uri="{FF2B5EF4-FFF2-40B4-BE49-F238E27FC236}">
              <a16:creationId xmlns:a16="http://schemas.microsoft.com/office/drawing/2014/main" id="{00000000-0008-0000-0000-00001D000000}"/>
            </a:ext>
          </a:extLst>
        </xdr:cNvPr>
        <xdr:cNvSpPr txBox="1"/>
      </xdr:nvSpPr>
      <xdr:spPr>
        <a:xfrm>
          <a:off x="5229225" y="6880583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74" name="TextBox 873">
          <a:extLst>
            <a:ext uri="{FF2B5EF4-FFF2-40B4-BE49-F238E27FC236}">
              <a16:creationId xmlns:a16="http://schemas.microsoft.com/office/drawing/2014/main" id="{00000000-0008-0000-0000-00001F000000}"/>
            </a:ext>
          </a:extLst>
        </xdr:cNvPr>
        <xdr:cNvSpPr txBox="1"/>
      </xdr:nvSpPr>
      <xdr:spPr>
        <a:xfrm>
          <a:off x="5229225" y="68819839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75" name="TextBox 874">
          <a:extLst>
            <a:ext uri="{FF2B5EF4-FFF2-40B4-BE49-F238E27FC236}">
              <a16:creationId xmlns:a16="http://schemas.microsoft.com/office/drawing/2014/main" id="{00000000-0008-0000-0000-000020000000}"/>
            </a:ext>
          </a:extLst>
        </xdr:cNvPr>
        <xdr:cNvSpPr txBox="1"/>
      </xdr:nvSpPr>
      <xdr:spPr>
        <a:xfrm>
          <a:off x="5229225" y="68819839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76" name="TextBox 875">
          <a:extLst>
            <a:ext uri="{FF2B5EF4-FFF2-40B4-BE49-F238E27FC236}">
              <a16:creationId xmlns:a16="http://schemas.microsoft.com/office/drawing/2014/main" id="{00000000-0008-0000-0000-000021000000}"/>
            </a:ext>
          </a:extLst>
        </xdr:cNvPr>
        <xdr:cNvSpPr txBox="1"/>
      </xdr:nvSpPr>
      <xdr:spPr>
        <a:xfrm>
          <a:off x="5229225" y="688338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77" name="TextBox 876">
          <a:extLst>
            <a:ext uri="{FF2B5EF4-FFF2-40B4-BE49-F238E27FC236}">
              <a16:creationId xmlns:a16="http://schemas.microsoft.com/office/drawing/2014/main" id="{00000000-0008-0000-0000-000022000000}"/>
            </a:ext>
          </a:extLst>
        </xdr:cNvPr>
        <xdr:cNvSpPr txBox="1"/>
      </xdr:nvSpPr>
      <xdr:spPr>
        <a:xfrm>
          <a:off x="5229225" y="688338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78" name="TextBox 877">
          <a:extLst>
            <a:ext uri="{FF2B5EF4-FFF2-40B4-BE49-F238E27FC236}">
              <a16:creationId xmlns:a16="http://schemas.microsoft.com/office/drawing/2014/main" id="{00000000-0008-0000-0000-000023000000}"/>
            </a:ext>
          </a:extLst>
        </xdr:cNvPr>
        <xdr:cNvSpPr txBox="1"/>
      </xdr:nvSpPr>
      <xdr:spPr>
        <a:xfrm>
          <a:off x="5229225" y="6878583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79" name="TextBox 878">
          <a:extLst>
            <a:ext uri="{FF2B5EF4-FFF2-40B4-BE49-F238E27FC236}">
              <a16:creationId xmlns:a16="http://schemas.microsoft.com/office/drawing/2014/main" id="{00000000-0008-0000-0000-000024000000}"/>
            </a:ext>
          </a:extLst>
        </xdr:cNvPr>
        <xdr:cNvSpPr txBox="1"/>
      </xdr:nvSpPr>
      <xdr:spPr>
        <a:xfrm>
          <a:off x="5229225" y="6878583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80" name="TextBox 879">
          <a:extLst>
            <a:ext uri="{FF2B5EF4-FFF2-40B4-BE49-F238E27FC236}">
              <a16:creationId xmlns:a16="http://schemas.microsoft.com/office/drawing/2014/main" id="{00000000-0008-0000-0000-000025000000}"/>
            </a:ext>
          </a:extLst>
        </xdr:cNvPr>
        <xdr:cNvSpPr txBox="1"/>
      </xdr:nvSpPr>
      <xdr:spPr>
        <a:xfrm>
          <a:off x="5229225" y="688338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81" name="TextBox 880">
          <a:extLst>
            <a:ext uri="{FF2B5EF4-FFF2-40B4-BE49-F238E27FC236}">
              <a16:creationId xmlns:a16="http://schemas.microsoft.com/office/drawing/2014/main" id="{00000000-0008-0000-0000-000026000000}"/>
            </a:ext>
          </a:extLst>
        </xdr:cNvPr>
        <xdr:cNvSpPr txBox="1"/>
      </xdr:nvSpPr>
      <xdr:spPr>
        <a:xfrm>
          <a:off x="5229225" y="688338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82" name="TextBox 881">
          <a:extLst>
            <a:ext uri="{FF2B5EF4-FFF2-40B4-BE49-F238E27FC236}">
              <a16:creationId xmlns:a16="http://schemas.microsoft.com/office/drawing/2014/main" id="{00000000-0008-0000-0000-00002A000000}"/>
            </a:ext>
          </a:extLst>
        </xdr:cNvPr>
        <xdr:cNvSpPr txBox="1"/>
      </xdr:nvSpPr>
      <xdr:spPr>
        <a:xfrm>
          <a:off x="5229225" y="6884584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83" name="TextBox 882">
          <a:extLst>
            <a:ext uri="{FF2B5EF4-FFF2-40B4-BE49-F238E27FC236}">
              <a16:creationId xmlns:a16="http://schemas.microsoft.com/office/drawing/2014/main" id="{00000000-0008-0000-0000-00002B000000}"/>
            </a:ext>
          </a:extLst>
        </xdr:cNvPr>
        <xdr:cNvSpPr txBox="1"/>
      </xdr:nvSpPr>
      <xdr:spPr>
        <a:xfrm>
          <a:off x="5229225" y="6884584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884"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6884584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885"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6884584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886" name="TextBox 885">
          <a:extLst>
            <a:ext uri="{FF2B5EF4-FFF2-40B4-BE49-F238E27FC236}">
              <a16:creationId xmlns:a16="http://schemas.microsoft.com/office/drawing/2014/main" id="{00000000-0008-0000-0000-00002E000000}"/>
            </a:ext>
          </a:extLst>
        </xdr:cNvPr>
        <xdr:cNvSpPr txBox="1"/>
      </xdr:nvSpPr>
      <xdr:spPr>
        <a:xfrm>
          <a:off x="5229225" y="6885984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87" name="TextBox 886">
          <a:extLst>
            <a:ext uri="{FF2B5EF4-FFF2-40B4-BE49-F238E27FC236}">
              <a16:creationId xmlns:a16="http://schemas.microsoft.com/office/drawing/2014/main" id="{00000000-0008-0000-0000-00002F000000}"/>
            </a:ext>
          </a:extLst>
        </xdr:cNvPr>
        <xdr:cNvSpPr txBox="1"/>
      </xdr:nvSpPr>
      <xdr:spPr>
        <a:xfrm>
          <a:off x="5229225" y="6885984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888"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68859844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889"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68859844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890" name="TextBox 889">
          <a:extLst>
            <a:ext uri="{FF2B5EF4-FFF2-40B4-BE49-F238E27FC236}">
              <a16:creationId xmlns:a16="http://schemas.microsoft.com/office/drawing/2014/main" id="{00000000-0008-0000-0000-000032000000}"/>
            </a:ext>
          </a:extLst>
        </xdr:cNvPr>
        <xdr:cNvSpPr txBox="1"/>
      </xdr:nvSpPr>
      <xdr:spPr>
        <a:xfrm>
          <a:off x="5229225" y="68819839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91" name="TextBox 890">
          <a:extLst>
            <a:ext uri="{FF2B5EF4-FFF2-40B4-BE49-F238E27FC236}">
              <a16:creationId xmlns:a16="http://schemas.microsoft.com/office/drawing/2014/main" id="{00000000-0008-0000-0000-000033000000}"/>
            </a:ext>
          </a:extLst>
        </xdr:cNvPr>
        <xdr:cNvSpPr txBox="1"/>
      </xdr:nvSpPr>
      <xdr:spPr>
        <a:xfrm>
          <a:off x="5229225" y="68819839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92" name="TextBox 891">
          <a:extLst>
            <a:ext uri="{FF2B5EF4-FFF2-40B4-BE49-F238E27FC236}">
              <a16:creationId xmlns:a16="http://schemas.microsoft.com/office/drawing/2014/main" id="{00000000-0008-0000-0000-000035000000}"/>
            </a:ext>
          </a:extLst>
        </xdr:cNvPr>
        <xdr:cNvSpPr txBox="1"/>
      </xdr:nvSpPr>
      <xdr:spPr>
        <a:xfrm>
          <a:off x="5229225" y="688338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93" name="TextBox 892">
          <a:extLst>
            <a:ext uri="{FF2B5EF4-FFF2-40B4-BE49-F238E27FC236}">
              <a16:creationId xmlns:a16="http://schemas.microsoft.com/office/drawing/2014/main" id="{00000000-0008-0000-0000-000036000000}"/>
            </a:ext>
          </a:extLst>
        </xdr:cNvPr>
        <xdr:cNvSpPr txBox="1"/>
      </xdr:nvSpPr>
      <xdr:spPr>
        <a:xfrm>
          <a:off x="5229225" y="688338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94" name="TextBox 893">
          <a:extLst>
            <a:ext uri="{FF2B5EF4-FFF2-40B4-BE49-F238E27FC236}">
              <a16:creationId xmlns:a16="http://schemas.microsoft.com/office/drawing/2014/main" id="{00000000-0008-0000-0000-000037000000}"/>
            </a:ext>
          </a:extLst>
        </xdr:cNvPr>
        <xdr:cNvSpPr txBox="1"/>
      </xdr:nvSpPr>
      <xdr:spPr>
        <a:xfrm>
          <a:off x="5229225" y="6884584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95" name="TextBox 894">
          <a:extLst>
            <a:ext uri="{FF2B5EF4-FFF2-40B4-BE49-F238E27FC236}">
              <a16:creationId xmlns:a16="http://schemas.microsoft.com/office/drawing/2014/main" id="{00000000-0008-0000-0000-000038000000}"/>
            </a:ext>
          </a:extLst>
        </xdr:cNvPr>
        <xdr:cNvSpPr txBox="1"/>
      </xdr:nvSpPr>
      <xdr:spPr>
        <a:xfrm>
          <a:off x="5229225" y="6884584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96" name="TextBox 895">
          <a:extLst>
            <a:ext uri="{FF2B5EF4-FFF2-40B4-BE49-F238E27FC236}">
              <a16:creationId xmlns:a16="http://schemas.microsoft.com/office/drawing/2014/main" id="{00000000-0008-0000-0000-000039000000}"/>
            </a:ext>
          </a:extLst>
        </xdr:cNvPr>
        <xdr:cNvSpPr txBox="1"/>
      </xdr:nvSpPr>
      <xdr:spPr>
        <a:xfrm>
          <a:off x="5229225" y="6880583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97" name="TextBox 896">
          <a:extLst>
            <a:ext uri="{FF2B5EF4-FFF2-40B4-BE49-F238E27FC236}">
              <a16:creationId xmlns:a16="http://schemas.microsoft.com/office/drawing/2014/main" id="{00000000-0008-0000-0000-00003A000000}"/>
            </a:ext>
          </a:extLst>
        </xdr:cNvPr>
        <xdr:cNvSpPr txBox="1"/>
      </xdr:nvSpPr>
      <xdr:spPr>
        <a:xfrm>
          <a:off x="5229225" y="6880583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98" name="TextBox 897">
          <a:extLst>
            <a:ext uri="{FF2B5EF4-FFF2-40B4-BE49-F238E27FC236}">
              <a16:creationId xmlns:a16="http://schemas.microsoft.com/office/drawing/2014/main" id="{00000000-0008-0000-0000-00003B000000}"/>
            </a:ext>
          </a:extLst>
        </xdr:cNvPr>
        <xdr:cNvSpPr txBox="1"/>
      </xdr:nvSpPr>
      <xdr:spPr>
        <a:xfrm>
          <a:off x="5229225" y="6879383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899" name="TextBox 898">
          <a:extLst>
            <a:ext uri="{FF2B5EF4-FFF2-40B4-BE49-F238E27FC236}">
              <a16:creationId xmlns:a16="http://schemas.microsoft.com/office/drawing/2014/main" id="{00000000-0008-0000-0000-00003C000000}"/>
            </a:ext>
          </a:extLst>
        </xdr:cNvPr>
        <xdr:cNvSpPr txBox="1"/>
      </xdr:nvSpPr>
      <xdr:spPr>
        <a:xfrm>
          <a:off x="5229225" y="6879383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00" name="TextBox 899">
          <a:extLst>
            <a:ext uri="{FF2B5EF4-FFF2-40B4-BE49-F238E27FC236}">
              <a16:creationId xmlns:a16="http://schemas.microsoft.com/office/drawing/2014/main" id="{00000000-0008-0000-0000-00003D000000}"/>
            </a:ext>
          </a:extLst>
        </xdr:cNvPr>
        <xdr:cNvSpPr txBox="1"/>
      </xdr:nvSpPr>
      <xdr:spPr>
        <a:xfrm>
          <a:off x="5229225" y="6879383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01" name="TextBox 900">
          <a:extLst>
            <a:ext uri="{FF2B5EF4-FFF2-40B4-BE49-F238E27FC236}">
              <a16:creationId xmlns:a16="http://schemas.microsoft.com/office/drawing/2014/main" id="{00000000-0008-0000-0000-00003E000000}"/>
            </a:ext>
          </a:extLst>
        </xdr:cNvPr>
        <xdr:cNvSpPr txBox="1"/>
      </xdr:nvSpPr>
      <xdr:spPr>
        <a:xfrm>
          <a:off x="5229225" y="6879383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02" name="TextBox 901">
          <a:extLst>
            <a:ext uri="{FF2B5EF4-FFF2-40B4-BE49-F238E27FC236}">
              <a16:creationId xmlns:a16="http://schemas.microsoft.com/office/drawing/2014/main" id="{00000000-0008-0000-0000-00003F000000}"/>
            </a:ext>
          </a:extLst>
        </xdr:cNvPr>
        <xdr:cNvSpPr txBox="1"/>
      </xdr:nvSpPr>
      <xdr:spPr>
        <a:xfrm>
          <a:off x="5229225" y="6892785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03" name="TextBox 902">
          <a:extLst>
            <a:ext uri="{FF2B5EF4-FFF2-40B4-BE49-F238E27FC236}">
              <a16:creationId xmlns:a16="http://schemas.microsoft.com/office/drawing/2014/main" id="{00000000-0008-0000-0000-000040000000}"/>
            </a:ext>
          </a:extLst>
        </xdr:cNvPr>
        <xdr:cNvSpPr txBox="1"/>
      </xdr:nvSpPr>
      <xdr:spPr>
        <a:xfrm>
          <a:off x="5229225" y="6892785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04" name="TextBox 903">
          <a:extLst>
            <a:ext uri="{FF2B5EF4-FFF2-40B4-BE49-F238E27FC236}">
              <a16:creationId xmlns:a16="http://schemas.microsoft.com/office/drawing/2014/main" id="{00000000-0008-0000-0000-000043000000}"/>
            </a:ext>
          </a:extLst>
        </xdr:cNvPr>
        <xdr:cNvSpPr txBox="1"/>
      </xdr:nvSpPr>
      <xdr:spPr>
        <a:xfrm>
          <a:off x="5229225" y="6879012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05" name="TextBox 904">
          <a:extLst>
            <a:ext uri="{FF2B5EF4-FFF2-40B4-BE49-F238E27FC236}">
              <a16:creationId xmlns:a16="http://schemas.microsoft.com/office/drawing/2014/main" id="{00000000-0008-0000-0000-000044000000}"/>
            </a:ext>
          </a:extLst>
        </xdr:cNvPr>
        <xdr:cNvSpPr txBox="1"/>
      </xdr:nvSpPr>
      <xdr:spPr>
        <a:xfrm>
          <a:off x="5229225" y="6894185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06" name="TextBox 905">
          <a:extLst>
            <a:ext uri="{FF2B5EF4-FFF2-40B4-BE49-F238E27FC236}">
              <a16:creationId xmlns:a16="http://schemas.microsoft.com/office/drawing/2014/main" id="{00000000-0008-0000-0000-000045000000}"/>
            </a:ext>
          </a:extLst>
        </xdr:cNvPr>
        <xdr:cNvSpPr txBox="1"/>
      </xdr:nvSpPr>
      <xdr:spPr>
        <a:xfrm>
          <a:off x="5229225" y="6894185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907"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6894185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908"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68941854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909" name="TextBox 908">
          <a:extLst>
            <a:ext uri="{FF2B5EF4-FFF2-40B4-BE49-F238E27FC236}">
              <a16:creationId xmlns:a16="http://schemas.microsoft.com/office/drawing/2014/main" id="{00000000-0008-0000-0000-000048000000}"/>
            </a:ext>
          </a:extLst>
        </xdr:cNvPr>
        <xdr:cNvSpPr txBox="1"/>
      </xdr:nvSpPr>
      <xdr:spPr>
        <a:xfrm>
          <a:off x="5229225" y="6895585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10" name="TextBox 909">
          <a:extLst>
            <a:ext uri="{FF2B5EF4-FFF2-40B4-BE49-F238E27FC236}">
              <a16:creationId xmlns:a16="http://schemas.microsoft.com/office/drawing/2014/main" id="{00000000-0008-0000-0000-000049000000}"/>
            </a:ext>
          </a:extLst>
        </xdr:cNvPr>
        <xdr:cNvSpPr txBox="1"/>
      </xdr:nvSpPr>
      <xdr:spPr>
        <a:xfrm>
          <a:off x="5229225" y="6895585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911"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68955856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912"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68955856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913" name="TextBox 912">
          <a:extLst>
            <a:ext uri="{FF2B5EF4-FFF2-40B4-BE49-F238E27FC236}">
              <a16:creationId xmlns:a16="http://schemas.microsoft.com/office/drawing/2014/main" id="{00000000-0008-0000-0000-00004C000000}"/>
            </a:ext>
          </a:extLst>
        </xdr:cNvPr>
        <xdr:cNvSpPr txBox="1"/>
      </xdr:nvSpPr>
      <xdr:spPr>
        <a:xfrm>
          <a:off x="5229225" y="6890385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14" name="TextBox 913">
          <a:extLst>
            <a:ext uri="{FF2B5EF4-FFF2-40B4-BE49-F238E27FC236}">
              <a16:creationId xmlns:a16="http://schemas.microsoft.com/office/drawing/2014/main" id="{00000000-0008-0000-0000-00004D000000}"/>
            </a:ext>
          </a:extLst>
        </xdr:cNvPr>
        <xdr:cNvSpPr txBox="1"/>
      </xdr:nvSpPr>
      <xdr:spPr>
        <a:xfrm>
          <a:off x="5229225" y="6890385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15" name="TextBox 914">
          <a:extLst>
            <a:ext uri="{FF2B5EF4-FFF2-40B4-BE49-F238E27FC236}">
              <a16:creationId xmlns:a16="http://schemas.microsoft.com/office/drawing/2014/main" id="{00000000-0008-0000-0000-00004E000000}"/>
            </a:ext>
          </a:extLst>
        </xdr:cNvPr>
        <xdr:cNvSpPr txBox="1"/>
      </xdr:nvSpPr>
      <xdr:spPr>
        <a:xfrm>
          <a:off x="5229225" y="6879012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16" name="TextBox 915">
          <a:extLst>
            <a:ext uri="{FF2B5EF4-FFF2-40B4-BE49-F238E27FC236}">
              <a16:creationId xmlns:a16="http://schemas.microsoft.com/office/drawing/2014/main" id="{00000000-0008-0000-0000-00004F000000}"/>
            </a:ext>
          </a:extLst>
        </xdr:cNvPr>
        <xdr:cNvSpPr txBox="1"/>
      </xdr:nvSpPr>
      <xdr:spPr>
        <a:xfrm>
          <a:off x="5229225" y="6892785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17" name="TextBox 916">
          <a:extLst>
            <a:ext uri="{FF2B5EF4-FFF2-40B4-BE49-F238E27FC236}">
              <a16:creationId xmlns:a16="http://schemas.microsoft.com/office/drawing/2014/main" id="{00000000-0008-0000-0000-000050000000}"/>
            </a:ext>
          </a:extLst>
        </xdr:cNvPr>
        <xdr:cNvSpPr txBox="1"/>
      </xdr:nvSpPr>
      <xdr:spPr>
        <a:xfrm>
          <a:off x="5229225" y="6892785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18" name="TextBox 917">
          <a:extLst>
            <a:ext uri="{FF2B5EF4-FFF2-40B4-BE49-F238E27FC236}">
              <a16:creationId xmlns:a16="http://schemas.microsoft.com/office/drawing/2014/main" id="{00000000-0008-0000-0000-000051000000}"/>
            </a:ext>
          </a:extLst>
        </xdr:cNvPr>
        <xdr:cNvSpPr txBox="1"/>
      </xdr:nvSpPr>
      <xdr:spPr>
        <a:xfrm>
          <a:off x="5229225" y="6894185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19" name="TextBox 918">
          <a:extLst>
            <a:ext uri="{FF2B5EF4-FFF2-40B4-BE49-F238E27FC236}">
              <a16:creationId xmlns:a16="http://schemas.microsoft.com/office/drawing/2014/main" id="{00000000-0008-0000-0000-000052000000}"/>
            </a:ext>
          </a:extLst>
        </xdr:cNvPr>
        <xdr:cNvSpPr txBox="1"/>
      </xdr:nvSpPr>
      <xdr:spPr>
        <a:xfrm>
          <a:off x="5229225" y="6894185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20" name="TextBox 919">
          <a:extLst>
            <a:ext uri="{FF2B5EF4-FFF2-40B4-BE49-F238E27FC236}">
              <a16:creationId xmlns:a16="http://schemas.microsoft.com/office/drawing/2014/main" id="{00000000-0008-0000-0000-000053000000}"/>
            </a:ext>
          </a:extLst>
        </xdr:cNvPr>
        <xdr:cNvSpPr txBox="1"/>
      </xdr:nvSpPr>
      <xdr:spPr>
        <a:xfrm>
          <a:off x="5229225" y="688818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21" name="TextBox 920">
          <a:extLst>
            <a:ext uri="{FF2B5EF4-FFF2-40B4-BE49-F238E27FC236}">
              <a16:creationId xmlns:a16="http://schemas.microsoft.com/office/drawing/2014/main" id="{00000000-0008-0000-0000-000054000000}"/>
            </a:ext>
          </a:extLst>
        </xdr:cNvPr>
        <xdr:cNvSpPr txBox="1"/>
      </xdr:nvSpPr>
      <xdr:spPr>
        <a:xfrm>
          <a:off x="5229225" y="688818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22" name="TextBox 921">
          <a:extLst>
            <a:ext uri="{FF2B5EF4-FFF2-40B4-BE49-F238E27FC236}">
              <a16:creationId xmlns:a16="http://schemas.microsoft.com/office/drawing/2014/main" id="{00000000-0008-0000-0000-000055000000}"/>
            </a:ext>
          </a:extLst>
        </xdr:cNvPr>
        <xdr:cNvSpPr txBox="1"/>
      </xdr:nvSpPr>
      <xdr:spPr>
        <a:xfrm>
          <a:off x="5229225" y="6894185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23" name="TextBox 922">
          <a:extLst>
            <a:ext uri="{FF2B5EF4-FFF2-40B4-BE49-F238E27FC236}">
              <a16:creationId xmlns:a16="http://schemas.microsoft.com/office/drawing/2014/main" id="{00000000-0008-0000-0000-000056000000}"/>
            </a:ext>
          </a:extLst>
        </xdr:cNvPr>
        <xdr:cNvSpPr txBox="1"/>
      </xdr:nvSpPr>
      <xdr:spPr>
        <a:xfrm>
          <a:off x="5229225" y="6894185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24" name="TextBox 923">
          <a:extLst>
            <a:ext uri="{FF2B5EF4-FFF2-40B4-BE49-F238E27FC236}">
              <a16:creationId xmlns:a16="http://schemas.microsoft.com/office/drawing/2014/main" id="{00000000-0008-0000-0000-000059000000}"/>
            </a:ext>
          </a:extLst>
        </xdr:cNvPr>
        <xdr:cNvSpPr txBox="1"/>
      </xdr:nvSpPr>
      <xdr:spPr>
        <a:xfrm>
          <a:off x="5229225" y="6879812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25" name="TextBox 924">
          <a:extLst>
            <a:ext uri="{FF2B5EF4-FFF2-40B4-BE49-F238E27FC236}">
              <a16:creationId xmlns:a16="http://schemas.microsoft.com/office/drawing/2014/main" id="{00000000-0008-0000-0000-00005A000000}"/>
            </a:ext>
          </a:extLst>
        </xdr:cNvPr>
        <xdr:cNvSpPr txBox="1"/>
      </xdr:nvSpPr>
      <xdr:spPr>
        <a:xfrm>
          <a:off x="5229225" y="6895585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26" name="TextBox 925">
          <a:extLst>
            <a:ext uri="{FF2B5EF4-FFF2-40B4-BE49-F238E27FC236}">
              <a16:creationId xmlns:a16="http://schemas.microsoft.com/office/drawing/2014/main" id="{00000000-0008-0000-0000-00005B000000}"/>
            </a:ext>
          </a:extLst>
        </xdr:cNvPr>
        <xdr:cNvSpPr txBox="1"/>
      </xdr:nvSpPr>
      <xdr:spPr>
        <a:xfrm>
          <a:off x="5229225" y="6895585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927"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68955856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928"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68955856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929" name="TextBox 928">
          <a:extLst>
            <a:ext uri="{FF2B5EF4-FFF2-40B4-BE49-F238E27FC236}">
              <a16:creationId xmlns:a16="http://schemas.microsoft.com/office/drawing/2014/main" id="{00000000-0008-0000-0000-00005E000000}"/>
            </a:ext>
          </a:extLst>
        </xdr:cNvPr>
        <xdr:cNvSpPr txBox="1"/>
      </xdr:nvSpPr>
      <xdr:spPr>
        <a:xfrm>
          <a:off x="5229225" y="6896985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30" name="TextBox 929">
          <a:extLst>
            <a:ext uri="{FF2B5EF4-FFF2-40B4-BE49-F238E27FC236}">
              <a16:creationId xmlns:a16="http://schemas.microsoft.com/office/drawing/2014/main" id="{00000000-0008-0000-0000-00005F000000}"/>
            </a:ext>
          </a:extLst>
        </xdr:cNvPr>
        <xdr:cNvSpPr txBox="1"/>
      </xdr:nvSpPr>
      <xdr:spPr>
        <a:xfrm>
          <a:off x="5229225" y="6896985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xdr:row>
      <xdr:rowOff>0</xdr:rowOff>
    </xdr:from>
    <xdr:ext cx="76200" cy="104775"/>
    <xdr:sp macro="" textlink="">
      <xdr:nvSpPr>
        <xdr:cNvPr id="931"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6896985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xdr:row>
      <xdr:rowOff>0</xdr:rowOff>
    </xdr:from>
    <xdr:ext cx="76200" cy="104775"/>
    <xdr:sp macro="" textlink="">
      <xdr:nvSpPr>
        <xdr:cNvPr id="932"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68969858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xdr:row>
      <xdr:rowOff>0</xdr:rowOff>
    </xdr:from>
    <xdr:ext cx="194454" cy="255111"/>
    <xdr:sp macro="" textlink="">
      <xdr:nvSpPr>
        <xdr:cNvPr id="933" name="TextBox 932">
          <a:extLst>
            <a:ext uri="{FF2B5EF4-FFF2-40B4-BE49-F238E27FC236}">
              <a16:creationId xmlns:a16="http://schemas.microsoft.com/office/drawing/2014/main" id="{00000000-0008-0000-0000-000062000000}"/>
            </a:ext>
          </a:extLst>
        </xdr:cNvPr>
        <xdr:cNvSpPr txBox="1"/>
      </xdr:nvSpPr>
      <xdr:spPr>
        <a:xfrm>
          <a:off x="5229225" y="6892785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34" name="TextBox 933">
          <a:extLst>
            <a:ext uri="{FF2B5EF4-FFF2-40B4-BE49-F238E27FC236}">
              <a16:creationId xmlns:a16="http://schemas.microsoft.com/office/drawing/2014/main" id="{00000000-0008-0000-0000-000063000000}"/>
            </a:ext>
          </a:extLst>
        </xdr:cNvPr>
        <xdr:cNvSpPr txBox="1"/>
      </xdr:nvSpPr>
      <xdr:spPr>
        <a:xfrm>
          <a:off x="5229225" y="6892785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35" name="TextBox 934">
          <a:extLst>
            <a:ext uri="{FF2B5EF4-FFF2-40B4-BE49-F238E27FC236}">
              <a16:creationId xmlns:a16="http://schemas.microsoft.com/office/drawing/2014/main" id="{00000000-0008-0000-0000-000064000000}"/>
            </a:ext>
          </a:extLst>
        </xdr:cNvPr>
        <xdr:cNvSpPr txBox="1"/>
      </xdr:nvSpPr>
      <xdr:spPr>
        <a:xfrm>
          <a:off x="5229225" y="6879812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36" name="TextBox 935">
          <a:extLst>
            <a:ext uri="{FF2B5EF4-FFF2-40B4-BE49-F238E27FC236}">
              <a16:creationId xmlns:a16="http://schemas.microsoft.com/office/drawing/2014/main" id="{00000000-0008-0000-0000-000065000000}"/>
            </a:ext>
          </a:extLst>
        </xdr:cNvPr>
        <xdr:cNvSpPr txBox="1"/>
      </xdr:nvSpPr>
      <xdr:spPr>
        <a:xfrm>
          <a:off x="5229225" y="6894185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37" name="TextBox 936">
          <a:extLst>
            <a:ext uri="{FF2B5EF4-FFF2-40B4-BE49-F238E27FC236}">
              <a16:creationId xmlns:a16="http://schemas.microsoft.com/office/drawing/2014/main" id="{00000000-0008-0000-0000-000066000000}"/>
            </a:ext>
          </a:extLst>
        </xdr:cNvPr>
        <xdr:cNvSpPr txBox="1"/>
      </xdr:nvSpPr>
      <xdr:spPr>
        <a:xfrm>
          <a:off x="5229225" y="68941854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38" name="TextBox 937">
          <a:extLst>
            <a:ext uri="{FF2B5EF4-FFF2-40B4-BE49-F238E27FC236}">
              <a16:creationId xmlns:a16="http://schemas.microsoft.com/office/drawing/2014/main" id="{00000000-0008-0000-0000-000067000000}"/>
            </a:ext>
          </a:extLst>
        </xdr:cNvPr>
        <xdr:cNvSpPr txBox="1"/>
      </xdr:nvSpPr>
      <xdr:spPr>
        <a:xfrm>
          <a:off x="5229225" y="6895585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39" name="TextBox 938">
          <a:extLst>
            <a:ext uri="{FF2B5EF4-FFF2-40B4-BE49-F238E27FC236}">
              <a16:creationId xmlns:a16="http://schemas.microsoft.com/office/drawing/2014/main" id="{00000000-0008-0000-0000-000068000000}"/>
            </a:ext>
          </a:extLst>
        </xdr:cNvPr>
        <xdr:cNvSpPr txBox="1"/>
      </xdr:nvSpPr>
      <xdr:spPr>
        <a:xfrm>
          <a:off x="5229225" y="6895585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0" name="TextBox 939">
          <a:extLst>
            <a:ext uri="{FF2B5EF4-FFF2-40B4-BE49-F238E27FC236}">
              <a16:creationId xmlns:a16="http://schemas.microsoft.com/office/drawing/2014/main" id="{00000000-0008-0000-0000-000069000000}"/>
            </a:ext>
          </a:extLst>
        </xdr:cNvPr>
        <xdr:cNvSpPr txBox="1"/>
      </xdr:nvSpPr>
      <xdr:spPr>
        <a:xfrm>
          <a:off x="5229225" y="6890385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1" name="TextBox 940">
          <a:extLst>
            <a:ext uri="{FF2B5EF4-FFF2-40B4-BE49-F238E27FC236}">
              <a16:creationId xmlns:a16="http://schemas.microsoft.com/office/drawing/2014/main" id="{00000000-0008-0000-0000-00006A000000}"/>
            </a:ext>
          </a:extLst>
        </xdr:cNvPr>
        <xdr:cNvSpPr txBox="1"/>
      </xdr:nvSpPr>
      <xdr:spPr>
        <a:xfrm>
          <a:off x="5229225" y="6890385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2" name="TextBox 941">
          <a:extLst>
            <a:ext uri="{FF2B5EF4-FFF2-40B4-BE49-F238E27FC236}">
              <a16:creationId xmlns:a16="http://schemas.microsoft.com/office/drawing/2014/main" id="{00000000-0008-0000-0000-00006B000000}"/>
            </a:ext>
          </a:extLst>
        </xdr:cNvPr>
        <xdr:cNvSpPr txBox="1"/>
      </xdr:nvSpPr>
      <xdr:spPr>
        <a:xfrm>
          <a:off x="5229225" y="6889184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3" name="TextBox 942">
          <a:extLst>
            <a:ext uri="{FF2B5EF4-FFF2-40B4-BE49-F238E27FC236}">
              <a16:creationId xmlns:a16="http://schemas.microsoft.com/office/drawing/2014/main" id="{00000000-0008-0000-0000-00006C000000}"/>
            </a:ext>
          </a:extLst>
        </xdr:cNvPr>
        <xdr:cNvSpPr txBox="1"/>
      </xdr:nvSpPr>
      <xdr:spPr>
        <a:xfrm>
          <a:off x="5229225" y="6889184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4" name="TextBox 943">
          <a:extLst>
            <a:ext uri="{FF2B5EF4-FFF2-40B4-BE49-F238E27FC236}">
              <a16:creationId xmlns:a16="http://schemas.microsoft.com/office/drawing/2014/main" id="{00000000-0008-0000-0000-00006D000000}"/>
            </a:ext>
          </a:extLst>
        </xdr:cNvPr>
        <xdr:cNvSpPr txBox="1"/>
      </xdr:nvSpPr>
      <xdr:spPr>
        <a:xfrm>
          <a:off x="5229225" y="6889184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5" name="TextBox 944">
          <a:extLst>
            <a:ext uri="{FF2B5EF4-FFF2-40B4-BE49-F238E27FC236}">
              <a16:creationId xmlns:a16="http://schemas.microsoft.com/office/drawing/2014/main" id="{00000000-0008-0000-0000-00006E000000}"/>
            </a:ext>
          </a:extLst>
        </xdr:cNvPr>
        <xdr:cNvSpPr txBox="1"/>
      </xdr:nvSpPr>
      <xdr:spPr>
        <a:xfrm>
          <a:off x="5229225" y="6889184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6" name="TextBox 945">
          <a:extLst>
            <a:ext uri="{FF2B5EF4-FFF2-40B4-BE49-F238E27FC236}">
              <a16:creationId xmlns:a16="http://schemas.microsoft.com/office/drawing/2014/main" id="{00000000-0008-0000-0000-00006F000000}"/>
            </a:ext>
          </a:extLst>
        </xdr:cNvPr>
        <xdr:cNvSpPr txBox="1"/>
      </xdr:nvSpPr>
      <xdr:spPr>
        <a:xfrm>
          <a:off x="5229225" y="6891585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7" name="TextBox 946">
          <a:extLst>
            <a:ext uri="{FF2B5EF4-FFF2-40B4-BE49-F238E27FC236}">
              <a16:creationId xmlns:a16="http://schemas.microsoft.com/office/drawing/2014/main" id="{00000000-0008-0000-0000-000070000000}"/>
            </a:ext>
          </a:extLst>
        </xdr:cNvPr>
        <xdr:cNvSpPr txBox="1"/>
      </xdr:nvSpPr>
      <xdr:spPr>
        <a:xfrm>
          <a:off x="5229225" y="6891585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8" name="TextBox 947">
          <a:extLst>
            <a:ext uri="{FF2B5EF4-FFF2-40B4-BE49-F238E27FC236}">
              <a16:creationId xmlns:a16="http://schemas.microsoft.com/office/drawing/2014/main" id="{00000000-0008-0000-0000-000071000000}"/>
            </a:ext>
          </a:extLst>
        </xdr:cNvPr>
        <xdr:cNvSpPr txBox="1"/>
      </xdr:nvSpPr>
      <xdr:spPr>
        <a:xfrm>
          <a:off x="5229225" y="6891585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49" name="TextBox 948">
          <a:extLst>
            <a:ext uri="{FF2B5EF4-FFF2-40B4-BE49-F238E27FC236}">
              <a16:creationId xmlns:a16="http://schemas.microsoft.com/office/drawing/2014/main" id="{00000000-0008-0000-0000-000072000000}"/>
            </a:ext>
          </a:extLst>
        </xdr:cNvPr>
        <xdr:cNvSpPr txBox="1"/>
      </xdr:nvSpPr>
      <xdr:spPr>
        <a:xfrm>
          <a:off x="5229225" y="6891585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0" name="TextBox 949">
          <a:extLst>
            <a:ext uri="{FF2B5EF4-FFF2-40B4-BE49-F238E27FC236}">
              <a16:creationId xmlns:a16="http://schemas.microsoft.com/office/drawing/2014/main" id="{00000000-0008-0000-0000-000073000000}"/>
            </a:ext>
          </a:extLst>
        </xdr:cNvPr>
        <xdr:cNvSpPr txBox="1"/>
      </xdr:nvSpPr>
      <xdr:spPr>
        <a:xfrm>
          <a:off x="5229225" y="6989997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1" name="TextBox 950">
          <a:extLst>
            <a:ext uri="{FF2B5EF4-FFF2-40B4-BE49-F238E27FC236}">
              <a16:creationId xmlns:a16="http://schemas.microsoft.com/office/drawing/2014/main" id="{00000000-0008-0000-0000-000074000000}"/>
            </a:ext>
          </a:extLst>
        </xdr:cNvPr>
        <xdr:cNvSpPr txBox="1"/>
      </xdr:nvSpPr>
      <xdr:spPr>
        <a:xfrm>
          <a:off x="5229225" y="6989997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2" name="TextBox 951">
          <a:extLst>
            <a:ext uri="{FF2B5EF4-FFF2-40B4-BE49-F238E27FC236}">
              <a16:creationId xmlns:a16="http://schemas.microsoft.com/office/drawing/2014/main" id="{00000000-0008-0000-0000-000077000000}"/>
            </a:ext>
          </a:extLst>
        </xdr:cNvPr>
        <xdr:cNvSpPr txBox="1"/>
      </xdr:nvSpPr>
      <xdr:spPr>
        <a:xfrm>
          <a:off x="5229225" y="6989997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3" name="TextBox 952">
          <a:extLst>
            <a:ext uri="{FF2B5EF4-FFF2-40B4-BE49-F238E27FC236}">
              <a16:creationId xmlns:a16="http://schemas.microsoft.com/office/drawing/2014/main" id="{00000000-0008-0000-0000-000078000000}"/>
            </a:ext>
          </a:extLst>
        </xdr:cNvPr>
        <xdr:cNvSpPr txBox="1"/>
      </xdr:nvSpPr>
      <xdr:spPr>
        <a:xfrm>
          <a:off x="5229225" y="6989997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4" name="TextBox 953">
          <a:extLst>
            <a:ext uri="{FF2B5EF4-FFF2-40B4-BE49-F238E27FC236}">
              <a16:creationId xmlns:a16="http://schemas.microsoft.com/office/drawing/2014/main" id="{00000000-0008-0000-0000-000079000000}"/>
            </a:ext>
          </a:extLst>
        </xdr:cNvPr>
        <xdr:cNvSpPr txBox="1"/>
      </xdr:nvSpPr>
      <xdr:spPr>
        <a:xfrm>
          <a:off x="5229225" y="6989997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5" name="TextBox 954">
          <a:extLst>
            <a:ext uri="{FF2B5EF4-FFF2-40B4-BE49-F238E27FC236}">
              <a16:creationId xmlns:a16="http://schemas.microsoft.com/office/drawing/2014/main" id="{00000000-0008-0000-0000-00007A000000}"/>
            </a:ext>
          </a:extLst>
        </xdr:cNvPr>
        <xdr:cNvSpPr txBox="1"/>
      </xdr:nvSpPr>
      <xdr:spPr>
        <a:xfrm>
          <a:off x="5229225" y="69899974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6" name="TextBox 955">
          <a:extLst>
            <a:ext uri="{FF2B5EF4-FFF2-40B4-BE49-F238E27FC236}">
              <a16:creationId xmlns:a16="http://schemas.microsoft.com/office/drawing/2014/main" id="{00000000-0008-0000-0000-00000A000000}"/>
            </a:ext>
          </a:extLst>
        </xdr:cNvPr>
        <xdr:cNvSpPr txBox="1"/>
      </xdr:nvSpPr>
      <xdr:spPr>
        <a:xfrm>
          <a:off x="5229225" y="7284043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7" name="TextBox 956">
          <a:extLst>
            <a:ext uri="{FF2B5EF4-FFF2-40B4-BE49-F238E27FC236}">
              <a16:creationId xmlns:a16="http://schemas.microsoft.com/office/drawing/2014/main" id="{00000000-0008-0000-0000-00000B000000}"/>
            </a:ext>
          </a:extLst>
        </xdr:cNvPr>
        <xdr:cNvSpPr txBox="1"/>
      </xdr:nvSpPr>
      <xdr:spPr>
        <a:xfrm>
          <a:off x="5229225" y="7284043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8" name="TextBox 957">
          <a:extLst>
            <a:ext uri="{FF2B5EF4-FFF2-40B4-BE49-F238E27FC236}">
              <a16:creationId xmlns:a16="http://schemas.microsoft.com/office/drawing/2014/main" id="{00000000-0008-0000-0000-000002000000}"/>
            </a:ext>
          </a:extLst>
        </xdr:cNvPr>
        <xdr:cNvSpPr txBox="1"/>
      </xdr:nvSpPr>
      <xdr:spPr>
        <a:xfrm>
          <a:off x="5229225" y="7284043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59" name="TextBox 958">
          <a:extLst>
            <a:ext uri="{FF2B5EF4-FFF2-40B4-BE49-F238E27FC236}">
              <a16:creationId xmlns:a16="http://schemas.microsoft.com/office/drawing/2014/main" id="{00000000-0008-0000-0000-000003000000}"/>
            </a:ext>
          </a:extLst>
        </xdr:cNvPr>
        <xdr:cNvSpPr txBox="1"/>
      </xdr:nvSpPr>
      <xdr:spPr>
        <a:xfrm>
          <a:off x="5229225" y="7284043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60" name="TextBox 959">
          <a:extLst>
            <a:ext uri="{FF2B5EF4-FFF2-40B4-BE49-F238E27FC236}">
              <a16:creationId xmlns:a16="http://schemas.microsoft.com/office/drawing/2014/main" id="{00000000-0008-0000-0000-000002000000}"/>
            </a:ext>
          </a:extLst>
        </xdr:cNvPr>
        <xdr:cNvSpPr txBox="1"/>
      </xdr:nvSpPr>
      <xdr:spPr>
        <a:xfrm>
          <a:off x="5229225" y="743966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61" name="TextBox 960">
          <a:extLst>
            <a:ext uri="{FF2B5EF4-FFF2-40B4-BE49-F238E27FC236}">
              <a16:creationId xmlns:a16="http://schemas.microsoft.com/office/drawing/2014/main" id="{00000000-0008-0000-0000-000003000000}"/>
            </a:ext>
          </a:extLst>
        </xdr:cNvPr>
        <xdr:cNvSpPr txBox="1"/>
      </xdr:nvSpPr>
      <xdr:spPr>
        <a:xfrm>
          <a:off x="5229225" y="743966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62" name="TextBox 961">
          <a:extLst>
            <a:ext uri="{FF2B5EF4-FFF2-40B4-BE49-F238E27FC236}">
              <a16:creationId xmlns:a16="http://schemas.microsoft.com/office/drawing/2014/main" id="{00000000-0008-0000-0000-000002000000}"/>
            </a:ext>
          </a:extLst>
        </xdr:cNvPr>
        <xdr:cNvSpPr txBox="1"/>
      </xdr:nvSpPr>
      <xdr:spPr>
        <a:xfrm>
          <a:off x="5229225" y="743966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63" name="TextBox 962">
          <a:extLst>
            <a:ext uri="{FF2B5EF4-FFF2-40B4-BE49-F238E27FC236}">
              <a16:creationId xmlns:a16="http://schemas.microsoft.com/office/drawing/2014/main" id="{00000000-0008-0000-0000-000003000000}"/>
            </a:ext>
          </a:extLst>
        </xdr:cNvPr>
        <xdr:cNvSpPr txBox="1"/>
      </xdr:nvSpPr>
      <xdr:spPr>
        <a:xfrm>
          <a:off x="5229225" y="743966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313</xdr:row>
      <xdr:rowOff>534458</xdr:rowOff>
    </xdr:to>
    <xdr:sp macro="" textlink="">
      <xdr:nvSpPr>
        <xdr:cNvPr id="96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74396631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313</xdr:row>
      <xdr:rowOff>534458</xdr:rowOff>
    </xdr:to>
    <xdr:sp macro="" textlink="">
      <xdr:nvSpPr>
        <xdr:cNvPr id="96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74396631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966" name="TextBox 965">
          <a:extLst>
            <a:ext uri="{FF2B5EF4-FFF2-40B4-BE49-F238E27FC236}">
              <a16:creationId xmlns:a16="http://schemas.microsoft.com/office/drawing/2014/main" id="{00000000-0008-0000-0000-000002000000}"/>
            </a:ext>
          </a:extLst>
        </xdr:cNvPr>
        <xdr:cNvSpPr txBox="1"/>
      </xdr:nvSpPr>
      <xdr:spPr>
        <a:xfrm>
          <a:off x="5229225" y="7457265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67" name="TextBox 966">
          <a:extLst>
            <a:ext uri="{FF2B5EF4-FFF2-40B4-BE49-F238E27FC236}">
              <a16:creationId xmlns:a16="http://schemas.microsoft.com/office/drawing/2014/main" id="{00000000-0008-0000-0000-000003000000}"/>
            </a:ext>
          </a:extLst>
        </xdr:cNvPr>
        <xdr:cNvSpPr txBox="1"/>
      </xdr:nvSpPr>
      <xdr:spPr>
        <a:xfrm>
          <a:off x="5229225" y="7457265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968"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74572653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969"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74572653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xdr:row>
      <xdr:rowOff>0</xdr:rowOff>
    </xdr:from>
    <xdr:ext cx="194454" cy="255111"/>
    <xdr:sp macro="" textlink="">
      <xdr:nvSpPr>
        <xdr:cNvPr id="970" name="TextBox 969">
          <a:extLst>
            <a:ext uri="{FF2B5EF4-FFF2-40B4-BE49-F238E27FC236}">
              <a16:creationId xmlns:a16="http://schemas.microsoft.com/office/drawing/2014/main" id="{00000000-0008-0000-0000-000002000000}"/>
            </a:ext>
          </a:extLst>
        </xdr:cNvPr>
        <xdr:cNvSpPr txBox="1"/>
      </xdr:nvSpPr>
      <xdr:spPr>
        <a:xfrm>
          <a:off x="5229225" y="7503871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xdr:row>
      <xdr:rowOff>0</xdr:rowOff>
    </xdr:from>
    <xdr:ext cx="194454" cy="255111"/>
    <xdr:sp macro="" textlink="">
      <xdr:nvSpPr>
        <xdr:cNvPr id="971" name="TextBox 970">
          <a:extLst>
            <a:ext uri="{FF2B5EF4-FFF2-40B4-BE49-F238E27FC236}">
              <a16:creationId xmlns:a16="http://schemas.microsoft.com/office/drawing/2014/main" id="{00000000-0008-0000-0000-000003000000}"/>
            </a:ext>
          </a:extLst>
        </xdr:cNvPr>
        <xdr:cNvSpPr txBox="1"/>
      </xdr:nvSpPr>
      <xdr:spPr>
        <a:xfrm>
          <a:off x="5229225" y="7503871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xdr:row>
      <xdr:rowOff>0</xdr:rowOff>
    </xdr:from>
    <xdr:to>
      <xdr:col>4</xdr:col>
      <xdr:colOff>76200</xdr:colOff>
      <xdr:row>1</xdr:row>
      <xdr:rowOff>104775</xdr:rowOff>
    </xdr:to>
    <xdr:sp macro="" textlink="">
      <xdr:nvSpPr>
        <xdr:cNvPr id="972"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7503871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xdr:row>
      <xdr:rowOff>0</xdr:rowOff>
    </xdr:from>
    <xdr:to>
      <xdr:col>4</xdr:col>
      <xdr:colOff>76200</xdr:colOff>
      <xdr:row>1</xdr:row>
      <xdr:rowOff>104775</xdr:rowOff>
    </xdr:to>
    <xdr:sp macro="" textlink="">
      <xdr:nvSpPr>
        <xdr:cNvPr id="973"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7503871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3056</xdr:row>
      <xdr:rowOff>0</xdr:rowOff>
    </xdr:from>
    <xdr:ext cx="194454" cy="255111"/>
    <xdr:sp macro="" textlink="">
      <xdr:nvSpPr>
        <xdr:cNvPr id="974" name="TextBox 973">
          <a:extLst>
            <a:ext uri="{FF2B5EF4-FFF2-40B4-BE49-F238E27FC236}">
              <a16:creationId xmlns:a16="http://schemas.microsoft.com/office/drawing/2014/main" id="{00000000-0008-0000-0000-000002000000}"/>
            </a:ext>
          </a:extLst>
        </xdr:cNvPr>
        <xdr:cNvSpPr txBox="1"/>
      </xdr:nvSpPr>
      <xdr:spPr>
        <a:xfrm>
          <a:off x="6419850" y="498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3056</xdr:row>
      <xdr:rowOff>0</xdr:rowOff>
    </xdr:from>
    <xdr:ext cx="194454" cy="255111"/>
    <xdr:sp macro="" textlink="">
      <xdr:nvSpPr>
        <xdr:cNvPr id="975" name="TextBox 974">
          <a:extLst>
            <a:ext uri="{FF2B5EF4-FFF2-40B4-BE49-F238E27FC236}">
              <a16:creationId xmlns:a16="http://schemas.microsoft.com/office/drawing/2014/main" id="{00000000-0008-0000-0000-000003000000}"/>
            </a:ext>
          </a:extLst>
        </xdr:cNvPr>
        <xdr:cNvSpPr txBox="1"/>
      </xdr:nvSpPr>
      <xdr:spPr>
        <a:xfrm>
          <a:off x="6419850" y="498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3056</xdr:row>
      <xdr:rowOff>0</xdr:rowOff>
    </xdr:from>
    <xdr:to>
      <xdr:col>4</xdr:col>
      <xdr:colOff>76200</xdr:colOff>
      <xdr:row>3056</xdr:row>
      <xdr:rowOff>104775</xdr:rowOff>
    </xdr:to>
    <xdr:sp macro="" textlink="">
      <xdr:nvSpPr>
        <xdr:cNvPr id="97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5000625" y="498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3056</xdr:row>
      <xdr:rowOff>0</xdr:rowOff>
    </xdr:from>
    <xdr:to>
      <xdr:col>4</xdr:col>
      <xdr:colOff>76200</xdr:colOff>
      <xdr:row>3056</xdr:row>
      <xdr:rowOff>104775</xdr:rowOff>
    </xdr:to>
    <xdr:sp macro="" textlink="">
      <xdr:nvSpPr>
        <xdr:cNvPr id="97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5000625" y="498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3595</xdr:row>
      <xdr:rowOff>0</xdr:rowOff>
    </xdr:from>
    <xdr:ext cx="194454" cy="255111"/>
    <xdr:sp macro="" textlink="">
      <xdr:nvSpPr>
        <xdr:cNvPr id="978" name="TextBox 977">
          <a:extLst>
            <a:ext uri="{FF2B5EF4-FFF2-40B4-BE49-F238E27FC236}">
              <a16:creationId xmlns:a16="http://schemas.microsoft.com/office/drawing/2014/main" id="{00000000-0008-0000-0000-000002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3595</xdr:row>
      <xdr:rowOff>0</xdr:rowOff>
    </xdr:from>
    <xdr:ext cx="194454" cy="255111"/>
    <xdr:sp macro="" textlink="">
      <xdr:nvSpPr>
        <xdr:cNvPr id="979" name="TextBox 978">
          <a:extLst>
            <a:ext uri="{FF2B5EF4-FFF2-40B4-BE49-F238E27FC236}">
              <a16:creationId xmlns:a16="http://schemas.microsoft.com/office/drawing/2014/main" id="{00000000-0008-0000-0000-000003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3595</xdr:row>
      <xdr:rowOff>0</xdr:rowOff>
    </xdr:from>
    <xdr:to>
      <xdr:col>4</xdr:col>
      <xdr:colOff>76200</xdr:colOff>
      <xdr:row>3595</xdr:row>
      <xdr:rowOff>104775</xdr:rowOff>
    </xdr:to>
    <xdr:sp macro="" textlink="">
      <xdr:nvSpPr>
        <xdr:cNvPr id="980"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752850" y="161448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3595</xdr:row>
      <xdr:rowOff>0</xdr:rowOff>
    </xdr:from>
    <xdr:to>
      <xdr:col>4</xdr:col>
      <xdr:colOff>76200</xdr:colOff>
      <xdr:row>3595</xdr:row>
      <xdr:rowOff>104775</xdr:rowOff>
    </xdr:to>
    <xdr:sp macro="" textlink="">
      <xdr:nvSpPr>
        <xdr:cNvPr id="981"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752850" y="161448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3596</xdr:row>
      <xdr:rowOff>0</xdr:rowOff>
    </xdr:from>
    <xdr:ext cx="194454" cy="255111"/>
    <xdr:sp macro="" textlink="">
      <xdr:nvSpPr>
        <xdr:cNvPr id="982" name="TextBox 981">
          <a:extLst>
            <a:ext uri="{FF2B5EF4-FFF2-40B4-BE49-F238E27FC236}">
              <a16:creationId xmlns:a16="http://schemas.microsoft.com/office/drawing/2014/main" id="{00000000-0008-0000-0000-000014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3596</xdr:row>
      <xdr:rowOff>0</xdr:rowOff>
    </xdr:from>
    <xdr:ext cx="194454" cy="255111"/>
    <xdr:sp macro="" textlink="">
      <xdr:nvSpPr>
        <xdr:cNvPr id="983" name="TextBox 982">
          <a:extLst>
            <a:ext uri="{FF2B5EF4-FFF2-40B4-BE49-F238E27FC236}">
              <a16:creationId xmlns:a16="http://schemas.microsoft.com/office/drawing/2014/main" id="{00000000-0008-0000-0000-000015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3596</xdr:row>
      <xdr:rowOff>0</xdr:rowOff>
    </xdr:from>
    <xdr:ext cx="76200" cy="104775"/>
    <xdr:sp macro="" textlink="">
      <xdr:nvSpPr>
        <xdr:cNvPr id="984"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752850" y="17173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3596</xdr:row>
      <xdr:rowOff>0</xdr:rowOff>
    </xdr:from>
    <xdr:ext cx="76200" cy="104775"/>
    <xdr:sp macro="" textlink="">
      <xdr:nvSpPr>
        <xdr:cNvPr id="985"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752850" y="17173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3597</xdr:row>
      <xdr:rowOff>0</xdr:rowOff>
    </xdr:from>
    <xdr:ext cx="194454" cy="255111"/>
    <xdr:sp macro="" textlink="">
      <xdr:nvSpPr>
        <xdr:cNvPr id="986" name="TextBox 985">
          <a:extLst>
            <a:ext uri="{FF2B5EF4-FFF2-40B4-BE49-F238E27FC236}">
              <a16:creationId xmlns:a16="http://schemas.microsoft.com/office/drawing/2014/main" id="{00000000-0008-0000-0000-000018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3597</xdr:row>
      <xdr:rowOff>0</xdr:rowOff>
    </xdr:from>
    <xdr:ext cx="194454" cy="255111"/>
    <xdr:sp macro="" textlink="">
      <xdr:nvSpPr>
        <xdr:cNvPr id="987" name="TextBox 986">
          <a:extLst>
            <a:ext uri="{FF2B5EF4-FFF2-40B4-BE49-F238E27FC236}">
              <a16:creationId xmlns:a16="http://schemas.microsoft.com/office/drawing/2014/main" id="{00000000-0008-0000-0000-000019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3597</xdr:row>
      <xdr:rowOff>0</xdr:rowOff>
    </xdr:from>
    <xdr:ext cx="76200" cy="104775"/>
    <xdr:sp macro="" textlink="">
      <xdr:nvSpPr>
        <xdr:cNvPr id="988"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752850" y="18202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3597</xdr:row>
      <xdr:rowOff>0</xdr:rowOff>
    </xdr:from>
    <xdr:ext cx="76200" cy="104775"/>
    <xdr:sp macro="" textlink="">
      <xdr:nvSpPr>
        <xdr:cNvPr id="989"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752850" y="18202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3594</xdr:row>
      <xdr:rowOff>0</xdr:rowOff>
    </xdr:from>
    <xdr:ext cx="194454" cy="255111"/>
    <xdr:sp macro="" textlink="">
      <xdr:nvSpPr>
        <xdr:cNvPr id="990" name="TextBox 989">
          <a:extLst>
            <a:ext uri="{FF2B5EF4-FFF2-40B4-BE49-F238E27FC236}">
              <a16:creationId xmlns:a16="http://schemas.microsoft.com/office/drawing/2014/main" id="{00000000-0008-0000-0000-00001C000000}"/>
            </a:ext>
          </a:extLst>
        </xdr:cNvPr>
        <xdr:cNvSpPr txBox="1"/>
      </xdr:nvSpPr>
      <xdr:spPr>
        <a:xfrm>
          <a:off x="5172075" y="15459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3594</xdr:row>
      <xdr:rowOff>0</xdr:rowOff>
    </xdr:from>
    <xdr:ext cx="194454" cy="255111"/>
    <xdr:sp macro="" textlink="">
      <xdr:nvSpPr>
        <xdr:cNvPr id="991" name="TextBox 990">
          <a:extLst>
            <a:ext uri="{FF2B5EF4-FFF2-40B4-BE49-F238E27FC236}">
              <a16:creationId xmlns:a16="http://schemas.microsoft.com/office/drawing/2014/main" id="{00000000-0008-0000-0000-00001D000000}"/>
            </a:ext>
          </a:extLst>
        </xdr:cNvPr>
        <xdr:cNvSpPr txBox="1"/>
      </xdr:nvSpPr>
      <xdr:spPr>
        <a:xfrm>
          <a:off x="5172075" y="15459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3595</xdr:row>
      <xdr:rowOff>0</xdr:rowOff>
    </xdr:from>
    <xdr:ext cx="194454" cy="255111"/>
    <xdr:sp macro="" textlink="">
      <xdr:nvSpPr>
        <xdr:cNvPr id="992" name="TextBox 991">
          <a:extLst>
            <a:ext uri="{FF2B5EF4-FFF2-40B4-BE49-F238E27FC236}">
              <a16:creationId xmlns:a16="http://schemas.microsoft.com/office/drawing/2014/main" id="{00000000-0008-0000-0000-00001F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3595</xdr:row>
      <xdr:rowOff>0</xdr:rowOff>
    </xdr:from>
    <xdr:ext cx="194454" cy="255111"/>
    <xdr:sp macro="" textlink="">
      <xdr:nvSpPr>
        <xdr:cNvPr id="993" name="TextBox 992">
          <a:extLst>
            <a:ext uri="{FF2B5EF4-FFF2-40B4-BE49-F238E27FC236}">
              <a16:creationId xmlns:a16="http://schemas.microsoft.com/office/drawing/2014/main" id="{00000000-0008-0000-0000-000020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3596</xdr:row>
      <xdr:rowOff>0</xdr:rowOff>
    </xdr:from>
    <xdr:ext cx="194454" cy="255111"/>
    <xdr:sp macro="" textlink="">
      <xdr:nvSpPr>
        <xdr:cNvPr id="994" name="TextBox 993">
          <a:extLst>
            <a:ext uri="{FF2B5EF4-FFF2-40B4-BE49-F238E27FC236}">
              <a16:creationId xmlns:a16="http://schemas.microsoft.com/office/drawing/2014/main" id="{00000000-0008-0000-0000-000021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3596</xdr:row>
      <xdr:rowOff>0</xdr:rowOff>
    </xdr:from>
    <xdr:ext cx="194454" cy="255111"/>
    <xdr:sp macro="" textlink="">
      <xdr:nvSpPr>
        <xdr:cNvPr id="995" name="TextBox 994">
          <a:extLst>
            <a:ext uri="{FF2B5EF4-FFF2-40B4-BE49-F238E27FC236}">
              <a16:creationId xmlns:a16="http://schemas.microsoft.com/office/drawing/2014/main" id="{00000000-0008-0000-0000-000022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3592</xdr:row>
      <xdr:rowOff>0</xdr:rowOff>
    </xdr:from>
    <xdr:ext cx="194454" cy="255111"/>
    <xdr:sp macro="" textlink="">
      <xdr:nvSpPr>
        <xdr:cNvPr id="996" name="TextBox 995">
          <a:extLst>
            <a:ext uri="{FF2B5EF4-FFF2-40B4-BE49-F238E27FC236}">
              <a16:creationId xmlns:a16="http://schemas.microsoft.com/office/drawing/2014/main" id="{00000000-0008-0000-0000-000023000000}"/>
            </a:ext>
          </a:extLst>
        </xdr:cNvPr>
        <xdr:cNvSpPr txBox="1"/>
      </xdr:nvSpPr>
      <xdr:spPr>
        <a:xfrm>
          <a:off x="5172075" y="13573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3592</xdr:row>
      <xdr:rowOff>0</xdr:rowOff>
    </xdr:from>
    <xdr:ext cx="194454" cy="255111"/>
    <xdr:sp macro="" textlink="">
      <xdr:nvSpPr>
        <xdr:cNvPr id="997" name="TextBox 996">
          <a:extLst>
            <a:ext uri="{FF2B5EF4-FFF2-40B4-BE49-F238E27FC236}">
              <a16:creationId xmlns:a16="http://schemas.microsoft.com/office/drawing/2014/main" id="{00000000-0008-0000-0000-000024000000}"/>
            </a:ext>
          </a:extLst>
        </xdr:cNvPr>
        <xdr:cNvSpPr txBox="1"/>
      </xdr:nvSpPr>
      <xdr:spPr>
        <a:xfrm>
          <a:off x="5172075" y="13573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3596</xdr:row>
      <xdr:rowOff>0</xdr:rowOff>
    </xdr:from>
    <xdr:ext cx="194454" cy="255111"/>
    <xdr:sp macro="" textlink="">
      <xdr:nvSpPr>
        <xdr:cNvPr id="998" name="TextBox 997">
          <a:extLst>
            <a:ext uri="{FF2B5EF4-FFF2-40B4-BE49-F238E27FC236}">
              <a16:creationId xmlns:a16="http://schemas.microsoft.com/office/drawing/2014/main" id="{00000000-0008-0000-0000-000025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3596</xdr:row>
      <xdr:rowOff>0</xdr:rowOff>
    </xdr:from>
    <xdr:ext cx="194454" cy="255111"/>
    <xdr:sp macro="" textlink="">
      <xdr:nvSpPr>
        <xdr:cNvPr id="999" name="TextBox 998">
          <a:extLst>
            <a:ext uri="{FF2B5EF4-FFF2-40B4-BE49-F238E27FC236}">
              <a16:creationId xmlns:a16="http://schemas.microsoft.com/office/drawing/2014/main" id="{00000000-0008-0000-0000-000026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3596</xdr:row>
      <xdr:rowOff>0</xdr:rowOff>
    </xdr:from>
    <xdr:to>
      <xdr:col>4</xdr:col>
      <xdr:colOff>76200</xdr:colOff>
      <xdr:row>3596</xdr:row>
      <xdr:rowOff>104775</xdr:rowOff>
    </xdr:to>
    <xdr:sp macro="" textlink="">
      <xdr:nvSpPr>
        <xdr:cNvPr id="1000"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752850" y="17173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3596</xdr:row>
      <xdr:rowOff>0</xdr:rowOff>
    </xdr:from>
    <xdr:to>
      <xdr:col>4</xdr:col>
      <xdr:colOff>76200</xdr:colOff>
      <xdr:row>3596</xdr:row>
      <xdr:rowOff>104775</xdr:rowOff>
    </xdr:to>
    <xdr:sp macro="" textlink="">
      <xdr:nvSpPr>
        <xdr:cNvPr id="1001"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752850" y="17173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3597</xdr:row>
      <xdr:rowOff>0</xdr:rowOff>
    </xdr:from>
    <xdr:ext cx="194454" cy="255111"/>
    <xdr:sp macro="" textlink="">
      <xdr:nvSpPr>
        <xdr:cNvPr id="1002" name="TextBox 1001">
          <a:extLst>
            <a:ext uri="{FF2B5EF4-FFF2-40B4-BE49-F238E27FC236}">
              <a16:creationId xmlns:a16="http://schemas.microsoft.com/office/drawing/2014/main" id="{00000000-0008-0000-0000-00002A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3597</xdr:row>
      <xdr:rowOff>0</xdr:rowOff>
    </xdr:from>
    <xdr:ext cx="194454" cy="255111"/>
    <xdr:sp macro="" textlink="">
      <xdr:nvSpPr>
        <xdr:cNvPr id="1003" name="TextBox 1002">
          <a:extLst>
            <a:ext uri="{FF2B5EF4-FFF2-40B4-BE49-F238E27FC236}">
              <a16:creationId xmlns:a16="http://schemas.microsoft.com/office/drawing/2014/main" id="{00000000-0008-0000-0000-00002B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3597</xdr:row>
      <xdr:rowOff>0</xdr:rowOff>
    </xdr:from>
    <xdr:ext cx="76200" cy="104775"/>
    <xdr:sp macro="" textlink="">
      <xdr:nvSpPr>
        <xdr:cNvPr id="1004"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752850" y="18202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3597</xdr:row>
      <xdr:rowOff>0</xdr:rowOff>
    </xdr:from>
    <xdr:ext cx="76200" cy="104775"/>
    <xdr:sp macro="" textlink="">
      <xdr:nvSpPr>
        <xdr:cNvPr id="1005"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752850" y="18202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3598</xdr:row>
      <xdr:rowOff>0</xdr:rowOff>
    </xdr:from>
    <xdr:ext cx="194454" cy="255111"/>
    <xdr:sp macro="" textlink="">
      <xdr:nvSpPr>
        <xdr:cNvPr id="1006" name="TextBox 1005">
          <a:extLst>
            <a:ext uri="{FF2B5EF4-FFF2-40B4-BE49-F238E27FC236}">
              <a16:creationId xmlns:a16="http://schemas.microsoft.com/office/drawing/2014/main" id="{00000000-0008-0000-0000-00002E000000}"/>
            </a:ext>
          </a:extLst>
        </xdr:cNvPr>
        <xdr:cNvSpPr txBox="1"/>
      </xdr:nvSpPr>
      <xdr:spPr>
        <a:xfrm>
          <a:off x="5172075" y="19230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3598</xdr:row>
      <xdr:rowOff>0</xdr:rowOff>
    </xdr:from>
    <xdr:ext cx="194454" cy="255111"/>
    <xdr:sp macro="" textlink="">
      <xdr:nvSpPr>
        <xdr:cNvPr id="1007" name="TextBox 1006">
          <a:extLst>
            <a:ext uri="{FF2B5EF4-FFF2-40B4-BE49-F238E27FC236}">
              <a16:creationId xmlns:a16="http://schemas.microsoft.com/office/drawing/2014/main" id="{00000000-0008-0000-0000-00002F000000}"/>
            </a:ext>
          </a:extLst>
        </xdr:cNvPr>
        <xdr:cNvSpPr txBox="1"/>
      </xdr:nvSpPr>
      <xdr:spPr>
        <a:xfrm>
          <a:off x="5172075" y="19230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3598</xdr:row>
      <xdr:rowOff>0</xdr:rowOff>
    </xdr:from>
    <xdr:ext cx="76200" cy="104775"/>
    <xdr:sp macro="" textlink="">
      <xdr:nvSpPr>
        <xdr:cNvPr id="1008"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752850" y="19230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3598</xdr:row>
      <xdr:rowOff>0</xdr:rowOff>
    </xdr:from>
    <xdr:ext cx="76200" cy="104775"/>
    <xdr:sp macro="" textlink="">
      <xdr:nvSpPr>
        <xdr:cNvPr id="1009"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752850" y="19230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3595</xdr:row>
      <xdr:rowOff>0</xdr:rowOff>
    </xdr:from>
    <xdr:ext cx="194454" cy="255111"/>
    <xdr:sp macro="" textlink="">
      <xdr:nvSpPr>
        <xdr:cNvPr id="1010" name="TextBox 1009">
          <a:extLst>
            <a:ext uri="{FF2B5EF4-FFF2-40B4-BE49-F238E27FC236}">
              <a16:creationId xmlns:a16="http://schemas.microsoft.com/office/drawing/2014/main" id="{00000000-0008-0000-0000-000032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3595</xdr:row>
      <xdr:rowOff>0</xdr:rowOff>
    </xdr:from>
    <xdr:ext cx="194454" cy="255111"/>
    <xdr:sp macro="" textlink="">
      <xdr:nvSpPr>
        <xdr:cNvPr id="1011" name="TextBox 1010">
          <a:extLst>
            <a:ext uri="{FF2B5EF4-FFF2-40B4-BE49-F238E27FC236}">
              <a16:creationId xmlns:a16="http://schemas.microsoft.com/office/drawing/2014/main" id="{00000000-0008-0000-0000-000033000000}"/>
            </a:ext>
          </a:extLst>
        </xdr:cNvPr>
        <xdr:cNvSpPr txBox="1"/>
      </xdr:nvSpPr>
      <xdr:spPr>
        <a:xfrm>
          <a:off x="5172075" y="1614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3596</xdr:row>
      <xdr:rowOff>0</xdr:rowOff>
    </xdr:from>
    <xdr:ext cx="194454" cy="255111"/>
    <xdr:sp macro="" textlink="">
      <xdr:nvSpPr>
        <xdr:cNvPr id="1012" name="TextBox 1011">
          <a:extLst>
            <a:ext uri="{FF2B5EF4-FFF2-40B4-BE49-F238E27FC236}">
              <a16:creationId xmlns:a16="http://schemas.microsoft.com/office/drawing/2014/main" id="{00000000-0008-0000-0000-000035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3596</xdr:row>
      <xdr:rowOff>0</xdr:rowOff>
    </xdr:from>
    <xdr:ext cx="194454" cy="255111"/>
    <xdr:sp macro="" textlink="">
      <xdr:nvSpPr>
        <xdr:cNvPr id="1013" name="TextBox 1012">
          <a:extLst>
            <a:ext uri="{FF2B5EF4-FFF2-40B4-BE49-F238E27FC236}">
              <a16:creationId xmlns:a16="http://schemas.microsoft.com/office/drawing/2014/main" id="{00000000-0008-0000-0000-000036000000}"/>
            </a:ext>
          </a:extLst>
        </xdr:cNvPr>
        <xdr:cNvSpPr txBox="1"/>
      </xdr:nvSpPr>
      <xdr:spPr>
        <a:xfrm>
          <a:off x="5172075" y="17173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3597</xdr:row>
      <xdr:rowOff>0</xdr:rowOff>
    </xdr:from>
    <xdr:ext cx="194454" cy="255111"/>
    <xdr:sp macro="" textlink="">
      <xdr:nvSpPr>
        <xdr:cNvPr id="1014" name="TextBox 1013">
          <a:extLst>
            <a:ext uri="{FF2B5EF4-FFF2-40B4-BE49-F238E27FC236}">
              <a16:creationId xmlns:a16="http://schemas.microsoft.com/office/drawing/2014/main" id="{00000000-0008-0000-0000-000037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3597</xdr:row>
      <xdr:rowOff>0</xdr:rowOff>
    </xdr:from>
    <xdr:ext cx="194454" cy="255111"/>
    <xdr:sp macro="" textlink="">
      <xdr:nvSpPr>
        <xdr:cNvPr id="1015" name="TextBox 1014">
          <a:extLst>
            <a:ext uri="{FF2B5EF4-FFF2-40B4-BE49-F238E27FC236}">
              <a16:creationId xmlns:a16="http://schemas.microsoft.com/office/drawing/2014/main" id="{00000000-0008-0000-0000-000038000000}"/>
            </a:ext>
          </a:extLst>
        </xdr:cNvPr>
        <xdr:cNvSpPr txBox="1"/>
      </xdr:nvSpPr>
      <xdr:spPr>
        <a:xfrm>
          <a:off x="5172075" y="18202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3594</xdr:row>
      <xdr:rowOff>0</xdr:rowOff>
    </xdr:from>
    <xdr:ext cx="194454" cy="255111"/>
    <xdr:sp macro="" textlink="">
      <xdr:nvSpPr>
        <xdr:cNvPr id="1016" name="TextBox 1015">
          <a:extLst>
            <a:ext uri="{FF2B5EF4-FFF2-40B4-BE49-F238E27FC236}">
              <a16:creationId xmlns:a16="http://schemas.microsoft.com/office/drawing/2014/main" id="{00000000-0008-0000-0000-000039000000}"/>
            </a:ext>
          </a:extLst>
        </xdr:cNvPr>
        <xdr:cNvSpPr txBox="1"/>
      </xdr:nvSpPr>
      <xdr:spPr>
        <a:xfrm>
          <a:off x="5172075" y="15459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3594</xdr:row>
      <xdr:rowOff>0</xdr:rowOff>
    </xdr:from>
    <xdr:ext cx="194454" cy="255111"/>
    <xdr:sp macro="" textlink="">
      <xdr:nvSpPr>
        <xdr:cNvPr id="1017" name="TextBox 1016">
          <a:extLst>
            <a:ext uri="{FF2B5EF4-FFF2-40B4-BE49-F238E27FC236}">
              <a16:creationId xmlns:a16="http://schemas.microsoft.com/office/drawing/2014/main" id="{00000000-0008-0000-0000-00003A000000}"/>
            </a:ext>
          </a:extLst>
        </xdr:cNvPr>
        <xdr:cNvSpPr txBox="1"/>
      </xdr:nvSpPr>
      <xdr:spPr>
        <a:xfrm>
          <a:off x="5172075" y="15459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3593</xdr:row>
      <xdr:rowOff>0</xdr:rowOff>
    </xdr:from>
    <xdr:ext cx="194454" cy="255111"/>
    <xdr:sp macro="" textlink="">
      <xdr:nvSpPr>
        <xdr:cNvPr id="1018" name="TextBox 1017">
          <a:extLst>
            <a:ext uri="{FF2B5EF4-FFF2-40B4-BE49-F238E27FC236}">
              <a16:creationId xmlns:a16="http://schemas.microsoft.com/office/drawing/2014/main" id="{00000000-0008-0000-0000-00003B000000}"/>
            </a:ext>
          </a:extLst>
        </xdr:cNvPr>
        <xdr:cNvSpPr txBox="1"/>
      </xdr:nvSpPr>
      <xdr:spPr>
        <a:xfrm>
          <a:off x="5172075" y="1494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3593</xdr:row>
      <xdr:rowOff>0</xdr:rowOff>
    </xdr:from>
    <xdr:ext cx="194454" cy="255111"/>
    <xdr:sp macro="" textlink="">
      <xdr:nvSpPr>
        <xdr:cNvPr id="1019" name="TextBox 1018">
          <a:extLst>
            <a:ext uri="{FF2B5EF4-FFF2-40B4-BE49-F238E27FC236}">
              <a16:creationId xmlns:a16="http://schemas.microsoft.com/office/drawing/2014/main" id="{00000000-0008-0000-0000-00003C000000}"/>
            </a:ext>
          </a:extLst>
        </xdr:cNvPr>
        <xdr:cNvSpPr txBox="1"/>
      </xdr:nvSpPr>
      <xdr:spPr>
        <a:xfrm>
          <a:off x="5172075" y="1494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3593</xdr:row>
      <xdr:rowOff>0</xdr:rowOff>
    </xdr:from>
    <xdr:ext cx="194454" cy="255111"/>
    <xdr:sp macro="" textlink="">
      <xdr:nvSpPr>
        <xdr:cNvPr id="1020" name="TextBox 1019">
          <a:extLst>
            <a:ext uri="{FF2B5EF4-FFF2-40B4-BE49-F238E27FC236}">
              <a16:creationId xmlns:a16="http://schemas.microsoft.com/office/drawing/2014/main" id="{00000000-0008-0000-0000-00003D000000}"/>
            </a:ext>
          </a:extLst>
        </xdr:cNvPr>
        <xdr:cNvSpPr txBox="1"/>
      </xdr:nvSpPr>
      <xdr:spPr>
        <a:xfrm>
          <a:off x="5172075" y="1494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3593</xdr:row>
      <xdr:rowOff>0</xdr:rowOff>
    </xdr:from>
    <xdr:ext cx="194454" cy="255111"/>
    <xdr:sp macro="" textlink="">
      <xdr:nvSpPr>
        <xdr:cNvPr id="1021" name="TextBox 1020">
          <a:extLst>
            <a:ext uri="{FF2B5EF4-FFF2-40B4-BE49-F238E27FC236}">
              <a16:creationId xmlns:a16="http://schemas.microsoft.com/office/drawing/2014/main" id="{00000000-0008-0000-0000-00003E000000}"/>
            </a:ext>
          </a:extLst>
        </xdr:cNvPr>
        <xdr:cNvSpPr txBox="1"/>
      </xdr:nvSpPr>
      <xdr:spPr>
        <a:xfrm>
          <a:off x="5172075" y="14944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3604</xdr:row>
      <xdr:rowOff>0</xdr:rowOff>
    </xdr:from>
    <xdr:ext cx="194454" cy="255111"/>
    <xdr:sp macro="" textlink="">
      <xdr:nvSpPr>
        <xdr:cNvPr id="1022" name="TextBox 1021">
          <a:extLst>
            <a:ext uri="{FF2B5EF4-FFF2-40B4-BE49-F238E27FC236}">
              <a16:creationId xmlns:a16="http://schemas.microsoft.com/office/drawing/2014/main" id="{00000000-0008-0000-0000-00003F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3604</xdr:row>
      <xdr:rowOff>0</xdr:rowOff>
    </xdr:from>
    <xdr:ext cx="194454" cy="255111"/>
    <xdr:sp macro="" textlink="">
      <xdr:nvSpPr>
        <xdr:cNvPr id="1023" name="TextBox 1022">
          <a:extLst>
            <a:ext uri="{FF2B5EF4-FFF2-40B4-BE49-F238E27FC236}">
              <a16:creationId xmlns:a16="http://schemas.microsoft.com/office/drawing/2014/main" id="{00000000-0008-0000-0000-000040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3604</xdr:row>
      <xdr:rowOff>0</xdr:rowOff>
    </xdr:from>
    <xdr:to>
      <xdr:col>4</xdr:col>
      <xdr:colOff>76200</xdr:colOff>
      <xdr:row>3604</xdr:row>
      <xdr:rowOff>104775</xdr:rowOff>
    </xdr:to>
    <xdr:sp macro="" textlink="">
      <xdr:nvSpPr>
        <xdr:cNvPr id="1024"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752850" y="23517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3604</xdr:row>
      <xdr:rowOff>0</xdr:rowOff>
    </xdr:from>
    <xdr:to>
      <xdr:col>4</xdr:col>
      <xdr:colOff>76200</xdr:colOff>
      <xdr:row>3604</xdr:row>
      <xdr:rowOff>104775</xdr:rowOff>
    </xdr:to>
    <xdr:sp macro="" textlink="">
      <xdr:nvSpPr>
        <xdr:cNvPr id="1025"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752850" y="23517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3592</xdr:row>
      <xdr:rowOff>428625</xdr:rowOff>
    </xdr:from>
    <xdr:ext cx="194454" cy="255111"/>
    <xdr:sp macro="" textlink="">
      <xdr:nvSpPr>
        <xdr:cNvPr id="1026" name="TextBox 1025">
          <a:extLst>
            <a:ext uri="{FF2B5EF4-FFF2-40B4-BE49-F238E27FC236}">
              <a16:creationId xmlns:a16="http://schemas.microsoft.com/office/drawing/2014/main" id="{00000000-0008-0000-0000-000043000000}"/>
            </a:ext>
          </a:extLst>
        </xdr:cNvPr>
        <xdr:cNvSpPr txBox="1"/>
      </xdr:nvSpPr>
      <xdr:spPr>
        <a:xfrm>
          <a:off x="5172075" y="140017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3605</xdr:row>
      <xdr:rowOff>0</xdr:rowOff>
    </xdr:from>
    <xdr:ext cx="194454" cy="255111"/>
    <xdr:sp macro="" textlink="">
      <xdr:nvSpPr>
        <xdr:cNvPr id="1027" name="TextBox 1026">
          <a:extLst>
            <a:ext uri="{FF2B5EF4-FFF2-40B4-BE49-F238E27FC236}">
              <a16:creationId xmlns:a16="http://schemas.microsoft.com/office/drawing/2014/main" id="{00000000-0008-0000-0000-000044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3605</xdr:row>
      <xdr:rowOff>0</xdr:rowOff>
    </xdr:from>
    <xdr:ext cx="194454" cy="255111"/>
    <xdr:sp macro="" textlink="">
      <xdr:nvSpPr>
        <xdr:cNvPr id="1028" name="TextBox 1027">
          <a:extLst>
            <a:ext uri="{FF2B5EF4-FFF2-40B4-BE49-F238E27FC236}">
              <a16:creationId xmlns:a16="http://schemas.microsoft.com/office/drawing/2014/main" id="{00000000-0008-0000-0000-000045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3605</xdr:row>
      <xdr:rowOff>0</xdr:rowOff>
    </xdr:from>
    <xdr:ext cx="76200" cy="104775"/>
    <xdr:sp macro="" textlink="">
      <xdr:nvSpPr>
        <xdr:cNvPr id="1029"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752850" y="2403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3605</xdr:row>
      <xdr:rowOff>0</xdr:rowOff>
    </xdr:from>
    <xdr:ext cx="76200" cy="104775"/>
    <xdr:sp macro="" textlink="">
      <xdr:nvSpPr>
        <xdr:cNvPr id="1030"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752850" y="2403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3606</xdr:row>
      <xdr:rowOff>0</xdr:rowOff>
    </xdr:from>
    <xdr:ext cx="194454" cy="255111"/>
    <xdr:sp macro="" textlink="">
      <xdr:nvSpPr>
        <xdr:cNvPr id="1031" name="TextBox 1030">
          <a:extLst>
            <a:ext uri="{FF2B5EF4-FFF2-40B4-BE49-F238E27FC236}">
              <a16:creationId xmlns:a16="http://schemas.microsoft.com/office/drawing/2014/main" id="{00000000-0008-0000-0000-000048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3606</xdr:row>
      <xdr:rowOff>0</xdr:rowOff>
    </xdr:from>
    <xdr:ext cx="194454" cy="255111"/>
    <xdr:sp macro="" textlink="">
      <xdr:nvSpPr>
        <xdr:cNvPr id="1032" name="TextBox 1031">
          <a:extLst>
            <a:ext uri="{FF2B5EF4-FFF2-40B4-BE49-F238E27FC236}">
              <a16:creationId xmlns:a16="http://schemas.microsoft.com/office/drawing/2014/main" id="{00000000-0008-0000-0000-000049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3606</xdr:row>
      <xdr:rowOff>0</xdr:rowOff>
    </xdr:from>
    <xdr:ext cx="76200" cy="104775"/>
    <xdr:sp macro="" textlink="">
      <xdr:nvSpPr>
        <xdr:cNvPr id="1033"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752850" y="245459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3606</xdr:row>
      <xdr:rowOff>0</xdr:rowOff>
    </xdr:from>
    <xdr:ext cx="76200" cy="104775"/>
    <xdr:sp macro="" textlink="">
      <xdr:nvSpPr>
        <xdr:cNvPr id="1034"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752850" y="245459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3602</xdr:row>
      <xdr:rowOff>0</xdr:rowOff>
    </xdr:from>
    <xdr:ext cx="194454" cy="255111"/>
    <xdr:sp macro="" textlink="">
      <xdr:nvSpPr>
        <xdr:cNvPr id="1035" name="TextBox 1034">
          <a:extLst>
            <a:ext uri="{FF2B5EF4-FFF2-40B4-BE49-F238E27FC236}">
              <a16:creationId xmlns:a16="http://schemas.microsoft.com/office/drawing/2014/main" id="{00000000-0008-0000-0000-00004C000000}"/>
            </a:ext>
          </a:extLst>
        </xdr:cNvPr>
        <xdr:cNvSpPr txBox="1"/>
      </xdr:nvSpPr>
      <xdr:spPr>
        <a:xfrm>
          <a:off x="5172075" y="2248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3602</xdr:row>
      <xdr:rowOff>0</xdr:rowOff>
    </xdr:from>
    <xdr:ext cx="194454" cy="255111"/>
    <xdr:sp macro="" textlink="">
      <xdr:nvSpPr>
        <xdr:cNvPr id="1036" name="TextBox 1035">
          <a:extLst>
            <a:ext uri="{FF2B5EF4-FFF2-40B4-BE49-F238E27FC236}">
              <a16:creationId xmlns:a16="http://schemas.microsoft.com/office/drawing/2014/main" id="{00000000-0008-0000-0000-00004D000000}"/>
            </a:ext>
          </a:extLst>
        </xdr:cNvPr>
        <xdr:cNvSpPr txBox="1"/>
      </xdr:nvSpPr>
      <xdr:spPr>
        <a:xfrm>
          <a:off x="5172075" y="2248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3592</xdr:row>
      <xdr:rowOff>428625</xdr:rowOff>
    </xdr:from>
    <xdr:ext cx="194454" cy="255111"/>
    <xdr:sp macro="" textlink="">
      <xdr:nvSpPr>
        <xdr:cNvPr id="1037" name="TextBox 1036">
          <a:extLst>
            <a:ext uri="{FF2B5EF4-FFF2-40B4-BE49-F238E27FC236}">
              <a16:creationId xmlns:a16="http://schemas.microsoft.com/office/drawing/2014/main" id="{00000000-0008-0000-0000-00004E000000}"/>
            </a:ext>
          </a:extLst>
        </xdr:cNvPr>
        <xdr:cNvSpPr txBox="1"/>
      </xdr:nvSpPr>
      <xdr:spPr>
        <a:xfrm>
          <a:off x="5172075" y="140017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3604</xdr:row>
      <xdr:rowOff>0</xdr:rowOff>
    </xdr:from>
    <xdr:ext cx="194454" cy="255111"/>
    <xdr:sp macro="" textlink="">
      <xdr:nvSpPr>
        <xdr:cNvPr id="1038" name="TextBox 1037">
          <a:extLst>
            <a:ext uri="{FF2B5EF4-FFF2-40B4-BE49-F238E27FC236}">
              <a16:creationId xmlns:a16="http://schemas.microsoft.com/office/drawing/2014/main" id="{00000000-0008-0000-0000-00004F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3604</xdr:row>
      <xdr:rowOff>0</xdr:rowOff>
    </xdr:from>
    <xdr:ext cx="194454" cy="255111"/>
    <xdr:sp macro="" textlink="">
      <xdr:nvSpPr>
        <xdr:cNvPr id="1039" name="TextBox 1038">
          <a:extLst>
            <a:ext uri="{FF2B5EF4-FFF2-40B4-BE49-F238E27FC236}">
              <a16:creationId xmlns:a16="http://schemas.microsoft.com/office/drawing/2014/main" id="{00000000-0008-0000-0000-000050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3605</xdr:row>
      <xdr:rowOff>0</xdr:rowOff>
    </xdr:from>
    <xdr:ext cx="194454" cy="255111"/>
    <xdr:sp macro="" textlink="">
      <xdr:nvSpPr>
        <xdr:cNvPr id="1040" name="TextBox 1039">
          <a:extLst>
            <a:ext uri="{FF2B5EF4-FFF2-40B4-BE49-F238E27FC236}">
              <a16:creationId xmlns:a16="http://schemas.microsoft.com/office/drawing/2014/main" id="{00000000-0008-0000-0000-000051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3605</xdr:row>
      <xdr:rowOff>0</xdr:rowOff>
    </xdr:from>
    <xdr:ext cx="194454" cy="255111"/>
    <xdr:sp macro="" textlink="">
      <xdr:nvSpPr>
        <xdr:cNvPr id="1041" name="TextBox 1040">
          <a:extLst>
            <a:ext uri="{FF2B5EF4-FFF2-40B4-BE49-F238E27FC236}">
              <a16:creationId xmlns:a16="http://schemas.microsoft.com/office/drawing/2014/main" id="{00000000-0008-0000-0000-000052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3600</xdr:row>
      <xdr:rowOff>0</xdr:rowOff>
    </xdr:from>
    <xdr:ext cx="194454" cy="255111"/>
    <xdr:sp macro="" textlink="">
      <xdr:nvSpPr>
        <xdr:cNvPr id="1042" name="TextBox 1041">
          <a:extLst>
            <a:ext uri="{FF2B5EF4-FFF2-40B4-BE49-F238E27FC236}">
              <a16:creationId xmlns:a16="http://schemas.microsoft.com/office/drawing/2014/main" id="{00000000-0008-0000-0000-000053000000}"/>
            </a:ext>
          </a:extLst>
        </xdr:cNvPr>
        <xdr:cNvSpPr txBox="1"/>
      </xdr:nvSpPr>
      <xdr:spPr>
        <a:xfrm>
          <a:off x="5172075" y="20431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3600</xdr:row>
      <xdr:rowOff>0</xdr:rowOff>
    </xdr:from>
    <xdr:ext cx="194454" cy="255111"/>
    <xdr:sp macro="" textlink="">
      <xdr:nvSpPr>
        <xdr:cNvPr id="1043" name="TextBox 1042">
          <a:extLst>
            <a:ext uri="{FF2B5EF4-FFF2-40B4-BE49-F238E27FC236}">
              <a16:creationId xmlns:a16="http://schemas.microsoft.com/office/drawing/2014/main" id="{00000000-0008-0000-0000-000054000000}"/>
            </a:ext>
          </a:extLst>
        </xdr:cNvPr>
        <xdr:cNvSpPr txBox="1"/>
      </xdr:nvSpPr>
      <xdr:spPr>
        <a:xfrm>
          <a:off x="5172075" y="20431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3605</xdr:row>
      <xdr:rowOff>0</xdr:rowOff>
    </xdr:from>
    <xdr:ext cx="194454" cy="255111"/>
    <xdr:sp macro="" textlink="">
      <xdr:nvSpPr>
        <xdr:cNvPr id="1044" name="TextBox 1043">
          <a:extLst>
            <a:ext uri="{FF2B5EF4-FFF2-40B4-BE49-F238E27FC236}">
              <a16:creationId xmlns:a16="http://schemas.microsoft.com/office/drawing/2014/main" id="{00000000-0008-0000-0000-000055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3605</xdr:row>
      <xdr:rowOff>0</xdr:rowOff>
    </xdr:from>
    <xdr:ext cx="194454" cy="255111"/>
    <xdr:sp macro="" textlink="">
      <xdr:nvSpPr>
        <xdr:cNvPr id="1045" name="TextBox 1044">
          <a:extLst>
            <a:ext uri="{FF2B5EF4-FFF2-40B4-BE49-F238E27FC236}">
              <a16:creationId xmlns:a16="http://schemas.microsoft.com/office/drawing/2014/main" id="{00000000-0008-0000-0000-000056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3605</xdr:row>
      <xdr:rowOff>0</xdr:rowOff>
    </xdr:from>
    <xdr:to>
      <xdr:col>4</xdr:col>
      <xdr:colOff>76200</xdr:colOff>
      <xdr:row>3605</xdr:row>
      <xdr:rowOff>104775</xdr:rowOff>
    </xdr:to>
    <xdr:sp macro="" textlink="">
      <xdr:nvSpPr>
        <xdr:cNvPr id="1046"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752850" y="2403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3605</xdr:row>
      <xdr:rowOff>0</xdr:rowOff>
    </xdr:from>
    <xdr:to>
      <xdr:col>4</xdr:col>
      <xdr:colOff>76200</xdr:colOff>
      <xdr:row>3605</xdr:row>
      <xdr:rowOff>104775</xdr:rowOff>
    </xdr:to>
    <xdr:sp macro="" textlink="">
      <xdr:nvSpPr>
        <xdr:cNvPr id="1047"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752850" y="24031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3593</xdr:row>
      <xdr:rowOff>428625</xdr:rowOff>
    </xdr:from>
    <xdr:ext cx="194454" cy="255111"/>
    <xdr:sp macro="" textlink="">
      <xdr:nvSpPr>
        <xdr:cNvPr id="1048" name="TextBox 1047">
          <a:extLst>
            <a:ext uri="{FF2B5EF4-FFF2-40B4-BE49-F238E27FC236}">
              <a16:creationId xmlns:a16="http://schemas.microsoft.com/office/drawing/2014/main" id="{00000000-0008-0000-0000-000059000000}"/>
            </a:ext>
          </a:extLst>
        </xdr:cNvPr>
        <xdr:cNvSpPr txBox="1"/>
      </xdr:nvSpPr>
      <xdr:spPr>
        <a:xfrm>
          <a:off x="5172075" y="15373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3606</xdr:row>
      <xdr:rowOff>0</xdr:rowOff>
    </xdr:from>
    <xdr:ext cx="194454" cy="255111"/>
    <xdr:sp macro="" textlink="">
      <xdr:nvSpPr>
        <xdr:cNvPr id="1049" name="TextBox 1048">
          <a:extLst>
            <a:ext uri="{FF2B5EF4-FFF2-40B4-BE49-F238E27FC236}">
              <a16:creationId xmlns:a16="http://schemas.microsoft.com/office/drawing/2014/main" id="{00000000-0008-0000-0000-00005A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3606</xdr:row>
      <xdr:rowOff>0</xdr:rowOff>
    </xdr:from>
    <xdr:ext cx="194454" cy="255111"/>
    <xdr:sp macro="" textlink="">
      <xdr:nvSpPr>
        <xdr:cNvPr id="1050" name="TextBox 1049">
          <a:extLst>
            <a:ext uri="{FF2B5EF4-FFF2-40B4-BE49-F238E27FC236}">
              <a16:creationId xmlns:a16="http://schemas.microsoft.com/office/drawing/2014/main" id="{00000000-0008-0000-0000-00005B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3606</xdr:row>
      <xdr:rowOff>0</xdr:rowOff>
    </xdr:from>
    <xdr:ext cx="76200" cy="104775"/>
    <xdr:sp macro="" textlink="">
      <xdr:nvSpPr>
        <xdr:cNvPr id="1051"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752850" y="245459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3606</xdr:row>
      <xdr:rowOff>0</xdr:rowOff>
    </xdr:from>
    <xdr:ext cx="76200" cy="104775"/>
    <xdr:sp macro="" textlink="">
      <xdr:nvSpPr>
        <xdr:cNvPr id="1052"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752850" y="245459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3607</xdr:row>
      <xdr:rowOff>0</xdr:rowOff>
    </xdr:from>
    <xdr:ext cx="194454" cy="255111"/>
    <xdr:sp macro="" textlink="">
      <xdr:nvSpPr>
        <xdr:cNvPr id="1053" name="TextBox 1052">
          <a:extLst>
            <a:ext uri="{FF2B5EF4-FFF2-40B4-BE49-F238E27FC236}">
              <a16:creationId xmlns:a16="http://schemas.microsoft.com/office/drawing/2014/main" id="{00000000-0008-0000-0000-00005E000000}"/>
            </a:ext>
          </a:extLst>
        </xdr:cNvPr>
        <xdr:cNvSpPr txBox="1"/>
      </xdr:nvSpPr>
      <xdr:spPr>
        <a:xfrm>
          <a:off x="5172075" y="26260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3607</xdr:row>
      <xdr:rowOff>0</xdr:rowOff>
    </xdr:from>
    <xdr:ext cx="194454" cy="255111"/>
    <xdr:sp macro="" textlink="">
      <xdr:nvSpPr>
        <xdr:cNvPr id="1054" name="TextBox 1053">
          <a:extLst>
            <a:ext uri="{FF2B5EF4-FFF2-40B4-BE49-F238E27FC236}">
              <a16:creationId xmlns:a16="http://schemas.microsoft.com/office/drawing/2014/main" id="{00000000-0008-0000-0000-00005F000000}"/>
            </a:ext>
          </a:extLst>
        </xdr:cNvPr>
        <xdr:cNvSpPr txBox="1"/>
      </xdr:nvSpPr>
      <xdr:spPr>
        <a:xfrm>
          <a:off x="5172075" y="26260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3607</xdr:row>
      <xdr:rowOff>0</xdr:rowOff>
    </xdr:from>
    <xdr:ext cx="76200" cy="104775"/>
    <xdr:sp macro="" textlink="">
      <xdr:nvSpPr>
        <xdr:cNvPr id="1055"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752850" y="26260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3607</xdr:row>
      <xdr:rowOff>0</xdr:rowOff>
    </xdr:from>
    <xdr:ext cx="76200" cy="104775"/>
    <xdr:sp macro="" textlink="">
      <xdr:nvSpPr>
        <xdr:cNvPr id="1056"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752850" y="26260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3604</xdr:row>
      <xdr:rowOff>0</xdr:rowOff>
    </xdr:from>
    <xdr:ext cx="194454" cy="255111"/>
    <xdr:sp macro="" textlink="">
      <xdr:nvSpPr>
        <xdr:cNvPr id="1057" name="TextBox 1056">
          <a:extLst>
            <a:ext uri="{FF2B5EF4-FFF2-40B4-BE49-F238E27FC236}">
              <a16:creationId xmlns:a16="http://schemas.microsoft.com/office/drawing/2014/main" id="{00000000-0008-0000-0000-000062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3604</xdr:row>
      <xdr:rowOff>0</xdr:rowOff>
    </xdr:from>
    <xdr:ext cx="194454" cy="255111"/>
    <xdr:sp macro="" textlink="">
      <xdr:nvSpPr>
        <xdr:cNvPr id="1058" name="TextBox 1057">
          <a:extLst>
            <a:ext uri="{FF2B5EF4-FFF2-40B4-BE49-F238E27FC236}">
              <a16:creationId xmlns:a16="http://schemas.microsoft.com/office/drawing/2014/main" id="{00000000-0008-0000-0000-000063000000}"/>
            </a:ext>
          </a:extLst>
        </xdr:cNvPr>
        <xdr:cNvSpPr txBox="1"/>
      </xdr:nvSpPr>
      <xdr:spPr>
        <a:xfrm>
          <a:off x="5172075" y="23517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3593</xdr:row>
      <xdr:rowOff>428625</xdr:rowOff>
    </xdr:from>
    <xdr:ext cx="194454" cy="255111"/>
    <xdr:sp macro="" textlink="">
      <xdr:nvSpPr>
        <xdr:cNvPr id="1059" name="TextBox 1058">
          <a:extLst>
            <a:ext uri="{FF2B5EF4-FFF2-40B4-BE49-F238E27FC236}">
              <a16:creationId xmlns:a16="http://schemas.microsoft.com/office/drawing/2014/main" id="{00000000-0008-0000-0000-000064000000}"/>
            </a:ext>
          </a:extLst>
        </xdr:cNvPr>
        <xdr:cNvSpPr txBox="1"/>
      </xdr:nvSpPr>
      <xdr:spPr>
        <a:xfrm>
          <a:off x="5172075" y="15373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3605</xdr:row>
      <xdr:rowOff>0</xdr:rowOff>
    </xdr:from>
    <xdr:ext cx="194454" cy="255111"/>
    <xdr:sp macro="" textlink="">
      <xdr:nvSpPr>
        <xdr:cNvPr id="1060" name="TextBox 1059">
          <a:extLst>
            <a:ext uri="{FF2B5EF4-FFF2-40B4-BE49-F238E27FC236}">
              <a16:creationId xmlns:a16="http://schemas.microsoft.com/office/drawing/2014/main" id="{00000000-0008-0000-0000-000065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3605</xdr:row>
      <xdr:rowOff>0</xdr:rowOff>
    </xdr:from>
    <xdr:ext cx="194454" cy="255111"/>
    <xdr:sp macro="" textlink="">
      <xdr:nvSpPr>
        <xdr:cNvPr id="1061" name="TextBox 1060">
          <a:extLst>
            <a:ext uri="{FF2B5EF4-FFF2-40B4-BE49-F238E27FC236}">
              <a16:creationId xmlns:a16="http://schemas.microsoft.com/office/drawing/2014/main" id="{00000000-0008-0000-0000-000066000000}"/>
            </a:ext>
          </a:extLst>
        </xdr:cNvPr>
        <xdr:cNvSpPr txBox="1"/>
      </xdr:nvSpPr>
      <xdr:spPr>
        <a:xfrm>
          <a:off x="5172075" y="24031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3606</xdr:row>
      <xdr:rowOff>0</xdr:rowOff>
    </xdr:from>
    <xdr:ext cx="194454" cy="255111"/>
    <xdr:sp macro="" textlink="">
      <xdr:nvSpPr>
        <xdr:cNvPr id="1062" name="TextBox 1061">
          <a:extLst>
            <a:ext uri="{FF2B5EF4-FFF2-40B4-BE49-F238E27FC236}">
              <a16:creationId xmlns:a16="http://schemas.microsoft.com/office/drawing/2014/main" id="{00000000-0008-0000-0000-000067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3606</xdr:row>
      <xdr:rowOff>0</xdr:rowOff>
    </xdr:from>
    <xdr:ext cx="194454" cy="255111"/>
    <xdr:sp macro="" textlink="">
      <xdr:nvSpPr>
        <xdr:cNvPr id="1063" name="TextBox 1062">
          <a:extLst>
            <a:ext uri="{FF2B5EF4-FFF2-40B4-BE49-F238E27FC236}">
              <a16:creationId xmlns:a16="http://schemas.microsoft.com/office/drawing/2014/main" id="{00000000-0008-0000-0000-000068000000}"/>
            </a:ext>
          </a:extLst>
        </xdr:cNvPr>
        <xdr:cNvSpPr txBox="1"/>
      </xdr:nvSpPr>
      <xdr:spPr>
        <a:xfrm>
          <a:off x="5172075" y="245459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3602</xdr:row>
      <xdr:rowOff>0</xdr:rowOff>
    </xdr:from>
    <xdr:ext cx="194454" cy="255111"/>
    <xdr:sp macro="" textlink="">
      <xdr:nvSpPr>
        <xdr:cNvPr id="1064" name="TextBox 1063">
          <a:extLst>
            <a:ext uri="{FF2B5EF4-FFF2-40B4-BE49-F238E27FC236}">
              <a16:creationId xmlns:a16="http://schemas.microsoft.com/office/drawing/2014/main" id="{00000000-0008-0000-0000-000069000000}"/>
            </a:ext>
          </a:extLst>
        </xdr:cNvPr>
        <xdr:cNvSpPr txBox="1"/>
      </xdr:nvSpPr>
      <xdr:spPr>
        <a:xfrm>
          <a:off x="5172075" y="2248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3602</xdr:row>
      <xdr:rowOff>0</xdr:rowOff>
    </xdr:from>
    <xdr:ext cx="194454" cy="255111"/>
    <xdr:sp macro="" textlink="">
      <xdr:nvSpPr>
        <xdr:cNvPr id="1065" name="TextBox 1064">
          <a:extLst>
            <a:ext uri="{FF2B5EF4-FFF2-40B4-BE49-F238E27FC236}">
              <a16:creationId xmlns:a16="http://schemas.microsoft.com/office/drawing/2014/main" id="{00000000-0008-0000-0000-00006A000000}"/>
            </a:ext>
          </a:extLst>
        </xdr:cNvPr>
        <xdr:cNvSpPr txBox="1"/>
      </xdr:nvSpPr>
      <xdr:spPr>
        <a:xfrm>
          <a:off x="5172075" y="2248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3601</xdr:row>
      <xdr:rowOff>0</xdr:rowOff>
    </xdr:from>
    <xdr:ext cx="194454" cy="255111"/>
    <xdr:sp macro="" textlink="">
      <xdr:nvSpPr>
        <xdr:cNvPr id="1066" name="TextBox 1065">
          <a:extLst>
            <a:ext uri="{FF2B5EF4-FFF2-40B4-BE49-F238E27FC236}">
              <a16:creationId xmlns:a16="http://schemas.microsoft.com/office/drawing/2014/main" id="{00000000-0008-0000-0000-00006B000000}"/>
            </a:ext>
          </a:extLst>
        </xdr:cNvPr>
        <xdr:cNvSpPr txBox="1"/>
      </xdr:nvSpPr>
      <xdr:spPr>
        <a:xfrm>
          <a:off x="5172075" y="21288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3601</xdr:row>
      <xdr:rowOff>0</xdr:rowOff>
    </xdr:from>
    <xdr:ext cx="194454" cy="255111"/>
    <xdr:sp macro="" textlink="">
      <xdr:nvSpPr>
        <xdr:cNvPr id="1067" name="TextBox 1066">
          <a:extLst>
            <a:ext uri="{FF2B5EF4-FFF2-40B4-BE49-F238E27FC236}">
              <a16:creationId xmlns:a16="http://schemas.microsoft.com/office/drawing/2014/main" id="{00000000-0008-0000-0000-00006C000000}"/>
            </a:ext>
          </a:extLst>
        </xdr:cNvPr>
        <xdr:cNvSpPr txBox="1"/>
      </xdr:nvSpPr>
      <xdr:spPr>
        <a:xfrm>
          <a:off x="5172075" y="21288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3601</xdr:row>
      <xdr:rowOff>0</xdr:rowOff>
    </xdr:from>
    <xdr:ext cx="194454" cy="255111"/>
    <xdr:sp macro="" textlink="">
      <xdr:nvSpPr>
        <xdr:cNvPr id="1068" name="TextBox 1067">
          <a:extLst>
            <a:ext uri="{FF2B5EF4-FFF2-40B4-BE49-F238E27FC236}">
              <a16:creationId xmlns:a16="http://schemas.microsoft.com/office/drawing/2014/main" id="{00000000-0008-0000-0000-00006D000000}"/>
            </a:ext>
          </a:extLst>
        </xdr:cNvPr>
        <xdr:cNvSpPr txBox="1"/>
      </xdr:nvSpPr>
      <xdr:spPr>
        <a:xfrm>
          <a:off x="5172075" y="21288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3601</xdr:row>
      <xdr:rowOff>0</xdr:rowOff>
    </xdr:from>
    <xdr:ext cx="194454" cy="255111"/>
    <xdr:sp macro="" textlink="">
      <xdr:nvSpPr>
        <xdr:cNvPr id="1069" name="TextBox 1068">
          <a:extLst>
            <a:ext uri="{FF2B5EF4-FFF2-40B4-BE49-F238E27FC236}">
              <a16:creationId xmlns:a16="http://schemas.microsoft.com/office/drawing/2014/main" id="{00000000-0008-0000-0000-00006E000000}"/>
            </a:ext>
          </a:extLst>
        </xdr:cNvPr>
        <xdr:cNvSpPr txBox="1"/>
      </xdr:nvSpPr>
      <xdr:spPr>
        <a:xfrm>
          <a:off x="5172075" y="212883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3603</xdr:row>
      <xdr:rowOff>0</xdr:rowOff>
    </xdr:from>
    <xdr:ext cx="194454" cy="255111"/>
    <xdr:sp macro="" textlink="">
      <xdr:nvSpPr>
        <xdr:cNvPr id="1070" name="TextBox 1069">
          <a:extLst>
            <a:ext uri="{FF2B5EF4-FFF2-40B4-BE49-F238E27FC236}">
              <a16:creationId xmlns:a16="http://schemas.microsoft.com/office/drawing/2014/main" id="{00000000-0008-0000-0000-00006F000000}"/>
            </a:ext>
          </a:extLst>
        </xdr:cNvPr>
        <xdr:cNvSpPr txBox="1"/>
      </xdr:nvSpPr>
      <xdr:spPr>
        <a:xfrm>
          <a:off x="5172075" y="23002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3603</xdr:row>
      <xdr:rowOff>0</xdr:rowOff>
    </xdr:from>
    <xdr:ext cx="194454" cy="255111"/>
    <xdr:sp macro="" textlink="">
      <xdr:nvSpPr>
        <xdr:cNvPr id="1071" name="TextBox 1070">
          <a:extLst>
            <a:ext uri="{FF2B5EF4-FFF2-40B4-BE49-F238E27FC236}">
              <a16:creationId xmlns:a16="http://schemas.microsoft.com/office/drawing/2014/main" id="{00000000-0008-0000-0000-000070000000}"/>
            </a:ext>
          </a:extLst>
        </xdr:cNvPr>
        <xdr:cNvSpPr txBox="1"/>
      </xdr:nvSpPr>
      <xdr:spPr>
        <a:xfrm>
          <a:off x="5172075" y="23002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3603</xdr:row>
      <xdr:rowOff>0</xdr:rowOff>
    </xdr:from>
    <xdr:ext cx="194454" cy="255111"/>
    <xdr:sp macro="" textlink="">
      <xdr:nvSpPr>
        <xdr:cNvPr id="1072" name="TextBox 1071">
          <a:extLst>
            <a:ext uri="{FF2B5EF4-FFF2-40B4-BE49-F238E27FC236}">
              <a16:creationId xmlns:a16="http://schemas.microsoft.com/office/drawing/2014/main" id="{00000000-0008-0000-0000-000071000000}"/>
            </a:ext>
          </a:extLst>
        </xdr:cNvPr>
        <xdr:cNvSpPr txBox="1"/>
      </xdr:nvSpPr>
      <xdr:spPr>
        <a:xfrm>
          <a:off x="5172075" y="23002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3603</xdr:row>
      <xdr:rowOff>0</xdr:rowOff>
    </xdr:from>
    <xdr:ext cx="194454" cy="255111"/>
    <xdr:sp macro="" textlink="">
      <xdr:nvSpPr>
        <xdr:cNvPr id="1073" name="TextBox 1072">
          <a:extLst>
            <a:ext uri="{FF2B5EF4-FFF2-40B4-BE49-F238E27FC236}">
              <a16:creationId xmlns:a16="http://schemas.microsoft.com/office/drawing/2014/main" id="{00000000-0008-0000-0000-000072000000}"/>
            </a:ext>
          </a:extLst>
        </xdr:cNvPr>
        <xdr:cNvSpPr txBox="1"/>
      </xdr:nvSpPr>
      <xdr:spPr>
        <a:xfrm>
          <a:off x="5172075" y="23002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3692</xdr:row>
      <xdr:rowOff>0</xdr:rowOff>
    </xdr:from>
    <xdr:ext cx="194454" cy="255111"/>
    <xdr:sp macro="" textlink="">
      <xdr:nvSpPr>
        <xdr:cNvPr id="1074" name="TextBox 1073">
          <a:extLst>
            <a:ext uri="{FF2B5EF4-FFF2-40B4-BE49-F238E27FC236}">
              <a16:creationId xmlns:a16="http://schemas.microsoft.com/office/drawing/2014/main" id="{00000000-0008-0000-0000-000073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3692</xdr:row>
      <xdr:rowOff>0</xdr:rowOff>
    </xdr:from>
    <xdr:ext cx="194454" cy="255111"/>
    <xdr:sp macro="" textlink="">
      <xdr:nvSpPr>
        <xdr:cNvPr id="1075" name="TextBox 1074">
          <a:extLst>
            <a:ext uri="{FF2B5EF4-FFF2-40B4-BE49-F238E27FC236}">
              <a16:creationId xmlns:a16="http://schemas.microsoft.com/office/drawing/2014/main" id="{00000000-0008-0000-0000-000074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3692</xdr:row>
      <xdr:rowOff>0</xdr:rowOff>
    </xdr:from>
    <xdr:to>
      <xdr:col>4</xdr:col>
      <xdr:colOff>76200</xdr:colOff>
      <xdr:row>3692</xdr:row>
      <xdr:rowOff>104775</xdr:rowOff>
    </xdr:to>
    <xdr:sp macro="" textlink="">
      <xdr:nvSpPr>
        <xdr:cNvPr id="1076"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752850" y="107356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3692</xdr:row>
      <xdr:rowOff>0</xdr:rowOff>
    </xdr:from>
    <xdr:to>
      <xdr:col>4</xdr:col>
      <xdr:colOff>76200</xdr:colOff>
      <xdr:row>3692</xdr:row>
      <xdr:rowOff>104775</xdr:rowOff>
    </xdr:to>
    <xdr:sp macro="" textlink="">
      <xdr:nvSpPr>
        <xdr:cNvPr id="1077"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752850" y="107356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3692</xdr:row>
      <xdr:rowOff>0</xdr:rowOff>
    </xdr:from>
    <xdr:ext cx="194454" cy="255111"/>
    <xdr:sp macro="" textlink="">
      <xdr:nvSpPr>
        <xdr:cNvPr id="1078" name="TextBox 1077">
          <a:extLst>
            <a:ext uri="{FF2B5EF4-FFF2-40B4-BE49-F238E27FC236}">
              <a16:creationId xmlns:a16="http://schemas.microsoft.com/office/drawing/2014/main" id="{00000000-0008-0000-0000-000077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3692</xdr:row>
      <xdr:rowOff>0</xdr:rowOff>
    </xdr:from>
    <xdr:ext cx="194454" cy="255111"/>
    <xdr:sp macro="" textlink="">
      <xdr:nvSpPr>
        <xdr:cNvPr id="1079" name="TextBox 1078">
          <a:extLst>
            <a:ext uri="{FF2B5EF4-FFF2-40B4-BE49-F238E27FC236}">
              <a16:creationId xmlns:a16="http://schemas.microsoft.com/office/drawing/2014/main" id="{00000000-0008-0000-0000-000078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3692</xdr:row>
      <xdr:rowOff>0</xdr:rowOff>
    </xdr:from>
    <xdr:ext cx="194454" cy="255111"/>
    <xdr:sp macro="" textlink="">
      <xdr:nvSpPr>
        <xdr:cNvPr id="1080" name="TextBox 1079">
          <a:extLst>
            <a:ext uri="{FF2B5EF4-FFF2-40B4-BE49-F238E27FC236}">
              <a16:creationId xmlns:a16="http://schemas.microsoft.com/office/drawing/2014/main" id="{00000000-0008-0000-0000-000079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3692</xdr:row>
      <xdr:rowOff>0</xdr:rowOff>
    </xdr:from>
    <xdr:ext cx="194454" cy="255111"/>
    <xdr:sp macro="" textlink="">
      <xdr:nvSpPr>
        <xdr:cNvPr id="1081" name="TextBox 1080">
          <a:extLst>
            <a:ext uri="{FF2B5EF4-FFF2-40B4-BE49-F238E27FC236}">
              <a16:creationId xmlns:a16="http://schemas.microsoft.com/office/drawing/2014/main" id="{00000000-0008-0000-0000-00007A000000}"/>
            </a:ext>
          </a:extLst>
        </xdr:cNvPr>
        <xdr:cNvSpPr txBox="1"/>
      </xdr:nvSpPr>
      <xdr:spPr>
        <a:xfrm>
          <a:off x="5172075" y="107356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7183</xdr:row>
      <xdr:rowOff>0</xdr:rowOff>
    </xdr:from>
    <xdr:ext cx="194454" cy="255111"/>
    <xdr:sp macro="" textlink="">
      <xdr:nvSpPr>
        <xdr:cNvPr id="1082" name="TextBox 1081">
          <a:extLst>
            <a:ext uri="{FF2B5EF4-FFF2-40B4-BE49-F238E27FC236}">
              <a16:creationId xmlns:a16="http://schemas.microsoft.com/office/drawing/2014/main" id="{00000000-0008-0000-0000-000002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7183</xdr:row>
      <xdr:rowOff>0</xdr:rowOff>
    </xdr:from>
    <xdr:ext cx="194454" cy="255111"/>
    <xdr:sp macro="" textlink="">
      <xdr:nvSpPr>
        <xdr:cNvPr id="1083" name="TextBox 1082">
          <a:extLst>
            <a:ext uri="{FF2B5EF4-FFF2-40B4-BE49-F238E27FC236}">
              <a16:creationId xmlns:a16="http://schemas.microsoft.com/office/drawing/2014/main" id="{00000000-0008-0000-0000-000003000000}"/>
            </a:ext>
          </a:extLst>
        </xdr:cNvPr>
        <xdr:cNvSpPr txBox="1"/>
      </xdr:nvSpPr>
      <xdr:spPr>
        <a:xfrm>
          <a:off x="5229225" y="1495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7183</xdr:row>
      <xdr:rowOff>0</xdr:rowOff>
    </xdr:from>
    <xdr:to>
      <xdr:col>4</xdr:col>
      <xdr:colOff>76200</xdr:colOff>
      <xdr:row>7183</xdr:row>
      <xdr:rowOff>104775</xdr:rowOff>
    </xdr:to>
    <xdr:sp macro="" textlink="">
      <xdr:nvSpPr>
        <xdr:cNvPr id="108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7183</xdr:row>
      <xdr:rowOff>0</xdr:rowOff>
    </xdr:from>
    <xdr:to>
      <xdr:col>4</xdr:col>
      <xdr:colOff>76200</xdr:colOff>
      <xdr:row>7183</xdr:row>
      <xdr:rowOff>104775</xdr:rowOff>
    </xdr:to>
    <xdr:sp macro="" textlink="">
      <xdr:nvSpPr>
        <xdr:cNvPr id="108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1495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086" name="TextBox 1085"/>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087" name="TextBox 1086"/>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088"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089"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090"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091"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092" name="TextBox 1091"/>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093" name="TextBox 1092"/>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094" name="TextBox 1093"/>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095" name="TextBox 1094"/>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096" name="TextBox 1095"/>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097" name="TextBox 1096">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098" name="TextBox 1097">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099"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100"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101" name="TextBox 1100">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02" name="TextBox 1101">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103"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104"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105" name="TextBox 1104">
          <a:extLst>
            <a:ext uri="{FF2B5EF4-FFF2-40B4-BE49-F238E27FC236}">
              <a16:creationId xmlns:a16="http://schemas.microsoft.com/office/drawing/2014/main" id="{00000000-0008-0000-0000-00001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06" name="TextBox 1105">
          <a:extLst>
            <a:ext uri="{FF2B5EF4-FFF2-40B4-BE49-F238E27FC236}">
              <a16:creationId xmlns:a16="http://schemas.microsoft.com/office/drawing/2014/main" id="{00000000-0008-0000-0000-00001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107"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108"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109" name="TextBox 1108">
          <a:extLst>
            <a:ext uri="{FF2B5EF4-FFF2-40B4-BE49-F238E27FC236}">
              <a16:creationId xmlns:a16="http://schemas.microsoft.com/office/drawing/2014/main" id="{00000000-0008-0000-0000-00001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10" name="TextBox 1109">
          <a:extLst>
            <a:ext uri="{FF2B5EF4-FFF2-40B4-BE49-F238E27FC236}">
              <a16:creationId xmlns:a16="http://schemas.microsoft.com/office/drawing/2014/main" id="{00000000-0008-0000-0000-00001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111"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112"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113" name="TextBox 1112">
          <a:extLst>
            <a:ext uri="{FF2B5EF4-FFF2-40B4-BE49-F238E27FC236}">
              <a16:creationId xmlns:a16="http://schemas.microsoft.com/office/drawing/2014/main" id="{00000000-0008-0000-0000-00001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14" name="TextBox 1113">
          <a:extLst>
            <a:ext uri="{FF2B5EF4-FFF2-40B4-BE49-F238E27FC236}">
              <a16:creationId xmlns:a16="http://schemas.microsoft.com/office/drawing/2014/main" id="{00000000-0008-0000-0000-00001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15" name="TextBox 1114">
          <a:extLst>
            <a:ext uri="{FF2B5EF4-FFF2-40B4-BE49-F238E27FC236}">
              <a16:creationId xmlns:a16="http://schemas.microsoft.com/office/drawing/2014/main" id="{00000000-0008-0000-0000-00001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16" name="TextBox 1115">
          <a:extLst>
            <a:ext uri="{FF2B5EF4-FFF2-40B4-BE49-F238E27FC236}">
              <a16:creationId xmlns:a16="http://schemas.microsoft.com/office/drawing/2014/main" id="{00000000-0008-0000-0000-00002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17" name="TextBox 1116">
          <a:extLst>
            <a:ext uri="{FF2B5EF4-FFF2-40B4-BE49-F238E27FC236}">
              <a16:creationId xmlns:a16="http://schemas.microsoft.com/office/drawing/2014/main" id="{00000000-0008-0000-0000-00002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18" name="TextBox 1117">
          <a:extLst>
            <a:ext uri="{FF2B5EF4-FFF2-40B4-BE49-F238E27FC236}">
              <a16:creationId xmlns:a16="http://schemas.microsoft.com/office/drawing/2014/main" id="{00000000-0008-0000-0000-00002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19" name="TextBox 1118">
          <a:extLst>
            <a:ext uri="{FF2B5EF4-FFF2-40B4-BE49-F238E27FC236}">
              <a16:creationId xmlns:a16="http://schemas.microsoft.com/office/drawing/2014/main" id="{00000000-0008-0000-0000-00002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20" name="TextBox 1119">
          <a:extLst>
            <a:ext uri="{FF2B5EF4-FFF2-40B4-BE49-F238E27FC236}">
              <a16:creationId xmlns:a16="http://schemas.microsoft.com/office/drawing/2014/main" id="{00000000-0008-0000-0000-00002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21" name="TextBox 1120">
          <a:extLst>
            <a:ext uri="{FF2B5EF4-FFF2-40B4-BE49-F238E27FC236}">
              <a16:creationId xmlns:a16="http://schemas.microsoft.com/office/drawing/2014/main" id="{00000000-0008-0000-0000-00002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22" name="TextBox 1121">
          <a:extLst>
            <a:ext uri="{FF2B5EF4-FFF2-40B4-BE49-F238E27FC236}">
              <a16:creationId xmlns:a16="http://schemas.microsoft.com/office/drawing/2014/main" id="{00000000-0008-0000-0000-00002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123"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124"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125" name="TextBox 1124">
          <a:extLst>
            <a:ext uri="{FF2B5EF4-FFF2-40B4-BE49-F238E27FC236}">
              <a16:creationId xmlns:a16="http://schemas.microsoft.com/office/drawing/2014/main" id="{00000000-0008-0000-0000-00002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26" name="TextBox 1125">
          <a:extLst>
            <a:ext uri="{FF2B5EF4-FFF2-40B4-BE49-F238E27FC236}">
              <a16:creationId xmlns:a16="http://schemas.microsoft.com/office/drawing/2014/main" id="{00000000-0008-0000-0000-00002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127"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128"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129" name="TextBox 1128">
          <a:extLst>
            <a:ext uri="{FF2B5EF4-FFF2-40B4-BE49-F238E27FC236}">
              <a16:creationId xmlns:a16="http://schemas.microsoft.com/office/drawing/2014/main" id="{00000000-0008-0000-0000-00002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30" name="TextBox 1129">
          <a:extLst>
            <a:ext uri="{FF2B5EF4-FFF2-40B4-BE49-F238E27FC236}">
              <a16:creationId xmlns:a16="http://schemas.microsoft.com/office/drawing/2014/main" id="{00000000-0008-0000-0000-00002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131"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132"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133" name="TextBox 1132">
          <a:extLst>
            <a:ext uri="{FF2B5EF4-FFF2-40B4-BE49-F238E27FC236}">
              <a16:creationId xmlns:a16="http://schemas.microsoft.com/office/drawing/2014/main" id="{00000000-0008-0000-0000-00003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34" name="TextBox 1133">
          <a:extLst>
            <a:ext uri="{FF2B5EF4-FFF2-40B4-BE49-F238E27FC236}">
              <a16:creationId xmlns:a16="http://schemas.microsoft.com/office/drawing/2014/main" id="{00000000-0008-0000-0000-00003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35" name="TextBox 1134">
          <a:extLst>
            <a:ext uri="{FF2B5EF4-FFF2-40B4-BE49-F238E27FC236}">
              <a16:creationId xmlns:a16="http://schemas.microsoft.com/office/drawing/2014/main" id="{00000000-0008-0000-0000-00003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36" name="TextBox 1135">
          <a:extLst>
            <a:ext uri="{FF2B5EF4-FFF2-40B4-BE49-F238E27FC236}">
              <a16:creationId xmlns:a16="http://schemas.microsoft.com/office/drawing/2014/main" id="{00000000-0008-0000-0000-00003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37" name="TextBox 1136">
          <a:extLst>
            <a:ext uri="{FF2B5EF4-FFF2-40B4-BE49-F238E27FC236}">
              <a16:creationId xmlns:a16="http://schemas.microsoft.com/office/drawing/2014/main" id="{00000000-0008-0000-0000-00003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38" name="TextBox 1137">
          <a:extLst>
            <a:ext uri="{FF2B5EF4-FFF2-40B4-BE49-F238E27FC236}">
              <a16:creationId xmlns:a16="http://schemas.microsoft.com/office/drawing/2014/main" id="{00000000-0008-0000-0000-00003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39" name="TextBox 1138">
          <a:extLst>
            <a:ext uri="{FF2B5EF4-FFF2-40B4-BE49-F238E27FC236}">
              <a16:creationId xmlns:a16="http://schemas.microsoft.com/office/drawing/2014/main" id="{00000000-0008-0000-0000-00003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40" name="TextBox 1139">
          <a:extLst>
            <a:ext uri="{FF2B5EF4-FFF2-40B4-BE49-F238E27FC236}">
              <a16:creationId xmlns:a16="http://schemas.microsoft.com/office/drawing/2014/main" id="{00000000-0008-0000-0000-00003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41" name="TextBox 1140">
          <a:extLst>
            <a:ext uri="{FF2B5EF4-FFF2-40B4-BE49-F238E27FC236}">
              <a16:creationId xmlns:a16="http://schemas.microsoft.com/office/drawing/2014/main" id="{00000000-0008-0000-0000-00003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42" name="TextBox 1141">
          <a:extLst>
            <a:ext uri="{FF2B5EF4-FFF2-40B4-BE49-F238E27FC236}">
              <a16:creationId xmlns:a16="http://schemas.microsoft.com/office/drawing/2014/main" id="{00000000-0008-0000-0000-00003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43" name="TextBox 1142">
          <a:extLst>
            <a:ext uri="{FF2B5EF4-FFF2-40B4-BE49-F238E27FC236}">
              <a16:creationId xmlns:a16="http://schemas.microsoft.com/office/drawing/2014/main" id="{00000000-0008-0000-0000-00003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44" name="TextBox 1143">
          <a:extLst>
            <a:ext uri="{FF2B5EF4-FFF2-40B4-BE49-F238E27FC236}">
              <a16:creationId xmlns:a16="http://schemas.microsoft.com/office/drawing/2014/main" id="{00000000-0008-0000-0000-00003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45" name="TextBox 1144">
          <a:extLst>
            <a:ext uri="{FF2B5EF4-FFF2-40B4-BE49-F238E27FC236}">
              <a16:creationId xmlns:a16="http://schemas.microsoft.com/office/drawing/2014/main" id="{00000000-0008-0000-0000-00003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46" name="TextBox 1145">
          <a:extLst>
            <a:ext uri="{FF2B5EF4-FFF2-40B4-BE49-F238E27FC236}">
              <a16:creationId xmlns:a16="http://schemas.microsoft.com/office/drawing/2014/main" id="{00000000-0008-0000-0000-00004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147"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148"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149" name="TextBox 1148">
          <a:extLst>
            <a:ext uri="{FF2B5EF4-FFF2-40B4-BE49-F238E27FC236}">
              <a16:creationId xmlns:a16="http://schemas.microsoft.com/office/drawing/2014/main" id="{00000000-0008-0000-0000-00004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50" name="TextBox 1149">
          <a:extLst>
            <a:ext uri="{FF2B5EF4-FFF2-40B4-BE49-F238E27FC236}">
              <a16:creationId xmlns:a16="http://schemas.microsoft.com/office/drawing/2014/main" id="{00000000-0008-0000-0000-00004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51" name="TextBox 1150">
          <a:extLst>
            <a:ext uri="{FF2B5EF4-FFF2-40B4-BE49-F238E27FC236}">
              <a16:creationId xmlns:a16="http://schemas.microsoft.com/office/drawing/2014/main" id="{00000000-0008-0000-0000-00004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152"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153"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154" name="TextBox 1153">
          <a:extLst>
            <a:ext uri="{FF2B5EF4-FFF2-40B4-BE49-F238E27FC236}">
              <a16:creationId xmlns:a16="http://schemas.microsoft.com/office/drawing/2014/main" id="{00000000-0008-0000-0000-00004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55" name="TextBox 1154">
          <a:extLst>
            <a:ext uri="{FF2B5EF4-FFF2-40B4-BE49-F238E27FC236}">
              <a16:creationId xmlns:a16="http://schemas.microsoft.com/office/drawing/2014/main" id="{00000000-0008-0000-0000-00004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156"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157"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158" name="TextBox 1157">
          <a:extLst>
            <a:ext uri="{FF2B5EF4-FFF2-40B4-BE49-F238E27FC236}">
              <a16:creationId xmlns:a16="http://schemas.microsoft.com/office/drawing/2014/main" id="{00000000-0008-0000-0000-00004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59" name="TextBox 1158">
          <a:extLst>
            <a:ext uri="{FF2B5EF4-FFF2-40B4-BE49-F238E27FC236}">
              <a16:creationId xmlns:a16="http://schemas.microsoft.com/office/drawing/2014/main" id="{00000000-0008-0000-0000-00004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60" name="TextBox 1159">
          <a:extLst>
            <a:ext uri="{FF2B5EF4-FFF2-40B4-BE49-F238E27FC236}">
              <a16:creationId xmlns:a16="http://schemas.microsoft.com/office/drawing/2014/main" id="{00000000-0008-0000-0000-00004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61" name="TextBox 1160">
          <a:extLst>
            <a:ext uri="{FF2B5EF4-FFF2-40B4-BE49-F238E27FC236}">
              <a16:creationId xmlns:a16="http://schemas.microsoft.com/office/drawing/2014/main" id="{00000000-0008-0000-0000-00004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62" name="TextBox 1161">
          <a:extLst>
            <a:ext uri="{FF2B5EF4-FFF2-40B4-BE49-F238E27FC236}">
              <a16:creationId xmlns:a16="http://schemas.microsoft.com/office/drawing/2014/main" id="{00000000-0008-0000-0000-00005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63" name="TextBox 1162">
          <a:extLst>
            <a:ext uri="{FF2B5EF4-FFF2-40B4-BE49-F238E27FC236}">
              <a16:creationId xmlns:a16="http://schemas.microsoft.com/office/drawing/2014/main" id="{00000000-0008-0000-0000-00005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64" name="TextBox 1163">
          <a:extLst>
            <a:ext uri="{FF2B5EF4-FFF2-40B4-BE49-F238E27FC236}">
              <a16:creationId xmlns:a16="http://schemas.microsoft.com/office/drawing/2014/main" id="{00000000-0008-0000-0000-00005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65" name="TextBox 1164">
          <a:extLst>
            <a:ext uri="{FF2B5EF4-FFF2-40B4-BE49-F238E27FC236}">
              <a16:creationId xmlns:a16="http://schemas.microsoft.com/office/drawing/2014/main" id="{00000000-0008-0000-0000-00005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66" name="TextBox 1165">
          <a:extLst>
            <a:ext uri="{FF2B5EF4-FFF2-40B4-BE49-F238E27FC236}">
              <a16:creationId xmlns:a16="http://schemas.microsoft.com/office/drawing/2014/main" id="{00000000-0008-0000-0000-00005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67" name="TextBox 1166">
          <a:extLst>
            <a:ext uri="{FF2B5EF4-FFF2-40B4-BE49-F238E27FC236}">
              <a16:creationId xmlns:a16="http://schemas.microsoft.com/office/drawing/2014/main" id="{00000000-0008-0000-0000-00005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68" name="TextBox 1167">
          <a:extLst>
            <a:ext uri="{FF2B5EF4-FFF2-40B4-BE49-F238E27FC236}">
              <a16:creationId xmlns:a16="http://schemas.microsoft.com/office/drawing/2014/main" id="{00000000-0008-0000-0000-00005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169"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170"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171" name="TextBox 1170">
          <a:extLst>
            <a:ext uri="{FF2B5EF4-FFF2-40B4-BE49-F238E27FC236}">
              <a16:creationId xmlns:a16="http://schemas.microsoft.com/office/drawing/2014/main" id="{00000000-0008-0000-0000-00005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72" name="TextBox 1171">
          <a:extLst>
            <a:ext uri="{FF2B5EF4-FFF2-40B4-BE49-F238E27FC236}">
              <a16:creationId xmlns:a16="http://schemas.microsoft.com/office/drawing/2014/main" id="{00000000-0008-0000-0000-00005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73" name="TextBox 1172">
          <a:extLst>
            <a:ext uri="{FF2B5EF4-FFF2-40B4-BE49-F238E27FC236}">
              <a16:creationId xmlns:a16="http://schemas.microsoft.com/office/drawing/2014/main" id="{00000000-0008-0000-0000-00005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174"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175"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176" name="TextBox 1175">
          <a:extLst>
            <a:ext uri="{FF2B5EF4-FFF2-40B4-BE49-F238E27FC236}">
              <a16:creationId xmlns:a16="http://schemas.microsoft.com/office/drawing/2014/main" id="{00000000-0008-0000-0000-00005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77" name="TextBox 1176">
          <a:extLst>
            <a:ext uri="{FF2B5EF4-FFF2-40B4-BE49-F238E27FC236}">
              <a16:creationId xmlns:a16="http://schemas.microsoft.com/office/drawing/2014/main" id="{00000000-0008-0000-0000-00005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178"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179"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180" name="TextBox 1179">
          <a:extLst>
            <a:ext uri="{FF2B5EF4-FFF2-40B4-BE49-F238E27FC236}">
              <a16:creationId xmlns:a16="http://schemas.microsoft.com/office/drawing/2014/main" id="{00000000-0008-0000-0000-00006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81" name="TextBox 1180">
          <a:extLst>
            <a:ext uri="{FF2B5EF4-FFF2-40B4-BE49-F238E27FC236}">
              <a16:creationId xmlns:a16="http://schemas.microsoft.com/office/drawing/2014/main" id="{00000000-0008-0000-0000-00006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82" name="TextBox 1181">
          <a:extLst>
            <a:ext uri="{FF2B5EF4-FFF2-40B4-BE49-F238E27FC236}">
              <a16:creationId xmlns:a16="http://schemas.microsoft.com/office/drawing/2014/main" id="{00000000-0008-0000-0000-00006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83" name="TextBox 1182">
          <a:extLst>
            <a:ext uri="{FF2B5EF4-FFF2-40B4-BE49-F238E27FC236}">
              <a16:creationId xmlns:a16="http://schemas.microsoft.com/office/drawing/2014/main" id="{00000000-0008-0000-0000-00006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84" name="TextBox 1183">
          <a:extLst>
            <a:ext uri="{FF2B5EF4-FFF2-40B4-BE49-F238E27FC236}">
              <a16:creationId xmlns:a16="http://schemas.microsoft.com/office/drawing/2014/main" id="{00000000-0008-0000-0000-00006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85" name="TextBox 1184">
          <a:extLst>
            <a:ext uri="{FF2B5EF4-FFF2-40B4-BE49-F238E27FC236}">
              <a16:creationId xmlns:a16="http://schemas.microsoft.com/office/drawing/2014/main" id="{00000000-0008-0000-0000-00006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86" name="TextBox 1185">
          <a:extLst>
            <a:ext uri="{FF2B5EF4-FFF2-40B4-BE49-F238E27FC236}">
              <a16:creationId xmlns:a16="http://schemas.microsoft.com/office/drawing/2014/main" id="{00000000-0008-0000-0000-00006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87" name="TextBox 1186">
          <a:extLst>
            <a:ext uri="{FF2B5EF4-FFF2-40B4-BE49-F238E27FC236}">
              <a16:creationId xmlns:a16="http://schemas.microsoft.com/office/drawing/2014/main" id="{00000000-0008-0000-0000-00006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88" name="TextBox 1187">
          <a:extLst>
            <a:ext uri="{FF2B5EF4-FFF2-40B4-BE49-F238E27FC236}">
              <a16:creationId xmlns:a16="http://schemas.microsoft.com/office/drawing/2014/main" id="{00000000-0008-0000-0000-00006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89" name="TextBox 1188">
          <a:extLst>
            <a:ext uri="{FF2B5EF4-FFF2-40B4-BE49-F238E27FC236}">
              <a16:creationId xmlns:a16="http://schemas.microsoft.com/office/drawing/2014/main" id="{00000000-0008-0000-0000-00006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90" name="TextBox 1189">
          <a:extLst>
            <a:ext uri="{FF2B5EF4-FFF2-40B4-BE49-F238E27FC236}">
              <a16:creationId xmlns:a16="http://schemas.microsoft.com/office/drawing/2014/main" id="{00000000-0008-0000-0000-00006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91" name="TextBox 1190">
          <a:extLst>
            <a:ext uri="{FF2B5EF4-FFF2-40B4-BE49-F238E27FC236}">
              <a16:creationId xmlns:a16="http://schemas.microsoft.com/office/drawing/2014/main" id="{00000000-0008-0000-0000-00006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92" name="TextBox 1191">
          <a:extLst>
            <a:ext uri="{FF2B5EF4-FFF2-40B4-BE49-F238E27FC236}">
              <a16:creationId xmlns:a16="http://schemas.microsoft.com/office/drawing/2014/main" id="{00000000-0008-0000-0000-00006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93" name="TextBox 1192">
          <a:extLst>
            <a:ext uri="{FF2B5EF4-FFF2-40B4-BE49-F238E27FC236}">
              <a16:creationId xmlns:a16="http://schemas.microsoft.com/office/drawing/2014/main" id="{00000000-0008-0000-0000-00006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94" name="TextBox 1193">
          <a:extLst>
            <a:ext uri="{FF2B5EF4-FFF2-40B4-BE49-F238E27FC236}">
              <a16:creationId xmlns:a16="http://schemas.microsoft.com/office/drawing/2014/main" id="{00000000-0008-0000-0000-00007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95" name="TextBox 1194">
          <a:extLst>
            <a:ext uri="{FF2B5EF4-FFF2-40B4-BE49-F238E27FC236}">
              <a16:creationId xmlns:a16="http://schemas.microsoft.com/office/drawing/2014/main" id="{00000000-0008-0000-0000-00007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96" name="TextBox 1195">
          <a:extLst>
            <a:ext uri="{FF2B5EF4-FFF2-40B4-BE49-F238E27FC236}">
              <a16:creationId xmlns:a16="http://schemas.microsoft.com/office/drawing/2014/main" id="{00000000-0008-0000-0000-00007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97" name="TextBox 1196">
          <a:extLst>
            <a:ext uri="{FF2B5EF4-FFF2-40B4-BE49-F238E27FC236}">
              <a16:creationId xmlns:a16="http://schemas.microsoft.com/office/drawing/2014/main" id="{00000000-0008-0000-0000-00007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198" name="TextBox 1197">
          <a:extLst>
            <a:ext uri="{FF2B5EF4-FFF2-40B4-BE49-F238E27FC236}">
              <a16:creationId xmlns:a16="http://schemas.microsoft.com/office/drawing/2014/main" id="{00000000-0008-0000-0000-00007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199"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00"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01" name="TextBox 1200">
          <a:extLst>
            <a:ext uri="{FF2B5EF4-FFF2-40B4-BE49-F238E27FC236}">
              <a16:creationId xmlns:a16="http://schemas.microsoft.com/office/drawing/2014/main" id="{00000000-0008-0000-0000-00007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02" name="TextBox 1201">
          <a:extLst>
            <a:ext uri="{FF2B5EF4-FFF2-40B4-BE49-F238E27FC236}">
              <a16:creationId xmlns:a16="http://schemas.microsoft.com/office/drawing/2014/main" id="{00000000-0008-0000-0000-00007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03" name="TextBox 1202">
          <a:extLst>
            <a:ext uri="{FF2B5EF4-FFF2-40B4-BE49-F238E27FC236}">
              <a16:creationId xmlns:a16="http://schemas.microsoft.com/office/drawing/2014/main" id="{00000000-0008-0000-0000-00007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04" name="TextBox 1203">
          <a:extLst>
            <a:ext uri="{FF2B5EF4-FFF2-40B4-BE49-F238E27FC236}">
              <a16:creationId xmlns:a16="http://schemas.microsoft.com/office/drawing/2014/main" id="{00000000-0008-0000-0000-00007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05" name="TextBox 1204">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06" name="TextBox 1205">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0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0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09" name="TextBox 1208">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10" name="TextBox 1209">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1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1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13" name="TextBox 1212">
          <a:extLst>
            <a:ext uri="{FF2B5EF4-FFF2-40B4-BE49-F238E27FC236}">
              <a16:creationId xmlns:a16="http://schemas.microsoft.com/office/drawing/2014/main" id="{00000000-0008-0000-0000-00000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14" name="TextBox 1213">
          <a:extLst>
            <a:ext uri="{FF2B5EF4-FFF2-40B4-BE49-F238E27FC236}">
              <a16:creationId xmlns:a16="http://schemas.microsoft.com/office/drawing/2014/main" id="{00000000-0008-0000-0000-00000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15" name="TextBox 1214">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16" name="TextBox 1215">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1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1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19" name="TextBox 1218">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20" name="TextBox 1219">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2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2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23" name="TextBox 1222">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24" name="TextBox 1223">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25" name="TextBox 1224">
          <a:extLst>
            <a:ext uri="{FF2B5EF4-FFF2-40B4-BE49-F238E27FC236}">
              <a16:creationId xmlns:a16="http://schemas.microsoft.com/office/drawing/2014/main" id="{00000000-0008-0000-0000-00000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26" name="TextBox 1225">
          <a:extLst>
            <a:ext uri="{FF2B5EF4-FFF2-40B4-BE49-F238E27FC236}">
              <a16:creationId xmlns:a16="http://schemas.microsoft.com/office/drawing/2014/main" id="{00000000-0008-0000-0000-00000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27"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28"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29"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30" name="Text Box 1"/>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31" name="TextBox 1230">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32" name="TextBox 1231">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33"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34"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35" name="TextBox 1234">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36" name="TextBox 1235">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3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3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39" name="TextBox 1238"/>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40" name="TextBox 1239"/>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41" name="TextBox 1240"/>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42" name="TextBox 1241">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43" name="TextBox 1242">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4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4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46" name="TextBox 1245">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47" name="TextBox 1246">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48"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49"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50" name="TextBox 1249">
          <a:extLst>
            <a:ext uri="{FF2B5EF4-FFF2-40B4-BE49-F238E27FC236}">
              <a16:creationId xmlns:a16="http://schemas.microsoft.com/office/drawing/2014/main" id="{00000000-0008-0000-0000-00001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51" name="TextBox 1250">
          <a:extLst>
            <a:ext uri="{FF2B5EF4-FFF2-40B4-BE49-F238E27FC236}">
              <a16:creationId xmlns:a16="http://schemas.microsoft.com/office/drawing/2014/main" id="{00000000-0008-0000-0000-00001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252"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253"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254" name="TextBox 1253">
          <a:extLst>
            <a:ext uri="{FF2B5EF4-FFF2-40B4-BE49-F238E27FC236}">
              <a16:creationId xmlns:a16="http://schemas.microsoft.com/office/drawing/2014/main" id="{00000000-0008-0000-0000-00001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55" name="TextBox 1254">
          <a:extLst>
            <a:ext uri="{FF2B5EF4-FFF2-40B4-BE49-F238E27FC236}">
              <a16:creationId xmlns:a16="http://schemas.microsoft.com/office/drawing/2014/main" id="{00000000-0008-0000-0000-00001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256"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257"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258" name="TextBox 1257">
          <a:extLst>
            <a:ext uri="{FF2B5EF4-FFF2-40B4-BE49-F238E27FC236}">
              <a16:creationId xmlns:a16="http://schemas.microsoft.com/office/drawing/2014/main" id="{00000000-0008-0000-0000-00001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59" name="TextBox 1258">
          <a:extLst>
            <a:ext uri="{FF2B5EF4-FFF2-40B4-BE49-F238E27FC236}">
              <a16:creationId xmlns:a16="http://schemas.microsoft.com/office/drawing/2014/main" id="{00000000-0008-0000-0000-00001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60" name="TextBox 1259">
          <a:extLst>
            <a:ext uri="{FF2B5EF4-FFF2-40B4-BE49-F238E27FC236}">
              <a16:creationId xmlns:a16="http://schemas.microsoft.com/office/drawing/2014/main" id="{00000000-0008-0000-0000-00001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61" name="TextBox 1260">
          <a:extLst>
            <a:ext uri="{FF2B5EF4-FFF2-40B4-BE49-F238E27FC236}">
              <a16:creationId xmlns:a16="http://schemas.microsoft.com/office/drawing/2014/main" id="{00000000-0008-0000-0000-00002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62" name="TextBox 1261">
          <a:extLst>
            <a:ext uri="{FF2B5EF4-FFF2-40B4-BE49-F238E27FC236}">
              <a16:creationId xmlns:a16="http://schemas.microsoft.com/office/drawing/2014/main" id="{00000000-0008-0000-0000-00002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63" name="TextBox 1262">
          <a:extLst>
            <a:ext uri="{FF2B5EF4-FFF2-40B4-BE49-F238E27FC236}">
              <a16:creationId xmlns:a16="http://schemas.microsoft.com/office/drawing/2014/main" id="{00000000-0008-0000-0000-00002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64" name="TextBox 1263">
          <a:extLst>
            <a:ext uri="{FF2B5EF4-FFF2-40B4-BE49-F238E27FC236}">
              <a16:creationId xmlns:a16="http://schemas.microsoft.com/office/drawing/2014/main" id="{00000000-0008-0000-0000-00002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65" name="TextBox 1264">
          <a:extLst>
            <a:ext uri="{FF2B5EF4-FFF2-40B4-BE49-F238E27FC236}">
              <a16:creationId xmlns:a16="http://schemas.microsoft.com/office/drawing/2014/main" id="{00000000-0008-0000-0000-00002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66" name="TextBox 1265">
          <a:extLst>
            <a:ext uri="{FF2B5EF4-FFF2-40B4-BE49-F238E27FC236}">
              <a16:creationId xmlns:a16="http://schemas.microsoft.com/office/drawing/2014/main" id="{00000000-0008-0000-0000-00002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67" name="TextBox 1266">
          <a:extLst>
            <a:ext uri="{FF2B5EF4-FFF2-40B4-BE49-F238E27FC236}">
              <a16:creationId xmlns:a16="http://schemas.microsoft.com/office/drawing/2014/main" id="{00000000-0008-0000-0000-00002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68"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69"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70" name="TextBox 1269">
          <a:extLst>
            <a:ext uri="{FF2B5EF4-FFF2-40B4-BE49-F238E27FC236}">
              <a16:creationId xmlns:a16="http://schemas.microsoft.com/office/drawing/2014/main" id="{00000000-0008-0000-0000-00002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71" name="TextBox 1270">
          <a:extLst>
            <a:ext uri="{FF2B5EF4-FFF2-40B4-BE49-F238E27FC236}">
              <a16:creationId xmlns:a16="http://schemas.microsoft.com/office/drawing/2014/main" id="{00000000-0008-0000-0000-00002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272"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273"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274" name="TextBox 1273">
          <a:extLst>
            <a:ext uri="{FF2B5EF4-FFF2-40B4-BE49-F238E27FC236}">
              <a16:creationId xmlns:a16="http://schemas.microsoft.com/office/drawing/2014/main" id="{00000000-0008-0000-0000-00002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75" name="TextBox 1274">
          <a:extLst>
            <a:ext uri="{FF2B5EF4-FFF2-40B4-BE49-F238E27FC236}">
              <a16:creationId xmlns:a16="http://schemas.microsoft.com/office/drawing/2014/main" id="{00000000-0008-0000-0000-00002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276"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277"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278" name="TextBox 1277">
          <a:extLst>
            <a:ext uri="{FF2B5EF4-FFF2-40B4-BE49-F238E27FC236}">
              <a16:creationId xmlns:a16="http://schemas.microsoft.com/office/drawing/2014/main" id="{00000000-0008-0000-0000-00003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79" name="TextBox 1278">
          <a:extLst>
            <a:ext uri="{FF2B5EF4-FFF2-40B4-BE49-F238E27FC236}">
              <a16:creationId xmlns:a16="http://schemas.microsoft.com/office/drawing/2014/main" id="{00000000-0008-0000-0000-00003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0" name="TextBox 1279">
          <a:extLst>
            <a:ext uri="{FF2B5EF4-FFF2-40B4-BE49-F238E27FC236}">
              <a16:creationId xmlns:a16="http://schemas.microsoft.com/office/drawing/2014/main" id="{00000000-0008-0000-0000-00003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1" name="TextBox 1280">
          <a:extLst>
            <a:ext uri="{FF2B5EF4-FFF2-40B4-BE49-F238E27FC236}">
              <a16:creationId xmlns:a16="http://schemas.microsoft.com/office/drawing/2014/main" id="{00000000-0008-0000-0000-00003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2" name="TextBox 1281">
          <a:extLst>
            <a:ext uri="{FF2B5EF4-FFF2-40B4-BE49-F238E27FC236}">
              <a16:creationId xmlns:a16="http://schemas.microsoft.com/office/drawing/2014/main" id="{00000000-0008-0000-0000-00003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3" name="TextBox 1282">
          <a:extLst>
            <a:ext uri="{FF2B5EF4-FFF2-40B4-BE49-F238E27FC236}">
              <a16:creationId xmlns:a16="http://schemas.microsoft.com/office/drawing/2014/main" id="{00000000-0008-0000-0000-00003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4" name="TextBox 1283">
          <a:extLst>
            <a:ext uri="{FF2B5EF4-FFF2-40B4-BE49-F238E27FC236}">
              <a16:creationId xmlns:a16="http://schemas.microsoft.com/office/drawing/2014/main" id="{00000000-0008-0000-0000-00003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5" name="TextBox 1284">
          <a:extLst>
            <a:ext uri="{FF2B5EF4-FFF2-40B4-BE49-F238E27FC236}">
              <a16:creationId xmlns:a16="http://schemas.microsoft.com/office/drawing/2014/main" id="{00000000-0008-0000-0000-00003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6" name="TextBox 1285">
          <a:extLst>
            <a:ext uri="{FF2B5EF4-FFF2-40B4-BE49-F238E27FC236}">
              <a16:creationId xmlns:a16="http://schemas.microsoft.com/office/drawing/2014/main" id="{00000000-0008-0000-0000-00003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7" name="TextBox 1286">
          <a:extLst>
            <a:ext uri="{FF2B5EF4-FFF2-40B4-BE49-F238E27FC236}">
              <a16:creationId xmlns:a16="http://schemas.microsoft.com/office/drawing/2014/main" id="{00000000-0008-0000-0000-00003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8" name="TextBox 1287">
          <a:extLst>
            <a:ext uri="{FF2B5EF4-FFF2-40B4-BE49-F238E27FC236}">
              <a16:creationId xmlns:a16="http://schemas.microsoft.com/office/drawing/2014/main" id="{00000000-0008-0000-0000-00003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89" name="TextBox 1288">
          <a:extLst>
            <a:ext uri="{FF2B5EF4-FFF2-40B4-BE49-F238E27FC236}">
              <a16:creationId xmlns:a16="http://schemas.microsoft.com/office/drawing/2014/main" id="{00000000-0008-0000-0000-00003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90" name="TextBox 1289">
          <a:extLst>
            <a:ext uri="{FF2B5EF4-FFF2-40B4-BE49-F238E27FC236}">
              <a16:creationId xmlns:a16="http://schemas.microsoft.com/office/drawing/2014/main" id="{00000000-0008-0000-0000-00003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91" name="TextBox 1290">
          <a:extLst>
            <a:ext uri="{FF2B5EF4-FFF2-40B4-BE49-F238E27FC236}">
              <a16:creationId xmlns:a16="http://schemas.microsoft.com/office/drawing/2014/main" id="{00000000-0008-0000-0000-00004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292"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293"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294" name="TextBox 1293">
          <a:extLst>
            <a:ext uri="{FF2B5EF4-FFF2-40B4-BE49-F238E27FC236}">
              <a16:creationId xmlns:a16="http://schemas.microsoft.com/office/drawing/2014/main" id="{00000000-0008-0000-0000-00004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95" name="TextBox 1294">
          <a:extLst>
            <a:ext uri="{FF2B5EF4-FFF2-40B4-BE49-F238E27FC236}">
              <a16:creationId xmlns:a16="http://schemas.microsoft.com/office/drawing/2014/main" id="{00000000-0008-0000-0000-00004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296" name="TextBox 1295">
          <a:extLst>
            <a:ext uri="{FF2B5EF4-FFF2-40B4-BE49-F238E27FC236}">
              <a16:creationId xmlns:a16="http://schemas.microsoft.com/office/drawing/2014/main" id="{00000000-0008-0000-0000-00004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297"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298"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299" name="TextBox 1298">
          <a:extLst>
            <a:ext uri="{FF2B5EF4-FFF2-40B4-BE49-F238E27FC236}">
              <a16:creationId xmlns:a16="http://schemas.microsoft.com/office/drawing/2014/main" id="{00000000-0008-0000-0000-00004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00" name="TextBox 1299">
          <a:extLst>
            <a:ext uri="{FF2B5EF4-FFF2-40B4-BE49-F238E27FC236}">
              <a16:creationId xmlns:a16="http://schemas.microsoft.com/office/drawing/2014/main" id="{00000000-0008-0000-0000-00004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301"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302"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303" name="TextBox 1302">
          <a:extLst>
            <a:ext uri="{FF2B5EF4-FFF2-40B4-BE49-F238E27FC236}">
              <a16:creationId xmlns:a16="http://schemas.microsoft.com/office/drawing/2014/main" id="{00000000-0008-0000-0000-00004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04" name="TextBox 1303">
          <a:extLst>
            <a:ext uri="{FF2B5EF4-FFF2-40B4-BE49-F238E27FC236}">
              <a16:creationId xmlns:a16="http://schemas.microsoft.com/office/drawing/2014/main" id="{00000000-0008-0000-0000-00004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05" name="TextBox 1304">
          <a:extLst>
            <a:ext uri="{FF2B5EF4-FFF2-40B4-BE49-F238E27FC236}">
              <a16:creationId xmlns:a16="http://schemas.microsoft.com/office/drawing/2014/main" id="{00000000-0008-0000-0000-00004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06" name="TextBox 1305">
          <a:extLst>
            <a:ext uri="{FF2B5EF4-FFF2-40B4-BE49-F238E27FC236}">
              <a16:creationId xmlns:a16="http://schemas.microsoft.com/office/drawing/2014/main" id="{00000000-0008-0000-0000-00004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07" name="TextBox 1306">
          <a:extLst>
            <a:ext uri="{FF2B5EF4-FFF2-40B4-BE49-F238E27FC236}">
              <a16:creationId xmlns:a16="http://schemas.microsoft.com/office/drawing/2014/main" id="{00000000-0008-0000-0000-00005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08" name="TextBox 1307">
          <a:extLst>
            <a:ext uri="{FF2B5EF4-FFF2-40B4-BE49-F238E27FC236}">
              <a16:creationId xmlns:a16="http://schemas.microsoft.com/office/drawing/2014/main" id="{00000000-0008-0000-0000-00005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09" name="TextBox 1308">
          <a:extLst>
            <a:ext uri="{FF2B5EF4-FFF2-40B4-BE49-F238E27FC236}">
              <a16:creationId xmlns:a16="http://schemas.microsoft.com/office/drawing/2014/main" id="{00000000-0008-0000-0000-00005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10" name="TextBox 1309">
          <a:extLst>
            <a:ext uri="{FF2B5EF4-FFF2-40B4-BE49-F238E27FC236}">
              <a16:creationId xmlns:a16="http://schemas.microsoft.com/office/drawing/2014/main" id="{00000000-0008-0000-0000-00005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11" name="TextBox 1310">
          <a:extLst>
            <a:ext uri="{FF2B5EF4-FFF2-40B4-BE49-F238E27FC236}">
              <a16:creationId xmlns:a16="http://schemas.microsoft.com/office/drawing/2014/main" id="{00000000-0008-0000-0000-00005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12" name="TextBox 1311">
          <a:extLst>
            <a:ext uri="{FF2B5EF4-FFF2-40B4-BE49-F238E27FC236}">
              <a16:creationId xmlns:a16="http://schemas.microsoft.com/office/drawing/2014/main" id="{00000000-0008-0000-0000-00005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13" name="TextBox 1312">
          <a:extLst>
            <a:ext uri="{FF2B5EF4-FFF2-40B4-BE49-F238E27FC236}">
              <a16:creationId xmlns:a16="http://schemas.microsoft.com/office/drawing/2014/main" id="{00000000-0008-0000-0000-00005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314"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315"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316" name="TextBox 1315">
          <a:extLst>
            <a:ext uri="{FF2B5EF4-FFF2-40B4-BE49-F238E27FC236}">
              <a16:creationId xmlns:a16="http://schemas.microsoft.com/office/drawing/2014/main" id="{00000000-0008-0000-0000-00005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17" name="TextBox 1316">
          <a:extLst>
            <a:ext uri="{FF2B5EF4-FFF2-40B4-BE49-F238E27FC236}">
              <a16:creationId xmlns:a16="http://schemas.microsoft.com/office/drawing/2014/main" id="{00000000-0008-0000-0000-00005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18" name="TextBox 1317">
          <a:extLst>
            <a:ext uri="{FF2B5EF4-FFF2-40B4-BE49-F238E27FC236}">
              <a16:creationId xmlns:a16="http://schemas.microsoft.com/office/drawing/2014/main" id="{00000000-0008-0000-0000-00005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319"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320"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321" name="TextBox 1320">
          <a:extLst>
            <a:ext uri="{FF2B5EF4-FFF2-40B4-BE49-F238E27FC236}">
              <a16:creationId xmlns:a16="http://schemas.microsoft.com/office/drawing/2014/main" id="{00000000-0008-0000-0000-00005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22" name="TextBox 1321">
          <a:extLst>
            <a:ext uri="{FF2B5EF4-FFF2-40B4-BE49-F238E27FC236}">
              <a16:creationId xmlns:a16="http://schemas.microsoft.com/office/drawing/2014/main" id="{00000000-0008-0000-0000-00005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323"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324"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325" name="TextBox 1324">
          <a:extLst>
            <a:ext uri="{FF2B5EF4-FFF2-40B4-BE49-F238E27FC236}">
              <a16:creationId xmlns:a16="http://schemas.microsoft.com/office/drawing/2014/main" id="{00000000-0008-0000-0000-00006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26" name="TextBox 1325">
          <a:extLst>
            <a:ext uri="{FF2B5EF4-FFF2-40B4-BE49-F238E27FC236}">
              <a16:creationId xmlns:a16="http://schemas.microsoft.com/office/drawing/2014/main" id="{00000000-0008-0000-0000-00006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27" name="TextBox 1326">
          <a:extLst>
            <a:ext uri="{FF2B5EF4-FFF2-40B4-BE49-F238E27FC236}">
              <a16:creationId xmlns:a16="http://schemas.microsoft.com/office/drawing/2014/main" id="{00000000-0008-0000-0000-00006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28" name="TextBox 1327">
          <a:extLst>
            <a:ext uri="{FF2B5EF4-FFF2-40B4-BE49-F238E27FC236}">
              <a16:creationId xmlns:a16="http://schemas.microsoft.com/office/drawing/2014/main" id="{00000000-0008-0000-0000-00006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29" name="TextBox 1328">
          <a:extLst>
            <a:ext uri="{FF2B5EF4-FFF2-40B4-BE49-F238E27FC236}">
              <a16:creationId xmlns:a16="http://schemas.microsoft.com/office/drawing/2014/main" id="{00000000-0008-0000-0000-00006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0" name="TextBox 1329">
          <a:extLst>
            <a:ext uri="{FF2B5EF4-FFF2-40B4-BE49-F238E27FC236}">
              <a16:creationId xmlns:a16="http://schemas.microsoft.com/office/drawing/2014/main" id="{00000000-0008-0000-0000-00006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1" name="TextBox 1330">
          <a:extLst>
            <a:ext uri="{FF2B5EF4-FFF2-40B4-BE49-F238E27FC236}">
              <a16:creationId xmlns:a16="http://schemas.microsoft.com/office/drawing/2014/main" id="{00000000-0008-0000-0000-00006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2" name="TextBox 1331">
          <a:extLst>
            <a:ext uri="{FF2B5EF4-FFF2-40B4-BE49-F238E27FC236}">
              <a16:creationId xmlns:a16="http://schemas.microsoft.com/office/drawing/2014/main" id="{00000000-0008-0000-0000-00006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3" name="TextBox 1332">
          <a:extLst>
            <a:ext uri="{FF2B5EF4-FFF2-40B4-BE49-F238E27FC236}">
              <a16:creationId xmlns:a16="http://schemas.microsoft.com/office/drawing/2014/main" id="{00000000-0008-0000-0000-00006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4" name="TextBox 1333">
          <a:extLst>
            <a:ext uri="{FF2B5EF4-FFF2-40B4-BE49-F238E27FC236}">
              <a16:creationId xmlns:a16="http://schemas.microsoft.com/office/drawing/2014/main" id="{00000000-0008-0000-0000-00006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5" name="TextBox 1334">
          <a:extLst>
            <a:ext uri="{FF2B5EF4-FFF2-40B4-BE49-F238E27FC236}">
              <a16:creationId xmlns:a16="http://schemas.microsoft.com/office/drawing/2014/main" id="{00000000-0008-0000-0000-00006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6" name="TextBox 1335">
          <a:extLst>
            <a:ext uri="{FF2B5EF4-FFF2-40B4-BE49-F238E27FC236}">
              <a16:creationId xmlns:a16="http://schemas.microsoft.com/office/drawing/2014/main" id="{00000000-0008-0000-0000-00006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7" name="TextBox 1336">
          <a:extLst>
            <a:ext uri="{FF2B5EF4-FFF2-40B4-BE49-F238E27FC236}">
              <a16:creationId xmlns:a16="http://schemas.microsoft.com/office/drawing/2014/main" id="{00000000-0008-0000-0000-00006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8" name="TextBox 1337">
          <a:extLst>
            <a:ext uri="{FF2B5EF4-FFF2-40B4-BE49-F238E27FC236}">
              <a16:creationId xmlns:a16="http://schemas.microsoft.com/office/drawing/2014/main" id="{00000000-0008-0000-0000-00006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39" name="TextBox 1338">
          <a:extLst>
            <a:ext uri="{FF2B5EF4-FFF2-40B4-BE49-F238E27FC236}">
              <a16:creationId xmlns:a16="http://schemas.microsoft.com/office/drawing/2014/main" id="{00000000-0008-0000-0000-00007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40" name="TextBox 1339">
          <a:extLst>
            <a:ext uri="{FF2B5EF4-FFF2-40B4-BE49-F238E27FC236}">
              <a16:creationId xmlns:a16="http://schemas.microsoft.com/office/drawing/2014/main" id="{00000000-0008-0000-0000-00007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41" name="TextBox 1340">
          <a:extLst>
            <a:ext uri="{FF2B5EF4-FFF2-40B4-BE49-F238E27FC236}">
              <a16:creationId xmlns:a16="http://schemas.microsoft.com/office/drawing/2014/main" id="{00000000-0008-0000-0000-00007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42" name="TextBox 1341">
          <a:extLst>
            <a:ext uri="{FF2B5EF4-FFF2-40B4-BE49-F238E27FC236}">
              <a16:creationId xmlns:a16="http://schemas.microsoft.com/office/drawing/2014/main" id="{00000000-0008-0000-0000-00007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43" name="TextBox 1342">
          <a:extLst>
            <a:ext uri="{FF2B5EF4-FFF2-40B4-BE49-F238E27FC236}">
              <a16:creationId xmlns:a16="http://schemas.microsoft.com/office/drawing/2014/main" id="{00000000-0008-0000-0000-00007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344"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345"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346" name="TextBox 1345">
          <a:extLst>
            <a:ext uri="{FF2B5EF4-FFF2-40B4-BE49-F238E27FC236}">
              <a16:creationId xmlns:a16="http://schemas.microsoft.com/office/drawing/2014/main" id="{00000000-0008-0000-0000-00007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47" name="TextBox 1346">
          <a:extLst>
            <a:ext uri="{FF2B5EF4-FFF2-40B4-BE49-F238E27FC236}">
              <a16:creationId xmlns:a16="http://schemas.microsoft.com/office/drawing/2014/main" id="{00000000-0008-0000-0000-00007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48" name="TextBox 1347">
          <a:extLst>
            <a:ext uri="{FF2B5EF4-FFF2-40B4-BE49-F238E27FC236}">
              <a16:creationId xmlns:a16="http://schemas.microsoft.com/office/drawing/2014/main" id="{00000000-0008-0000-0000-00007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49" name="TextBox 1348">
          <a:extLst>
            <a:ext uri="{FF2B5EF4-FFF2-40B4-BE49-F238E27FC236}">
              <a16:creationId xmlns:a16="http://schemas.microsoft.com/office/drawing/2014/main" id="{00000000-0008-0000-0000-00007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50" name="TextBox 1349">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51" name="TextBox 1350">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352"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353"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354" name="TextBox 1353">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55" name="TextBox 1354">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56" name="TextBox 1355">
          <a:extLst>
            <a:ext uri="{FF2B5EF4-FFF2-40B4-BE49-F238E27FC236}">
              <a16:creationId xmlns:a16="http://schemas.microsoft.com/office/drawing/2014/main" id="{00000000-0008-0000-0000-00000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57" name="TextBox 1356">
          <a:extLst>
            <a:ext uri="{FF2B5EF4-FFF2-40B4-BE49-F238E27FC236}">
              <a16:creationId xmlns:a16="http://schemas.microsoft.com/office/drawing/2014/main" id="{00000000-0008-0000-0000-00000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58" name="TextBox 1357">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59" name="TextBox 1358">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360"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361"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362" name="TextBox 1361">
          <a:extLst>
            <a:ext uri="{FF2B5EF4-FFF2-40B4-BE49-F238E27FC236}">
              <a16:creationId xmlns:a16="http://schemas.microsoft.com/office/drawing/2014/main" id="{00000000-0008-0000-0000-00000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63" name="TextBox 1362">
          <a:extLst>
            <a:ext uri="{FF2B5EF4-FFF2-40B4-BE49-F238E27FC236}">
              <a16:creationId xmlns:a16="http://schemas.microsoft.com/office/drawing/2014/main" id="{00000000-0008-0000-0000-00000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64" name="TextBox 1363"/>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65" name="TextBox 1364"/>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8352</xdr:row>
      <xdr:rowOff>543983</xdr:rowOff>
    </xdr:to>
    <xdr:sp macro="" textlink="">
      <xdr:nvSpPr>
        <xdr:cNvPr id="1366" name="Text Box 1"/>
        <xdr:cNvSpPr txBox="1">
          <a:spLocks noChangeArrowheads="1"/>
        </xdr:cNvSpPr>
      </xdr:nvSpPr>
      <xdr:spPr bwMode="auto">
        <a:xfrm>
          <a:off x="3810000" y="800100"/>
          <a:ext cx="76200" cy="26314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8352</xdr:row>
      <xdr:rowOff>543983</xdr:rowOff>
    </xdr:to>
    <xdr:sp macro="" textlink="">
      <xdr:nvSpPr>
        <xdr:cNvPr id="1367" name="Text Box 1"/>
        <xdr:cNvSpPr txBox="1">
          <a:spLocks noChangeArrowheads="1"/>
        </xdr:cNvSpPr>
      </xdr:nvSpPr>
      <xdr:spPr bwMode="auto">
        <a:xfrm>
          <a:off x="3810000" y="800100"/>
          <a:ext cx="76200" cy="26314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8352</xdr:row>
      <xdr:rowOff>543983</xdr:rowOff>
    </xdr:to>
    <xdr:sp macro="" textlink="">
      <xdr:nvSpPr>
        <xdr:cNvPr id="1368" name="Text Box 1"/>
        <xdr:cNvSpPr txBox="1">
          <a:spLocks noChangeArrowheads="1"/>
        </xdr:cNvSpPr>
      </xdr:nvSpPr>
      <xdr:spPr bwMode="auto">
        <a:xfrm>
          <a:off x="3810000" y="800100"/>
          <a:ext cx="76200" cy="26314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8352</xdr:row>
      <xdr:rowOff>543983</xdr:rowOff>
    </xdr:to>
    <xdr:sp macro="" textlink="">
      <xdr:nvSpPr>
        <xdr:cNvPr id="1369" name="Text Box 1"/>
        <xdr:cNvSpPr txBox="1">
          <a:spLocks noChangeArrowheads="1"/>
        </xdr:cNvSpPr>
      </xdr:nvSpPr>
      <xdr:spPr bwMode="auto">
        <a:xfrm>
          <a:off x="3810000" y="800100"/>
          <a:ext cx="76200" cy="26314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370" name="TextBox 1369"/>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71" name="TextBox 1370"/>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72" name="TextBox 1371">
          <a:extLst>
            <a:ext uri="{FF2B5EF4-FFF2-40B4-BE49-F238E27FC236}">
              <a16:creationId xmlns:a16="http://schemas.microsoft.com/office/drawing/2014/main" id="{00000000-0008-0000-0000-00000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73" name="TextBox 1372">
          <a:extLst>
            <a:ext uri="{FF2B5EF4-FFF2-40B4-BE49-F238E27FC236}">
              <a16:creationId xmlns:a16="http://schemas.microsoft.com/office/drawing/2014/main" id="{00000000-0008-0000-0000-00000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74" name="TextBox 1373"/>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75" name="TextBox 1374"/>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76" name="TextBox 1375"/>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77" name="TextBox 1376">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78" name="TextBox 1377">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79" name="TextBox 1378">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80" name="TextBox 1379">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81" name="TextBox 1380">
          <a:extLst>
            <a:ext uri="{FF2B5EF4-FFF2-40B4-BE49-F238E27FC236}">
              <a16:creationId xmlns:a16="http://schemas.microsoft.com/office/drawing/2014/main" id="{00000000-0008-0000-0000-00001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82" name="TextBox 1381">
          <a:extLst>
            <a:ext uri="{FF2B5EF4-FFF2-40B4-BE49-F238E27FC236}">
              <a16:creationId xmlns:a16="http://schemas.microsoft.com/office/drawing/2014/main" id="{00000000-0008-0000-0000-00001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383"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384"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385" name="TextBox 1384">
          <a:extLst>
            <a:ext uri="{FF2B5EF4-FFF2-40B4-BE49-F238E27FC236}">
              <a16:creationId xmlns:a16="http://schemas.microsoft.com/office/drawing/2014/main" id="{00000000-0008-0000-0000-00001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86" name="TextBox 1385">
          <a:extLst>
            <a:ext uri="{FF2B5EF4-FFF2-40B4-BE49-F238E27FC236}">
              <a16:creationId xmlns:a16="http://schemas.microsoft.com/office/drawing/2014/main" id="{00000000-0008-0000-0000-00001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387"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388"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389" name="TextBox 1388">
          <a:extLst>
            <a:ext uri="{FF2B5EF4-FFF2-40B4-BE49-F238E27FC236}">
              <a16:creationId xmlns:a16="http://schemas.microsoft.com/office/drawing/2014/main" id="{00000000-0008-0000-0000-00001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0" name="TextBox 1389">
          <a:extLst>
            <a:ext uri="{FF2B5EF4-FFF2-40B4-BE49-F238E27FC236}">
              <a16:creationId xmlns:a16="http://schemas.microsoft.com/office/drawing/2014/main" id="{00000000-0008-0000-0000-00001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1" name="TextBox 1390">
          <a:extLst>
            <a:ext uri="{FF2B5EF4-FFF2-40B4-BE49-F238E27FC236}">
              <a16:creationId xmlns:a16="http://schemas.microsoft.com/office/drawing/2014/main" id="{00000000-0008-0000-0000-00001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2" name="TextBox 1391">
          <a:extLst>
            <a:ext uri="{FF2B5EF4-FFF2-40B4-BE49-F238E27FC236}">
              <a16:creationId xmlns:a16="http://schemas.microsoft.com/office/drawing/2014/main" id="{00000000-0008-0000-0000-00002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3" name="TextBox 1392">
          <a:extLst>
            <a:ext uri="{FF2B5EF4-FFF2-40B4-BE49-F238E27FC236}">
              <a16:creationId xmlns:a16="http://schemas.microsoft.com/office/drawing/2014/main" id="{00000000-0008-0000-0000-00002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4" name="TextBox 1393">
          <a:extLst>
            <a:ext uri="{FF2B5EF4-FFF2-40B4-BE49-F238E27FC236}">
              <a16:creationId xmlns:a16="http://schemas.microsoft.com/office/drawing/2014/main" id="{00000000-0008-0000-0000-00002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5" name="TextBox 1394">
          <a:extLst>
            <a:ext uri="{FF2B5EF4-FFF2-40B4-BE49-F238E27FC236}">
              <a16:creationId xmlns:a16="http://schemas.microsoft.com/office/drawing/2014/main" id="{00000000-0008-0000-0000-00002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6" name="TextBox 1395">
          <a:extLst>
            <a:ext uri="{FF2B5EF4-FFF2-40B4-BE49-F238E27FC236}">
              <a16:creationId xmlns:a16="http://schemas.microsoft.com/office/drawing/2014/main" id="{00000000-0008-0000-0000-00002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7" name="TextBox 1396">
          <a:extLst>
            <a:ext uri="{FF2B5EF4-FFF2-40B4-BE49-F238E27FC236}">
              <a16:creationId xmlns:a16="http://schemas.microsoft.com/office/drawing/2014/main" id="{00000000-0008-0000-0000-00002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8" name="TextBox 1397">
          <a:extLst>
            <a:ext uri="{FF2B5EF4-FFF2-40B4-BE49-F238E27FC236}">
              <a16:creationId xmlns:a16="http://schemas.microsoft.com/office/drawing/2014/main" id="{00000000-0008-0000-0000-00002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399" name="TextBox 1398">
          <a:extLst>
            <a:ext uri="{FF2B5EF4-FFF2-40B4-BE49-F238E27FC236}">
              <a16:creationId xmlns:a16="http://schemas.microsoft.com/office/drawing/2014/main" id="{00000000-0008-0000-0000-00002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00" name="TextBox 1399">
          <a:extLst>
            <a:ext uri="{FF2B5EF4-FFF2-40B4-BE49-F238E27FC236}">
              <a16:creationId xmlns:a16="http://schemas.microsoft.com/office/drawing/2014/main" id="{00000000-0008-0000-0000-00002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401"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402"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403" name="TextBox 1402">
          <a:extLst>
            <a:ext uri="{FF2B5EF4-FFF2-40B4-BE49-F238E27FC236}">
              <a16:creationId xmlns:a16="http://schemas.microsoft.com/office/drawing/2014/main" id="{00000000-0008-0000-0000-00002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04" name="TextBox 1403">
          <a:extLst>
            <a:ext uri="{FF2B5EF4-FFF2-40B4-BE49-F238E27FC236}">
              <a16:creationId xmlns:a16="http://schemas.microsoft.com/office/drawing/2014/main" id="{00000000-0008-0000-0000-00002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405"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406"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407" name="TextBox 1406">
          <a:extLst>
            <a:ext uri="{FF2B5EF4-FFF2-40B4-BE49-F238E27FC236}">
              <a16:creationId xmlns:a16="http://schemas.microsoft.com/office/drawing/2014/main" id="{00000000-0008-0000-0000-00003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08" name="TextBox 1407">
          <a:extLst>
            <a:ext uri="{FF2B5EF4-FFF2-40B4-BE49-F238E27FC236}">
              <a16:creationId xmlns:a16="http://schemas.microsoft.com/office/drawing/2014/main" id="{00000000-0008-0000-0000-00003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09" name="TextBox 1408">
          <a:extLst>
            <a:ext uri="{FF2B5EF4-FFF2-40B4-BE49-F238E27FC236}">
              <a16:creationId xmlns:a16="http://schemas.microsoft.com/office/drawing/2014/main" id="{00000000-0008-0000-0000-00003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0" name="TextBox 1409">
          <a:extLst>
            <a:ext uri="{FF2B5EF4-FFF2-40B4-BE49-F238E27FC236}">
              <a16:creationId xmlns:a16="http://schemas.microsoft.com/office/drawing/2014/main" id="{00000000-0008-0000-0000-00003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1" name="TextBox 1410">
          <a:extLst>
            <a:ext uri="{FF2B5EF4-FFF2-40B4-BE49-F238E27FC236}">
              <a16:creationId xmlns:a16="http://schemas.microsoft.com/office/drawing/2014/main" id="{00000000-0008-0000-0000-00003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2" name="TextBox 1411">
          <a:extLst>
            <a:ext uri="{FF2B5EF4-FFF2-40B4-BE49-F238E27FC236}">
              <a16:creationId xmlns:a16="http://schemas.microsoft.com/office/drawing/2014/main" id="{00000000-0008-0000-0000-00003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3" name="TextBox 1412">
          <a:extLst>
            <a:ext uri="{FF2B5EF4-FFF2-40B4-BE49-F238E27FC236}">
              <a16:creationId xmlns:a16="http://schemas.microsoft.com/office/drawing/2014/main" id="{00000000-0008-0000-0000-00003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4" name="TextBox 1413">
          <a:extLst>
            <a:ext uri="{FF2B5EF4-FFF2-40B4-BE49-F238E27FC236}">
              <a16:creationId xmlns:a16="http://schemas.microsoft.com/office/drawing/2014/main" id="{00000000-0008-0000-0000-00003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5" name="TextBox 1414">
          <a:extLst>
            <a:ext uri="{FF2B5EF4-FFF2-40B4-BE49-F238E27FC236}">
              <a16:creationId xmlns:a16="http://schemas.microsoft.com/office/drawing/2014/main" id="{00000000-0008-0000-0000-00003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6" name="TextBox 1415">
          <a:extLst>
            <a:ext uri="{FF2B5EF4-FFF2-40B4-BE49-F238E27FC236}">
              <a16:creationId xmlns:a16="http://schemas.microsoft.com/office/drawing/2014/main" id="{00000000-0008-0000-0000-00003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7" name="TextBox 1416">
          <a:extLst>
            <a:ext uri="{FF2B5EF4-FFF2-40B4-BE49-F238E27FC236}">
              <a16:creationId xmlns:a16="http://schemas.microsoft.com/office/drawing/2014/main" id="{00000000-0008-0000-0000-00003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8" name="TextBox 1417">
          <a:extLst>
            <a:ext uri="{FF2B5EF4-FFF2-40B4-BE49-F238E27FC236}">
              <a16:creationId xmlns:a16="http://schemas.microsoft.com/office/drawing/2014/main" id="{00000000-0008-0000-0000-00003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19" name="TextBox 1418">
          <a:extLst>
            <a:ext uri="{FF2B5EF4-FFF2-40B4-BE49-F238E27FC236}">
              <a16:creationId xmlns:a16="http://schemas.microsoft.com/office/drawing/2014/main" id="{00000000-0008-0000-0000-00003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20" name="TextBox 1419">
          <a:extLst>
            <a:ext uri="{FF2B5EF4-FFF2-40B4-BE49-F238E27FC236}">
              <a16:creationId xmlns:a16="http://schemas.microsoft.com/office/drawing/2014/main" id="{00000000-0008-0000-0000-00004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21" name="TextBox 1420">
          <a:extLst>
            <a:ext uri="{FF2B5EF4-FFF2-40B4-BE49-F238E27FC236}">
              <a16:creationId xmlns:a16="http://schemas.microsoft.com/office/drawing/2014/main" id="{00000000-0008-0000-0000-00004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22" name="TextBox 1421">
          <a:extLst>
            <a:ext uri="{FF2B5EF4-FFF2-40B4-BE49-F238E27FC236}">
              <a16:creationId xmlns:a16="http://schemas.microsoft.com/office/drawing/2014/main" id="{00000000-0008-0000-0000-00004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23" name="TextBox 1422">
          <a:extLst>
            <a:ext uri="{FF2B5EF4-FFF2-40B4-BE49-F238E27FC236}">
              <a16:creationId xmlns:a16="http://schemas.microsoft.com/office/drawing/2014/main" id="{00000000-0008-0000-0000-00004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424"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425"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426" name="TextBox 1425">
          <a:extLst>
            <a:ext uri="{FF2B5EF4-FFF2-40B4-BE49-F238E27FC236}">
              <a16:creationId xmlns:a16="http://schemas.microsoft.com/office/drawing/2014/main" id="{00000000-0008-0000-0000-00004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27" name="TextBox 1426">
          <a:extLst>
            <a:ext uri="{FF2B5EF4-FFF2-40B4-BE49-F238E27FC236}">
              <a16:creationId xmlns:a16="http://schemas.microsoft.com/office/drawing/2014/main" id="{00000000-0008-0000-0000-00004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428"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429"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430" name="TextBox 1429">
          <a:extLst>
            <a:ext uri="{FF2B5EF4-FFF2-40B4-BE49-F238E27FC236}">
              <a16:creationId xmlns:a16="http://schemas.microsoft.com/office/drawing/2014/main" id="{00000000-0008-0000-0000-00004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31" name="TextBox 1430">
          <a:extLst>
            <a:ext uri="{FF2B5EF4-FFF2-40B4-BE49-F238E27FC236}">
              <a16:creationId xmlns:a16="http://schemas.microsoft.com/office/drawing/2014/main" id="{00000000-0008-0000-0000-00004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32" name="TextBox 1431">
          <a:extLst>
            <a:ext uri="{FF2B5EF4-FFF2-40B4-BE49-F238E27FC236}">
              <a16:creationId xmlns:a16="http://schemas.microsoft.com/office/drawing/2014/main" id="{00000000-0008-0000-0000-00004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33" name="TextBox 1432">
          <a:extLst>
            <a:ext uri="{FF2B5EF4-FFF2-40B4-BE49-F238E27FC236}">
              <a16:creationId xmlns:a16="http://schemas.microsoft.com/office/drawing/2014/main" id="{00000000-0008-0000-0000-00004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34" name="TextBox 1433">
          <a:extLst>
            <a:ext uri="{FF2B5EF4-FFF2-40B4-BE49-F238E27FC236}">
              <a16:creationId xmlns:a16="http://schemas.microsoft.com/office/drawing/2014/main" id="{00000000-0008-0000-0000-00005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35" name="TextBox 1434">
          <a:extLst>
            <a:ext uri="{FF2B5EF4-FFF2-40B4-BE49-F238E27FC236}">
              <a16:creationId xmlns:a16="http://schemas.microsoft.com/office/drawing/2014/main" id="{00000000-0008-0000-0000-00005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36" name="TextBox 1435">
          <a:extLst>
            <a:ext uri="{FF2B5EF4-FFF2-40B4-BE49-F238E27FC236}">
              <a16:creationId xmlns:a16="http://schemas.microsoft.com/office/drawing/2014/main" id="{00000000-0008-0000-0000-00005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37" name="TextBox 1436">
          <a:extLst>
            <a:ext uri="{FF2B5EF4-FFF2-40B4-BE49-F238E27FC236}">
              <a16:creationId xmlns:a16="http://schemas.microsoft.com/office/drawing/2014/main" id="{00000000-0008-0000-0000-00005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38" name="TextBox 1437">
          <a:extLst>
            <a:ext uri="{FF2B5EF4-FFF2-40B4-BE49-F238E27FC236}">
              <a16:creationId xmlns:a16="http://schemas.microsoft.com/office/drawing/2014/main" id="{00000000-0008-0000-0000-00005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39" name="TextBox 1438">
          <a:extLst>
            <a:ext uri="{FF2B5EF4-FFF2-40B4-BE49-F238E27FC236}">
              <a16:creationId xmlns:a16="http://schemas.microsoft.com/office/drawing/2014/main" id="{00000000-0008-0000-0000-00005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40" name="TextBox 1439">
          <a:extLst>
            <a:ext uri="{FF2B5EF4-FFF2-40B4-BE49-F238E27FC236}">
              <a16:creationId xmlns:a16="http://schemas.microsoft.com/office/drawing/2014/main" id="{00000000-0008-0000-0000-00005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41" name="TextBox 1440">
          <a:extLst>
            <a:ext uri="{FF2B5EF4-FFF2-40B4-BE49-F238E27FC236}">
              <a16:creationId xmlns:a16="http://schemas.microsoft.com/office/drawing/2014/main" id="{00000000-0008-0000-0000-00005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42" name="TextBox 1441">
          <a:extLst>
            <a:ext uri="{FF2B5EF4-FFF2-40B4-BE49-F238E27FC236}">
              <a16:creationId xmlns:a16="http://schemas.microsoft.com/office/drawing/2014/main" id="{00000000-0008-0000-0000-00005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43" name="TextBox 1442">
          <a:extLst>
            <a:ext uri="{FF2B5EF4-FFF2-40B4-BE49-F238E27FC236}">
              <a16:creationId xmlns:a16="http://schemas.microsoft.com/office/drawing/2014/main" id="{00000000-0008-0000-0000-00005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444"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445"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446" name="TextBox 1445">
          <a:extLst>
            <a:ext uri="{FF2B5EF4-FFF2-40B4-BE49-F238E27FC236}">
              <a16:creationId xmlns:a16="http://schemas.microsoft.com/office/drawing/2014/main" id="{00000000-0008-0000-0000-00005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47" name="TextBox 1446">
          <a:extLst>
            <a:ext uri="{FF2B5EF4-FFF2-40B4-BE49-F238E27FC236}">
              <a16:creationId xmlns:a16="http://schemas.microsoft.com/office/drawing/2014/main" id="{00000000-0008-0000-0000-00005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8134</xdr:row>
      <xdr:rowOff>0</xdr:rowOff>
    </xdr:from>
    <xdr:ext cx="76200" cy="104775"/>
    <xdr:sp macro="" textlink="">
      <xdr:nvSpPr>
        <xdr:cNvPr id="1448"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8134</xdr:row>
      <xdr:rowOff>0</xdr:rowOff>
    </xdr:from>
    <xdr:ext cx="76200" cy="104775"/>
    <xdr:sp macro="" textlink="">
      <xdr:nvSpPr>
        <xdr:cNvPr id="1449"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8134</xdr:row>
      <xdr:rowOff>0</xdr:rowOff>
    </xdr:from>
    <xdr:ext cx="194454" cy="255111"/>
    <xdr:sp macro="" textlink="">
      <xdr:nvSpPr>
        <xdr:cNvPr id="1450" name="TextBox 1449">
          <a:extLst>
            <a:ext uri="{FF2B5EF4-FFF2-40B4-BE49-F238E27FC236}">
              <a16:creationId xmlns:a16="http://schemas.microsoft.com/office/drawing/2014/main" id="{00000000-0008-0000-0000-00006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51" name="TextBox 1450">
          <a:extLst>
            <a:ext uri="{FF2B5EF4-FFF2-40B4-BE49-F238E27FC236}">
              <a16:creationId xmlns:a16="http://schemas.microsoft.com/office/drawing/2014/main" id="{00000000-0008-0000-0000-00006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52" name="TextBox 1451">
          <a:extLst>
            <a:ext uri="{FF2B5EF4-FFF2-40B4-BE49-F238E27FC236}">
              <a16:creationId xmlns:a16="http://schemas.microsoft.com/office/drawing/2014/main" id="{00000000-0008-0000-0000-00006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53" name="TextBox 1452">
          <a:extLst>
            <a:ext uri="{FF2B5EF4-FFF2-40B4-BE49-F238E27FC236}">
              <a16:creationId xmlns:a16="http://schemas.microsoft.com/office/drawing/2014/main" id="{00000000-0008-0000-0000-000065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54" name="TextBox 1453">
          <a:extLst>
            <a:ext uri="{FF2B5EF4-FFF2-40B4-BE49-F238E27FC236}">
              <a16:creationId xmlns:a16="http://schemas.microsoft.com/office/drawing/2014/main" id="{00000000-0008-0000-0000-000066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55" name="TextBox 1454">
          <a:extLst>
            <a:ext uri="{FF2B5EF4-FFF2-40B4-BE49-F238E27FC236}">
              <a16:creationId xmlns:a16="http://schemas.microsoft.com/office/drawing/2014/main" id="{00000000-0008-0000-0000-00006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56" name="TextBox 1455">
          <a:extLst>
            <a:ext uri="{FF2B5EF4-FFF2-40B4-BE49-F238E27FC236}">
              <a16:creationId xmlns:a16="http://schemas.microsoft.com/office/drawing/2014/main" id="{00000000-0008-0000-0000-00006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57" name="TextBox 1456">
          <a:extLst>
            <a:ext uri="{FF2B5EF4-FFF2-40B4-BE49-F238E27FC236}">
              <a16:creationId xmlns:a16="http://schemas.microsoft.com/office/drawing/2014/main" id="{00000000-0008-0000-0000-00006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58" name="TextBox 1457">
          <a:extLst>
            <a:ext uri="{FF2B5EF4-FFF2-40B4-BE49-F238E27FC236}">
              <a16:creationId xmlns:a16="http://schemas.microsoft.com/office/drawing/2014/main" id="{00000000-0008-0000-0000-00006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59" name="TextBox 1458">
          <a:extLst>
            <a:ext uri="{FF2B5EF4-FFF2-40B4-BE49-F238E27FC236}">
              <a16:creationId xmlns:a16="http://schemas.microsoft.com/office/drawing/2014/main" id="{00000000-0008-0000-0000-00006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0" name="TextBox 1459">
          <a:extLst>
            <a:ext uri="{FF2B5EF4-FFF2-40B4-BE49-F238E27FC236}">
              <a16:creationId xmlns:a16="http://schemas.microsoft.com/office/drawing/2014/main" id="{00000000-0008-0000-0000-00006C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1" name="TextBox 1460">
          <a:extLst>
            <a:ext uri="{FF2B5EF4-FFF2-40B4-BE49-F238E27FC236}">
              <a16:creationId xmlns:a16="http://schemas.microsoft.com/office/drawing/2014/main" id="{00000000-0008-0000-0000-00006D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2" name="TextBox 1461">
          <a:extLst>
            <a:ext uri="{FF2B5EF4-FFF2-40B4-BE49-F238E27FC236}">
              <a16:creationId xmlns:a16="http://schemas.microsoft.com/office/drawing/2014/main" id="{00000000-0008-0000-0000-00006E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3" name="TextBox 1462">
          <a:extLst>
            <a:ext uri="{FF2B5EF4-FFF2-40B4-BE49-F238E27FC236}">
              <a16:creationId xmlns:a16="http://schemas.microsoft.com/office/drawing/2014/main" id="{00000000-0008-0000-0000-00006F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4" name="TextBox 1463">
          <a:extLst>
            <a:ext uri="{FF2B5EF4-FFF2-40B4-BE49-F238E27FC236}">
              <a16:creationId xmlns:a16="http://schemas.microsoft.com/office/drawing/2014/main" id="{00000000-0008-0000-0000-000070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5" name="TextBox 1464">
          <a:extLst>
            <a:ext uri="{FF2B5EF4-FFF2-40B4-BE49-F238E27FC236}">
              <a16:creationId xmlns:a16="http://schemas.microsoft.com/office/drawing/2014/main" id="{00000000-0008-0000-0000-000071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6" name="TextBox 1465">
          <a:extLst>
            <a:ext uri="{FF2B5EF4-FFF2-40B4-BE49-F238E27FC236}">
              <a16:creationId xmlns:a16="http://schemas.microsoft.com/office/drawing/2014/main" id="{00000000-0008-0000-0000-00007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7" name="TextBox 1466">
          <a:extLst>
            <a:ext uri="{FF2B5EF4-FFF2-40B4-BE49-F238E27FC236}">
              <a16:creationId xmlns:a16="http://schemas.microsoft.com/office/drawing/2014/main" id="{00000000-0008-0000-0000-00007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8" name="TextBox 1467">
          <a:extLst>
            <a:ext uri="{FF2B5EF4-FFF2-40B4-BE49-F238E27FC236}">
              <a16:creationId xmlns:a16="http://schemas.microsoft.com/office/drawing/2014/main" id="{00000000-0008-0000-0000-000074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69" name="TextBox 1468">
          <a:extLst>
            <a:ext uri="{FF2B5EF4-FFF2-40B4-BE49-F238E27FC236}">
              <a16:creationId xmlns:a16="http://schemas.microsoft.com/office/drawing/2014/main" id="{00000000-0008-0000-0000-000077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0" name="TextBox 1469">
          <a:extLst>
            <a:ext uri="{FF2B5EF4-FFF2-40B4-BE49-F238E27FC236}">
              <a16:creationId xmlns:a16="http://schemas.microsoft.com/office/drawing/2014/main" id="{00000000-0008-0000-0000-000078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1" name="TextBox 1470">
          <a:extLst>
            <a:ext uri="{FF2B5EF4-FFF2-40B4-BE49-F238E27FC236}">
              <a16:creationId xmlns:a16="http://schemas.microsoft.com/office/drawing/2014/main" id="{00000000-0008-0000-0000-000079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2" name="TextBox 1471">
          <a:extLst>
            <a:ext uri="{FF2B5EF4-FFF2-40B4-BE49-F238E27FC236}">
              <a16:creationId xmlns:a16="http://schemas.microsoft.com/office/drawing/2014/main" id="{00000000-0008-0000-0000-00007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3" name="TextBox 1472">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4" name="TextBox 1473">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5" name="TextBox 1474">
          <a:extLst>
            <a:ext uri="{FF2B5EF4-FFF2-40B4-BE49-F238E27FC236}">
              <a16:creationId xmlns:a16="http://schemas.microsoft.com/office/drawing/2014/main" id="{00000000-0008-0000-0000-00000A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6" name="TextBox 1475">
          <a:extLst>
            <a:ext uri="{FF2B5EF4-FFF2-40B4-BE49-F238E27FC236}">
              <a16:creationId xmlns:a16="http://schemas.microsoft.com/office/drawing/2014/main" id="{00000000-0008-0000-0000-00000B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7" name="TextBox 1476">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8" name="TextBox 1477">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79" name="TextBox 1478">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80" name="TextBox 1479">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48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48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483" name="TextBox 1482">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84" name="TextBox 1483">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485"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486"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8134</xdr:row>
      <xdr:rowOff>0</xdr:rowOff>
    </xdr:from>
    <xdr:ext cx="194454" cy="255111"/>
    <xdr:sp macro="" textlink="">
      <xdr:nvSpPr>
        <xdr:cNvPr id="1487" name="TextBox 1486">
          <a:extLst>
            <a:ext uri="{FF2B5EF4-FFF2-40B4-BE49-F238E27FC236}">
              <a16:creationId xmlns:a16="http://schemas.microsoft.com/office/drawing/2014/main" id="{00000000-0008-0000-0000-000002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8134</xdr:row>
      <xdr:rowOff>0</xdr:rowOff>
    </xdr:from>
    <xdr:ext cx="194454" cy="255111"/>
    <xdr:sp macro="" textlink="">
      <xdr:nvSpPr>
        <xdr:cNvPr id="1488" name="TextBox 1487">
          <a:extLst>
            <a:ext uri="{FF2B5EF4-FFF2-40B4-BE49-F238E27FC236}">
              <a16:creationId xmlns:a16="http://schemas.microsoft.com/office/drawing/2014/main" id="{00000000-0008-0000-0000-000003000000}"/>
            </a:ext>
          </a:extLst>
        </xdr:cNvPr>
        <xdr:cNvSpPr txBox="1"/>
      </xdr:nvSpPr>
      <xdr:spPr>
        <a:xfrm>
          <a:off x="5229225" y="80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8134</xdr:row>
      <xdr:rowOff>0</xdr:rowOff>
    </xdr:from>
    <xdr:to>
      <xdr:col>4</xdr:col>
      <xdr:colOff>76200</xdr:colOff>
      <xdr:row>8134</xdr:row>
      <xdr:rowOff>104775</xdr:rowOff>
    </xdr:to>
    <xdr:sp macro="" textlink="">
      <xdr:nvSpPr>
        <xdr:cNvPr id="1489"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8134</xdr:row>
      <xdr:rowOff>0</xdr:rowOff>
    </xdr:from>
    <xdr:to>
      <xdr:col>4</xdr:col>
      <xdr:colOff>76200</xdr:colOff>
      <xdr:row>8134</xdr:row>
      <xdr:rowOff>104775</xdr:rowOff>
    </xdr:to>
    <xdr:sp macro="" textlink="">
      <xdr:nvSpPr>
        <xdr:cNvPr id="1490"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00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9978</xdr:row>
      <xdr:rowOff>0</xdr:rowOff>
    </xdr:from>
    <xdr:ext cx="194454" cy="255111"/>
    <xdr:sp macro="" textlink="">
      <xdr:nvSpPr>
        <xdr:cNvPr id="1491" name="TextBox 1490">
          <a:extLst>
            <a:ext uri="{FF2B5EF4-FFF2-40B4-BE49-F238E27FC236}">
              <a16:creationId xmlns:a16="http://schemas.microsoft.com/office/drawing/2014/main" id="{00000000-0008-0000-0000-000002000000}"/>
            </a:ext>
          </a:extLst>
        </xdr:cNvPr>
        <xdr:cNvSpPr txBox="1"/>
      </xdr:nvSpPr>
      <xdr:spPr>
        <a:xfrm>
          <a:off x="5229225" y="2557872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9978</xdr:row>
      <xdr:rowOff>0</xdr:rowOff>
    </xdr:from>
    <xdr:ext cx="194454" cy="255111"/>
    <xdr:sp macro="" textlink="">
      <xdr:nvSpPr>
        <xdr:cNvPr id="1492" name="TextBox 1491">
          <a:extLst>
            <a:ext uri="{FF2B5EF4-FFF2-40B4-BE49-F238E27FC236}">
              <a16:creationId xmlns:a16="http://schemas.microsoft.com/office/drawing/2014/main" id="{00000000-0008-0000-0000-000003000000}"/>
            </a:ext>
          </a:extLst>
        </xdr:cNvPr>
        <xdr:cNvSpPr txBox="1"/>
      </xdr:nvSpPr>
      <xdr:spPr>
        <a:xfrm>
          <a:off x="5229225" y="2557872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9978</xdr:row>
      <xdr:rowOff>0</xdr:rowOff>
    </xdr:from>
    <xdr:to>
      <xdr:col>4</xdr:col>
      <xdr:colOff>76200</xdr:colOff>
      <xdr:row>9978</xdr:row>
      <xdr:rowOff>104775</xdr:rowOff>
    </xdr:to>
    <xdr:sp macro="" textlink="">
      <xdr:nvSpPr>
        <xdr:cNvPr id="1493"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25578720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9978</xdr:row>
      <xdr:rowOff>0</xdr:rowOff>
    </xdr:from>
    <xdr:to>
      <xdr:col>4</xdr:col>
      <xdr:colOff>76200</xdr:colOff>
      <xdr:row>9978</xdr:row>
      <xdr:rowOff>104775</xdr:rowOff>
    </xdr:to>
    <xdr:sp macro="" textlink="">
      <xdr:nvSpPr>
        <xdr:cNvPr id="1494"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25578720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10118</xdr:row>
      <xdr:rowOff>0</xdr:rowOff>
    </xdr:from>
    <xdr:ext cx="194454" cy="255111"/>
    <xdr:sp macro="" textlink="">
      <xdr:nvSpPr>
        <xdr:cNvPr id="1495" name="TextBox 1494">
          <a:extLst>
            <a:ext uri="{FF2B5EF4-FFF2-40B4-BE49-F238E27FC236}">
              <a16:creationId xmlns:a16="http://schemas.microsoft.com/office/drawing/2014/main" id="{00000000-0008-0000-0000-000002000000}"/>
            </a:ext>
          </a:extLst>
        </xdr:cNvPr>
        <xdr:cNvSpPr txBox="1"/>
      </xdr:nvSpPr>
      <xdr:spPr>
        <a:xfrm>
          <a:off x="5229225" y="2725293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10118</xdr:row>
      <xdr:rowOff>0</xdr:rowOff>
    </xdr:from>
    <xdr:ext cx="194454" cy="255111"/>
    <xdr:sp macro="" textlink="">
      <xdr:nvSpPr>
        <xdr:cNvPr id="1496" name="TextBox 1495">
          <a:extLst>
            <a:ext uri="{FF2B5EF4-FFF2-40B4-BE49-F238E27FC236}">
              <a16:creationId xmlns:a16="http://schemas.microsoft.com/office/drawing/2014/main" id="{00000000-0008-0000-0000-000003000000}"/>
            </a:ext>
          </a:extLst>
        </xdr:cNvPr>
        <xdr:cNvSpPr txBox="1"/>
      </xdr:nvSpPr>
      <xdr:spPr>
        <a:xfrm>
          <a:off x="5229225" y="2725293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10118</xdr:row>
      <xdr:rowOff>0</xdr:rowOff>
    </xdr:from>
    <xdr:to>
      <xdr:col>4</xdr:col>
      <xdr:colOff>76200</xdr:colOff>
      <xdr:row>10118</xdr:row>
      <xdr:rowOff>104775</xdr:rowOff>
    </xdr:to>
    <xdr:sp macro="" textlink="">
      <xdr:nvSpPr>
        <xdr:cNvPr id="149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27252930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10118</xdr:row>
      <xdr:rowOff>0</xdr:rowOff>
    </xdr:from>
    <xdr:to>
      <xdr:col>4</xdr:col>
      <xdr:colOff>76200</xdr:colOff>
      <xdr:row>10118</xdr:row>
      <xdr:rowOff>104775</xdr:rowOff>
    </xdr:to>
    <xdr:sp macro="" textlink="">
      <xdr:nvSpPr>
        <xdr:cNvPr id="149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27252930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10119</xdr:row>
      <xdr:rowOff>0</xdr:rowOff>
    </xdr:from>
    <xdr:ext cx="194454" cy="255111"/>
    <xdr:sp macro="" textlink="">
      <xdr:nvSpPr>
        <xdr:cNvPr id="1499" name="TextBox 1498">
          <a:extLst>
            <a:ext uri="{FF2B5EF4-FFF2-40B4-BE49-F238E27FC236}">
              <a16:creationId xmlns:a16="http://schemas.microsoft.com/office/drawing/2014/main" id="{00000000-0008-0000-0000-000014000000}"/>
            </a:ext>
          </a:extLst>
        </xdr:cNvPr>
        <xdr:cNvSpPr txBox="1"/>
      </xdr:nvSpPr>
      <xdr:spPr>
        <a:xfrm>
          <a:off x="5229225" y="2726093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10119</xdr:row>
      <xdr:rowOff>0</xdr:rowOff>
    </xdr:from>
    <xdr:ext cx="194454" cy="255111"/>
    <xdr:sp macro="" textlink="">
      <xdr:nvSpPr>
        <xdr:cNvPr id="1500" name="TextBox 1499">
          <a:extLst>
            <a:ext uri="{FF2B5EF4-FFF2-40B4-BE49-F238E27FC236}">
              <a16:creationId xmlns:a16="http://schemas.microsoft.com/office/drawing/2014/main" id="{00000000-0008-0000-0000-000015000000}"/>
            </a:ext>
          </a:extLst>
        </xdr:cNvPr>
        <xdr:cNvSpPr txBox="1"/>
      </xdr:nvSpPr>
      <xdr:spPr>
        <a:xfrm>
          <a:off x="5229225" y="2726093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10119</xdr:row>
      <xdr:rowOff>0</xdr:rowOff>
    </xdr:from>
    <xdr:ext cx="76200" cy="104775"/>
    <xdr:sp macro="" textlink="">
      <xdr:nvSpPr>
        <xdr:cNvPr id="1501"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272609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10119</xdr:row>
      <xdr:rowOff>0</xdr:rowOff>
    </xdr:from>
    <xdr:ext cx="76200" cy="104775"/>
    <xdr:sp macro="" textlink="">
      <xdr:nvSpPr>
        <xdr:cNvPr id="1502"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272609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10120</xdr:row>
      <xdr:rowOff>0</xdr:rowOff>
    </xdr:from>
    <xdr:ext cx="194454" cy="255111"/>
    <xdr:sp macro="" textlink="">
      <xdr:nvSpPr>
        <xdr:cNvPr id="1503" name="TextBox 1502">
          <a:extLst>
            <a:ext uri="{FF2B5EF4-FFF2-40B4-BE49-F238E27FC236}">
              <a16:creationId xmlns:a16="http://schemas.microsoft.com/office/drawing/2014/main" id="{00000000-0008-0000-0000-000018000000}"/>
            </a:ext>
          </a:extLst>
        </xdr:cNvPr>
        <xdr:cNvSpPr txBox="1"/>
      </xdr:nvSpPr>
      <xdr:spPr>
        <a:xfrm>
          <a:off x="5229225" y="272669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10120</xdr:row>
      <xdr:rowOff>0</xdr:rowOff>
    </xdr:from>
    <xdr:ext cx="194454" cy="255111"/>
    <xdr:sp macro="" textlink="">
      <xdr:nvSpPr>
        <xdr:cNvPr id="1504" name="TextBox 1503">
          <a:extLst>
            <a:ext uri="{FF2B5EF4-FFF2-40B4-BE49-F238E27FC236}">
              <a16:creationId xmlns:a16="http://schemas.microsoft.com/office/drawing/2014/main" id="{00000000-0008-0000-0000-000019000000}"/>
            </a:ext>
          </a:extLst>
        </xdr:cNvPr>
        <xdr:cNvSpPr txBox="1"/>
      </xdr:nvSpPr>
      <xdr:spPr>
        <a:xfrm>
          <a:off x="5229225" y="272669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10120</xdr:row>
      <xdr:rowOff>0</xdr:rowOff>
    </xdr:from>
    <xdr:ext cx="76200" cy="104775"/>
    <xdr:sp macro="" textlink="">
      <xdr:nvSpPr>
        <xdr:cNvPr id="1505"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27266931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10120</xdr:row>
      <xdr:rowOff>0</xdr:rowOff>
    </xdr:from>
    <xdr:ext cx="76200" cy="104775"/>
    <xdr:sp macro="" textlink="">
      <xdr:nvSpPr>
        <xdr:cNvPr id="1506"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27266931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10117</xdr:row>
      <xdr:rowOff>0</xdr:rowOff>
    </xdr:from>
    <xdr:ext cx="194454" cy="255111"/>
    <xdr:sp macro="" textlink="">
      <xdr:nvSpPr>
        <xdr:cNvPr id="1507" name="TextBox 1506">
          <a:extLst>
            <a:ext uri="{FF2B5EF4-FFF2-40B4-BE49-F238E27FC236}">
              <a16:creationId xmlns:a16="http://schemas.microsoft.com/office/drawing/2014/main" id="{00000000-0008-0000-0000-00001C000000}"/>
            </a:ext>
          </a:extLst>
        </xdr:cNvPr>
        <xdr:cNvSpPr txBox="1"/>
      </xdr:nvSpPr>
      <xdr:spPr>
        <a:xfrm>
          <a:off x="5229225" y="2724092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10117</xdr:row>
      <xdr:rowOff>0</xdr:rowOff>
    </xdr:from>
    <xdr:ext cx="194454" cy="255111"/>
    <xdr:sp macro="" textlink="">
      <xdr:nvSpPr>
        <xdr:cNvPr id="1508" name="TextBox 1507">
          <a:extLst>
            <a:ext uri="{FF2B5EF4-FFF2-40B4-BE49-F238E27FC236}">
              <a16:creationId xmlns:a16="http://schemas.microsoft.com/office/drawing/2014/main" id="{00000000-0008-0000-0000-00001D000000}"/>
            </a:ext>
          </a:extLst>
        </xdr:cNvPr>
        <xdr:cNvSpPr txBox="1"/>
      </xdr:nvSpPr>
      <xdr:spPr>
        <a:xfrm>
          <a:off x="5229225" y="2724092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10118</xdr:row>
      <xdr:rowOff>0</xdr:rowOff>
    </xdr:from>
    <xdr:ext cx="194454" cy="255111"/>
    <xdr:sp macro="" textlink="">
      <xdr:nvSpPr>
        <xdr:cNvPr id="1509" name="TextBox 1508">
          <a:extLst>
            <a:ext uri="{FF2B5EF4-FFF2-40B4-BE49-F238E27FC236}">
              <a16:creationId xmlns:a16="http://schemas.microsoft.com/office/drawing/2014/main" id="{00000000-0008-0000-0000-00001F000000}"/>
            </a:ext>
          </a:extLst>
        </xdr:cNvPr>
        <xdr:cNvSpPr txBox="1"/>
      </xdr:nvSpPr>
      <xdr:spPr>
        <a:xfrm>
          <a:off x="5229225" y="2725293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10118</xdr:row>
      <xdr:rowOff>0</xdr:rowOff>
    </xdr:from>
    <xdr:ext cx="194454" cy="255111"/>
    <xdr:sp macro="" textlink="">
      <xdr:nvSpPr>
        <xdr:cNvPr id="1510" name="TextBox 1509">
          <a:extLst>
            <a:ext uri="{FF2B5EF4-FFF2-40B4-BE49-F238E27FC236}">
              <a16:creationId xmlns:a16="http://schemas.microsoft.com/office/drawing/2014/main" id="{00000000-0008-0000-0000-000020000000}"/>
            </a:ext>
          </a:extLst>
        </xdr:cNvPr>
        <xdr:cNvSpPr txBox="1"/>
      </xdr:nvSpPr>
      <xdr:spPr>
        <a:xfrm>
          <a:off x="5229225" y="2725293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10119</xdr:row>
      <xdr:rowOff>0</xdr:rowOff>
    </xdr:from>
    <xdr:ext cx="194454" cy="255111"/>
    <xdr:sp macro="" textlink="">
      <xdr:nvSpPr>
        <xdr:cNvPr id="1511" name="TextBox 1510">
          <a:extLst>
            <a:ext uri="{FF2B5EF4-FFF2-40B4-BE49-F238E27FC236}">
              <a16:creationId xmlns:a16="http://schemas.microsoft.com/office/drawing/2014/main" id="{00000000-0008-0000-0000-000021000000}"/>
            </a:ext>
          </a:extLst>
        </xdr:cNvPr>
        <xdr:cNvSpPr txBox="1"/>
      </xdr:nvSpPr>
      <xdr:spPr>
        <a:xfrm>
          <a:off x="5229225" y="2726093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10119</xdr:row>
      <xdr:rowOff>0</xdr:rowOff>
    </xdr:from>
    <xdr:ext cx="194454" cy="255111"/>
    <xdr:sp macro="" textlink="">
      <xdr:nvSpPr>
        <xdr:cNvPr id="1512" name="TextBox 1511">
          <a:extLst>
            <a:ext uri="{FF2B5EF4-FFF2-40B4-BE49-F238E27FC236}">
              <a16:creationId xmlns:a16="http://schemas.microsoft.com/office/drawing/2014/main" id="{00000000-0008-0000-0000-000022000000}"/>
            </a:ext>
          </a:extLst>
        </xdr:cNvPr>
        <xdr:cNvSpPr txBox="1"/>
      </xdr:nvSpPr>
      <xdr:spPr>
        <a:xfrm>
          <a:off x="5229225" y="2726093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10115</xdr:row>
      <xdr:rowOff>0</xdr:rowOff>
    </xdr:from>
    <xdr:ext cx="194454" cy="255111"/>
    <xdr:sp macro="" textlink="">
      <xdr:nvSpPr>
        <xdr:cNvPr id="1513" name="TextBox 1512">
          <a:extLst>
            <a:ext uri="{FF2B5EF4-FFF2-40B4-BE49-F238E27FC236}">
              <a16:creationId xmlns:a16="http://schemas.microsoft.com/office/drawing/2014/main" id="{00000000-0008-0000-0000-000023000000}"/>
            </a:ext>
          </a:extLst>
        </xdr:cNvPr>
        <xdr:cNvSpPr txBox="1"/>
      </xdr:nvSpPr>
      <xdr:spPr>
        <a:xfrm>
          <a:off x="5229225" y="2722292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10115</xdr:row>
      <xdr:rowOff>0</xdr:rowOff>
    </xdr:from>
    <xdr:ext cx="194454" cy="255111"/>
    <xdr:sp macro="" textlink="">
      <xdr:nvSpPr>
        <xdr:cNvPr id="1514" name="TextBox 1513">
          <a:extLst>
            <a:ext uri="{FF2B5EF4-FFF2-40B4-BE49-F238E27FC236}">
              <a16:creationId xmlns:a16="http://schemas.microsoft.com/office/drawing/2014/main" id="{00000000-0008-0000-0000-000024000000}"/>
            </a:ext>
          </a:extLst>
        </xdr:cNvPr>
        <xdr:cNvSpPr txBox="1"/>
      </xdr:nvSpPr>
      <xdr:spPr>
        <a:xfrm>
          <a:off x="5229225" y="2722292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10119</xdr:row>
      <xdr:rowOff>0</xdr:rowOff>
    </xdr:from>
    <xdr:ext cx="194454" cy="255111"/>
    <xdr:sp macro="" textlink="">
      <xdr:nvSpPr>
        <xdr:cNvPr id="1515" name="TextBox 1514">
          <a:extLst>
            <a:ext uri="{FF2B5EF4-FFF2-40B4-BE49-F238E27FC236}">
              <a16:creationId xmlns:a16="http://schemas.microsoft.com/office/drawing/2014/main" id="{00000000-0008-0000-0000-000025000000}"/>
            </a:ext>
          </a:extLst>
        </xdr:cNvPr>
        <xdr:cNvSpPr txBox="1"/>
      </xdr:nvSpPr>
      <xdr:spPr>
        <a:xfrm>
          <a:off x="5229225" y="2726093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10119</xdr:row>
      <xdr:rowOff>0</xdr:rowOff>
    </xdr:from>
    <xdr:ext cx="194454" cy="255111"/>
    <xdr:sp macro="" textlink="">
      <xdr:nvSpPr>
        <xdr:cNvPr id="1516" name="TextBox 1515">
          <a:extLst>
            <a:ext uri="{FF2B5EF4-FFF2-40B4-BE49-F238E27FC236}">
              <a16:creationId xmlns:a16="http://schemas.microsoft.com/office/drawing/2014/main" id="{00000000-0008-0000-0000-000026000000}"/>
            </a:ext>
          </a:extLst>
        </xdr:cNvPr>
        <xdr:cNvSpPr txBox="1"/>
      </xdr:nvSpPr>
      <xdr:spPr>
        <a:xfrm>
          <a:off x="5229225" y="2726093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10119</xdr:row>
      <xdr:rowOff>0</xdr:rowOff>
    </xdr:from>
    <xdr:to>
      <xdr:col>4</xdr:col>
      <xdr:colOff>76200</xdr:colOff>
      <xdr:row>10119</xdr:row>
      <xdr:rowOff>104775</xdr:rowOff>
    </xdr:to>
    <xdr:sp macro="" textlink="">
      <xdr:nvSpPr>
        <xdr:cNvPr id="1517"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810000" y="272609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10119</xdr:row>
      <xdr:rowOff>0</xdr:rowOff>
    </xdr:from>
    <xdr:to>
      <xdr:col>4</xdr:col>
      <xdr:colOff>76200</xdr:colOff>
      <xdr:row>10119</xdr:row>
      <xdr:rowOff>104775</xdr:rowOff>
    </xdr:to>
    <xdr:sp macro="" textlink="">
      <xdr:nvSpPr>
        <xdr:cNvPr id="1518"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810000" y="27260931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10120</xdr:row>
      <xdr:rowOff>0</xdr:rowOff>
    </xdr:from>
    <xdr:ext cx="194454" cy="255111"/>
    <xdr:sp macro="" textlink="">
      <xdr:nvSpPr>
        <xdr:cNvPr id="1519" name="TextBox 1518">
          <a:extLst>
            <a:ext uri="{FF2B5EF4-FFF2-40B4-BE49-F238E27FC236}">
              <a16:creationId xmlns:a16="http://schemas.microsoft.com/office/drawing/2014/main" id="{00000000-0008-0000-0000-00002A000000}"/>
            </a:ext>
          </a:extLst>
        </xdr:cNvPr>
        <xdr:cNvSpPr txBox="1"/>
      </xdr:nvSpPr>
      <xdr:spPr>
        <a:xfrm>
          <a:off x="5229225" y="272669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10120</xdr:row>
      <xdr:rowOff>0</xdr:rowOff>
    </xdr:from>
    <xdr:ext cx="194454" cy="255111"/>
    <xdr:sp macro="" textlink="">
      <xdr:nvSpPr>
        <xdr:cNvPr id="1520" name="TextBox 1519">
          <a:extLst>
            <a:ext uri="{FF2B5EF4-FFF2-40B4-BE49-F238E27FC236}">
              <a16:creationId xmlns:a16="http://schemas.microsoft.com/office/drawing/2014/main" id="{00000000-0008-0000-0000-00002B000000}"/>
            </a:ext>
          </a:extLst>
        </xdr:cNvPr>
        <xdr:cNvSpPr txBox="1"/>
      </xdr:nvSpPr>
      <xdr:spPr>
        <a:xfrm>
          <a:off x="5229225" y="272669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10120</xdr:row>
      <xdr:rowOff>0</xdr:rowOff>
    </xdr:from>
    <xdr:ext cx="76200" cy="104775"/>
    <xdr:sp macro="" textlink="">
      <xdr:nvSpPr>
        <xdr:cNvPr id="1521"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27266931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10120</xdr:row>
      <xdr:rowOff>0</xdr:rowOff>
    </xdr:from>
    <xdr:ext cx="76200" cy="104775"/>
    <xdr:sp macro="" textlink="">
      <xdr:nvSpPr>
        <xdr:cNvPr id="1522"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27266931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10121</xdr:row>
      <xdr:rowOff>0</xdr:rowOff>
    </xdr:from>
    <xdr:ext cx="194454" cy="255111"/>
    <xdr:sp macro="" textlink="">
      <xdr:nvSpPr>
        <xdr:cNvPr id="1523" name="TextBox 1522">
          <a:extLst>
            <a:ext uri="{FF2B5EF4-FFF2-40B4-BE49-F238E27FC236}">
              <a16:creationId xmlns:a16="http://schemas.microsoft.com/office/drawing/2014/main" id="{00000000-0008-0000-0000-00002E000000}"/>
            </a:ext>
          </a:extLst>
        </xdr:cNvPr>
        <xdr:cNvSpPr txBox="1"/>
      </xdr:nvSpPr>
      <xdr:spPr>
        <a:xfrm>
          <a:off x="5229225" y="272749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10121</xdr:row>
      <xdr:rowOff>0</xdr:rowOff>
    </xdr:from>
    <xdr:ext cx="194454" cy="255111"/>
    <xdr:sp macro="" textlink="">
      <xdr:nvSpPr>
        <xdr:cNvPr id="1524" name="TextBox 1523">
          <a:extLst>
            <a:ext uri="{FF2B5EF4-FFF2-40B4-BE49-F238E27FC236}">
              <a16:creationId xmlns:a16="http://schemas.microsoft.com/office/drawing/2014/main" id="{00000000-0008-0000-0000-00002F000000}"/>
            </a:ext>
          </a:extLst>
        </xdr:cNvPr>
        <xdr:cNvSpPr txBox="1"/>
      </xdr:nvSpPr>
      <xdr:spPr>
        <a:xfrm>
          <a:off x="5229225" y="27274932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10121</xdr:row>
      <xdr:rowOff>0</xdr:rowOff>
    </xdr:from>
    <xdr:ext cx="76200" cy="104775"/>
    <xdr:sp macro="" textlink="">
      <xdr:nvSpPr>
        <xdr:cNvPr id="1525"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2727493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10121</xdr:row>
      <xdr:rowOff>0</xdr:rowOff>
    </xdr:from>
    <xdr:ext cx="76200" cy="104775"/>
    <xdr:sp macro="" textlink="">
      <xdr:nvSpPr>
        <xdr:cNvPr id="1526"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27274932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10118</xdr:row>
      <xdr:rowOff>0</xdr:rowOff>
    </xdr:from>
    <xdr:ext cx="194454" cy="255111"/>
    <xdr:sp macro="" textlink="">
      <xdr:nvSpPr>
        <xdr:cNvPr id="1527" name="TextBox 1526">
          <a:extLst>
            <a:ext uri="{FF2B5EF4-FFF2-40B4-BE49-F238E27FC236}">
              <a16:creationId xmlns:a16="http://schemas.microsoft.com/office/drawing/2014/main" id="{00000000-0008-0000-0000-000032000000}"/>
            </a:ext>
          </a:extLst>
        </xdr:cNvPr>
        <xdr:cNvSpPr txBox="1"/>
      </xdr:nvSpPr>
      <xdr:spPr>
        <a:xfrm>
          <a:off x="5229225" y="2725293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10118</xdr:row>
      <xdr:rowOff>0</xdr:rowOff>
    </xdr:from>
    <xdr:ext cx="194454" cy="255111"/>
    <xdr:sp macro="" textlink="">
      <xdr:nvSpPr>
        <xdr:cNvPr id="1528" name="TextBox 1527">
          <a:extLst>
            <a:ext uri="{FF2B5EF4-FFF2-40B4-BE49-F238E27FC236}">
              <a16:creationId xmlns:a16="http://schemas.microsoft.com/office/drawing/2014/main" id="{00000000-0008-0000-0000-000033000000}"/>
            </a:ext>
          </a:extLst>
        </xdr:cNvPr>
        <xdr:cNvSpPr txBox="1"/>
      </xdr:nvSpPr>
      <xdr:spPr>
        <a:xfrm>
          <a:off x="5229225" y="27252930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10119</xdr:row>
      <xdr:rowOff>0</xdr:rowOff>
    </xdr:from>
    <xdr:ext cx="194454" cy="255111"/>
    <xdr:sp macro="" textlink="">
      <xdr:nvSpPr>
        <xdr:cNvPr id="1529" name="TextBox 1528">
          <a:extLst>
            <a:ext uri="{FF2B5EF4-FFF2-40B4-BE49-F238E27FC236}">
              <a16:creationId xmlns:a16="http://schemas.microsoft.com/office/drawing/2014/main" id="{00000000-0008-0000-0000-000035000000}"/>
            </a:ext>
          </a:extLst>
        </xdr:cNvPr>
        <xdr:cNvSpPr txBox="1"/>
      </xdr:nvSpPr>
      <xdr:spPr>
        <a:xfrm>
          <a:off x="5229225" y="2726093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10119</xdr:row>
      <xdr:rowOff>0</xdr:rowOff>
    </xdr:from>
    <xdr:ext cx="194454" cy="255111"/>
    <xdr:sp macro="" textlink="">
      <xdr:nvSpPr>
        <xdr:cNvPr id="1530" name="TextBox 1529">
          <a:extLst>
            <a:ext uri="{FF2B5EF4-FFF2-40B4-BE49-F238E27FC236}">
              <a16:creationId xmlns:a16="http://schemas.microsoft.com/office/drawing/2014/main" id="{00000000-0008-0000-0000-000036000000}"/>
            </a:ext>
          </a:extLst>
        </xdr:cNvPr>
        <xdr:cNvSpPr txBox="1"/>
      </xdr:nvSpPr>
      <xdr:spPr>
        <a:xfrm>
          <a:off x="5229225" y="2726093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10120</xdr:row>
      <xdr:rowOff>0</xdr:rowOff>
    </xdr:from>
    <xdr:ext cx="194454" cy="255111"/>
    <xdr:sp macro="" textlink="">
      <xdr:nvSpPr>
        <xdr:cNvPr id="1531" name="TextBox 1530">
          <a:extLst>
            <a:ext uri="{FF2B5EF4-FFF2-40B4-BE49-F238E27FC236}">
              <a16:creationId xmlns:a16="http://schemas.microsoft.com/office/drawing/2014/main" id="{00000000-0008-0000-0000-000037000000}"/>
            </a:ext>
          </a:extLst>
        </xdr:cNvPr>
        <xdr:cNvSpPr txBox="1"/>
      </xdr:nvSpPr>
      <xdr:spPr>
        <a:xfrm>
          <a:off x="5229225" y="272669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10120</xdr:row>
      <xdr:rowOff>0</xdr:rowOff>
    </xdr:from>
    <xdr:ext cx="194454" cy="255111"/>
    <xdr:sp macro="" textlink="">
      <xdr:nvSpPr>
        <xdr:cNvPr id="1532" name="TextBox 1531">
          <a:extLst>
            <a:ext uri="{FF2B5EF4-FFF2-40B4-BE49-F238E27FC236}">
              <a16:creationId xmlns:a16="http://schemas.microsoft.com/office/drawing/2014/main" id="{00000000-0008-0000-0000-000038000000}"/>
            </a:ext>
          </a:extLst>
        </xdr:cNvPr>
        <xdr:cNvSpPr txBox="1"/>
      </xdr:nvSpPr>
      <xdr:spPr>
        <a:xfrm>
          <a:off x="5229225" y="2726693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10117</xdr:row>
      <xdr:rowOff>0</xdr:rowOff>
    </xdr:from>
    <xdr:ext cx="194454" cy="255111"/>
    <xdr:sp macro="" textlink="">
      <xdr:nvSpPr>
        <xdr:cNvPr id="1533" name="TextBox 1532">
          <a:extLst>
            <a:ext uri="{FF2B5EF4-FFF2-40B4-BE49-F238E27FC236}">
              <a16:creationId xmlns:a16="http://schemas.microsoft.com/office/drawing/2014/main" id="{00000000-0008-0000-0000-000039000000}"/>
            </a:ext>
          </a:extLst>
        </xdr:cNvPr>
        <xdr:cNvSpPr txBox="1"/>
      </xdr:nvSpPr>
      <xdr:spPr>
        <a:xfrm>
          <a:off x="5229225" y="2724092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10117</xdr:row>
      <xdr:rowOff>0</xdr:rowOff>
    </xdr:from>
    <xdr:ext cx="194454" cy="255111"/>
    <xdr:sp macro="" textlink="">
      <xdr:nvSpPr>
        <xdr:cNvPr id="1534" name="TextBox 1533">
          <a:extLst>
            <a:ext uri="{FF2B5EF4-FFF2-40B4-BE49-F238E27FC236}">
              <a16:creationId xmlns:a16="http://schemas.microsoft.com/office/drawing/2014/main" id="{00000000-0008-0000-0000-00003A000000}"/>
            </a:ext>
          </a:extLst>
        </xdr:cNvPr>
        <xdr:cNvSpPr txBox="1"/>
      </xdr:nvSpPr>
      <xdr:spPr>
        <a:xfrm>
          <a:off x="5229225" y="27240928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10116</xdr:row>
      <xdr:rowOff>0</xdr:rowOff>
    </xdr:from>
    <xdr:ext cx="194454" cy="255111"/>
    <xdr:sp macro="" textlink="">
      <xdr:nvSpPr>
        <xdr:cNvPr id="1535" name="TextBox 1534">
          <a:extLst>
            <a:ext uri="{FF2B5EF4-FFF2-40B4-BE49-F238E27FC236}">
              <a16:creationId xmlns:a16="http://schemas.microsoft.com/office/drawing/2014/main" id="{00000000-0008-0000-0000-00003B000000}"/>
            </a:ext>
          </a:extLst>
        </xdr:cNvPr>
        <xdr:cNvSpPr txBox="1"/>
      </xdr:nvSpPr>
      <xdr:spPr>
        <a:xfrm>
          <a:off x="5229225" y="2723092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10116</xdr:row>
      <xdr:rowOff>0</xdr:rowOff>
    </xdr:from>
    <xdr:ext cx="194454" cy="255111"/>
    <xdr:sp macro="" textlink="">
      <xdr:nvSpPr>
        <xdr:cNvPr id="1536" name="TextBox 1535">
          <a:extLst>
            <a:ext uri="{FF2B5EF4-FFF2-40B4-BE49-F238E27FC236}">
              <a16:creationId xmlns:a16="http://schemas.microsoft.com/office/drawing/2014/main" id="{00000000-0008-0000-0000-00003C000000}"/>
            </a:ext>
          </a:extLst>
        </xdr:cNvPr>
        <xdr:cNvSpPr txBox="1"/>
      </xdr:nvSpPr>
      <xdr:spPr>
        <a:xfrm>
          <a:off x="5229225" y="2723092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10116</xdr:row>
      <xdr:rowOff>0</xdr:rowOff>
    </xdr:from>
    <xdr:ext cx="194454" cy="255111"/>
    <xdr:sp macro="" textlink="">
      <xdr:nvSpPr>
        <xdr:cNvPr id="1537" name="TextBox 1536">
          <a:extLst>
            <a:ext uri="{FF2B5EF4-FFF2-40B4-BE49-F238E27FC236}">
              <a16:creationId xmlns:a16="http://schemas.microsoft.com/office/drawing/2014/main" id="{00000000-0008-0000-0000-00003D000000}"/>
            </a:ext>
          </a:extLst>
        </xdr:cNvPr>
        <xdr:cNvSpPr txBox="1"/>
      </xdr:nvSpPr>
      <xdr:spPr>
        <a:xfrm>
          <a:off x="5229225" y="2723092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10116</xdr:row>
      <xdr:rowOff>0</xdr:rowOff>
    </xdr:from>
    <xdr:ext cx="194454" cy="255111"/>
    <xdr:sp macro="" textlink="">
      <xdr:nvSpPr>
        <xdr:cNvPr id="1538" name="TextBox 1537">
          <a:extLst>
            <a:ext uri="{FF2B5EF4-FFF2-40B4-BE49-F238E27FC236}">
              <a16:creationId xmlns:a16="http://schemas.microsoft.com/office/drawing/2014/main" id="{00000000-0008-0000-0000-00003E000000}"/>
            </a:ext>
          </a:extLst>
        </xdr:cNvPr>
        <xdr:cNvSpPr txBox="1"/>
      </xdr:nvSpPr>
      <xdr:spPr>
        <a:xfrm>
          <a:off x="5229225" y="2723092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10127</xdr:row>
      <xdr:rowOff>0</xdr:rowOff>
    </xdr:from>
    <xdr:ext cx="194454" cy="255111"/>
    <xdr:sp macro="" textlink="">
      <xdr:nvSpPr>
        <xdr:cNvPr id="1539" name="TextBox 1538">
          <a:extLst>
            <a:ext uri="{FF2B5EF4-FFF2-40B4-BE49-F238E27FC236}">
              <a16:creationId xmlns:a16="http://schemas.microsoft.com/office/drawing/2014/main" id="{00000000-0008-0000-0000-00003F000000}"/>
            </a:ext>
          </a:extLst>
        </xdr:cNvPr>
        <xdr:cNvSpPr txBox="1"/>
      </xdr:nvSpPr>
      <xdr:spPr>
        <a:xfrm>
          <a:off x="5229225" y="2733093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10127</xdr:row>
      <xdr:rowOff>0</xdr:rowOff>
    </xdr:from>
    <xdr:ext cx="194454" cy="255111"/>
    <xdr:sp macro="" textlink="">
      <xdr:nvSpPr>
        <xdr:cNvPr id="1540" name="TextBox 1539">
          <a:extLst>
            <a:ext uri="{FF2B5EF4-FFF2-40B4-BE49-F238E27FC236}">
              <a16:creationId xmlns:a16="http://schemas.microsoft.com/office/drawing/2014/main" id="{00000000-0008-0000-0000-000040000000}"/>
            </a:ext>
          </a:extLst>
        </xdr:cNvPr>
        <xdr:cNvSpPr txBox="1"/>
      </xdr:nvSpPr>
      <xdr:spPr>
        <a:xfrm>
          <a:off x="5229225" y="2733093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10127</xdr:row>
      <xdr:rowOff>0</xdr:rowOff>
    </xdr:from>
    <xdr:to>
      <xdr:col>4</xdr:col>
      <xdr:colOff>76200</xdr:colOff>
      <xdr:row>10127</xdr:row>
      <xdr:rowOff>104775</xdr:rowOff>
    </xdr:to>
    <xdr:sp macro="" textlink="">
      <xdr:nvSpPr>
        <xdr:cNvPr id="1541"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810000" y="2733093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10127</xdr:row>
      <xdr:rowOff>0</xdr:rowOff>
    </xdr:from>
    <xdr:to>
      <xdr:col>4</xdr:col>
      <xdr:colOff>76200</xdr:colOff>
      <xdr:row>10127</xdr:row>
      <xdr:rowOff>104775</xdr:rowOff>
    </xdr:to>
    <xdr:sp macro="" textlink="">
      <xdr:nvSpPr>
        <xdr:cNvPr id="1542"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810000" y="27330939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10115</xdr:row>
      <xdr:rowOff>428625</xdr:rowOff>
    </xdr:from>
    <xdr:ext cx="194454" cy="255111"/>
    <xdr:sp macro="" textlink="">
      <xdr:nvSpPr>
        <xdr:cNvPr id="1543" name="TextBox 1542">
          <a:extLst>
            <a:ext uri="{FF2B5EF4-FFF2-40B4-BE49-F238E27FC236}">
              <a16:creationId xmlns:a16="http://schemas.microsoft.com/office/drawing/2014/main" id="{00000000-0008-0000-0000-000043000000}"/>
            </a:ext>
          </a:extLst>
        </xdr:cNvPr>
        <xdr:cNvSpPr txBox="1"/>
      </xdr:nvSpPr>
      <xdr:spPr>
        <a:xfrm>
          <a:off x="5229225" y="2722721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10128</xdr:row>
      <xdr:rowOff>0</xdr:rowOff>
    </xdr:from>
    <xdr:ext cx="194454" cy="255111"/>
    <xdr:sp macro="" textlink="">
      <xdr:nvSpPr>
        <xdr:cNvPr id="1544" name="TextBox 1543">
          <a:extLst>
            <a:ext uri="{FF2B5EF4-FFF2-40B4-BE49-F238E27FC236}">
              <a16:creationId xmlns:a16="http://schemas.microsoft.com/office/drawing/2014/main" id="{00000000-0008-0000-0000-000044000000}"/>
            </a:ext>
          </a:extLst>
        </xdr:cNvPr>
        <xdr:cNvSpPr txBox="1"/>
      </xdr:nvSpPr>
      <xdr:spPr>
        <a:xfrm>
          <a:off x="5229225" y="27336940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10128</xdr:row>
      <xdr:rowOff>0</xdr:rowOff>
    </xdr:from>
    <xdr:ext cx="194454" cy="255111"/>
    <xdr:sp macro="" textlink="">
      <xdr:nvSpPr>
        <xdr:cNvPr id="1545" name="TextBox 1544">
          <a:extLst>
            <a:ext uri="{FF2B5EF4-FFF2-40B4-BE49-F238E27FC236}">
              <a16:creationId xmlns:a16="http://schemas.microsoft.com/office/drawing/2014/main" id="{00000000-0008-0000-0000-000045000000}"/>
            </a:ext>
          </a:extLst>
        </xdr:cNvPr>
        <xdr:cNvSpPr txBox="1"/>
      </xdr:nvSpPr>
      <xdr:spPr>
        <a:xfrm>
          <a:off x="5229225" y="27336940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10128</xdr:row>
      <xdr:rowOff>0</xdr:rowOff>
    </xdr:from>
    <xdr:ext cx="76200" cy="104775"/>
    <xdr:sp macro="" textlink="">
      <xdr:nvSpPr>
        <xdr:cNvPr id="1546"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27336940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10128</xdr:row>
      <xdr:rowOff>0</xdr:rowOff>
    </xdr:from>
    <xdr:ext cx="76200" cy="104775"/>
    <xdr:sp macro="" textlink="">
      <xdr:nvSpPr>
        <xdr:cNvPr id="1547"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27336940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10129</xdr:row>
      <xdr:rowOff>0</xdr:rowOff>
    </xdr:from>
    <xdr:ext cx="194454" cy="255111"/>
    <xdr:sp macro="" textlink="">
      <xdr:nvSpPr>
        <xdr:cNvPr id="1548" name="TextBox 1547">
          <a:extLst>
            <a:ext uri="{FF2B5EF4-FFF2-40B4-BE49-F238E27FC236}">
              <a16:creationId xmlns:a16="http://schemas.microsoft.com/office/drawing/2014/main" id="{00000000-0008-0000-0000-000048000000}"/>
            </a:ext>
          </a:extLst>
        </xdr:cNvPr>
        <xdr:cNvSpPr txBox="1"/>
      </xdr:nvSpPr>
      <xdr:spPr>
        <a:xfrm>
          <a:off x="5229225" y="273449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10129</xdr:row>
      <xdr:rowOff>0</xdr:rowOff>
    </xdr:from>
    <xdr:ext cx="194454" cy="255111"/>
    <xdr:sp macro="" textlink="">
      <xdr:nvSpPr>
        <xdr:cNvPr id="1549" name="TextBox 1548">
          <a:extLst>
            <a:ext uri="{FF2B5EF4-FFF2-40B4-BE49-F238E27FC236}">
              <a16:creationId xmlns:a16="http://schemas.microsoft.com/office/drawing/2014/main" id="{00000000-0008-0000-0000-000049000000}"/>
            </a:ext>
          </a:extLst>
        </xdr:cNvPr>
        <xdr:cNvSpPr txBox="1"/>
      </xdr:nvSpPr>
      <xdr:spPr>
        <a:xfrm>
          <a:off x="5229225" y="273449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10129</xdr:row>
      <xdr:rowOff>0</xdr:rowOff>
    </xdr:from>
    <xdr:ext cx="76200" cy="104775"/>
    <xdr:sp macro="" textlink="">
      <xdr:nvSpPr>
        <xdr:cNvPr id="1550"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2734494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10129</xdr:row>
      <xdr:rowOff>0</xdr:rowOff>
    </xdr:from>
    <xdr:ext cx="76200" cy="104775"/>
    <xdr:sp macro="" textlink="">
      <xdr:nvSpPr>
        <xdr:cNvPr id="1551"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2734494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10125</xdr:row>
      <xdr:rowOff>0</xdr:rowOff>
    </xdr:from>
    <xdr:ext cx="194454" cy="255111"/>
    <xdr:sp macro="" textlink="">
      <xdr:nvSpPr>
        <xdr:cNvPr id="1552" name="TextBox 1551">
          <a:extLst>
            <a:ext uri="{FF2B5EF4-FFF2-40B4-BE49-F238E27FC236}">
              <a16:creationId xmlns:a16="http://schemas.microsoft.com/office/drawing/2014/main" id="{00000000-0008-0000-0000-00004C000000}"/>
            </a:ext>
          </a:extLst>
        </xdr:cNvPr>
        <xdr:cNvSpPr txBox="1"/>
      </xdr:nvSpPr>
      <xdr:spPr>
        <a:xfrm>
          <a:off x="5229225" y="2731893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10125</xdr:row>
      <xdr:rowOff>0</xdr:rowOff>
    </xdr:from>
    <xdr:ext cx="194454" cy="255111"/>
    <xdr:sp macro="" textlink="">
      <xdr:nvSpPr>
        <xdr:cNvPr id="1553" name="TextBox 1552">
          <a:extLst>
            <a:ext uri="{FF2B5EF4-FFF2-40B4-BE49-F238E27FC236}">
              <a16:creationId xmlns:a16="http://schemas.microsoft.com/office/drawing/2014/main" id="{00000000-0008-0000-0000-00004D000000}"/>
            </a:ext>
          </a:extLst>
        </xdr:cNvPr>
        <xdr:cNvSpPr txBox="1"/>
      </xdr:nvSpPr>
      <xdr:spPr>
        <a:xfrm>
          <a:off x="5229225" y="2731893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10115</xdr:row>
      <xdr:rowOff>428625</xdr:rowOff>
    </xdr:from>
    <xdr:ext cx="194454" cy="255111"/>
    <xdr:sp macro="" textlink="">
      <xdr:nvSpPr>
        <xdr:cNvPr id="1554" name="TextBox 1553">
          <a:extLst>
            <a:ext uri="{FF2B5EF4-FFF2-40B4-BE49-F238E27FC236}">
              <a16:creationId xmlns:a16="http://schemas.microsoft.com/office/drawing/2014/main" id="{00000000-0008-0000-0000-00004E000000}"/>
            </a:ext>
          </a:extLst>
        </xdr:cNvPr>
        <xdr:cNvSpPr txBox="1"/>
      </xdr:nvSpPr>
      <xdr:spPr>
        <a:xfrm>
          <a:off x="5229225" y="2722721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10127</xdr:row>
      <xdr:rowOff>0</xdr:rowOff>
    </xdr:from>
    <xdr:ext cx="194454" cy="255111"/>
    <xdr:sp macro="" textlink="">
      <xdr:nvSpPr>
        <xdr:cNvPr id="1555" name="TextBox 1554">
          <a:extLst>
            <a:ext uri="{FF2B5EF4-FFF2-40B4-BE49-F238E27FC236}">
              <a16:creationId xmlns:a16="http://schemas.microsoft.com/office/drawing/2014/main" id="{00000000-0008-0000-0000-00004F000000}"/>
            </a:ext>
          </a:extLst>
        </xdr:cNvPr>
        <xdr:cNvSpPr txBox="1"/>
      </xdr:nvSpPr>
      <xdr:spPr>
        <a:xfrm>
          <a:off x="5229225" y="2733093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10127</xdr:row>
      <xdr:rowOff>0</xdr:rowOff>
    </xdr:from>
    <xdr:ext cx="194454" cy="255111"/>
    <xdr:sp macro="" textlink="">
      <xdr:nvSpPr>
        <xdr:cNvPr id="1556" name="TextBox 1555">
          <a:extLst>
            <a:ext uri="{FF2B5EF4-FFF2-40B4-BE49-F238E27FC236}">
              <a16:creationId xmlns:a16="http://schemas.microsoft.com/office/drawing/2014/main" id="{00000000-0008-0000-0000-000050000000}"/>
            </a:ext>
          </a:extLst>
        </xdr:cNvPr>
        <xdr:cNvSpPr txBox="1"/>
      </xdr:nvSpPr>
      <xdr:spPr>
        <a:xfrm>
          <a:off x="5229225" y="2733093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10128</xdr:row>
      <xdr:rowOff>0</xdr:rowOff>
    </xdr:from>
    <xdr:ext cx="194454" cy="255111"/>
    <xdr:sp macro="" textlink="">
      <xdr:nvSpPr>
        <xdr:cNvPr id="1557" name="TextBox 1556">
          <a:extLst>
            <a:ext uri="{FF2B5EF4-FFF2-40B4-BE49-F238E27FC236}">
              <a16:creationId xmlns:a16="http://schemas.microsoft.com/office/drawing/2014/main" id="{00000000-0008-0000-0000-000051000000}"/>
            </a:ext>
          </a:extLst>
        </xdr:cNvPr>
        <xdr:cNvSpPr txBox="1"/>
      </xdr:nvSpPr>
      <xdr:spPr>
        <a:xfrm>
          <a:off x="5229225" y="27336940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10128</xdr:row>
      <xdr:rowOff>0</xdr:rowOff>
    </xdr:from>
    <xdr:ext cx="194454" cy="255111"/>
    <xdr:sp macro="" textlink="">
      <xdr:nvSpPr>
        <xdr:cNvPr id="1558" name="TextBox 1557">
          <a:extLst>
            <a:ext uri="{FF2B5EF4-FFF2-40B4-BE49-F238E27FC236}">
              <a16:creationId xmlns:a16="http://schemas.microsoft.com/office/drawing/2014/main" id="{00000000-0008-0000-0000-000052000000}"/>
            </a:ext>
          </a:extLst>
        </xdr:cNvPr>
        <xdr:cNvSpPr txBox="1"/>
      </xdr:nvSpPr>
      <xdr:spPr>
        <a:xfrm>
          <a:off x="5229225" y="27336940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10123</xdr:row>
      <xdr:rowOff>0</xdr:rowOff>
    </xdr:from>
    <xdr:ext cx="194454" cy="255111"/>
    <xdr:sp macro="" textlink="">
      <xdr:nvSpPr>
        <xdr:cNvPr id="1559" name="TextBox 1558">
          <a:extLst>
            <a:ext uri="{FF2B5EF4-FFF2-40B4-BE49-F238E27FC236}">
              <a16:creationId xmlns:a16="http://schemas.microsoft.com/office/drawing/2014/main" id="{00000000-0008-0000-0000-000053000000}"/>
            </a:ext>
          </a:extLst>
        </xdr:cNvPr>
        <xdr:cNvSpPr txBox="1"/>
      </xdr:nvSpPr>
      <xdr:spPr>
        <a:xfrm>
          <a:off x="5229225" y="2729293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10123</xdr:row>
      <xdr:rowOff>0</xdr:rowOff>
    </xdr:from>
    <xdr:ext cx="194454" cy="255111"/>
    <xdr:sp macro="" textlink="">
      <xdr:nvSpPr>
        <xdr:cNvPr id="1560" name="TextBox 1559">
          <a:extLst>
            <a:ext uri="{FF2B5EF4-FFF2-40B4-BE49-F238E27FC236}">
              <a16:creationId xmlns:a16="http://schemas.microsoft.com/office/drawing/2014/main" id="{00000000-0008-0000-0000-000054000000}"/>
            </a:ext>
          </a:extLst>
        </xdr:cNvPr>
        <xdr:cNvSpPr txBox="1"/>
      </xdr:nvSpPr>
      <xdr:spPr>
        <a:xfrm>
          <a:off x="5229225" y="2729293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10128</xdr:row>
      <xdr:rowOff>0</xdr:rowOff>
    </xdr:from>
    <xdr:ext cx="194454" cy="255111"/>
    <xdr:sp macro="" textlink="">
      <xdr:nvSpPr>
        <xdr:cNvPr id="1561" name="TextBox 1560">
          <a:extLst>
            <a:ext uri="{FF2B5EF4-FFF2-40B4-BE49-F238E27FC236}">
              <a16:creationId xmlns:a16="http://schemas.microsoft.com/office/drawing/2014/main" id="{00000000-0008-0000-0000-000055000000}"/>
            </a:ext>
          </a:extLst>
        </xdr:cNvPr>
        <xdr:cNvSpPr txBox="1"/>
      </xdr:nvSpPr>
      <xdr:spPr>
        <a:xfrm>
          <a:off x="5229225" y="27336940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10128</xdr:row>
      <xdr:rowOff>0</xdr:rowOff>
    </xdr:from>
    <xdr:ext cx="194454" cy="255111"/>
    <xdr:sp macro="" textlink="">
      <xdr:nvSpPr>
        <xdr:cNvPr id="1562" name="TextBox 1561">
          <a:extLst>
            <a:ext uri="{FF2B5EF4-FFF2-40B4-BE49-F238E27FC236}">
              <a16:creationId xmlns:a16="http://schemas.microsoft.com/office/drawing/2014/main" id="{00000000-0008-0000-0000-000056000000}"/>
            </a:ext>
          </a:extLst>
        </xdr:cNvPr>
        <xdr:cNvSpPr txBox="1"/>
      </xdr:nvSpPr>
      <xdr:spPr>
        <a:xfrm>
          <a:off x="5229225" y="27336940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10128</xdr:row>
      <xdr:rowOff>0</xdr:rowOff>
    </xdr:from>
    <xdr:to>
      <xdr:col>4</xdr:col>
      <xdr:colOff>76200</xdr:colOff>
      <xdr:row>10128</xdr:row>
      <xdr:rowOff>104775</xdr:rowOff>
    </xdr:to>
    <xdr:sp macro="" textlink="">
      <xdr:nvSpPr>
        <xdr:cNvPr id="1563"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810000" y="27336940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10128</xdr:row>
      <xdr:rowOff>0</xdr:rowOff>
    </xdr:from>
    <xdr:to>
      <xdr:col>4</xdr:col>
      <xdr:colOff>76200</xdr:colOff>
      <xdr:row>10128</xdr:row>
      <xdr:rowOff>104775</xdr:rowOff>
    </xdr:to>
    <xdr:sp macro="" textlink="">
      <xdr:nvSpPr>
        <xdr:cNvPr id="1564"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810000" y="27336940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10116</xdr:row>
      <xdr:rowOff>428625</xdr:rowOff>
    </xdr:from>
    <xdr:ext cx="194454" cy="255111"/>
    <xdr:sp macro="" textlink="">
      <xdr:nvSpPr>
        <xdr:cNvPr id="1565" name="TextBox 1564">
          <a:extLst>
            <a:ext uri="{FF2B5EF4-FFF2-40B4-BE49-F238E27FC236}">
              <a16:creationId xmlns:a16="http://schemas.microsoft.com/office/drawing/2014/main" id="{00000000-0008-0000-0000-000059000000}"/>
            </a:ext>
          </a:extLst>
        </xdr:cNvPr>
        <xdr:cNvSpPr txBox="1"/>
      </xdr:nvSpPr>
      <xdr:spPr>
        <a:xfrm>
          <a:off x="5229225" y="2723521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10129</xdr:row>
      <xdr:rowOff>0</xdr:rowOff>
    </xdr:from>
    <xdr:ext cx="194454" cy="255111"/>
    <xdr:sp macro="" textlink="">
      <xdr:nvSpPr>
        <xdr:cNvPr id="1566" name="TextBox 1565">
          <a:extLst>
            <a:ext uri="{FF2B5EF4-FFF2-40B4-BE49-F238E27FC236}">
              <a16:creationId xmlns:a16="http://schemas.microsoft.com/office/drawing/2014/main" id="{00000000-0008-0000-0000-00005A000000}"/>
            </a:ext>
          </a:extLst>
        </xdr:cNvPr>
        <xdr:cNvSpPr txBox="1"/>
      </xdr:nvSpPr>
      <xdr:spPr>
        <a:xfrm>
          <a:off x="5229225" y="273449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10129</xdr:row>
      <xdr:rowOff>0</xdr:rowOff>
    </xdr:from>
    <xdr:ext cx="194454" cy="255111"/>
    <xdr:sp macro="" textlink="">
      <xdr:nvSpPr>
        <xdr:cNvPr id="1567" name="TextBox 1566">
          <a:extLst>
            <a:ext uri="{FF2B5EF4-FFF2-40B4-BE49-F238E27FC236}">
              <a16:creationId xmlns:a16="http://schemas.microsoft.com/office/drawing/2014/main" id="{00000000-0008-0000-0000-00005B000000}"/>
            </a:ext>
          </a:extLst>
        </xdr:cNvPr>
        <xdr:cNvSpPr txBox="1"/>
      </xdr:nvSpPr>
      <xdr:spPr>
        <a:xfrm>
          <a:off x="5229225" y="273449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10129</xdr:row>
      <xdr:rowOff>0</xdr:rowOff>
    </xdr:from>
    <xdr:ext cx="76200" cy="104775"/>
    <xdr:sp macro="" textlink="">
      <xdr:nvSpPr>
        <xdr:cNvPr id="1568"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2734494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10129</xdr:row>
      <xdr:rowOff>0</xdr:rowOff>
    </xdr:from>
    <xdr:ext cx="76200" cy="104775"/>
    <xdr:sp macro="" textlink="">
      <xdr:nvSpPr>
        <xdr:cNvPr id="1569"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2734494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10130</xdr:row>
      <xdr:rowOff>0</xdr:rowOff>
    </xdr:from>
    <xdr:ext cx="194454" cy="255111"/>
    <xdr:sp macro="" textlink="">
      <xdr:nvSpPr>
        <xdr:cNvPr id="1570" name="TextBox 1569">
          <a:extLst>
            <a:ext uri="{FF2B5EF4-FFF2-40B4-BE49-F238E27FC236}">
              <a16:creationId xmlns:a16="http://schemas.microsoft.com/office/drawing/2014/main" id="{00000000-0008-0000-0000-00005E000000}"/>
            </a:ext>
          </a:extLst>
        </xdr:cNvPr>
        <xdr:cNvSpPr txBox="1"/>
      </xdr:nvSpPr>
      <xdr:spPr>
        <a:xfrm>
          <a:off x="5229225" y="2735294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10130</xdr:row>
      <xdr:rowOff>0</xdr:rowOff>
    </xdr:from>
    <xdr:ext cx="194454" cy="255111"/>
    <xdr:sp macro="" textlink="">
      <xdr:nvSpPr>
        <xdr:cNvPr id="1571" name="TextBox 1570">
          <a:extLst>
            <a:ext uri="{FF2B5EF4-FFF2-40B4-BE49-F238E27FC236}">
              <a16:creationId xmlns:a16="http://schemas.microsoft.com/office/drawing/2014/main" id="{00000000-0008-0000-0000-00005F000000}"/>
            </a:ext>
          </a:extLst>
        </xdr:cNvPr>
        <xdr:cNvSpPr txBox="1"/>
      </xdr:nvSpPr>
      <xdr:spPr>
        <a:xfrm>
          <a:off x="5229225" y="2735294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10130</xdr:row>
      <xdr:rowOff>0</xdr:rowOff>
    </xdr:from>
    <xdr:ext cx="76200" cy="104775"/>
    <xdr:sp macro="" textlink="">
      <xdr:nvSpPr>
        <xdr:cNvPr id="1572"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2735294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10130</xdr:row>
      <xdr:rowOff>0</xdr:rowOff>
    </xdr:from>
    <xdr:ext cx="76200" cy="104775"/>
    <xdr:sp macro="" textlink="">
      <xdr:nvSpPr>
        <xdr:cNvPr id="1573"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2735294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10127</xdr:row>
      <xdr:rowOff>0</xdr:rowOff>
    </xdr:from>
    <xdr:ext cx="194454" cy="255111"/>
    <xdr:sp macro="" textlink="">
      <xdr:nvSpPr>
        <xdr:cNvPr id="1574" name="TextBox 1573">
          <a:extLst>
            <a:ext uri="{FF2B5EF4-FFF2-40B4-BE49-F238E27FC236}">
              <a16:creationId xmlns:a16="http://schemas.microsoft.com/office/drawing/2014/main" id="{00000000-0008-0000-0000-000062000000}"/>
            </a:ext>
          </a:extLst>
        </xdr:cNvPr>
        <xdr:cNvSpPr txBox="1"/>
      </xdr:nvSpPr>
      <xdr:spPr>
        <a:xfrm>
          <a:off x="5229225" y="2733093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10127</xdr:row>
      <xdr:rowOff>0</xdr:rowOff>
    </xdr:from>
    <xdr:ext cx="194454" cy="255111"/>
    <xdr:sp macro="" textlink="">
      <xdr:nvSpPr>
        <xdr:cNvPr id="1575" name="TextBox 1574">
          <a:extLst>
            <a:ext uri="{FF2B5EF4-FFF2-40B4-BE49-F238E27FC236}">
              <a16:creationId xmlns:a16="http://schemas.microsoft.com/office/drawing/2014/main" id="{00000000-0008-0000-0000-000063000000}"/>
            </a:ext>
          </a:extLst>
        </xdr:cNvPr>
        <xdr:cNvSpPr txBox="1"/>
      </xdr:nvSpPr>
      <xdr:spPr>
        <a:xfrm>
          <a:off x="5229225" y="27330939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10116</xdr:row>
      <xdr:rowOff>428625</xdr:rowOff>
    </xdr:from>
    <xdr:ext cx="194454" cy="255111"/>
    <xdr:sp macro="" textlink="">
      <xdr:nvSpPr>
        <xdr:cNvPr id="1576" name="TextBox 1575">
          <a:extLst>
            <a:ext uri="{FF2B5EF4-FFF2-40B4-BE49-F238E27FC236}">
              <a16:creationId xmlns:a16="http://schemas.microsoft.com/office/drawing/2014/main" id="{00000000-0008-0000-0000-000064000000}"/>
            </a:ext>
          </a:extLst>
        </xdr:cNvPr>
        <xdr:cNvSpPr txBox="1"/>
      </xdr:nvSpPr>
      <xdr:spPr>
        <a:xfrm>
          <a:off x="5229225" y="27235213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10128</xdr:row>
      <xdr:rowOff>0</xdr:rowOff>
    </xdr:from>
    <xdr:ext cx="194454" cy="255111"/>
    <xdr:sp macro="" textlink="">
      <xdr:nvSpPr>
        <xdr:cNvPr id="1577" name="TextBox 1576">
          <a:extLst>
            <a:ext uri="{FF2B5EF4-FFF2-40B4-BE49-F238E27FC236}">
              <a16:creationId xmlns:a16="http://schemas.microsoft.com/office/drawing/2014/main" id="{00000000-0008-0000-0000-000065000000}"/>
            </a:ext>
          </a:extLst>
        </xdr:cNvPr>
        <xdr:cNvSpPr txBox="1"/>
      </xdr:nvSpPr>
      <xdr:spPr>
        <a:xfrm>
          <a:off x="5229225" y="27336940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10128</xdr:row>
      <xdr:rowOff>0</xdr:rowOff>
    </xdr:from>
    <xdr:ext cx="194454" cy="255111"/>
    <xdr:sp macro="" textlink="">
      <xdr:nvSpPr>
        <xdr:cNvPr id="1578" name="TextBox 1577">
          <a:extLst>
            <a:ext uri="{FF2B5EF4-FFF2-40B4-BE49-F238E27FC236}">
              <a16:creationId xmlns:a16="http://schemas.microsoft.com/office/drawing/2014/main" id="{00000000-0008-0000-0000-000066000000}"/>
            </a:ext>
          </a:extLst>
        </xdr:cNvPr>
        <xdr:cNvSpPr txBox="1"/>
      </xdr:nvSpPr>
      <xdr:spPr>
        <a:xfrm>
          <a:off x="5229225" y="27336940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10129</xdr:row>
      <xdr:rowOff>0</xdr:rowOff>
    </xdr:from>
    <xdr:ext cx="194454" cy="255111"/>
    <xdr:sp macro="" textlink="">
      <xdr:nvSpPr>
        <xdr:cNvPr id="1579" name="TextBox 1578">
          <a:extLst>
            <a:ext uri="{FF2B5EF4-FFF2-40B4-BE49-F238E27FC236}">
              <a16:creationId xmlns:a16="http://schemas.microsoft.com/office/drawing/2014/main" id="{00000000-0008-0000-0000-000067000000}"/>
            </a:ext>
          </a:extLst>
        </xdr:cNvPr>
        <xdr:cNvSpPr txBox="1"/>
      </xdr:nvSpPr>
      <xdr:spPr>
        <a:xfrm>
          <a:off x="5229225" y="273449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10129</xdr:row>
      <xdr:rowOff>0</xdr:rowOff>
    </xdr:from>
    <xdr:ext cx="194454" cy="255111"/>
    <xdr:sp macro="" textlink="">
      <xdr:nvSpPr>
        <xdr:cNvPr id="1580" name="TextBox 1579">
          <a:extLst>
            <a:ext uri="{FF2B5EF4-FFF2-40B4-BE49-F238E27FC236}">
              <a16:creationId xmlns:a16="http://schemas.microsoft.com/office/drawing/2014/main" id="{00000000-0008-0000-0000-000068000000}"/>
            </a:ext>
          </a:extLst>
        </xdr:cNvPr>
        <xdr:cNvSpPr txBox="1"/>
      </xdr:nvSpPr>
      <xdr:spPr>
        <a:xfrm>
          <a:off x="5229225" y="273449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10125</xdr:row>
      <xdr:rowOff>0</xdr:rowOff>
    </xdr:from>
    <xdr:ext cx="194454" cy="255111"/>
    <xdr:sp macro="" textlink="">
      <xdr:nvSpPr>
        <xdr:cNvPr id="1581" name="TextBox 1580">
          <a:extLst>
            <a:ext uri="{FF2B5EF4-FFF2-40B4-BE49-F238E27FC236}">
              <a16:creationId xmlns:a16="http://schemas.microsoft.com/office/drawing/2014/main" id="{00000000-0008-0000-0000-000069000000}"/>
            </a:ext>
          </a:extLst>
        </xdr:cNvPr>
        <xdr:cNvSpPr txBox="1"/>
      </xdr:nvSpPr>
      <xdr:spPr>
        <a:xfrm>
          <a:off x="5229225" y="2731893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10125</xdr:row>
      <xdr:rowOff>0</xdr:rowOff>
    </xdr:from>
    <xdr:ext cx="194454" cy="255111"/>
    <xdr:sp macro="" textlink="">
      <xdr:nvSpPr>
        <xdr:cNvPr id="1582" name="TextBox 1581">
          <a:extLst>
            <a:ext uri="{FF2B5EF4-FFF2-40B4-BE49-F238E27FC236}">
              <a16:creationId xmlns:a16="http://schemas.microsoft.com/office/drawing/2014/main" id="{00000000-0008-0000-0000-00006A000000}"/>
            </a:ext>
          </a:extLst>
        </xdr:cNvPr>
        <xdr:cNvSpPr txBox="1"/>
      </xdr:nvSpPr>
      <xdr:spPr>
        <a:xfrm>
          <a:off x="5229225" y="2731893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10124</xdr:row>
      <xdr:rowOff>0</xdr:rowOff>
    </xdr:from>
    <xdr:ext cx="194454" cy="255111"/>
    <xdr:sp macro="" textlink="">
      <xdr:nvSpPr>
        <xdr:cNvPr id="1583" name="TextBox 1582">
          <a:extLst>
            <a:ext uri="{FF2B5EF4-FFF2-40B4-BE49-F238E27FC236}">
              <a16:creationId xmlns:a16="http://schemas.microsoft.com/office/drawing/2014/main" id="{00000000-0008-0000-0000-00006B000000}"/>
            </a:ext>
          </a:extLst>
        </xdr:cNvPr>
        <xdr:cNvSpPr txBox="1"/>
      </xdr:nvSpPr>
      <xdr:spPr>
        <a:xfrm>
          <a:off x="5229225" y="273049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10124</xdr:row>
      <xdr:rowOff>0</xdr:rowOff>
    </xdr:from>
    <xdr:ext cx="194454" cy="255111"/>
    <xdr:sp macro="" textlink="">
      <xdr:nvSpPr>
        <xdr:cNvPr id="1584" name="TextBox 1583">
          <a:extLst>
            <a:ext uri="{FF2B5EF4-FFF2-40B4-BE49-F238E27FC236}">
              <a16:creationId xmlns:a16="http://schemas.microsoft.com/office/drawing/2014/main" id="{00000000-0008-0000-0000-00006C000000}"/>
            </a:ext>
          </a:extLst>
        </xdr:cNvPr>
        <xdr:cNvSpPr txBox="1"/>
      </xdr:nvSpPr>
      <xdr:spPr>
        <a:xfrm>
          <a:off x="5229225" y="273049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10124</xdr:row>
      <xdr:rowOff>0</xdr:rowOff>
    </xdr:from>
    <xdr:ext cx="194454" cy="255111"/>
    <xdr:sp macro="" textlink="">
      <xdr:nvSpPr>
        <xdr:cNvPr id="1585" name="TextBox 1584">
          <a:extLst>
            <a:ext uri="{FF2B5EF4-FFF2-40B4-BE49-F238E27FC236}">
              <a16:creationId xmlns:a16="http://schemas.microsoft.com/office/drawing/2014/main" id="{00000000-0008-0000-0000-00006D000000}"/>
            </a:ext>
          </a:extLst>
        </xdr:cNvPr>
        <xdr:cNvSpPr txBox="1"/>
      </xdr:nvSpPr>
      <xdr:spPr>
        <a:xfrm>
          <a:off x="5229225" y="273049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10124</xdr:row>
      <xdr:rowOff>0</xdr:rowOff>
    </xdr:from>
    <xdr:ext cx="194454" cy="255111"/>
    <xdr:sp macro="" textlink="">
      <xdr:nvSpPr>
        <xdr:cNvPr id="1586" name="TextBox 1585">
          <a:extLst>
            <a:ext uri="{FF2B5EF4-FFF2-40B4-BE49-F238E27FC236}">
              <a16:creationId xmlns:a16="http://schemas.microsoft.com/office/drawing/2014/main" id="{00000000-0008-0000-0000-00006E000000}"/>
            </a:ext>
          </a:extLst>
        </xdr:cNvPr>
        <xdr:cNvSpPr txBox="1"/>
      </xdr:nvSpPr>
      <xdr:spPr>
        <a:xfrm>
          <a:off x="5229225" y="273049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10126</xdr:row>
      <xdr:rowOff>0</xdr:rowOff>
    </xdr:from>
    <xdr:ext cx="194454" cy="255111"/>
    <xdr:sp macro="" textlink="">
      <xdr:nvSpPr>
        <xdr:cNvPr id="1587" name="TextBox 1586">
          <a:extLst>
            <a:ext uri="{FF2B5EF4-FFF2-40B4-BE49-F238E27FC236}">
              <a16:creationId xmlns:a16="http://schemas.microsoft.com/office/drawing/2014/main" id="{00000000-0008-0000-0000-00006F000000}"/>
            </a:ext>
          </a:extLst>
        </xdr:cNvPr>
        <xdr:cNvSpPr txBox="1"/>
      </xdr:nvSpPr>
      <xdr:spPr>
        <a:xfrm>
          <a:off x="5229225" y="2732493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10126</xdr:row>
      <xdr:rowOff>0</xdr:rowOff>
    </xdr:from>
    <xdr:ext cx="194454" cy="255111"/>
    <xdr:sp macro="" textlink="">
      <xdr:nvSpPr>
        <xdr:cNvPr id="1588" name="TextBox 1587">
          <a:extLst>
            <a:ext uri="{FF2B5EF4-FFF2-40B4-BE49-F238E27FC236}">
              <a16:creationId xmlns:a16="http://schemas.microsoft.com/office/drawing/2014/main" id="{00000000-0008-0000-0000-000070000000}"/>
            </a:ext>
          </a:extLst>
        </xdr:cNvPr>
        <xdr:cNvSpPr txBox="1"/>
      </xdr:nvSpPr>
      <xdr:spPr>
        <a:xfrm>
          <a:off x="5229225" y="2732493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10126</xdr:row>
      <xdr:rowOff>0</xdr:rowOff>
    </xdr:from>
    <xdr:ext cx="194454" cy="255111"/>
    <xdr:sp macro="" textlink="">
      <xdr:nvSpPr>
        <xdr:cNvPr id="1589" name="TextBox 1588">
          <a:extLst>
            <a:ext uri="{FF2B5EF4-FFF2-40B4-BE49-F238E27FC236}">
              <a16:creationId xmlns:a16="http://schemas.microsoft.com/office/drawing/2014/main" id="{00000000-0008-0000-0000-000071000000}"/>
            </a:ext>
          </a:extLst>
        </xdr:cNvPr>
        <xdr:cNvSpPr txBox="1"/>
      </xdr:nvSpPr>
      <xdr:spPr>
        <a:xfrm>
          <a:off x="5229225" y="2732493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10126</xdr:row>
      <xdr:rowOff>0</xdr:rowOff>
    </xdr:from>
    <xdr:ext cx="194454" cy="255111"/>
    <xdr:sp macro="" textlink="">
      <xdr:nvSpPr>
        <xdr:cNvPr id="1590" name="TextBox 1589">
          <a:extLst>
            <a:ext uri="{FF2B5EF4-FFF2-40B4-BE49-F238E27FC236}">
              <a16:creationId xmlns:a16="http://schemas.microsoft.com/office/drawing/2014/main" id="{00000000-0008-0000-0000-000072000000}"/>
            </a:ext>
          </a:extLst>
        </xdr:cNvPr>
        <xdr:cNvSpPr txBox="1"/>
      </xdr:nvSpPr>
      <xdr:spPr>
        <a:xfrm>
          <a:off x="5229225" y="2732493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10215</xdr:row>
      <xdr:rowOff>0</xdr:rowOff>
    </xdr:from>
    <xdr:ext cx="194454" cy="255111"/>
    <xdr:sp macro="" textlink="">
      <xdr:nvSpPr>
        <xdr:cNvPr id="1591" name="TextBox 1590">
          <a:extLst>
            <a:ext uri="{FF2B5EF4-FFF2-40B4-BE49-F238E27FC236}">
              <a16:creationId xmlns:a16="http://schemas.microsoft.com/office/drawing/2014/main" id="{00000000-0008-0000-0000-000073000000}"/>
            </a:ext>
          </a:extLst>
        </xdr:cNvPr>
        <xdr:cNvSpPr txBox="1"/>
      </xdr:nvSpPr>
      <xdr:spPr>
        <a:xfrm>
          <a:off x="5229225" y="289451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10215</xdr:row>
      <xdr:rowOff>0</xdr:rowOff>
    </xdr:from>
    <xdr:ext cx="194454" cy="255111"/>
    <xdr:sp macro="" textlink="">
      <xdr:nvSpPr>
        <xdr:cNvPr id="1592" name="TextBox 1591">
          <a:extLst>
            <a:ext uri="{FF2B5EF4-FFF2-40B4-BE49-F238E27FC236}">
              <a16:creationId xmlns:a16="http://schemas.microsoft.com/office/drawing/2014/main" id="{00000000-0008-0000-0000-000074000000}"/>
            </a:ext>
          </a:extLst>
        </xdr:cNvPr>
        <xdr:cNvSpPr txBox="1"/>
      </xdr:nvSpPr>
      <xdr:spPr>
        <a:xfrm>
          <a:off x="5229225" y="289451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10215</xdr:row>
      <xdr:rowOff>0</xdr:rowOff>
    </xdr:from>
    <xdr:to>
      <xdr:col>4</xdr:col>
      <xdr:colOff>76200</xdr:colOff>
      <xdr:row>10215</xdr:row>
      <xdr:rowOff>104775</xdr:rowOff>
    </xdr:to>
    <xdr:sp macro="" textlink="">
      <xdr:nvSpPr>
        <xdr:cNvPr id="1593"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810000" y="2894514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10215</xdr:row>
      <xdr:rowOff>0</xdr:rowOff>
    </xdr:from>
    <xdr:to>
      <xdr:col>4</xdr:col>
      <xdr:colOff>76200</xdr:colOff>
      <xdr:row>10215</xdr:row>
      <xdr:rowOff>104775</xdr:rowOff>
    </xdr:to>
    <xdr:sp macro="" textlink="">
      <xdr:nvSpPr>
        <xdr:cNvPr id="1594"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810000" y="28945141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10215</xdr:row>
      <xdr:rowOff>0</xdr:rowOff>
    </xdr:from>
    <xdr:ext cx="194454" cy="255111"/>
    <xdr:sp macro="" textlink="">
      <xdr:nvSpPr>
        <xdr:cNvPr id="1595" name="TextBox 1594">
          <a:extLst>
            <a:ext uri="{FF2B5EF4-FFF2-40B4-BE49-F238E27FC236}">
              <a16:creationId xmlns:a16="http://schemas.microsoft.com/office/drawing/2014/main" id="{00000000-0008-0000-0000-000077000000}"/>
            </a:ext>
          </a:extLst>
        </xdr:cNvPr>
        <xdr:cNvSpPr txBox="1"/>
      </xdr:nvSpPr>
      <xdr:spPr>
        <a:xfrm>
          <a:off x="5229225" y="289451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10215</xdr:row>
      <xdr:rowOff>0</xdr:rowOff>
    </xdr:from>
    <xdr:ext cx="194454" cy="255111"/>
    <xdr:sp macro="" textlink="">
      <xdr:nvSpPr>
        <xdr:cNvPr id="1596" name="TextBox 1595">
          <a:extLst>
            <a:ext uri="{FF2B5EF4-FFF2-40B4-BE49-F238E27FC236}">
              <a16:creationId xmlns:a16="http://schemas.microsoft.com/office/drawing/2014/main" id="{00000000-0008-0000-0000-000078000000}"/>
            </a:ext>
          </a:extLst>
        </xdr:cNvPr>
        <xdr:cNvSpPr txBox="1"/>
      </xdr:nvSpPr>
      <xdr:spPr>
        <a:xfrm>
          <a:off x="5229225" y="289451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10215</xdr:row>
      <xdr:rowOff>0</xdr:rowOff>
    </xdr:from>
    <xdr:ext cx="194454" cy="255111"/>
    <xdr:sp macro="" textlink="">
      <xdr:nvSpPr>
        <xdr:cNvPr id="1597" name="TextBox 1596">
          <a:extLst>
            <a:ext uri="{FF2B5EF4-FFF2-40B4-BE49-F238E27FC236}">
              <a16:creationId xmlns:a16="http://schemas.microsoft.com/office/drawing/2014/main" id="{00000000-0008-0000-0000-000079000000}"/>
            </a:ext>
          </a:extLst>
        </xdr:cNvPr>
        <xdr:cNvSpPr txBox="1"/>
      </xdr:nvSpPr>
      <xdr:spPr>
        <a:xfrm>
          <a:off x="5229225" y="289451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10215</xdr:row>
      <xdr:rowOff>0</xdr:rowOff>
    </xdr:from>
    <xdr:ext cx="194454" cy="255111"/>
    <xdr:sp macro="" textlink="">
      <xdr:nvSpPr>
        <xdr:cNvPr id="1598" name="TextBox 1597">
          <a:extLst>
            <a:ext uri="{FF2B5EF4-FFF2-40B4-BE49-F238E27FC236}">
              <a16:creationId xmlns:a16="http://schemas.microsoft.com/office/drawing/2014/main" id="{00000000-0008-0000-0000-00007A000000}"/>
            </a:ext>
          </a:extLst>
        </xdr:cNvPr>
        <xdr:cNvSpPr txBox="1"/>
      </xdr:nvSpPr>
      <xdr:spPr>
        <a:xfrm>
          <a:off x="5229225" y="2894514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10686</xdr:row>
      <xdr:rowOff>0</xdr:rowOff>
    </xdr:from>
    <xdr:ext cx="194454" cy="255111"/>
    <xdr:sp macro="" textlink="">
      <xdr:nvSpPr>
        <xdr:cNvPr id="1599" name="TextBox 1598">
          <a:extLst>
            <a:ext uri="{FF2B5EF4-FFF2-40B4-BE49-F238E27FC236}">
              <a16:creationId xmlns:a16="http://schemas.microsoft.com/office/drawing/2014/main" id="{00000000-0008-0000-0000-000002000000}"/>
            </a:ext>
          </a:extLst>
        </xdr:cNvPr>
        <xdr:cNvSpPr txBox="1"/>
      </xdr:nvSpPr>
      <xdr:spPr>
        <a:xfrm>
          <a:off x="5229225" y="3558797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10686</xdr:row>
      <xdr:rowOff>0</xdr:rowOff>
    </xdr:from>
    <xdr:ext cx="194454" cy="255111"/>
    <xdr:sp macro="" textlink="">
      <xdr:nvSpPr>
        <xdr:cNvPr id="1600" name="TextBox 1599">
          <a:extLst>
            <a:ext uri="{FF2B5EF4-FFF2-40B4-BE49-F238E27FC236}">
              <a16:creationId xmlns:a16="http://schemas.microsoft.com/office/drawing/2014/main" id="{00000000-0008-0000-0000-000003000000}"/>
            </a:ext>
          </a:extLst>
        </xdr:cNvPr>
        <xdr:cNvSpPr txBox="1"/>
      </xdr:nvSpPr>
      <xdr:spPr>
        <a:xfrm>
          <a:off x="5229225" y="3558797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10686</xdr:row>
      <xdr:rowOff>0</xdr:rowOff>
    </xdr:from>
    <xdr:to>
      <xdr:col>4</xdr:col>
      <xdr:colOff>76200</xdr:colOff>
      <xdr:row>10686</xdr:row>
      <xdr:rowOff>104775</xdr:rowOff>
    </xdr:to>
    <xdr:sp macro="" textlink="">
      <xdr:nvSpPr>
        <xdr:cNvPr id="1601"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35587971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10686</xdr:row>
      <xdr:rowOff>0</xdr:rowOff>
    </xdr:from>
    <xdr:to>
      <xdr:col>4</xdr:col>
      <xdr:colOff>76200</xdr:colOff>
      <xdr:row>10686</xdr:row>
      <xdr:rowOff>104775</xdr:rowOff>
    </xdr:to>
    <xdr:sp macro="" textlink="">
      <xdr:nvSpPr>
        <xdr:cNvPr id="1602"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35587971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10391</xdr:row>
      <xdr:rowOff>0</xdr:rowOff>
    </xdr:from>
    <xdr:ext cx="194454" cy="255111"/>
    <xdr:sp macro="" textlink="">
      <xdr:nvSpPr>
        <xdr:cNvPr id="1603" name="TextBox 1602">
          <a:extLst>
            <a:ext uri="{FF2B5EF4-FFF2-40B4-BE49-F238E27FC236}">
              <a16:creationId xmlns:a16="http://schemas.microsoft.com/office/drawing/2014/main" id="{00000000-0008-0000-0000-000002000000}"/>
            </a:ext>
          </a:extLst>
        </xdr:cNvPr>
        <xdr:cNvSpPr txBox="1"/>
      </xdr:nvSpPr>
      <xdr:spPr>
        <a:xfrm>
          <a:off x="5229225" y="4560436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10391</xdr:row>
      <xdr:rowOff>0</xdr:rowOff>
    </xdr:from>
    <xdr:ext cx="194454" cy="255111"/>
    <xdr:sp macro="" textlink="">
      <xdr:nvSpPr>
        <xdr:cNvPr id="1604" name="TextBox 1603">
          <a:extLst>
            <a:ext uri="{FF2B5EF4-FFF2-40B4-BE49-F238E27FC236}">
              <a16:creationId xmlns:a16="http://schemas.microsoft.com/office/drawing/2014/main" id="{00000000-0008-0000-0000-000003000000}"/>
            </a:ext>
          </a:extLst>
        </xdr:cNvPr>
        <xdr:cNvSpPr txBox="1"/>
      </xdr:nvSpPr>
      <xdr:spPr>
        <a:xfrm>
          <a:off x="5229225" y="4560436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10391</xdr:row>
      <xdr:rowOff>0</xdr:rowOff>
    </xdr:from>
    <xdr:ext cx="194454" cy="255111"/>
    <xdr:sp macro="" textlink="">
      <xdr:nvSpPr>
        <xdr:cNvPr id="1605" name="TextBox 1604">
          <a:extLst>
            <a:ext uri="{FF2B5EF4-FFF2-40B4-BE49-F238E27FC236}">
              <a16:creationId xmlns:a16="http://schemas.microsoft.com/office/drawing/2014/main" id="{00000000-0008-0000-0000-00000A000000}"/>
            </a:ext>
          </a:extLst>
        </xdr:cNvPr>
        <xdr:cNvSpPr txBox="1"/>
      </xdr:nvSpPr>
      <xdr:spPr>
        <a:xfrm>
          <a:off x="5229225" y="4560436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10391</xdr:row>
      <xdr:rowOff>0</xdr:rowOff>
    </xdr:from>
    <xdr:ext cx="194454" cy="255111"/>
    <xdr:sp macro="" textlink="">
      <xdr:nvSpPr>
        <xdr:cNvPr id="1606" name="TextBox 1605">
          <a:extLst>
            <a:ext uri="{FF2B5EF4-FFF2-40B4-BE49-F238E27FC236}">
              <a16:creationId xmlns:a16="http://schemas.microsoft.com/office/drawing/2014/main" id="{00000000-0008-0000-0000-00000B000000}"/>
            </a:ext>
          </a:extLst>
        </xdr:cNvPr>
        <xdr:cNvSpPr txBox="1"/>
      </xdr:nvSpPr>
      <xdr:spPr>
        <a:xfrm>
          <a:off x="5229225" y="4560436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11484</xdr:row>
      <xdr:rowOff>0</xdr:rowOff>
    </xdr:from>
    <xdr:ext cx="194454" cy="255111"/>
    <xdr:sp macro="" textlink="">
      <xdr:nvSpPr>
        <xdr:cNvPr id="1607" name="TextBox 1606">
          <a:extLst>
            <a:ext uri="{FF2B5EF4-FFF2-40B4-BE49-F238E27FC236}">
              <a16:creationId xmlns:a16="http://schemas.microsoft.com/office/drawing/2014/main" id="{00000000-0008-0000-0000-000002000000}"/>
            </a:ext>
          </a:extLst>
        </xdr:cNvPr>
        <xdr:cNvSpPr txBox="1"/>
      </xdr:nvSpPr>
      <xdr:spPr>
        <a:xfrm>
          <a:off x="5229225" y="4683356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11484</xdr:row>
      <xdr:rowOff>0</xdr:rowOff>
    </xdr:from>
    <xdr:ext cx="194454" cy="255111"/>
    <xdr:sp macro="" textlink="">
      <xdr:nvSpPr>
        <xdr:cNvPr id="1608" name="TextBox 1607">
          <a:extLst>
            <a:ext uri="{FF2B5EF4-FFF2-40B4-BE49-F238E27FC236}">
              <a16:creationId xmlns:a16="http://schemas.microsoft.com/office/drawing/2014/main" id="{00000000-0008-0000-0000-000003000000}"/>
            </a:ext>
          </a:extLst>
        </xdr:cNvPr>
        <xdr:cNvSpPr txBox="1"/>
      </xdr:nvSpPr>
      <xdr:spPr>
        <a:xfrm>
          <a:off x="5229225" y="46833567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11484</xdr:row>
      <xdr:rowOff>0</xdr:rowOff>
    </xdr:from>
    <xdr:to>
      <xdr:col>4</xdr:col>
      <xdr:colOff>76200</xdr:colOff>
      <xdr:row>11484</xdr:row>
      <xdr:rowOff>104775</xdr:rowOff>
    </xdr:to>
    <xdr:sp macro="" textlink="">
      <xdr:nvSpPr>
        <xdr:cNvPr id="1609"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46833567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11484</xdr:row>
      <xdr:rowOff>0</xdr:rowOff>
    </xdr:from>
    <xdr:to>
      <xdr:col>4</xdr:col>
      <xdr:colOff>76200</xdr:colOff>
      <xdr:row>11484</xdr:row>
      <xdr:rowOff>104775</xdr:rowOff>
    </xdr:to>
    <xdr:sp macro="" textlink="">
      <xdr:nvSpPr>
        <xdr:cNvPr id="1610"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46833567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611" name="TextBox 1610"/>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12" name="TextBox 1611"/>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613" name="Text Box 1"/>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614" name="Text Box 1"/>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615" name="Text Box 1"/>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616" name="Text Box 1"/>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617" name="TextBox 1616"/>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18" name="TextBox 1617"/>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19" name="TextBox 1618"/>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20" name="TextBox 1619"/>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21" name="TextBox 1620"/>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22" name="TextBox 1621">
          <a:extLst>
            <a:ext uri="{FF2B5EF4-FFF2-40B4-BE49-F238E27FC236}">
              <a16:creationId xmlns:a16="http://schemas.microsoft.com/office/drawing/2014/main" id="{00000000-0008-0000-0000-00000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23" name="TextBox 1622">
          <a:extLst>
            <a:ext uri="{FF2B5EF4-FFF2-40B4-BE49-F238E27FC236}">
              <a16:creationId xmlns:a16="http://schemas.microsoft.com/office/drawing/2014/main" id="{00000000-0008-0000-0000-00000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624"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625"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626" name="TextBox 1625">
          <a:extLst>
            <a:ext uri="{FF2B5EF4-FFF2-40B4-BE49-F238E27FC236}">
              <a16:creationId xmlns:a16="http://schemas.microsoft.com/office/drawing/2014/main" id="{00000000-0008-0000-0000-00000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27" name="TextBox 1626">
          <a:extLst>
            <a:ext uri="{FF2B5EF4-FFF2-40B4-BE49-F238E27FC236}">
              <a16:creationId xmlns:a16="http://schemas.microsoft.com/office/drawing/2014/main" id="{00000000-0008-0000-0000-00000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628"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629"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630" name="TextBox 1629">
          <a:extLst>
            <a:ext uri="{FF2B5EF4-FFF2-40B4-BE49-F238E27FC236}">
              <a16:creationId xmlns:a16="http://schemas.microsoft.com/office/drawing/2014/main" id="{00000000-0008-0000-0000-000014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31" name="TextBox 1630">
          <a:extLst>
            <a:ext uri="{FF2B5EF4-FFF2-40B4-BE49-F238E27FC236}">
              <a16:creationId xmlns:a16="http://schemas.microsoft.com/office/drawing/2014/main" id="{00000000-0008-0000-0000-000015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11249</xdr:row>
      <xdr:rowOff>0</xdr:rowOff>
    </xdr:from>
    <xdr:ext cx="76200" cy="104775"/>
    <xdr:sp macro="" textlink="">
      <xdr:nvSpPr>
        <xdr:cNvPr id="1632"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11249</xdr:row>
      <xdr:rowOff>0</xdr:rowOff>
    </xdr:from>
    <xdr:ext cx="76200" cy="104775"/>
    <xdr:sp macro="" textlink="">
      <xdr:nvSpPr>
        <xdr:cNvPr id="1633"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11249</xdr:row>
      <xdr:rowOff>0</xdr:rowOff>
    </xdr:from>
    <xdr:ext cx="194454" cy="255111"/>
    <xdr:sp macro="" textlink="">
      <xdr:nvSpPr>
        <xdr:cNvPr id="1634" name="TextBox 1633">
          <a:extLst>
            <a:ext uri="{FF2B5EF4-FFF2-40B4-BE49-F238E27FC236}">
              <a16:creationId xmlns:a16="http://schemas.microsoft.com/office/drawing/2014/main" id="{00000000-0008-0000-0000-000018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35" name="TextBox 1634">
          <a:extLst>
            <a:ext uri="{FF2B5EF4-FFF2-40B4-BE49-F238E27FC236}">
              <a16:creationId xmlns:a16="http://schemas.microsoft.com/office/drawing/2014/main" id="{00000000-0008-0000-0000-000019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11249</xdr:row>
      <xdr:rowOff>0</xdr:rowOff>
    </xdr:from>
    <xdr:ext cx="76200" cy="104775"/>
    <xdr:sp macro="" textlink="">
      <xdr:nvSpPr>
        <xdr:cNvPr id="1636"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11249</xdr:row>
      <xdr:rowOff>0</xdr:rowOff>
    </xdr:from>
    <xdr:ext cx="76200" cy="104775"/>
    <xdr:sp macro="" textlink="">
      <xdr:nvSpPr>
        <xdr:cNvPr id="1637"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11249</xdr:row>
      <xdr:rowOff>0</xdr:rowOff>
    </xdr:from>
    <xdr:ext cx="194454" cy="255111"/>
    <xdr:sp macro="" textlink="">
      <xdr:nvSpPr>
        <xdr:cNvPr id="1638" name="TextBox 1637">
          <a:extLst>
            <a:ext uri="{FF2B5EF4-FFF2-40B4-BE49-F238E27FC236}">
              <a16:creationId xmlns:a16="http://schemas.microsoft.com/office/drawing/2014/main" id="{00000000-0008-0000-0000-00001C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39" name="TextBox 1638">
          <a:extLst>
            <a:ext uri="{FF2B5EF4-FFF2-40B4-BE49-F238E27FC236}">
              <a16:creationId xmlns:a16="http://schemas.microsoft.com/office/drawing/2014/main" id="{00000000-0008-0000-0000-00001D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40" name="TextBox 1639">
          <a:extLst>
            <a:ext uri="{FF2B5EF4-FFF2-40B4-BE49-F238E27FC236}">
              <a16:creationId xmlns:a16="http://schemas.microsoft.com/office/drawing/2014/main" id="{00000000-0008-0000-0000-00001F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41" name="TextBox 1640">
          <a:extLst>
            <a:ext uri="{FF2B5EF4-FFF2-40B4-BE49-F238E27FC236}">
              <a16:creationId xmlns:a16="http://schemas.microsoft.com/office/drawing/2014/main" id="{00000000-0008-0000-0000-000020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42" name="TextBox 1641">
          <a:extLst>
            <a:ext uri="{FF2B5EF4-FFF2-40B4-BE49-F238E27FC236}">
              <a16:creationId xmlns:a16="http://schemas.microsoft.com/office/drawing/2014/main" id="{00000000-0008-0000-0000-000021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43" name="TextBox 1642">
          <a:extLst>
            <a:ext uri="{FF2B5EF4-FFF2-40B4-BE49-F238E27FC236}">
              <a16:creationId xmlns:a16="http://schemas.microsoft.com/office/drawing/2014/main" id="{00000000-0008-0000-0000-00002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44" name="TextBox 1643">
          <a:extLst>
            <a:ext uri="{FF2B5EF4-FFF2-40B4-BE49-F238E27FC236}">
              <a16:creationId xmlns:a16="http://schemas.microsoft.com/office/drawing/2014/main" id="{00000000-0008-0000-0000-00002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45" name="TextBox 1644">
          <a:extLst>
            <a:ext uri="{FF2B5EF4-FFF2-40B4-BE49-F238E27FC236}">
              <a16:creationId xmlns:a16="http://schemas.microsoft.com/office/drawing/2014/main" id="{00000000-0008-0000-0000-000024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46" name="TextBox 1645">
          <a:extLst>
            <a:ext uri="{FF2B5EF4-FFF2-40B4-BE49-F238E27FC236}">
              <a16:creationId xmlns:a16="http://schemas.microsoft.com/office/drawing/2014/main" id="{00000000-0008-0000-0000-000025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47" name="TextBox 1646">
          <a:extLst>
            <a:ext uri="{FF2B5EF4-FFF2-40B4-BE49-F238E27FC236}">
              <a16:creationId xmlns:a16="http://schemas.microsoft.com/office/drawing/2014/main" id="{00000000-0008-0000-0000-000026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648"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649"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650" name="TextBox 1649">
          <a:extLst>
            <a:ext uri="{FF2B5EF4-FFF2-40B4-BE49-F238E27FC236}">
              <a16:creationId xmlns:a16="http://schemas.microsoft.com/office/drawing/2014/main" id="{00000000-0008-0000-0000-00002A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51" name="TextBox 1650">
          <a:extLst>
            <a:ext uri="{FF2B5EF4-FFF2-40B4-BE49-F238E27FC236}">
              <a16:creationId xmlns:a16="http://schemas.microsoft.com/office/drawing/2014/main" id="{00000000-0008-0000-0000-00002B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11249</xdr:row>
      <xdr:rowOff>0</xdr:rowOff>
    </xdr:from>
    <xdr:ext cx="76200" cy="104775"/>
    <xdr:sp macro="" textlink="">
      <xdr:nvSpPr>
        <xdr:cNvPr id="1652"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11249</xdr:row>
      <xdr:rowOff>0</xdr:rowOff>
    </xdr:from>
    <xdr:ext cx="76200" cy="104775"/>
    <xdr:sp macro="" textlink="">
      <xdr:nvSpPr>
        <xdr:cNvPr id="1653"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11249</xdr:row>
      <xdr:rowOff>0</xdr:rowOff>
    </xdr:from>
    <xdr:ext cx="194454" cy="255111"/>
    <xdr:sp macro="" textlink="">
      <xdr:nvSpPr>
        <xdr:cNvPr id="1654" name="TextBox 1653">
          <a:extLst>
            <a:ext uri="{FF2B5EF4-FFF2-40B4-BE49-F238E27FC236}">
              <a16:creationId xmlns:a16="http://schemas.microsoft.com/office/drawing/2014/main" id="{00000000-0008-0000-0000-00002E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55" name="TextBox 1654">
          <a:extLst>
            <a:ext uri="{FF2B5EF4-FFF2-40B4-BE49-F238E27FC236}">
              <a16:creationId xmlns:a16="http://schemas.microsoft.com/office/drawing/2014/main" id="{00000000-0008-0000-0000-00002F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11249</xdr:row>
      <xdr:rowOff>0</xdr:rowOff>
    </xdr:from>
    <xdr:ext cx="76200" cy="104775"/>
    <xdr:sp macro="" textlink="">
      <xdr:nvSpPr>
        <xdr:cNvPr id="1656"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11249</xdr:row>
      <xdr:rowOff>0</xdr:rowOff>
    </xdr:from>
    <xdr:ext cx="76200" cy="104775"/>
    <xdr:sp macro="" textlink="">
      <xdr:nvSpPr>
        <xdr:cNvPr id="1657"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11249</xdr:row>
      <xdr:rowOff>0</xdr:rowOff>
    </xdr:from>
    <xdr:ext cx="194454" cy="255111"/>
    <xdr:sp macro="" textlink="">
      <xdr:nvSpPr>
        <xdr:cNvPr id="1658" name="TextBox 1657">
          <a:extLst>
            <a:ext uri="{FF2B5EF4-FFF2-40B4-BE49-F238E27FC236}">
              <a16:creationId xmlns:a16="http://schemas.microsoft.com/office/drawing/2014/main" id="{00000000-0008-0000-0000-00003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59" name="TextBox 1658">
          <a:extLst>
            <a:ext uri="{FF2B5EF4-FFF2-40B4-BE49-F238E27FC236}">
              <a16:creationId xmlns:a16="http://schemas.microsoft.com/office/drawing/2014/main" id="{00000000-0008-0000-0000-00003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0" name="TextBox 1659">
          <a:extLst>
            <a:ext uri="{FF2B5EF4-FFF2-40B4-BE49-F238E27FC236}">
              <a16:creationId xmlns:a16="http://schemas.microsoft.com/office/drawing/2014/main" id="{00000000-0008-0000-0000-000035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1" name="TextBox 1660">
          <a:extLst>
            <a:ext uri="{FF2B5EF4-FFF2-40B4-BE49-F238E27FC236}">
              <a16:creationId xmlns:a16="http://schemas.microsoft.com/office/drawing/2014/main" id="{00000000-0008-0000-0000-000036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2" name="TextBox 1661">
          <a:extLst>
            <a:ext uri="{FF2B5EF4-FFF2-40B4-BE49-F238E27FC236}">
              <a16:creationId xmlns:a16="http://schemas.microsoft.com/office/drawing/2014/main" id="{00000000-0008-0000-0000-000037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3" name="TextBox 1662">
          <a:extLst>
            <a:ext uri="{FF2B5EF4-FFF2-40B4-BE49-F238E27FC236}">
              <a16:creationId xmlns:a16="http://schemas.microsoft.com/office/drawing/2014/main" id="{00000000-0008-0000-0000-000038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4" name="TextBox 1663">
          <a:extLst>
            <a:ext uri="{FF2B5EF4-FFF2-40B4-BE49-F238E27FC236}">
              <a16:creationId xmlns:a16="http://schemas.microsoft.com/office/drawing/2014/main" id="{00000000-0008-0000-0000-000039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5" name="TextBox 1664">
          <a:extLst>
            <a:ext uri="{FF2B5EF4-FFF2-40B4-BE49-F238E27FC236}">
              <a16:creationId xmlns:a16="http://schemas.microsoft.com/office/drawing/2014/main" id="{00000000-0008-0000-0000-00003A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6" name="TextBox 1665">
          <a:extLst>
            <a:ext uri="{FF2B5EF4-FFF2-40B4-BE49-F238E27FC236}">
              <a16:creationId xmlns:a16="http://schemas.microsoft.com/office/drawing/2014/main" id="{00000000-0008-0000-0000-00003B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7" name="TextBox 1666">
          <a:extLst>
            <a:ext uri="{FF2B5EF4-FFF2-40B4-BE49-F238E27FC236}">
              <a16:creationId xmlns:a16="http://schemas.microsoft.com/office/drawing/2014/main" id="{00000000-0008-0000-0000-00003C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8" name="TextBox 1667">
          <a:extLst>
            <a:ext uri="{FF2B5EF4-FFF2-40B4-BE49-F238E27FC236}">
              <a16:creationId xmlns:a16="http://schemas.microsoft.com/office/drawing/2014/main" id="{00000000-0008-0000-0000-00003D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69" name="TextBox 1668">
          <a:extLst>
            <a:ext uri="{FF2B5EF4-FFF2-40B4-BE49-F238E27FC236}">
              <a16:creationId xmlns:a16="http://schemas.microsoft.com/office/drawing/2014/main" id="{00000000-0008-0000-0000-00003E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70" name="TextBox 1669">
          <a:extLst>
            <a:ext uri="{FF2B5EF4-FFF2-40B4-BE49-F238E27FC236}">
              <a16:creationId xmlns:a16="http://schemas.microsoft.com/office/drawing/2014/main" id="{00000000-0008-0000-0000-00003F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71" name="TextBox 1670">
          <a:extLst>
            <a:ext uri="{FF2B5EF4-FFF2-40B4-BE49-F238E27FC236}">
              <a16:creationId xmlns:a16="http://schemas.microsoft.com/office/drawing/2014/main" id="{00000000-0008-0000-0000-000040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672"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673"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674" name="TextBox 1673">
          <a:extLst>
            <a:ext uri="{FF2B5EF4-FFF2-40B4-BE49-F238E27FC236}">
              <a16:creationId xmlns:a16="http://schemas.microsoft.com/office/drawing/2014/main" id="{00000000-0008-0000-0000-00004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75" name="TextBox 1674">
          <a:extLst>
            <a:ext uri="{FF2B5EF4-FFF2-40B4-BE49-F238E27FC236}">
              <a16:creationId xmlns:a16="http://schemas.microsoft.com/office/drawing/2014/main" id="{00000000-0008-0000-0000-000044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76" name="TextBox 1675">
          <a:extLst>
            <a:ext uri="{FF2B5EF4-FFF2-40B4-BE49-F238E27FC236}">
              <a16:creationId xmlns:a16="http://schemas.microsoft.com/office/drawing/2014/main" id="{00000000-0008-0000-0000-000045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11249</xdr:row>
      <xdr:rowOff>0</xdr:rowOff>
    </xdr:from>
    <xdr:ext cx="76200" cy="104775"/>
    <xdr:sp macro="" textlink="">
      <xdr:nvSpPr>
        <xdr:cNvPr id="1677"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11249</xdr:row>
      <xdr:rowOff>0</xdr:rowOff>
    </xdr:from>
    <xdr:ext cx="76200" cy="104775"/>
    <xdr:sp macro="" textlink="">
      <xdr:nvSpPr>
        <xdr:cNvPr id="1678"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11249</xdr:row>
      <xdr:rowOff>0</xdr:rowOff>
    </xdr:from>
    <xdr:ext cx="194454" cy="255111"/>
    <xdr:sp macro="" textlink="">
      <xdr:nvSpPr>
        <xdr:cNvPr id="1679" name="TextBox 1678">
          <a:extLst>
            <a:ext uri="{FF2B5EF4-FFF2-40B4-BE49-F238E27FC236}">
              <a16:creationId xmlns:a16="http://schemas.microsoft.com/office/drawing/2014/main" id="{00000000-0008-0000-0000-000048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80" name="TextBox 1679">
          <a:extLst>
            <a:ext uri="{FF2B5EF4-FFF2-40B4-BE49-F238E27FC236}">
              <a16:creationId xmlns:a16="http://schemas.microsoft.com/office/drawing/2014/main" id="{00000000-0008-0000-0000-000049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11249</xdr:row>
      <xdr:rowOff>0</xdr:rowOff>
    </xdr:from>
    <xdr:ext cx="76200" cy="104775"/>
    <xdr:sp macro="" textlink="">
      <xdr:nvSpPr>
        <xdr:cNvPr id="1681"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11249</xdr:row>
      <xdr:rowOff>0</xdr:rowOff>
    </xdr:from>
    <xdr:ext cx="76200" cy="104775"/>
    <xdr:sp macro="" textlink="">
      <xdr:nvSpPr>
        <xdr:cNvPr id="1682"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11249</xdr:row>
      <xdr:rowOff>0</xdr:rowOff>
    </xdr:from>
    <xdr:ext cx="194454" cy="255111"/>
    <xdr:sp macro="" textlink="">
      <xdr:nvSpPr>
        <xdr:cNvPr id="1683" name="TextBox 1682">
          <a:extLst>
            <a:ext uri="{FF2B5EF4-FFF2-40B4-BE49-F238E27FC236}">
              <a16:creationId xmlns:a16="http://schemas.microsoft.com/office/drawing/2014/main" id="{00000000-0008-0000-0000-00004C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84" name="TextBox 1683">
          <a:extLst>
            <a:ext uri="{FF2B5EF4-FFF2-40B4-BE49-F238E27FC236}">
              <a16:creationId xmlns:a16="http://schemas.microsoft.com/office/drawing/2014/main" id="{00000000-0008-0000-0000-00004D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85" name="TextBox 1684">
          <a:extLst>
            <a:ext uri="{FF2B5EF4-FFF2-40B4-BE49-F238E27FC236}">
              <a16:creationId xmlns:a16="http://schemas.microsoft.com/office/drawing/2014/main" id="{00000000-0008-0000-0000-00004E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86" name="TextBox 1685">
          <a:extLst>
            <a:ext uri="{FF2B5EF4-FFF2-40B4-BE49-F238E27FC236}">
              <a16:creationId xmlns:a16="http://schemas.microsoft.com/office/drawing/2014/main" id="{00000000-0008-0000-0000-00004F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87" name="TextBox 1686">
          <a:extLst>
            <a:ext uri="{FF2B5EF4-FFF2-40B4-BE49-F238E27FC236}">
              <a16:creationId xmlns:a16="http://schemas.microsoft.com/office/drawing/2014/main" id="{00000000-0008-0000-0000-000050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88" name="TextBox 1687">
          <a:extLst>
            <a:ext uri="{FF2B5EF4-FFF2-40B4-BE49-F238E27FC236}">
              <a16:creationId xmlns:a16="http://schemas.microsoft.com/office/drawing/2014/main" id="{00000000-0008-0000-0000-000051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89" name="TextBox 1688">
          <a:extLst>
            <a:ext uri="{FF2B5EF4-FFF2-40B4-BE49-F238E27FC236}">
              <a16:creationId xmlns:a16="http://schemas.microsoft.com/office/drawing/2014/main" id="{00000000-0008-0000-0000-00005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90" name="TextBox 1689">
          <a:extLst>
            <a:ext uri="{FF2B5EF4-FFF2-40B4-BE49-F238E27FC236}">
              <a16:creationId xmlns:a16="http://schemas.microsoft.com/office/drawing/2014/main" id="{00000000-0008-0000-0000-00005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91" name="TextBox 1690">
          <a:extLst>
            <a:ext uri="{FF2B5EF4-FFF2-40B4-BE49-F238E27FC236}">
              <a16:creationId xmlns:a16="http://schemas.microsoft.com/office/drawing/2014/main" id="{00000000-0008-0000-0000-000054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92" name="TextBox 1691">
          <a:extLst>
            <a:ext uri="{FF2B5EF4-FFF2-40B4-BE49-F238E27FC236}">
              <a16:creationId xmlns:a16="http://schemas.microsoft.com/office/drawing/2014/main" id="{00000000-0008-0000-0000-000055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93" name="TextBox 1692">
          <a:extLst>
            <a:ext uri="{FF2B5EF4-FFF2-40B4-BE49-F238E27FC236}">
              <a16:creationId xmlns:a16="http://schemas.microsoft.com/office/drawing/2014/main" id="{00000000-0008-0000-0000-000056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694"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695"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696" name="TextBox 1695">
          <a:extLst>
            <a:ext uri="{FF2B5EF4-FFF2-40B4-BE49-F238E27FC236}">
              <a16:creationId xmlns:a16="http://schemas.microsoft.com/office/drawing/2014/main" id="{00000000-0008-0000-0000-000059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97" name="TextBox 1696">
          <a:extLst>
            <a:ext uri="{FF2B5EF4-FFF2-40B4-BE49-F238E27FC236}">
              <a16:creationId xmlns:a16="http://schemas.microsoft.com/office/drawing/2014/main" id="{00000000-0008-0000-0000-00005A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698" name="TextBox 1697">
          <a:extLst>
            <a:ext uri="{FF2B5EF4-FFF2-40B4-BE49-F238E27FC236}">
              <a16:creationId xmlns:a16="http://schemas.microsoft.com/office/drawing/2014/main" id="{00000000-0008-0000-0000-00005B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11249</xdr:row>
      <xdr:rowOff>0</xdr:rowOff>
    </xdr:from>
    <xdr:ext cx="76200" cy="104775"/>
    <xdr:sp macro="" textlink="">
      <xdr:nvSpPr>
        <xdr:cNvPr id="1699"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11249</xdr:row>
      <xdr:rowOff>0</xdr:rowOff>
    </xdr:from>
    <xdr:ext cx="76200" cy="104775"/>
    <xdr:sp macro="" textlink="">
      <xdr:nvSpPr>
        <xdr:cNvPr id="1700"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11249</xdr:row>
      <xdr:rowOff>0</xdr:rowOff>
    </xdr:from>
    <xdr:ext cx="194454" cy="255111"/>
    <xdr:sp macro="" textlink="">
      <xdr:nvSpPr>
        <xdr:cNvPr id="1701" name="TextBox 1700">
          <a:extLst>
            <a:ext uri="{FF2B5EF4-FFF2-40B4-BE49-F238E27FC236}">
              <a16:creationId xmlns:a16="http://schemas.microsoft.com/office/drawing/2014/main" id="{00000000-0008-0000-0000-00005E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02" name="TextBox 1701">
          <a:extLst>
            <a:ext uri="{FF2B5EF4-FFF2-40B4-BE49-F238E27FC236}">
              <a16:creationId xmlns:a16="http://schemas.microsoft.com/office/drawing/2014/main" id="{00000000-0008-0000-0000-00005F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11249</xdr:row>
      <xdr:rowOff>0</xdr:rowOff>
    </xdr:from>
    <xdr:ext cx="76200" cy="104775"/>
    <xdr:sp macro="" textlink="">
      <xdr:nvSpPr>
        <xdr:cNvPr id="1703"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11249</xdr:row>
      <xdr:rowOff>0</xdr:rowOff>
    </xdr:from>
    <xdr:ext cx="76200" cy="104775"/>
    <xdr:sp macro="" textlink="">
      <xdr:nvSpPr>
        <xdr:cNvPr id="1704"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11249</xdr:row>
      <xdr:rowOff>0</xdr:rowOff>
    </xdr:from>
    <xdr:ext cx="194454" cy="255111"/>
    <xdr:sp macro="" textlink="">
      <xdr:nvSpPr>
        <xdr:cNvPr id="1705" name="TextBox 1704">
          <a:extLst>
            <a:ext uri="{FF2B5EF4-FFF2-40B4-BE49-F238E27FC236}">
              <a16:creationId xmlns:a16="http://schemas.microsoft.com/office/drawing/2014/main" id="{00000000-0008-0000-0000-00006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06" name="TextBox 1705">
          <a:extLst>
            <a:ext uri="{FF2B5EF4-FFF2-40B4-BE49-F238E27FC236}">
              <a16:creationId xmlns:a16="http://schemas.microsoft.com/office/drawing/2014/main" id="{00000000-0008-0000-0000-00006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07" name="TextBox 1706">
          <a:extLst>
            <a:ext uri="{FF2B5EF4-FFF2-40B4-BE49-F238E27FC236}">
              <a16:creationId xmlns:a16="http://schemas.microsoft.com/office/drawing/2014/main" id="{00000000-0008-0000-0000-000064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08" name="TextBox 1707">
          <a:extLst>
            <a:ext uri="{FF2B5EF4-FFF2-40B4-BE49-F238E27FC236}">
              <a16:creationId xmlns:a16="http://schemas.microsoft.com/office/drawing/2014/main" id="{00000000-0008-0000-0000-000065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09" name="TextBox 1708">
          <a:extLst>
            <a:ext uri="{FF2B5EF4-FFF2-40B4-BE49-F238E27FC236}">
              <a16:creationId xmlns:a16="http://schemas.microsoft.com/office/drawing/2014/main" id="{00000000-0008-0000-0000-000066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0" name="TextBox 1709">
          <a:extLst>
            <a:ext uri="{FF2B5EF4-FFF2-40B4-BE49-F238E27FC236}">
              <a16:creationId xmlns:a16="http://schemas.microsoft.com/office/drawing/2014/main" id="{00000000-0008-0000-0000-000067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1" name="TextBox 1710">
          <a:extLst>
            <a:ext uri="{FF2B5EF4-FFF2-40B4-BE49-F238E27FC236}">
              <a16:creationId xmlns:a16="http://schemas.microsoft.com/office/drawing/2014/main" id="{00000000-0008-0000-0000-000068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2" name="TextBox 1711">
          <a:extLst>
            <a:ext uri="{FF2B5EF4-FFF2-40B4-BE49-F238E27FC236}">
              <a16:creationId xmlns:a16="http://schemas.microsoft.com/office/drawing/2014/main" id="{00000000-0008-0000-0000-000069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3" name="TextBox 1712">
          <a:extLst>
            <a:ext uri="{FF2B5EF4-FFF2-40B4-BE49-F238E27FC236}">
              <a16:creationId xmlns:a16="http://schemas.microsoft.com/office/drawing/2014/main" id="{00000000-0008-0000-0000-00006A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4" name="TextBox 1713">
          <a:extLst>
            <a:ext uri="{FF2B5EF4-FFF2-40B4-BE49-F238E27FC236}">
              <a16:creationId xmlns:a16="http://schemas.microsoft.com/office/drawing/2014/main" id="{00000000-0008-0000-0000-00006B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5" name="TextBox 1714">
          <a:extLst>
            <a:ext uri="{FF2B5EF4-FFF2-40B4-BE49-F238E27FC236}">
              <a16:creationId xmlns:a16="http://schemas.microsoft.com/office/drawing/2014/main" id="{00000000-0008-0000-0000-00006C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6" name="TextBox 1715">
          <a:extLst>
            <a:ext uri="{FF2B5EF4-FFF2-40B4-BE49-F238E27FC236}">
              <a16:creationId xmlns:a16="http://schemas.microsoft.com/office/drawing/2014/main" id="{00000000-0008-0000-0000-00006D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7" name="TextBox 1716">
          <a:extLst>
            <a:ext uri="{FF2B5EF4-FFF2-40B4-BE49-F238E27FC236}">
              <a16:creationId xmlns:a16="http://schemas.microsoft.com/office/drawing/2014/main" id="{00000000-0008-0000-0000-00006E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8" name="TextBox 1717">
          <a:extLst>
            <a:ext uri="{FF2B5EF4-FFF2-40B4-BE49-F238E27FC236}">
              <a16:creationId xmlns:a16="http://schemas.microsoft.com/office/drawing/2014/main" id="{00000000-0008-0000-0000-00006F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19" name="TextBox 1718">
          <a:extLst>
            <a:ext uri="{FF2B5EF4-FFF2-40B4-BE49-F238E27FC236}">
              <a16:creationId xmlns:a16="http://schemas.microsoft.com/office/drawing/2014/main" id="{00000000-0008-0000-0000-000070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20" name="TextBox 1719">
          <a:extLst>
            <a:ext uri="{FF2B5EF4-FFF2-40B4-BE49-F238E27FC236}">
              <a16:creationId xmlns:a16="http://schemas.microsoft.com/office/drawing/2014/main" id="{00000000-0008-0000-0000-000071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21" name="TextBox 1720">
          <a:extLst>
            <a:ext uri="{FF2B5EF4-FFF2-40B4-BE49-F238E27FC236}">
              <a16:creationId xmlns:a16="http://schemas.microsoft.com/office/drawing/2014/main" id="{00000000-0008-0000-0000-00007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22" name="TextBox 1721">
          <a:extLst>
            <a:ext uri="{FF2B5EF4-FFF2-40B4-BE49-F238E27FC236}">
              <a16:creationId xmlns:a16="http://schemas.microsoft.com/office/drawing/2014/main" id="{00000000-0008-0000-0000-00007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23" name="TextBox 1722">
          <a:extLst>
            <a:ext uri="{FF2B5EF4-FFF2-40B4-BE49-F238E27FC236}">
              <a16:creationId xmlns:a16="http://schemas.microsoft.com/office/drawing/2014/main" id="{00000000-0008-0000-0000-000074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724"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725"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726" name="TextBox 1725">
          <a:extLst>
            <a:ext uri="{FF2B5EF4-FFF2-40B4-BE49-F238E27FC236}">
              <a16:creationId xmlns:a16="http://schemas.microsoft.com/office/drawing/2014/main" id="{00000000-0008-0000-0000-000077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27" name="TextBox 1726">
          <a:extLst>
            <a:ext uri="{FF2B5EF4-FFF2-40B4-BE49-F238E27FC236}">
              <a16:creationId xmlns:a16="http://schemas.microsoft.com/office/drawing/2014/main" id="{00000000-0008-0000-0000-000078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28" name="TextBox 1727">
          <a:extLst>
            <a:ext uri="{FF2B5EF4-FFF2-40B4-BE49-F238E27FC236}">
              <a16:creationId xmlns:a16="http://schemas.microsoft.com/office/drawing/2014/main" id="{00000000-0008-0000-0000-000079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29" name="TextBox 1728">
          <a:extLst>
            <a:ext uri="{FF2B5EF4-FFF2-40B4-BE49-F238E27FC236}">
              <a16:creationId xmlns:a16="http://schemas.microsoft.com/office/drawing/2014/main" id="{00000000-0008-0000-0000-00007A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30" name="TextBox 1729">
          <a:extLst>
            <a:ext uri="{FF2B5EF4-FFF2-40B4-BE49-F238E27FC236}">
              <a16:creationId xmlns:a16="http://schemas.microsoft.com/office/drawing/2014/main" id="{00000000-0008-0000-0000-00000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31" name="TextBox 1730">
          <a:extLst>
            <a:ext uri="{FF2B5EF4-FFF2-40B4-BE49-F238E27FC236}">
              <a16:creationId xmlns:a16="http://schemas.microsoft.com/office/drawing/2014/main" id="{00000000-0008-0000-0000-00000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732"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733"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734" name="TextBox 1733">
          <a:extLst>
            <a:ext uri="{FF2B5EF4-FFF2-40B4-BE49-F238E27FC236}">
              <a16:creationId xmlns:a16="http://schemas.microsoft.com/office/drawing/2014/main" id="{00000000-0008-0000-0000-00000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35" name="TextBox 1734">
          <a:extLst>
            <a:ext uri="{FF2B5EF4-FFF2-40B4-BE49-F238E27FC236}">
              <a16:creationId xmlns:a16="http://schemas.microsoft.com/office/drawing/2014/main" id="{00000000-0008-0000-0000-00000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73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73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738" name="TextBox 1737">
          <a:extLst>
            <a:ext uri="{FF2B5EF4-FFF2-40B4-BE49-F238E27FC236}">
              <a16:creationId xmlns:a16="http://schemas.microsoft.com/office/drawing/2014/main" id="{00000000-0008-0000-0000-00000A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39" name="TextBox 1738">
          <a:extLst>
            <a:ext uri="{FF2B5EF4-FFF2-40B4-BE49-F238E27FC236}">
              <a16:creationId xmlns:a16="http://schemas.microsoft.com/office/drawing/2014/main" id="{00000000-0008-0000-0000-00000B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40" name="TextBox 1739">
          <a:extLst>
            <a:ext uri="{FF2B5EF4-FFF2-40B4-BE49-F238E27FC236}">
              <a16:creationId xmlns:a16="http://schemas.microsoft.com/office/drawing/2014/main" id="{00000000-0008-0000-0000-00000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41" name="TextBox 1740">
          <a:extLst>
            <a:ext uri="{FF2B5EF4-FFF2-40B4-BE49-F238E27FC236}">
              <a16:creationId xmlns:a16="http://schemas.microsoft.com/office/drawing/2014/main" id="{00000000-0008-0000-0000-00000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742"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743"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744" name="TextBox 1743">
          <a:extLst>
            <a:ext uri="{FF2B5EF4-FFF2-40B4-BE49-F238E27FC236}">
              <a16:creationId xmlns:a16="http://schemas.microsoft.com/office/drawing/2014/main" id="{00000000-0008-0000-0000-00000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45" name="TextBox 1744">
          <a:extLst>
            <a:ext uri="{FF2B5EF4-FFF2-40B4-BE49-F238E27FC236}">
              <a16:creationId xmlns:a16="http://schemas.microsoft.com/office/drawing/2014/main" id="{00000000-0008-0000-0000-00000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74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74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11249</xdr:row>
      <xdr:rowOff>0</xdr:rowOff>
    </xdr:from>
    <xdr:ext cx="194454" cy="255111"/>
    <xdr:sp macro="" textlink="">
      <xdr:nvSpPr>
        <xdr:cNvPr id="1748" name="TextBox 1747">
          <a:extLst>
            <a:ext uri="{FF2B5EF4-FFF2-40B4-BE49-F238E27FC236}">
              <a16:creationId xmlns:a16="http://schemas.microsoft.com/office/drawing/2014/main" id="{00000000-0008-0000-0000-00000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49" name="TextBox 1748">
          <a:extLst>
            <a:ext uri="{FF2B5EF4-FFF2-40B4-BE49-F238E27FC236}">
              <a16:creationId xmlns:a16="http://schemas.microsoft.com/office/drawing/2014/main" id="{00000000-0008-0000-0000-00000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50" name="TextBox 1749">
          <a:extLst>
            <a:ext uri="{FF2B5EF4-FFF2-40B4-BE49-F238E27FC236}">
              <a16:creationId xmlns:a16="http://schemas.microsoft.com/office/drawing/2014/main" id="{00000000-0008-0000-0000-00000A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11249</xdr:row>
      <xdr:rowOff>0</xdr:rowOff>
    </xdr:from>
    <xdr:ext cx="194454" cy="255111"/>
    <xdr:sp macro="" textlink="">
      <xdr:nvSpPr>
        <xdr:cNvPr id="1751" name="TextBox 1750">
          <a:extLst>
            <a:ext uri="{FF2B5EF4-FFF2-40B4-BE49-F238E27FC236}">
              <a16:creationId xmlns:a16="http://schemas.microsoft.com/office/drawing/2014/main" id="{00000000-0008-0000-0000-00000B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11249</xdr:row>
      <xdr:rowOff>0</xdr:rowOff>
    </xdr:from>
    <xdr:to>
      <xdr:col>4</xdr:col>
      <xdr:colOff>76200</xdr:colOff>
      <xdr:row>12058</xdr:row>
      <xdr:rowOff>693208</xdr:rowOff>
    </xdr:to>
    <xdr:sp macro="" textlink="">
      <xdr:nvSpPr>
        <xdr:cNvPr id="1752" name="Text Box 1"/>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753" name="Text Box 1"/>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754" name="Text Box 1"/>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11249</xdr:row>
      <xdr:rowOff>0</xdr:rowOff>
    </xdr:from>
    <xdr:to>
      <xdr:col>4</xdr:col>
      <xdr:colOff>76200</xdr:colOff>
      <xdr:row>12058</xdr:row>
      <xdr:rowOff>693208</xdr:rowOff>
    </xdr:to>
    <xdr:sp macro="" textlink="">
      <xdr:nvSpPr>
        <xdr:cNvPr id="1755" name="Text Box 1"/>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11403</xdr:row>
      <xdr:rowOff>0</xdr:rowOff>
    </xdr:from>
    <xdr:ext cx="194454" cy="255111"/>
    <xdr:sp macro="" textlink="">
      <xdr:nvSpPr>
        <xdr:cNvPr id="1756" name="TextBox 1755">
          <a:extLst>
            <a:ext uri="{FF2B5EF4-FFF2-40B4-BE49-F238E27FC236}">
              <a16:creationId xmlns:a16="http://schemas.microsoft.com/office/drawing/2014/main" id="{00000000-0008-0000-0000-000002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11403</xdr:row>
      <xdr:rowOff>0</xdr:rowOff>
    </xdr:from>
    <xdr:ext cx="194454" cy="255111"/>
    <xdr:sp macro="" textlink="">
      <xdr:nvSpPr>
        <xdr:cNvPr id="1757" name="TextBox 1756">
          <a:extLst>
            <a:ext uri="{FF2B5EF4-FFF2-40B4-BE49-F238E27FC236}">
              <a16:creationId xmlns:a16="http://schemas.microsoft.com/office/drawing/2014/main" id="{00000000-0008-0000-0000-000003000000}"/>
            </a:ext>
          </a:extLst>
        </xdr:cNvPr>
        <xdr:cNvSpPr txBox="1"/>
      </xdr:nvSpPr>
      <xdr:spPr>
        <a:xfrm>
          <a:off x="5229225" y="54558152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11403</xdr:row>
      <xdr:rowOff>0</xdr:rowOff>
    </xdr:from>
    <xdr:to>
      <xdr:col>4</xdr:col>
      <xdr:colOff>76200</xdr:colOff>
      <xdr:row>12087</xdr:row>
      <xdr:rowOff>788458</xdr:rowOff>
    </xdr:to>
    <xdr:sp macro="" textlink="">
      <xdr:nvSpPr>
        <xdr:cNvPr id="1758"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11403</xdr:row>
      <xdr:rowOff>0</xdr:rowOff>
    </xdr:from>
    <xdr:to>
      <xdr:col>4</xdr:col>
      <xdr:colOff>76200</xdr:colOff>
      <xdr:row>12087</xdr:row>
      <xdr:rowOff>788458</xdr:rowOff>
    </xdr:to>
    <xdr:sp macro="" textlink="">
      <xdr:nvSpPr>
        <xdr:cNvPr id="1759"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54558152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11911</xdr:row>
      <xdr:rowOff>0</xdr:rowOff>
    </xdr:from>
    <xdr:ext cx="194454" cy="255111"/>
    <xdr:sp macro="" textlink="">
      <xdr:nvSpPr>
        <xdr:cNvPr id="1760" name="TextBox 1759">
          <a:extLst>
            <a:ext uri="{FF2B5EF4-FFF2-40B4-BE49-F238E27FC236}">
              <a16:creationId xmlns:a16="http://schemas.microsoft.com/office/drawing/2014/main" id="{00000000-0008-0000-0000-000002000000}"/>
            </a:ext>
          </a:extLst>
        </xdr:cNvPr>
        <xdr:cNvSpPr txBox="1"/>
      </xdr:nvSpPr>
      <xdr:spPr>
        <a:xfrm>
          <a:off x="5229225" y="5986872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11911</xdr:row>
      <xdr:rowOff>0</xdr:rowOff>
    </xdr:from>
    <xdr:ext cx="194454" cy="255111"/>
    <xdr:sp macro="" textlink="">
      <xdr:nvSpPr>
        <xdr:cNvPr id="1761" name="TextBox 1760">
          <a:extLst>
            <a:ext uri="{FF2B5EF4-FFF2-40B4-BE49-F238E27FC236}">
              <a16:creationId xmlns:a16="http://schemas.microsoft.com/office/drawing/2014/main" id="{00000000-0008-0000-0000-000003000000}"/>
            </a:ext>
          </a:extLst>
        </xdr:cNvPr>
        <xdr:cNvSpPr txBox="1"/>
      </xdr:nvSpPr>
      <xdr:spPr>
        <a:xfrm>
          <a:off x="5229225" y="5986872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11911</xdr:row>
      <xdr:rowOff>0</xdr:rowOff>
    </xdr:from>
    <xdr:to>
      <xdr:col>4</xdr:col>
      <xdr:colOff>76200</xdr:colOff>
      <xdr:row>12403</xdr:row>
      <xdr:rowOff>1147233</xdr:rowOff>
    </xdr:to>
    <xdr:sp macro="" textlink="">
      <xdr:nvSpPr>
        <xdr:cNvPr id="1762"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59868720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11911</xdr:row>
      <xdr:rowOff>0</xdr:rowOff>
    </xdr:from>
    <xdr:to>
      <xdr:col>4</xdr:col>
      <xdr:colOff>76200</xdr:colOff>
      <xdr:row>12403</xdr:row>
      <xdr:rowOff>1147233</xdr:rowOff>
    </xdr:to>
    <xdr:sp macro="" textlink="">
      <xdr:nvSpPr>
        <xdr:cNvPr id="1763"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59868720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12183</xdr:row>
      <xdr:rowOff>0</xdr:rowOff>
    </xdr:from>
    <xdr:ext cx="194454" cy="255111"/>
    <xdr:sp macro="" textlink="">
      <xdr:nvSpPr>
        <xdr:cNvPr id="1764" name="TextBox 1763">
          <a:extLst>
            <a:ext uri="{FF2B5EF4-FFF2-40B4-BE49-F238E27FC236}">
              <a16:creationId xmlns:a16="http://schemas.microsoft.com/office/drawing/2014/main" id="{00000000-0008-0000-0000-00000A000000}"/>
            </a:ext>
          </a:extLst>
        </xdr:cNvPr>
        <xdr:cNvSpPr txBox="1"/>
      </xdr:nvSpPr>
      <xdr:spPr>
        <a:xfrm>
          <a:off x="5229225" y="5986872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12168</xdr:row>
      <xdr:rowOff>428625</xdr:rowOff>
    </xdr:from>
    <xdr:ext cx="194454" cy="255111"/>
    <xdr:sp macro="" textlink="">
      <xdr:nvSpPr>
        <xdr:cNvPr id="1765" name="TextBox 1764">
          <a:extLst>
            <a:ext uri="{FF2B5EF4-FFF2-40B4-BE49-F238E27FC236}">
              <a16:creationId xmlns:a16="http://schemas.microsoft.com/office/drawing/2014/main" id="{00000000-0008-0000-0000-00000B000000}"/>
            </a:ext>
          </a:extLst>
        </xdr:cNvPr>
        <xdr:cNvSpPr txBox="1"/>
      </xdr:nvSpPr>
      <xdr:spPr>
        <a:xfrm>
          <a:off x="5229225" y="59868720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12437</xdr:row>
      <xdr:rowOff>0</xdr:rowOff>
    </xdr:from>
    <xdr:ext cx="194454" cy="255111"/>
    <xdr:sp macro="" textlink="">
      <xdr:nvSpPr>
        <xdr:cNvPr id="1766" name="TextBox 1765"/>
        <xdr:cNvSpPr txBox="1"/>
      </xdr:nvSpPr>
      <xdr:spPr>
        <a:xfrm>
          <a:off x="5229225" y="6030477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12433</xdr:row>
      <xdr:rowOff>428625</xdr:rowOff>
    </xdr:from>
    <xdr:ext cx="194454" cy="255111"/>
    <xdr:sp macro="" textlink="">
      <xdr:nvSpPr>
        <xdr:cNvPr id="1767" name="TextBox 1766"/>
        <xdr:cNvSpPr txBox="1"/>
      </xdr:nvSpPr>
      <xdr:spPr>
        <a:xfrm>
          <a:off x="5229225" y="6025905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12505</xdr:row>
      <xdr:rowOff>0</xdr:rowOff>
    </xdr:from>
    <xdr:ext cx="194454" cy="255111"/>
    <xdr:sp macro="" textlink="">
      <xdr:nvSpPr>
        <xdr:cNvPr id="1768" name="TextBox 1767"/>
        <xdr:cNvSpPr txBox="1"/>
      </xdr:nvSpPr>
      <xdr:spPr>
        <a:xfrm>
          <a:off x="5229225" y="6127451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12799</xdr:row>
      <xdr:rowOff>0</xdr:rowOff>
    </xdr:from>
    <xdr:ext cx="194454" cy="255111"/>
    <xdr:sp macro="" textlink="">
      <xdr:nvSpPr>
        <xdr:cNvPr id="1769" name="TextBox 1768">
          <a:extLst>
            <a:ext uri="{FF2B5EF4-FFF2-40B4-BE49-F238E27FC236}">
              <a16:creationId xmlns:a16="http://schemas.microsoft.com/office/drawing/2014/main" id="{00000000-0008-0000-0000-000002000000}"/>
            </a:ext>
          </a:extLst>
        </xdr:cNvPr>
        <xdr:cNvSpPr txBox="1"/>
      </xdr:nvSpPr>
      <xdr:spPr>
        <a:xfrm>
          <a:off x="5229225" y="6676005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12799</xdr:row>
      <xdr:rowOff>0</xdr:rowOff>
    </xdr:from>
    <xdr:ext cx="194454" cy="255111"/>
    <xdr:sp macro="" textlink="">
      <xdr:nvSpPr>
        <xdr:cNvPr id="1770" name="TextBox 1769">
          <a:extLst>
            <a:ext uri="{FF2B5EF4-FFF2-40B4-BE49-F238E27FC236}">
              <a16:creationId xmlns:a16="http://schemas.microsoft.com/office/drawing/2014/main" id="{00000000-0008-0000-0000-000003000000}"/>
            </a:ext>
          </a:extLst>
        </xdr:cNvPr>
        <xdr:cNvSpPr txBox="1"/>
      </xdr:nvSpPr>
      <xdr:spPr>
        <a:xfrm>
          <a:off x="5229225" y="6676005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13085</xdr:row>
      <xdr:rowOff>0</xdr:rowOff>
    </xdr:from>
    <xdr:ext cx="194454" cy="255111"/>
    <xdr:sp macro="" textlink="">
      <xdr:nvSpPr>
        <xdr:cNvPr id="1771" name="TextBox 1770">
          <a:extLst>
            <a:ext uri="{FF2B5EF4-FFF2-40B4-BE49-F238E27FC236}">
              <a16:creationId xmlns:a16="http://schemas.microsoft.com/office/drawing/2014/main" id="{00000000-0008-0000-0000-000002000000}"/>
            </a:ext>
          </a:extLst>
        </xdr:cNvPr>
        <xdr:cNvSpPr txBox="1"/>
      </xdr:nvSpPr>
      <xdr:spPr>
        <a:xfrm>
          <a:off x="5229225" y="7148436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13085</xdr:row>
      <xdr:rowOff>0</xdr:rowOff>
    </xdr:from>
    <xdr:ext cx="194454" cy="255111"/>
    <xdr:sp macro="" textlink="">
      <xdr:nvSpPr>
        <xdr:cNvPr id="1772" name="TextBox 1771">
          <a:extLst>
            <a:ext uri="{FF2B5EF4-FFF2-40B4-BE49-F238E27FC236}">
              <a16:creationId xmlns:a16="http://schemas.microsoft.com/office/drawing/2014/main" id="{00000000-0008-0000-0000-000003000000}"/>
            </a:ext>
          </a:extLst>
        </xdr:cNvPr>
        <xdr:cNvSpPr txBox="1"/>
      </xdr:nvSpPr>
      <xdr:spPr>
        <a:xfrm>
          <a:off x="5229225" y="7148436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13085</xdr:row>
      <xdr:rowOff>0</xdr:rowOff>
    </xdr:from>
    <xdr:to>
      <xdr:col>4</xdr:col>
      <xdr:colOff>76200</xdr:colOff>
      <xdr:row>13085</xdr:row>
      <xdr:rowOff>104775</xdr:rowOff>
    </xdr:to>
    <xdr:sp macro="" textlink="">
      <xdr:nvSpPr>
        <xdr:cNvPr id="1773"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71484363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13085</xdr:row>
      <xdr:rowOff>0</xdr:rowOff>
    </xdr:from>
    <xdr:to>
      <xdr:col>4</xdr:col>
      <xdr:colOff>76200</xdr:colOff>
      <xdr:row>13085</xdr:row>
      <xdr:rowOff>104775</xdr:rowOff>
    </xdr:to>
    <xdr:sp macro="" textlink="">
      <xdr:nvSpPr>
        <xdr:cNvPr id="1774"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71484363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13086</xdr:row>
      <xdr:rowOff>0</xdr:rowOff>
    </xdr:from>
    <xdr:ext cx="194454" cy="255111"/>
    <xdr:sp macro="" textlink="">
      <xdr:nvSpPr>
        <xdr:cNvPr id="1775" name="TextBox 1774">
          <a:extLst>
            <a:ext uri="{FF2B5EF4-FFF2-40B4-BE49-F238E27FC236}">
              <a16:creationId xmlns:a16="http://schemas.microsoft.com/office/drawing/2014/main" id="{00000000-0008-0000-0000-000014000000}"/>
            </a:ext>
          </a:extLst>
        </xdr:cNvPr>
        <xdr:cNvSpPr txBox="1"/>
      </xdr:nvSpPr>
      <xdr:spPr>
        <a:xfrm>
          <a:off x="5229225" y="7149436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13086</xdr:row>
      <xdr:rowOff>0</xdr:rowOff>
    </xdr:from>
    <xdr:ext cx="194454" cy="255111"/>
    <xdr:sp macro="" textlink="">
      <xdr:nvSpPr>
        <xdr:cNvPr id="1776" name="TextBox 1775">
          <a:extLst>
            <a:ext uri="{FF2B5EF4-FFF2-40B4-BE49-F238E27FC236}">
              <a16:creationId xmlns:a16="http://schemas.microsoft.com/office/drawing/2014/main" id="{00000000-0008-0000-0000-000015000000}"/>
            </a:ext>
          </a:extLst>
        </xdr:cNvPr>
        <xdr:cNvSpPr txBox="1"/>
      </xdr:nvSpPr>
      <xdr:spPr>
        <a:xfrm>
          <a:off x="5229225" y="7149436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13086</xdr:row>
      <xdr:rowOff>0</xdr:rowOff>
    </xdr:from>
    <xdr:ext cx="76200" cy="104775"/>
    <xdr:sp macro="" textlink="">
      <xdr:nvSpPr>
        <xdr:cNvPr id="1777"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7149436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13086</xdr:row>
      <xdr:rowOff>0</xdr:rowOff>
    </xdr:from>
    <xdr:ext cx="76200" cy="104775"/>
    <xdr:sp macro="" textlink="">
      <xdr:nvSpPr>
        <xdr:cNvPr id="1778"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7149436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13087</xdr:row>
      <xdr:rowOff>0</xdr:rowOff>
    </xdr:from>
    <xdr:ext cx="194454" cy="255111"/>
    <xdr:sp macro="" textlink="">
      <xdr:nvSpPr>
        <xdr:cNvPr id="1779" name="TextBox 1778">
          <a:extLst>
            <a:ext uri="{FF2B5EF4-FFF2-40B4-BE49-F238E27FC236}">
              <a16:creationId xmlns:a16="http://schemas.microsoft.com/office/drawing/2014/main" id="{00000000-0008-0000-0000-000018000000}"/>
            </a:ext>
          </a:extLst>
        </xdr:cNvPr>
        <xdr:cNvSpPr txBox="1"/>
      </xdr:nvSpPr>
      <xdr:spPr>
        <a:xfrm>
          <a:off x="5229225" y="7151036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13087</xdr:row>
      <xdr:rowOff>0</xdr:rowOff>
    </xdr:from>
    <xdr:ext cx="194454" cy="255111"/>
    <xdr:sp macro="" textlink="">
      <xdr:nvSpPr>
        <xdr:cNvPr id="1780" name="TextBox 1779">
          <a:extLst>
            <a:ext uri="{FF2B5EF4-FFF2-40B4-BE49-F238E27FC236}">
              <a16:creationId xmlns:a16="http://schemas.microsoft.com/office/drawing/2014/main" id="{00000000-0008-0000-0000-000019000000}"/>
            </a:ext>
          </a:extLst>
        </xdr:cNvPr>
        <xdr:cNvSpPr txBox="1"/>
      </xdr:nvSpPr>
      <xdr:spPr>
        <a:xfrm>
          <a:off x="5229225" y="7151036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13087</xdr:row>
      <xdr:rowOff>0</xdr:rowOff>
    </xdr:from>
    <xdr:ext cx="76200" cy="104775"/>
    <xdr:sp macro="" textlink="">
      <xdr:nvSpPr>
        <xdr:cNvPr id="1781"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71510366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13087</xdr:row>
      <xdr:rowOff>0</xdr:rowOff>
    </xdr:from>
    <xdr:ext cx="76200" cy="104775"/>
    <xdr:sp macro="" textlink="">
      <xdr:nvSpPr>
        <xdr:cNvPr id="1782"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71510366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13084</xdr:row>
      <xdr:rowOff>0</xdr:rowOff>
    </xdr:from>
    <xdr:ext cx="194454" cy="255111"/>
    <xdr:sp macro="" textlink="">
      <xdr:nvSpPr>
        <xdr:cNvPr id="1783" name="TextBox 1782">
          <a:extLst>
            <a:ext uri="{FF2B5EF4-FFF2-40B4-BE49-F238E27FC236}">
              <a16:creationId xmlns:a16="http://schemas.microsoft.com/office/drawing/2014/main" id="{00000000-0008-0000-0000-00001C000000}"/>
            </a:ext>
          </a:extLst>
        </xdr:cNvPr>
        <xdr:cNvSpPr txBox="1"/>
      </xdr:nvSpPr>
      <xdr:spPr>
        <a:xfrm>
          <a:off x="5229225" y="7147436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13084</xdr:row>
      <xdr:rowOff>0</xdr:rowOff>
    </xdr:from>
    <xdr:ext cx="194454" cy="255111"/>
    <xdr:sp macro="" textlink="">
      <xdr:nvSpPr>
        <xdr:cNvPr id="1784" name="TextBox 1783">
          <a:extLst>
            <a:ext uri="{FF2B5EF4-FFF2-40B4-BE49-F238E27FC236}">
              <a16:creationId xmlns:a16="http://schemas.microsoft.com/office/drawing/2014/main" id="{00000000-0008-0000-0000-00001D000000}"/>
            </a:ext>
          </a:extLst>
        </xdr:cNvPr>
        <xdr:cNvSpPr txBox="1"/>
      </xdr:nvSpPr>
      <xdr:spPr>
        <a:xfrm>
          <a:off x="5229225" y="7147436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13085</xdr:row>
      <xdr:rowOff>0</xdr:rowOff>
    </xdr:from>
    <xdr:ext cx="194454" cy="255111"/>
    <xdr:sp macro="" textlink="">
      <xdr:nvSpPr>
        <xdr:cNvPr id="1785" name="TextBox 1784">
          <a:extLst>
            <a:ext uri="{FF2B5EF4-FFF2-40B4-BE49-F238E27FC236}">
              <a16:creationId xmlns:a16="http://schemas.microsoft.com/office/drawing/2014/main" id="{00000000-0008-0000-0000-00001F000000}"/>
            </a:ext>
          </a:extLst>
        </xdr:cNvPr>
        <xdr:cNvSpPr txBox="1"/>
      </xdr:nvSpPr>
      <xdr:spPr>
        <a:xfrm>
          <a:off x="5229225" y="7148436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13085</xdr:row>
      <xdr:rowOff>0</xdr:rowOff>
    </xdr:from>
    <xdr:ext cx="194454" cy="255111"/>
    <xdr:sp macro="" textlink="">
      <xdr:nvSpPr>
        <xdr:cNvPr id="1786" name="TextBox 1785">
          <a:extLst>
            <a:ext uri="{FF2B5EF4-FFF2-40B4-BE49-F238E27FC236}">
              <a16:creationId xmlns:a16="http://schemas.microsoft.com/office/drawing/2014/main" id="{00000000-0008-0000-0000-000020000000}"/>
            </a:ext>
          </a:extLst>
        </xdr:cNvPr>
        <xdr:cNvSpPr txBox="1"/>
      </xdr:nvSpPr>
      <xdr:spPr>
        <a:xfrm>
          <a:off x="5229225" y="7148436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13086</xdr:row>
      <xdr:rowOff>0</xdr:rowOff>
    </xdr:from>
    <xdr:ext cx="194454" cy="255111"/>
    <xdr:sp macro="" textlink="">
      <xdr:nvSpPr>
        <xdr:cNvPr id="1787" name="TextBox 1786">
          <a:extLst>
            <a:ext uri="{FF2B5EF4-FFF2-40B4-BE49-F238E27FC236}">
              <a16:creationId xmlns:a16="http://schemas.microsoft.com/office/drawing/2014/main" id="{00000000-0008-0000-0000-000021000000}"/>
            </a:ext>
          </a:extLst>
        </xdr:cNvPr>
        <xdr:cNvSpPr txBox="1"/>
      </xdr:nvSpPr>
      <xdr:spPr>
        <a:xfrm>
          <a:off x="5229225" y="7149436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13086</xdr:row>
      <xdr:rowOff>0</xdr:rowOff>
    </xdr:from>
    <xdr:ext cx="194454" cy="255111"/>
    <xdr:sp macro="" textlink="">
      <xdr:nvSpPr>
        <xdr:cNvPr id="1788" name="TextBox 1787">
          <a:extLst>
            <a:ext uri="{FF2B5EF4-FFF2-40B4-BE49-F238E27FC236}">
              <a16:creationId xmlns:a16="http://schemas.microsoft.com/office/drawing/2014/main" id="{00000000-0008-0000-0000-000022000000}"/>
            </a:ext>
          </a:extLst>
        </xdr:cNvPr>
        <xdr:cNvSpPr txBox="1"/>
      </xdr:nvSpPr>
      <xdr:spPr>
        <a:xfrm>
          <a:off x="5229225" y="7149436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13082</xdr:row>
      <xdr:rowOff>0</xdr:rowOff>
    </xdr:from>
    <xdr:ext cx="194454" cy="255111"/>
    <xdr:sp macro="" textlink="">
      <xdr:nvSpPr>
        <xdr:cNvPr id="1789" name="TextBox 1788">
          <a:extLst>
            <a:ext uri="{FF2B5EF4-FFF2-40B4-BE49-F238E27FC236}">
              <a16:creationId xmlns:a16="http://schemas.microsoft.com/office/drawing/2014/main" id="{00000000-0008-0000-0000-000023000000}"/>
            </a:ext>
          </a:extLst>
        </xdr:cNvPr>
        <xdr:cNvSpPr txBox="1"/>
      </xdr:nvSpPr>
      <xdr:spPr>
        <a:xfrm>
          <a:off x="5229225" y="7145235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13082</xdr:row>
      <xdr:rowOff>0</xdr:rowOff>
    </xdr:from>
    <xdr:ext cx="194454" cy="255111"/>
    <xdr:sp macro="" textlink="">
      <xdr:nvSpPr>
        <xdr:cNvPr id="1790" name="TextBox 1789">
          <a:extLst>
            <a:ext uri="{FF2B5EF4-FFF2-40B4-BE49-F238E27FC236}">
              <a16:creationId xmlns:a16="http://schemas.microsoft.com/office/drawing/2014/main" id="{00000000-0008-0000-0000-000024000000}"/>
            </a:ext>
          </a:extLst>
        </xdr:cNvPr>
        <xdr:cNvSpPr txBox="1"/>
      </xdr:nvSpPr>
      <xdr:spPr>
        <a:xfrm>
          <a:off x="5229225" y="7145235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13086</xdr:row>
      <xdr:rowOff>0</xdr:rowOff>
    </xdr:from>
    <xdr:ext cx="194454" cy="255111"/>
    <xdr:sp macro="" textlink="">
      <xdr:nvSpPr>
        <xdr:cNvPr id="1791" name="TextBox 1790">
          <a:extLst>
            <a:ext uri="{FF2B5EF4-FFF2-40B4-BE49-F238E27FC236}">
              <a16:creationId xmlns:a16="http://schemas.microsoft.com/office/drawing/2014/main" id="{00000000-0008-0000-0000-000025000000}"/>
            </a:ext>
          </a:extLst>
        </xdr:cNvPr>
        <xdr:cNvSpPr txBox="1"/>
      </xdr:nvSpPr>
      <xdr:spPr>
        <a:xfrm>
          <a:off x="5229225" y="7149436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13086</xdr:row>
      <xdr:rowOff>0</xdr:rowOff>
    </xdr:from>
    <xdr:ext cx="194454" cy="255111"/>
    <xdr:sp macro="" textlink="">
      <xdr:nvSpPr>
        <xdr:cNvPr id="1792" name="TextBox 1791">
          <a:extLst>
            <a:ext uri="{FF2B5EF4-FFF2-40B4-BE49-F238E27FC236}">
              <a16:creationId xmlns:a16="http://schemas.microsoft.com/office/drawing/2014/main" id="{00000000-0008-0000-0000-000026000000}"/>
            </a:ext>
          </a:extLst>
        </xdr:cNvPr>
        <xdr:cNvSpPr txBox="1"/>
      </xdr:nvSpPr>
      <xdr:spPr>
        <a:xfrm>
          <a:off x="5229225" y="7149436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13086</xdr:row>
      <xdr:rowOff>0</xdr:rowOff>
    </xdr:from>
    <xdr:to>
      <xdr:col>4</xdr:col>
      <xdr:colOff>76200</xdr:colOff>
      <xdr:row>13086</xdr:row>
      <xdr:rowOff>104775</xdr:rowOff>
    </xdr:to>
    <xdr:sp macro="" textlink="">
      <xdr:nvSpPr>
        <xdr:cNvPr id="1793" name="Text Box 1">
          <a:extLst>
            <a:ext uri="{FF2B5EF4-FFF2-40B4-BE49-F238E27FC236}">
              <a16:creationId xmlns:a16="http://schemas.microsoft.com/office/drawing/2014/main" id="{00000000-0008-0000-0000-000027000000}"/>
            </a:ext>
          </a:extLst>
        </xdr:cNvPr>
        <xdr:cNvSpPr txBox="1">
          <a:spLocks noChangeArrowheads="1"/>
        </xdr:cNvSpPr>
      </xdr:nvSpPr>
      <xdr:spPr bwMode="auto">
        <a:xfrm>
          <a:off x="3810000" y="7149436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13086</xdr:row>
      <xdr:rowOff>0</xdr:rowOff>
    </xdr:from>
    <xdr:to>
      <xdr:col>4</xdr:col>
      <xdr:colOff>76200</xdr:colOff>
      <xdr:row>13086</xdr:row>
      <xdr:rowOff>104775</xdr:rowOff>
    </xdr:to>
    <xdr:sp macro="" textlink="">
      <xdr:nvSpPr>
        <xdr:cNvPr id="1794" name="Text Box 1">
          <a:extLst>
            <a:ext uri="{FF2B5EF4-FFF2-40B4-BE49-F238E27FC236}">
              <a16:creationId xmlns:a16="http://schemas.microsoft.com/office/drawing/2014/main" id="{00000000-0008-0000-0000-000028000000}"/>
            </a:ext>
          </a:extLst>
        </xdr:cNvPr>
        <xdr:cNvSpPr txBox="1">
          <a:spLocks noChangeArrowheads="1"/>
        </xdr:cNvSpPr>
      </xdr:nvSpPr>
      <xdr:spPr bwMode="auto">
        <a:xfrm>
          <a:off x="3810000" y="7149436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13087</xdr:row>
      <xdr:rowOff>0</xdr:rowOff>
    </xdr:from>
    <xdr:ext cx="194454" cy="255111"/>
    <xdr:sp macro="" textlink="">
      <xdr:nvSpPr>
        <xdr:cNvPr id="1795" name="TextBox 1794">
          <a:extLst>
            <a:ext uri="{FF2B5EF4-FFF2-40B4-BE49-F238E27FC236}">
              <a16:creationId xmlns:a16="http://schemas.microsoft.com/office/drawing/2014/main" id="{00000000-0008-0000-0000-00002A000000}"/>
            </a:ext>
          </a:extLst>
        </xdr:cNvPr>
        <xdr:cNvSpPr txBox="1"/>
      </xdr:nvSpPr>
      <xdr:spPr>
        <a:xfrm>
          <a:off x="5229225" y="7151036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13087</xdr:row>
      <xdr:rowOff>0</xdr:rowOff>
    </xdr:from>
    <xdr:ext cx="194454" cy="255111"/>
    <xdr:sp macro="" textlink="">
      <xdr:nvSpPr>
        <xdr:cNvPr id="1796" name="TextBox 1795">
          <a:extLst>
            <a:ext uri="{FF2B5EF4-FFF2-40B4-BE49-F238E27FC236}">
              <a16:creationId xmlns:a16="http://schemas.microsoft.com/office/drawing/2014/main" id="{00000000-0008-0000-0000-00002B000000}"/>
            </a:ext>
          </a:extLst>
        </xdr:cNvPr>
        <xdr:cNvSpPr txBox="1"/>
      </xdr:nvSpPr>
      <xdr:spPr>
        <a:xfrm>
          <a:off x="5229225" y="7151036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13087</xdr:row>
      <xdr:rowOff>0</xdr:rowOff>
    </xdr:from>
    <xdr:ext cx="76200" cy="104775"/>
    <xdr:sp macro="" textlink="">
      <xdr:nvSpPr>
        <xdr:cNvPr id="1797"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71510366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13087</xdr:row>
      <xdr:rowOff>0</xdr:rowOff>
    </xdr:from>
    <xdr:ext cx="76200" cy="104775"/>
    <xdr:sp macro="" textlink="">
      <xdr:nvSpPr>
        <xdr:cNvPr id="1798"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71510366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13088</xdr:row>
      <xdr:rowOff>0</xdr:rowOff>
    </xdr:from>
    <xdr:ext cx="194454" cy="255111"/>
    <xdr:sp macro="" textlink="">
      <xdr:nvSpPr>
        <xdr:cNvPr id="1799" name="TextBox 1798">
          <a:extLst>
            <a:ext uri="{FF2B5EF4-FFF2-40B4-BE49-F238E27FC236}">
              <a16:creationId xmlns:a16="http://schemas.microsoft.com/office/drawing/2014/main" id="{00000000-0008-0000-0000-00002E000000}"/>
            </a:ext>
          </a:extLst>
        </xdr:cNvPr>
        <xdr:cNvSpPr txBox="1"/>
      </xdr:nvSpPr>
      <xdr:spPr>
        <a:xfrm>
          <a:off x="5229225" y="7156037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13088</xdr:row>
      <xdr:rowOff>0</xdr:rowOff>
    </xdr:from>
    <xdr:ext cx="194454" cy="255111"/>
    <xdr:sp macro="" textlink="">
      <xdr:nvSpPr>
        <xdr:cNvPr id="1800" name="TextBox 1799">
          <a:extLst>
            <a:ext uri="{FF2B5EF4-FFF2-40B4-BE49-F238E27FC236}">
              <a16:creationId xmlns:a16="http://schemas.microsoft.com/office/drawing/2014/main" id="{00000000-0008-0000-0000-00002F000000}"/>
            </a:ext>
          </a:extLst>
        </xdr:cNvPr>
        <xdr:cNvSpPr txBox="1"/>
      </xdr:nvSpPr>
      <xdr:spPr>
        <a:xfrm>
          <a:off x="5229225" y="7156037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13088</xdr:row>
      <xdr:rowOff>0</xdr:rowOff>
    </xdr:from>
    <xdr:ext cx="76200" cy="104775"/>
    <xdr:sp macro="" textlink="">
      <xdr:nvSpPr>
        <xdr:cNvPr id="1801"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7156037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13088</xdr:row>
      <xdr:rowOff>0</xdr:rowOff>
    </xdr:from>
    <xdr:ext cx="76200" cy="104775"/>
    <xdr:sp macro="" textlink="">
      <xdr:nvSpPr>
        <xdr:cNvPr id="1802"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71560372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13085</xdr:row>
      <xdr:rowOff>0</xdr:rowOff>
    </xdr:from>
    <xdr:ext cx="194454" cy="255111"/>
    <xdr:sp macro="" textlink="">
      <xdr:nvSpPr>
        <xdr:cNvPr id="1803" name="TextBox 1802">
          <a:extLst>
            <a:ext uri="{FF2B5EF4-FFF2-40B4-BE49-F238E27FC236}">
              <a16:creationId xmlns:a16="http://schemas.microsoft.com/office/drawing/2014/main" id="{00000000-0008-0000-0000-000032000000}"/>
            </a:ext>
          </a:extLst>
        </xdr:cNvPr>
        <xdr:cNvSpPr txBox="1"/>
      </xdr:nvSpPr>
      <xdr:spPr>
        <a:xfrm>
          <a:off x="5229225" y="7148436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13085</xdr:row>
      <xdr:rowOff>0</xdr:rowOff>
    </xdr:from>
    <xdr:ext cx="194454" cy="255111"/>
    <xdr:sp macro="" textlink="">
      <xdr:nvSpPr>
        <xdr:cNvPr id="1804" name="TextBox 1803">
          <a:extLst>
            <a:ext uri="{FF2B5EF4-FFF2-40B4-BE49-F238E27FC236}">
              <a16:creationId xmlns:a16="http://schemas.microsoft.com/office/drawing/2014/main" id="{00000000-0008-0000-0000-000033000000}"/>
            </a:ext>
          </a:extLst>
        </xdr:cNvPr>
        <xdr:cNvSpPr txBox="1"/>
      </xdr:nvSpPr>
      <xdr:spPr>
        <a:xfrm>
          <a:off x="5229225" y="7148436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13086</xdr:row>
      <xdr:rowOff>0</xdr:rowOff>
    </xdr:from>
    <xdr:ext cx="194454" cy="255111"/>
    <xdr:sp macro="" textlink="">
      <xdr:nvSpPr>
        <xdr:cNvPr id="1805" name="TextBox 1804">
          <a:extLst>
            <a:ext uri="{FF2B5EF4-FFF2-40B4-BE49-F238E27FC236}">
              <a16:creationId xmlns:a16="http://schemas.microsoft.com/office/drawing/2014/main" id="{00000000-0008-0000-0000-000035000000}"/>
            </a:ext>
          </a:extLst>
        </xdr:cNvPr>
        <xdr:cNvSpPr txBox="1"/>
      </xdr:nvSpPr>
      <xdr:spPr>
        <a:xfrm>
          <a:off x="5229225" y="7149436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13086</xdr:row>
      <xdr:rowOff>0</xdr:rowOff>
    </xdr:from>
    <xdr:ext cx="194454" cy="255111"/>
    <xdr:sp macro="" textlink="">
      <xdr:nvSpPr>
        <xdr:cNvPr id="1806" name="TextBox 1805">
          <a:extLst>
            <a:ext uri="{FF2B5EF4-FFF2-40B4-BE49-F238E27FC236}">
              <a16:creationId xmlns:a16="http://schemas.microsoft.com/office/drawing/2014/main" id="{00000000-0008-0000-0000-000036000000}"/>
            </a:ext>
          </a:extLst>
        </xdr:cNvPr>
        <xdr:cNvSpPr txBox="1"/>
      </xdr:nvSpPr>
      <xdr:spPr>
        <a:xfrm>
          <a:off x="5229225" y="7149436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13087</xdr:row>
      <xdr:rowOff>0</xdr:rowOff>
    </xdr:from>
    <xdr:ext cx="194454" cy="255111"/>
    <xdr:sp macro="" textlink="">
      <xdr:nvSpPr>
        <xdr:cNvPr id="1807" name="TextBox 1806">
          <a:extLst>
            <a:ext uri="{FF2B5EF4-FFF2-40B4-BE49-F238E27FC236}">
              <a16:creationId xmlns:a16="http://schemas.microsoft.com/office/drawing/2014/main" id="{00000000-0008-0000-0000-000037000000}"/>
            </a:ext>
          </a:extLst>
        </xdr:cNvPr>
        <xdr:cNvSpPr txBox="1"/>
      </xdr:nvSpPr>
      <xdr:spPr>
        <a:xfrm>
          <a:off x="5229225" y="7151036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13087</xdr:row>
      <xdr:rowOff>0</xdr:rowOff>
    </xdr:from>
    <xdr:ext cx="194454" cy="255111"/>
    <xdr:sp macro="" textlink="">
      <xdr:nvSpPr>
        <xdr:cNvPr id="1808" name="TextBox 1807">
          <a:extLst>
            <a:ext uri="{FF2B5EF4-FFF2-40B4-BE49-F238E27FC236}">
              <a16:creationId xmlns:a16="http://schemas.microsoft.com/office/drawing/2014/main" id="{00000000-0008-0000-0000-000038000000}"/>
            </a:ext>
          </a:extLst>
        </xdr:cNvPr>
        <xdr:cNvSpPr txBox="1"/>
      </xdr:nvSpPr>
      <xdr:spPr>
        <a:xfrm>
          <a:off x="5229225" y="71510366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13084</xdr:row>
      <xdr:rowOff>0</xdr:rowOff>
    </xdr:from>
    <xdr:ext cx="194454" cy="255111"/>
    <xdr:sp macro="" textlink="">
      <xdr:nvSpPr>
        <xdr:cNvPr id="1809" name="TextBox 1808">
          <a:extLst>
            <a:ext uri="{FF2B5EF4-FFF2-40B4-BE49-F238E27FC236}">
              <a16:creationId xmlns:a16="http://schemas.microsoft.com/office/drawing/2014/main" id="{00000000-0008-0000-0000-000039000000}"/>
            </a:ext>
          </a:extLst>
        </xdr:cNvPr>
        <xdr:cNvSpPr txBox="1"/>
      </xdr:nvSpPr>
      <xdr:spPr>
        <a:xfrm>
          <a:off x="5229225" y="7147436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13084</xdr:row>
      <xdr:rowOff>0</xdr:rowOff>
    </xdr:from>
    <xdr:ext cx="194454" cy="255111"/>
    <xdr:sp macro="" textlink="">
      <xdr:nvSpPr>
        <xdr:cNvPr id="1810" name="TextBox 1809">
          <a:extLst>
            <a:ext uri="{FF2B5EF4-FFF2-40B4-BE49-F238E27FC236}">
              <a16:creationId xmlns:a16="http://schemas.microsoft.com/office/drawing/2014/main" id="{00000000-0008-0000-0000-00003A000000}"/>
            </a:ext>
          </a:extLst>
        </xdr:cNvPr>
        <xdr:cNvSpPr txBox="1"/>
      </xdr:nvSpPr>
      <xdr:spPr>
        <a:xfrm>
          <a:off x="5229225" y="7147436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13083</xdr:row>
      <xdr:rowOff>0</xdr:rowOff>
    </xdr:from>
    <xdr:ext cx="194454" cy="255111"/>
    <xdr:sp macro="" textlink="">
      <xdr:nvSpPr>
        <xdr:cNvPr id="1811" name="TextBox 1810">
          <a:extLst>
            <a:ext uri="{FF2B5EF4-FFF2-40B4-BE49-F238E27FC236}">
              <a16:creationId xmlns:a16="http://schemas.microsoft.com/office/drawing/2014/main" id="{00000000-0008-0000-0000-00003B000000}"/>
            </a:ext>
          </a:extLst>
        </xdr:cNvPr>
        <xdr:cNvSpPr txBox="1"/>
      </xdr:nvSpPr>
      <xdr:spPr>
        <a:xfrm>
          <a:off x="5229225" y="7146236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13083</xdr:row>
      <xdr:rowOff>0</xdr:rowOff>
    </xdr:from>
    <xdr:ext cx="194454" cy="255111"/>
    <xdr:sp macro="" textlink="">
      <xdr:nvSpPr>
        <xdr:cNvPr id="1812" name="TextBox 1811">
          <a:extLst>
            <a:ext uri="{FF2B5EF4-FFF2-40B4-BE49-F238E27FC236}">
              <a16:creationId xmlns:a16="http://schemas.microsoft.com/office/drawing/2014/main" id="{00000000-0008-0000-0000-00003C000000}"/>
            </a:ext>
          </a:extLst>
        </xdr:cNvPr>
        <xdr:cNvSpPr txBox="1"/>
      </xdr:nvSpPr>
      <xdr:spPr>
        <a:xfrm>
          <a:off x="5229225" y="7146236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13083</xdr:row>
      <xdr:rowOff>0</xdr:rowOff>
    </xdr:from>
    <xdr:ext cx="194454" cy="255111"/>
    <xdr:sp macro="" textlink="">
      <xdr:nvSpPr>
        <xdr:cNvPr id="1813" name="TextBox 1812">
          <a:extLst>
            <a:ext uri="{FF2B5EF4-FFF2-40B4-BE49-F238E27FC236}">
              <a16:creationId xmlns:a16="http://schemas.microsoft.com/office/drawing/2014/main" id="{00000000-0008-0000-0000-00003D000000}"/>
            </a:ext>
          </a:extLst>
        </xdr:cNvPr>
        <xdr:cNvSpPr txBox="1"/>
      </xdr:nvSpPr>
      <xdr:spPr>
        <a:xfrm>
          <a:off x="5229225" y="7146236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13083</xdr:row>
      <xdr:rowOff>0</xdr:rowOff>
    </xdr:from>
    <xdr:ext cx="194454" cy="255111"/>
    <xdr:sp macro="" textlink="">
      <xdr:nvSpPr>
        <xdr:cNvPr id="1814" name="TextBox 1813">
          <a:extLst>
            <a:ext uri="{FF2B5EF4-FFF2-40B4-BE49-F238E27FC236}">
              <a16:creationId xmlns:a16="http://schemas.microsoft.com/office/drawing/2014/main" id="{00000000-0008-0000-0000-00003E000000}"/>
            </a:ext>
          </a:extLst>
        </xdr:cNvPr>
        <xdr:cNvSpPr txBox="1"/>
      </xdr:nvSpPr>
      <xdr:spPr>
        <a:xfrm>
          <a:off x="5229225" y="71462360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13094</xdr:row>
      <xdr:rowOff>0</xdr:rowOff>
    </xdr:from>
    <xdr:ext cx="194454" cy="255111"/>
    <xdr:sp macro="" textlink="">
      <xdr:nvSpPr>
        <xdr:cNvPr id="1815" name="TextBox 1814">
          <a:extLst>
            <a:ext uri="{FF2B5EF4-FFF2-40B4-BE49-F238E27FC236}">
              <a16:creationId xmlns:a16="http://schemas.microsoft.com/office/drawing/2014/main" id="{00000000-0008-0000-0000-00003F000000}"/>
            </a:ext>
          </a:extLst>
        </xdr:cNvPr>
        <xdr:cNvSpPr txBox="1"/>
      </xdr:nvSpPr>
      <xdr:spPr>
        <a:xfrm>
          <a:off x="5229225" y="7173239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13094</xdr:row>
      <xdr:rowOff>0</xdr:rowOff>
    </xdr:from>
    <xdr:ext cx="194454" cy="255111"/>
    <xdr:sp macro="" textlink="">
      <xdr:nvSpPr>
        <xdr:cNvPr id="1816" name="TextBox 1815">
          <a:extLst>
            <a:ext uri="{FF2B5EF4-FFF2-40B4-BE49-F238E27FC236}">
              <a16:creationId xmlns:a16="http://schemas.microsoft.com/office/drawing/2014/main" id="{00000000-0008-0000-0000-000040000000}"/>
            </a:ext>
          </a:extLst>
        </xdr:cNvPr>
        <xdr:cNvSpPr txBox="1"/>
      </xdr:nvSpPr>
      <xdr:spPr>
        <a:xfrm>
          <a:off x="5229225" y="7173239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13094</xdr:row>
      <xdr:rowOff>0</xdr:rowOff>
    </xdr:from>
    <xdr:to>
      <xdr:col>4</xdr:col>
      <xdr:colOff>76200</xdr:colOff>
      <xdr:row>13094</xdr:row>
      <xdr:rowOff>104775</xdr:rowOff>
    </xdr:to>
    <xdr:sp macro="" textlink="">
      <xdr:nvSpPr>
        <xdr:cNvPr id="1817" name="Text Box 1">
          <a:extLst>
            <a:ext uri="{FF2B5EF4-FFF2-40B4-BE49-F238E27FC236}">
              <a16:creationId xmlns:a16="http://schemas.microsoft.com/office/drawing/2014/main" id="{00000000-0008-0000-0000-000041000000}"/>
            </a:ext>
          </a:extLst>
        </xdr:cNvPr>
        <xdr:cNvSpPr txBox="1">
          <a:spLocks noChangeArrowheads="1"/>
        </xdr:cNvSpPr>
      </xdr:nvSpPr>
      <xdr:spPr bwMode="auto">
        <a:xfrm>
          <a:off x="3810000" y="71732394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13094</xdr:row>
      <xdr:rowOff>0</xdr:rowOff>
    </xdr:from>
    <xdr:to>
      <xdr:col>4</xdr:col>
      <xdr:colOff>76200</xdr:colOff>
      <xdr:row>13094</xdr:row>
      <xdr:rowOff>104775</xdr:rowOff>
    </xdr:to>
    <xdr:sp macro="" textlink="">
      <xdr:nvSpPr>
        <xdr:cNvPr id="1818" name="Text Box 1">
          <a:extLst>
            <a:ext uri="{FF2B5EF4-FFF2-40B4-BE49-F238E27FC236}">
              <a16:creationId xmlns:a16="http://schemas.microsoft.com/office/drawing/2014/main" id="{00000000-0008-0000-0000-000042000000}"/>
            </a:ext>
          </a:extLst>
        </xdr:cNvPr>
        <xdr:cNvSpPr txBox="1">
          <a:spLocks noChangeArrowheads="1"/>
        </xdr:cNvSpPr>
      </xdr:nvSpPr>
      <xdr:spPr bwMode="auto">
        <a:xfrm>
          <a:off x="3810000" y="71732394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13082</xdr:row>
      <xdr:rowOff>428625</xdr:rowOff>
    </xdr:from>
    <xdr:ext cx="194454" cy="255111"/>
    <xdr:sp macro="" textlink="">
      <xdr:nvSpPr>
        <xdr:cNvPr id="1819" name="TextBox 1818">
          <a:extLst>
            <a:ext uri="{FF2B5EF4-FFF2-40B4-BE49-F238E27FC236}">
              <a16:creationId xmlns:a16="http://schemas.microsoft.com/office/drawing/2014/main" id="{00000000-0008-0000-0000-000043000000}"/>
            </a:ext>
          </a:extLst>
        </xdr:cNvPr>
        <xdr:cNvSpPr txBox="1"/>
      </xdr:nvSpPr>
      <xdr:spPr>
        <a:xfrm>
          <a:off x="5229225" y="7145664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13095</xdr:row>
      <xdr:rowOff>0</xdr:rowOff>
    </xdr:from>
    <xdr:ext cx="194454" cy="255111"/>
    <xdr:sp macro="" textlink="">
      <xdr:nvSpPr>
        <xdr:cNvPr id="1820" name="TextBox 1819">
          <a:extLst>
            <a:ext uri="{FF2B5EF4-FFF2-40B4-BE49-F238E27FC236}">
              <a16:creationId xmlns:a16="http://schemas.microsoft.com/office/drawing/2014/main" id="{00000000-0008-0000-0000-000044000000}"/>
            </a:ext>
          </a:extLst>
        </xdr:cNvPr>
        <xdr:cNvSpPr txBox="1"/>
      </xdr:nvSpPr>
      <xdr:spPr>
        <a:xfrm>
          <a:off x="5229225" y="7174639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13095</xdr:row>
      <xdr:rowOff>0</xdr:rowOff>
    </xdr:from>
    <xdr:ext cx="194454" cy="255111"/>
    <xdr:sp macro="" textlink="">
      <xdr:nvSpPr>
        <xdr:cNvPr id="1821" name="TextBox 1820">
          <a:extLst>
            <a:ext uri="{FF2B5EF4-FFF2-40B4-BE49-F238E27FC236}">
              <a16:creationId xmlns:a16="http://schemas.microsoft.com/office/drawing/2014/main" id="{00000000-0008-0000-0000-000045000000}"/>
            </a:ext>
          </a:extLst>
        </xdr:cNvPr>
        <xdr:cNvSpPr txBox="1"/>
      </xdr:nvSpPr>
      <xdr:spPr>
        <a:xfrm>
          <a:off x="5229225" y="7174639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13095</xdr:row>
      <xdr:rowOff>0</xdr:rowOff>
    </xdr:from>
    <xdr:ext cx="76200" cy="104775"/>
    <xdr:sp macro="" textlink="">
      <xdr:nvSpPr>
        <xdr:cNvPr id="1822"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7174639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13095</xdr:row>
      <xdr:rowOff>0</xdr:rowOff>
    </xdr:from>
    <xdr:ext cx="76200" cy="104775"/>
    <xdr:sp macro="" textlink="">
      <xdr:nvSpPr>
        <xdr:cNvPr id="1823"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7174639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13096</xdr:row>
      <xdr:rowOff>0</xdr:rowOff>
    </xdr:from>
    <xdr:ext cx="194454" cy="255111"/>
    <xdr:sp macro="" textlink="">
      <xdr:nvSpPr>
        <xdr:cNvPr id="1824" name="TextBox 1823">
          <a:extLst>
            <a:ext uri="{FF2B5EF4-FFF2-40B4-BE49-F238E27FC236}">
              <a16:creationId xmlns:a16="http://schemas.microsoft.com/office/drawing/2014/main" id="{00000000-0008-0000-0000-000048000000}"/>
            </a:ext>
          </a:extLst>
        </xdr:cNvPr>
        <xdr:cNvSpPr txBox="1"/>
      </xdr:nvSpPr>
      <xdr:spPr>
        <a:xfrm>
          <a:off x="5229225" y="7175839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13096</xdr:row>
      <xdr:rowOff>0</xdr:rowOff>
    </xdr:from>
    <xdr:ext cx="194454" cy="255111"/>
    <xdr:sp macro="" textlink="">
      <xdr:nvSpPr>
        <xdr:cNvPr id="1825" name="TextBox 1824">
          <a:extLst>
            <a:ext uri="{FF2B5EF4-FFF2-40B4-BE49-F238E27FC236}">
              <a16:creationId xmlns:a16="http://schemas.microsoft.com/office/drawing/2014/main" id="{00000000-0008-0000-0000-000049000000}"/>
            </a:ext>
          </a:extLst>
        </xdr:cNvPr>
        <xdr:cNvSpPr txBox="1"/>
      </xdr:nvSpPr>
      <xdr:spPr>
        <a:xfrm>
          <a:off x="5229225" y="7175839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13096</xdr:row>
      <xdr:rowOff>0</xdr:rowOff>
    </xdr:from>
    <xdr:ext cx="76200" cy="104775"/>
    <xdr:sp macro="" textlink="">
      <xdr:nvSpPr>
        <xdr:cNvPr id="1826"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71758397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13096</xdr:row>
      <xdr:rowOff>0</xdr:rowOff>
    </xdr:from>
    <xdr:ext cx="76200" cy="104775"/>
    <xdr:sp macro="" textlink="">
      <xdr:nvSpPr>
        <xdr:cNvPr id="1827"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71758397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13092</xdr:row>
      <xdr:rowOff>0</xdr:rowOff>
    </xdr:from>
    <xdr:ext cx="194454" cy="255111"/>
    <xdr:sp macro="" textlink="">
      <xdr:nvSpPr>
        <xdr:cNvPr id="1828" name="TextBox 1827">
          <a:extLst>
            <a:ext uri="{FF2B5EF4-FFF2-40B4-BE49-F238E27FC236}">
              <a16:creationId xmlns:a16="http://schemas.microsoft.com/office/drawing/2014/main" id="{00000000-0008-0000-0000-00004C000000}"/>
            </a:ext>
          </a:extLst>
        </xdr:cNvPr>
        <xdr:cNvSpPr txBox="1"/>
      </xdr:nvSpPr>
      <xdr:spPr>
        <a:xfrm>
          <a:off x="5229225" y="7168438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13092</xdr:row>
      <xdr:rowOff>0</xdr:rowOff>
    </xdr:from>
    <xdr:ext cx="194454" cy="255111"/>
    <xdr:sp macro="" textlink="">
      <xdr:nvSpPr>
        <xdr:cNvPr id="1829" name="TextBox 1828">
          <a:extLst>
            <a:ext uri="{FF2B5EF4-FFF2-40B4-BE49-F238E27FC236}">
              <a16:creationId xmlns:a16="http://schemas.microsoft.com/office/drawing/2014/main" id="{00000000-0008-0000-0000-00004D000000}"/>
            </a:ext>
          </a:extLst>
        </xdr:cNvPr>
        <xdr:cNvSpPr txBox="1"/>
      </xdr:nvSpPr>
      <xdr:spPr>
        <a:xfrm>
          <a:off x="5229225" y="7168438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13082</xdr:row>
      <xdr:rowOff>428625</xdr:rowOff>
    </xdr:from>
    <xdr:ext cx="194454" cy="255111"/>
    <xdr:sp macro="" textlink="">
      <xdr:nvSpPr>
        <xdr:cNvPr id="1830" name="TextBox 1829">
          <a:extLst>
            <a:ext uri="{FF2B5EF4-FFF2-40B4-BE49-F238E27FC236}">
              <a16:creationId xmlns:a16="http://schemas.microsoft.com/office/drawing/2014/main" id="{00000000-0008-0000-0000-00004E000000}"/>
            </a:ext>
          </a:extLst>
        </xdr:cNvPr>
        <xdr:cNvSpPr txBox="1"/>
      </xdr:nvSpPr>
      <xdr:spPr>
        <a:xfrm>
          <a:off x="5229225" y="7145664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13094</xdr:row>
      <xdr:rowOff>0</xdr:rowOff>
    </xdr:from>
    <xdr:ext cx="194454" cy="255111"/>
    <xdr:sp macro="" textlink="">
      <xdr:nvSpPr>
        <xdr:cNvPr id="1831" name="TextBox 1830">
          <a:extLst>
            <a:ext uri="{FF2B5EF4-FFF2-40B4-BE49-F238E27FC236}">
              <a16:creationId xmlns:a16="http://schemas.microsoft.com/office/drawing/2014/main" id="{00000000-0008-0000-0000-00004F000000}"/>
            </a:ext>
          </a:extLst>
        </xdr:cNvPr>
        <xdr:cNvSpPr txBox="1"/>
      </xdr:nvSpPr>
      <xdr:spPr>
        <a:xfrm>
          <a:off x="5229225" y="7173239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13094</xdr:row>
      <xdr:rowOff>0</xdr:rowOff>
    </xdr:from>
    <xdr:ext cx="194454" cy="255111"/>
    <xdr:sp macro="" textlink="">
      <xdr:nvSpPr>
        <xdr:cNvPr id="1832" name="TextBox 1831">
          <a:extLst>
            <a:ext uri="{FF2B5EF4-FFF2-40B4-BE49-F238E27FC236}">
              <a16:creationId xmlns:a16="http://schemas.microsoft.com/office/drawing/2014/main" id="{00000000-0008-0000-0000-000050000000}"/>
            </a:ext>
          </a:extLst>
        </xdr:cNvPr>
        <xdr:cNvSpPr txBox="1"/>
      </xdr:nvSpPr>
      <xdr:spPr>
        <a:xfrm>
          <a:off x="5229225" y="7173239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13095</xdr:row>
      <xdr:rowOff>0</xdr:rowOff>
    </xdr:from>
    <xdr:ext cx="194454" cy="255111"/>
    <xdr:sp macro="" textlink="">
      <xdr:nvSpPr>
        <xdr:cNvPr id="1833" name="TextBox 1832">
          <a:extLst>
            <a:ext uri="{FF2B5EF4-FFF2-40B4-BE49-F238E27FC236}">
              <a16:creationId xmlns:a16="http://schemas.microsoft.com/office/drawing/2014/main" id="{00000000-0008-0000-0000-000051000000}"/>
            </a:ext>
          </a:extLst>
        </xdr:cNvPr>
        <xdr:cNvSpPr txBox="1"/>
      </xdr:nvSpPr>
      <xdr:spPr>
        <a:xfrm>
          <a:off x="5229225" y="7174639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13095</xdr:row>
      <xdr:rowOff>0</xdr:rowOff>
    </xdr:from>
    <xdr:ext cx="194454" cy="255111"/>
    <xdr:sp macro="" textlink="">
      <xdr:nvSpPr>
        <xdr:cNvPr id="1834" name="TextBox 1833">
          <a:extLst>
            <a:ext uri="{FF2B5EF4-FFF2-40B4-BE49-F238E27FC236}">
              <a16:creationId xmlns:a16="http://schemas.microsoft.com/office/drawing/2014/main" id="{00000000-0008-0000-0000-000052000000}"/>
            </a:ext>
          </a:extLst>
        </xdr:cNvPr>
        <xdr:cNvSpPr txBox="1"/>
      </xdr:nvSpPr>
      <xdr:spPr>
        <a:xfrm>
          <a:off x="5229225" y="7174639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13090</xdr:row>
      <xdr:rowOff>0</xdr:rowOff>
    </xdr:from>
    <xdr:ext cx="194454" cy="255111"/>
    <xdr:sp macro="" textlink="">
      <xdr:nvSpPr>
        <xdr:cNvPr id="1835" name="TextBox 1834">
          <a:extLst>
            <a:ext uri="{FF2B5EF4-FFF2-40B4-BE49-F238E27FC236}">
              <a16:creationId xmlns:a16="http://schemas.microsoft.com/office/drawing/2014/main" id="{00000000-0008-0000-0000-000053000000}"/>
            </a:ext>
          </a:extLst>
        </xdr:cNvPr>
        <xdr:cNvSpPr txBox="1"/>
      </xdr:nvSpPr>
      <xdr:spPr>
        <a:xfrm>
          <a:off x="5229225" y="7166038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13090</xdr:row>
      <xdr:rowOff>0</xdr:rowOff>
    </xdr:from>
    <xdr:ext cx="194454" cy="255111"/>
    <xdr:sp macro="" textlink="">
      <xdr:nvSpPr>
        <xdr:cNvPr id="1836" name="TextBox 1835">
          <a:extLst>
            <a:ext uri="{FF2B5EF4-FFF2-40B4-BE49-F238E27FC236}">
              <a16:creationId xmlns:a16="http://schemas.microsoft.com/office/drawing/2014/main" id="{00000000-0008-0000-0000-000054000000}"/>
            </a:ext>
          </a:extLst>
        </xdr:cNvPr>
        <xdr:cNvSpPr txBox="1"/>
      </xdr:nvSpPr>
      <xdr:spPr>
        <a:xfrm>
          <a:off x="5229225" y="7166038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13095</xdr:row>
      <xdr:rowOff>0</xdr:rowOff>
    </xdr:from>
    <xdr:ext cx="194454" cy="255111"/>
    <xdr:sp macro="" textlink="">
      <xdr:nvSpPr>
        <xdr:cNvPr id="1837" name="TextBox 1836">
          <a:extLst>
            <a:ext uri="{FF2B5EF4-FFF2-40B4-BE49-F238E27FC236}">
              <a16:creationId xmlns:a16="http://schemas.microsoft.com/office/drawing/2014/main" id="{00000000-0008-0000-0000-000055000000}"/>
            </a:ext>
          </a:extLst>
        </xdr:cNvPr>
        <xdr:cNvSpPr txBox="1"/>
      </xdr:nvSpPr>
      <xdr:spPr>
        <a:xfrm>
          <a:off x="5229225" y="7174639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13095</xdr:row>
      <xdr:rowOff>0</xdr:rowOff>
    </xdr:from>
    <xdr:ext cx="194454" cy="255111"/>
    <xdr:sp macro="" textlink="">
      <xdr:nvSpPr>
        <xdr:cNvPr id="1838" name="TextBox 1837">
          <a:extLst>
            <a:ext uri="{FF2B5EF4-FFF2-40B4-BE49-F238E27FC236}">
              <a16:creationId xmlns:a16="http://schemas.microsoft.com/office/drawing/2014/main" id="{00000000-0008-0000-0000-000056000000}"/>
            </a:ext>
          </a:extLst>
        </xdr:cNvPr>
        <xdr:cNvSpPr txBox="1"/>
      </xdr:nvSpPr>
      <xdr:spPr>
        <a:xfrm>
          <a:off x="5229225" y="7174639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13095</xdr:row>
      <xdr:rowOff>0</xdr:rowOff>
    </xdr:from>
    <xdr:to>
      <xdr:col>4</xdr:col>
      <xdr:colOff>76200</xdr:colOff>
      <xdr:row>13095</xdr:row>
      <xdr:rowOff>104775</xdr:rowOff>
    </xdr:to>
    <xdr:sp macro="" textlink="">
      <xdr:nvSpPr>
        <xdr:cNvPr id="1839" name="Text Box 1">
          <a:extLst>
            <a:ext uri="{FF2B5EF4-FFF2-40B4-BE49-F238E27FC236}">
              <a16:creationId xmlns:a16="http://schemas.microsoft.com/office/drawing/2014/main" id="{00000000-0008-0000-0000-000057000000}"/>
            </a:ext>
          </a:extLst>
        </xdr:cNvPr>
        <xdr:cNvSpPr txBox="1">
          <a:spLocks noChangeArrowheads="1"/>
        </xdr:cNvSpPr>
      </xdr:nvSpPr>
      <xdr:spPr bwMode="auto">
        <a:xfrm>
          <a:off x="3810000" y="7174639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13095</xdr:row>
      <xdr:rowOff>0</xdr:rowOff>
    </xdr:from>
    <xdr:to>
      <xdr:col>4</xdr:col>
      <xdr:colOff>76200</xdr:colOff>
      <xdr:row>13095</xdr:row>
      <xdr:rowOff>104775</xdr:rowOff>
    </xdr:to>
    <xdr:sp macro="" textlink="">
      <xdr:nvSpPr>
        <xdr:cNvPr id="1840" name="Text Box 1">
          <a:extLst>
            <a:ext uri="{FF2B5EF4-FFF2-40B4-BE49-F238E27FC236}">
              <a16:creationId xmlns:a16="http://schemas.microsoft.com/office/drawing/2014/main" id="{00000000-0008-0000-0000-000058000000}"/>
            </a:ext>
          </a:extLst>
        </xdr:cNvPr>
        <xdr:cNvSpPr txBox="1">
          <a:spLocks noChangeArrowheads="1"/>
        </xdr:cNvSpPr>
      </xdr:nvSpPr>
      <xdr:spPr bwMode="auto">
        <a:xfrm>
          <a:off x="3810000" y="71746395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13083</xdr:row>
      <xdr:rowOff>428625</xdr:rowOff>
    </xdr:from>
    <xdr:ext cx="194454" cy="255111"/>
    <xdr:sp macro="" textlink="">
      <xdr:nvSpPr>
        <xdr:cNvPr id="1841" name="TextBox 1840">
          <a:extLst>
            <a:ext uri="{FF2B5EF4-FFF2-40B4-BE49-F238E27FC236}">
              <a16:creationId xmlns:a16="http://schemas.microsoft.com/office/drawing/2014/main" id="{00000000-0008-0000-0000-000059000000}"/>
            </a:ext>
          </a:extLst>
        </xdr:cNvPr>
        <xdr:cNvSpPr txBox="1"/>
      </xdr:nvSpPr>
      <xdr:spPr>
        <a:xfrm>
          <a:off x="5229225" y="7146664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13096</xdr:row>
      <xdr:rowOff>0</xdr:rowOff>
    </xdr:from>
    <xdr:ext cx="194454" cy="255111"/>
    <xdr:sp macro="" textlink="">
      <xdr:nvSpPr>
        <xdr:cNvPr id="1842" name="TextBox 1841">
          <a:extLst>
            <a:ext uri="{FF2B5EF4-FFF2-40B4-BE49-F238E27FC236}">
              <a16:creationId xmlns:a16="http://schemas.microsoft.com/office/drawing/2014/main" id="{00000000-0008-0000-0000-00005A000000}"/>
            </a:ext>
          </a:extLst>
        </xdr:cNvPr>
        <xdr:cNvSpPr txBox="1"/>
      </xdr:nvSpPr>
      <xdr:spPr>
        <a:xfrm>
          <a:off x="5229225" y="7175839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13096</xdr:row>
      <xdr:rowOff>0</xdr:rowOff>
    </xdr:from>
    <xdr:ext cx="194454" cy="255111"/>
    <xdr:sp macro="" textlink="">
      <xdr:nvSpPr>
        <xdr:cNvPr id="1843" name="TextBox 1842">
          <a:extLst>
            <a:ext uri="{FF2B5EF4-FFF2-40B4-BE49-F238E27FC236}">
              <a16:creationId xmlns:a16="http://schemas.microsoft.com/office/drawing/2014/main" id="{00000000-0008-0000-0000-00005B000000}"/>
            </a:ext>
          </a:extLst>
        </xdr:cNvPr>
        <xdr:cNvSpPr txBox="1"/>
      </xdr:nvSpPr>
      <xdr:spPr>
        <a:xfrm>
          <a:off x="5229225" y="7175839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13096</xdr:row>
      <xdr:rowOff>0</xdr:rowOff>
    </xdr:from>
    <xdr:ext cx="76200" cy="104775"/>
    <xdr:sp macro="" textlink="">
      <xdr:nvSpPr>
        <xdr:cNvPr id="1844"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71758397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13096</xdr:row>
      <xdr:rowOff>0</xdr:rowOff>
    </xdr:from>
    <xdr:ext cx="76200" cy="104775"/>
    <xdr:sp macro="" textlink="">
      <xdr:nvSpPr>
        <xdr:cNvPr id="1845"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71758397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13097</xdr:row>
      <xdr:rowOff>0</xdr:rowOff>
    </xdr:from>
    <xdr:ext cx="194454" cy="255111"/>
    <xdr:sp macro="" textlink="">
      <xdr:nvSpPr>
        <xdr:cNvPr id="1846" name="TextBox 1845">
          <a:extLst>
            <a:ext uri="{FF2B5EF4-FFF2-40B4-BE49-F238E27FC236}">
              <a16:creationId xmlns:a16="http://schemas.microsoft.com/office/drawing/2014/main" id="{00000000-0008-0000-0000-00005E000000}"/>
            </a:ext>
          </a:extLst>
        </xdr:cNvPr>
        <xdr:cNvSpPr txBox="1"/>
      </xdr:nvSpPr>
      <xdr:spPr>
        <a:xfrm>
          <a:off x="5229225" y="7177039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13097</xdr:row>
      <xdr:rowOff>0</xdr:rowOff>
    </xdr:from>
    <xdr:ext cx="194454" cy="255111"/>
    <xdr:sp macro="" textlink="">
      <xdr:nvSpPr>
        <xdr:cNvPr id="1847" name="TextBox 1846">
          <a:extLst>
            <a:ext uri="{FF2B5EF4-FFF2-40B4-BE49-F238E27FC236}">
              <a16:creationId xmlns:a16="http://schemas.microsoft.com/office/drawing/2014/main" id="{00000000-0008-0000-0000-00005F000000}"/>
            </a:ext>
          </a:extLst>
        </xdr:cNvPr>
        <xdr:cNvSpPr txBox="1"/>
      </xdr:nvSpPr>
      <xdr:spPr>
        <a:xfrm>
          <a:off x="5229225" y="7177039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13097</xdr:row>
      <xdr:rowOff>0</xdr:rowOff>
    </xdr:from>
    <xdr:ext cx="76200" cy="104775"/>
    <xdr:sp macro="" textlink="">
      <xdr:nvSpPr>
        <xdr:cNvPr id="1848"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71770398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13097</xdr:row>
      <xdr:rowOff>0</xdr:rowOff>
    </xdr:from>
    <xdr:ext cx="76200" cy="104775"/>
    <xdr:sp macro="" textlink="">
      <xdr:nvSpPr>
        <xdr:cNvPr id="1849"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71770398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13094</xdr:row>
      <xdr:rowOff>0</xdr:rowOff>
    </xdr:from>
    <xdr:ext cx="194454" cy="255111"/>
    <xdr:sp macro="" textlink="">
      <xdr:nvSpPr>
        <xdr:cNvPr id="1850" name="TextBox 1849">
          <a:extLst>
            <a:ext uri="{FF2B5EF4-FFF2-40B4-BE49-F238E27FC236}">
              <a16:creationId xmlns:a16="http://schemas.microsoft.com/office/drawing/2014/main" id="{00000000-0008-0000-0000-000062000000}"/>
            </a:ext>
          </a:extLst>
        </xdr:cNvPr>
        <xdr:cNvSpPr txBox="1"/>
      </xdr:nvSpPr>
      <xdr:spPr>
        <a:xfrm>
          <a:off x="5229225" y="7173239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13094</xdr:row>
      <xdr:rowOff>0</xdr:rowOff>
    </xdr:from>
    <xdr:ext cx="194454" cy="255111"/>
    <xdr:sp macro="" textlink="">
      <xdr:nvSpPr>
        <xdr:cNvPr id="1851" name="TextBox 1850">
          <a:extLst>
            <a:ext uri="{FF2B5EF4-FFF2-40B4-BE49-F238E27FC236}">
              <a16:creationId xmlns:a16="http://schemas.microsoft.com/office/drawing/2014/main" id="{00000000-0008-0000-0000-000063000000}"/>
            </a:ext>
          </a:extLst>
        </xdr:cNvPr>
        <xdr:cNvSpPr txBox="1"/>
      </xdr:nvSpPr>
      <xdr:spPr>
        <a:xfrm>
          <a:off x="5229225" y="7173239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13083</xdr:row>
      <xdr:rowOff>428625</xdr:rowOff>
    </xdr:from>
    <xdr:ext cx="194454" cy="255111"/>
    <xdr:sp macro="" textlink="">
      <xdr:nvSpPr>
        <xdr:cNvPr id="1852" name="TextBox 1851">
          <a:extLst>
            <a:ext uri="{FF2B5EF4-FFF2-40B4-BE49-F238E27FC236}">
              <a16:creationId xmlns:a16="http://schemas.microsoft.com/office/drawing/2014/main" id="{00000000-0008-0000-0000-000064000000}"/>
            </a:ext>
          </a:extLst>
        </xdr:cNvPr>
        <xdr:cNvSpPr txBox="1"/>
      </xdr:nvSpPr>
      <xdr:spPr>
        <a:xfrm>
          <a:off x="5229225" y="7146664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13095</xdr:row>
      <xdr:rowOff>0</xdr:rowOff>
    </xdr:from>
    <xdr:ext cx="194454" cy="255111"/>
    <xdr:sp macro="" textlink="">
      <xdr:nvSpPr>
        <xdr:cNvPr id="1853" name="TextBox 1852">
          <a:extLst>
            <a:ext uri="{FF2B5EF4-FFF2-40B4-BE49-F238E27FC236}">
              <a16:creationId xmlns:a16="http://schemas.microsoft.com/office/drawing/2014/main" id="{00000000-0008-0000-0000-000065000000}"/>
            </a:ext>
          </a:extLst>
        </xdr:cNvPr>
        <xdr:cNvSpPr txBox="1"/>
      </xdr:nvSpPr>
      <xdr:spPr>
        <a:xfrm>
          <a:off x="5229225" y="7174639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13095</xdr:row>
      <xdr:rowOff>0</xdr:rowOff>
    </xdr:from>
    <xdr:ext cx="194454" cy="255111"/>
    <xdr:sp macro="" textlink="">
      <xdr:nvSpPr>
        <xdr:cNvPr id="1854" name="TextBox 1853">
          <a:extLst>
            <a:ext uri="{FF2B5EF4-FFF2-40B4-BE49-F238E27FC236}">
              <a16:creationId xmlns:a16="http://schemas.microsoft.com/office/drawing/2014/main" id="{00000000-0008-0000-0000-000066000000}"/>
            </a:ext>
          </a:extLst>
        </xdr:cNvPr>
        <xdr:cNvSpPr txBox="1"/>
      </xdr:nvSpPr>
      <xdr:spPr>
        <a:xfrm>
          <a:off x="5229225" y="71746395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13096</xdr:row>
      <xdr:rowOff>0</xdr:rowOff>
    </xdr:from>
    <xdr:ext cx="194454" cy="255111"/>
    <xdr:sp macro="" textlink="">
      <xdr:nvSpPr>
        <xdr:cNvPr id="1855" name="TextBox 1854">
          <a:extLst>
            <a:ext uri="{FF2B5EF4-FFF2-40B4-BE49-F238E27FC236}">
              <a16:creationId xmlns:a16="http://schemas.microsoft.com/office/drawing/2014/main" id="{00000000-0008-0000-0000-000067000000}"/>
            </a:ext>
          </a:extLst>
        </xdr:cNvPr>
        <xdr:cNvSpPr txBox="1"/>
      </xdr:nvSpPr>
      <xdr:spPr>
        <a:xfrm>
          <a:off x="5229225" y="7175839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13096</xdr:row>
      <xdr:rowOff>0</xdr:rowOff>
    </xdr:from>
    <xdr:ext cx="194454" cy="255111"/>
    <xdr:sp macro="" textlink="">
      <xdr:nvSpPr>
        <xdr:cNvPr id="1856" name="TextBox 1855">
          <a:extLst>
            <a:ext uri="{FF2B5EF4-FFF2-40B4-BE49-F238E27FC236}">
              <a16:creationId xmlns:a16="http://schemas.microsoft.com/office/drawing/2014/main" id="{00000000-0008-0000-0000-000068000000}"/>
            </a:ext>
          </a:extLst>
        </xdr:cNvPr>
        <xdr:cNvSpPr txBox="1"/>
      </xdr:nvSpPr>
      <xdr:spPr>
        <a:xfrm>
          <a:off x="5229225" y="7175839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13092</xdr:row>
      <xdr:rowOff>0</xdr:rowOff>
    </xdr:from>
    <xdr:ext cx="194454" cy="255111"/>
    <xdr:sp macro="" textlink="">
      <xdr:nvSpPr>
        <xdr:cNvPr id="1857" name="TextBox 1856">
          <a:extLst>
            <a:ext uri="{FF2B5EF4-FFF2-40B4-BE49-F238E27FC236}">
              <a16:creationId xmlns:a16="http://schemas.microsoft.com/office/drawing/2014/main" id="{00000000-0008-0000-0000-000069000000}"/>
            </a:ext>
          </a:extLst>
        </xdr:cNvPr>
        <xdr:cNvSpPr txBox="1"/>
      </xdr:nvSpPr>
      <xdr:spPr>
        <a:xfrm>
          <a:off x="5229225" y="7168438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13092</xdr:row>
      <xdr:rowOff>0</xdr:rowOff>
    </xdr:from>
    <xdr:ext cx="194454" cy="255111"/>
    <xdr:sp macro="" textlink="">
      <xdr:nvSpPr>
        <xdr:cNvPr id="1858" name="TextBox 1857">
          <a:extLst>
            <a:ext uri="{FF2B5EF4-FFF2-40B4-BE49-F238E27FC236}">
              <a16:creationId xmlns:a16="http://schemas.microsoft.com/office/drawing/2014/main" id="{00000000-0008-0000-0000-00006A000000}"/>
            </a:ext>
          </a:extLst>
        </xdr:cNvPr>
        <xdr:cNvSpPr txBox="1"/>
      </xdr:nvSpPr>
      <xdr:spPr>
        <a:xfrm>
          <a:off x="5229225" y="7168438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13091</xdr:row>
      <xdr:rowOff>0</xdr:rowOff>
    </xdr:from>
    <xdr:ext cx="194454" cy="255111"/>
    <xdr:sp macro="" textlink="">
      <xdr:nvSpPr>
        <xdr:cNvPr id="1859" name="TextBox 1858">
          <a:extLst>
            <a:ext uri="{FF2B5EF4-FFF2-40B4-BE49-F238E27FC236}">
              <a16:creationId xmlns:a16="http://schemas.microsoft.com/office/drawing/2014/main" id="{00000000-0008-0000-0000-00006B000000}"/>
            </a:ext>
          </a:extLst>
        </xdr:cNvPr>
        <xdr:cNvSpPr txBox="1"/>
      </xdr:nvSpPr>
      <xdr:spPr>
        <a:xfrm>
          <a:off x="5229225" y="7167238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13091</xdr:row>
      <xdr:rowOff>0</xdr:rowOff>
    </xdr:from>
    <xdr:ext cx="194454" cy="255111"/>
    <xdr:sp macro="" textlink="">
      <xdr:nvSpPr>
        <xdr:cNvPr id="1860" name="TextBox 1859">
          <a:extLst>
            <a:ext uri="{FF2B5EF4-FFF2-40B4-BE49-F238E27FC236}">
              <a16:creationId xmlns:a16="http://schemas.microsoft.com/office/drawing/2014/main" id="{00000000-0008-0000-0000-00006C000000}"/>
            </a:ext>
          </a:extLst>
        </xdr:cNvPr>
        <xdr:cNvSpPr txBox="1"/>
      </xdr:nvSpPr>
      <xdr:spPr>
        <a:xfrm>
          <a:off x="5229225" y="7167238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13091</xdr:row>
      <xdr:rowOff>0</xdr:rowOff>
    </xdr:from>
    <xdr:ext cx="194454" cy="255111"/>
    <xdr:sp macro="" textlink="">
      <xdr:nvSpPr>
        <xdr:cNvPr id="1861" name="TextBox 1860">
          <a:extLst>
            <a:ext uri="{FF2B5EF4-FFF2-40B4-BE49-F238E27FC236}">
              <a16:creationId xmlns:a16="http://schemas.microsoft.com/office/drawing/2014/main" id="{00000000-0008-0000-0000-00006D000000}"/>
            </a:ext>
          </a:extLst>
        </xdr:cNvPr>
        <xdr:cNvSpPr txBox="1"/>
      </xdr:nvSpPr>
      <xdr:spPr>
        <a:xfrm>
          <a:off x="5229225" y="7167238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13091</xdr:row>
      <xdr:rowOff>0</xdr:rowOff>
    </xdr:from>
    <xdr:ext cx="194454" cy="255111"/>
    <xdr:sp macro="" textlink="">
      <xdr:nvSpPr>
        <xdr:cNvPr id="1862" name="TextBox 1861">
          <a:extLst>
            <a:ext uri="{FF2B5EF4-FFF2-40B4-BE49-F238E27FC236}">
              <a16:creationId xmlns:a16="http://schemas.microsoft.com/office/drawing/2014/main" id="{00000000-0008-0000-0000-00006E000000}"/>
            </a:ext>
          </a:extLst>
        </xdr:cNvPr>
        <xdr:cNvSpPr txBox="1"/>
      </xdr:nvSpPr>
      <xdr:spPr>
        <a:xfrm>
          <a:off x="5229225" y="7167238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13093</xdr:row>
      <xdr:rowOff>0</xdr:rowOff>
    </xdr:from>
    <xdr:ext cx="194454" cy="255111"/>
    <xdr:sp macro="" textlink="">
      <xdr:nvSpPr>
        <xdr:cNvPr id="1863" name="TextBox 1862">
          <a:extLst>
            <a:ext uri="{FF2B5EF4-FFF2-40B4-BE49-F238E27FC236}">
              <a16:creationId xmlns:a16="http://schemas.microsoft.com/office/drawing/2014/main" id="{00000000-0008-0000-0000-00006F000000}"/>
            </a:ext>
          </a:extLst>
        </xdr:cNvPr>
        <xdr:cNvSpPr txBox="1"/>
      </xdr:nvSpPr>
      <xdr:spPr>
        <a:xfrm>
          <a:off x="5229225" y="7171239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13093</xdr:row>
      <xdr:rowOff>0</xdr:rowOff>
    </xdr:from>
    <xdr:ext cx="194454" cy="255111"/>
    <xdr:sp macro="" textlink="">
      <xdr:nvSpPr>
        <xdr:cNvPr id="1864" name="TextBox 1863">
          <a:extLst>
            <a:ext uri="{FF2B5EF4-FFF2-40B4-BE49-F238E27FC236}">
              <a16:creationId xmlns:a16="http://schemas.microsoft.com/office/drawing/2014/main" id="{00000000-0008-0000-0000-000070000000}"/>
            </a:ext>
          </a:extLst>
        </xdr:cNvPr>
        <xdr:cNvSpPr txBox="1"/>
      </xdr:nvSpPr>
      <xdr:spPr>
        <a:xfrm>
          <a:off x="5229225" y="7171239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13093</xdr:row>
      <xdr:rowOff>0</xdr:rowOff>
    </xdr:from>
    <xdr:ext cx="194454" cy="255111"/>
    <xdr:sp macro="" textlink="">
      <xdr:nvSpPr>
        <xdr:cNvPr id="1865" name="TextBox 1864">
          <a:extLst>
            <a:ext uri="{FF2B5EF4-FFF2-40B4-BE49-F238E27FC236}">
              <a16:creationId xmlns:a16="http://schemas.microsoft.com/office/drawing/2014/main" id="{00000000-0008-0000-0000-000071000000}"/>
            </a:ext>
          </a:extLst>
        </xdr:cNvPr>
        <xdr:cNvSpPr txBox="1"/>
      </xdr:nvSpPr>
      <xdr:spPr>
        <a:xfrm>
          <a:off x="5229225" y="7171239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13093</xdr:row>
      <xdr:rowOff>0</xdr:rowOff>
    </xdr:from>
    <xdr:ext cx="194454" cy="255111"/>
    <xdr:sp macro="" textlink="">
      <xdr:nvSpPr>
        <xdr:cNvPr id="1866" name="TextBox 1865">
          <a:extLst>
            <a:ext uri="{FF2B5EF4-FFF2-40B4-BE49-F238E27FC236}">
              <a16:creationId xmlns:a16="http://schemas.microsoft.com/office/drawing/2014/main" id="{00000000-0008-0000-0000-000072000000}"/>
            </a:ext>
          </a:extLst>
        </xdr:cNvPr>
        <xdr:cNvSpPr txBox="1"/>
      </xdr:nvSpPr>
      <xdr:spPr>
        <a:xfrm>
          <a:off x="5229225" y="7171239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13182</xdr:row>
      <xdr:rowOff>0</xdr:rowOff>
    </xdr:from>
    <xdr:ext cx="194454" cy="255111"/>
    <xdr:sp macro="" textlink="">
      <xdr:nvSpPr>
        <xdr:cNvPr id="1867" name="TextBox 1866">
          <a:extLst>
            <a:ext uri="{FF2B5EF4-FFF2-40B4-BE49-F238E27FC236}">
              <a16:creationId xmlns:a16="http://schemas.microsoft.com/office/drawing/2014/main" id="{00000000-0008-0000-0000-000073000000}"/>
            </a:ext>
          </a:extLst>
        </xdr:cNvPr>
        <xdr:cNvSpPr txBox="1"/>
      </xdr:nvSpPr>
      <xdr:spPr>
        <a:xfrm>
          <a:off x="5229225" y="7275652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13182</xdr:row>
      <xdr:rowOff>0</xdr:rowOff>
    </xdr:from>
    <xdr:ext cx="194454" cy="255111"/>
    <xdr:sp macro="" textlink="">
      <xdr:nvSpPr>
        <xdr:cNvPr id="1868" name="TextBox 1867">
          <a:extLst>
            <a:ext uri="{FF2B5EF4-FFF2-40B4-BE49-F238E27FC236}">
              <a16:creationId xmlns:a16="http://schemas.microsoft.com/office/drawing/2014/main" id="{00000000-0008-0000-0000-000074000000}"/>
            </a:ext>
          </a:extLst>
        </xdr:cNvPr>
        <xdr:cNvSpPr txBox="1"/>
      </xdr:nvSpPr>
      <xdr:spPr>
        <a:xfrm>
          <a:off x="5229225" y="7275652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13182</xdr:row>
      <xdr:rowOff>0</xdr:rowOff>
    </xdr:from>
    <xdr:to>
      <xdr:col>4</xdr:col>
      <xdr:colOff>76200</xdr:colOff>
      <xdr:row>13182</xdr:row>
      <xdr:rowOff>104775</xdr:rowOff>
    </xdr:to>
    <xdr:sp macro="" textlink="">
      <xdr:nvSpPr>
        <xdr:cNvPr id="1869" name="Text Box 1">
          <a:extLst>
            <a:ext uri="{FF2B5EF4-FFF2-40B4-BE49-F238E27FC236}">
              <a16:creationId xmlns:a16="http://schemas.microsoft.com/office/drawing/2014/main" id="{00000000-0008-0000-0000-000075000000}"/>
            </a:ext>
          </a:extLst>
        </xdr:cNvPr>
        <xdr:cNvSpPr txBox="1">
          <a:spLocks noChangeArrowheads="1"/>
        </xdr:cNvSpPr>
      </xdr:nvSpPr>
      <xdr:spPr bwMode="auto">
        <a:xfrm>
          <a:off x="3810000" y="7275652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13182</xdr:row>
      <xdr:rowOff>0</xdr:rowOff>
    </xdr:from>
    <xdr:to>
      <xdr:col>4</xdr:col>
      <xdr:colOff>76200</xdr:colOff>
      <xdr:row>13182</xdr:row>
      <xdr:rowOff>104775</xdr:rowOff>
    </xdr:to>
    <xdr:sp macro="" textlink="">
      <xdr:nvSpPr>
        <xdr:cNvPr id="1870" name="Text Box 1">
          <a:extLst>
            <a:ext uri="{FF2B5EF4-FFF2-40B4-BE49-F238E27FC236}">
              <a16:creationId xmlns:a16="http://schemas.microsoft.com/office/drawing/2014/main" id="{00000000-0008-0000-0000-000076000000}"/>
            </a:ext>
          </a:extLst>
        </xdr:cNvPr>
        <xdr:cNvSpPr txBox="1">
          <a:spLocks noChangeArrowheads="1"/>
        </xdr:cNvSpPr>
      </xdr:nvSpPr>
      <xdr:spPr bwMode="auto">
        <a:xfrm>
          <a:off x="3810000" y="72756522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13182</xdr:row>
      <xdr:rowOff>0</xdr:rowOff>
    </xdr:from>
    <xdr:ext cx="194454" cy="255111"/>
    <xdr:sp macro="" textlink="">
      <xdr:nvSpPr>
        <xdr:cNvPr id="1871" name="TextBox 1870">
          <a:extLst>
            <a:ext uri="{FF2B5EF4-FFF2-40B4-BE49-F238E27FC236}">
              <a16:creationId xmlns:a16="http://schemas.microsoft.com/office/drawing/2014/main" id="{00000000-0008-0000-0000-000077000000}"/>
            </a:ext>
          </a:extLst>
        </xdr:cNvPr>
        <xdr:cNvSpPr txBox="1"/>
      </xdr:nvSpPr>
      <xdr:spPr>
        <a:xfrm>
          <a:off x="5229225" y="7275652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13182</xdr:row>
      <xdr:rowOff>0</xdr:rowOff>
    </xdr:from>
    <xdr:ext cx="194454" cy="255111"/>
    <xdr:sp macro="" textlink="">
      <xdr:nvSpPr>
        <xdr:cNvPr id="1872" name="TextBox 1871">
          <a:extLst>
            <a:ext uri="{FF2B5EF4-FFF2-40B4-BE49-F238E27FC236}">
              <a16:creationId xmlns:a16="http://schemas.microsoft.com/office/drawing/2014/main" id="{00000000-0008-0000-0000-000078000000}"/>
            </a:ext>
          </a:extLst>
        </xdr:cNvPr>
        <xdr:cNvSpPr txBox="1"/>
      </xdr:nvSpPr>
      <xdr:spPr>
        <a:xfrm>
          <a:off x="5229225" y="7275652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13182</xdr:row>
      <xdr:rowOff>0</xdr:rowOff>
    </xdr:from>
    <xdr:ext cx="194454" cy="255111"/>
    <xdr:sp macro="" textlink="">
      <xdr:nvSpPr>
        <xdr:cNvPr id="1873" name="TextBox 1872">
          <a:extLst>
            <a:ext uri="{FF2B5EF4-FFF2-40B4-BE49-F238E27FC236}">
              <a16:creationId xmlns:a16="http://schemas.microsoft.com/office/drawing/2014/main" id="{00000000-0008-0000-0000-000079000000}"/>
            </a:ext>
          </a:extLst>
        </xdr:cNvPr>
        <xdr:cNvSpPr txBox="1"/>
      </xdr:nvSpPr>
      <xdr:spPr>
        <a:xfrm>
          <a:off x="5229225" y="7275652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13182</xdr:row>
      <xdr:rowOff>0</xdr:rowOff>
    </xdr:from>
    <xdr:ext cx="194454" cy="255111"/>
    <xdr:sp macro="" textlink="">
      <xdr:nvSpPr>
        <xdr:cNvPr id="1874" name="TextBox 1873">
          <a:extLst>
            <a:ext uri="{FF2B5EF4-FFF2-40B4-BE49-F238E27FC236}">
              <a16:creationId xmlns:a16="http://schemas.microsoft.com/office/drawing/2014/main" id="{00000000-0008-0000-0000-00007A000000}"/>
            </a:ext>
          </a:extLst>
        </xdr:cNvPr>
        <xdr:cNvSpPr txBox="1"/>
      </xdr:nvSpPr>
      <xdr:spPr>
        <a:xfrm>
          <a:off x="5229225" y="72756522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13277</xdr:row>
      <xdr:rowOff>0</xdr:rowOff>
    </xdr:from>
    <xdr:ext cx="194454" cy="255111"/>
    <xdr:sp macro="" textlink="">
      <xdr:nvSpPr>
        <xdr:cNvPr id="1875" name="TextBox 1874">
          <a:extLst>
            <a:ext uri="{FF2B5EF4-FFF2-40B4-BE49-F238E27FC236}">
              <a16:creationId xmlns:a16="http://schemas.microsoft.com/office/drawing/2014/main" id="{00000000-0008-0000-0000-000002000000}"/>
            </a:ext>
          </a:extLst>
        </xdr:cNvPr>
        <xdr:cNvSpPr txBox="1"/>
      </xdr:nvSpPr>
      <xdr:spPr>
        <a:xfrm>
          <a:off x="5229225" y="7389266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13277</xdr:row>
      <xdr:rowOff>0</xdr:rowOff>
    </xdr:from>
    <xdr:ext cx="194454" cy="255111"/>
    <xdr:sp macro="" textlink="">
      <xdr:nvSpPr>
        <xdr:cNvPr id="1876" name="TextBox 1875">
          <a:extLst>
            <a:ext uri="{FF2B5EF4-FFF2-40B4-BE49-F238E27FC236}">
              <a16:creationId xmlns:a16="http://schemas.microsoft.com/office/drawing/2014/main" id="{00000000-0008-0000-0000-000003000000}"/>
            </a:ext>
          </a:extLst>
        </xdr:cNvPr>
        <xdr:cNvSpPr txBox="1"/>
      </xdr:nvSpPr>
      <xdr:spPr>
        <a:xfrm>
          <a:off x="5229225" y="73892664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13277</xdr:row>
      <xdr:rowOff>0</xdr:rowOff>
    </xdr:from>
    <xdr:to>
      <xdr:col>4</xdr:col>
      <xdr:colOff>76200</xdr:colOff>
      <xdr:row>13340</xdr:row>
      <xdr:rowOff>891117</xdr:rowOff>
    </xdr:to>
    <xdr:sp macro="" textlink="">
      <xdr:nvSpPr>
        <xdr:cNvPr id="1877"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7389266400"/>
          <a:ext cx="76200" cy="7189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13277</xdr:row>
      <xdr:rowOff>0</xdr:rowOff>
    </xdr:from>
    <xdr:to>
      <xdr:col>4</xdr:col>
      <xdr:colOff>76200</xdr:colOff>
      <xdr:row>13340</xdr:row>
      <xdr:rowOff>891117</xdr:rowOff>
    </xdr:to>
    <xdr:sp macro="" textlink="">
      <xdr:nvSpPr>
        <xdr:cNvPr id="1878"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7389266400"/>
          <a:ext cx="76200" cy="71893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12971</xdr:row>
      <xdr:rowOff>0</xdr:rowOff>
    </xdr:from>
    <xdr:ext cx="194454" cy="255111"/>
    <xdr:sp macro="" textlink="">
      <xdr:nvSpPr>
        <xdr:cNvPr id="1879" name="TextBox 1878">
          <a:extLst>
            <a:ext uri="{FF2B5EF4-FFF2-40B4-BE49-F238E27FC236}">
              <a16:creationId xmlns:a16="http://schemas.microsoft.com/office/drawing/2014/main" id="{00000000-0008-0000-0000-000002000000}"/>
            </a:ext>
          </a:extLst>
        </xdr:cNvPr>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12971</xdr:row>
      <xdr:rowOff>0</xdr:rowOff>
    </xdr:from>
    <xdr:ext cx="194454" cy="255111"/>
    <xdr:sp macro="" textlink="">
      <xdr:nvSpPr>
        <xdr:cNvPr id="1880" name="TextBox 1879">
          <a:extLst>
            <a:ext uri="{FF2B5EF4-FFF2-40B4-BE49-F238E27FC236}">
              <a16:creationId xmlns:a16="http://schemas.microsoft.com/office/drawing/2014/main" id="{00000000-0008-0000-0000-000003000000}"/>
            </a:ext>
          </a:extLst>
        </xdr:cNvPr>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12971</xdr:row>
      <xdr:rowOff>0</xdr:rowOff>
    </xdr:from>
    <xdr:ext cx="194454" cy="255111"/>
    <xdr:sp macro="" textlink="">
      <xdr:nvSpPr>
        <xdr:cNvPr id="1881" name="TextBox 1880">
          <a:extLst>
            <a:ext uri="{FF2B5EF4-FFF2-40B4-BE49-F238E27FC236}">
              <a16:creationId xmlns:a16="http://schemas.microsoft.com/office/drawing/2014/main" id="{00000000-0008-0000-0000-00000A000000}"/>
            </a:ext>
          </a:extLst>
        </xdr:cNvPr>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12971</xdr:row>
      <xdr:rowOff>0</xdr:rowOff>
    </xdr:from>
    <xdr:ext cx="194454" cy="255111"/>
    <xdr:sp macro="" textlink="">
      <xdr:nvSpPr>
        <xdr:cNvPr id="1882" name="TextBox 1881">
          <a:extLst>
            <a:ext uri="{FF2B5EF4-FFF2-40B4-BE49-F238E27FC236}">
              <a16:creationId xmlns:a16="http://schemas.microsoft.com/office/drawing/2014/main" id="{00000000-0008-0000-0000-00000B000000}"/>
            </a:ext>
          </a:extLst>
        </xdr:cNvPr>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13364</xdr:row>
      <xdr:rowOff>0</xdr:rowOff>
    </xdr:from>
    <xdr:ext cx="194454" cy="255111"/>
    <xdr:sp macro="" textlink="">
      <xdr:nvSpPr>
        <xdr:cNvPr id="1883" name="TextBox 1882"/>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13359</xdr:row>
      <xdr:rowOff>428625</xdr:rowOff>
    </xdr:from>
    <xdr:ext cx="194454" cy="255111"/>
    <xdr:sp macro="" textlink="">
      <xdr:nvSpPr>
        <xdr:cNvPr id="1884" name="TextBox 1883"/>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13431</xdr:row>
      <xdr:rowOff>0</xdr:rowOff>
    </xdr:from>
    <xdr:ext cx="194454" cy="255111"/>
    <xdr:sp macro="" textlink="">
      <xdr:nvSpPr>
        <xdr:cNvPr id="1885" name="TextBox 1884"/>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13136</xdr:row>
      <xdr:rowOff>0</xdr:rowOff>
    </xdr:from>
    <xdr:ext cx="194454" cy="255111"/>
    <xdr:sp macro="" textlink="">
      <xdr:nvSpPr>
        <xdr:cNvPr id="1886" name="TextBox 1885">
          <a:extLst>
            <a:ext uri="{FF2B5EF4-FFF2-40B4-BE49-F238E27FC236}">
              <a16:creationId xmlns:a16="http://schemas.microsoft.com/office/drawing/2014/main" id="{00000000-0008-0000-0000-000002000000}"/>
            </a:ext>
          </a:extLst>
        </xdr:cNvPr>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13136</xdr:row>
      <xdr:rowOff>0</xdr:rowOff>
    </xdr:from>
    <xdr:ext cx="194454" cy="255111"/>
    <xdr:sp macro="" textlink="">
      <xdr:nvSpPr>
        <xdr:cNvPr id="1887" name="TextBox 1886">
          <a:extLst>
            <a:ext uri="{FF2B5EF4-FFF2-40B4-BE49-F238E27FC236}">
              <a16:creationId xmlns:a16="http://schemas.microsoft.com/office/drawing/2014/main" id="{00000000-0008-0000-0000-000003000000}"/>
            </a:ext>
          </a:extLst>
        </xdr:cNvPr>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13743</xdr:row>
      <xdr:rowOff>0</xdr:rowOff>
    </xdr:from>
    <xdr:ext cx="194454" cy="255111"/>
    <xdr:sp macro="" textlink="">
      <xdr:nvSpPr>
        <xdr:cNvPr id="1888" name="TextBox 1887">
          <a:extLst>
            <a:ext uri="{FF2B5EF4-FFF2-40B4-BE49-F238E27FC236}">
              <a16:creationId xmlns:a16="http://schemas.microsoft.com/office/drawing/2014/main" id="{00000000-0008-0000-0000-00000A000000}"/>
            </a:ext>
          </a:extLst>
        </xdr:cNvPr>
        <xdr:cNvSpPr txBox="1"/>
      </xdr:nvSpPr>
      <xdr:spPr>
        <a:xfrm>
          <a:off x="5229225" y="8041309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13728</xdr:row>
      <xdr:rowOff>428625</xdr:rowOff>
    </xdr:from>
    <xdr:ext cx="194454" cy="255111"/>
    <xdr:sp macro="" textlink="">
      <xdr:nvSpPr>
        <xdr:cNvPr id="1889" name="TextBox 1888">
          <a:extLst>
            <a:ext uri="{FF2B5EF4-FFF2-40B4-BE49-F238E27FC236}">
              <a16:creationId xmlns:a16="http://schemas.microsoft.com/office/drawing/2014/main" id="{00000000-0008-0000-0000-00000B000000}"/>
            </a:ext>
          </a:extLst>
        </xdr:cNvPr>
        <xdr:cNvSpPr txBox="1"/>
      </xdr:nvSpPr>
      <xdr:spPr>
        <a:xfrm>
          <a:off x="5229225" y="80281367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13402</xdr:row>
      <xdr:rowOff>0</xdr:rowOff>
    </xdr:from>
    <xdr:ext cx="194454" cy="255111"/>
    <xdr:sp macro="" textlink="">
      <xdr:nvSpPr>
        <xdr:cNvPr id="1890" name="TextBox 1889">
          <a:extLst>
            <a:ext uri="{FF2B5EF4-FFF2-40B4-BE49-F238E27FC236}">
              <a16:creationId xmlns:a16="http://schemas.microsoft.com/office/drawing/2014/main" id="{00000000-0008-0000-0000-000002000000}"/>
            </a:ext>
          </a:extLst>
        </xdr:cNvPr>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13402</xdr:row>
      <xdr:rowOff>0</xdr:rowOff>
    </xdr:from>
    <xdr:ext cx="194454" cy="255111"/>
    <xdr:sp macro="" textlink="">
      <xdr:nvSpPr>
        <xdr:cNvPr id="1891" name="TextBox 1890">
          <a:extLst>
            <a:ext uri="{FF2B5EF4-FFF2-40B4-BE49-F238E27FC236}">
              <a16:creationId xmlns:a16="http://schemas.microsoft.com/office/drawing/2014/main" id="{00000000-0008-0000-0000-000003000000}"/>
            </a:ext>
          </a:extLst>
        </xdr:cNvPr>
        <xdr:cNvSpPr txBox="1"/>
      </xdr:nvSpPr>
      <xdr:spPr>
        <a:xfrm>
          <a:off x="5229225" y="80043051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13790</xdr:row>
      <xdr:rowOff>0</xdr:rowOff>
    </xdr:from>
    <xdr:ext cx="194454" cy="255111"/>
    <xdr:sp macro="" textlink="">
      <xdr:nvSpPr>
        <xdr:cNvPr id="1892" name="TextBox 1891">
          <a:extLst>
            <a:ext uri="{FF2B5EF4-FFF2-40B4-BE49-F238E27FC236}">
              <a16:creationId xmlns:a16="http://schemas.microsoft.com/office/drawing/2014/main" id="{00000000-0008-0000-0000-000002000000}"/>
            </a:ext>
          </a:extLst>
        </xdr:cNvPr>
        <xdr:cNvSpPr txBox="1"/>
      </xdr:nvSpPr>
      <xdr:spPr>
        <a:xfrm>
          <a:off x="5229225" y="8161524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13790</xdr:row>
      <xdr:rowOff>0</xdr:rowOff>
    </xdr:from>
    <xdr:ext cx="194454" cy="255111"/>
    <xdr:sp macro="" textlink="">
      <xdr:nvSpPr>
        <xdr:cNvPr id="1893" name="TextBox 1892">
          <a:extLst>
            <a:ext uri="{FF2B5EF4-FFF2-40B4-BE49-F238E27FC236}">
              <a16:creationId xmlns:a16="http://schemas.microsoft.com/office/drawing/2014/main" id="{00000000-0008-0000-0000-000003000000}"/>
            </a:ext>
          </a:extLst>
        </xdr:cNvPr>
        <xdr:cNvSpPr txBox="1"/>
      </xdr:nvSpPr>
      <xdr:spPr>
        <a:xfrm>
          <a:off x="5229225" y="8161524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13821</xdr:row>
      <xdr:rowOff>0</xdr:rowOff>
    </xdr:from>
    <xdr:ext cx="194454" cy="255111"/>
    <xdr:sp macro="" textlink="">
      <xdr:nvSpPr>
        <xdr:cNvPr id="1894" name="TextBox 1893">
          <a:extLst>
            <a:ext uri="{FF2B5EF4-FFF2-40B4-BE49-F238E27FC236}">
              <a16:creationId xmlns:a16="http://schemas.microsoft.com/office/drawing/2014/main" id="{00000000-0008-0000-0000-00000A000000}"/>
            </a:ext>
          </a:extLst>
        </xdr:cNvPr>
        <xdr:cNvSpPr txBox="1"/>
      </xdr:nvSpPr>
      <xdr:spPr>
        <a:xfrm>
          <a:off x="5229225" y="8161524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13806</xdr:row>
      <xdr:rowOff>428625</xdr:rowOff>
    </xdr:from>
    <xdr:ext cx="194454" cy="255111"/>
    <xdr:sp macro="" textlink="">
      <xdr:nvSpPr>
        <xdr:cNvPr id="1895" name="TextBox 1894">
          <a:extLst>
            <a:ext uri="{FF2B5EF4-FFF2-40B4-BE49-F238E27FC236}">
              <a16:creationId xmlns:a16="http://schemas.microsoft.com/office/drawing/2014/main" id="{00000000-0008-0000-0000-00000B000000}"/>
            </a:ext>
          </a:extLst>
        </xdr:cNvPr>
        <xdr:cNvSpPr txBox="1"/>
      </xdr:nvSpPr>
      <xdr:spPr>
        <a:xfrm>
          <a:off x="5229225" y="81615248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13924</xdr:row>
      <xdr:rowOff>0</xdr:rowOff>
    </xdr:from>
    <xdr:ext cx="194454" cy="255111"/>
    <xdr:sp macro="" textlink="">
      <xdr:nvSpPr>
        <xdr:cNvPr id="1896" name="TextBox 1895">
          <a:extLst>
            <a:ext uri="{FF2B5EF4-FFF2-40B4-BE49-F238E27FC236}">
              <a16:creationId xmlns:a16="http://schemas.microsoft.com/office/drawing/2014/main" id="{00000000-0008-0000-0000-000002000000}"/>
            </a:ext>
          </a:extLst>
        </xdr:cNvPr>
        <xdr:cNvSpPr txBox="1"/>
      </xdr:nvSpPr>
      <xdr:spPr>
        <a:xfrm>
          <a:off x="5229225" y="8221694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13924</xdr:row>
      <xdr:rowOff>0</xdr:rowOff>
    </xdr:from>
    <xdr:ext cx="194454" cy="255111"/>
    <xdr:sp macro="" textlink="">
      <xdr:nvSpPr>
        <xdr:cNvPr id="1897" name="TextBox 1896">
          <a:extLst>
            <a:ext uri="{FF2B5EF4-FFF2-40B4-BE49-F238E27FC236}">
              <a16:creationId xmlns:a16="http://schemas.microsoft.com/office/drawing/2014/main" id="{00000000-0008-0000-0000-000003000000}"/>
            </a:ext>
          </a:extLst>
        </xdr:cNvPr>
        <xdr:cNvSpPr txBox="1"/>
      </xdr:nvSpPr>
      <xdr:spPr>
        <a:xfrm>
          <a:off x="5229225" y="8221694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898" name="TextBox 1897">
          <a:extLst>
            <a:ext uri="{FF2B5EF4-FFF2-40B4-BE49-F238E27FC236}">
              <a16:creationId xmlns:a16="http://schemas.microsoft.com/office/drawing/2014/main" id="{00000000-0008-0000-0000-000014000000}"/>
            </a:ext>
          </a:extLst>
        </xdr:cNvPr>
        <xdr:cNvSpPr txBox="1"/>
      </xdr:nvSpPr>
      <xdr:spPr>
        <a:xfrm>
          <a:off x="5229225" y="8222294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899" name="TextBox 1898">
          <a:extLst>
            <a:ext uri="{FF2B5EF4-FFF2-40B4-BE49-F238E27FC236}">
              <a16:creationId xmlns:a16="http://schemas.microsoft.com/office/drawing/2014/main" id="{00000000-0008-0000-0000-000015000000}"/>
            </a:ext>
          </a:extLst>
        </xdr:cNvPr>
        <xdr:cNvSpPr txBox="1"/>
      </xdr:nvSpPr>
      <xdr:spPr>
        <a:xfrm>
          <a:off x="5229225" y="8222294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13925</xdr:row>
      <xdr:rowOff>0</xdr:rowOff>
    </xdr:from>
    <xdr:ext cx="76200" cy="104775"/>
    <xdr:sp macro="" textlink="">
      <xdr:nvSpPr>
        <xdr:cNvPr id="1900" name="Text Box 1">
          <a:extLst>
            <a:ext uri="{FF2B5EF4-FFF2-40B4-BE49-F238E27FC236}">
              <a16:creationId xmlns:a16="http://schemas.microsoft.com/office/drawing/2014/main" id="{00000000-0008-0000-0000-000016000000}"/>
            </a:ext>
          </a:extLst>
        </xdr:cNvPr>
        <xdr:cNvSpPr txBox="1">
          <a:spLocks noChangeArrowheads="1"/>
        </xdr:cNvSpPr>
      </xdr:nvSpPr>
      <xdr:spPr bwMode="auto">
        <a:xfrm>
          <a:off x="3810000" y="8222294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13925</xdr:row>
      <xdr:rowOff>0</xdr:rowOff>
    </xdr:from>
    <xdr:ext cx="76200" cy="104775"/>
    <xdr:sp macro="" textlink="">
      <xdr:nvSpPr>
        <xdr:cNvPr id="1901" name="Text Box 1">
          <a:extLst>
            <a:ext uri="{FF2B5EF4-FFF2-40B4-BE49-F238E27FC236}">
              <a16:creationId xmlns:a16="http://schemas.microsoft.com/office/drawing/2014/main" id="{00000000-0008-0000-0000-000017000000}"/>
            </a:ext>
          </a:extLst>
        </xdr:cNvPr>
        <xdr:cNvSpPr txBox="1">
          <a:spLocks noChangeArrowheads="1"/>
        </xdr:cNvSpPr>
      </xdr:nvSpPr>
      <xdr:spPr bwMode="auto">
        <a:xfrm>
          <a:off x="3810000" y="82222943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13926</xdr:row>
      <xdr:rowOff>0</xdr:rowOff>
    </xdr:from>
    <xdr:ext cx="194454" cy="255111"/>
    <xdr:sp macro="" textlink="">
      <xdr:nvSpPr>
        <xdr:cNvPr id="1902" name="TextBox 1901">
          <a:extLst>
            <a:ext uri="{FF2B5EF4-FFF2-40B4-BE49-F238E27FC236}">
              <a16:creationId xmlns:a16="http://schemas.microsoft.com/office/drawing/2014/main" id="{00000000-0008-0000-0000-000018000000}"/>
            </a:ext>
          </a:extLst>
        </xdr:cNvPr>
        <xdr:cNvSpPr txBox="1"/>
      </xdr:nvSpPr>
      <xdr:spPr>
        <a:xfrm>
          <a:off x="5229225" y="8223094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13926</xdr:row>
      <xdr:rowOff>0</xdr:rowOff>
    </xdr:from>
    <xdr:ext cx="194454" cy="255111"/>
    <xdr:sp macro="" textlink="">
      <xdr:nvSpPr>
        <xdr:cNvPr id="1903" name="TextBox 1902">
          <a:extLst>
            <a:ext uri="{FF2B5EF4-FFF2-40B4-BE49-F238E27FC236}">
              <a16:creationId xmlns:a16="http://schemas.microsoft.com/office/drawing/2014/main" id="{00000000-0008-0000-0000-000019000000}"/>
            </a:ext>
          </a:extLst>
        </xdr:cNvPr>
        <xdr:cNvSpPr txBox="1"/>
      </xdr:nvSpPr>
      <xdr:spPr>
        <a:xfrm>
          <a:off x="5229225" y="8223094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13926</xdr:row>
      <xdr:rowOff>0</xdr:rowOff>
    </xdr:from>
    <xdr:ext cx="76200" cy="104775"/>
    <xdr:sp macro="" textlink="">
      <xdr:nvSpPr>
        <xdr:cNvPr id="1904" name="Text Box 1">
          <a:extLst>
            <a:ext uri="{FF2B5EF4-FFF2-40B4-BE49-F238E27FC236}">
              <a16:creationId xmlns:a16="http://schemas.microsoft.com/office/drawing/2014/main" id="{00000000-0008-0000-0000-00001A000000}"/>
            </a:ext>
          </a:extLst>
        </xdr:cNvPr>
        <xdr:cNvSpPr txBox="1">
          <a:spLocks noChangeArrowheads="1"/>
        </xdr:cNvSpPr>
      </xdr:nvSpPr>
      <xdr:spPr bwMode="auto">
        <a:xfrm>
          <a:off x="3810000" y="8223094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13926</xdr:row>
      <xdr:rowOff>0</xdr:rowOff>
    </xdr:from>
    <xdr:ext cx="76200" cy="104775"/>
    <xdr:sp macro="" textlink="">
      <xdr:nvSpPr>
        <xdr:cNvPr id="1905" name="Text Box 1">
          <a:extLst>
            <a:ext uri="{FF2B5EF4-FFF2-40B4-BE49-F238E27FC236}">
              <a16:creationId xmlns:a16="http://schemas.microsoft.com/office/drawing/2014/main" id="{00000000-0008-0000-0000-00001B000000}"/>
            </a:ext>
          </a:extLst>
        </xdr:cNvPr>
        <xdr:cNvSpPr txBox="1">
          <a:spLocks noChangeArrowheads="1"/>
        </xdr:cNvSpPr>
      </xdr:nvSpPr>
      <xdr:spPr bwMode="auto">
        <a:xfrm>
          <a:off x="3810000" y="8223094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13923</xdr:row>
      <xdr:rowOff>0</xdr:rowOff>
    </xdr:from>
    <xdr:ext cx="194454" cy="255111"/>
    <xdr:sp macro="" textlink="">
      <xdr:nvSpPr>
        <xdr:cNvPr id="1906" name="TextBox 1905">
          <a:extLst>
            <a:ext uri="{FF2B5EF4-FFF2-40B4-BE49-F238E27FC236}">
              <a16:creationId xmlns:a16="http://schemas.microsoft.com/office/drawing/2014/main" id="{00000000-0008-0000-0000-00001C000000}"/>
            </a:ext>
          </a:extLst>
        </xdr:cNvPr>
        <xdr:cNvSpPr txBox="1"/>
      </xdr:nvSpPr>
      <xdr:spPr>
        <a:xfrm>
          <a:off x="5229225" y="822069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13923</xdr:row>
      <xdr:rowOff>0</xdr:rowOff>
    </xdr:from>
    <xdr:ext cx="194454" cy="255111"/>
    <xdr:sp macro="" textlink="">
      <xdr:nvSpPr>
        <xdr:cNvPr id="1907" name="TextBox 1906">
          <a:extLst>
            <a:ext uri="{FF2B5EF4-FFF2-40B4-BE49-F238E27FC236}">
              <a16:creationId xmlns:a16="http://schemas.microsoft.com/office/drawing/2014/main" id="{00000000-0008-0000-0000-00001D000000}"/>
            </a:ext>
          </a:extLst>
        </xdr:cNvPr>
        <xdr:cNvSpPr txBox="1"/>
      </xdr:nvSpPr>
      <xdr:spPr>
        <a:xfrm>
          <a:off x="5229225" y="822069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13924</xdr:row>
      <xdr:rowOff>0</xdr:rowOff>
    </xdr:from>
    <xdr:ext cx="194454" cy="255111"/>
    <xdr:sp macro="" textlink="">
      <xdr:nvSpPr>
        <xdr:cNvPr id="1908" name="TextBox 1907">
          <a:extLst>
            <a:ext uri="{FF2B5EF4-FFF2-40B4-BE49-F238E27FC236}">
              <a16:creationId xmlns:a16="http://schemas.microsoft.com/office/drawing/2014/main" id="{00000000-0008-0000-0000-00001F000000}"/>
            </a:ext>
          </a:extLst>
        </xdr:cNvPr>
        <xdr:cNvSpPr txBox="1"/>
      </xdr:nvSpPr>
      <xdr:spPr>
        <a:xfrm>
          <a:off x="5229225" y="8221694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13924</xdr:row>
      <xdr:rowOff>0</xdr:rowOff>
    </xdr:from>
    <xdr:ext cx="194454" cy="255111"/>
    <xdr:sp macro="" textlink="">
      <xdr:nvSpPr>
        <xdr:cNvPr id="1909" name="TextBox 1908">
          <a:extLst>
            <a:ext uri="{FF2B5EF4-FFF2-40B4-BE49-F238E27FC236}">
              <a16:creationId xmlns:a16="http://schemas.microsoft.com/office/drawing/2014/main" id="{00000000-0008-0000-0000-000020000000}"/>
            </a:ext>
          </a:extLst>
        </xdr:cNvPr>
        <xdr:cNvSpPr txBox="1"/>
      </xdr:nvSpPr>
      <xdr:spPr>
        <a:xfrm>
          <a:off x="5229225" y="8221694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910" name="TextBox 1909">
          <a:extLst>
            <a:ext uri="{FF2B5EF4-FFF2-40B4-BE49-F238E27FC236}">
              <a16:creationId xmlns:a16="http://schemas.microsoft.com/office/drawing/2014/main" id="{00000000-0008-0000-0000-000021000000}"/>
            </a:ext>
          </a:extLst>
        </xdr:cNvPr>
        <xdr:cNvSpPr txBox="1"/>
      </xdr:nvSpPr>
      <xdr:spPr>
        <a:xfrm>
          <a:off x="5229225" y="8222294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911" name="TextBox 1910">
          <a:extLst>
            <a:ext uri="{FF2B5EF4-FFF2-40B4-BE49-F238E27FC236}">
              <a16:creationId xmlns:a16="http://schemas.microsoft.com/office/drawing/2014/main" id="{00000000-0008-0000-0000-000022000000}"/>
            </a:ext>
          </a:extLst>
        </xdr:cNvPr>
        <xdr:cNvSpPr txBox="1"/>
      </xdr:nvSpPr>
      <xdr:spPr>
        <a:xfrm>
          <a:off x="5229225" y="8222294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13921</xdr:row>
      <xdr:rowOff>0</xdr:rowOff>
    </xdr:from>
    <xdr:ext cx="194454" cy="255111"/>
    <xdr:sp macro="" textlink="">
      <xdr:nvSpPr>
        <xdr:cNvPr id="1912" name="TextBox 1911">
          <a:extLst>
            <a:ext uri="{FF2B5EF4-FFF2-40B4-BE49-F238E27FC236}">
              <a16:creationId xmlns:a16="http://schemas.microsoft.com/office/drawing/2014/main" id="{00000000-0008-0000-0000-000023000000}"/>
            </a:ext>
          </a:extLst>
        </xdr:cNvPr>
        <xdr:cNvSpPr txBox="1"/>
      </xdr:nvSpPr>
      <xdr:spPr>
        <a:xfrm>
          <a:off x="5229225" y="8216950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13921</xdr:row>
      <xdr:rowOff>0</xdr:rowOff>
    </xdr:from>
    <xdr:ext cx="194454" cy="255111"/>
    <xdr:sp macro="" textlink="">
      <xdr:nvSpPr>
        <xdr:cNvPr id="1913" name="TextBox 1912">
          <a:extLst>
            <a:ext uri="{FF2B5EF4-FFF2-40B4-BE49-F238E27FC236}">
              <a16:creationId xmlns:a16="http://schemas.microsoft.com/office/drawing/2014/main" id="{00000000-0008-0000-0000-000024000000}"/>
            </a:ext>
          </a:extLst>
        </xdr:cNvPr>
        <xdr:cNvSpPr txBox="1"/>
      </xdr:nvSpPr>
      <xdr:spPr>
        <a:xfrm>
          <a:off x="5229225" y="8216950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914" name="TextBox 1913">
          <a:extLst>
            <a:ext uri="{FF2B5EF4-FFF2-40B4-BE49-F238E27FC236}">
              <a16:creationId xmlns:a16="http://schemas.microsoft.com/office/drawing/2014/main" id="{00000000-0008-0000-0000-000025000000}"/>
            </a:ext>
          </a:extLst>
        </xdr:cNvPr>
        <xdr:cNvSpPr txBox="1"/>
      </xdr:nvSpPr>
      <xdr:spPr>
        <a:xfrm>
          <a:off x="5229225" y="8222294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915" name="TextBox 1914">
          <a:extLst>
            <a:ext uri="{FF2B5EF4-FFF2-40B4-BE49-F238E27FC236}">
              <a16:creationId xmlns:a16="http://schemas.microsoft.com/office/drawing/2014/main" id="{00000000-0008-0000-0000-000026000000}"/>
            </a:ext>
          </a:extLst>
        </xdr:cNvPr>
        <xdr:cNvSpPr txBox="1"/>
      </xdr:nvSpPr>
      <xdr:spPr>
        <a:xfrm>
          <a:off x="5229225" y="8222294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13926</xdr:row>
      <xdr:rowOff>0</xdr:rowOff>
    </xdr:from>
    <xdr:ext cx="194454" cy="255111"/>
    <xdr:sp macro="" textlink="">
      <xdr:nvSpPr>
        <xdr:cNvPr id="1916" name="TextBox 1915">
          <a:extLst>
            <a:ext uri="{FF2B5EF4-FFF2-40B4-BE49-F238E27FC236}">
              <a16:creationId xmlns:a16="http://schemas.microsoft.com/office/drawing/2014/main" id="{00000000-0008-0000-0000-00002A000000}"/>
            </a:ext>
          </a:extLst>
        </xdr:cNvPr>
        <xdr:cNvSpPr txBox="1"/>
      </xdr:nvSpPr>
      <xdr:spPr>
        <a:xfrm>
          <a:off x="5229225" y="8223094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13926</xdr:row>
      <xdr:rowOff>0</xdr:rowOff>
    </xdr:from>
    <xdr:ext cx="194454" cy="255111"/>
    <xdr:sp macro="" textlink="">
      <xdr:nvSpPr>
        <xdr:cNvPr id="1917" name="TextBox 1916">
          <a:extLst>
            <a:ext uri="{FF2B5EF4-FFF2-40B4-BE49-F238E27FC236}">
              <a16:creationId xmlns:a16="http://schemas.microsoft.com/office/drawing/2014/main" id="{00000000-0008-0000-0000-00002B000000}"/>
            </a:ext>
          </a:extLst>
        </xdr:cNvPr>
        <xdr:cNvSpPr txBox="1"/>
      </xdr:nvSpPr>
      <xdr:spPr>
        <a:xfrm>
          <a:off x="5229225" y="8223094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13926</xdr:row>
      <xdr:rowOff>0</xdr:rowOff>
    </xdr:from>
    <xdr:ext cx="76200" cy="104775"/>
    <xdr:sp macro="" textlink="">
      <xdr:nvSpPr>
        <xdr:cNvPr id="1918" name="Text Box 1">
          <a:extLst>
            <a:ext uri="{FF2B5EF4-FFF2-40B4-BE49-F238E27FC236}">
              <a16:creationId xmlns:a16="http://schemas.microsoft.com/office/drawing/2014/main" id="{00000000-0008-0000-0000-00002C000000}"/>
            </a:ext>
          </a:extLst>
        </xdr:cNvPr>
        <xdr:cNvSpPr txBox="1">
          <a:spLocks noChangeArrowheads="1"/>
        </xdr:cNvSpPr>
      </xdr:nvSpPr>
      <xdr:spPr bwMode="auto">
        <a:xfrm>
          <a:off x="3810000" y="8223094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13926</xdr:row>
      <xdr:rowOff>0</xdr:rowOff>
    </xdr:from>
    <xdr:ext cx="76200" cy="104775"/>
    <xdr:sp macro="" textlink="">
      <xdr:nvSpPr>
        <xdr:cNvPr id="1919"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3810000" y="822309442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13927</xdr:row>
      <xdr:rowOff>0</xdr:rowOff>
    </xdr:from>
    <xdr:ext cx="194454" cy="255111"/>
    <xdr:sp macro="" textlink="">
      <xdr:nvSpPr>
        <xdr:cNvPr id="1920" name="TextBox 1919">
          <a:extLst>
            <a:ext uri="{FF2B5EF4-FFF2-40B4-BE49-F238E27FC236}">
              <a16:creationId xmlns:a16="http://schemas.microsoft.com/office/drawing/2014/main" id="{00000000-0008-0000-0000-00002E000000}"/>
            </a:ext>
          </a:extLst>
        </xdr:cNvPr>
        <xdr:cNvSpPr txBox="1"/>
      </xdr:nvSpPr>
      <xdr:spPr>
        <a:xfrm>
          <a:off x="5229225" y="822669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13927</xdr:row>
      <xdr:rowOff>0</xdr:rowOff>
    </xdr:from>
    <xdr:ext cx="194454" cy="255111"/>
    <xdr:sp macro="" textlink="">
      <xdr:nvSpPr>
        <xdr:cNvPr id="1921" name="TextBox 1920">
          <a:extLst>
            <a:ext uri="{FF2B5EF4-FFF2-40B4-BE49-F238E27FC236}">
              <a16:creationId xmlns:a16="http://schemas.microsoft.com/office/drawing/2014/main" id="{00000000-0008-0000-0000-00002F000000}"/>
            </a:ext>
          </a:extLst>
        </xdr:cNvPr>
        <xdr:cNvSpPr txBox="1"/>
      </xdr:nvSpPr>
      <xdr:spPr>
        <a:xfrm>
          <a:off x="5229225" y="822669487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13927</xdr:row>
      <xdr:rowOff>0</xdr:rowOff>
    </xdr:from>
    <xdr:ext cx="76200" cy="104775"/>
    <xdr:sp macro="" textlink="">
      <xdr:nvSpPr>
        <xdr:cNvPr id="1922" name="Text Box 1">
          <a:extLst>
            <a:ext uri="{FF2B5EF4-FFF2-40B4-BE49-F238E27FC236}">
              <a16:creationId xmlns:a16="http://schemas.microsoft.com/office/drawing/2014/main" id="{00000000-0008-0000-0000-000030000000}"/>
            </a:ext>
          </a:extLst>
        </xdr:cNvPr>
        <xdr:cNvSpPr txBox="1">
          <a:spLocks noChangeArrowheads="1"/>
        </xdr:cNvSpPr>
      </xdr:nvSpPr>
      <xdr:spPr bwMode="auto">
        <a:xfrm>
          <a:off x="3810000" y="82266948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13927</xdr:row>
      <xdr:rowOff>0</xdr:rowOff>
    </xdr:from>
    <xdr:ext cx="76200" cy="104775"/>
    <xdr:sp macro="" textlink="">
      <xdr:nvSpPr>
        <xdr:cNvPr id="1923" name="Text Box 1">
          <a:extLst>
            <a:ext uri="{FF2B5EF4-FFF2-40B4-BE49-F238E27FC236}">
              <a16:creationId xmlns:a16="http://schemas.microsoft.com/office/drawing/2014/main" id="{00000000-0008-0000-0000-000031000000}"/>
            </a:ext>
          </a:extLst>
        </xdr:cNvPr>
        <xdr:cNvSpPr txBox="1">
          <a:spLocks noChangeArrowheads="1"/>
        </xdr:cNvSpPr>
      </xdr:nvSpPr>
      <xdr:spPr bwMode="auto">
        <a:xfrm>
          <a:off x="3810000" y="8226694875"/>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13924</xdr:row>
      <xdr:rowOff>0</xdr:rowOff>
    </xdr:from>
    <xdr:ext cx="194454" cy="255111"/>
    <xdr:sp macro="" textlink="">
      <xdr:nvSpPr>
        <xdr:cNvPr id="1924" name="TextBox 1923">
          <a:extLst>
            <a:ext uri="{FF2B5EF4-FFF2-40B4-BE49-F238E27FC236}">
              <a16:creationId xmlns:a16="http://schemas.microsoft.com/office/drawing/2014/main" id="{00000000-0008-0000-0000-000032000000}"/>
            </a:ext>
          </a:extLst>
        </xdr:cNvPr>
        <xdr:cNvSpPr txBox="1"/>
      </xdr:nvSpPr>
      <xdr:spPr>
        <a:xfrm>
          <a:off x="5229225" y="8221694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13924</xdr:row>
      <xdr:rowOff>0</xdr:rowOff>
    </xdr:from>
    <xdr:ext cx="194454" cy="255111"/>
    <xdr:sp macro="" textlink="">
      <xdr:nvSpPr>
        <xdr:cNvPr id="1925" name="TextBox 1924">
          <a:extLst>
            <a:ext uri="{FF2B5EF4-FFF2-40B4-BE49-F238E27FC236}">
              <a16:creationId xmlns:a16="http://schemas.microsoft.com/office/drawing/2014/main" id="{00000000-0008-0000-0000-000033000000}"/>
            </a:ext>
          </a:extLst>
        </xdr:cNvPr>
        <xdr:cNvSpPr txBox="1"/>
      </xdr:nvSpPr>
      <xdr:spPr>
        <a:xfrm>
          <a:off x="5229225" y="82216942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926" name="TextBox 1925">
          <a:extLst>
            <a:ext uri="{FF2B5EF4-FFF2-40B4-BE49-F238E27FC236}">
              <a16:creationId xmlns:a16="http://schemas.microsoft.com/office/drawing/2014/main" id="{00000000-0008-0000-0000-000035000000}"/>
            </a:ext>
          </a:extLst>
        </xdr:cNvPr>
        <xdr:cNvSpPr txBox="1"/>
      </xdr:nvSpPr>
      <xdr:spPr>
        <a:xfrm>
          <a:off x="5229225" y="8222294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927" name="TextBox 1926">
          <a:extLst>
            <a:ext uri="{FF2B5EF4-FFF2-40B4-BE49-F238E27FC236}">
              <a16:creationId xmlns:a16="http://schemas.microsoft.com/office/drawing/2014/main" id="{00000000-0008-0000-0000-000036000000}"/>
            </a:ext>
          </a:extLst>
        </xdr:cNvPr>
        <xdr:cNvSpPr txBox="1"/>
      </xdr:nvSpPr>
      <xdr:spPr>
        <a:xfrm>
          <a:off x="5229225" y="82222943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13926</xdr:row>
      <xdr:rowOff>0</xdr:rowOff>
    </xdr:from>
    <xdr:ext cx="194454" cy="255111"/>
    <xdr:sp macro="" textlink="">
      <xdr:nvSpPr>
        <xdr:cNvPr id="1928" name="TextBox 1927">
          <a:extLst>
            <a:ext uri="{FF2B5EF4-FFF2-40B4-BE49-F238E27FC236}">
              <a16:creationId xmlns:a16="http://schemas.microsoft.com/office/drawing/2014/main" id="{00000000-0008-0000-0000-000037000000}"/>
            </a:ext>
          </a:extLst>
        </xdr:cNvPr>
        <xdr:cNvSpPr txBox="1"/>
      </xdr:nvSpPr>
      <xdr:spPr>
        <a:xfrm>
          <a:off x="5229225" y="8223094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13926</xdr:row>
      <xdr:rowOff>0</xdr:rowOff>
    </xdr:from>
    <xdr:ext cx="194454" cy="255111"/>
    <xdr:sp macro="" textlink="">
      <xdr:nvSpPr>
        <xdr:cNvPr id="1929" name="TextBox 1928">
          <a:extLst>
            <a:ext uri="{FF2B5EF4-FFF2-40B4-BE49-F238E27FC236}">
              <a16:creationId xmlns:a16="http://schemas.microsoft.com/office/drawing/2014/main" id="{00000000-0008-0000-0000-000038000000}"/>
            </a:ext>
          </a:extLst>
        </xdr:cNvPr>
        <xdr:cNvSpPr txBox="1"/>
      </xdr:nvSpPr>
      <xdr:spPr>
        <a:xfrm>
          <a:off x="5229225" y="8223094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13923</xdr:row>
      <xdr:rowOff>0</xdr:rowOff>
    </xdr:from>
    <xdr:ext cx="194454" cy="255111"/>
    <xdr:sp macro="" textlink="">
      <xdr:nvSpPr>
        <xdr:cNvPr id="1930" name="TextBox 1929">
          <a:extLst>
            <a:ext uri="{FF2B5EF4-FFF2-40B4-BE49-F238E27FC236}">
              <a16:creationId xmlns:a16="http://schemas.microsoft.com/office/drawing/2014/main" id="{00000000-0008-0000-0000-000039000000}"/>
            </a:ext>
          </a:extLst>
        </xdr:cNvPr>
        <xdr:cNvSpPr txBox="1"/>
      </xdr:nvSpPr>
      <xdr:spPr>
        <a:xfrm>
          <a:off x="5229225" y="822069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13923</xdr:row>
      <xdr:rowOff>0</xdr:rowOff>
    </xdr:from>
    <xdr:ext cx="194454" cy="255111"/>
    <xdr:sp macro="" textlink="">
      <xdr:nvSpPr>
        <xdr:cNvPr id="1931" name="TextBox 1930">
          <a:extLst>
            <a:ext uri="{FF2B5EF4-FFF2-40B4-BE49-F238E27FC236}">
              <a16:creationId xmlns:a16="http://schemas.microsoft.com/office/drawing/2014/main" id="{00000000-0008-0000-0000-00003A000000}"/>
            </a:ext>
          </a:extLst>
        </xdr:cNvPr>
        <xdr:cNvSpPr txBox="1"/>
      </xdr:nvSpPr>
      <xdr:spPr>
        <a:xfrm>
          <a:off x="5229225" y="82206941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13922</xdr:row>
      <xdr:rowOff>0</xdr:rowOff>
    </xdr:from>
    <xdr:ext cx="194454" cy="255111"/>
    <xdr:sp macro="" textlink="">
      <xdr:nvSpPr>
        <xdr:cNvPr id="1932" name="TextBox 1931">
          <a:extLst>
            <a:ext uri="{FF2B5EF4-FFF2-40B4-BE49-F238E27FC236}">
              <a16:creationId xmlns:a16="http://schemas.microsoft.com/office/drawing/2014/main" id="{00000000-0008-0000-0000-00003B000000}"/>
            </a:ext>
          </a:extLst>
        </xdr:cNvPr>
        <xdr:cNvSpPr txBox="1"/>
      </xdr:nvSpPr>
      <xdr:spPr>
        <a:xfrm>
          <a:off x="5229225" y="821779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13922</xdr:row>
      <xdr:rowOff>0</xdr:rowOff>
    </xdr:from>
    <xdr:ext cx="194454" cy="255111"/>
    <xdr:sp macro="" textlink="">
      <xdr:nvSpPr>
        <xdr:cNvPr id="1933" name="TextBox 1932">
          <a:extLst>
            <a:ext uri="{FF2B5EF4-FFF2-40B4-BE49-F238E27FC236}">
              <a16:creationId xmlns:a16="http://schemas.microsoft.com/office/drawing/2014/main" id="{00000000-0008-0000-0000-00003C000000}"/>
            </a:ext>
          </a:extLst>
        </xdr:cNvPr>
        <xdr:cNvSpPr txBox="1"/>
      </xdr:nvSpPr>
      <xdr:spPr>
        <a:xfrm>
          <a:off x="5229225" y="821779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13922</xdr:row>
      <xdr:rowOff>0</xdr:rowOff>
    </xdr:from>
    <xdr:ext cx="194454" cy="255111"/>
    <xdr:sp macro="" textlink="">
      <xdr:nvSpPr>
        <xdr:cNvPr id="1934" name="TextBox 1933">
          <a:extLst>
            <a:ext uri="{FF2B5EF4-FFF2-40B4-BE49-F238E27FC236}">
              <a16:creationId xmlns:a16="http://schemas.microsoft.com/office/drawing/2014/main" id="{00000000-0008-0000-0000-00003D000000}"/>
            </a:ext>
          </a:extLst>
        </xdr:cNvPr>
        <xdr:cNvSpPr txBox="1"/>
      </xdr:nvSpPr>
      <xdr:spPr>
        <a:xfrm>
          <a:off x="5229225" y="821779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13922</xdr:row>
      <xdr:rowOff>0</xdr:rowOff>
    </xdr:from>
    <xdr:ext cx="194454" cy="255111"/>
    <xdr:sp macro="" textlink="">
      <xdr:nvSpPr>
        <xdr:cNvPr id="1935" name="TextBox 1934">
          <a:extLst>
            <a:ext uri="{FF2B5EF4-FFF2-40B4-BE49-F238E27FC236}">
              <a16:creationId xmlns:a16="http://schemas.microsoft.com/office/drawing/2014/main" id="{00000000-0008-0000-0000-00003E000000}"/>
            </a:ext>
          </a:extLst>
        </xdr:cNvPr>
        <xdr:cNvSpPr txBox="1"/>
      </xdr:nvSpPr>
      <xdr:spPr>
        <a:xfrm>
          <a:off x="5229225" y="82177985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13933</xdr:row>
      <xdr:rowOff>0</xdr:rowOff>
    </xdr:from>
    <xdr:ext cx="194454" cy="255111"/>
    <xdr:sp macro="" textlink="">
      <xdr:nvSpPr>
        <xdr:cNvPr id="1936" name="TextBox 1935">
          <a:extLst>
            <a:ext uri="{FF2B5EF4-FFF2-40B4-BE49-F238E27FC236}">
              <a16:creationId xmlns:a16="http://schemas.microsoft.com/office/drawing/2014/main" id="{00000000-0008-0000-0000-00003F000000}"/>
            </a:ext>
          </a:extLst>
        </xdr:cNvPr>
        <xdr:cNvSpPr txBox="1"/>
      </xdr:nvSpPr>
      <xdr:spPr>
        <a:xfrm>
          <a:off x="5229225" y="8234743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13933</xdr:row>
      <xdr:rowOff>0</xdr:rowOff>
    </xdr:from>
    <xdr:ext cx="194454" cy="255111"/>
    <xdr:sp macro="" textlink="">
      <xdr:nvSpPr>
        <xdr:cNvPr id="1937" name="TextBox 1936">
          <a:extLst>
            <a:ext uri="{FF2B5EF4-FFF2-40B4-BE49-F238E27FC236}">
              <a16:creationId xmlns:a16="http://schemas.microsoft.com/office/drawing/2014/main" id="{00000000-0008-0000-0000-000040000000}"/>
            </a:ext>
          </a:extLst>
        </xdr:cNvPr>
        <xdr:cNvSpPr txBox="1"/>
      </xdr:nvSpPr>
      <xdr:spPr>
        <a:xfrm>
          <a:off x="5229225" y="8234743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13921</xdr:row>
      <xdr:rowOff>428625</xdr:rowOff>
    </xdr:from>
    <xdr:ext cx="194454" cy="255111"/>
    <xdr:sp macro="" textlink="">
      <xdr:nvSpPr>
        <xdr:cNvPr id="1938" name="TextBox 1937">
          <a:extLst>
            <a:ext uri="{FF2B5EF4-FFF2-40B4-BE49-F238E27FC236}">
              <a16:creationId xmlns:a16="http://schemas.microsoft.com/office/drawing/2014/main" id="{00000000-0008-0000-0000-000043000000}"/>
            </a:ext>
          </a:extLst>
        </xdr:cNvPr>
        <xdr:cNvSpPr txBox="1"/>
      </xdr:nvSpPr>
      <xdr:spPr>
        <a:xfrm>
          <a:off x="5229225" y="8217379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13934</xdr:row>
      <xdr:rowOff>0</xdr:rowOff>
    </xdr:from>
    <xdr:ext cx="194454" cy="255111"/>
    <xdr:sp macro="" textlink="">
      <xdr:nvSpPr>
        <xdr:cNvPr id="1939" name="TextBox 1938">
          <a:extLst>
            <a:ext uri="{FF2B5EF4-FFF2-40B4-BE49-F238E27FC236}">
              <a16:creationId xmlns:a16="http://schemas.microsoft.com/office/drawing/2014/main" id="{00000000-0008-0000-0000-000044000000}"/>
            </a:ext>
          </a:extLst>
        </xdr:cNvPr>
        <xdr:cNvSpPr txBox="1"/>
      </xdr:nvSpPr>
      <xdr:spPr>
        <a:xfrm>
          <a:off x="5229225" y="8235143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13934</xdr:row>
      <xdr:rowOff>0</xdr:rowOff>
    </xdr:from>
    <xdr:ext cx="194454" cy="255111"/>
    <xdr:sp macro="" textlink="">
      <xdr:nvSpPr>
        <xdr:cNvPr id="1940" name="TextBox 1939">
          <a:extLst>
            <a:ext uri="{FF2B5EF4-FFF2-40B4-BE49-F238E27FC236}">
              <a16:creationId xmlns:a16="http://schemas.microsoft.com/office/drawing/2014/main" id="{00000000-0008-0000-0000-000045000000}"/>
            </a:ext>
          </a:extLst>
        </xdr:cNvPr>
        <xdr:cNvSpPr txBox="1"/>
      </xdr:nvSpPr>
      <xdr:spPr>
        <a:xfrm>
          <a:off x="5229225" y="8235143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13934</xdr:row>
      <xdr:rowOff>0</xdr:rowOff>
    </xdr:from>
    <xdr:ext cx="76200" cy="104775"/>
    <xdr:sp macro="" textlink="">
      <xdr:nvSpPr>
        <xdr:cNvPr id="1941" name="Text Box 1">
          <a:extLst>
            <a:ext uri="{FF2B5EF4-FFF2-40B4-BE49-F238E27FC236}">
              <a16:creationId xmlns:a16="http://schemas.microsoft.com/office/drawing/2014/main" id="{00000000-0008-0000-0000-000046000000}"/>
            </a:ext>
          </a:extLst>
        </xdr:cNvPr>
        <xdr:cNvSpPr txBox="1">
          <a:spLocks noChangeArrowheads="1"/>
        </xdr:cNvSpPr>
      </xdr:nvSpPr>
      <xdr:spPr bwMode="auto">
        <a:xfrm>
          <a:off x="3810000" y="82351435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13934</xdr:row>
      <xdr:rowOff>0</xdr:rowOff>
    </xdr:from>
    <xdr:ext cx="76200" cy="104775"/>
    <xdr:sp macro="" textlink="">
      <xdr:nvSpPr>
        <xdr:cNvPr id="1942" name="Text Box 1">
          <a:extLst>
            <a:ext uri="{FF2B5EF4-FFF2-40B4-BE49-F238E27FC236}">
              <a16:creationId xmlns:a16="http://schemas.microsoft.com/office/drawing/2014/main" id="{00000000-0008-0000-0000-000047000000}"/>
            </a:ext>
          </a:extLst>
        </xdr:cNvPr>
        <xdr:cNvSpPr txBox="1">
          <a:spLocks noChangeArrowheads="1"/>
        </xdr:cNvSpPr>
      </xdr:nvSpPr>
      <xdr:spPr bwMode="auto">
        <a:xfrm>
          <a:off x="3810000" y="82351435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13935</xdr:row>
      <xdr:rowOff>0</xdr:rowOff>
    </xdr:from>
    <xdr:ext cx="194454" cy="255111"/>
    <xdr:sp macro="" textlink="">
      <xdr:nvSpPr>
        <xdr:cNvPr id="1943" name="TextBox 1942">
          <a:extLst>
            <a:ext uri="{FF2B5EF4-FFF2-40B4-BE49-F238E27FC236}">
              <a16:creationId xmlns:a16="http://schemas.microsoft.com/office/drawing/2014/main" id="{00000000-0008-0000-0000-000048000000}"/>
            </a:ext>
          </a:extLst>
        </xdr:cNvPr>
        <xdr:cNvSpPr txBox="1"/>
      </xdr:nvSpPr>
      <xdr:spPr>
        <a:xfrm>
          <a:off x="5229225" y="823594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13935</xdr:row>
      <xdr:rowOff>0</xdr:rowOff>
    </xdr:from>
    <xdr:ext cx="194454" cy="255111"/>
    <xdr:sp macro="" textlink="">
      <xdr:nvSpPr>
        <xdr:cNvPr id="1944" name="TextBox 1943">
          <a:extLst>
            <a:ext uri="{FF2B5EF4-FFF2-40B4-BE49-F238E27FC236}">
              <a16:creationId xmlns:a16="http://schemas.microsoft.com/office/drawing/2014/main" id="{00000000-0008-0000-0000-000049000000}"/>
            </a:ext>
          </a:extLst>
        </xdr:cNvPr>
        <xdr:cNvSpPr txBox="1"/>
      </xdr:nvSpPr>
      <xdr:spPr>
        <a:xfrm>
          <a:off x="5229225" y="823594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13935</xdr:row>
      <xdr:rowOff>0</xdr:rowOff>
    </xdr:from>
    <xdr:ext cx="76200" cy="104775"/>
    <xdr:sp macro="" textlink="">
      <xdr:nvSpPr>
        <xdr:cNvPr id="1945" name="Text Box 1">
          <a:extLst>
            <a:ext uri="{FF2B5EF4-FFF2-40B4-BE49-F238E27FC236}">
              <a16:creationId xmlns:a16="http://schemas.microsoft.com/office/drawing/2014/main" id="{00000000-0008-0000-0000-00004A000000}"/>
            </a:ext>
          </a:extLst>
        </xdr:cNvPr>
        <xdr:cNvSpPr txBox="1">
          <a:spLocks noChangeArrowheads="1"/>
        </xdr:cNvSpPr>
      </xdr:nvSpPr>
      <xdr:spPr bwMode="auto">
        <a:xfrm>
          <a:off x="3810000" y="82359436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13935</xdr:row>
      <xdr:rowOff>0</xdr:rowOff>
    </xdr:from>
    <xdr:ext cx="76200" cy="104775"/>
    <xdr:sp macro="" textlink="">
      <xdr:nvSpPr>
        <xdr:cNvPr id="1946" name="Text Box 1">
          <a:extLst>
            <a:ext uri="{FF2B5EF4-FFF2-40B4-BE49-F238E27FC236}">
              <a16:creationId xmlns:a16="http://schemas.microsoft.com/office/drawing/2014/main" id="{00000000-0008-0000-0000-00004B000000}"/>
            </a:ext>
          </a:extLst>
        </xdr:cNvPr>
        <xdr:cNvSpPr txBox="1">
          <a:spLocks noChangeArrowheads="1"/>
        </xdr:cNvSpPr>
      </xdr:nvSpPr>
      <xdr:spPr bwMode="auto">
        <a:xfrm>
          <a:off x="3810000" y="82359436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13931</xdr:row>
      <xdr:rowOff>0</xdr:rowOff>
    </xdr:from>
    <xdr:ext cx="194454" cy="255111"/>
    <xdr:sp macro="" textlink="">
      <xdr:nvSpPr>
        <xdr:cNvPr id="1947" name="TextBox 1946">
          <a:extLst>
            <a:ext uri="{FF2B5EF4-FFF2-40B4-BE49-F238E27FC236}">
              <a16:creationId xmlns:a16="http://schemas.microsoft.com/office/drawing/2014/main" id="{00000000-0008-0000-0000-00004C000000}"/>
            </a:ext>
          </a:extLst>
        </xdr:cNvPr>
        <xdr:cNvSpPr txBox="1"/>
      </xdr:nvSpPr>
      <xdr:spPr>
        <a:xfrm>
          <a:off x="5229225" y="8232609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13931</xdr:row>
      <xdr:rowOff>0</xdr:rowOff>
    </xdr:from>
    <xdr:ext cx="194454" cy="255111"/>
    <xdr:sp macro="" textlink="">
      <xdr:nvSpPr>
        <xdr:cNvPr id="1948" name="TextBox 1947">
          <a:extLst>
            <a:ext uri="{FF2B5EF4-FFF2-40B4-BE49-F238E27FC236}">
              <a16:creationId xmlns:a16="http://schemas.microsoft.com/office/drawing/2014/main" id="{00000000-0008-0000-0000-00004D000000}"/>
            </a:ext>
          </a:extLst>
        </xdr:cNvPr>
        <xdr:cNvSpPr txBox="1"/>
      </xdr:nvSpPr>
      <xdr:spPr>
        <a:xfrm>
          <a:off x="5229225" y="8232609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13921</xdr:row>
      <xdr:rowOff>428625</xdr:rowOff>
    </xdr:from>
    <xdr:ext cx="194454" cy="255111"/>
    <xdr:sp macro="" textlink="">
      <xdr:nvSpPr>
        <xdr:cNvPr id="1949" name="TextBox 1948">
          <a:extLst>
            <a:ext uri="{FF2B5EF4-FFF2-40B4-BE49-F238E27FC236}">
              <a16:creationId xmlns:a16="http://schemas.microsoft.com/office/drawing/2014/main" id="{00000000-0008-0000-0000-00004E000000}"/>
            </a:ext>
          </a:extLst>
        </xdr:cNvPr>
        <xdr:cNvSpPr txBox="1"/>
      </xdr:nvSpPr>
      <xdr:spPr>
        <a:xfrm>
          <a:off x="5229225" y="8217379425"/>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13933</xdr:row>
      <xdr:rowOff>0</xdr:rowOff>
    </xdr:from>
    <xdr:ext cx="194454" cy="255111"/>
    <xdr:sp macro="" textlink="">
      <xdr:nvSpPr>
        <xdr:cNvPr id="1950" name="TextBox 1949">
          <a:extLst>
            <a:ext uri="{FF2B5EF4-FFF2-40B4-BE49-F238E27FC236}">
              <a16:creationId xmlns:a16="http://schemas.microsoft.com/office/drawing/2014/main" id="{00000000-0008-0000-0000-00004F000000}"/>
            </a:ext>
          </a:extLst>
        </xdr:cNvPr>
        <xdr:cNvSpPr txBox="1"/>
      </xdr:nvSpPr>
      <xdr:spPr>
        <a:xfrm>
          <a:off x="5229225" y="8234743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13933</xdr:row>
      <xdr:rowOff>0</xdr:rowOff>
    </xdr:from>
    <xdr:ext cx="194454" cy="255111"/>
    <xdr:sp macro="" textlink="">
      <xdr:nvSpPr>
        <xdr:cNvPr id="1951" name="TextBox 1950">
          <a:extLst>
            <a:ext uri="{FF2B5EF4-FFF2-40B4-BE49-F238E27FC236}">
              <a16:creationId xmlns:a16="http://schemas.microsoft.com/office/drawing/2014/main" id="{00000000-0008-0000-0000-000050000000}"/>
            </a:ext>
          </a:extLst>
        </xdr:cNvPr>
        <xdr:cNvSpPr txBox="1"/>
      </xdr:nvSpPr>
      <xdr:spPr>
        <a:xfrm>
          <a:off x="5229225" y="8234743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13934</xdr:row>
      <xdr:rowOff>0</xdr:rowOff>
    </xdr:from>
    <xdr:ext cx="194454" cy="255111"/>
    <xdr:sp macro="" textlink="">
      <xdr:nvSpPr>
        <xdr:cNvPr id="1952" name="TextBox 1951">
          <a:extLst>
            <a:ext uri="{FF2B5EF4-FFF2-40B4-BE49-F238E27FC236}">
              <a16:creationId xmlns:a16="http://schemas.microsoft.com/office/drawing/2014/main" id="{00000000-0008-0000-0000-000051000000}"/>
            </a:ext>
          </a:extLst>
        </xdr:cNvPr>
        <xdr:cNvSpPr txBox="1"/>
      </xdr:nvSpPr>
      <xdr:spPr>
        <a:xfrm>
          <a:off x="5229225" y="8235143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13934</xdr:row>
      <xdr:rowOff>0</xdr:rowOff>
    </xdr:from>
    <xdr:ext cx="194454" cy="255111"/>
    <xdr:sp macro="" textlink="">
      <xdr:nvSpPr>
        <xdr:cNvPr id="1953" name="TextBox 1952">
          <a:extLst>
            <a:ext uri="{FF2B5EF4-FFF2-40B4-BE49-F238E27FC236}">
              <a16:creationId xmlns:a16="http://schemas.microsoft.com/office/drawing/2014/main" id="{00000000-0008-0000-0000-000052000000}"/>
            </a:ext>
          </a:extLst>
        </xdr:cNvPr>
        <xdr:cNvSpPr txBox="1"/>
      </xdr:nvSpPr>
      <xdr:spPr>
        <a:xfrm>
          <a:off x="5229225" y="8235143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13929</xdr:row>
      <xdr:rowOff>0</xdr:rowOff>
    </xdr:from>
    <xdr:ext cx="194454" cy="255111"/>
    <xdr:sp macro="" textlink="">
      <xdr:nvSpPr>
        <xdr:cNvPr id="1954" name="TextBox 1953">
          <a:extLst>
            <a:ext uri="{FF2B5EF4-FFF2-40B4-BE49-F238E27FC236}">
              <a16:creationId xmlns:a16="http://schemas.microsoft.com/office/drawing/2014/main" id="{00000000-0008-0000-0000-000053000000}"/>
            </a:ext>
          </a:extLst>
        </xdr:cNvPr>
        <xdr:cNvSpPr txBox="1"/>
      </xdr:nvSpPr>
      <xdr:spPr>
        <a:xfrm>
          <a:off x="5229225" y="8229866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13929</xdr:row>
      <xdr:rowOff>0</xdr:rowOff>
    </xdr:from>
    <xdr:ext cx="194454" cy="255111"/>
    <xdr:sp macro="" textlink="">
      <xdr:nvSpPr>
        <xdr:cNvPr id="1955" name="TextBox 1954">
          <a:extLst>
            <a:ext uri="{FF2B5EF4-FFF2-40B4-BE49-F238E27FC236}">
              <a16:creationId xmlns:a16="http://schemas.microsoft.com/office/drawing/2014/main" id="{00000000-0008-0000-0000-000054000000}"/>
            </a:ext>
          </a:extLst>
        </xdr:cNvPr>
        <xdr:cNvSpPr txBox="1"/>
      </xdr:nvSpPr>
      <xdr:spPr>
        <a:xfrm>
          <a:off x="5229225" y="8229866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13934</xdr:row>
      <xdr:rowOff>0</xdr:rowOff>
    </xdr:from>
    <xdr:ext cx="194454" cy="255111"/>
    <xdr:sp macro="" textlink="">
      <xdr:nvSpPr>
        <xdr:cNvPr id="1956" name="TextBox 1955">
          <a:extLst>
            <a:ext uri="{FF2B5EF4-FFF2-40B4-BE49-F238E27FC236}">
              <a16:creationId xmlns:a16="http://schemas.microsoft.com/office/drawing/2014/main" id="{00000000-0008-0000-0000-000055000000}"/>
            </a:ext>
          </a:extLst>
        </xdr:cNvPr>
        <xdr:cNvSpPr txBox="1"/>
      </xdr:nvSpPr>
      <xdr:spPr>
        <a:xfrm>
          <a:off x="5229225" y="8235143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13934</xdr:row>
      <xdr:rowOff>0</xdr:rowOff>
    </xdr:from>
    <xdr:ext cx="194454" cy="255111"/>
    <xdr:sp macro="" textlink="">
      <xdr:nvSpPr>
        <xdr:cNvPr id="1957" name="TextBox 1956">
          <a:extLst>
            <a:ext uri="{FF2B5EF4-FFF2-40B4-BE49-F238E27FC236}">
              <a16:creationId xmlns:a16="http://schemas.microsoft.com/office/drawing/2014/main" id="{00000000-0008-0000-0000-000056000000}"/>
            </a:ext>
          </a:extLst>
        </xdr:cNvPr>
        <xdr:cNvSpPr txBox="1"/>
      </xdr:nvSpPr>
      <xdr:spPr>
        <a:xfrm>
          <a:off x="5229225" y="8235143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13922</xdr:row>
      <xdr:rowOff>428625</xdr:rowOff>
    </xdr:from>
    <xdr:ext cx="194454" cy="255111"/>
    <xdr:sp macro="" textlink="">
      <xdr:nvSpPr>
        <xdr:cNvPr id="1958" name="TextBox 1957">
          <a:extLst>
            <a:ext uri="{FF2B5EF4-FFF2-40B4-BE49-F238E27FC236}">
              <a16:creationId xmlns:a16="http://schemas.microsoft.com/office/drawing/2014/main" id="{00000000-0008-0000-0000-000059000000}"/>
            </a:ext>
          </a:extLst>
        </xdr:cNvPr>
        <xdr:cNvSpPr txBox="1"/>
      </xdr:nvSpPr>
      <xdr:spPr>
        <a:xfrm>
          <a:off x="5229225" y="8218227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13935</xdr:row>
      <xdr:rowOff>0</xdr:rowOff>
    </xdr:from>
    <xdr:ext cx="194454" cy="255111"/>
    <xdr:sp macro="" textlink="">
      <xdr:nvSpPr>
        <xdr:cNvPr id="1959" name="TextBox 1958">
          <a:extLst>
            <a:ext uri="{FF2B5EF4-FFF2-40B4-BE49-F238E27FC236}">
              <a16:creationId xmlns:a16="http://schemas.microsoft.com/office/drawing/2014/main" id="{00000000-0008-0000-0000-00005A000000}"/>
            </a:ext>
          </a:extLst>
        </xdr:cNvPr>
        <xdr:cNvSpPr txBox="1"/>
      </xdr:nvSpPr>
      <xdr:spPr>
        <a:xfrm>
          <a:off x="5229225" y="823594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13935</xdr:row>
      <xdr:rowOff>0</xdr:rowOff>
    </xdr:from>
    <xdr:ext cx="194454" cy="255111"/>
    <xdr:sp macro="" textlink="">
      <xdr:nvSpPr>
        <xdr:cNvPr id="1960" name="TextBox 1959">
          <a:extLst>
            <a:ext uri="{FF2B5EF4-FFF2-40B4-BE49-F238E27FC236}">
              <a16:creationId xmlns:a16="http://schemas.microsoft.com/office/drawing/2014/main" id="{00000000-0008-0000-0000-00005B000000}"/>
            </a:ext>
          </a:extLst>
        </xdr:cNvPr>
        <xdr:cNvSpPr txBox="1"/>
      </xdr:nvSpPr>
      <xdr:spPr>
        <a:xfrm>
          <a:off x="5229225" y="823594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13935</xdr:row>
      <xdr:rowOff>0</xdr:rowOff>
    </xdr:from>
    <xdr:ext cx="76200" cy="104775"/>
    <xdr:sp macro="" textlink="">
      <xdr:nvSpPr>
        <xdr:cNvPr id="1961" name="Text Box 1">
          <a:extLst>
            <a:ext uri="{FF2B5EF4-FFF2-40B4-BE49-F238E27FC236}">
              <a16:creationId xmlns:a16="http://schemas.microsoft.com/office/drawing/2014/main" id="{00000000-0008-0000-0000-00005C000000}"/>
            </a:ext>
          </a:extLst>
        </xdr:cNvPr>
        <xdr:cNvSpPr txBox="1">
          <a:spLocks noChangeArrowheads="1"/>
        </xdr:cNvSpPr>
      </xdr:nvSpPr>
      <xdr:spPr bwMode="auto">
        <a:xfrm>
          <a:off x="3810000" y="82359436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13935</xdr:row>
      <xdr:rowOff>0</xdr:rowOff>
    </xdr:from>
    <xdr:ext cx="76200" cy="104775"/>
    <xdr:sp macro="" textlink="">
      <xdr:nvSpPr>
        <xdr:cNvPr id="1962" name="Text Box 1">
          <a:extLst>
            <a:ext uri="{FF2B5EF4-FFF2-40B4-BE49-F238E27FC236}">
              <a16:creationId xmlns:a16="http://schemas.microsoft.com/office/drawing/2014/main" id="{00000000-0008-0000-0000-00005D000000}"/>
            </a:ext>
          </a:extLst>
        </xdr:cNvPr>
        <xdr:cNvSpPr txBox="1">
          <a:spLocks noChangeArrowheads="1"/>
        </xdr:cNvSpPr>
      </xdr:nvSpPr>
      <xdr:spPr bwMode="auto">
        <a:xfrm>
          <a:off x="3810000" y="82359436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13936</xdr:row>
      <xdr:rowOff>0</xdr:rowOff>
    </xdr:from>
    <xdr:ext cx="194454" cy="255111"/>
    <xdr:sp macro="" textlink="">
      <xdr:nvSpPr>
        <xdr:cNvPr id="1963" name="TextBox 1962">
          <a:extLst>
            <a:ext uri="{FF2B5EF4-FFF2-40B4-BE49-F238E27FC236}">
              <a16:creationId xmlns:a16="http://schemas.microsoft.com/office/drawing/2014/main" id="{00000000-0008-0000-0000-00005E000000}"/>
            </a:ext>
          </a:extLst>
        </xdr:cNvPr>
        <xdr:cNvSpPr txBox="1"/>
      </xdr:nvSpPr>
      <xdr:spPr>
        <a:xfrm>
          <a:off x="5229225" y="82367437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13936</xdr:row>
      <xdr:rowOff>0</xdr:rowOff>
    </xdr:from>
    <xdr:ext cx="194454" cy="255111"/>
    <xdr:sp macro="" textlink="">
      <xdr:nvSpPr>
        <xdr:cNvPr id="1964" name="TextBox 1963">
          <a:extLst>
            <a:ext uri="{FF2B5EF4-FFF2-40B4-BE49-F238E27FC236}">
              <a16:creationId xmlns:a16="http://schemas.microsoft.com/office/drawing/2014/main" id="{00000000-0008-0000-0000-00005F000000}"/>
            </a:ext>
          </a:extLst>
        </xdr:cNvPr>
        <xdr:cNvSpPr txBox="1"/>
      </xdr:nvSpPr>
      <xdr:spPr>
        <a:xfrm>
          <a:off x="5229225" y="82367437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0</xdr:colOff>
      <xdr:row>13936</xdr:row>
      <xdr:rowOff>0</xdr:rowOff>
    </xdr:from>
    <xdr:ext cx="76200" cy="104775"/>
    <xdr:sp macro="" textlink="">
      <xdr:nvSpPr>
        <xdr:cNvPr id="1965" name="Text Box 1">
          <a:extLst>
            <a:ext uri="{FF2B5EF4-FFF2-40B4-BE49-F238E27FC236}">
              <a16:creationId xmlns:a16="http://schemas.microsoft.com/office/drawing/2014/main" id="{00000000-0008-0000-0000-000060000000}"/>
            </a:ext>
          </a:extLst>
        </xdr:cNvPr>
        <xdr:cNvSpPr txBox="1">
          <a:spLocks noChangeArrowheads="1"/>
        </xdr:cNvSpPr>
      </xdr:nvSpPr>
      <xdr:spPr bwMode="auto">
        <a:xfrm>
          <a:off x="3810000" y="82367437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13936</xdr:row>
      <xdr:rowOff>0</xdr:rowOff>
    </xdr:from>
    <xdr:ext cx="76200" cy="104775"/>
    <xdr:sp macro="" textlink="">
      <xdr:nvSpPr>
        <xdr:cNvPr id="1966" name="Text Box 1">
          <a:extLst>
            <a:ext uri="{FF2B5EF4-FFF2-40B4-BE49-F238E27FC236}">
              <a16:creationId xmlns:a16="http://schemas.microsoft.com/office/drawing/2014/main" id="{00000000-0008-0000-0000-000061000000}"/>
            </a:ext>
          </a:extLst>
        </xdr:cNvPr>
        <xdr:cNvSpPr txBox="1">
          <a:spLocks noChangeArrowheads="1"/>
        </xdr:cNvSpPr>
      </xdr:nvSpPr>
      <xdr:spPr bwMode="auto">
        <a:xfrm>
          <a:off x="3810000" y="823674375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1419225</xdr:colOff>
      <xdr:row>13933</xdr:row>
      <xdr:rowOff>0</xdr:rowOff>
    </xdr:from>
    <xdr:ext cx="194454" cy="255111"/>
    <xdr:sp macro="" textlink="">
      <xdr:nvSpPr>
        <xdr:cNvPr id="1967" name="TextBox 1966">
          <a:extLst>
            <a:ext uri="{FF2B5EF4-FFF2-40B4-BE49-F238E27FC236}">
              <a16:creationId xmlns:a16="http://schemas.microsoft.com/office/drawing/2014/main" id="{00000000-0008-0000-0000-000062000000}"/>
            </a:ext>
          </a:extLst>
        </xdr:cNvPr>
        <xdr:cNvSpPr txBox="1"/>
      </xdr:nvSpPr>
      <xdr:spPr>
        <a:xfrm>
          <a:off x="5229225" y="8234743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13933</xdr:row>
      <xdr:rowOff>0</xdr:rowOff>
    </xdr:from>
    <xdr:ext cx="194454" cy="255111"/>
    <xdr:sp macro="" textlink="">
      <xdr:nvSpPr>
        <xdr:cNvPr id="1968" name="TextBox 1967">
          <a:extLst>
            <a:ext uri="{FF2B5EF4-FFF2-40B4-BE49-F238E27FC236}">
              <a16:creationId xmlns:a16="http://schemas.microsoft.com/office/drawing/2014/main" id="{00000000-0008-0000-0000-000063000000}"/>
            </a:ext>
          </a:extLst>
        </xdr:cNvPr>
        <xdr:cNvSpPr txBox="1"/>
      </xdr:nvSpPr>
      <xdr:spPr>
        <a:xfrm>
          <a:off x="5229225" y="82347435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13922</xdr:row>
      <xdr:rowOff>428625</xdr:rowOff>
    </xdr:from>
    <xdr:ext cx="194454" cy="255111"/>
    <xdr:sp macro="" textlink="">
      <xdr:nvSpPr>
        <xdr:cNvPr id="1969" name="TextBox 1968">
          <a:extLst>
            <a:ext uri="{FF2B5EF4-FFF2-40B4-BE49-F238E27FC236}">
              <a16:creationId xmlns:a16="http://schemas.microsoft.com/office/drawing/2014/main" id="{00000000-0008-0000-0000-000064000000}"/>
            </a:ext>
          </a:extLst>
        </xdr:cNvPr>
        <xdr:cNvSpPr txBox="1"/>
      </xdr:nvSpPr>
      <xdr:spPr>
        <a:xfrm>
          <a:off x="5229225" y="82182271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13934</xdr:row>
      <xdr:rowOff>0</xdr:rowOff>
    </xdr:from>
    <xdr:ext cx="194454" cy="255111"/>
    <xdr:sp macro="" textlink="">
      <xdr:nvSpPr>
        <xdr:cNvPr id="1970" name="TextBox 1969">
          <a:extLst>
            <a:ext uri="{FF2B5EF4-FFF2-40B4-BE49-F238E27FC236}">
              <a16:creationId xmlns:a16="http://schemas.microsoft.com/office/drawing/2014/main" id="{00000000-0008-0000-0000-000065000000}"/>
            </a:ext>
          </a:extLst>
        </xdr:cNvPr>
        <xdr:cNvSpPr txBox="1"/>
      </xdr:nvSpPr>
      <xdr:spPr>
        <a:xfrm>
          <a:off x="5229225" y="8235143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13934</xdr:row>
      <xdr:rowOff>0</xdr:rowOff>
    </xdr:from>
    <xdr:ext cx="194454" cy="255111"/>
    <xdr:sp macro="" textlink="">
      <xdr:nvSpPr>
        <xdr:cNvPr id="1971" name="TextBox 1970">
          <a:extLst>
            <a:ext uri="{FF2B5EF4-FFF2-40B4-BE49-F238E27FC236}">
              <a16:creationId xmlns:a16="http://schemas.microsoft.com/office/drawing/2014/main" id="{00000000-0008-0000-0000-000066000000}"/>
            </a:ext>
          </a:extLst>
        </xdr:cNvPr>
        <xdr:cNvSpPr txBox="1"/>
      </xdr:nvSpPr>
      <xdr:spPr>
        <a:xfrm>
          <a:off x="5229225" y="82351435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13935</xdr:row>
      <xdr:rowOff>0</xdr:rowOff>
    </xdr:from>
    <xdr:ext cx="194454" cy="255111"/>
    <xdr:sp macro="" textlink="">
      <xdr:nvSpPr>
        <xdr:cNvPr id="1972" name="TextBox 1971">
          <a:extLst>
            <a:ext uri="{FF2B5EF4-FFF2-40B4-BE49-F238E27FC236}">
              <a16:creationId xmlns:a16="http://schemas.microsoft.com/office/drawing/2014/main" id="{00000000-0008-0000-0000-000067000000}"/>
            </a:ext>
          </a:extLst>
        </xdr:cNvPr>
        <xdr:cNvSpPr txBox="1"/>
      </xdr:nvSpPr>
      <xdr:spPr>
        <a:xfrm>
          <a:off x="5229225" y="823594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13935</xdr:row>
      <xdr:rowOff>0</xdr:rowOff>
    </xdr:from>
    <xdr:ext cx="194454" cy="255111"/>
    <xdr:sp macro="" textlink="">
      <xdr:nvSpPr>
        <xdr:cNvPr id="1973" name="TextBox 1972">
          <a:extLst>
            <a:ext uri="{FF2B5EF4-FFF2-40B4-BE49-F238E27FC236}">
              <a16:creationId xmlns:a16="http://schemas.microsoft.com/office/drawing/2014/main" id="{00000000-0008-0000-0000-000068000000}"/>
            </a:ext>
          </a:extLst>
        </xdr:cNvPr>
        <xdr:cNvSpPr txBox="1"/>
      </xdr:nvSpPr>
      <xdr:spPr>
        <a:xfrm>
          <a:off x="5229225" y="823594365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13931</xdr:row>
      <xdr:rowOff>0</xdr:rowOff>
    </xdr:from>
    <xdr:ext cx="194454" cy="255111"/>
    <xdr:sp macro="" textlink="">
      <xdr:nvSpPr>
        <xdr:cNvPr id="1974" name="TextBox 1973">
          <a:extLst>
            <a:ext uri="{FF2B5EF4-FFF2-40B4-BE49-F238E27FC236}">
              <a16:creationId xmlns:a16="http://schemas.microsoft.com/office/drawing/2014/main" id="{00000000-0008-0000-0000-000069000000}"/>
            </a:ext>
          </a:extLst>
        </xdr:cNvPr>
        <xdr:cNvSpPr txBox="1"/>
      </xdr:nvSpPr>
      <xdr:spPr>
        <a:xfrm>
          <a:off x="5229225" y="8232609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13931</xdr:row>
      <xdr:rowOff>0</xdr:rowOff>
    </xdr:from>
    <xdr:ext cx="194454" cy="255111"/>
    <xdr:sp macro="" textlink="">
      <xdr:nvSpPr>
        <xdr:cNvPr id="1975" name="TextBox 1974">
          <a:extLst>
            <a:ext uri="{FF2B5EF4-FFF2-40B4-BE49-F238E27FC236}">
              <a16:creationId xmlns:a16="http://schemas.microsoft.com/office/drawing/2014/main" id="{00000000-0008-0000-0000-00006A000000}"/>
            </a:ext>
          </a:extLst>
        </xdr:cNvPr>
        <xdr:cNvSpPr txBox="1"/>
      </xdr:nvSpPr>
      <xdr:spPr>
        <a:xfrm>
          <a:off x="5229225" y="82326099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13930</xdr:row>
      <xdr:rowOff>0</xdr:rowOff>
    </xdr:from>
    <xdr:ext cx="194454" cy="255111"/>
    <xdr:sp macro="" textlink="">
      <xdr:nvSpPr>
        <xdr:cNvPr id="1976" name="TextBox 1975">
          <a:extLst>
            <a:ext uri="{FF2B5EF4-FFF2-40B4-BE49-F238E27FC236}">
              <a16:creationId xmlns:a16="http://schemas.microsoft.com/office/drawing/2014/main" id="{00000000-0008-0000-0000-00006B000000}"/>
            </a:ext>
          </a:extLst>
        </xdr:cNvPr>
        <xdr:cNvSpPr txBox="1"/>
      </xdr:nvSpPr>
      <xdr:spPr>
        <a:xfrm>
          <a:off x="5229225" y="8231238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13930</xdr:row>
      <xdr:rowOff>0</xdr:rowOff>
    </xdr:from>
    <xdr:ext cx="194454" cy="255111"/>
    <xdr:sp macro="" textlink="">
      <xdr:nvSpPr>
        <xdr:cNvPr id="1977" name="TextBox 1976">
          <a:extLst>
            <a:ext uri="{FF2B5EF4-FFF2-40B4-BE49-F238E27FC236}">
              <a16:creationId xmlns:a16="http://schemas.microsoft.com/office/drawing/2014/main" id="{00000000-0008-0000-0000-00006C000000}"/>
            </a:ext>
          </a:extLst>
        </xdr:cNvPr>
        <xdr:cNvSpPr txBox="1"/>
      </xdr:nvSpPr>
      <xdr:spPr>
        <a:xfrm>
          <a:off x="5229225" y="8231238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13930</xdr:row>
      <xdr:rowOff>0</xdr:rowOff>
    </xdr:from>
    <xdr:ext cx="194454" cy="255111"/>
    <xdr:sp macro="" textlink="">
      <xdr:nvSpPr>
        <xdr:cNvPr id="1978" name="TextBox 1977">
          <a:extLst>
            <a:ext uri="{FF2B5EF4-FFF2-40B4-BE49-F238E27FC236}">
              <a16:creationId xmlns:a16="http://schemas.microsoft.com/office/drawing/2014/main" id="{00000000-0008-0000-0000-00006D000000}"/>
            </a:ext>
          </a:extLst>
        </xdr:cNvPr>
        <xdr:cNvSpPr txBox="1"/>
      </xdr:nvSpPr>
      <xdr:spPr>
        <a:xfrm>
          <a:off x="5229225" y="8231238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13930</xdr:row>
      <xdr:rowOff>0</xdr:rowOff>
    </xdr:from>
    <xdr:ext cx="194454" cy="255111"/>
    <xdr:sp macro="" textlink="">
      <xdr:nvSpPr>
        <xdr:cNvPr id="1979" name="TextBox 1978">
          <a:extLst>
            <a:ext uri="{FF2B5EF4-FFF2-40B4-BE49-F238E27FC236}">
              <a16:creationId xmlns:a16="http://schemas.microsoft.com/office/drawing/2014/main" id="{00000000-0008-0000-0000-00006E000000}"/>
            </a:ext>
          </a:extLst>
        </xdr:cNvPr>
        <xdr:cNvSpPr txBox="1"/>
      </xdr:nvSpPr>
      <xdr:spPr>
        <a:xfrm>
          <a:off x="5229225" y="82312383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13932</xdr:row>
      <xdr:rowOff>0</xdr:rowOff>
    </xdr:from>
    <xdr:ext cx="194454" cy="255111"/>
    <xdr:sp macro="" textlink="">
      <xdr:nvSpPr>
        <xdr:cNvPr id="1980" name="TextBox 1979">
          <a:extLst>
            <a:ext uri="{FF2B5EF4-FFF2-40B4-BE49-F238E27FC236}">
              <a16:creationId xmlns:a16="http://schemas.microsoft.com/office/drawing/2014/main" id="{00000000-0008-0000-0000-00006F000000}"/>
            </a:ext>
          </a:extLst>
        </xdr:cNvPr>
        <xdr:cNvSpPr txBox="1"/>
      </xdr:nvSpPr>
      <xdr:spPr>
        <a:xfrm>
          <a:off x="5229225" y="8233676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13932</xdr:row>
      <xdr:rowOff>0</xdr:rowOff>
    </xdr:from>
    <xdr:ext cx="194454" cy="255111"/>
    <xdr:sp macro="" textlink="">
      <xdr:nvSpPr>
        <xdr:cNvPr id="1981" name="TextBox 1980">
          <a:extLst>
            <a:ext uri="{FF2B5EF4-FFF2-40B4-BE49-F238E27FC236}">
              <a16:creationId xmlns:a16="http://schemas.microsoft.com/office/drawing/2014/main" id="{00000000-0008-0000-0000-000070000000}"/>
            </a:ext>
          </a:extLst>
        </xdr:cNvPr>
        <xdr:cNvSpPr txBox="1"/>
      </xdr:nvSpPr>
      <xdr:spPr>
        <a:xfrm>
          <a:off x="5229225" y="8233676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13932</xdr:row>
      <xdr:rowOff>0</xdr:rowOff>
    </xdr:from>
    <xdr:ext cx="194454" cy="255111"/>
    <xdr:sp macro="" textlink="">
      <xdr:nvSpPr>
        <xdr:cNvPr id="1982" name="TextBox 1981">
          <a:extLst>
            <a:ext uri="{FF2B5EF4-FFF2-40B4-BE49-F238E27FC236}">
              <a16:creationId xmlns:a16="http://schemas.microsoft.com/office/drawing/2014/main" id="{00000000-0008-0000-0000-000071000000}"/>
            </a:ext>
          </a:extLst>
        </xdr:cNvPr>
        <xdr:cNvSpPr txBox="1"/>
      </xdr:nvSpPr>
      <xdr:spPr>
        <a:xfrm>
          <a:off x="5229225" y="8233676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13932</xdr:row>
      <xdr:rowOff>0</xdr:rowOff>
    </xdr:from>
    <xdr:ext cx="194454" cy="255111"/>
    <xdr:sp macro="" textlink="">
      <xdr:nvSpPr>
        <xdr:cNvPr id="1983" name="TextBox 1982">
          <a:extLst>
            <a:ext uri="{FF2B5EF4-FFF2-40B4-BE49-F238E27FC236}">
              <a16:creationId xmlns:a16="http://schemas.microsoft.com/office/drawing/2014/main" id="{00000000-0008-0000-0000-000072000000}"/>
            </a:ext>
          </a:extLst>
        </xdr:cNvPr>
        <xdr:cNvSpPr txBox="1"/>
      </xdr:nvSpPr>
      <xdr:spPr>
        <a:xfrm>
          <a:off x="5229225" y="82336767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13947</xdr:row>
      <xdr:rowOff>0</xdr:rowOff>
    </xdr:from>
    <xdr:ext cx="194454" cy="255111"/>
    <xdr:sp macro="" textlink="">
      <xdr:nvSpPr>
        <xdr:cNvPr id="1984" name="TextBox 1983"/>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13947</xdr:row>
      <xdr:rowOff>0</xdr:rowOff>
    </xdr:from>
    <xdr:ext cx="194454" cy="255111"/>
    <xdr:sp macro="" textlink="">
      <xdr:nvSpPr>
        <xdr:cNvPr id="1985" name="TextBox 1984"/>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13947</xdr:row>
      <xdr:rowOff>0</xdr:rowOff>
    </xdr:from>
    <xdr:ext cx="194454" cy="255111"/>
    <xdr:sp macro="" textlink="">
      <xdr:nvSpPr>
        <xdr:cNvPr id="1986" name="TextBox 1985"/>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13947</xdr:row>
      <xdr:rowOff>0</xdr:rowOff>
    </xdr:from>
    <xdr:ext cx="194454" cy="255111"/>
    <xdr:sp macro="" textlink="">
      <xdr:nvSpPr>
        <xdr:cNvPr id="1987" name="TextBox 1986"/>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13754</xdr:row>
      <xdr:rowOff>0</xdr:rowOff>
    </xdr:from>
    <xdr:ext cx="194454" cy="255111"/>
    <xdr:sp macro="" textlink="">
      <xdr:nvSpPr>
        <xdr:cNvPr id="1988" name="TextBox 1987">
          <a:extLst>
            <a:ext uri="{FF2B5EF4-FFF2-40B4-BE49-F238E27FC236}">
              <a16:creationId xmlns:a16="http://schemas.microsoft.com/office/drawing/2014/main" id="{00000000-0008-0000-0000-000073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13754</xdr:row>
      <xdr:rowOff>0</xdr:rowOff>
    </xdr:from>
    <xdr:ext cx="194454" cy="255111"/>
    <xdr:sp macro="" textlink="">
      <xdr:nvSpPr>
        <xdr:cNvPr id="1989" name="TextBox 1988">
          <a:extLst>
            <a:ext uri="{FF2B5EF4-FFF2-40B4-BE49-F238E27FC236}">
              <a16:creationId xmlns:a16="http://schemas.microsoft.com/office/drawing/2014/main" id="{00000000-0008-0000-0000-000074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13754</xdr:row>
      <xdr:rowOff>0</xdr:rowOff>
    </xdr:from>
    <xdr:ext cx="194454" cy="255111"/>
    <xdr:sp macro="" textlink="">
      <xdr:nvSpPr>
        <xdr:cNvPr id="1990" name="TextBox 1989">
          <a:extLst>
            <a:ext uri="{FF2B5EF4-FFF2-40B4-BE49-F238E27FC236}">
              <a16:creationId xmlns:a16="http://schemas.microsoft.com/office/drawing/2014/main" id="{00000000-0008-0000-0000-000077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13754</xdr:row>
      <xdr:rowOff>0</xdr:rowOff>
    </xdr:from>
    <xdr:ext cx="194454" cy="255111"/>
    <xdr:sp macro="" textlink="">
      <xdr:nvSpPr>
        <xdr:cNvPr id="1991" name="TextBox 1990">
          <a:extLst>
            <a:ext uri="{FF2B5EF4-FFF2-40B4-BE49-F238E27FC236}">
              <a16:creationId xmlns:a16="http://schemas.microsoft.com/office/drawing/2014/main" id="{00000000-0008-0000-0000-000078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13754</xdr:row>
      <xdr:rowOff>0</xdr:rowOff>
    </xdr:from>
    <xdr:ext cx="194454" cy="255111"/>
    <xdr:sp macro="" textlink="">
      <xdr:nvSpPr>
        <xdr:cNvPr id="1992" name="TextBox 1991">
          <a:extLst>
            <a:ext uri="{FF2B5EF4-FFF2-40B4-BE49-F238E27FC236}">
              <a16:creationId xmlns:a16="http://schemas.microsoft.com/office/drawing/2014/main" id="{00000000-0008-0000-0000-000079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13754</xdr:row>
      <xdr:rowOff>0</xdr:rowOff>
    </xdr:from>
    <xdr:ext cx="194454" cy="255111"/>
    <xdr:sp macro="" textlink="">
      <xdr:nvSpPr>
        <xdr:cNvPr id="1993" name="TextBox 1992">
          <a:extLst>
            <a:ext uri="{FF2B5EF4-FFF2-40B4-BE49-F238E27FC236}">
              <a16:creationId xmlns:a16="http://schemas.microsoft.com/office/drawing/2014/main" id="{00000000-0008-0000-0000-00007A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994" name="TextBox 1993">
          <a:extLst>
            <a:ext uri="{FF2B5EF4-FFF2-40B4-BE49-F238E27FC236}">
              <a16:creationId xmlns:a16="http://schemas.microsoft.com/office/drawing/2014/main" id="{00000000-0008-0000-0000-000002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13925</xdr:row>
      <xdr:rowOff>0</xdr:rowOff>
    </xdr:from>
    <xdr:ext cx="194454" cy="255111"/>
    <xdr:sp macro="" textlink="">
      <xdr:nvSpPr>
        <xdr:cNvPr id="1995" name="TextBox 1994">
          <a:extLst>
            <a:ext uri="{FF2B5EF4-FFF2-40B4-BE49-F238E27FC236}">
              <a16:creationId xmlns:a16="http://schemas.microsoft.com/office/drawing/2014/main" id="{00000000-0008-0000-0000-000003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13966</xdr:row>
      <xdr:rowOff>0</xdr:rowOff>
    </xdr:from>
    <xdr:ext cx="194454" cy="255111"/>
    <xdr:sp macro="" textlink="">
      <xdr:nvSpPr>
        <xdr:cNvPr id="1996" name="TextBox 1995">
          <a:extLst>
            <a:ext uri="{FF2B5EF4-FFF2-40B4-BE49-F238E27FC236}">
              <a16:creationId xmlns:a16="http://schemas.microsoft.com/office/drawing/2014/main" id="{00000000-0008-0000-0000-000002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13966</xdr:row>
      <xdr:rowOff>0</xdr:rowOff>
    </xdr:from>
    <xdr:ext cx="194454" cy="255111"/>
    <xdr:sp macro="" textlink="">
      <xdr:nvSpPr>
        <xdr:cNvPr id="1997" name="TextBox 1996">
          <a:extLst>
            <a:ext uri="{FF2B5EF4-FFF2-40B4-BE49-F238E27FC236}">
              <a16:creationId xmlns:a16="http://schemas.microsoft.com/office/drawing/2014/main" id="{00000000-0008-0000-0000-000003000000}"/>
            </a:ext>
          </a:extLst>
        </xdr:cNvPr>
        <xdr:cNvSpPr txBox="1"/>
      </xdr:nvSpPr>
      <xdr:spPr>
        <a:xfrm>
          <a:off x="5229225" y="83332701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13966</xdr:row>
      <xdr:rowOff>0</xdr:rowOff>
    </xdr:from>
    <xdr:to>
      <xdr:col>4</xdr:col>
      <xdr:colOff>76200</xdr:colOff>
      <xdr:row>14213</xdr:row>
      <xdr:rowOff>1416050</xdr:rowOff>
    </xdr:to>
    <xdr:sp macro="" textlink="">
      <xdr:nvSpPr>
        <xdr:cNvPr id="1998"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333270100"/>
          <a:ext cx="76200" cy="335112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13966</xdr:row>
      <xdr:rowOff>0</xdr:rowOff>
    </xdr:from>
    <xdr:to>
      <xdr:col>4</xdr:col>
      <xdr:colOff>76200</xdr:colOff>
      <xdr:row>14213</xdr:row>
      <xdr:rowOff>1416050</xdr:rowOff>
    </xdr:to>
    <xdr:sp macro="" textlink="">
      <xdr:nvSpPr>
        <xdr:cNvPr id="1999"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333270100"/>
          <a:ext cx="76200" cy="335112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14199</xdr:row>
      <xdr:rowOff>0</xdr:rowOff>
    </xdr:from>
    <xdr:ext cx="194454" cy="255111"/>
    <xdr:sp macro="" textlink="">
      <xdr:nvSpPr>
        <xdr:cNvPr id="2000" name="TextBox 1999">
          <a:extLst>
            <a:ext uri="{FF2B5EF4-FFF2-40B4-BE49-F238E27FC236}">
              <a16:creationId xmlns:a16="http://schemas.microsoft.com/office/drawing/2014/main" id="{00000000-0008-0000-0000-000002000000}"/>
            </a:ext>
          </a:extLst>
        </xdr:cNvPr>
        <xdr:cNvSpPr txBox="1"/>
      </xdr:nvSpPr>
      <xdr:spPr>
        <a:xfrm>
          <a:off x="5229225" y="8584234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14199</xdr:row>
      <xdr:rowOff>0</xdr:rowOff>
    </xdr:from>
    <xdr:ext cx="194454" cy="255111"/>
    <xdr:sp macro="" textlink="">
      <xdr:nvSpPr>
        <xdr:cNvPr id="2001" name="TextBox 2000">
          <a:extLst>
            <a:ext uri="{FF2B5EF4-FFF2-40B4-BE49-F238E27FC236}">
              <a16:creationId xmlns:a16="http://schemas.microsoft.com/office/drawing/2014/main" id="{00000000-0008-0000-0000-000003000000}"/>
            </a:ext>
          </a:extLst>
        </xdr:cNvPr>
        <xdr:cNvSpPr txBox="1"/>
      </xdr:nvSpPr>
      <xdr:spPr>
        <a:xfrm>
          <a:off x="5229225" y="85842348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14199</xdr:row>
      <xdr:rowOff>0</xdr:rowOff>
    </xdr:from>
    <xdr:to>
      <xdr:col>4</xdr:col>
      <xdr:colOff>76200</xdr:colOff>
      <xdr:row>14199</xdr:row>
      <xdr:rowOff>104775</xdr:rowOff>
    </xdr:to>
    <xdr:sp macro="" textlink="">
      <xdr:nvSpPr>
        <xdr:cNvPr id="2002"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5842348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14199</xdr:row>
      <xdr:rowOff>0</xdr:rowOff>
    </xdr:from>
    <xdr:to>
      <xdr:col>4</xdr:col>
      <xdr:colOff>76200</xdr:colOff>
      <xdr:row>14199</xdr:row>
      <xdr:rowOff>104775</xdr:rowOff>
    </xdr:to>
    <xdr:sp macro="" textlink="">
      <xdr:nvSpPr>
        <xdr:cNvPr id="2003"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5842348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1419225</xdr:colOff>
      <xdr:row>14230</xdr:row>
      <xdr:rowOff>0</xdr:rowOff>
    </xdr:from>
    <xdr:ext cx="194454" cy="255111"/>
    <xdr:sp macro="" textlink="">
      <xdr:nvSpPr>
        <xdr:cNvPr id="2004" name="TextBox 2003">
          <a:extLst>
            <a:ext uri="{FF2B5EF4-FFF2-40B4-BE49-F238E27FC236}">
              <a16:creationId xmlns:a16="http://schemas.microsoft.com/office/drawing/2014/main" id="{00000000-0008-0000-0000-000002000000}"/>
            </a:ext>
          </a:extLst>
        </xdr:cNvPr>
        <xdr:cNvSpPr txBox="1"/>
      </xdr:nvSpPr>
      <xdr:spPr>
        <a:xfrm>
          <a:off x="5229225" y="86306406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4</xdr:col>
      <xdr:colOff>1419225</xdr:colOff>
      <xdr:row>14230</xdr:row>
      <xdr:rowOff>0</xdr:rowOff>
    </xdr:from>
    <xdr:ext cx="194454" cy="255111"/>
    <xdr:sp macro="" textlink="">
      <xdr:nvSpPr>
        <xdr:cNvPr id="2005" name="TextBox 2004">
          <a:extLst>
            <a:ext uri="{FF2B5EF4-FFF2-40B4-BE49-F238E27FC236}">
              <a16:creationId xmlns:a16="http://schemas.microsoft.com/office/drawing/2014/main" id="{00000000-0008-0000-0000-000003000000}"/>
            </a:ext>
          </a:extLst>
        </xdr:cNvPr>
        <xdr:cNvSpPr txBox="1"/>
      </xdr:nvSpPr>
      <xdr:spPr>
        <a:xfrm>
          <a:off x="5229225" y="8630640600"/>
          <a:ext cx="194454" cy="25511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twoCellAnchor editAs="oneCell">
    <xdr:from>
      <xdr:col>4</xdr:col>
      <xdr:colOff>0</xdr:colOff>
      <xdr:row>14230</xdr:row>
      <xdr:rowOff>0</xdr:rowOff>
    </xdr:from>
    <xdr:to>
      <xdr:col>4</xdr:col>
      <xdr:colOff>76200</xdr:colOff>
      <xdr:row>14230</xdr:row>
      <xdr:rowOff>104775</xdr:rowOff>
    </xdr:to>
    <xdr:sp macro="" textlink="">
      <xdr:nvSpPr>
        <xdr:cNvPr id="2006" name="Text Box 1">
          <a:extLst>
            <a:ext uri="{FF2B5EF4-FFF2-40B4-BE49-F238E27FC236}">
              <a16:creationId xmlns:a16="http://schemas.microsoft.com/office/drawing/2014/main" id="{00000000-0008-0000-0000-000006000000}"/>
            </a:ext>
          </a:extLst>
        </xdr:cNvPr>
        <xdr:cNvSpPr txBox="1">
          <a:spLocks noChangeArrowheads="1"/>
        </xdr:cNvSpPr>
      </xdr:nvSpPr>
      <xdr:spPr bwMode="auto">
        <a:xfrm>
          <a:off x="3810000" y="86306406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14230</xdr:row>
      <xdr:rowOff>0</xdr:rowOff>
    </xdr:from>
    <xdr:to>
      <xdr:col>4</xdr:col>
      <xdr:colOff>76200</xdr:colOff>
      <xdr:row>14230</xdr:row>
      <xdr:rowOff>104775</xdr:rowOff>
    </xdr:to>
    <xdr:sp macro="" textlink="">
      <xdr:nvSpPr>
        <xdr:cNvPr id="200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3810000" y="8630640600"/>
          <a:ext cx="762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neDrive\Desktop\Tenderes'%20Info%202021\Nilphama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erers' Info"/>
    </sheetNames>
    <sheetDataSet>
      <sheetData sheetId="0">
        <row r="125">
          <cell r="G125" t="str">
            <v>IRIDP-3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mailto:hassanbuildersltd@gmail.com" TargetMode="External"/><Relationship Id="rId3182" Type="http://schemas.openxmlformats.org/officeDocument/2006/relationships/hyperlink" Target="mailto:msmirzat@gmail.com" TargetMode="External"/><Relationship Id="rId4233" Type="http://schemas.openxmlformats.org/officeDocument/2006/relationships/hyperlink" Target="mailto:aliflummim1976@gmail.com" TargetMode="External"/><Relationship Id="rId7389" Type="http://schemas.openxmlformats.org/officeDocument/2006/relationships/hyperlink" Target="mailto:msjerin_enterprise@yahoo.com" TargetMode="External"/><Relationship Id="rId8854" Type="http://schemas.openxmlformats.org/officeDocument/2006/relationships/hyperlink" Target="mailto:ms.nurbanubricks_manu@yahoo.com" TargetMode="External"/><Relationship Id="rId9905" Type="http://schemas.openxmlformats.org/officeDocument/2006/relationships/hyperlink" Target="mailto:umirosman@gmail.com" TargetMode="External"/><Relationship Id="rId3999" Type="http://schemas.openxmlformats.org/officeDocument/2006/relationships/hyperlink" Target="mailto:pinkinat36@gmail.com" TargetMode="External"/><Relationship Id="rId4300" Type="http://schemas.openxmlformats.org/officeDocument/2006/relationships/hyperlink" Target="mailto:marshajv19@gmail.com" TargetMode="External"/><Relationship Id="rId7456" Type="http://schemas.openxmlformats.org/officeDocument/2006/relationships/hyperlink" Target="mailto:ms.khusboojahanenterprise@yahoo.com" TargetMode="External"/><Relationship Id="rId8507" Type="http://schemas.openxmlformats.org/officeDocument/2006/relationships/hyperlink" Target="mailto:rakibrupganj@gmail.com" TargetMode="External"/><Relationship Id="rId170" Type="http://schemas.openxmlformats.org/officeDocument/2006/relationships/hyperlink" Target="mailto:msarifaenterprise017@gmail.com" TargetMode="External"/><Relationship Id="rId6058" Type="http://schemas.openxmlformats.org/officeDocument/2006/relationships/hyperlink" Target="mailto:mdmiraj2010@gmail.com" TargetMode="External"/><Relationship Id="rId6472" Type="http://schemas.openxmlformats.org/officeDocument/2006/relationships/hyperlink" Target="mailto:ahamadiatraders2016@gmail.com" TargetMode="External"/><Relationship Id="rId7109" Type="http://schemas.openxmlformats.org/officeDocument/2006/relationships/hyperlink" Target="javascript:void(0);" TargetMode="External"/><Relationship Id="rId7523" Type="http://schemas.openxmlformats.org/officeDocument/2006/relationships/hyperlink" Target="mailto:ms.sahabuddin@yahoo.com" TargetMode="External"/><Relationship Id="rId7870" Type="http://schemas.openxmlformats.org/officeDocument/2006/relationships/hyperlink" Target="mailto:promatraders@gmail.com" TargetMode="External"/><Relationship Id="rId8921" Type="http://schemas.openxmlformats.org/officeDocument/2006/relationships/hyperlink" Target="mailto:ms.kabirtraders@yahoo.com" TargetMode="External"/><Relationship Id="rId5074" Type="http://schemas.openxmlformats.org/officeDocument/2006/relationships/hyperlink" Target="mailto:abdulmannan_71@yahoo.com" TargetMode="External"/><Relationship Id="rId6125" Type="http://schemas.openxmlformats.org/officeDocument/2006/relationships/hyperlink" Target="mailto:esha.mony.enterprise2019@gmail.com" TargetMode="External"/><Relationship Id="rId987" Type="http://schemas.openxmlformats.org/officeDocument/2006/relationships/hyperlink" Target="mailto:dewanconstructiondohar@gmail.com" TargetMode="External"/><Relationship Id="rId2668" Type="http://schemas.openxmlformats.org/officeDocument/2006/relationships/hyperlink" Target="mailto:abul10hashem@gmail.com" TargetMode="External"/><Relationship Id="rId3719" Type="http://schemas.openxmlformats.org/officeDocument/2006/relationships/hyperlink" Target="mailto:egp.falgunibrothers@gmail.com" TargetMode="External"/><Relationship Id="rId4090" Type="http://schemas.openxmlformats.org/officeDocument/2006/relationships/hyperlink" Target="mailto:jotsna.nat@gmail.com" TargetMode="External"/><Relationship Id="rId8297" Type="http://schemas.openxmlformats.org/officeDocument/2006/relationships/hyperlink" Target="mailto:mizanur_79@ymail.com" TargetMode="External"/><Relationship Id="rId9695" Type="http://schemas.openxmlformats.org/officeDocument/2006/relationships/hyperlink" Target="mailto:shahilenterprise@yahoo.com" TargetMode="External"/><Relationship Id="rId1684" Type="http://schemas.openxmlformats.org/officeDocument/2006/relationships/hyperlink" Target="mailto:biswastraders6@gmail.com" TargetMode="External"/><Relationship Id="rId2735" Type="http://schemas.openxmlformats.org/officeDocument/2006/relationships/hyperlink" Target="mailto:sarkarconstn@gmail.com" TargetMode="External"/><Relationship Id="rId5141" Type="http://schemas.openxmlformats.org/officeDocument/2006/relationships/hyperlink" Target="mailto:rafikandmim@gmail.com" TargetMode="External"/><Relationship Id="rId9348" Type="http://schemas.openxmlformats.org/officeDocument/2006/relationships/hyperlink" Target="mailto:mkeroots@gmail.com" TargetMode="External"/><Relationship Id="rId9762" Type="http://schemas.openxmlformats.org/officeDocument/2006/relationships/hyperlink" Target="mailto:sayeed712@yahoo.com" TargetMode="External"/><Relationship Id="rId707" Type="http://schemas.openxmlformats.org/officeDocument/2006/relationships/hyperlink" Target="mailto:qraa.ahnaf@gmail.com" TargetMode="External"/><Relationship Id="rId1337" Type="http://schemas.openxmlformats.org/officeDocument/2006/relationships/hyperlink" Target="mailto:myshaprova.jv2020@gmail.com" TargetMode="External"/><Relationship Id="rId1751" Type="http://schemas.openxmlformats.org/officeDocument/2006/relationships/hyperlink" Target="mailto:ms.sharifandsons@gmail.com" TargetMode="External"/><Relationship Id="rId2802" Type="http://schemas.openxmlformats.org/officeDocument/2006/relationships/hyperlink" Target="mailto:keyaent.aust@gmail.com" TargetMode="External"/><Relationship Id="rId5958" Type="http://schemas.openxmlformats.org/officeDocument/2006/relationships/hyperlink" Target="mailto:progatitraders123@gmail.com" TargetMode="External"/><Relationship Id="rId8364" Type="http://schemas.openxmlformats.org/officeDocument/2006/relationships/hyperlink" Target="mailto:kaziashekul@yahoo.com" TargetMode="External"/><Relationship Id="rId9415" Type="http://schemas.openxmlformats.org/officeDocument/2006/relationships/hyperlink" Target="mailto:dipuptk@gmail.com" TargetMode="External"/><Relationship Id="rId43" Type="http://schemas.openxmlformats.org/officeDocument/2006/relationships/hyperlink" Target="mailto:seyem.elily2021@gmail.com" TargetMode="External"/><Relationship Id="rId1404" Type="http://schemas.openxmlformats.org/officeDocument/2006/relationships/hyperlink" Target="mailto:ms.tangail.traders7@gmail.com" TargetMode="External"/><Relationship Id="rId7380" Type="http://schemas.openxmlformats.org/officeDocument/2006/relationships/hyperlink" Target="mailto:mr.rahim_uddin@yahoo.com" TargetMode="External"/><Relationship Id="rId8017" Type="http://schemas.openxmlformats.org/officeDocument/2006/relationships/hyperlink" Target="mailto:m.s_noorconstraction@yahoo.com" TargetMode="External"/><Relationship Id="rId8431" Type="http://schemas.openxmlformats.org/officeDocument/2006/relationships/hyperlink" Target="mailto:mss.sarkerenterprise@gmail.com" TargetMode="External"/><Relationship Id="rId3576" Type="http://schemas.openxmlformats.org/officeDocument/2006/relationships/hyperlink" Target="mailto:egpshaikat1987@gmail.com" TargetMode="External"/><Relationship Id="rId4627" Type="http://schemas.openxmlformats.org/officeDocument/2006/relationships/hyperlink" Target="mailto:msminna1982@gmail.com" TargetMode="External"/><Relationship Id="rId4974" Type="http://schemas.openxmlformats.org/officeDocument/2006/relationships/hyperlink" Target="mailto:mishadinternational75@gmail.com" TargetMode="External"/><Relationship Id="rId7033" Type="http://schemas.openxmlformats.org/officeDocument/2006/relationships/hyperlink" Target="mailto:kt.tntljv@gmail.com" TargetMode="External"/><Relationship Id="rId10014" Type="http://schemas.openxmlformats.org/officeDocument/2006/relationships/hyperlink" Target="mailto:mschowdhuryent71@gmail.com" TargetMode="External"/><Relationship Id="rId497" Type="http://schemas.openxmlformats.org/officeDocument/2006/relationships/hyperlink" Target="mailto:ms.sanitarymuseum@gmail.com" TargetMode="External"/><Relationship Id="rId2178" Type="http://schemas.openxmlformats.org/officeDocument/2006/relationships/hyperlink" Target="mailto:akhiinternational.ctg@gmail.com" TargetMode="External"/><Relationship Id="rId3229" Type="http://schemas.openxmlformats.org/officeDocument/2006/relationships/hyperlink" Target="mailto:surmaenterprise24@gmail.com" TargetMode="External"/><Relationship Id="rId3990" Type="http://schemas.openxmlformats.org/officeDocument/2006/relationships/hyperlink" Target="mailto:shantaenterprise74@gmail.com" TargetMode="External"/><Relationship Id="rId7100" Type="http://schemas.openxmlformats.org/officeDocument/2006/relationships/hyperlink" Target="mailto:m61ehaque@gmail.com" TargetMode="External"/><Relationship Id="rId1194" Type="http://schemas.openxmlformats.org/officeDocument/2006/relationships/hyperlink" Target="mailto:Latifhakkani@yahoo.com" TargetMode="External"/><Relationship Id="rId2592" Type="http://schemas.openxmlformats.org/officeDocument/2006/relationships/hyperlink" Target="mailto:mebl.bd@gmail.com" TargetMode="External"/><Relationship Id="rId3643" Type="http://schemas.openxmlformats.org/officeDocument/2006/relationships/hyperlink" Target="mailto:dhaly07@gmail.com" TargetMode="External"/><Relationship Id="rId6799" Type="http://schemas.openxmlformats.org/officeDocument/2006/relationships/hyperlink" Target="mailto:mezbahcomilla@gmail.com" TargetMode="External"/><Relationship Id="rId217" Type="http://schemas.openxmlformats.org/officeDocument/2006/relationships/hyperlink" Target="mailto:alienterprise83@gmail.com" TargetMode="External"/><Relationship Id="rId564" Type="http://schemas.openxmlformats.org/officeDocument/2006/relationships/hyperlink" Target="mailto:aj.ent.bd@gmail.com" TargetMode="External"/><Relationship Id="rId2245" Type="http://schemas.openxmlformats.org/officeDocument/2006/relationships/hyperlink" Target="mailto:msmohammadenterprise1985@gmail.com" TargetMode="External"/><Relationship Id="rId3710" Type="http://schemas.openxmlformats.org/officeDocument/2006/relationships/hyperlink" Target="mailto:triptisteelbitan@gmail.com" TargetMode="External"/><Relationship Id="rId6866" Type="http://schemas.openxmlformats.org/officeDocument/2006/relationships/hyperlink" Target="mailto:mazakbjv@gmail.com" TargetMode="External"/><Relationship Id="rId7917" Type="http://schemas.openxmlformats.org/officeDocument/2006/relationships/hyperlink" Target="mailto:mhibul1971@gmail.com" TargetMode="External"/><Relationship Id="rId9272" Type="http://schemas.openxmlformats.org/officeDocument/2006/relationships/hyperlink" Target="mailto:sarder.enterprise78@gmail.com" TargetMode="External"/><Relationship Id="rId631" Type="http://schemas.openxmlformats.org/officeDocument/2006/relationships/hyperlink" Target="mailto:msparvintraders7200@gmail.com" TargetMode="External"/><Relationship Id="rId1261" Type="http://schemas.openxmlformats.org/officeDocument/2006/relationships/hyperlink" Target="mailto:ms.heavenenterprise@yahoo.com" TargetMode="External"/><Relationship Id="rId2312" Type="http://schemas.openxmlformats.org/officeDocument/2006/relationships/hyperlink" Target="mailto:chadnienterprise1992@gmail.com" TargetMode="External"/><Relationship Id="rId5468" Type="http://schemas.openxmlformats.org/officeDocument/2006/relationships/hyperlink" Target="mailto:mebl.bd@gmail.com" TargetMode="External"/><Relationship Id="rId5882" Type="http://schemas.openxmlformats.org/officeDocument/2006/relationships/hyperlink" Target="mailto:jhowlader20@gmail.com" TargetMode="External"/><Relationship Id="rId6519" Type="http://schemas.openxmlformats.org/officeDocument/2006/relationships/hyperlink" Target="mailto:kalim.ano1973@gmail.com" TargetMode="External"/><Relationship Id="rId6933" Type="http://schemas.openxmlformats.org/officeDocument/2006/relationships/hyperlink" Target="mailto:raselbinsalam@gmail.com" TargetMode="External"/><Relationship Id="rId4484" Type="http://schemas.openxmlformats.org/officeDocument/2006/relationships/hyperlink" Target="mailto:hasna.parvin18@gmai.com" TargetMode="External"/><Relationship Id="rId5535" Type="http://schemas.openxmlformats.org/officeDocument/2006/relationships/hyperlink" Target="mailto:dipu.egp@gmail.com" TargetMode="External"/><Relationship Id="rId3086" Type="http://schemas.openxmlformats.org/officeDocument/2006/relationships/hyperlink" Target="mailto:alamintraders78@yahoo.com" TargetMode="External"/><Relationship Id="rId4137" Type="http://schemas.openxmlformats.org/officeDocument/2006/relationships/hyperlink" Target="mailto:ibrahimhossain196508@gmail.com" TargetMode="External"/><Relationship Id="rId4551" Type="http://schemas.openxmlformats.org/officeDocument/2006/relationships/hyperlink" Target="mailto:iclsehajv@gmail.com" TargetMode="External"/><Relationship Id="rId8758" Type="http://schemas.openxmlformats.org/officeDocument/2006/relationships/hyperlink" Target="mailto:msrajuenterprise.bd@gmail.com" TargetMode="External"/><Relationship Id="rId3153" Type="http://schemas.openxmlformats.org/officeDocument/2006/relationships/hyperlink" Target="mailto:anowartrade@gmail.com" TargetMode="External"/><Relationship Id="rId4204" Type="http://schemas.openxmlformats.org/officeDocument/2006/relationships/hyperlink" Target="mailto:miyziconstruction@gmail.com" TargetMode="External"/><Relationship Id="rId5602" Type="http://schemas.openxmlformats.org/officeDocument/2006/relationships/hyperlink" Target="mailto:acutjv81@gmail.com" TargetMode="External"/><Relationship Id="rId9809" Type="http://schemas.openxmlformats.org/officeDocument/2006/relationships/hyperlink" Target="mailto:salimnetusat@gmail.com" TargetMode="External"/><Relationship Id="rId7774" Type="http://schemas.openxmlformats.org/officeDocument/2006/relationships/hyperlink" Target="mailto:mdnoorislam75@yahoo.com" TargetMode="External"/><Relationship Id="rId8825" Type="http://schemas.openxmlformats.org/officeDocument/2006/relationships/hyperlink" Target="mailto:mssohelenterprise1976@gmail.com" TargetMode="External"/><Relationship Id="rId141" Type="http://schemas.openxmlformats.org/officeDocument/2006/relationships/hyperlink" Target="mailto:msrobintradinghouse@gmail.com" TargetMode="External"/><Relationship Id="rId3220" Type="http://schemas.openxmlformats.org/officeDocument/2006/relationships/hyperlink" Target="mailto:nabila_enterprise113@yahoo.com" TargetMode="External"/><Relationship Id="rId6029" Type="http://schemas.openxmlformats.org/officeDocument/2006/relationships/hyperlink" Target="mailto:mssunbuilders1982@gmail.com" TargetMode="External"/><Relationship Id="rId6376" Type="http://schemas.openxmlformats.org/officeDocument/2006/relationships/hyperlink" Target="mailto:abwahab07@gmail.com" TargetMode="External"/><Relationship Id="rId6790" Type="http://schemas.openxmlformats.org/officeDocument/2006/relationships/hyperlink" Target="mailto:dimondtraders2019@gmail.com" TargetMode="External"/><Relationship Id="rId7427" Type="http://schemas.openxmlformats.org/officeDocument/2006/relationships/hyperlink" Target="mailto:ms.centurytraders@yahoo.com" TargetMode="External"/><Relationship Id="rId7841" Type="http://schemas.openxmlformats.org/officeDocument/2006/relationships/hyperlink" Target="mailto:msraineenterprise@gmail.com" TargetMode="External"/><Relationship Id="rId7" Type="http://schemas.openxmlformats.org/officeDocument/2006/relationships/hyperlink" Target="mailto:md.eunusal_mamun@yahoo.com" TargetMode="External"/><Relationship Id="rId2986" Type="http://schemas.openxmlformats.org/officeDocument/2006/relationships/hyperlink" Target="mailto:mrkjvsc2021@gmail.com" TargetMode="External"/><Relationship Id="rId5392" Type="http://schemas.openxmlformats.org/officeDocument/2006/relationships/hyperlink" Target="mailto:farukrahman2181973@gmail.com" TargetMode="External"/><Relationship Id="rId6443" Type="http://schemas.openxmlformats.org/officeDocument/2006/relationships/hyperlink" Target="mailto:msprogatientp@yahoo.com" TargetMode="External"/><Relationship Id="rId9599" Type="http://schemas.openxmlformats.org/officeDocument/2006/relationships/hyperlink" Target="mailto:talukdermonirhossain@gmail.com" TargetMode="External"/><Relationship Id="rId958" Type="http://schemas.openxmlformats.org/officeDocument/2006/relationships/hyperlink" Target="mailto:md.eunusal_mamun@yahoo.com" TargetMode="External"/><Relationship Id="rId1588" Type="http://schemas.openxmlformats.org/officeDocument/2006/relationships/hyperlink" Target="mailto:sm.nurulislam1979@gmail.com" TargetMode="External"/><Relationship Id="rId2639" Type="http://schemas.openxmlformats.org/officeDocument/2006/relationships/hyperlink" Target="mailto:delipenteerprise@gmail.com" TargetMode="External"/><Relationship Id="rId5045" Type="http://schemas.openxmlformats.org/officeDocument/2006/relationships/hyperlink" Target="mailto:khadijaenterprise97@gmail.com" TargetMode="External"/><Relationship Id="rId6510" Type="http://schemas.openxmlformats.org/officeDocument/2006/relationships/hyperlink" Target="mailto:mrc.associates67@gmail.com" TargetMode="External"/><Relationship Id="rId9666" Type="http://schemas.openxmlformats.org/officeDocument/2006/relationships/hyperlink" Target="mailto:quashemconstruction@gmail.com" TargetMode="External"/><Relationship Id="rId1655" Type="http://schemas.openxmlformats.org/officeDocument/2006/relationships/hyperlink" Target="mailto:tradersssms@gmail.com" TargetMode="External"/><Relationship Id="rId2706" Type="http://schemas.openxmlformats.org/officeDocument/2006/relationships/hyperlink" Target="mailto:saifulislam005566@gmail.com" TargetMode="External"/><Relationship Id="rId4061" Type="http://schemas.openxmlformats.org/officeDocument/2006/relationships/hyperlink" Target="mailto:juwelrj4343@gmail.com" TargetMode="External"/><Relationship Id="rId5112" Type="http://schemas.openxmlformats.org/officeDocument/2006/relationships/hyperlink" Target="mailto:aj.ent.bd@gmail.com" TargetMode="External"/><Relationship Id="rId8268" Type="http://schemas.openxmlformats.org/officeDocument/2006/relationships/hyperlink" Target="mailto:biswasconstruction2@gmail.com" TargetMode="External"/><Relationship Id="rId8682" Type="http://schemas.openxmlformats.org/officeDocument/2006/relationships/hyperlink" Target="mailto:msnbenterprise1987@gmail.com" TargetMode="External"/><Relationship Id="rId9319" Type="http://schemas.openxmlformats.org/officeDocument/2006/relationships/hyperlink" Target="mailto:raj.brothers1956@gmail.com" TargetMode="External"/><Relationship Id="rId9733" Type="http://schemas.openxmlformats.org/officeDocument/2006/relationships/hyperlink" Target="mailto:msmuniaenterprise75@gmail.com" TargetMode="External"/><Relationship Id="rId1308" Type="http://schemas.openxmlformats.org/officeDocument/2006/relationships/hyperlink" Target="mailto:binti2011@yahoo.com" TargetMode="External"/><Relationship Id="rId7284" Type="http://schemas.openxmlformats.org/officeDocument/2006/relationships/hyperlink" Target="mailto:msprotyashae@gmail.com" TargetMode="External"/><Relationship Id="rId8335" Type="http://schemas.openxmlformats.org/officeDocument/2006/relationships/hyperlink" Target="https://www.eprocure.gov.bd/officer/MyTenders.jsp" TargetMode="External"/><Relationship Id="rId1722" Type="http://schemas.openxmlformats.org/officeDocument/2006/relationships/hyperlink" Target="mailto:malekmotiarjv@gmail.com" TargetMode="External"/><Relationship Id="rId4878" Type="http://schemas.openxmlformats.org/officeDocument/2006/relationships/hyperlink" Target="mailto:alicompany.nat@gmail.com" TargetMode="External"/><Relationship Id="rId5929" Type="http://schemas.openxmlformats.org/officeDocument/2006/relationships/hyperlink" Target="mailto:mdmiraj2010@gmail.com" TargetMode="External"/><Relationship Id="rId9800" Type="http://schemas.openxmlformats.org/officeDocument/2006/relationships/hyperlink" Target="mailto:coastaldevcor@gmail.com" TargetMode="External"/><Relationship Id="rId14" Type="http://schemas.openxmlformats.org/officeDocument/2006/relationships/hyperlink" Target="mailto:msbhuya.enterprise@gmail.com" TargetMode="External"/><Relationship Id="rId3894" Type="http://schemas.openxmlformats.org/officeDocument/2006/relationships/hyperlink" Target="mailto:amirgonjbuilders@gmail.com" TargetMode="External"/><Relationship Id="rId4945" Type="http://schemas.openxmlformats.org/officeDocument/2006/relationships/hyperlink" Target="mailto:sujit.sarkar80@yahoo.com" TargetMode="External"/><Relationship Id="rId7004" Type="http://schemas.openxmlformats.org/officeDocument/2006/relationships/hyperlink" Target="mailto:rtaikramuljvca@gmail.com" TargetMode="External"/><Relationship Id="rId7351" Type="http://schemas.openxmlformats.org/officeDocument/2006/relationships/hyperlink" Target="mailto:tanimentp@hotmail.com" TargetMode="External"/><Relationship Id="rId8402" Type="http://schemas.openxmlformats.org/officeDocument/2006/relationships/hyperlink" Target="mailto:msmuktienterprise1968@gmail.com" TargetMode="External"/><Relationship Id="rId2496" Type="http://schemas.openxmlformats.org/officeDocument/2006/relationships/hyperlink" Target="mailto:ks84enterprise@gmail.com" TargetMode="External"/><Relationship Id="rId3547" Type="http://schemas.openxmlformats.org/officeDocument/2006/relationships/hyperlink" Target="mailto:alamintraders84@gmail.com" TargetMode="External"/><Relationship Id="rId3961" Type="http://schemas.openxmlformats.org/officeDocument/2006/relationships/hyperlink" Target="mailto:msluckyenterprise192@gmail.com" TargetMode="External"/><Relationship Id="rId468" Type="http://schemas.openxmlformats.org/officeDocument/2006/relationships/hyperlink" Target="mailto:Arfanali1973@gmail.com" TargetMode="External"/><Relationship Id="rId882" Type="http://schemas.openxmlformats.org/officeDocument/2006/relationships/hyperlink" Target="mailto:shameemconstraction01@gmail.com" TargetMode="External"/><Relationship Id="rId1098" Type="http://schemas.openxmlformats.org/officeDocument/2006/relationships/hyperlink" Target="mailto:fatemaenterprise2020@gmail.com" TargetMode="External"/><Relationship Id="rId2149" Type="http://schemas.openxmlformats.org/officeDocument/2006/relationships/hyperlink" Target="mailto:msazambuilders@gmail.com" TargetMode="External"/><Relationship Id="rId2563" Type="http://schemas.openxmlformats.org/officeDocument/2006/relationships/hyperlink" Target="mailto:sarkarconstn@gmail.com" TargetMode="External"/><Relationship Id="rId3614" Type="http://schemas.openxmlformats.org/officeDocument/2006/relationships/hyperlink" Target="mailto:skksaramoni2000@gmail.co" TargetMode="External"/><Relationship Id="rId6020" Type="http://schemas.openxmlformats.org/officeDocument/2006/relationships/hyperlink" Target="mailto:naimenterprise1981@gmail.com" TargetMode="External"/><Relationship Id="rId9176" Type="http://schemas.openxmlformats.org/officeDocument/2006/relationships/hyperlink" Target="mailto:tnasi2018@gmail.com" TargetMode="External"/><Relationship Id="rId9590" Type="http://schemas.openxmlformats.org/officeDocument/2006/relationships/hyperlink" Target="mailto:enayethossainpat@gmail.com" TargetMode="External"/><Relationship Id="rId535" Type="http://schemas.openxmlformats.org/officeDocument/2006/relationships/hyperlink" Target="mailto:khasru.prapti@gmail.com" TargetMode="External"/><Relationship Id="rId1165" Type="http://schemas.openxmlformats.org/officeDocument/2006/relationships/hyperlink" Target="mailto:atiqurrahman2018@yahoo.com" TargetMode="External"/><Relationship Id="rId2216" Type="http://schemas.openxmlformats.org/officeDocument/2006/relationships/hyperlink" Target="mailto:msshamsulalam@gmail.com" TargetMode="External"/><Relationship Id="rId2630" Type="http://schemas.openxmlformats.org/officeDocument/2006/relationships/hyperlink" Target="mailto:mominuljvibrahim@gmail.com" TargetMode="External"/><Relationship Id="rId5786" Type="http://schemas.openxmlformats.org/officeDocument/2006/relationships/hyperlink" Target="mailto:sohidul_islam82@yahoo.com" TargetMode="External"/><Relationship Id="rId6837" Type="http://schemas.openxmlformats.org/officeDocument/2006/relationships/hyperlink" Target="mailto:lib.rel.jv@gmail.com" TargetMode="External"/><Relationship Id="rId8192" Type="http://schemas.openxmlformats.org/officeDocument/2006/relationships/hyperlink" Target="mailto:adibaassociate@gmail.com" TargetMode="External"/><Relationship Id="rId9243" Type="http://schemas.openxmlformats.org/officeDocument/2006/relationships/hyperlink" Target="mailto:msrahimaenterprise.hanif@gmail.com" TargetMode="External"/><Relationship Id="rId602" Type="http://schemas.openxmlformats.org/officeDocument/2006/relationships/hyperlink" Target="mailto:imemejvca@gmail.com" TargetMode="External"/><Relationship Id="rId1232" Type="http://schemas.openxmlformats.org/officeDocument/2006/relationships/hyperlink" Target="mailto:atiarkhan2014@gmail.com" TargetMode="External"/><Relationship Id="rId4388" Type="http://schemas.openxmlformats.org/officeDocument/2006/relationships/hyperlink" Target="mailto:khairulkabir07@gmail.com" TargetMode="External"/><Relationship Id="rId5439" Type="http://schemas.openxmlformats.org/officeDocument/2006/relationships/hyperlink" Target="mailto:saansari39@gmail.com" TargetMode="External"/><Relationship Id="rId9310" Type="http://schemas.openxmlformats.org/officeDocument/2006/relationships/hyperlink" Target="mailto:msastraders124@gmail.com" TargetMode="External"/><Relationship Id="rId5853" Type="http://schemas.openxmlformats.org/officeDocument/2006/relationships/hyperlink" Target="mailto:msasamadtraders@gmail.com" TargetMode="External"/><Relationship Id="rId6904" Type="http://schemas.openxmlformats.org/officeDocument/2006/relationships/hyperlink" Target="mailto:armandigitalotibifurniture@gmail.com" TargetMode="External"/><Relationship Id="rId3057" Type="http://schemas.openxmlformats.org/officeDocument/2006/relationships/hyperlink" Target="mailto:alimostafizjv@gmail.com" TargetMode="External"/><Relationship Id="rId4108" Type="http://schemas.openxmlformats.org/officeDocument/2006/relationships/hyperlink" Target="mailto:asintrenational@gmail.com" TargetMode="External"/><Relationship Id="rId4455" Type="http://schemas.openxmlformats.org/officeDocument/2006/relationships/hyperlink" Target="mailto:jvazirshahanwar2019@gmail.com" TargetMode="External"/><Relationship Id="rId5506" Type="http://schemas.openxmlformats.org/officeDocument/2006/relationships/hyperlink" Target="mailto:khairselim@yahoo.com" TargetMode="External"/><Relationship Id="rId5920" Type="http://schemas.openxmlformats.org/officeDocument/2006/relationships/hyperlink" Target="mailto:mshasan.construction1978@gmail.com" TargetMode="External"/><Relationship Id="rId3471" Type="http://schemas.openxmlformats.org/officeDocument/2006/relationships/hyperlink" Target="mailto:tendersel2013@gmail.com" TargetMode="External"/><Relationship Id="rId4522" Type="http://schemas.openxmlformats.org/officeDocument/2006/relationships/hyperlink" Target="mailto:rafikul.pbn@gmail.com" TargetMode="External"/><Relationship Id="rId7678" Type="http://schemas.openxmlformats.org/officeDocument/2006/relationships/hyperlink" Target="mailto:msbiswajit2013@gmail.com" TargetMode="External"/><Relationship Id="rId8729" Type="http://schemas.openxmlformats.org/officeDocument/2006/relationships/hyperlink" Target="mailto:msfaenterprise1973@gmail.com" TargetMode="External"/><Relationship Id="rId392" Type="http://schemas.openxmlformats.org/officeDocument/2006/relationships/hyperlink" Target="mailto:j.ekotatraders@gmail.com" TargetMode="External"/><Relationship Id="rId2073" Type="http://schemas.openxmlformats.org/officeDocument/2006/relationships/hyperlink" Target="mailto:zahangiralam15675@gmail.com" TargetMode="External"/><Relationship Id="rId3124" Type="http://schemas.openxmlformats.org/officeDocument/2006/relationships/hyperlink" Target="mailto:shampaenterprise1977@yahoo.com" TargetMode="External"/><Relationship Id="rId6694" Type="http://schemas.openxmlformats.org/officeDocument/2006/relationships/hyperlink" Target="mailto:ms.rajiatraders@gmail.com" TargetMode="External"/><Relationship Id="rId7745" Type="http://schemas.openxmlformats.org/officeDocument/2006/relationships/hyperlink" Target="mailto:mssimutradersjnd@gmail.com" TargetMode="External"/><Relationship Id="rId2140" Type="http://schemas.openxmlformats.org/officeDocument/2006/relationships/hyperlink" Target="mailto:mshasanenterprise876@gmail.com" TargetMode="External"/><Relationship Id="rId5296" Type="http://schemas.openxmlformats.org/officeDocument/2006/relationships/hyperlink" Target="mailto:urmienterprisetrs@gmail.com" TargetMode="External"/><Relationship Id="rId6347" Type="http://schemas.openxmlformats.org/officeDocument/2006/relationships/hyperlink" Target="mailto:m2aconstruction15@gmail.com" TargetMode="External"/><Relationship Id="rId6761" Type="http://schemas.openxmlformats.org/officeDocument/2006/relationships/hyperlink" Target="mailto:mslatifbuilders@gmail.com" TargetMode="External"/><Relationship Id="rId7812" Type="http://schemas.openxmlformats.org/officeDocument/2006/relationships/hyperlink" Target="mailto:msmamunenterprise83@gmail.com" TargetMode="External"/><Relationship Id="rId112" Type="http://schemas.openxmlformats.org/officeDocument/2006/relationships/hyperlink" Target="mailto:ms.samataenterprise68@gmail.com" TargetMode="External"/><Relationship Id="rId5363" Type="http://schemas.openxmlformats.org/officeDocument/2006/relationships/hyperlink" Target="mailto:dihanconstruction@gmail.com" TargetMode="External"/><Relationship Id="rId6414" Type="http://schemas.openxmlformats.org/officeDocument/2006/relationships/hyperlink" Target="mailto:enterprise.i@yahoo.com" TargetMode="External"/><Relationship Id="rId2957" Type="http://schemas.openxmlformats.org/officeDocument/2006/relationships/hyperlink" Target="mailto:meghna_traders@yahoo.com" TargetMode="External"/><Relationship Id="rId5016" Type="http://schemas.openxmlformats.org/officeDocument/2006/relationships/hyperlink" Target="mailto:khairulkabir07@gmail.com" TargetMode="External"/><Relationship Id="rId9984" Type="http://schemas.openxmlformats.org/officeDocument/2006/relationships/hyperlink" Target="mailto:mdroisuddin9@gmail.com" TargetMode="External"/><Relationship Id="rId929" Type="http://schemas.openxmlformats.org/officeDocument/2006/relationships/hyperlink" Target="mailto:fastbuild.bd@gmail.com" TargetMode="External"/><Relationship Id="rId1559" Type="http://schemas.openxmlformats.org/officeDocument/2006/relationships/hyperlink" Target="mailto:ms.sunwaytrading@gmail.com" TargetMode="External"/><Relationship Id="rId1973" Type="http://schemas.openxmlformats.org/officeDocument/2006/relationships/hyperlink" Target="mailto:munifaenterprisejp@gmail.com" TargetMode="External"/><Relationship Id="rId4032" Type="http://schemas.openxmlformats.org/officeDocument/2006/relationships/hyperlink" Target="mailto:nabilconstruction.nat@gmail.com" TargetMode="External"/><Relationship Id="rId5430" Type="http://schemas.openxmlformats.org/officeDocument/2006/relationships/hyperlink" Target="mailto:sojibenterprise89@gmail.com" TargetMode="External"/><Relationship Id="rId7188" Type="http://schemas.openxmlformats.org/officeDocument/2006/relationships/hyperlink" Target="mailto:belayethossainmollah1915@gmail.com" TargetMode="External"/><Relationship Id="rId8239" Type="http://schemas.openxmlformats.org/officeDocument/2006/relationships/hyperlink" Target="mailto:hafizurpromajv@gmail.com" TargetMode="External"/><Relationship Id="rId8586" Type="http://schemas.openxmlformats.org/officeDocument/2006/relationships/hyperlink" Target="mailto:msrupalitraders@yahoo.com" TargetMode="External"/><Relationship Id="rId9637" Type="http://schemas.openxmlformats.org/officeDocument/2006/relationships/hyperlink" Target="mailto:mohiuddinptk@gmail.com" TargetMode="External"/><Relationship Id="rId1626" Type="http://schemas.openxmlformats.org/officeDocument/2006/relationships/hyperlink" Target="mailto:bakconstruction1991@gmail.com" TargetMode="External"/><Relationship Id="rId8653" Type="http://schemas.openxmlformats.org/officeDocument/2006/relationships/hyperlink" Target="mailto:samiultraders@yahoo.com" TargetMode="External"/><Relationship Id="rId9704" Type="http://schemas.openxmlformats.org/officeDocument/2006/relationships/hyperlink" Target="mailto:md.gius_uddin@yahoo.com" TargetMode="External"/><Relationship Id="rId10169" Type="http://schemas.openxmlformats.org/officeDocument/2006/relationships/hyperlink" Target="mailto:morshed1963@gmail.com" TargetMode="External"/><Relationship Id="rId3798" Type="http://schemas.openxmlformats.org/officeDocument/2006/relationships/hyperlink" Target="mailto:tender@ndebd.com" TargetMode="External"/><Relationship Id="rId4849" Type="http://schemas.openxmlformats.org/officeDocument/2006/relationships/hyperlink" Target="mailto:mdanwarhossain888@gmail.com" TargetMode="External"/><Relationship Id="rId7255" Type="http://schemas.openxmlformats.org/officeDocument/2006/relationships/hyperlink" Target="mailto:mdemtiazasif@gmail.com" TargetMode="External"/><Relationship Id="rId8306" Type="http://schemas.openxmlformats.org/officeDocument/2006/relationships/hyperlink" Target="mailto:probirkumarkundo@gmail.com" TargetMode="External"/><Relationship Id="rId8720" Type="http://schemas.openxmlformats.org/officeDocument/2006/relationships/hyperlink" Target="mailto:ms.bhuiyanandsons@yahoo.com" TargetMode="External"/><Relationship Id="rId3865" Type="http://schemas.openxmlformats.org/officeDocument/2006/relationships/hyperlink" Target="mailto:shahelenterprise@gmail.com" TargetMode="External"/><Relationship Id="rId4916" Type="http://schemas.openxmlformats.org/officeDocument/2006/relationships/hyperlink" Target="mailto:adroenterprise@gmail.com" TargetMode="External"/><Relationship Id="rId6271" Type="http://schemas.openxmlformats.org/officeDocument/2006/relationships/hyperlink" Target="mailto:mskhanbuildersbk@gmail.com" TargetMode="External"/><Relationship Id="rId7322" Type="http://schemas.openxmlformats.org/officeDocument/2006/relationships/hyperlink" Target="mailto:fjclkamarjanijv@gmail.com" TargetMode="External"/><Relationship Id="rId786" Type="http://schemas.openxmlformats.org/officeDocument/2006/relationships/hyperlink" Target="mailto:city.construction87@gmail.com" TargetMode="External"/><Relationship Id="rId2467" Type="http://schemas.openxmlformats.org/officeDocument/2006/relationships/hyperlink" Target="mailto:ma.business.center.89@gmail.com" TargetMode="External"/><Relationship Id="rId3518" Type="http://schemas.openxmlformats.org/officeDocument/2006/relationships/hyperlink" Target="mailto:SUBRATATRADINGSYNDICATE@gmail.com" TargetMode="External"/><Relationship Id="rId9494" Type="http://schemas.openxmlformats.org/officeDocument/2006/relationships/hyperlink" Target="mailto:mohiuddinptk@gmail.com" TargetMode="External"/><Relationship Id="rId439" Type="http://schemas.openxmlformats.org/officeDocument/2006/relationships/hyperlink" Target="mailto:msparvezenterprise88@gmail.com" TargetMode="External"/><Relationship Id="rId1069" Type="http://schemas.openxmlformats.org/officeDocument/2006/relationships/hyperlink" Target="mailto:arenterprise990@gmail.com" TargetMode="External"/><Relationship Id="rId1483" Type="http://schemas.openxmlformats.org/officeDocument/2006/relationships/hyperlink" Target="mailto:mmmonirnoni@gmail.com" TargetMode="External"/><Relationship Id="rId2881" Type="http://schemas.openxmlformats.org/officeDocument/2006/relationships/hyperlink" Target="mailto:m.s.traders.1979.k@gmail.com" TargetMode="External"/><Relationship Id="rId3932" Type="http://schemas.openxmlformats.org/officeDocument/2006/relationships/hyperlink" Target="mailto:shantaenterprise74@gmail.com" TargetMode="External"/><Relationship Id="rId8096" Type="http://schemas.openxmlformats.org/officeDocument/2006/relationships/hyperlink" Target="mailto:ms.amrantraders1@yahoo.com" TargetMode="External"/><Relationship Id="rId9147" Type="http://schemas.openxmlformats.org/officeDocument/2006/relationships/hyperlink" Target="mailto:mhcorporation1@gmail.com" TargetMode="External"/><Relationship Id="rId506" Type="http://schemas.openxmlformats.org/officeDocument/2006/relationships/hyperlink" Target="mailto:abdulmannan_71@yahoo.com" TargetMode="External"/><Relationship Id="rId853" Type="http://schemas.openxmlformats.org/officeDocument/2006/relationships/hyperlink" Target="mailto:musaenterpriseegp@gmail.com" TargetMode="External"/><Relationship Id="rId1136" Type="http://schemas.openxmlformats.org/officeDocument/2006/relationships/hyperlink" Target="mailto:dallastradingcor@gmail.com" TargetMode="External"/><Relationship Id="rId2534" Type="http://schemas.openxmlformats.org/officeDocument/2006/relationships/hyperlink" Target="mailto:techbay_international@yahoo.com" TargetMode="External"/><Relationship Id="rId8163" Type="http://schemas.openxmlformats.org/officeDocument/2006/relationships/hyperlink" Target="mailto:ihbcorporation07@gmail.com" TargetMode="External"/><Relationship Id="rId9214" Type="http://schemas.openxmlformats.org/officeDocument/2006/relationships/hyperlink" Target="mailto:msummitraders@yahoo.com" TargetMode="External"/><Relationship Id="rId9561" Type="http://schemas.openxmlformats.org/officeDocument/2006/relationships/hyperlink" Target="mailto:amir.engr_crp@yahoo.com" TargetMode="External"/><Relationship Id="rId920" Type="http://schemas.openxmlformats.org/officeDocument/2006/relationships/hyperlink" Target="mailto:khoshedaenterprise@gmail.com" TargetMode="External"/><Relationship Id="rId1550" Type="http://schemas.openxmlformats.org/officeDocument/2006/relationships/hyperlink" Target="mailto:ms.md.alienterprise@gmail.com" TargetMode="External"/><Relationship Id="rId2601" Type="http://schemas.openxmlformats.org/officeDocument/2006/relationships/hyperlink" Target="mailto:mr.kanchan13@yahoo.com" TargetMode="External"/><Relationship Id="rId5757" Type="http://schemas.openxmlformats.org/officeDocument/2006/relationships/hyperlink" Target="mailto:mshuqtraders123@gmail.com" TargetMode="External"/><Relationship Id="rId6808" Type="http://schemas.openxmlformats.org/officeDocument/2006/relationships/hyperlink" Target="mailto:msshakilenterprise79@gmail.com" TargetMode="External"/><Relationship Id="rId10093" Type="http://schemas.openxmlformats.org/officeDocument/2006/relationships/hyperlink" Target="mailto:mdajalils@gmail.com" TargetMode="External"/><Relationship Id="rId1203" Type="http://schemas.openxmlformats.org/officeDocument/2006/relationships/hyperlink" Target="mailto:maengineering1958@yahoo.com" TargetMode="External"/><Relationship Id="rId4359" Type="http://schemas.openxmlformats.org/officeDocument/2006/relationships/hyperlink" Target="mailto:shahanwar71@gmail.com" TargetMode="External"/><Relationship Id="rId4773" Type="http://schemas.openxmlformats.org/officeDocument/2006/relationships/hyperlink" Target="mailto:mshafijurrahman71@gmail.com" TargetMode="External"/><Relationship Id="rId5824" Type="http://schemas.openxmlformats.org/officeDocument/2006/relationships/hyperlink" Target="mailto:mdnazrulislamnilu@gmail.com" TargetMode="External"/><Relationship Id="rId8230" Type="http://schemas.openxmlformats.org/officeDocument/2006/relationships/hyperlink" Target="mailto:lubnakhanom665@yahoo.com" TargetMode="External"/><Relationship Id="rId10160" Type="http://schemas.openxmlformats.org/officeDocument/2006/relationships/hyperlink" Target="mailto:msrufaidac@gmail.com" TargetMode="External"/><Relationship Id="rId3375" Type="http://schemas.openxmlformats.org/officeDocument/2006/relationships/hyperlink" Target="mailto:kashem1166@yahoo.com" TargetMode="External"/><Relationship Id="rId4426" Type="http://schemas.openxmlformats.org/officeDocument/2006/relationships/hyperlink" Target="mailto:nisadenterprise78@gmail.com" TargetMode="External"/><Relationship Id="rId4840" Type="http://schemas.openxmlformats.org/officeDocument/2006/relationships/hyperlink" Target="mailto:uzzaltrd@gmail.com" TargetMode="External"/><Relationship Id="rId7996" Type="http://schemas.openxmlformats.org/officeDocument/2006/relationships/hyperlink" Target="mailto:arkltdbd@gmail.com" TargetMode="External"/><Relationship Id="rId296" Type="http://schemas.openxmlformats.org/officeDocument/2006/relationships/hyperlink" Target="mailto:msshafiqenterprise@yahoo.com" TargetMode="External"/><Relationship Id="rId2391" Type="http://schemas.openxmlformats.org/officeDocument/2006/relationships/hyperlink" Target="mailto:ziaultraders123@yahoo.com%20;" TargetMode="External"/><Relationship Id="rId3028" Type="http://schemas.openxmlformats.org/officeDocument/2006/relationships/hyperlink" Target="mailto:aliahmedaltafhossain@gmail.com" TargetMode="External"/><Relationship Id="rId3442" Type="http://schemas.openxmlformats.org/officeDocument/2006/relationships/hyperlink" Target="mailto:khaledkulaura034@gmail.com" TargetMode="External"/><Relationship Id="rId6598" Type="http://schemas.openxmlformats.org/officeDocument/2006/relationships/hyperlink" Target="mailto:ms.shamimbricks38@gmail.com" TargetMode="External"/><Relationship Id="rId7649" Type="http://schemas.openxmlformats.org/officeDocument/2006/relationships/hyperlink" Target="mailto:ms.sumonenterprise19@gmail.com" TargetMode="External"/><Relationship Id="rId363" Type="http://schemas.openxmlformats.org/officeDocument/2006/relationships/hyperlink" Target="mailto:msshohagenterprise@gmail.com" TargetMode="External"/><Relationship Id="rId2044" Type="http://schemas.openxmlformats.org/officeDocument/2006/relationships/hyperlink" Target="https://www.eprocure.gov.bd/tenderer/ViewRegistrationDetail.jsp?uId=E4903C9AEF5425BD&amp;tId=374AFD04FE8C45D2&amp;cId=FA75B26B07872065&amp;top=no" TargetMode="External"/><Relationship Id="rId9071" Type="http://schemas.openxmlformats.org/officeDocument/2006/relationships/hyperlink" Target="mailto:msrupalitraders@yahoo.com" TargetMode="External"/><Relationship Id="rId430" Type="http://schemas.openxmlformats.org/officeDocument/2006/relationships/hyperlink" Target="mailto:ms.sumaiaenterprise82@gmail.com" TargetMode="External"/><Relationship Id="rId1060" Type="http://schemas.openxmlformats.org/officeDocument/2006/relationships/hyperlink" Target="mailto:kawsar.bepary.net@gmail.com" TargetMode="External"/><Relationship Id="rId2111" Type="http://schemas.openxmlformats.org/officeDocument/2006/relationships/hyperlink" Target="mailto:jewelenterprice69@gmail.com" TargetMode="External"/><Relationship Id="rId5267" Type="http://schemas.openxmlformats.org/officeDocument/2006/relationships/hyperlink" Target="mailto:mrshadiaenterprise@gmail.com" TargetMode="External"/><Relationship Id="rId6318" Type="http://schemas.openxmlformats.org/officeDocument/2006/relationships/hyperlink" Target="mailto:msmbandsons@gmail.com" TargetMode="External"/><Relationship Id="rId6665" Type="http://schemas.openxmlformats.org/officeDocument/2006/relationships/hyperlink" Target="mailto:ms.agmenterprise@gmail.com" TargetMode="External"/><Relationship Id="rId7716" Type="http://schemas.openxmlformats.org/officeDocument/2006/relationships/hyperlink" Target="mailto:mscentralmotors@gmail.com" TargetMode="External"/><Relationship Id="rId5681" Type="http://schemas.openxmlformats.org/officeDocument/2006/relationships/hyperlink" Target="mailto:S.Anantabikastripura@yahoo.com" TargetMode="External"/><Relationship Id="rId6732" Type="http://schemas.openxmlformats.org/officeDocument/2006/relationships/hyperlink" Target="mailto:mofizul188@gmail.com" TargetMode="External"/><Relationship Id="rId9888" Type="http://schemas.openxmlformats.org/officeDocument/2006/relationships/hyperlink" Target="mailto:sirajulm287@gmail.com" TargetMode="External"/><Relationship Id="rId1877" Type="http://schemas.openxmlformats.org/officeDocument/2006/relationships/hyperlink" Target="mailto:labonienterprise1@yahoo.com" TargetMode="External"/><Relationship Id="rId2928" Type="http://schemas.openxmlformats.org/officeDocument/2006/relationships/hyperlink" Target="mailto:bhatibanglaenterprise@yahoo.com" TargetMode="External"/><Relationship Id="rId4283" Type="http://schemas.openxmlformats.org/officeDocument/2006/relationships/hyperlink" Target="mailto:sushangtraders@yahoo.com" TargetMode="External"/><Relationship Id="rId5334" Type="http://schemas.openxmlformats.org/officeDocument/2006/relationships/hyperlink" Target="mailto:mskantaenterprise@gmail.com" TargetMode="External"/><Relationship Id="rId9955" Type="http://schemas.openxmlformats.org/officeDocument/2006/relationships/hyperlink" Target="mailto:ersadul_haque@yahoo.com" TargetMode="External"/><Relationship Id="rId1944" Type="http://schemas.openxmlformats.org/officeDocument/2006/relationships/hyperlink" Target="mailto:ms.munjurul.hoque.noya@gmail.com" TargetMode="External"/><Relationship Id="rId4350" Type="http://schemas.openxmlformats.org/officeDocument/2006/relationships/hyperlink" Target="mailto:showkathayat364@gmail.com" TargetMode="External"/><Relationship Id="rId5401" Type="http://schemas.openxmlformats.org/officeDocument/2006/relationships/hyperlink" Target="mailto:mszahinconstruction@gmail.com" TargetMode="External"/><Relationship Id="rId8557" Type="http://schemas.openxmlformats.org/officeDocument/2006/relationships/hyperlink" Target="mailto:mspinkitraders@gmail.com" TargetMode="External"/><Relationship Id="rId8971" Type="http://schemas.openxmlformats.org/officeDocument/2006/relationships/hyperlink" Target="mailto:m.alicorporation85@gmail.com" TargetMode="External"/><Relationship Id="rId9608" Type="http://schemas.openxmlformats.org/officeDocument/2006/relationships/hyperlink" Target="mailto:rafiqconstructioncoltd@gmail.com" TargetMode="External"/><Relationship Id="rId4003" Type="http://schemas.openxmlformats.org/officeDocument/2006/relationships/hyperlink" Target="mailto:anisurrahmanntr@gmail.com" TargetMode="External"/><Relationship Id="rId7159" Type="http://schemas.openxmlformats.org/officeDocument/2006/relationships/hyperlink" Target="mailto:sbcelbd@gmail.com" TargetMode="External"/><Relationship Id="rId7573" Type="http://schemas.openxmlformats.org/officeDocument/2006/relationships/hyperlink" Target="mailto:mskashemtraders@gmail.com" TargetMode="External"/><Relationship Id="rId8624" Type="http://schemas.openxmlformats.org/officeDocument/2006/relationships/hyperlink" Target="mailto:msthenterprise@yahoo.com" TargetMode="External"/><Relationship Id="rId6175" Type="http://schemas.openxmlformats.org/officeDocument/2006/relationships/hyperlink" Target="mailto:shenterprise78@gmail.com" TargetMode="External"/><Relationship Id="rId7226" Type="http://schemas.openxmlformats.org/officeDocument/2006/relationships/hyperlink" Target="mailto:iqbalfaridpur6@gmail.com" TargetMode="External"/><Relationship Id="rId3769" Type="http://schemas.openxmlformats.org/officeDocument/2006/relationships/hyperlink" Target="mailto:mirenterprise1962@gmail.com" TargetMode="External"/><Relationship Id="rId5191" Type="http://schemas.openxmlformats.org/officeDocument/2006/relationships/hyperlink" Target="mailto:mayadhan1967@yahoo.com" TargetMode="External"/><Relationship Id="rId6242" Type="http://schemas.openxmlformats.org/officeDocument/2006/relationships/hyperlink" Target="mailto:shenterprise78@gmail.com" TargetMode="External"/><Relationship Id="rId7640" Type="http://schemas.openxmlformats.org/officeDocument/2006/relationships/hyperlink" Target="mailto:ms.sajincorporation@gmail.com" TargetMode="External"/><Relationship Id="rId9398" Type="http://schemas.openxmlformats.org/officeDocument/2006/relationships/hyperlink" Target="mailto:msemtejv@gmail.com" TargetMode="External"/><Relationship Id="rId2785" Type="http://schemas.openxmlformats.org/officeDocument/2006/relationships/hyperlink" Target="mailto:keya_ent@yahoo.com" TargetMode="External"/><Relationship Id="rId3836" Type="http://schemas.openxmlformats.org/officeDocument/2006/relationships/hyperlink" Target="mailto:osmangani1961@yahoo.com" TargetMode="External"/><Relationship Id="rId757" Type="http://schemas.openxmlformats.org/officeDocument/2006/relationships/hyperlink" Target="mailto:soniatuklyenterprise123@gmail.com" TargetMode="External"/><Relationship Id="rId1387" Type="http://schemas.openxmlformats.org/officeDocument/2006/relationships/hyperlink" Target="mailto:amzadtraders@gmail.com" TargetMode="External"/><Relationship Id="rId2438" Type="http://schemas.openxmlformats.org/officeDocument/2006/relationships/hyperlink" Target="mailto:rakaseamjv@gmail.com" TargetMode="External"/><Relationship Id="rId2852" Type="http://schemas.openxmlformats.org/officeDocument/2006/relationships/hyperlink" Target="mailto:murshadalam55@gmail.com" TargetMode="External"/><Relationship Id="rId3903" Type="http://schemas.openxmlformats.org/officeDocument/2006/relationships/hyperlink" Target="mailto:bhuiyanconstruction83@gmail.com" TargetMode="External"/><Relationship Id="rId9465" Type="http://schemas.openxmlformats.org/officeDocument/2006/relationships/hyperlink" Target="mailto:marinptk4317@gmail.com" TargetMode="External"/><Relationship Id="rId93" Type="http://schemas.openxmlformats.org/officeDocument/2006/relationships/hyperlink" Target="mailto:kishor.r100@gmail.com" TargetMode="External"/><Relationship Id="rId824" Type="http://schemas.openxmlformats.org/officeDocument/2006/relationships/hyperlink" Target="mailto:meplrimijv2019@gmail.com" TargetMode="External"/><Relationship Id="rId1454" Type="http://schemas.openxmlformats.org/officeDocument/2006/relationships/hyperlink" Target="mailto:mr.kanchan13@yahoo.com" TargetMode="External"/><Relationship Id="rId2505" Type="http://schemas.openxmlformats.org/officeDocument/2006/relationships/hyperlink" Target="mailto:ahang.trade.inter@gmail.com" TargetMode="External"/><Relationship Id="rId8067" Type="http://schemas.openxmlformats.org/officeDocument/2006/relationships/hyperlink" Target="mailto:mdharnurrashid1963@gmail.com" TargetMode="External"/><Relationship Id="rId8481" Type="http://schemas.openxmlformats.org/officeDocument/2006/relationships/hyperlink" Target="mailto:pdl25@prangroup.comm" TargetMode="External"/><Relationship Id="rId9118" Type="http://schemas.openxmlformats.org/officeDocument/2006/relationships/hyperlink" Target="mailto:uday.tkg@yahoo.com" TargetMode="External"/><Relationship Id="rId9532" Type="http://schemas.openxmlformats.org/officeDocument/2006/relationships/hyperlink" Target="mailto:msislambrothersltd@gmail.com" TargetMode="External"/><Relationship Id="rId1107" Type="http://schemas.openxmlformats.org/officeDocument/2006/relationships/hyperlink" Target="mailto:shadabconstructionbd@gmail.com" TargetMode="External"/><Relationship Id="rId1521" Type="http://schemas.openxmlformats.org/officeDocument/2006/relationships/hyperlink" Target="mailto:msrehanaenterpriseegp@gmail.com" TargetMode="External"/><Relationship Id="rId4677" Type="http://schemas.openxmlformats.org/officeDocument/2006/relationships/hyperlink" Target="mailto:maengineering1958@yahoo.com" TargetMode="External"/><Relationship Id="rId5728" Type="http://schemas.openxmlformats.org/officeDocument/2006/relationships/hyperlink" Target="mailto:sheikhbabuul@gmail.com" TargetMode="External"/><Relationship Id="rId7083" Type="http://schemas.openxmlformats.org/officeDocument/2006/relationships/hyperlink" Target="mailto:msmasterentandhaicojvc@gmail.com" TargetMode="External"/><Relationship Id="rId8134" Type="http://schemas.openxmlformats.org/officeDocument/2006/relationships/hyperlink" Target="mailto:nurhossain19711@gmail.com" TargetMode="External"/><Relationship Id="rId10064" Type="http://schemas.openxmlformats.org/officeDocument/2006/relationships/hyperlink" Target="mailto:mssbtraders1980@gmail.com" TargetMode="External"/><Relationship Id="rId3279" Type="http://schemas.openxmlformats.org/officeDocument/2006/relationships/hyperlink" Target="mailto:shamimaferdous85@gmail.com" TargetMode="External"/><Relationship Id="rId3693" Type="http://schemas.openxmlformats.org/officeDocument/2006/relationships/hyperlink" Target="mailto:srsconstruction4@gmail.com" TargetMode="External"/><Relationship Id="rId7150" Type="http://schemas.openxmlformats.org/officeDocument/2006/relationships/hyperlink" Target="mailto:sbcelbd@gmail.com" TargetMode="External"/><Relationship Id="rId8201" Type="http://schemas.openxmlformats.org/officeDocument/2006/relationships/hyperlink" Target="mailto:joytraders1974@gmail.com" TargetMode="External"/><Relationship Id="rId10131" Type="http://schemas.openxmlformats.org/officeDocument/2006/relationships/hyperlink" Target="mailto:sohanenterprise17@gmail.com" TargetMode="External"/><Relationship Id="rId2295" Type="http://schemas.openxmlformats.org/officeDocument/2006/relationships/hyperlink" Target="mailto:mdalomgirfakir@yahoo.com," TargetMode="External"/><Relationship Id="rId3346" Type="http://schemas.openxmlformats.org/officeDocument/2006/relationships/hyperlink" Target="mailto:rajuenterprise83@gmail.com" TargetMode="External"/><Relationship Id="rId4744" Type="http://schemas.openxmlformats.org/officeDocument/2006/relationships/hyperlink" Target="mailto:mdsohel30670@gmail.com" TargetMode="External"/><Relationship Id="rId267" Type="http://schemas.openxmlformats.org/officeDocument/2006/relationships/hyperlink" Target="mailto:zabberenterprise@gmail.com" TargetMode="External"/><Relationship Id="rId3760" Type="http://schemas.openxmlformats.org/officeDocument/2006/relationships/hyperlink" Target="mailto:roseenterprise1984@gmail.com" TargetMode="External"/><Relationship Id="rId4811" Type="http://schemas.openxmlformats.org/officeDocument/2006/relationships/hyperlink" Target="mailto:jahanaracons63@gmail.com" TargetMode="External"/><Relationship Id="rId7967" Type="http://schemas.openxmlformats.org/officeDocument/2006/relationships/hyperlink" Target="mailto:msparadisrtds@gmail.com" TargetMode="External"/><Relationship Id="rId681" Type="http://schemas.openxmlformats.org/officeDocument/2006/relationships/hyperlink" Target="mailto:msasadenterprise@gmail.com" TargetMode="External"/><Relationship Id="rId2362" Type="http://schemas.openxmlformats.org/officeDocument/2006/relationships/hyperlink" Target="mailto:msshuvo1980@gmail.com%20;" TargetMode="External"/><Relationship Id="rId3413" Type="http://schemas.openxmlformats.org/officeDocument/2006/relationships/hyperlink" Target="mailto:syedmuhib13@gmail.com" TargetMode="External"/><Relationship Id="rId6569" Type="http://schemas.openxmlformats.org/officeDocument/2006/relationships/hyperlink" Target="mailto:z_liton@yahoo.com" TargetMode="External"/><Relationship Id="rId6983" Type="http://schemas.openxmlformats.org/officeDocument/2006/relationships/hyperlink" Target="mailto:msmahbubtraders1@yahoo.com" TargetMode="External"/><Relationship Id="rId334" Type="http://schemas.openxmlformats.org/officeDocument/2006/relationships/hyperlink" Target="mailto:msfriendscorporation77@gmail.com" TargetMode="External"/><Relationship Id="rId2015" Type="http://schemas.openxmlformats.org/officeDocument/2006/relationships/hyperlink" Target="mailto:farhan150581@gmail.com" TargetMode="External"/><Relationship Id="rId5585" Type="http://schemas.openxmlformats.org/officeDocument/2006/relationships/hyperlink" Target="https://www.eprocure.gov.bd/officer/MyTenders.jsp" TargetMode="External"/><Relationship Id="rId6636" Type="http://schemas.openxmlformats.org/officeDocument/2006/relationships/hyperlink" Target="mailto:malitrad19@gmail.com" TargetMode="External"/><Relationship Id="rId9042" Type="http://schemas.openxmlformats.org/officeDocument/2006/relationships/hyperlink" Target="mailto:msbismillaenterprise82@gmail.com" TargetMode="External"/><Relationship Id="rId401" Type="http://schemas.openxmlformats.org/officeDocument/2006/relationships/hyperlink" Target="mailto:mizanurrahmanliton@hotmail.com" TargetMode="External"/><Relationship Id="rId1031" Type="http://schemas.openxmlformats.org/officeDocument/2006/relationships/hyperlink" Target="mailto:kofilbiplob84@gmail.com" TargetMode="External"/><Relationship Id="rId4187" Type="http://schemas.openxmlformats.org/officeDocument/2006/relationships/hyperlink" Target="mailto:miyziconstruction@gmail.com" TargetMode="External"/><Relationship Id="rId5238" Type="http://schemas.openxmlformats.org/officeDocument/2006/relationships/hyperlink" Target="mailto:taherandsonspvtltd@yahoo.com" TargetMode="External"/><Relationship Id="rId5652" Type="http://schemas.openxmlformats.org/officeDocument/2006/relationships/hyperlink" Target="mailto:joyconstructionbban@gmail.com" TargetMode="External"/><Relationship Id="rId6703" Type="http://schemas.openxmlformats.org/officeDocument/2006/relationships/hyperlink" Target="mailto:msjhinenterprise@gmail.com" TargetMode="External"/><Relationship Id="rId9859" Type="http://schemas.openxmlformats.org/officeDocument/2006/relationships/hyperlink" Target="mailto:msamantraders77@gmail.com" TargetMode="External"/><Relationship Id="rId4254" Type="http://schemas.openxmlformats.org/officeDocument/2006/relationships/hyperlink" Target="mailto:rafaconstruction.nat@gmail.com" TargetMode="External"/><Relationship Id="rId5305" Type="http://schemas.openxmlformats.org/officeDocument/2006/relationships/hyperlink" Target="mailto:msadiktraders@gmail.com" TargetMode="External"/><Relationship Id="rId1848" Type="http://schemas.openxmlformats.org/officeDocument/2006/relationships/hyperlink" Target="mailto:shams_aha@yahoo.com" TargetMode="External"/><Relationship Id="rId3270" Type="http://schemas.openxmlformats.org/officeDocument/2006/relationships/hyperlink" Target="mailto:fazlurrahman1963@gmail.com" TargetMode="External"/><Relationship Id="rId4321" Type="http://schemas.openxmlformats.org/officeDocument/2006/relationships/hyperlink" Target="mailto:mtn4701@gmail.com" TargetMode="External"/><Relationship Id="rId7477" Type="http://schemas.openxmlformats.org/officeDocument/2006/relationships/hyperlink" Target="mailto:ms.sajincorporation@gmail.com" TargetMode="External"/><Relationship Id="rId8528" Type="http://schemas.openxmlformats.org/officeDocument/2006/relationships/hyperlink" Target="mailto:rbieasmtjv@gmail.com" TargetMode="External"/><Relationship Id="rId8875" Type="http://schemas.openxmlformats.org/officeDocument/2006/relationships/hyperlink" Target="mailto:nislamnipu@gmail.com" TargetMode="External"/><Relationship Id="rId9926" Type="http://schemas.openxmlformats.org/officeDocument/2006/relationships/hyperlink" Target="mailto:mdnoman11021979@gmail.com" TargetMode="External"/><Relationship Id="rId191" Type="http://schemas.openxmlformats.org/officeDocument/2006/relationships/hyperlink" Target="mailto:msakkasconstruction@gmail.com" TargetMode="External"/><Relationship Id="rId1915" Type="http://schemas.openxmlformats.org/officeDocument/2006/relationships/hyperlink" Target="mailto:mhaandmlejv@gmail.com" TargetMode="External"/><Relationship Id="rId6079" Type="http://schemas.openxmlformats.org/officeDocument/2006/relationships/hyperlink" Target="mailto:amir.engr_crp@yahoo.com" TargetMode="External"/><Relationship Id="rId7891" Type="http://schemas.openxmlformats.org/officeDocument/2006/relationships/hyperlink" Target="mailto:shomoyenterprise@gmail.com" TargetMode="External"/><Relationship Id="rId8942" Type="http://schemas.openxmlformats.org/officeDocument/2006/relationships/hyperlink" Target="mailto:samiultraders@yahoo.com" TargetMode="External"/><Relationship Id="rId5095" Type="http://schemas.openxmlformats.org/officeDocument/2006/relationships/hyperlink" Target="mailto:khushiaraent@gmail.com" TargetMode="External"/><Relationship Id="rId6493" Type="http://schemas.openxmlformats.org/officeDocument/2006/relationships/hyperlink" Target="mailto:md.selimandbrothers@gmail.com" TargetMode="External"/><Relationship Id="rId7544" Type="http://schemas.openxmlformats.org/officeDocument/2006/relationships/hyperlink" Target="mailto:msnurulhoque_mizan@yahoo.com" TargetMode="External"/><Relationship Id="rId2689" Type="http://schemas.openxmlformats.org/officeDocument/2006/relationships/hyperlink" Target="mailto:shahilenterprise@yahoo.com" TargetMode="External"/><Relationship Id="rId6146" Type="http://schemas.openxmlformats.org/officeDocument/2006/relationships/hyperlink" Target="mailto:mdasad1977@gmail.com" TargetMode="External"/><Relationship Id="rId6560" Type="http://schemas.openxmlformats.org/officeDocument/2006/relationships/hyperlink" Target="mailto:ms.madinaconstruction@gmail.com" TargetMode="External"/><Relationship Id="rId7611" Type="http://schemas.openxmlformats.org/officeDocument/2006/relationships/hyperlink" Target="mailto:hoquetraders1980@gmail.com" TargetMode="External"/><Relationship Id="rId2756" Type="http://schemas.openxmlformats.org/officeDocument/2006/relationships/hyperlink" Target="mailto:ms.heavenenterprise@yahoo.com" TargetMode="External"/><Relationship Id="rId3807" Type="http://schemas.openxmlformats.org/officeDocument/2006/relationships/hyperlink" Target="mailto:arzuenterprise@yahoo.com" TargetMode="External"/><Relationship Id="rId5162" Type="http://schemas.openxmlformats.org/officeDocument/2006/relationships/hyperlink" Target="mailto:utmong71@yahoo.com" TargetMode="External"/><Relationship Id="rId6213" Type="http://schemas.openxmlformats.org/officeDocument/2006/relationships/hyperlink" Target="mailto:dhara.enterprise69@gmail.com" TargetMode="External"/><Relationship Id="rId9369" Type="http://schemas.openxmlformats.org/officeDocument/2006/relationships/hyperlink" Target="mailto:sikderenterprise81@gmail.com" TargetMode="External"/><Relationship Id="rId9783" Type="http://schemas.openxmlformats.org/officeDocument/2006/relationships/hyperlink" Target="mailto:ruhulkudduskhan.egp@gmail.com" TargetMode="External"/><Relationship Id="rId728" Type="http://schemas.openxmlformats.org/officeDocument/2006/relationships/hyperlink" Target="mailto:shahariaregp@gmail.com" TargetMode="External"/><Relationship Id="rId1358" Type="http://schemas.openxmlformats.org/officeDocument/2006/relationships/hyperlink" Target="mailto:ms.adibenterprise2019@gmail.com" TargetMode="External"/><Relationship Id="rId1772" Type="http://schemas.openxmlformats.org/officeDocument/2006/relationships/hyperlink" Target="mailto:ms.obaydurrahman@gmail.com" TargetMode="External"/><Relationship Id="rId2409" Type="http://schemas.openxmlformats.org/officeDocument/2006/relationships/hyperlink" Target="mailto:msaandaenterprise@gmail.com" TargetMode="External"/><Relationship Id="rId5979" Type="http://schemas.openxmlformats.org/officeDocument/2006/relationships/hyperlink" Target="mailto:amir.engr_crp@yahoo.com" TargetMode="External"/><Relationship Id="rId8385" Type="http://schemas.openxmlformats.org/officeDocument/2006/relationships/hyperlink" Target="mailto:msadib2017@gmail.com" TargetMode="External"/><Relationship Id="rId9436" Type="http://schemas.openxmlformats.org/officeDocument/2006/relationships/hyperlink" Target="mailto:ptkshahidul78@gmail.com" TargetMode="External"/><Relationship Id="rId64" Type="http://schemas.openxmlformats.org/officeDocument/2006/relationships/hyperlink" Target="mailto:hoqemdsaidul@gmail.com" TargetMode="External"/><Relationship Id="rId1425" Type="http://schemas.openxmlformats.org/officeDocument/2006/relationships/hyperlink" Target="mailto:benoy.ceduet@gmail.com" TargetMode="External"/><Relationship Id="rId2823" Type="http://schemas.openxmlformats.org/officeDocument/2006/relationships/hyperlink" Target="mailto:meuconstruction1976@gmail.com" TargetMode="External"/><Relationship Id="rId8038" Type="http://schemas.openxmlformats.org/officeDocument/2006/relationships/hyperlink" Target="mailto:mebl.bd@gmail.com" TargetMode="External"/><Relationship Id="rId8452" Type="http://schemas.openxmlformats.org/officeDocument/2006/relationships/hyperlink" Target="mailto:tender@ndebd.com" TargetMode="External"/><Relationship Id="rId9503" Type="http://schemas.openxmlformats.org/officeDocument/2006/relationships/hyperlink" Target="mailto:msjje2019@gmail.com" TargetMode="External"/><Relationship Id="rId9850" Type="http://schemas.openxmlformats.org/officeDocument/2006/relationships/hyperlink" Target="mailto:naharenterprise1985@yahoo.com" TargetMode="External"/><Relationship Id="rId4995" Type="http://schemas.openxmlformats.org/officeDocument/2006/relationships/hyperlink" Target="mailto:lt.mt.jv2019@gmail.com" TargetMode="External"/><Relationship Id="rId7054" Type="http://schemas.openxmlformats.org/officeDocument/2006/relationships/hyperlink" Target="mailto:msshetaraconstruction@gmail.com" TargetMode="External"/><Relationship Id="rId8105" Type="http://schemas.openxmlformats.org/officeDocument/2006/relationships/hyperlink" Target="mailto:mszahangirenterprise1984@gmail.com" TargetMode="External"/><Relationship Id="rId2199" Type="http://schemas.openxmlformats.org/officeDocument/2006/relationships/hyperlink" Target="mailto:S.Anantabikastripura@yahoo.com" TargetMode="External"/><Relationship Id="rId3597" Type="http://schemas.openxmlformats.org/officeDocument/2006/relationships/hyperlink" Target="mailto:msiqraconstruction@gmail.com" TargetMode="External"/><Relationship Id="rId4648" Type="http://schemas.openxmlformats.org/officeDocument/2006/relationships/hyperlink" Target="mailto:rana.majv@gmail.com" TargetMode="External"/><Relationship Id="rId6070" Type="http://schemas.openxmlformats.org/officeDocument/2006/relationships/hyperlink" Target="mailto:msrupalicons@gmail.com" TargetMode="External"/><Relationship Id="rId10035" Type="http://schemas.openxmlformats.org/officeDocument/2006/relationships/hyperlink" Target="mailto:singh_ashim@yahoo.com" TargetMode="External"/><Relationship Id="rId3664" Type="http://schemas.openxmlformats.org/officeDocument/2006/relationships/hyperlink" Target="mailto:ahammadali825@gmail.com" TargetMode="External"/><Relationship Id="rId4715" Type="http://schemas.openxmlformats.org/officeDocument/2006/relationships/hyperlink" Target="mailto:jaka@gmail.com" TargetMode="External"/><Relationship Id="rId7121" Type="http://schemas.openxmlformats.org/officeDocument/2006/relationships/hyperlink" Target="mailto:abdurrob2013@hotmail.com" TargetMode="External"/><Relationship Id="rId10102" Type="http://schemas.openxmlformats.org/officeDocument/2006/relationships/hyperlink" Target="mailto:smjahangire@gmail.com" TargetMode="External"/><Relationship Id="rId585" Type="http://schemas.openxmlformats.org/officeDocument/2006/relationships/hyperlink" Target="mailto:sdmallic@yahoo.com" TargetMode="External"/><Relationship Id="rId2266" Type="http://schemas.openxmlformats.org/officeDocument/2006/relationships/hyperlink" Target="mailto:jahinbuilders@gmail.com" TargetMode="External"/><Relationship Id="rId2680" Type="http://schemas.openxmlformats.org/officeDocument/2006/relationships/hyperlink" Target="mailto:maoun860@gmail.com" TargetMode="External"/><Relationship Id="rId3317" Type="http://schemas.openxmlformats.org/officeDocument/2006/relationships/hyperlink" Target="mailto:nayeemprokausholy@gmail.com" TargetMode="External"/><Relationship Id="rId3731" Type="http://schemas.openxmlformats.org/officeDocument/2006/relationships/hyperlink" Target="mailto:raishaenterprise1982@gmail.com" TargetMode="External"/><Relationship Id="rId6887" Type="http://schemas.openxmlformats.org/officeDocument/2006/relationships/hyperlink" Target="mailto:islamsirajul409@yahoo.com" TargetMode="External"/><Relationship Id="rId7938" Type="http://schemas.openxmlformats.org/officeDocument/2006/relationships/hyperlink" Target="mailto:mohammadalijoarder16@gmail.com" TargetMode="External"/><Relationship Id="rId9293" Type="http://schemas.openxmlformats.org/officeDocument/2006/relationships/hyperlink" Target="mailto:mebl.bd@gmail.com" TargetMode="External"/><Relationship Id="rId238" Type="http://schemas.openxmlformats.org/officeDocument/2006/relationships/hyperlink" Target="mailto:ms.shafiqurrahman@yahoo.com" TargetMode="External"/><Relationship Id="rId652" Type="http://schemas.openxmlformats.org/officeDocument/2006/relationships/hyperlink" Target="mailto:msjahangirsikder@gmail.com" TargetMode="External"/><Relationship Id="rId1282" Type="http://schemas.openxmlformats.org/officeDocument/2006/relationships/hyperlink" Target="mailto:sikder.entbd@gmail.com" TargetMode="External"/><Relationship Id="rId2333" Type="http://schemas.openxmlformats.org/officeDocument/2006/relationships/hyperlink" Target="mailto:egp.msayaanenterprise19@gmail.com%20;" TargetMode="External"/><Relationship Id="rId5489" Type="http://schemas.openxmlformats.org/officeDocument/2006/relationships/hyperlink" Target="mailto:mabemhscjv@gmail.com" TargetMode="External"/><Relationship Id="rId9360" Type="http://schemas.openxmlformats.org/officeDocument/2006/relationships/hyperlink" Target="mailto:mdfirozptk@gmail.com" TargetMode="External"/><Relationship Id="rId305" Type="http://schemas.openxmlformats.org/officeDocument/2006/relationships/hyperlink" Target="mailto:mssundarbon@yahoo.com" TargetMode="External"/><Relationship Id="rId2400" Type="http://schemas.openxmlformats.org/officeDocument/2006/relationships/hyperlink" Target="mailto:msbdandco2016@yahoo.com" TargetMode="External"/><Relationship Id="rId5556" Type="http://schemas.openxmlformats.org/officeDocument/2006/relationships/hyperlink" Target="mailto:khairulkabir07@gmail.com" TargetMode="External"/><Relationship Id="rId6607" Type="http://schemas.openxmlformats.org/officeDocument/2006/relationships/hyperlink" Target="mailto:ms.shamimbricks38@gmail.com" TargetMode="External"/><Relationship Id="rId6954" Type="http://schemas.openxmlformats.org/officeDocument/2006/relationships/hyperlink" Target="mailto:amzadkamal1990@gmail.com" TargetMode="External"/><Relationship Id="rId9013" Type="http://schemas.openxmlformats.org/officeDocument/2006/relationships/hyperlink" Target="mailto:msabulhossain0181@gmail.com" TargetMode="External"/><Relationship Id="rId1002" Type="http://schemas.openxmlformats.org/officeDocument/2006/relationships/hyperlink" Target="mailto:md.eunusal_mamun@yahoo.com" TargetMode="External"/><Relationship Id="rId4158" Type="http://schemas.openxmlformats.org/officeDocument/2006/relationships/hyperlink" Target="mailto:sujit.sarkar80@yahoo.com" TargetMode="External"/><Relationship Id="rId5209" Type="http://schemas.openxmlformats.org/officeDocument/2006/relationships/hyperlink" Target="mailto:kabirmdhumayun82@gmail.com" TargetMode="External"/><Relationship Id="rId5970" Type="http://schemas.openxmlformats.org/officeDocument/2006/relationships/hyperlink" Target="mailto:mssikderconstruction59@gmail.com" TargetMode="External"/><Relationship Id="rId3174" Type="http://schemas.openxmlformats.org/officeDocument/2006/relationships/hyperlink" Target="mailto:msroseenterprise1971@gmail.com" TargetMode="External"/><Relationship Id="rId4572" Type="http://schemas.openxmlformats.org/officeDocument/2006/relationships/hyperlink" Target="mailto:farukrahman2181973@gmail.com" TargetMode="External"/><Relationship Id="rId5623" Type="http://schemas.openxmlformats.org/officeDocument/2006/relationships/hyperlink" Target="mailto:md.khairulhasan399@yahoo.com" TargetMode="External"/><Relationship Id="rId8779" Type="http://schemas.openxmlformats.org/officeDocument/2006/relationships/hyperlink" Target="mailto:msrahimenterpsise@gmail.com" TargetMode="External"/><Relationship Id="rId1819" Type="http://schemas.openxmlformats.org/officeDocument/2006/relationships/hyperlink" Target="mailto:mrs.akc.jv@gmail.com" TargetMode="External"/><Relationship Id="rId4225" Type="http://schemas.openxmlformats.org/officeDocument/2006/relationships/hyperlink" Target="mailto:rjconstruction.nat@gmail.com" TargetMode="External"/><Relationship Id="rId7795" Type="http://schemas.openxmlformats.org/officeDocument/2006/relationships/hyperlink" Target="mailto:msshamimchaklader@gmail.com" TargetMode="External"/><Relationship Id="rId8846" Type="http://schemas.openxmlformats.org/officeDocument/2006/relationships/hyperlink" Target="mailto:mssumitraders1962@gmail.com" TargetMode="External"/><Relationship Id="rId2190" Type="http://schemas.openxmlformats.org/officeDocument/2006/relationships/hyperlink" Target="mailto:mss.dipakenterprise@gmail.com" TargetMode="External"/><Relationship Id="rId3241" Type="http://schemas.openxmlformats.org/officeDocument/2006/relationships/hyperlink" Target="mailto:msmamunenterprisejnd@gmail.com" TargetMode="External"/><Relationship Id="rId6397" Type="http://schemas.openxmlformats.org/officeDocument/2006/relationships/hyperlink" Target="mailto:rupalisajeebjv2019@yahoo.com" TargetMode="External"/><Relationship Id="rId7448" Type="http://schemas.openxmlformats.org/officeDocument/2006/relationships/hyperlink" Target="mailto:ms.kamrulenterprise@yahoo.com" TargetMode="External"/><Relationship Id="rId7862" Type="http://schemas.openxmlformats.org/officeDocument/2006/relationships/hyperlink" Target="mailto:msnishattelecom@gmail.com" TargetMode="External"/><Relationship Id="rId8913" Type="http://schemas.openxmlformats.org/officeDocument/2006/relationships/hyperlink" Target="mailto:mssumitraders1962@gmail.com" TargetMode="External"/><Relationship Id="rId162" Type="http://schemas.openxmlformats.org/officeDocument/2006/relationships/hyperlink" Target="mailto:msarifaenterprise017@gmail.com" TargetMode="External"/><Relationship Id="rId6464" Type="http://schemas.openxmlformats.org/officeDocument/2006/relationships/hyperlink" Target="mailto:msamininternational@gmail.com" TargetMode="External"/><Relationship Id="rId7515" Type="http://schemas.openxmlformats.org/officeDocument/2006/relationships/hyperlink" Target="mailto:abs.sujv@gmail.com" TargetMode="External"/><Relationship Id="rId979" Type="http://schemas.openxmlformats.org/officeDocument/2006/relationships/hyperlink" Target="mailto:attbd2012@gmail.com" TargetMode="External"/><Relationship Id="rId5066" Type="http://schemas.openxmlformats.org/officeDocument/2006/relationships/hyperlink" Target="mailto:abirconstruction000@gmail.com" TargetMode="External"/><Relationship Id="rId5480" Type="http://schemas.openxmlformats.org/officeDocument/2006/relationships/hyperlink" Target="mailto:ssconst76@gmail.com" TargetMode="External"/><Relationship Id="rId6117" Type="http://schemas.openxmlformats.org/officeDocument/2006/relationships/hyperlink" Target="mailto:amir.engr_crp@yahoo.com" TargetMode="External"/><Relationship Id="rId6531" Type="http://schemas.openxmlformats.org/officeDocument/2006/relationships/hyperlink" Target="mailto:maqengltdbd@gmail.com" TargetMode="External"/><Relationship Id="rId9687" Type="http://schemas.openxmlformats.org/officeDocument/2006/relationships/hyperlink" Target="mailto:azadptk@gmail.com" TargetMode="External"/><Relationship Id="rId4082" Type="http://schemas.openxmlformats.org/officeDocument/2006/relationships/hyperlink" Target="mailto:anisurrahmanntr@gmail.com" TargetMode="External"/><Relationship Id="rId5133" Type="http://schemas.openxmlformats.org/officeDocument/2006/relationships/hyperlink" Target="mailto:msnisheenterprise@gmail.com" TargetMode="External"/><Relationship Id="rId8289" Type="http://schemas.openxmlformats.org/officeDocument/2006/relationships/hyperlink" Target="mailto:msmenterprisenrl@gmail.com" TargetMode="External"/><Relationship Id="rId1676" Type="http://schemas.openxmlformats.org/officeDocument/2006/relationships/hyperlink" Target="mailto:rafiqconstructioncoltd@gmail.com" TargetMode="External"/><Relationship Id="rId2727" Type="http://schemas.openxmlformats.org/officeDocument/2006/relationships/hyperlink" Target="mailto:sarkarconstn@gmail.com" TargetMode="External"/><Relationship Id="rId9754" Type="http://schemas.openxmlformats.org/officeDocument/2006/relationships/hyperlink" Target="mailto:bishowjitkundu74@gmail.com" TargetMode="External"/><Relationship Id="rId1329" Type="http://schemas.openxmlformats.org/officeDocument/2006/relationships/hyperlink" Target="mailto:udcconstructionltd9@gmail.com" TargetMode="External"/><Relationship Id="rId1743" Type="http://schemas.openxmlformats.org/officeDocument/2006/relationships/hyperlink" Target="mailto:kusumenterpr@gmail.com" TargetMode="External"/><Relationship Id="rId4899" Type="http://schemas.openxmlformats.org/officeDocument/2006/relationships/hyperlink" Target="mailto:ms.khazababa@gmail.com" TargetMode="External"/><Relationship Id="rId5200" Type="http://schemas.openxmlformats.org/officeDocument/2006/relationships/hyperlink" Target="mailto:mdc.mt2021@gmail.com" TargetMode="External"/><Relationship Id="rId8009" Type="http://schemas.openxmlformats.org/officeDocument/2006/relationships/hyperlink" Target="mailto:eshanul.kus@gmail.com" TargetMode="External"/><Relationship Id="rId8356" Type="http://schemas.openxmlformats.org/officeDocument/2006/relationships/hyperlink" Target="mailto:msronyenterprisertm@gmail.com" TargetMode="External"/><Relationship Id="rId8770" Type="http://schemas.openxmlformats.org/officeDocument/2006/relationships/hyperlink" Target="mailto:rahmanmasudurjv@gmail.com" TargetMode="External"/><Relationship Id="rId9407" Type="http://schemas.openxmlformats.org/officeDocument/2006/relationships/hyperlink" Target="mailto:mdhshejv@gmail.com" TargetMode="External"/><Relationship Id="rId9821" Type="http://schemas.openxmlformats.org/officeDocument/2006/relationships/hyperlink" Target="mailto:mmbmsejv@gmail.com" TargetMode="External"/><Relationship Id="rId35" Type="http://schemas.openxmlformats.org/officeDocument/2006/relationships/hyperlink" Target="mailto:mebl.bd@gmail.com" TargetMode="External"/><Relationship Id="rId1810" Type="http://schemas.openxmlformats.org/officeDocument/2006/relationships/hyperlink" Target="mailto:dulal.neon3301@gmail.com" TargetMode="External"/><Relationship Id="rId4966" Type="http://schemas.openxmlformats.org/officeDocument/2006/relationships/hyperlink" Target="mailto:abdullatraders1972@gmail.com" TargetMode="External"/><Relationship Id="rId7372" Type="http://schemas.openxmlformats.org/officeDocument/2006/relationships/hyperlink" Target="mailto:atiarkhan2014@gmail.com" TargetMode="External"/><Relationship Id="rId8423" Type="http://schemas.openxmlformats.org/officeDocument/2006/relationships/hyperlink" Target="mailto:smdcc2014@gmail.com" TargetMode="External"/><Relationship Id="rId3568" Type="http://schemas.openxmlformats.org/officeDocument/2006/relationships/hyperlink" Target="mailto:mssapnaconstruction@yahoo.com" TargetMode="External"/><Relationship Id="rId3982" Type="http://schemas.openxmlformats.org/officeDocument/2006/relationships/hyperlink" Target="mailto:shantaenterprise74@gmail.com" TargetMode="External"/><Relationship Id="rId4619" Type="http://schemas.openxmlformats.org/officeDocument/2006/relationships/hyperlink" Target="mailto:mebl.bd@gmail.com" TargetMode="External"/><Relationship Id="rId7025" Type="http://schemas.openxmlformats.org/officeDocument/2006/relationships/hyperlink" Target="mailto:af.comilla@gmail.com" TargetMode="External"/><Relationship Id="rId10006" Type="http://schemas.openxmlformats.org/officeDocument/2006/relationships/hyperlink" Target="mailto:rabiuli79@gmail.com" TargetMode="External"/><Relationship Id="rId489" Type="http://schemas.openxmlformats.org/officeDocument/2006/relationships/hyperlink" Target="mailto:donenterprise71@gmail.com" TargetMode="External"/><Relationship Id="rId2584" Type="http://schemas.openxmlformats.org/officeDocument/2006/relationships/hyperlink" Target="mailto:ms.mominul@yahoo.com" TargetMode="External"/><Relationship Id="rId3635" Type="http://schemas.openxmlformats.org/officeDocument/2006/relationships/hyperlink" Target="mailto:foizulkarim71@gmail.com" TargetMode="External"/><Relationship Id="rId6041" Type="http://schemas.openxmlformats.org/officeDocument/2006/relationships/hyperlink" Target="mailto:amir.engr_crp@yahoo.com" TargetMode="External"/><Relationship Id="rId9197" Type="http://schemas.openxmlformats.org/officeDocument/2006/relationships/hyperlink" Target="mailto:jb.icl@gmail.com" TargetMode="External"/><Relationship Id="rId556" Type="http://schemas.openxmlformats.org/officeDocument/2006/relationships/hyperlink" Target="mailto:msmomotraders@gmail.com" TargetMode="External"/><Relationship Id="rId1186" Type="http://schemas.openxmlformats.org/officeDocument/2006/relationships/hyperlink" Target="mailto:hassanbuildersltd@gmail.com" TargetMode="External"/><Relationship Id="rId2237" Type="http://schemas.openxmlformats.org/officeDocument/2006/relationships/hyperlink" Target="mailto:ms.minaconstruction61@gmail.com" TargetMode="External"/><Relationship Id="rId9264" Type="http://schemas.openxmlformats.org/officeDocument/2006/relationships/hyperlink" Target="mailto:ahamedsteel@gmail.com" TargetMode="External"/><Relationship Id="rId209" Type="http://schemas.openxmlformats.org/officeDocument/2006/relationships/hyperlink" Target="mailto:ahsanhabib2525@gmail.com" TargetMode="External"/><Relationship Id="rId970" Type="http://schemas.openxmlformats.org/officeDocument/2006/relationships/hyperlink" Target="mailto:salauddinmusharof@gmail.com" TargetMode="External"/><Relationship Id="rId1253" Type="http://schemas.openxmlformats.org/officeDocument/2006/relationships/hyperlink" Target="mailto:binti2011@yahoo.com" TargetMode="External"/><Relationship Id="rId2651" Type="http://schemas.openxmlformats.org/officeDocument/2006/relationships/hyperlink" Target="mailto:shahilandmominuljv@gmail.com" TargetMode="External"/><Relationship Id="rId3702" Type="http://schemas.openxmlformats.org/officeDocument/2006/relationships/hyperlink" Target="mailto:egp.abdulmozid@gmail.com" TargetMode="External"/><Relationship Id="rId6858" Type="http://schemas.openxmlformats.org/officeDocument/2006/relationships/hyperlink" Target="mailto:noonamyshabsl@gmail.com" TargetMode="External"/><Relationship Id="rId7909" Type="http://schemas.openxmlformats.org/officeDocument/2006/relationships/hyperlink" Target="mailto:hasibulhasan851985@gmail.com" TargetMode="External"/><Relationship Id="rId8280" Type="http://schemas.openxmlformats.org/officeDocument/2006/relationships/hyperlink" Target="mailto:jonyenterprise.meherpur@gmail.com" TargetMode="External"/><Relationship Id="rId623" Type="http://schemas.openxmlformats.org/officeDocument/2006/relationships/hyperlink" Target="mailto:chowdhury9151@gmail.com" TargetMode="External"/><Relationship Id="rId2304" Type="http://schemas.openxmlformats.org/officeDocument/2006/relationships/hyperlink" Target="mailto:amanatenterprise38@gmail.com" TargetMode="External"/><Relationship Id="rId5874" Type="http://schemas.openxmlformats.org/officeDocument/2006/relationships/hyperlink" Target="mailto:msislam.traders@yahoo.com" TargetMode="External"/><Relationship Id="rId6925" Type="http://schemas.openxmlformats.org/officeDocument/2006/relationships/hyperlink" Target="mailto:scseloniyas@gmail.com" TargetMode="External"/><Relationship Id="rId9331" Type="http://schemas.openxmlformats.org/officeDocument/2006/relationships/hyperlink" Target="mailto:khairhossain64@gmail.com" TargetMode="External"/><Relationship Id="rId1320" Type="http://schemas.openxmlformats.org/officeDocument/2006/relationships/hyperlink" Target="mailto:ms.morolenterprise17@yahoo.com" TargetMode="External"/><Relationship Id="rId4476" Type="http://schemas.openxmlformats.org/officeDocument/2006/relationships/hyperlink" Target="mailto:shahriarkabir.mne@gmail.com" TargetMode="External"/><Relationship Id="rId4890" Type="http://schemas.openxmlformats.org/officeDocument/2006/relationships/hyperlink" Target="mailto:md_abulhossain35@yahoo.com" TargetMode="External"/><Relationship Id="rId5527" Type="http://schemas.openxmlformats.org/officeDocument/2006/relationships/hyperlink" Target="mailto:mahabubk9270@gmail.com" TargetMode="External"/><Relationship Id="rId5941" Type="http://schemas.openxmlformats.org/officeDocument/2006/relationships/hyperlink" Target="mailto:mshowladerconstruction60@gmail.com" TargetMode="External"/><Relationship Id="rId3078" Type="http://schemas.openxmlformats.org/officeDocument/2006/relationships/hyperlink" Target="mailto:emdad.magura1967@gmail.com" TargetMode="External"/><Relationship Id="rId3492" Type="http://schemas.openxmlformats.org/officeDocument/2006/relationships/hyperlink" Target="mailto:zafarmamunjvca@gmail.com" TargetMode="External"/><Relationship Id="rId4129" Type="http://schemas.openxmlformats.org/officeDocument/2006/relationships/hyperlink" Target="mailto:msrowshanalipramanik@gmail.com" TargetMode="External"/><Relationship Id="rId4543" Type="http://schemas.openxmlformats.org/officeDocument/2006/relationships/hyperlink" Target="mailto:zinna.pabna@gmail.com" TargetMode="External"/><Relationship Id="rId7699" Type="http://schemas.openxmlformats.org/officeDocument/2006/relationships/hyperlink" Target="mailto:mssarderinternational@gmail.com" TargetMode="External"/><Relationship Id="rId8000" Type="http://schemas.openxmlformats.org/officeDocument/2006/relationships/hyperlink" Target="mailto:rafiaconstructionltd@gmail.com" TargetMode="External"/><Relationship Id="rId2094" Type="http://schemas.openxmlformats.org/officeDocument/2006/relationships/hyperlink" Target="mailto:ms.samiconstruction16@gmail.com" TargetMode="External"/><Relationship Id="rId3145" Type="http://schemas.openxmlformats.org/officeDocument/2006/relationships/hyperlink" Target="mailto:ahmbricks1980@yahoo.com" TargetMode="External"/><Relationship Id="rId4610" Type="http://schemas.openxmlformats.org/officeDocument/2006/relationships/hyperlink" Target="mailto:azmiconstruction89@gmail.com" TargetMode="External"/><Relationship Id="rId7766" Type="http://schemas.openxmlformats.org/officeDocument/2006/relationships/hyperlink" Target="mailto:mirjahurul@yahoo.com" TargetMode="External"/><Relationship Id="rId8817" Type="http://schemas.openxmlformats.org/officeDocument/2006/relationships/hyperlink" Target="mailto:mskalambricks@yahoo.com" TargetMode="External"/><Relationship Id="rId480" Type="http://schemas.openxmlformats.org/officeDocument/2006/relationships/hyperlink" Target="mailto:mstabassumraj@gmail.com" TargetMode="External"/><Relationship Id="rId2161" Type="http://schemas.openxmlformats.org/officeDocument/2006/relationships/hyperlink" Target="mailto:farukrahman2181973@gmail.com" TargetMode="External"/><Relationship Id="rId3212" Type="http://schemas.openxmlformats.org/officeDocument/2006/relationships/hyperlink" Target="mailto:leonenterprise79@yahoo.com" TargetMode="External"/><Relationship Id="rId6368" Type="http://schemas.openxmlformats.org/officeDocument/2006/relationships/hyperlink" Target="mailto:idrishrhd@gmail.com" TargetMode="External"/><Relationship Id="rId7419" Type="http://schemas.openxmlformats.org/officeDocument/2006/relationships/hyperlink" Target="mailto:ms.alambrothers18@gmail.com" TargetMode="External"/><Relationship Id="rId133" Type="http://schemas.openxmlformats.org/officeDocument/2006/relationships/hyperlink" Target="mailto:mebl.bd@gmail.com" TargetMode="External"/><Relationship Id="rId5384" Type="http://schemas.openxmlformats.org/officeDocument/2006/relationships/hyperlink" Target="mailto:msnajmulandbrothers@gmail.com" TargetMode="External"/><Relationship Id="rId6782" Type="http://schemas.openxmlformats.org/officeDocument/2006/relationships/hyperlink" Target="mailto:msnafisacon04@gmail.com" TargetMode="External"/><Relationship Id="rId7833" Type="http://schemas.openxmlformats.org/officeDocument/2006/relationships/hyperlink" Target="mailto:mdmasumjnd@gmail.com" TargetMode="External"/><Relationship Id="rId200" Type="http://schemas.openxmlformats.org/officeDocument/2006/relationships/hyperlink" Target="mailto:muktatraderschc@gmail.com" TargetMode="External"/><Relationship Id="rId2978" Type="http://schemas.openxmlformats.org/officeDocument/2006/relationships/hyperlink" Target="mailto:ms_challenger1@yahoo.com" TargetMode="External"/><Relationship Id="rId5037" Type="http://schemas.openxmlformats.org/officeDocument/2006/relationships/hyperlink" Target="mailto:ms.fizaenterprise@gmail.com" TargetMode="External"/><Relationship Id="rId6435" Type="http://schemas.openxmlformats.org/officeDocument/2006/relationships/hyperlink" Target="mailto:kazi.zahidul2015@gmail.com" TargetMode="External"/><Relationship Id="rId7900" Type="http://schemas.openxmlformats.org/officeDocument/2006/relationships/hyperlink" Target="mailto:massaenterprisejnd@gmail.com" TargetMode="External"/><Relationship Id="rId1994" Type="http://schemas.openxmlformats.org/officeDocument/2006/relationships/hyperlink" Target="mailto:msssenterprise1968@gmail.com" TargetMode="External"/><Relationship Id="rId5451" Type="http://schemas.openxmlformats.org/officeDocument/2006/relationships/hyperlink" Target="mailto:mssakilenterprise64@gmail.com" TargetMode="External"/><Relationship Id="rId6502" Type="http://schemas.openxmlformats.org/officeDocument/2006/relationships/hyperlink" Target="mailto:msshahamanattraders66@gmail.com" TargetMode="External"/><Relationship Id="rId9658" Type="http://schemas.openxmlformats.org/officeDocument/2006/relationships/hyperlink" Target="mailto:akzaman43@gmail.com" TargetMode="External"/><Relationship Id="rId1647" Type="http://schemas.openxmlformats.org/officeDocument/2006/relationships/hyperlink" Target="mailto:mirhabibulalam@yahoo.com" TargetMode="External"/><Relationship Id="rId4053" Type="http://schemas.openxmlformats.org/officeDocument/2006/relationships/hyperlink" Target="mailto:khanconstruction89@gmail.com" TargetMode="External"/><Relationship Id="rId5104" Type="http://schemas.openxmlformats.org/officeDocument/2006/relationships/hyperlink" Target="mailto:uzzaltrd@gmail.com" TargetMode="External"/><Relationship Id="rId8674" Type="http://schemas.openxmlformats.org/officeDocument/2006/relationships/hyperlink" Target="mailto:msmalekenterprise1984@gmail.com" TargetMode="External"/><Relationship Id="rId9725" Type="http://schemas.openxmlformats.org/officeDocument/2006/relationships/hyperlink" Target="mailto:badal_barisal@yahoo.com" TargetMode="External"/><Relationship Id="rId1714" Type="http://schemas.openxmlformats.org/officeDocument/2006/relationships/hyperlink" Target="mailto:maengineering1958@yahoo.com" TargetMode="External"/><Relationship Id="rId4120" Type="http://schemas.openxmlformats.org/officeDocument/2006/relationships/hyperlink" Target="mailto:mssahilent@gmail.com" TargetMode="External"/><Relationship Id="rId7276" Type="http://schemas.openxmlformats.org/officeDocument/2006/relationships/hyperlink" Target="mailto:msmunshetraders14@gmail.com" TargetMode="External"/><Relationship Id="rId7690" Type="http://schemas.openxmlformats.org/officeDocument/2006/relationships/hyperlink" Target="mailto:tblmepljv2019@gmail.com" TargetMode="External"/><Relationship Id="rId8327" Type="http://schemas.openxmlformats.org/officeDocument/2006/relationships/hyperlink" Target="mailto:ditsbd01@gmail.com" TargetMode="External"/><Relationship Id="rId8741" Type="http://schemas.openxmlformats.org/officeDocument/2006/relationships/hyperlink" Target="mailto:mssabuilders72@gmail.com" TargetMode="External"/><Relationship Id="rId6292" Type="http://schemas.openxmlformats.org/officeDocument/2006/relationships/hyperlink" Target="mailto:mollatrading.contractor26310@gmail.com" TargetMode="External"/><Relationship Id="rId7343" Type="http://schemas.openxmlformats.org/officeDocument/2006/relationships/hyperlink" Target="mailto:kamarjanijahidjv@gmail.com" TargetMode="External"/><Relationship Id="rId2488" Type="http://schemas.openxmlformats.org/officeDocument/2006/relationships/hyperlink" Target="mailto:msibrahimconstruction@yahoo.com" TargetMode="External"/><Relationship Id="rId3886" Type="http://schemas.openxmlformats.org/officeDocument/2006/relationships/hyperlink" Target="mailto:sucheenterprise@gmail.com" TargetMode="External"/><Relationship Id="rId4937" Type="http://schemas.openxmlformats.org/officeDocument/2006/relationships/hyperlink" Target="mailto:mntrade7@gmail.com" TargetMode="External"/><Relationship Id="rId3539" Type="http://schemas.openxmlformats.org/officeDocument/2006/relationships/hyperlink" Target="mailto:zafarahmed410@yahoo.com" TargetMode="External"/><Relationship Id="rId3953" Type="http://schemas.openxmlformats.org/officeDocument/2006/relationships/hyperlink" Target="mailto:ratulenterprise64@gmail.com" TargetMode="External"/><Relationship Id="rId6012" Type="http://schemas.openxmlformats.org/officeDocument/2006/relationships/hyperlink" Target="mailto:mdfayzsharif@yahoo.com" TargetMode="External"/><Relationship Id="rId7410" Type="http://schemas.openxmlformats.org/officeDocument/2006/relationships/hyperlink" Target="mailto:ms.ahamedconstruction16@gmail.com" TargetMode="External"/><Relationship Id="rId9168" Type="http://schemas.openxmlformats.org/officeDocument/2006/relationships/hyperlink" Target="mailto:mssaifuddintraders@yahoo.com" TargetMode="External"/><Relationship Id="rId874" Type="http://schemas.openxmlformats.org/officeDocument/2006/relationships/hyperlink" Target="mailto:mrconst9@gmail.com" TargetMode="External"/><Relationship Id="rId2555" Type="http://schemas.openxmlformats.org/officeDocument/2006/relationships/hyperlink" Target="mailto:borobaribuilders@gmail.com" TargetMode="External"/><Relationship Id="rId3606" Type="http://schemas.openxmlformats.org/officeDocument/2006/relationships/hyperlink" Target="mailto:msmonalisabd@gmail.com" TargetMode="External"/><Relationship Id="rId9582" Type="http://schemas.openxmlformats.org/officeDocument/2006/relationships/hyperlink" Target="mailto:akamaptk2018@gmail.com" TargetMode="External"/><Relationship Id="rId527" Type="http://schemas.openxmlformats.org/officeDocument/2006/relationships/hyperlink" Target="mailto:m.shiswas1991@gmail.com" TargetMode="External"/><Relationship Id="rId941" Type="http://schemas.openxmlformats.org/officeDocument/2006/relationships/hyperlink" Target="mailto:shahanaenterprisesbceljv@gmail.com" TargetMode="External"/><Relationship Id="rId1157" Type="http://schemas.openxmlformats.org/officeDocument/2006/relationships/hyperlink" Target="mailto:jahangir_alam500@yahoo.com" TargetMode="External"/><Relationship Id="rId1571" Type="http://schemas.openxmlformats.org/officeDocument/2006/relationships/hyperlink" Target="mailto:mdemtiazasif@gmail.com" TargetMode="External"/><Relationship Id="rId2208" Type="http://schemas.openxmlformats.org/officeDocument/2006/relationships/hyperlink" Target="mailto:manichakma25@gmail.com" TargetMode="External"/><Relationship Id="rId2622" Type="http://schemas.openxmlformats.org/officeDocument/2006/relationships/hyperlink" Target="mailto:techbay_international@yahoo.com" TargetMode="External"/><Relationship Id="rId5778" Type="http://schemas.openxmlformats.org/officeDocument/2006/relationships/hyperlink" Target="mailto:msmusfiqenterprise@gmail.com" TargetMode="External"/><Relationship Id="rId6829" Type="http://schemas.openxmlformats.org/officeDocument/2006/relationships/hyperlink" Target="mailto:kazi_mohin@yahoo.com" TargetMode="External"/><Relationship Id="rId8184" Type="http://schemas.openxmlformats.org/officeDocument/2006/relationships/hyperlink" Target="mailto:asma.sendicate@gmail.com" TargetMode="External"/><Relationship Id="rId9235" Type="http://schemas.openxmlformats.org/officeDocument/2006/relationships/hyperlink" Target="mailto:badal_barisal@yahoo.com" TargetMode="External"/><Relationship Id="rId1224" Type="http://schemas.openxmlformats.org/officeDocument/2006/relationships/hyperlink" Target="mailto:hsenterprise045@gmail.com" TargetMode="External"/><Relationship Id="rId4794" Type="http://schemas.openxmlformats.org/officeDocument/2006/relationships/hyperlink" Target="mailto:milonali482@gmail.com" TargetMode="External"/><Relationship Id="rId5845" Type="http://schemas.openxmlformats.org/officeDocument/2006/relationships/hyperlink" Target="mailto:jvjeandsc@gmail.com" TargetMode="External"/><Relationship Id="rId8251" Type="http://schemas.openxmlformats.org/officeDocument/2006/relationships/hyperlink" Target="mailto:hafizurbconjv@gmail.com" TargetMode="External"/><Relationship Id="rId9302" Type="http://schemas.openxmlformats.org/officeDocument/2006/relationships/hyperlink" Target="mailto:fariaenter73@gmail.com" TargetMode="External"/><Relationship Id="rId3396" Type="http://schemas.openxmlformats.org/officeDocument/2006/relationships/hyperlink" Target="mailto:badrulalamshiplu@gmail.com" TargetMode="External"/><Relationship Id="rId4447" Type="http://schemas.openxmlformats.org/officeDocument/2006/relationships/hyperlink" Target="mailto:babul123alom@gmail.com" TargetMode="External"/><Relationship Id="rId3049" Type="http://schemas.openxmlformats.org/officeDocument/2006/relationships/hyperlink" Target="mailto:bchtjv.kuri@gmail.com" TargetMode="External"/><Relationship Id="rId3463" Type="http://schemas.openxmlformats.org/officeDocument/2006/relationships/hyperlink" Target="mailto:md.eunusal-mamun@yahoo.%20Com" TargetMode="External"/><Relationship Id="rId4861" Type="http://schemas.openxmlformats.org/officeDocument/2006/relationships/hyperlink" Target="mailto:anisurrahmanntr@gmail.com" TargetMode="External"/><Relationship Id="rId5912" Type="http://schemas.openxmlformats.org/officeDocument/2006/relationships/hyperlink" Target="mailto:fktl.ajkjv01@gmail.com" TargetMode="External"/><Relationship Id="rId384" Type="http://schemas.openxmlformats.org/officeDocument/2006/relationships/hyperlink" Target="mailto:msapsoraenterprise31@gmail.com" TargetMode="External"/><Relationship Id="rId2065" Type="http://schemas.openxmlformats.org/officeDocument/2006/relationships/hyperlink" Target="mailto:ztrtjv@gmail.com" TargetMode="External"/><Relationship Id="rId3116" Type="http://schemas.openxmlformats.org/officeDocument/2006/relationships/hyperlink" Target="mailto:Sabbir131183@gmail.com" TargetMode="External"/><Relationship Id="rId4514" Type="http://schemas.openxmlformats.org/officeDocument/2006/relationships/hyperlink" Target="mailto:saengbd@yahoo.com" TargetMode="External"/><Relationship Id="rId9092" Type="http://schemas.openxmlformats.org/officeDocument/2006/relationships/hyperlink" Target="mailto:mdengineeringltd@gmail.com" TargetMode="External"/><Relationship Id="rId1081" Type="http://schemas.openxmlformats.org/officeDocument/2006/relationships/hyperlink" Target="mailto:fastbuild.bd@gmail.com" TargetMode="External"/><Relationship Id="rId3530" Type="http://schemas.openxmlformats.org/officeDocument/2006/relationships/hyperlink" Target="mailto:mollikaenterprise27@gmail.com" TargetMode="External"/><Relationship Id="rId6686" Type="http://schemas.openxmlformats.org/officeDocument/2006/relationships/hyperlink" Target="mailto:bhuiyanenterprise1979@gmail.com" TargetMode="External"/><Relationship Id="rId7737" Type="http://schemas.openxmlformats.org/officeDocument/2006/relationships/hyperlink" Target="mailto:msmonuenterprise18@gmail.com" TargetMode="External"/><Relationship Id="rId451" Type="http://schemas.openxmlformats.org/officeDocument/2006/relationships/hyperlink" Target="mailto:alamgirzahan13@gmail.com" TargetMode="External"/><Relationship Id="rId2132" Type="http://schemas.openxmlformats.org/officeDocument/2006/relationships/hyperlink" Target="mailto:mslipontraders@gmail.com" TargetMode="External"/><Relationship Id="rId5288" Type="http://schemas.openxmlformats.org/officeDocument/2006/relationships/hyperlink" Target="mailto:ishaqueuddin.sarkar@gmail.com" TargetMode="External"/><Relationship Id="rId6339" Type="http://schemas.openxmlformats.org/officeDocument/2006/relationships/hyperlink" Target="mailto:mediazoneconstruction@gmail.com" TargetMode="External"/><Relationship Id="rId6753" Type="http://schemas.openxmlformats.org/officeDocument/2006/relationships/hyperlink" Target="mailto:kawsarrahil@gmail.com" TargetMode="External"/><Relationship Id="rId7804" Type="http://schemas.openxmlformats.org/officeDocument/2006/relationships/hyperlink" Target="mailto:mbel_dhaka12@yahoo.com" TargetMode="External"/><Relationship Id="rId104" Type="http://schemas.openxmlformats.org/officeDocument/2006/relationships/hyperlink" Target="mailto:mysabtjv@gmail.com" TargetMode="External"/><Relationship Id="rId1898" Type="http://schemas.openxmlformats.org/officeDocument/2006/relationships/hyperlink" Target="mailto:mssolaimantraders@gmail.com" TargetMode="External"/><Relationship Id="rId2949" Type="http://schemas.openxmlformats.org/officeDocument/2006/relationships/hyperlink" Target="mailto:messrsbsenterprise@gmail.com" TargetMode="External"/><Relationship Id="rId5355" Type="http://schemas.openxmlformats.org/officeDocument/2006/relationships/hyperlink" Target="mailto:somaenterprise80@gmail.com" TargetMode="External"/><Relationship Id="rId6406" Type="http://schemas.openxmlformats.org/officeDocument/2006/relationships/hyperlink" Target="mailto:mat.msejv20@gmail.com" TargetMode="External"/><Relationship Id="rId6820" Type="http://schemas.openxmlformats.org/officeDocument/2006/relationships/hyperlink" Target="mailto:samiazadjv@gmail.com" TargetMode="External"/><Relationship Id="rId9976" Type="http://schemas.openxmlformats.org/officeDocument/2006/relationships/hyperlink" Target="mailto:mahianimmi15@gmail.com" TargetMode="External"/><Relationship Id="rId4371" Type="http://schemas.openxmlformats.org/officeDocument/2006/relationships/hyperlink" Target="mailto:ms.mohesenaenterprise@gmail.com" TargetMode="External"/><Relationship Id="rId5008" Type="http://schemas.openxmlformats.org/officeDocument/2006/relationships/hyperlink" Target="mailto:kohinurconstruction522@gmail.com" TargetMode="External"/><Relationship Id="rId5422" Type="http://schemas.openxmlformats.org/officeDocument/2006/relationships/hyperlink" Target="mailto:lalsobujenterprise83@gmail.com" TargetMode="External"/><Relationship Id="rId8578" Type="http://schemas.openxmlformats.org/officeDocument/2006/relationships/hyperlink" Target="mailto:mssabuilders72@gmail.com" TargetMode="External"/><Relationship Id="rId9629" Type="http://schemas.openxmlformats.org/officeDocument/2006/relationships/hyperlink" Target="mailto:najmulsadat76@gmail.com" TargetMode="External"/><Relationship Id="rId1965" Type="http://schemas.openxmlformats.org/officeDocument/2006/relationships/hyperlink" Target="mailto:munjurullokmanjv@gmail.com" TargetMode="External"/><Relationship Id="rId4024" Type="http://schemas.openxmlformats.org/officeDocument/2006/relationships/hyperlink" Target="mailto:rbuilders60@gmail.com" TargetMode="External"/><Relationship Id="rId7594" Type="http://schemas.openxmlformats.org/officeDocument/2006/relationships/hyperlink" Target="mailto:ms.shatarupaenterprise16@gmail.com" TargetMode="External"/><Relationship Id="rId8992" Type="http://schemas.openxmlformats.org/officeDocument/2006/relationships/hyperlink" Target="mailto:ms.mithutraders9446@gmail.com" TargetMode="External"/><Relationship Id="rId1618" Type="http://schemas.openxmlformats.org/officeDocument/2006/relationships/hyperlink" Target="mailto:ms.amirenterprise2013@gmail.com" TargetMode="External"/><Relationship Id="rId3040" Type="http://schemas.openxmlformats.org/officeDocument/2006/relationships/hyperlink" Target="mailto:mdsalimhossen15@gmail.com" TargetMode="External"/><Relationship Id="rId6196" Type="http://schemas.openxmlformats.org/officeDocument/2006/relationships/hyperlink" Target="mailto:amir.engr_crp@yahoo.com" TargetMode="External"/><Relationship Id="rId7247" Type="http://schemas.openxmlformats.org/officeDocument/2006/relationships/hyperlink" Target="mailto:saenterprise87@gmail.com" TargetMode="External"/><Relationship Id="rId8645" Type="http://schemas.openxmlformats.org/officeDocument/2006/relationships/hyperlink" Target="mailto:msmaaenterprisekazi@yahoo.com" TargetMode="External"/><Relationship Id="rId7661" Type="http://schemas.openxmlformats.org/officeDocument/2006/relationships/hyperlink" Target="mailto:sujit.sarkar80@yahoo.com" TargetMode="External"/><Relationship Id="rId8712" Type="http://schemas.openxmlformats.org/officeDocument/2006/relationships/hyperlink" Target="mailto:nafitraders1979@gmail.com" TargetMode="External"/><Relationship Id="rId3857" Type="http://schemas.openxmlformats.org/officeDocument/2006/relationships/hyperlink" Target="mailto:masumenterprise1985@gmail.com" TargetMode="External"/><Relationship Id="rId4908" Type="http://schemas.openxmlformats.org/officeDocument/2006/relationships/hyperlink" Target="mailto:anisurrahmanntr@gmail.com" TargetMode="External"/><Relationship Id="rId6263" Type="http://schemas.openxmlformats.org/officeDocument/2006/relationships/hyperlink" Target="mailto:jaka.chuadanga@gmail.com" TargetMode="External"/><Relationship Id="rId7314" Type="http://schemas.openxmlformats.org/officeDocument/2006/relationships/hyperlink" Target="mailto:msbhaibhaitradersmrmjv@gmail.com" TargetMode="External"/><Relationship Id="rId778" Type="http://schemas.openxmlformats.org/officeDocument/2006/relationships/hyperlink" Target="mailto:ms.hasan@outlook.com" TargetMode="External"/><Relationship Id="rId2459" Type="http://schemas.openxmlformats.org/officeDocument/2006/relationships/hyperlink" Target="mailto:ms.mominul@yahoo.com" TargetMode="External"/><Relationship Id="rId2873" Type="http://schemas.openxmlformats.org/officeDocument/2006/relationships/hyperlink" Target="mailto:Asmaenterprise1990@gmail.com" TargetMode="External"/><Relationship Id="rId3924" Type="http://schemas.openxmlformats.org/officeDocument/2006/relationships/hyperlink" Target="mailto:mstasnimbuildersandengineers@gmail.com" TargetMode="External"/><Relationship Id="rId6330" Type="http://schemas.openxmlformats.org/officeDocument/2006/relationships/hyperlink" Target="mailto:serniabad7@gmail.com" TargetMode="External"/><Relationship Id="rId9486" Type="http://schemas.openxmlformats.org/officeDocument/2006/relationships/hyperlink" Target="mailto:mohiuddinptk@gmail.com" TargetMode="External"/><Relationship Id="rId845" Type="http://schemas.openxmlformats.org/officeDocument/2006/relationships/hyperlink" Target="mailto:dawn557700@gmail.com" TargetMode="External"/><Relationship Id="rId1475" Type="http://schemas.openxmlformats.org/officeDocument/2006/relationships/hyperlink" Target="mailto:hamimmizanjv@yahoo.com" TargetMode="External"/><Relationship Id="rId2526" Type="http://schemas.openxmlformats.org/officeDocument/2006/relationships/hyperlink" Target="mailto:akmshafiqulhaque49@gmail.com" TargetMode="External"/><Relationship Id="rId8088" Type="http://schemas.openxmlformats.org/officeDocument/2006/relationships/hyperlink" Target="mailto:ms.rinkuenterprise@gmail.com" TargetMode="External"/><Relationship Id="rId9139" Type="http://schemas.openxmlformats.org/officeDocument/2006/relationships/hyperlink" Target="mailto:abusiddique.tota@gmail.com" TargetMode="External"/><Relationship Id="rId9553" Type="http://schemas.openxmlformats.org/officeDocument/2006/relationships/hyperlink" Target="mailto:quashemconstruction@gmail.com" TargetMode="External"/><Relationship Id="rId1128" Type="http://schemas.openxmlformats.org/officeDocument/2006/relationships/hyperlink" Target="mailto:egp.suzan@gmail.com" TargetMode="External"/><Relationship Id="rId1542" Type="http://schemas.openxmlformats.org/officeDocument/2006/relationships/hyperlink" Target="mailto:ms.iqabalbrothers@gmail.com" TargetMode="External"/><Relationship Id="rId2940" Type="http://schemas.openxmlformats.org/officeDocument/2006/relationships/hyperlink" Target="mailto:netul_enterprise@yahoo.com" TargetMode="External"/><Relationship Id="rId4698" Type="http://schemas.openxmlformats.org/officeDocument/2006/relationships/hyperlink" Target="mailto:mssamiaenterprise@gmail.com" TargetMode="External"/><Relationship Id="rId5749" Type="http://schemas.openxmlformats.org/officeDocument/2006/relationships/hyperlink" Target="mailto:Fktradelink14@gmail.com" TargetMode="External"/><Relationship Id="rId8155" Type="http://schemas.openxmlformats.org/officeDocument/2006/relationships/hyperlink" Target="mailto:mshasanbuilder@gmail.com" TargetMode="External"/><Relationship Id="rId9206" Type="http://schemas.openxmlformats.org/officeDocument/2006/relationships/hyperlink" Target="mailto:shimranmayan@gmail.com" TargetMode="External"/><Relationship Id="rId10085" Type="http://schemas.openxmlformats.org/officeDocument/2006/relationships/hyperlink" Target="mailto:dipconstructionlimited@gmail.com" TargetMode="External"/><Relationship Id="rId912" Type="http://schemas.openxmlformats.org/officeDocument/2006/relationships/hyperlink" Target="mailto:safiaenter@gmail.com" TargetMode="External"/><Relationship Id="rId7171" Type="http://schemas.openxmlformats.org/officeDocument/2006/relationships/hyperlink" Target="mailto:nurenterprisem@gmail.com" TargetMode="External"/><Relationship Id="rId8222" Type="http://schemas.openxmlformats.org/officeDocument/2006/relationships/hyperlink" Target="mailto:habibahamimjv@gmail.com" TargetMode="External"/><Relationship Id="rId9620" Type="http://schemas.openxmlformats.org/officeDocument/2006/relationships/hyperlink" Target="mailto:badalsarwar@gmail.com" TargetMode="External"/><Relationship Id="rId4765" Type="http://schemas.openxmlformats.org/officeDocument/2006/relationships/hyperlink" Target="mailto:mssaliment@gmail.com" TargetMode="External"/><Relationship Id="rId5816" Type="http://schemas.openxmlformats.org/officeDocument/2006/relationships/hyperlink" Target="mailto:mssohelconst@yahoo.com" TargetMode="External"/><Relationship Id="rId10152" Type="http://schemas.openxmlformats.org/officeDocument/2006/relationships/hyperlink" Target="mailto:mssbtraders80@gmail.com" TargetMode="External"/><Relationship Id="rId288" Type="http://schemas.openxmlformats.org/officeDocument/2006/relationships/hyperlink" Target="mailto:fardoush1979@gmail.com" TargetMode="External"/><Relationship Id="rId3367" Type="http://schemas.openxmlformats.org/officeDocument/2006/relationships/hyperlink" Target="mailto:alamintraders84@gmail.com" TargetMode="External"/><Relationship Id="rId3781" Type="http://schemas.openxmlformats.org/officeDocument/2006/relationships/hyperlink" Target="mailto:egp.jisunenterprise@gmail.com" TargetMode="External"/><Relationship Id="rId4418" Type="http://schemas.openxmlformats.org/officeDocument/2006/relationships/hyperlink" Target="mailto:mdarmanenterprise@gmail.com" TargetMode="External"/><Relationship Id="rId4832" Type="http://schemas.openxmlformats.org/officeDocument/2006/relationships/hyperlink" Target="mailto:akhanconstruction7@gmail.com" TargetMode="External"/><Relationship Id="rId7988" Type="http://schemas.openxmlformats.org/officeDocument/2006/relationships/hyperlink" Target="mailto:ranabuilders55@yahoo.com" TargetMode="External"/><Relationship Id="rId2383" Type="http://schemas.openxmlformats.org/officeDocument/2006/relationships/hyperlink" Target="mailto:mdbadruddazabablu@gmail.com" TargetMode="External"/><Relationship Id="rId3434" Type="http://schemas.openxmlformats.org/officeDocument/2006/relationships/hyperlink" Target="mailto:murshadalam55@gmail.com" TargetMode="External"/><Relationship Id="rId355" Type="http://schemas.openxmlformats.org/officeDocument/2006/relationships/hyperlink" Target="mailto:farajienterprise@yahoo.com" TargetMode="External"/><Relationship Id="rId2036" Type="http://schemas.openxmlformats.org/officeDocument/2006/relationships/hyperlink" Target="mailto:msmasterdigitalstudioandelectr@gmail.com" TargetMode="External"/><Relationship Id="rId2450" Type="http://schemas.openxmlformats.org/officeDocument/2006/relationships/hyperlink" Target="mailto:ms_challenger1@yahoo.com" TargetMode="External"/><Relationship Id="rId3501" Type="http://schemas.openxmlformats.org/officeDocument/2006/relationships/hyperlink" Target="mailto:nazrulislam2171980@gmail.com" TargetMode="External"/><Relationship Id="rId6657" Type="http://schemas.openxmlformats.org/officeDocument/2006/relationships/hyperlink" Target="mailto:mojammelhaque760@yahoo.com" TargetMode="External"/><Relationship Id="rId7708" Type="http://schemas.openxmlformats.org/officeDocument/2006/relationships/hyperlink" Target="mailto:sohelsardar691983@gmail.com" TargetMode="External"/><Relationship Id="rId9063" Type="http://schemas.openxmlformats.org/officeDocument/2006/relationships/hyperlink" Target="mailto:greenconcrete00@gmail.com" TargetMode="External"/><Relationship Id="rId422" Type="http://schemas.openxmlformats.org/officeDocument/2006/relationships/hyperlink" Target="mailto:mspatwarytraders77@gmail.com" TargetMode="External"/><Relationship Id="rId1052" Type="http://schemas.openxmlformats.org/officeDocument/2006/relationships/hyperlink" Target="mailto:rabbienterprise19@gmail.com" TargetMode="External"/><Relationship Id="rId2103" Type="http://schemas.openxmlformats.org/officeDocument/2006/relationships/hyperlink" Target="mailto:mspanamaenterprise@gmail.com" TargetMode="External"/><Relationship Id="rId5259" Type="http://schemas.openxmlformats.org/officeDocument/2006/relationships/hyperlink" Target="mailto:piash.construction@yahoo.com" TargetMode="External"/><Relationship Id="rId5673" Type="http://schemas.openxmlformats.org/officeDocument/2006/relationships/hyperlink" Target="mailto:eeconegp@gmail.com" TargetMode="External"/><Relationship Id="rId9130" Type="http://schemas.openxmlformats.org/officeDocument/2006/relationships/hyperlink" Target="mailto:m.s.saifulalam@gmail.com" TargetMode="External"/><Relationship Id="rId4275" Type="http://schemas.openxmlformats.org/officeDocument/2006/relationships/hyperlink" Target="mailto:hadisur332@gmail.com" TargetMode="External"/><Relationship Id="rId5326" Type="http://schemas.openxmlformats.org/officeDocument/2006/relationships/hyperlink" Target="mailto:himshitolconstruction@gmail.com" TargetMode="External"/><Relationship Id="rId6724" Type="http://schemas.openxmlformats.org/officeDocument/2006/relationships/hyperlink" Target="mailto:abulhossansoton@yahoo.com" TargetMode="External"/><Relationship Id="rId1869" Type="http://schemas.openxmlformats.org/officeDocument/2006/relationships/hyperlink" Target="mailto:mebl.bd@gmail.com" TargetMode="External"/><Relationship Id="rId3291" Type="http://schemas.openxmlformats.org/officeDocument/2006/relationships/hyperlink" Target="mailto:suyebahmed2010@gmail.com" TargetMode="External"/><Relationship Id="rId5740" Type="http://schemas.openxmlformats.org/officeDocument/2006/relationships/hyperlink" Target="mailto:efte.etcl@gmail.com" TargetMode="External"/><Relationship Id="rId8896" Type="http://schemas.openxmlformats.org/officeDocument/2006/relationships/hyperlink" Target="mailto:mszamantraders61@gmail.com" TargetMode="External"/><Relationship Id="rId9947" Type="http://schemas.openxmlformats.org/officeDocument/2006/relationships/hyperlink" Target="mailto:akhil.biswas71@gmail.com" TargetMode="External"/><Relationship Id="rId1936" Type="http://schemas.openxmlformats.org/officeDocument/2006/relationships/hyperlink" Target="mailto:chowdhury162@yahoo.com" TargetMode="External"/><Relationship Id="rId4342" Type="http://schemas.openxmlformats.org/officeDocument/2006/relationships/hyperlink" Target="mailto:mawahed8@gmail.com" TargetMode="External"/><Relationship Id="rId7498" Type="http://schemas.openxmlformats.org/officeDocument/2006/relationships/hyperlink" Target="mailto:mssumonbrothers_feni@yahoo.com" TargetMode="External"/><Relationship Id="rId8549" Type="http://schemas.openxmlformats.org/officeDocument/2006/relationships/hyperlink" Target="mailto:asif.azad92@gmail.com" TargetMode="External"/><Relationship Id="rId8963" Type="http://schemas.openxmlformats.org/officeDocument/2006/relationships/hyperlink" Target="mailto:ms.jannatanterprise@gmail.com" TargetMode="External"/><Relationship Id="rId7565" Type="http://schemas.openxmlformats.org/officeDocument/2006/relationships/hyperlink" Target="mailto:ms.bhuiyanelectric@yahoo.com" TargetMode="External"/><Relationship Id="rId8616" Type="http://schemas.openxmlformats.org/officeDocument/2006/relationships/hyperlink" Target="mailto:ms.jannatanterprise@gmail.com" TargetMode="External"/><Relationship Id="rId3011" Type="http://schemas.openxmlformats.org/officeDocument/2006/relationships/hyperlink" Target="mailto:obaydurrahman2013@yahoo.com" TargetMode="External"/><Relationship Id="rId6167" Type="http://schemas.openxmlformats.org/officeDocument/2006/relationships/hyperlink" Target="mailto:mshowladerenterprise83@gmail.com" TargetMode="External"/><Relationship Id="rId6581" Type="http://schemas.openxmlformats.org/officeDocument/2006/relationships/hyperlink" Target="mailto:shohagenterprise46@gmail.com" TargetMode="External"/><Relationship Id="rId7218" Type="http://schemas.openxmlformats.org/officeDocument/2006/relationships/hyperlink" Target="mailto:faridpurjannatconstructionltd@gmail.com" TargetMode="External"/><Relationship Id="rId7632" Type="http://schemas.openxmlformats.org/officeDocument/2006/relationships/hyperlink" Target="mailto:chowdhurynafienterpise@gmail.com" TargetMode="External"/><Relationship Id="rId2777" Type="http://schemas.openxmlformats.org/officeDocument/2006/relationships/hyperlink" Target="mailto:mebel_dhaka12@yahoo.com" TargetMode="External"/><Relationship Id="rId5183" Type="http://schemas.openxmlformats.org/officeDocument/2006/relationships/hyperlink" Target="mailto:ms_rangamatitraders@yahoo.com" TargetMode="External"/><Relationship Id="rId6234" Type="http://schemas.openxmlformats.org/officeDocument/2006/relationships/hyperlink" Target="mailto:ms.hanifbuilders1994@gmail.com" TargetMode="External"/><Relationship Id="rId749" Type="http://schemas.openxmlformats.org/officeDocument/2006/relationships/hyperlink" Target="mailto:nabaruntradersltd@gmail.com" TargetMode="External"/><Relationship Id="rId1379" Type="http://schemas.openxmlformats.org/officeDocument/2006/relationships/hyperlink" Target="mailto:newacmebuilders2015@yahoo.com" TargetMode="External"/><Relationship Id="rId3828" Type="http://schemas.openxmlformats.org/officeDocument/2006/relationships/hyperlink" Target="mailto:shantaenterprise74@gmail.com" TargetMode="External"/><Relationship Id="rId5250" Type="http://schemas.openxmlformats.org/officeDocument/2006/relationships/hyperlink" Target="mailto:khanrafiqul180@gmail.com" TargetMode="External"/><Relationship Id="rId6301" Type="http://schemas.openxmlformats.org/officeDocument/2006/relationships/hyperlink" Target="mailto:skkishorenterprise@gmail.com" TargetMode="External"/><Relationship Id="rId9457" Type="http://schemas.openxmlformats.org/officeDocument/2006/relationships/hyperlink" Target="mailto:Mssikderenterpriseptk@gmail.com" TargetMode="External"/><Relationship Id="rId1793" Type="http://schemas.openxmlformats.org/officeDocument/2006/relationships/hyperlink" Target="mailto:mdnoorali3300@gmail.com" TargetMode="External"/><Relationship Id="rId2844" Type="http://schemas.openxmlformats.org/officeDocument/2006/relationships/hyperlink" Target="mailto:ms_challenger1@yahoo.com" TargetMode="External"/><Relationship Id="rId8059" Type="http://schemas.openxmlformats.org/officeDocument/2006/relationships/hyperlink" Target="mailto:msriasatandbrothers@gmail.com" TargetMode="External"/><Relationship Id="rId9871" Type="http://schemas.openxmlformats.org/officeDocument/2006/relationships/hyperlink" Target="mailto:ms.asinternational2019@gmail.com" TargetMode="External"/><Relationship Id="rId85" Type="http://schemas.openxmlformats.org/officeDocument/2006/relationships/hyperlink" Target="mailto:classictraders.bhola@gmail.com" TargetMode="External"/><Relationship Id="rId816" Type="http://schemas.openxmlformats.org/officeDocument/2006/relationships/hyperlink" Target="mailto:asad.surma.jv@gmail.com" TargetMode="External"/><Relationship Id="rId1446" Type="http://schemas.openxmlformats.org/officeDocument/2006/relationships/hyperlink" Target="mailto:mridha.construction7@gmail.com" TargetMode="External"/><Relationship Id="rId1860" Type="http://schemas.openxmlformats.org/officeDocument/2006/relationships/hyperlink" Target="mailto:mmbashilimited@gmail.com" TargetMode="External"/><Relationship Id="rId2911" Type="http://schemas.openxmlformats.org/officeDocument/2006/relationships/hyperlink" Target="mailto:keyaent.aust@gmail.com" TargetMode="External"/><Relationship Id="rId7075" Type="http://schemas.openxmlformats.org/officeDocument/2006/relationships/hyperlink" Target="mailto:milmcsjv@gmail.com" TargetMode="External"/><Relationship Id="rId8473" Type="http://schemas.openxmlformats.org/officeDocument/2006/relationships/hyperlink" Target="mailto:rakibrupganj@gmail.com" TargetMode="External"/><Relationship Id="rId9524" Type="http://schemas.openxmlformats.org/officeDocument/2006/relationships/hyperlink" Target="mailto:sifatnavin81@gmail.com" TargetMode="External"/><Relationship Id="rId1513" Type="http://schemas.openxmlformats.org/officeDocument/2006/relationships/hyperlink" Target="mailto:niaztraders.khan@yahoo.com" TargetMode="External"/><Relationship Id="rId4669" Type="http://schemas.openxmlformats.org/officeDocument/2006/relationships/hyperlink" Target="mailto:rupalimglickJV2019@gmail.com" TargetMode="External"/><Relationship Id="rId8126" Type="http://schemas.openxmlformats.org/officeDocument/2006/relationships/hyperlink" Target="mailto:maengineering1958@yahoo.com" TargetMode="External"/><Relationship Id="rId8540" Type="http://schemas.openxmlformats.org/officeDocument/2006/relationships/hyperlink" Target="mailto:mssienterprise2021@gmail.com" TargetMode="External"/><Relationship Id="rId10056" Type="http://schemas.openxmlformats.org/officeDocument/2006/relationships/hyperlink" Target="mailto:kamrulmollaenterprise@gmail.com" TargetMode="External"/><Relationship Id="rId3685" Type="http://schemas.openxmlformats.org/officeDocument/2006/relationships/hyperlink" Target="mailto:abmzahirul@gmail.com" TargetMode="External"/><Relationship Id="rId4736" Type="http://schemas.openxmlformats.org/officeDocument/2006/relationships/hyperlink" Target="mailto:mssikderconstruction2020@gmail.com" TargetMode="External"/><Relationship Id="rId6091" Type="http://schemas.openxmlformats.org/officeDocument/2006/relationships/hyperlink" Target="mailto:oshin_enterprise@yahoo.com" TargetMode="External"/><Relationship Id="rId7142" Type="http://schemas.openxmlformats.org/officeDocument/2006/relationships/hyperlink" Target="mailto:bismillah.byke.galery@gmail.com" TargetMode="External"/><Relationship Id="rId10123" Type="http://schemas.openxmlformats.org/officeDocument/2006/relationships/hyperlink" Target="mailto:msmazidenterprise51@gmail.com" TargetMode="External"/><Relationship Id="rId2287" Type="http://schemas.openxmlformats.org/officeDocument/2006/relationships/hyperlink" Target="mailto:ronyenterprise1963@gmail.com," TargetMode="External"/><Relationship Id="rId3338" Type="http://schemas.openxmlformats.org/officeDocument/2006/relationships/hyperlink" Target="mailto:mdmujibur74@yahoo.com" TargetMode="External"/><Relationship Id="rId3752" Type="http://schemas.openxmlformats.org/officeDocument/2006/relationships/hyperlink" Target="mailto:shohrab_hossain1956@yahoo.com" TargetMode="External"/><Relationship Id="rId7959" Type="http://schemas.openxmlformats.org/officeDocument/2006/relationships/hyperlink" Target="mailto:mataurrahman.bheramara@gmail.com" TargetMode="External"/><Relationship Id="rId259" Type="http://schemas.openxmlformats.org/officeDocument/2006/relationships/hyperlink" Target="mailto:senterprise1961@gmail.com" TargetMode="External"/><Relationship Id="rId673" Type="http://schemas.openxmlformats.org/officeDocument/2006/relationships/hyperlink" Target="mailto:sohelahmedcox2@gmail.com" TargetMode="External"/><Relationship Id="rId2354" Type="http://schemas.openxmlformats.org/officeDocument/2006/relationships/hyperlink" Target="mailto:msshuvo1980@gmail.com%20;x" TargetMode="External"/><Relationship Id="rId3405" Type="http://schemas.openxmlformats.org/officeDocument/2006/relationships/hyperlink" Target="mailto:jamaljuri@gmail.com" TargetMode="External"/><Relationship Id="rId4803" Type="http://schemas.openxmlformats.org/officeDocument/2006/relationships/hyperlink" Target="mailto:ms.wasif.zohanitraders@gmail.com" TargetMode="External"/><Relationship Id="rId9381" Type="http://schemas.openxmlformats.org/officeDocument/2006/relationships/hyperlink" Target="mailto:msbrothertradinghalimjv@gmail.com" TargetMode="External"/><Relationship Id="rId326" Type="http://schemas.openxmlformats.org/officeDocument/2006/relationships/hyperlink" Target="mailto:sabtrabrcjv2019@gmail.com" TargetMode="External"/><Relationship Id="rId1370" Type="http://schemas.openxmlformats.org/officeDocument/2006/relationships/hyperlink" Target="mailto:ms.ushitraders@gmail.com" TargetMode="External"/><Relationship Id="rId2007" Type="http://schemas.openxmlformats.org/officeDocument/2006/relationships/hyperlink" Target="mailto:khan.mdrukunuzzaman@gmail.com" TargetMode="External"/><Relationship Id="rId6975" Type="http://schemas.openxmlformats.org/officeDocument/2006/relationships/hyperlink" Target="mailto:mssumonenterprise01@gmail.com" TargetMode="External"/><Relationship Id="rId9034" Type="http://schemas.openxmlformats.org/officeDocument/2006/relationships/hyperlink" Target="mailto:msbismillaenterprise82@gmail.com" TargetMode="External"/><Relationship Id="rId740" Type="http://schemas.openxmlformats.org/officeDocument/2006/relationships/hyperlink" Target="mailto:msnipaenterprise748@gmail.com" TargetMode="External"/><Relationship Id="rId1023" Type="http://schemas.openxmlformats.org/officeDocument/2006/relationships/hyperlink" Target="mailto:d.d.enterprise8118@gmail.com" TargetMode="External"/><Relationship Id="rId2421" Type="http://schemas.openxmlformats.org/officeDocument/2006/relationships/hyperlink" Target="mailto:mssamratenterprise99@gmail.com" TargetMode="External"/><Relationship Id="rId4179" Type="http://schemas.openxmlformats.org/officeDocument/2006/relationships/hyperlink" Target="mailto:sujit.sarkar80@yahoo.com" TargetMode="External"/><Relationship Id="rId5577" Type="http://schemas.openxmlformats.org/officeDocument/2006/relationships/hyperlink" Target="mailto:karimatkg1992@gmail.com" TargetMode="External"/><Relationship Id="rId5991" Type="http://schemas.openxmlformats.org/officeDocument/2006/relationships/hyperlink" Target="mailto:mszoa_enterprise@yahoo.com" TargetMode="External"/><Relationship Id="rId6628" Type="http://schemas.openxmlformats.org/officeDocument/2006/relationships/hyperlink" Target="mailto:ms.enterprise.rr@gmail.com" TargetMode="External"/><Relationship Id="rId8050" Type="http://schemas.openxmlformats.org/officeDocument/2006/relationships/hyperlink" Target="mailto:ms.rajuenterprise1@yahoo.com" TargetMode="External"/><Relationship Id="rId4593" Type="http://schemas.openxmlformats.org/officeDocument/2006/relationships/hyperlink" Target="mailto:mrshadiaenterprise@gmail.com" TargetMode="External"/><Relationship Id="rId5644" Type="http://schemas.openxmlformats.org/officeDocument/2006/relationships/hyperlink" Target="mailto:abser81bandarban@gmail.com" TargetMode="External"/><Relationship Id="rId9101" Type="http://schemas.openxmlformats.org/officeDocument/2006/relationships/hyperlink" Target="mailto:taniaconstruction2016@gmail.com" TargetMode="External"/><Relationship Id="rId3195" Type="http://schemas.openxmlformats.org/officeDocument/2006/relationships/hyperlink" Target="mailto:haniftraders31@yahoo.com" TargetMode="External"/><Relationship Id="rId4246" Type="http://schemas.openxmlformats.org/officeDocument/2006/relationships/hyperlink" Target="mailto:ms.shimul.naogaon@gmail.com" TargetMode="External"/><Relationship Id="rId4660" Type="http://schemas.openxmlformats.org/officeDocument/2006/relationships/hyperlink" Target="mailto:msmithuenterprise8@gmail.com" TargetMode="External"/><Relationship Id="rId5711" Type="http://schemas.openxmlformats.org/officeDocument/2006/relationships/hyperlink" Target="mailto:chakrabortybban123@gmail.com" TargetMode="External"/><Relationship Id="rId8867" Type="http://schemas.openxmlformats.org/officeDocument/2006/relationships/hyperlink" Target="mailto:mskeyaenterprisef@gmail.com" TargetMode="External"/><Relationship Id="rId9918" Type="http://schemas.openxmlformats.org/officeDocument/2006/relationships/hyperlink" Target="mailto:1962jaalil@gmail.com" TargetMode="External"/><Relationship Id="rId3262" Type="http://schemas.openxmlformats.org/officeDocument/2006/relationships/hyperlink" Target="mailto:rajuenterprise83@gmail.com" TargetMode="External"/><Relationship Id="rId4313" Type="http://schemas.openxmlformats.org/officeDocument/2006/relationships/hyperlink" Target="mailto:msshohelent@gmail.com" TargetMode="External"/><Relationship Id="rId7469" Type="http://schemas.openxmlformats.org/officeDocument/2006/relationships/hyperlink" Target="mailto:msnurulhoque_mizan@yahoo.com" TargetMode="External"/><Relationship Id="rId7883" Type="http://schemas.openxmlformats.org/officeDocument/2006/relationships/hyperlink" Target="mailto:kazimahabuburahmanjnd@gmail.com" TargetMode="External"/><Relationship Id="rId183" Type="http://schemas.openxmlformats.org/officeDocument/2006/relationships/hyperlink" Target="mailto:sabtrabrcjv2019@gmail.com" TargetMode="External"/><Relationship Id="rId1907" Type="http://schemas.openxmlformats.org/officeDocument/2006/relationships/hyperlink" Target="mailto:durgaenterprisehemayetjv@gmail.com" TargetMode="External"/><Relationship Id="rId6485" Type="http://schemas.openxmlformats.org/officeDocument/2006/relationships/hyperlink" Target="mailto:nazimnawal13@gmail.com" TargetMode="External"/><Relationship Id="rId7536" Type="http://schemas.openxmlformats.org/officeDocument/2006/relationships/hyperlink" Target="mailto:ms.rahmangroups@gmail.com" TargetMode="External"/><Relationship Id="rId8934" Type="http://schemas.openxmlformats.org/officeDocument/2006/relationships/hyperlink" Target="mailto:msnewmodernfasion@gmail.com" TargetMode="External"/><Relationship Id="rId250" Type="http://schemas.openxmlformats.org/officeDocument/2006/relationships/hyperlink" Target="mailto:msshafiqenterprise@yahoo.com" TargetMode="External"/><Relationship Id="rId5087" Type="http://schemas.openxmlformats.org/officeDocument/2006/relationships/hyperlink" Target="mailto:mrcbtcjv@gmail.com" TargetMode="External"/><Relationship Id="rId6138" Type="http://schemas.openxmlformats.org/officeDocument/2006/relationships/hyperlink" Target="mailto:msyousufsikder83@yahoo.com" TargetMode="External"/><Relationship Id="rId7950" Type="http://schemas.openxmlformats.org/officeDocument/2006/relationships/hyperlink" Target="mailto:eshanul.kus@gmail.com" TargetMode="External"/><Relationship Id="rId5154" Type="http://schemas.openxmlformats.org/officeDocument/2006/relationships/hyperlink" Target="mailto:apulal17@gmail.com" TargetMode="External"/><Relationship Id="rId6552" Type="http://schemas.openxmlformats.org/officeDocument/2006/relationships/hyperlink" Target="mailto:ma_cccjv@gmail.com" TargetMode="External"/><Relationship Id="rId7603" Type="http://schemas.openxmlformats.org/officeDocument/2006/relationships/hyperlink" Target="mailto:ms.arafattrading2019@gmail.com" TargetMode="External"/><Relationship Id="rId1697" Type="http://schemas.openxmlformats.org/officeDocument/2006/relationships/hyperlink" Target="mailto:jewel.const@yahoo.com" TargetMode="External"/><Relationship Id="rId2748" Type="http://schemas.openxmlformats.org/officeDocument/2006/relationships/hyperlink" Target="mailto:salamkconstruction@gmail.com" TargetMode="External"/><Relationship Id="rId6205" Type="http://schemas.openxmlformats.org/officeDocument/2006/relationships/hyperlink" Target="mailto:azadptk@gmail.com" TargetMode="External"/><Relationship Id="rId9775" Type="http://schemas.openxmlformats.org/officeDocument/2006/relationships/hyperlink" Target="mailto:amanatenterprise38@gmail.com" TargetMode="External"/><Relationship Id="rId1764" Type="http://schemas.openxmlformats.org/officeDocument/2006/relationships/hyperlink" Target="mailto:nbcmuktajv12@gmail.com" TargetMode="External"/><Relationship Id="rId2815" Type="http://schemas.openxmlformats.org/officeDocument/2006/relationships/hyperlink" Target="mailto:osmangani1961@yahoo.com" TargetMode="External"/><Relationship Id="rId4170" Type="http://schemas.openxmlformats.org/officeDocument/2006/relationships/hyperlink" Target="mailto:monimondol1791@gmail.com" TargetMode="External"/><Relationship Id="rId5221" Type="http://schemas.openxmlformats.org/officeDocument/2006/relationships/hyperlink" Target="https://www.eprocure.gov.bd/officer/MyTenders.jsp" TargetMode="External"/><Relationship Id="rId8377" Type="http://schemas.openxmlformats.org/officeDocument/2006/relationships/hyperlink" Target="mailto:bhaibhaibricks1976@gmail.com" TargetMode="External"/><Relationship Id="rId8791" Type="http://schemas.openxmlformats.org/officeDocument/2006/relationships/hyperlink" Target="mailto:msmizantraders1977@gmail.com" TargetMode="External"/><Relationship Id="rId9428" Type="http://schemas.openxmlformats.org/officeDocument/2006/relationships/hyperlink" Target="mailto:aecmbel_mntjv@yahoo.com" TargetMode="External"/><Relationship Id="rId9842" Type="http://schemas.openxmlformats.org/officeDocument/2006/relationships/hyperlink" Target="mailto:khondkeralihaider@gmail.com" TargetMode="External"/><Relationship Id="rId56" Type="http://schemas.openxmlformats.org/officeDocument/2006/relationships/hyperlink" Target="mailto:mebl.bd@gmail.com" TargetMode="External"/><Relationship Id="rId1417" Type="http://schemas.openxmlformats.org/officeDocument/2006/relationships/hyperlink" Target="mailto:mst.aenterprise15@gmail.com" TargetMode="External"/><Relationship Id="rId1831" Type="http://schemas.openxmlformats.org/officeDocument/2006/relationships/hyperlink" Target="mailto:shahilenterprise@yahoo.com" TargetMode="External"/><Relationship Id="rId4987" Type="http://schemas.openxmlformats.org/officeDocument/2006/relationships/hyperlink" Target="mailto:wasimulhaque.donenterprise@gmail.com" TargetMode="External"/><Relationship Id="rId7393" Type="http://schemas.openxmlformats.org/officeDocument/2006/relationships/hyperlink" Target="mailto:ms.salimandbrothers1@gmail.com" TargetMode="External"/><Relationship Id="rId8444" Type="http://schemas.openxmlformats.org/officeDocument/2006/relationships/hyperlink" Target="mailto:mostafaandsons70@gmail.com" TargetMode="External"/><Relationship Id="rId3589" Type="http://schemas.openxmlformats.org/officeDocument/2006/relationships/hyperlink" Target="mailto:mmbashilimited@gmail.com" TargetMode="External"/><Relationship Id="rId7046" Type="http://schemas.openxmlformats.org/officeDocument/2006/relationships/hyperlink" Target="mailto:shovoenterprise44@gmail.com" TargetMode="External"/><Relationship Id="rId7460" Type="http://schemas.openxmlformats.org/officeDocument/2006/relationships/hyperlink" Target="mailto:msmonowarhossain@gmail.com" TargetMode="External"/><Relationship Id="rId8511" Type="http://schemas.openxmlformats.org/officeDocument/2006/relationships/hyperlink" Target="mailto:kazienterprise4@gmail.com" TargetMode="External"/><Relationship Id="rId10027" Type="http://schemas.openxmlformats.org/officeDocument/2006/relationships/hyperlink" Target="mailto:dckcltdjv@gmail.com" TargetMode="External"/><Relationship Id="rId6062" Type="http://schemas.openxmlformats.org/officeDocument/2006/relationships/hyperlink" Target="mailto:reaz777udn@gmail.com" TargetMode="External"/><Relationship Id="rId7113" Type="http://schemas.openxmlformats.org/officeDocument/2006/relationships/hyperlink" Target="mailto:tetuliatraders@gmail.com" TargetMode="External"/><Relationship Id="rId577" Type="http://schemas.openxmlformats.org/officeDocument/2006/relationships/hyperlink" Target="mailto:mdhiderali1965@gmail.com" TargetMode="External"/><Relationship Id="rId2258" Type="http://schemas.openxmlformats.org/officeDocument/2006/relationships/hyperlink" Target="mailto:msemranenterprise640@gmail.com" TargetMode="External"/><Relationship Id="rId3656" Type="http://schemas.openxmlformats.org/officeDocument/2006/relationships/hyperlink" Target="mailto:saifulislam005566@gmail.com" TargetMode="External"/><Relationship Id="rId4707" Type="http://schemas.openxmlformats.org/officeDocument/2006/relationships/hyperlink" Target="mailto:tenderkingdombd@gmail.com" TargetMode="External"/><Relationship Id="rId9285" Type="http://schemas.openxmlformats.org/officeDocument/2006/relationships/hyperlink" Target="mailto:abir.sarder2018@gmail.com" TargetMode="External"/><Relationship Id="rId991" Type="http://schemas.openxmlformats.org/officeDocument/2006/relationships/hyperlink" Target="mailto:msdibaenterprise17@gmail.com" TargetMode="External"/><Relationship Id="rId2672" Type="http://schemas.openxmlformats.org/officeDocument/2006/relationships/hyperlink" Target="mailto:msibrahimconstruction@yahoo.com" TargetMode="External"/><Relationship Id="rId3309" Type="http://schemas.openxmlformats.org/officeDocument/2006/relationships/hyperlink" Target="mailto:nazrulislam2171980@gmail.com" TargetMode="External"/><Relationship Id="rId3723" Type="http://schemas.openxmlformats.org/officeDocument/2006/relationships/hyperlink" Target="mailto:egp.mahbmaejv@gmail.com" TargetMode="External"/><Relationship Id="rId6879" Type="http://schemas.openxmlformats.org/officeDocument/2006/relationships/hyperlink" Target="mailto:msramimen@gmail.com" TargetMode="External"/><Relationship Id="rId644" Type="http://schemas.openxmlformats.org/officeDocument/2006/relationships/hyperlink" Target="mailto:msjahidulstore@gmail.com" TargetMode="External"/><Relationship Id="rId1274" Type="http://schemas.openxmlformats.org/officeDocument/2006/relationships/hyperlink" Target="mailto:G2G.tech.limited@gmail.com" TargetMode="External"/><Relationship Id="rId2325" Type="http://schemas.openxmlformats.org/officeDocument/2006/relationships/hyperlink" Target="mailto:ziaultraders123@yahoo.com%20;" TargetMode="External"/><Relationship Id="rId5895" Type="http://schemas.openxmlformats.org/officeDocument/2006/relationships/hyperlink" Target="mailto:bcskjv@gmail.com" TargetMode="External"/><Relationship Id="rId6946" Type="http://schemas.openxmlformats.org/officeDocument/2006/relationships/hyperlink" Target="mailto:mirbrothers55@yahoo.com" TargetMode="External"/><Relationship Id="rId9352" Type="http://schemas.openxmlformats.org/officeDocument/2006/relationships/hyperlink" Target="mailto:msmddelowarhossain@yahoo.com" TargetMode="External"/><Relationship Id="rId711" Type="http://schemas.openxmlformats.org/officeDocument/2006/relationships/hyperlink" Target="mailto:egpnasir@gmail.com" TargetMode="External"/><Relationship Id="rId1341" Type="http://schemas.openxmlformats.org/officeDocument/2006/relationships/hyperlink" Target="mailto:HE-JE-JV@gmail.com" TargetMode="External"/><Relationship Id="rId4497" Type="http://schemas.openxmlformats.org/officeDocument/2006/relationships/hyperlink" Target="mailto:egp.joadali@%20gmail.com" TargetMode="External"/><Relationship Id="rId5548" Type="http://schemas.openxmlformats.org/officeDocument/2006/relationships/hyperlink" Target="mailto:rambabu.thakurgaon@gmail.com" TargetMode="External"/><Relationship Id="rId5962" Type="http://schemas.openxmlformats.org/officeDocument/2006/relationships/hyperlink" Target="mailto:ms.akonenterprise72@gmail.com" TargetMode="External"/><Relationship Id="rId9005" Type="http://schemas.openxmlformats.org/officeDocument/2006/relationships/hyperlink" Target="mailto:msjananienterprisee@gmail.com" TargetMode="External"/><Relationship Id="rId3099" Type="http://schemas.openxmlformats.org/officeDocument/2006/relationships/hyperlink" Target="mailto:alaminenterprisej@gmail.com" TargetMode="External"/><Relationship Id="rId4564" Type="http://schemas.openxmlformats.org/officeDocument/2006/relationships/hyperlink" Target="mailto:nuruzzamanmiah58@gmail.com," TargetMode="External"/><Relationship Id="rId5615" Type="http://schemas.openxmlformats.org/officeDocument/2006/relationships/hyperlink" Target="mailto:md.khairulhasan399@yahoo.com" TargetMode="External"/><Relationship Id="rId8021" Type="http://schemas.openxmlformats.org/officeDocument/2006/relationships/hyperlink" Target="mailto:bhaibhaienterprise82@gmail.com" TargetMode="External"/><Relationship Id="rId3166" Type="http://schemas.openxmlformats.org/officeDocument/2006/relationships/hyperlink" Target="mailto:srenterprise71@yahoo.com" TargetMode="External"/><Relationship Id="rId3580" Type="http://schemas.openxmlformats.org/officeDocument/2006/relationships/hyperlink" Target="mailto:sbamc21@gmail.com" TargetMode="External"/><Relationship Id="rId4217" Type="http://schemas.openxmlformats.org/officeDocument/2006/relationships/hyperlink" Target="mailto:menterprise9140@gmail.com" TargetMode="External"/><Relationship Id="rId2182" Type="http://schemas.openxmlformats.org/officeDocument/2006/relationships/hyperlink" Target="mailto:S.Anantabikastripura@yahoo.com" TargetMode="External"/><Relationship Id="rId3233" Type="http://schemas.openxmlformats.org/officeDocument/2006/relationships/hyperlink" Target="mailto:marco.belabo@gmail.com" TargetMode="External"/><Relationship Id="rId4631" Type="http://schemas.openxmlformats.org/officeDocument/2006/relationships/hyperlink" Target="mailto:msrenutraders77@gmail.com" TargetMode="External"/><Relationship Id="rId6389" Type="http://schemas.openxmlformats.org/officeDocument/2006/relationships/hyperlink" Target="mailto:mdfayzsharif@yahoo.com" TargetMode="External"/><Relationship Id="rId7787" Type="http://schemas.openxmlformats.org/officeDocument/2006/relationships/hyperlink" Target="mailto:shamimenterprise.pvt.ltd@gmail.com" TargetMode="External"/><Relationship Id="rId8838" Type="http://schemas.openxmlformats.org/officeDocument/2006/relationships/hyperlink" Target="mailto:mohammadjahangirh@gmail.com" TargetMode="External"/><Relationship Id="rId154" Type="http://schemas.openxmlformats.org/officeDocument/2006/relationships/hyperlink" Target="mailto:msirinenterprise@gmail.com" TargetMode="External"/><Relationship Id="rId7854" Type="http://schemas.openxmlformats.org/officeDocument/2006/relationships/hyperlink" Target="mailto:ranaemonjv@gmail.com" TargetMode="External"/><Relationship Id="rId8905" Type="http://schemas.openxmlformats.org/officeDocument/2006/relationships/hyperlink" Target="mailto:kashedenterprise@gmail.com" TargetMode="External"/><Relationship Id="rId2999" Type="http://schemas.openxmlformats.org/officeDocument/2006/relationships/hyperlink" Target="mailto:raisabenterprise@gmail.com" TargetMode="External"/><Relationship Id="rId3300" Type="http://schemas.openxmlformats.org/officeDocument/2006/relationships/hyperlink" Target="mailto:fahadenterprise90@gmail.com" TargetMode="External"/><Relationship Id="rId6456" Type="http://schemas.openxmlformats.org/officeDocument/2006/relationships/hyperlink" Target="mailto:msbaizidenterprise@gmail.com" TargetMode="External"/><Relationship Id="rId6870" Type="http://schemas.openxmlformats.org/officeDocument/2006/relationships/hyperlink" Target="mailto:msmannanenterprise01@yahoo.com" TargetMode="External"/><Relationship Id="rId7507" Type="http://schemas.openxmlformats.org/officeDocument/2006/relationships/hyperlink" Target="mailto:mstulitushi_enterprise@yahoo.com" TargetMode="External"/><Relationship Id="rId7921" Type="http://schemas.openxmlformats.org/officeDocument/2006/relationships/hyperlink" Target="mailto:zillur023@gmail.com" TargetMode="External"/><Relationship Id="rId221" Type="http://schemas.openxmlformats.org/officeDocument/2006/relationships/hyperlink" Target="mailto:luckyenterprise1962@gmail.com" TargetMode="External"/><Relationship Id="rId5058" Type="http://schemas.openxmlformats.org/officeDocument/2006/relationships/hyperlink" Target="mailto:jaimatrad90@gmail.com" TargetMode="External"/><Relationship Id="rId5472" Type="http://schemas.openxmlformats.org/officeDocument/2006/relationships/hyperlink" Target="mailto:mdeenterprise975@gmail.com" TargetMode="External"/><Relationship Id="rId6109" Type="http://schemas.openxmlformats.org/officeDocument/2006/relationships/hyperlink" Target="mailto:mssardarenterprise@yahoo.com" TargetMode="External"/><Relationship Id="rId6523" Type="http://schemas.openxmlformats.org/officeDocument/2006/relationships/hyperlink" Target="mailto:mssayemanenterprise@gmail.com" TargetMode="External"/><Relationship Id="rId9679" Type="http://schemas.openxmlformats.org/officeDocument/2006/relationships/hyperlink" Target="mailto:msrupalicons@gmail.com" TargetMode="External"/><Relationship Id="rId1668" Type="http://schemas.openxmlformats.org/officeDocument/2006/relationships/hyperlink" Target="mailto:ms.mariamtraders@gmail.com" TargetMode="External"/><Relationship Id="rId2719" Type="http://schemas.openxmlformats.org/officeDocument/2006/relationships/hyperlink" Target="mailto:mominuljvibrahim@gmail.com" TargetMode="External"/><Relationship Id="rId4074" Type="http://schemas.openxmlformats.org/officeDocument/2006/relationships/hyperlink" Target="https://www.eprocure.gov.bd/tenderer/ViewRegistrationDetail.jsp?uId=B504500A0F60F5C4&amp;tId=B8513111D4A0C3FC&amp;cId=39D56CA902CB2BED&amp;top=no" TargetMode="External"/><Relationship Id="rId5125" Type="http://schemas.openxmlformats.org/officeDocument/2006/relationships/hyperlink" Target="mailto:sadmanenterprise65@gmail.com" TargetMode="External"/><Relationship Id="rId8695" Type="http://schemas.openxmlformats.org/officeDocument/2006/relationships/hyperlink" Target="mailto:msmaaenterprisekazi@yahoo.com" TargetMode="External"/><Relationship Id="rId9746" Type="http://schemas.openxmlformats.org/officeDocument/2006/relationships/hyperlink" Target="mailto:mswanyenterprise@yahoo.com" TargetMode="External"/><Relationship Id="rId3090" Type="http://schemas.openxmlformats.org/officeDocument/2006/relationships/hyperlink" Target="mailto:nishitbosu@gmail.com" TargetMode="External"/><Relationship Id="rId4141" Type="http://schemas.openxmlformats.org/officeDocument/2006/relationships/hyperlink" Target="mailto:tiw.raj85@gmail.com" TargetMode="External"/><Relationship Id="rId7297" Type="http://schemas.openxmlformats.org/officeDocument/2006/relationships/hyperlink" Target="mailto:mdemtiazasif@gmail.com" TargetMode="External"/><Relationship Id="rId8348" Type="http://schemas.openxmlformats.org/officeDocument/2006/relationships/hyperlink" Target="mailto:ms.krrahman@yahoo.com" TargetMode="External"/><Relationship Id="rId1735" Type="http://schemas.openxmlformats.org/officeDocument/2006/relationships/hyperlink" Target="mailto:mssajidmedicalhallandconst8758@gmail.com" TargetMode="External"/><Relationship Id="rId7364" Type="http://schemas.openxmlformats.org/officeDocument/2006/relationships/hyperlink" Target="mailto:rana.mahamud7@gmail.com" TargetMode="External"/><Relationship Id="rId8762" Type="http://schemas.openxmlformats.org/officeDocument/2006/relationships/hyperlink" Target="mailto:ms.centurytraders@yahoo.com" TargetMode="External"/><Relationship Id="rId9813" Type="http://schemas.openxmlformats.org/officeDocument/2006/relationships/hyperlink" Target="mailto:rafidtraders69@yahoo.com" TargetMode="External"/><Relationship Id="rId27" Type="http://schemas.openxmlformats.org/officeDocument/2006/relationships/hyperlink" Target="mailto:mamunmr909@gmail.com" TargetMode="External"/><Relationship Id="rId1802" Type="http://schemas.openxmlformats.org/officeDocument/2006/relationships/hyperlink" Target="mailto:msuniqueenterprise1978@gmail.com" TargetMode="External"/><Relationship Id="rId4958" Type="http://schemas.openxmlformats.org/officeDocument/2006/relationships/hyperlink" Target="mailto:ayaanenterprise1987@gmail.com" TargetMode="External"/><Relationship Id="rId7017" Type="http://schemas.openxmlformats.org/officeDocument/2006/relationships/hyperlink" Target="mailto:haqueinter@gmail.com" TargetMode="External"/><Relationship Id="rId8415" Type="http://schemas.openxmlformats.org/officeDocument/2006/relationships/hyperlink" Target="mailto:habiburrupshi@gmail.com" TargetMode="External"/><Relationship Id="rId3974" Type="http://schemas.openxmlformats.org/officeDocument/2006/relationships/hyperlink" Target="mailto:msjnmenterprise@gmail.com" TargetMode="External"/><Relationship Id="rId6380" Type="http://schemas.openxmlformats.org/officeDocument/2006/relationships/hyperlink" Target="mailto:mdfayzsharif@yahoo.com" TargetMode="External"/><Relationship Id="rId7431" Type="http://schemas.openxmlformats.org/officeDocument/2006/relationships/hyperlink" Target="mailto:ms.centurytraders@yahoo.com" TargetMode="External"/><Relationship Id="rId895" Type="http://schemas.openxmlformats.org/officeDocument/2006/relationships/hyperlink" Target="mailto:shahana.faridpur@gmail.com" TargetMode="External"/><Relationship Id="rId2576" Type="http://schemas.openxmlformats.org/officeDocument/2006/relationships/hyperlink" Target="mailto:btjvbp008@gmail.com" TargetMode="External"/><Relationship Id="rId2990" Type="http://schemas.openxmlformats.org/officeDocument/2006/relationships/hyperlink" Target="mailto:ms_challenger1@yahoo.com" TargetMode="External"/><Relationship Id="rId3627" Type="http://schemas.openxmlformats.org/officeDocument/2006/relationships/hyperlink" Target="mailto:surainternationalbd@gmail.com" TargetMode="External"/><Relationship Id="rId6033" Type="http://schemas.openxmlformats.org/officeDocument/2006/relationships/hyperlink" Target="mailto:mdmahafuz.khan@yahoo.com" TargetMode="External"/><Relationship Id="rId9189" Type="http://schemas.openxmlformats.org/officeDocument/2006/relationships/hyperlink" Target="mailto:msislambrothersltd@gmail.com" TargetMode="External"/><Relationship Id="rId548" Type="http://schemas.openxmlformats.org/officeDocument/2006/relationships/hyperlink" Target="mailto:md.sowkatalicnj@gmail.com" TargetMode="External"/><Relationship Id="rId962" Type="http://schemas.openxmlformats.org/officeDocument/2006/relationships/hyperlink" Target="mailto:attbd2012@gmail.com" TargetMode="External"/><Relationship Id="rId1178" Type="http://schemas.openxmlformats.org/officeDocument/2006/relationships/hyperlink" Target="mailto:nakib231012@gmail.com" TargetMode="External"/><Relationship Id="rId1592" Type="http://schemas.openxmlformats.org/officeDocument/2006/relationships/hyperlink" Target="mailto:muktomunshi02@gmail.com" TargetMode="External"/><Relationship Id="rId2229" Type="http://schemas.openxmlformats.org/officeDocument/2006/relationships/hyperlink" Target="mailto:sikderenterprise72@gmail.com" TargetMode="External"/><Relationship Id="rId2643" Type="http://schemas.openxmlformats.org/officeDocument/2006/relationships/hyperlink" Target="mailto:thekishoreganjhaiderandco@gmail.com" TargetMode="External"/><Relationship Id="rId5799" Type="http://schemas.openxmlformats.org/officeDocument/2006/relationships/hyperlink" Target="mailto:msazadrashidi@yahoo.com" TargetMode="External"/><Relationship Id="rId6100" Type="http://schemas.openxmlformats.org/officeDocument/2006/relationships/hyperlink" Target="mailto:amir.engr_crp@yahoo.com" TargetMode="External"/><Relationship Id="rId9256" Type="http://schemas.openxmlformats.org/officeDocument/2006/relationships/hyperlink" Target="mailto:ahamedsteel@gmail.com" TargetMode="External"/><Relationship Id="rId9670" Type="http://schemas.openxmlformats.org/officeDocument/2006/relationships/hyperlink" Target="mailto:quashemconstruction@gmail.com" TargetMode="External"/><Relationship Id="rId615" Type="http://schemas.openxmlformats.org/officeDocument/2006/relationships/hyperlink" Target="mailto:sujantraders.kst@gmail.com" TargetMode="External"/><Relationship Id="rId1245" Type="http://schemas.openxmlformats.org/officeDocument/2006/relationships/hyperlink" Target="mailto:myshatraders@yahoo.com" TargetMode="External"/><Relationship Id="rId8272" Type="http://schemas.openxmlformats.org/officeDocument/2006/relationships/hyperlink" Target="mailto:nazenterprise66@gmail.com" TargetMode="External"/><Relationship Id="rId9323" Type="http://schemas.openxmlformats.org/officeDocument/2006/relationships/hyperlink" Target="mailto:mohiuddinsnehangsu@gmail.com" TargetMode="External"/><Relationship Id="rId1312" Type="http://schemas.openxmlformats.org/officeDocument/2006/relationships/hyperlink" Target="mailto:ms.nehimenterprise@gmail.com" TargetMode="External"/><Relationship Id="rId2710" Type="http://schemas.openxmlformats.org/officeDocument/2006/relationships/hyperlink" Target="mailto:evan.entr@gmail.com" TargetMode="External"/><Relationship Id="rId4468" Type="http://schemas.openxmlformats.org/officeDocument/2006/relationships/hyperlink" Target="mailto:haquefarhanul866@yahoo.com" TargetMode="External"/><Relationship Id="rId5866" Type="http://schemas.openxmlformats.org/officeDocument/2006/relationships/hyperlink" Target="mailto:iqbalhossain0786@gmail.com" TargetMode="External"/><Relationship Id="rId6917" Type="http://schemas.openxmlformats.org/officeDocument/2006/relationships/hyperlink" Target="mailto:mssahadattraders@yahoo.com" TargetMode="External"/><Relationship Id="rId4882" Type="http://schemas.openxmlformats.org/officeDocument/2006/relationships/hyperlink" Target="mailto:msmushfiqur.tc@gmail.com" TargetMode="External"/><Relationship Id="rId5519" Type="http://schemas.openxmlformats.org/officeDocument/2006/relationships/hyperlink" Target="mailto:msakikenterprise1@gmail.com" TargetMode="External"/><Relationship Id="rId5933" Type="http://schemas.openxmlformats.org/officeDocument/2006/relationships/hyperlink" Target="mailto:mskhanenterprise80@gmail.com" TargetMode="External"/><Relationship Id="rId2086" Type="http://schemas.openxmlformats.org/officeDocument/2006/relationships/hyperlink" Target="mailto:mdtouhidulislam1981@gmail.com" TargetMode="External"/><Relationship Id="rId3484" Type="http://schemas.openxmlformats.org/officeDocument/2006/relationships/hyperlink" Target="mailto:maali059@yahoo.com" TargetMode="External"/><Relationship Id="rId4535" Type="http://schemas.openxmlformats.org/officeDocument/2006/relationships/hyperlink" Target="mailto:zahidur.pbn@gmail.com" TargetMode="External"/><Relationship Id="rId3137" Type="http://schemas.openxmlformats.org/officeDocument/2006/relationships/hyperlink" Target="mailto:ranaenterprise1991@yahoo.com" TargetMode="External"/><Relationship Id="rId3551" Type="http://schemas.openxmlformats.org/officeDocument/2006/relationships/hyperlink" Target="mailto:jerinenterprise92@gmail.com" TargetMode="External"/><Relationship Id="rId4602" Type="http://schemas.openxmlformats.org/officeDocument/2006/relationships/hyperlink" Target="mailto:darussalampabna@gmail.com" TargetMode="External"/><Relationship Id="rId7758" Type="http://schemas.openxmlformats.org/officeDocument/2006/relationships/hyperlink" Target="mailto:egpmsferozenterprise@yahoo.com" TargetMode="External"/><Relationship Id="rId8809" Type="http://schemas.openxmlformats.org/officeDocument/2006/relationships/hyperlink" Target="mailto:msmokkaenterprise@gmail.com" TargetMode="External"/><Relationship Id="rId472" Type="http://schemas.openxmlformats.org/officeDocument/2006/relationships/hyperlink" Target="mailto:msshanjidaconstruction77@gmail.com" TargetMode="External"/><Relationship Id="rId2153" Type="http://schemas.openxmlformats.org/officeDocument/2006/relationships/hyperlink" Target="mailto:shameemfaruk@yahoo.com" TargetMode="External"/><Relationship Id="rId3204" Type="http://schemas.openxmlformats.org/officeDocument/2006/relationships/hyperlink" Target="mailto:msrikaenterprise@gmail.com" TargetMode="External"/><Relationship Id="rId6774" Type="http://schemas.openxmlformats.org/officeDocument/2006/relationships/hyperlink" Target="mailto:unitedtrading.cor@gmail.com" TargetMode="External"/><Relationship Id="rId7825" Type="http://schemas.openxmlformats.org/officeDocument/2006/relationships/hyperlink" Target="mailto:Mollaenterprisejnd@gmail.com" TargetMode="External"/><Relationship Id="rId9180" Type="http://schemas.openxmlformats.org/officeDocument/2006/relationships/hyperlink" Target="mailto:mbelamirjv@gmail.com" TargetMode="External"/><Relationship Id="rId125" Type="http://schemas.openxmlformats.org/officeDocument/2006/relationships/hyperlink" Target="mailto:Msayraenterorise@gmail.com" TargetMode="External"/><Relationship Id="rId2220" Type="http://schemas.openxmlformats.org/officeDocument/2006/relationships/hyperlink" Target="mailto:surmaenterprise24@gmail.com" TargetMode="External"/><Relationship Id="rId5376" Type="http://schemas.openxmlformats.org/officeDocument/2006/relationships/hyperlink" Target="mailto:msalfaridconstruction@gmail.com" TargetMode="External"/><Relationship Id="rId5790" Type="http://schemas.openxmlformats.org/officeDocument/2006/relationships/hyperlink" Target="mailto:msshahanarababy@gmail.com" TargetMode="External"/><Relationship Id="rId6427" Type="http://schemas.openxmlformats.org/officeDocument/2006/relationships/hyperlink" Target="mailto:mbel_dhaka12@yahoo.com" TargetMode="External"/><Relationship Id="rId4392" Type="http://schemas.openxmlformats.org/officeDocument/2006/relationships/hyperlink" Target="mailto:khairulkabir07@gmail.com" TargetMode="External"/><Relationship Id="rId5029" Type="http://schemas.openxmlformats.org/officeDocument/2006/relationships/hyperlink" Target="mailto:anikenterprise06@gmail.com" TargetMode="External"/><Relationship Id="rId5443" Type="http://schemas.openxmlformats.org/officeDocument/2006/relationships/hyperlink" Target="mailto:msaloconstruction@gmail.com" TargetMode="External"/><Relationship Id="rId6841" Type="http://schemas.openxmlformats.org/officeDocument/2006/relationships/hyperlink" Target="mailto:sekandarenterprise@gmail.com" TargetMode="External"/><Relationship Id="rId8599" Type="http://schemas.openxmlformats.org/officeDocument/2006/relationships/hyperlink" Target="mailto:sharifandbrothers01716@gmail.com" TargetMode="External"/><Relationship Id="rId9997" Type="http://schemas.openxmlformats.org/officeDocument/2006/relationships/hyperlink" Target="mailto:msdittaent@gmail.com" TargetMode="External"/><Relationship Id="rId1986" Type="http://schemas.openxmlformats.org/officeDocument/2006/relationships/hyperlink" Target="mailto:nishatenterprisejp@gmail.com" TargetMode="External"/><Relationship Id="rId4045" Type="http://schemas.openxmlformats.org/officeDocument/2006/relationships/hyperlink" Target="mailto:s.sbuilders@yahoo.com" TargetMode="External"/><Relationship Id="rId1639" Type="http://schemas.openxmlformats.org/officeDocument/2006/relationships/hyperlink" Target="mailto:mdruhulamin1968@gmail.com" TargetMode="External"/><Relationship Id="rId3061" Type="http://schemas.openxmlformats.org/officeDocument/2006/relationships/hyperlink" Target="mailto:msislam.traders@yahoo.com" TargetMode="External"/><Relationship Id="rId5510" Type="http://schemas.openxmlformats.org/officeDocument/2006/relationships/hyperlink" Target="mailto:pcahjv20@gmail.com" TargetMode="External"/><Relationship Id="rId8666" Type="http://schemas.openxmlformats.org/officeDocument/2006/relationships/hyperlink" Target="mailto:pinnacleconstructioncompany2@gmail.com" TargetMode="External"/><Relationship Id="rId9717" Type="http://schemas.openxmlformats.org/officeDocument/2006/relationships/hyperlink" Target="mailto:azadptk@gmail.com" TargetMode="External"/><Relationship Id="rId1706" Type="http://schemas.openxmlformats.org/officeDocument/2006/relationships/hyperlink" Target="mailto:msshikderjewellers@gmail.com" TargetMode="External"/><Relationship Id="rId4112" Type="http://schemas.openxmlformats.org/officeDocument/2006/relationships/hyperlink" Target="mailto:mdabdulawal92@gmail.com" TargetMode="External"/><Relationship Id="rId7268" Type="http://schemas.openxmlformats.org/officeDocument/2006/relationships/hyperlink" Target="mailto:mssiddiqueenterprise9@gmail.com" TargetMode="External"/><Relationship Id="rId7682" Type="http://schemas.openxmlformats.org/officeDocument/2006/relationships/hyperlink" Target="mailto:msbiswajit2013@gmail.com" TargetMode="External"/><Relationship Id="rId8319" Type="http://schemas.openxmlformats.org/officeDocument/2006/relationships/hyperlink" Target="mailto:shovoenterprise1973@gmail.com" TargetMode="External"/><Relationship Id="rId8733" Type="http://schemas.openxmlformats.org/officeDocument/2006/relationships/hyperlink" Target="mailto:msjahidandsons@gmail.com" TargetMode="External"/><Relationship Id="rId3878" Type="http://schemas.openxmlformats.org/officeDocument/2006/relationships/hyperlink" Target="mailto:samimconstruction@gmail.com" TargetMode="External"/><Relationship Id="rId4929" Type="http://schemas.openxmlformats.org/officeDocument/2006/relationships/hyperlink" Target="mailto:mdsalim.egp@gmail.com" TargetMode="External"/><Relationship Id="rId6284" Type="http://schemas.openxmlformats.org/officeDocument/2006/relationships/hyperlink" Target="mailto:olikhan2019@gmail.com" TargetMode="External"/><Relationship Id="rId7335" Type="http://schemas.openxmlformats.org/officeDocument/2006/relationships/hyperlink" Target="mailto:mdemtiazasif@gmail.com" TargetMode="External"/><Relationship Id="rId8800" Type="http://schemas.openxmlformats.org/officeDocument/2006/relationships/hyperlink" Target="mailto:msmokkaenterprise@gmail.com" TargetMode="External"/><Relationship Id="rId799" Type="http://schemas.openxmlformats.org/officeDocument/2006/relationships/hyperlink" Target="mailto:tendersel2013@gmail.com" TargetMode="External"/><Relationship Id="rId2894" Type="http://schemas.openxmlformats.org/officeDocument/2006/relationships/hyperlink" Target="mailto:joycconstruction@gmail.com" TargetMode="External"/><Relationship Id="rId6351" Type="http://schemas.openxmlformats.org/officeDocument/2006/relationships/hyperlink" Target="mailto:badal_barisal@yahoo.com" TargetMode="External"/><Relationship Id="rId7402" Type="http://schemas.openxmlformats.org/officeDocument/2006/relationships/hyperlink" Target="mailto:ms.alfazenterprise17@gmail.com" TargetMode="External"/><Relationship Id="rId866" Type="http://schemas.openxmlformats.org/officeDocument/2006/relationships/hyperlink" Target="mailto:nazmulce97@gmail.com" TargetMode="External"/><Relationship Id="rId1496" Type="http://schemas.openxmlformats.org/officeDocument/2006/relationships/hyperlink" Target="mailto:kamrulandbrothers@yahoo.com" TargetMode="External"/><Relationship Id="rId2547" Type="http://schemas.openxmlformats.org/officeDocument/2006/relationships/hyperlink" Target="mailto:m.s.traders.1979.k@gmail.com" TargetMode="External"/><Relationship Id="rId3945" Type="http://schemas.openxmlformats.org/officeDocument/2006/relationships/hyperlink" Target="mailto:swapantraders70@gmail.com" TargetMode="External"/><Relationship Id="rId6004" Type="http://schemas.openxmlformats.org/officeDocument/2006/relationships/hyperlink" Target="mailto:mdfayzsharif@yahoo.com" TargetMode="External"/><Relationship Id="rId9574" Type="http://schemas.openxmlformats.org/officeDocument/2006/relationships/hyperlink" Target="mailto:rafiqjmuna@gmail.com" TargetMode="External"/><Relationship Id="rId519" Type="http://schemas.openxmlformats.org/officeDocument/2006/relationships/hyperlink" Target="mailto:mssadia.andsamiraen971@gmail.com" TargetMode="External"/><Relationship Id="rId1149" Type="http://schemas.openxmlformats.org/officeDocument/2006/relationships/hyperlink" Target="mailto:omsmd01@gmail.com" TargetMode="External"/><Relationship Id="rId2961" Type="http://schemas.openxmlformats.org/officeDocument/2006/relationships/hyperlink" Target="mailto:faysal.enter1983@gmail.com" TargetMode="External"/><Relationship Id="rId5020" Type="http://schemas.openxmlformats.org/officeDocument/2006/relationships/hyperlink" Target="mailto:kdesignrajbd@gmail.com" TargetMode="External"/><Relationship Id="rId8176" Type="http://schemas.openxmlformats.org/officeDocument/2006/relationships/hyperlink" Target="mailto:rayat.international@gmail.com" TargetMode="External"/><Relationship Id="rId9227" Type="http://schemas.openxmlformats.org/officeDocument/2006/relationships/hyperlink" Target="mailto:ashrafandsikderjv@gmail.com" TargetMode="External"/><Relationship Id="rId933" Type="http://schemas.openxmlformats.org/officeDocument/2006/relationships/hyperlink" Target="mailto:ssenterprise1305@gmail.com" TargetMode="External"/><Relationship Id="rId1563" Type="http://schemas.openxmlformats.org/officeDocument/2006/relationships/hyperlink" Target="mailto:malekmotiarjv@gmail.com" TargetMode="External"/><Relationship Id="rId2614" Type="http://schemas.openxmlformats.org/officeDocument/2006/relationships/hyperlink" Target="mailto:kazi.zahidul2015@gmail.com" TargetMode="External"/><Relationship Id="rId7192" Type="http://schemas.openxmlformats.org/officeDocument/2006/relationships/hyperlink" Target="mailto:faridpurjannatconstructionltd@gmail.com" TargetMode="External"/><Relationship Id="rId8590" Type="http://schemas.openxmlformats.org/officeDocument/2006/relationships/hyperlink" Target="mailto:msadriconstruction@gmail.com" TargetMode="External"/><Relationship Id="rId9641" Type="http://schemas.openxmlformats.org/officeDocument/2006/relationships/hyperlink" Target="mailto:md.gius_uddin@yahoo.com" TargetMode="External"/><Relationship Id="rId1216" Type="http://schemas.openxmlformats.org/officeDocument/2006/relationships/hyperlink" Target="mailto:hshoheb@gmail.com" TargetMode="External"/><Relationship Id="rId1630" Type="http://schemas.openxmlformats.org/officeDocument/2006/relationships/hyperlink" Target="mailto:mskbandaejv@gmail.com" TargetMode="External"/><Relationship Id="rId4786" Type="http://schemas.openxmlformats.org/officeDocument/2006/relationships/hyperlink" Target="mailto:ms.monoaraenterprise78@gmail.com" TargetMode="External"/><Relationship Id="rId5837" Type="http://schemas.openxmlformats.org/officeDocument/2006/relationships/hyperlink" Target="mailto:ms.munnaenterprise@yahoo.com" TargetMode="External"/><Relationship Id="rId8243" Type="http://schemas.openxmlformats.org/officeDocument/2006/relationships/hyperlink" Target="mailto:shahanaconst@yahoo.com" TargetMode="External"/><Relationship Id="rId10173" Type="http://schemas.openxmlformats.org/officeDocument/2006/relationships/printerSettings" Target="../printerSettings/printerSettings1.bin"/><Relationship Id="rId3388" Type="http://schemas.openxmlformats.org/officeDocument/2006/relationships/hyperlink" Target="mailto:mdmuhibur73@gmail.com" TargetMode="External"/><Relationship Id="rId4439" Type="http://schemas.openxmlformats.org/officeDocument/2006/relationships/hyperlink" Target="mailto:354mostafa@gmail.com" TargetMode="External"/><Relationship Id="rId4853" Type="http://schemas.openxmlformats.org/officeDocument/2006/relationships/hyperlink" Target="mailto:msrajabandbrothers@gmail.com" TargetMode="External"/><Relationship Id="rId5904" Type="http://schemas.openxmlformats.org/officeDocument/2006/relationships/hyperlink" Target="mailto:morolbtjv@gmail.com" TargetMode="External"/><Relationship Id="rId8310" Type="http://schemas.openxmlformats.org/officeDocument/2006/relationships/hyperlink" Target="mailto:mizanur_79@ymail.com" TargetMode="External"/><Relationship Id="rId3455" Type="http://schemas.openxmlformats.org/officeDocument/2006/relationships/hyperlink" Target="mailto:bmtradecenter@gmail.com" TargetMode="External"/><Relationship Id="rId4506" Type="http://schemas.openxmlformats.org/officeDocument/2006/relationships/hyperlink" Target="mailto:dhruborhd@gmail.com" TargetMode="External"/><Relationship Id="rId376" Type="http://schemas.openxmlformats.org/officeDocument/2006/relationships/hyperlink" Target="mailto:msjabberenterprise@gmail.com" TargetMode="External"/><Relationship Id="rId790" Type="http://schemas.openxmlformats.org/officeDocument/2006/relationships/hyperlink" Target="mailto:kns.engg1968@gmail.com" TargetMode="External"/><Relationship Id="rId2057" Type="http://schemas.openxmlformats.org/officeDocument/2006/relationships/hyperlink" Target="https://www.eprocure.gov.bd/tenderer/ViewRegistrationDetail.jsp?uId=7D41E561E716477F&amp;tId=F48BF5DEC6060695&amp;cId=43750EAB229688B6&amp;top=no" TargetMode="External"/><Relationship Id="rId2471" Type="http://schemas.openxmlformats.org/officeDocument/2006/relationships/hyperlink" Target="mailto:dollyconstructionltd@gmail.com" TargetMode="External"/><Relationship Id="rId3108" Type="http://schemas.openxmlformats.org/officeDocument/2006/relationships/hyperlink" Target="mailto:msshahana1980@gmail.com" TargetMode="External"/><Relationship Id="rId3522" Type="http://schemas.openxmlformats.org/officeDocument/2006/relationships/hyperlink" Target="mailto:paulhamendra@gmail.com" TargetMode="External"/><Relationship Id="rId4920" Type="http://schemas.openxmlformats.org/officeDocument/2006/relationships/hyperlink" Target="mailto:zeeshanbuildersbd@gmail.com" TargetMode="External"/><Relationship Id="rId6678" Type="http://schemas.openxmlformats.org/officeDocument/2006/relationships/hyperlink" Target="mailto:msmamunenterprise16@gmail.com" TargetMode="External"/><Relationship Id="rId7729" Type="http://schemas.openxmlformats.org/officeDocument/2006/relationships/hyperlink" Target="mailto:emonenterprisjnd@gmail.com" TargetMode="External"/><Relationship Id="rId9084" Type="http://schemas.openxmlformats.org/officeDocument/2006/relationships/hyperlink" Target="mailto:msmizantraders1977@gmail.com" TargetMode="External"/><Relationship Id="rId443" Type="http://schemas.openxmlformats.org/officeDocument/2006/relationships/hyperlink" Target="mailto:mkep.bd@gmail.com" TargetMode="External"/><Relationship Id="rId1073" Type="http://schemas.openxmlformats.org/officeDocument/2006/relationships/hyperlink" Target="mailto:badalsajib111@gmail.com" TargetMode="External"/><Relationship Id="rId2124" Type="http://schemas.openxmlformats.org/officeDocument/2006/relationships/hyperlink" Target="mailto:mstistaenterprise@gmail.com" TargetMode="External"/><Relationship Id="rId9151" Type="http://schemas.openxmlformats.org/officeDocument/2006/relationships/hyperlink" Target="mailto:raj.brothers1956@gmail.com" TargetMode="External"/><Relationship Id="rId1140" Type="http://schemas.openxmlformats.org/officeDocument/2006/relationships/hyperlink" Target="mailto:authenticdd.bd@gmail.com" TargetMode="External"/><Relationship Id="rId4296" Type="http://schemas.openxmlformats.org/officeDocument/2006/relationships/hyperlink" Target="mailto:abdullahalbaset@ymail.com" TargetMode="External"/><Relationship Id="rId5694" Type="http://schemas.openxmlformats.org/officeDocument/2006/relationships/hyperlink" Target="mailto:marmautjv@gmail.com" TargetMode="External"/><Relationship Id="rId6745" Type="http://schemas.openxmlformats.org/officeDocument/2006/relationships/hyperlink" Target="mailto:msmoslemuddinkhan@gmail.com" TargetMode="External"/><Relationship Id="rId510" Type="http://schemas.openxmlformats.org/officeDocument/2006/relationships/hyperlink" Target="mailto:mssweetenterprise@gmail.com" TargetMode="External"/><Relationship Id="rId5347" Type="http://schemas.openxmlformats.org/officeDocument/2006/relationships/hyperlink" Target="mailto:dhaly07@gmail.com" TargetMode="External"/><Relationship Id="rId5761" Type="http://schemas.openxmlformats.org/officeDocument/2006/relationships/hyperlink" Target="mailto:msmaaenterprise2017@gmail.com" TargetMode="External"/><Relationship Id="rId6812" Type="http://schemas.openxmlformats.org/officeDocument/2006/relationships/hyperlink" Target="mailto:abulhossansoton@yahoo.com" TargetMode="External"/><Relationship Id="rId9968" Type="http://schemas.openxmlformats.org/officeDocument/2006/relationships/hyperlink" Target="mailto:rahman_taibur@yahoo.com" TargetMode="External"/><Relationship Id="rId1957" Type="http://schemas.openxmlformats.org/officeDocument/2006/relationships/hyperlink" Target="mailto:mebl.bd@gmail.com" TargetMode="External"/><Relationship Id="rId4363" Type="http://schemas.openxmlformats.org/officeDocument/2006/relationships/hyperlink" Target="mailto:shahanwar71@gmail.com" TargetMode="External"/><Relationship Id="rId5414" Type="http://schemas.openxmlformats.org/officeDocument/2006/relationships/hyperlink" Target="mailto:babbitradingcorporation@gmail.com" TargetMode="External"/><Relationship Id="rId8984" Type="http://schemas.openxmlformats.org/officeDocument/2006/relationships/hyperlink" Target="mailto:m.alicorporation85@gmail.com" TargetMode="External"/><Relationship Id="rId4016" Type="http://schemas.openxmlformats.org/officeDocument/2006/relationships/hyperlink" Target="mailto:orienttrade.zitu@yahoo.com" TargetMode="External"/><Relationship Id="rId4430" Type="http://schemas.openxmlformats.org/officeDocument/2006/relationships/hyperlink" Target="mailto:razzaquebd76@gmail.com" TargetMode="External"/><Relationship Id="rId7586" Type="http://schemas.openxmlformats.org/officeDocument/2006/relationships/hyperlink" Target="mailto:ms.shatarupaenterprise16@gmail.com" TargetMode="External"/><Relationship Id="rId8637" Type="http://schemas.openxmlformats.org/officeDocument/2006/relationships/hyperlink" Target="mailto:msperfect_builders@yahoo.com" TargetMode="External"/><Relationship Id="rId3032" Type="http://schemas.openxmlformats.org/officeDocument/2006/relationships/hyperlink" Target="mailto:aminathtraders1981@gmail.com" TargetMode="External"/><Relationship Id="rId6188" Type="http://schemas.openxmlformats.org/officeDocument/2006/relationships/hyperlink" Target="mailto:otblbd@yahoo.com" TargetMode="External"/><Relationship Id="rId7239" Type="http://schemas.openxmlformats.org/officeDocument/2006/relationships/hyperlink" Target="mailto:jahid8brothers@gmail.com" TargetMode="External"/><Relationship Id="rId7653" Type="http://schemas.openxmlformats.org/officeDocument/2006/relationships/hyperlink" Target="mailto:msmirhossainenterprise@gmail.com" TargetMode="External"/><Relationship Id="rId6255" Type="http://schemas.openxmlformats.org/officeDocument/2006/relationships/hyperlink" Target="mailto:amir.engr_crp@yahoo.com" TargetMode="External"/><Relationship Id="rId7306" Type="http://schemas.openxmlformats.org/officeDocument/2006/relationships/hyperlink" Target="mailto:ms.nurjahantraders1967@gmail.com" TargetMode="External"/><Relationship Id="rId8704" Type="http://schemas.openxmlformats.org/officeDocument/2006/relationships/hyperlink" Target="mailto:ms.kabirtraders@yahoo.com" TargetMode="External"/><Relationship Id="rId2798" Type="http://schemas.openxmlformats.org/officeDocument/2006/relationships/hyperlink" Target="mailto:htblsa2020@gmail.com" TargetMode="External"/><Relationship Id="rId3849" Type="http://schemas.openxmlformats.org/officeDocument/2006/relationships/hyperlink" Target="mailto:ashraftradeint@gmail.com" TargetMode="External"/><Relationship Id="rId5271" Type="http://schemas.openxmlformats.org/officeDocument/2006/relationships/hyperlink" Target="mailto:shoibenterprise28@gmail.com" TargetMode="External"/><Relationship Id="rId7720" Type="http://schemas.openxmlformats.org/officeDocument/2006/relationships/hyperlink" Target="mailto:msbtcorporation@gmail.com" TargetMode="External"/><Relationship Id="rId2865" Type="http://schemas.openxmlformats.org/officeDocument/2006/relationships/hyperlink" Target="mailto:osmangani1961@yahoo.com" TargetMode="External"/><Relationship Id="rId3916" Type="http://schemas.openxmlformats.org/officeDocument/2006/relationships/hyperlink" Target="mailto:ms_mahabubalam@yahoo.com" TargetMode="External"/><Relationship Id="rId6322" Type="http://schemas.openxmlformats.org/officeDocument/2006/relationships/hyperlink" Target="mailto:robbani626@gmail.com" TargetMode="External"/><Relationship Id="rId9478" Type="http://schemas.openxmlformats.org/officeDocument/2006/relationships/hyperlink" Target="mailto:rckkejv@gmail.com" TargetMode="External"/><Relationship Id="rId9892" Type="http://schemas.openxmlformats.org/officeDocument/2006/relationships/hyperlink" Target="mailto:msmoonbricks@gmail.com" TargetMode="External"/><Relationship Id="rId837" Type="http://schemas.openxmlformats.org/officeDocument/2006/relationships/hyperlink" Target="mailto:hassanbuildersltd@gmail.com" TargetMode="External"/><Relationship Id="rId1467" Type="http://schemas.openxmlformats.org/officeDocument/2006/relationships/hyperlink" Target="mailto:ghoseint@gmail.com" TargetMode="External"/><Relationship Id="rId1881" Type="http://schemas.openxmlformats.org/officeDocument/2006/relationships/hyperlink" Target="mailto:tnconstructionbd@gmail.com" TargetMode="External"/><Relationship Id="rId2518" Type="http://schemas.openxmlformats.org/officeDocument/2006/relationships/hyperlink" Target="mailto:alibrothers54@gmail.com" TargetMode="External"/><Relationship Id="rId2932" Type="http://schemas.openxmlformats.org/officeDocument/2006/relationships/hyperlink" Target="mailto:ms.alamgirenterprise1987@gmail.com" TargetMode="External"/><Relationship Id="rId8494" Type="http://schemas.openxmlformats.org/officeDocument/2006/relationships/hyperlink" Target="mailto:taherabu563@gmail.com" TargetMode="External"/><Relationship Id="rId9545" Type="http://schemas.openxmlformats.org/officeDocument/2006/relationships/hyperlink" Target="mailto:safiqul89436@gmail.com" TargetMode="External"/><Relationship Id="rId904" Type="http://schemas.openxmlformats.org/officeDocument/2006/relationships/hyperlink" Target="mailto:salimenterprise13@yahoo.com" TargetMode="External"/><Relationship Id="rId1534" Type="http://schemas.openxmlformats.org/officeDocument/2006/relationships/hyperlink" Target="mailto:ruhul_a13@yahoo.com" TargetMode="External"/><Relationship Id="rId7096" Type="http://schemas.openxmlformats.org/officeDocument/2006/relationships/hyperlink" Target="mailto:suchonatraders@gmail.com" TargetMode="External"/><Relationship Id="rId8147" Type="http://schemas.openxmlformats.org/officeDocument/2006/relationships/hyperlink" Target="mailto:ms.khondakerbrothers86@gmail.com" TargetMode="External"/><Relationship Id="rId8561" Type="http://schemas.openxmlformats.org/officeDocument/2006/relationships/hyperlink" Target="mailto:asif.azad92@gmail.com" TargetMode="External"/><Relationship Id="rId9612" Type="http://schemas.openxmlformats.org/officeDocument/2006/relationships/hyperlink" Target="mailto:rafiqconstructioncoltd@gmail.com" TargetMode="External"/><Relationship Id="rId10077" Type="http://schemas.openxmlformats.org/officeDocument/2006/relationships/hyperlink" Target="mailto:nisetraders@gmail.com" TargetMode="External"/><Relationship Id="rId1601" Type="http://schemas.openxmlformats.org/officeDocument/2006/relationships/hyperlink" Target="mailto:ziaultraders123@yahoo.com" TargetMode="External"/><Relationship Id="rId4757" Type="http://schemas.openxmlformats.org/officeDocument/2006/relationships/hyperlink" Target="mailto:shuvhaandshamihaconstruction@gmail.com" TargetMode="External"/><Relationship Id="rId7163" Type="http://schemas.openxmlformats.org/officeDocument/2006/relationships/hyperlink" Target="mailto:nurenterprisem@gmail.com" TargetMode="External"/><Relationship Id="rId8214" Type="http://schemas.openxmlformats.org/officeDocument/2006/relationships/hyperlink" Target="mailto:badal_barisal@yahoo.com" TargetMode="External"/><Relationship Id="rId10144" Type="http://schemas.openxmlformats.org/officeDocument/2006/relationships/hyperlink" Target="mailto:ghoseint@gmail.com" TargetMode="External"/><Relationship Id="rId3359" Type="http://schemas.openxmlformats.org/officeDocument/2006/relationships/hyperlink" Target="mailto:sayedahmed101980@gmail.com" TargetMode="External"/><Relationship Id="rId5808" Type="http://schemas.openxmlformats.org/officeDocument/2006/relationships/hyperlink" Target="mailto:mdmuziburrahmankhan@gmail.com" TargetMode="External"/><Relationship Id="rId7230" Type="http://schemas.openxmlformats.org/officeDocument/2006/relationships/hyperlink" Target="mailto:mdmohammadali1966@gmail.com" TargetMode="External"/><Relationship Id="rId694" Type="http://schemas.openxmlformats.org/officeDocument/2006/relationships/hyperlink" Target="mailto:mmquadery36@gmail.com" TargetMode="External"/><Relationship Id="rId2375" Type="http://schemas.openxmlformats.org/officeDocument/2006/relationships/hyperlink" Target="mailto:nababjuienterprise@gmail.com" TargetMode="External"/><Relationship Id="rId3773" Type="http://schemas.openxmlformats.org/officeDocument/2006/relationships/hyperlink" Target="mailto:egp.mymensinghhajitravels@gmail.com" TargetMode="External"/><Relationship Id="rId4824" Type="http://schemas.openxmlformats.org/officeDocument/2006/relationships/hyperlink" Target="mailto:mdanwarhossain888@gmail.com" TargetMode="External"/><Relationship Id="rId347" Type="http://schemas.openxmlformats.org/officeDocument/2006/relationships/hyperlink" Target="mailto:mzemsejv@yahoo.com" TargetMode="External"/><Relationship Id="rId2028" Type="http://schemas.openxmlformats.org/officeDocument/2006/relationships/hyperlink" Target="mailto:farhan150581@gmail.com" TargetMode="External"/><Relationship Id="rId3426" Type="http://schemas.openxmlformats.org/officeDocument/2006/relationships/hyperlink" Target="mailto:zohirul81@gmail.%20Com" TargetMode="External"/><Relationship Id="rId3840" Type="http://schemas.openxmlformats.org/officeDocument/2006/relationships/hyperlink" Target="mailto:haquemominuljv@gmail.com" TargetMode="External"/><Relationship Id="rId6996" Type="http://schemas.openxmlformats.org/officeDocument/2006/relationships/hyperlink" Target="mailto:liaenterprise21@gmail.com" TargetMode="External"/><Relationship Id="rId9055" Type="http://schemas.openxmlformats.org/officeDocument/2006/relationships/hyperlink" Target="mailto:m.alicorporation85@gmail.com" TargetMode="External"/><Relationship Id="rId761" Type="http://schemas.openxmlformats.org/officeDocument/2006/relationships/hyperlink" Target="mailto:Chakariaso@gmail.com" TargetMode="External"/><Relationship Id="rId1391" Type="http://schemas.openxmlformats.org/officeDocument/2006/relationships/hyperlink" Target="mailto:mssamanenterprise@gmail.com" TargetMode="External"/><Relationship Id="rId2442" Type="http://schemas.openxmlformats.org/officeDocument/2006/relationships/hyperlink" Target="mailto:msparthaenterprise@gmail.com" TargetMode="External"/><Relationship Id="rId5598" Type="http://schemas.openxmlformats.org/officeDocument/2006/relationships/hyperlink" Target="mailto:utmong71@yahoo.com" TargetMode="External"/><Relationship Id="rId6649" Type="http://schemas.openxmlformats.org/officeDocument/2006/relationships/hyperlink" Target="mailto:chairman.ajgara@gmail.com" TargetMode="External"/><Relationship Id="rId414" Type="http://schemas.openxmlformats.org/officeDocument/2006/relationships/hyperlink" Target="mailto:msapsoraenterprise31@gmail.com" TargetMode="External"/><Relationship Id="rId1044" Type="http://schemas.openxmlformats.org/officeDocument/2006/relationships/hyperlink" Target="mailto:lorintahimjv@gmail.com" TargetMode="External"/><Relationship Id="rId5665" Type="http://schemas.openxmlformats.org/officeDocument/2006/relationships/hyperlink" Target="mailto:mrhrbban@gmail.com" TargetMode="External"/><Relationship Id="rId6716" Type="http://schemas.openxmlformats.org/officeDocument/2006/relationships/hyperlink" Target="mailto:khorshedmasumrobin@gmail.com" TargetMode="External"/><Relationship Id="rId8071" Type="http://schemas.openxmlformats.org/officeDocument/2006/relationships/hyperlink" Target="mailto:maengineering1958@yahoo.com" TargetMode="External"/><Relationship Id="rId9122" Type="http://schemas.openxmlformats.org/officeDocument/2006/relationships/hyperlink" Target="mailto:ahasbjv@gmail.com" TargetMode="External"/><Relationship Id="rId1111" Type="http://schemas.openxmlformats.org/officeDocument/2006/relationships/hyperlink" Target="mailto:info@fbconstructionbd.com" TargetMode="External"/><Relationship Id="rId4267" Type="http://schemas.openxmlformats.org/officeDocument/2006/relationships/hyperlink" Target="mailto:singh_ashim@yahoo.com" TargetMode="External"/><Relationship Id="rId4681" Type="http://schemas.openxmlformats.org/officeDocument/2006/relationships/hyperlink" Target="mailto:mizanur_79@ymail.com" TargetMode="External"/><Relationship Id="rId5318" Type="http://schemas.openxmlformats.org/officeDocument/2006/relationships/hyperlink" Target="mailto:msmirzaconstructionsiraj@gmail.com" TargetMode="External"/><Relationship Id="rId5732" Type="http://schemas.openxmlformats.org/officeDocument/2006/relationships/hyperlink" Target="mailto:msnoyanenterprise@gmail.com" TargetMode="External"/><Relationship Id="rId8888" Type="http://schemas.openxmlformats.org/officeDocument/2006/relationships/hyperlink" Target="mailto:mohanabricksmanufacture@gmail.com" TargetMode="External"/><Relationship Id="rId9939" Type="http://schemas.openxmlformats.org/officeDocument/2006/relationships/hyperlink" Target="mailto:shugondha1972@gmail.com" TargetMode="External"/><Relationship Id="rId3283" Type="http://schemas.openxmlformats.org/officeDocument/2006/relationships/hyperlink" Target="mailto:fatemasons99@gmail.com" TargetMode="External"/><Relationship Id="rId4334" Type="http://schemas.openxmlformats.org/officeDocument/2006/relationships/hyperlink" Target="mailto:suttradhars@gmail.com" TargetMode="External"/><Relationship Id="rId1928" Type="http://schemas.openxmlformats.org/officeDocument/2006/relationships/hyperlink" Target="mailto:mskhantradersjp@gmail.com" TargetMode="External"/><Relationship Id="rId3350" Type="http://schemas.openxmlformats.org/officeDocument/2006/relationships/hyperlink" Target="mailto:murshadalam55@gmail.com" TargetMode="External"/><Relationship Id="rId8955" Type="http://schemas.openxmlformats.org/officeDocument/2006/relationships/hyperlink" Target="mailto:mssaifenterprise3333@gmail.com" TargetMode="External"/><Relationship Id="rId271" Type="http://schemas.openxmlformats.org/officeDocument/2006/relationships/hyperlink" Target="mailto:msmariument@yahoo.com" TargetMode="External"/><Relationship Id="rId3003" Type="http://schemas.openxmlformats.org/officeDocument/2006/relationships/hyperlink" Target="mailto:khairul.ssjv@gmail.com" TargetMode="External"/><Relationship Id="rId4401" Type="http://schemas.openxmlformats.org/officeDocument/2006/relationships/hyperlink" Target="mailto:masudnil0373@gmail.com" TargetMode="External"/><Relationship Id="rId6159" Type="http://schemas.openxmlformats.org/officeDocument/2006/relationships/hyperlink" Target="mailto:mshowladerenterprise1980@gmail.com" TargetMode="External"/><Relationship Id="rId7557" Type="http://schemas.openxmlformats.org/officeDocument/2006/relationships/hyperlink" Target="mailto:nhm.bejv@gmail.com" TargetMode="External"/><Relationship Id="rId7971" Type="http://schemas.openxmlformats.org/officeDocument/2006/relationships/hyperlink" Target="mailto:msadikuzzamankhan@gmail.com" TargetMode="External"/><Relationship Id="rId8608" Type="http://schemas.openxmlformats.org/officeDocument/2006/relationships/hyperlink" Target="mailto:ms.tanvirenterprise3@gmail.com" TargetMode="External"/><Relationship Id="rId6573" Type="http://schemas.openxmlformats.org/officeDocument/2006/relationships/hyperlink" Target="mailto:islamsirajul409@yahoo.com" TargetMode="External"/><Relationship Id="rId7624" Type="http://schemas.openxmlformats.org/officeDocument/2006/relationships/hyperlink" Target="mailto:Ms.naharconstruction@yahoo.com" TargetMode="External"/><Relationship Id="rId2769" Type="http://schemas.openxmlformats.org/officeDocument/2006/relationships/hyperlink" Target="mailto:htblsa2020@gmail.com" TargetMode="External"/><Relationship Id="rId5175" Type="http://schemas.openxmlformats.org/officeDocument/2006/relationships/hyperlink" Target="mailto:msnipaenterprise748@gmail.com" TargetMode="External"/><Relationship Id="rId6226" Type="http://schemas.openxmlformats.org/officeDocument/2006/relationships/hyperlink" Target="mailto:shenterprise78@gmail.com" TargetMode="External"/><Relationship Id="rId6640" Type="http://schemas.openxmlformats.org/officeDocument/2006/relationships/hyperlink" Target="mailto:malitrad19@gmail.com" TargetMode="External"/><Relationship Id="rId9796" Type="http://schemas.openxmlformats.org/officeDocument/2006/relationships/hyperlink" Target="mailto:mspiaryconstruction85@gmail.com" TargetMode="External"/><Relationship Id="rId1785" Type="http://schemas.openxmlformats.org/officeDocument/2006/relationships/hyperlink" Target="mailto:smjv@gmail.com" TargetMode="External"/><Relationship Id="rId2836" Type="http://schemas.openxmlformats.org/officeDocument/2006/relationships/hyperlink" Target="mailto:rejiaeng@gmail.com" TargetMode="External"/><Relationship Id="rId4191" Type="http://schemas.openxmlformats.org/officeDocument/2006/relationships/hyperlink" Target="mailto:sarwar.egp@gmail.com" TargetMode="External"/><Relationship Id="rId5242" Type="http://schemas.openxmlformats.org/officeDocument/2006/relationships/hyperlink" Target="mailto:msdast1972@gmail.com" TargetMode="External"/><Relationship Id="rId8398" Type="http://schemas.openxmlformats.org/officeDocument/2006/relationships/hyperlink" Target="mailto:aliakbarkhokon@gmail.com" TargetMode="External"/><Relationship Id="rId9449" Type="http://schemas.openxmlformats.org/officeDocument/2006/relationships/hyperlink" Target="mailto:qckkejv@gmail.com" TargetMode="External"/><Relationship Id="rId9863" Type="http://schemas.openxmlformats.org/officeDocument/2006/relationships/hyperlink" Target="mailto:skidrish@yahoo.com" TargetMode="External"/><Relationship Id="rId77" Type="http://schemas.openxmlformats.org/officeDocument/2006/relationships/hyperlink" Target="mailto:mselienterprise@gmail.com" TargetMode="External"/><Relationship Id="rId808" Type="http://schemas.openxmlformats.org/officeDocument/2006/relationships/hyperlink" Target="mailto:alhajmdabuzaher@yahoo.com" TargetMode="External"/><Relationship Id="rId1438" Type="http://schemas.openxmlformats.org/officeDocument/2006/relationships/hyperlink" Target="mailto:refat.enterprise@yahoo.com" TargetMode="External"/><Relationship Id="rId8465" Type="http://schemas.openxmlformats.org/officeDocument/2006/relationships/hyperlink" Target="mailto:asif.hasib.jv@gmail.com" TargetMode="External"/><Relationship Id="rId9516" Type="http://schemas.openxmlformats.org/officeDocument/2006/relationships/hyperlink" Target="mailto:shenterprise78@gmail.com" TargetMode="External"/><Relationship Id="rId1852" Type="http://schemas.openxmlformats.org/officeDocument/2006/relationships/hyperlink" Target="mailto:mshudatraders@yahoo.com" TargetMode="External"/><Relationship Id="rId2903" Type="http://schemas.openxmlformats.org/officeDocument/2006/relationships/hyperlink" Target="mailto:mominuljvibrahim@gmail.com" TargetMode="External"/><Relationship Id="rId7067" Type="http://schemas.openxmlformats.org/officeDocument/2006/relationships/hyperlink" Target="mailto:mshafeza01@gmail.com" TargetMode="External"/><Relationship Id="rId7481" Type="http://schemas.openxmlformats.org/officeDocument/2006/relationships/hyperlink" Target="mailto:ms.sajincorporation@gmail.com" TargetMode="External"/><Relationship Id="rId8118" Type="http://schemas.openxmlformats.org/officeDocument/2006/relationships/hyperlink" Target="mailto:mscjkt2012@gmail.com" TargetMode="External"/><Relationship Id="rId9930" Type="http://schemas.openxmlformats.org/officeDocument/2006/relationships/hyperlink" Target="mailto:mahfujtraders@gmail.com" TargetMode="External"/><Relationship Id="rId10048" Type="http://schemas.openxmlformats.org/officeDocument/2006/relationships/hyperlink" Target="mailto:bss.jv20@gmail.com" TargetMode="External"/><Relationship Id="rId1505" Type="http://schemas.openxmlformats.org/officeDocument/2006/relationships/hyperlink" Target="mailto:lalintraders@gmail.com" TargetMode="External"/><Relationship Id="rId6083" Type="http://schemas.openxmlformats.org/officeDocument/2006/relationships/hyperlink" Target="mailto:khairhossain64@gmail.com" TargetMode="External"/><Relationship Id="rId7134" Type="http://schemas.openxmlformats.org/officeDocument/2006/relationships/hyperlink" Target="mailto:ms.mahbubkabir@gmail.com" TargetMode="External"/><Relationship Id="rId8532" Type="http://schemas.openxmlformats.org/officeDocument/2006/relationships/hyperlink" Target="mailto:nazmulhaque760@gmail.com" TargetMode="External"/><Relationship Id="rId3677" Type="http://schemas.openxmlformats.org/officeDocument/2006/relationships/hyperlink" Target="mailto:jhossain1440@gmail.com" TargetMode="External"/><Relationship Id="rId4728" Type="http://schemas.openxmlformats.org/officeDocument/2006/relationships/hyperlink" Target="mailto:shaikatenterprise77@gmail.com" TargetMode="External"/><Relationship Id="rId10115" Type="http://schemas.openxmlformats.org/officeDocument/2006/relationships/hyperlink" Target="mailto:mssiamenterprisesabalia@gmail.com" TargetMode="External"/><Relationship Id="rId598" Type="http://schemas.openxmlformats.org/officeDocument/2006/relationships/hyperlink" Target="mailto:msememotors.chua@gmail.com" TargetMode="External"/><Relationship Id="rId2279" Type="http://schemas.openxmlformats.org/officeDocument/2006/relationships/hyperlink" Target="mailto:msjarnaenterprise@yahoo.com" TargetMode="External"/><Relationship Id="rId2693" Type="http://schemas.openxmlformats.org/officeDocument/2006/relationships/hyperlink" Target="mailto:shamimenterprise.pvt.ltd@gmail.com" TargetMode="External"/><Relationship Id="rId3744" Type="http://schemas.openxmlformats.org/officeDocument/2006/relationships/hyperlink" Target="mailto:ms.shilaenterprise@yahoo.com" TargetMode="External"/><Relationship Id="rId6150" Type="http://schemas.openxmlformats.org/officeDocument/2006/relationships/hyperlink" Target="mailto:ms.siamenterprise78@gmail.com" TargetMode="External"/><Relationship Id="rId7201" Type="http://schemas.openxmlformats.org/officeDocument/2006/relationships/hyperlink" Target="mailto:mdmohammadali1966@gmail.com" TargetMode="External"/><Relationship Id="rId665" Type="http://schemas.openxmlformats.org/officeDocument/2006/relationships/hyperlink" Target="mailto:ms.hasan@outlook.com" TargetMode="External"/><Relationship Id="rId1295" Type="http://schemas.openxmlformats.org/officeDocument/2006/relationships/hyperlink" Target="mailto:durgaenterprise10@gmail.com" TargetMode="External"/><Relationship Id="rId2346" Type="http://schemas.openxmlformats.org/officeDocument/2006/relationships/hyperlink" Target="mailto:palash4429@gmail.com%20;" TargetMode="External"/><Relationship Id="rId2760" Type="http://schemas.openxmlformats.org/officeDocument/2006/relationships/hyperlink" Target="mailto:egp.haienterprise@gmail.com" TargetMode="External"/><Relationship Id="rId3811" Type="http://schemas.openxmlformats.org/officeDocument/2006/relationships/hyperlink" Target="mailto:faruksuchejv@gmail.com" TargetMode="External"/><Relationship Id="rId6967" Type="http://schemas.openxmlformats.org/officeDocument/2006/relationships/hyperlink" Target="mailto:msmdshahjahan@gmail.com" TargetMode="External"/><Relationship Id="rId9373" Type="http://schemas.openxmlformats.org/officeDocument/2006/relationships/hyperlink" Target="mailto:selimpatuakhali@gmail.com" TargetMode="External"/><Relationship Id="rId318" Type="http://schemas.openxmlformats.org/officeDocument/2006/relationships/hyperlink" Target="mailto:moonintbd@gmail.com" TargetMode="External"/><Relationship Id="rId732" Type="http://schemas.openxmlformats.org/officeDocument/2006/relationships/hyperlink" Target="mailto:bajalahmed3218@gmail.com" TargetMode="External"/><Relationship Id="rId1362" Type="http://schemas.openxmlformats.org/officeDocument/2006/relationships/hyperlink" Target="mailto:salnaenterprise260@gmail.com" TargetMode="External"/><Relationship Id="rId2413" Type="http://schemas.openxmlformats.org/officeDocument/2006/relationships/hyperlink" Target="mailto:rabbienterprise40@gmail.com" TargetMode="External"/><Relationship Id="rId5569" Type="http://schemas.openxmlformats.org/officeDocument/2006/relationships/hyperlink" Target="mailto:rafiqul.dinsr@gmail.com," TargetMode="External"/><Relationship Id="rId9026" Type="http://schemas.openxmlformats.org/officeDocument/2006/relationships/hyperlink" Target="mailto:kashedenterprise@gmail.com" TargetMode="External"/><Relationship Id="rId9440" Type="http://schemas.openxmlformats.org/officeDocument/2006/relationships/hyperlink" Target="mailto:khanenterprise20@gmail.com" TargetMode="External"/><Relationship Id="rId1015" Type="http://schemas.openxmlformats.org/officeDocument/2006/relationships/hyperlink" Target="mailto:mpiclassjv@gmail.com" TargetMode="External"/><Relationship Id="rId4585" Type="http://schemas.openxmlformats.org/officeDocument/2006/relationships/hyperlink" Target="mailto:ohitayembuilders@gmail.com" TargetMode="External"/><Relationship Id="rId5983" Type="http://schemas.openxmlformats.org/officeDocument/2006/relationships/hyperlink" Target="mailto:kazi.holdings01@gmail.com" TargetMode="External"/><Relationship Id="rId8042" Type="http://schemas.openxmlformats.org/officeDocument/2006/relationships/hyperlink" Target="mailto:ms.raisatraders@gmail.com" TargetMode="External"/><Relationship Id="rId3187" Type="http://schemas.openxmlformats.org/officeDocument/2006/relationships/hyperlink" Target="mailto:aniktradingcorporation22@gmail.com" TargetMode="External"/><Relationship Id="rId4238" Type="http://schemas.openxmlformats.org/officeDocument/2006/relationships/hyperlink" Target="mailto:mdismailhosen1969@gmail.com" TargetMode="External"/><Relationship Id="rId5636" Type="http://schemas.openxmlformats.org/officeDocument/2006/relationships/hyperlink" Target="mailto:farukbbn15@gmail.com" TargetMode="External"/><Relationship Id="rId4652" Type="http://schemas.openxmlformats.org/officeDocument/2006/relationships/hyperlink" Target="mailto:mizanhamimjv@gmail.com" TargetMode="External"/><Relationship Id="rId5703" Type="http://schemas.openxmlformats.org/officeDocument/2006/relationships/hyperlink" Target="mailto:ratansentanchangya@gmail.com" TargetMode="External"/><Relationship Id="rId8859" Type="http://schemas.openxmlformats.org/officeDocument/2006/relationships/hyperlink" Target="mailto:khondokarmukul017@gmail.com" TargetMode="External"/><Relationship Id="rId175" Type="http://schemas.openxmlformats.org/officeDocument/2006/relationships/hyperlink" Target="mailto:azizchandpur55@gmail.com" TargetMode="External"/><Relationship Id="rId3254" Type="http://schemas.openxmlformats.org/officeDocument/2006/relationships/hyperlink" Target="mailto:jamaluddin10156@yahoo.com" TargetMode="External"/><Relationship Id="rId4305" Type="http://schemas.openxmlformats.org/officeDocument/2006/relationships/hyperlink" Target="mailto:pplchallengerjv@gmail.com" TargetMode="External"/><Relationship Id="rId7875" Type="http://schemas.openxmlformats.org/officeDocument/2006/relationships/hyperlink" Target="mailto:firojaenterprisejnd@gmail.com" TargetMode="External"/><Relationship Id="rId8926" Type="http://schemas.openxmlformats.org/officeDocument/2006/relationships/hyperlink" Target="mailto:msfnenterprise@yahoo.com" TargetMode="External"/><Relationship Id="rId2270" Type="http://schemas.openxmlformats.org/officeDocument/2006/relationships/hyperlink" Target="mailto:nurnabiconstruction@gmail.com" TargetMode="External"/><Relationship Id="rId3321" Type="http://schemas.openxmlformats.org/officeDocument/2006/relationships/hyperlink" Target="mailto:akmalotif@gmail.com" TargetMode="External"/><Relationship Id="rId6477" Type="http://schemas.openxmlformats.org/officeDocument/2006/relationships/hyperlink" Target="mailto:mshossainandbrothers65@gmail.com" TargetMode="External"/><Relationship Id="rId6891" Type="http://schemas.openxmlformats.org/officeDocument/2006/relationships/hyperlink" Target="mailto:rtamsbjv@gmail.com" TargetMode="External"/><Relationship Id="rId7528" Type="http://schemas.openxmlformats.org/officeDocument/2006/relationships/hyperlink" Target="mailto:su.tntljv@gmail.com" TargetMode="External"/><Relationship Id="rId7942" Type="http://schemas.openxmlformats.org/officeDocument/2006/relationships/hyperlink" Target="mailto:sarowar.mirpur@gmail.com" TargetMode="External"/><Relationship Id="rId242" Type="http://schemas.openxmlformats.org/officeDocument/2006/relationships/hyperlink" Target="mailto:stradesystem@yahoo.com" TargetMode="External"/><Relationship Id="rId5079" Type="http://schemas.openxmlformats.org/officeDocument/2006/relationships/hyperlink" Target="mailto:mdabdulquddussarkar@gmail.com" TargetMode="External"/><Relationship Id="rId5493" Type="http://schemas.openxmlformats.org/officeDocument/2006/relationships/hyperlink" Target="mailto:khairselim@yahoo.com" TargetMode="External"/><Relationship Id="rId6544" Type="http://schemas.openxmlformats.org/officeDocument/2006/relationships/hyperlink" Target="mailto:khalilurrahaman615@yahoo.com" TargetMode="External"/><Relationship Id="rId1689" Type="http://schemas.openxmlformats.org/officeDocument/2006/relationships/hyperlink" Target="mailto:kamrulandbrothers@yahoo.com" TargetMode="External"/><Relationship Id="rId4095" Type="http://schemas.openxmlformats.org/officeDocument/2006/relationships/hyperlink" Target="mailto:mirhabibulalam@yahoo.com" TargetMode="External"/><Relationship Id="rId5146" Type="http://schemas.openxmlformats.org/officeDocument/2006/relationships/hyperlink" Target="mailto:mdsalim.egp@gmail.com" TargetMode="External"/><Relationship Id="rId5560" Type="http://schemas.openxmlformats.org/officeDocument/2006/relationships/hyperlink" Target="mailto:mhcorporation22@gmail.com" TargetMode="External"/><Relationship Id="rId4162" Type="http://schemas.openxmlformats.org/officeDocument/2006/relationships/hyperlink" Target="mailto:sarkartraders.nat@gmail.com" TargetMode="External"/><Relationship Id="rId5213" Type="http://schemas.openxmlformats.org/officeDocument/2006/relationships/hyperlink" Target="https://www.eprocure.gov.bd/officer/MyTenders.jsp" TargetMode="External"/><Relationship Id="rId6611" Type="http://schemas.openxmlformats.org/officeDocument/2006/relationships/hyperlink" Target="mailto:msrrenter@gmail.com" TargetMode="External"/><Relationship Id="rId8369" Type="http://schemas.openxmlformats.org/officeDocument/2006/relationships/hyperlink" Target="mailto:purnimaenterprise2017@gmail.com" TargetMode="External"/><Relationship Id="rId9767" Type="http://schemas.openxmlformats.org/officeDocument/2006/relationships/hyperlink" Target="mailto:rabeyatraders657@gmail.com" TargetMode="External"/><Relationship Id="rId1756" Type="http://schemas.openxmlformats.org/officeDocument/2006/relationships/hyperlink" Target="mailto:ms.sharifandsons@gmail.com" TargetMode="External"/><Relationship Id="rId2807" Type="http://schemas.openxmlformats.org/officeDocument/2006/relationships/hyperlink" Target="mailto:egp.sitnskajv2@gmail.com" TargetMode="External"/><Relationship Id="rId8783" Type="http://schemas.openxmlformats.org/officeDocument/2006/relationships/hyperlink" Target="mailto:md.jahangiralam946@yahoo.com" TargetMode="External"/><Relationship Id="rId9834" Type="http://schemas.openxmlformats.org/officeDocument/2006/relationships/hyperlink" Target="mailto:nishitbosu@gmail.com" TargetMode="External"/><Relationship Id="rId48" Type="http://schemas.openxmlformats.org/officeDocument/2006/relationships/hyperlink" Target="mailto:mselienterprise@gmail.com" TargetMode="External"/><Relationship Id="rId1409" Type="http://schemas.openxmlformats.org/officeDocument/2006/relationships/hyperlink" Target="mailto:ahad.construction78@gmail.com" TargetMode="External"/><Relationship Id="rId1823" Type="http://schemas.openxmlformats.org/officeDocument/2006/relationships/hyperlink" Target="mailto:tipuahmed7111978@gmail.com" TargetMode="External"/><Relationship Id="rId4979" Type="http://schemas.openxmlformats.org/officeDocument/2006/relationships/hyperlink" Target="mailto:hossainenterprisejv2019@gmail.com" TargetMode="External"/><Relationship Id="rId7385" Type="http://schemas.openxmlformats.org/officeDocument/2006/relationships/hyperlink" Target="mailto:ms.hasanuzzaman_bhuiyan@yahoo.com" TargetMode="External"/><Relationship Id="rId8436" Type="http://schemas.openxmlformats.org/officeDocument/2006/relationships/hyperlink" Target="mailto:azadptk@gmail.com" TargetMode="External"/><Relationship Id="rId8850" Type="http://schemas.openxmlformats.org/officeDocument/2006/relationships/hyperlink" Target="mailto:mskalambricks@yahoo.com" TargetMode="External"/><Relationship Id="rId9901" Type="http://schemas.openxmlformats.org/officeDocument/2006/relationships/hyperlink" Target="mailto:mdmrahman1970@gmail.com" TargetMode="External"/><Relationship Id="rId3995" Type="http://schemas.openxmlformats.org/officeDocument/2006/relationships/hyperlink" Target="mailto:anowartrade@gmail.com" TargetMode="External"/><Relationship Id="rId7038" Type="http://schemas.openxmlformats.org/officeDocument/2006/relationships/hyperlink" Target="mailto:badal_barisal@yahoo.com" TargetMode="External"/><Relationship Id="rId7452" Type="http://schemas.openxmlformats.org/officeDocument/2006/relationships/hyperlink" Target="mailto:mskashemtraders@gmail.com" TargetMode="External"/><Relationship Id="rId8503" Type="http://schemas.openxmlformats.org/officeDocument/2006/relationships/hyperlink" Target="mailto:nannurafiqul@gmail.com" TargetMode="External"/><Relationship Id="rId10019" Type="http://schemas.openxmlformats.org/officeDocument/2006/relationships/hyperlink" Target="mailto:mssbtraders80@gmail.com" TargetMode="External"/><Relationship Id="rId2597" Type="http://schemas.openxmlformats.org/officeDocument/2006/relationships/hyperlink" Target="mailto:ayshi.traders77@gmail.com" TargetMode="External"/><Relationship Id="rId3648" Type="http://schemas.openxmlformats.org/officeDocument/2006/relationships/hyperlink" Target="mailto:egpabdulhamidbchu@gmail.com" TargetMode="External"/><Relationship Id="rId6054" Type="http://schemas.openxmlformats.org/officeDocument/2006/relationships/hyperlink" Target="mailto:amir.engr_crp@yahoo.com" TargetMode="External"/><Relationship Id="rId7105" Type="http://schemas.openxmlformats.org/officeDocument/2006/relationships/hyperlink" Target="mailto:rajabdecent.thakurgaon@gmail.com" TargetMode="External"/><Relationship Id="rId569" Type="http://schemas.openxmlformats.org/officeDocument/2006/relationships/hyperlink" Target="mailto:sefatinternational@gmail.com" TargetMode="External"/><Relationship Id="rId983" Type="http://schemas.openxmlformats.org/officeDocument/2006/relationships/hyperlink" Target="mailto:surmaenterprise24@gmail.com" TargetMode="External"/><Relationship Id="rId1199" Type="http://schemas.openxmlformats.org/officeDocument/2006/relationships/hyperlink" Target="mailto:mbel_dhaka12@yahoo.com" TargetMode="External"/><Relationship Id="rId2664" Type="http://schemas.openxmlformats.org/officeDocument/2006/relationships/hyperlink" Target="mailto:smshameemconstruction@gmail.com" TargetMode="External"/><Relationship Id="rId5070" Type="http://schemas.openxmlformats.org/officeDocument/2006/relationships/hyperlink" Target="mailto:shaplatradersrajshahi@yahoo.com" TargetMode="External"/><Relationship Id="rId6121" Type="http://schemas.openxmlformats.org/officeDocument/2006/relationships/hyperlink" Target="mailto:mssoaconstruction@gmail.com" TargetMode="External"/><Relationship Id="rId9277" Type="http://schemas.openxmlformats.org/officeDocument/2006/relationships/hyperlink" Target="mailto:gazi.construction777@gmail.com" TargetMode="External"/><Relationship Id="rId9691" Type="http://schemas.openxmlformats.org/officeDocument/2006/relationships/hyperlink" Target="mailto:azadptk@gmail.com" TargetMode="External"/><Relationship Id="rId636" Type="http://schemas.openxmlformats.org/officeDocument/2006/relationships/hyperlink" Target="mailto:shahrinmlk@yahoo.com" TargetMode="External"/><Relationship Id="rId1266" Type="http://schemas.openxmlformats.org/officeDocument/2006/relationships/hyperlink" Target="mailto:chowdhury162@yahoo.com" TargetMode="External"/><Relationship Id="rId2317" Type="http://schemas.openxmlformats.org/officeDocument/2006/relationships/hyperlink" Target="mailto:msnasir1978@gmail.com%20;" TargetMode="External"/><Relationship Id="rId3715" Type="http://schemas.openxmlformats.org/officeDocument/2006/relationships/hyperlink" Target="mailto:mdmamunkabir82@gmail.com" TargetMode="External"/><Relationship Id="rId8293" Type="http://schemas.openxmlformats.org/officeDocument/2006/relationships/hyperlink" Target="mailto:mdroufmolla@gmail.com" TargetMode="External"/><Relationship Id="rId9344" Type="http://schemas.openxmlformats.org/officeDocument/2006/relationships/hyperlink" Target="mailto:alamin.ptk1@gmail.com" TargetMode="External"/><Relationship Id="rId1680" Type="http://schemas.openxmlformats.org/officeDocument/2006/relationships/hyperlink" Target="mailto:kamrulandbrothers@yahoo.com" TargetMode="External"/><Relationship Id="rId2731" Type="http://schemas.openxmlformats.org/officeDocument/2006/relationships/hyperlink" Target="mailto:nurulkis2020@gmail.com" TargetMode="External"/><Relationship Id="rId5887" Type="http://schemas.openxmlformats.org/officeDocument/2006/relationships/hyperlink" Target="mailto:kamrulandbrothers@yahoo.com" TargetMode="External"/><Relationship Id="rId6938" Type="http://schemas.openxmlformats.org/officeDocument/2006/relationships/hyperlink" Target="mailto:kazi_mohin@yahoo.com" TargetMode="External"/><Relationship Id="rId703" Type="http://schemas.openxmlformats.org/officeDocument/2006/relationships/hyperlink" Target="mailto:rnybltd@gmail.com" TargetMode="External"/><Relationship Id="rId1333" Type="http://schemas.openxmlformats.org/officeDocument/2006/relationships/hyperlink" Target="mailto:masum_construction@yahoo.com" TargetMode="External"/><Relationship Id="rId4489" Type="http://schemas.openxmlformats.org/officeDocument/2006/relationships/hyperlink" Target="mailto:feroztraders1978@gmail.com" TargetMode="External"/><Relationship Id="rId5954" Type="http://schemas.openxmlformats.org/officeDocument/2006/relationships/hyperlink" Target="mailto:mshasan.construction1978@gmail.com" TargetMode="External"/><Relationship Id="rId8360" Type="http://schemas.openxmlformats.org/officeDocument/2006/relationships/hyperlink" Target="mailto:mdengineeringltd@gmail.com" TargetMode="External"/><Relationship Id="rId9411" Type="http://schemas.openxmlformats.org/officeDocument/2006/relationships/hyperlink" Target="mailto:azadptk@gmail.com" TargetMode="External"/><Relationship Id="rId1400" Type="http://schemas.openxmlformats.org/officeDocument/2006/relationships/hyperlink" Target="mailto:ms.ishaninternational15@gmail.com" TargetMode="External"/><Relationship Id="rId4556" Type="http://schemas.openxmlformats.org/officeDocument/2006/relationships/hyperlink" Target="mailto:farukrahman2181973@gmail.com" TargetMode="External"/><Relationship Id="rId4970" Type="http://schemas.openxmlformats.org/officeDocument/2006/relationships/hyperlink" Target="mailto:msshihabenterprise1963@gmail.com" TargetMode="External"/><Relationship Id="rId5607" Type="http://schemas.openxmlformats.org/officeDocument/2006/relationships/hyperlink" Target="https://www.eprocure.gov.bd/tenderer/ViewRegistrationDetail.jsp?cId=E853CB7F73174D63&amp;uId=B922FF678EFD1ACA&amp;tId=95564DA367B63FB1&amp;top=no" TargetMode="External"/><Relationship Id="rId8013" Type="http://schemas.openxmlformats.org/officeDocument/2006/relationships/hyperlink" Target="mailto:icl.pvtltd@yahoo.com" TargetMode="External"/><Relationship Id="rId3158" Type="http://schemas.openxmlformats.org/officeDocument/2006/relationships/hyperlink" Target="mailto:salehandbrothers@gmail.com" TargetMode="External"/><Relationship Id="rId3572" Type="http://schemas.openxmlformats.org/officeDocument/2006/relationships/hyperlink" Target="mailto:chokdertraders2018@gmail.com" TargetMode="External"/><Relationship Id="rId4209" Type="http://schemas.openxmlformats.org/officeDocument/2006/relationships/hyperlink" Target="mailto:ms.krrahman@yahoo.com" TargetMode="External"/><Relationship Id="rId4623" Type="http://schemas.openxmlformats.org/officeDocument/2006/relationships/hyperlink" Target="mailto:munnitraders.pbn@gmail.com" TargetMode="External"/><Relationship Id="rId7779" Type="http://schemas.openxmlformats.org/officeDocument/2006/relationships/hyperlink" Target="mailto:msshamimchaklader@gmail.com" TargetMode="External"/><Relationship Id="rId10010" Type="http://schemas.openxmlformats.org/officeDocument/2006/relationships/hyperlink" Target="mailto:rsenterprise22@gmail.com" TargetMode="External"/><Relationship Id="rId493" Type="http://schemas.openxmlformats.org/officeDocument/2006/relationships/hyperlink" Target="mailto:dulhaenter@gmail.com" TargetMode="External"/><Relationship Id="rId2174" Type="http://schemas.openxmlformats.org/officeDocument/2006/relationships/hyperlink" Target="mailto:S.Anantabikastripura@yahoo.com" TargetMode="External"/><Relationship Id="rId3225" Type="http://schemas.openxmlformats.org/officeDocument/2006/relationships/hyperlink" Target="mailto:maksudengineering1972@gmail.com" TargetMode="External"/><Relationship Id="rId6795" Type="http://schemas.openxmlformats.org/officeDocument/2006/relationships/hyperlink" Target="mailto:msmasterenterprise1@gmail.com" TargetMode="External"/><Relationship Id="rId146" Type="http://schemas.openxmlformats.org/officeDocument/2006/relationships/hyperlink" Target="mailto:zemejv2019@yahoo.com" TargetMode="External"/><Relationship Id="rId560" Type="http://schemas.openxmlformats.org/officeDocument/2006/relationships/hyperlink" Target="mailto:mdakhtarulislamtipur@gmail.com" TargetMode="External"/><Relationship Id="rId1190" Type="http://schemas.openxmlformats.org/officeDocument/2006/relationships/hyperlink" Target="mailto:khairulkabir07@gmail.com" TargetMode="External"/><Relationship Id="rId2241" Type="http://schemas.openxmlformats.org/officeDocument/2006/relationships/hyperlink" Target="mailto:msshamsulalam@gmail.com" TargetMode="External"/><Relationship Id="rId5397" Type="http://schemas.openxmlformats.org/officeDocument/2006/relationships/hyperlink" Target="mailto:msnajmulandbrothers@gmail.com" TargetMode="External"/><Relationship Id="rId6448" Type="http://schemas.openxmlformats.org/officeDocument/2006/relationships/hyperlink" Target="mailto:runu1967@gmail.com" TargetMode="External"/><Relationship Id="rId7846" Type="http://schemas.openxmlformats.org/officeDocument/2006/relationships/hyperlink" Target="mailto:ta.raz164@gmail.com" TargetMode="External"/><Relationship Id="rId213" Type="http://schemas.openxmlformats.org/officeDocument/2006/relationships/hyperlink" Target="mailto:ahsanabu20@gmail.com" TargetMode="External"/><Relationship Id="rId6862" Type="http://schemas.openxmlformats.org/officeDocument/2006/relationships/hyperlink" Target="mailto:libertytraders2@gmail.com" TargetMode="External"/><Relationship Id="rId7913" Type="http://schemas.openxmlformats.org/officeDocument/2006/relationships/hyperlink" Target="mailto:zohirul.kot@gmail.com" TargetMode="External"/><Relationship Id="rId4066" Type="http://schemas.openxmlformats.org/officeDocument/2006/relationships/hyperlink" Target="mailto:mha.ic2018@gmail.com" TargetMode="External"/><Relationship Id="rId5464" Type="http://schemas.openxmlformats.org/officeDocument/2006/relationships/hyperlink" Target="mailto:egp.rumanaislam@gmail.com" TargetMode="External"/><Relationship Id="rId6515" Type="http://schemas.openxmlformats.org/officeDocument/2006/relationships/hyperlink" Target="mailto:msnafitraders@gmail.com" TargetMode="External"/><Relationship Id="rId4480" Type="http://schemas.openxmlformats.org/officeDocument/2006/relationships/hyperlink" Target="mailto:tamina5615@gmail.com" TargetMode="External"/><Relationship Id="rId5117" Type="http://schemas.openxmlformats.org/officeDocument/2006/relationships/hyperlink" Target="mailto:mdmhossain71@yahoo.com" TargetMode="External"/><Relationship Id="rId5531" Type="http://schemas.openxmlformats.org/officeDocument/2006/relationships/hyperlink" Target="mailto:mahabubk9270@gmail.com" TargetMode="External"/><Relationship Id="rId8687" Type="http://schemas.openxmlformats.org/officeDocument/2006/relationships/hyperlink" Target="mailto:mssumitraders1962@gmail.com" TargetMode="External"/><Relationship Id="rId9738" Type="http://schemas.openxmlformats.org/officeDocument/2006/relationships/hyperlink" Target="mailto:suraiyakhatun1976@gmail.com" TargetMode="External"/><Relationship Id="rId1727" Type="http://schemas.openxmlformats.org/officeDocument/2006/relationships/hyperlink" Target="mailto:hazramotiar@gmail.com" TargetMode="External"/><Relationship Id="rId3082" Type="http://schemas.openxmlformats.org/officeDocument/2006/relationships/hyperlink" Target="mailto:msshahana1980@gmail.com" TargetMode="External"/><Relationship Id="rId4133" Type="http://schemas.openxmlformats.org/officeDocument/2006/relationships/hyperlink" Target="mailto:jannat.natore12@gmail.com" TargetMode="External"/><Relationship Id="rId7289" Type="http://schemas.openxmlformats.org/officeDocument/2006/relationships/hyperlink" Target="mailto:rafique653@gmail.com" TargetMode="External"/><Relationship Id="rId8754" Type="http://schemas.openxmlformats.org/officeDocument/2006/relationships/hyperlink" Target="mailto:ms.tanvirenterprise3@gmail.com" TargetMode="External"/><Relationship Id="rId9805" Type="http://schemas.openxmlformats.org/officeDocument/2006/relationships/hyperlink" Target="mailto:sarderbricks@gmail.com" TargetMode="External"/><Relationship Id="rId19" Type="http://schemas.openxmlformats.org/officeDocument/2006/relationships/hyperlink" Target="mailto:md.eunusal_mamun@yahoo.com" TargetMode="External"/><Relationship Id="rId3899" Type="http://schemas.openxmlformats.org/officeDocument/2006/relationships/hyperlink" Target="mailto:rahmanbrothers.polash@gmail.com" TargetMode="External"/><Relationship Id="rId4200" Type="http://schemas.openxmlformats.org/officeDocument/2006/relationships/hyperlink" Target="mailto:imam.imamnat@gmail.com" TargetMode="External"/><Relationship Id="rId7356" Type="http://schemas.openxmlformats.org/officeDocument/2006/relationships/hyperlink" Target="mailto:green.kobbad@gmail.com" TargetMode="External"/><Relationship Id="rId7770" Type="http://schemas.openxmlformats.org/officeDocument/2006/relationships/hyperlink" Target="mailto:mdharunorrashid633@yahoo.com" TargetMode="External"/><Relationship Id="rId8407" Type="http://schemas.openxmlformats.org/officeDocument/2006/relationships/hyperlink" Target="mailto:ms.tasbiah.enterprise@gmail.com" TargetMode="External"/><Relationship Id="rId6372" Type="http://schemas.openxmlformats.org/officeDocument/2006/relationships/hyperlink" Target="mailto:mssikderconstruction59@gmail.com" TargetMode="External"/><Relationship Id="rId7009" Type="http://schemas.openxmlformats.org/officeDocument/2006/relationships/hyperlink" Target="mailto:hainco66@yahoo.com" TargetMode="External"/><Relationship Id="rId7423" Type="http://schemas.openxmlformats.org/officeDocument/2006/relationships/hyperlink" Target="mailto:ms.arafattrading2019@gmail.com" TargetMode="External"/><Relationship Id="rId8821" Type="http://schemas.openxmlformats.org/officeDocument/2006/relationships/hyperlink" Target="mailto:msmizantraders1977@gmail.com" TargetMode="External"/><Relationship Id="rId3966" Type="http://schemas.openxmlformats.org/officeDocument/2006/relationships/hyperlink" Target="mailto:baysidenterprise17@gmail.com" TargetMode="External"/><Relationship Id="rId6025" Type="http://schemas.openxmlformats.org/officeDocument/2006/relationships/hyperlink" Target="mailto:mdmahafuz.khan@yahoo.com" TargetMode="External"/><Relationship Id="rId3" Type="http://schemas.openxmlformats.org/officeDocument/2006/relationships/hyperlink" Target="mailto:machand2013@gmail.com" TargetMode="External"/><Relationship Id="rId887" Type="http://schemas.openxmlformats.org/officeDocument/2006/relationships/hyperlink" Target="mailto:isamoti76@gmail.com" TargetMode="External"/><Relationship Id="rId2568" Type="http://schemas.openxmlformats.org/officeDocument/2006/relationships/hyperlink" Target="mailto:saifulislam005566@gmail.com" TargetMode="External"/><Relationship Id="rId2982" Type="http://schemas.openxmlformats.org/officeDocument/2006/relationships/hyperlink" Target="mailto:mstishaandhredayenterprise@gmail.com" TargetMode="External"/><Relationship Id="rId3619" Type="http://schemas.openxmlformats.org/officeDocument/2006/relationships/hyperlink" Target="mailto:tnasi2018@gmail.com" TargetMode="External"/><Relationship Id="rId5041" Type="http://schemas.openxmlformats.org/officeDocument/2006/relationships/hyperlink" Target="mailto:khasru.prapti@gmail.com" TargetMode="External"/><Relationship Id="rId8197" Type="http://schemas.openxmlformats.org/officeDocument/2006/relationships/hyperlink" Target="mailto:msmunirchowdrroy@gmail.com" TargetMode="External"/><Relationship Id="rId9595" Type="http://schemas.openxmlformats.org/officeDocument/2006/relationships/hyperlink" Target="mailto:akzaman43@gmail.com" TargetMode="External"/><Relationship Id="rId954" Type="http://schemas.openxmlformats.org/officeDocument/2006/relationships/hyperlink" Target="mailto:attbd2012@gmail.com" TargetMode="External"/><Relationship Id="rId1584" Type="http://schemas.openxmlformats.org/officeDocument/2006/relationships/hyperlink" Target="mailto:nitaipadadatta.muk@gmail.com" TargetMode="External"/><Relationship Id="rId2635" Type="http://schemas.openxmlformats.org/officeDocument/2006/relationships/hyperlink" Target="mailto:dollyconstructionltd@gmail.com" TargetMode="External"/><Relationship Id="rId9248" Type="http://schemas.openxmlformats.org/officeDocument/2006/relationships/hyperlink" Target="mailto:sarder.enterprise78@gmail.com" TargetMode="External"/><Relationship Id="rId9662" Type="http://schemas.openxmlformats.org/officeDocument/2006/relationships/hyperlink" Target="mailto:reazuddinptk@gmail.com" TargetMode="External"/><Relationship Id="rId607" Type="http://schemas.openxmlformats.org/officeDocument/2006/relationships/hyperlink" Target="mailto:northbengalconstruction@yahoo.com" TargetMode="External"/><Relationship Id="rId1237" Type="http://schemas.openxmlformats.org/officeDocument/2006/relationships/hyperlink" Target="mailto:starlite.shamimjv2020@gmail.com" TargetMode="External"/><Relationship Id="rId1651" Type="http://schemas.openxmlformats.org/officeDocument/2006/relationships/hyperlink" Target="mailto:muktacon@gmail.com" TargetMode="External"/><Relationship Id="rId2702" Type="http://schemas.openxmlformats.org/officeDocument/2006/relationships/hyperlink" Target="mailto:hredisalamjv1234@gmail.com" TargetMode="External"/><Relationship Id="rId5858" Type="http://schemas.openxmlformats.org/officeDocument/2006/relationships/hyperlink" Target="mailto:msjoyenterprise2014@gmail.com" TargetMode="External"/><Relationship Id="rId6909" Type="http://schemas.openxmlformats.org/officeDocument/2006/relationships/hyperlink" Target="mailto:ms.popyenterprise1966@gmail.com" TargetMode="External"/><Relationship Id="rId8264" Type="http://schemas.openxmlformats.org/officeDocument/2006/relationships/hyperlink" Target="mailto:biswasconstruction2@gmail.com" TargetMode="External"/><Relationship Id="rId9315" Type="http://schemas.openxmlformats.org/officeDocument/2006/relationships/hyperlink" Target="mailto:mohiuddinptk@gmail.com" TargetMode="External"/><Relationship Id="rId1304" Type="http://schemas.openxmlformats.org/officeDocument/2006/relationships/hyperlink" Target="mailto:ms.heavenenterprise@yahoo.com" TargetMode="External"/><Relationship Id="rId4874" Type="http://schemas.openxmlformats.org/officeDocument/2006/relationships/hyperlink" Target="mailto:ashamustafiz@gmail.com" TargetMode="External"/><Relationship Id="rId7280" Type="http://schemas.openxmlformats.org/officeDocument/2006/relationships/hyperlink" Target="mailto:malay.faridpur@gmail.com" TargetMode="External"/><Relationship Id="rId8331" Type="http://schemas.openxmlformats.org/officeDocument/2006/relationships/hyperlink" Target="mailto:msaviloush@gmail.com" TargetMode="External"/><Relationship Id="rId3476" Type="http://schemas.openxmlformats.org/officeDocument/2006/relationships/hyperlink" Target="mailto:mdrushmothalam@gmail.com" TargetMode="External"/><Relationship Id="rId4527" Type="http://schemas.openxmlformats.org/officeDocument/2006/relationships/hyperlink" Target="mailto:ahmedpabna@gmail.com" TargetMode="External"/><Relationship Id="rId5925" Type="http://schemas.openxmlformats.org/officeDocument/2006/relationships/hyperlink" Target="mailto:mdshaifullah20@gmail.com" TargetMode="External"/><Relationship Id="rId10" Type="http://schemas.openxmlformats.org/officeDocument/2006/relationships/hyperlink" Target="mailto:msjahangiralamchow@yahoo.com" TargetMode="External"/><Relationship Id="rId397" Type="http://schemas.openxmlformats.org/officeDocument/2006/relationships/hyperlink" Target="mailto:pirmoslehuddin@yahoo.com" TargetMode="External"/><Relationship Id="rId2078" Type="http://schemas.openxmlformats.org/officeDocument/2006/relationships/hyperlink" Target="mailto:rambabu.thakurgaon@gmail.com" TargetMode="External"/><Relationship Id="rId2492" Type="http://schemas.openxmlformats.org/officeDocument/2006/relationships/hyperlink" Target="mailto:shiplo_traders@yahoo.com" TargetMode="External"/><Relationship Id="rId3129" Type="http://schemas.openxmlformats.org/officeDocument/2006/relationships/hyperlink" Target="mailto:msbasharenterprise12@gmail.com" TargetMode="External"/><Relationship Id="rId3890" Type="http://schemas.openxmlformats.org/officeDocument/2006/relationships/hyperlink" Target="mailto:amirgonjbuilders@gmail.com" TargetMode="External"/><Relationship Id="rId4941" Type="http://schemas.openxmlformats.org/officeDocument/2006/relationships/hyperlink" Target="mailto:ratnaenterprise@yahoo.com" TargetMode="External"/><Relationship Id="rId7000" Type="http://schemas.openxmlformats.org/officeDocument/2006/relationships/hyperlink" Target="mailto:zamanentp2014@yahoo.com" TargetMode="External"/><Relationship Id="rId464" Type="http://schemas.openxmlformats.org/officeDocument/2006/relationships/hyperlink" Target="mailto:mahamudaenterprise@gmail.com" TargetMode="External"/><Relationship Id="rId1094" Type="http://schemas.openxmlformats.org/officeDocument/2006/relationships/hyperlink" Target="mailto:msdibaenterprise17@gmail.com" TargetMode="External"/><Relationship Id="rId2145" Type="http://schemas.openxmlformats.org/officeDocument/2006/relationships/hyperlink" Target="mailto:jewelenterprice69@gmail.com" TargetMode="External"/><Relationship Id="rId3543" Type="http://schemas.openxmlformats.org/officeDocument/2006/relationships/hyperlink" Target="mailto:tazulbijonjv21@gmail.com" TargetMode="External"/><Relationship Id="rId6699" Type="http://schemas.openxmlformats.org/officeDocument/2006/relationships/hyperlink" Target="mailto:msmasterenterprise1@gmail.com" TargetMode="External"/><Relationship Id="rId9172" Type="http://schemas.openxmlformats.org/officeDocument/2006/relationships/hyperlink" Target="mailto:shimranmayan@gmail.com" TargetMode="External"/><Relationship Id="rId117" Type="http://schemas.openxmlformats.org/officeDocument/2006/relationships/hyperlink" Target="mailto:yasminjahanara77@gmail.com" TargetMode="External"/><Relationship Id="rId3610" Type="http://schemas.openxmlformats.org/officeDocument/2006/relationships/hyperlink" Target="mailto:billalhossain00800@gmail.com" TargetMode="External"/><Relationship Id="rId6766" Type="http://schemas.openxmlformats.org/officeDocument/2006/relationships/hyperlink" Target="mailto:mohammedtofayil@yahoo.com" TargetMode="External"/><Relationship Id="rId7817" Type="http://schemas.openxmlformats.org/officeDocument/2006/relationships/hyperlink" Target="mailto:manirulislam4209@gmail.com" TargetMode="External"/><Relationship Id="rId531" Type="http://schemas.openxmlformats.org/officeDocument/2006/relationships/hyperlink" Target="mailto:ms.tufanenterprise@gmail.com" TargetMode="External"/><Relationship Id="rId1161" Type="http://schemas.openxmlformats.org/officeDocument/2006/relationships/hyperlink" Target="mailto:htbl_cccjv@gmail.com" TargetMode="External"/><Relationship Id="rId2212" Type="http://schemas.openxmlformats.org/officeDocument/2006/relationships/hyperlink" Target="mailto:enterprise.7rip@gmail.com" TargetMode="External"/><Relationship Id="rId5368" Type="http://schemas.openxmlformats.org/officeDocument/2006/relationships/hyperlink" Target="mailto:rehanaenterprise33@gmail.com" TargetMode="External"/><Relationship Id="rId5782" Type="http://schemas.openxmlformats.org/officeDocument/2006/relationships/hyperlink" Target="mailto:sardertito@gmail.com" TargetMode="External"/><Relationship Id="rId6419" Type="http://schemas.openxmlformats.org/officeDocument/2006/relationships/hyperlink" Target="mailto:khaledaconstruction007@gmail.com" TargetMode="External"/><Relationship Id="rId6833" Type="http://schemas.openxmlformats.org/officeDocument/2006/relationships/hyperlink" Target="mailto:tariqul.islamrico@yahoo.com" TargetMode="External"/><Relationship Id="rId9989" Type="http://schemas.openxmlformats.org/officeDocument/2006/relationships/hyperlink" Target="mailto:khanbrotherscity@gmail.com" TargetMode="External"/><Relationship Id="rId1978" Type="http://schemas.openxmlformats.org/officeDocument/2006/relationships/hyperlink" Target="mailto:ms.farukienterprise@gmail.com" TargetMode="External"/><Relationship Id="rId4384" Type="http://schemas.openxmlformats.org/officeDocument/2006/relationships/hyperlink" Target="mailto:mdruknuzzamansarkar@gmail.com" TargetMode="External"/><Relationship Id="rId5435" Type="http://schemas.openxmlformats.org/officeDocument/2006/relationships/hyperlink" Target="mailto:sabbirenterprise68@gmail.com" TargetMode="External"/><Relationship Id="rId4037" Type="http://schemas.openxmlformats.org/officeDocument/2006/relationships/hyperlink" Target="mailto:msmohoenterprise@gmail.com" TargetMode="External"/><Relationship Id="rId4451" Type="http://schemas.openxmlformats.org/officeDocument/2006/relationships/hyperlink" Target="mailto:roman.thakurgaon@gmail.com" TargetMode="External"/><Relationship Id="rId5502" Type="http://schemas.openxmlformats.org/officeDocument/2006/relationships/hyperlink" Target="mailto:msrejawantraders@gmail.com" TargetMode="External"/><Relationship Id="rId6900" Type="http://schemas.openxmlformats.org/officeDocument/2006/relationships/hyperlink" Target="mailto:fmnafiz@gmail.com" TargetMode="External"/><Relationship Id="rId8658" Type="http://schemas.openxmlformats.org/officeDocument/2006/relationships/hyperlink" Target="mailto:khokonenterprise1957@gmail.com" TargetMode="External"/><Relationship Id="rId9709" Type="http://schemas.openxmlformats.org/officeDocument/2006/relationships/hyperlink" Target="mailto:rezviconstructionltd1@gmail.com" TargetMode="External"/><Relationship Id="rId3053" Type="http://schemas.openxmlformats.org/officeDocument/2006/relationships/hyperlink" Target="mailto:md_abulhossain35@yahoo.com" TargetMode="External"/><Relationship Id="rId4104" Type="http://schemas.openxmlformats.org/officeDocument/2006/relationships/hyperlink" Target="mailto:khanconstruction89@gmail.com" TargetMode="External"/><Relationship Id="rId3120" Type="http://schemas.openxmlformats.org/officeDocument/2006/relationships/hyperlink" Target="mailto:sobahanenterprise1967@gmail.com" TargetMode="External"/><Relationship Id="rId6276" Type="http://schemas.openxmlformats.org/officeDocument/2006/relationships/hyperlink" Target="mailto:khan.tradingcorporation@gmail.com" TargetMode="External"/><Relationship Id="rId7674" Type="http://schemas.openxmlformats.org/officeDocument/2006/relationships/hyperlink" Target="mailto:msmonirtraders1@gmail.com" TargetMode="External"/><Relationship Id="rId8725" Type="http://schemas.openxmlformats.org/officeDocument/2006/relationships/hyperlink" Target="mailto:msabulhashembhuiyan@gmail.com" TargetMode="External"/><Relationship Id="rId6690" Type="http://schemas.openxmlformats.org/officeDocument/2006/relationships/hyperlink" Target="mailto:akterenterprisemmenterpris@gmail.com" TargetMode="External"/><Relationship Id="rId7327" Type="http://schemas.openxmlformats.org/officeDocument/2006/relationships/hyperlink" Target="mailto:faridpurjannatconstructionltd@gmail.com" TargetMode="External"/><Relationship Id="rId7741" Type="http://schemas.openxmlformats.org/officeDocument/2006/relationships/hyperlink" Target="mailto:mosha.faridpur@gmail.com" TargetMode="External"/><Relationship Id="rId2886" Type="http://schemas.openxmlformats.org/officeDocument/2006/relationships/hyperlink" Target="mailto:bhatibanglaenterprise@yahoo.com" TargetMode="External"/><Relationship Id="rId3937" Type="http://schemas.openxmlformats.org/officeDocument/2006/relationships/hyperlink" Target="mailto:mminternational52@gmail.com" TargetMode="External"/><Relationship Id="rId5292" Type="http://schemas.openxmlformats.org/officeDocument/2006/relationships/hyperlink" Target="mailto:mssayedjahanconstruction@gmail.com" TargetMode="External"/><Relationship Id="rId6343" Type="http://schemas.openxmlformats.org/officeDocument/2006/relationships/hyperlink" Target="mailto:monirhowladerjkt@gmail.com" TargetMode="External"/><Relationship Id="rId9499" Type="http://schemas.openxmlformats.org/officeDocument/2006/relationships/hyperlink" Target="mailto:akamdeptk@gmail.com" TargetMode="External"/><Relationship Id="rId858" Type="http://schemas.openxmlformats.org/officeDocument/2006/relationships/hyperlink" Target="mailto:bajalahmed3218@gmail.com" TargetMode="External"/><Relationship Id="rId1488" Type="http://schemas.openxmlformats.org/officeDocument/2006/relationships/hyperlink" Target="mailto:eskenderaliandsons@gmail.com" TargetMode="External"/><Relationship Id="rId2539" Type="http://schemas.openxmlformats.org/officeDocument/2006/relationships/hyperlink" Target="mailto:mawahed8@gmail.com" TargetMode="External"/><Relationship Id="rId2953" Type="http://schemas.openxmlformats.org/officeDocument/2006/relationships/hyperlink" Target="mailto:ms.mominul@yahoo.com" TargetMode="External"/><Relationship Id="rId6410" Type="http://schemas.openxmlformats.org/officeDocument/2006/relationships/hyperlink" Target="mailto:msnipatrading83@gmail.com" TargetMode="External"/><Relationship Id="rId9566" Type="http://schemas.openxmlformats.org/officeDocument/2006/relationships/hyperlink" Target="mailto:selimptk@gmail.com" TargetMode="External"/><Relationship Id="rId9980" Type="http://schemas.openxmlformats.org/officeDocument/2006/relationships/hyperlink" Target="mailto:rahman_taibur@yahoo.com" TargetMode="External"/><Relationship Id="rId925" Type="http://schemas.openxmlformats.org/officeDocument/2006/relationships/hyperlink" Target="mailto:surmaenterprise24@gmail.com" TargetMode="External"/><Relationship Id="rId1555" Type="http://schemas.openxmlformats.org/officeDocument/2006/relationships/hyperlink" Target="mailto:ms.sadyaenterprise@gmail.com" TargetMode="External"/><Relationship Id="rId2606" Type="http://schemas.openxmlformats.org/officeDocument/2006/relationships/hyperlink" Target="mailto:bhatibanglaenterprise@yahoo.com" TargetMode="External"/><Relationship Id="rId5012" Type="http://schemas.openxmlformats.org/officeDocument/2006/relationships/hyperlink" Target="mailto:msshobdoenterprise@gmail.com" TargetMode="External"/><Relationship Id="rId8168" Type="http://schemas.openxmlformats.org/officeDocument/2006/relationships/hyperlink" Target="mailto:ms.razia.construction@gmail.com" TargetMode="External"/><Relationship Id="rId8582" Type="http://schemas.openxmlformats.org/officeDocument/2006/relationships/hyperlink" Target="mailto:samiultraders@yahoo.com" TargetMode="External"/><Relationship Id="rId9219" Type="http://schemas.openxmlformats.org/officeDocument/2006/relationships/hyperlink" Target="mailto:mohiuddinptk@gmail.com" TargetMode="External"/><Relationship Id="rId9633" Type="http://schemas.openxmlformats.org/officeDocument/2006/relationships/hyperlink" Target="mailto:mohiuddinptk@gmail.com" TargetMode="External"/><Relationship Id="rId10098" Type="http://schemas.openxmlformats.org/officeDocument/2006/relationships/hyperlink" Target="mailto:durgaenterprise10@gmail.com" TargetMode="External"/><Relationship Id="rId1208" Type="http://schemas.openxmlformats.org/officeDocument/2006/relationships/hyperlink" Target="mailto:rafiqul197711@yahoo.com" TargetMode="External"/><Relationship Id="rId7184" Type="http://schemas.openxmlformats.org/officeDocument/2006/relationships/hyperlink" Target="mailto:bhaibhai2013@yahoo.com" TargetMode="External"/><Relationship Id="rId8235" Type="http://schemas.openxmlformats.org/officeDocument/2006/relationships/hyperlink" Target="mailto:mfk.mas.jvca@gmail.com" TargetMode="External"/><Relationship Id="rId1622" Type="http://schemas.openxmlformats.org/officeDocument/2006/relationships/hyperlink" Target="mailto:bakconstruction1991@gmail.com" TargetMode="External"/><Relationship Id="rId4778" Type="http://schemas.openxmlformats.org/officeDocument/2006/relationships/hyperlink" Target="mailto:rithinenterprise@gmail.com" TargetMode="External"/><Relationship Id="rId5829" Type="http://schemas.openxmlformats.org/officeDocument/2006/relationships/hyperlink" Target="mailto:henara_b@yahoo.com" TargetMode="External"/><Relationship Id="rId7251" Type="http://schemas.openxmlformats.org/officeDocument/2006/relationships/hyperlink" Target="mailto:nurenterprisem@gmail.com" TargetMode="External"/><Relationship Id="rId9700" Type="http://schemas.openxmlformats.org/officeDocument/2006/relationships/hyperlink" Target="mailto:md.gius_uddin@yahoo.com" TargetMode="External"/><Relationship Id="rId10165" Type="http://schemas.openxmlformats.org/officeDocument/2006/relationships/hyperlink" Target="mailto:msrajesh1978@gmail.com" TargetMode="External"/><Relationship Id="rId3794" Type="http://schemas.openxmlformats.org/officeDocument/2006/relationships/hyperlink" Target="mailto:mmcandmcjv@gmail.com" TargetMode="External"/><Relationship Id="rId4845" Type="http://schemas.openxmlformats.org/officeDocument/2006/relationships/hyperlink" Target="mailto:akmasad946@gmail.com" TargetMode="External"/><Relationship Id="rId8302" Type="http://schemas.openxmlformats.org/officeDocument/2006/relationships/hyperlink" Target="https://www.eprocure.gov.bd/tenderer/ViewRegistrationDetail.jsp?cId=A6BF378C25356586&amp;uId=B98A0F1DC1686B4B&amp;tId=249BAAC9EFFA10CA&amp;top=no" TargetMode="External"/><Relationship Id="rId2396" Type="http://schemas.openxmlformats.org/officeDocument/2006/relationships/hyperlink" Target="mailto:syedziaulhoque@gmail.com%20;" TargetMode="External"/><Relationship Id="rId3447" Type="http://schemas.openxmlformats.org/officeDocument/2006/relationships/hyperlink" Target="mailto:msrahman1964@yahoo.com" TargetMode="External"/><Relationship Id="rId3861" Type="http://schemas.openxmlformats.org/officeDocument/2006/relationships/hyperlink" Target="mailto:abulbrotherspvtltd@gmail.com" TargetMode="External"/><Relationship Id="rId4912" Type="http://schemas.openxmlformats.org/officeDocument/2006/relationships/hyperlink" Target="mailto:mdwasimulhaque15@gmail.com" TargetMode="External"/><Relationship Id="rId368" Type="http://schemas.openxmlformats.org/officeDocument/2006/relationships/hyperlink" Target="mailto:msabdullahenterprise@yahoo.com" TargetMode="External"/><Relationship Id="rId782" Type="http://schemas.openxmlformats.org/officeDocument/2006/relationships/hyperlink" Target="mailto:abdurrashidcox@gmail.com" TargetMode="External"/><Relationship Id="rId2049" Type="http://schemas.openxmlformats.org/officeDocument/2006/relationships/hyperlink" Target="https://www.eprocure.gov.bd/tenderer/ViewRegistrationDetail.jsp?uId=7D41E561E716477F&amp;tId=F48BF5DEC6060695&amp;cId=43750EAB229688B6&amp;top=no" TargetMode="External"/><Relationship Id="rId2463" Type="http://schemas.openxmlformats.org/officeDocument/2006/relationships/hyperlink" Target="mailto:ms.mominul@yahoo.com" TargetMode="External"/><Relationship Id="rId3514" Type="http://schemas.openxmlformats.org/officeDocument/2006/relationships/hyperlink" Target="mailto:saudferdous@gmail.com" TargetMode="External"/><Relationship Id="rId9076" Type="http://schemas.openxmlformats.org/officeDocument/2006/relationships/hyperlink" Target="mailto:hasibenterprise1969@gmail.com" TargetMode="External"/><Relationship Id="rId9490" Type="http://schemas.openxmlformats.org/officeDocument/2006/relationships/hyperlink" Target="mailto:mohiuddinptk@gmail.com" TargetMode="External"/><Relationship Id="rId435" Type="http://schemas.openxmlformats.org/officeDocument/2006/relationships/hyperlink" Target="mailto:alifenterprise72@gmail.com" TargetMode="External"/><Relationship Id="rId1065" Type="http://schemas.openxmlformats.org/officeDocument/2006/relationships/hyperlink" Target="mailto:egpntclbd@gmail.com" TargetMode="External"/><Relationship Id="rId2116" Type="http://schemas.openxmlformats.org/officeDocument/2006/relationships/hyperlink" Target="mailto:mszilanitraders@gmail.com" TargetMode="External"/><Relationship Id="rId2530" Type="http://schemas.openxmlformats.org/officeDocument/2006/relationships/hyperlink" Target="mailto:roy_enterprise@yahoo.com" TargetMode="External"/><Relationship Id="rId5686" Type="http://schemas.openxmlformats.org/officeDocument/2006/relationships/hyperlink" Target="mailto:chakrabortybban123@gmail.com" TargetMode="External"/><Relationship Id="rId6737" Type="http://schemas.openxmlformats.org/officeDocument/2006/relationships/hyperlink" Target="mailto:msmonirenterprise01@gmail.com" TargetMode="External"/><Relationship Id="rId8092" Type="http://schemas.openxmlformats.org/officeDocument/2006/relationships/hyperlink" Target="mailto:riponenterprise2011@gmail.com" TargetMode="External"/><Relationship Id="rId9143" Type="http://schemas.openxmlformats.org/officeDocument/2006/relationships/hyperlink" Target="mailto:icl.pvtltd@yahoo.com" TargetMode="External"/><Relationship Id="rId502" Type="http://schemas.openxmlformats.org/officeDocument/2006/relationships/hyperlink" Target="mailto:mauconstruction2013@gmail.com" TargetMode="External"/><Relationship Id="rId1132" Type="http://schemas.openxmlformats.org/officeDocument/2006/relationships/hyperlink" Target="mailto:nabilinternational17@gmail.com" TargetMode="External"/><Relationship Id="rId4288" Type="http://schemas.openxmlformats.org/officeDocument/2006/relationships/hyperlink" Target="mailto:azadr728@gmail.com" TargetMode="External"/><Relationship Id="rId5339" Type="http://schemas.openxmlformats.org/officeDocument/2006/relationships/hyperlink" Target="mailto:msshohanenterprisesiraj@gmail.com" TargetMode="External"/><Relationship Id="rId9210" Type="http://schemas.openxmlformats.org/officeDocument/2006/relationships/hyperlink" Target="mailto:ziaulandsufiajv@gmail.com" TargetMode="External"/><Relationship Id="rId4355" Type="http://schemas.openxmlformats.org/officeDocument/2006/relationships/hyperlink" Target="mailto:ms.mohesenaenterprise@gmail.com" TargetMode="External"/><Relationship Id="rId5753" Type="http://schemas.openxmlformats.org/officeDocument/2006/relationships/hyperlink" Target="mailto:wahiduzzaman706@gmail.com" TargetMode="External"/><Relationship Id="rId6804" Type="http://schemas.openxmlformats.org/officeDocument/2006/relationships/hyperlink" Target="mailto:mshafeza01@gmail.com" TargetMode="External"/><Relationship Id="rId1949" Type="http://schemas.openxmlformats.org/officeDocument/2006/relationships/hyperlink" Target="mailto:hkkenterprisejp@gmail.com" TargetMode="External"/><Relationship Id="rId4008" Type="http://schemas.openxmlformats.org/officeDocument/2006/relationships/hyperlink" Target="mailto:rajasatata@yahoo.com" TargetMode="External"/><Relationship Id="rId5406" Type="http://schemas.openxmlformats.org/officeDocument/2006/relationships/hyperlink" Target="mailto:letonenterprise68@gmail.com" TargetMode="External"/><Relationship Id="rId5820" Type="http://schemas.openxmlformats.org/officeDocument/2006/relationships/hyperlink" Target="mailto:mdnazrulislamnilu@gmail.com" TargetMode="External"/><Relationship Id="rId8976" Type="http://schemas.openxmlformats.org/officeDocument/2006/relationships/hyperlink" Target="mailto:sunriseengineers70@gmail.com" TargetMode="External"/><Relationship Id="rId292" Type="http://schemas.openxmlformats.org/officeDocument/2006/relationships/hyperlink" Target="mailto:shams_engineering_ltd@yahoo.com" TargetMode="External"/><Relationship Id="rId3371" Type="http://schemas.openxmlformats.org/officeDocument/2006/relationships/hyperlink" Target="mailto:chitrolekhaenterprise@gmail.com" TargetMode="External"/><Relationship Id="rId4422" Type="http://schemas.openxmlformats.org/officeDocument/2006/relationships/hyperlink" Target="mailto:ferdousahamed2018@gmail.com" TargetMode="External"/><Relationship Id="rId7578" Type="http://schemas.openxmlformats.org/officeDocument/2006/relationships/hyperlink" Target="mailto:chowdhury.132976@gmail.com" TargetMode="External"/><Relationship Id="rId7992" Type="http://schemas.openxmlformats.org/officeDocument/2006/relationships/hyperlink" Target="mailto:nuruzzamanmiah58@gmail.com" TargetMode="External"/><Relationship Id="rId8629" Type="http://schemas.openxmlformats.org/officeDocument/2006/relationships/hyperlink" Target="mailto:nafitraders1979@gmail.com" TargetMode="External"/><Relationship Id="rId3024" Type="http://schemas.openxmlformats.org/officeDocument/2006/relationships/hyperlink" Target="mailto:promeenterprise18@gmail.com" TargetMode="External"/><Relationship Id="rId6594" Type="http://schemas.openxmlformats.org/officeDocument/2006/relationships/hyperlink" Target="mailto:mshedayetenterprise@gmail.com" TargetMode="External"/><Relationship Id="rId7645" Type="http://schemas.openxmlformats.org/officeDocument/2006/relationships/hyperlink" Target="mailto:ms.basartraders19@gmail.com" TargetMode="External"/><Relationship Id="rId2040" Type="http://schemas.openxmlformats.org/officeDocument/2006/relationships/hyperlink" Target="mailto:sekbjv@gmail.com" TargetMode="External"/><Relationship Id="rId5196" Type="http://schemas.openxmlformats.org/officeDocument/2006/relationships/hyperlink" Target="mailto:chakrabortybban123@gmail.com" TargetMode="External"/><Relationship Id="rId6247" Type="http://schemas.openxmlformats.org/officeDocument/2006/relationships/hyperlink" Target="mailto:msahamed.traders1968@yahoo.com" TargetMode="External"/><Relationship Id="rId6661" Type="http://schemas.openxmlformats.org/officeDocument/2006/relationships/hyperlink" Target="mailto:mrtraders0071a@gmail.com" TargetMode="External"/><Relationship Id="rId7712" Type="http://schemas.openxmlformats.org/officeDocument/2006/relationships/hyperlink" Target="mailto:emonenterprisjnd@gmail.com" TargetMode="External"/><Relationship Id="rId5263" Type="http://schemas.openxmlformats.org/officeDocument/2006/relationships/hyperlink" Target="mailto:msagarconstruction@gmail.com" TargetMode="External"/><Relationship Id="rId6314" Type="http://schemas.openxmlformats.org/officeDocument/2006/relationships/hyperlink" Target="mailto:mollatrading.contractor26310@gmail.com" TargetMode="External"/><Relationship Id="rId1459" Type="http://schemas.openxmlformats.org/officeDocument/2006/relationships/hyperlink" Target="mailto:khanrevive@gmail.com" TargetMode="External"/><Relationship Id="rId2857" Type="http://schemas.openxmlformats.org/officeDocument/2006/relationships/hyperlink" Target="mailto:osmangani1961@yahoo.com" TargetMode="External"/><Relationship Id="rId3908" Type="http://schemas.openxmlformats.org/officeDocument/2006/relationships/hyperlink" Target="mailto:palashsyndicate@gmail.com" TargetMode="External"/><Relationship Id="rId5330" Type="http://schemas.openxmlformats.org/officeDocument/2006/relationships/hyperlink" Target="mailto:mshalimatraders@gmail.com" TargetMode="External"/><Relationship Id="rId8486" Type="http://schemas.openxmlformats.org/officeDocument/2006/relationships/hyperlink" Target="mailto:ferdowstraders@gmail.com" TargetMode="External"/><Relationship Id="rId9884" Type="http://schemas.openxmlformats.org/officeDocument/2006/relationships/hyperlink" Target="mailto:msfenterprise100@gmail.com" TargetMode="External"/><Relationship Id="rId98" Type="http://schemas.openxmlformats.org/officeDocument/2006/relationships/hyperlink" Target="mailto:mdkamrul1975@gmail.com" TargetMode="External"/><Relationship Id="rId829" Type="http://schemas.openxmlformats.org/officeDocument/2006/relationships/hyperlink" Target="mailto:selimsuchanajv@gmail.com" TargetMode="External"/><Relationship Id="rId1873" Type="http://schemas.openxmlformats.org/officeDocument/2006/relationships/hyperlink" Target="mailto:msuzzalenterprise@gmail.com" TargetMode="External"/><Relationship Id="rId2924" Type="http://schemas.openxmlformats.org/officeDocument/2006/relationships/hyperlink" Target="mailto:RSSKJV@gmail.com" TargetMode="External"/><Relationship Id="rId7088" Type="http://schemas.openxmlformats.org/officeDocument/2006/relationships/hyperlink" Target="mailto:rabiulalamtuhin@yahoo.com" TargetMode="External"/><Relationship Id="rId8139" Type="http://schemas.openxmlformats.org/officeDocument/2006/relationships/hyperlink" Target="mailto:mshosenenteprise@gmai.com" TargetMode="External"/><Relationship Id="rId9537" Type="http://schemas.openxmlformats.org/officeDocument/2006/relationships/hyperlink" Target="mailto:sikderenterprise.patua@gmail.com" TargetMode="External"/><Relationship Id="rId9951" Type="http://schemas.openxmlformats.org/officeDocument/2006/relationships/hyperlink" Target="mailto:soniaenterprise65@gmail.com" TargetMode="External"/><Relationship Id="rId1526" Type="http://schemas.openxmlformats.org/officeDocument/2006/relationships/hyperlink" Target="mailto:mssamiaenterprise@gmail.com" TargetMode="External"/><Relationship Id="rId1940" Type="http://schemas.openxmlformats.org/officeDocument/2006/relationships/hyperlink" Target="mailto:sarderzakiul@gmail.com" TargetMode="External"/><Relationship Id="rId8553" Type="http://schemas.openxmlformats.org/officeDocument/2006/relationships/hyperlink" Target="mailto:mehrab2881@gmail.com" TargetMode="External"/><Relationship Id="rId9604" Type="http://schemas.openxmlformats.org/officeDocument/2006/relationships/hyperlink" Target="mailto:selimptk@gmail.com" TargetMode="External"/><Relationship Id="rId10069" Type="http://schemas.openxmlformats.org/officeDocument/2006/relationships/hyperlink" Target="mailto:msmamatraders@gmail.com" TargetMode="External"/><Relationship Id="rId3698" Type="http://schemas.openxmlformats.org/officeDocument/2006/relationships/hyperlink" Target="mailto:abul50113@gmail.com" TargetMode="External"/><Relationship Id="rId4749" Type="http://schemas.openxmlformats.org/officeDocument/2006/relationships/hyperlink" Target="mailto:mdsoriful000@gmail.com" TargetMode="External"/><Relationship Id="rId7155" Type="http://schemas.openxmlformats.org/officeDocument/2006/relationships/hyperlink" Target="mailto:msprotyashae@gmail.com" TargetMode="External"/><Relationship Id="rId8206" Type="http://schemas.openxmlformats.org/officeDocument/2006/relationships/hyperlink" Target="mailto:md.totak@yahoo.com" TargetMode="External"/><Relationship Id="rId8620" Type="http://schemas.openxmlformats.org/officeDocument/2006/relationships/hyperlink" Target="mailto:msmdmahmudurrahman@yahoo.com" TargetMode="External"/><Relationship Id="rId10136" Type="http://schemas.openxmlformats.org/officeDocument/2006/relationships/hyperlink" Target="mailto:nisetraders@gmail.com" TargetMode="External"/><Relationship Id="rId3765" Type="http://schemas.openxmlformats.org/officeDocument/2006/relationships/hyperlink" Target="mailto:sarkercabinet62@gmail.com" TargetMode="External"/><Relationship Id="rId4816" Type="http://schemas.openxmlformats.org/officeDocument/2006/relationships/hyperlink" Target="mailto:moonenterprise84@gmail.com" TargetMode="External"/><Relationship Id="rId6171" Type="http://schemas.openxmlformats.org/officeDocument/2006/relationships/hyperlink" Target="mailto:kmsajahan1977@gmail.com" TargetMode="External"/><Relationship Id="rId7222" Type="http://schemas.openxmlformats.org/officeDocument/2006/relationships/hyperlink" Target="mailto:sbcelbd@gmail.com" TargetMode="External"/><Relationship Id="rId686" Type="http://schemas.openxmlformats.org/officeDocument/2006/relationships/hyperlink" Target="mailto:shahariaregp@gmail.com" TargetMode="External"/><Relationship Id="rId2367" Type="http://schemas.openxmlformats.org/officeDocument/2006/relationships/hyperlink" Target="mailto:msfaisaltraders93@gmail.com%20%20%20;" TargetMode="External"/><Relationship Id="rId2781" Type="http://schemas.openxmlformats.org/officeDocument/2006/relationships/hyperlink" Target="mailto:ms_challenger1@yahoo.com" TargetMode="External"/><Relationship Id="rId3418" Type="http://schemas.openxmlformats.org/officeDocument/2006/relationships/hyperlink" Target="mailto:meplrimijv2019@gmail.com" TargetMode="External"/><Relationship Id="rId9394" Type="http://schemas.openxmlformats.org/officeDocument/2006/relationships/hyperlink" Target="mailto:mseasyenterprise@gmail.com" TargetMode="External"/><Relationship Id="rId339" Type="http://schemas.openxmlformats.org/officeDocument/2006/relationships/hyperlink" Target="mailto:mdeunusalmamun185@gmail.com" TargetMode="External"/><Relationship Id="rId753" Type="http://schemas.openxmlformats.org/officeDocument/2006/relationships/hyperlink" Target="mailto:quashemconstruction@gmail.com" TargetMode="External"/><Relationship Id="rId1383" Type="http://schemas.openxmlformats.org/officeDocument/2006/relationships/hyperlink" Target="mailto:msdoele83@gmail.com" TargetMode="External"/><Relationship Id="rId2434" Type="http://schemas.openxmlformats.org/officeDocument/2006/relationships/hyperlink" Target="mailto:mskhondokerconstruction@yahoo.com" TargetMode="External"/><Relationship Id="rId3832" Type="http://schemas.openxmlformats.org/officeDocument/2006/relationships/hyperlink" Target="mailto:ms.mominul@yahoo.com" TargetMode="External"/><Relationship Id="rId6988" Type="http://schemas.openxmlformats.org/officeDocument/2006/relationships/hyperlink" Target="mailto:mojammelhaque760@yahoo.com" TargetMode="External"/><Relationship Id="rId9047" Type="http://schemas.openxmlformats.org/officeDocument/2006/relationships/hyperlink" Target="mailto:lilyenterprise1980@gmail.com" TargetMode="External"/><Relationship Id="rId9461" Type="http://schemas.openxmlformats.org/officeDocument/2006/relationships/hyperlink" Target="mailto:enayethossainpat@gmail.com" TargetMode="External"/><Relationship Id="rId406" Type="http://schemas.openxmlformats.org/officeDocument/2006/relationships/hyperlink" Target="mailto:mstasfiaent@yahoo.com" TargetMode="External"/><Relationship Id="rId1036" Type="http://schemas.openxmlformats.org/officeDocument/2006/relationships/hyperlink" Target="mailto:quashemconstruction@gmail.com" TargetMode="External"/><Relationship Id="rId8063" Type="http://schemas.openxmlformats.org/officeDocument/2006/relationships/hyperlink" Target="mailto:msriasatandbrothers@gmail.com" TargetMode="External"/><Relationship Id="rId9114" Type="http://schemas.openxmlformats.org/officeDocument/2006/relationships/hyperlink" Target="mailto:belalhossain.thakurgaon@gmail.com" TargetMode="External"/><Relationship Id="rId820" Type="http://schemas.openxmlformats.org/officeDocument/2006/relationships/hyperlink" Target="mailto:msmominulsiam2019@gmail.com" TargetMode="External"/><Relationship Id="rId1450" Type="http://schemas.openxmlformats.org/officeDocument/2006/relationships/hyperlink" Target="mailto:ms.mrenterprise2014@gmail.com" TargetMode="External"/><Relationship Id="rId2501" Type="http://schemas.openxmlformats.org/officeDocument/2006/relationships/hyperlink" Target="mailto:mstusherenter@gmail.com" TargetMode="External"/><Relationship Id="rId5657" Type="http://schemas.openxmlformats.org/officeDocument/2006/relationships/hyperlink" Target="mailto:tituandmac@gmail.com" TargetMode="External"/><Relationship Id="rId6708" Type="http://schemas.openxmlformats.org/officeDocument/2006/relationships/hyperlink" Target="mailto:islamsirajul409@yahoo.com" TargetMode="External"/><Relationship Id="rId1103" Type="http://schemas.openxmlformats.org/officeDocument/2006/relationships/hyperlink" Target="mailto:yesbuilders.egp@gmail.com" TargetMode="External"/><Relationship Id="rId4259" Type="http://schemas.openxmlformats.org/officeDocument/2006/relationships/hyperlink" Target="mailto:mdsharifulislam80@yahoo.com" TargetMode="External"/><Relationship Id="rId4673" Type="http://schemas.openxmlformats.org/officeDocument/2006/relationships/hyperlink" Target="mailto:mssordarenterprise@gmail.com" TargetMode="External"/><Relationship Id="rId5724" Type="http://schemas.openxmlformats.org/officeDocument/2006/relationships/hyperlink" Target="mailto:jaba.apu.jv@gmail.com" TargetMode="External"/><Relationship Id="rId8130" Type="http://schemas.openxmlformats.org/officeDocument/2006/relationships/hyperlink" Target="mailto:ms.limonenterprise70@%20gmail.com" TargetMode="External"/><Relationship Id="rId10060" Type="http://schemas.openxmlformats.org/officeDocument/2006/relationships/hyperlink" Target="mailto:msmollabuilders@gmail.com" TargetMode="External"/><Relationship Id="rId3275" Type="http://schemas.openxmlformats.org/officeDocument/2006/relationships/hyperlink" Target="mailto:murshadalam55@gmail.com" TargetMode="External"/><Relationship Id="rId4326" Type="http://schemas.openxmlformats.org/officeDocument/2006/relationships/hyperlink" Target="mailto:shamkijv@gmail.com" TargetMode="External"/><Relationship Id="rId4740" Type="http://schemas.openxmlformats.org/officeDocument/2006/relationships/hyperlink" Target="mailto:raijaenterprise1991@yahoo.com" TargetMode="External"/><Relationship Id="rId7896" Type="http://schemas.openxmlformats.org/officeDocument/2006/relationships/hyperlink" Target="mailto:khandakershahin.ahmed@yahoo.com" TargetMode="External"/><Relationship Id="rId8947" Type="http://schemas.openxmlformats.org/officeDocument/2006/relationships/hyperlink" Target="mailto:msmizantraders1977@gmail.com" TargetMode="External"/><Relationship Id="rId196" Type="http://schemas.openxmlformats.org/officeDocument/2006/relationships/hyperlink" Target="mailto:msmakader@yahoo.com" TargetMode="External"/><Relationship Id="rId2291" Type="http://schemas.openxmlformats.org/officeDocument/2006/relationships/hyperlink" Target="mailto:msnasir1978@gmail.com," TargetMode="External"/><Relationship Id="rId3342" Type="http://schemas.openxmlformats.org/officeDocument/2006/relationships/hyperlink" Target="mailto:binoykurmi74@gmail.com" TargetMode="External"/><Relationship Id="rId6498" Type="http://schemas.openxmlformats.org/officeDocument/2006/relationships/hyperlink" Target="mailto:azamankhanenterprise@gmail.com" TargetMode="External"/><Relationship Id="rId7549" Type="http://schemas.openxmlformats.org/officeDocument/2006/relationships/hyperlink" Target="mailto:ms.sajincorporation@gmail.com" TargetMode="External"/><Relationship Id="rId263" Type="http://schemas.openxmlformats.org/officeDocument/2006/relationships/hyperlink" Target="mailto:abdulawalpatwary01@gmail.com" TargetMode="External"/><Relationship Id="rId6565" Type="http://schemas.openxmlformats.org/officeDocument/2006/relationships/hyperlink" Target="mailto:af.comilla@gmail.com" TargetMode="External"/><Relationship Id="rId7963" Type="http://schemas.openxmlformats.org/officeDocument/2006/relationships/hyperlink" Target="mailto:msparadisrtds@gmail.com" TargetMode="External"/><Relationship Id="rId330" Type="http://schemas.openxmlformats.org/officeDocument/2006/relationships/hyperlink" Target="mailto:badal_barisal@yahoo.com" TargetMode="External"/><Relationship Id="rId2011" Type="http://schemas.openxmlformats.org/officeDocument/2006/relationships/hyperlink" Target="mailto:farhan150581@gmail.com" TargetMode="External"/><Relationship Id="rId5167" Type="http://schemas.openxmlformats.org/officeDocument/2006/relationships/hyperlink" Target="mailto:S.Anantabikastripura@yahoo.com" TargetMode="External"/><Relationship Id="rId6218" Type="http://schemas.openxmlformats.org/officeDocument/2006/relationships/hyperlink" Target="mailto:msahanaenterprise@gmail.com" TargetMode="External"/><Relationship Id="rId7616" Type="http://schemas.openxmlformats.org/officeDocument/2006/relationships/hyperlink" Target="mailto:hoquetraders1980@gmail.com" TargetMode="External"/><Relationship Id="rId4183" Type="http://schemas.openxmlformats.org/officeDocument/2006/relationships/hyperlink" Target="mailto:zeeshanbuildersbd@gmail.com" TargetMode="External"/><Relationship Id="rId5581" Type="http://schemas.openxmlformats.org/officeDocument/2006/relationships/hyperlink" Target="mailto:ali.hosen.tkg@gmail.com" TargetMode="External"/><Relationship Id="rId6632" Type="http://schemas.openxmlformats.org/officeDocument/2006/relationships/hyperlink" Target="mailto:mml.comilla@gmail.com" TargetMode="External"/><Relationship Id="rId9788" Type="http://schemas.openxmlformats.org/officeDocument/2006/relationships/hyperlink" Target="mailto:abrazzak1959@gmail.com" TargetMode="External"/><Relationship Id="rId1777" Type="http://schemas.openxmlformats.org/officeDocument/2006/relationships/hyperlink" Target="mailto:mojumderandssjv@gmail.com" TargetMode="External"/><Relationship Id="rId2828" Type="http://schemas.openxmlformats.org/officeDocument/2006/relationships/hyperlink" Target="mailto:bhatibanglaenterprise@yahoo.com" TargetMode="External"/><Relationship Id="rId5234" Type="http://schemas.openxmlformats.org/officeDocument/2006/relationships/hyperlink" Target="mailto:khairselim@yahoo.com" TargetMode="External"/><Relationship Id="rId9855" Type="http://schemas.openxmlformats.org/officeDocument/2006/relationships/hyperlink" Target="mailto:mahakim1971@gmail.com" TargetMode="External"/><Relationship Id="rId69" Type="http://schemas.openxmlformats.org/officeDocument/2006/relationships/hyperlink" Target="mailto:ms.samataenterprise68@gmail.com" TargetMode="External"/><Relationship Id="rId1844" Type="http://schemas.openxmlformats.org/officeDocument/2006/relationships/hyperlink" Target="mailto:msislambrothersltd@gmail.com" TargetMode="External"/><Relationship Id="rId4250" Type="http://schemas.openxmlformats.org/officeDocument/2006/relationships/hyperlink" Target="mailto:mamun6329s@gmail.com" TargetMode="External"/><Relationship Id="rId5301" Type="http://schemas.openxmlformats.org/officeDocument/2006/relationships/hyperlink" Target="mailto:malihatraders1975@gmail.com" TargetMode="External"/><Relationship Id="rId8457" Type="http://schemas.openxmlformats.org/officeDocument/2006/relationships/hyperlink" Target="mailto:habiburrupshi@gmail.com" TargetMode="External"/><Relationship Id="rId8871" Type="http://schemas.openxmlformats.org/officeDocument/2006/relationships/hyperlink" Target="mailto:msabulkhayerbachu@yahoo.com" TargetMode="External"/><Relationship Id="rId9508" Type="http://schemas.openxmlformats.org/officeDocument/2006/relationships/hyperlink" Target="mailto:mdiqbalhossian83@gmail.com" TargetMode="External"/><Relationship Id="rId9922" Type="http://schemas.openxmlformats.org/officeDocument/2006/relationships/hyperlink" Target="mailto:ripontraders77@gmail.com" TargetMode="External"/><Relationship Id="rId7059" Type="http://schemas.openxmlformats.org/officeDocument/2006/relationships/hyperlink" Target="mailto:kazi_mohin@yahoo.com" TargetMode="External"/><Relationship Id="rId7473" Type="http://schemas.openxmlformats.org/officeDocument/2006/relationships/hyperlink" Target="mailto:mssaj.enterprise@yahoo.com" TargetMode="External"/><Relationship Id="rId8524" Type="http://schemas.openxmlformats.org/officeDocument/2006/relationships/hyperlink" Target="mailto:satradeandsyndicate@gmail.com" TargetMode="External"/><Relationship Id="rId1911" Type="http://schemas.openxmlformats.org/officeDocument/2006/relationships/hyperlink" Target="mailto:hemayet470@gmail.com" TargetMode="External"/><Relationship Id="rId3669" Type="http://schemas.openxmlformats.org/officeDocument/2006/relationships/hyperlink" Target="mailto:ms.nufaconstruction@gmail.com" TargetMode="External"/><Relationship Id="rId6075" Type="http://schemas.openxmlformats.org/officeDocument/2006/relationships/hyperlink" Target="mailto:atmripon79@gmail.com" TargetMode="External"/><Relationship Id="rId7126" Type="http://schemas.openxmlformats.org/officeDocument/2006/relationships/hyperlink" Target="mailto:kamarjani.traders@gmail.com" TargetMode="External"/><Relationship Id="rId7540" Type="http://schemas.openxmlformats.org/officeDocument/2006/relationships/hyperlink" Target="mailto:trustcorporationftsc@gmail.com" TargetMode="External"/><Relationship Id="rId5091" Type="http://schemas.openxmlformats.org/officeDocument/2006/relationships/hyperlink" Target="mailto:kuashatraders9@gmail.com" TargetMode="External"/><Relationship Id="rId6142" Type="http://schemas.openxmlformats.org/officeDocument/2006/relationships/hyperlink" Target="mailto:razzakm50@yahoo.com" TargetMode="External"/><Relationship Id="rId9298" Type="http://schemas.openxmlformats.org/officeDocument/2006/relationships/hyperlink" Target="mailto:akonenterprise2020@gmail.com" TargetMode="External"/><Relationship Id="rId10107" Type="http://schemas.openxmlformats.org/officeDocument/2006/relationships/hyperlink" Target="mailto:smjahangire@gmail.com" TargetMode="External"/><Relationship Id="rId1287" Type="http://schemas.openxmlformats.org/officeDocument/2006/relationships/hyperlink" Target="mailto:mr.kanchan13@yahoo.com" TargetMode="External"/><Relationship Id="rId2685" Type="http://schemas.openxmlformats.org/officeDocument/2006/relationships/hyperlink" Target="mailto:dipenteerprise@gmail.com" TargetMode="External"/><Relationship Id="rId3736" Type="http://schemas.openxmlformats.org/officeDocument/2006/relationships/hyperlink" Target="mailto:riponwasi@gmail.com" TargetMode="External"/><Relationship Id="rId657" Type="http://schemas.openxmlformats.org/officeDocument/2006/relationships/hyperlink" Target="mailto:mshkcenterprise@gmail.com" TargetMode="External"/><Relationship Id="rId2338" Type="http://schemas.openxmlformats.org/officeDocument/2006/relationships/hyperlink" Target="mailto:sahidenterprisepvtlimited@gmail.com%20;" TargetMode="External"/><Relationship Id="rId2752" Type="http://schemas.openxmlformats.org/officeDocument/2006/relationships/hyperlink" Target="mailto:htblsa2020@gmail.com" TargetMode="External"/><Relationship Id="rId3803" Type="http://schemas.openxmlformats.org/officeDocument/2006/relationships/hyperlink" Target="mailto:samiranchowdhury210@yahoo.com" TargetMode="External"/><Relationship Id="rId6959" Type="http://schemas.openxmlformats.org/officeDocument/2006/relationships/hyperlink" Target="mailto:mojammelhaque760@yahoo.com" TargetMode="External"/><Relationship Id="rId9365" Type="http://schemas.openxmlformats.org/officeDocument/2006/relationships/hyperlink" Target="mailto:sobahantraders345@gmail.com" TargetMode="External"/><Relationship Id="rId724" Type="http://schemas.openxmlformats.org/officeDocument/2006/relationships/hyperlink" Target="mailto:sakibenterpriseegp@gmail.com" TargetMode="External"/><Relationship Id="rId1354" Type="http://schemas.openxmlformats.org/officeDocument/2006/relationships/hyperlink" Target="mailto:daeudcjv@gmail.com" TargetMode="External"/><Relationship Id="rId2405" Type="http://schemas.openxmlformats.org/officeDocument/2006/relationships/hyperlink" Target="mailto:andimpexegp@gmail.com" TargetMode="External"/><Relationship Id="rId5975" Type="http://schemas.openxmlformats.org/officeDocument/2006/relationships/hyperlink" Target="mailto:razzakm50@yahoo.com" TargetMode="External"/><Relationship Id="rId8381" Type="http://schemas.openxmlformats.org/officeDocument/2006/relationships/hyperlink" Target="mailto:minaruzzaman4218@gmail.com" TargetMode="External"/><Relationship Id="rId9018" Type="http://schemas.openxmlformats.org/officeDocument/2006/relationships/hyperlink" Target="mailto:msfirozahmed27@gmail.com" TargetMode="External"/><Relationship Id="rId9432" Type="http://schemas.openxmlformats.org/officeDocument/2006/relationships/hyperlink" Target="mailto:niaztraders.khan@yahool.com" TargetMode="External"/><Relationship Id="rId60" Type="http://schemas.openxmlformats.org/officeDocument/2006/relationships/hyperlink" Target="mailto:munnah.bhola@gmail.com" TargetMode="External"/><Relationship Id="rId1007" Type="http://schemas.openxmlformats.org/officeDocument/2006/relationships/hyperlink" Target="mailto:shanajinter.2009@yahoo.com" TargetMode="External"/><Relationship Id="rId1421" Type="http://schemas.openxmlformats.org/officeDocument/2006/relationships/hyperlink" Target="mailto:ms.faridtraders15@yahoo.com" TargetMode="External"/><Relationship Id="rId4577" Type="http://schemas.openxmlformats.org/officeDocument/2006/relationships/hyperlink" Target="mailto:msmirzaconstructionsiraj@gmail.com" TargetMode="External"/><Relationship Id="rId4991" Type="http://schemas.openxmlformats.org/officeDocument/2006/relationships/hyperlink" Target="mailto:mdelsbjv@gmail.com" TargetMode="External"/><Relationship Id="rId5628" Type="http://schemas.openxmlformats.org/officeDocument/2006/relationships/hyperlink" Target="mailto:md.khairulhasan399@yahoo.com" TargetMode="External"/><Relationship Id="rId8034" Type="http://schemas.openxmlformats.org/officeDocument/2006/relationships/hyperlink" Target="mailto:kamarjanisumonjv21@gmail.com" TargetMode="External"/><Relationship Id="rId3179" Type="http://schemas.openxmlformats.org/officeDocument/2006/relationships/hyperlink" Target="mailto:msnirmanprokausholy1962@gmail.com" TargetMode="External"/><Relationship Id="rId3593" Type="http://schemas.openxmlformats.org/officeDocument/2006/relationships/hyperlink" Target="mailto:mssunlightenterprise@gmail.com" TargetMode="External"/><Relationship Id="rId4644" Type="http://schemas.openxmlformats.org/officeDocument/2006/relationships/hyperlink" Target="mailto:jaka@gmail.com" TargetMode="External"/><Relationship Id="rId7050" Type="http://schemas.openxmlformats.org/officeDocument/2006/relationships/hyperlink" Target="mailto:mezbahcomilla@gmail.com" TargetMode="External"/><Relationship Id="rId8101" Type="http://schemas.openxmlformats.org/officeDocument/2006/relationships/hyperlink" Target="mailto:msrupbantraders@gmail.com" TargetMode="External"/><Relationship Id="rId10031" Type="http://schemas.openxmlformats.org/officeDocument/2006/relationships/hyperlink" Target="mailto:durgaenterprise10@gmail.com" TargetMode="External"/><Relationship Id="rId2195" Type="http://schemas.openxmlformats.org/officeDocument/2006/relationships/hyperlink" Target="mailto:selim.brothers_874@yahoo.com" TargetMode="External"/><Relationship Id="rId3246" Type="http://schemas.openxmlformats.org/officeDocument/2006/relationships/hyperlink" Target="mailto:ansarshockranamanna@gmail.com" TargetMode="External"/><Relationship Id="rId167" Type="http://schemas.openxmlformats.org/officeDocument/2006/relationships/hyperlink" Target="mailto:msarifaenterprise017@gmail.com" TargetMode="External"/><Relationship Id="rId581" Type="http://schemas.openxmlformats.org/officeDocument/2006/relationships/hyperlink" Target="mailto:satatatraders5@gmail.com" TargetMode="External"/><Relationship Id="rId2262" Type="http://schemas.openxmlformats.org/officeDocument/2006/relationships/hyperlink" Target="mailto:reza.enterprise.kc@gmail.com" TargetMode="External"/><Relationship Id="rId3660" Type="http://schemas.openxmlformats.org/officeDocument/2006/relationships/hyperlink" Target="mailto:ms.alamgirenterprise1987@gmail.com" TargetMode="External"/><Relationship Id="rId4711" Type="http://schemas.openxmlformats.org/officeDocument/2006/relationships/hyperlink" Target="mailto:mshelal.enterprise@yahoo.com" TargetMode="External"/><Relationship Id="rId7867" Type="http://schemas.openxmlformats.org/officeDocument/2006/relationships/hyperlink" Target="mailto:sayanirenterprised@gmail.com" TargetMode="External"/><Relationship Id="rId8918" Type="http://schemas.openxmlformats.org/officeDocument/2006/relationships/hyperlink" Target="mailto:msfnenterprise@yahoo.com" TargetMode="External"/><Relationship Id="rId234" Type="http://schemas.openxmlformats.org/officeDocument/2006/relationships/hyperlink" Target="mailto:msjabedtraders.bd@gmail.com" TargetMode="External"/><Relationship Id="rId3313" Type="http://schemas.openxmlformats.org/officeDocument/2006/relationships/hyperlink" Target="mailto:mimmaenterprise@yahoo.%20com" TargetMode="External"/><Relationship Id="rId6469" Type="http://schemas.openxmlformats.org/officeDocument/2006/relationships/hyperlink" Target="mailto:msshahamanattraders66@gmail.com" TargetMode="External"/><Relationship Id="rId6883" Type="http://schemas.openxmlformats.org/officeDocument/2006/relationships/hyperlink" Target="mailto:islamsirajul409@yahoo.com" TargetMode="External"/><Relationship Id="rId7934" Type="http://schemas.openxmlformats.org/officeDocument/2006/relationships/hyperlink" Target="mailto:smssishirenterprise1980@gmail.com" TargetMode="External"/><Relationship Id="rId5485" Type="http://schemas.openxmlformats.org/officeDocument/2006/relationships/hyperlink" Target="mailto:sojibenterprise89@gmail.com" TargetMode="External"/><Relationship Id="rId6536" Type="http://schemas.openxmlformats.org/officeDocument/2006/relationships/hyperlink" Target="mailto:tofayel.jv@gmail.com" TargetMode="External"/><Relationship Id="rId6950" Type="http://schemas.openxmlformats.org/officeDocument/2006/relationships/hyperlink" Target="mailto:msruhulaminent88@gmail.com" TargetMode="External"/><Relationship Id="rId301" Type="http://schemas.openxmlformats.org/officeDocument/2006/relationships/hyperlink" Target="mailto:ms.mehedienterprise2000@gmail.com" TargetMode="External"/><Relationship Id="rId4087" Type="http://schemas.openxmlformats.org/officeDocument/2006/relationships/hyperlink" Target="mailto:anowartrade@gmail.com" TargetMode="External"/><Relationship Id="rId5138" Type="http://schemas.openxmlformats.org/officeDocument/2006/relationships/hyperlink" Target="mailto:shimulrakatraders@gmail.com" TargetMode="External"/><Relationship Id="rId5552" Type="http://schemas.openxmlformats.org/officeDocument/2006/relationships/hyperlink" Target="mailto:sadqulislam.nazirhossain.jv@gmail.com" TargetMode="External"/><Relationship Id="rId6603" Type="http://schemas.openxmlformats.org/officeDocument/2006/relationships/hyperlink" Target="mailto:ms.jhilikenterprise@gmail.com" TargetMode="External"/><Relationship Id="rId9759" Type="http://schemas.openxmlformats.org/officeDocument/2006/relationships/hyperlink" Target="mailto:uttamtraders74@gmail.com" TargetMode="External"/><Relationship Id="rId1748" Type="http://schemas.openxmlformats.org/officeDocument/2006/relationships/hyperlink" Target="mailto:ms.tarifandco@gmail.com" TargetMode="External"/><Relationship Id="rId4154" Type="http://schemas.openxmlformats.org/officeDocument/2006/relationships/hyperlink" Target="mailto:mirhabibulalam@yahoo.com" TargetMode="External"/><Relationship Id="rId5205" Type="http://schemas.openxmlformats.org/officeDocument/2006/relationships/hyperlink" Target="mailto:mdjasimuddin074@gmail.com" TargetMode="External"/><Relationship Id="rId8775" Type="http://schemas.openxmlformats.org/officeDocument/2006/relationships/hyperlink" Target="mailto:shakilconstruction@yahoo.com" TargetMode="External"/><Relationship Id="rId3170" Type="http://schemas.openxmlformats.org/officeDocument/2006/relationships/hyperlink" Target="mailto:poritosh.rpengineers@gmail.com" TargetMode="External"/><Relationship Id="rId4221" Type="http://schemas.openxmlformats.org/officeDocument/2006/relationships/hyperlink" Target="mailto:uzzalraj72@gmail.com" TargetMode="External"/><Relationship Id="rId7377" Type="http://schemas.openxmlformats.org/officeDocument/2006/relationships/hyperlink" Target="mailto:belayethossainmollah1915@gmail.com" TargetMode="External"/><Relationship Id="rId8428" Type="http://schemas.openxmlformats.org/officeDocument/2006/relationships/hyperlink" Target="mailto:ncel1962@gmail.com" TargetMode="External"/><Relationship Id="rId9826" Type="http://schemas.openxmlformats.org/officeDocument/2006/relationships/hyperlink" Target="mailto:nurulmolla5@gmail.com" TargetMode="External"/><Relationship Id="rId1815" Type="http://schemas.openxmlformats.org/officeDocument/2006/relationships/hyperlink" Target="mailto:mrshamim203260@yahoo.com" TargetMode="External"/><Relationship Id="rId6393" Type="http://schemas.openxmlformats.org/officeDocument/2006/relationships/hyperlink" Target="mailto:mbelamirjv@gmail.com" TargetMode="External"/><Relationship Id="rId7791" Type="http://schemas.openxmlformats.org/officeDocument/2006/relationships/hyperlink" Target="mailto:sahidenterprisepvtlimited@gmail.com" TargetMode="External"/><Relationship Id="rId8842" Type="http://schemas.openxmlformats.org/officeDocument/2006/relationships/hyperlink" Target="mailto:ms.yasintraders@gmail.com" TargetMode="External"/><Relationship Id="rId3987" Type="http://schemas.openxmlformats.org/officeDocument/2006/relationships/hyperlink" Target="mailto:bhuiyanconstruction83@gmail.com" TargetMode="External"/><Relationship Id="rId6046" Type="http://schemas.openxmlformats.org/officeDocument/2006/relationships/hyperlink" Target="mailto:msyousufsikder83@yahoo.com" TargetMode="External"/><Relationship Id="rId7444" Type="http://schemas.openxmlformats.org/officeDocument/2006/relationships/hyperlink" Target="mailto:mskalam_enterprise@yahoo.com" TargetMode="External"/><Relationship Id="rId2589" Type="http://schemas.openxmlformats.org/officeDocument/2006/relationships/hyperlink" Target="mailto:ms.mominul@yahoo.com" TargetMode="External"/><Relationship Id="rId6460" Type="http://schemas.openxmlformats.org/officeDocument/2006/relationships/hyperlink" Target="mailto:msraenterprise2013@gmail.com" TargetMode="External"/><Relationship Id="rId7511" Type="http://schemas.openxmlformats.org/officeDocument/2006/relationships/hyperlink" Target="mailto:mr.rahim_uddin@yahoo.com" TargetMode="External"/><Relationship Id="rId975" Type="http://schemas.openxmlformats.org/officeDocument/2006/relationships/hyperlink" Target="https://www.eprocure.gov.bd/tenderer/ViewRegistrationDetail.jsp?cId=5022D1A1DE184973&amp;uId=0B623A42B4BE9EA7&amp;tId=E3EF23A3013721D7&amp;top=no" TargetMode="External"/><Relationship Id="rId2656" Type="http://schemas.openxmlformats.org/officeDocument/2006/relationships/hyperlink" Target="mailto:mebl.bd@gmail.com" TargetMode="External"/><Relationship Id="rId3707" Type="http://schemas.openxmlformats.org/officeDocument/2006/relationships/hyperlink" Target="mailto:roseenterprise1984@gmail.com" TargetMode="External"/><Relationship Id="rId5062" Type="http://schemas.openxmlformats.org/officeDocument/2006/relationships/hyperlink" Target="mailto:ruhulegp6459@gmail.com" TargetMode="External"/><Relationship Id="rId6113" Type="http://schemas.openxmlformats.org/officeDocument/2006/relationships/hyperlink" Target="mailto:razzakm50@yahoo.com" TargetMode="External"/><Relationship Id="rId9269" Type="http://schemas.openxmlformats.org/officeDocument/2006/relationships/hyperlink" Target="mailto:salma.pirojpur@gmail.com" TargetMode="External"/><Relationship Id="rId9683" Type="http://schemas.openxmlformats.org/officeDocument/2006/relationships/hyperlink" Target="mailto:shahilenterprise@yahoo.com" TargetMode="External"/><Relationship Id="rId628" Type="http://schemas.openxmlformats.org/officeDocument/2006/relationships/hyperlink" Target="mailto:jahirullimited@gmail.com" TargetMode="External"/><Relationship Id="rId1258" Type="http://schemas.openxmlformats.org/officeDocument/2006/relationships/hyperlink" Target="mailto:haqueenterprise70@gmail.com" TargetMode="External"/><Relationship Id="rId1672" Type="http://schemas.openxmlformats.org/officeDocument/2006/relationships/hyperlink" Target="mailto:mojumderentr@gmail.com" TargetMode="External"/><Relationship Id="rId2309" Type="http://schemas.openxmlformats.org/officeDocument/2006/relationships/hyperlink" Target="mailto:msrangeconstruction@gmail.com" TargetMode="External"/><Relationship Id="rId2723" Type="http://schemas.openxmlformats.org/officeDocument/2006/relationships/hyperlink" Target="mailto:msibrahimconstruction@yahoo.com" TargetMode="External"/><Relationship Id="rId5879" Type="http://schemas.openxmlformats.org/officeDocument/2006/relationships/hyperlink" Target="mailto:aslamhossainshaikh@gmail.com" TargetMode="External"/><Relationship Id="rId8285" Type="http://schemas.openxmlformats.org/officeDocument/2006/relationships/hyperlink" Target="mailto:kamarjani.traders@gmail.com" TargetMode="External"/><Relationship Id="rId9336" Type="http://schemas.openxmlformats.org/officeDocument/2006/relationships/hyperlink" Target="mailto:mdmahfuz.khan@yahoo.com" TargetMode="External"/><Relationship Id="rId9750" Type="http://schemas.openxmlformats.org/officeDocument/2006/relationships/hyperlink" Target="mailto:suretech.engineering2019@gmail.com" TargetMode="External"/><Relationship Id="rId1325" Type="http://schemas.openxmlformats.org/officeDocument/2006/relationships/hyperlink" Target="mailto:msmt_builders@yahoo.com" TargetMode="External"/><Relationship Id="rId8352" Type="http://schemas.openxmlformats.org/officeDocument/2006/relationships/hyperlink" Target="mailto:icl.pvtltd@yahoo.com" TargetMode="External"/><Relationship Id="rId9403" Type="http://schemas.openxmlformats.org/officeDocument/2006/relationships/hyperlink" Target="mailto:sikderptk@gmail.com" TargetMode="External"/><Relationship Id="rId3497" Type="http://schemas.openxmlformats.org/officeDocument/2006/relationships/hyperlink" Target="mailto:mohiuddinptk@gmail.com" TargetMode="External"/><Relationship Id="rId4895" Type="http://schemas.openxmlformats.org/officeDocument/2006/relationships/hyperlink" Target="mailto:mdsunny888@gmail.com" TargetMode="External"/><Relationship Id="rId5946" Type="http://schemas.openxmlformats.org/officeDocument/2006/relationships/hyperlink" Target="mailto:smkabirbarisal@gmail.com" TargetMode="External"/><Relationship Id="rId8005" Type="http://schemas.openxmlformats.org/officeDocument/2006/relationships/hyperlink" Target="mailto:shahidur256.kst@gmail.com" TargetMode="External"/><Relationship Id="rId31" Type="http://schemas.openxmlformats.org/officeDocument/2006/relationships/hyperlink" Target="mailto:mebl.bd@gmail.com" TargetMode="External"/><Relationship Id="rId2099" Type="http://schemas.openxmlformats.org/officeDocument/2006/relationships/hyperlink" Target="mailto:raselmiaconstruction@gmail.com" TargetMode="External"/><Relationship Id="rId4548" Type="http://schemas.openxmlformats.org/officeDocument/2006/relationships/hyperlink" Target="mailto:icl.pvtltd@yahoo.com" TargetMode="External"/><Relationship Id="rId4962" Type="http://schemas.openxmlformats.org/officeDocument/2006/relationships/hyperlink" Target="mailto:msjuthient@gmail.com" TargetMode="External"/><Relationship Id="rId7021" Type="http://schemas.openxmlformats.org/officeDocument/2006/relationships/hyperlink" Target="mailto:msikramulislam98@gmail.com" TargetMode="External"/><Relationship Id="rId3564" Type="http://schemas.openxmlformats.org/officeDocument/2006/relationships/hyperlink" Target="mailto:mskarimtraders59@gmail.com" TargetMode="External"/><Relationship Id="rId4615" Type="http://schemas.openxmlformats.org/officeDocument/2006/relationships/hyperlink" Target="mailto:mebl.bd@gmail.com" TargetMode="External"/><Relationship Id="rId10002" Type="http://schemas.openxmlformats.org/officeDocument/2006/relationships/hyperlink" Target="mailto:msalmadinat@gmail.com" TargetMode="External"/><Relationship Id="rId485" Type="http://schemas.openxmlformats.org/officeDocument/2006/relationships/hyperlink" Target="mailto:smsajv2020@gmail.com" TargetMode="External"/><Relationship Id="rId2166" Type="http://schemas.openxmlformats.org/officeDocument/2006/relationships/hyperlink" Target="mailto:selim.brothers_874@yahoo.com" TargetMode="External"/><Relationship Id="rId2580" Type="http://schemas.openxmlformats.org/officeDocument/2006/relationships/hyperlink" Target="mailto:nahidavartstore@gmail.com" TargetMode="External"/><Relationship Id="rId3217" Type="http://schemas.openxmlformats.org/officeDocument/2006/relationships/hyperlink" Target="mailto:nabila_enterprise113@yahoo.com" TargetMode="External"/><Relationship Id="rId3631" Type="http://schemas.openxmlformats.org/officeDocument/2006/relationships/hyperlink" Target="mailto:arnobent1980@gmail.com" TargetMode="External"/><Relationship Id="rId6787" Type="http://schemas.openxmlformats.org/officeDocument/2006/relationships/hyperlink" Target="mailto:msnafisacon04@gmail.com" TargetMode="External"/><Relationship Id="rId7838" Type="http://schemas.openxmlformats.org/officeDocument/2006/relationships/hyperlink" Target="mailto:emonenterprisejnd@gmail.com" TargetMode="External"/><Relationship Id="rId9193" Type="http://schemas.openxmlformats.org/officeDocument/2006/relationships/hyperlink" Target="mailto:amir.engr_crp@yahoo.com" TargetMode="External"/><Relationship Id="rId138" Type="http://schemas.openxmlformats.org/officeDocument/2006/relationships/hyperlink" Target="mailto:mebl.bd@gmail.com" TargetMode="External"/><Relationship Id="rId552" Type="http://schemas.openxmlformats.org/officeDocument/2006/relationships/hyperlink" Target="mailto:mspremaprity@gmail.com" TargetMode="External"/><Relationship Id="rId1182" Type="http://schemas.openxmlformats.org/officeDocument/2006/relationships/hyperlink" Target="mailto:jahidnnb@gmail.com" TargetMode="External"/><Relationship Id="rId2233" Type="http://schemas.openxmlformats.org/officeDocument/2006/relationships/hyperlink" Target="mailto:S.Anantabikastripura@yahoo.com" TargetMode="External"/><Relationship Id="rId5389" Type="http://schemas.openxmlformats.org/officeDocument/2006/relationships/hyperlink" Target="mailto:techbay_international@yahoo.com" TargetMode="External"/><Relationship Id="rId6854" Type="http://schemas.openxmlformats.org/officeDocument/2006/relationships/hyperlink" Target="mailto:abulhossansoton@yahoo.com" TargetMode="External"/><Relationship Id="rId9260" Type="http://schemas.openxmlformats.org/officeDocument/2006/relationships/hyperlink" Target="https://www.eprocure.gov.bd/officer/MyTenders.jsp" TargetMode="External"/><Relationship Id="rId205" Type="http://schemas.openxmlformats.org/officeDocument/2006/relationships/hyperlink" Target="mailto:kmabubakarsiddique@gmail.com" TargetMode="External"/><Relationship Id="rId2300" Type="http://schemas.openxmlformats.org/officeDocument/2006/relationships/hyperlink" Target="mailto:ziaultraders123@yahoo.com%20;" TargetMode="External"/><Relationship Id="rId5456" Type="http://schemas.openxmlformats.org/officeDocument/2006/relationships/hyperlink" Target="mailto:mssakilenterprise64@gmail.com" TargetMode="External"/><Relationship Id="rId6507" Type="http://schemas.openxmlformats.org/officeDocument/2006/relationships/hyperlink" Target="mailto:islamandsons004@gmail.com" TargetMode="External"/><Relationship Id="rId7905" Type="http://schemas.openxmlformats.org/officeDocument/2006/relationships/hyperlink" Target="mailto:msalauddintraders@gmail.com" TargetMode="External"/><Relationship Id="rId1999" Type="http://schemas.openxmlformats.org/officeDocument/2006/relationships/hyperlink" Target="mailto:oysharjaenterprise@gmail.com" TargetMode="External"/><Relationship Id="rId4058" Type="http://schemas.openxmlformats.org/officeDocument/2006/relationships/hyperlink" Target="mailto:ayshatreders1988@gmail.com" TargetMode="External"/><Relationship Id="rId4472" Type="http://schemas.openxmlformats.org/officeDocument/2006/relationships/hyperlink" Target="mailto:ffm.traders20@gamail.com" TargetMode="External"/><Relationship Id="rId5109" Type="http://schemas.openxmlformats.org/officeDocument/2006/relationships/hyperlink" Target="mailto:ms.monoaraenterprise78@gmail.com" TargetMode="External"/><Relationship Id="rId5870" Type="http://schemas.openxmlformats.org/officeDocument/2006/relationships/hyperlink" Target="mailto:msjarnaenterprise@yahoo.com" TargetMode="External"/><Relationship Id="rId6921" Type="http://schemas.openxmlformats.org/officeDocument/2006/relationships/hyperlink" Target="mailto:mssalimenterprise02@gmail.com" TargetMode="External"/><Relationship Id="rId3074" Type="http://schemas.openxmlformats.org/officeDocument/2006/relationships/hyperlink" Target="mailto:rt.grp.jv@gmail.com" TargetMode="External"/><Relationship Id="rId4125" Type="http://schemas.openxmlformats.org/officeDocument/2006/relationships/hyperlink" Target="mailto:ayaanenterprise1987@gmail.com" TargetMode="External"/><Relationship Id="rId5523" Type="http://schemas.openxmlformats.org/officeDocument/2006/relationships/hyperlink" Target="mailto:badal_barisal@yahoo.com" TargetMode="External"/><Relationship Id="rId8679" Type="http://schemas.openxmlformats.org/officeDocument/2006/relationships/hyperlink" Target="mailto:shakilconstruction@yahoo.com" TargetMode="External"/><Relationship Id="rId1719" Type="http://schemas.openxmlformats.org/officeDocument/2006/relationships/hyperlink" Target="mailto:sheikhegp19@gmail.com" TargetMode="External"/><Relationship Id="rId7695" Type="http://schemas.openxmlformats.org/officeDocument/2006/relationships/hyperlink" Target="mailto:sharifulislamjv@gmail.com" TargetMode="External"/><Relationship Id="rId8746" Type="http://schemas.openxmlformats.org/officeDocument/2006/relationships/hyperlink" Target="mailto:ms.fabihaenterprise19@gmail.com" TargetMode="External"/><Relationship Id="rId2090" Type="http://schemas.openxmlformats.org/officeDocument/2006/relationships/hyperlink" Target="mailto:mskazolenterprise@gmail.com" TargetMode="External"/><Relationship Id="rId3141" Type="http://schemas.openxmlformats.org/officeDocument/2006/relationships/hyperlink" Target="mailto:msnuranusratcorporation16@gmail.com" TargetMode="External"/><Relationship Id="rId6297" Type="http://schemas.openxmlformats.org/officeDocument/2006/relationships/hyperlink" Target="mailto:kazi.holdings01@gmail.com" TargetMode="External"/><Relationship Id="rId7348" Type="http://schemas.openxmlformats.org/officeDocument/2006/relationships/hyperlink" Target="mailto:jahid8brothers@gmail.com" TargetMode="External"/><Relationship Id="rId7762" Type="http://schemas.openxmlformats.org/officeDocument/2006/relationships/hyperlink" Target="mailto:emonenterprisjnd@gmail.com" TargetMode="External"/><Relationship Id="rId8813" Type="http://schemas.openxmlformats.org/officeDocument/2006/relationships/hyperlink" Target="mailto:msfnenterprise@yahoo.com" TargetMode="External"/><Relationship Id="rId3958" Type="http://schemas.openxmlformats.org/officeDocument/2006/relationships/hyperlink" Target="mailto:spcorporation71@gmail.com" TargetMode="External"/><Relationship Id="rId6364" Type="http://schemas.openxmlformats.org/officeDocument/2006/relationships/hyperlink" Target="mailto:dhalibuilders.bd@gmail.com" TargetMode="External"/><Relationship Id="rId7415" Type="http://schemas.openxmlformats.org/officeDocument/2006/relationships/hyperlink" Target="mailto:ms.ahamedconstruction16@gmail.com" TargetMode="External"/><Relationship Id="rId879" Type="http://schemas.openxmlformats.org/officeDocument/2006/relationships/hyperlink" Target="mailto:noorsyndicate@yahoo.com" TargetMode="External"/><Relationship Id="rId5380" Type="http://schemas.openxmlformats.org/officeDocument/2006/relationships/hyperlink" Target="mailto:mahcnazmulocean@gmail.com" TargetMode="External"/><Relationship Id="rId6017" Type="http://schemas.openxmlformats.org/officeDocument/2006/relationships/hyperlink" Target="mailto:ms.yamin.traders@gmail.com" TargetMode="External"/><Relationship Id="rId6431" Type="http://schemas.openxmlformats.org/officeDocument/2006/relationships/hyperlink" Target="mailto:mbel_dhaka12@yahoo.com" TargetMode="External"/><Relationship Id="rId9587" Type="http://schemas.openxmlformats.org/officeDocument/2006/relationships/hyperlink" Target="mailto:mizanuralam71@gmail.com" TargetMode="External"/><Relationship Id="rId1576" Type="http://schemas.openxmlformats.org/officeDocument/2006/relationships/hyperlink" Target="mailto:mirhabibulalamandjewelconst@gmail.com" TargetMode="External"/><Relationship Id="rId2974" Type="http://schemas.openxmlformats.org/officeDocument/2006/relationships/hyperlink" Target="mailto:mshalimaenterprisee@gmail.com" TargetMode="External"/><Relationship Id="rId5033" Type="http://schemas.openxmlformats.org/officeDocument/2006/relationships/hyperlink" Target="mailto:sawar.egp@gmail.com" TargetMode="External"/><Relationship Id="rId8189" Type="http://schemas.openxmlformats.org/officeDocument/2006/relationships/hyperlink" Target="mailto:sarewaenterprise@gmail.com" TargetMode="External"/><Relationship Id="rId946" Type="http://schemas.openxmlformats.org/officeDocument/2006/relationships/hyperlink" Target="mailto:kofilandisrath.jv@gmail.com" TargetMode="External"/><Relationship Id="rId1229" Type="http://schemas.openxmlformats.org/officeDocument/2006/relationships/hyperlink" Target="mailto:hakimkhandakar13jan@gmail.com" TargetMode="External"/><Relationship Id="rId1990" Type="http://schemas.openxmlformats.org/officeDocument/2006/relationships/hyperlink" Target="mailto:farhan150581@gmail.com" TargetMode="External"/><Relationship Id="rId2627" Type="http://schemas.openxmlformats.org/officeDocument/2006/relationships/hyperlink" Target="mailto:ms_challenger1@yahoo.com" TargetMode="External"/><Relationship Id="rId5100" Type="http://schemas.openxmlformats.org/officeDocument/2006/relationships/hyperlink" Target="mailto:abdulhamidrunu@gmail.com" TargetMode="External"/><Relationship Id="rId8256" Type="http://schemas.openxmlformats.org/officeDocument/2006/relationships/hyperlink" Target="mailto:mdmozammel.chandbil@gmail.com" TargetMode="External"/><Relationship Id="rId9654" Type="http://schemas.openxmlformats.org/officeDocument/2006/relationships/hyperlink" Target="mailto:azadptk@gmail.com" TargetMode="External"/><Relationship Id="rId1643" Type="http://schemas.openxmlformats.org/officeDocument/2006/relationships/hyperlink" Target="mailto:masudegp@gmail.com" TargetMode="External"/><Relationship Id="rId4799" Type="http://schemas.openxmlformats.org/officeDocument/2006/relationships/hyperlink" Target="mailto:ms.afraenterprise1984@gmail.com" TargetMode="External"/><Relationship Id="rId8670" Type="http://schemas.openxmlformats.org/officeDocument/2006/relationships/hyperlink" Target="mailto:msmalekenterprise1984@gmail.com" TargetMode="External"/><Relationship Id="rId9307" Type="http://schemas.openxmlformats.org/officeDocument/2006/relationships/hyperlink" Target="mailto:msrahmantraders4@gmail.com" TargetMode="External"/><Relationship Id="rId9721" Type="http://schemas.openxmlformats.org/officeDocument/2006/relationships/hyperlink" Target="mailto:quashemconstruction@gmail.com" TargetMode="External"/><Relationship Id="rId1710" Type="http://schemas.openxmlformats.org/officeDocument/2006/relationships/hyperlink" Target="mailto:khandakershahin.ahmed@yahoo.com" TargetMode="External"/><Relationship Id="rId4866" Type="http://schemas.openxmlformats.org/officeDocument/2006/relationships/hyperlink" Target="mailto:pinturahman08@gmail.com" TargetMode="External"/><Relationship Id="rId5917" Type="http://schemas.openxmlformats.org/officeDocument/2006/relationships/hyperlink" Target="mailto:mdfayzsharif@yahoo.com" TargetMode="External"/><Relationship Id="rId7272" Type="http://schemas.openxmlformats.org/officeDocument/2006/relationships/hyperlink" Target="mailto:nurenterprisem@gmail.com" TargetMode="External"/><Relationship Id="rId8323" Type="http://schemas.openxmlformats.org/officeDocument/2006/relationships/hyperlink" Target="mailto:msedenprise@gmail.com" TargetMode="External"/><Relationship Id="rId3468" Type="http://schemas.openxmlformats.org/officeDocument/2006/relationships/hyperlink" Target="mailto:md.eunusal-mamun@yahoo.%20Com" TargetMode="External"/><Relationship Id="rId3882" Type="http://schemas.openxmlformats.org/officeDocument/2006/relationships/hyperlink" Target="mailto:marco.belabo@gmail.com" TargetMode="External"/><Relationship Id="rId4519" Type="http://schemas.openxmlformats.org/officeDocument/2006/relationships/hyperlink" Target="mailto:jyotytrade@gmail.com" TargetMode="External"/><Relationship Id="rId4933" Type="http://schemas.openxmlformats.org/officeDocument/2006/relationships/hyperlink" Target="mailto:mssahilent@gmail.com" TargetMode="External"/><Relationship Id="rId389" Type="http://schemas.openxmlformats.org/officeDocument/2006/relationships/hyperlink" Target="mailto:noorsyndicat@gmail.com" TargetMode="External"/><Relationship Id="rId2484" Type="http://schemas.openxmlformats.org/officeDocument/2006/relationships/hyperlink" Target="mailto:msjatraders@yahoo.com" TargetMode="External"/><Relationship Id="rId3535" Type="http://schemas.openxmlformats.org/officeDocument/2006/relationships/hyperlink" Target="mailto:nahidenterprise1976@gmail.com" TargetMode="External"/><Relationship Id="rId9097" Type="http://schemas.openxmlformats.org/officeDocument/2006/relationships/hyperlink" Target="mailto:saifulpan14@gmail.com" TargetMode="External"/><Relationship Id="rId456" Type="http://schemas.openxmlformats.org/officeDocument/2006/relationships/hyperlink" Target="mailto:md.amirulislam.cnj@gmail.com" TargetMode="External"/><Relationship Id="rId870" Type="http://schemas.openxmlformats.org/officeDocument/2006/relationships/hyperlink" Target="mailto:kalamegp@gmail.com" TargetMode="External"/><Relationship Id="rId1086" Type="http://schemas.openxmlformats.org/officeDocument/2006/relationships/hyperlink" Target="mailto:udcconstructionltd9@gmail.com" TargetMode="External"/><Relationship Id="rId2137" Type="http://schemas.openxmlformats.org/officeDocument/2006/relationships/hyperlink" Target="mailto:mstusertraders@gmail.com" TargetMode="External"/><Relationship Id="rId2551" Type="http://schemas.openxmlformats.org/officeDocument/2006/relationships/hyperlink" Target="mailto:bulbul.engineering.and.workshop@gmail.com" TargetMode="External"/><Relationship Id="rId9164" Type="http://schemas.openxmlformats.org/officeDocument/2006/relationships/hyperlink" Target="mailto:mssaifuddintraders@yahoo.com" TargetMode="External"/><Relationship Id="rId109" Type="http://schemas.openxmlformats.org/officeDocument/2006/relationships/hyperlink" Target="mailto:nazmaent71@gmail.com" TargetMode="External"/><Relationship Id="rId523" Type="http://schemas.openxmlformats.org/officeDocument/2006/relationships/hyperlink" Target="mailto:osamaconstruction84@gmail.com" TargetMode="External"/><Relationship Id="rId1153" Type="http://schemas.openxmlformats.org/officeDocument/2006/relationships/hyperlink" Target="mailto:del@dirdgroup.org" TargetMode="External"/><Relationship Id="rId2204" Type="http://schemas.openxmlformats.org/officeDocument/2006/relationships/hyperlink" Target="mailto:msmongconstruction@yahoo.com" TargetMode="External"/><Relationship Id="rId3602" Type="http://schemas.openxmlformats.org/officeDocument/2006/relationships/hyperlink" Target="mailto:eshansharons@gmail.com" TargetMode="External"/><Relationship Id="rId6758" Type="http://schemas.openxmlformats.org/officeDocument/2006/relationships/hyperlink" Target="mailto:epostperiya@gmail.com" TargetMode="External"/><Relationship Id="rId7809" Type="http://schemas.openxmlformats.org/officeDocument/2006/relationships/hyperlink" Target="mailto:msrafiqueenterprise66@gmail.com" TargetMode="External"/><Relationship Id="rId8180" Type="http://schemas.openxmlformats.org/officeDocument/2006/relationships/hyperlink" Target="mailto:msranaenterprise@yahoo.com" TargetMode="External"/><Relationship Id="rId9231" Type="http://schemas.openxmlformats.org/officeDocument/2006/relationships/hyperlink" Target="mailto:badal_barisal@yahoo.com" TargetMode="External"/><Relationship Id="rId5774" Type="http://schemas.openxmlformats.org/officeDocument/2006/relationships/hyperlink" Target="mailto:mssantotraders5@gmail.com" TargetMode="External"/><Relationship Id="rId6825" Type="http://schemas.openxmlformats.org/officeDocument/2006/relationships/hyperlink" Target="mailto:msmasudenterprise09@gmail.com" TargetMode="External"/><Relationship Id="rId1220" Type="http://schemas.openxmlformats.org/officeDocument/2006/relationships/hyperlink" Target="mailto:mokaddesh1969@gmail.com" TargetMode="External"/><Relationship Id="rId4376" Type="http://schemas.openxmlformats.org/officeDocument/2006/relationships/hyperlink" Target="mailto:khairulkabir07@gmail.com" TargetMode="External"/><Relationship Id="rId4790" Type="http://schemas.openxmlformats.org/officeDocument/2006/relationships/hyperlink" Target="mailto:munsad1984@gmail.com" TargetMode="External"/><Relationship Id="rId5427" Type="http://schemas.openxmlformats.org/officeDocument/2006/relationships/hyperlink" Target="mailto:soheldevelopment99@gmail.com" TargetMode="External"/><Relationship Id="rId5841" Type="http://schemas.openxmlformats.org/officeDocument/2006/relationships/hyperlink" Target="mailto:tusharkantigh@gmail.com" TargetMode="External"/><Relationship Id="rId8997" Type="http://schemas.openxmlformats.org/officeDocument/2006/relationships/hyperlink" Target="mailto:massnurtraders@gmail.com" TargetMode="External"/><Relationship Id="rId3392" Type="http://schemas.openxmlformats.org/officeDocument/2006/relationships/hyperlink" Target="mailto:lutfurkhandakar101254@gmail.com" TargetMode="External"/><Relationship Id="rId4029" Type="http://schemas.openxmlformats.org/officeDocument/2006/relationships/hyperlink" Target="mailto:info@arifgroupint.com" TargetMode="External"/><Relationship Id="rId4443" Type="http://schemas.openxmlformats.org/officeDocument/2006/relationships/hyperlink" Target="mailto:abubakker.thakurgaon@gmail.com" TargetMode="External"/><Relationship Id="rId7599" Type="http://schemas.openxmlformats.org/officeDocument/2006/relationships/hyperlink" Target="mailto:ms.ifthyandbrothers@gmail.com" TargetMode="External"/><Relationship Id="rId3045" Type="http://schemas.openxmlformats.org/officeDocument/2006/relationships/hyperlink" Target="mailto:mdrafiqul1200@gmail.com" TargetMode="External"/><Relationship Id="rId4510" Type="http://schemas.openxmlformats.org/officeDocument/2006/relationships/hyperlink" Target="mailto:nuruzzamanmiah58@gmail.com" TargetMode="External"/><Relationship Id="rId7666" Type="http://schemas.openxmlformats.org/officeDocument/2006/relationships/hyperlink" Target="mailto:islamandsons1978@gmail.com" TargetMode="External"/><Relationship Id="rId8717" Type="http://schemas.openxmlformats.org/officeDocument/2006/relationships/hyperlink" Target="mailto:ms.fabihaenterprise19@gmail.com" TargetMode="External"/><Relationship Id="rId380" Type="http://schemas.openxmlformats.org/officeDocument/2006/relationships/hyperlink" Target="mailto:msatenterprise40@gmail.com" TargetMode="External"/><Relationship Id="rId2061" Type="http://schemas.openxmlformats.org/officeDocument/2006/relationships/hyperlink" Target="mailto:mssbtraders2030@gmail.com" TargetMode="External"/><Relationship Id="rId3112" Type="http://schemas.openxmlformats.org/officeDocument/2006/relationships/hyperlink" Target="mailto:setutraders.magura@gmail.com" TargetMode="External"/><Relationship Id="rId6268" Type="http://schemas.openxmlformats.org/officeDocument/2006/relationships/hyperlink" Target="mailto:rir.lgbsl@gmail.com" TargetMode="External"/><Relationship Id="rId6682" Type="http://schemas.openxmlformats.org/officeDocument/2006/relationships/hyperlink" Target="mailto:aislamvc@gmail.com" TargetMode="External"/><Relationship Id="rId7319" Type="http://schemas.openxmlformats.org/officeDocument/2006/relationships/hyperlink" Target="mailto:mdemtiazasifjv@gmail.com" TargetMode="External"/><Relationship Id="rId5284" Type="http://schemas.openxmlformats.org/officeDocument/2006/relationships/hyperlink" Target="mailto:smnazrulislam18@gmail.com" TargetMode="External"/><Relationship Id="rId6335" Type="http://schemas.openxmlformats.org/officeDocument/2006/relationships/hyperlink" Target="mailto:areenenterprise14@gmail.com" TargetMode="External"/><Relationship Id="rId7733" Type="http://schemas.openxmlformats.org/officeDocument/2006/relationships/hyperlink" Target="mailto:msarinenterprise@gmail.com" TargetMode="External"/><Relationship Id="rId100" Type="http://schemas.openxmlformats.org/officeDocument/2006/relationships/hyperlink" Target="mailto:ms.tentuliatraders@gmail.com" TargetMode="External"/><Relationship Id="rId2878" Type="http://schemas.openxmlformats.org/officeDocument/2006/relationships/hyperlink" Target="mailto:jnenterprise76@gmail.com" TargetMode="External"/><Relationship Id="rId3929" Type="http://schemas.openxmlformats.org/officeDocument/2006/relationships/hyperlink" Target="mailto:udayanenterprise59@gmail.com" TargetMode="External"/><Relationship Id="rId7800" Type="http://schemas.openxmlformats.org/officeDocument/2006/relationships/hyperlink" Target="mailto:mssohelenterprisejhd@gmail.com" TargetMode="External"/><Relationship Id="rId1894" Type="http://schemas.openxmlformats.org/officeDocument/2006/relationships/hyperlink" Target="mailto:egphamconstruction@gmail.com" TargetMode="External"/><Relationship Id="rId2945" Type="http://schemas.openxmlformats.org/officeDocument/2006/relationships/hyperlink" Target="mailto:maaenterprise71@yahoo.com" TargetMode="External"/><Relationship Id="rId5351" Type="http://schemas.openxmlformats.org/officeDocument/2006/relationships/hyperlink" Target="mailto:kaziandsonsulp@gmail.com" TargetMode="External"/><Relationship Id="rId6402" Type="http://schemas.openxmlformats.org/officeDocument/2006/relationships/hyperlink" Target="mailto:aec.mkbjv@gmail.com" TargetMode="External"/><Relationship Id="rId9558" Type="http://schemas.openxmlformats.org/officeDocument/2006/relationships/hyperlink" Target="mailto:absash@gmail.com" TargetMode="External"/><Relationship Id="rId9972" Type="http://schemas.openxmlformats.org/officeDocument/2006/relationships/hyperlink" Target="mailto:khanbrotherscity@gmail.com" TargetMode="External"/><Relationship Id="rId917" Type="http://schemas.openxmlformats.org/officeDocument/2006/relationships/hyperlink" Target="mailto:kazitraders62@gmail.com" TargetMode="External"/><Relationship Id="rId1547" Type="http://schemas.openxmlformats.org/officeDocument/2006/relationships/hyperlink" Target="mailto:lalintraders@gmail.com" TargetMode="External"/><Relationship Id="rId1961" Type="http://schemas.openxmlformats.org/officeDocument/2006/relationships/hyperlink" Target="mailto:durgaenterprise10@gmail.com" TargetMode="External"/><Relationship Id="rId5004" Type="http://schemas.openxmlformats.org/officeDocument/2006/relationships/hyperlink" Target="mailto:s.sbuilders@yahoo.com" TargetMode="External"/><Relationship Id="rId8574" Type="http://schemas.openxmlformats.org/officeDocument/2006/relationships/hyperlink" Target="mailto:maemalijv@gmail.com" TargetMode="External"/><Relationship Id="rId9625" Type="http://schemas.openxmlformats.org/officeDocument/2006/relationships/hyperlink" Target="mailto:najmulsadat76@gmail.com" TargetMode="External"/><Relationship Id="rId1614" Type="http://schemas.openxmlformats.org/officeDocument/2006/relationships/hyperlink" Target="mailto:abwahab07@gmail.com" TargetMode="External"/><Relationship Id="rId4020" Type="http://schemas.openxmlformats.org/officeDocument/2006/relationships/hyperlink" Target="mailto:sinthiaenterprise@gmail.com" TargetMode="External"/><Relationship Id="rId7176" Type="http://schemas.openxmlformats.org/officeDocument/2006/relationships/hyperlink" Target="mailto:yeakub201@gmail.com" TargetMode="External"/><Relationship Id="rId7590" Type="http://schemas.openxmlformats.org/officeDocument/2006/relationships/hyperlink" Target="mailto:ms.fulkuri.traders@gmail.com" TargetMode="External"/><Relationship Id="rId8227" Type="http://schemas.openxmlformats.org/officeDocument/2006/relationships/hyperlink" Target="mailto:neloyenterprise77@gmail.com" TargetMode="External"/><Relationship Id="rId8641" Type="http://schemas.openxmlformats.org/officeDocument/2006/relationships/hyperlink" Target="mailto:mskmcbricks@gmail.com" TargetMode="External"/><Relationship Id="rId10157" Type="http://schemas.openxmlformats.org/officeDocument/2006/relationships/hyperlink" Target="mailto:syedmoziborrahman@gmail.com" TargetMode="External"/><Relationship Id="rId3786" Type="http://schemas.openxmlformats.org/officeDocument/2006/relationships/hyperlink" Target="mailto:shohrab_hossain1956@yahoo.com" TargetMode="External"/><Relationship Id="rId6192" Type="http://schemas.openxmlformats.org/officeDocument/2006/relationships/hyperlink" Target="mailto:msrupalicons@gmail.com" TargetMode="External"/><Relationship Id="rId7243" Type="http://schemas.openxmlformats.org/officeDocument/2006/relationships/hyperlink" Target="mailto:masumeng2013@hotmail.com" TargetMode="External"/><Relationship Id="rId2388" Type="http://schemas.openxmlformats.org/officeDocument/2006/relationships/hyperlink" Target="mailto:ziaultraders123@yahoo.com" TargetMode="External"/><Relationship Id="rId3439" Type="http://schemas.openxmlformats.org/officeDocument/2006/relationships/hyperlink" Target="mailto:sharifenterprise73@gmail.com" TargetMode="External"/><Relationship Id="rId4837" Type="http://schemas.openxmlformats.org/officeDocument/2006/relationships/hyperlink" Target="mailto:ms.afraenterprise1984@gmail.com" TargetMode="External"/><Relationship Id="rId7310" Type="http://schemas.openxmlformats.org/officeDocument/2006/relationships/hyperlink" Target="mailto:alamintraders78@yahoo.com" TargetMode="External"/><Relationship Id="rId3853" Type="http://schemas.openxmlformats.org/officeDocument/2006/relationships/hyperlink" Target="mailto:satataenterprise64@gmail.com" TargetMode="External"/><Relationship Id="rId4904" Type="http://schemas.openxmlformats.org/officeDocument/2006/relationships/hyperlink" Target="mailto:mizanur_79@ymail.com" TargetMode="External"/><Relationship Id="rId9068" Type="http://schemas.openxmlformats.org/officeDocument/2006/relationships/hyperlink" Target="mailto:mssamiatraders1983@gmail.com" TargetMode="External"/><Relationship Id="rId774" Type="http://schemas.openxmlformats.org/officeDocument/2006/relationships/hyperlink" Target="mailto:rafibrothersegp@yahoo.com" TargetMode="External"/><Relationship Id="rId1057" Type="http://schemas.openxmlformats.org/officeDocument/2006/relationships/hyperlink" Target="mailto:pacorporation2019@gmail.com" TargetMode="External"/><Relationship Id="rId2455" Type="http://schemas.openxmlformats.org/officeDocument/2006/relationships/hyperlink" Target="mailto:ms.mominul@yahoo.com" TargetMode="External"/><Relationship Id="rId3506" Type="http://schemas.openxmlformats.org/officeDocument/2006/relationships/hyperlink" Target="mailto:situtul76@gmail.com" TargetMode="External"/><Relationship Id="rId3920" Type="http://schemas.openxmlformats.org/officeDocument/2006/relationships/hyperlink" Target="mailto:ms.bishwabandhuinternational@gmail.com" TargetMode="External"/><Relationship Id="rId8084" Type="http://schemas.openxmlformats.org/officeDocument/2006/relationships/hyperlink" Target="mailto:rupalienterprise0@gmail.com" TargetMode="External"/><Relationship Id="rId9482" Type="http://schemas.openxmlformats.org/officeDocument/2006/relationships/hyperlink" Target="mailto:enayethossainpat@gmail.com" TargetMode="External"/><Relationship Id="rId427" Type="http://schemas.openxmlformats.org/officeDocument/2006/relationships/hyperlink" Target="mailto:rumamandbrothers@yahoo.com" TargetMode="External"/><Relationship Id="rId841" Type="http://schemas.openxmlformats.org/officeDocument/2006/relationships/hyperlink" Target="mailto:ajamconstructionltd@gmail.com" TargetMode="External"/><Relationship Id="rId1471" Type="http://schemas.openxmlformats.org/officeDocument/2006/relationships/hyperlink" Target="mailto:moriarjv@gmail.com" TargetMode="External"/><Relationship Id="rId2108" Type="http://schemas.openxmlformats.org/officeDocument/2006/relationships/hyperlink" Target="mailto:mmb_mmbjv@aol.com" TargetMode="External"/><Relationship Id="rId2522" Type="http://schemas.openxmlformats.org/officeDocument/2006/relationships/hyperlink" Target="mailto:fahim_traders490@yahoo.com" TargetMode="External"/><Relationship Id="rId5678" Type="http://schemas.openxmlformats.org/officeDocument/2006/relationships/hyperlink" Target="mailto:quashemconstruction@gmail.com" TargetMode="External"/><Relationship Id="rId6729" Type="http://schemas.openxmlformats.org/officeDocument/2006/relationships/hyperlink" Target="mailto:soheldct@gmail.com" TargetMode="External"/><Relationship Id="rId9135" Type="http://schemas.openxmlformats.org/officeDocument/2006/relationships/hyperlink" Target="mailto:mdgolamsar65@gmail.com" TargetMode="External"/><Relationship Id="rId1124" Type="http://schemas.openxmlformats.org/officeDocument/2006/relationships/hyperlink" Target="mailto:msuchchalconstruction@gmail.com" TargetMode="External"/><Relationship Id="rId4694" Type="http://schemas.openxmlformats.org/officeDocument/2006/relationships/hyperlink" Target="mailto:msvaivaitraders3@gmail.com" TargetMode="External"/><Relationship Id="rId5745" Type="http://schemas.openxmlformats.org/officeDocument/2006/relationships/hyperlink" Target="mailto:efte.etcl@gmail.com" TargetMode="External"/><Relationship Id="rId8151" Type="http://schemas.openxmlformats.org/officeDocument/2006/relationships/hyperlink" Target="mailto:mskhorshedalam@gmail.com" TargetMode="External"/><Relationship Id="rId9202" Type="http://schemas.openxmlformats.org/officeDocument/2006/relationships/hyperlink" Target="mailto:sabinakazi2020@gmail.com" TargetMode="External"/><Relationship Id="rId10081" Type="http://schemas.openxmlformats.org/officeDocument/2006/relationships/hyperlink" Target="mailto:salehandbrothers@gmail.com" TargetMode="External"/><Relationship Id="rId3296" Type="http://schemas.openxmlformats.org/officeDocument/2006/relationships/hyperlink" Target="mailto:naharconstruction92@gmail.com" TargetMode="External"/><Relationship Id="rId4347" Type="http://schemas.openxmlformats.org/officeDocument/2006/relationships/hyperlink" Target="mailto:kazisujon66348@gmail.com" TargetMode="External"/><Relationship Id="rId4761" Type="http://schemas.openxmlformats.org/officeDocument/2006/relationships/hyperlink" Target="mailto:mdselimreza.1979@gmail.com" TargetMode="External"/><Relationship Id="rId3363" Type="http://schemas.openxmlformats.org/officeDocument/2006/relationships/hyperlink" Target="mailto:sharifenterprise73@gmail.com" TargetMode="External"/><Relationship Id="rId4414" Type="http://schemas.openxmlformats.org/officeDocument/2006/relationships/hyperlink" Target="mailto:dabluataur644@gmail.com" TargetMode="External"/><Relationship Id="rId5812" Type="http://schemas.openxmlformats.org/officeDocument/2006/relationships/hyperlink" Target="mailto:mshalimaenterprise12@yahoo.com" TargetMode="External"/><Relationship Id="rId8968" Type="http://schemas.openxmlformats.org/officeDocument/2006/relationships/hyperlink" Target="mailto:faruk@nurealahee.com" TargetMode="External"/><Relationship Id="rId284" Type="http://schemas.openxmlformats.org/officeDocument/2006/relationships/hyperlink" Target="mailto:mridhaenterprise77@gmail.com" TargetMode="External"/><Relationship Id="rId3016" Type="http://schemas.openxmlformats.org/officeDocument/2006/relationships/hyperlink" Target="mailto:rt.grp.jv@gmail.com" TargetMode="External"/><Relationship Id="rId7984" Type="http://schemas.openxmlformats.org/officeDocument/2006/relationships/hyperlink" Target="mailto:msekramul@gmail.com" TargetMode="External"/><Relationship Id="rId3430" Type="http://schemas.openxmlformats.org/officeDocument/2006/relationships/hyperlink" Target="mailto:jamaluddi10156@yahoo.com" TargetMode="External"/><Relationship Id="rId5188" Type="http://schemas.openxmlformats.org/officeDocument/2006/relationships/hyperlink" Target="mailto:mayadhan1967@yahoo.com" TargetMode="External"/><Relationship Id="rId6586" Type="http://schemas.openxmlformats.org/officeDocument/2006/relationships/hyperlink" Target="mailto:mohammedtofayil@yahoo.com" TargetMode="External"/><Relationship Id="rId7637" Type="http://schemas.openxmlformats.org/officeDocument/2006/relationships/hyperlink" Target="mailto:emonenterprisebd2040@gmail.com" TargetMode="External"/><Relationship Id="rId351" Type="http://schemas.openxmlformats.org/officeDocument/2006/relationships/hyperlink" Target="mailto:msshohagenterprise@gmail.com" TargetMode="External"/><Relationship Id="rId2032" Type="http://schemas.openxmlformats.org/officeDocument/2006/relationships/hyperlink" Target="mailto:mdemasjv@gmail.com" TargetMode="External"/><Relationship Id="rId6239" Type="http://schemas.openxmlformats.org/officeDocument/2006/relationships/hyperlink" Target="mailto:msshadenterprise1424@yahoo.com" TargetMode="External"/><Relationship Id="rId6653" Type="http://schemas.openxmlformats.org/officeDocument/2006/relationships/hyperlink" Target="mailto:ms.samienterprise19@gmail.com" TargetMode="External"/><Relationship Id="rId7704" Type="http://schemas.openxmlformats.org/officeDocument/2006/relationships/hyperlink" Target="mailto:goneshpadadattaegp@gmail.com" TargetMode="External"/><Relationship Id="rId1798" Type="http://schemas.openxmlformats.org/officeDocument/2006/relationships/hyperlink" Target="mailto:ms.tajuddin@yahoo.com" TargetMode="External"/><Relationship Id="rId2849" Type="http://schemas.openxmlformats.org/officeDocument/2006/relationships/hyperlink" Target="mailto:shahilenterprise@yahoo.com" TargetMode="External"/><Relationship Id="rId5255" Type="http://schemas.openxmlformats.org/officeDocument/2006/relationships/hyperlink" Target="mailto:dihanconstruction@gmail.com" TargetMode="External"/><Relationship Id="rId6306" Type="http://schemas.openxmlformats.org/officeDocument/2006/relationships/hyperlink" Target="mailto:mskazipopyenterprise@gmail.com" TargetMode="External"/><Relationship Id="rId6720" Type="http://schemas.openxmlformats.org/officeDocument/2006/relationships/hyperlink" Target="mailto:abulhossansoton@yahoo.com" TargetMode="External"/><Relationship Id="rId9876" Type="http://schemas.openxmlformats.org/officeDocument/2006/relationships/hyperlink" Target="mailto:ms.kamoltraders64@gmail.com" TargetMode="External"/><Relationship Id="rId1865" Type="http://schemas.openxmlformats.org/officeDocument/2006/relationships/hyperlink" Target="mailto:mskhantradersjp@gmail.com" TargetMode="External"/><Relationship Id="rId4271" Type="http://schemas.openxmlformats.org/officeDocument/2006/relationships/hyperlink" Target="mailto:mtn4701@gmail.com" TargetMode="External"/><Relationship Id="rId5322" Type="http://schemas.openxmlformats.org/officeDocument/2006/relationships/hyperlink" Target="mailto:bhuyanenterprise@gmail.com" TargetMode="External"/><Relationship Id="rId8478" Type="http://schemas.openxmlformats.org/officeDocument/2006/relationships/hyperlink" Target="mailto:pdl25@prangroup.comm" TargetMode="External"/><Relationship Id="rId8892" Type="http://schemas.openxmlformats.org/officeDocument/2006/relationships/hyperlink" Target="mailto:msrupalibricksmanufacturing@gmail.com" TargetMode="External"/><Relationship Id="rId9529" Type="http://schemas.openxmlformats.org/officeDocument/2006/relationships/hyperlink" Target="mailto:ucljoadali@gmail.com" TargetMode="External"/><Relationship Id="rId1518" Type="http://schemas.openxmlformats.org/officeDocument/2006/relationships/hyperlink" Target="mailto:msprogatientp@yahoo.com" TargetMode="External"/><Relationship Id="rId2916" Type="http://schemas.openxmlformats.org/officeDocument/2006/relationships/hyperlink" Target="mailto:ma.business.center.89@gmail.com" TargetMode="External"/><Relationship Id="rId7494" Type="http://schemas.openxmlformats.org/officeDocument/2006/relationships/hyperlink" Target="mailto:ms.shumonenterprise14@gmail.com" TargetMode="External"/><Relationship Id="rId8545" Type="http://schemas.openxmlformats.org/officeDocument/2006/relationships/hyperlink" Target="mailto:kazienterprise4@gmail.com" TargetMode="External"/><Relationship Id="rId9943" Type="http://schemas.openxmlformats.org/officeDocument/2006/relationships/hyperlink" Target="mailto:Sconstruction14@gmail.com" TargetMode="External"/><Relationship Id="rId1932" Type="http://schemas.openxmlformats.org/officeDocument/2006/relationships/hyperlink" Target="mailto:msnituenterprise2561@gmail.com" TargetMode="External"/><Relationship Id="rId6096" Type="http://schemas.openxmlformats.org/officeDocument/2006/relationships/hyperlink" Target="mailto:mssardarenterprise@yahoo.com" TargetMode="External"/><Relationship Id="rId7147" Type="http://schemas.openxmlformats.org/officeDocument/2006/relationships/hyperlink" Target="mailto:rafiaconstructionltd@gmail.com" TargetMode="External"/><Relationship Id="rId6163" Type="http://schemas.openxmlformats.org/officeDocument/2006/relationships/hyperlink" Target="mailto:razzakm50@yahoo.com" TargetMode="External"/><Relationship Id="rId7561" Type="http://schemas.openxmlformats.org/officeDocument/2006/relationships/hyperlink" Target="mailto:mssetu_enterprise@yahoo.com" TargetMode="External"/><Relationship Id="rId8612" Type="http://schemas.openxmlformats.org/officeDocument/2006/relationships/hyperlink" Target="mailto:kashedenterprise@gmail.com" TargetMode="External"/><Relationship Id="rId10128" Type="http://schemas.openxmlformats.org/officeDocument/2006/relationships/hyperlink" Target="mailto:msridoyent@gmail.com" TargetMode="External"/><Relationship Id="rId3757" Type="http://schemas.openxmlformats.org/officeDocument/2006/relationships/hyperlink" Target="mailto:egp.mmhmhejv@gmail.com" TargetMode="External"/><Relationship Id="rId4808" Type="http://schemas.openxmlformats.org/officeDocument/2006/relationships/hyperlink" Target="mailto:golammostofakhan71@gmail.com" TargetMode="External"/><Relationship Id="rId7214" Type="http://schemas.openxmlformats.org/officeDocument/2006/relationships/hyperlink" Target="mailto:leemon122@yahoo.com" TargetMode="External"/><Relationship Id="rId678" Type="http://schemas.openxmlformats.org/officeDocument/2006/relationships/hyperlink" Target="mailto:moniregp@gmail.com" TargetMode="External"/><Relationship Id="rId2359" Type="http://schemas.openxmlformats.org/officeDocument/2006/relationships/hyperlink" Target="mailto:mdbadruddazabablu@gmail.com," TargetMode="External"/><Relationship Id="rId2773" Type="http://schemas.openxmlformats.org/officeDocument/2006/relationships/hyperlink" Target="mailto:ms_momoconstruction@yahoo.com" TargetMode="External"/><Relationship Id="rId3824" Type="http://schemas.openxmlformats.org/officeDocument/2006/relationships/hyperlink" Target="mailto:chhoaenterprise73@gmail.com" TargetMode="External"/><Relationship Id="rId6230" Type="http://schemas.openxmlformats.org/officeDocument/2006/relationships/hyperlink" Target="mailto:mskhanenterprise77@gmail.com" TargetMode="External"/><Relationship Id="rId9386" Type="http://schemas.openxmlformats.org/officeDocument/2006/relationships/hyperlink" Target="mailto:najmulsadat76@gmail.com" TargetMode="External"/><Relationship Id="rId745" Type="http://schemas.openxmlformats.org/officeDocument/2006/relationships/hyperlink" Target="mailto:csiconstructionsltd@gmail.com" TargetMode="External"/><Relationship Id="rId1375" Type="http://schemas.openxmlformats.org/officeDocument/2006/relationships/hyperlink" Target="mailto:durgaenterprise10@gmail.com" TargetMode="External"/><Relationship Id="rId2426" Type="http://schemas.openxmlformats.org/officeDocument/2006/relationships/hyperlink" Target="mailto:msjarnashuvojv@gmail.com" TargetMode="External"/><Relationship Id="rId5996" Type="http://schemas.openxmlformats.org/officeDocument/2006/relationships/hyperlink" Target="mailto:razzakm50@yahoo.com" TargetMode="External"/><Relationship Id="rId9039" Type="http://schemas.openxmlformats.org/officeDocument/2006/relationships/hyperlink" Target="mailto:soheltraders1977@yahoo.com" TargetMode="External"/><Relationship Id="rId9453" Type="http://schemas.openxmlformats.org/officeDocument/2006/relationships/hyperlink" Target="mailto:abdullahptk15@gmail.com" TargetMode="External"/><Relationship Id="rId81" Type="http://schemas.openxmlformats.org/officeDocument/2006/relationships/hyperlink" Target="mailto:msbaghaenterprise@gmail.com" TargetMode="External"/><Relationship Id="rId812" Type="http://schemas.openxmlformats.org/officeDocument/2006/relationships/hyperlink" Target="mailto:ad.kns2jv@gmail.com" TargetMode="External"/><Relationship Id="rId1028" Type="http://schemas.openxmlformats.org/officeDocument/2006/relationships/hyperlink" Target="mailto:shraboniconstructionltd@gmail.com" TargetMode="External"/><Relationship Id="rId1442" Type="http://schemas.openxmlformats.org/officeDocument/2006/relationships/hyperlink" Target="mailto:ms.tamimtradersbd@gmail.com" TargetMode="External"/><Relationship Id="rId2840" Type="http://schemas.openxmlformats.org/officeDocument/2006/relationships/hyperlink" Target="mailto:sazidenterprisechallenger.jv@gmail.com" TargetMode="External"/><Relationship Id="rId4598" Type="http://schemas.openxmlformats.org/officeDocument/2006/relationships/hyperlink" Target="mailto:mstirthokorobienter@gmail.com" TargetMode="External"/><Relationship Id="rId5649" Type="http://schemas.openxmlformats.org/officeDocument/2006/relationships/hyperlink" Target="mailto:utmong71@yahoo.com" TargetMode="External"/><Relationship Id="rId8055" Type="http://schemas.openxmlformats.org/officeDocument/2006/relationships/hyperlink" Target="mailto:ms.rob.traders@gmail.com" TargetMode="External"/><Relationship Id="rId9106" Type="http://schemas.openxmlformats.org/officeDocument/2006/relationships/hyperlink" Target="mailto:ssohel4egp@gmail.com" TargetMode="External"/><Relationship Id="rId9520" Type="http://schemas.openxmlformats.org/officeDocument/2006/relationships/hyperlink" Target="mailto:badal_barisal@yahoo.com" TargetMode="External"/><Relationship Id="rId7071" Type="http://schemas.openxmlformats.org/officeDocument/2006/relationships/hyperlink" Target="mailto:mohammedrafiq658@yahoo.com" TargetMode="External"/><Relationship Id="rId8122" Type="http://schemas.openxmlformats.org/officeDocument/2006/relationships/hyperlink" Target="mailto:star.bonus@hotmail.com" TargetMode="External"/><Relationship Id="rId3267" Type="http://schemas.openxmlformats.org/officeDocument/2006/relationships/hyperlink" Target="mailto:sbasharatali60@gmail.com" TargetMode="External"/><Relationship Id="rId4665" Type="http://schemas.openxmlformats.org/officeDocument/2006/relationships/hyperlink" Target="mailto:mostafizurrahmanshorif@yahoo.com" TargetMode="External"/><Relationship Id="rId5716" Type="http://schemas.openxmlformats.org/officeDocument/2006/relationships/hyperlink" Target="mailto:baroaouliaent@gmail.com" TargetMode="External"/><Relationship Id="rId10052" Type="http://schemas.openxmlformats.org/officeDocument/2006/relationships/hyperlink" Target="mailto:nabila_enterprise113@yahoo.com" TargetMode="External"/><Relationship Id="rId188" Type="http://schemas.openxmlformats.org/officeDocument/2006/relationships/hyperlink" Target="mailto:ms.mimtraders77@gmail.com" TargetMode="External"/><Relationship Id="rId3681" Type="http://schemas.openxmlformats.org/officeDocument/2006/relationships/hyperlink" Target="mailto:mdlalmahmood@gmail.com" TargetMode="External"/><Relationship Id="rId4318" Type="http://schemas.openxmlformats.org/officeDocument/2006/relationships/hyperlink" Target="mailto:srsconstruction4@gmail.com" TargetMode="External"/><Relationship Id="rId4732" Type="http://schemas.openxmlformats.org/officeDocument/2006/relationships/hyperlink" Target="mailto:msakmalenterprise1983@gmail.com" TargetMode="External"/><Relationship Id="rId7888" Type="http://schemas.openxmlformats.org/officeDocument/2006/relationships/hyperlink" Target="mailto:khandakershahin.ahmed@yahoo.com" TargetMode="External"/><Relationship Id="rId8939" Type="http://schemas.openxmlformats.org/officeDocument/2006/relationships/hyperlink" Target="mailto:samiultraders@yahoo.com" TargetMode="External"/><Relationship Id="rId2283" Type="http://schemas.openxmlformats.org/officeDocument/2006/relationships/hyperlink" Target="mailto:ziaultraders123@yahoo.com" TargetMode="External"/><Relationship Id="rId3334" Type="http://schemas.openxmlformats.org/officeDocument/2006/relationships/hyperlink" Target="mailto:srhmjv@gmail.com" TargetMode="External"/><Relationship Id="rId7955" Type="http://schemas.openxmlformats.org/officeDocument/2006/relationships/hyperlink" Target="mailto:shaikatenterprise77@gmail.com" TargetMode="External"/><Relationship Id="rId255" Type="http://schemas.openxmlformats.org/officeDocument/2006/relationships/hyperlink" Target="mailto:noormdtraders@gmail.com" TargetMode="External"/><Relationship Id="rId2350" Type="http://schemas.openxmlformats.org/officeDocument/2006/relationships/hyperlink" Target="mailto:ziaultraders123@yahoo.com" TargetMode="External"/><Relationship Id="rId3401" Type="http://schemas.openxmlformats.org/officeDocument/2006/relationships/hyperlink" Target="mailto:ujjalsyl008@gmail.com" TargetMode="External"/><Relationship Id="rId6557" Type="http://schemas.openxmlformats.org/officeDocument/2006/relationships/hyperlink" Target="mailto:meballalhossain@gmail.com" TargetMode="External"/><Relationship Id="rId6971" Type="http://schemas.openxmlformats.org/officeDocument/2006/relationships/hyperlink" Target="mailto:soheldct@gmail.com" TargetMode="External"/><Relationship Id="rId7608" Type="http://schemas.openxmlformats.org/officeDocument/2006/relationships/hyperlink" Target="mailto:ms.meghnatrading@gmail.com" TargetMode="External"/><Relationship Id="rId322" Type="http://schemas.openxmlformats.org/officeDocument/2006/relationships/hyperlink" Target="mailto:moonintbd@gmail.com" TargetMode="External"/><Relationship Id="rId2003" Type="http://schemas.openxmlformats.org/officeDocument/2006/relationships/hyperlink" Target="mailto:mssithienterprise@gmail.com" TargetMode="External"/><Relationship Id="rId5159" Type="http://schemas.openxmlformats.org/officeDocument/2006/relationships/hyperlink" Target="mailto:utmong71@yahoo.com" TargetMode="External"/><Relationship Id="rId5573" Type="http://schemas.openxmlformats.org/officeDocument/2006/relationships/hyperlink" Target="mailto:dawn557700@gmail.com" TargetMode="External"/><Relationship Id="rId6624" Type="http://schemas.openxmlformats.org/officeDocument/2006/relationships/hyperlink" Target="mailto:ms.fahadenterprise@yahoo.com" TargetMode="External"/><Relationship Id="rId9030" Type="http://schemas.openxmlformats.org/officeDocument/2006/relationships/hyperlink" Target="mailto:mahtabalihatiya@gmail.com" TargetMode="External"/><Relationship Id="rId4175" Type="http://schemas.openxmlformats.org/officeDocument/2006/relationships/hyperlink" Target="mailto:scpcjv20@gmail.com" TargetMode="External"/><Relationship Id="rId5226" Type="http://schemas.openxmlformats.org/officeDocument/2006/relationships/hyperlink" Target="mailto:mssstraders82@gmail.com" TargetMode="External"/><Relationship Id="rId1769" Type="http://schemas.openxmlformats.org/officeDocument/2006/relationships/hyperlink" Target="mailto:nusabuilders@gmail.com" TargetMode="External"/><Relationship Id="rId3191" Type="http://schemas.openxmlformats.org/officeDocument/2006/relationships/hyperlink" Target="mailto:mrenterprise63@yahoo.com" TargetMode="External"/><Relationship Id="rId4242" Type="http://schemas.openxmlformats.org/officeDocument/2006/relationships/hyperlink" Target="mailto:ms.gaziconstruction@gmail.com" TargetMode="External"/><Relationship Id="rId5640" Type="http://schemas.openxmlformats.org/officeDocument/2006/relationships/hyperlink" Target="mailto:chiranjibchakma61@gmail.com" TargetMode="External"/><Relationship Id="rId7398" Type="http://schemas.openxmlformats.org/officeDocument/2006/relationships/hyperlink" Target="mailto:ms.litonbrothers@yahoo.com" TargetMode="External"/><Relationship Id="rId8796" Type="http://schemas.openxmlformats.org/officeDocument/2006/relationships/hyperlink" Target="mailto:mskalambricks@yahoo.com" TargetMode="External"/><Relationship Id="rId9847" Type="http://schemas.openxmlformats.org/officeDocument/2006/relationships/hyperlink" Target="mailto:shahedenterprise7@gmail.com" TargetMode="External"/><Relationship Id="rId1836" Type="http://schemas.openxmlformats.org/officeDocument/2006/relationships/hyperlink" Target="mailto:mslokmanhossain@gmail.com" TargetMode="External"/><Relationship Id="rId8449" Type="http://schemas.openxmlformats.org/officeDocument/2006/relationships/hyperlink" Target="mailto:gbadal777@gmail.com" TargetMode="External"/><Relationship Id="rId8863" Type="http://schemas.openxmlformats.org/officeDocument/2006/relationships/hyperlink" Target="mailto:mssumitraders1962@gmail.com" TargetMode="External"/><Relationship Id="rId9914" Type="http://schemas.openxmlformats.org/officeDocument/2006/relationships/hyperlink" Target="mailto:msriaenterprise12@gmail.com" TargetMode="External"/><Relationship Id="rId1903" Type="http://schemas.openxmlformats.org/officeDocument/2006/relationships/hyperlink" Target="mailto:khairulbashar8911@gmail.com" TargetMode="External"/><Relationship Id="rId7465" Type="http://schemas.openxmlformats.org/officeDocument/2006/relationships/hyperlink" Target="mailto:ms.nayanenterprise18@gmail.com" TargetMode="External"/><Relationship Id="rId8516" Type="http://schemas.openxmlformats.org/officeDocument/2006/relationships/hyperlink" Target="mailto:aanowar125@gmail.com" TargetMode="External"/><Relationship Id="rId8930" Type="http://schemas.openxmlformats.org/officeDocument/2006/relationships/hyperlink" Target="mailto:msmdosmangani@yahoo.com" TargetMode="External"/><Relationship Id="rId6067" Type="http://schemas.openxmlformats.org/officeDocument/2006/relationships/hyperlink" Target="mailto:shikder.enterprise62@gmail.com" TargetMode="External"/><Relationship Id="rId6481" Type="http://schemas.openxmlformats.org/officeDocument/2006/relationships/hyperlink" Target="mailto:alifenterprise462@gmail.com" TargetMode="External"/><Relationship Id="rId7118" Type="http://schemas.openxmlformats.org/officeDocument/2006/relationships/hyperlink" Target="mailto:sbcelbd@gmail.com" TargetMode="External"/><Relationship Id="rId7532" Type="http://schemas.openxmlformats.org/officeDocument/2006/relationships/hyperlink" Target="mailto:sa.sejv19@gmail.com" TargetMode="External"/><Relationship Id="rId996" Type="http://schemas.openxmlformats.org/officeDocument/2006/relationships/hyperlink" Target="mailto:ajtradeint@gmail.com" TargetMode="External"/><Relationship Id="rId2677" Type="http://schemas.openxmlformats.org/officeDocument/2006/relationships/hyperlink" Target="mailto:mr.kanchan13@yahoo.com" TargetMode="External"/><Relationship Id="rId3728" Type="http://schemas.openxmlformats.org/officeDocument/2006/relationships/hyperlink" Target="mailto:abul50113@gmail.com" TargetMode="External"/><Relationship Id="rId5083" Type="http://schemas.openxmlformats.org/officeDocument/2006/relationships/hyperlink" Target="mailto:aenterprise.nat@gmail.com" TargetMode="External"/><Relationship Id="rId6134" Type="http://schemas.openxmlformats.org/officeDocument/2006/relationships/hyperlink" Target="mailto:ms.talukder.enterprise@gmail.com" TargetMode="External"/><Relationship Id="rId649" Type="http://schemas.openxmlformats.org/officeDocument/2006/relationships/hyperlink" Target="mailto:cdsfarid@yahoo.com" TargetMode="External"/><Relationship Id="rId1279" Type="http://schemas.openxmlformats.org/officeDocument/2006/relationships/hyperlink" Target="mailto:libertytraders2@gmail.com" TargetMode="External"/><Relationship Id="rId5150" Type="http://schemas.openxmlformats.org/officeDocument/2006/relationships/hyperlink" Target="mailto:surujraj1992@gmail.com" TargetMode="External"/><Relationship Id="rId6201" Type="http://schemas.openxmlformats.org/officeDocument/2006/relationships/hyperlink" Target="mailto:badal_barisal@yahoo.com" TargetMode="External"/><Relationship Id="rId9357" Type="http://schemas.openxmlformats.org/officeDocument/2006/relationships/hyperlink" Target="mailto:msmddelowarhossain@yahoo.com" TargetMode="External"/><Relationship Id="rId1346" Type="http://schemas.openxmlformats.org/officeDocument/2006/relationships/hyperlink" Target="mailto:mrcamzadrbjv2020@gmail.com" TargetMode="External"/><Relationship Id="rId1693" Type="http://schemas.openxmlformats.org/officeDocument/2006/relationships/hyperlink" Target="mailto:msmohurenterprise38@gmail.com" TargetMode="External"/><Relationship Id="rId2744" Type="http://schemas.openxmlformats.org/officeDocument/2006/relationships/hyperlink" Target="mailto:kazi.zahidul2015@gmail.com" TargetMode="External"/><Relationship Id="rId8373" Type="http://schemas.openxmlformats.org/officeDocument/2006/relationships/hyperlink" Target="mailto:farukrahman2181973@gmail.com" TargetMode="External"/><Relationship Id="rId9771" Type="http://schemas.openxmlformats.org/officeDocument/2006/relationships/hyperlink" Target="mailto:rakaenterprise69@gmail.com" TargetMode="External"/><Relationship Id="rId716" Type="http://schemas.openxmlformats.org/officeDocument/2006/relationships/hyperlink" Target="mailto:mnirmansangstha@gmail.com" TargetMode="External"/><Relationship Id="rId1760" Type="http://schemas.openxmlformats.org/officeDocument/2006/relationships/hyperlink" Target="mailto:rahman.poltu853@gmail.com" TargetMode="External"/><Relationship Id="rId2811" Type="http://schemas.openxmlformats.org/officeDocument/2006/relationships/hyperlink" Target="mailto:zamanradio68@gmail.com" TargetMode="External"/><Relationship Id="rId5967" Type="http://schemas.openxmlformats.org/officeDocument/2006/relationships/hyperlink" Target="mailto:alienterprise220@gmail.com" TargetMode="External"/><Relationship Id="rId8026" Type="http://schemas.openxmlformats.org/officeDocument/2006/relationships/hyperlink" Target="mailto:mdaziborrahman@gmail.com" TargetMode="External"/><Relationship Id="rId9424" Type="http://schemas.openxmlformats.org/officeDocument/2006/relationships/hyperlink" Target="mailto:juiptk2017@gmail.com" TargetMode="External"/><Relationship Id="rId52" Type="http://schemas.openxmlformats.org/officeDocument/2006/relationships/hyperlink" Target="mailto:md.eunusal_mamun@yahoo.com" TargetMode="External"/><Relationship Id="rId1413" Type="http://schemas.openxmlformats.org/officeDocument/2006/relationships/hyperlink" Target="mailto:ms.joyena2015@gmail.com" TargetMode="External"/><Relationship Id="rId4569" Type="http://schemas.openxmlformats.org/officeDocument/2006/relationships/hyperlink" Target="mailto:satata.pbn@gmail.com" TargetMode="External"/><Relationship Id="rId4983" Type="http://schemas.openxmlformats.org/officeDocument/2006/relationships/hyperlink" Target="mailto:msagm1962@gmail.com" TargetMode="External"/><Relationship Id="rId8440" Type="http://schemas.openxmlformats.org/officeDocument/2006/relationships/hyperlink" Target="mailto:rakibrupganj@gmail.com" TargetMode="External"/><Relationship Id="rId3585" Type="http://schemas.openxmlformats.org/officeDocument/2006/relationships/hyperlink" Target="mailto:tnasi2018@gmail.com" TargetMode="External"/><Relationship Id="rId4636" Type="http://schemas.openxmlformats.org/officeDocument/2006/relationships/hyperlink" Target="mailto:bhb.ovijv21@gmail.com" TargetMode="External"/><Relationship Id="rId7042" Type="http://schemas.openxmlformats.org/officeDocument/2006/relationships/hyperlink" Target="mailto:lmb.comilla@gmail.com" TargetMode="External"/><Relationship Id="rId10023" Type="http://schemas.openxmlformats.org/officeDocument/2006/relationships/hyperlink" Target="mailto:taherandsonspvtltd@yahoo.com" TargetMode="External"/><Relationship Id="rId2187" Type="http://schemas.openxmlformats.org/officeDocument/2006/relationships/hyperlink" Target="mailto:mdjasimu059@gmail.com" TargetMode="External"/><Relationship Id="rId3238" Type="http://schemas.openxmlformats.org/officeDocument/2006/relationships/hyperlink" Target="mailto:msmamunenterprisejnd@gmail.com" TargetMode="External"/><Relationship Id="rId3652" Type="http://schemas.openxmlformats.org/officeDocument/2006/relationships/hyperlink" Target="mailto:shohrab_hossain1956@yahoo.com" TargetMode="External"/><Relationship Id="rId4703" Type="http://schemas.openxmlformats.org/officeDocument/2006/relationships/hyperlink" Target="mailto:aburayanenterprise@gmail.com" TargetMode="External"/><Relationship Id="rId7859" Type="http://schemas.openxmlformats.org/officeDocument/2006/relationships/hyperlink" Target="mailto:imarataliegp@gmail.com" TargetMode="External"/><Relationship Id="rId159" Type="http://schemas.openxmlformats.org/officeDocument/2006/relationships/hyperlink" Target="mailto:fahimtraders15@gmail.com" TargetMode="External"/><Relationship Id="rId573" Type="http://schemas.openxmlformats.org/officeDocument/2006/relationships/hyperlink" Target="mailto:msnishaenterprize@gmail.com" TargetMode="External"/><Relationship Id="rId2254" Type="http://schemas.openxmlformats.org/officeDocument/2006/relationships/hyperlink" Target="mailto:ms.hridoyenterprise37@gmail.com" TargetMode="External"/><Relationship Id="rId3305" Type="http://schemas.openxmlformats.org/officeDocument/2006/relationships/hyperlink" Target="mailto:sumeshdas24@yahoo.com" TargetMode="External"/><Relationship Id="rId9281" Type="http://schemas.openxmlformats.org/officeDocument/2006/relationships/hyperlink" Target="mailto:raj.brothers1956@gmail.com" TargetMode="External"/><Relationship Id="rId226" Type="http://schemas.openxmlformats.org/officeDocument/2006/relationships/hyperlink" Target="mailto:gulshaninternational72@gmail.com" TargetMode="External"/><Relationship Id="rId1270" Type="http://schemas.openxmlformats.org/officeDocument/2006/relationships/hyperlink" Target="mailto:rahmanbrothers.polash@gmail.com" TargetMode="External"/><Relationship Id="rId5477" Type="http://schemas.openxmlformats.org/officeDocument/2006/relationships/hyperlink" Target="mailto:shornolotatraders@gmail.com" TargetMode="External"/><Relationship Id="rId6875" Type="http://schemas.openxmlformats.org/officeDocument/2006/relationships/hyperlink" Target="mailto:olimadina60@gmail.com" TargetMode="External"/><Relationship Id="rId7926" Type="http://schemas.openxmlformats.org/officeDocument/2006/relationships/hyperlink" Target="mailto:jananienterprise725@gmail.com" TargetMode="External"/><Relationship Id="rId640" Type="http://schemas.openxmlformats.org/officeDocument/2006/relationships/hyperlink" Target="mailto:mstitue@gmail.com" TargetMode="External"/><Relationship Id="rId2321" Type="http://schemas.openxmlformats.org/officeDocument/2006/relationships/hyperlink" Target="mailto:sahidenterprisepvtlimited@gmail.com%20;" TargetMode="External"/><Relationship Id="rId4079" Type="http://schemas.openxmlformats.org/officeDocument/2006/relationships/hyperlink" Target="mailto:smcorporation1988@gmail.com" TargetMode="External"/><Relationship Id="rId5891" Type="http://schemas.openxmlformats.org/officeDocument/2006/relationships/hyperlink" Target="mailto:azadptk@gmail.com" TargetMode="External"/><Relationship Id="rId6528" Type="http://schemas.openxmlformats.org/officeDocument/2006/relationships/hyperlink" Target="mailto:mssuchanaenterprise@gmail.com" TargetMode="External"/><Relationship Id="rId6942" Type="http://schemas.openxmlformats.org/officeDocument/2006/relationships/hyperlink" Target="mailto:abulhossansoton@yahoo.com" TargetMode="External"/><Relationship Id="rId9001" Type="http://schemas.openxmlformats.org/officeDocument/2006/relationships/hyperlink" Target="mailto:mssobujtraders1976@gmail.com" TargetMode="External"/><Relationship Id="rId4493" Type="http://schemas.openxmlformats.org/officeDocument/2006/relationships/hyperlink" Target="mailto:golaprabbani123@gmail.com" TargetMode="External"/><Relationship Id="rId5544" Type="http://schemas.openxmlformats.org/officeDocument/2006/relationships/hyperlink" Target="mailto:dwanjamaljv@gmail.com" TargetMode="External"/><Relationship Id="rId3095" Type="http://schemas.openxmlformats.org/officeDocument/2006/relationships/hyperlink" Target="mailto:mlenterprisejnd@gmail.com" TargetMode="External"/><Relationship Id="rId4146" Type="http://schemas.openxmlformats.org/officeDocument/2006/relationships/hyperlink" Target="mailto:sajdarrahman1972@gmail.com" TargetMode="External"/><Relationship Id="rId4560" Type="http://schemas.openxmlformats.org/officeDocument/2006/relationships/hyperlink" Target="mailto:mssimantoenterprise@gmail.com" TargetMode="External"/><Relationship Id="rId5611" Type="http://schemas.openxmlformats.org/officeDocument/2006/relationships/hyperlink" Target="mailto:md.khairulhasan399@yahoo.com" TargetMode="External"/><Relationship Id="rId8767" Type="http://schemas.openxmlformats.org/officeDocument/2006/relationships/hyperlink" Target="mailto:kashedenterprise@gmail.com" TargetMode="External"/><Relationship Id="rId9818" Type="http://schemas.openxmlformats.org/officeDocument/2006/relationships/hyperlink" Target="mailto:mewebajv@gmail.com" TargetMode="External"/><Relationship Id="rId1807" Type="http://schemas.openxmlformats.org/officeDocument/2006/relationships/hyperlink" Target="mailto:kamal_mostafa10@yahoo.com" TargetMode="External"/><Relationship Id="rId3162" Type="http://schemas.openxmlformats.org/officeDocument/2006/relationships/hyperlink" Target="mailto:msmirzat@gmail.com" TargetMode="External"/><Relationship Id="rId4213" Type="http://schemas.openxmlformats.org/officeDocument/2006/relationships/hyperlink" Target="mailto:tutul.nbms@gmail.com" TargetMode="External"/><Relationship Id="rId7369" Type="http://schemas.openxmlformats.org/officeDocument/2006/relationships/hyperlink" Target="mailto:tenterprise25@gmail.com" TargetMode="External"/><Relationship Id="rId7783" Type="http://schemas.openxmlformats.org/officeDocument/2006/relationships/hyperlink" Target="mailto:mozaharbanantar2020@gmail.com" TargetMode="External"/><Relationship Id="rId8834" Type="http://schemas.openxmlformats.org/officeDocument/2006/relationships/hyperlink" Target="mailto:mskalambricks@yahoo.com" TargetMode="External"/><Relationship Id="rId6385" Type="http://schemas.openxmlformats.org/officeDocument/2006/relationships/hyperlink" Target="mailto:mdfayzsharif@yahoo.com" TargetMode="External"/><Relationship Id="rId7436" Type="http://schemas.openxmlformats.org/officeDocument/2006/relationships/hyperlink" Target="mailto:emonenterprisebd2040@gmail.com" TargetMode="External"/><Relationship Id="rId150" Type="http://schemas.openxmlformats.org/officeDocument/2006/relationships/hyperlink" Target="mailto:mizanurrahmanliton@hotmail.com" TargetMode="External"/><Relationship Id="rId3979" Type="http://schemas.openxmlformats.org/officeDocument/2006/relationships/hyperlink" Target="mailto:faruktraders.nar@gmail.com" TargetMode="External"/><Relationship Id="rId6038" Type="http://schemas.openxmlformats.org/officeDocument/2006/relationships/hyperlink" Target="mailto:mlkabir71@gmail.com" TargetMode="External"/><Relationship Id="rId6452" Type="http://schemas.openxmlformats.org/officeDocument/2006/relationships/hyperlink" Target="mailto:quashemconstruction@gmail.com" TargetMode="External"/><Relationship Id="rId7850" Type="http://schemas.openxmlformats.org/officeDocument/2006/relationships/hyperlink" Target="mailto:jamaluddintenaidah@gmail.com" TargetMode="External"/><Relationship Id="rId8901" Type="http://schemas.openxmlformats.org/officeDocument/2006/relationships/hyperlink" Target="mailto:msjemtjv@gmail.com" TargetMode="External"/><Relationship Id="rId2995" Type="http://schemas.openxmlformats.org/officeDocument/2006/relationships/hyperlink" Target="mailto:mr.kanchan13@yahoo.com" TargetMode="External"/><Relationship Id="rId5054" Type="http://schemas.openxmlformats.org/officeDocument/2006/relationships/hyperlink" Target="mailto:chawa.enterprise@gmail.com" TargetMode="External"/><Relationship Id="rId6105" Type="http://schemas.openxmlformats.org/officeDocument/2006/relationships/hyperlink" Target="mailto:badal_barisal@yahoo.com" TargetMode="External"/><Relationship Id="rId7503" Type="http://schemas.openxmlformats.org/officeDocument/2006/relationships/hyperlink" Target="mailto:trustcorporationftsc@gmail.com" TargetMode="External"/><Relationship Id="rId967" Type="http://schemas.openxmlformats.org/officeDocument/2006/relationships/hyperlink" Target="mailto:salauddinmusharof@gmail.com" TargetMode="External"/><Relationship Id="rId1597" Type="http://schemas.openxmlformats.org/officeDocument/2006/relationships/hyperlink" Target="mailto:udicogsjv@gmail.com" TargetMode="External"/><Relationship Id="rId2648" Type="http://schemas.openxmlformats.org/officeDocument/2006/relationships/hyperlink" Target="mailto:etender@tbltdctg.com" TargetMode="External"/><Relationship Id="rId9675" Type="http://schemas.openxmlformats.org/officeDocument/2006/relationships/hyperlink" Target="mailto:msrupalicons@gmail.com" TargetMode="External"/><Relationship Id="rId1664" Type="http://schemas.openxmlformats.org/officeDocument/2006/relationships/hyperlink" Target="mailto:msdast1972@gmail.com" TargetMode="External"/><Relationship Id="rId2715" Type="http://schemas.openxmlformats.org/officeDocument/2006/relationships/hyperlink" Target="mailto:bhatibanglaenterprise@yahoo.com" TargetMode="External"/><Relationship Id="rId4070" Type="http://schemas.openxmlformats.org/officeDocument/2006/relationships/hyperlink" Target="mailto:mntrade7@gmail.com" TargetMode="External"/><Relationship Id="rId5121" Type="http://schemas.openxmlformats.org/officeDocument/2006/relationships/hyperlink" Target="mailto:kohinurconstruction522@gmail.com" TargetMode="External"/><Relationship Id="rId8277" Type="http://schemas.openxmlformats.org/officeDocument/2006/relationships/hyperlink" Target="mailto:harunorrashid.kushtia@gmail.com" TargetMode="External"/><Relationship Id="rId8691" Type="http://schemas.openxmlformats.org/officeDocument/2006/relationships/hyperlink" Target="mailto:msrupalitraders@yahoo.com" TargetMode="External"/><Relationship Id="rId9328" Type="http://schemas.openxmlformats.org/officeDocument/2006/relationships/hyperlink" Target="mailto:basirptk@gmail.com" TargetMode="External"/><Relationship Id="rId9742" Type="http://schemas.openxmlformats.org/officeDocument/2006/relationships/hyperlink" Target="mailto:mistee_enterprise@yahoo.com" TargetMode="External"/><Relationship Id="rId1317" Type="http://schemas.openxmlformats.org/officeDocument/2006/relationships/hyperlink" Target="mailto:masud_construction@yahoo.com" TargetMode="External"/><Relationship Id="rId1731" Type="http://schemas.openxmlformats.org/officeDocument/2006/relationships/hyperlink" Target="mailto:abrarenterprise21@gmail.com" TargetMode="External"/><Relationship Id="rId4887" Type="http://schemas.openxmlformats.org/officeDocument/2006/relationships/hyperlink" Target="mailto:msporshconstruction@gmail.com" TargetMode="External"/><Relationship Id="rId5938" Type="http://schemas.openxmlformats.org/officeDocument/2006/relationships/hyperlink" Target="mailto:msnurandsons91@gmail.com" TargetMode="External"/><Relationship Id="rId7293" Type="http://schemas.openxmlformats.org/officeDocument/2006/relationships/hyperlink" Target="mailto:msaliftraders7690@gmail.com" TargetMode="External"/><Relationship Id="rId8344" Type="http://schemas.openxmlformats.org/officeDocument/2006/relationships/hyperlink" Target="mailto:khantradersnao@gmail.com" TargetMode="External"/><Relationship Id="rId23" Type="http://schemas.openxmlformats.org/officeDocument/2006/relationships/hyperlink" Target="mailto:mebl.bd@gmail.com" TargetMode="External"/><Relationship Id="rId3489" Type="http://schemas.openxmlformats.org/officeDocument/2006/relationships/hyperlink" Target="mailto:mdshafialamu@gmail.com" TargetMode="External"/><Relationship Id="rId7360" Type="http://schemas.openxmlformats.org/officeDocument/2006/relationships/hyperlink" Target="mailto:ms.rajuandbrothers@gmail.com" TargetMode="External"/><Relationship Id="rId8411" Type="http://schemas.openxmlformats.org/officeDocument/2006/relationships/hyperlink" Target="mailto:atikaproject2007@gmail.com" TargetMode="External"/><Relationship Id="rId3556" Type="http://schemas.openxmlformats.org/officeDocument/2006/relationships/hyperlink" Target="mailto:younusmiazy0990@gmail.com" TargetMode="External"/><Relationship Id="rId4954" Type="http://schemas.openxmlformats.org/officeDocument/2006/relationships/hyperlink" Target="mailto:moonenterprise84@gmail.com" TargetMode="External"/><Relationship Id="rId7013" Type="http://schemas.openxmlformats.org/officeDocument/2006/relationships/hyperlink" Target="mailto:zamanentp2014@yahoo.com" TargetMode="External"/><Relationship Id="rId477" Type="http://schemas.openxmlformats.org/officeDocument/2006/relationships/hyperlink" Target="mailto:abdulmannan_71@yahoo.com" TargetMode="External"/><Relationship Id="rId2158" Type="http://schemas.openxmlformats.org/officeDocument/2006/relationships/hyperlink" Target="mailto:mondol.ethenjv2020@gmail.com" TargetMode="External"/><Relationship Id="rId3209" Type="http://schemas.openxmlformats.org/officeDocument/2006/relationships/hyperlink" Target="mailto:aruquetraders.bd@gmail.com" TargetMode="External"/><Relationship Id="rId3970" Type="http://schemas.openxmlformats.org/officeDocument/2006/relationships/hyperlink" Target="mailto:nhbtraders@gmail.com" TargetMode="External"/><Relationship Id="rId4607" Type="http://schemas.openxmlformats.org/officeDocument/2006/relationships/hyperlink" Target="mailto:mstanzilatechnology@gmail.com" TargetMode="External"/><Relationship Id="rId9185" Type="http://schemas.openxmlformats.org/officeDocument/2006/relationships/hyperlink" Target="mailto:ppl.sarder@gmail.com" TargetMode="External"/><Relationship Id="rId891" Type="http://schemas.openxmlformats.org/officeDocument/2006/relationships/hyperlink" Target="mailto:joti.dhansiry@gmail.com" TargetMode="External"/><Relationship Id="rId2572" Type="http://schemas.openxmlformats.org/officeDocument/2006/relationships/hyperlink" Target="mailto:jsarwar938@gmail.com" TargetMode="External"/><Relationship Id="rId3623" Type="http://schemas.openxmlformats.org/officeDocument/2006/relationships/hyperlink" Target="mailto:sbamc21@gmail.com" TargetMode="External"/><Relationship Id="rId6779" Type="http://schemas.openxmlformats.org/officeDocument/2006/relationships/hyperlink" Target="mailto:msnafisacon04@gmail.com" TargetMode="External"/><Relationship Id="rId544" Type="http://schemas.openxmlformats.org/officeDocument/2006/relationships/hyperlink" Target="mailto:smita.trading16@gmail.com" TargetMode="External"/><Relationship Id="rId1174" Type="http://schemas.openxmlformats.org/officeDocument/2006/relationships/hyperlink" Target="mailto:saidur1969@yahoo.com" TargetMode="External"/><Relationship Id="rId2225" Type="http://schemas.openxmlformats.org/officeDocument/2006/relationships/hyperlink" Target="mailto:S.Anantabikastripura@yahoo.com" TargetMode="External"/><Relationship Id="rId5795" Type="http://schemas.openxmlformats.org/officeDocument/2006/relationships/hyperlink" Target="mailto:khantrading085@gmail.com" TargetMode="External"/><Relationship Id="rId6846" Type="http://schemas.openxmlformats.org/officeDocument/2006/relationships/hyperlink" Target="mailto:kazi_mohin@yahoo.com" TargetMode="External"/><Relationship Id="rId9252" Type="http://schemas.openxmlformats.org/officeDocument/2006/relationships/hyperlink" Target="mailto:sarder.enterprise78@gmail.com" TargetMode="External"/><Relationship Id="rId611" Type="http://schemas.openxmlformats.org/officeDocument/2006/relationships/hyperlink" Target="mailto:nuruzzamanmiah58@gmail.com" TargetMode="External"/><Relationship Id="rId1241" Type="http://schemas.openxmlformats.org/officeDocument/2006/relationships/hyperlink" Target="mailto:rslenterprise87@yahoo.com" TargetMode="External"/><Relationship Id="rId4397" Type="http://schemas.openxmlformats.org/officeDocument/2006/relationships/hyperlink" Target="mailto:rainbowdimla@gmail.com" TargetMode="External"/><Relationship Id="rId5448" Type="http://schemas.openxmlformats.org/officeDocument/2006/relationships/hyperlink" Target="mailto:aslamuddinsrj@gmail.com" TargetMode="External"/><Relationship Id="rId5862" Type="http://schemas.openxmlformats.org/officeDocument/2006/relationships/hyperlink" Target="mailto:fktradelink14@yahoo.com" TargetMode="External"/><Relationship Id="rId6913" Type="http://schemas.openxmlformats.org/officeDocument/2006/relationships/hyperlink" Target="mailto:msmajumdertraders1976@gmail.com" TargetMode="External"/><Relationship Id="rId4464" Type="http://schemas.openxmlformats.org/officeDocument/2006/relationships/hyperlink" Target="mailto:babortraders.sons@gmail.com" TargetMode="External"/><Relationship Id="rId5515" Type="http://schemas.openxmlformats.org/officeDocument/2006/relationships/hyperlink" Target="mailto:mrssurgetrading@gmail.com" TargetMode="External"/><Relationship Id="rId3066" Type="http://schemas.openxmlformats.org/officeDocument/2006/relationships/hyperlink" Target="mailto:shital.tahity.jv@gmail.com" TargetMode="External"/><Relationship Id="rId3480" Type="http://schemas.openxmlformats.org/officeDocument/2006/relationships/hyperlink" Target="mailto:mollahenterprise455@gmail.%20Com" TargetMode="External"/><Relationship Id="rId4117" Type="http://schemas.openxmlformats.org/officeDocument/2006/relationships/hyperlink" Target="mailto:msabdent@gmail.com" TargetMode="External"/><Relationship Id="rId4531" Type="http://schemas.openxmlformats.org/officeDocument/2006/relationships/hyperlink" Target="mailto:mostafizurrahmanshorif@yahoo.com" TargetMode="External"/><Relationship Id="rId7687" Type="http://schemas.openxmlformats.org/officeDocument/2006/relationships/hyperlink" Target="mailto:mozaharbanantar2020@gmail.com" TargetMode="External"/><Relationship Id="rId2082" Type="http://schemas.openxmlformats.org/officeDocument/2006/relationships/hyperlink" Target="mailto:msmaaenterprise2019@gmail.com" TargetMode="External"/><Relationship Id="rId3133" Type="http://schemas.openxmlformats.org/officeDocument/2006/relationships/hyperlink" Target="mailto:abidenterprise70@gmail.com" TargetMode="External"/><Relationship Id="rId6289" Type="http://schemas.openxmlformats.org/officeDocument/2006/relationships/hyperlink" Target="mailto:mollatrading.contractor26310@gmail.com" TargetMode="External"/><Relationship Id="rId8738" Type="http://schemas.openxmlformats.org/officeDocument/2006/relationships/hyperlink" Target="mailto:msstraders@yahoo.com" TargetMode="External"/><Relationship Id="rId7754" Type="http://schemas.openxmlformats.org/officeDocument/2006/relationships/hyperlink" Target="mailto:msparadisetds@gmail.com" TargetMode="External"/><Relationship Id="rId8805" Type="http://schemas.openxmlformats.org/officeDocument/2006/relationships/hyperlink" Target="mailto:msmokkaenterprise@gmail.com" TargetMode="External"/><Relationship Id="rId2899" Type="http://schemas.openxmlformats.org/officeDocument/2006/relationships/hyperlink" Target="mailto:md.khairulhasan399@yahoo.com" TargetMode="External"/><Relationship Id="rId3200" Type="http://schemas.openxmlformats.org/officeDocument/2006/relationships/hyperlink" Target="mailto:tender@pprojltd.com" TargetMode="External"/><Relationship Id="rId6356" Type="http://schemas.openxmlformats.org/officeDocument/2006/relationships/hyperlink" Target="mailto:mssatraders66@gmail.com" TargetMode="External"/><Relationship Id="rId6770" Type="http://schemas.openxmlformats.org/officeDocument/2006/relationships/hyperlink" Target="mailto:mashiursumonbd@gmail.com" TargetMode="External"/><Relationship Id="rId7407" Type="http://schemas.openxmlformats.org/officeDocument/2006/relationships/hyperlink" Target="mailto:ms.bhuiyanandsons@gmail.com" TargetMode="External"/><Relationship Id="rId7821" Type="http://schemas.openxmlformats.org/officeDocument/2006/relationships/hyperlink" Target="mailto:kazimahabuburahmanjnd@gmail.com" TargetMode="External"/><Relationship Id="rId121" Type="http://schemas.openxmlformats.org/officeDocument/2006/relationships/hyperlink" Target="mailto:msanikaenterprise@gmail.com" TargetMode="External"/><Relationship Id="rId2966" Type="http://schemas.openxmlformats.org/officeDocument/2006/relationships/hyperlink" Target="mailto:mmjvmc@gmail.com" TargetMode="External"/><Relationship Id="rId5372" Type="http://schemas.openxmlformats.org/officeDocument/2006/relationships/hyperlink" Target="mailto:shadenterprise78@gmail.com" TargetMode="External"/><Relationship Id="rId6009" Type="http://schemas.openxmlformats.org/officeDocument/2006/relationships/hyperlink" Target="mailto:ms.serniabad.traders@gmail.com" TargetMode="External"/><Relationship Id="rId6423" Type="http://schemas.openxmlformats.org/officeDocument/2006/relationships/hyperlink" Target="mailto:mrsyasminb@gmail.com" TargetMode="External"/><Relationship Id="rId9579" Type="http://schemas.openxmlformats.org/officeDocument/2006/relationships/hyperlink" Target="mailto:najmulbadal45@gmail.com" TargetMode="External"/><Relationship Id="rId9993" Type="http://schemas.openxmlformats.org/officeDocument/2006/relationships/hyperlink" Target="mailto:ammahbub1963@yahoo.com" TargetMode="External"/><Relationship Id="rId938" Type="http://schemas.openxmlformats.org/officeDocument/2006/relationships/hyperlink" Target="https://www.eprocure.gov.bd/tenderer/ViewRegistrationDetail.jsp?cId=25BFF24CAB0C547B&amp;uId=0DD4A9A11DE9CFA9&amp;tId=C092A0634F7EC857&amp;top=no" TargetMode="External"/><Relationship Id="rId1568" Type="http://schemas.openxmlformats.org/officeDocument/2006/relationships/hyperlink" Target="mailto:mdabulkalamazad001.muk@gmail.com" TargetMode="External"/><Relationship Id="rId2619" Type="http://schemas.openxmlformats.org/officeDocument/2006/relationships/hyperlink" Target="mailto:ranabuilders55@yahoo.com" TargetMode="External"/><Relationship Id="rId5025" Type="http://schemas.openxmlformats.org/officeDocument/2006/relationships/hyperlink" Target="mailto:moonenterprise84@gmail.com" TargetMode="External"/><Relationship Id="rId8595" Type="http://schemas.openxmlformats.org/officeDocument/2006/relationships/hyperlink" Target="mailto:arohitraders88@gmail.com" TargetMode="External"/><Relationship Id="rId9646" Type="http://schemas.openxmlformats.org/officeDocument/2006/relationships/hyperlink" Target="mailto:shahilenterprise@yahoo.com" TargetMode="External"/><Relationship Id="rId1635" Type="http://schemas.openxmlformats.org/officeDocument/2006/relationships/hyperlink" Target="mailto:ms.sharifandsons@gmail.com" TargetMode="External"/><Relationship Id="rId1982" Type="http://schemas.openxmlformats.org/officeDocument/2006/relationships/hyperlink" Target="mailto:jihadenterprisejp@gmail.com" TargetMode="External"/><Relationship Id="rId4041" Type="http://schemas.openxmlformats.org/officeDocument/2006/relationships/hyperlink" Target="mailto:mdamirhossain.raj83@gmail.com" TargetMode="External"/><Relationship Id="rId7197" Type="http://schemas.openxmlformats.org/officeDocument/2006/relationships/hyperlink" Target="mailto:msrajmoniconstruction@gmail.com" TargetMode="External"/><Relationship Id="rId8248" Type="http://schemas.openxmlformats.org/officeDocument/2006/relationships/hyperlink" Target="mailto:aslamkhan.meherpur@gmail.com" TargetMode="External"/><Relationship Id="rId8662" Type="http://schemas.openxmlformats.org/officeDocument/2006/relationships/hyperlink" Target="mailto:mohanabricksmanufacture@gmail.com" TargetMode="External"/><Relationship Id="rId7264" Type="http://schemas.openxmlformats.org/officeDocument/2006/relationships/hyperlink" Target="mailto:sayedrafikulhasan@gmail.com" TargetMode="External"/><Relationship Id="rId8315" Type="http://schemas.openxmlformats.org/officeDocument/2006/relationships/hyperlink" Target="mailto:hanif.mht@gmail.com" TargetMode="External"/><Relationship Id="rId9713" Type="http://schemas.openxmlformats.org/officeDocument/2006/relationships/hyperlink" Target="mailto:kabirkke2003@gmail.com" TargetMode="External"/><Relationship Id="rId1702" Type="http://schemas.openxmlformats.org/officeDocument/2006/relationships/hyperlink" Target="mailto:kamrulandbrothers@yahoo.com" TargetMode="External"/><Relationship Id="rId4858" Type="http://schemas.openxmlformats.org/officeDocument/2006/relationships/hyperlink" Target="mailto:ms.chandmirenterprise07@gmail.com" TargetMode="External"/><Relationship Id="rId5909" Type="http://schemas.openxmlformats.org/officeDocument/2006/relationships/hyperlink" Target="mailto:msalifstore@yahoo.com" TargetMode="External"/><Relationship Id="rId3874" Type="http://schemas.openxmlformats.org/officeDocument/2006/relationships/hyperlink" Target="mailto:ssconstruction1986@gmail.com" TargetMode="External"/><Relationship Id="rId4925" Type="http://schemas.openxmlformats.org/officeDocument/2006/relationships/hyperlink" Target="mailto:brconstructionegp@gmail.com" TargetMode="External"/><Relationship Id="rId6280" Type="http://schemas.openxmlformats.org/officeDocument/2006/relationships/hyperlink" Target="mailto:msmitraandco@yahoo.com" TargetMode="External"/><Relationship Id="rId7331" Type="http://schemas.openxmlformats.org/officeDocument/2006/relationships/hyperlink" Target="mailto:atgmnjv2019@gmail.com" TargetMode="External"/><Relationship Id="rId9089" Type="http://schemas.openxmlformats.org/officeDocument/2006/relationships/hyperlink" Target="mailto:jaka@gmail.com" TargetMode="External"/><Relationship Id="rId795" Type="http://schemas.openxmlformats.org/officeDocument/2006/relationships/hyperlink" Target="mailto:arc.rabrc@yahoo.com" TargetMode="External"/><Relationship Id="rId2476" Type="http://schemas.openxmlformats.org/officeDocument/2006/relationships/hyperlink" Target="mailto:osmangani1961@yahoo.com" TargetMode="External"/><Relationship Id="rId2890" Type="http://schemas.openxmlformats.org/officeDocument/2006/relationships/hyperlink" Target="mailto:hassanbuildersltd@gmail.com" TargetMode="External"/><Relationship Id="rId3527" Type="http://schemas.openxmlformats.org/officeDocument/2006/relationships/hyperlink" Target="mailto:mshahinur78@gmail.com" TargetMode="External"/><Relationship Id="rId3941" Type="http://schemas.openxmlformats.org/officeDocument/2006/relationships/hyperlink" Target="mailto:shantaenterprise74@gmail.com" TargetMode="External"/><Relationship Id="rId448" Type="http://schemas.openxmlformats.org/officeDocument/2006/relationships/hyperlink" Target="mailto:mdshihabuddin9744@gmail.com" TargetMode="External"/><Relationship Id="rId862" Type="http://schemas.openxmlformats.org/officeDocument/2006/relationships/hyperlink" Target="mailto:emranandbrothers81@gmail.com" TargetMode="External"/><Relationship Id="rId1078" Type="http://schemas.openxmlformats.org/officeDocument/2006/relationships/hyperlink" Target="mailto:khoshedaenterprise@gmail.com" TargetMode="External"/><Relationship Id="rId1492" Type="http://schemas.openxmlformats.org/officeDocument/2006/relationships/hyperlink" Target="mailto:islambak20202@gmail.com" TargetMode="External"/><Relationship Id="rId2129" Type="http://schemas.openxmlformats.org/officeDocument/2006/relationships/hyperlink" Target="mailto:aktardina1984@gmail.com" TargetMode="External"/><Relationship Id="rId2543" Type="http://schemas.openxmlformats.org/officeDocument/2006/relationships/hyperlink" Target="mailto:borhanuddintraders@gmail.com" TargetMode="External"/><Relationship Id="rId5699" Type="http://schemas.openxmlformats.org/officeDocument/2006/relationships/hyperlink" Target="mailto:utmong71@yahoo.com" TargetMode="External"/><Relationship Id="rId6000" Type="http://schemas.openxmlformats.org/officeDocument/2006/relationships/hyperlink" Target="mailto:razzakm50@yahoo.com" TargetMode="External"/><Relationship Id="rId9156" Type="http://schemas.openxmlformats.org/officeDocument/2006/relationships/hyperlink" Target="mailto:kohinoor.rahimajv@gmail.com" TargetMode="External"/><Relationship Id="rId9570" Type="http://schemas.openxmlformats.org/officeDocument/2006/relationships/hyperlink" Target="mailto:mohiuddinptk@gmail.com" TargetMode="External"/><Relationship Id="rId515" Type="http://schemas.openxmlformats.org/officeDocument/2006/relationships/hyperlink" Target="mailto:zia.snks@yahoo.com" TargetMode="External"/><Relationship Id="rId1145" Type="http://schemas.openxmlformats.org/officeDocument/2006/relationships/hyperlink" Target="mailto:modern.ocean2020@gmail.com" TargetMode="External"/><Relationship Id="rId5766" Type="http://schemas.openxmlformats.org/officeDocument/2006/relationships/hyperlink" Target="mailto:aslamhossainshaikh@gmail.com" TargetMode="External"/><Relationship Id="rId8172" Type="http://schemas.openxmlformats.org/officeDocument/2006/relationships/hyperlink" Target="mailto:ms.honey.bangladesh@gmail.com" TargetMode="External"/><Relationship Id="rId9223" Type="http://schemas.openxmlformats.org/officeDocument/2006/relationships/hyperlink" Target="mailto:msmbandsons@gmail.com" TargetMode="External"/><Relationship Id="rId1212" Type="http://schemas.openxmlformats.org/officeDocument/2006/relationships/hyperlink" Target="mailto:tradersm11@yahoo.com" TargetMode="External"/><Relationship Id="rId2610" Type="http://schemas.openxmlformats.org/officeDocument/2006/relationships/hyperlink" Target="mailto:smshameemconstruction@gmail.com" TargetMode="External"/><Relationship Id="rId4368" Type="http://schemas.openxmlformats.org/officeDocument/2006/relationships/hyperlink" Target="mailto:ms.maishaenterprise2018@gmail.com" TargetMode="External"/><Relationship Id="rId5419" Type="http://schemas.openxmlformats.org/officeDocument/2006/relationships/hyperlink" Target="mailto:msmuktaenterprise2018@gmail.com" TargetMode="External"/><Relationship Id="rId6817" Type="http://schemas.openxmlformats.org/officeDocument/2006/relationships/hyperlink" Target="mailto:ms.maaenterprise11@gmail.com" TargetMode="External"/><Relationship Id="rId4782" Type="http://schemas.openxmlformats.org/officeDocument/2006/relationships/hyperlink" Target="mailto:sumon3690as@gmail.com" TargetMode="External"/><Relationship Id="rId5833" Type="http://schemas.openxmlformats.org/officeDocument/2006/relationships/hyperlink" Target="mailto:msrajuenterprise@yahoo.com" TargetMode="External"/><Relationship Id="rId8989" Type="http://schemas.openxmlformats.org/officeDocument/2006/relationships/hyperlink" Target="mailto:mahtabalihatiya@gmail.com" TargetMode="External"/><Relationship Id="rId3037" Type="http://schemas.openxmlformats.org/officeDocument/2006/relationships/hyperlink" Target="mailto:ms.sadatenter@gmail.com" TargetMode="External"/><Relationship Id="rId3384" Type="http://schemas.openxmlformats.org/officeDocument/2006/relationships/hyperlink" Target="mailto:murshadalam55@gmail.com" TargetMode="External"/><Relationship Id="rId4435" Type="http://schemas.openxmlformats.org/officeDocument/2006/relationships/hyperlink" Target="mailto:ms.mohesenaenterprise@gmail.com" TargetMode="External"/><Relationship Id="rId5900" Type="http://schemas.openxmlformats.org/officeDocument/2006/relationships/hyperlink" Target="mailto:jhornarajjv2020@gmail.com" TargetMode="External"/><Relationship Id="rId3451" Type="http://schemas.openxmlformats.org/officeDocument/2006/relationships/hyperlink" Target="mailto:msrahman1964@yahoo.com" TargetMode="External"/><Relationship Id="rId4502" Type="http://schemas.openxmlformats.org/officeDocument/2006/relationships/hyperlink" Target="mailto:arkltdbd@gmail.com" TargetMode="External"/><Relationship Id="rId7658" Type="http://schemas.openxmlformats.org/officeDocument/2006/relationships/hyperlink" Target="mailto:almamun@glandgroup.com" TargetMode="External"/><Relationship Id="rId8709" Type="http://schemas.openxmlformats.org/officeDocument/2006/relationships/hyperlink" Target="mailto:khazaenterprise19@gmail.com" TargetMode="External"/><Relationship Id="rId372" Type="http://schemas.openxmlformats.org/officeDocument/2006/relationships/hyperlink" Target="mailto:shahin.miazee.algi@gmail.com" TargetMode="External"/><Relationship Id="rId2053" Type="http://schemas.openxmlformats.org/officeDocument/2006/relationships/hyperlink" Target="https://www.eprocure.gov.bd/tenderer/ViewRegistrationDetail.jsp?uId=7D41E561E716477F&amp;tId=F48BF5DEC6060695&amp;cId=43750EAB229688B6&amp;top=no" TargetMode="External"/><Relationship Id="rId3104" Type="http://schemas.openxmlformats.org/officeDocument/2006/relationships/hyperlink" Target="mailto:pavel.egp1993@gmail.com" TargetMode="External"/><Relationship Id="rId6674" Type="http://schemas.openxmlformats.org/officeDocument/2006/relationships/hyperlink" Target="mailto:ms.shaikot.construction@gmail.com" TargetMode="External"/><Relationship Id="rId7725" Type="http://schemas.openxmlformats.org/officeDocument/2006/relationships/hyperlink" Target="mailto:mkemnijv@gmail.com" TargetMode="External"/><Relationship Id="rId9080" Type="http://schemas.openxmlformats.org/officeDocument/2006/relationships/hyperlink" Target="mailto:hasibenterprise1969@gmail.com" TargetMode="External"/><Relationship Id="rId2120" Type="http://schemas.openxmlformats.org/officeDocument/2006/relationships/hyperlink" Target="mailto:rambabu.thakurgaon@gmail.com" TargetMode="External"/><Relationship Id="rId5276" Type="http://schemas.openxmlformats.org/officeDocument/2006/relationships/hyperlink" Target="mailto:msjahanenterprise2@gmail.com" TargetMode="External"/><Relationship Id="rId5690" Type="http://schemas.openxmlformats.org/officeDocument/2006/relationships/hyperlink" Target="https://www.eprocure.gov.bd/tenderer/ViewRegistrationDetail.jsp?cId=E853CB7F73174D63&amp;uId=B922FF678EFD1ACA&amp;tId=95564DA367B63FB1&amp;top=no" TargetMode="External"/><Relationship Id="rId6327" Type="http://schemas.openxmlformats.org/officeDocument/2006/relationships/hyperlink" Target="mailto:razzakm50@yahoo.com" TargetMode="External"/><Relationship Id="rId6741" Type="http://schemas.openxmlformats.org/officeDocument/2006/relationships/hyperlink" Target="mailto:msmamunenterprise16@gmail.com" TargetMode="External"/><Relationship Id="rId9897" Type="http://schemas.openxmlformats.org/officeDocument/2006/relationships/hyperlink" Target="mailto:msrohidenterprise2020@gmail.com" TargetMode="External"/><Relationship Id="rId4292" Type="http://schemas.openxmlformats.org/officeDocument/2006/relationships/hyperlink" Target="mailto:saifulislam005566@gmail.com" TargetMode="External"/><Relationship Id="rId5343" Type="http://schemas.openxmlformats.org/officeDocument/2006/relationships/hyperlink" Target="mailto:mssayedjahanconstruction@gmail.com" TargetMode="External"/><Relationship Id="rId8499" Type="http://schemas.openxmlformats.org/officeDocument/2006/relationships/hyperlink" Target="mailto:aliakbarkhokon@gmail.com" TargetMode="External"/><Relationship Id="rId1886" Type="http://schemas.openxmlformats.org/officeDocument/2006/relationships/hyperlink" Target="mailto:ajitkumar_bose@yahoo.com" TargetMode="External"/><Relationship Id="rId2937" Type="http://schemas.openxmlformats.org/officeDocument/2006/relationships/hyperlink" Target="mailto:faysal.enter1983@gmail.com" TargetMode="External"/><Relationship Id="rId9964" Type="http://schemas.openxmlformats.org/officeDocument/2006/relationships/hyperlink" Target="mailto:dollyconstructionltd@gmail.com" TargetMode="External"/><Relationship Id="rId909" Type="http://schemas.openxmlformats.org/officeDocument/2006/relationships/hyperlink" Target="mailto:sign_1978@yahoo.com" TargetMode="External"/><Relationship Id="rId1539" Type="http://schemas.openxmlformats.org/officeDocument/2006/relationships/hyperlink" Target="mailto:ms.akashenterprise19@gmail.com" TargetMode="External"/><Relationship Id="rId1953" Type="http://schemas.openxmlformats.org/officeDocument/2006/relationships/hyperlink" Target="mailto:durgaenterprise10@gmail.com" TargetMode="External"/><Relationship Id="rId5410" Type="http://schemas.openxmlformats.org/officeDocument/2006/relationships/hyperlink" Target="mailto:msmuktaenterprise2018@gmail.com" TargetMode="External"/><Relationship Id="rId7168" Type="http://schemas.openxmlformats.org/officeDocument/2006/relationships/hyperlink" Target="mailto:mstasnimtraders1978@gmail.com" TargetMode="External"/><Relationship Id="rId8566" Type="http://schemas.openxmlformats.org/officeDocument/2006/relationships/hyperlink" Target="mailto:mmmonirnoni@gmail.com" TargetMode="External"/><Relationship Id="rId8980" Type="http://schemas.openxmlformats.org/officeDocument/2006/relationships/hyperlink" Target="mailto:msmizantraders1977@gmail.com" TargetMode="External"/><Relationship Id="rId9617" Type="http://schemas.openxmlformats.org/officeDocument/2006/relationships/hyperlink" Target="mailto:talukdermonirhossain@gmail.com" TargetMode="External"/><Relationship Id="rId1606" Type="http://schemas.openxmlformats.org/officeDocument/2006/relationships/hyperlink" Target="mailto:nishitbosu@gmail.com" TargetMode="External"/><Relationship Id="rId4012" Type="http://schemas.openxmlformats.org/officeDocument/2006/relationships/hyperlink" Target="mailto:mdsowkatalli@gmail.com" TargetMode="External"/><Relationship Id="rId7582" Type="http://schemas.openxmlformats.org/officeDocument/2006/relationships/hyperlink" Target="mailto:newtradelinkfeni@gmail.com" TargetMode="External"/><Relationship Id="rId8219" Type="http://schemas.openxmlformats.org/officeDocument/2006/relationships/hyperlink" Target="mailto:mfk.mas.jvca@gmail.com" TargetMode="External"/><Relationship Id="rId8633" Type="http://schemas.openxmlformats.org/officeDocument/2006/relationships/hyperlink" Target="mailto:ms.saymatraders1@gmail.com" TargetMode="External"/><Relationship Id="rId10149" Type="http://schemas.openxmlformats.org/officeDocument/2006/relationships/hyperlink" Target="mailto:msfriendsc@gmail.com" TargetMode="External"/><Relationship Id="rId3778" Type="http://schemas.openxmlformats.org/officeDocument/2006/relationships/hyperlink" Target="mailto:shohrab_hossain1956@yahoo.com" TargetMode="External"/><Relationship Id="rId4829" Type="http://schemas.openxmlformats.org/officeDocument/2006/relationships/hyperlink" Target="mailto:mschowdhuryconstruction2020@gmail.com" TargetMode="External"/><Relationship Id="rId6184" Type="http://schemas.openxmlformats.org/officeDocument/2006/relationships/hyperlink" Target="mailto:mdfayzsharif@yahoo.com" TargetMode="External"/><Relationship Id="rId7235" Type="http://schemas.openxmlformats.org/officeDocument/2006/relationships/hyperlink" Target="mailto:shahana.faridpur@gmail.com" TargetMode="External"/><Relationship Id="rId8700" Type="http://schemas.openxmlformats.org/officeDocument/2006/relationships/hyperlink" Target="mailto:ms.audrekatraders79@gmail.com" TargetMode="External"/><Relationship Id="rId699" Type="http://schemas.openxmlformats.org/officeDocument/2006/relationships/hyperlink" Target="mailto:surmaenterprise24@gmail.com" TargetMode="External"/><Relationship Id="rId2794" Type="http://schemas.openxmlformats.org/officeDocument/2006/relationships/hyperlink" Target="mailto:msshahidulislam@yahoo.com" TargetMode="External"/><Relationship Id="rId3845" Type="http://schemas.openxmlformats.org/officeDocument/2006/relationships/hyperlink" Target="mailto:shamimbhuiyanjv2019@gmail.com" TargetMode="External"/><Relationship Id="rId6251" Type="http://schemas.openxmlformats.org/officeDocument/2006/relationships/hyperlink" Target="mailto:mssikderarianenterprise@gmail.com" TargetMode="External"/><Relationship Id="rId7302" Type="http://schemas.openxmlformats.org/officeDocument/2006/relationships/hyperlink" Target="mailto:mdnazrulislam597@yahoo.com" TargetMode="External"/><Relationship Id="rId766" Type="http://schemas.openxmlformats.org/officeDocument/2006/relationships/hyperlink" Target="mailto:kajolconstructions@gmail.com" TargetMode="External"/><Relationship Id="rId1396" Type="http://schemas.openxmlformats.org/officeDocument/2006/relationships/hyperlink" Target="mailto:mshellotelecom1986@gmail.com" TargetMode="External"/><Relationship Id="rId2447" Type="http://schemas.openxmlformats.org/officeDocument/2006/relationships/hyperlink" Target="mailto:kmonir666@gmail.com" TargetMode="External"/><Relationship Id="rId9474" Type="http://schemas.openxmlformats.org/officeDocument/2006/relationships/hyperlink" Target="mailto:ptkshimantotrading@gmail.com" TargetMode="External"/><Relationship Id="rId419" Type="http://schemas.openxmlformats.org/officeDocument/2006/relationships/hyperlink" Target="mailto:mdhabibullashekh@yahoo.com" TargetMode="External"/><Relationship Id="rId1049" Type="http://schemas.openxmlformats.org/officeDocument/2006/relationships/hyperlink" Target="mailto:rashidandkonda1978@gmail.com" TargetMode="External"/><Relationship Id="rId2861" Type="http://schemas.openxmlformats.org/officeDocument/2006/relationships/hyperlink" Target="mailto:ms.mominul@yahoo.com" TargetMode="External"/><Relationship Id="rId3912" Type="http://schemas.openxmlformats.org/officeDocument/2006/relationships/hyperlink" Target="mailto:haqueenterprise70@gmail.com" TargetMode="External"/><Relationship Id="rId8076" Type="http://schemas.openxmlformats.org/officeDocument/2006/relationships/hyperlink" Target="mailto:mdiqbalhossain744@yahoo.com" TargetMode="External"/><Relationship Id="rId9127" Type="http://schemas.openxmlformats.org/officeDocument/2006/relationships/hyperlink" Target="mailto:mhcorporation1@gmail.com" TargetMode="External"/><Relationship Id="rId833" Type="http://schemas.openxmlformats.org/officeDocument/2006/relationships/hyperlink" Target="mailto:abser81bandarban@gmail.com" TargetMode="External"/><Relationship Id="rId1116" Type="http://schemas.openxmlformats.org/officeDocument/2006/relationships/hyperlink" Target="mailto:msatiaenterprise@gmail.com" TargetMode="External"/><Relationship Id="rId1463" Type="http://schemas.openxmlformats.org/officeDocument/2006/relationships/hyperlink" Target="mailto:badal_barisal@yahoo.com" TargetMode="External"/><Relationship Id="rId2514" Type="http://schemas.openxmlformats.org/officeDocument/2006/relationships/hyperlink" Target="mailto:preanka_ent@yahoo.com" TargetMode="External"/><Relationship Id="rId7092" Type="http://schemas.openxmlformats.org/officeDocument/2006/relationships/hyperlink" Target="mailto:wareszaman.dinaj@gmail.com" TargetMode="External"/><Relationship Id="rId8143" Type="http://schemas.openxmlformats.org/officeDocument/2006/relationships/hyperlink" Target="mailto:binternational20@gmail.com" TargetMode="External"/><Relationship Id="rId8490" Type="http://schemas.openxmlformats.org/officeDocument/2006/relationships/hyperlink" Target="mailto:shbnarayanganj@gmail.com" TargetMode="External"/><Relationship Id="rId9541" Type="http://schemas.openxmlformats.org/officeDocument/2006/relationships/hyperlink" Target="mailto:zashimuddintalukder@gmail.com" TargetMode="External"/><Relationship Id="rId900" Type="http://schemas.openxmlformats.org/officeDocument/2006/relationships/hyperlink" Target="mailto:msfarokbrothers@gmail.com" TargetMode="External"/><Relationship Id="rId1530" Type="http://schemas.openxmlformats.org/officeDocument/2006/relationships/hyperlink" Target="mailto:sarnaenterprise6000@gmail.com" TargetMode="External"/><Relationship Id="rId4686" Type="http://schemas.openxmlformats.org/officeDocument/2006/relationships/hyperlink" Target="mailto:lubna_khanom665@yahoo.com" TargetMode="External"/><Relationship Id="rId5737" Type="http://schemas.openxmlformats.org/officeDocument/2006/relationships/hyperlink" Target="mailto:msprincenco@gmail.com" TargetMode="External"/><Relationship Id="rId10073" Type="http://schemas.openxmlformats.org/officeDocument/2006/relationships/hyperlink" Target="mailto:shaandsejv@gmail.com" TargetMode="External"/><Relationship Id="rId3288" Type="http://schemas.openxmlformats.org/officeDocument/2006/relationships/hyperlink" Target="mailto:alamintraders84@gmail.com" TargetMode="External"/><Relationship Id="rId4339" Type="http://schemas.openxmlformats.org/officeDocument/2006/relationships/hyperlink" Target="mailto:masum_construction@yahoo.com" TargetMode="External"/><Relationship Id="rId4753" Type="http://schemas.openxmlformats.org/officeDocument/2006/relationships/hyperlink" Target="mailto:mdwasimulhaque15@gmail.com" TargetMode="External"/><Relationship Id="rId5804" Type="http://schemas.openxmlformats.org/officeDocument/2006/relationships/hyperlink" Target="mailto:fktradelink14@yahoo.com" TargetMode="External"/><Relationship Id="rId8210" Type="http://schemas.openxmlformats.org/officeDocument/2006/relationships/hyperlink" Target="mailto:mha-sepljv@gmail.com" TargetMode="External"/><Relationship Id="rId10140" Type="http://schemas.openxmlformats.org/officeDocument/2006/relationships/hyperlink" Target="mailto:kmdabdussalam@gmail.com" TargetMode="External"/><Relationship Id="rId3355" Type="http://schemas.openxmlformats.org/officeDocument/2006/relationships/hyperlink" Target="mailto:princemamun001@gmail.com" TargetMode="External"/><Relationship Id="rId4406" Type="http://schemas.openxmlformats.org/officeDocument/2006/relationships/hyperlink" Target="mailto:muhaautoricemills@gmail.com" TargetMode="External"/><Relationship Id="rId7976" Type="http://schemas.openxmlformats.org/officeDocument/2006/relationships/hyperlink" Target="mailto:galaxyassociate8@gmail.com" TargetMode="External"/><Relationship Id="rId276" Type="http://schemas.openxmlformats.org/officeDocument/2006/relationships/hyperlink" Target="mailto:noormdtraders@gmail.com" TargetMode="External"/><Relationship Id="rId690" Type="http://schemas.openxmlformats.org/officeDocument/2006/relationships/hyperlink" Target="mailto:lamon.brothers@gmail.com" TargetMode="External"/><Relationship Id="rId2371" Type="http://schemas.openxmlformats.org/officeDocument/2006/relationships/hyperlink" Target="mailto:msfaisaltraders93@gmail.com," TargetMode="External"/><Relationship Id="rId3008" Type="http://schemas.openxmlformats.org/officeDocument/2006/relationships/hyperlink" Target="mailto:abutalebmilu@gmail.com" TargetMode="External"/><Relationship Id="rId3422" Type="http://schemas.openxmlformats.org/officeDocument/2006/relationships/hyperlink" Target="mailto:maali059@yahoo.com" TargetMode="External"/><Relationship Id="rId4820" Type="http://schemas.openxmlformats.org/officeDocument/2006/relationships/hyperlink" Target="mailto:moonenterprise84@gmail.com" TargetMode="External"/><Relationship Id="rId6578" Type="http://schemas.openxmlformats.org/officeDocument/2006/relationships/hyperlink" Target="mailto:bhuiyanenterprise1979@gmail.com" TargetMode="External"/><Relationship Id="rId7629" Type="http://schemas.openxmlformats.org/officeDocument/2006/relationships/hyperlink" Target="mailto:trustcorporationftsc@gmail.com" TargetMode="External"/><Relationship Id="rId343" Type="http://schemas.openxmlformats.org/officeDocument/2006/relationships/hyperlink" Target="mailto:msarifaenterprise017@gmail.com" TargetMode="External"/><Relationship Id="rId2024" Type="http://schemas.openxmlformats.org/officeDocument/2006/relationships/hyperlink" Target="mailto:mirzaconstruction@yahoo.com" TargetMode="External"/><Relationship Id="rId6992" Type="http://schemas.openxmlformats.org/officeDocument/2006/relationships/hyperlink" Target="mailto:ms.shajalalmazumder75@gmail.com" TargetMode="External"/><Relationship Id="rId9051" Type="http://schemas.openxmlformats.org/officeDocument/2006/relationships/hyperlink" Target="mailto:msmaaenterprisekazi@yahoo.com" TargetMode="External"/><Relationship Id="rId1040" Type="http://schemas.openxmlformats.org/officeDocument/2006/relationships/hyperlink" Target="mailto:egp.suzan@gmail.com" TargetMode="External"/><Relationship Id="rId4196" Type="http://schemas.openxmlformats.org/officeDocument/2006/relationships/hyperlink" Target="mailto:shohelenterprise79@gmail.com" TargetMode="External"/><Relationship Id="rId5247" Type="http://schemas.openxmlformats.org/officeDocument/2006/relationships/hyperlink" Target="mailto:mebl.bd@gmail.com" TargetMode="External"/><Relationship Id="rId5594" Type="http://schemas.openxmlformats.org/officeDocument/2006/relationships/hyperlink" Target="mailto:ms.mominul@yahoo.com" TargetMode="External"/><Relationship Id="rId6645" Type="http://schemas.openxmlformats.org/officeDocument/2006/relationships/hyperlink" Target="mailto:malitrad19@gmail.com" TargetMode="External"/><Relationship Id="rId410" Type="http://schemas.openxmlformats.org/officeDocument/2006/relationships/hyperlink" Target="mailto:nasirenterprise75@gmail.com" TargetMode="External"/><Relationship Id="rId5661" Type="http://schemas.openxmlformats.org/officeDocument/2006/relationships/hyperlink" Target="mailto:ratansentanchangya@gmail.com" TargetMode="External"/><Relationship Id="rId6712" Type="http://schemas.openxmlformats.org/officeDocument/2006/relationships/hyperlink" Target="mailto:oliahamedmazumder@yahoo.com" TargetMode="External"/><Relationship Id="rId9868" Type="http://schemas.openxmlformats.org/officeDocument/2006/relationships/hyperlink" Target="mailto:msaandaenterprise@gmail.com" TargetMode="External"/><Relationship Id="rId1857" Type="http://schemas.openxmlformats.org/officeDocument/2006/relationships/hyperlink" Target="mailto:mebl.bd@gmail.com" TargetMode="External"/><Relationship Id="rId2908" Type="http://schemas.openxmlformats.org/officeDocument/2006/relationships/hyperlink" Target="mailto:ms_challenger1@yahoo.com" TargetMode="External"/><Relationship Id="rId4263" Type="http://schemas.openxmlformats.org/officeDocument/2006/relationships/hyperlink" Target="mailto:rakib.cgtinbary@gmail.com" TargetMode="External"/><Relationship Id="rId5314" Type="http://schemas.openxmlformats.org/officeDocument/2006/relationships/hyperlink" Target="mailto:msbhblejv@gmail.com" TargetMode="External"/><Relationship Id="rId8884" Type="http://schemas.openxmlformats.org/officeDocument/2006/relationships/hyperlink" Target="mailto:mohanabricksmanufacture@gmail.com" TargetMode="External"/><Relationship Id="rId9935" Type="http://schemas.openxmlformats.org/officeDocument/2006/relationships/hyperlink" Target="mailto:kalambrothers06@gmail.com" TargetMode="External"/><Relationship Id="rId1924" Type="http://schemas.openxmlformats.org/officeDocument/2006/relationships/hyperlink" Target="mailto:srsconstruction4@gmail.com" TargetMode="External"/><Relationship Id="rId4330" Type="http://schemas.openxmlformats.org/officeDocument/2006/relationships/hyperlink" Target="mailto:mtn4701@gmail.com" TargetMode="External"/><Relationship Id="rId7486" Type="http://schemas.openxmlformats.org/officeDocument/2006/relationships/hyperlink" Target="mailto:ms.salimandbrothers1@gmail.com" TargetMode="External"/><Relationship Id="rId8537" Type="http://schemas.openxmlformats.org/officeDocument/2006/relationships/hyperlink" Target="mailto:hoqueentr@gmail.com" TargetMode="External"/><Relationship Id="rId8951" Type="http://schemas.openxmlformats.org/officeDocument/2006/relationships/hyperlink" Target="mailto:msmasudurrahman@yahoo.com" TargetMode="External"/><Relationship Id="rId6088" Type="http://schemas.openxmlformats.org/officeDocument/2006/relationships/hyperlink" Target="mailto:mskpbuilders@gmail.com" TargetMode="External"/><Relationship Id="rId7139" Type="http://schemas.openxmlformats.org/officeDocument/2006/relationships/hyperlink" Target="mailto:msrentp@gmail.com" TargetMode="External"/><Relationship Id="rId7553" Type="http://schemas.openxmlformats.org/officeDocument/2006/relationships/hyperlink" Target="mailto:msmirhossainenterprise@gmail.com" TargetMode="External"/><Relationship Id="rId8604" Type="http://schemas.openxmlformats.org/officeDocument/2006/relationships/hyperlink" Target="mailto:ms.tanvirenterprise3@gmail.com" TargetMode="External"/><Relationship Id="rId2698" Type="http://schemas.openxmlformats.org/officeDocument/2006/relationships/hyperlink" Target="mailto:saifulislam005566@gmail.com" TargetMode="External"/><Relationship Id="rId6155" Type="http://schemas.openxmlformats.org/officeDocument/2006/relationships/hyperlink" Target="mailto:mshowladerenterprise1980@gmail.com" TargetMode="External"/><Relationship Id="rId7206" Type="http://schemas.openxmlformats.org/officeDocument/2006/relationships/hyperlink" Target="mailto:mdmohammadali1966@gmail.com" TargetMode="External"/><Relationship Id="rId3749" Type="http://schemas.openxmlformats.org/officeDocument/2006/relationships/hyperlink" Target="mailto:mmariaenterprise@gmail.com" TargetMode="External"/><Relationship Id="rId5171" Type="http://schemas.openxmlformats.org/officeDocument/2006/relationships/hyperlink" Target="mailto:utmong71@yahoo.com" TargetMode="External"/><Relationship Id="rId6222" Type="http://schemas.openxmlformats.org/officeDocument/2006/relationships/hyperlink" Target="mailto:msrupalicons@gmail.com" TargetMode="External"/><Relationship Id="rId7620" Type="http://schemas.openxmlformats.org/officeDocument/2006/relationships/hyperlink" Target="mailto:hoquetraders1980@gmail.com" TargetMode="External"/><Relationship Id="rId9378" Type="http://schemas.openxmlformats.org/officeDocument/2006/relationships/hyperlink" Target="mailto:rafiqjmuna@gmail.com" TargetMode="External"/><Relationship Id="rId2765" Type="http://schemas.openxmlformats.org/officeDocument/2006/relationships/hyperlink" Target="mailto:hassanbuldersltd@gmail.com" TargetMode="External"/><Relationship Id="rId3816" Type="http://schemas.openxmlformats.org/officeDocument/2006/relationships/hyperlink" Target="mailto:mbcmkbmpsjv@gmail.com" TargetMode="External"/><Relationship Id="rId9792" Type="http://schemas.openxmlformats.org/officeDocument/2006/relationships/hyperlink" Target="mailto:mdtaherulhuda@gmail.com" TargetMode="External"/><Relationship Id="rId737" Type="http://schemas.openxmlformats.org/officeDocument/2006/relationships/hyperlink" Target="mailto:mebl.bd@gmail.com" TargetMode="External"/><Relationship Id="rId1367" Type="http://schemas.openxmlformats.org/officeDocument/2006/relationships/hyperlink" Target="mailto:ibrahimconstruction20@gmail.com" TargetMode="External"/><Relationship Id="rId1781" Type="http://schemas.openxmlformats.org/officeDocument/2006/relationships/hyperlink" Target="mailto:khanrafiqul180@gmail.com" TargetMode="External"/><Relationship Id="rId2418" Type="http://schemas.openxmlformats.org/officeDocument/2006/relationships/hyperlink" Target="mailto:sonamonienterprise2@gmail.com" TargetMode="External"/><Relationship Id="rId2832" Type="http://schemas.openxmlformats.org/officeDocument/2006/relationships/hyperlink" Target="mailto:sarkarconstn@gmail.com" TargetMode="External"/><Relationship Id="rId5988" Type="http://schemas.openxmlformats.org/officeDocument/2006/relationships/hyperlink" Target="mailto:tachbhibuilders@gmail.com" TargetMode="External"/><Relationship Id="rId8394" Type="http://schemas.openxmlformats.org/officeDocument/2006/relationships/hyperlink" Target="mailto:egprbuilders@gmail.com" TargetMode="External"/><Relationship Id="rId9445" Type="http://schemas.openxmlformats.org/officeDocument/2006/relationships/hyperlink" Target="mailto:badalsarwar@gmail.com" TargetMode="External"/><Relationship Id="rId73" Type="http://schemas.openxmlformats.org/officeDocument/2006/relationships/hyperlink" Target="mailto:akashem1971@gmail.com" TargetMode="External"/><Relationship Id="rId804" Type="http://schemas.openxmlformats.org/officeDocument/2006/relationships/hyperlink" Target="mailto:msarcorporationctg@gmail.com" TargetMode="External"/><Relationship Id="rId1434" Type="http://schemas.openxmlformats.org/officeDocument/2006/relationships/hyperlink" Target="mailto:ms.kaligonjtraders@yahoo.com" TargetMode="External"/><Relationship Id="rId8047" Type="http://schemas.openxmlformats.org/officeDocument/2006/relationships/hyperlink" Target="mailto:ms.rajuenterprise1@yahoo.com" TargetMode="External"/><Relationship Id="rId8461" Type="http://schemas.openxmlformats.org/officeDocument/2006/relationships/hyperlink" Target="mailto:smcsbn20@gmail.com" TargetMode="External"/><Relationship Id="rId9512" Type="http://schemas.openxmlformats.org/officeDocument/2006/relationships/hyperlink" Target="mailto:ptkshimantotrading@gmail.com" TargetMode="External"/><Relationship Id="rId1501" Type="http://schemas.openxmlformats.org/officeDocument/2006/relationships/hyperlink" Target="mailto:kamrulandbrothers@yahoo.com" TargetMode="External"/><Relationship Id="rId4657" Type="http://schemas.openxmlformats.org/officeDocument/2006/relationships/hyperlink" Target="mailto:mdabdussamadrajbari@gmail.com" TargetMode="External"/><Relationship Id="rId5708" Type="http://schemas.openxmlformats.org/officeDocument/2006/relationships/hyperlink" Target="mailto:rokonegp2021@gmail.com" TargetMode="External"/><Relationship Id="rId7063" Type="http://schemas.openxmlformats.org/officeDocument/2006/relationships/hyperlink" Target="mailto:pioneerikramuljvca@gmail.com" TargetMode="External"/><Relationship Id="rId8114" Type="http://schemas.openxmlformats.org/officeDocument/2006/relationships/hyperlink" Target="mailto:bandbjv@gmail.com" TargetMode="External"/><Relationship Id="rId10044" Type="http://schemas.openxmlformats.org/officeDocument/2006/relationships/hyperlink" Target="mailto:nabila.krishnajv20@gmail.com" TargetMode="External"/><Relationship Id="rId3259" Type="http://schemas.openxmlformats.org/officeDocument/2006/relationships/hyperlink" Target="mailto:jakirhussain3250@gmail.com" TargetMode="External"/><Relationship Id="rId7130" Type="http://schemas.openxmlformats.org/officeDocument/2006/relationships/hyperlink" Target="mailto:alauddinenterprise97@gmail.com" TargetMode="External"/><Relationship Id="rId594" Type="http://schemas.openxmlformats.org/officeDocument/2006/relationships/hyperlink" Target="mailto:shamimenterprise.pvt.ltd@gmail.com" TargetMode="External"/><Relationship Id="rId2275" Type="http://schemas.openxmlformats.org/officeDocument/2006/relationships/hyperlink" Target="mailto:msjarnashuvojv@gmail.com" TargetMode="External"/><Relationship Id="rId3326" Type="http://schemas.openxmlformats.org/officeDocument/2006/relationships/hyperlink" Target="mailto:soudagarenterprise@gmail.com" TargetMode="External"/><Relationship Id="rId3673" Type="http://schemas.openxmlformats.org/officeDocument/2006/relationships/hyperlink" Target="mailto:jsarwar938@gmail.com" TargetMode="External"/><Relationship Id="rId4724" Type="http://schemas.openxmlformats.org/officeDocument/2006/relationships/hyperlink" Target="mailto:rcclmrs2021@gmail.com" TargetMode="External"/><Relationship Id="rId10111" Type="http://schemas.openxmlformats.org/officeDocument/2006/relationships/hyperlink" Target="mailto:nabila_enterprise113@yahoo.com" TargetMode="External"/><Relationship Id="rId247" Type="http://schemas.openxmlformats.org/officeDocument/2006/relationships/hyperlink" Target="mailto:satterandsons@yahoo.com" TargetMode="External"/><Relationship Id="rId3740" Type="http://schemas.openxmlformats.org/officeDocument/2006/relationships/hyperlink" Target="mailto:abul50113@gmail.com" TargetMode="External"/><Relationship Id="rId6896" Type="http://schemas.openxmlformats.org/officeDocument/2006/relationships/hyperlink" Target="mailto:akterenterprise97@gmail.com" TargetMode="External"/><Relationship Id="rId7947" Type="http://schemas.openxmlformats.org/officeDocument/2006/relationships/hyperlink" Target="mailto:mdrahimuddinkhan18@gmail.com" TargetMode="External"/><Relationship Id="rId661" Type="http://schemas.openxmlformats.org/officeDocument/2006/relationships/hyperlink" Target="mailto:FaridulAlamck@gmail.com" TargetMode="External"/><Relationship Id="rId1291" Type="http://schemas.openxmlformats.org/officeDocument/2006/relationships/hyperlink" Target="mailto:msdast1972@gmail.com" TargetMode="External"/><Relationship Id="rId2342" Type="http://schemas.openxmlformats.org/officeDocument/2006/relationships/hyperlink" Target="mailto:syedziaulhoque@gmail.com%20;" TargetMode="External"/><Relationship Id="rId5498" Type="http://schemas.openxmlformats.org/officeDocument/2006/relationships/hyperlink" Target="mailto:monir7898@yahoo.com" TargetMode="External"/><Relationship Id="rId6549" Type="http://schemas.openxmlformats.org/officeDocument/2006/relationships/hyperlink" Target="mailto:mlhmmk.jv@gmail.com" TargetMode="External"/><Relationship Id="rId6963" Type="http://schemas.openxmlformats.org/officeDocument/2006/relationships/hyperlink" Target="mailto:bhuiyanenterprise1979@gmail.com" TargetMode="External"/><Relationship Id="rId314" Type="http://schemas.openxmlformats.org/officeDocument/2006/relationships/hyperlink" Target="mailto:mjamhsjv@yahoo.com" TargetMode="External"/><Relationship Id="rId5565" Type="http://schemas.openxmlformats.org/officeDocument/2006/relationships/hyperlink" Target="mailto:rambabu.thakurgaon@gmail.com" TargetMode="External"/><Relationship Id="rId6616" Type="http://schemas.openxmlformats.org/officeDocument/2006/relationships/hyperlink" Target="mailto:maematjv@gmail.com" TargetMode="External"/><Relationship Id="rId9022" Type="http://schemas.openxmlformats.org/officeDocument/2006/relationships/hyperlink" Target="mailto:masudconstruction2019@gmail.com" TargetMode="External"/><Relationship Id="rId1011" Type="http://schemas.openxmlformats.org/officeDocument/2006/relationships/hyperlink" Target="mailto:mpiclassjv@gmail.com" TargetMode="External"/><Relationship Id="rId4167" Type="http://schemas.openxmlformats.org/officeDocument/2006/relationships/hyperlink" Target="mailto:mdarshad197708@gmail.com" TargetMode="External"/><Relationship Id="rId4581" Type="http://schemas.openxmlformats.org/officeDocument/2006/relationships/hyperlink" Target="mailto:bhbsajv@gmail.com" TargetMode="External"/><Relationship Id="rId5218" Type="http://schemas.openxmlformats.org/officeDocument/2006/relationships/hyperlink" Target="mailto:sthegroup1@gmail.com" TargetMode="External"/><Relationship Id="rId5632" Type="http://schemas.openxmlformats.org/officeDocument/2006/relationships/hyperlink" Target="mailto:utmong71@yahoo.com" TargetMode="External"/><Relationship Id="rId8788" Type="http://schemas.openxmlformats.org/officeDocument/2006/relationships/hyperlink" Target="mailto:mssahadattraders@yahoo.com" TargetMode="External"/><Relationship Id="rId9839" Type="http://schemas.openxmlformats.org/officeDocument/2006/relationships/hyperlink" Target="mailto:msjarnaenterprise@yahoo.com" TargetMode="External"/><Relationship Id="rId3183" Type="http://schemas.openxmlformats.org/officeDocument/2006/relationships/hyperlink" Target="mailto:mslrahmantraders@yahoo.com" TargetMode="External"/><Relationship Id="rId4234" Type="http://schemas.openxmlformats.org/officeDocument/2006/relationships/hyperlink" Target="mailto:mstfaridaislam@gmail.com" TargetMode="External"/><Relationship Id="rId1828" Type="http://schemas.openxmlformats.org/officeDocument/2006/relationships/hyperlink" Target="mailto:mrshamim203260@yahoo.com" TargetMode="External"/><Relationship Id="rId3250" Type="http://schemas.openxmlformats.org/officeDocument/2006/relationships/hyperlink" Target="mailto:maali059@yahoo.com" TargetMode="External"/><Relationship Id="rId7457" Type="http://schemas.openxmlformats.org/officeDocument/2006/relationships/hyperlink" Target="mailto:ms.mahbubtraders18@gmail.com" TargetMode="External"/><Relationship Id="rId8855" Type="http://schemas.openxmlformats.org/officeDocument/2006/relationships/hyperlink" Target="mailto:zachowdhuryandco@gmail.com" TargetMode="External"/><Relationship Id="rId9906" Type="http://schemas.openxmlformats.org/officeDocument/2006/relationships/hyperlink" Target="mailto:hossainali1958@gmail.com" TargetMode="External"/><Relationship Id="rId171" Type="http://schemas.openxmlformats.org/officeDocument/2006/relationships/hyperlink" Target="mailto:msirinenterprise@gmail.com" TargetMode="External"/><Relationship Id="rId4301" Type="http://schemas.openxmlformats.org/officeDocument/2006/relationships/hyperlink" Target="mailto:riazuddin01712@gmail.com" TargetMode="External"/><Relationship Id="rId6059" Type="http://schemas.openxmlformats.org/officeDocument/2006/relationships/hyperlink" Target="mailto:mdmahafuz.khan@yahoo.com" TargetMode="External"/><Relationship Id="rId7871" Type="http://schemas.openxmlformats.org/officeDocument/2006/relationships/hyperlink" Target="mailto:nishitbosu@gmial.com" TargetMode="External"/><Relationship Id="rId8508" Type="http://schemas.openxmlformats.org/officeDocument/2006/relationships/hyperlink" Target="mailto:marupganj@gmail.com" TargetMode="External"/><Relationship Id="rId8922" Type="http://schemas.openxmlformats.org/officeDocument/2006/relationships/hyperlink" Target="mailto:momenaconstruction@yahoo.com" TargetMode="External"/><Relationship Id="rId6473" Type="http://schemas.openxmlformats.org/officeDocument/2006/relationships/hyperlink" Target="mailto:msnipaenterprise748@gmail.com" TargetMode="External"/><Relationship Id="rId7524" Type="http://schemas.openxmlformats.org/officeDocument/2006/relationships/hyperlink" Target="mailto:mhe.tejv@gmail.com" TargetMode="External"/><Relationship Id="rId988" Type="http://schemas.openxmlformats.org/officeDocument/2006/relationships/hyperlink" Target="mailto:mayerdoyaconst19@gmail.com" TargetMode="External"/><Relationship Id="rId2669" Type="http://schemas.openxmlformats.org/officeDocument/2006/relationships/hyperlink" Target="mailto:mhjnjv@gmail.com" TargetMode="External"/><Relationship Id="rId5075" Type="http://schemas.openxmlformats.org/officeDocument/2006/relationships/hyperlink" Target="mailto:khairulkabir07@gmail.com" TargetMode="External"/><Relationship Id="rId6126" Type="http://schemas.openxmlformats.org/officeDocument/2006/relationships/hyperlink" Target="mailto:hs.engineers_munawar@yahoo.com" TargetMode="External"/><Relationship Id="rId6540" Type="http://schemas.openxmlformats.org/officeDocument/2006/relationships/hyperlink" Target="mailto:mae.dcl.jv@gmail.com" TargetMode="External"/><Relationship Id="rId9696" Type="http://schemas.openxmlformats.org/officeDocument/2006/relationships/hyperlink" Target="mailto:md.gius_uddin@yahoo.com" TargetMode="External"/><Relationship Id="rId1685" Type="http://schemas.openxmlformats.org/officeDocument/2006/relationships/hyperlink" Target="mailto:tradersssms@gmail.com" TargetMode="External"/><Relationship Id="rId2736" Type="http://schemas.openxmlformats.org/officeDocument/2006/relationships/hyperlink" Target="mailto:sarkarconstn@gmail.com" TargetMode="External"/><Relationship Id="rId4091" Type="http://schemas.openxmlformats.org/officeDocument/2006/relationships/hyperlink" Target="mailto:miyziconstruction@gmail.com" TargetMode="External"/><Relationship Id="rId5142" Type="http://schemas.openxmlformats.org/officeDocument/2006/relationships/hyperlink" Target="mailto:ms.shimul.naogaon@gmail.com" TargetMode="External"/><Relationship Id="rId8298" Type="http://schemas.openxmlformats.org/officeDocument/2006/relationships/hyperlink" Target="mailto:rajibtraders8@gmail.com" TargetMode="External"/><Relationship Id="rId9349" Type="http://schemas.openxmlformats.org/officeDocument/2006/relationships/hyperlink" Target="mailto:msmddelowarhossain@yahoo.com" TargetMode="External"/><Relationship Id="rId9763" Type="http://schemas.openxmlformats.org/officeDocument/2006/relationships/hyperlink" Target="mailto:kbosu1958@yahoo.com" TargetMode="External"/><Relationship Id="rId708" Type="http://schemas.openxmlformats.org/officeDocument/2006/relationships/hyperlink" Target="mailto:iftekarcox199@gmail.com" TargetMode="External"/><Relationship Id="rId1338" Type="http://schemas.openxmlformats.org/officeDocument/2006/relationships/hyperlink" Target="mailto:khokachairman@gmail.com" TargetMode="External"/><Relationship Id="rId8365" Type="http://schemas.openxmlformats.org/officeDocument/2006/relationships/hyperlink" Target="mailto:maniruzzaman2223@gmail.com" TargetMode="External"/><Relationship Id="rId9416" Type="http://schemas.openxmlformats.org/officeDocument/2006/relationships/hyperlink" Target="mailto:nislamchunnu@gmail.com" TargetMode="External"/><Relationship Id="rId1405" Type="http://schemas.openxmlformats.org/officeDocument/2006/relationships/hyperlink" Target="mailto:tamannaenterprise292@gmail.com" TargetMode="External"/><Relationship Id="rId1752" Type="http://schemas.openxmlformats.org/officeDocument/2006/relationships/hyperlink" Target="mailto:mijanur.rahaman264315@gmail.com" TargetMode="External"/><Relationship Id="rId2803" Type="http://schemas.openxmlformats.org/officeDocument/2006/relationships/hyperlink" Target="mailto:sharmin.ent.nik@gmail.com" TargetMode="External"/><Relationship Id="rId5959" Type="http://schemas.openxmlformats.org/officeDocument/2006/relationships/hyperlink" Target="mailto:rizulislam02@gmail.com" TargetMode="External"/><Relationship Id="rId7381" Type="http://schemas.openxmlformats.org/officeDocument/2006/relationships/hyperlink" Target="mailto:mr.rahim_uddin@yahoo.com" TargetMode="External"/><Relationship Id="rId8018" Type="http://schemas.openxmlformats.org/officeDocument/2006/relationships/hyperlink" Target="mailto:mar.ga.kst@gmail.com" TargetMode="External"/><Relationship Id="rId8432" Type="http://schemas.openxmlformats.org/officeDocument/2006/relationships/hyperlink" Target="mailto:quashemconstruction@gmail.com" TargetMode="External"/><Relationship Id="rId9830" Type="http://schemas.openxmlformats.org/officeDocument/2006/relationships/hyperlink" Target="mailto:sirajul1962@yahoo.com" TargetMode="External"/><Relationship Id="rId44" Type="http://schemas.openxmlformats.org/officeDocument/2006/relationships/hyperlink" Target="mailto:niaztraders.khan@yahoo.com" TargetMode="External"/><Relationship Id="rId4975" Type="http://schemas.openxmlformats.org/officeDocument/2006/relationships/hyperlink" Target="mailto:donenterprise.moonenterprise@gmail.com" TargetMode="External"/><Relationship Id="rId7034" Type="http://schemas.openxmlformats.org/officeDocument/2006/relationships/hyperlink" Target="mailto:newtradelinkfeni@gmail.com" TargetMode="External"/><Relationship Id="rId498" Type="http://schemas.openxmlformats.org/officeDocument/2006/relationships/hyperlink" Target="mailto:md.shahalamgir.cnj@gmail.com" TargetMode="External"/><Relationship Id="rId2179" Type="http://schemas.openxmlformats.org/officeDocument/2006/relationships/hyperlink" Target="mailto:utmong71@yahoo.com" TargetMode="External"/><Relationship Id="rId3577" Type="http://schemas.openxmlformats.org/officeDocument/2006/relationships/hyperlink" Target="mailto:emonmodina2008@gmail.com" TargetMode="External"/><Relationship Id="rId3991" Type="http://schemas.openxmlformats.org/officeDocument/2006/relationships/hyperlink" Target="mailto:mbcmkb2021@gmail.com" TargetMode="External"/><Relationship Id="rId4628" Type="http://schemas.openxmlformats.org/officeDocument/2006/relationships/hyperlink" Target="mailto:rufaida.entp@gmail.com" TargetMode="External"/><Relationship Id="rId10015" Type="http://schemas.openxmlformats.org/officeDocument/2006/relationships/hyperlink" Target="mailto:mdanwarulislam@yahoo.com" TargetMode="External"/><Relationship Id="rId2593" Type="http://schemas.openxmlformats.org/officeDocument/2006/relationships/hyperlink" Target="mailto:bhatibanglaenterprise@yahoo.com" TargetMode="External"/><Relationship Id="rId3644" Type="http://schemas.openxmlformats.org/officeDocument/2006/relationships/hyperlink" Target="mailto:bishwajitproshad@gmail.com" TargetMode="External"/><Relationship Id="rId6050" Type="http://schemas.openxmlformats.org/officeDocument/2006/relationships/hyperlink" Target="mailto:amir.engr_crp@yahoo.com" TargetMode="External"/><Relationship Id="rId7101" Type="http://schemas.openxmlformats.org/officeDocument/2006/relationships/hyperlink" Target="mailto:ke.bnb.jvc@gmail.com" TargetMode="External"/><Relationship Id="rId565" Type="http://schemas.openxmlformats.org/officeDocument/2006/relationships/hyperlink" Target="mailto:tawsiktraders@gmail.com" TargetMode="External"/><Relationship Id="rId1195" Type="http://schemas.openxmlformats.org/officeDocument/2006/relationships/hyperlink" Target="mailto:Latifhakkani@yahoo.com" TargetMode="External"/><Relationship Id="rId2246" Type="http://schemas.openxmlformats.org/officeDocument/2006/relationships/hyperlink" Target="mailto:msmongconstruction@yahoo.com" TargetMode="External"/><Relationship Id="rId2660" Type="http://schemas.openxmlformats.org/officeDocument/2006/relationships/hyperlink" Target="mailto:mominuljnjv2021@gmail.com" TargetMode="External"/><Relationship Id="rId3711" Type="http://schemas.openxmlformats.org/officeDocument/2006/relationships/hyperlink" Target="mailto:ms.redoyenterprise@yahoo.com" TargetMode="External"/><Relationship Id="rId6867" Type="http://schemas.openxmlformats.org/officeDocument/2006/relationships/hyperlink" Target="mailto:mskasembricks@gmail.com" TargetMode="External"/><Relationship Id="rId7918" Type="http://schemas.openxmlformats.org/officeDocument/2006/relationships/hyperlink" Target="mailto:kazimahabuburahmanjnd@gmail.com" TargetMode="External"/><Relationship Id="rId9273" Type="http://schemas.openxmlformats.org/officeDocument/2006/relationships/hyperlink" Target="mailto:tender@pprojltd.com" TargetMode="External"/><Relationship Id="rId218" Type="http://schemas.openxmlformats.org/officeDocument/2006/relationships/hyperlink" Target="mailto:msnurhossaintraders@gmail.com" TargetMode="External"/><Relationship Id="rId632" Type="http://schemas.openxmlformats.org/officeDocument/2006/relationships/hyperlink" Target="mailto:shahabuddin7200@gmail.com" TargetMode="External"/><Relationship Id="rId1262" Type="http://schemas.openxmlformats.org/officeDocument/2006/relationships/hyperlink" Target="mailto:badal_barisal@yahoo.com" TargetMode="External"/><Relationship Id="rId2313" Type="http://schemas.openxmlformats.org/officeDocument/2006/relationships/hyperlink" Target="mailto:msvaivaienterpries@gmail.com" TargetMode="External"/><Relationship Id="rId5469" Type="http://schemas.openxmlformats.org/officeDocument/2006/relationships/hyperlink" Target="mailto:fatematraders444@gmail.com" TargetMode="External"/><Relationship Id="rId9340" Type="http://schemas.openxmlformats.org/officeDocument/2006/relationships/hyperlink" Target="mailto:ptk.riadtraders@gmail.com" TargetMode="External"/><Relationship Id="rId4485" Type="http://schemas.openxmlformats.org/officeDocument/2006/relationships/hyperlink" Target="mailto:jamiar2021@gmail.com" TargetMode="External"/><Relationship Id="rId5536" Type="http://schemas.openxmlformats.org/officeDocument/2006/relationships/hyperlink" Target="mailto:zahangiralam15675@gmail.com" TargetMode="External"/><Relationship Id="rId5883" Type="http://schemas.openxmlformats.org/officeDocument/2006/relationships/hyperlink" Target="mailto:tusharkantigh@gmail.com" TargetMode="External"/><Relationship Id="rId6934" Type="http://schemas.openxmlformats.org/officeDocument/2006/relationships/hyperlink" Target="mailto:mamuncorporationtmc@gmail.com" TargetMode="External"/><Relationship Id="rId3087" Type="http://schemas.openxmlformats.org/officeDocument/2006/relationships/hyperlink" Target="https://www.eprocure.gov.bd/tenderer/ViewRegistrationDetail.jsp?cId=D16D4C37FEDC7D45&amp;uId=820D75D311481CEF&amp;tId=17B82F28106C7BDB&amp;top=no" TargetMode="External"/><Relationship Id="rId4138" Type="http://schemas.openxmlformats.org/officeDocument/2006/relationships/hyperlink" Target="mailto:mdmhossain71@yahoo.com" TargetMode="External"/><Relationship Id="rId5950" Type="http://schemas.openxmlformats.org/officeDocument/2006/relationships/hyperlink" Target="mailto:msoaisheenterprise@gmail.com" TargetMode="External"/><Relationship Id="rId4552" Type="http://schemas.openxmlformats.org/officeDocument/2006/relationships/hyperlink" Target="mailto:zabbar69@gmail.com" TargetMode="External"/><Relationship Id="rId5603" Type="http://schemas.openxmlformats.org/officeDocument/2006/relationships/hyperlink" Target="mailto:utmong71@yahoo.com" TargetMode="External"/><Relationship Id="rId8759" Type="http://schemas.openxmlformats.org/officeDocument/2006/relationships/hyperlink" Target="mailto:msbablu13@gmail.com" TargetMode="External"/><Relationship Id="rId3154" Type="http://schemas.openxmlformats.org/officeDocument/2006/relationships/hyperlink" Target="mailto:litonsarker1972@gmail.com" TargetMode="External"/><Relationship Id="rId4205" Type="http://schemas.openxmlformats.org/officeDocument/2006/relationships/hyperlink" Target="mailto:joly.nat31@gmail.com" TargetMode="External"/><Relationship Id="rId7775" Type="http://schemas.openxmlformats.org/officeDocument/2006/relationships/hyperlink" Target="mailto:mosha.faridpur@gmail.com" TargetMode="External"/><Relationship Id="rId8826" Type="http://schemas.openxmlformats.org/officeDocument/2006/relationships/hyperlink" Target="mailto:mssohelenterprise1976@gmail.com" TargetMode="External"/><Relationship Id="rId2170" Type="http://schemas.openxmlformats.org/officeDocument/2006/relationships/hyperlink" Target="mailto:selim.brothers_874@yahoo.com" TargetMode="External"/><Relationship Id="rId3221" Type="http://schemas.openxmlformats.org/officeDocument/2006/relationships/hyperlink" Target="mailto:surmaenterprise24@gmail.com" TargetMode="External"/><Relationship Id="rId6377" Type="http://schemas.openxmlformats.org/officeDocument/2006/relationships/hyperlink" Target="mailto:msmimaliftraders83@gmail.com" TargetMode="External"/><Relationship Id="rId6791" Type="http://schemas.openxmlformats.org/officeDocument/2006/relationships/hyperlink" Target="mailto:msmasterenterprise1@gmail.com" TargetMode="External"/><Relationship Id="rId7428" Type="http://schemas.openxmlformats.org/officeDocument/2006/relationships/hyperlink" Target="mailto:ms.centurytraders@yahoo.com" TargetMode="External"/><Relationship Id="rId7842" Type="http://schemas.openxmlformats.org/officeDocument/2006/relationships/hyperlink" Target="mailto:mugdhobuilders@gmail.com" TargetMode="External"/><Relationship Id="rId8" Type="http://schemas.openxmlformats.org/officeDocument/2006/relationships/hyperlink" Target="mailto:rakubal1981@gmail.com" TargetMode="External"/><Relationship Id="rId142" Type="http://schemas.openxmlformats.org/officeDocument/2006/relationships/hyperlink" Target="mailto:mdnuri022@gmail.com" TargetMode="External"/><Relationship Id="rId2987" Type="http://schemas.openxmlformats.org/officeDocument/2006/relationships/hyperlink" Target="mailto:mr.kanchan13@yahoo.com" TargetMode="External"/><Relationship Id="rId5393" Type="http://schemas.openxmlformats.org/officeDocument/2006/relationships/hyperlink" Target="mailto:basundharak786@yahoo.com" TargetMode="External"/><Relationship Id="rId6444" Type="http://schemas.openxmlformats.org/officeDocument/2006/relationships/hyperlink" Target="mailto:msprogatientp@yahoo.com" TargetMode="External"/><Relationship Id="rId959" Type="http://schemas.openxmlformats.org/officeDocument/2006/relationships/hyperlink" Target="mailto:khoshedaenterprise@gmail.com" TargetMode="External"/><Relationship Id="rId1589" Type="http://schemas.openxmlformats.org/officeDocument/2006/relationships/hyperlink" Target="mailto:smtraders946@gmail.com" TargetMode="External"/><Relationship Id="rId5046" Type="http://schemas.openxmlformats.org/officeDocument/2006/relationships/hyperlink" Target="mailto:mdmonirulislam.cnj@gmail.com" TargetMode="External"/><Relationship Id="rId5460" Type="http://schemas.openxmlformats.org/officeDocument/2006/relationships/hyperlink" Target="mailto:msnoorenterprise81@gmail.com" TargetMode="External"/><Relationship Id="rId6511" Type="http://schemas.openxmlformats.org/officeDocument/2006/relationships/hyperlink" Target="mailto:ms_rangamatitraders@yahoo.com" TargetMode="External"/><Relationship Id="rId9667" Type="http://schemas.openxmlformats.org/officeDocument/2006/relationships/hyperlink" Target="mailto:badalsarwar@gmail.com" TargetMode="External"/><Relationship Id="rId4062" Type="http://schemas.openxmlformats.org/officeDocument/2006/relationships/hyperlink" Target="mailto:ic.mntjv@gmail.com" TargetMode="External"/><Relationship Id="rId5113" Type="http://schemas.openxmlformats.org/officeDocument/2006/relationships/hyperlink" Target="mailto:tihamenterprisebagha@gmail.com" TargetMode="External"/><Relationship Id="rId8269" Type="http://schemas.openxmlformats.org/officeDocument/2006/relationships/hyperlink" Target="mailto:hafizurrahman.meherpur77@gmail.com" TargetMode="External"/><Relationship Id="rId1656" Type="http://schemas.openxmlformats.org/officeDocument/2006/relationships/hyperlink" Target="mailto:ms.alamconstruction52@gmail.com" TargetMode="External"/><Relationship Id="rId2707" Type="http://schemas.openxmlformats.org/officeDocument/2006/relationships/hyperlink" Target="mailto:ms.mominul@yahoo.com" TargetMode="External"/><Relationship Id="rId8683" Type="http://schemas.openxmlformats.org/officeDocument/2006/relationships/hyperlink" Target="mailto:msnbenterprise1987@gmail.com" TargetMode="External"/><Relationship Id="rId9734" Type="http://schemas.openxmlformats.org/officeDocument/2006/relationships/hyperlink" Target="mailto:msnusratenterprise1976@gmail.com" TargetMode="External"/><Relationship Id="rId1309" Type="http://schemas.openxmlformats.org/officeDocument/2006/relationships/hyperlink" Target="mailto:juienterprise45@gmail.com" TargetMode="External"/><Relationship Id="rId1723" Type="http://schemas.openxmlformats.org/officeDocument/2006/relationships/hyperlink" Target="mailto:abmalekmolla03@gmail.com" TargetMode="External"/><Relationship Id="rId4879" Type="http://schemas.openxmlformats.org/officeDocument/2006/relationships/hyperlink" Target="mailto:abdulkhalequeraj@gmail.com" TargetMode="External"/><Relationship Id="rId7285" Type="http://schemas.openxmlformats.org/officeDocument/2006/relationships/hyperlink" Target="mailto:msazamconstruction@gmail.com" TargetMode="External"/><Relationship Id="rId8336" Type="http://schemas.openxmlformats.org/officeDocument/2006/relationships/hyperlink" Target="https://www.eprocure.gov.bd/officer/MyTenders.jsp" TargetMode="External"/><Relationship Id="rId8750" Type="http://schemas.openxmlformats.org/officeDocument/2006/relationships/hyperlink" Target="mailto:ms.centurytraders@yahoo.com" TargetMode="External"/><Relationship Id="rId9801" Type="http://schemas.openxmlformats.org/officeDocument/2006/relationships/hyperlink" Target="mailto:coastaldevcor@gmail.com" TargetMode="External"/><Relationship Id="rId15" Type="http://schemas.openxmlformats.org/officeDocument/2006/relationships/hyperlink" Target="mailto:msbhuya.enterprise@gmail.com" TargetMode="External"/><Relationship Id="rId3895" Type="http://schemas.openxmlformats.org/officeDocument/2006/relationships/hyperlink" Target="mailto:rahmanbrothers.polash@gmail.com" TargetMode="External"/><Relationship Id="rId4946" Type="http://schemas.openxmlformats.org/officeDocument/2006/relationships/hyperlink" Target="mailto:aminsons82@gmail.com" TargetMode="External"/><Relationship Id="rId7352" Type="http://schemas.openxmlformats.org/officeDocument/2006/relationships/hyperlink" Target="mailto:bhaibhai2013@yahoo.com" TargetMode="External"/><Relationship Id="rId8403" Type="http://schemas.openxmlformats.org/officeDocument/2006/relationships/hyperlink" Target="mailto:asib5310@gmail.com" TargetMode="External"/><Relationship Id="rId2497" Type="http://schemas.openxmlformats.org/officeDocument/2006/relationships/hyperlink" Target="mailto:mollah.entr@gmail.com" TargetMode="External"/><Relationship Id="rId3548" Type="http://schemas.openxmlformats.org/officeDocument/2006/relationships/hyperlink" Target="mailto:anwarmoulv@gmail.com" TargetMode="External"/><Relationship Id="rId7005" Type="http://schemas.openxmlformats.org/officeDocument/2006/relationships/hyperlink" Target="mailto:msikramulislam98@gmail.com" TargetMode="External"/><Relationship Id="rId469" Type="http://schemas.openxmlformats.org/officeDocument/2006/relationships/hyperlink" Target="mailto:msroyalnncons@gmail.com" TargetMode="External"/><Relationship Id="rId883" Type="http://schemas.openxmlformats.org/officeDocument/2006/relationships/hyperlink" Target="mailto:mamshams.jv21@gmail.com" TargetMode="External"/><Relationship Id="rId1099" Type="http://schemas.openxmlformats.org/officeDocument/2006/relationships/hyperlink" Target="mailto:lubnacorporation@yahoo.com" TargetMode="External"/><Relationship Id="rId2564" Type="http://schemas.openxmlformats.org/officeDocument/2006/relationships/hyperlink" Target="mailto:sarkarconstn@gmail.com" TargetMode="External"/><Relationship Id="rId3615" Type="http://schemas.openxmlformats.org/officeDocument/2006/relationships/hyperlink" Target="mailto:skksaramoni2000@gmail.co" TargetMode="External"/><Relationship Id="rId3962" Type="http://schemas.openxmlformats.org/officeDocument/2006/relationships/hyperlink" Target="mailto:khanthare2020@gmail.com" TargetMode="External"/><Relationship Id="rId6021" Type="http://schemas.openxmlformats.org/officeDocument/2006/relationships/hyperlink" Target="mailto:mshasan.construction1978@gmail.com" TargetMode="External"/><Relationship Id="rId9177" Type="http://schemas.openxmlformats.org/officeDocument/2006/relationships/hyperlink" Target="mailto:efte.etcl@gmail.com" TargetMode="External"/><Relationship Id="rId9591" Type="http://schemas.openxmlformats.org/officeDocument/2006/relationships/hyperlink" Target="mailto:humaunptk@gmail.com" TargetMode="External"/><Relationship Id="rId536" Type="http://schemas.openxmlformats.org/officeDocument/2006/relationships/hyperlink" Target="mailto:mdmukhlesur1959@gmail.com" TargetMode="External"/><Relationship Id="rId1166" Type="http://schemas.openxmlformats.org/officeDocument/2006/relationships/hyperlink" Target="mailto:miaenterprise17@gmail.com" TargetMode="External"/><Relationship Id="rId2217" Type="http://schemas.openxmlformats.org/officeDocument/2006/relationships/hyperlink" Target="mailto:msmrconstruction@gmail.com" TargetMode="External"/><Relationship Id="rId8193" Type="http://schemas.openxmlformats.org/officeDocument/2006/relationships/hyperlink" Target="mailto:abwahab07@gmail.com" TargetMode="External"/><Relationship Id="rId9244" Type="http://schemas.openxmlformats.org/officeDocument/2006/relationships/hyperlink" Target="mailto:badal_barisal@yahoo.com" TargetMode="External"/><Relationship Id="rId950" Type="http://schemas.openxmlformats.org/officeDocument/2006/relationships/hyperlink" Target="mailto:noonafastbuildjv@gmail.com" TargetMode="External"/><Relationship Id="rId1580" Type="http://schemas.openxmlformats.org/officeDocument/2006/relationships/hyperlink" Target="mailto:ms.amirenterprise2013@gmail.com" TargetMode="External"/><Relationship Id="rId2631" Type="http://schemas.openxmlformats.org/officeDocument/2006/relationships/hyperlink" Target="mailto:ms.mominul@yahoo.com" TargetMode="External"/><Relationship Id="rId4389" Type="http://schemas.openxmlformats.org/officeDocument/2006/relationships/hyperlink" Target="mailto:mdruknuzzamansarkar@gmail.com" TargetMode="External"/><Relationship Id="rId5787" Type="http://schemas.openxmlformats.org/officeDocument/2006/relationships/hyperlink" Target="mailto:mshimelenterprise15@gmail.com" TargetMode="External"/><Relationship Id="rId6838" Type="http://schemas.openxmlformats.org/officeDocument/2006/relationships/hyperlink" Target="mailto:lib.rel.jv@gmail.com" TargetMode="External"/><Relationship Id="rId603" Type="http://schemas.openxmlformats.org/officeDocument/2006/relationships/hyperlink" Target="mailto:mozaharenterprisepvtltd@gmail.com" TargetMode="External"/><Relationship Id="rId1233" Type="http://schemas.openxmlformats.org/officeDocument/2006/relationships/hyperlink" Target="mailto:saidur1969@yahoo.com" TargetMode="External"/><Relationship Id="rId5854" Type="http://schemas.openxmlformats.org/officeDocument/2006/relationships/hyperlink" Target="mailto:msasamadtraders@gmail.com" TargetMode="External"/><Relationship Id="rId6905" Type="http://schemas.openxmlformats.org/officeDocument/2006/relationships/hyperlink" Target="mailto:silverdevelopersltd@gmail.com" TargetMode="External"/><Relationship Id="rId8260" Type="http://schemas.openxmlformats.org/officeDocument/2006/relationships/hyperlink" Target="mailto:msislambrothersltd@gmail.com" TargetMode="External"/><Relationship Id="rId9311" Type="http://schemas.openxmlformats.org/officeDocument/2006/relationships/hyperlink" Target="mailto:mskhan.international85@gmail.com" TargetMode="External"/><Relationship Id="rId1300" Type="http://schemas.openxmlformats.org/officeDocument/2006/relationships/hyperlink" Target="mailto:khan.builders2015@gmail.com" TargetMode="External"/><Relationship Id="rId4456" Type="http://schemas.openxmlformats.org/officeDocument/2006/relationships/hyperlink" Target="mailto:shahanwar71@gmail.com" TargetMode="External"/><Relationship Id="rId4870" Type="http://schemas.openxmlformats.org/officeDocument/2006/relationships/hyperlink" Target="mailto:msjuthient@gmail.com" TargetMode="External"/><Relationship Id="rId5507" Type="http://schemas.openxmlformats.org/officeDocument/2006/relationships/hyperlink" Target="mailto:pcahjv20@gmail.com" TargetMode="External"/><Relationship Id="rId5921" Type="http://schemas.openxmlformats.org/officeDocument/2006/relationships/hyperlink" Target="mailto:msrupalicons@gmail.com" TargetMode="External"/><Relationship Id="rId3058" Type="http://schemas.openxmlformats.org/officeDocument/2006/relationships/hyperlink" Target="mailto:abutalebmilu@gmail.com" TargetMode="External"/><Relationship Id="rId3472" Type="http://schemas.openxmlformats.org/officeDocument/2006/relationships/hyperlink" Target="mailto:mrshamim203260@yahoo.com" TargetMode="External"/><Relationship Id="rId4109" Type="http://schemas.openxmlformats.org/officeDocument/2006/relationships/hyperlink" Target="mailto:mdziaulhasan21@gmail.com" TargetMode="External"/><Relationship Id="rId4523" Type="http://schemas.openxmlformats.org/officeDocument/2006/relationships/hyperlink" Target="mailto:mizanur_79@ymail.com" TargetMode="External"/><Relationship Id="rId7679" Type="http://schemas.openxmlformats.org/officeDocument/2006/relationships/hyperlink" Target="mailto:msbiswajit2013@gmail.com" TargetMode="External"/><Relationship Id="rId393" Type="http://schemas.openxmlformats.org/officeDocument/2006/relationships/hyperlink" Target="mailto:almodinatraders@yahoo.com" TargetMode="External"/><Relationship Id="rId2074" Type="http://schemas.openxmlformats.org/officeDocument/2006/relationships/hyperlink" Target="mailto:zahangiralam15675@gmail.com" TargetMode="External"/><Relationship Id="rId3125" Type="http://schemas.openxmlformats.org/officeDocument/2006/relationships/hyperlink" Target="mailto:masud_construction@yahoo.com" TargetMode="External"/><Relationship Id="rId6695" Type="http://schemas.openxmlformats.org/officeDocument/2006/relationships/hyperlink" Target="mailto:ms.nurbanubricks_manu@yahoo.com" TargetMode="External"/><Relationship Id="rId7746" Type="http://schemas.openxmlformats.org/officeDocument/2006/relationships/hyperlink" Target="mailto:sanjoykumarsheel1@gmail.com" TargetMode="External"/><Relationship Id="rId460" Type="http://schemas.openxmlformats.org/officeDocument/2006/relationships/hyperlink" Target="mailto:msronyenterprisertm@gmail.com" TargetMode="External"/><Relationship Id="rId1090" Type="http://schemas.openxmlformats.org/officeDocument/2006/relationships/hyperlink" Target="mailto:fbmbeljv@gmail.com" TargetMode="External"/><Relationship Id="rId2141" Type="http://schemas.openxmlformats.org/officeDocument/2006/relationships/hyperlink" Target="mailto:mskazolenterprise@gmail.com" TargetMode="External"/><Relationship Id="rId5297" Type="http://schemas.openxmlformats.org/officeDocument/2006/relationships/hyperlink" Target="mailto:mdgolamsar65@gmail.com" TargetMode="External"/><Relationship Id="rId6348" Type="http://schemas.openxmlformats.org/officeDocument/2006/relationships/hyperlink" Target="mailto:mssuhana_construction@yahoo.com" TargetMode="External"/><Relationship Id="rId113" Type="http://schemas.openxmlformats.org/officeDocument/2006/relationships/hyperlink" Target="mailto:mlkabir71@gmail.com" TargetMode="External"/><Relationship Id="rId6762" Type="http://schemas.openxmlformats.org/officeDocument/2006/relationships/hyperlink" Target="mailto:kawsarrahil@gmail.com" TargetMode="External"/><Relationship Id="rId7813" Type="http://schemas.openxmlformats.org/officeDocument/2006/relationships/hyperlink" Target="mailto:msmamunenterprise83@gmail.com" TargetMode="External"/><Relationship Id="rId2958" Type="http://schemas.openxmlformats.org/officeDocument/2006/relationships/hyperlink" Target="mailto:maw.mc.jv@gmail.com" TargetMode="External"/><Relationship Id="rId5017" Type="http://schemas.openxmlformats.org/officeDocument/2006/relationships/hyperlink" Target="mailto:barrithin@gmail.com" TargetMode="External"/><Relationship Id="rId5364" Type="http://schemas.openxmlformats.org/officeDocument/2006/relationships/hyperlink" Target="mailto:mmawul963@gmail.com" TargetMode="External"/><Relationship Id="rId6415" Type="http://schemas.openxmlformats.org/officeDocument/2006/relationships/hyperlink" Target="mailto:badal_barisal@yahoo.com" TargetMode="External"/><Relationship Id="rId9985" Type="http://schemas.openxmlformats.org/officeDocument/2006/relationships/hyperlink" Target="mailto:msrafienterprise78@gmail.com" TargetMode="External"/><Relationship Id="rId1974" Type="http://schemas.openxmlformats.org/officeDocument/2006/relationships/hyperlink" Target="mailto:anamtradersjp@gmail.com" TargetMode="External"/><Relationship Id="rId4380" Type="http://schemas.openxmlformats.org/officeDocument/2006/relationships/hyperlink" Target="mailto:babul123alom@gmail.com" TargetMode="External"/><Relationship Id="rId5431" Type="http://schemas.openxmlformats.org/officeDocument/2006/relationships/hyperlink" Target="mailto:mdnurulalam082@gmail.com" TargetMode="External"/><Relationship Id="rId8587" Type="http://schemas.openxmlformats.org/officeDocument/2006/relationships/hyperlink" Target="mailto:anasconstruction1@gmail.com" TargetMode="External"/><Relationship Id="rId9638" Type="http://schemas.openxmlformats.org/officeDocument/2006/relationships/hyperlink" Target="mailto:azadptk@gmail.com" TargetMode="External"/><Relationship Id="rId1627" Type="http://schemas.openxmlformats.org/officeDocument/2006/relationships/hyperlink" Target="mailto:msislambrothersltd@gmail.com" TargetMode="External"/><Relationship Id="rId4033" Type="http://schemas.openxmlformats.org/officeDocument/2006/relationships/hyperlink" Target="mailto:momotacon83@gmail.com" TargetMode="External"/><Relationship Id="rId7189" Type="http://schemas.openxmlformats.org/officeDocument/2006/relationships/hyperlink" Target="mailto:zakirhossain007@hotmail.com" TargetMode="External"/><Relationship Id="rId8654" Type="http://schemas.openxmlformats.org/officeDocument/2006/relationships/hyperlink" Target="mailto:mrahman197308@gmail.com" TargetMode="External"/><Relationship Id="rId9705" Type="http://schemas.openxmlformats.org/officeDocument/2006/relationships/hyperlink" Target="mailto:shahilenterprise@yahoo.com" TargetMode="External"/><Relationship Id="rId3799" Type="http://schemas.openxmlformats.org/officeDocument/2006/relationships/hyperlink" Target="mailto:egp.bristyenterprise@gmail.com" TargetMode="External"/><Relationship Id="rId4100" Type="http://schemas.openxmlformats.org/officeDocument/2006/relationships/hyperlink" Target="mailto:mssrtraders69@gmail.com" TargetMode="External"/><Relationship Id="rId7256" Type="http://schemas.openxmlformats.org/officeDocument/2006/relationships/hyperlink" Target="mailto:mdemtiazasif@gmail.com" TargetMode="External"/><Relationship Id="rId7670" Type="http://schemas.openxmlformats.org/officeDocument/2006/relationships/hyperlink" Target="mailto:msbtcorporation@gmail.com" TargetMode="External"/><Relationship Id="rId8307" Type="http://schemas.openxmlformats.org/officeDocument/2006/relationships/hyperlink" Target="mailto:sultantraders.lohagara@gmail.com" TargetMode="External"/><Relationship Id="rId8721" Type="http://schemas.openxmlformats.org/officeDocument/2006/relationships/hyperlink" Target="mailto:ms.galaxyenterprise@yahoo.com" TargetMode="External"/><Relationship Id="rId6272" Type="http://schemas.openxmlformats.org/officeDocument/2006/relationships/hyperlink" Target="mailto:smalom48@gmail.com" TargetMode="External"/><Relationship Id="rId7323" Type="http://schemas.openxmlformats.org/officeDocument/2006/relationships/hyperlink" Target="mailto:faridpurjannatconstructionltd@gmail.com" TargetMode="External"/><Relationship Id="rId3866" Type="http://schemas.openxmlformats.org/officeDocument/2006/relationships/hyperlink" Target="mailto:msmahfujatraders82@yahoo.com" TargetMode="External"/><Relationship Id="rId4917" Type="http://schemas.openxmlformats.org/officeDocument/2006/relationships/hyperlink" Target="mailto:mdmostafizurrahman68@gmail.com" TargetMode="External"/><Relationship Id="rId9495" Type="http://schemas.openxmlformats.org/officeDocument/2006/relationships/hyperlink" Target="mailto:enayets2019@gmail.com" TargetMode="External"/><Relationship Id="rId787" Type="http://schemas.openxmlformats.org/officeDocument/2006/relationships/hyperlink" Target="mailto:msasadenterprise@gmail.com" TargetMode="External"/><Relationship Id="rId2468" Type="http://schemas.openxmlformats.org/officeDocument/2006/relationships/hyperlink" Target="mailto:eshatradeers@gmail.com" TargetMode="External"/><Relationship Id="rId2882" Type="http://schemas.openxmlformats.org/officeDocument/2006/relationships/hyperlink" Target="mailto:mmcandmcjv@gmail.com" TargetMode="External"/><Relationship Id="rId3519" Type="http://schemas.openxmlformats.org/officeDocument/2006/relationships/hyperlink" Target="mailto:newdipuenterprise@gmail.com" TargetMode="External"/><Relationship Id="rId3933" Type="http://schemas.openxmlformats.org/officeDocument/2006/relationships/hyperlink" Target="mailto:shantaenterprise74@gmail.com" TargetMode="External"/><Relationship Id="rId8097" Type="http://schemas.openxmlformats.org/officeDocument/2006/relationships/hyperlink" Target="mailto:ms.arobienterprise@gmail.com" TargetMode="External"/><Relationship Id="rId9148" Type="http://schemas.openxmlformats.org/officeDocument/2006/relationships/hyperlink" Target="mailto:maengineering1958@yahoo.com" TargetMode="External"/><Relationship Id="rId854" Type="http://schemas.openxmlformats.org/officeDocument/2006/relationships/hyperlink" Target="mailto:mdshahaalam472@gmail.com" TargetMode="External"/><Relationship Id="rId1484" Type="http://schemas.openxmlformats.org/officeDocument/2006/relationships/hyperlink" Target="mailto:ms.akashenterprise19@gmail.com" TargetMode="External"/><Relationship Id="rId2535" Type="http://schemas.openxmlformats.org/officeDocument/2006/relationships/hyperlink" Target="mailto:atik.entr@gmail.com" TargetMode="External"/><Relationship Id="rId9562" Type="http://schemas.openxmlformats.org/officeDocument/2006/relationships/hyperlink" Target="mailto:md.gius_uddin@yahoo.com" TargetMode="External"/><Relationship Id="rId507" Type="http://schemas.openxmlformats.org/officeDocument/2006/relationships/hyperlink" Target="mailto:alauddincnj59@gmail.com" TargetMode="External"/><Relationship Id="rId921" Type="http://schemas.openxmlformats.org/officeDocument/2006/relationships/hyperlink" Target="mailto:sign_1978@yahoo.com" TargetMode="External"/><Relationship Id="rId1137" Type="http://schemas.openxmlformats.org/officeDocument/2006/relationships/hyperlink" Target="mailto:mskhantraders1988@gmail.com" TargetMode="External"/><Relationship Id="rId1551" Type="http://schemas.openxmlformats.org/officeDocument/2006/relationships/hyperlink" Target="mailto:niaztraders.khan@yahoo.com" TargetMode="External"/><Relationship Id="rId2602" Type="http://schemas.openxmlformats.org/officeDocument/2006/relationships/hyperlink" Target="mailto:smshameemconstruction@gmail.com" TargetMode="External"/><Relationship Id="rId5758" Type="http://schemas.openxmlformats.org/officeDocument/2006/relationships/hyperlink" Target="mailto:msronienterprise@yahoo.com" TargetMode="External"/><Relationship Id="rId6809" Type="http://schemas.openxmlformats.org/officeDocument/2006/relationships/hyperlink" Target="mailto:mskibuilders88@gmail.com" TargetMode="External"/><Relationship Id="rId8164" Type="http://schemas.openxmlformats.org/officeDocument/2006/relationships/hyperlink" Target="mailto:mstulitushi_enterprise@yhaoo.com" TargetMode="External"/><Relationship Id="rId9215" Type="http://schemas.openxmlformats.org/officeDocument/2006/relationships/hyperlink" Target="mailto:efte.etcl@gmail.com" TargetMode="External"/><Relationship Id="rId10094" Type="http://schemas.openxmlformats.org/officeDocument/2006/relationships/hyperlink" Target="mailto:mirzaconstruction@yahoo.com" TargetMode="External"/><Relationship Id="rId1204" Type="http://schemas.openxmlformats.org/officeDocument/2006/relationships/hyperlink" Target="mailto:basundharak786@yahoo.com" TargetMode="External"/><Relationship Id="rId4774" Type="http://schemas.openxmlformats.org/officeDocument/2006/relationships/hyperlink" Target="mailto:mssheksadicons@gmail.com" TargetMode="External"/><Relationship Id="rId5825" Type="http://schemas.openxmlformats.org/officeDocument/2006/relationships/hyperlink" Target="mailto:mdnazrulislamnilu@gmail.com" TargetMode="External"/><Relationship Id="rId7180" Type="http://schemas.openxmlformats.org/officeDocument/2006/relationships/hyperlink" Target="mailto:cellcitygeneraltrading@gmail.com" TargetMode="External"/><Relationship Id="rId8231" Type="http://schemas.openxmlformats.org/officeDocument/2006/relationships/hyperlink" Target="mailto:munirhamimjv@gmail.com" TargetMode="External"/><Relationship Id="rId10161" Type="http://schemas.openxmlformats.org/officeDocument/2006/relationships/hyperlink" Target="mailto:joytraders78@gmail.com" TargetMode="External"/><Relationship Id="rId3376" Type="http://schemas.openxmlformats.org/officeDocument/2006/relationships/hyperlink" Target="mailto:jcatjv2020@gmail.com" TargetMode="External"/><Relationship Id="rId4427" Type="http://schemas.openxmlformats.org/officeDocument/2006/relationships/hyperlink" Target="mailto:dewanshaikotahmed@gmail.com" TargetMode="External"/><Relationship Id="rId297" Type="http://schemas.openxmlformats.org/officeDocument/2006/relationships/hyperlink" Target="mailto:rtsundharbon@yahoo.com" TargetMode="External"/><Relationship Id="rId2392" Type="http://schemas.openxmlformats.org/officeDocument/2006/relationships/hyperlink" Target="mailto:ziaultraders123@yahoo.com%20;" TargetMode="External"/><Relationship Id="rId3029" Type="http://schemas.openxmlformats.org/officeDocument/2006/relationships/hyperlink" Target="mailto:shababenterprise2018@yahoo.com" TargetMode="External"/><Relationship Id="rId3790" Type="http://schemas.openxmlformats.org/officeDocument/2006/relationships/hyperlink" Target="mailto:mkkebakcjv@gmail.com" TargetMode="External"/><Relationship Id="rId4841" Type="http://schemas.openxmlformats.org/officeDocument/2006/relationships/hyperlink" Target="mailto:mschowdhuryconstruction2020@gmail.com" TargetMode="External"/><Relationship Id="rId6599" Type="http://schemas.openxmlformats.org/officeDocument/2006/relationships/hyperlink" Target="mailto:rrconst8@gmail.com" TargetMode="External"/><Relationship Id="rId7997" Type="http://schemas.openxmlformats.org/officeDocument/2006/relationships/hyperlink" Target="mailto:galaxyassociate8@gmail.com" TargetMode="External"/><Relationship Id="rId364" Type="http://schemas.openxmlformats.org/officeDocument/2006/relationships/hyperlink" Target="mailto:zakirenterprise01@gmail.com" TargetMode="External"/><Relationship Id="rId2045" Type="http://schemas.openxmlformats.org/officeDocument/2006/relationships/hyperlink" Target="mailto:motiur075@gmail.com" TargetMode="External"/><Relationship Id="rId3443" Type="http://schemas.openxmlformats.org/officeDocument/2006/relationships/hyperlink" Target="mailto:khaledkulaura034@gmail.com" TargetMode="External"/><Relationship Id="rId9072" Type="http://schemas.openxmlformats.org/officeDocument/2006/relationships/hyperlink" Target="mailto:mahtabalihatiya@gmail.com" TargetMode="External"/><Relationship Id="rId3510" Type="http://schemas.openxmlformats.org/officeDocument/2006/relationships/hyperlink" Target="mailto:amirnajmul40@gmail.com" TargetMode="External"/><Relationship Id="rId6666" Type="http://schemas.openxmlformats.org/officeDocument/2006/relationships/hyperlink" Target="mailto:ms.sumienterprise1@gmail.com" TargetMode="External"/><Relationship Id="rId7717" Type="http://schemas.openxmlformats.org/officeDocument/2006/relationships/hyperlink" Target="mailto:mssahriarcjhe@gmail.com" TargetMode="External"/><Relationship Id="rId431" Type="http://schemas.openxmlformats.org/officeDocument/2006/relationships/hyperlink" Target="mailto:meherajtraders.egp@gmail.com" TargetMode="External"/><Relationship Id="rId1061" Type="http://schemas.openxmlformats.org/officeDocument/2006/relationships/hyperlink" Target="mailto:msbasoritraders.bd@gmail.com" TargetMode="External"/><Relationship Id="rId2112" Type="http://schemas.openxmlformats.org/officeDocument/2006/relationships/hyperlink" Target="mailto:md.moyenuddin@yahoo.com" TargetMode="External"/><Relationship Id="rId5268" Type="http://schemas.openxmlformats.org/officeDocument/2006/relationships/hyperlink" Target="mailto:mrezaenterprise@gmail.com" TargetMode="External"/><Relationship Id="rId5682" Type="http://schemas.openxmlformats.org/officeDocument/2006/relationships/hyperlink" Target="mailto:ms.mominul@yahoo.com" TargetMode="External"/><Relationship Id="rId6319" Type="http://schemas.openxmlformats.org/officeDocument/2006/relationships/hyperlink" Target="mailto:hasanmotors84@gmail.com" TargetMode="External"/><Relationship Id="rId6733" Type="http://schemas.openxmlformats.org/officeDocument/2006/relationships/hyperlink" Target="mailto:mofizul188@gmail.com" TargetMode="External"/><Relationship Id="rId9889" Type="http://schemas.openxmlformats.org/officeDocument/2006/relationships/hyperlink" Target="mailto:masudhossainsat13@yahoo.com" TargetMode="External"/><Relationship Id="rId1878" Type="http://schemas.openxmlformats.org/officeDocument/2006/relationships/hyperlink" Target="mailto:msuzzalenterprise@gmail.com" TargetMode="External"/><Relationship Id="rId2929" Type="http://schemas.openxmlformats.org/officeDocument/2006/relationships/hyperlink" Target="mailto:mhjnjv@gmail.com" TargetMode="External"/><Relationship Id="rId4284" Type="http://schemas.openxmlformats.org/officeDocument/2006/relationships/hyperlink" Target="mailto:iqbal8505@gmail.com" TargetMode="External"/><Relationship Id="rId5335" Type="http://schemas.openxmlformats.org/officeDocument/2006/relationships/hyperlink" Target="mailto:talukderhelal74@yahoo.com" TargetMode="External"/><Relationship Id="rId9956" Type="http://schemas.openxmlformats.org/officeDocument/2006/relationships/hyperlink" Target="mailto:ajmirconstruction@gmail.com" TargetMode="External"/><Relationship Id="rId4351" Type="http://schemas.openxmlformats.org/officeDocument/2006/relationships/hyperlink" Target="mailto:shaqul18islam@gmail.com" TargetMode="External"/><Relationship Id="rId5402" Type="http://schemas.openxmlformats.org/officeDocument/2006/relationships/hyperlink" Target="mailto:nisetraders@gmail.com" TargetMode="External"/><Relationship Id="rId6800" Type="http://schemas.openxmlformats.org/officeDocument/2006/relationships/hyperlink" Target="mailto:msramimen@gmail.com" TargetMode="External"/><Relationship Id="rId8558" Type="http://schemas.openxmlformats.org/officeDocument/2006/relationships/hyperlink" Target="mailto:soomatbuilders@gmail.com" TargetMode="External"/><Relationship Id="rId9609" Type="http://schemas.openxmlformats.org/officeDocument/2006/relationships/hyperlink" Target="mailto:msjamunaenterprise9000@gmail.com" TargetMode="External"/><Relationship Id="rId1945" Type="http://schemas.openxmlformats.org/officeDocument/2006/relationships/hyperlink" Target="mailto:arzuenterprise@yahoo.com" TargetMode="External"/><Relationship Id="rId4004" Type="http://schemas.openxmlformats.org/officeDocument/2006/relationships/hyperlink" Target="mailto:smcorporation1988@gmail.com" TargetMode="External"/><Relationship Id="rId8972" Type="http://schemas.openxmlformats.org/officeDocument/2006/relationships/hyperlink" Target="mailto:mdeunusalmamun2020@gmail.com" TargetMode="External"/><Relationship Id="rId3020" Type="http://schemas.openxmlformats.org/officeDocument/2006/relationships/hyperlink" Target="mailto:mhmrah2019@gmail.com" TargetMode="External"/><Relationship Id="rId6176" Type="http://schemas.openxmlformats.org/officeDocument/2006/relationships/hyperlink" Target="mailto:ms.talukder.enterprise@gmail.com" TargetMode="External"/><Relationship Id="rId7227" Type="http://schemas.openxmlformats.org/officeDocument/2006/relationships/hyperlink" Target="mailto:jananitraders1960@gmail.com" TargetMode="External"/><Relationship Id="rId7574" Type="http://schemas.openxmlformats.org/officeDocument/2006/relationships/hyperlink" Target="mailto:newtradelinkfeni@gmail.com" TargetMode="External"/><Relationship Id="rId8625" Type="http://schemas.openxmlformats.org/officeDocument/2006/relationships/hyperlink" Target="mailto:msabulkhayerbachu@yahoo.com" TargetMode="External"/><Relationship Id="rId6590" Type="http://schemas.openxmlformats.org/officeDocument/2006/relationships/hyperlink" Target="mailto:mojammelhaque760@yahoo.com" TargetMode="External"/><Relationship Id="rId7641" Type="http://schemas.openxmlformats.org/officeDocument/2006/relationships/hyperlink" Target="mailto:ms.sajincorporation@gmail.com" TargetMode="External"/><Relationship Id="rId2786" Type="http://schemas.openxmlformats.org/officeDocument/2006/relationships/hyperlink" Target="mailto:jnenterprise76@gmail.com" TargetMode="External"/><Relationship Id="rId3837" Type="http://schemas.openxmlformats.org/officeDocument/2006/relationships/hyperlink" Target="mailto:ms_mahabubalam@yahoo.com" TargetMode="External"/><Relationship Id="rId5192" Type="http://schemas.openxmlformats.org/officeDocument/2006/relationships/hyperlink" Target="mailto:S.Anantabikastripura@yahoo.com" TargetMode="External"/><Relationship Id="rId6243" Type="http://schemas.openxmlformats.org/officeDocument/2006/relationships/hyperlink" Target="mailto:mshelaltraders@gmail.com" TargetMode="External"/><Relationship Id="rId9399" Type="http://schemas.openxmlformats.org/officeDocument/2006/relationships/hyperlink" Target="mailto:khonkonshikdar123@gmail.com" TargetMode="External"/><Relationship Id="rId758" Type="http://schemas.openxmlformats.org/officeDocument/2006/relationships/hyperlink" Target="mailto:soniatuklyenterprise123@gmail.com" TargetMode="External"/><Relationship Id="rId1388" Type="http://schemas.openxmlformats.org/officeDocument/2006/relationships/hyperlink" Target="mailto:alfyrooe@gmail.com" TargetMode="External"/><Relationship Id="rId2439" Type="http://schemas.openxmlformats.org/officeDocument/2006/relationships/hyperlink" Target="mailto:mozaharenterprisepvtltd@gmail.com" TargetMode="External"/><Relationship Id="rId2853" Type="http://schemas.openxmlformats.org/officeDocument/2006/relationships/hyperlink" Target="mailto:murshadalam55@gmail.com" TargetMode="External"/><Relationship Id="rId3904" Type="http://schemas.openxmlformats.org/officeDocument/2006/relationships/hyperlink" Target="mailto:kamalandbrothers77@gmail.com" TargetMode="External"/><Relationship Id="rId6310" Type="http://schemas.openxmlformats.org/officeDocument/2006/relationships/hyperlink" Target="mailto:mementerprise19@gmail.com" TargetMode="External"/><Relationship Id="rId9466" Type="http://schemas.openxmlformats.org/officeDocument/2006/relationships/hyperlink" Target="mailto:akamdeptk@gmail.com" TargetMode="External"/><Relationship Id="rId9880" Type="http://schemas.openxmlformats.org/officeDocument/2006/relationships/hyperlink" Target="mailto:asislam1987@gmail.com" TargetMode="External"/><Relationship Id="rId94" Type="http://schemas.openxmlformats.org/officeDocument/2006/relationships/hyperlink" Target="mailto:evjacons2020@gmail.com" TargetMode="External"/><Relationship Id="rId825" Type="http://schemas.openxmlformats.org/officeDocument/2006/relationships/hyperlink" Target="mailto:yakubfmc@gmail.com" TargetMode="External"/><Relationship Id="rId1455" Type="http://schemas.openxmlformats.org/officeDocument/2006/relationships/hyperlink" Target="mailto:mr.kanchan13@yahoo.com" TargetMode="External"/><Relationship Id="rId2506" Type="http://schemas.openxmlformats.org/officeDocument/2006/relationships/hyperlink" Target="mailto:hredisalamjv1234@gmail.com" TargetMode="External"/><Relationship Id="rId8068" Type="http://schemas.openxmlformats.org/officeDocument/2006/relationships/hyperlink" Target="mailto:ms.mehidienterprise@gmail.com" TargetMode="External"/><Relationship Id="rId8482" Type="http://schemas.openxmlformats.org/officeDocument/2006/relationships/hyperlink" Target="mailto:jvofncelpdl@gmail.com" TargetMode="External"/><Relationship Id="rId9119" Type="http://schemas.openxmlformats.org/officeDocument/2006/relationships/hyperlink" Target="mailto:m.s.saifulalam@gmail.com" TargetMode="External"/><Relationship Id="rId9533" Type="http://schemas.openxmlformats.org/officeDocument/2006/relationships/hyperlink" Target="mailto:msaiyanenterprise75@gmail.com" TargetMode="External"/><Relationship Id="rId1108" Type="http://schemas.openxmlformats.org/officeDocument/2006/relationships/hyperlink" Target="mailto:rabbienterprise19@gmail.com" TargetMode="External"/><Relationship Id="rId2920" Type="http://schemas.openxmlformats.org/officeDocument/2006/relationships/hyperlink" Target="mailto:ms_challenger1@yahoo.com" TargetMode="External"/><Relationship Id="rId4678" Type="http://schemas.openxmlformats.org/officeDocument/2006/relationships/hyperlink" Target="mailto:tenderkingdombd@gmail.com" TargetMode="External"/><Relationship Id="rId7084" Type="http://schemas.openxmlformats.org/officeDocument/2006/relationships/hyperlink" Target="mailto:wareszaman.dinaj@gmail.com" TargetMode="External"/><Relationship Id="rId8135" Type="http://schemas.openxmlformats.org/officeDocument/2006/relationships/hyperlink" Target="mailto:msriponenterprise2011@gmail.com" TargetMode="External"/><Relationship Id="rId10065" Type="http://schemas.openxmlformats.org/officeDocument/2006/relationships/hyperlink" Target="mailto:raselkh100@gmail.com" TargetMode="External"/><Relationship Id="rId1522" Type="http://schemas.openxmlformats.org/officeDocument/2006/relationships/hyperlink" Target="mailto:msrupalicons@gmail.com" TargetMode="External"/><Relationship Id="rId5729" Type="http://schemas.openxmlformats.org/officeDocument/2006/relationships/hyperlink" Target="mailto:msmollaenterprise81@yahoo.com" TargetMode="External"/><Relationship Id="rId7151" Type="http://schemas.openxmlformats.org/officeDocument/2006/relationships/hyperlink" Target="mailto:sbcelbd@gmail.com" TargetMode="External"/><Relationship Id="rId8202" Type="http://schemas.openxmlformats.org/officeDocument/2006/relationships/hyperlink" Target="mailto:abwahab07@gmail.com" TargetMode="External"/><Relationship Id="rId9600" Type="http://schemas.openxmlformats.org/officeDocument/2006/relationships/hyperlink" Target="mailto:badal_barisal@yahoo.com" TargetMode="External"/><Relationship Id="rId3694" Type="http://schemas.openxmlformats.org/officeDocument/2006/relationships/hyperlink" Target="mailto:shohrab_hossain1956@yahoo.com" TargetMode="External"/><Relationship Id="rId4745" Type="http://schemas.openxmlformats.org/officeDocument/2006/relationships/hyperlink" Target="mailto:farukrahman2181973@gmail.com" TargetMode="External"/><Relationship Id="rId10132" Type="http://schemas.openxmlformats.org/officeDocument/2006/relationships/hyperlink" Target="mailto:ms.rimuent@gmail.com" TargetMode="External"/><Relationship Id="rId2296" Type="http://schemas.openxmlformats.org/officeDocument/2006/relationships/hyperlink" Target="mailto:coastaldevcor@gmail.com," TargetMode="External"/><Relationship Id="rId3347" Type="http://schemas.openxmlformats.org/officeDocument/2006/relationships/hyperlink" Target="mailto:pritienterprisesunam@gmail.com" TargetMode="External"/><Relationship Id="rId3761" Type="http://schemas.openxmlformats.org/officeDocument/2006/relationships/hyperlink" Target="mailto:ms.aljameetradeline@gmail.com" TargetMode="External"/><Relationship Id="rId4812" Type="http://schemas.openxmlformats.org/officeDocument/2006/relationships/hyperlink" Target="mailto:msronyenterprisertm@gmail.com" TargetMode="External"/><Relationship Id="rId7968" Type="http://schemas.openxmlformats.org/officeDocument/2006/relationships/hyperlink" Target="mailto:akkas.kush@gmail.com" TargetMode="External"/><Relationship Id="rId268" Type="http://schemas.openxmlformats.org/officeDocument/2006/relationships/hyperlink" Target="mailto:mddelwar1957@gmail.com" TargetMode="External"/><Relationship Id="rId682" Type="http://schemas.openxmlformats.org/officeDocument/2006/relationships/hyperlink" Target="mailto:msasadenterprise@gmail.com" TargetMode="External"/><Relationship Id="rId2363" Type="http://schemas.openxmlformats.org/officeDocument/2006/relationships/hyperlink" Target="mailto:msjarnaenterprise@yahoo.com%20," TargetMode="External"/><Relationship Id="rId3414" Type="http://schemas.openxmlformats.org/officeDocument/2006/relationships/hyperlink" Target="mailto:ahaquechowdhury17@gmail.com" TargetMode="External"/><Relationship Id="rId6984" Type="http://schemas.openxmlformats.org/officeDocument/2006/relationships/hyperlink" Target="mailto:s.hbuilderscumilla@gmail.com" TargetMode="External"/><Relationship Id="rId9390" Type="http://schemas.openxmlformats.org/officeDocument/2006/relationships/hyperlink" Target="mailto:mohiuddinptk@gmail.com" TargetMode="External"/><Relationship Id="rId335" Type="http://schemas.openxmlformats.org/officeDocument/2006/relationships/hyperlink" Target="mailto:mskhanenterprise941@gmail.com" TargetMode="External"/><Relationship Id="rId2016" Type="http://schemas.openxmlformats.org/officeDocument/2006/relationships/hyperlink" Target="mailto:sankarpal876@gmail.com" TargetMode="External"/><Relationship Id="rId2430" Type="http://schemas.openxmlformats.org/officeDocument/2006/relationships/hyperlink" Target="mailto:shamimahsan67@gmail.com" TargetMode="External"/><Relationship Id="rId5586" Type="http://schemas.openxmlformats.org/officeDocument/2006/relationships/hyperlink" Target="https://www.eprocure.gov.bd/officer/MyTenders.jsp" TargetMode="External"/><Relationship Id="rId6637" Type="http://schemas.openxmlformats.org/officeDocument/2006/relationships/hyperlink" Target="mailto:chairman.ajgara@gmail.com" TargetMode="External"/><Relationship Id="rId9043" Type="http://schemas.openxmlformats.org/officeDocument/2006/relationships/hyperlink" Target="mailto:msbismillaenterprise82@gmail.com" TargetMode="External"/><Relationship Id="rId402" Type="http://schemas.openxmlformats.org/officeDocument/2006/relationships/hyperlink" Target="mailto:omienterprise74@gmail.com" TargetMode="External"/><Relationship Id="rId1032" Type="http://schemas.openxmlformats.org/officeDocument/2006/relationships/hyperlink" Target="mailto:mskofilenterprise.bd@gmail.com" TargetMode="External"/><Relationship Id="rId4188" Type="http://schemas.openxmlformats.org/officeDocument/2006/relationships/hyperlink" Target="mailto:miyazitraders@gmail.com" TargetMode="External"/><Relationship Id="rId5239" Type="http://schemas.openxmlformats.org/officeDocument/2006/relationships/hyperlink" Target="mailto:taherandsonspvtltd@yahoo.com" TargetMode="External"/><Relationship Id="rId9110" Type="http://schemas.openxmlformats.org/officeDocument/2006/relationships/hyperlink" Target="mailto:babortraders.sons@gmail.com" TargetMode="External"/><Relationship Id="rId4255" Type="http://schemas.openxmlformats.org/officeDocument/2006/relationships/hyperlink" Target="mailto:abdullah.enterprise707@gmail.com" TargetMode="External"/><Relationship Id="rId5306" Type="http://schemas.openxmlformats.org/officeDocument/2006/relationships/hyperlink" Target="mailto:mssukraenterprise@gmail.com" TargetMode="External"/><Relationship Id="rId5653" Type="http://schemas.openxmlformats.org/officeDocument/2006/relationships/hyperlink" Target="mailto:mrenterprisebbn@gmail.com" TargetMode="External"/><Relationship Id="rId6704" Type="http://schemas.openxmlformats.org/officeDocument/2006/relationships/hyperlink" Target="mailto:mmtmptjvca@gmail.com" TargetMode="External"/><Relationship Id="rId1849" Type="http://schemas.openxmlformats.org/officeDocument/2006/relationships/hyperlink" Target="mailto:tomaconst1964@yahoo.com" TargetMode="External"/><Relationship Id="rId5720" Type="http://schemas.openxmlformats.org/officeDocument/2006/relationships/hyperlink" Target="mailto:bakulconstruction2018@gmail.com" TargetMode="External"/><Relationship Id="rId8876" Type="http://schemas.openxmlformats.org/officeDocument/2006/relationships/hyperlink" Target="mailto:msbhaibhaitradingcorporation@gmail.com" TargetMode="External"/><Relationship Id="rId9927" Type="http://schemas.openxmlformats.org/officeDocument/2006/relationships/hyperlink" Target="mailto:zillurrahman675@gmail.com" TargetMode="External"/><Relationship Id="rId192" Type="http://schemas.openxmlformats.org/officeDocument/2006/relationships/hyperlink" Target="mailto:msakkasconstruction@gmail.com" TargetMode="External"/><Relationship Id="rId1916" Type="http://schemas.openxmlformats.org/officeDocument/2006/relationships/hyperlink" Target="mailto:mirhabibulalam@yahoo.com" TargetMode="External"/><Relationship Id="rId3271" Type="http://schemas.openxmlformats.org/officeDocument/2006/relationships/hyperlink" Target="mailto:tmjvca@gmail.com" TargetMode="External"/><Relationship Id="rId4322" Type="http://schemas.openxmlformats.org/officeDocument/2006/relationships/hyperlink" Target="mailto:msshohelent@gmail.com" TargetMode="External"/><Relationship Id="rId7478" Type="http://schemas.openxmlformats.org/officeDocument/2006/relationships/hyperlink" Target="mailto:ms.sajincorporation@gmail.com" TargetMode="External"/><Relationship Id="rId7892" Type="http://schemas.openxmlformats.org/officeDocument/2006/relationships/hyperlink" Target="mailto:shomoyenterprise@gmail.com" TargetMode="External"/><Relationship Id="rId8529" Type="http://schemas.openxmlformats.org/officeDocument/2006/relationships/hyperlink" Target="mailto:rahmanbrothers.polash@gmail.com" TargetMode="External"/><Relationship Id="rId8943" Type="http://schemas.openxmlformats.org/officeDocument/2006/relationships/hyperlink" Target="mailto:msrahimenterpsise@gmail.com" TargetMode="External"/><Relationship Id="rId6494" Type="http://schemas.openxmlformats.org/officeDocument/2006/relationships/hyperlink" Target="mailto:md.selimandbrothers@gmail.com" TargetMode="External"/><Relationship Id="rId7545" Type="http://schemas.openxmlformats.org/officeDocument/2006/relationships/hyperlink" Target="mailto:mskashemtraders@gmail.com" TargetMode="External"/><Relationship Id="rId5096" Type="http://schemas.openxmlformats.org/officeDocument/2006/relationships/hyperlink" Target="mailto:ruhulegp6459@gmail.com" TargetMode="External"/><Relationship Id="rId6147" Type="http://schemas.openxmlformats.org/officeDocument/2006/relationships/hyperlink" Target="mailto:mdasad1977@gmail.com" TargetMode="External"/><Relationship Id="rId6561" Type="http://schemas.openxmlformats.org/officeDocument/2006/relationships/hyperlink" Target="mailto:msjhinenterprise@gmail.com" TargetMode="External"/><Relationship Id="rId7612" Type="http://schemas.openxmlformats.org/officeDocument/2006/relationships/hyperlink" Target="mailto:hoquetraders1980@gmail.com" TargetMode="External"/><Relationship Id="rId5163" Type="http://schemas.openxmlformats.org/officeDocument/2006/relationships/hyperlink" Target="mailto:utmong71@yahoo.com" TargetMode="External"/><Relationship Id="rId6214" Type="http://schemas.openxmlformats.org/officeDocument/2006/relationships/hyperlink" Target="mailto:ms.talukder.enterprise@gmail.com" TargetMode="External"/><Relationship Id="rId9784" Type="http://schemas.openxmlformats.org/officeDocument/2006/relationships/hyperlink" Target="mailto:msimrantrading1989corp@yahoo.com" TargetMode="External"/><Relationship Id="rId729" Type="http://schemas.openxmlformats.org/officeDocument/2006/relationships/hyperlink" Target="mailto:msantarajegp@gmail.com" TargetMode="External"/><Relationship Id="rId1359" Type="http://schemas.openxmlformats.org/officeDocument/2006/relationships/hyperlink" Target="mailto:ms.ariyantraders2019@gmail.com" TargetMode="External"/><Relationship Id="rId2757" Type="http://schemas.openxmlformats.org/officeDocument/2006/relationships/hyperlink" Target="mailto:abul10hashem@gmail.com" TargetMode="External"/><Relationship Id="rId3808" Type="http://schemas.openxmlformats.org/officeDocument/2006/relationships/hyperlink" Target="mailto:udd.infra@gmail.com" TargetMode="External"/><Relationship Id="rId5230" Type="http://schemas.openxmlformats.org/officeDocument/2006/relationships/hyperlink" Target="mailto:modernstructures.pritijv@gmail.com" TargetMode="External"/><Relationship Id="rId8386" Type="http://schemas.openxmlformats.org/officeDocument/2006/relationships/hyperlink" Target="mailto:mdmotinshekh.raj@gmail.com" TargetMode="External"/><Relationship Id="rId9437" Type="http://schemas.openxmlformats.org/officeDocument/2006/relationships/hyperlink" Target="mailto:Mssikderenterpriseptk@gmail.com" TargetMode="External"/><Relationship Id="rId1773" Type="http://schemas.openxmlformats.org/officeDocument/2006/relationships/hyperlink" Target="mailto:khondokaregp2019@gmail.com" TargetMode="External"/><Relationship Id="rId2824" Type="http://schemas.openxmlformats.org/officeDocument/2006/relationships/hyperlink" Target="mailto:fahim_traders490@yahoo.com" TargetMode="External"/><Relationship Id="rId8039" Type="http://schemas.openxmlformats.org/officeDocument/2006/relationships/hyperlink" Target="mailto:mayerdoyatraders98@gmail.com" TargetMode="External"/><Relationship Id="rId9851" Type="http://schemas.openxmlformats.org/officeDocument/2006/relationships/hyperlink" Target="mailto:mri.mrejv@gmail.com" TargetMode="External"/><Relationship Id="rId65" Type="http://schemas.openxmlformats.org/officeDocument/2006/relationships/hyperlink" Target="mailto:ms.sharminbhola@gmail.com" TargetMode="External"/><Relationship Id="rId1426" Type="http://schemas.openxmlformats.org/officeDocument/2006/relationships/hyperlink" Target="mailto:ms.tarimenterprise15@gmail.com" TargetMode="External"/><Relationship Id="rId1840" Type="http://schemas.openxmlformats.org/officeDocument/2006/relationships/hyperlink" Target="https://www.eprocure.gov.bd/officer/MyTenders.jsp" TargetMode="External"/><Relationship Id="rId4996" Type="http://schemas.openxmlformats.org/officeDocument/2006/relationships/hyperlink" Target="mailto:mbhb.nrjv@gmail.com" TargetMode="External"/><Relationship Id="rId8453" Type="http://schemas.openxmlformats.org/officeDocument/2006/relationships/hyperlink" Target="mailto:pdl25@prangroup.comm" TargetMode="External"/><Relationship Id="rId9504" Type="http://schemas.openxmlformats.org/officeDocument/2006/relationships/hyperlink" Target="mailto:rupalisureshjv2020@gmail.com" TargetMode="External"/><Relationship Id="rId3598" Type="http://schemas.openxmlformats.org/officeDocument/2006/relationships/hyperlink" Target="mailto:mssamrattraders@gmail.com" TargetMode="External"/><Relationship Id="rId4649" Type="http://schemas.openxmlformats.org/officeDocument/2006/relationships/hyperlink" Target="mailto:rana.majv@gmail.com" TargetMode="External"/><Relationship Id="rId7055" Type="http://schemas.openxmlformats.org/officeDocument/2006/relationships/hyperlink" Target="mailto:kazi_mohin@yahoo.com" TargetMode="External"/><Relationship Id="rId8106" Type="http://schemas.openxmlformats.org/officeDocument/2006/relationships/hyperlink" Target="mailto:msmayshaenterprise0434@gmail.com" TargetMode="External"/><Relationship Id="rId8520" Type="http://schemas.openxmlformats.org/officeDocument/2006/relationships/hyperlink" Target="mailto:satradeandsyndicate@gmail.com" TargetMode="External"/><Relationship Id="rId10036" Type="http://schemas.openxmlformats.org/officeDocument/2006/relationships/hyperlink" Target="mailto:hclmoe7@gmail.com" TargetMode="External"/><Relationship Id="rId3665" Type="http://schemas.openxmlformats.org/officeDocument/2006/relationships/hyperlink" Target="mailto:saifulislam005566@gmail.com" TargetMode="External"/><Relationship Id="rId4716" Type="http://schemas.openxmlformats.org/officeDocument/2006/relationships/hyperlink" Target="mailto:mizanur_79@ymail.com" TargetMode="External"/><Relationship Id="rId6071" Type="http://schemas.openxmlformats.org/officeDocument/2006/relationships/hyperlink" Target="mailto:shenterprise78@gmail.com" TargetMode="External"/><Relationship Id="rId7122" Type="http://schemas.openxmlformats.org/officeDocument/2006/relationships/hyperlink" Target="mailto:rafiaconstructionltd@gmail.com" TargetMode="External"/><Relationship Id="rId10103" Type="http://schemas.openxmlformats.org/officeDocument/2006/relationships/hyperlink" Target="mailto:nabila_enterprise113@yahoo.com" TargetMode="External"/><Relationship Id="rId586" Type="http://schemas.openxmlformats.org/officeDocument/2006/relationships/hyperlink" Target="mailto:sdmallic@yahoo.com" TargetMode="External"/><Relationship Id="rId2267" Type="http://schemas.openxmlformats.org/officeDocument/2006/relationships/hyperlink" Target="mailto:mss.sharifenterprise@gmail.com" TargetMode="External"/><Relationship Id="rId2681" Type="http://schemas.openxmlformats.org/officeDocument/2006/relationships/hyperlink" Target="mailto:nazmulmahmuddipu@gmail.com" TargetMode="External"/><Relationship Id="rId3318" Type="http://schemas.openxmlformats.org/officeDocument/2006/relationships/hyperlink" Target="mailto:sayhamrumel@yandex.com" TargetMode="External"/><Relationship Id="rId6888" Type="http://schemas.openxmlformats.org/officeDocument/2006/relationships/hyperlink" Target="mailto:mssamihaenterprise06@gmail.com" TargetMode="External"/><Relationship Id="rId9294" Type="http://schemas.openxmlformats.org/officeDocument/2006/relationships/hyperlink" Target="mailto:mebl.bd@gmail.com" TargetMode="External"/><Relationship Id="rId239" Type="http://schemas.openxmlformats.org/officeDocument/2006/relationships/hyperlink" Target="mailto:msmrenterprise87@gmail.com" TargetMode="External"/><Relationship Id="rId653" Type="http://schemas.openxmlformats.org/officeDocument/2006/relationships/hyperlink" Target="mailto:suchanaenterprise01@gmail.com" TargetMode="External"/><Relationship Id="rId1283" Type="http://schemas.openxmlformats.org/officeDocument/2006/relationships/hyperlink" Target="mailto:mb2traders@gmail.com" TargetMode="External"/><Relationship Id="rId2334" Type="http://schemas.openxmlformats.org/officeDocument/2006/relationships/hyperlink" Target="mailto:Msalitraders78@gmail.com%20;" TargetMode="External"/><Relationship Id="rId3732" Type="http://schemas.openxmlformats.org/officeDocument/2006/relationships/hyperlink" Target="mailto:ms.naglaenterprise1987@gmail.com" TargetMode="External"/><Relationship Id="rId7939" Type="http://schemas.openxmlformats.org/officeDocument/2006/relationships/hyperlink" Target="mailto:akconstruction.kst@gmail.com" TargetMode="External"/><Relationship Id="rId9361" Type="http://schemas.openxmlformats.org/officeDocument/2006/relationships/hyperlink" Target="mailto:badalsarwar@gmail.com" TargetMode="External"/><Relationship Id="rId306" Type="http://schemas.openxmlformats.org/officeDocument/2006/relationships/hyperlink" Target="mailto:azizbrotherschand@gmail.com" TargetMode="External"/><Relationship Id="rId6955" Type="http://schemas.openxmlformats.org/officeDocument/2006/relationships/hyperlink" Target="mailto:amirenterprise7@gmail.com" TargetMode="External"/><Relationship Id="rId9014" Type="http://schemas.openxmlformats.org/officeDocument/2006/relationships/hyperlink" Target="mailto:msmaaenterprisekazi@yahoo.com" TargetMode="External"/><Relationship Id="rId720" Type="http://schemas.openxmlformats.org/officeDocument/2006/relationships/hyperlink" Target="mailto:msafsanaenterprise@gmail.com" TargetMode="External"/><Relationship Id="rId1350" Type="http://schemas.openxmlformats.org/officeDocument/2006/relationships/hyperlink" Target="mailto:mtbmmejv@gmail.com" TargetMode="External"/><Relationship Id="rId2401" Type="http://schemas.openxmlformats.org/officeDocument/2006/relationships/hyperlink" Target="mailto:msshourovshaikatenterprise1986@gmail.com" TargetMode="External"/><Relationship Id="rId4159" Type="http://schemas.openxmlformats.org/officeDocument/2006/relationships/hyperlink" Target="mailto:pinkinat36@gmail.com" TargetMode="External"/><Relationship Id="rId5557" Type="http://schemas.openxmlformats.org/officeDocument/2006/relationships/hyperlink" Target="mailto:khairulkabir07@gmail.com" TargetMode="External"/><Relationship Id="rId5971" Type="http://schemas.openxmlformats.org/officeDocument/2006/relationships/hyperlink" Target="mailto:msdewanenterprise66@gmail.com" TargetMode="External"/><Relationship Id="rId6608" Type="http://schemas.openxmlformats.org/officeDocument/2006/relationships/hyperlink" Target="mailto:msnoorjahan11@gmail.com" TargetMode="External"/><Relationship Id="rId1003" Type="http://schemas.openxmlformats.org/officeDocument/2006/relationships/hyperlink" Target="mailto:ascldec19@gmail.com" TargetMode="External"/><Relationship Id="rId4573" Type="http://schemas.openxmlformats.org/officeDocument/2006/relationships/hyperlink" Target="mailto:farukrahman2181973@gmail.com" TargetMode="External"/><Relationship Id="rId5624" Type="http://schemas.openxmlformats.org/officeDocument/2006/relationships/hyperlink" Target="https://www.eprocure.gov.bd/tenderer/ViewRegistrationDetail.jsp?cId=E853CB7F73174D63&amp;uId=B922FF678EFD1ACA&amp;tId=95564DA367B63FB1&amp;top=no" TargetMode="External"/><Relationship Id="rId8030" Type="http://schemas.openxmlformats.org/officeDocument/2006/relationships/hyperlink" Target="mailto:dawnrumanajv@gmail.com" TargetMode="External"/><Relationship Id="rId3175" Type="http://schemas.openxmlformats.org/officeDocument/2006/relationships/hyperlink" Target="mailto:abultraders12@yahoo.com" TargetMode="External"/><Relationship Id="rId4226" Type="http://schemas.openxmlformats.org/officeDocument/2006/relationships/hyperlink" Target="mailto:mironhossen2019@gmail.com" TargetMode="External"/><Relationship Id="rId4640" Type="http://schemas.openxmlformats.org/officeDocument/2006/relationships/hyperlink" Target="mailto:islamtraders1966@gmail.com" TargetMode="External"/><Relationship Id="rId7796" Type="http://schemas.openxmlformats.org/officeDocument/2006/relationships/hyperlink" Target="mailto:emonenterprisjnd@gmail.com" TargetMode="External"/><Relationship Id="rId8847" Type="http://schemas.openxmlformats.org/officeDocument/2006/relationships/hyperlink" Target="mailto:msabulkhayerbachu@yahoo.com" TargetMode="External"/><Relationship Id="rId2191" Type="http://schemas.openxmlformats.org/officeDocument/2006/relationships/hyperlink" Target="mailto:diponkarenterprise@gmail.com" TargetMode="External"/><Relationship Id="rId3242" Type="http://schemas.openxmlformats.org/officeDocument/2006/relationships/hyperlink" Target="mailto:mrn1266@yahoo.com" TargetMode="External"/><Relationship Id="rId6398" Type="http://schemas.openxmlformats.org/officeDocument/2006/relationships/hyperlink" Target="mailto:mssazeeb1980@yahoo.com" TargetMode="External"/><Relationship Id="rId7449" Type="http://schemas.openxmlformats.org/officeDocument/2006/relationships/hyperlink" Target="mailto:ms.kamrulenterprise@yahoo.com" TargetMode="External"/><Relationship Id="rId163" Type="http://schemas.openxmlformats.org/officeDocument/2006/relationships/hyperlink" Target="mailto:msarifaenterprise017@gmail.com" TargetMode="External"/><Relationship Id="rId6465" Type="http://schemas.openxmlformats.org/officeDocument/2006/relationships/hyperlink" Target="mailto:syfu.ctg@gmail.com" TargetMode="External"/><Relationship Id="rId7516" Type="http://schemas.openxmlformats.org/officeDocument/2006/relationships/hyperlink" Target="mailto:ah.ftjv19@gmail.com" TargetMode="External"/><Relationship Id="rId7863" Type="http://schemas.openxmlformats.org/officeDocument/2006/relationships/hyperlink" Target="mailto:msashiqenterprise007@gmail.com" TargetMode="External"/><Relationship Id="rId8914" Type="http://schemas.openxmlformats.org/officeDocument/2006/relationships/hyperlink" Target="mailto:ms.yasintraders@gmail.com" TargetMode="External"/><Relationship Id="rId230" Type="http://schemas.openxmlformats.org/officeDocument/2006/relationships/hyperlink" Target="mailto:mdkamalhossain019@gmail.com" TargetMode="External"/><Relationship Id="rId5067" Type="http://schemas.openxmlformats.org/officeDocument/2006/relationships/hyperlink" Target="mailto:md_abulhossain35@yahoo.com" TargetMode="External"/><Relationship Id="rId6118" Type="http://schemas.openxmlformats.org/officeDocument/2006/relationships/hyperlink" Target="mailto:amir.engr_crp@yahoo.com" TargetMode="External"/><Relationship Id="rId7930" Type="http://schemas.openxmlformats.org/officeDocument/2006/relationships/hyperlink" Target="mailto:esrailtraders@gmail.com" TargetMode="External"/><Relationship Id="rId4083" Type="http://schemas.openxmlformats.org/officeDocument/2006/relationships/hyperlink" Target="https://www.eprocure.gov.bd/tenderer/ViewRegistrationDetail.jsp?uId=0E4BA52190E03F20&amp;tId=556D42365BD1EB05&amp;cId=5BBB2F10C195E792&amp;top=no" TargetMode="External"/><Relationship Id="rId5481" Type="http://schemas.openxmlformats.org/officeDocument/2006/relationships/hyperlink" Target="mailto:gautommajumdar2@gmail.com" TargetMode="External"/><Relationship Id="rId6532" Type="http://schemas.openxmlformats.org/officeDocument/2006/relationships/hyperlink" Target="mailto:kamalasso@yahoo.com" TargetMode="External"/><Relationship Id="rId9688" Type="http://schemas.openxmlformats.org/officeDocument/2006/relationships/hyperlink" Target="mailto:deipenterprise@gmail.com" TargetMode="External"/><Relationship Id="rId1677" Type="http://schemas.openxmlformats.org/officeDocument/2006/relationships/hyperlink" Target="mailto:safinegp@gmail.com" TargetMode="External"/><Relationship Id="rId2728" Type="http://schemas.openxmlformats.org/officeDocument/2006/relationships/hyperlink" Target="mailto:nurulkis2020@gmail.com" TargetMode="External"/><Relationship Id="rId5134" Type="http://schemas.openxmlformats.org/officeDocument/2006/relationships/hyperlink" Target="mailto:miyziconstruction@gmail.com" TargetMode="External"/><Relationship Id="rId9755" Type="http://schemas.openxmlformats.org/officeDocument/2006/relationships/hyperlink" Target="mailto:otiktechno@gmail.com" TargetMode="External"/><Relationship Id="rId1744" Type="http://schemas.openxmlformats.org/officeDocument/2006/relationships/hyperlink" Target="mailto:narbuilders@gmail.com" TargetMode="External"/><Relationship Id="rId4150" Type="http://schemas.openxmlformats.org/officeDocument/2006/relationships/hyperlink" Target="mailto:tutul.nbms@gmail.com" TargetMode="External"/><Relationship Id="rId5201" Type="http://schemas.openxmlformats.org/officeDocument/2006/relationships/hyperlink" Target="mailto:mayadhan1967@yahoo.com" TargetMode="External"/><Relationship Id="rId8357" Type="http://schemas.openxmlformats.org/officeDocument/2006/relationships/hyperlink" Target="mailto:smita.trading16@gmail.com" TargetMode="External"/><Relationship Id="rId8771" Type="http://schemas.openxmlformats.org/officeDocument/2006/relationships/hyperlink" Target="mailto:shakilconstruction@yahoo.com" TargetMode="External"/><Relationship Id="rId9408" Type="http://schemas.openxmlformats.org/officeDocument/2006/relationships/hyperlink" Target="mailto:lubna_khanom665@yahoo.com" TargetMode="External"/><Relationship Id="rId9822" Type="http://schemas.openxmlformats.org/officeDocument/2006/relationships/hyperlink" Target="mailto:md.moyenuddin@yahoo.com" TargetMode="External"/><Relationship Id="rId36" Type="http://schemas.openxmlformats.org/officeDocument/2006/relationships/hyperlink" Target="mailto:mebl.bd@gmail.com" TargetMode="External"/><Relationship Id="rId4967" Type="http://schemas.openxmlformats.org/officeDocument/2006/relationships/hyperlink" Target="mailto:nurul.alam.nov@gmail.com" TargetMode="External"/><Relationship Id="rId7373" Type="http://schemas.openxmlformats.org/officeDocument/2006/relationships/hyperlink" Target="mailto:modernconstructionfaridpur@yahoo.com" TargetMode="External"/><Relationship Id="rId8424" Type="http://schemas.openxmlformats.org/officeDocument/2006/relationships/hyperlink" Target="mailto:dollyconstructionltd@gmail.com" TargetMode="External"/><Relationship Id="rId1811" Type="http://schemas.openxmlformats.org/officeDocument/2006/relationships/hyperlink" Target="mailto:dulal.neon3301@gmail.com" TargetMode="External"/><Relationship Id="rId3569" Type="http://schemas.openxmlformats.org/officeDocument/2006/relationships/hyperlink" Target="mailto:mssapnaconstruction@yahoo.com" TargetMode="External"/><Relationship Id="rId7026" Type="http://schemas.openxmlformats.org/officeDocument/2006/relationships/hyperlink" Target="mailto:mezbahcomilla@gmail.com" TargetMode="External"/><Relationship Id="rId7440" Type="http://schemas.openxmlformats.org/officeDocument/2006/relationships/hyperlink" Target="mailto:ms.hoquebrothers@yahoo.com" TargetMode="External"/><Relationship Id="rId10007" Type="http://schemas.openxmlformats.org/officeDocument/2006/relationships/hyperlink" Target="mailto:mddulalmiah60@gmail.com" TargetMode="External"/><Relationship Id="rId3983" Type="http://schemas.openxmlformats.org/officeDocument/2006/relationships/hyperlink" Target="mailto:shantaenterprise74@gmail.com" TargetMode="External"/><Relationship Id="rId6042" Type="http://schemas.openxmlformats.org/officeDocument/2006/relationships/hyperlink" Target="mailto:mdmahafuz.khan@yahoo.com" TargetMode="External"/><Relationship Id="rId9198" Type="http://schemas.openxmlformats.org/officeDocument/2006/relationships/hyperlink" Target="mailto:shimranmayan@gmail.com" TargetMode="External"/><Relationship Id="rId1187" Type="http://schemas.openxmlformats.org/officeDocument/2006/relationships/hyperlink" Target="mailto:aminulhaquepvtltd@gmail.com" TargetMode="External"/><Relationship Id="rId2585" Type="http://schemas.openxmlformats.org/officeDocument/2006/relationships/hyperlink" Target="mailto:mominuljvibrahim@gmail.com" TargetMode="External"/><Relationship Id="rId3636" Type="http://schemas.openxmlformats.org/officeDocument/2006/relationships/hyperlink" Target="mailto:foizulkarim71@gmail.com" TargetMode="External"/><Relationship Id="rId557" Type="http://schemas.openxmlformats.org/officeDocument/2006/relationships/hyperlink" Target="mailto:mdarshab197708@gmail.com" TargetMode="External"/><Relationship Id="rId971" Type="http://schemas.openxmlformats.org/officeDocument/2006/relationships/hyperlink" Target="mailto:khoshedaenterprise@gmail.com" TargetMode="External"/><Relationship Id="rId2238" Type="http://schemas.openxmlformats.org/officeDocument/2006/relationships/hyperlink" Target="mailto:enterprise.7rip@gmail.com" TargetMode="External"/><Relationship Id="rId2652" Type="http://schemas.openxmlformats.org/officeDocument/2006/relationships/hyperlink" Target="mailto:bhatibanglaenterprise@yahoo.com" TargetMode="External"/><Relationship Id="rId3703" Type="http://schemas.openxmlformats.org/officeDocument/2006/relationships/hyperlink" Target="mailto:mslackeyandbrothers@gmail.com" TargetMode="External"/><Relationship Id="rId6859" Type="http://schemas.openxmlformats.org/officeDocument/2006/relationships/hyperlink" Target="mailto:raselbinsalam@gmail.com" TargetMode="External"/><Relationship Id="rId9265" Type="http://schemas.openxmlformats.org/officeDocument/2006/relationships/hyperlink" Target="mailto:salma.pirojpur@gmail.com" TargetMode="External"/><Relationship Id="rId624" Type="http://schemas.openxmlformats.org/officeDocument/2006/relationships/hyperlink" Target="mailto:mdalauddinchua@gmail.com" TargetMode="External"/><Relationship Id="rId1254" Type="http://schemas.openxmlformats.org/officeDocument/2006/relationships/hyperlink" Target="mailto:ems.bishal@yahoo.com" TargetMode="External"/><Relationship Id="rId2305" Type="http://schemas.openxmlformats.org/officeDocument/2006/relationships/hyperlink" Target="mailto:kmmoniruzzaman1974@gmail.com" TargetMode="External"/><Relationship Id="rId5875" Type="http://schemas.openxmlformats.org/officeDocument/2006/relationships/hyperlink" Target="mailto:msjarnaenterprise@yahoo.com" TargetMode="External"/><Relationship Id="rId6926" Type="http://schemas.openxmlformats.org/officeDocument/2006/relationships/hyperlink" Target="mailto:pcmbejvca@gmail.com" TargetMode="External"/><Relationship Id="rId8281" Type="http://schemas.openxmlformats.org/officeDocument/2006/relationships/hyperlink" Target="mailto:msnewkrishiparts@gmail.com" TargetMode="External"/><Relationship Id="rId9332" Type="http://schemas.openxmlformats.org/officeDocument/2006/relationships/hyperlink" Target="mailto:sunrise.charpara@gmail.com" TargetMode="External"/><Relationship Id="rId1321" Type="http://schemas.openxmlformats.org/officeDocument/2006/relationships/hyperlink" Target="mailto:mssetuenterprise17@gmail.com" TargetMode="External"/><Relationship Id="rId4477" Type="http://schemas.openxmlformats.org/officeDocument/2006/relationships/hyperlink" Target="mailto:arjuconstuction1981@gmail.com" TargetMode="External"/><Relationship Id="rId4891" Type="http://schemas.openxmlformats.org/officeDocument/2006/relationships/hyperlink" Target="mailto:mebl.bd@gmail.com" TargetMode="External"/><Relationship Id="rId5528" Type="http://schemas.openxmlformats.org/officeDocument/2006/relationships/hyperlink" Target="mailto:mahabubk9270@gmail.com" TargetMode="External"/><Relationship Id="rId3079" Type="http://schemas.openxmlformats.org/officeDocument/2006/relationships/hyperlink" Target="mailto:msislam.traders@yahoo.com" TargetMode="External"/><Relationship Id="rId3493" Type="http://schemas.openxmlformats.org/officeDocument/2006/relationships/hyperlink" Target="mailto:mamun3174@yahoo.com" TargetMode="External"/><Relationship Id="rId4544" Type="http://schemas.openxmlformats.org/officeDocument/2006/relationships/hyperlink" Target="mailto:mrshadiaenterprise@gmail.com" TargetMode="External"/><Relationship Id="rId5942" Type="http://schemas.openxmlformats.org/officeDocument/2006/relationships/hyperlink" Target="mailto:kundubappi7931@gmail.com" TargetMode="External"/><Relationship Id="rId8001" Type="http://schemas.openxmlformats.org/officeDocument/2006/relationships/hyperlink" Target="mailto:mbel_dhaka12@yahoo.com" TargetMode="External"/><Relationship Id="rId2095" Type="http://schemas.openxmlformats.org/officeDocument/2006/relationships/hyperlink" Target="mailto:msbhaibhaicons0@gmail.com" TargetMode="External"/><Relationship Id="rId3146" Type="http://schemas.openxmlformats.org/officeDocument/2006/relationships/hyperlink" Target="mailto:jalil.mganj@gmail.com" TargetMode="External"/><Relationship Id="rId481" Type="http://schemas.openxmlformats.org/officeDocument/2006/relationships/hyperlink" Target="mailto:mdmasudulalameed@gmail.com" TargetMode="External"/><Relationship Id="rId2162" Type="http://schemas.openxmlformats.org/officeDocument/2006/relationships/hyperlink" Target="mailto:zahangiralam15675@gmail.com" TargetMode="External"/><Relationship Id="rId3560" Type="http://schemas.openxmlformats.org/officeDocument/2006/relationships/hyperlink" Target="mailto:egp.lorin@gmail.com" TargetMode="External"/><Relationship Id="rId4611" Type="http://schemas.openxmlformats.org/officeDocument/2006/relationships/hyperlink" Target="mailto:msazizulhaque1968@gmail.com" TargetMode="External"/><Relationship Id="rId6369" Type="http://schemas.openxmlformats.org/officeDocument/2006/relationships/hyperlink" Target="mailto:msshadenterprise1424@yahoo.com" TargetMode="External"/><Relationship Id="rId7767" Type="http://schemas.openxmlformats.org/officeDocument/2006/relationships/hyperlink" Target="mailto:mskejsr@gmail.com" TargetMode="External"/><Relationship Id="rId8818" Type="http://schemas.openxmlformats.org/officeDocument/2006/relationships/hyperlink" Target="mailto:mskalambricks@yahoo.com" TargetMode="External"/><Relationship Id="rId134" Type="http://schemas.openxmlformats.org/officeDocument/2006/relationships/hyperlink" Target="mailto:mebl.bd@gmail.com" TargetMode="External"/><Relationship Id="rId3213" Type="http://schemas.openxmlformats.org/officeDocument/2006/relationships/hyperlink" Target="mailto:leonsumonjv@gmail.com" TargetMode="External"/><Relationship Id="rId6783" Type="http://schemas.openxmlformats.org/officeDocument/2006/relationships/hyperlink" Target="mailto:bhuiyanenterprise1979@gmail.com" TargetMode="External"/><Relationship Id="rId7834" Type="http://schemas.openxmlformats.org/officeDocument/2006/relationships/hyperlink" Target="mailto:unikebuilders@gmial.com" TargetMode="External"/><Relationship Id="rId2979" Type="http://schemas.openxmlformats.org/officeDocument/2006/relationships/hyperlink" Target="mailto:abul10hashem@gmail.com" TargetMode="External"/><Relationship Id="rId5385" Type="http://schemas.openxmlformats.org/officeDocument/2006/relationships/hyperlink" Target="mailto:khairselim@yahoo.com" TargetMode="External"/><Relationship Id="rId6436" Type="http://schemas.openxmlformats.org/officeDocument/2006/relationships/hyperlink" Target="mailto:mgimctijv@gmail.com" TargetMode="External"/><Relationship Id="rId6850" Type="http://schemas.openxmlformats.org/officeDocument/2006/relationships/hyperlink" Target="mailto:islamsirajul409@yahoo.com" TargetMode="External"/><Relationship Id="rId7901" Type="http://schemas.openxmlformats.org/officeDocument/2006/relationships/hyperlink" Target="mailto:emonenterprisejnd@gmail.com" TargetMode="External"/><Relationship Id="rId201" Type="http://schemas.openxmlformats.org/officeDocument/2006/relationships/hyperlink" Target="mailto:mssundarbon@yahoo.com" TargetMode="External"/><Relationship Id="rId1995" Type="http://schemas.openxmlformats.org/officeDocument/2006/relationships/hyperlink" Target="mailto:mahinshaan910@gmail.com" TargetMode="External"/><Relationship Id="rId5038" Type="http://schemas.openxmlformats.org/officeDocument/2006/relationships/hyperlink" Target="mailto:Taohid.allal@gmail.com" TargetMode="External"/><Relationship Id="rId5452" Type="http://schemas.openxmlformats.org/officeDocument/2006/relationships/hyperlink" Target="mailto:sakilsobhan10@gmail.com" TargetMode="External"/><Relationship Id="rId6503" Type="http://schemas.openxmlformats.org/officeDocument/2006/relationships/hyperlink" Target="mailto:championenterprise1984@gmail.com" TargetMode="External"/><Relationship Id="rId9659" Type="http://schemas.openxmlformats.org/officeDocument/2006/relationships/hyperlink" Target="mailto:msrupalicons@gmail.com" TargetMode="External"/><Relationship Id="rId1648" Type="http://schemas.openxmlformats.org/officeDocument/2006/relationships/hyperlink" Target="mailto:aminur.mok.bd@gmail.com" TargetMode="External"/><Relationship Id="rId4054" Type="http://schemas.openxmlformats.org/officeDocument/2006/relationships/hyperlink" Target="mailto:anikenterprise06@gmail.com" TargetMode="External"/><Relationship Id="rId5105" Type="http://schemas.openxmlformats.org/officeDocument/2006/relationships/hyperlink" Target="mailto:md_abulhossain35@yahoo.com" TargetMode="External"/><Relationship Id="rId8675" Type="http://schemas.openxmlformats.org/officeDocument/2006/relationships/hyperlink" Target="mailto:msmalekenterprise1984@gmail.com" TargetMode="External"/><Relationship Id="rId9726" Type="http://schemas.openxmlformats.org/officeDocument/2006/relationships/hyperlink" Target="mailto:mizanuralam71@gmail.com" TargetMode="External"/><Relationship Id="rId3070" Type="http://schemas.openxmlformats.org/officeDocument/2006/relationships/hyperlink" Target="mailto:zahurulhaquedulalk786@yahoo.com" TargetMode="External"/><Relationship Id="rId4121" Type="http://schemas.openxmlformats.org/officeDocument/2006/relationships/hyperlink" Target="mailto:miyziconstruction@gmail.com" TargetMode="External"/><Relationship Id="rId7277" Type="http://schemas.openxmlformats.org/officeDocument/2006/relationships/hyperlink" Target="mailto:atiarkhan2014@gmail.com" TargetMode="External"/><Relationship Id="rId8328" Type="http://schemas.openxmlformats.org/officeDocument/2006/relationships/hyperlink" Target="mailto:msgangafish@gmail.com" TargetMode="External"/><Relationship Id="rId1715" Type="http://schemas.openxmlformats.org/officeDocument/2006/relationships/hyperlink" Target="mailto:kmabulkalambd@gmail.com" TargetMode="External"/><Relationship Id="rId6293" Type="http://schemas.openxmlformats.org/officeDocument/2006/relationships/hyperlink" Target="mailto:olikhan2019@gmail.com" TargetMode="External"/><Relationship Id="rId7691" Type="http://schemas.openxmlformats.org/officeDocument/2006/relationships/hyperlink" Target="mailto:sharifulislamjv@gmail.com" TargetMode="External"/><Relationship Id="rId8742" Type="http://schemas.openxmlformats.org/officeDocument/2006/relationships/hyperlink" Target="mailto:msmdkamaluddin@gmail.com" TargetMode="External"/><Relationship Id="rId3887" Type="http://schemas.openxmlformats.org/officeDocument/2006/relationships/hyperlink" Target="mailto:sucheenterprise@gmail.com" TargetMode="External"/><Relationship Id="rId4938" Type="http://schemas.openxmlformats.org/officeDocument/2006/relationships/hyperlink" Target="mailto:mdsoriful000@gmail.com" TargetMode="External"/><Relationship Id="rId7344" Type="http://schemas.openxmlformats.org/officeDocument/2006/relationships/hyperlink" Target="mailto:kamarjani.traders@gmail.com" TargetMode="External"/><Relationship Id="rId2489" Type="http://schemas.openxmlformats.org/officeDocument/2006/relationships/hyperlink" Target="mailto:msibrahimconstruction@yahoo.com" TargetMode="External"/><Relationship Id="rId3954" Type="http://schemas.openxmlformats.org/officeDocument/2006/relationships/hyperlink" Target="mailto:ssconstruction1986@gmail.com" TargetMode="External"/><Relationship Id="rId6360" Type="http://schemas.openxmlformats.org/officeDocument/2006/relationships/hyperlink" Target="mailto:msrupalicons@gmail.com" TargetMode="External"/><Relationship Id="rId7411" Type="http://schemas.openxmlformats.org/officeDocument/2006/relationships/hyperlink" Target="mailto:ms.ahamedconstruction16@gmail.com" TargetMode="External"/><Relationship Id="rId875" Type="http://schemas.openxmlformats.org/officeDocument/2006/relationships/hyperlink" Target="mailto:meeinternational18@gmail.com" TargetMode="External"/><Relationship Id="rId2556" Type="http://schemas.openxmlformats.org/officeDocument/2006/relationships/hyperlink" Target="mailto:nahidavartstore@gmail.com" TargetMode="External"/><Relationship Id="rId2970" Type="http://schemas.openxmlformats.org/officeDocument/2006/relationships/hyperlink" Target="mailto:shahilenterprise@yahoo.com" TargetMode="External"/><Relationship Id="rId3607" Type="http://schemas.openxmlformats.org/officeDocument/2006/relationships/hyperlink" Target="mailto:khanenterprise2013@yahoo.com" TargetMode="External"/><Relationship Id="rId6013" Type="http://schemas.openxmlformats.org/officeDocument/2006/relationships/hyperlink" Target="mailto:sraboniconstruction.naru@gmail.com" TargetMode="External"/><Relationship Id="rId9169" Type="http://schemas.openxmlformats.org/officeDocument/2006/relationships/hyperlink" Target="mailto:mssaifuddintraders@yahoo.com" TargetMode="External"/><Relationship Id="rId9583" Type="http://schemas.openxmlformats.org/officeDocument/2006/relationships/hyperlink" Target="mailto:akamaptk2018@gmail.com" TargetMode="External"/><Relationship Id="rId528" Type="http://schemas.openxmlformats.org/officeDocument/2006/relationships/hyperlink" Target="mailto:msdicotradingcorporation@gmail.com" TargetMode="External"/><Relationship Id="rId942" Type="http://schemas.openxmlformats.org/officeDocument/2006/relationships/hyperlink" Target="mailto:kamarjanianowarajv@gmail.com" TargetMode="External"/><Relationship Id="rId1158" Type="http://schemas.openxmlformats.org/officeDocument/2006/relationships/hyperlink" Target="mailto:mebl.bd@gmail.com" TargetMode="External"/><Relationship Id="rId1572" Type="http://schemas.openxmlformats.org/officeDocument/2006/relationships/hyperlink" Target="mailto:mostafizurrahmanshorif@yahoo.com" TargetMode="External"/><Relationship Id="rId2209" Type="http://schemas.openxmlformats.org/officeDocument/2006/relationships/hyperlink" Target="mailto:ashimchakma1979@gmail.com" TargetMode="External"/><Relationship Id="rId2623" Type="http://schemas.openxmlformats.org/officeDocument/2006/relationships/hyperlink" Target="mailto:engr.jahangir@live.com" TargetMode="External"/><Relationship Id="rId5779" Type="http://schemas.openxmlformats.org/officeDocument/2006/relationships/hyperlink" Target="mailto:rajuburrahaman@gmail.com" TargetMode="External"/><Relationship Id="rId8185" Type="http://schemas.openxmlformats.org/officeDocument/2006/relationships/hyperlink" Target="mailto:asma.sendicate@gmail.com" TargetMode="External"/><Relationship Id="rId9236" Type="http://schemas.openxmlformats.org/officeDocument/2006/relationships/hyperlink" Target="mailto:msrahimaenterprise.hanif@gmail.com" TargetMode="External"/><Relationship Id="rId9650" Type="http://schemas.openxmlformats.org/officeDocument/2006/relationships/hyperlink" Target="mailto:niaztraders.khan@yahoo.com" TargetMode="External"/><Relationship Id="rId1225" Type="http://schemas.openxmlformats.org/officeDocument/2006/relationships/hyperlink" Target="mailto:hsenterprise045@gmail.com" TargetMode="External"/><Relationship Id="rId8252" Type="http://schemas.openxmlformats.org/officeDocument/2006/relationships/hyperlink" Target="mailto:hafizurbconjv@gmail.com" TargetMode="External"/><Relationship Id="rId9303" Type="http://schemas.openxmlformats.org/officeDocument/2006/relationships/hyperlink" Target="mailto:msaraddhaenterprise@gmail.com" TargetMode="External"/><Relationship Id="rId3397" Type="http://schemas.openxmlformats.org/officeDocument/2006/relationships/hyperlink" Target="mailto:tmjvca@gmail.com" TargetMode="External"/><Relationship Id="rId4795" Type="http://schemas.openxmlformats.org/officeDocument/2006/relationships/hyperlink" Target="mailto:mdengineeringltd@gmail.com" TargetMode="External"/><Relationship Id="rId5846" Type="http://schemas.openxmlformats.org/officeDocument/2006/relationships/hyperlink" Target="mailto:msjarnaenterprise@yahoo.com" TargetMode="External"/><Relationship Id="rId4448" Type="http://schemas.openxmlformats.org/officeDocument/2006/relationships/hyperlink" Target="mailto:khairulkabir07@gmail.com" TargetMode="External"/><Relationship Id="rId4862" Type="http://schemas.openxmlformats.org/officeDocument/2006/relationships/hyperlink" Target="mailto:habibur303664@gmail.com" TargetMode="External"/><Relationship Id="rId5913" Type="http://schemas.openxmlformats.org/officeDocument/2006/relationships/hyperlink" Target="mailto:m.a.jalil.khan123@gmail.com" TargetMode="External"/><Relationship Id="rId3464" Type="http://schemas.openxmlformats.org/officeDocument/2006/relationships/hyperlink" Target="mailto:rakibenterprise144@gmail.com" TargetMode="External"/><Relationship Id="rId4515" Type="http://schemas.openxmlformats.org/officeDocument/2006/relationships/hyperlink" Target="mailto:mokshed.pbn@gmail.com" TargetMode="External"/><Relationship Id="rId385" Type="http://schemas.openxmlformats.org/officeDocument/2006/relationships/hyperlink" Target="mailto:mrndotcon@gmail.com" TargetMode="External"/><Relationship Id="rId2066" Type="http://schemas.openxmlformats.org/officeDocument/2006/relationships/hyperlink" Target="mailto:rmdmostafizar25@gmail.com" TargetMode="External"/><Relationship Id="rId2480" Type="http://schemas.openxmlformats.org/officeDocument/2006/relationships/hyperlink" Target="mailto:ms_mahabubalam@yahoo.com" TargetMode="External"/><Relationship Id="rId3117" Type="http://schemas.openxmlformats.org/officeDocument/2006/relationships/hyperlink" Target="mailto:ahontraders.magura@gmail.com" TargetMode="External"/><Relationship Id="rId3531" Type="http://schemas.openxmlformats.org/officeDocument/2006/relationships/hyperlink" Target="mailto:ahmedlimon183@gmail.com" TargetMode="External"/><Relationship Id="rId6687" Type="http://schemas.openxmlformats.org/officeDocument/2006/relationships/hyperlink" Target="mailto:msmasterenterprise1@gmail.com" TargetMode="External"/><Relationship Id="rId7738" Type="http://schemas.openxmlformats.org/officeDocument/2006/relationships/hyperlink" Target="mailto:sepandkkejv@gmail.com" TargetMode="External"/><Relationship Id="rId9093" Type="http://schemas.openxmlformats.org/officeDocument/2006/relationships/hyperlink" Target="mailto:msjewelelectronics@gmail.com" TargetMode="External"/><Relationship Id="rId452" Type="http://schemas.openxmlformats.org/officeDocument/2006/relationships/hyperlink" Target="mailto:rajuandrajib@gmail.com" TargetMode="External"/><Relationship Id="rId1082" Type="http://schemas.openxmlformats.org/officeDocument/2006/relationships/hyperlink" Target="https://www.eprocure.gov.bd/tenderer/ViewRegistrationDetail.jsp?cId=938D8F9BFC7DB256&amp;uId=01CA72274B76D91C&amp;tId=52DF3A7BF1CB08E1&amp;top=no" TargetMode="External"/><Relationship Id="rId2133" Type="http://schemas.openxmlformats.org/officeDocument/2006/relationships/hyperlink" Target="mailto:mskonoktradersandpoltrifarm@gmail.com" TargetMode="External"/><Relationship Id="rId5289" Type="http://schemas.openxmlformats.org/officeDocument/2006/relationships/hyperlink" Target="mailto:mslataconstruction@gmail.com" TargetMode="External"/><Relationship Id="rId6754" Type="http://schemas.openxmlformats.org/officeDocument/2006/relationships/hyperlink" Target="mailto:kawsarrahil@gmail.com" TargetMode="External"/><Relationship Id="rId7805" Type="http://schemas.openxmlformats.org/officeDocument/2006/relationships/hyperlink" Target="mailto:mozahar.shamim538410@gmail.com" TargetMode="External"/><Relationship Id="rId9160" Type="http://schemas.openxmlformats.org/officeDocument/2006/relationships/hyperlink" Target="mailto:ms.khanenterprise84@gmail.com" TargetMode="External"/><Relationship Id="rId105" Type="http://schemas.openxmlformats.org/officeDocument/2006/relationships/hyperlink" Target="mailto:mebl.bd@gmail.com" TargetMode="External"/><Relationship Id="rId2200" Type="http://schemas.openxmlformats.org/officeDocument/2006/relationships/hyperlink" Target="mailto:S.Anantabikastripura@yahoo.com" TargetMode="External"/><Relationship Id="rId5356" Type="http://schemas.openxmlformats.org/officeDocument/2006/relationships/hyperlink" Target="mailto:mahmudenterprise67@gmail.com" TargetMode="External"/><Relationship Id="rId6407" Type="http://schemas.openxmlformats.org/officeDocument/2006/relationships/hyperlink" Target="mailto:mizanmasumajv@gmail.com" TargetMode="External"/><Relationship Id="rId1899" Type="http://schemas.openxmlformats.org/officeDocument/2006/relationships/hyperlink" Target="mailto:azmaeenenterprise@gmail.com" TargetMode="External"/><Relationship Id="rId4372" Type="http://schemas.openxmlformats.org/officeDocument/2006/relationships/hyperlink" Target="mailto:masudnil0373@gmail.com" TargetMode="External"/><Relationship Id="rId5009" Type="http://schemas.openxmlformats.org/officeDocument/2006/relationships/hyperlink" Target="mailto:ssprise69@yahoo.com" TargetMode="External"/><Relationship Id="rId5770" Type="http://schemas.openxmlformats.org/officeDocument/2006/relationships/hyperlink" Target="mailto:anikaanishaenterprise@gmail.com" TargetMode="External"/><Relationship Id="rId6821" Type="http://schemas.openxmlformats.org/officeDocument/2006/relationships/hyperlink" Target="mailto:mssomi01@gmail.com" TargetMode="External"/><Relationship Id="rId8579" Type="http://schemas.openxmlformats.org/officeDocument/2006/relationships/hyperlink" Target="mailto:ms.jannatanterprise@gmail.com" TargetMode="External"/><Relationship Id="rId9977" Type="http://schemas.openxmlformats.org/officeDocument/2006/relationships/hyperlink" Target="mailto:ms.shimul.enterprise2013@gmail.com" TargetMode="External"/><Relationship Id="rId1966" Type="http://schemas.openxmlformats.org/officeDocument/2006/relationships/hyperlink" Target="mailto:mslokmanhossain@gmail.com" TargetMode="External"/><Relationship Id="rId4025" Type="http://schemas.openxmlformats.org/officeDocument/2006/relationships/hyperlink" Target="mailto:mtrading1977@gmail.com" TargetMode="External"/><Relationship Id="rId5423" Type="http://schemas.openxmlformats.org/officeDocument/2006/relationships/hyperlink" Target="mailto:msshoyebconstruction@gmail.com" TargetMode="External"/><Relationship Id="rId8993" Type="http://schemas.openxmlformats.org/officeDocument/2006/relationships/hyperlink" Target="mailto:ms.mithutraders9446@gmail.com" TargetMode="External"/><Relationship Id="rId1619" Type="http://schemas.openxmlformats.org/officeDocument/2006/relationships/hyperlink" Target="mailto:sseclbd@gmail.com" TargetMode="External"/><Relationship Id="rId7595" Type="http://schemas.openxmlformats.org/officeDocument/2006/relationships/hyperlink" Target="mailto:superiorenterprise2016@gmail.com" TargetMode="External"/><Relationship Id="rId8646" Type="http://schemas.openxmlformats.org/officeDocument/2006/relationships/hyperlink" Target="mailto:mssumitraders1962@gmail.com" TargetMode="External"/><Relationship Id="rId3041" Type="http://schemas.openxmlformats.org/officeDocument/2006/relationships/hyperlink" Target="mailto:golaphossain20@gmail.com" TargetMode="External"/><Relationship Id="rId6197" Type="http://schemas.openxmlformats.org/officeDocument/2006/relationships/hyperlink" Target="mailto:ms.talukder.enterprise@gmail.com" TargetMode="External"/><Relationship Id="rId7248" Type="http://schemas.openxmlformats.org/officeDocument/2006/relationships/hyperlink" Target="mailto:mdziaur224@gmail.com" TargetMode="External"/><Relationship Id="rId7662" Type="http://schemas.openxmlformats.org/officeDocument/2006/relationships/hyperlink" Target="mailto:anowartrade@gmail.com" TargetMode="External"/><Relationship Id="rId8713" Type="http://schemas.openxmlformats.org/officeDocument/2006/relationships/hyperlink" Target="mailto:momenaconstruction@yahoo.com" TargetMode="External"/><Relationship Id="rId3858" Type="http://schemas.openxmlformats.org/officeDocument/2006/relationships/hyperlink" Target="mailto:shownswapanjv@gmail.com" TargetMode="External"/><Relationship Id="rId4909" Type="http://schemas.openxmlformats.org/officeDocument/2006/relationships/hyperlink" Target="mailto:abdulkhalequeraj@gmail.com" TargetMode="External"/><Relationship Id="rId6264" Type="http://schemas.openxmlformats.org/officeDocument/2006/relationships/hyperlink" Target="mailto:sifatnavin81@gmail.com" TargetMode="External"/><Relationship Id="rId7315" Type="http://schemas.openxmlformats.org/officeDocument/2006/relationships/hyperlink" Target="mailto:bhaibhai2013@yahoo.com" TargetMode="External"/><Relationship Id="rId779" Type="http://schemas.openxmlformats.org/officeDocument/2006/relationships/hyperlink" Target="mailto:ms.hasan@outlook.com" TargetMode="External"/><Relationship Id="rId5280" Type="http://schemas.openxmlformats.org/officeDocument/2006/relationships/hyperlink" Target="mailto:mimzimandkafienterprise@gmail.com" TargetMode="External"/><Relationship Id="rId6331" Type="http://schemas.openxmlformats.org/officeDocument/2006/relationships/hyperlink" Target="mailto:abusaleh.md.litonbd2019@gmail.com" TargetMode="External"/><Relationship Id="rId9487" Type="http://schemas.openxmlformats.org/officeDocument/2006/relationships/hyperlink" Target="mailto:mohiuddinptk@gmail.com" TargetMode="External"/><Relationship Id="rId1476" Type="http://schemas.openxmlformats.org/officeDocument/2006/relationships/hyperlink" Target="mailto:idrisamirjv@gmail.com" TargetMode="External"/><Relationship Id="rId2874" Type="http://schemas.openxmlformats.org/officeDocument/2006/relationships/hyperlink" Target="mailto:ahang.trade.inter@gmail.com" TargetMode="External"/><Relationship Id="rId3925" Type="http://schemas.openxmlformats.org/officeDocument/2006/relationships/hyperlink" Target="mailto:mstasnimbuildersandengineers@gmail.com" TargetMode="External"/><Relationship Id="rId8089" Type="http://schemas.openxmlformats.org/officeDocument/2006/relationships/hyperlink" Target="mailto:ms.lm_traders@yahoo.com" TargetMode="External"/><Relationship Id="rId846" Type="http://schemas.openxmlformats.org/officeDocument/2006/relationships/hyperlink" Target="mailto:asifenterprisecox@gmail.com" TargetMode="External"/><Relationship Id="rId1129" Type="http://schemas.openxmlformats.org/officeDocument/2006/relationships/hyperlink" Target="mailto:egp.lorin@gmail.com" TargetMode="External"/><Relationship Id="rId1890" Type="http://schemas.openxmlformats.org/officeDocument/2006/relationships/hyperlink" Target="mailto:tonoy360@gmail.com" TargetMode="External"/><Relationship Id="rId2527" Type="http://schemas.openxmlformats.org/officeDocument/2006/relationships/hyperlink" Target="mailto:akmshafiqulhaque49@gmail.com" TargetMode="External"/><Relationship Id="rId2941" Type="http://schemas.openxmlformats.org/officeDocument/2006/relationships/hyperlink" Target="mailto:ms_challenger1@yahoo.com" TargetMode="External"/><Relationship Id="rId5000" Type="http://schemas.openxmlformats.org/officeDocument/2006/relationships/hyperlink" Target="mailto:afterhossain46@gmail.com" TargetMode="External"/><Relationship Id="rId8156" Type="http://schemas.openxmlformats.org/officeDocument/2006/relationships/hyperlink" Target="mailto:rajutraders218@gmail.com" TargetMode="External"/><Relationship Id="rId9207" Type="http://schemas.openxmlformats.org/officeDocument/2006/relationships/hyperlink" Target="mailto:nafient78@gmail.com" TargetMode="External"/><Relationship Id="rId9554" Type="http://schemas.openxmlformats.org/officeDocument/2006/relationships/hyperlink" Target="mailto:quashemconstruction@gmail.com" TargetMode="External"/><Relationship Id="rId913" Type="http://schemas.openxmlformats.org/officeDocument/2006/relationships/hyperlink" Target="mailto:info.angirasolar@gmail.com" TargetMode="External"/><Relationship Id="rId1543" Type="http://schemas.openxmlformats.org/officeDocument/2006/relationships/hyperlink" Target="mailto:ms.iqabalbrothers@gmail.com" TargetMode="External"/><Relationship Id="rId4699" Type="http://schemas.openxmlformats.org/officeDocument/2006/relationships/hyperlink" Target="mailto:mdnasiruddin.msjahid2021jv@gmail.com" TargetMode="External"/><Relationship Id="rId8570" Type="http://schemas.openxmlformats.org/officeDocument/2006/relationships/hyperlink" Target="mailto:msprogatientp@yahoo.com" TargetMode="External"/><Relationship Id="rId9621" Type="http://schemas.openxmlformats.org/officeDocument/2006/relationships/hyperlink" Target="mailto:najmulsadat76@gmail.com" TargetMode="External"/><Relationship Id="rId10086" Type="http://schemas.openxmlformats.org/officeDocument/2006/relationships/hyperlink" Target="mailto:khanandco37@gmail.com" TargetMode="External"/><Relationship Id="rId1610" Type="http://schemas.openxmlformats.org/officeDocument/2006/relationships/hyperlink" Target="mailto:ms.amirenterprise2013@gmail.com" TargetMode="External"/><Relationship Id="rId4766" Type="http://schemas.openxmlformats.org/officeDocument/2006/relationships/hyperlink" Target="mailto:zabedali1967@gmail.com" TargetMode="External"/><Relationship Id="rId5817" Type="http://schemas.openxmlformats.org/officeDocument/2006/relationships/hyperlink" Target="mailto:mdnazrulislamnilu@gmail.com" TargetMode="External"/><Relationship Id="rId7172" Type="http://schemas.openxmlformats.org/officeDocument/2006/relationships/hyperlink" Target="mailto:jahid8brothers@gmail.com" TargetMode="External"/><Relationship Id="rId8223" Type="http://schemas.openxmlformats.org/officeDocument/2006/relationships/hyperlink" Target="mailto:mfk.mas.jvca@gmail.com" TargetMode="External"/><Relationship Id="rId10153" Type="http://schemas.openxmlformats.org/officeDocument/2006/relationships/hyperlink" Target="mailto:mssarker1971@gmail.com" TargetMode="External"/><Relationship Id="rId3368" Type="http://schemas.openxmlformats.org/officeDocument/2006/relationships/hyperlink" Target="mailto:amjjv40@gmail.com" TargetMode="External"/><Relationship Id="rId3782" Type="http://schemas.openxmlformats.org/officeDocument/2006/relationships/hyperlink" Target="mailto:shohrab_hossain1956@yahoo.com" TargetMode="External"/><Relationship Id="rId4419" Type="http://schemas.openxmlformats.org/officeDocument/2006/relationships/hyperlink" Target="mailto:rainbowdimla@gmail.com" TargetMode="External"/><Relationship Id="rId4833" Type="http://schemas.openxmlformats.org/officeDocument/2006/relationships/hyperlink" Target="mailto:donenterprise71@gmail.com" TargetMode="External"/><Relationship Id="rId7989" Type="http://schemas.openxmlformats.org/officeDocument/2006/relationships/hyperlink" Target="mailto:nationrbl123@gmail.com" TargetMode="External"/><Relationship Id="rId289" Type="http://schemas.openxmlformats.org/officeDocument/2006/relationships/hyperlink" Target="mailto:1963reza@gmail.com" TargetMode="External"/><Relationship Id="rId2384" Type="http://schemas.openxmlformats.org/officeDocument/2006/relationships/hyperlink" Target="mailto:mdbadruddazabablu@gmail.com" TargetMode="External"/><Relationship Id="rId3435" Type="http://schemas.openxmlformats.org/officeDocument/2006/relationships/hyperlink" Target="mailto:lutfurkhandakar101254@gmail.com" TargetMode="External"/><Relationship Id="rId356" Type="http://schemas.openxmlformats.org/officeDocument/2006/relationships/hyperlink" Target="mailto:techbayfrarajijv@gmail.com" TargetMode="External"/><Relationship Id="rId770" Type="http://schemas.openxmlformats.org/officeDocument/2006/relationships/hyperlink" Target="mailto:cdsfarid@yahoo.com" TargetMode="External"/><Relationship Id="rId2037" Type="http://schemas.openxmlformats.org/officeDocument/2006/relationships/hyperlink" Target="mailto:msakandabs@gmail.com" TargetMode="External"/><Relationship Id="rId2451" Type="http://schemas.openxmlformats.org/officeDocument/2006/relationships/hyperlink" Target="mailto:ms_challenger1@yahoo.com" TargetMode="External"/><Relationship Id="rId4900" Type="http://schemas.openxmlformats.org/officeDocument/2006/relationships/hyperlink" Target="mailto:ksblegp@gmail.com" TargetMode="External"/><Relationship Id="rId6658" Type="http://schemas.openxmlformats.org/officeDocument/2006/relationships/hyperlink" Target="mailto:mojammelhaque760@yahoo.com" TargetMode="External"/><Relationship Id="rId9064" Type="http://schemas.openxmlformats.org/officeDocument/2006/relationships/hyperlink" Target="mailto:msbijoyenterpriseali@yahoo.com" TargetMode="External"/><Relationship Id="rId423" Type="http://schemas.openxmlformats.org/officeDocument/2006/relationships/hyperlink" Target="mailto:ms.sumonent@yahoo.com" TargetMode="External"/><Relationship Id="rId1053" Type="http://schemas.openxmlformats.org/officeDocument/2006/relationships/hyperlink" Target="mailto:kmrmenterprise1989@gmail.com" TargetMode="External"/><Relationship Id="rId2104" Type="http://schemas.openxmlformats.org/officeDocument/2006/relationships/hyperlink" Target="mailto:sifatenterprise0@gmail.com" TargetMode="External"/><Relationship Id="rId3502" Type="http://schemas.openxmlformats.org/officeDocument/2006/relationships/hyperlink" Target="mailto:mdmujibur74@yahoo.com" TargetMode="External"/><Relationship Id="rId7709" Type="http://schemas.openxmlformats.org/officeDocument/2006/relationships/hyperlink" Target="mailto:mirjahurul@yahoo.com" TargetMode="External"/><Relationship Id="rId8080" Type="http://schemas.openxmlformats.org/officeDocument/2006/relationships/hyperlink" Target="mailto:ria_enterprise@yahoo.com" TargetMode="External"/><Relationship Id="rId9131" Type="http://schemas.openxmlformats.org/officeDocument/2006/relationships/hyperlink" Target="mailto:afl01png@gmail.com" TargetMode="External"/><Relationship Id="rId5674" Type="http://schemas.openxmlformats.org/officeDocument/2006/relationships/hyperlink" Target="mailto:m.ahmednabi15@gmail.com" TargetMode="External"/><Relationship Id="rId6725" Type="http://schemas.openxmlformats.org/officeDocument/2006/relationships/hyperlink" Target="mailto:islamsirajul409@yahoo.com" TargetMode="External"/><Relationship Id="rId1120" Type="http://schemas.openxmlformats.org/officeDocument/2006/relationships/hyperlink" Target="mailto:arenterprise990@gmail.com" TargetMode="External"/><Relationship Id="rId4276" Type="http://schemas.openxmlformats.org/officeDocument/2006/relationships/hyperlink" Target="mailto:egp.mshakilenterprise@gmail.com" TargetMode="External"/><Relationship Id="rId4690" Type="http://schemas.openxmlformats.org/officeDocument/2006/relationships/hyperlink" Target="mailto:h_mallick@rocketmail.com" TargetMode="External"/><Relationship Id="rId5327" Type="http://schemas.openxmlformats.org/officeDocument/2006/relationships/hyperlink" Target="mailto:trishaconstruction05@gmail.com" TargetMode="External"/><Relationship Id="rId5741" Type="http://schemas.openxmlformats.org/officeDocument/2006/relationships/hyperlink" Target="mailto:itandjejv@gmail.com" TargetMode="External"/><Relationship Id="rId8897" Type="http://schemas.openxmlformats.org/officeDocument/2006/relationships/hyperlink" Target="mailto:ms.audrekatraders79@gmail.com" TargetMode="External"/><Relationship Id="rId9948" Type="http://schemas.openxmlformats.org/officeDocument/2006/relationships/hyperlink" Target="mailto:tuhelahmedchy@gmail.com" TargetMode="External"/><Relationship Id="rId1937" Type="http://schemas.openxmlformats.org/officeDocument/2006/relationships/hyperlink" Target="mailto:chowdhury162@yahoo.com" TargetMode="External"/><Relationship Id="rId3292" Type="http://schemas.openxmlformats.org/officeDocument/2006/relationships/hyperlink" Target="mailto:ahsanhussain6969@yahoo.com" TargetMode="External"/><Relationship Id="rId4343" Type="http://schemas.openxmlformats.org/officeDocument/2006/relationships/hyperlink" Target="mailto:abdullahalbaset@ymail.com" TargetMode="External"/><Relationship Id="rId7499" Type="http://schemas.openxmlformats.org/officeDocument/2006/relationships/hyperlink" Target="mailto:mssumonbrothers_feni@yahoo.com" TargetMode="External"/><Relationship Id="rId8964" Type="http://schemas.openxmlformats.org/officeDocument/2006/relationships/hyperlink" Target="mailto:shakilconstruction@yahoo.com" TargetMode="External"/><Relationship Id="rId4410" Type="http://schemas.openxmlformats.org/officeDocument/2006/relationships/hyperlink" Target="mailto:kundu777123@gmail.com" TargetMode="External"/><Relationship Id="rId7566" Type="http://schemas.openxmlformats.org/officeDocument/2006/relationships/hyperlink" Target="mailto:ms.kamalhossain@yahoo.com" TargetMode="External"/><Relationship Id="rId8617" Type="http://schemas.openxmlformats.org/officeDocument/2006/relationships/hyperlink" Target="mailto:shakilconstruction@yahoo.com" TargetMode="External"/><Relationship Id="rId280" Type="http://schemas.openxmlformats.org/officeDocument/2006/relationships/hyperlink" Target="mailto:maliandco@yahoo.com" TargetMode="External"/><Relationship Id="rId3012" Type="http://schemas.openxmlformats.org/officeDocument/2006/relationships/hyperlink" Target="mailto:msislam.traders@yahoo.com" TargetMode="External"/><Relationship Id="rId6168" Type="http://schemas.openxmlformats.org/officeDocument/2006/relationships/hyperlink" Target="mailto:abusaleh.md.litonbd2019@gmail.com" TargetMode="External"/><Relationship Id="rId6582" Type="http://schemas.openxmlformats.org/officeDocument/2006/relationships/hyperlink" Target="mailto:maengineering1958@yahoo.com" TargetMode="External"/><Relationship Id="rId7219" Type="http://schemas.openxmlformats.org/officeDocument/2006/relationships/hyperlink" Target="mailto:sbcelbd@gmail.com" TargetMode="External"/><Relationship Id="rId7980" Type="http://schemas.openxmlformats.org/officeDocument/2006/relationships/hyperlink" Target="mailto:arifulkststeel@gmail.com" TargetMode="External"/><Relationship Id="rId5184" Type="http://schemas.openxmlformats.org/officeDocument/2006/relationships/hyperlink" Target="mailto:rangamati.mayadhan2020@gmail.com" TargetMode="External"/><Relationship Id="rId6235" Type="http://schemas.openxmlformats.org/officeDocument/2006/relationships/hyperlink" Target="mailto:hossainsanowar58@gmail.com" TargetMode="External"/><Relationship Id="rId7633" Type="http://schemas.openxmlformats.org/officeDocument/2006/relationships/hyperlink" Target="mailto:trustcorporationftsc@gmail.com" TargetMode="External"/><Relationship Id="rId2778" Type="http://schemas.openxmlformats.org/officeDocument/2006/relationships/hyperlink" Target="mailto:ms.mominul@yahoo.com" TargetMode="External"/><Relationship Id="rId3829" Type="http://schemas.openxmlformats.org/officeDocument/2006/relationships/hyperlink" Target="mailto:haruntraders018@gmail.com" TargetMode="External"/><Relationship Id="rId7700" Type="http://schemas.openxmlformats.org/officeDocument/2006/relationships/hyperlink" Target="mailto:mssarderinternational@gmail.com" TargetMode="External"/><Relationship Id="rId1794" Type="http://schemas.openxmlformats.org/officeDocument/2006/relationships/hyperlink" Target="mailto:mdnoorali3300@gmail.com" TargetMode="External"/><Relationship Id="rId2845" Type="http://schemas.openxmlformats.org/officeDocument/2006/relationships/hyperlink" Target="mailto:bhatibanglaenterprise@yahoo.com" TargetMode="External"/><Relationship Id="rId5251" Type="http://schemas.openxmlformats.org/officeDocument/2006/relationships/hyperlink" Target="mailto:khanrafiqul180@gmail.com" TargetMode="External"/><Relationship Id="rId6302" Type="http://schemas.openxmlformats.org/officeDocument/2006/relationships/hyperlink" Target="mailto:golammorshed.bsl@gmail.com" TargetMode="External"/><Relationship Id="rId9458" Type="http://schemas.openxmlformats.org/officeDocument/2006/relationships/hyperlink" Target="mailto:badalsarwar@gmail.com" TargetMode="External"/><Relationship Id="rId9872" Type="http://schemas.openxmlformats.org/officeDocument/2006/relationships/hyperlink" Target="mailto:mahakim1971@gmail.com" TargetMode="External"/><Relationship Id="rId86" Type="http://schemas.openxmlformats.org/officeDocument/2006/relationships/hyperlink" Target="mailto:mssairaenterprise@gmail.com" TargetMode="External"/><Relationship Id="rId817" Type="http://schemas.openxmlformats.org/officeDocument/2006/relationships/hyperlink" Target="mailto:tcclmaz19@gmail.com" TargetMode="External"/><Relationship Id="rId1447" Type="http://schemas.openxmlformats.org/officeDocument/2006/relationships/hyperlink" Target="mailto:nurjaahanenterprise@gmail.com" TargetMode="External"/><Relationship Id="rId1861" Type="http://schemas.openxmlformats.org/officeDocument/2006/relationships/hyperlink" Target="mailto:msismailhossain@gmail.com" TargetMode="External"/><Relationship Id="rId2912" Type="http://schemas.openxmlformats.org/officeDocument/2006/relationships/hyperlink" Target="mailto:farukenterprise833@gmail.com" TargetMode="External"/><Relationship Id="rId8474" Type="http://schemas.openxmlformats.org/officeDocument/2006/relationships/hyperlink" Target="mailto:aristoc421@gmail.com" TargetMode="External"/><Relationship Id="rId9525" Type="http://schemas.openxmlformats.org/officeDocument/2006/relationships/hyperlink" Target="mailto:ucljoadali@gmail.com" TargetMode="External"/><Relationship Id="rId1514" Type="http://schemas.openxmlformats.org/officeDocument/2006/relationships/hyperlink" Target="mailto:msprantotraders.bd@gmail.com" TargetMode="External"/><Relationship Id="rId7076" Type="http://schemas.openxmlformats.org/officeDocument/2006/relationships/hyperlink" Target="mailto:ms.sayedali01@gmail.com" TargetMode="External"/><Relationship Id="rId7490" Type="http://schemas.openxmlformats.org/officeDocument/2006/relationships/hyperlink" Target="mailto:mssetu_enterprise@yahoo.com" TargetMode="External"/><Relationship Id="rId8127" Type="http://schemas.openxmlformats.org/officeDocument/2006/relationships/hyperlink" Target="mailto:tomaconst1964@yahoo.com" TargetMode="External"/><Relationship Id="rId8541" Type="http://schemas.openxmlformats.org/officeDocument/2006/relationships/hyperlink" Target="mailto:mssienterprise2021@gmail.com" TargetMode="External"/><Relationship Id="rId10057" Type="http://schemas.openxmlformats.org/officeDocument/2006/relationships/hyperlink" Target="mailto:mskhandakerenterprise62@gmail.com" TargetMode="External"/><Relationship Id="rId3686" Type="http://schemas.openxmlformats.org/officeDocument/2006/relationships/hyperlink" Target="mailto:hossainali1958@gmail.com" TargetMode="External"/><Relationship Id="rId6092" Type="http://schemas.openxmlformats.org/officeDocument/2006/relationships/hyperlink" Target="mailto:mssardarenterprise@yahoo.com" TargetMode="External"/><Relationship Id="rId7143" Type="http://schemas.openxmlformats.org/officeDocument/2006/relationships/hyperlink" Target="mailto:faridpurjannatconstructionltd@gmail.com" TargetMode="External"/><Relationship Id="rId10124" Type="http://schemas.openxmlformats.org/officeDocument/2006/relationships/hyperlink" Target="mailto:msfatemaenterprise86@gmail.com" TargetMode="External"/><Relationship Id="rId2288" Type="http://schemas.openxmlformats.org/officeDocument/2006/relationships/hyperlink" Target="mailto:msagroniconst@gmail.com," TargetMode="External"/><Relationship Id="rId3339" Type="http://schemas.openxmlformats.org/officeDocument/2006/relationships/hyperlink" Target="mailto:binoykurmi74@gmail.com" TargetMode="External"/><Relationship Id="rId4737" Type="http://schemas.openxmlformats.org/officeDocument/2006/relationships/hyperlink" Target="mailto:green.kobbad@gmail.com" TargetMode="External"/><Relationship Id="rId7210" Type="http://schemas.openxmlformats.org/officeDocument/2006/relationships/hyperlink" Target="mailto:shohidulconst@gmail.com" TargetMode="External"/><Relationship Id="rId3753" Type="http://schemas.openxmlformats.org/officeDocument/2006/relationships/hyperlink" Target="mailto:egp.readoyent@gmail.com" TargetMode="External"/><Relationship Id="rId4804" Type="http://schemas.openxmlformats.org/officeDocument/2006/relationships/hyperlink" Target="mailto:mstusienterpise@gmail.com" TargetMode="External"/><Relationship Id="rId674" Type="http://schemas.openxmlformats.org/officeDocument/2006/relationships/hyperlink" Target="mailto:ors.southtekparacxb@gmail.com" TargetMode="External"/><Relationship Id="rId2355" Type="http://schemas.openxmlformats.org/officeDocument/2006/relationships/hyperlink" Target="mailto:msjarnaenterprise@yahoo.com" TargetMode="External"/><Relationship Id="rId3406" Type="http://schemas.openxmlformats.org/officeDocument/2006/relationships/hyperlink" Target="mailto:mmenterprise832@gmail.com" TargetMode="External"/><Relationship Id="rId3820" Type="http://schemas.openxmlformats.org/officeDocument/2006/relationships/hyperlink" Target="mailto:mhandbhaibhaijv@gmail.com" TargetMode="External"/><Relationship Id="rId6976" Type="http://schemas.openxmlformats.org/officeDocument/2006/relationships/hyperlink" Target="mailto:mssumonenterprise01@gmail.com" TargetMode="External"/><Relationship Id="rId9382" Type="http://schemas.openxmlformats.org/officeDocument/2006/relationships/hyperlink" Target="mailto:msmddelowarhossain@yahoo.com" TargetMode="External"/><Relationship Id="rId327" Type="http://schemas.openxmlformats.org/officeDocument/2006/relationships/hyperlink" Target="mailto:S.Anantabikastripura@yahoo.com" TargetMode="External"/><Relationship Id="rId741" Type="http://schemas.openxmlformats.org/officeDocument/2006/relationships/hyperlink" Target="mailto:yakub_ali5565@yahoo.com" TargetMode="External"/><Relationship Id="rId1371" Type="http://schemas.openxmlformats.org/officeDocument/2006/relationships/hyperlink" Target="mailto:mr.kanchan13@yahoo.com" TargetMode="External"/><Relationship Id="rId2008" Type="http://schemas.openxmlformats.org/officeDocument/2006/relationships/hyperlink" Target="mailto:ms.farukienterprise@gmail.com" TargetMode="External"/><Relationship Id="rId2422" Type="http://schemas.openxmlformats.org/officeDocument/2006/relationships/hyperlink" Target="mailto:repl.kh@gmail.com" TargetMode="External"/><Relationship Id="rId5578" Type="http://schemas.openxmlformats.org/officeDocument/2006/relationships/hyperlink" Target="mailto:rashedparvez3@gmail.com" TargetMode="External"/><Relationship Id="rId5992" Type="http://schemas.openxmlformats.org/officeDocument/2006/relationships/hyperlink" Target="mailto:mlkabir71@gmail.com" TargetMode="External"/><Relationship Id="rId6629" Type="http://schemas.openxmlformats.org/officeDocument/2006/relationships/hyperlink" Target="mailto:ms.molai.mia@gmail.com" TargetMode="External"/><Relationship Id="rId9035" Type="http://schemas.openxmlformats.org/officeDocument/2006/relationships/hyperlink" Target="mailto:mssumitraders1962@gmail.com" TargetMode="External"/><Relationship Id="rId1024" Type="http://schemas.openxmlformats.org/officeDocument/2006/relationships/hyperlink" Target="mailto:arenterprise990@gmail.com" TargetMode="External"/><Relationship Id="rId4594" Type="http://schemas.openxmlformats.org/officeDocument/2006/relationships/hyperlink" Target="mailto:mrshadiaenterprise@gmail.com" TargetMode="External"/><Relationship Id="rId5645" Type="http://schemas.openxmlformats.org/officeDocument/2006/relationships/hyperlink" Target="mailto:S.Anantabikastripura@yahoo.com" TargetMode="External"/><Relationship Id="rId8051" Type="http://schemas.openxmlformats.org/officeDocument/2006/relationships/hyperlink" Target="mailto:ms.rajuenterprise1@yahoo.com" TargetMode="External"/><Relationship Id="rId9102" Type="http://schemas.openxmlformats.org/officeDocument/2006/relationships/hyperlink" Target="mailto:hafizurahman.thakurgaon@gmail.com" TargetMode="External"/><Relationship Id="rId3196" Type="http://schemas.openxmlformats.org/officeDocument/2006/relationships/hyperlink" Target="mailto:haniftraders31@yahoo.com" TargetMode="External"/><Relationship Id="rId4247" Type="http://schemas.openxmlformats.org/officeDocument/2006/relationships/hyperlink" Target="mailto:amenatraders83@gmail.com" TargetMode="External"/><Relationship Id="rId4661" Type="http://schemas.openxmlformats.org/officeDocument/2006/relationships/hyperlink" Target="mailto:msmithilaconstruction@gmail.com" TargetMode="External"/><Relationship Id="rId8868" Type="http://schemas.openxmlformats.org/officeDocument/2006/relationships/hyperlink" Target="mailto:ms.nurbanubricks_manu@yahoo.com" TargetMode="External"/><Relationship Id="rId3263" Type="http://schemas.openxmlformats.org/officeDocument/2006/relationships/hyperlink" Target="mailto:fahimenterprise74@gmail.com" TargetMode="External"/><Relationship Id="rId4314" Type="http://schemas.openxmlformats.org/officeDocument/2006/relationships/hyperlink" Target="mailto:semtnjv@gmail.com" TargetMode="External"/><Relationship Id="rId5712" Type="http://schemas.openxmlformats.org/officeDocument/2006/relationships/hyperlink" Target="mailto:utmong71@yahoo.com" TargetMode="External"/><Relationship Id="rId9919" Type="http://schemas.openxmlformats.org/officeDocument/2006/relationships/hyperlink" Target="mailto:mahpl.akram.jv@gmail.com" TargetMode="External"/><Relationship Id="rId184" Type="http://schemas.openxmlformats.org/officeDocument/2006/relationships/hyperlink" Target="mailto:mshitechenterprise@yahoo.com" TargetMode="External"/><Relationship Id="rId1908" Type="http://schemas.openxmlformats.org/officeDocument/2006/relationships/hyperlink" Target="mailto:hemayet470@gmail.com" TargetMode="External"/><Relationship Id="rId7884" Type="http://schemas.openxmlformats.org/officeDocument/2006/relationships/hyperlink" Target="mailto:Shamimenterprise.pvt.ltd@gmail.com" TargetMode="External"/><Relationship Id="rId8935" Type="http://schemas.openxmlformats.org/officeDocument/2006/relationships/hyperlink" Target="mailto:mssohelenterprise1976@gmail.com" TargetMode="External"/><Relationship Id="rId251" Type="http://schemas.openxmlformats.org/officeDocument/2006/relationships/hyperlink" Target="mailto:hazijamalenterprise@gmail.com" TargetMode="External"/><Relationship Id="rId3330" Type="http://schemas.openxmlformats.org/officeDocument/2006/relationships/hyperlink" Target="mailto:akmalotif@gmail.com" TargetMode="External"/><Relationship Id="rId5088" Type="http://schemas.openxmlformats.org/officeDocument/2006/relationships/hyperlink" Target="mailto:skenterprise75@gmail.com" TargetMode="External"/><Relationship Id="rId6139" Type="http://schemas.openxmlformats.org/officeDocument/2006/relationships/hyperlink" Target="mailto:mebl.bd@gmail.com" TargetMode="External"/><Relationship Id="rId6486" Type="http://schemas.openxmlformats.org/officeDocument/2006/relationships/hyperlink" Target="mailto:msmazadaenterprise2018@gmail.com" TargetMode="External"/><Relationship Id="rId7537" Type="http://schemas.openxmlformats.org/officeDocument/2006/relationships/hyperlink" Target="mailto:ms.sajincorporation@gmail.com" TargetMode="External"/><Relationship Id="rId7951" Type="http://schemas.openxmlformats.org/officeDocument/2006/relationships/hyperlink" Target="mailto:eshanul.kus@gmail.com" TargetMode="External"/><Relationship Id="rId6553" Type="http://schemas.openxmlformats.org/officeDocument/2006/relationships/hyperlink" Target="mailto:confidence_2015@yahoo.com" TargetMode="External"/><Relationship Id="rId7604" Type="http://schemas.openxmlformats.org/officeDocument/2006/relationships/hyperlink" Target="mailto:msalif_enterprise@yahoo.com" TargetMode="External"/><Relationship Id="rId1698" Type="http://schemas.openxmlformats.org/officeDocument/2006/relationships/hyperlink" Target="mailto:ms.tajimtraders@gmail.com" TargetMode="External"/><Relationship Id="rId2749" Type="http://schemas.openxmlformats.org/officeDocument/2006/relationships/hyperlink" Target="mailto:htblsa2020@gmail.com" TargetMode="External"/><Relationship Id="rId5155" Type="http://schemas.openxmlformats.org/officeDocument/2006/relationships/hyperlink" Target="mailto:mdkhahos@gmail.com" TargetMode="External"/><Relationship Id="rId6206" Type="http://schemas.openxmlformats.org/officeDocument/2006/relationships/hyperlink" Target="mailto:ms.hanifbuilders1994@gmail.com" TargetMode="External"/><Relationship Id="rId6620" Type="http://schemas.openxmlformats.org/officeDocument/2006/relationships/hyperlink" Target="mailto:alhajmdabuzaher@yahoo.com" TargetMode="External"/><Relationship Id="rId9776" Type="http://schemas.openxmlformats.org/officeDocument/2006/relationships/hyperlink" Target="mailto:sayeed712@yahoo.com" TargetMode="External"/><Relationship Id="rId1765" Type="http://schemas.openxmlformats.org/officeDocument/2006/relationships/hyperlink" Target="mailto:ms.md.alienterprise@gmail.com" TargetMode="External"/><Relationship Id="rId4171" Type="http://schemas.openxmlformats.org/officeDocument/2006/relationships/hyperlink" Target="mailto:msrrtrading07@gmail.com" TargetMode="External"/><Relationship Id="rId5222" Type="http://schemas.openxmlformats.org/officeDocument/2006/relationships/hyperlink" Target="https://www.eprocure.gov.bd/officer/MyTenders.jsp" TargetMode="External"/><Relationship Id="rId8378" Type="http://schemas.openxmlformats.org/officeDocument/2006/relationships/hyperlink" Target="mailto:ms.alihossainkhan@yahoo.com" TargetMode="External"/><Relationship Id="rId8792" Type="http://schemas.openxmlformats.org/officeDocument/2006/relationships/hyperlink" Target="mailto:msbhaibhaienggworks@gmail.com" TargetMode="External"/><Relationship Id="rId9429" Type="http://schemas.openxmlformats.org/officeDocument/2006/relationships/hyperlink" Target="mailto:lubna_khanom665@yahoo.com" TargetMode="External"/><Relationship Id="rId57" Type="http://schemas.openxmlformats.org/officeDocument/2006/relationships/hyperlink" Target="mailto:msmawa77@gmail.com" TargetMode="External"/><Relationship Id="rId1418" Type="http://schemas.openxmlformats.org/officeDocument/2006/relationships/hyperlink" Target="mailto:msjothy2020@gmail.com" TargetMode="External"/><Relationship Id="rId2816" Type="http://schemas.openxmlformats.org/officeDocument/2006/relationships/hyperlink" Target="mailto:osmangani1961@yahoo.com" TargetMode="External"/><Relationship Id="rId7394" Type="http://schemas.openxmlformats.org/officeDocument/2006/relationships/hyperlink" Target="mailto:msabiraimanenterprise@gmail.com" TargetMode="External"/><Relationship Id="rId8445" Type="http://schemas.openxmlformats.org/officeDocument/2006/relationships/hyperlink" Target="mailto:sonarbanglanavigation@gmail.com" TargetMode="External"/><Relationship Id="rId9843" Type="http://schemas.openxmlformats.org/officeDocument/2006/relationships/hyperlink" Target="mailto:shahedenterprise7@gmail.com" TargetMode="External"/><Relationship Id="rId1832" Type="http://schemas.openxmlformats.org/officeDocument/2006/relationships/hyperlink" Target="mailto:smjv@gmail.com" TargetMode="External"/><Relationship Id="rId4988" Type="http://schemas.openxmlformats.org/officeDocument/2006/relationships/hyperlink" Target="mailto:kaeandhejv2019@gmail.com" TargetMode="External"/><Relationship Id="rId7047" Type="http://schemas.openxmlformats.org/officeDocument/2006/relationships/hyperlink" Target="mailto:nepubd1020@gmail.com" TargetMode="External"/><Relationship Id="rId9910" Type="http://schemas.openxmlformats.org/officeDocument/2006/relationships/hyperlink" Target="mailto:kumar.dipti69@yahoo.com" TargetMode="External"/><Relationship Id="rId6063" Type="http://schemas.openxmlformats.org/officeDocument/2006/relationships/hyperlink" Target="mailto:iqbalalifent@gmail.com" TargetMode="External"/><Relationship Id="rId7461" Type="http://schemas.openxmlformats.org/officeDocument/2006/relationships/hyperlink" Target="mailto:msmonowarhossain@gmail.com" TargetMode="External"/><Relationship Id="rId8512" Type="http://schemas.openxmlformats.org/officeDocument/2006/relationships/hyperlink" Target="mailto:bakconstruction1991@gmail.com" TargetMode="External"/><Relationship Id="rId10028" Type="http://schemas.openxmlformats.org/officeDocument/2006/relationships/hyperlink" Target="mailto:maskandsmjejv@gmail.com" TargetMode="External"/><Relationship Id="rId3657" Type="http://schemas.openxmlformats.org/officeDocument/2006/relationships/hyperlink" Target="mailto:ms.mominul@yahoo.com" TargetMode="External"/><Relationship Id="rId4708" Type="http://schemas.openxmlformats.org/officeDocument/2006/relationships/hyperlink" Target="mailto:asif.maejv@gmail.com" TargetMode="External"/><Relationship Id="rId7114" Type="http://schemas.openxmlformats.org/officeDocument/2006/relationships/hyperlink" Target="mailto:sbcelbd@gmail.com" TargetMode="External"/><Relationship Id="rId578" Type="http://schemas.openxmlformats.org/officeDocument/2006/relationships/hyperlink" Target="mailto:nowshadenterprise@gmail.com" TargetMode="External"/><Relationship Id="rId992" Type="http://schemas.openxmlformats.org/officeDocument/2006/relationships/hyperlink" Target="mailto:farukdibajv20@gmail.com" TargetMode="External"/><Relationship Id="rId2259" Type="http://schemas.openxmlformats.org/officeDocument/2006/relationships/hyperlink" Target="mailto:msferdousenterprise@gmail.com" TargetMode="External"/><Relationship Id="rId2673" Type="http://schemas.openxmlformats.org/officeDocument/2006/relationships/hyperlink" Target="mailto:ms.mominul@yahoo.com" TargetMode="External"/><Relationship Id="rId3724" Type="http://schemas.openxmlformats.org/officeDocument/2006/relationships/hyperlink" Target="https://www.eprocure.gov.bd/tenderer/ViewRegistrationDetail.jsp?cId=D4866BFDDAF2E383&amp;uId=12A99623F1C09203&amp;tId=DA619819899E03E2&amp;top=no" TargetMode="External"/><Relationship Id="rId6130" Type="http://schemas.openxmlformats.org/officeDocument/2006/relationships/hyperlink" Target="mailto:msummitraders@yahoo.com" TargetMode="External"/><Relationship Id="rId9286" Type="http://schemas.openxmlformats.org/officeDocument/2006/relationships/hyperlink" Target="mailto:abir.sarder2018@gmail.com" TargetMode="External"/><Relationship Id="rId645" Type="http://schemas.openxmlformats.org/officeDocument/2006/relationships/hyperlink" Target="mailto:msdelowarhossain1992@gmail.com" TargetMode="External"/><Relationship Id="rId1275" Type="http://schemas.openxmlformats.org/officeDocument/2006/relationships/hyperlink" Target="mailto:shahid.brothers.bd@gmail.com" TargetMode="External"/><Relationship Id="rId2326" Type="http://schemas.openxmlformats.org/officeDocument/2006/relationships/hyperlink" Target="mailto:mdroufmolla@gmail.com%20;" TargetMode="External"/><Relationship Id="rId2740" Type="http://schemas.openxmlformats.org/officeDocument/2006/relationships/hyperlink" Target="mailto:shiplotraders@gmail.com" TargetMode="External"/><Relationship Id="rId5896" Type="http://schemas.openxmlformats.org/officeDocument/2006/relationships/hyperlink" Target="mailto:mssohelconst@yahoo.com" TargetMode="External"/><Relationship Id="rId6947" Type="http://schemas.openxmlformats.org/officeDocument/2006/relationships/hyperlink" Target="mailto:mamonienterprise2014@gmail.com" TargetMode="External"/><Relationship Id="rId9353" Type="http://schemas.openxmlformats.org/officeDocument/2006/relationships/hyperlink" Target="mailto:msmddelowarhossain@yahoo.com" TargetMode="External"/><Relationship Id="rId712" Type="http://schemas.openxmlformats.org/officeDocument/2006/relationships/hyperlink" Target="mailto:abdurrashidcox@gmail.com" TargetMode="External"/><Relationship Id="rId1342" Type="http://schemas.openxmlformats.org/officeDocument/2006/relationships/hyperlink" Target="mailto:sourav.enterprise777@gmail.com" TargetMode="External"/><Relationship Id="rId4498" Type="http://schemas.openxmlformats.org/officeDocument/2006/relationships/hyperlink" Target="mailto:egp.joadali@%20gmail.com" TargetMode="External"/><Relationship Id="rId5549" Type="http://schemas.openxmlformats.org/officeDocument/2006/relationships/hyperlink" Target="mailto:msjewelelectronics@gmail.com" TargetMode="External"/><Relationship Id="rId9006" Type="http://schemas.openxmlformats.org/officeDocument/2006/relationships/hyperlink" Target="mailto:msjananienterprisee@gmail.com" TargetMode="External"/><Relationship Id="rId9420" Type="http://schemas.openxmlformats.org/officeDocument/2006/relationships/hyperlink" Target="mailto:mbel_dhaka12@yahoo.com" TargetMode="External"/><Relationship Id="rId5963" Type="http://schemas.openxmlformats.org/officeDocument/2006/relationships/hyperlink" Target="mailto:hasanenterprise70@gmail.com" TargetMode="External"/><Relationship Id="rId8022" Type="http://schemas.openxmlformats.org/officeDocument/2006/relationships/hyperlink" Target="mailto:zamanenterprisekushtia@gmail.com" TargetMode="External"/><Relationship Id="rId3167" Type="http://schemas.openxmlformats.org/officeDocument/2006/relationships/hyperlink" Target="mailto:anowartrade@gmail.com" TargetMode="External"/><Relationship Id="rId4565" Type="http://schemas.openxmlformats.org/officeDocument/2006/relationships/hyperlink" Target="mailto:icl.pvtltd@yahoo.com" TargetMode="External"/><Relationship Id="rId5616" Type="http://schemas.openxmlformats.org/officeDocument/2006/relationships/hyperlink" Target="mailto:utmong71@yahoo.com" TargetMode="External"/><Relationship Id="rId3581" Type="http://schemas.openxmlformats.org/officeDocument/2006/relationships/hyperlink" Target="mailto:mskaziconstruction@gmail.com" TargetMode="External"/><Relationship Id="rId4218" Type="http://schemas.openxmlformats.org/officeDocument/2006/relationships/hyperlink" Target="mailto:alicompany.nat@gmail.com" TargetMode="External"/><Relationship Id="rId4632" Type="http://schemas.openxmlformats.org/officeDocument/2006/relationships/hyperlink" Target="mailto:bhb.ovijv21@gmail.com" TargetMode="External"/><Relationship Id="rId7788" Type="http://schemas.openxmlformats.org/officeDocument/2006/relationships/hyperlink" Target="mailto:msssconstructionjnd@gmail.com" TargetMode="External"/><Relationship Id="rId8839" Type="http://schemas.openxmlformats.org/officeDocument/2006/relationships/hyperlink" Target="mailto:ms.yasintraders@gmail.com" TargetMode="External"/><Relationship Id="rId2183" Type="http://schemas.openxmlformats.org/officeDocument/2006/relationships/hyperlink" Target="mailto:S.Anantabikastripura@yahoo.com" TargetMode="External"/><Relationship Id="rId3234" Type="http://schemas.openxmlformats.org/officeDocument/2006/relationships/hyperlink" Target="mailto:aniktradingcorporation22@gmail.com" TargetMode="External"/><Relationship Id="rId7855" Type="http://schemas.openxmlformats.org/officeDocument/2006/relationships/hyperlink" Target="mailto:msmehrabfisharies@gmail.com" TargetMode="External"/><Relationship Id="rId8906" Type="http://schemas.openxmlformats.org/officeDocument/2006/relationships/hyperlink" Target="mailto:kashedenterprise@gmail.com" TargetMode="External"/><Relationship Id="rId155" Type="http://schemas.openxmlformats.org/officeDocument/2006/relationships/hyperlink" Target="mailto:tenderkingdombd@gmail.com" TargetMode="External"/><Relationship Id="rId2250" Type="http://schemas.openxmlformats.org/officeDocument/2006/relationships/hyperlink" Target="mailto:ms.noortrading20@gmail.com" TargetMode="External"/><Relationship Id="rId3301" Type="http://schemas.openxmlformats.org/officeDocument/2006/relationships/hyperlink" Target="mailto:laskarconstruction19@gmail.com" TargetMode="External"/><Relationship Id="rId6457" Type="http://schemas.openxmlformats.org/officeDocument/2006/relationships/hyperlink" Target="mailto:msraenterprise2013@gmail.com" TargetMode="External"/><Relationship Id="rId6871" Type="http://schemas.openxmlformats.org/officeDocument/2006/relationships/hyperlink" Target="mailto:msrichienterprise@gmail.com" TargetMode="External"/><Relationship Id="rId7508" Type="http://schemas.openxmlformats.org/officeDocument/2006/relationships/hyperlink" Target="mailto:mstulitushi_enterprise@yahoo.com" TargetMode="External"/><Relationship Id="rId222" Type="http://schemas.openxmlformats.org/officeDocument/2006/relationships/hyperlink" Target="mailto:msaliarshad@gmail.com" TargetMode="External"/><Relationship Id="rId5059" Type="http://schemas.openxmlformats.org/officeDocument/2006/relationships/hyperlink" Target="mailto:msmra.nat@gmail.com" TargetMode="External"/><Relationship Id="rId5473" Type="http://schemas.openxmlformats.org/officeDocument/2006/relationships/hyperlink" Target="mailto:dhruboconstruction77@gmail.com" TargetMode="External"/><Relationship Id="rId6524" Type="http://schemas.openxmlformats.org/officeDocument/2006/relationships/hyperlink" Target="mailto:mssayemanenterprise@gmail.com" TargetMode="External"/><Relationship Id="rId7922" Type="http://schemas.openxmlformats.org/officeDocument/2006/relationships/hyperlink" Target="mailto:zillur023@gmail.com" TargetMode="External"/><Relationship Id="rId4075" Type="http://schemas.openxmlformats.org/officeDocument/2006/relationships/hyperlink" Target="mailto:scpcjv20@gmail.com" TargetMode="External"/><Relationship Id="rId5126" Type="http://schemas.openxmlformats.org/officeDocument/2006/relationships/hyperlink" Target="mailto:miyziconstruction@gmail.com" TargetMode="External"/><Relationship Id="rId1669" Type="http://schemas.openxmlformats.org/officeDocument/2006/relationships/hyperlink" Target="mailto:mssujonenterprise16@gmail.com" TargetMode="External"/><Relationship Id="rId3091" Type="http://schemas.openxmlformats.org/officeDocument/2006/relationships/hyperlink" Target="mailto:mayerduyaraj@gmail.com" TargetMode="External"/><Relationship Id="rId4142" Type="http://schemas.openxmlformats.org/officeDocument/2006/relationships/hyperlink" Target="mailto:gazi.nat2019@gmail.com" TargetMode="External"/><Relationship Id="rId5540" Type="http://schemas.openxmlformats.org/officeDocument/2006/relationships/hyperlink" Target="mailto:rambabu.thakurgaon@gmail.com" TargetMode="External"/><Relationship Id="rId7298" Type="http://schemas.openxmlformats.org/officeDocument/2006/relationships/hyperlink" Target="https://www.eprocure.gov.bd/tenderer/ViewRegistrationDetail.jsp?uId=E2E8DB4C65806675&amp;tId=B68D73BB80001A05&amp;cId=F108C46E2894BC07&amp;top=no" TargetMode="External"/><Relationship Id="rId8349" Type="http://schemas.openxmlformats.org/officeDocument/2006/relationships/hyperlink" Target="mailto:smmahmudulhaque007@gmail.com" TargetMode="External"/><Relationship Id="rId8696" Type="http://schemas.openxmlformats.org/officeDocument/2006/relationships/hyperlink" Target="mailto:msrashaltraders@gmail.com" TargetMode="External"/><Relationship Id="rId9747" Type="http://schemas.openxmlformats.org/officeDocument/2006/relationships/hyperlink" Target="mailto:towfaenterprise@gmail.com" TargetMode="External"/><Relationship Id="rId1736" Type="http://schemas.openxmlformats.org/officeDocument/2006/relationships/hyperlink" Target="mailto:mollatraders1997@gmail.com" TargetMode="External"/><Relationship Id="rId8763" Type="http://schemas.openxmlformats.org/officeDocument/2006/relationships/hyperlink" Target="mailto:ms.tanvirenterprise3@gmail.com" TargetMode="External"/><Relationship Id="rId9814" Type="http://schemas.openxmlformats.org/officeDocument/2006/relationships/hyperlink" Target="mailto:kbosu1958@yahoo.com" TargetMode="External"/><Relationship Id="rId28" Type="http://schemas.openxmlformats.org/officeDocument/2006/relationships/hyperlink" Target="mailto:msrupalicons@gmail.com" TargetMode="External"/><Relationship Id="rId1803" Type="http://schemas.openxmlformats.org/officeDocument/2006/relationships/hyperlink" Target="mailto:mrshamim203260@yahoo.com" TargetMode="External"/><Relationship Id="rId4959" Type="http://schemas.openxmlformats.org/officeDocument/2006/relationships/hyperlink" Target="mailto:mdwasimulhaque15@gmail.com" TargetMode="External"/><Relationship Id="rId7365" Type="http://schemas.openxmlformats.org/officeDocument/2006/relationships/hyperlink" Target="mailto:progotienterprise78@gmail.com" TargetMode="External"/><Relationship Id="rId8416" Type="http://schemas.openxmlformats.org/officeDocument/2006/relationships/hyperlink" Target="mailto:mss.sarkerenterprise@gmail.com" TargetMode="External"/><Relationship Id="rId8830" Type="http://schemas.openxmlformats.org/officeDocument/2006/relationships/hyperlink" Target="mailto:jrenterprise309@gmail.com" TargetMode="External"/><Relationship Id="rId3975" Type="http://schemas.openxmlformats.org/officeDocument/2006/relationships/hyperlink" Target="mailto:billalsheikh2706@gmail.com" TargetMode="External"/><Relationship Id="rId6381" Type="http://schemas.openxmlformats.org/officeDocument/2006/relationships/hyperlink" Target="mailto:ms.serniabad.traders@gmail.com" TargetMode="External"/><Relationship Id="rId7018" Type="http://schemas.openxmlformats.org/officeDocument/2006/relationships/hyperlink" Target="mailto:kazi_mohin@yahoo.com" TargetMode="External"/><Relationship Id="rId7432" Type="http://schemas.openxmlformats.org/officeDocument/2006/relationships/hyperlink" Target="mailto:ms.centurytraders@yahoo.com" TargetMode="External"/><Relationship Id="rId896" Type="http://schemas.openxmlformats.org/officeDocument/2006/relationships/hyperlink" Target="mailto:sbcelbd@gmail.com" TargetMode="External"/><Relationship Id="rId2577" Type="http://schemas.openxmlformats.org/officeDocument/2006/relationships/hyperlink" Target="mailto:nahidenterprise1991@gmail.com" TargetMode="External"/><Relationship Id="rId3628" Type="http://schemas.openxmlformats.org/officeDocument/2006/relationships/hyperlink" Target="mailto:surainternationalbd@gmail.com" TargetMode="External"/><Relationship Id="rId6034" Type="http://schemas.openxmlformats.org/officeDocument/2006/relationships/hyperlink" Target="mailto:hossainsanowar58@gmail.com" TargetMode="External"/><Relationship Id="rId549" Type="http://schemas.openxmlformats.org/officeDocument/2006/relationships/hyperlink" Target="mailto:didarulandsons@gmail.com" TargetMode="External"/><Relationship Id="rId1179" Type="http://schemas.openxmlformats.org/officeDocument/2006/relationships/hyperlink" Target="mailto:ssco7777@gmail.com" TargetMode="External"/><Relationship Id="rId1593" Type="http://schemas.openxmlformats.org/officeDocument/2006/relationships/hyperlink" Target="mailto:smacjvca7@gmail.com" TargetMode="External"/><Relationship Id="rId2991" Type="http://schemas.openxmlformats.org/officeDocument/2006/relationships/hyperlink" Target="mailto:keya.constn@gmail.com" TargetMode="External"/><Relationship Id="rId5050" Type="http://schemas.openxmlformats.org/officeDocument/2006/relationships/hyperlink" Target="mailto:jayada.shilajv2019@gmail.com" TargetMode="External"/><Relationship Id="rId6101" Type="http://schemas.openxmlformats.org/officeDocument/2006/relationships/hyperlink" Target="mailto:badal_barisal@yahoo.com" TargetMode="External"/><Relationship Id="rId9257" Type="http://schemas.openxmlformats.org/officeDocument/2006/relationships/hyperlink" Target="mailto:msjiaulbrothers@gmail.com" TargetMode="External"/><Relationship Id="rId963" Type="http://schemas.openxmlformats.org/officeDocument/2006/relationships/hyperlink" Target="mailto:isamoti76@gmail.com" TargetMode="External"/><Relationship Id="rId1246" Type="http://schemas.openxmlformats.org/officeDocument/2006/relationships/hyperlink" Target="mailto:provaent0169@gmail.com" TargetMode="External"/><Relationship Id="rId2644" Type="http://schemas.openxmlformats.org/officeDocument/2006/relationships/hyperlink" Target="mailto:msmrtraders1@gmail.com" TargetMode="External"/><Relationship Id="rId8273" Type="http://schemas.openxmlformats.org/officeDocument/2006/relationships/hyperlink" Target="mailto:rumana.kush@gmail.com" TargetMode="External"/><Relationship Id="rId9671" Type="http://schemas.openxmlformats.org/officeDocument/2006/relationships/hyperlink" Target="mailto:badalsarwar@gmail.com" TargetMode="External"/><Relationship Id="rId616" Type="http://schemas.openxmlformats.org/officeDocument/2006/relationships/hyperlink" Target="mailto:jaka.chuadanga@gmail.com" TargetMode="External"/><Relationship Id="rId1660" Type="http://schemas.openxmlformats.org/officeDocument/2006/relationships/hyperlink" Target="https://www.eprocure.gov.bd/tenderer/ViewRegistrationDetail.jsp?cId=CC086C1205A45E6A&amp;uId=0B642701A5FECAC8&amp;tId=AAB4CA5CBB6BF624&amp;top=no" TargetMode="External"/><Relationship Id="rId2711" Type="http://schemas.openxmlformats.org/officeDocument/2006/relationships/hyperlink" Target="mailto:mmcandmcjv@gmail.com" TargetMode="External"/><Relationship Id="rId5867" Type="http://schemas.openxmlformats.org/officeDocument/2006/relationships/hyperlink" Target="mailto:msjarnaenterprise@yahoo.com" TargetMode="External"/><Relationship Id="rId6918" Type="http://schemas.openxmlformats.org/officeDocument/2006/relationships/hyperlink" Target="about:blank" TargetMode="External"/><Relationship Id="rId9324" Type="http://schemas.openxmlformats.org/officeDocument/2006/relationships/hyperlink" Target="mailto:ptk.ayanaenterprise@gmail.com" TargetMode="External"/><Relationship Id="rId1313" Type="http://schemas.openxmlformats.org/officeDocument/2006/relationships/hyperlink" Target="mailto:ms.momenenterprise1995@gmail.com" TargetMode="External"/><Relationship Id="rId4469" Type="http://schemas.openxmlformats.org/officeDocument/2006/relationships/hyperlink" Target="mailto:main2020@gmail.com" TargetMode="External"/><Relationship Id="rId4883" Type="http://schemas.openxmlformats.org/officeDocument/2006/relationships/hyperlink" Target="mailto:mstienterprise.raj@gmail.com" TargetMode="External"/><Relationship Id="rId5934" Type="http://schemas.openxmlformats.org/officeDocument/2006/relationships/hyperlink" Target="mailto:msyousufsikder83@yahoo.com" TargetMode="External"/><Relationship Id="rId8340" Type="http://schemas.openxmlformats.org/officeDocument/2006/relationships/hyperlink" Target="mailto:nazruldhamoir64@gmail.com" TargetMode="External"/><Relationship Id="rId3485" Type="http://schemas.openxmlformats.org/officeDocument/2006/relationships/hyperlink" Target="mailto:khaledkulaura034@gmail.com" TargetMode="External"/><Relationship Id="rId4536" Type="http://schemas.openxmlformats.org/officeDocument/2006/relationships/hyperlink" Target="mailto:dclamb2019jv@gmail.com" TargetMode="External"/><Relationship Id="rId4950" Type="http://schemas.openxmlformats.org/officeDocument/2006/relationships/hyperlink" Target="mailto:sizarpwd@gmail.com" TargetMode="External"/><Relationship Id="rId2087" Type="http://schemas.openxmlformats.org/officeDocument/2006/relationships/hyperlink" Target="mailto:kalicharanagarwala1999@gmail.com" TargetMode="External"/><Relationship Id="rId3138" Type="http://schemas.openxmlformats.org/officeDocument/2006/relationships/hyperlink" Target="mailto:G2G.tech.limited@gmail.com" TargetMode="External"/><Relationship Id="rId3552" Type="http://schemas.openxmlformats.org/officeDocument/2006/relationships/hyperlink" Target="mailto:gouchhu@gmail.com" TargetMode="External"/><Relationship Id="rId4603" Type="http://schemas.openxmlformats.org/officeDocument/2006/relationships/hyperlink" Target="mailto:arsishwardi@gmail.com" TargetMode="External"/><Relationship Id="rId7759" Type="http://schemas.openxmlformats.org/officeDocument/2006/relationships/hyperlink" Target="mailto:hiraconstraction@gmail.com" TargetMode="External"/><Relationship Id="rId473" Type="http://schemas.openxmlformats.org/officeDocument/2006/relationships/hyperlink" Target="mailto:msbentu@gmail.com" TargetMode="External"/><Relationship Id="rId2154" Type="http://schemas.openxmlformats.org/officeDocument/2006/relationships/hyperlink" Target="mailto:ms.liton.bogra@gmail.com" TargetMode="External"/><Relationship Id="rId3205" Type="http://schemas.openxmlformats.org/officeDocument/2006/relationships/hyperlink" Target="mailto:dhroboenterprise@gmail.com" TargetMode="External"/><Relationship Id="rId9181" Type="http://schemas.openxmlformats.org/officeDocument/2006/relationships/hyperlink" Target="mailto:mbelamirjv@gmail.com" TargetMode="External"/><Relationship Id="rId126" Type="http://schemas.openxmlformats.org/officeDocument/2006/relationships/hyperlink" Target="mailto:ziauddinkamal26@gmail.com" TargetMode="External"/><Relationship Id="rId540" Type="http://schemas.openxmlformats.org/officeDocument/2006/relationships/hyperlink" Target="mailto:jahanaracons63@gmail.com" TargetMode="External"/><Relationship Id="rId1170" Type="http://schemas.openxmlformats.org/officeDocument/2006/relationships/hyperlink" Target="mailto:tradersnr519@gmail.com" TargetMode="External"/><Relationship Id="rId2221" Type="http://schemas.openxmlformats.org/officeDocument/2006/relationships/hyperlink" Target="mailto:sikderenterprise72@gmail.com" TargetMode="External"/><Relationship Id="rId5377" Type="http://schemas.openxmlformats.org/officeDocument/2006/relationships/hyperlink" Target="mailto:taherandsonspvtltd@yahoo.com" TargetMode="External"/><Relationship Id="rId6428" Type="http://schemas.openxmlformats.org/officeDocument/2006/relationships/hyperlink" Target="mailto:mominulhasan.jv@gmail.com" TargetMode="External"/><Relationship Id="rId6775" Type="http://schemas.openxmlformats.org/officeDocument/2006/relationships/hyperlink" Target="mailto:mssabujenterprise01@gmail.com" TargetMode="External"/><Relationship Id="rId7826" Type="http://schemas.openxmlformats.org/officeDocument/2006/relationships/hyperlink" Target="mailto:Mollaenterprisejnd@gmail.com" TargetMode="External"/><Relationship Id="rId5791" Type="http://schemas.openxmlformats.org/officeDocument/2006/relationships/hyperlink" Target="mailto:msata1978@gmail.com" TargetMode="External"/><Relationship Id="rId6842" Type="http://schemas.openxmlformats.org/officeDocument/2006/relationships/hyperlink" Target="mailto:mohibulalammazumder@yahoo.com" TargetMode="External"/><Relationship Id="rId9998" Type="http://schemas.openxmlformats.org/officeDocument/2006/relationships/hyperlink" Target="mailto:msmaentprise86@gmail.com" TargetMode="External"/><Relationship Id="rId1987" Type="http://schemas.openxmlformats.org/officeDocument/2006/relationships/hyperlink" Target="mailto:mirzaconstruction@yahoo.com" TargetMode="External"/><Relationship Id="rId4393" Type="http://schemas.openxmlformats.org/officeDocument/2006/relationships/hyperlink" Target="mailto:ms.maishaenterprise2018@gmail.com" TargetMode="External"/><Relationship Id="rId5444" Type="http://schemas.openxmlformats.org/officeDocument/2006/relationships/hyperlink" Target="mailto:msbrenterprise51@gmail.com" TargetMode="External"/><Relationship Id="rId4046" Type="http://schemas.openxmlformats.org/officeDocument/2006/relationships/hyperlink" Target="mailto:mshossain.nat@gmail.com" TargetMode="External"/><Relationship Id="rId4460" Type="http://schemas.openxmlformats.org/officeDocument/2006/relationships/hyperlink" Target="mailto:abdussatar086@gmail.com" TargetMode="External"/><Relationship Id="rId5511" Type="http://schemas.openxmlformats.org/officeDocument/2006/relationships/hyperlink" Target="mailto:mdhossainaktar@gmail.com" TargetMode="External"/><Relationship Id="rId8667" Type="http://schemas.openxmlformats.org/officeDocument/2006/relationships/hyperlink" Target="mailto:msmonaconstruction@yahoo.com" TargetMode="External"/><Relationship Id="rId9718" Type="http://schemas.openxmlformats.org/officeDocument/2006/relationships/hyperlink" Target="mailto:deipenterprise@gmail.com" TargetMode="External"/><Relationship Id="rId1707" Type="http://schemas.openxmlformats.org/officeDocument/2006/relationships/hyperlink" Target="mailto:atmejv21@gmail.com" TargetMode="External"/><Relationship Id="rId3062" Type="http://schemas.openxmlformats.org/officeDocument/2006/relationships/hyperlink" Target="mailto:msislam.traders@yahoo.com" TargetMode="External"/><Relationship Id="rId4113" Type="http://schemas.openxmlformats.org/officeDocument/2006/relationships/hyperlink" Target="mailto:msrowshanalipramanik@gmail.com" TargetMode="External"/><Relationship Id="rId7269" Type="http://schemas.openxmlformats.org/officeDocument/2006/relationships/hyperlink" Target="mailto:ms.modhurenterprise1@gmail.com" TargetMode="External"/><Relationship Id="rId7683" Type="http://schemas.openxmlformats.org/officeDocument/2006/relationships/hyperlink" Target="mailto:msbiswajit2013@gmail.com" TargetMode="External"/><Relationship Id="rId8734" Type="http://schemas.openxmlformats.org/officeDocument/2006/relationships/hyperlink" Target="mailto:msnbenterprise1987@gmail.com" TargetMode="External"/><Relationship Id="rId6285" Type="http://schemas.openxmlformats.org/officeDocument/2006/relationships/hyperlink" Target="mailto:olikhan2019@gmail.com" TargetMode="External"/><Relationship Id="rId7336" Type="http://schemas.openxmlformats.org/officeDocument/2006/relationships/hyperlink" Target="mailto:mdnazrulislam597@yahoo.com" TargetMode="External"/><Relationship Id="rId3879" Type="http://schemas.openxmlformats.org/officeDocument/2006/relationships/hyperlink" Target="mailto:bhuiyanconstruction83@gmail.com" TargetMode="External"/><Relationship Id="rId6352" Type="http://schemas.openxmlformats.org/officeDocument/2006/relationships/hyperlink" Target="mailto:badal_barisal@yahoo.com" TargetMode="External"/><Relationship Id="rId7750" Type="http://schemas.openxmlformats.org/officeDocument/2006/relationships/hyperlink" Target="mailto:sanjoykumarsheel1@gmail.com" TargetMode="External"/><Relationship Id="rId8801" Type="http://schemas.openxmlformats.org/officeDocument/2006/relationships/hyperlink" Target="mailto:msmokkaenterprise@gmail.com" TargetMode="External"/><Relationship Id="rId2895" Type="http://schemas.openxmlformats.org/officeDocument/2006/relationships/hyperlink" Target="mailto:shahiljvibr@gmail.com" TargetMode="External"/><Relationship Id="rId3946" Type="http://schemas.openxmlformats.org/officeDocument/2006/relationships/hyperlink" Target="mailto:moksud.sarkert@gmail.com" TargetMode="External"/><Relationship Id="rId6005" Type="http://schemas.openxmlformats.org/officeDocument/2006/relationships/hyperlink" Target="mailto:mssr.engineering@yahoo.com" TargetMode="External"/><Relationship Id="rId7403" Type="http://schemas.openxmlformats.org/officeDocument/2006/relationships/hyperlink" Target="mailto:ms.nihalenterprise@gmail.com" TargetMode="External"/><Relationship Id="rId867" Type="http://schemas.openxmlformats.org/officeDocument/2006/relationships/hyperlink" Target="mailto:udcconstructionltd9@gmail.com" TargetMode="External"/><Relationship Id="rId1497" Type="http://schemas.openxmlformats.org/officeDocument/2006/relationships/hyperlink" Target="mailto:kamrulandbrothers@yahoo.com" TargetMode="External"/><Relationship Id="rId2548" Type="http://schemas.openxmlformats.org/officeDocument/2006/relationships/hyperlink" Target="mailto:mohiuddinentr@gmail.com" TargetMode="External"/><Relationship Id="rId2962" Type="http://schemas.openxmlformats.org/officeDocument/2006/relationships/hyperlink" Target="mailto:faysal.enter1983@gmail.com" TargetMode="External"/><Relationship Id="rId9575" Type="http://schemas.openxmlformats.org/officeDocument/2006/relationships/hyperlink" Target="mailto:rafiqjmuna@gmail.com" TargetMode="External"/><Relationship Id="rId934" Type="http://schemas.openxmlformats.org/officeDocument/2006/relationships/hyperlink" Target="mailto:rstcorporation73@gmail.com" TargetMode="External"/><Relationship Id="rId1564" Type="http://schemas.openxmlformats.org/officeDocument/2006/relationships/hyperlink" Target="mailto:meandibjv@gmail.com" TargetMode="External"/><Relationship Id="rId2615" Type="http://schemas.openxmlformats.org/officeDocument/2006/relationships/hyperlink" Target="mailto:sarkarconstn@gmail.com" TargetMode="External"/><Relationship Id="rId5021" Type="http://schemas.openxmlformats.org/officeDocument/2006/relationships/hyperlink" Target="mailto:msshonaconstruction@gmail.com" TargetMode="External"/><Relationship Id="rId8177" Type="http://schemas.openxmlformats.org/officeDocument/2006/relationships/hyperlink" Target="mailto:msarifenterprise5000@gmail.com" TargetMode="External"/><Relationship Id="rId8591" Type="http://schemas.openxmlformats.org/officeDocument/2006/relationships/hyperlink" Target="mailto:msfirozahmed27@gmail.com" TargetMode="External"/><Relationship Id="rId9228" Type="http://schemas.openxmlformats.org/officeDocument/2006/relationships/hyperlink" Target="mailto:ashrafandsikderjv@gmail.com" TargetMode="External"/><Relationship Id="rId9642" Type="http://schemas.openxmlformats.org/officeDocument/2006/relationships/hyperlink" Target="mailto:info@maxgrpup-bd.com" TargetMode="External"/><Relationship Id="rId1217" Type="http://schemas.openxmlformats.org/officeDocument/2006/relationships/hyperlink" Target="mailto:hshoheb@gmail.com" TargetMode="External"/><Relationship Id="rId1631" Type="http://schemas.openxmlformats.org/officeDocument/2006/relationships/hyperlink" Target="mailto:ms.amirenterprise2013@gmail.com" TargetMode="External"/><Relationship Id="rId4787" Type="http://schemas.openxmlformats.org/officeDocument/2006/relationships/hyperlink" Target="mailto:yeacorporation83@gmail.com" TargetMode="External"/><Relationship Id="rId5838" Type="http://schemas.openxmlformats.org/officeDocument/2006/relationships/hyperlink" Target="mailto:msmonowara76@gmail.com" TargetMode="External"/><Relationship Id="rId7193" Type="http://schemas.openxmlformats.org/officeDocument/2006/relationships/hyperlink" Target="mailto:mspappuenterprise@gmail.com" TargetMode="External"/><Relationship Id="rId8244" Type="http://schemas.openxmlformats.org/officeDocument/2006/relationships/hyperlink" Target="mailto:jonyenterprise.meherpur@gmail.com" TargetMode="External"/><Relationship Id="rId10174" Type="http://schemas.openxmlformats.org/officeDocument/2006/relationships/drawing" Target="../drawings/drawing1.xml"/><Relationship Id="rId3389" Type="http://schemas.openxmlformats.org/officeDocument/2006/relationships/hyperlink" Target="mailto:dollyconstructionltd@gmail.com" TargetMode="External"/><Relationship Id="rId7260" Type="http://schemas.openxmlformats.org/officeDocument/2006/relationships/hyperlink" Target="mailto:msroyandco1962@gmail.com" TargetMode="External"/><Relationship Id="rId8311" Type="http://schemas.openxmlformats.org/officeDocument/2006/relationships/hyperlink" Target="mailto:dollyconstructionltd@gmail.com" TargetMode="External"/><Relationship Id="rId3456" Type="http://schemas.openxmlformats.org/officeDocument/2006/relationships/hyperlink" Target="mailto:bmtradecenter@gmail.com" TargetMode="External"/><Relationship Id="rId4854" Type="http://schemas.openxmlformats.org/officeDocument/2006/relationships/hyperlink" Target="mailto:asconstructionraj@yahoo.com" TargetMode="External"/><Relationship Id="rId5905" Type="http://schemas.openxmlformats.org/officeDocument/2006/relationships/hyperlink" Target="mailto:morolbtjv@gmail.com" TargetMode="External"/><Relationship Id="rId377" Type="http://schemas.openxmlformats.org/officeDocument/2006/relationships/hyperlink" Target="mailto:lakhminarayanvander@yahoo.com" TargetMode="External"/><Relationship Id="rId2058" Type="http://schemas.openxmlformats.org/officeDocument/2006/relationships/hyperlink" Target="https://www.eprocure.gov.bd/tenderer/ViewRegistrationDetail.jsp?uId=7D41E561E716477F&amp;tId=F48BF5DEC6060695&amp;cId=43750EAB229688B6&amp;top=no" TargetMode="External"/><Relationship Id="rId3109" Type="http://schemas.openxmlformats.org/officeDocument/2006/relationships/hyperlink" Target="mailto:ms.dpc20@gmail.com" TargetMode="External"/><Relationship Id="rId3870" Type="http://schemas.openxmlformats.org/officeDocument/2006/relationships/hyperlink" Target="mailto:manirandco@gmail.com" TargetMode="External"/><Relationship Id="rId4507" Type="http://schemas.openxmlformats.org/officeDocument/2006/relationships/hyperlink" Target="mailto:ehsanulazam@gmail.com" TargetMode="External"/><Relationship Id="rId4921" Type="http://schemas.openxmlformats.org/officeDocument/2006/relationships/hyperlink" Target="mailto:sartolged@gmail.com" TargetMode="External"/><Relationship Id="rId9085" Type="http://schemas.openxmlformats.org/officeDocument/2006/relationships/hyperlink" Target="mailto:msnizamtrading@gmail.com" TargetMode="External"/><Relationship Id="rId791" Type="http://schemas.openxmlformats.org/officeDocument/2006/relationships/hyperlink" Target="mailto:quashemconstruction@gmail.com" TargetMode="External"/><Relationship Id="rId1074" Type="http://schemas.openxmlformats.org/officeDocument/2006/relationships/hyperlink" Target="mailto:badal_barisal@yahoo.com" TargetMode="External"/><Relationship Id="rId2472" Type="http://schemas.openxmlformats.org/officeDocument/2006/relationships/hyperlink" Target="mailto:dollyconstructionltd@gmail.com" TargetMode="External"/><Relationship Id="rId3523" Type="http://schemas.openxmlformats.org/officeDocument/2006/relationships/hyperlink" Target="mailto:debangshusen73@gmail.com" TargetMode="External"/><Relationship Id="rId6679" Type="http://schemas.openxmlformats.org/officeDocument/2006/relationships/hyperlink" Target="mailto:robi.mir.bd@gmail.com" TargetMode="External"/><Relationship Id="rId444" Type="http://schemas.openxmlformats.org/officeDocument/2006/relationships/hyperlink" Target="mailto:msmahienterprise77@gmail.com" TargetMode="External"/><Relationship Id="rId2125" Type="http://schemas.openxmlformats.org/officeDocument/2006/relationships/hyperlink" Target="mailto:mstarafderbuilders@gmail.com" TargetMode="External"/><Relationship Id="rId5695" Type="http://schemas.openxmlformats.org/officeDocument/2006/relationships/hyperlink" Target="mailto:chakrabortybban123@gmail.com" TargetMode="External"/><Relationship Id="rId6746" Type="http://schemas.openxmlformats.org/officeDocument/2006/relationships/hyperlink" Target="mailto:msprantaen@gmail.com" TargetMode="External"/><Relationship Id="rId9152" Type="http://schemas.openxmlformats.org/officeDocument/2006/relationships/hyperlink" Target="https://www.eprocure.gov.bd/officer/MyTenders.jsp" TargetMode="External"/><Relationship Id="rId511" Type="http://schemas.openxmlformats.org/officeDocument/2006/relationships/hyperlink" Target="mailto:abdulmannan_71@yahoo.com" TargetMode="External"/><Relationship Id="rId1141" Type="http://schemas.openxmlformats.org/officeDocument/2006/relationships/hyperlink" Target="mailto:tanin003@gmail.com" TargetMode="External"/><Relationship Id="rId4297" Type="http://schemas.openxmlformats.org/officeDocument/2006/relationships/hyperlink" Target="mailto:jsarwar938@gmail.com" TargetMode="External"/><Relationship Id="rId5348" Type="http://schemas.openxmlformats.org/officeDocument/2006/relationships/hyperlink" Target="mailto:mssornaenterpriseulp@gmail.com" TargetMode="External"/><Relationship Id="rId5762" Type="http://schemas.openxmlformats.org/officeDocument/2006/relationships/hyperlink" Target="mailto:msasamadtraders@gmail.com" TargetMode="External"/><Relationship Id="rId6813" Type="http://schemas.openxmlformats.org/officeDocument/2006/relationships/hyperlink" Target="mailto:abulhossansoton@yahoo.com" TargetMode="External"/><Relationship Id="rId9969" Type="http://schemas.openxmlformats.org/officeDocument/2006/relationships/hyperlink" Target="mailto:khadiza.stone90@gmail.com" TargetMode="External"/><Relationship Id="rId4364" Type="http://schemas.openxmlformats.org/officeDocument/2006/relationships/hyperlink" Target="mailto:shahanwar71@gmail.com" TargetMode="External"/><Relationship Id="rId5415" Type="http://schemas.openxmlformats.org/officeDocument/2006/relationships/hyperlink" Target="mailto:darussalampabna@gmail.com" TargetMode="External"/><Relationship Id="rId1958" Type="http://schemas.openxmlformats.org/officeDocument/2006/relationships/hyperlink" Target="mailto:msislambrothersltd@gmail.com" TargetMode="External"/><Relationship Id="rId3380" Type="http://schemas.openxmlformats.org/officeDocument/2006/relationships/hyperlink" Target="mailto:mshaninur78@gmail.com" TargetMode="External"/><Relationship Id="rId4017" Type="http://schemas.openxmlformats.org/officeDocument/2006/relationships/hyperlink" Target="mailto:jotsna.nat@gmail.com" TargetMode="External"/><Relationship Id="rId4431" Type="http://schemas.openxmlformats.org/officeDocument/2006/relationships/hyperlink" Target="mailto:golamrosul4egp@gmail.com" TargetMode="External"/><Relationship Id="rId7587" Type="http://schemas.openxmlformats.org/officeDocument/2006/relationships/hyperlink" Target="mailto:ms.hoquebrothers@yahoo.com" TargetMode="External"/><Relationship Id="rId8638" Type="http://schemas.openxmlformats.org/officeDocument/2006/relationships/hyperlink" Target="mailto:msthenterprise@yahoo.com" TargetMode="External"/><Relationship Id="rId8985" Type="http://schemas.openxmlformats.org/officeDocument/2006/relationships/hyperlink" Target="mailto:amintraders308@gmail.com" TargetMode="External"/><Relationship Id="rId3033" Type="http://schemas.openxmlformats.org/officeDocument/2006/relationships/hyperlink" Target="mailto:msfatematraders1983@gmail.com" TargetMode="External"/><Relationship Id="rId6189" Type="http://schemas.openxmlformats.org/officeDocument/2006/relationships/hyperlink" Target="mailto:otblbd@yahoo.com" TargetMode="External"/><Relationship Id="rId7654" Type="http://schemas.openxmlformats.org/officeDocument/2006/relationships/hyperlink" Target="mailto:ms.anowarhossain@yahoo.com" TargetMode="External"/><Relationship Id="rId8705" Type="http://schemas.openxmlformats.org/officeDocument/2006/relationships/hyperlink" Target="mailto:chowdhuryconstruction1984@yahoo.com" TargetMode="External"/><Relationship Id="rId2799" Type="http://schemas.openxmlformats.org/officeDocument/2006/relationships/hyperlink" Target="mailto:hassanbuildersltd@gmail.com" TargetMode="External"/><Relationship Id="rId3100" Type="http://schemas.openxmlformats.org/officeDocument/2006/relationships/hyperlink" Target="mailto:uddinmdazim4@gmail.com" TargetMode="External"/><Relationship Id="rId6256" Type="http://schemas.openxmlformats.org/officeDocument/2006/relationships/hyperlink" Target="mailto:amir.engr_crp@yahoo.com" TargetMode="External"/><Relationship Id="rId6670" Type="http://schemas.openxmlformats.org/officeDocument/2006/relationships/hyperlink" Target="mailto:pcmbejvca@gmail.com" TargetMode="External"/><Relationship Id="rId7307" Type="http://schemas.openxmlformats.org/officeDocument/2006/relationships/hyperlink" Target="https://www.eprocure.gov.bd/tenderer/ViewRegistrationDetail.jsp?uId=6163453B5321CB52&amp;tId=4A13AE02E56FA550&amp;cId=505371B2F6239D30&amp;top=no" TargetMode="External"/><Relationship Id="rId7721" Type="http://schemas.openxmlformats.org/officeDocument/2006/relationships/hyperlink" Target="mailto:msaoyshienterprise1975@gmail.com" TargetMode="External"/><Relationship Id="rId2866" Type="http://schemas.openxmlformats.org/officeDocument/2006/relationships/hyperlink" Target="mailto:mmbmrcjv@gmail.com" TargetMode="External"/><Relationship Id="rId3917" Type="http://schemas.openxmlformats.org/officeDocument/2006/relationships/hyperlink" Target="mailto:mstareqtraders@gmail.com" TargetMode="External"/><Relationship Id="rId5272" Type="http://schemas.openxmlformats.org/officeDocument/2006/relationships/hyperlink" Target="mailto:talukderhelal74@yahoo.com" TargetMode="External"/><Relationship Id="rId6323" Type="http://schemas.openxmlformats.org/officeDocument/2006/relationships/hyperlink" Target="mailto:con.bul.beig.engr.lab@gmail.com" TargetMode="External"/><Relationship Id="rId9479" Type="http://schemas.openxmlformats.org/officeDocument/2006/relationships/hyperlink" Target="mailto:giusshahil@gmail.com" TargetMode="External"/><Relationship Id="rId9893" Type="http://schemas.openxmlformats.org/officeDocument/2006/relationships/hyperlink" Target="mailto:msnurjahanenterprise13@gmail.com" TargetMode="External"/><Relationship Id="rId838" Type="http://schemas.openxmlformats.org/officeDocument/2006/relationships/hyperlink" Target="mailto:hassanbuildersltd@gmail.com" TargetMode="External"/><Relationship Id="rId1468" Type="http://schemas.openxmlformats.org/officeDocument/2006/relationships/hyperlink" Target="mailto:nishit.showrove.jv@gmail.com" TargetMode="External"/><Relationship Id="rId1882" Type="http://schemas.openxmlformats.org/officeDocument/2006/relationships/hyperlink" Target="mailto:egp.saifenterprise@gmail.com" TargetMode="External"/><Relationship Id="rId2519" Type="http://schemas.openxmlformats.org/officeDocument/2006/relationships/hyperlink" Target="mailto:alibrothers54@gmail.com" TargetMode="External"/><Relationship Id="rId8495" Type="http://schemas.openxmlformats.org/officeDocument/2006/relationships/hyperlink" Target="mailto:taherabu563@gmail.com" TargetMode="External"/><Relationship Id="rId9546" Type="http://schemas.openxmlformats.org/officeDocument/2006/relationships/hyperlink" Target="mailto:rupaliyousufjv2019@yahoo.com" TargetMode="External"/><Relationship Id="rId1535" Type="http://schemas.openxmlformats.org/officeDocument/2006/relationships/hyperlink" Target="mailto:sikderalamin1986@gmail.com" TargetMode="External"/><Relationship Id="rId2933" Type="http://schemas.openxmlformats.org/officeDocument/2006/relationships/hyperlink" Target="mailto:jnenterprise76@gmail.com" TargetMode="External"/><Relationship Id="rId7097" Type="http://schemas.openxmlformats.org/officeDocument/2006/relationships/hyperlink" Target="mailto:rafiqconstructioncoltd@gmail.com" TargetMode="External"/><Relationship Id="rId8148" Type="http://schemas.openxmlformats.org/officeDocument/2006/relationships/hyperlink" Target="mailto:mspinkyenterprise77@gmail.com" TargetMode="External"/><Relationship Id="rId8562" Type="http://schemas.openxmlformats.org/officeDocument/2006/relationships/hyperlink" Target="mailto:rubelbhuiyan486@gmail.com" TargetMode="External"/><Relationship Id="rId9960" Type="http://schemas.openxmlformats.org/officeDocument/2006/relationships/hyperlink" Target="mailto:aminul.roisjv2019@gmail.com" TargetMode="External"/><Relationship Id="rId10078" Type="http://schemas.openxmlformats.org/officeDocument/2006/relationships/hyperlink" Target="mailto:msalife1975@gmail.com" TargetMode="External"/><Relationship Id="rId905" Type="http://schemas.openxmlformats.org/officeDocument/2006/relationships/hyperlink" Target="mailto:arenterprise990@gmail.com" TargetMode="External"/><Relationship Id="rId7164" Type="http://schemas.openxmlformats.org/officeDocument/2006/relationships/hyperlink" Target="mailto:faridpurjannatconstructionltd@gmail.com" TargetMode="External"/><Relationship Id="rId8215" Type="http://schemas.openxmlformats.org/officeDocument/2006/relationships/hyperlink" Target="mailto:lubna_khanom665@yahoo.com" TargetMode="External"/><Relationship Id="rId9613" Type="http://schemas.openxmlformats.org/officeDocument/2006/relationships/hyperlink" Target="mailto:msjamunaenterprise9000@gmail.com" TargetMode="External"/><Relationship Id="rId1602" Type="http://schemas.openxmlformats.org/officeDocument/2006/relationships/hyperlink" Target="mailto:ziaultraders123@yahoo.com" TargetMode="External"/><Relationship Id="rId4758" Type="http://schemas.openxmlformats.org/officeDocument/2006/relationships/hyperlink" Target="mailto:labilenterprise@gmail.com" TargetMode="External"/><Relationship Id="rId5809" Type="http://schemas.openxmlformats.org/officeDocument/2006/relationships/hyperlink" Target="mailto:msjishansiamconstruction@gmail.com" TargetMode="External"/><Relationship Id="rId6180" Type="http://schemas.openxmlformats.org/officeDocument/2006/relationships/hyperlink" Target="mailto:imd.rafiqul60@yahoo.com" TargetMode="External"/><Relationship Id="rId10145" Type="http://schemas.openxmlformats.org/officeDocument/2006/relationships/hyperlink" Target="mailto:msrajesh1978@gmail.com" TargetMode="External"/><Relationship Id="rId3774" Type="http://schemas.openxmlformats.org/officeDocument/2006/relationships/hyperlink" Target="mailto:shorifulenterprise2018@gmail.com" TargetMode="External"/><Relationship Id="rId4825" Type="http://schemas.openxmlformats.org/officeDocument/2006/relationships/hyperlink" Target="mailto:msparadisetds@gmail.com" TargetMode="External"/><Relationship Id="rId7231" Type="http://schemas.openxmlformats.org/officeDocument/2006/relationships/hyperlink" Target="mailto:jananitraders1960@gmail.com" TargetMode="External"/><Relationship Id="rId695" Type="http://schemas.openxmlformats.org/officeDocument/2006/relationships/hyperlink" Target="mailto:abser81bandarban@gmail.com" TargetMode="External"/><Relationship Id="rId2376" Type="http://schemas.openxmlformats.org/officeDocument/2006/relationships/hyperlink" Target="mailto:mdbadruddazabablu@gmail.com%20;" TargetMode="External"/><Relationship Id="rId2790" Type="http://schemas.openxmlformats.org/officeDocument/2006/relationships/hyperlink" Target="mailto:durjoyenterprise.aust@gmail.com" TargetMode="External"/><Relationship Id="rId3427" Type="http://schemas.openxmlformats.org/officeDocument/2006/relationships/hyperlink" Target="mailto:zohirul81@gmail.%20Com" TargetMode="External"/><Relationship Id="rId3841" Type="http://schemas.openxmlformats.org/officeDocument/2006/relationships/hyperlink" Target="mailto:haquemominuljv@gmail.com" TargetMode="External"/><Relationship Id="rId6997" Type="http://schemas.openxmlformats.org/officeDocument/2006/relationships/hyperlink" Target="mailto:epostperiya@gmail.com" TargetMode="External"/><Relationship Id="rId348" Type="http://schemas.openxmlformats.org/officeDocument/2006/relationships/hyperlink" Target="mailto:msshohagenterprise@gmail.com" TargetMode="External"/><Relationship Id="rId762" Type="http://schemas.openxmlformats.org/officeDocument/2006/relationships/hyperlink" Target="mailto:sazzadconstructionegp@gmail.com" TargetMode="External"/><Relationship Id="rId1392" Type="http://schemas.openxmlformats.org/officeDocument/2006/relationships/hyperlink" Target="mailto:mabuilders1979@gmail.com" TargetMode="External"/><Relationship Id="rId2029" Type="http://schemas.openxmlformats.org/officeDocument/2006/relationships/hyperlink" Target="mailto:ajitkumar_bose@yahoo.com" TargetMode="External"/><Relationship Id="rId2443" Type="http://schemas.openxmlformats.org/officeDocument/2006/relationships/hyperlink" Target="mailto:mspapiaenterprise84@gmail.com" TargetMode="External"/><Relationship Id="rId5599" Type="http://schemas.openxmlformats.org/officeDocument/2006/relationships/hyperlink" Target="mailto:chakrabortybban123@gmail.com" TargetMode="External"/><Relationship Id="rId9056" Type="http://schemas.openxmlformats.org/officeDocument/2006/relationships/hyperlink" Target="mailto:sultanatraders85@gmail.com" TargetMode="External"/><Relationship Id="rId9470" Type="http://schemas.openxmlformats.org/officeDocument/2006/relationships/hyperlink" Target="mailto:badalmizanurjv@gmail.com" TargetMode="External"/><Relationship Id="rId415" Type="http://schemas.openxmlformats.org/officeDocument/2006/relationships/hyperlink" Target="mailto:gazitraders1977@gmail.com" TargetMode="External"/><Relationship Id="rId1045" Type="http://schemas.openxmlformats.org/officeDocument/2006/relationships/hyperlink" Target="mailto:egp.lorin@gmail.com" TargetMode="External"/><Relationship Id="rId2510" Type="http://schemas.openxmlformats.org/officeDocument/2006/relationships/hyperlink" Target="mailto:mirangajvayshi@gmail.com" TargetMode="External"/><Relationship Id="rId5666" Type="http://schemas.openxmlformats.org/officeDocument/2006/relationships/hyperlink" Target="mailto:ratansentanchangya@gmail.com" TargetMode="External"/><Relationship Id="rId8072" Type="http://schemas.openxmlformats.org/officeDocument/2006/relationships/hyperlink" Target="mailto:foridaenterprise89@gmail.com" TargetMode="External"/><Relationship Id="rId9123" Type="http://schemas.openxmlformats.org/officeDocument/2006/relationships/hyperlink" Target="mailto:promilbd2013@gmail.com" TargetMode="External"/><Relationship Id="rId1112" Type="http://schemas.openxmlformats.org/officeDocument/2006/relationships/hyperlink" Target="mailto:info@starlinkbd.com" TargetMode="External"/><Relationship Id="rId4268" Type="http://schemas.openxmlformats.org/officeDocument/2006/relationships/hyperlink" Target="mailto:singh_ashim@yahoo.com" TargetMode="External"/><Relationship Id="rId5319" Type="http://schemas.openxmlformats.org/officeDocument/2006/relationships/hyperlink" Target="mailto:mnbmtmatjv2020@gmail.com" TargetMode="External"/><Relationship Id="rId6717" Type="http://schemas.openxmlformats.org/officeDocument/2006/relationships/hyperlink" Target="mailto:ms.masumandrobintraders74@yahoo.com" TargetMode="External"/><Relationship Id="rId3284" Type="http://schemas.openxmlformats.org/officeDocument/2006/relationships/hyperlink" Target="mailto:khokonpaul1975@gmail.com" TargetMode="External"/><Relationship Id="rId4682" Type="http://schemas.openxmlformats.org/officeDocument/2006/relationships/hyperlink" Target="mailto:kamarjani.traders@gmail.com" TargetMode="External"/><Relationship Id="rId5733" Type="http://schemas.openxmlformats.org/officeDocument/2006/relationships/hyperlink" Target="mailto:mdsharifulalam63@gmail.com" TargetMode="External"/><Relationship Id="rId8889" Type="http://schemas.openxmlformats.org/officeDocument/2006/relationships/hyperlink" Target="mailto:mohanabricksmanufacture@gmail.com" TargetMode="External"/><Relationship Id="rId1929" Type="http://schemas.openxmlformats.org/officeDocument/2006/relationships/hyperlink" Target="mailto:omirosman@gmail.com" TargetMode="External"/><Relationship Id="rId4335" Type="http://schemas.openxmlformats.org/officeDocument/2006/relationships/hyperlink" Target="mailto:iqbal8505@gmail.com" TargetMode="External"/><Relationship Id="rId5800" Type="http://schemas.openxmlformats.org/officeDocument/2006/relationships/hyperlink" Target="mailto:syedsahinurali@gmail.com" TargetMode="External"/><Relationship Id="rId8956" Type="http://schemas.openxmlformats.org/officeDocument/2006/relationships/hyperlink" Target="mailto:ms.tanvirenterprise3@gmail.com" TargetMode="External"/><Relationship Id="rId3351" Type="http://schemas.openxmlformats.org/officeDocument/2006/relationships/hyperlink" Target="mailto:murshadalam55@gmail.com" TargetMode="External"/><Relationship Id="rId4402" Type="http://schemas.openxmlformats.org/officeDocument/2006/relationships/hyperlink" Target="mailto:mmmssudulalam@gmail.com" TargetMode="External"/><Relationship Id="rId7558" Type="http://schemas.openxmlformats.org/officeDocument/2006/relationships/hyperlink" Target="mailto:msnurulhoque_mizan@yahoo.com" TargetMode="External"/><Relationship Id="rId7972" Type="http://schemas.openxmlformats.org/officeDocument/2006/relationships/hyperlink" Target="mailto:rclmbel2019@gmail.com" TargetMode="External"/><Relationship Id="rId8609" Type="http://schemas.openxmlformats.org/officeDocument/2006/relationships/hyperlink" Target="mailto:ms.tanvirenterprise3@gmail.com" TargetMode="External"/><Relationship Id="rId272" Type="http://schemas.openxmlformats.org/officeDocument/2006/relationships/hyperlink" Target="mailto:saharabuilders80@gmail.com" TargetMode="External"/><Relationship Id="rId3004" Type="http://schemas.openxmlformats.org/officeDocument/2006/relationships/hyperlink" Target="mailto:md_abulhossain35@yahoo.com" TargetMode="External"/><Relationship Id="rId6574" Type="http://schemas.openxmlformats.org/officeDocument/2006/relationships/hyperlink" Target="mailto:msshetaraconstruction@gmail.com" TargetMode="External"/><Relationship Id="rId7625" Type="http://schemas.openxmlformats.org/officeDocument/2006/relationships/hyperlink" Target="mailto:Ms.naharconstruction@yahoo.com" TargetMode="External"/><Relationship Id="rId2020" Type="http://schemas.openxmlformats.org/officeDocument/2006/relationships/hyperlink" Target="mailto:jonakitraders66@gmail.com" TargetMode="External"/><Relationship Id="rId5176" Type="http://schemas.openxmlformats.org/officeDocument/2006/relationships/hyperlink" Target="mailto:nipaandnoorsyndicatejv@gmail.com" TargetMode="External"/><Relationship Id="rId5590" Type="http://schemas.openxmlformats.org/officeDocument/2006/relationships/hyperlink" Target="mailto:emmuconstruction@gmail.com" TargetMode="External"/><Relationship Id="rId6227" Type="http://schemas.openxmlformats.org/officeDocument/2006/relationships/hyperlink" Target="mailto:mia.builders.bd2019@gmail.com" TargetMode="External"/><Relationship Id="rId6641" Type="http://schemas.openxmlformats.org/officeDocument/2006/relationships/hyperlink" Target="mailto:chairman.ajgara@gmail.com" TargetMode="External"/><Relationship Id="rId9797" Type="http://schemas.openxmlformats.org/officeDocument/2006/relationships/hyperlink" Target="mailto:gmasadullah1976@gmail.com" TargetMode="External"/><Relationship Id="rId4192" Type="http://schemas.openxmlformats.org/officeDocument/2006/relationships/hyperlink" Target="mailto:mssconstraction@gmail.com" TargetMode="External"/><Relationship Id="rId5243" Type="http://schemas.openxmlformats.org/officeDocument/2006/relationships/hyperlink" Target="mailto:msdast1972@gmail.com" TargetMode="External"/><Relationship Id="rId8399" Type="http://schemas.openxmlformats.org/officeDocument/2006/relationships/hyperlink" Target="mailto:msriadhenterprise@gmail.com" TargetMode="External"/><Relationship Id="rId1786" Type="http://schemas.openxmlformats.org/officeDocument/2006/relationships/hyperlink" Target="mailto:mrshamim203260@yahoo.com" TargetMode="External"/><Relationship Id="rId2837" Type="http://schemas.openxmlformats.org/officeDocument/2006/relationships/hyperlink" Target="mailto:keyaent.aust@gmail.com" TargetMode="External"/><Relationship Id="rId9864" Type="http://schemas.openxmlformats.org/officeDocument/2006/relationships/hyperlink" Target="mailto:kh.alif.trading55@gmail.com" TargetMode="External"/><Relationship Id="rId78" Type="http://schemas.openxmlformats.org/officeDocument/2006/relationships/hyperlink" Target="mailto:mselienterprise@gmail.com" TargetMode="External"/><Relationship Id="rId809" Type="http://schemas.openxmlformats.org/officeDocument/2006/relationships/hyperlink" Target="mailto:mizanur_79@ymail.com" TargetMode="External"/><Relationship Id="rId1439" Type="http://schemas.openxmlformats.org/officeDocument/2006/relationships/hyperlink" Target="mailto:msbachchuenterprise@gmail.com" TargetMode="External"/><Relationship Id="rId1853" Type="http://schemas.openxmlformats.org/officeDocument/2006/relationships/hyperlink" Target="mailto:mdmonoharali@gmail.com" TargetMode="External"/><Relationship Id="rId2904" Type="http://schemas.openxmlformats.org/officeDocument/2006/relationships/hyperlink" Target="mailto:ms.mominul@yahoo.com" TargetMode="External"/><Relationship Id="rId5310" Type="http://schemas.openxmlformats.org/officeDocument/2006/relationships/hyperlink" Target="mailto:mahclmoejv@gmail.com" TargetMode="External"/><Relationship Id="rId7068" Type="http://schemas.openxmlformats.org/officeDocument/2006/relationships/hyperlink" Target="mailto:sienterprise23984@gmail.com" TargetMode="External"/><Relationship Id="rId8119" Type="http://schemas.openxmlformats.org/officeDocument/2006/relationships/hyperlink" Target="mailto:mselienterprise@gmail.com" TargetMode="External"/><Relationship Id="rId8466" Type="http://schemas.openxmlformats.org/officeDocument/2006/relationships/hyperlink" Target="mailto:ndetbl19@gmail.com" TargetMode="External"/><Relationship Id="rId8880" Type="http://schemas.openxmlformats.org/officeDocument/2006/relationships/hyperlink" Target="mailto:msabulhossain0181@gmail.com" TargetMode="External"/><Relationship Id="rId9517" Type="http://schemas.openxmlformats.org/officeDocument/2006/relationships/hyperlink" Target="mailto:shenterprise78@gmail.com" TargetMode="External"/><Relationship Id="rId9931" Type="http://schemas.openxmlformats.org/officeDocument/2006/relationships/hyperlink" Target="mailto:mahfujtraders@gmail.com" TargetMode="External"/><Relationship Id="rId1506" Type="http://schemas.openxmlformats.org/officeDocument/2006/relationships/hyperlink" Target="mailto:muktacon@gmail.com" TargetMode="External"/><Relationship Id="rId1920" Type="http://schemas.openxmlformats.org/officeDocument/2006/relationships/hyperlink" Target="mailto:mhaandmlejv@gmail.com" TargetMode="External"/><Relationship Id="rId7482" Type="http://schemas.openxmlformats.org/officeDocument/2006/relationships/hyperlink" Target="mailto:ms.sajincorporation@gmail.com" TargetMode="External"/><Relationship Id="rId8533" Type="http://schemas.openxmlformats.org/officeDocument/2006/relationships/hyperlink" Target="mailto:gmenterprise38@gmail.com" TargetMode="External"/><Relationship Id="rId10049" Type="http://schemas.openxmlformats.org/officeDocument/2006/relationships/hyperlink" Target="mailto:maskandsmjejv@gmail.com" TargetMode="External"/><Relationship Id="rId3678" Type="http://schemas.openxmlformats.org/officeDocument/2006/relationships/hyperlink" Target="mailto:abmzahirul@gmail.com" TargetMode="External"/><Relationship Id="rId3885" Type="http://schemas.openxmlformats.org/officeDocument/2006/relationships/hyperlink" Target="mailto:sucheenterprise@gmail.com" TargetMode="External"/><Relationship Id="rId4729" Type="http://schemas.openxmlformats.org/officeDocument/2006/relationships/hyperlink" Target="mailto:asif.maejv@gmail.com" TargetMode="External"/><Relationship Id="rId4936" Type="http://schemas.openxmlformats.org/officeDocument/2006/relationships/hyperlink" Target="mailto:mshahidul2016@gmail.com" TargetMode="External"/><Relationship Id="rId6084" Type="http://schemas.openxmlformats.org/officeDocument/2006/relationships/hyperlink" Target="mailto:razzakm50@yahoo.com" TargetMode="External"/><Relationship Id="rId6291" Type="http://schemas.openxmlformats.org/officeDocument/2006/relationships/hyperlink" Target="mailto:mollatrading.contractor26310@gmail.com" TargetMode="External"/><Relationship Id="rId7135" Type="http://schemas.openxmlformats.org/officeDocument/2006/relationships/hyperlink" Target="mailto:samiaenterprise87@gmail.com" TargetMode="External"/><Relationship Id="rId7342" Type="http://schemas.openxmlformats.org/officeDocument/2006/relationships/hyperlink" Target="mailto:wahidcl830@gmail.com" TargetMode="External"/><Relationship Id="rId8600" Type="http://schemas.openxmlformats.org/officeDocument/2006/relationships/hyperlink" Target="mailto:sharifandbrothers01716@gmail.com" TargetMode="External"/><Relationship Id="rId10116" Type="http://schemas.openxmlformats.org/officeDocument/2006/relationships/hyperlink" Target="mailto:mssiamenterprisesabalia@gmail.com" TargetMode="External"/><Relationship Id="rId599" Type="http://schemas.openxmlformats.org/officeDocument/2006/relationships/hyperlink" Target="mailto:msememotorsjv@yahoo.com" TargetMode="External"/><Relationship Id="rId2487" Type="http://schemas.openxmlformats.org/officeDocument/2006/relationships/hyperlink" Target="mailto:ms_momoconstruction@yahoo.com" TargetMode="External"/><Relationship Id="rId2694" Type="http://schemas.openxmlformats.org/officeDocument/2006/relationships/hyperlink" Target="mailto:scmcmkcjv@gmail.com" TargetMode="External"/><Relationship Id="rId3538" Type="http://schemas.openxmlformats.org/officeDocument/2006/relationships/hyperlink" Target="mailto:zafarahmed410@yahoo.com" TargetMode="External"/><Relationship Id="rId3745" Type="http://schemas.openxmlformats.org/officeDocument/2006/relationships/hyperlink" Target="mailto:arsadhussain0109@gmail.com" TargetMode="External"/><Relationship Id="rId6151" Type="http://schemas.openxmlformats.org/officeDocument/2006/relationships/hyperlink" Target="mailto:msyousufsikder83@yahoo.com" TargetMode="External"/><Relationship Id="rId7202" Type="http://schemas.openxmlformats.org/officeDocument/2006/relationships/hyperlink" Target="mailto:msshohaghsteel1966@gmail.com" TargetMode="External"/><Relationship Id="rId459" Type="http://schemas.openxmlformats.org/officeDocument/2006/relationships/hyperlink" Target="mailto:qabalimited0123@gmail.com" TargetMode="External"/><Relationship Id="rId666" Type="http://schemas.openxmlformats.org/officeDocument/2006/relationships/hyperlink" Target="mailto:cdsfarid@yahoo.com" TargetMode="External"/><Relationship Id="rId873" Type="http://schemas.openxmlformats.org/officeDocument/2006/relationships/hyperlink" Target="mailto:mrcshamsmeejv@gmail.com" TargetMode="External"/><Relationship Id="rId1089" Type="http://schemas.openxmlformats.org/officeDocument/2006/relationships/hyperlink" Target="https://www.eprocure.gov.bd/tenderer/ViewRegistrationDetail.jsp?cId=938D8F9BFC7DB256&amp;uId=01CA72274B76D91C&amp;tId=52DF3A7BF1CB08E1&amp;top=no" TargetMode="External"/><Relationship Id="rId1296" Type="http://schemas.openxmlformats.org/officeDocument/2006/relationships/hyperlink" Target="mailto:daenterprise2014@yahoo.com" TargetMode="External"/><Relationship Id="rId2347" Type="http://schemas.openxmlformats.org/officeDocument/2006/relationships/hyperlink" Target="mailto:msvaivaienterpries@gmail.com%20;" TargetMode="External"/><Relationship Id="rId2554" Type="http://schemas.openxmlformats.org/officeDocument/2006/relationships/hyperlink" Target="mailto:rupusi.bangla.ent@gmail.com" TargetMode="External"/><Relationship Id="rId3952" Type="http://schemas.openxmlformats.org/officeDocument/2006/relationships/hyperlink" Target="mailto:rifaanddiatraders@gmail.com" TargetMode="External"/><Relationship Id="rId6011" Type="http://schemas.openxmlformats.org/officeDocument/2006/relationships/hyperlink" Target="mailto:sraboniconstruction.naru@gmail.com" TargetMode="External"/><Relationship Id="rId9167" Type="http://schemas.openxmlformats.org/officeDocument/2006/relationships/hyperlink" Target="mailto:mssaifuddintraders@yahoo.com" TargetMode="External"/><Relationship Id="rId9374" Type="http://schemas.openxmlformats.org/officeDocument/2006/relationships/hyperlink" Target="mailto:msakotaenterprise@gmail.com" TargetMode="External"/><Relationship Id="rId9581" Type="http://schemas.openxmlformats.org/officeDocument/2006/relationships/hyperlink" Target="mailto:lubna_khanom665@yahoo.com" TargetMode="External"/><Relationship Id="rId319" Type="http://schemas.openxmlformats.org/officeDocument/2006/relationships/hyperlink" Target="mailto:mrconst9@gmail.com" TargetMode="External"/><Relationship Id="rId526" Type="http://schemas.openxmlformats.org/officeDocument/2006/relationships/hyperlink" Target="mailto:msshishirenterprise80@gmail.com" TargetMode="External"/><Relationship Id="rId1156" Type="http://schemas.openxmlformats.org/officeDocument/2006/relationships/hyperlink" Target="mailto:hshoheb@gmail.com" TargetMode="External"/><Relationship Id="rId1363" Type="http://schemas.openxmlformats.org/officeDocument/2006/relationships/hyperlink" Target="mailto:probal_hq@yahoo.com" TargetMode="External"/><Relationship Id="rId2207" Type="http://schemas.openxmlformats.org/officeDocument/2006/relationships/hyperlink" Target="mailto:ashimchakma1979@gmail.com" TargetMode="External"/><Relationship Id="rId2761" Type="http://schemas.openxmlformats.org/officeDocument/2006/relationships/hyperlink" Target="mailto:soponenterprisebd@yahoo.com" TargetMode="External"/><Relationship Id="rId3605" Type="http://schemas.openxmlformats.org/officeDocument/2006/relationships/hyperlink" Target="mailto:ikramasbe@gmail.com" TargetMode="External"/><Relationship Id="rId3812" Type="http://schemas.openxmlformats.org/officeDocument/2006/relationships/hyperlink" Target="mailto:faruksuchejv@gmail.com" TargetMode="External"/><Relationship Id="rId6968" Type="http://schemas.openxmlformats.org/officeDocument/2006/relationships/hyperlink" Target="mailto:abulhossansoton@yahoo.com" TargetMode="External"/><Relationship Id="rId8183" Type="http://schemas.openxmlformats.org/officeDocument/2006/relationships/hyperlink" Target="mailto:anowar774@gmail.com" TargetMode="External"/><Relationship Id="rId8390" Type="http://schemas.openxmlformats.org/officeDocument/2006/relationships/hyperlink" Target="mailto:ms.shimul.naogaon@gmail.com" TargetMode="External"/><Relationship Id="rId9027" Type="http://schemas.openxmlformats.org/officeDocument/2006/relationships/hyperlink" Target="mailto:m.alicorporation85@gmail.com" TargetMode="External"/><Relationship Id="rId9234" Type="http://schemas.openxmlformats.org/officeDocument/2006/relationships/hyperlink" Target="mailto:msrahimaenterprise.hanif@gmail.com" TargetMode="External"/><Relationship Id="rId733" Type="http://schemas.openxmlformats.org/officeDocument/2006/relationships/hyperlink" Target="mailto:mmquadery36@gmail.com" TargetMode="External"/><Relationship Id="rId940" Type="http://schemas.openxmlformats.org/officeDocument/2006/relationships/hyperlink" Target="mailto:salauddinmusharof@gmail.com" TargetMode="External"/><Relationship Id="rId1016" Type="http://schemas.openxmlformats.org/officeDocument/2006/relationships/hyperlink" Target="mailto:msprimeinternational@gmail.com" TargetMode="External"/><Relationship Id="rId1570" Type="http://schemas.openxmlformats.org/officeDocument/2006/relationships/hyperlink" Target="mailto:delwar.kasiani.bd@gmail.com" TargetMode="External"/><Relationship Id="rId2414" Type="http://schemas.openxmlformats.org/officeDocument/2006/relationships/hyperlink" Target="mailto:msjarnaenterprise@yahoo.com%20," TargetMode="External"/><Relationship Id="rId2621" Type="http://schemas.openxmlformats.org/officeDocument/2006/relationships/hyperlink" Target="mailto:dawn557700@gmail.com" TargetMode="External"/><Relationship Id="rId5777" Type="http://schemas.openxmlformats.org/officeDocument/2006/relationships/hyperlink" Target="mailto:msshuvo1980@gmail.com" TargetMode="External"/><Relationship Id="rId5984" Type="http://schemas.openxmlformats.org/officeDocument/2006/relationships/hyperlink" Target="mailto:msshadenterprise1424@yahoo.com" TargetMode="External"/><Relationship Id="rId6828" Type="http://schemas.openxmlformats.org/officeDocument/2006/relationships/hyperlink" Target="mailto:msfimexconstruction1972@gmail.com" TargetMode="External"/><Relationship Id="rId8043" Type="http://schemas.openxmlformats.org/officeDocument/2006/relationships/hyperlink" Target="mailto:ms.raisatraders@gmail.com" TargetMode="External"/><Relationship Id="rId9441" Type="http://schemas.openxmlformats.org/officeDocument/2006/relationships/hyperlink" Target="mailto:azakptk@gmail.com" TargetMode="External"/><Relationship Id="rId800" Type="http://schemas.openxmlformats.org/officeDocument/2006/relationships/hyperlink" Target="mailto:zobair@fmcgroupglobal.com" TargetMode="External"/><Relationship Id="rId1223" Type="http://schemas.openxmlformats.org/officeDocument/2006/relationships/hyperlink" Target="mailto:hsenterprise045@gmail.com" TargetMode="External"/><Relationship Id="rId1430" Type="http://schemas.openxmlformats.org/officeDocument/2006/relationships/hyperlink" Target="mailto:ms.morolenterprise@gmail.com" TargetMode="External"/><Relationship Id="rId4379" Type="http://schemas.openxmlformats.org/officeDocument/2006/relationships/hyperlink" Target="mailto:decentiltd@gmail.com" TargetMode="External"/><Relationship Id="rId4586" Type="http://schemas.openxmlformats.org/officeDocument/2006/relationships/hyperlink" Target="mailto:msibnultraders@gmail.com" TargetMode="External"/><Relationship Id="rId4793" Type="http://schemas.openxmlformats.org/officeDocument/2006/relationships/hyperlink" Target="mailto:razyassociate@gmail.com" TargetMode="External"/><Relationship Id="rId5637" Type="http://schemas.openxmlformats.org/officeDocument/2006/relationships/hyperlink" Target="mailto:nichowdhury944@gmail.com" TargetMode="External"/><Relationship Id="rId5844" Type="http://schemas.openxmlformats.org/officeDocument/2006/relationships/hyperlink" Target="mailto:anikaanishaenterprise@gmail.com" TargetMode="External"/><Relationship Id="rId8250" Type="http://schemas.openxmlformats.org/officeDocument/2006/relationships/hyperlink" Target="mailto:shahanaconst.mahafiduljv@gmail.com" TargetMode="External"/><Relationship Id="rId9301" Type="http://schemas.openxmlformats.org/officeDocument/2006/relationships/hyperlink" Target="mailto:mshowladerenterprise83@gmail.com" TargetMode="External"/><Relationship Id="rId3188" Type="http://schemas.openxmlformats.org/officeDocument/2006/relationships/hyperlink" Target="mailto:mrenterprise63@yahoo.com" TargetMode="External"/><Relationship Id="rId3395" Type="http://schemas.openxmlformats.org/officeDocument/2006/relationships/hyperlink" Target="mailto:d.partha179@gmail.com" TargetMode="External"/><Relationship Id="rId4239" Type="http://schemas.openxmlformats.org/officeDocument/2006/relationships/hyperlink" Target="mailto:msroseenterprise1@gmail.com" TargetMode="External"/><Relationship Id="rId4446" Type="http://schemas.openxmlformats.org/officeDocument/2006/relationships/hyperlink" Target="mailto:ekram123dhonipara@gmail.com" TargetMode="External"/><Relationship Id="rId4653" Type="http://schemas.openxmlformats.org/officeDocument/2006/relationships/hyperlink" Target="mailto:choudhurylitonjv@gmail.com" TargetMode="External"/><Relationship Id="rId4860" Type="http://schemas.openxmlformats.org/officeDocument/2006/relationships/hyperlink" Target="mailto:Taohid.allal@gmail.com" TargetMode="External"/><Relationship Id="rId5704" Type="http://schemas.openxmlformats.org/officeDocument/2006/relationships/hyperlink" Target="mailto:ms.tawfisayeed1984@gmail.com" TargetMode="External"/><Relationship Id="rId5911" Type="http://schemas.openxmlformats.org/officeDocument/2006/relationships/hyperlink" Target="mailto:mstasfiaconstruction@yahoo.com" TargetMode="External"/><Relationship Id="rId8110" Type="http://schemas.openxmlformats.org/officeDocument/2006/relationships/hyperlink" Target="mailto:msgazienterprise88@gmail.com" TargetMode="External"/><Relationship Id="rId10040" Type="http://schemas.openxmlformats.org/officeDocument/2006/relationships/hyperlink" Target="mailto:kmdabdussalam@gmail.com" TargetMode="External"/><Relationship Id="rId3048" Type="http://schemas.openxmlformats.org/officeDocument/2006/relationships/hyperlink" Target="mailto:anwarkarmokarjv@gmail.com" TargetMode="External"/><Relationship Id="rId3255" Type="http://schemas.openxmlformats.org/officeDocument/2006/relationships/hyperlink" Target="mailto:jamaluddin10156@yahoo.com" TargetMode="External"/><Relationship Id="rId3462" Type="http://schemas.openxmlformats.org/officeDocument/2006/relationships/hyperlink" Target="mailto:zubabor73@gmail.com" TargetMode="External"/><Relationship Id="rId4306" Type="http://schemas.openxmlformats.org/officeDocument/2006/relationships/hyperlink" Target="mailto:jvofnoraenterprise777@gmail.com" TargetMode="External"/><Relationship Id="rId4513" Type="http://schemas.openxmlformats.org/officeDocument/2006/relationships/hyperlink" Target="mailto:sseclbd@gmail.com" TargetMode="External"/><Relationship Id="rId4720" Type="http://schemas.openxmlformats.org/officeDocument/2006/relationships/hyperlink" Target="mailto:rcclmrs2021@gmail.com" TargetMode="External"/><Relationship Id="rId7669" Type="http://schemas.openxmlformats.org/officeDocument/2006/relationships/hyperlink" Target="mailto:msbtcorporation@gmail.com" TargetMode="External"/><Relationship Id="rId7876" Type="http://schemas.openxmlformats.org/officeDocument/2006/relationships/hyperlink" Target="mailto:ksasejv2019@gmail.com" TargetMode="External"/><Relationship Id="rId8927" Type="http://schemas.openxmlformats.org/officeDocument/2006/relationships/hyperlink" Target="mailto:msfnenterprise@yahoo.com" TargetMode="External"/><Relationship Id="rId176" Type="http://schemas.openxmlformats.org/officeDocument/2006/relationships/hyperlink" Target="mailto:azizchandpur55@gmail.com" TargetMode="External"/><Relationship Id="rId383" Type="http://schemas.openxmlformats.org/officeDocument/2006/relationships/hyperlink" Target="mailto:msapsoraenterprise31@gmail.com" TargetMode="External"/><Relationship Id="rId590" Type="http://schemas.openxmlformats.org/officeDocument/2006/relationships/hyperlink" Target="mailto:mizanur_79@ymail.com" TargetMode="External"/><Relationship Id="rId2064" Type="http://schemas.openxmlformats.org/officeDocument/2006/relationships/hyperlink" Target="mailto:mslitontraders@yahoo.com" TargetMode="External"/><Relationship Id="rId2271" Type="http://schemas.openxmlformats.org/officeDocument/2006/relationships/hyperlink" Target="mailto:mskoushikenterprise93@gmail.com" TargetMode="External"/><Relationship Id="rId3115" Type="http://schemas.openxmlformats.org/officeDocument/2006/relationships/hyperlink" Target="mailto:mkhossain.magura@gmail.com" TargetMode="External"/><Relationship Id="rId3322" Type="http://schemas.openxmlformats.org/officeDocument/2006/relationships/hyperlink" Target="mailto:ujjalsyl008@gmail.com" TargetMode="External"/><Relationship Id="rId6478" Type="http://schemas.openxmlformats.org/officeDocument/2006/relationships/hyperlink" Target="mailto:zillurnb@gmail.com" TargetMode="External"/><Relationship Id="rId6685" Type="http://schemas.openxmlformats.org/officeDocument/2006/relationships/hyperlink" Target="mailto:shamim201433@gmail.com" TargetMode="External"/><Relationship Id="rId7529" Type="http://schemas.openxmlformats.org/officeDocument/2006/relationships/hyperlink" Target="mailto:su.msjv@gmail.com" TargetMode="External"/><Relationship Id="rId9091" Type="http://schemas.openxmlformats.org/officeDocument/2006/relationships/hyperlink" Target="mailto:donenterprise71@gmail.com" TargetMode="External"/><Relationship Id="rId243" Type="http://schemas.openxmlformats.org/officeDocument/2006/relationships/hyperlink" Target="mailto:farajienterprise@yahoo.com" TargetMode="External"/><Relationship Id="rId450" Type="http://schemas.openxmlformats.org/officeDocument/2006/relationships/hyperlink" Target="mailto:mdselimreza.1979@gmail.com" TargetMode="External"/><Relationship Id="rId1080" Type="http://schemas.openxmlformats.org/officeDocument/2006/relationships/hyperlink" Target="mailto:badal_barisal@yahoo.com" TargetMode="External"/><Relationship Id="rId2131" Type="http://schemas.openxmlformats.org/officeDocument/2006/relationships/hyperlink" Target="mailto:dukeconstructionnew@gmail.com" TargetMode="External"/><Relationship Id="rId5287" Type="http://schemas.openxmlformats.org/officeDocument/2006/relationships/hyperlink" Target="mailto:mofazzolbilu@gmail.com" TargetMode="External"/><Relationship Id="rId5494" Type="http://schemas.openxmlformats.org/officeDocument/2006/relationships/hyperlink" Target="mailto:mstanmayenterprise@gmail.com" TargetMode="External"/><Relationship Id="rId6338" Type="http://schemas.openxmlformats.org/officeDocument/2006/relationships/hyperlink" Target="mailto:jalalkhan5127@gmail.com" TargetMode="External"/><Relationship Id="rId6892" Type="http://schemas.openxmlformats.org/officeDocument/2006/relationships/hyperlink" Target="mailto:abulhossansoton@yahoo.com" TargetMode="External"/><Relationship Id="rId7736" Type="http://schemas.openxmlformats.org/officeDocument/2006/relationships/hyperlink" Target="mailto:kumarashim778@gmail.com" TargetMode="External"/><Relationship Id="rId7943" Type="http://schemas.openxmlformats.org/officeDocument/2006/relationships/hyperlink" Target="mailto:hafizulhaque79@gmail.com" TargetMode="External"/><Relationship Id="rId103" Type="http://schemas.openxmlformats.org/officeDocument/2006/relationships/hyperlink" Target="mailto:mysabtjv@gmail.com" TargetMode="External"/><Relationship Id="rId310" Type="http://schemas.openxmlformats.org/officeDocument/2006/relationships/hyperlink" Target="mailto:1963reza@gmail.com" TargetMode="External"/><Relationship Id="rId4096" Type="http://schemas.openxmlformats.org/officeDocument/2006/relationships/hyperlink" Target="mailto:scpcjv20@gmail.com" TargetMode="External"/><Relationship Id="rId5147" Type="http://schemas.openxmlformats.org/officeDocument/2006/relationships/hyperlink" Target="mailto:mdengineeringltd@gmail.com" TargetMode="External"/><Relationship Id="rId6545" Type="http://schemas.openxmlformats.org/officeDocument/2006/relationships/hyperlink" Target="mailto:ms.alamenterprise01@gmail.com" TargetMode="External"/><Relationship Id="rId6752" Type="http://schemas.openxmlformats.org/officeDocument/2006/relationships/hyperlink" Target="mailto:kawsarrahil@gmail.com" TargetMode="External"/><Relationship Id="rId7803" Type="http://schemas.openxmlformats.org/officeDocument/2006/relationships/hyperlink" Target="mailto:mozaharbanantar2020@gmail.com" TargetMode="External"/><Relationship Id="rId1897" Type="http://schemas.openxmlformats.org/officeDocument/2006/relationships/hyperlink" Target="mailto:hdcablenetwork7@gmail.com" TargetMode="External"/><Relationship Id="rId2948" Type="http://schemas.openxmlformats.org/officeDocument/2006/relationships/hyperlink" Target="mailto:egp.semmh@gmail.com" TargetMode="External"/><Relationship Id="rId5354" Type="http://schemas.openxmlformats.org/officeDocument/2006/relationships/hyperlink" Target="mailto:msshafinenterprise12@gmail.com" TargetMode="External"/><Relationship Id="rId5561" Type="http://schemas.openxmlformats.org/officeDocument/2006/relationships/hyperlink" Target="mailto:mebl.bd@gmail.com" TargetMode="External"/><Relationship Id="rId6405" Type="http://schemas.openxmlformats.org/officeDocument/2006/relationships/hyperlink" Target="mailto:msanamica.serniabadjv@gmail.com" TargetMode="External"/><Relationship Id="rId6612" Type="http://schemas.openxmlformats.org/officeDocument/2006/relationships/hyperlink" Target="mailto:msahammedenterprise1@yahoo.com" TargetMode="External"/><Relationship Id="rId9768" Type="http://schemas.openxmlformats.org/officeDocument/2006/relationships/hyperlink" Target="mailto:mdmrahman1970@gmail.com" TargetMode="External"/><Relationship Id="rId9975" Type="http://schemas.openxmlformats.org/officeDocument/2006/relationships/hyperlink" Target="mailto:msfoijul2013@gmail.com" TargetMode="External"/><Relationship Id="rId1757" Type="http://schemas.openxmlformats.org/officeDocument/2006/relationships/hyperlink" Target="mailto:mijanur.rahaman264315@gmail.com" TargetMode="External"/><Relationship Id="rId1964" Type="http://schemas.openxmlformats.org/officeDocument/2006/relationships/hyperlink" Target="mailto:msmonjurul2019@gmail.com" TargetMode="External"/><Relationship Id="rId2808" Type="http://schemas.openxmlformats.org/officeDocument/2006/relationships/hyperlink" Target="mailto:saifulislam005566@gmail.com" TargetMode="External"/><Relationship Id="rId4163" Type="http://schemas.openxmlformats.org/officeDocument/2006/relationships/hyperlink" Target="mailto:msrokonenterprise81@yahoo.com" TargetMode="External"/><Relationship Id="rId4370" Type="http://schemas.openxmlformats.org/officeDocument/2006/relationships/hyperlink" Target="mailto:rostom3046@gmail.com" TargetMode="External"/><Relationship Id="rId5007" Type="http://schemas.openxmlformats.org/officeDocument/2006/relationships/hyperlink" Target="mailto:mannanegp@gmail.com" TargetMode="External"/><Relationship Id="rId5214" Type="http://schemas.openxmlformats.org/officeDocument/2006/relationships/hyperlink" Target="https://www.eprocure.gov.bd/officer/MyTenders.jsp" TargetMode="External"/><Relationship Id="rId5421" Type="http://schemas.openxmlformats.org/officeDocument/2006/relationships/hyperlink" Target="mailto:matraders.pbn@gmail.com" TargetMode="External"/><Relationship Id="rId8577" Type="http://schemas.openxmlformats.org/officeDocument/2006/relationships/hyperlink" Target="mailto:msmaaenterprisekazi@yahoo.com" TargetMode="External"/><Relationship Id="rId8784" Type="http://schemas.openxmlformats.org/officeDocument/2006/relationships/hyperlink" Target="mailto:msrahimenterpsise@gmail.com" TargetMode="External"/><Relationship Id="rId8991" Type="http://schemas.openxmlformats.org/officeDocument/2006/relationships/hyperlink" Target="mailto:ms.mithutraders9446@gmail.com" TargetMode="External"/><Relationship Id="rId9628" Type="http://schemas.openxmlformats.org/officeDocument/2006/relationships/hyperlink" Target="mailto:badalsarwar@gmail.com" TargetMode="External"/><Relationship Id="rId9835" Type="http://schemas.openxmlformats.org/officeDocument/2006/relationships/hyperlink" Target="mailto:nurulmolla5@gmail.com" TargetMode="External"/><Relationship Id="rId49" Type="http://schemas.openxmlformats.org/officeDocument/2006/relationships/hyperlink" Target="mailto:mselienterprise@gmail.com" TargetMode="External"/><Relationship Id="rId1617" Type="http://schemas.openxmlformats.org/officeDocument/2006/relationships/hyperlink" Target="mailto:msidrisaliali.bd@gmail.com" TargetMode="External"/><Relationship Id="rId1824" Type="http://schemas.openxmlformats.org/officeDocument/2006/relationships/hyperlink" Target="mailto:msmaaenterprise1984@gmail.com" TargetMode="External"/><Relationship Id="rId4023" Type="http://schemas.openxmlformats.org/officeDocument/2006/relationships/hyperlink" Target="mailto:farhiaenterprise@gmail.com" TargetMode="External"/><Relationship Id="rId4230" Type="http://schemas.openxmlformats.org/officeDocument/2006/relationships/hyperlink" Target="mailto:towhid.egp@gmail.com" TargetMode="External"/><Relationship Id="rId7179" Type="http://schemas.openxmlformats.org/officeDocument/2006/relationships/hyperlink" Target="mailto:cellcitygeneraltrading@gmail.com" TargetMode="External"/><Relationship Id="rId7386" Type="http://schemas.openxmlformats.org/officeDocument/2006/relationships/hyperlink" Target="mailto:ms.salimenterprise16@gmail.com" TargetMode="External"/><Relationship Id="rId7593" Type="http://schemas.openxmlformats.org/officeDocument/2006/relationships/hyperlink" Target="mailto:ms.rahmantraders@yahoo.com" TargetMode="External"/><Relationship Id="rId8437" Type="http://schemas.openxmlformats.org/officeDocument/2006/relationships/hyperlink" Target="mailto:msemtraders@gmail.com" TargetMode="External"/><Relationship Id="rId8644" Type="http://schemas.openxmlformats.org/officeDocument/2006/relationships/hyperlink" Target="mailto:meghnaenterprise12@gmail.com" TargetMode="External"/><Relationship Id="rId8851" Type="http://schemas.openxmlformats.org/officeDocument/2006/relationships/hyperlink" Target="mailto:msbijoyenterpriseali@yahoo.com" TargetMode="External"/><Relationship Id="rId3789" Type="http://schemas.openxmlformats.org/officeDocument/2006/relationships/hyperlink" Target="mailto:ananta_nishat_nov2020@gmail.com" TargetMode="External"/><Relationship Id="rId6195" Type="http://schemas.openxmlformats.org/officeDocument/2006/relationships/hyperlink" Target="mailto:mdmahafuz.khan@yahoo.com" TargetMode="External"/><Relationship Id="rId7039" Type="http://schemas.openxmlformats.org/officeDocument/2006/relationships/hyperlink" Target="mailto:mmbashihamida@gmail.com" TargetMode="External"/><Relationship Id="rId7246" Type="http://schemas.openxmlformats.org/officeDocument/2006/relationships/hyperlink" Target="mailto:belayethossainmollah1915@gmail.com" TargetMode="External"/><Relationship Id="rId7453" Type="http://schemas.openxmlformats.org/officeDocument/2006/relationships/hyperlink" Target="mailto:mskashemtraders@gmail.com" TargetMode="External"/><Relationship Id="rId7660" Type="http://schemas.openxmlformats.org/officeDocument/2006/relationships/hyperlink" Target="mailto:mntrade7@gmail.com" TargetMode="External"/><Relationship Id="rId8504" Type="http://schemas.openxmlformats.org/officeDocument/2006/relationships/hyperlink" Target="mailto:nannurafiqul@gmail.com" TargetMode="External"/><Relationship Id="rId9902" Type="http://schemas.openxmlformats.org/officeDocument/2006/relationships/hyperlink" Target="mailto:jafartraders2020@gmail.com" TargetMode="External"/><Relationship Id="rId2598" Type="http://schemas.openxmlformats.org/officeDocument/2006/relationships/hyperlink" Target="mailto:bhowmiktraders@gmail.com" TargetMode="External"/><Relationship Id="rId3996" Type="http://schemas.openxmlformats.org/officeDocument/2006/relationships/hyperlink" Target="mailto:sinthiaenterprise@gmail.com" TargetMode="External"/><Relationship Id="rId6055" Type="http://schemas.openxmlformats.org/officeDocument/2006/relationships/hyperlink" Target="mailto:msraishaconstruction92@gmail.com" TargetMode="External"/><Relationship Id="rId6262" Type="http://schemas.openxmlformats.org/officeDocument/2006/relationships/hyperlink" Target="mailto:jaka.chuadanga@gmail.com" TargetMode="External"/><Relationship Id="rId7106" Type="http://schemas.openxmlformats.org/officeDocument/2006/relationships/hyperlink" Target="https://www.eprocure.gov.bd/tenderer/ViewRegistrationDetail.jsp?uId=A19FCCB74EC0ECD6&amp;tId=9FF7F58576876FA5&amp;cId=185764EEEFC57028&amp;top=no" TargetMode="External"/><Relationship Id="rId7313" Type="http://schemas.openxmlformats.org/officeDocument/2006/relationships/hyperlink" Target="mailto:shahana.faridpur@gmail.com" TargetMode="External"/><Relationship Id="rId8711" Type="http://schemas.openxmlformats.org/officeDocument/2006/relationships/hyperlink" Target="mailto:msmaaenterprisekazi@yahoo.com" TargetMode="External"/><Relationship Id="rId3649" Type="http://schemas.openxmlformats.org/officeDocument/2006/relationships/hyperlink" Target="mailto:mr.kanchan13@yahoo.com" TargetMode="External"/><Relationship Id="rId3856" Type="http://schemas.openxmlformats.org/officeDocument/2006/relationships/hyperlink" Target="mailto:classicbuilders@yahoo.com" TargetMode="External"/><Relationship Id="rId4907" Type="http://schemas.openxmlformats.org/officeDocument/2006/relationships/hyperlink" Target="mailto:ms.mohonaenterprise@yahoo.com" TargetMode="External"/><Relationship Id="rId5071" Type="http://schemas.openxmlformats.org/officeDocument/2006/relationships/hyperlink" Target="mailto:mdmosharafh049@gmail.com" TargetMode="External"/><Relationship Id="rId6122" Type="http://schemas.openxmlformats.org/officeDocument/2006/relationships/hyperlink" Target="mailto:rubienterprise74@gmail.com" TargetMode="External"/><Relationship Id="rId7520" Type="http://schemas.openxmlformats.org/officeDocument/2006/relationships/hyperlink" Target="mailto:kt.mirjv@gmail.com" TargetMode="External"/><Relationship Id="rId9278" Type="http://schemas.openxmlformats.org/officeDocument/2006/relationships/hyperlink" Target="mailto:oshiconstruction81@gmail.com" TargetMode="External"/><Relationship Id="rId777" Type="http://schemas.openxmlformats.org/officeDocument/2006/relationships/hyperlink" Target="mailto:mdalieden1983@gmail.com" TargetMode="External"/><Relationship Id="rId984" Type="http://schemas.openxmlformats.org/officeDocument/2006/relationships/hyperlink" Target="mailto:surmaisamoti.2.jv@gmail.com" TargetMode="External"/><Relationship Id="rId2458" Type="http://schemas.openxmlformats.org/officeDocument/2006/relationships/hyperlink" Target="mailto:ms.mominul@yahoo.com" TargetMode="External"/><Relationship Id="rId2665" Type="http://schemas.openxmlformats.org/officeDocument/2006/relationships/hyperlink" Target="mailto:smshameemconstruction@gmail.com" TargetMode="External"/><Relationship Id="rId2872" Type="http://schemas.openxmlformats.org/officeDocument/2006/relationships/hyperlink" Target="mailto:ra2907483@gmail.com" TargetMode="External"/><Relationship Id="rId3509" Type="http://schemas.openxmlformats.org/officeDocument/2006/relationships/hyperlink" Target="mailto:msmonirtraders@yahoo.com" TargetMode="External"/><Relationship Id="rId3716" Type="http://schemas.openxmlformats.org/officeDocument/2006/relationships/hyperlink" Target="mailto:nowshienterprise@gmail.com" TargetMode="External"/><Relationship Id="rId3923" Type="http://schemas.openxmlformats.org/officeDocument/2006/relationships/hyperlink" Target="mailto:mstasnimbuildersandengineers@gmail.com" TargetMode="External"/><Relationship Id="rId8087" Type="http://schemas.openxmlformats.org/officeDocument/2006/relationships/hyperlink" Target="mailto:msnbenterprise1987@gmail.com" TargetMode="External"/><Relationship Id="rId9485" Type="http://schemas.openxmlformats.org/officeDocument/2006/relationships/hyperlink" Target="mailto:kabirkke2003@gmail.com" TargetMode="External"/><Relationship Id="rId9692" Type="http://schemas.openxmlformats.org/officeDocument/2006/relationships/hyperlink" Target="mailto:deipenterprise@gmail.com" TargetMode="External"/><Relationship Id="rId637" Type="http://schemas.openxmlformats.org/officeDocument/2006/relationships/hyperlink" Target="mailto:msasman69@gmail.com" TargetMode="External"/><Relationship Id="rId844" Type="http://schemas.openxmlformats.org/officeDocument/2006/relationships/hyperlink" Target="mailto:shams_engineering_ltd@yahoo.com" TargetMode="External"/><Relationship Id="rId1267" Type="http://schemas.openxmlformats.org/officeDocument/2006/relationships/hyperlink" Target="mailto:mr.kanchan13@yahoo.com" TargetMode="External"/><Relationship Id="rId1474" Type="http://schemas.openxmlformats.org/officeDocument/2006/relationships/hyperlink" Target="mailto:hamimmizanjv@yahoo.com" TargetMode="External"/><Relationship Id="rId1681" Type="http://schemas.openxmlformats.org/officeDocument/2006/relationships/hyperlink" Target="mailto:ms.md.alienterprise@gmail.com" TargetMode="External"/><Relationship Id="rId2318" Type="http://schemas.openxmlformats.org/officeDocument/2006/relationships/hyperlink" Target="mailto:msjarnashuvojv@gmail.com%20;" TargetMode="External"/><Relationship Id="rId2525" Type="http://schemas.openxmlformats.org/officeDocument/2006/relationships/hyperlink" Target="mailto:mrkjvsc@gmail.com" TargetMode="External"/><Relationship Id="rId2732" Type="http://schemas.openxmlformats.org/officeDocument/2006/relationships/hyperlink" Target="mailto:kazi.zahidul2015@gmail.com" TargetMode="External"/><Relationship Id="rId5888" Type="http://schemas.openxmlformats.org/officeDocument/2006/relationships/hyperlink" Target="mailto:iclandsejv@gmail.com" TargetMode="External"/><Relationship Id="rId6939" Type="http://schemas.openxmlformats.org/officeDocument/2006/relationships/hyperlink" Target="mailto:raselbinsalam@gmail.com" TargetMode="External"/><Relationship Id="rId8294" Type="http://schemas.openxmlformats.org/officeDocument/2006/relationships/hyperlink" Target="mailto:msbsix@gmail.com" TargetMode="External"/><Relationship Id="rId9138" Type="http://schemas.openxmlformats.org/officeDocument/2006/relationships/hyperlink" Target="mailto:jesminara821@gmail.com" TargetMode="External"/><Relationship Id="rId9345" Type="http://schemas.openxmlformats.org/officeDocument/2006/relationships/hyperlink" Target="mailto:msemtejv@gmail.com" TargetMode="External"/><Relationship Id="rId9552" Type="http://schemas.openxmlformats.org/officeDocument/2006/relationships/hyperlink" Target="mailto:qcpsdclptk@gmail.com" TargetMode="External"/><Relationship Id="rId704" Type="http://schemas.openxmlformats.org/officeDocument/2006/relationships/hyperlink" Target="mailto:mnirmansangstha@gmail.com" TargetMode="External"/><Relationship Id="rId911" Type="http://schemas.openxmlformats.org/officeDocument/2006/relationships/hyperlink" Target="mailto:egp.suzan@gmail.com" TargetMode="External"/><Relationship Id="rId1127" Type="http://schemas.openxmlformats.org/officeDocument/2006/relationships/hyperlink" Target="mailto:buildexinternational77@gmail.com" TargetMode="External"/><Relationship Id="rId1334" Type="http://schemas.openxmlformats.org/officeDocument/2006/relationships/hyperlink" Target="mailto:starenterprisegazipur@gmail.com" TargetMode="External"/><Relationship Id="rId1541" Type="http://schemas.openxmlformats.org/officeDocument/2006/relationships/hyperlink" Target="mailto:anjurulandaminjv@gmail.com" TargetMode="External"/><Relationship Id="rId4697" Type="http://schemas.openxmlformats.org/officeDocument/2006/relationships/hyperlink" Target="mailto:ronyraj7@yahoo.com" TargetMode="External"/><Relationship Id="rId5748" Type="http://schemas.openxmlformats.org/officeDocument/2006/relationships/hyperlink" Target="mailto:sahidenterprisepvtlimited@gmail.com" TargetMode="External"/><Relationship Id="rId5955" Type="http://schemas.openxmlformats.org/officeDocument/2006/relationships/hyperlink" Target="mailto:amir.engr_crp@yahoo.com" TargetMode="External"/><Relationship Id="rId8154" Type="http://schemas.openxmlformats.org/officeDocument/2006/relationships/hyperlink" Target="mailto:mashudconstruction2019@gmail.com" TargetMode="External"/><Relationship Id="rId8361" Type="http://schemas.openxmlformats.org/officeDocument/2006/relationships/hyperlink" Target="mailto:barandrotraders@gmail.com" TargetMode="External"/><Relationship Id="rId9205" Type="http://schemas.openxmlformats.org/officeDocument/2006/relationships/hyperlink" Target="mailto:efte.etcl@gmail.com" TargetMode="External"/><Relationship Id="rId9412" Type="http://schemas.openxmlformats.org/officeDocument/2006/relationships/hyperlink" Target="mailto:mohiuddinptk@gmail.com" TargetMode="External"/><Relationship Id="rId10084" Type="http://schemas.openxmlformats.org/officeDocument/2006/relationships/hyperlink" Target="mailto:mmbashilimited@gmail.com" TargetMode="External"/><Relationship Id="rId40" Type="http://schemas.openxmlformats.org/officeDocument/2006/relationships/hyperlink" Target="mailto:msmonirahmed@gmail.com" TargetMode="External"/><Relationship Id="rId1401" Type="http://schemas.openxmlformats.org/officeDocument/2006/relationships/hyperlink" Target="mailto:shahed.enterprise20@gmail.com" TargetMode="External"/><Relationship Id="rId3299" Type="http://schemas.openxmlformats.org/officeDocument/2006/relationships/hyperlink" Target="mailto:jerinenterprise92@gmail.com" TargetMode="External"/><Relationship Id="rId4557" Type="http://schemas.openxmlformats.org/officeDocument/2006/relationships/hyperlink" Target="mailto:zahidur.pbn@gmail.com" TargetMode="External"/><Relationship Id="rId4764" Type="http://schemas.openxmlformats.org/officeDocument/2006/relationships/hyperlink" Target="mailto:msafiaconstruction.raj@gmail.com" TargetMode="External"/><Relationship Id="rId5608" Type="http://schemas.openxmlformats.org/officeDocument/2006/relationships/hyperlink" Target="mailto:chakrabortybban123@gmail.com" TargetMode="External"/><Relationship Id="rId7170" Type="http://schemas.openxmlformats.org/officeDocument/2006/relationships/hyperlink" Target="mailto:egpenaenterprise@gmail.com" TargetMode="External"/><Relationship Id="rId8014" Type="http://schemas.openxmlformats.org/officeDocument/2006/relationships/hyperlink" Target="mailto:iclseha@gmail.com" TargetMode="External"/><Relationship Id="rId8221" Type="http://schemas.openxmlformats.org/officeDocument/2006/relationships/hyperlink" Target="mailto:mfk.mas.jvca@gmail.com" TargetMode="External"/><Relationship Id="rId10151" Type="http://schemas.openxmlformats.org/officeDocument/2006/relationships/hyperlink" Target="mailto:msshafintraders77@gmail.com" TargetMode="External"/><Relationship Id="rId3159" Type="http://schemas.openxmlformats.org/officeDocument/2006/relationships/hyperlink" Target="mailto:debesh63@yahoo.com" TargetMode="External"/><Relationship Id="rId3366" Type="http://schemas.openxmlformats.org/officeDocument/2006/relationships/hyperlink" Target="mailto:alamintraders84@gmail.com" TargetMode="External"/><Relationship Id="rId3573" Type="http://schemas.openxmlformats.org/officeDocument/2006/relationships/hyperlink" Target="mailto:paveltraders98@gmail.com" TargetMode="External"/><Relationship Id="rId4417" Type="http://schemas.openxmlformats.org/officeDocument/2006/relationships/hyperlink" Target="mailto:miranowarul1250@gmail.com" TargetMode="External"/><Relationship Id="rId4971" Type="http://schemas.openxmlformats.org/officeDocument/2006/relationships/hyperlink" Target="mailto:asconstructionraj@yahoo.com" TargetMode="External"/><Relationship Id="rId5815" Type="http://schemas.openxmlformats.org/officeDocument/2006/relationships/hyperlink" Target="mailto:mssohelconst@yahoo.com" TargetMode="External"/><Relationship Id="rId7030" Type="http://schemas.openxmlformats.org/officeDocument/2006/relationships/hyperlink" Target="mailto:hainco66@yahoo.com" TargetMode="External"/><Relationship Id="rId287" Type="http://schemas.openxmlformats.org/officeDocument/2006/relationships/hyperlink" Target="mailto:sikdertradingagency@gmail.com" TargetMode="External"/><Relationship Id="rId494" Type="http://schemas.openxmlformats.org/officeDocument/2006/relationships/hyperlink" Target="mailto:prominentengineers@yahoo.com" TargetMode="External"/><Relationship Id="rId2175" Type="http://schemas.openxmlformats.org/officeDocument/2006/relationships/hyperlink" Target="mailto:S.Anantabikastripura@yahoo.com" TargetMode="External"/><Relationship Id="rId2382" Type="http://schemas.openxmlformats.org/officeDocument/2006/relationships/hyperlink" Target="mailto:skidrish@yahoo.com" TargetMode="External"/><Relationship Id="rId3019" Type="http://schemas.openxmlformats.org/officeDocument/2006/relationships/hyperlink" Target="mailto:mhmrah2019@gmail.com" TargetMode="External"/><Relationship Id="rId3226" Type="http://schemas.openxmlformats.org/officeDocument/2006/relationships/hyperlink" Target="mailto:marco.belabo@gmail.com" TargetMode="External"/><Relationship Id="rId3780" Type="http://schemas.openxmlformats.org/officeDocument/2006/relationships/hyperlink" Target="mailto:mdmamunkabir82@gmail.com" TargetMode="External"/><Relationship Id="rId4624" Type="http://schemas.openxmlformats.org/officeDocument/2006/relationships/hyperlink" Target="mailto:bhb.ovijv21@gmail.com" TargetMode="External"/><Relationship Id="rId4831" Type="http://schemas.openxmlformats.org/officeDocument/2006/relationships/hyperlink" Target="mailto:mssahilent@gmail.com" TargetMode="External"/><Relationship Id="rId7987" Type="http://schemas.openxmlformats.org/officeDocument/2006/relationships/hyperlink" Target="mailto:shimul.k@gmail.com" TargetMode="External"/><Relationship Id="rId10011" Type="http://schemas.openxmlformats.org/officeDocument/2006/relationships/hyperlink" Target="mailto:mssiamenterprisesabalia@gmail.com" TargetMode="External"/><Relationship Id="rId147" Type="http://schemas.openxmlformats.org/officeDocument/2006/relationships/hyperlink" Target="mailto:ms.fatematraders@yahoo.com" TargetMode="External"/><Relationship Id="rId354" Type="http://schemas.openxmlformats.org/officeDocument/2006/relationships/hyperlink" Target="mailto:ms.rk.enterprise79@gmail.com" TargetMode="External"/><Relationship Id="rId1191" Type="http://schemas.openxmlformats.org/officeDocument/2006/relationships/hyperlink" Target="mailto:khairulkabir07@gmail.com" TargetMode="External"/><Relationship Id="rId2035" Type="http://schemas.openxmlformats.org/officeDocument/2006/relationships/hyperlink" Target="mailto:farhan150581@gmail.com" TargetMode="External"/><Relationship Id="rId3433" Type="http://schemas.openxmlformats.org/officeDocument/2006/relationships/hyperlink" Target="mailto:maali059@yahoo.com" TargetMode="External"/><Relationship Id="rId3640" Type="http://schemas.openxmlformats.org/officeDocument/2006/relationships/hyperlink" Target="mailto:noorhossain61@gmail.com" TargetMode="External"/><Relationship Id="rId6589" Type="http://schemas.openxmlformats.org/officeDocument/2006/relationships/hyperlink" Target="mailto:jahangirkhanchow@gmail.com" TargetMode="External"/><Relationship Id="rId6796" Type="http://schemas.openxmlformats.org/officeDocument/2006/relationships/hyperlink" Target="mailto:mshbtrading1@yahoo.com" TargetMode="External"/><Relationship Id="rId7847" Type="http://schemas.openxmlformats.org/officeDocument/2006/relationships/hyperlink" Target="mailto:mollapromajv@gmail.com" TargetMode="External"/><Relationship Id="rId9062" Type="http://schemas.openxmlformats.org/officeDocument/2006/relationships/hyperlink" Target="mailto:sabbirentp67@gmail.com" TargetMode="External"/><Relationship Id="rId561" Type="http://schemas.openxmlformats.org/officeDocument/2006/relationships/hyperlink" Target="mailto:mshridoybrothers@gmail.com" TargetMode="External"/><Relationship Id="rId2242" Type="http://schemas.openxmlformats.org/officeDocument/2006/relationships/hyperlink" Target="mailto:chakrabortybban123@gmail.com" TargetMode="External"/><Relationship Id="rId3500" Type="http://schemas.openxmlformats.org/officeDocument/2006/relationships/hyperlink" Target="mailto:mdmujibnazrul@gmail.com" TargetMode="External"/><Relationship Id="rId5398" Type="http://schemas.openxmlformats.org/officeDocument/2006/relationships/hyperlink" Target="mailto:parvez.engmt@gmail.com" TargetMode="External"/><Relationship Id="rId6449" Type="http://schemas.openxmlformats.org/officeDocument/2006/relationships/hyperlink" Target="mailto:jomirpervez295@gmail.com" TargetMode="External"/><Relationship Id="rId6656" Type="http://schemas.openxmlformats.org/officeDocument/2006/relationships/hyperlink" Target="mailto:mdalamgirhossain64@gmail.com" TargetMode="External"/><Relationship Id="rId6863" Type="http://schemas.openxmlformats.org/officeDocument/2006/relationships/hyperlink" Target="mailto:libertytraders2@gmail.com" TargetMode="External"/><Relationship Id="rId7707" Type="http://schemas.openxmlformats.org/officeDocument/2006/relationships/hyperlink" Target="mailto:sanjoykumarsheel1@gmail.com" TargetMode="External"/><Relationship Id="rId7914" Type="http://schemas.openxmlformats.org/officeDocument/2006/relationships/hyperlink" Target="mailto:msrktraders.magura@gmial.com" TargetMode="External"/><Relationship Id="rId214" Type="http://schemas.openxmlformats.org/officeDocument/2006/relationships/hyperlink" Target="mailto:taprihatradingcorporation16@yahoo.com" TargetMode="External"/><Relationship Id="rId421" Type="http://schemas.openxmlformats.org/officeDocument/2006/relationships/hyperlink" Target="mailto:mssohelkhan.bd@gmail.com" TargetMode="External"/><Relationship Id="rId1051" Type="http://schemas.openxmlformats.org/officeDocument/2006/relationships/hyperlink" Target="mailto:msbrothersandsons@gmail.com" TargetMode="External"/><Relationship Id="rId2102" Type="http://schemas.openxmlformats.org/officeDocument/2006/relationships/hyperlink" Target="mailto:mszitutradeinternational@gmail.com" TargetMode="External"/><Relationship Id="rId5258" Type="http://schemas.openxmlformats.org/officeDocument/2006/relationships/hyperlink" Target="mailto:msmirzaconstructionsiraj@gmail.com" TargetMode="External"/><Relationship Id="rId5465" Type="http://schemas.openxmlformats.org/officeDocument/2006/relationships/hyperlink" Target="mailto:mspalashenterpriseulp@gmail.com" TargetMode="External"/><Relationship Id="rId5672" Type="http://schemas.openxmlformats.org/officeDocument/2006/relationships/hyperlink" Target="mailto:msturinenterprise93@gmail.com" TargetMode="External"/><Relationship Id="rId6309" Type="http://schemas.openxmlformats.org/officeDocument/2006/relationships/hyperlink" Target="mailto:kazi.holdings01@gmail.com" TargetMode="External"/><Relationship Id="rId6516" Type="http://schemas.openxmlformats.org/officeDocument/2006/relationships/hyperlink" Target="mailto:msfabihaenterprise@gmail.com" TargetMode="External"/><Relationship Id="rId6723" Type="http://schemas.openxmlformats.org/officeDocument/2006/relationships/hyperlink" Target="mailto:msmdshahjahan@gmail.com" TargetMode="External"/><Relationship Id="rId6930" Type="http://schemas.openxmlformats.org/officeDocument/2006/relationships/hyperlink" Target="mailto:quashemconstruction@gmail.com" TargetMode="External"/><Relationship Id="rId9879" Type="http://schemas.openxmlformats.org/officeDocument/2006/relationships/hyperlink" Target="mailto:mstafsirulenterprise99@gmail.com" TargetMode="External"/><Relationship Id="rId1868" Type="http://schemas.openxmlformats.org/officeDocument/2006/relationships/hyperlink" Target="mailto:md.abdullah_masum@yahoo.com" TargetMode="External"/><Relationship Id="rId4067" Type="http://schemas.openxmlformats.org/officeDocument/2006/relationships/hyperlink" Target="mailto:mha.ic2019@gmail.com" TargetMode="External"/><Relationship Id="rId4274" Type="http://schemas.openxmlformats.org/officeDocument/2006/relationships/hyperlink" Target="mailto:smangur4@gmail.com" TargetMode="External"/><Relationship Id="rId4481" Type="http://schemas.openxmlformats.org/officeDocument/2006/relationships/hyperlink" Target="mailto:shayaanconstn@gmail.com" TargetMode="External"/><Relationship Id="rId5118" Type="http://schemas.openxmlformats.org/officeDocument/2006/relationships/hyperlink" Target="mailto:mahabub.construction@gmail.com" TargetMode="External"/><Relationship Id="rId5325" Type="http://schemas.openxmlformats.org/officeDocument/2006/relationships/hyperlink" Target="mailto:msjahanenterprise2@gmail.com" TargetMode="External"/><Relationship Id="rId5532" Type="http://schemas.openxmlformats.org/officeDocument/2006/relationships/hyperlink" Target="mailto:aphtraders63@gmail.com" TargetMode="External"/><Relationship Id="rId8688" Type="http://schemas.openxmlformats.org/officeDocument/2006/relationships/hyperlink" Target="mailto:khondokarmukul017@gmail.com" TargetMode="External"/><Relationship Id="rId8895" Type="http://schemas.openxmlformats.org/officeDocument/2006/relationships/hyperlink" Target="mailto:msmizantraders1977@gmail.com" TargetMode="External"/><Relationship Id="rId9739" Type="http://schemas.openxmlformats.org/officeDocument/2006/relationships/hyperlink" Target="mailto:ziaurrahman792@yahoo.com" TargetMode="External"/><Relationship Id="rId2919" Type="http://schemas.openxmlformats.org/officeDocument/2006/relationships/hyperlink" Target="mailto:sarkarconstn@gmail.com" TargetMode="External"/><Relationship Id="rId3083" Type="http://schemas.openxmlformats.org/officeDocument/2006/relationships/hyperlink" Target="mailto:waliarrahman56@gmail.com" TargetMode="External"/><Relationship Id="rId3290" Type="http://schemas.openxmlformats.org/officeDocument/2006/relationships/hyperlink" Target="mailto:islamkamrul0101@gmail.com" TargetMode="External"/><Relationship Id="rId4134" Type="http://schemas.openxmlformats.org/officeDocument/2006/relationships/hyperlink" Target="mailto:ruhulegp6459@gmail.com" TargetMode="External"/><Relationship Id="rId4341" Type="http://schemas.openxmlformats.org/officeDocument/2006/relationships/hyperlink" Target="mailto:mawahed8@gmail.com" TargetMode="External"/><Relationship Id="rId7497" Type="http://schemas.openxmlformats.org/officeDocument/2006/relationships/hyperlink" Target="mailto:mssirajandbrothers@gmail.com" TargetMode="External"/><Relationship Id="rId8548" Type="http://schemas.openxmlformats.org/officeDocument/2006/relationships/hyperlink" Target="mailto:mss.sarkerenterprise@gmail.com" TargetMode="External"/><Relationship Id="rId9946" Type="http://schemas.openxmlformats.org/officeDocument/2006/relationships/hyperlink" Target="mailto:msjalalenterprise80@gmail.com" TargetMode="External"/><Relationship Id="rId1728" Type="http://schemas.openxmlformats.org/officeDocument/2006/relationships/hyperlink" Target="mailto:ms.mohiuddinenterprise7@gmail.com" TargetMode="External"/><Relationship Id="rId1935" Type="http://schemas.openxmlformats.org/officeDocument/2006/relationships/hyperlink" Target="mailto:mstanvirandbrothers78@gmail.com" TargetMode="External"/><Relationship Id="rId3150" Type="http://schemas.openxmlformats.org/officeDocument/2006/relationships/hyperlink" Target="mailto:anowartrade@gmail.com" TargetMode="External"/><Relationship Id="rId4201" Type="http://schemas.openxmlformats.org/officeDocument/2006/relationships/hyperlink" Target="mailto:tipuroy1961@gmail.com" TargetMode="External"/><Relationship Id="rId6099" Type="http://schemas.openxmlformats.org/officeDocument/2006/relationships/hyperlink" Target="mailto:amir.engr_crp@yahoo.com" TargetMode="External"/><Relationship Id="rId7357" Type="http://schemas.openxmlformats.org/officeDocument/2006/relationships/hyperlink" Target="mailto:asif.maejv@gmail.com" TargetMode="External"/><Relationship Id="rId8408" Type="http://schemas.openxmlformats.org/officeDocument/2006/relationships/hyperlink" Target="mailto:nazmulhaque760@gmail.com" TargetMode="External"/><Relationship Id="rId8755" Type="http://schemas.openxmlformats.org/officeDocument/2006/relationships/hyperlink" Target="mailto:kashedenterprise@gmail.com" TargetMode="External"/><Relationship Id="rId8962" Type="http://schemas.openxmlformats.org/officeDocument/2006/relationships/hyperlink" Target="mailto:ms.natraders@yahoo.com" TargetMode="External"/><Relationship Id="rId9806" Type="http://schemas.openxmlformats.org/officeDocument/2006/relationships/hyperlink" Target="mailto:sarderbricks@gmail.com" TargetMode="External"/><Relationship Id="rId3010" Type="http://schemas.openxmlformats.org/officeDocument/2006/relationships/hyperlink" Target="mailto:rt.grp.jv@gmail.com" TargetMode="External"/><Relationship Id="rId6166" Type="http://schemas.openxmlformats.org/officeDocument/2006/relationships/hyperlink" Target="mailto:ms.yamin.traders@gmail.com" TargetMode="External"/><Relationship Id="rId7564" Type="http://schemas.openxmlformats.org/officeDocument/2006/relationships/hyperlink" Target="mailto:msjerin_enterprise@yahoo.com" TargetMode="External"/><Relationship Id="rId7771" Type="http://schemas.openxmlformats.org/officeDocument/2006/relationships/hyperlink" Target="mailto:ms.showrovetraders@gmail.com" TargetMode="External"/><Relationship Id="rId8615" Type="http://schemas.openxmlformats.org/officeDocument/2006/relationships/hyperlink" Target="mailto:ms.jannatanterprise@gmail.com" TargetMode="External"/><Relationship Id="rId8822" Type="http://schemas.openxmlformats.org/officeDocument/2006/relationships/hyperlink" Target="mailto:ms.nurbanubricks_manu@yahoo.com" TargetMode="External"/><Relationship Id="rId3967" Type="http://schemas.openxmlformats.org/officeDocument/2006/relationships/hyperlink" Target="mailto:sharnaenterprise2@gmail.com" TargetMode="External"/><Relationship Id="rId6373" Type="http://schemas.openxmlformats.org/officeDocument/2006/relationships/hyperlink" Target="mailto:mkhannasirjv@gmail.com" TargetMode="External"/><Relationship Id="rId6580" Type="http://schemas.openxmlformats.org/officeDocument/2006/relationships/hyperlink" Target="mailto:akterenterprise97@gmail.com" TargetMode="External"/><Relationship Id="rId7217" Type="http://schemas.openxmlformats.org/officeDocument/2006/relationships/hyperlink" Target="mailto:sbcelbd@gmail.com" TargetMode="External"/><Relationship Id="rId7424" Type="http://schemas.openxmlformats.org/officeDocument/2006/relationships/hyperlink" Target="mailto:ms.bhuiyanandsons@gmail.com" TargetMode="External"/><Relationship Id="rId7631" Type="http://schemas.openxmlformats.org/officeDocument/2006/relationships/hyperlink" Target="mailto:mstulitushi_enterprise@yahoo.com" TargetMode="External"/><Relationship Id="rId4" Type="http://schemas.openxmlformats.org/officeDocument/2006/relationships/hyperlink" Target="mailto:ms.confidentinternational@gmail.com" TargetMode="External"/><Relationship Id="rId888" Type="http://schemas.openxmlformats.org/officeDocument/2006/relationships/hyperlink" Target="mailto:salauddinmusharof@gmail.com" TargetMode="External"/><Relationship Id="rId2569" Type="http://schemas.openxmlformats.org/officeDocument/2006/relationships/hyperlink" Target="mailto:nurulkis2020@gmail.com" TargetMode="External"/><Relationship Id="rId2776" Type="http://schemas.openxmlformats.org/officeDocument/2006/relationships/hyperlink" Target="mailto:meblmhjv2019@gmail.com" TargetMode="External"/><Relationship Id="rId2983" Type="http://schemas.openxmlformats.org/officeDocument/2006/relationships/hyperlink" Target="mailto:ms.mominul@yahoo.com" TargetMode="External"/><Relationship Id="rId3827" Type="http://schemas.openxmlformats.org/officeDocument/2006/relationships/hyperlink" Target="mailto:bhuiyanconstruction83@gmail.com" TargetMode="External"/><Relationship Id="rId5182" Type="http://schemas.openxmlformats.org/officeDocument/2006/relationships/hyperlink" Target="mailto:S.Anantabikastripura@yahoo.com" TargetMode="External"/><Relationship Id="rId6026" Type="http://schemas.openxmlformats.org/officeDocument/2006/relationships/hyperlink" Target="mailto:h_mallick@rocketmail.com" TargetMode="External"/><Relationship Id="rId6233" Type="http://schemas.openxmlformats.org/officeDocument/2006/relationships/hyperlink" Target="mailto:mshowladerconst89@gmail.com" TargetMode="External"/><Relationship Id="rId6440" Type="http://schemas.openxmlformats.org/officeDocument/2006/relationships/hyperlink" Target="mailto:mskbandaejv@gmail.com" TargetMode="External"/><Relationship Id="rId9389" Type="http://schemas.openxmlformats.org/officeDocument/2006/relationships/hyperlink" Target="mailto:shenterprise78@gmail.com" TargetMode="External"/><Relationship Id="rId9596" Type="http://schemas.openxmlformats.org/officeDocument/2006/relationships/hyperlink" Target="mailto:msrupalicons@gmail.com" TargetMode="External"/><Relationship Id="rId748" Type="http://schemas.openxmlformats.org/officeDocument/2006/relationships/hyperlink" Target="mailto:nabaruntradersltd@gmail.com" TargetMode="External"/><Relationship Id="rId955" Type="http://schemas.openxmlformats.org/officeDocument/2006/relationships/hyperlink" Target="mailto:surmaenterprise24@gmail.com" TargetMode="External"/><Relationship Id="rId1378" Type="http://schemas.openxmlformats.org/officeDocument/2006/relationships/hyperlink" Target="mailto:ms.lailyenterprise2019@gmail.com" TargetMode="External"/><Relationship Id="rId1585" Type="http://schemas.openxmlformats.org/officeDocument/2006/relationships/hyperlink" Target="mailto:nitaipadadatta.muk@gmail.com" TargetMode="External"/><Relationship Id="rId1792" Type="http://schemas.openxmlformats.org/officeDocument/2006/relationships/hyperlink" Target="mailto:mrshamim203260@yahoo.com" TargetMode="External"/><Relationship Id="rId2429" Type="http://schemas.openxmlformats.org/officeDocument/2006/relationships/hyperlink" Target="mailto:ntnarail87@gmail.com" TargetMode="External"/><Relationship Id="rId2636" Type="http://schemas.openxmlformats.org/officeDocument/2006/relationships/hyperlink" Target="mailto:thenationalbuilders1@gmail.com" TargetMode="External"/><Relationship Id="rId2843" Type="http://schemas.openxmlformats.org/officeDocument/2006/relationships/hyperlink" Target="mailto:mawahed8@gmail.com" TargetMode="External"/><Relationship Id="rId5042" Type="http://schemas.openxmlformats.org/officeDocument/2006/relationships/hyperlink" Target="mailto:mslucky7services2@gmail.com" TargetMode="External"/><Relationship Id="rId5999" Type="http://schemas.openxmlformats.org/officeDocument/2006/relationships/hyperlink" Target="mailto:razzakm50@yahoo.com" TargetMode="External"/><Relationship Id="rId6300" Type="http://schemas.openxmlformats.org/officeDocument/2006/relationships/hyperlink" Target="mailto:kathalia1970@gmail.com" TargetMode="External"/><Relationship Id="rId8198" Type="http://schemas.openxmlformats.org/officeDocument/2006/relationships/hyperlink" Target="mailto:hossainahmedpanna@gmail.com" TargetMode="External"/><Relationship Id="rId9249" Type="http://schemas.openxmlformats.org/officeDocument/2006/relationships/hyperlink" Target="mailto:oshiconstruction81@gmail.com" TargetMode="External"/><Relationship Id="rId9456" Type="http://schemas.openxmlformats.org/officeDocument/2006/relationships/hyperlink" Target="mailto:ptksoma@gmail.com" TargetMode="External"/><Relationship Id="rId9663" Type="http://schemas.openxmlformats.org/officeDocument/2006/relationships/hyperlink" Target="mailto:salma.pirojpur@gmail.com" TargetMode="External"/><Relationship Id="rId9870" Type="http://schemas.openxmlformats.org/officeDocument/2006/relationships/hyperlink" Target="mailto:ms.darussalamtraders79@yahoo.com" TargetMode="External"/><Relationship Id="rId84" Type="http://schemas.openxmlformats.org/officeDocument/2006/relationships/hyperlink" Target="mailto:ms.samataenterprise68@gmail.com" TargetMode="External"/><Relationship Id="rId608" Type="http://schemas.openxmlformats.org/officeDocument/2006/relationships/hyperlink" Target="mailto:siamenterprise.kst@gmail.com" TargetMode="External"/><Relationship Id="rId815" Type="http://schemas.openxmlformats.org/officeDocument/2006/relationships/hyperlink" Target="mailto:bajaldidaruljv@gmail.com" TargetMode="External"/><Relationship Id="rId1238" Type="http://schemas.openxmlformats.org/officeDocument/2006/relationships/hyperlink" Target="mailto:ahammeds26@gmail.com" TargetMode="External"/><Relationship Id="rId1445" Type="http://schemas.openxmlformats.org/officeDocument/2006/relationships/hyperlink" Target="mailto:ms.jannatenterprise2020@gmail.com" TargetMode="External"/><Relationship Id="rId1652" Type="http://schemas.openxmlformats.org/officeDocument/2006/relationships/hyperlink" Target="mailto:nbconstruction991@gmail.com" TargetMode="External"/><Relationship Id="rId8058" Type="http://schemas.openxmlformats.org/officeDocument/2006/relationships/hyperlink" Target="mailto:msriasatandbrothers@gmail.com" TargetMode="External"/><Relationship Id="rId8265" Type="http://schemas.openxmlformats.org/officeDocument/2006/relationships/hyperlink" Target="mailto:shaikatenterprise77@gmail.com" TargetMode="External"/><Relationship Id="rId8472" Type="http://schemas.openxmlformats.org/officeDocument/2006/relationships/hyperlink" Target="mailto:aristoc420@gmail.com" TargetMode="External"/><Relationship Id="rId9109" Type="http://schemas.openxmlformats.org/officeDocument/2006/relationships/hyperlink" Target="mailto:md.rowshed@gmail.com" TargetMode="External"/><Relationship Id="rId9316" Type="http://schemas.openxmlformats.org/officeDocument/2006/relationships/hyperlink" Target="mailto:efte.etcl@gmail.com" TargetMode="External"/><Relationship Id="rId9523" Type="http://schemas.openxmlformats.org/officeDocument/2006/relationships/hyperlink" Target="mailto:khanenterprise20@gmail.com" TargetMode="External"/><Relationship Id="rId1305" Type="http://schemas.openxmlformats.org/officeDocument/2006/relationships/hyperlink" Target="mailto:masud_construction@yahoo.com" TargetMode="External"/><Relationship Id="rId2703" Type="http://schemas.openxmlformats.org/officeDocument/2006/relationships/hyperlink" Target="mailto:faysal.enter1983@gmail.com" TargetMode="External"/><Relationship Id="rId2910" Type="http://schemas.openxmlformats.org/officeDocument/2006/relationships/hyperlink" Target="mailto:ms_challenger1@yahoo.com" TargetMode="External"/><Relationship Id="rId5859" Type="http://schemas.openxmlformats.org/officeDocument/2006/relationships/hyperlink" Target="mailto:sahidenterprisepvtlimited@gmail.com" TargetMode="External"/><Relationship Id="rId7074" Type="http://schemas.openxmlformats.org/officeDocument/2006/relationships/hyperlink" Target="mailto:msconst.supp@gmail.com" TargetMode="External"/><Relationship Id="rId7281" Type="http://schemas.openxmlformats.org/officeDocument/2006/relationships/hyperlink" Target="mailto:msdiproenterprise@gmail.com" TargetMode="External"/><Relationship Id="rId8125" Type="http://schemas.openxmlformats.org/officeDocument/2006/relationships/hyperlink" Target="mailto:msriasatandbrothers@gmail.com" TargetMode="External"/><Relationship Id="rId8332" Type="http://schemas.openxmlformats.org/officeDocument/2006/relationships/hyperlink" Target="mailto:mizanur_79@ymail.com" TargetMode="External"/><Relationship Id="rId9730" Type="http://schemas.openxmlformats.org/officeDocument/2006/relationships/hyperlink" Target="mailto:nahidulislam1977@yahoo.com" TargetMode="External"/><Relationship Id="rId1512" Type="http://schemas.openxmlformats.org/officeDocument/2006/relationships/hyperlink" Target="mailto:ms.ntmajv@gmail.com" TargetMode="External"/><Relationship Id="rId4668" Type="http://schemas.openxmlformats.org/officeDocument/2006/relationships/hyperlink" Target="mailto:absmstmkejv@gmail.com" TargetMode="External"/><Relationship Id="rId4875" Type="http://schemas.openxmlformats.org/officeDocument/2006/relationships/hyperlink" Target="mailto:msmasum.trad.cor@gmail.com" TargetMode="External"/><Relationship Id="rId5719" Type="http://schemas.openxmlformats.org/officeDocument/2006/relationships/hyperlink" Target="mailto:madinacon19@gmail.com" TargetMode="External"/><Relationship Id="rId5926" Type="http://schemas.openxmlformats.org/officeDocument/2006/relationships/hyperlink" Target="mailto:mssikderconstruction59@gmail.com" TargetMode="External"/><Relationship Id="rId6090" Type="http://schemas.openxmlformats.org/officeDocument/2006/relationships/hyperlink" Target="mailto:foraji_1984@yahoo.com" TargetMode="External"/><Relationship Id="rId7141" Type="http://schemas.openxmlformats.org/officeDocument/2006/relationships/hyperlink" Target="mailto:faridpurjannatconstructionltd@gmail.com" TargetMode="External"/><Relationship Id="rId10055" Type="http://schemas.openxmlformats.org/officeDocument/2006/relationships/hyperlink" Target="mailto:siam.jaliljv20@gmail.com" TargetMode="External"/><Relationship Id="rId11" Type="http://schemas.openxmlformats.org/officeDocument/2006/relationships/hyperlink" Target="mailto:shahawladmithu@gmail.com" TargetMode="External"/><Relationship Id="rId398" Type="http://schemas.openxmlformats.org/officeDocument/2006/relationships/hyperlink" Target="mailto:pirmoslehuddin@yahoo.com" TargetMode="External"/><Relationship Id="rId2079" Type="http://schemas.openxmlformats.org/officeDocument/2006/relationships/hyperlink" Target="mailto:mosnobienterprise@gmail.com" TargetMode="External"/><Relationship Id="rId3477" Type="http://schemas.openxmlformats.org/officeDocument/2006/relationships/hyperlink" Target="mailto:sagorentbd@gmail.%20Com" TargetMode="External"/><Relationship Id="rId3684" Type="http://schemas.openxmlformats.org/officeDocument/2006/relationships/hyperlink" Target="mailto:ms.nishatenterprise@yahoo.com" TargetMode="External"/><Relationship Id="rId3891" Type="http://schemas.openxmlformats.org/officeDocument/2006/relationships/hyperlink" Target="mailto:amirgonjbuilders@gmail.com" TargetMode="External"/><Relationship Id="rId4528" Type="http://schemas.openxmlformats.org/officeDocument/2006/relationships/hyperlink" Target="mailto:islamsaiful438@gmail.com" TargetMode="External"/><Relationship Id="rId4735" Type="http://schemas.openxmlformats.org/officeDocument/2006/relationships/hyperlink" Target="mailto:mdalomgirmolla7@gmail.com" TargetMode="External"/><Relationship Id="rId4942" Type="http://schemas.openxmlformats.org/officeDocument/2006/relationships/hyperlink" Target="mailto:msparadisetds@gmail.com" TargetMode="External"/><Relationship Id="rId10122" Type="http://schemas.openxmlformats.org/officeDocument/2006/relationships/hyperlink" Target="mailto:msuchchalconstruction@gmail.com" TargetMode="External"/><Relationship Id="rId2286" Type="http://schemas.openxmlformats.org/officeDocument/2006/relationships/hyperlink" Target="mailto:mstowfiqenterprise@yahoo.com," TargetMode="External"/><Relationship Id="rId2493" Type="http://schemas.openxmlformats.org/officeDocument/2006/relationships/hyperlink" Target="mailto:rajuconstn@gmail.com" TargetMode="External"/><Relationship Id="rId3337" Type="http://schemas.openxmlformats.org/officeDocument/2006/relationships/hyperlink" Target="mailto:habib.live166@gmail.com" TargetMode="External"/><Relationship Id="rId3544" Type="http://schemas.openxmlformats.org/officeDocument/2006/relationships/hyperlink" Target="mailto:mdtazulislam1974@gmail.com" TargetMode="External"/><Relationship Id="rId3751" Type="http://schemas.openxmlformats.org/officeDocument/2006/relationships/hyperlink" Target="mailto:shohrab_hossain1956@yahoo.com" TargetMode="External"/><Relationship Id="rId4802" Type="http://schemas.openxmlformats.org/officeDocument/2006/relationships/hyperlink" Target="mailto:mdsalim.egp@gmail.com" TargetMode="External"/><Relationship Id="rId7001" Type="http://schemas.openxmlformats.org/officeDocument/2006/relationships/hyperlink" Target="mailto:z_liton@yahoo.com" TargetMode="External"/><Relationship Id="rId7958" Type="http://schemas.openxmlformats.org/officeDocument/2006/relationships/hyperlink" Target="mailto:shaikatenterprise77@gmail.com" TargetMode="External"/><Relationship Id="rId258" Type="http://schemas.openxmlformats.org/officeDocument/2006/relationships/hyperlink" Target="mailto:mridhaenterprise77@gmail.com" TargetMode="External"/><Relationship Id="rId465" Type="http://schemas.openxmlformats.org/officeDocument/2006/relationships/hyperlink" Target="mailto:nisaenterprize@gmail.com" TargetMode="External"/><Relationship Id="rId672" Type="http://schemas.openxmlformats.org/officeDocument/2006/relationships/hyperlink" Target="mailto:theadcom@hotmail.com" TargetMode="External"/><Relationship Id="rId1095" Type="http://schemas.openxmlformats.org/officeDocument/2006/relationships/hyperlink" Target="mailto:gazienterprise.egp@gmail.com" TargetMode="External"/><Relationship Id="rId2146" Type="http://schemas.openxmlformats.org/officeDocument/2006/relationships/hyperlink" Target="mailto:msmuktatraders7@yahoo.com" TargetMode="External"/><Relationship Id="rId2353" Type="http://schemas.openxmlformats.org/officeDocument/2006/relationships/hyperlink" Target="mailto:msjarnaenterprise@yahoo.com%20," TargetMode="External"/><Relationship Id="rId2560" Type="http://schemas.openxmlformats.org/officeDocument/2006/relationships/hyperlink" Target="mailto:mr.kanchan13@yahoo.com" TargetMode="External"/><Relationship Id="rId3404" Type="http://schemas.openxmlformats.org/officeDocument/2006/relationships/hyperlink" Target="mailto:msrtufaiel@gmail.%20Com" TargetMode="External"/><Relationship Id="rId3611" Type="http://schemas.openxmlformats.org/officeDocument/2006/relationships/hyperlink" Target="mailto:mssapnaconstruction@yahoo.com" TargetMode="External"/><Relationship Id="rId6767" Type="http://schemas.openxmlformats.org/officeDocument/2006/relationships/hyperlink" Target="mailto:mohammedtofayil@yahoo.com" TargetMode="External"/><Relationship Id="rId6974" Type="http://schemas.openxmlformats.org/officeDocument/2006/relationships/hyperlink" Target="mailto:gmdmanirhossain@gmail.com" TargetMode="External"/><Relationship Id="rId7818" Type="http://schemas.openxmlformats.org/officeDocument/2006/relationships/hyperlink" Target="mailto:shohorenterprise@gmial.com" TargetMode="External"/><Relationship Id="rId9173" Type="http://schemas.openxmlformats.org/officeDocument/2006/relationships/hyperlink" Target="mailto:ms.mominul@yahoo.com" TargetMode="External"/><Relationship Id="rId9380" Type="http://schemas.openxmlformats.org/officeDocument/2006/relationships/hyperlink" Target="mailto:badalsarwar@gmail.com" TargetMode="External"/><Relationship Id="rId118" Type="http://schemas.openxmlformats.org/officeDocument/2006/relationships/hyperlink" Target="mailto:mamunmr909@gmail.com" TargetMode="External"/><Relationship Id="rId325" Type="http://schemas.openxmlformats.org/officeDocument/2006/relationships/hyperlink" Target="mailto:mridhaenterprise77@gmail.com" TargetMode="External"/><Relationship Id="rId532" Type="http://schemas.openxmlformats.org/officeDocument/2006/relationships/hyperlink" Target="mailto:mdabdussattar.cng@gmail.com" TargetMode="External"/><Relationship Id="rId1162" Type="http://schemas.openxmlformats.org/officeDocument/2006/relationships/hyperlink" Target="mailto:mahpl.alh.jv@gmail.com" TargetMode="External"/><Relationship Id="rId2006" Type="http://schemas.openxmlformats.org/officeDocument/2006/relationships/hyperlink" Target="mailto:msfancyalmuzt@gmail.com" TargetMode="External"/><Relationship Id="rId2213" Type="http://schemas.openxmlformats.org/officeDocument/2006/relationships/hyperlink" Target="mailto:msshamsulalam@gmail.com" TargetMode="External"/><Relationship Id="rId2420" Type="http://schemas.openxmlformats.org/officeDocument/2006/relationships/hyperlink" Target="mailto:vhivhi.ent@gmail.com" TargetMode="External"/><Relationship Id="rId5369" Type="http://schemas.openxmlformats.org/officeDocument/2006/relationships/hyperlink" Target="mailto:asconstructionraj@yahoo.com" TargetMode="External"/><Relationship Id="rId5576" Type="http://schemas.openxmlformats.org/officeDocument/2006/relationships/hyperlink" Target="mailto:salam1964.dinaj@gmail.com" TargetMode="External"/><Relationship Id="rId5783" Type="http://schemas.openxmlformats.org/officeDocument/2006/relationships/hyperlink" Target="mailto:tusharkantigh@gmail.com" TargetMode="External"/><Relationship Id="rId6627" Type="http://schemas.openxmlformats.org/officeDocument/2006/relationships/hyperlink" Target="mailto:ms.enterprise.rr@gmail.com" TargetMode="External"/><Relationship Id="rId9033" Type="http://schemas.openxmlformats.org/officeDocument/2006/relationships/hyperlink" Target="mailto:soheltraders1977@yahoo.com" TargetMode="External"/><Relationship Id="rId9240" Type="http://schemas.openxmlformats.org/officeDocument/2006/relationships/hyperlink" Target="mailto:badal_barisal@yahoo.com" TargetMode="External"/><Relationship Id="rId1022" Type="http://schemas.openxmlformats.org/officeDocument/2006/relationships/hyperlink" Target="mailto:genevaint2014@gmail.com" TargetMode="External"/><Relationship Id="rId4178" Type="http://schemas.openxmlformats.org/officeDocument/2006/relationships/hyperlink" Target="mailto:scpcjv20@gmail.com" TargetMode="External"/><Relationship Id="rId4385" Type="http://schemas.openxmlformats.org/officeDocument/2006/relationships/hyperlink" Target="mailto:ishafikulm@yahoo.com" TargetMode="External"/><Relationship Id="rId4592" Type="http://schemas.openxmlformats.org/officeDocument/2006/relationships/hyperlink" Target="mailto:sagor.entp@gmail.com" TargetMode="External"/><Relationship Id="rId5229" Type="http://schemas.openxmlformats.org/officeDocument/2006/relationships/hyperlink" Target="mailto:S.Anantabikastripura@yahoo.com" TargetMode="External"/><Relationship Id="rId5436" Type="http://schemas.openxmlformats.org/officeDocument/2006/relationships/hyperlink" Target="mailto:mofazzolbilu@gmail.com" TargetMode="External"/><Relationship Id="rId5990" Type="http://schemas.openxmlformats.org/officeDocument/2006/relationships/hyperlink" Target="mailto:khajaconstruction75@gmail.com" TargetMode="External"/><Relationship Id="rId6834" Type="http://schemas.openxmlformats.org/officeDocument/2006/relationships/hyperlink" Target="mailto:msomartraders@gmail.com" TargetMode="External"/><Relationship Id="rId9100" Type="http://schemas.openxmlformats.org/officeDocument/2006/relationships/hyperlink" Target="mailto:ma.muktasarkar2013@gmail.com" TargetMode="External"/><Relationship Id="rId1979" Type="http://schemas.openxmlformats.org/officeDocument/2006/relationships/hyperlink" Target="mailto:msasadenterprisejp@gmail.com" TargetMode="External"/><Relationship Id="rId3194" Type="http://schemas.openxmlformats.org/officeDocument/2006/relationships/hyperlink" Target="mailto:haniftraders31@yahoo.com" TargetMode="External"/><Relationship Id="rId4038" Type="http://schemas.openxmlformats.org/officeDocument/2006/relationships/hyperlink" Target="mailto:sajedabuilders@gmail.com" TargetMode="External"/><Relationship Id="rId4245" Type="http://schemas.openxmlformats.org/officeDocument/2006/relationships/hyperlink" Target="mailto:baghafurnituremart@gmail.com" TargetMode="External"/><Relationship Id="rId5643" Type="http://schemas.openxmlformats.org/officeDocument/2006/relationships/hyperlink" Target="mailto:acpkjv81@gmail.com" TargetMode="External"/><Relationship Id="rId5850" Type="http://schemas.openxmlformats.org/officeDocument/2006/relationships/hyperlink" Target="mailto:m.a.jalil.khan123@gmail.com" TargetMode="External"/><Relationship Id="rId6901" Type="http://schemas.openxmlformats.org/officeDocument/2006/relationships/hyperlink" Target="mailto:msalifenterprisee@gmail.com" TargetMode="External"/><Relationship Id="rId8799" Type="http://schemas.openxmlformats.org/officeDocument/2006/relationships/hyperlink" Target="mailto:msmokkaenterprise@gmail.com" TargetMode="External"/><Relationship Id="rId1839" Type="http://schemas.openxmlformats.org/officeDocument/2006/relationships/hyperlink" Target="https://www.eprocure.gov.bd/officer/MyTenders.jsp" TargetMode="External"/><Relationship Id="rId3054" Type="http://schemas.openxmlformats.org/officeDocument/2006/relationships/hyperlink" Target="mailto:alimostafizjv@gmail.com" TargetMode="External"/><Relationship Id="rId4452" Type="http://schemas.openxmlformats.org/officeDocument/2006/relationships/hyperlink" Target="mailto:sa.mishuk.sae.jv@gmail.com" TargetMode="External"/><Relationship Id="rId5503" Type="http://schemas.openxmlformats.org/officeDocument/2006/relationships/hyperlink" Target="mailto:khanrafiqul180@gmail.com" TargetMode="External"/><Relationship Id="rId5710" Type="http://schemas.openxmlformats.org/officeDocument/2006/relationships/hyperlink" Target="mailto:emmuconstruction@gmail.com" TargetMode="External"/><Relationship Id="rId8659" Type="http://schemas.openxmlformats.org/officeDocument/2006/relationships/hyperlink" Target="mailto:msmonaconstruction@yahoo.com" TargetMode="External"/><Relationship Id="rId8866" Type="http://schemas.openxmlformats.org/officeDocument/2006/relationships/hyperlink" Target="mailto:khondokarmukul017@gmail.com" TargetMode="External"/><Relationship Id="rId9917" Type="http://schemas.openxmlformats.org/officeDocument/2006/relationships/hyperlink" Target="mailto:anwarulislam608@yahoo.com" TargetMode="External"/><Relationship Id="rId182" Type="http://schemas.openxmlformats.org/officeDocument/2006/relationships/hyperlink" Target="mailto:msharunandsons@yahoo.com" TargetMode="External"/><Relationship Id="rId1906" Type="http://schemas.openxmlformats.org/officeDocument/2006/relationships/hyperlink" Target="mailto:mmcandmootjv@gmail.com" TargetMode="External"/><Relationship Id="rId3261" Type="http://schemas.openxmlformats.org/officeDocument/2006/relationships/hyperlink" Target="mailto:shamimaferdous85@gmail.com" TargetMode="External"/><Relationship Id="rId4105" Type="http://schemas.openxmlformats.org/officeDocument/2006/relationships/hyperlink" Target="mailto:alaminnatore73@gmail.com" TargetMode="External"/><Relationship Id="rId4312" Type="http://schemas.openxmlformats.org/officeDocument/2006/relationships/hyperlink" Target="mailto:mtn4701@gmail.com" TargetMode="External"/><Relationship Id="rId7468" Type="http://schemas.openxmlformats.org/officeDocument/2006/relationships/hyperlink" Target="mailto:ms.nihalenterprise@gmail.com" TargetMode="External"/><Relationship Id="rId7675" Type="http://schemas.openxmlformats.org/officeDocument/2006/relationships/hyperlink" Target="mailto:msmonirtraders1@gmail.com" TargetMode="External"/><Relationship Id="rId7882" Type="http://schemas.openxmlformats.org/officeDocument/2006/relationships/hyperlink" Target="mailto:sayanirenterprised@gmail.com" TargetMode="External"/><Relationship Id="rId8519" Type="http://schemas.openxmlformats.org/officeDocument/2006/relationships/hyperlink" Target="mailto:satradeandsyndicate@gmail.com" TargetMode="External"/><Relationship Id="rId8726" Type="http://schemas.openxmlformats.org/officeDocument/2006/relationships/hyperlink" Target="mailto:msrupalibricksmanufacturing@gmail.com" TargetMode="External"/><Relationship Id="rId8933" Type="http://schemas.openxmlformats.org/officeDocument/2006/relationships/hyperlink" Target="mailto:msislamenterprise18@gmail.com" TargetMode="External"/><Relationship Id="rId2070" Type="http://schemas.openxmlformats.org/officeDocument/2006/relationships/hyperlink" Target="mailto:zahidtradersjv@gmail.com" TargetMode="External"/><Relationship Id="rId3121" Type="http://schemas.openxmlformats.org/officeDocument/2006/relationships/hyperlink" Target="mailto:muslimitraders@gmail.com" TargetMode="External"/><Relationship Id="rId6277" Type="http://schemas.openxmlformats.org/officeDocument/2006/relationships/hyperlink" Target="mailto:razzakm50@yahoo.com" TargetMode="External"/><Relationship Id="rId6484" Type="http://schemas.openxmlformats.org/officeDocument/2006/relationships/hyperlink" Target="mailto:msdowlaenterprise@gmail.com" TargetMode="External"/><Relationship Id="rId6691" Type="http://schemas.openxmlformats.org/officeDocument/2006/relationships/hyperlink" Target="mailto:akterenterprise97@gmail.com" TargetMode="External"/><Relationship Id="rId7328" Type="http://schemas.openxmlformats.org/officeDocument/2006/relationships/hyperlink" Target="mailto:msazamconstructionmrtjv@gmail.com" TargetMode="External"/><Relationship Id="rId7535" Type="http://schemas.openxmlformats.org/officeDocument/2006/relationships/hyperlink" Target="mailto:tntl.ycjv@gmail.com" TargetMode="External"/><Relationship Id="rId7742" Type="http://schemas.openxmlformats.org/officeDocument/2006/relationships/hyperlink" Target="mailto:msjashoreconstructionegp@gmail.com" TargetMode="External"/><Relationship Id="rId999" Type="http://schemas.openxmlformats.org/officeDocument/2006/relationships/hyperlink" Target="mailto:smdcc2014@gmail.com" TargetMode="External"/><Relationship Id="rId2887" Type="http://schemas.openxmlformats.org/officeDocument/2006/relationships/hyperlink" Target="mailto:mmcandmcjv@gmail.com" TargetMode="External"/><Relationship Id="rId5086" Type="http://schemas.openxmlformats.org/officeDocument/2006/relationships/hyperlink" Target="mailto:aadheyaconstruction@gmail.com" TargetMode="External"/><Relationship Id="rId5293" Type="http://schemas.openxmlformats.org/officeDocument/2006/relationships/hyperlink" Target="mailto:mssumienterprise.siraj@gmail.com" TargetMode="External"/><Relationship Id="rId6137" Type="http://schemas.openxmlformats.org/officeDocument/2006/relationships/hyperlink" Target="mailto:msgm.construction@gmail.com" TargetMode="External"/><Relationship Id="rId6344" Type="http://schemas.openxmlformats.org/officeDocument/2006/relationships/hyperlink" Target="mailto:sm_enterprise92@yahoo.com" TargetMode="External"/><Relationship Id="rId6551" Type="http://schemas.openxmlformats.org/officeDocument/2006/relationships/hyperlink" Target="mailto:kamal_mostafa10@yahoo.com" TargetMode="External"/><Relationship Id="rId7602" Type="http://schemas.openxmlformats.org/officeDocument/2006/relationships/hyperlink" Target="mailto:ms.arafattrading2019@gmail.com" TargetMode="External"/><Relationship Id="rId859" Type="http://schemas.openxmlformats.org/officeDocument/2006/relationships/hyperlink" Target="mailto:mszineaconstruction@gmail.com" TargetMode="External"/><Relationship Id="rId1489" Type="http://schemas.openxmlformats.org/officeDocument/2006/relationships/hyperlink" Target="mailto:msfahimenterprise1990@gmail.com" TargetMode="External"/><Relationship Id="rId1696" Type="http://schemas.openxmlformats.org/officeDocument/2006/relationships/hyperlink" Target="mailto:gsnazmulbsl@gmail.com" TargetMode="External"/><Relationship Id="rId3938" Type="http://schemas.openxmlformats.org/officeDocument/2006/relationships/hyperlink" Target="mailto:haquemominuljv@gmail.com" TargetMode="External"/><Relationship Id="rId5153" Type="http://schemas.openxmlformats.org/officeDocument/2006/relationships/hyperlink" Target="mailto:mdkhahos@gmail.com" TargetMode="External"/><Relationship Id="rId5360" Type="http://schemas.openxmlformats.org/officeDocument/2006/relationships/hyperlink" Target="mailto:sarkersonstraders@gmail.com" TargetMode="External"/><Relationship Id="rId6204" Type="http://schemas.openxmlformats.org/officeDocument/2006/relationships/hyperlink" Target="mailto:msapurboenterprise@gmail.com" TargetMode="External"/><Relationship Id="rId6411" Type="http://schemas.openxmlformats.org/officeDocument/2006/relationships/hyperlink" Target="mailto:msalamgirandsons2018@gmail.com" TargetMode="External"/><Relationship Id="rId9567" Type="http://schemas.openxmlformats.org/officeDocument/2006/relationships/hyperlink" Target="mailto:selimpatuakhali@gmail.com" TargetMode="External"/><Relationship Id="rId1349" Type="http://schemas.openxmlformats.org/officeDocument/2006/relationships/hyperlink" Target="mailto:mojammelhaquejv@gmail.com" TargetMode="External"/><Relationship Id="rId2747" Type="http://schemas.openxmlformats.org/officeDocument/2006/relationships/hyperlink" Target="mailto:osmangani1961@yahoo.com" TargetMode="External"/><Relationship Id="rId2954" Type="http://schemas.openxmlformats.org/officeDocument/2006/relationships/hyperlink" Target="mailto:rafiqconstructiion@gmail.com" TargetMode="External"/><Relationship Id="rId5013" Type="http://schemas.openxmlformats.org/officeDocument/2006/relationships/hyperlink" Target="mailto:sadiaent1966@gmail.com" TargetMode="External"/><Relationship Id="rId5220" Type="http://schemas.openxmlformats.org/officeDocument/2006/relationships/hyperlink" Target="https://www.eprocure.gov.bd/officer/MyTenders.jsp" TargetMode="External"/><Relationship Id="rId8169" Type="http://schemas.openxmlformats.org/officeDocument/2006/relationships/hyperlink" Target="mailto:motir.rahaman0@gmail.com" TargetMode="External"/><Relationship Id="rId8376" Type="http://schemas.openxmlformats.org/officeDocument/2006/relationships/hyperlink" Target="mailto:zahangiralam15675@gmail.com" TargetMode="External"/><Relationship Id="rId9774" Type="http://schemas.openxmlformats.org/officeDocument/2006/relationships/hyperlink" Target="mailto:msrebaconstruction82@gmail.com" TargetMode="External"/><Relationship Id="rId9981" Type="http://schemas.openxmlformats.org/officeDocument/2006/relationships/hyperlink" Target="mailto:khanbrotherscity@gmail.com" TargetMode="External"/><Relationship Id="rId719" Type="http://schemas.openxmlformats.org/officeDocument/2006/relationships/hyperlink" Target="mailto:opelenterpriseegp@gmail.com" TargetMode="External"/><Relationship Id="rId926" Type="http://schemas.openxmlformats.org/officeDocument/2006/relationships/hyperlink" Target="mailto:fastbuild.bd@gmail.com" TargetMode="External"/><Relationship Id="rId1556" Type="http://schemas.openxmlformats.org/officeDocument/2006/relationships/hyperlink" Target="mailto:satotafalarbander@gmail.com" TargetMode="External"/><Relationship Id="rId1763" Type="http://schemas.openxmlformats.org/officeDocument/2006/relationships/hyperlink" Target="mailto:msjbindustries88@gmail.com" TargetMode="External"/><Relationship Id="rId1970" Type="http://schemas.openxmlformats.org/officeDocument/2006/relationships/hyperlink" Target="mailto:mae.mbejv2017@gmail.com" TargetMode="External"/><Relationship Id="rId2607" Type="http://schemas.openxmlformats.org/officeDocument/2006/relationships/hyperlink" Target="mailto:roy_enterprise@yahoo.com" TargetMode="External"/><Relationship Id="rId2814" Type="http://schemas.openxmlformats.org/officeDocument/2006/relationships/hyperlink" Target="mailto:bhatibanglaenterprise@yahoo.com" TargetMode="External"/><Relationship Id="rId7185" Type="http://schemas.openxmlformats.org/officeDocument/2006/relationships/hyperlink" Target="mailto:msfatemaconstruction.muk@gmail.com" TargetMode="External"/><Relationship Id="rId8029" Type="http://schemas.openxmlformats.org/officeDocument/2006/relationships/hyperlink" Target="mailto:rumana.kush@gmail.com" TargetMode="External"/><Relationship Id="rId8583" Type="http://schemas.openxmlformats.org/officeDocument/2006/relationships/hyperlink" Target="mailto:samiultraders@yahoo.com" TargetMode="External"/><Relationship Id="rId8790" Type="http://schemas.openxmlformats.org/officeDocument/2006/relationships/hyperlink" Target="mailto:mskalambricks@yahoo.com" TargetMode="External"/><Relationship Id="rId9427" Type="http://schemas.openxmlformats.org/officeDocument/2006/relationships/hyperlink" Target="mailto:enayethossainpat@gmail.com" TargetMode="External"/><Relationship Id="rId9634" Type="http://schemas.openxmlformats.org/officeDocument/2006/relationships/hyperlink" Target="mailto:azadptk@gmail.com" TargetMode="External"/><Relationship Id="rId9841" Type="http://schemas.openxmlformats.org/officeDocument/2006/relationships/hyperlink" Target="mailto:md.khurshaduzzaman@gmail.com" TargetMode="External"/><Relationship Id="rId10099" Type="http://schemas.openxmlformats.org/officeDocument/2006/relationships/hyperlink" Target="mailto:mdlokman72@gmail.com" TargetMode="External"/><Relationship Id="rId55" Type="http://schemas.openxmlformats.org/officeDocument/2006/relationships/hyperlink" Target="mailto:mssasimi@gmail.com" TargetMode="External"/><Relationship Id="rId1209" Type="http://schemas.openxmlformats.org/officeDocument/2006/relationships/hyperlink" Target="mailto:info@starlitebd.com" TargetMode="External"/><Relationship Id="rId1416" Type="http://schemas.openxmlformats.org/officeDocument/2006/relationships/hyperlink" Target="mailto:nisetraders@gmail.com" TargetMode="External"/><Relationship Id="rId1623" Type="http://schemas.openxmlformats.org/officeDocument/2006/relationships/hyperlink" Target="mailto:kabirkke2003@gmail.com" TargetMode="External"/><Relationship Id="rId1830" Type="http://schemas.openxmlformats.org/officeDocument/2006/relationships/hyperlink" Target="mailto:msjamalenterprise@yahoo.com" TargetMode="External"/><Relationship Id="rId4779" Type="http://schemas.openxmlformats.org/officeDocument/2006/relationships/hyperlink" Target="mailto:donenterprise71@gmail.com" TargetMode="External"/><Relationship Id="rId4986" Type="http://schemas.openxmlformats.org/officeDocument/2006/relationships/hyperlink" Target="mailto:jesoheljv@gmail.com" TargetMode="External"/><Relationship Id="rId7392" Type="http://schemas.openxmlformats.org/officeDocument/2006/relationships/hyperlink" Target="mailto:msmannantraders@gmail.com" TargetMode="External"/><Relationship Id="rId8236" Type="http://schemas.openxmlformats.org/officeDocument/2006/relationships/hyperlink" Target="mailto:hafizurpromajv@gmail.com" TargetMode="External"/><Relationship Id="rId8443" Type="http://schemas.openxmlformats.org/officeDocument/2006/relationships/hyperlink" Target="mailto:ms.tasbiah.enterprise@gmail.com" TargetMode="External"/><Relationship Id="rId8650" Type="http://schemas.openxmlformats.org/officeDocument/2006/relationships/hyperlink" Target="mailto:mrahman197308@gmail.com" TargetMode="External"/><Relationship Id="rId9701" Type="http://schemas.openxmlformats.org/officeDocument/2006/relationships/hyperlink" Target="mailto:shahilenterprise@yahoo.com" TargetMode="External"/><Relationship Id="rId10166" Type="http://schemas.openxmlformats.org/officeDocument/2006/relationships/hyperlink" Target="mailto:mstanmoy65@gmail.com" TargetMode="External"/><Relationship Id="rId3588" Type="http://schemas.openxmlformats.org/officeDocument/2006/relationships/hyperlink" Target="mailto:afnan01711575399@gmail.com" TargetMode="External"/><Relationship Id="rId3795" Type="http://schemas.openxmlformats.org/officeDocument/2006/relationships/hyperlink" Target="mailto:mslrconstruction@gmail.com" TargetMode="External"/><Relationship Id="rId4639" Type="http://schemas.openxmlformats.org/officeDocument/2006/relationships/hyperlink" Target="mailto:mdabdurroufpabna@gmail.com" TargetMode="External"/><Relationship Id="rId4846" Type="http://schemas.openxmlformats.org/officeDocument/2006/relationships/hyperlink" Target="mailto:mdmoyenkhan@gmail.com" TargetMode="External"/><Relationship Id="rId7045" Type="http://schemas.openxmlformats.org/officeDocument/2006/relationships/hyperlink" Target="mailto:abulhossansoton@yahoo.com" TargetMode="External"/><Relationship Id="rId7252" Type="http://schemas.openxmlformats.org/officeDocument/2006/relationships/hyperlink" Target="mailto:rezaulmridha2016@gmail.com" TargetMode="External"/><Relationship Id="rId8303" Type="http://schemas.openxmlformats.org/officeDocument/2006/relationships/hyperlink" Target="mailto:shahid.brothers.bd@gmail.com" TargetMode="External"/><Relationship Id="rId8510" Type="http://schemas.openxmlformats.org/officeDocument/2006/relationships/hyperlink" Target="mailto:jhosen414@gmail.com" TargetMode="External"/><Relationship Id="rId10026" Type="http://schemas.openxmlformats.org/officeDocument/2006/relationships/hyperlink" Target="mailto:mslokmanhossain@gmail.com" TargetMode="External"/><Relationship Id="rId2397" Type="http://schemas.openxmlformats.org/officeDocument/2006/relationships/hyperlink" Target="mailto:syedziaulhoque@gmail.com%20;" TargetMode="External"/><Relationship Id="rId3448" Type="http://schemas.openxmlformats.org/officeDocument/2006/relationships/hyperlink" Target="mailto:helalmiah91@gmail.com" TargetMode="External"/><Relationship Id="rId3655" Type="http://schemas.openxmlformats.org/officeDocument/2006/relationships/hyperlink" Target="mailto:shajahanali1965@gmail.com" TargetMode="External"/><Relationship Id="rId3862" Type="http://schemas.openxmlformats.org/officeDocument/2006/relationships/hyperlink" Target="mailto:matraders.alamin@gmail.com" TargetMode="External"/><Relationship Id="rId4706" Type="http://schemas.openxmlformats.org/officeDocument/2006/relationships/hyperlink" Target="mailto:sholilkumar1746@gmail.com" TargetMode="External"/><Relationship Id="rId6061" Type="http://schemas.openxmlformats.org/officeDocument/2006/relationships/hyperlink" Target="mailto:badal_barisal@yahoo.com" TargetMode="External"/><Relationship Id="rId7112" Type="http://schemas.openxmlformats.org/officeDocument/2006/relationships/hyperlink" Target="mailto:johoraconst@gmail.com" TargetMode="External"/><Relationship Id="rId369" Type="http://schemas.openxmlformats.org/officeDocument/2006/relationships/hyperlink" Target="mailto:msrnrenterprise1969@gmail.com" TargetMode="External"/><Relationship Id="rId576" Type="http://schemas.openxmlformats.org/officeDocument/2006/relationships/hyperlink" Target="mailto:galaxyassociate8@gmail.com" TargetMode="External"/><Relationship Id="rId783" Type="http://schemas.openxmlformats.org/officeDocument/2006/relationships/hyperlink" Target="mailto:bajalahmed3218@gmail.com" TargetMode="External"/><Relationship Id="rId990" Type="http://schemas.openxmlformats.org/officeDocument/2006/relationships/hyperlink" Target="https://www.eprocure.gov.bd/tenderer/ViewRegistrationDetail.jsp?cId=5022D1A1DE184973&amp;uId=0B623A42B4BE9EA7&amp;tId=E3EF23A3013721D7&amp;top=no" TargetMode="External"/><Relationship Id="rId2257" Type="http://schemas.openxmlformats.org/officeDocument/2006/relationships/hyperlink" Target="mailto:alvitraders84@gmail.com" TargetMode="External"/><Relationship Id="rId2464" Type="http://schemas.openxmlformats.org/officeDocument/2006/relationships/hyperlink" Target="mailto:ms.mominul@yahoo.com" TargetMode="External"/><Relationship Id="rId2671" Type="http://schemas.openxmlformats.org/officeDocument/2006/relationships/hyperlink" Target="mailto:mawahed8@gmail.com" TargetMode="External"/><Relationship Id="rId3308" Type="http://schemas.openxmlformats.org/officeDocument/2006/relationships/hyperlink" Target="mailto:kaliprokowsholi@gmail.com" TargetMode="External"/><Relationship Id="rId3515" Type="http://schemas.openxmlformats.org/officeDocument/2006/relationships/hyperlink" Target="mailto:mohiuddina1967@gmail.com" TargetMode="External"/><Relationship Id="rId4913" Type="http://schemas.openxmlformats.org/officeDocument/2006/relationships/hyperlink" Target="mailto:Sonali.egp@gmail.com" TargetMode="External"/><Relationship Id="rId9077" Type="http://schemas.openxmlformats.org/officeDocument/2006/relationships/hyperlink" Target="mailto:msmizantraders1977@gmail.com" TargetMode="External"/><Relationship Id="rId9284" Type="http://schemas.openxmlformats.org/officeDocument/2006/relationships/hyperlink" Target="mailto:sufia.enterprise333@yahoo.com" TargetMode="External"/><Relationship Id="rId9491" Type="http://schemas.openxmlformats.org/officeDocument/2006/relationships/hyperlink" Target="mailto:mohiuddinptk@gmail.com" TargetMode="External"/><Relationship Id="rId229" Type="http://schemas.openxmlformats.org/officeDocument/2006/relationships/hyperlink" Target="mailto:zakirenterprise01@gmail.com" TargetMode="External"/><Relationship Id="rId436" Type="http://schemas.openxmlformats.org/officeDocument/2006/relationships/hyperlink" Target="mailto:khaled907088@yahoo.com" TargetMode="External"/><Relationship Id="rId643" Type="http://schemas.openxmlformats.org/officeDocument/2006/relationships/hyperlink" Target="mailto:mssatataconstruction@gmail.com" TargetMode="External"/><Relationship Id="rId1066" Type="http://schemas.openxmlformats.org/officeDocument/2006/relationships/hyperlink" Target="mailto:tarek71bd@gmail.com" TargetMode="External"/><Relationship Id="rId1273" Type="http://schemas.openxmlformats.org/officeDocument/2006/relationships/hyperlink" Target="mailto:maruf@omcbd.com" TargetMode="External"/><Relationship Id="rId1480" Type="http://schemas.openxmlformats.org/officeDocument/2006/relationships/hyperlink" Target="mailto:rana.majv@gmail.com" TargetMode="External"/><Relationship Id="rId2117" Type="http://schemas.openxmlformats.org/officeDocument/2006/relationships/hyperlink" Target="mailto:msrahmantraders07@gmail.com" TargetMode="External"/><Relationship Id="rId2324" Type="http://schemas.openxmlformats.org/officeDocument/2006/relationships/hyperlink" Target="mailto:ziaultraders123@yahoo.com%20;" TargetMode="External"/><Relationship Id="rId3722" Type="http://schemas.openxmlformats.org/officeDocument/2006/relationships/hyperlink" Target="mailto:egp.mahbmaejv@gmail.com" TargetMode="External"/><Relationship Id="rId6878" Type="http://schemas.openxmlformats.org/officeDocument/2006/relationships/hyperlink" Target="mailto:msmakader@yahoo.com" TargetMode="External"/><Relationship Id="rId7929" Type="http://schemas.openxmlformats.org/officeDocument/2006/relationships/hyperlink" Target="mailto:esrailtraders@gmail.com" TargetMode="External"/><Relationship Id="rId8093" Type="http://schemas.openxmlformats.org/officeDocument/2006/relationships/hyperlink" Target="mailto:ms.rubabenterprise@gmail.com" TargetMode="External"/><Relationship Id="rId9144" Type="http://schemas.openxmlformats.org/officeDocument/2006/relationships/hyperlink" Target="mailto:sheikhtradersbd@gmail.com" TargetMode="External"/><Relationship Id="rId9351" Type="http://schemas.openxmlformats.org/officeDocument/2006/relationships/hyperlink" Target="mailto:deipenterprise@gmail.com" TargetMode="External"/><Relationship Id="rId850" Type="http://schemas.openxmlformats.org/officeDocument/2006/relationships/hyperlink" Target="mailto:asifenterprisecox@gmail.com" TargetMode="External"/><Relationship Id="rId1133" Type="http://schemas.openxmlformats.org/officeDocument/2006/relationships/hyperlink" Target="mailto:nabilinternational17@gmail.com" TargetMode="External"/><Relationship Id="rId2531" Type="http://schemas.openxmlformats.org/officeDocument/2006/relationships/hyperlink" Target="mailto:bbejvroy@gmail.com" TargetMode="External"/><Relationship Id="rId4289" Type="http://schemas.openxmlformats.org/officeDocument/2006/relationships/hyperlink" Target="mailto:mtn4701@gmail.com" TargetMode="External"/><Relationship Id="rId5687" Type="http://schemas.openxmlformats.org/officeDocument/2006/relationships/hyperlink" Target="mailto:quashemconstruction@gmail.com" TargetMode="External"/><Relationship Id="rId5894" Type="http://schemas.openxmlformats.org/officeDocument/2006/relationships/hyperlink" Target="mailto:morolbtjv@gmail.com" TargetMode="External"/><Relationship Id="rId6738" Type="http://schemas.openxmlformats.org/officeDocument/2006/relationships/hyperlink" Target="mailto:msmithil.tc@gmail.com" TargetMode="External"/><Relationship Id="rId6945" Type="http://schemas.openxmlformats.org/officeDocument/2006/relationships/hyperlink" Target="mailto:munnienterprise1975@gmail.com" TargetMode="External"/><Relationship Id="rId8160" Type="http://schemas.openxmlformats.org/officeDocument/2006/relationships/hyperlink" Target="mailto:mssrconstruction@yhoo.com" TargetMode="External"/><Relationship Id="rId9004" Type="http://schemas.openxmlformats.org/officeDocument/2006/relationships/hyperlink" Target="mailto:ms.tanvirenterprise3@gmail.com" TargetMode="External"/><Relationship Id="rId503" Type="http://schemas.openxmlformats.org/officeDocument/2006/relationships/hyperlink" Target="mailto:dulhaenter@gmail.com" TargetMode="External"/><Relationship Id="rId710" Type="http://schemas.openxmlformats.org/officeDocument/2006/relationships/hyperlink" Target="mailto:ms.hasan@outlook.com" TargetMode="External"/><Relationship Id="rId1340" Type="http://schemas.openxmlformats.org/officeDocument/2006/relationships/hyperlink" Target="mailto:amtstarjv@gmail.com" TargetMode="External"/><Relationship Id="rId3098" Type="http://schemas.openxmlformats.org/officeDocument/2006/relationships/hyperlink" Target="mailto:mssaenterprisejnd@gmail.com" TargetMode="External"/><Relationship Id="rId4496" Type="http://schemas.openxmlformats.org/officeDocument/2006/relationships/hyperlink" Target="mailto:egp.joadali@%20gmail.com" TargetMode="External"/><Relationship Id="rId5547" Type="http://schemas.openxmlformats.org/officeDocument/2006/relationships/hyperlink" Target="mailto:msjewelelectronics@gmail.com" TargetMode="External"/><Relationship Id="rId5754" Type="http://schemas.openxmlformats.org/officeDocument/2006/relationships/hyperlink" Target="mailto:msrsenterprise17@gmail.com" TargetMode="External"/><Relationship Id="rId5961" Type="http://schemas.openxmlformats.org/officeDocument/2006/relationships/hyperlink" Target="mailto:msudoyenterprise80@gmail.com" TargetMode="External"/><Relationship Id="rId6805" Type="http://schemas.openxmlformats.org/officeDocument/2006/relationships/hyperlink" Target="mailto:mdharunorrashid868@gmail.com" TargetMode="External"/><Relationship Id="rId9211" Type="http://schemas.openxmlformats.org/officeDocument/2006/relationships/hyperlink" Target="mailto:shimranmayan@gmail.com" TargetMode="External"/><Relationship Id="rId10090" Type="http://schemas.openxmlformats.org/officeDocument/2006/relationships/hyperlink" Target="mailto:mnirmansangstha@gmail.com" TargetMode="External"/><Relationship Id="rId1200" Type="http://schemas.openxmlformats.org/officeDocument/2006/relationships/hyperlink" Target="mailto:mbelarcjv@gmail.com" TargetMode="External"/><Relationship Id="rId4149" Type="http://schemas.openxmlformats.org/officeDocument/2006/relationships/hyperlink" Target="mailto:abdulkhalequeraj@gmail.com" TargetMode="External"/><Relationship Id="rId4356" Type="http://schemas.openxmlformats.org/officeDocument/2006/relationships/hyperlink" Target="mailto:ms.mohesenaenterprise@gmail.com" TargetMode="External"/><Relationship Id="rId4563" Type="http://schemas.openxmlformats.org/officeDocument/2006/relationships/hyperlink" Target="mailto:mdsharifuddin180@gmail.com" TargetMode="External"/><Relationship Id="rId4770" Type="http://schemas.openxmlformats.org/officeDocument/2006/relationships/hyperlink" Target="mailto:muslimuddin1981@gmail.com" TargetMode="External"/><Relationship Id="rId5407" Type="http://schemas.openxmlformats.org/officeDocument/2006/relationships/hyperlink" Target="mailto:mrezaenterprise@gmail.com" TargetMode="External"/><Relationship Id="rId5614" Type="http://schemas.openxmlformats.org/officeDocument/2006/relationships/hyperlink" Target="mailto:utmong71@yahoo.com" TargetMode="External"/><Relationship Id="rId5821" Type="http://schemas.openxmlformats.org/officeDocument/2006/relationships/hyperlink" Target="mailto:mdnazrulislamnilu@gmail.com" TargetMode="External"/><Relationship Id="rId8020" Type="http://schemas.openxmlformats.org/officeDocument/2006/relationships/hyperlink" Target="mailto:mataurrahman.bheramara@gmail.com" TargetMode="External"/><Relationship Id="rId8977" Type="http://schemas.openxmlformats.org/officeDocument/2006/relationships/hyperlink" Target="mailto:msbismillaenterprise82@gmail.com" TargetMode="External"/><Relationship Id="rId3165" Type="http://schemas.openxmlformats.org/officeDocument/2006/relationships/hyperlink" Target="mailto:msatikconstruction@gmail.com" TargetMode="External"/><Relationship Id="rId3372" Type="http://schemas.openxmlformats.org/officeDocument/2006/relationships/hyperlink" Target="mailto:arcjamaluddin@gmail.com" TargetMode="External"/><Relationship Id="rId4009" Type="http://schemas.openxmlformats.org/officeDocument/2006/relationships/hyperlink" Target="mailto:azomtrading@gmail.com" TargetMode="External"/><Relationship Id="rId4216" Type="http://schemas.openxmlformats.org/officeDocument/2006/relationships/hyperlink" Target="mailto:mschowdhuryconstruction2020@gmail.com" TargetMode="External"/><Relationship Id="rId4423" Type="http://schemas.openxmlformats.org/officeDocument/2006/relationships/hyperlink" Target="mailto:mdruknuzzamansarkar@gmail.com" TargetMode="External"/><Relationship Id="rId4630" Type="http://schemas.openxmlformats.org/officeDocument/2006/relationships/hyperlink" Target="mailto:ovibricks.pbn@gmail.com" TargetMode="External"/><Relationship Id="rId7579" Type="http://schemas.openxmlformats.org/officeDocument/2006/relationships/hyperlink" Target="mailto:newtradelinkfeni@gmail.com" TargetMode="External"/><Relationship Id="rId7786" Type="http://schemas.openxmlformats.org/officeDocument/2006/relationships/hyperlink" Target="mailto:sepandkkejv@gmail.com" TargetMode="External"/><Relationship Id="rId7993" Type="http://schemas.openxmlformats.org/officeDocument/2006/relationships/hyperlink" Target="mailto:shaikatenterprise77@gmail.com" TargetMode="External"/><Relationship Id="rId8837" Type="http://schemas.openxmlformats.org/officeDocument/2006/relationships/hyperlink" Target="mailto:puniinternationalbm@gmail.com" TargetMode="External"/><Relationship Id="rId293" Type="http://schemas.openxmlformats.org/officeDocument/2006/relationships/hyperlink" Target="mailto:appolloengineeringandconsltd@gmail.com" TargetMode="External"/><Relationship Id="rId2181" Type="http://schemas.openxmlformats.org/officeDocument/2006/relationships/hyperlink" Target="mailto:S.Anantabikastripura@yahoo.com" TargetMode="External"/><Relationship Id="rId3025" Type="http://schemas.openxmlformats.org/officeDocument/2006/relationships/hyperlink" Target="mailto:ms.rmlenterprise91@gmail.com" TargetMode="External"/><Relationship Id="rId3232" Type="http://schemas.openxmlformats.org/officeDocument/2006/relationships/hyperlink" Target="mailto:maksudengineering1972@gmail.com" TargetMode="External"/><Relationship Id="rId6388" Type="http://schemas.openxmlformats.org/officeDocument/2006/relationships/hyperlink" Target="mailto:ms.anamicatraders@yahoo.com" TargetMode="External"/><Relationship Id="rId6595" Type="http://schemas.openxmlformats.org/officeDocument/2006/relationships/hyperlink" Target="mailto:malitrad19@gmail.com" TargetMode="External"/><Relationship Id="rId7439" Type="http://schemas.openxmlformats.org/officeDocument/2006/relationships/hyperlink" Target="mailto:ms.hasanuzzaman_bhuiyan@yahoo.com" TargetMode="External"/><Relationship Id="rId7646" Type="http://schemas.openxmlformats.org/officeDocument/2006/relationships/hyperlink" Target="mailto:emonenterprisebd2040@gmail.com" TargetMode="External"/><Relationship Id="rId153" Type="http://schemas.openxmlformats.org/officeDocument/2006/relationships/hyperlink" Target="mailto:rons84.sir@gmail.com" TargetMode="External"/><Relationship Id="rId360" Type="http://schemas.openxmlformats.org/officeDocument/2006/relationships/hyperlink" Target="mailto:msarifaenterprise017@gmail.com" TargetMode="External"/><Relationship Id="rId2041" Type="http://schemas.openxmlformats.org/officeDocument/2006/relationships/hyperlink" Target="mailto:mme.mjejv@gmail.com" TargetMode="External"/><Relationship Id="rId5197" Type="http://schemas.openxmlformats.org/officeDocument/2006/relationships/hyperlink" Target="https://www.eprocure.gov.bd/tenderer/ViewRegistrationDetail.jsp?uId=A46102C5FA14C17A&amp;tId=0FB697AAC05EDA9E&amp;cId=8851AD949CC9FCD1&amp;top=no" TargetMode="External"/><Relationship Id="rId6248" Type="http://schemas.openxmlformats.org/officeDocument/2006/relationships/hyperlink" Target="mailto:foraji_1984@yahoo.com" TargetMode="External"/><Relationship Id="rId6455" Type="http://schemas.openxmlformats.org/officeDocument/2006/relationships/hyperlink" Target="mailto:msnipaenterprise748@gmail.com" TargetMode="External"/><Relationship Id="rId7853" Type="http://schemas.openxmlformats.org/officeDocument/2006/relationships/hyperlink" Target="mailto:bablumia.magura@gmail.com" TargetMode="External"/><Relationship Id="rId8904" Type="http://schemas.openxmlformats.org/officeDocument/2006/relationships/hyperlink" Target="mailto:rokeyaconstruction@gmail.com" TargetMode="External"/><Relationship Id="rId220" Type="http://schemas.openxmlformats.org/officeDocument/2006/relationships/hyperlink" Target="mailto:tenderkingdombd@gmail.com" TargetMode="External"/><Relationship Id="rId2998" Type="http://schemas.openxmlformats.org/officeDocument/2006/relationships/hyperlink" Target="mailto:netul_enterprise@yahoo.com" TargetMode="External"/><Relationship Id="rId5057" Type="http://schemas.openxmlformats.org/officeDocument/2006/relationships/hyperlink" Target="mailto:msshobdoenterprise@gmail.com" TargetMode="External"/><Relationship Id="rId5264" Type="http://schemas.openxmlformats.org/officeDocument/2006/relationships/hyperlink" Target="mailto:mstanmayenterprise@gmail.com" TargetMode="External"/><Relationship Id="rId6108" Type="http://schemas.openxmlformats.org/officeDocument/2006/relationships/hyperlink" Target="mailto:msarenterprise18@gmail.com" TargetMode="External"/><Relationship Id="rId6662" Type="http://schemas.openxmlformats.org/officeDocument/2006/relationships/hyperlink" Target="mailto:ms.alamagro1978@gmail.com" TargetMode="External"/><Relationship Id="rId7506" Type="http://schemas.openxmlformats.org/officeDocument/2006/relationships/hyperlink" Target="mailto:mstulitushi_enterprise@yahoo.com" TargetMode="External"/><Relationship Id="rId7713" Type="http://schemas.openxmlformats.org/officeDocument/2006/relationships/hyperlink" Target="mailto:sheikhelectric1972@gmail.com" TargetMode="External"/><Relationship Id="rId7920" Type="http://schemas.openxmlformats.org/officeDocument/2006/relationships/hyperlink" Target="mailto:sovatradersmagura@gmail.com" TargetMode="External"/><Relationship Id="rId2858" Type="http://schemas.openxmlformats.org/officeDocument/2006/relationships/hyperlink" Target="mailto:techbay_international@yahoo.com" TargetMode="External"/><Relationship Id="rId3909" Type="http://schemas.openxmlformats.org/officeDocument/2006/relationships/hyperlink" Target="mailto:ms.mominul@yahoo.com" TargetMode="External"/><Relationship Id="rId4073" Type="http://schemas.openxmlformats.org/officeDocument/2006/relationships/hyperlink" Target="mailto:mahabub_pvt@yahoo.com" TargetMode="External"/><Relationship Id="rId5471" Type="http://schemas.openxmlformats.org/officeDocument/2006/relationships/hyperlink" Target="mailto:azizshekh1978@gmail.com" TargetMode="External"/><Relationship Id="rId6315" Type="http://schemas.openxmlformats.org/officeDocument/2006/relationships/hyperlink" Target="mailto:md.towfiqul02@gmail.com" TargetMode="External"/><Relationship Id="rId6522" Type="http://schemas.openxmlformats.org/officeDocument/2006/relationships/hyperlink" Target="mailto:mssalamandbrothers19@gmail.com" TargetMode="External"/><Relationship Id="rId9678" Type="http://schemas.openxmlformats.org/officeDocument/2006/relationships/hyperlink" Target="mailto:deipenterprise@gmail.com" TargetMode="External"/><Relationship Id="rId9885" Type="http://schemas.openxmlformats.org/officeDocument/2006/relationships/hyperlink" Target="mailto:msfenterprise100@gmail.com" TargetMode="External"/><Relationship Id="rId99" Type="http://schemas.openxmlformats.org/officeDocument/2006/relationships/hyperlink" Target="mailto:sarderenterprise2021@gmail.com" TargetMode="External"/><Relationship Id="rId1667" Type="http://schemas.openxmlformats.org/officeDocument/2006/relationships/hyperlink" Target="mailto:ms.md.alienterprise@gmail.com" TargetMode="External"/><Relationship Id="rId1874" Type="http://schemas.openxmlformats.org/officeDocument/2006/relationships/hyperlink" Target="mailto:durgaenterprise10@gmail.com" TargetMode="External"/><Relationship Id="rId2718" Type="http://schemas.openxmlformats.org/officeDocument/2006/relationships/hyperlink" Target="mailto:smshameemconstruction@gmail.com" TargetMode="External"/><Relationship Id="rId2925" Type="http://schemas.openxmlformats.org/officeDocument/2006/relationships/hyperlink" Target="mailto:ms.rsconstruction@yahoo.com" TargetMode="External"/><Relationship Id="rId4280" Type="http://schemas.openxmlformats.org/officeDocument/2006/relationships/hyperlink" Target="mailto:ammahbub1963@yahoo.com" TargetMode="External"/><Relationship Id="rId5124" Type="http://schemas.openxmlformats.org/officeDocument/2006/relationships/hyperlink" Target="mailto:ssprise69@yahoo.com" TargetMode="External"/><Relationship Id="rId5331" Type="http://schemas.openxmlformats.org/officeDocument/2006/relationships/hyperlink" Target="mailto:mofazzolbilu@gmail.com" TargetMode="External"/><Relationship Id="rId8487" Type="http://schemas.openxmlformats.org/officeDocument/2006/relationships/hyperlink" Target="mailto:shbnarayanganj@gmail.com" TargetMode="External"/><Relationship Id="rId8694" Type="http://schemas.openxmlformats.org/officeDocument/2006/relationships/hyperlink" Target="mailto:samiultraders@yahoo.com" TargetMode="External"/><Relationship Id="rId9538" Type="http://schemas.openxmlformats.org/officeDocument/2006/relationships/hyperlink" Target="mailto:sureshchandraptk@gmail.com" TargetMode="External"/><Relationship Id="rId9745" Type="http://schemas.openxmlformats.org/officeDocument/2006/relationships/hyperlink" Target="mailto:mdhasanahmedkhan@gmail.com" TargetMode="External"/><Relationship Id="rId9952" Type="http://schemas.openxmlformats.org/officeDocument/2006/relationships/hyperlink" Target="mailto:rrconstructionnb@gmail.com" TargetMode="External"/><Relationship Id="rId1527" Type="http://schemas.openxmlformats.org/officeDocument/2006/relationships/hyperlink" Target="mailto:sibbir687@gmail.com" TargetMode="External"/><Relationship Id="rId1734" Type="http://schemas.openxmlformats.org/officeDocument/2006/relationships/hyperlink" Target="mailto:mssorifdecorators@gmail.com" TargetMode="External"/><Relationship Id="rId1941" Type="http://schemas.openxmlformats.org/officeDocument/2006/relationships/hyperlink" Target="mailto:srsconstruction4@gmail.com" TargetMode="External"/><Relationship Id="rId4140" Type="http://schemas.openxmlformats.org/officeDocument/2006/relationships/hyperlink" Target="mailto:sajedabuilders@gmail.com" TargetMode="External"/><Relationship Id="rId7089" Type="http://schemas.openxmlformats.org/officeDocument/2006/relationships/hyperlink" Target="mailto:rafiqul.dinsr@gmail.com" TargetMode="External"/><Relationship Id="rId7296" Type="http://schemas.openxmlformats.org/officeDocument/2006/relationships/hyperlink" Target="mailto:mdemtiazasif@gmail.com" TargetMode="External"/><Relationship Id="rId8347" Type="http://schemas.openxmlformats.org/officeDocument/2006/relationships/hyperlink" Target="mailto:msshadenterprise81@gmail.com" TargetMode="External"/><Relationship Id="rId8554" Type="http://schemas.openxmlformats.org/officeDocument/2006/relationships/hyperlink" Target="mailto:ahasank77@gmail.com" TargetMode="External"/><Relationship Id="rId8761" Type="http://schemas.openxmlformats.org/officeDocument/2006/relationships/hyperlink" Target="mailto:msrajuenterprise.bd@gmail.com" TargetMode="External"/><Relationship Id="rId9605" Type="http://schemas.openxmlformats.org/officeDocument/2006/relationships/hyperlink" Target="mailto:akzaman43@gmail.com" TargetMode="External"/><Relationship Id="rId9812" Type="http://schemas.openxmlformats.org/officeDocument/2006/relationships/hyperlink" Target="mailto:rafidtradersshazin@gmail.com" TargetMode="External"/><Relationship Id="rId26" Type="http://schemas.openxmlformats.org/officeDocument/2006/relationships/hyperlink" Target="mailto:mamunmr909@gmail.com" TargetMode="External"/><Relationship Id="rId3699" Type="http://schemas.openxmlformats.org/officeDocument/2006/relationships/hyperlink" Target="mailto:mmariaenterprise@gmail.com" TargetMode="External"/><Relationship Id="rId4000" Type="http://schemas.openxmlformats.org/officeDocument/2006/relationships/hyperlink" Target="mailto:shimul.k@gmail.com" TargetMode="External"/><Relationship Id="rId7156" Type="http://schemas.openxmlformats.org/officeDocument/2006/relationships/hyperlink" Target="mailto:msmondolenterprise79@gmail.com" TargetMode="External"/><Relationship Id="rId7363" Type="http://schemas.openxmlformats.org/officeDocument/2006/relationships/hyperlink" Target="mailto:msparulconstruction@gmail.com" TargetMode="External"/><Relationship Id="rId7570" Type="http://schemas.openxmlformats.org/officeDocument/2006/relationships/hyperlink" Target="mailto:Salehbabul21@gmail.com" TargetMode="External"/><Relationship Id="rId8207" Type="http://schemas.openxmlformats.org/officeDocument/2006/relationships/hyperlink" Target="mailto:rupalimimalifjv2019@gmail.com" TargetMode="External"/><Relationship Id="rId8414" Type="http://schemas.openxmlformats.org/officeDocument/2006/relationships/hyperlink" Target="mailto:ancor896@gmail.com" TargetMode="External"/><Relationship Id="rId8621" Type="http://schemas.openxmlformats.org/officeDocument/2006/relationships/hyperlink" Target="mailto:msperfect_builders@yahoo.com" TargetMode="External"/><Relationship Id="rId10137" Type="http://schemas.openxmlformats.org/officeDocument/2006/relationships/hyperlink" Target="mailto:rsenterprise22@gmail.com" TargetMode="External"/><Relationship Id="rId1801" Type="http://schemas.openxmlformats.org/officeDocument/2006/relationships/hyperlink" Target="mailto:mgolamfaruq@yahoo.com" TargetMode="External"/><Relationship Id="rId3559" Type="http://schemas.openxmlformats.org/officeDocument/2006/relationships/hyperlink" Target="mailto:tahminatraders1959@gmail.com" TargetMode="External"/><Relationship Id="rId4957" Type="http://schemas.openxmlformats.org/officeDocument/2006/relationships/hyperlink" Target="mailto:moonenterprise84@gmail.com" TargetMode="External"/><Relationship Id="rId6172" Type="http://schemas.openxmlformats.org/officeDocument/2006/relationships/hyperlink" Target="mailto:mediazoneconstruction@gmail.com" TargetMode="External"/><Relationship Id="rId7016" Type="http://schemas.openxmlformats.org/officeDocument/2006/relationships/hyperlink" Target="mailto:mme.ram.hijv@gmail.com" TargetMode="External"/><Relationship Id="rId7223" Type="http://schemas.openxmlformats.org/officeDocument/2006/relationships/hyperlink" Target="mailto:sbcelbd@gmail.com" TargetMode="External"/><Relationship Id="rId7430" Type="http://schemas.openxmlformats.org/officeDocument/2006/relationships/hyperlink" Target="mailto:ms.centurytraders@yahoo.com" TargetMode="External"/><Relationship Id="rId687" Type="http://schemas.openxmlformats.org/officeDocument/2006/relationships/hyperlink" Target="mailto:kaderenterprise.egp@gmail.com" TargetMode="External"/><Relationship Id="rId2368" Type="http://schemas.openxmlformats.org/officeDocument/2006/relationships/hyperlink" Target="mailto:mdbadruddazabablu@gmail.com" TargetMode="External"/><Relationship Id="rId3766" Type="http://schemas.openxmlformats.org/officeDocument/2006/relationships/hyperlink" Target="mailto:sushangtraders@yahoo.com" TargetMode="External"/><Relationship Id="rId3973" Type="http://schemas.openxmlformats.org/officeDocument/2006/relationships/hyperlink" Target="mailto:mshasanbrothers73@gmail.com" TargetMode="External"/><Relationship Id="rId4817" Type="http://schemas.openxmlformats.org/officeDocument/2006/relationships/hyperlink" Target="mailto:mdmonsurrohoman@gmail.com" TargetMode="External"/><Relationship Id="rId6032" Type="http://schemas.openxmlformats.org/officeDocument/2006/relationships/hyperlink" Target="mailto:msyousufsikder83@yahoo.com" TargetMode="External"/><Relationship Id="rId9188" Type="http://schemas.openxmlformats.org/officeDocument/2006/relationships/hyperlink" Target="mailto:gazi.oishi@gmail.com" TargetMode="External"/><Relationship Id="rId9395" Type="http://schemas.openxmlformats.org/officeDocument/2006/relationships/hyperlink" Target="mailto:mdkutubuddinbaized@gmail.com" TargetMode="External"/><Relationship Id="rId894" Type="http://schemas.openxmlformats.org/officeDocument/2006/relationships/hyperlink" Target="https://www.eprocure.gov.bd/tenderer/ViewRegistrationDetail.jsp?cId=AB7A87519DFCD058&amp;uId=D205D159BC96923E&amp;tId=92086D5E447DE158&amp;top=no" TargetMode="External"/><Relationship Id="rId1177" Type="http://schemas.openxmlformats.org/officeDocument/2006/relationships/hyperlink" Target="mailto:zahurulhaquedulalk786@yahoo.com" TargetMode="External"/><Relationship Id="rId2575" Type="http://schemas.openxmlformats.org/officeDocument/2006/relationships/hyperlink" Target="mailto:ranabuilderszakirjv@gmail.com" TargetMode="External"/><Relationship Id="rId2782" Type="http://schemas.openxmlformats.org/officeDocument/2006/relationships/hyperlink" Target="mailto:bhatibanglaenterprise@yahoo.com" TargetMode="External"/><Relationship Id="rId3419" Type="http://schemas.openxmlformats.org/officeDocument/2006/relationships/hyperlink" Target="mailto:temrjv2018@gmail.com" TargetMode="External"/><Relationship Id="rId3626" Type="http://schemas.openxmlformats.org/officeDocument/2006/relationships/hyperlink" Target="mailto:mdchanmahmood@gmail.com" TargetMode="External"/><Relationship Id="rId3833" Type="http://schemas.openxmlformats.org/officeDocument/2006/relationships/hyperlink" Target="mailto:ms.mominul@yahoo.com" TargetMode="External"/><Relationship Id="rId6989" Type="http://schemas.openxmlformats.org/officeDocument/2006/relationships/hyperlink" Target="mailto:msjhinenterprise@gmail.com" TargetMode="External"/><Relationship Id="rId9048" Type="http://schemas.openxmlformats.org/officeDocument/2006/relationships/hyperlink" Target="mailto:msnicepowertrade@gmail.com" TargetMode="External"/><Relationship Id="rId547" Type="http://schemas.openxmlformats.org/officeDocument/2006/relationships/hyperlink" Target="mailto:al_nomanenterprise@gmail.com" TargetMode="External"/><Relationship Id="rId754" Type="http://schemas.openxmlformats.org/officeDocument/2006/relationships/hyperlink" Target="mailto:abser81bandarban@gmail.com" TargetMode="External"/><Relationship Id="rId961" Type="http://schemas.openxmlformats.org/officeDocument/2006/relationships/hyperlink" Target="mailto:tofaila84@gmail.com" TargetMode="External"/><Relationship Id="rId1384" Type="http://schemas.openxmlformats.org/officeDocument/2006/relationships/hyperlink" Target="mailto:alfyroohamidjv@yahoo.com" TargetMode="External"/><Relationship Id="rId1591" Type="http://schemas.openxmlformats.org/officeDocument/2006/relationships/hyperlink" Target="mailto:sikderzahidulislam@gmail.com" TargetMode="External"/><Relationship Id="rId2228" Type="http://schemas.openxmlformats.org/officeDocument/2006/relationships/hyperlink" Target="mailto:kabiranjantripura15@gmail.com" TargetMode="External"/><Relationship Id="rId2435" Type="http://schemas.openxmlformats.org/officeDocument/2006/relationships/hyperlink" Target="mailto:mdkarimulislam65@gmail.com" TargetMode="External"/><Relationship Id="rId2642" Type="http://schemas.openxmlformats.org/officeDocument/2006/relationships/hyperlink" Target="mailto:jnenterprise76@gmail.com" TargetMode="External"/><Relationship Id="rId3900" Type="http://schemas.openxmlformats.org/officeDocument/2006/relationships/hyperlink" Target="mailto:rahmanbrothers.polash@gmail.com" TargetMode="External"/><Relationship Id="rId5798" Type="http://schemas.openxmlformats.org/officeDocument/2006/relationships/hyperlink" Target="mailto:msrajuenterprise@yahoo.com" TargetMode="External"/><Relationship Id="rId6849" Type="http://schemas.openxmlformats.org/officeDocument/2006/relationships/hyperlink" Target="mailto:mssamihaenterprise06@gmail.com" TargetMode="External"/><Relationship Id="rId9255" Type="http://schemas.openxmlformats.org/officeDocument/2006/relationships/hyperlink" Target="mailto:tnasi2018@gmail.com" TargetMode="External"/><Relationship Id="rId9462" Type="http://schemas.openxmlformats.org/officeDocument/2006/relationships/hyperlink" Target="mailto:ptksamim1975@gmail.com" TargetMode="External"/><Relationship Id="rId90" Type="http://schemas.openxmlformats.org/officeDocument/2006/relationships/hyperlink" Target="mailto:msanikaentrprise.bd@gmail.com" TargetMode="External"/><Relationship Id="rId407" Type="http://schemas.openxmlformats.org/officeDocument/2006/relationships/hyperlink" Target="mailto:sapanenterprise1976@gmail.com" TargetMode="External"/><Relationship Id="rId614" Type="http://schemas.openxmlformats.org/officeDocument/2006/relationships/hyperlink" Target="mailto:alauddinmintu7200@gmail.com" TargetMode="External"/><Relationship Id="rId821" Type="http://schemas.openxmlformats.org/officeDocument/2006/relationships/hyperlink" Target="mailto:rabrc.arcorpjv@yahoo.com" TargetMode="External"/><Relationship Id="rId1037" Type="http://schemas.openxmlformats.org/officeDocument/2006/relationships/hyperlink" Target="mailto:shahana.faridpur@gmail.com" TargetMode="External"/><Relationship Id="rId1244" Type="http://schemas.openxmlformats.org/officeDocument/2006/relationships/hyperlink" Target="mailto:ms.rokeyaainuddincons2019@gmail.com" TargetMode="External"/><Relationship Id="rId1451" Type="http://schemas.openxmlformats.org/officeDocument/2006/relationships/hyperlink" Target="mailto:mke.cdcjv2019@gmail.com" TargetMode="External"/><Relationship Id="rId2502" Type="http://schemas.openxmlformats.org/officeDocument/2006/relationships/hyperlink" Target="mailto:star.syn68@gmail.com" TargetMode="External"/><Relationship Id="rId5658" Type="http://schemas.openxmlformats.org/officeDocument/2006/relationships/hyperlink" Target="mailto:machy_471@yahoo.com" TargetMode="External"/><Relationship Id="rId5865" Type="http://schemas.openxmlformats.org/officeDocument/2006/relationships/hyperlink" Target="mailto:mohiuddinptk@gmail.com" TargetMode="External"/><Relationship Id="rId6709" Type="http://schemas.openxmlformats.org/officeDocument/2006/relationships/hyperlink" Target="mailto:mezbahcomilla@gmail.com" TargetMode="External"/><Relationship Id="rId6916" Type="http://schemas.openxmlformats.org/officeDocument/2006/relationships/hyperlink" Target="mailto:abulhossansoton@yahoo.com" TargetMode="External"/><Relationship Id="rId8064" Type="http://schemas.openxmlformats.org/officeDocument/2006/relationships/hyperlink" Target="mailto:ms.babulpathanlxp@gmail.com" TargetMode="External"/><Relationship Id="rId8271" Type="http://schemas.openxmlformats.org/officeDocument/2006/relationships/hyperlink" Target="mailto:badal_barisal@yahoo.com" TargetMode="External"/><Relationship Id="rId9115" Type="http://schemas.openxmlformats.org/officeDocument/2006/relationships/hyperlink" Target="mailto:shifa.tkg@gmail.com" TargetMode="External"/><Relationship Id="rId9322" Type="http://schemas.openxmlformats.org/officeDocument/2006/relationships/hyperlink" Target="mailto:dhara.enterprise69@gmail.com" TargetMode="External"/><Relationship Id="rId1104" Type="http://schemas.openxmlformats.org/officeDocument/2006/relationships/hyperlink" Target="mailto:egp.istaque@gmail.com" TargetMode="External"/><Relationship Id="rId1311" Type="http://schemas.openxmlformats.org/officeDocument/2006/relationships/hyperlink" Target="mailto:ms.shahidullahenterprise@yahoo.com" TargetMode="External"/><Relationship Id="rId4467" Type="http://schemas.openxmlformats.org/officeDocument/2006/relationships/hyperlink" Target="mailto:saengineering123@gmail.com" TargetMode="External"/><Relationship Id="rId4674" Type="http://schemas.openxmlformats.org/officeDocument/2006/relationships/hyperlink" Target="mailto:msanonnatradersbd@gmail.com" TargetMode="External"/><Relationship Id="rId4881" Type="http://schemas.openxmlformats.org/officeDocument/2006/relationships/hyperlink" Target="mailto:newrelation14@gmail.com" TargetMode="External"/><Relationship Id="rId5518" Type="http://schemas.openxmlformats.org/officeDocument/2006/relationships/hyperlink" Target="mailto:rafiqulbera1949@gmail.com" TargetMode="External"/><Relationship Id="rId5725" Type="http://schemas.openxmlformats.org/officeDocument/2006/relationships/hyperlink" Target="mailto:mdnazrulislamnilu@gmail.com" TargetMode="External"/><Relationship Id="rId7080" Type="http://schemas.openxmlformats.org/officeDocument/2006/relationships/hyperlink" Target="mailto:ms.maniruzzaman.bhuiyan@gmail.com" TargetMode="External"/><Relationship Id="rId8131" Type="http://schemas.openxmlformats.org/officeDocument/2006/relationships/hyperlink" Target="mailto:rajutraders218@gmail.com" TargetMode="External"/><Relationship Id="rId10061" Type="http://schemas.openxmlformats.org/officeDocument/2006/relationships/hyperlink" Target="mailto:msarjunent@gmail.com" TargetMode="External"/><Relationship Id="rId3069" Type="http://schemas.openxmlformats.org/officeDocument/2006/relationships/hyperlink" Target="mailto:zahurulhaquedulalk786@yahoo.com" TargetMode="External"/><Relationship Id="rId3276" Type="http://schemas.openxmlformats.org/officeDocument/2006/relationships/hyperlink" Target="mailto:islamkamrul0101@gmail.com" TargetMode="External"/><Relationship Id="rId3483" Type="http://schemas.openxmlformats.org/officeDocument/2006/relationships/hyperlink" Target="mailto:mollahenterprise455@gmail.%20Com" TargetMode="External"/><Relationship Id="rId3690" Type="http://schemas.openxmlformats.org/officeDocument/2006/relationships/hyperlink" Target="mailto:ms.alamgirenterprise1987@gmail.com" TargetMode="External"/><Relationship Id="rId4327" Type="http://schemas.openxmlformats.org/officeDocument/2006/relationships/hyperlink" Target="mailto:sdmallic@yahoo.com" TargetMode="External"/><Relationship Id="rId4534" Type="http://schemas.openxmlformats.org/officeDocument/2006/relationships/hyperlink" Target="mailto:sseclnmjv@gmail.com" TargetMode="External"/><Relationship Id="rId5932" Type="http://schemas.openxmlformats.org/officeDocument/2006/relationships/hyperlink" Target="mailto:mssharifbrathers@gmail.com" TargetMode="External"/><Relationship Id="rId197" Type="http://schemas.openxmlformats.org/officeDocument/2006/relationships/hyperlink" Target="mailto:mdhabibullashekh@yahoo.com" TargetMode="External"/><Relationship Id="rId2085" Type="http://schemas.openxmlformats.org/officeDocument/2006/relationships/hyperlink" Target="mailto:msmiluconstruction7@yahoo.com" TargetMode="External"/><Relationship Id="rId2292" Type="http://schemas.openxmlformats.org/officeDocument/2006/relationships/hyperlink" Target="mailto:msnasir1978@gmail.com," TargetMode="External"/><Relationship Id="rId3136" Type="http://schemas.openxmlformats.org/officeDocument/2006/relationships/hyperlink" Target="mailto:nazmulalim_khan@yahoo.com" TargetMode="External"/><Relationship Id="rId3343" Type="http://schemas.openxmlformats.org/officeDocument/2006/relationships/hyperlink" Target="mailto:mdmujibur74@gmail.com" TargetMode="External"/><Relationship Id="rId4741" Type="http://schemas.openxmlformats.org/officeDocument/2006/relationships/hyperlink" Target="mailto:modernconstructionfaridpur@yahoo.com" TargetMode="External"/><Relationship Id="rId6499" Type="http://schemas.openxmlformats.org/officeDocument/2006/relationships/hyperlink" Target="mailto:ahamadiatraders2016@gmail.com" TargetMode="External"/><Relationship Id="rId7897" Type="http://schemas.openxmlformats.org/officeDocument/2006/relationships/hyperlink" Target="mailto:khandakershahin.ahmed@yahoo.com" TargetMode="External"/><Relationship Id="rId8948" Type="http://schemas.openxmlformats.org/officeDocument/2006/relationships/hyperlink" Target="mailto:shakilconstruction@yahoo.com" TargetMode="External"/><Relationship Id="rId264" Type="http://schemas.openxmlformats.org/officeDocument/2006/relationships/hyperlink" Target="mailto:msmiatraders1984@gmail.com" TargetMode="External"/><Relationship Id="rId471" Type="http://schemas.openxmlformats.org/officeDocument/2006/relationships/hyperlink" Target="mailto:abulkalamazad.cnj@gmail.com" TargetMode="External"/><Relationship Id="rId2152" Type="http://schemas.openxmlformats.org/officeDocument/2006/relationships/hyperlink" Target="mailto:egpafifaconstruction@gmail.com" TargetMode="External"/><Relationship Id="rId3550" Type="http://schemas.openxmlformats.org/officeDocument/2006/relationships/hyperlink" Target="mailto:akteruddin082@gmail.com" TargetMode="External"/><Relationship Id="rId4601" Type="http://schemas.openxmlformats.org/officeDocument/2006/relationships/hyperlink" Target="mailto:lucky7servicespb@gmail.com" TargetMode="External"/><Relationship Id="rId7757" Type="http://schemas.openxmlformats.org/officeDocument/2006/relationships/hyperlink" Target="mailto:billalhosain950@gmail.com" TargetMode="External"/><Relationship Id="rId7964" Type="http://schemas.openxmlformats.org/officeDocument/2006/relationships/hyperlink" Target="mailto:msparadisrtds@gmail.com" TargetMode="External"/><Relationship Id="rId8808" Type="http://schemas.openxmlformats.org/officeDocument/2006/relationships/hyperlink" Target="mailto:msmokkaenterprise@gmail.com" TargetMode="External"/><Relationship Id="rId124" Type="http://schemas.openxmlformats.org/officeDocument/2006/relationships/hyperlink" Target="mailto:msmddelowarhossain@gmail" TargetMode="External"/><Relationship Id="rId3203" Type="http://schemas.openxmlformats.org/officeDocument/2006/relationships/hyperlink" Target="mailto:khan.builders2015@gmail.com" TargetMode="External"/><Relationship Id="rId3410" Type="http://schemas.openxmlformats.org/officeDocument/2006/relationships/hyperlink" Target="mailto:ruselkhan.mb@gmail.com" TargetMode="External"/><Relationship Id="rId6359" Type="http://schemas.openxmlformats.org/officeDocument/2006/relationships/hyperlink" Target="mailto:msrupalicons@gmail.com" TargetMode="External"/><Relationship Id="rId6566" Type="http://schemas.openxmlformats.org/officeDocument/2006/relationships/hyperlink" Target="mailto:msharunor@gmail.com" TargetMode="External"/><Relationship Id="rId6773" Type="http://schemas.openxmlformats.org/officeDocument/2006/relationships/hyperlink" Target="mailto:msnadimnayemba@gmail.com" TargetMode="External"/><Relationship Id="rId6980" Type="http://schemas.openxmlformats.org/officeDocument/2006/relationships/hyperlink" Target="mailto:ms.tamannaenterprise85@gmail.com" TargetMode="External"/><Relationship Id="rId7617" Type="http://schemas.openxmlformats.org/officeDocument/2006/relationships/hyperlink" Target="mailto:hoquetraders1980@gmail.com" TargetMode="External"/><Relationship Id="rId7824" Type="http://schemas.openxmlformats.org/officeDocument/2006/relationships/hyperlink" Target="mailto:Mollaenterprisejnd@gmail.com" TargetMode="External"/><Relationship Id="rId331" Type="http://schemas.openxmlformats.org/officeDocument/2006/relationships/hyperlink" Target="mailto:friendskhanjv@gmail.com" TargetMode="External"/><Relationship Id="rId2012" Type="http://schemas.openxmlformats.org/officeDocument/2006/relationships/hyperlink" Target="mailto:farhan150581@gmail.com" TargetMode="External"/><Relationship Id="rId2969" Type="http://schemas.openxmlformats.org/officeDocument/2006/relationships/hyperlink" Target="mailto:singh_ashim@yahoo.com" TargetMode="External"/><Relationship Id="rId5168" Type="http://schemas.openxmlformats.org/officeDocument/2006/relationships/hyperlink" Target="mailto:S.Anantabikastripura@yahoo.com" TargetMode="External"/><Relationship Id="rId5375" Type="http://schemas.openxmlformats.org/officeDocument/2006/relationships/hyperlink" Target="mailto:ms.shohienterprise15@gmail.com" TargetMode="External"/><Relationship Id="rId5582" Type="http://schemas.openxmlformats.org/officeDocument/2006/relationships/hyperlink" Target="https://www.eprocure.gov.bd/officer/MyTenders.jsp" TargetMode="External"/><Relationship Id="rId6219" Type="http://schemas.openxmlformats.org/officeDocument/2006/relationships/hyperlink" Target="mailto:mim.enterprise.bd2019@gmail.com" TargetMode="External"/><Relationship Id="rId6426" Type="http://schemas.openxmlformats.org/officeDocument/2006/relationships/hyperlink" Target="mailto:kazi.zahidul2015@gmail.com" TargetMode="External"/><Relationship Id="rId6633" Type="http://schemas.openxmlformats.org/officeDocument/2006/relationships/hyperlink" Target="mailto:raselbinsalam@gmail.com" TargetMode="External"/><Relationship Id="rId6840" Type="http://schemas.openxmlformats.org/officeDocument/2006/relationships/hyperlink" Target="mailto:abdullahbuilders87@gmail.com" TargetMode="External"/><Relationship Id="rId9789" Type="http://schemas.openxmlformats.org/officeDocument/2006/relationships/hyperlink" Target="mailto:skmasudurrahman935@gmail.com" TargetMode="External"/><Relationship Id="rId9996" Type="http://schemas.openxmlformats.org/officeDocument/2006/relationships/hyperlink" Target="mailto:msmaconstruction73@gmail.com" TargetMode="External"/><Relationship Id="rId1778" Type="http://schemas.openxmlformats.org/officeDocument/2006/relationships/hyperlink" Target="mailto:mojumderandssjv@gmail.com" TargetMode="External"/><Relationship Id="rId1985" Type="http://schemas.openxmlformats.org/officeDocument/2006/relationships/hyperlink" Target="mailto:mssaifconstruction@gmail.com" TargetMode="External"/><Relationship Id="rId2829" Type="http://schemas.openxmlformats.org/officeDocument/2006/relationships/hyperlink" Target="mailto:mdengineeringltd@gmail.com" TargetMode="External"/><Relationship Id="rId4184" Type="http://schemas.openxmlformats.org/officeDocument/2006/relationships/hyperlink" Target="mailto:msalamfurnituremart@gmail.com" TargetMode="External"/><Relationship Id="rId4391" Type="http://schemas.openxmlformats.org/officeDocument/2006/relationships/hyperlink" Target="mailto:khairulkabir07@gmail.com" TargetMode="External"/><Relationship Id="rId5028" Type="http://schemas.openxmlformats.org/officeDocument/2006/relationships/hyperlink" Target="mailto:msmowlaenterprise@gmail.com" TargetMode="External"/><Relationship Id="rId5235" Type="http://schemas.openxmlformats.org/officeDocument/2006/relationships/hyperlink" Target="mailto:khairselim@yahoo.com" TargetMode="External"/><Relationship Id="rId5442" Type="http://schemas.openxmlformats.org/officeDocument/2006/relationships/hyperlink" Target="mailto:msbrenterprise51@gmail.com" TargetMode="External"/><Relationship Id="rId6700" Type="http://schemas.openxmlformats.org/officeDocument/2006/relationships/hyperlink" Target="mailto:zamanentp2014@yahoo.com" TargetMode="External"/><Relationship Id="rId8598" Type="http://schemas.openxmlformats.org/officeDocument/2006/relationships/hyperlink" Target="mailto:ms.natraders@yahoo.com" TargetMode="External"/><Relationship Id="rId9649" Type="http://schemas.openxmlformats.org/officeDocument/2006/relationships/hyperlink" Target="mailto:mbel_dhaka12@yahoo.com" TargetMode="External"/><Relationship Id="rId9856" Type="http://schemas.openxmlformats.org/officeDocument/2006/relationships/hyperlink" Target="mailto:mbt.mre01@gmail.com" TargetMode="External"/><Relationship Id="rId1638" Type="http://schemas.openxmlformats.org/officeDocument/2006/relationships/hyperlink" Target="mailto:mijanur.rahaman264315@gmail.com" TargetMode="External"/><Relationship Id="rId4044" Type="http://schemas.openxmlformats.org/officeDocument/2006/relationships/hyperlink" Target="mailto:manhalged@gmail.com" TargetMode="External"/><Relationship Id="rId4251" Type="http://schemas.openxmlformats.org/officeDocument/2006/relationships/hyperlink" Target="mailto:shuvoenterprise39@gmail.com" TargetMode="External"/><Relationship Id="rId5302" Type="http://schemas.openxmlformats.org/officeDocument/2006/relationships/hyperlink" Target="mailto:malihatraders1975@gmail.com" TargetMode="External"/><Relationship Id="rId8458" Type="http://schemas.openxmlformats.org/officeDocument/2006/relationships/hyperlink" Target="mailto:quashemconstruction@gmail.com" TargetMode="External"/><Relationship Id="rId8665" Type="http://schemas.openxmlformats.org/officeDocument/2006/relationships/hyperlink" Target="mailto:pinnacleconstructioncompany2@gmail.com" TargetMode="External"/><Relationship Id="rId9509" Type="http://schemas.openxmlformats.org/officeDocument/2006/relationships/hyperlink" Target="mailto:msjomaddarenterprise@gmail.com" TargetMode="External"/><Relationship Id="rId1845" Type="http://schemas.openxmlformats.org/officeDocument/2006/relationships/hyperlink" Target="mailto:srsconstruction4@gmail.com" TargetMode="External"/><Relationship Id="rId3060" Type="http://schemas.openxmlformats.org/officeDocument/2006/relationships/hyperlink" Target="mailto:abutalebmilu@gmail.com" TargetMode="External"/><Relationship Id="rId4111" Type="http://schemas.openxmlformats.org/officeDocument/2006/relationships/hyperlink" Target="mailto:sadiaent1966@gmail.com" TargetMode="External"/><Relationship Id="rId7267" Type="http://schemas.openxmlformats.org/officeDocument/2006/relationships/hyperlink" Target="mailto:mdrezaulk287@gmail.com" TargetMode="External"/><Relationship Id="rId7474" Type="http://schemas.openxmlformats.org/officeDocument/2006/relationships/hyperlink" Target="mailto:ms.sajincorporation@gmail.com" TargetMode="External"/><Relationship Id="rId8318" Type="http://schemas.openxmlformats.org/officeDocument/2006/relationships/hyperlink" Target="mailto:mssrenterprisebd@gmail.com" TargetMode="External"/><Relationship Id="rId8872" Type="http://schemas.openxmlformats.org/officeDocument/2006/relationships/hyperlink" Target="mailto:msabulkhayerbachu@yahoo.com" TargetMode="External"/><Relationship Id="rId9716" Type="http://schemas.openxmlformats.org/officeDocument/2006/relationships/hyperlink" Target="mailto:deipenterprise@gmail.com" TargetMode="External"/><Relationship Id="rId9923" Type="http://schemas.openxmlformats.org/officeDocument/2006/relationships/hyperlink" Target="mailto:msgofurenterprise@gmail.com" TargetMode="External"/><Relationship Id="rId1705" Type="http://schemas.openxmlformats.org/officeDocument/2006/relationships/hyperlink" Target="mailto:ascl.mrh21@gmail.com" TargetMode="External"/><Relationship Id="rId1912" Type="http://schemas.openxmlformats.org/officeDocument/2006/relationships/hyperlink" Target="mailto:beandmrjv@gmail.com" TargetMode="External"/><Relationship Id="rId6076" Type="http://schemas.openxmlformats.org/officeDocument/2006/relationships/hyperlink" Target="mailto:salimenterprise.modina@gmail.com" TargetMode="External"/><Relationship Id="rId6283" Type="http://schemas.openxmlformats.org/officeDocument/2006/relationships/hyperlink" Target="mailto:majumderandco18@gmail.com" TargetMode="External"/><Relationship Id="rId7127" Type="http://schemas.openxmlformats.org/officeDocument/2006/relationships/hyperlink" Target="mailto:atiarkhan2014@gmail.com" TargetMode="External"/><Relationship Id="rId7681" Type="http://schemas.openxmlformats.org/officeDocument/2006/relationships/hyperlink" Target="mailto:msbiswajit2013@gmail.com" TargetMode="External"/><Relationship Id="rId8525" Type="http://schemas.openxmlformats.org/officeDocument/2006/relationships/hyperlink" Target="mailto:satradeandsyndicate@gmail.com" TargetMode="External"/><Relationship Id="rId8732" Type="http://schemas.openxmlformats.org/officeDocument/2006/relationships/hyperlink" Target="mailto:ms.bhuiyanandsons@yahoo.com" TargetMode="External"/><Relationship Id="rId3877" Type="http://schemas.openxmlformats.org/officeDocument/2006/relationships/hyperlink" Target="mailto:bhuiyanconstruction83@gmail.com" TargetMode="External"/><Relationship Id="rId4928" Type="http://schemas.openxmlformats.org/officeDocument/2006/relationships/hyperlink" Target="mailto:msabdussattar@gmail.com" TargetMode="External"/><Relationship Id="rId5092" Type="http://schemas.openxmlformats.org/officeDocument/2006/relationships/hyperlink" Target="mailto:ms.afraenterprise1984@gmail.com" TargetMode="External"/><Relationship Id="rId6490" Type="http://schemas.openxmlformats.org/officeDocument/2006/relationships/hyperlink" Target="mailto:salam.lged63@gmail.com" TargetMode="External"/><Relationship Id="rId7334" Type="http://schemas.openxmlformats.org/officeDocument/2006/relationships/hyperlink" Target="mailto:mdemtiazasifjv@gmail.com" TargetMode="External"/><Relationship Id="rId7541" Type="http://schemas.openxmlformats.org/officeDocument/2006/relationships/hyperlink" Target="mailto:hoquetraders1980@gmail.com" TargetMode="External"/><Relationship Id="rId10108" Type="http://schemas.openxmlformats.org/officeDocument/2006/relationships/hyperlink" Target="mailto:kmdabdussalam@gmail.com" TargetMode="External"/><Relationship Id="rId798" Type="http://schemas.openxmlformats.org/officeDocument/2006/relationships/hyperlink" Target="mailto:msmohashinandbrothers@gmail.com" TargetMode="External"/><Relationship Id="rId2479" Type="http://schemas.openxmlformats.org/officeDocument/2006/relationships/hyperlink" Target="mailto:mebl.bbe.jv@gmail.com" TargetMode="External"/><Relationship Id="rId2686" Type="http://schemas.openxmlformats.org/officeDocument/2006/relationships/hyperlink" Target="mailto:hredisalamjv1234@gmail.com" TargetMode="External"/><Relationship Id="rId2893" Type="http://schemas.openxmlformats.org/officeDocument/2006/relationships/hyperlink" Target="mailto:netul_enterprise@yahoo.com" TargetMode="External"/><Relationship Id="rId3737" Type="http://schemas.openxmlformats.org/officeDocument/2006/relationships/hyperlink" Target="mailto:jsarwar938@gmail.com" TargetMode="External"/><Relationship Id="rId3944" Type="http://schemas.openxmlformats.org/officeDocument/2006/relationships/hyperlink" Target="mailto:shownent75@gmail.com" TargetMode="External"/><Relationship Id="rId6143" Type="http://schemas.openxmlformats.org/officeDocument/2006/relationships/hyperlink" Target="mailto:mssarder_faruk1971@yahoo.com" TargetMode="External"/><Relationship Id="rId6350" Type="http://schemas.openxmlformats.org/officeDocument/2006/relationships/hyperlink" Target="mailto:badal_barisal@yahoo.com" TargetMode="External"/><Relationship Id="rId7401" Type="http://schemas.openxmlformats.org/officeDocument/2006/relationships/hyperlink" Target="mailto:ms_ranaenterprise@yahoo.com" TargetMode="External"/><Relationship Id="rId9299" Type="http://schemas.openxmlformats.org/officeDocument/2006/relationships/hyperlink" Target="mailto:soniaconstruction.mozibor@gmail.com" TargetMode="External"/><Relationship Id="rId658" Type="http://schemas.openxmlformats.org/officeDocument/2006/relationships/hyperlink" Target="mailto:bnenterprise1996@gmail.com" TargetMode="External"/><Relationship Id="rId865" Type="http://schemas.openxmlformats.org/officeDocument/2006/relationships/hyperlink" Target="mailto:nikilsikder.construction27@gmail.com" TargetMode="External"/><Relationship Id="rId1288" Type="http://schemas.openxmlformats.org/officeDocument/2006/relationships/hyperlink" Target="mailto:daenterprise2014@yahoo.com" TargetMode="External"/><Relationship Id="rId1495" Type="http://schemas.openxmlformats.org/officeDocument/2006/relationships/hyperlink" Target="mailto:msjibantraders@gmail.com" TargetMode="External"/><Relationship Id="rId2339" Type="http://schemas.openxmlformats.org/officeDocument/2006/relationships/hyperlink" Target="mailto:sahidenterprisepvtlimited@gmail.com%20;" TargetMode="External"/><Relationship Id="rId2546" Type="http://schemas.openxmlformats.org/officeDocument/2006/relationships/hyperlink" Target="mailto:s.k.trade.inter@gmail.com" TargetMode="External"/><Relationship Id="rId2753" Type="http://schemas.openxmlformats.org/officeDocument/2006/relationships/hyperlink" Target="mailto:hassanbuildersltd@gmail.com" TargetMode="External"/><Relationship Id="rId2960" Type="http://schemas.openxmlformats.org/officeDocument/2006/relationships/hyperlink" Target="mailto:ms_momoconstruction@yahoo.com" TargetMode="External"/><Relationship Id="rId3804" Type="http://schemas.openxmlformats.org/officeDocument/2006/relationships/hyperlink" Target="mailto:egp.phulpurenterprise@gmail.com" TargetMode="External"/><Relationship Id="rId6003" Type="http://schemas.openxmlformats.org/officeDocument/2006/relationships/hyperlink" Target="mailto:mdfayzsharif@yahoo.com" TargetMode="External"/><Relationship Id="rId6210" Type="http://schemas.openxmlformats.org/officeDocument/2006/relationships/hyperlink" Target="mailto:azadptk@gmail.com" TargetMode="External"/><Relationship Id="rId9159" Type="http://schemas.openxmlformats.org/officeDocument/2006/relationships/hyperlink" Target="mailto:kohinoor.rahimajv@gmail.com" TargetMode="External"/><Relationship Id="rId9366" Type="http://schemas.openxmlformats.org/officeDocument/2006/relationships/hyperlink" Target="mailto:najmulsadat76@gmail.com" TargetMode="External"/><Relationship Id="rId9573" Type="http://schemas.openxmlformats.org/officeDocument/2006/relationships/hyperlink" Target="mailto:ptkzakir@gmail.com" TargetMode="External"/><Relationship Id="rId9780" Type="http://schemas.openxmlformats.org/officeDocument/2006/relationships/hyperlink" Target="mailto:kazimazedulislam@gmail.com" TargetMode="External"/><Relationship Id="rId518" Type="http://schemas.openxmlformats.org/officeDocument/2006/relationships/hyperlink" Target="mailto:mssadia.andsamiraen971@gmail.com" TargetMode="External"/><Relationship Id="rId725" Type="http://schemas.openxmlformats.org/officeDocument/2006/relationships/hyperlink" Target="mailto:modhumatiegp@yahoo.com" TargetMode="External"/><Relationship Id="rId932" Type="http://schemas.openxmlformats.org/officeDocument/2006/relationships/hyperlink" Target="mailto:fastbuild.bd@gmail.com" TargetMode="External"/><Relationship Id="rId1148" Type="http://schemas.openxmlformats.org/officeDocument/2006/relationships/hyperlink" Target="mailto:msmodernstructureltd.bd@gmail.com" TargetMode="External"/><Relationship Id="rId1355" Type="http://schemas.openxmlformats.org/officeDocument/2006/relationships/hyperlink" Target="mailto:mcjvstar@gmail.com" TargetMode="External"/><Relationship Id="rId1562" Type="http://schemas.openxmlformats.org/officeDocument/2006/relationships/hyperlink" Target="mailto:mahamudulhaque69@gmail.com" TargetMode="External"/><Relationship Id="rId2406" Type="http://schemas.openxmlformats.org/officeDocument/2006/relationships/hyperlink" Target="mailto:msbdandco2016@yahoo.com" TargetMode="External"/><Relationship Id="rId2613" Type="http://schemas.openxmlformats.org/officeDocument/2006/relationships/hyperlink" Target="mailto:jnenterprise76@gmail.com" TargetMode="External"/><Relationship Id="rId5769" Type="http://schemas.openxmlformats.org/officeDocument/2006/relationships/hyperlink" Target="mailto:mstalukdarenterprise27@gmail.com" TargetMode="External"/><Relationship Id="rId8175" Type="http://schemas.openxmlformats.org/officeDocument/2006/relationships/hyperlink" Target="mailto:mslaskarsteelandfurniture@yahoo.com" TargetMode="External"/><Relationship Id="rId8382" Type="http://schemas.openxmlformats.org/officeDocument/2006/relationships/hyperlink" Target="mailto:maenterprise1978@gmail.com" TargetMode="External"/><Relationship Id="rId9019" Type="http://schemas.openxmlformats.org/officeDocument/2006/relationships/hyperlink" Target="mailto:msmohinenterprise@gmail.com" TargetMode="External"/><Relationship Id="rId9226" Type="http://schemas.openxmlformats.org/officeDocument/2006/relationships/hyperlink" Target="mailto:ratul.enterprise.prj@gmail.com" TargetMode="External"/><Relationship Id="rId9433" Type="http://schemas.openxmlformats.org/officeDocument/2006/relationships/hyperlink" Target="mailto:msmddelowarhossain@yahoo.com" TargetMode="External"/><Relationship Id="rId9640" Type="http://schemas.openxmlformats.org/officeDocument/2006/relationships/hyperlink" Target="mailto:tofaila84@gmail.com" TargetMode="External"/><Relationship Id="rId1008" Type="http://schemas.openxmlformats.org/officeDocument/2006/relationships/hyperlink" Target="mailto:rstcorporation73@gmail.com" TargetMode="External"/><Relationship Id="rId1215" Type="http://schemas.openxmlformats.org/officeDocument/2006/relationships/hyperlink" Target="mailto:tradersm11@yahoo.com" TargetMode="External"/><Relationship Id="rId1422" Type="http://schemas.openxmlformats.org/officeDocument/2006/relationships/hyperlink" Target="mailto:ms.raisaenterprise15@gmail.com" TargetMode="External"/><Relationship Id="rId2820" Type="http://schemas.openxmlformats.org/officeDocument/2006/relationships/hyperlink" Target="mailto:masum_construction@yahoo.com" TargetMode="External"/><Relationship Id="rId4578" Type="http://schemas.openxmlformats.org/officeDocument/2006/relationships/hyperlink" Target="mailto:mdanwarhossainlalu@gmail.com" TargetMode="External"/><Relationship Id="rId5976" Type="http://schemas.openxmlformats.org/officeDocument/2006/relationships/hyperlink" Target="mailto:razzakm50@yahoo.com" TargetMode="External"/><Relationship Id="rId7191" Type="http://schemas.openxmlformats.org/officeDocument/2006/relationships/hyperlink" Target="mailto:mrn1266@yahoo.com" TargetMode="External"/><Relationship Id="rId8035" Type="http://schemas.openxmlformats.org/officeDocument/2006/relationships/hyperlink" Target="mailto:kamarjani.traders@gmail.com" TargetMode="External"/><Relationship Id="rId8242" Type="http://schemas.openxmlformats.org/officeDocument/2006/relationships/hyperlink" Target="mailto:jonyenterprise.meherpur@gmail.com" TargetMode="External"/><Relationship Id="rId61" Type="http://schemas.openxmlformats.org/officeDocument/2006/relationships/hyperlink" Target="mailto:egp.rubel@gmail.com" TargetMode="External"/><Relationship Id="rId3387" Type="http://schemas.openxmlformats.org/officeDocument/2006/relationships/hyperlink" Target="mailto:rabrc.mrjv.2018@gmail.com" TargetMode="External"/><Relationship Id="rId4785" Type="http://schemas.openxmlformats.org/officeDocument/2006/relationships/hyperlink" Target="mailto:fatama.construction@gmail.com" TargetMode="External"/><Relationship Id="rId4992" Type="http://schemas.openxmlformats.org/officeDocument/2006/relationships/hyperlink" Target="mailto:mdnurulhodajv@gmail.com" TargetMode="External"/><Relationship Id="rId5629" Type="http://schemas.openxmlformats.org/officeDocument/2006/relationships/hyperlink" Target="mailto:utmong71@yahoo.com" TargetMode="External"/><Relationship Id="rId5836" Type="http://schemas.openxmlformats.org/officeDocument/2006/relationships/hyperlink" Target="mailto:msniloyenterprise15@gmail.com" TargetMode="External"/><Relationship Id="rId7051" Type="http://schemas.openxmlformats.org/officeDocument/2006/relationships/hyperlink" Target="mailto:rtaikramuljvca@gmail.com" TargetMode="External"/><Relationship Id="rId8102" Type="http://schemas.openxmlformats.org/officeDocument/2006/relationships/hyperlink" Target="mailto:sohidulislam790@yahoo.com" TargetMode="External"/><Relationship Id="rId9500" Type="http://schemas.openxmlformats.org/officeDocument/2006/relationships/hyperlink" Target="mailto:amanaenterpriceptk82@gmail.com" TargetMode="External"/><Relationship Id="rId10172" Type="http://schemas.openxmlformats.org/officeDocument/2006/relationships/hyperlink" Target="mailto:msmaanarayanient@gmail.com" TargetMode="External"/><Relationship Id="rId2196" Type="http://schemas.openxmlformats.org/officeDocument/2006/relationships/hyperlink" Target="mailto:S.Anantabikastripura@yahoo.com" TargetMode="External"/><Relationship Id="rId3594" Type="http://schemas.openxmlformats.org/officeDocument/2006/relationships/hyperlink" Target="mailto:faithnfairbangladesh@yahoo.com" TargetMode="External"/><Relationship Id="rId4438" Type="http://schemas.openxmlformats.org/officeDocument/2006/relationships/hyperlink" Target="mailto:razzaquebd76@gmail.com" TargetMode="External"/><Relationship Id="rId4645" Type="http://schemas.openxmlformats.org/officeDocument/2006/relationships/hyperlink" Target="mailto:mirhibibulalm@yahoo.com" TargetMode="External"/><Relationship Id="rId4852" Type="http://schemas.openxmlformats.org/officeDocument/2006/relationships/hyperlink" Target="mailto:msrajabandbrothers@gmail.com" TargetMode="External"/><Relationship Id="rId5903" Type="http://schemas.openxmlformats.org/officeDocument/2006/relationships/hyperlink" Target="mailto:iclandsejv@gmail.com" TargetMode="External"/><Relationship Id="rId10032" Type="http://schemas.openxmlformats.org/officeDocument/2006/relationships/hyperlink" Target="mailto:mdajalilsacl@gmail.com" TargetMode="External"/><Relationship Id="rId168" Type="http://schemas.openxmlformats.org/officeDocument/2006/relationships/hyperlink" Target="mailto:aobonitraders@gmail.com" TargetMode="External"/><Relationship Id="rId3247" Type="http://schemas.openxmlformats.org/officeDocument/2006/relationships/hyperlink" Target="mailto:zohirul81@gmail.%20Com" TargetMode="External"/><Relationship Id="rId3454" Type="http://schemas.openxmlformats.org/officeDocument/2006/relationships/hyperlink" Target="mailto:bmtradecenter@gmail.com" TargetMode="External"/><Relationship Id="rId3661" Type="http://schemas.openxmlformats.org/officeDocument/2006/relationships/hyperlink" Target="mailto:shohrab_hossain1956@yahoo.com" TargetMode="External"/><Relationship Id="rId4505" Type="http://schemas.openxmlformats.org/officeDocument/2006/relationships/hyperlink" Target="mailto:mdzinnatalizinnah@gmail.com" TargetMode="External"/><Relationship Id="rId4712" Type="http://schemas.openxmlformats.org/officeDocument/2006/relationships/hyperlink" Target="mailto:mskhondokertraders@gmail.com" TargetMode="External"/><Relationship Id="rId7868" Type="http://schemas.openxmlformats.org/officeDocument/2006/relationships/hyperlink" Target="mailto:miznur_79@gmail.com" TargetMode="External"/><Relationship Id="rId8919" Type="http://schemas.openxmlformats.org/officeDocument/2006/relationships/hyperlink" Target="mailto:ms.kabirtraders@yahoo.com" TargetMode="External"/><Relationship Id="rId375" Type="http://schemas.openxmlformats.org/officeDocument/2006/relationships/hyperlink" Target="mailto:santaenterprise65@gmail.com" TargetMode="External"/><Relationship Id="rId582" Type="http://schemas.openxmlformats.org/officeDocument/2006/relationships/hyperlink" Target="mailto:msmahatabtraders@gmail.com" TargetMode="External"/><Relationship Id="rId2056" Type="http://schemas.openxmlformats.org/officeDocument/2006/relationships/hyperlink" Target="https://www.eprocure.gov.bd/tenderer/ViewRegistrationDetail.jsp?uId=7D41E561E716477F&amp;tId=F48BF5DEC6060695&amp;cId=43750EAB229688B6&amp;top=no" TargetMode="External"/><Relationship Id="rId2263" Type="http://schemas.openxmlformats.org/officeDocument/2006/relationships/hyperlink" Target="mailto:ms.aopu.enterprise20@gmail.com" TargetMode="External"/><Relationship Id="rId2470" Type="http://schemas.openxmlformats.org/officeDocument/2006/relationships/hyperlink" Target="mailto:dollyconstructionltd@gmail.com" TargetMode="External"/><Relationship Id="rId3107" Type="http://schemas.openxmlformats.org/officeDocument/2006/relationships/hyperlink" Target="mailto:safenterprise.magura@gmail.com" TargetMode="External"/><Relationship Id="rId3314" Type="http://schemas.openxmlformats.org/officeDocument/2006/relationships/hyperlink" Target="mailto:kamrulalam861@gmail.colm" TargetMode="External"/><Relationship Id="rId3521" Type="http://schemas.openxmlformats.org/officeDocument/2006/relationships/hyperlink" Target="mailto:kamrulalam861@gmail.colm" TargetMode="External"/><Relationship Id="rId6677" Type="http://schemas.openxmlformats.org/officeDocument/2006/relationships/hyperlink" Target="mailto:robi.mir.bd@gmail.com" TargetMode="External"/><Relationship Id="rId6884" Type="http://schemas.openxmlformats.org/officeDocument/2006/relationships/hyperlink" Target="mailto:pcrtaenterprisemae@gmail.com" TargetMode="External"/><Relationship Id="rId7728" Type="http://schemas.openxmlformats.org/officeDocument/2006/relationships/hyperlink" Target="mailto:emonenterprisjnd@gmail.com" TargetMode="External"/><Relationship Id="rId7935" Type="http://schemas.openxmlformats.org/officeDocument/2006/relationships/hyperlink" Target="mailto:msedenprise@gmail.com" TargetMode="External"/><Relationship Id="rId9083" Type="http://schemas.openxmlformats.org/officeDocument/2006/relationships/hyperlink" Target="mailto:mssayeementerprise@gmail.com" TargetMode="External"/><Relationship Id="rId9290" Type="http://schemas.openxmlformats.org/officeDocument/2006/relationships/hyperlink" Target="mailto:mebl.bd@gmail.com" TargetMode="External"/><Relationship Id="rId235" Type="http://schemas.openxmlformats.org/officeDocument/2006/relationships/hyperlink" Target="mailto:hajiengineering101@gmail.com" TargetMode="External"/><Relationship Id="rId442" Type="http://schemas.openxmlformats.org/officeDocument/2006/relationships/hyperlink" Target="mailto:ms.sr.enterprise786@gmail.com" TargetMode="External"/><Relationship Id="rId1072" Type="http://schemas.openxmlformats.org/officeDocument/2006/relationships/hyperlink" Target="mailto:khoshedaenterprise@gmail.com" TargetMode="External"/><Relationship Id="rId2123" Type="http://schemas.openxmlformats.org/officeDocument/2006/relationships/hyperlink" Target="mailto:mssotontraders@gmail.com" TargetMode="External"/><Relationship Id="rId2330" Type="http://schemas.openxmlformats.org/officeDocument/2006/relationships/hyperlink" Target="mailto:sahidenterprisepvtlimited@gmail.com%20;" TargetMode="External"/><Relationship Id="rId5279" Type="http://schemas.openxmlformats.org/officeDocument/2006/relationships/hyperlink" Target="mailto:msshafintraders100@gmail.com" TargetMode="External"/><Relationship Id="rId5486" Type="http://schemas.openxmlformats.org/officeDocument/2006/relationships/hyperlink" Target="mailto:mstanjilaenterprise11@gmail.com" TargetMode="External"/><Relationship Id="rId5693" Type="http://schemas.openxmlformats.org/officeDocument/2006/relationships/hyperlink" Target="mailto:utmong71@yahoo.com" TargetMode="External"/><Relationship Id="rId6537" Type="http://schemas.openxmlformats.org/officeDocument/2006/relationships/hyperlink" Target="mailto:tcclmaz19@gmail.com" TargetMode="External"/><Relationship Id="rId6744" Type="http://schemas.openxmlformats.org/officeDocument/2006/relationships/hyperlink" Target="mailto:mslamiaenterprise1984@gmail.com" TargetMode="External"/><Relationship Id="rId9150" Type="http://schemas.openxmlformats.org/officeDocument/2006/relationships/hyperlink" Target="mailto:shimranmayan@gmail.com" TargetMode="External"/><Relationship Id="rId302" Type="http://schemas.openxmlformats.org/officeDocument/2006/relationships/hyperlink" Target="mailto:mstituenterprise2@gmail.com" TargetMode="External"/><Relationship Id="rId4088" Type="http://schemas.openxmlformats.org/officeDocument/2006/relationships/hyperlink" Target="mailto:shuvoenterprise39@gmail.com" TargetMode="External"/><Relationship Id="rId4295" Type="http://schemas.openxmlformats.org/officeDocument/2006/relationships/hyperlink" Target="mailto:singh_ashim@yahoo.com" TargetMode="External"/><Relationship Id="rId5139" Type="http://schemas.openxmlformats.org/officeDocument/2006/relationships/hyperlink" Target="mailto:mrengineers031@gmail.com" TargetMode="External"/><Relationship Id="rId5346" Type="http://schemas.openxmlformats.org/officeDocument/2006/relationships/hyperlink" Target="mailto:dhaly07@gmail.com" TargetMode="External"/><Relationship Id="rId5553" Type="http://schemas.openxmlformats.org/officeDocument/2006/relationships/hyperlink" Target="mailto:rambabu.thakurgaon@gmail.com" TargetMode="External"/><Relationship Id="rId6951" Type="http://schemas.openxmlformats.org/officeDocument/2006/relationships/hyperlink" Target="mailto:jilany1988@gmail.com" TargetMode="External"/><Relationship Id="rId9010" Type="http://schemas.openxmlformats.org/officeDocument/2006/relationships/hyperlink" Target="mailto:kashedenterprise@gmail.com" TargetMode="External"/><Relationship Id="rId1889" Type="http://schemas.openxmlformats.org/officeDocument/2006/relationships/hyperlink" Target="mailto:farhan150581@gmail.com" TargetMode="External"/><Relationship Id="rId4155" Type="http://schemas.openxmlformats.org/officeDocument/2006/relationships/hyperlink" Target="mailto:bsatjv2019@gmail.com" TargetMode="External"/><Relationship Id="rId4362" Type="http://schemas.openxmlformats.org/officeDocument/2006/relationships/hyperlink" Target="mailto:shahanwar71@gmail.com" TargetMode="External"/><Relationship Id="rId5206" Type="http://schemas.openxmlformats.org/officeDocument/2006/relationships/hyperlink" Target="mailto:mssafaenterprise@gmail.com" TargetMode="External"/><Relationship Id="rId5760" Type="http://schemas.openxmlformats.org/officeDocument/2006/relationships/hyperlink" Target="mailto:shamalbiswas@yahoo.com" TargetMode="External"/><Relationship Id="rId6604" Type="http://schemas.openxmlformats.org/officeDocument/2006/relationships/hyperlink" Target="mailto:ms.molai.mia@gmail.com" TargetMode="External"/><Relationship Id="rId6811" Type="http://schemas.openxmlformats.org/officeDocument/2006/relationships/hyperlink" Target="mailto:ms.ahmedenterprise@yahoo.com" TargetMode="External"/><Relationship Id="rId9967" Type="http://schemas.openxmlformats.org/officeDocument/2006/relationships/hyperlink" Target="mailto:mspremiumtrading46@gmail.com" TargetMode="External"/><Relationship Id="rId1749" Type="http://schemas.openxmlformats.org/officeDocument/2006/relationships/hyperlink" Target="mailto:ms.sharifandsons@gmail.com" TargetMode="External"/><Relationship Id="rId1956" Type="http://schemas.openxmlformats.org/officeDocument/2006/relationships/hyperlink" Target="mailto:mskallyantraders786@gmail.com" TargetMode="External"/><Relationship Id="rId3171" Type="http://schemas.openxmlformats.org/officeDocument/2006/relationships/hyperlink" Target="mailto:loknathenterprise4@gmail.com" TargetMode="External"/><Relationship Id="rId4015" Type="http://schemas.openxmlformats.org/officeDocument/2006/relationships/hyperlink" Target="mailto:otblbd@yahoo.com" TargetMode="External"/><Relationship Id="rId5413" Type="http://schemas.openxmlformats.org/officeDocument/2006/relationships/hyperlink" Target="mailto:rinaconstructionsiraj@gmail.com" TargetMode="External"/><Relationship Id="rId5620" Type="http://schemas.openxmlformats.org/officeDocument/2006/relationships/hyperlink" Target="mailto:utmong71@yahoo.com" TargetMode="External"/><Relationship Id="rId8569" Type="http://schemas.openxmlformats.org/officeDocument/2006/relationships/hyperlink" Target="mailto:kamrulandbrothers@yahoo.com" TargetMode="External"/><Relationship Id="rId8776" Type="http://schemas.openxmlformats.org/officeDocument/2006/relationships/hyperlink" Target="mailto:msrahimenterpsise@gmail.com" TargetMode="External"/><Relationship Id="rId8983" Type="http://schemas.openxmlformats.org/officeDocument/2006/relationships/hyperlink" Target="mailto:ms.shahinuddinconstruction@gmail.com" TargetMode="External"/><Relationship Id="rId9827" Type="http://schemas.openxmlformats.org/officeDocument/2006/relationships/hyperlink" Target="mailto:iqbaljamader@yahoo.com" TargetMode="External"/><Relationship Id="rId1609" Type="http://schemas.openxmlformats.org/officeDocument/2006/relationships/hyperlink" Target="mailto:mizanurrahman.bd001@gmail.com" TargetMode="External"/><Relationship Id="rId1816" Type="http://schemas.openxmlformats.org/officeDocument/2006/relationships/hyperlink" Target="mailto:mgolamfaruq@yahoo.com" TargetMode="External"/><Relationship Id="rId4222" Type="http://schemas.openxmlformats.org/officeDocument/2006/relationships/hyperlink" Target="mailto:shefatraders845@gmail.com" TargetMode="External"/><Relationship Id="rId7378" Type="http://schemas.openxmlformats.org/officeDocument/2006/relationships/hyperlink" Target="mailto:mskashemtraders@gmail.com" TargetMode="External"/><Relationship Id="rId7585" Type="http://schemas.openxmlformats.org/officeDocument/2006/relationships/hyperlink" Target="mailto:ms.noorjahanfurnitureandtimber@gmail.com" TargetMode="External"/><Relationship Id="rId7792" Type="http://schemas.openxmlformats.org/officeDocument/2006/relationships/hyperlink" Target="mailto:fayazenterprise17@gmail.com" TargetMode="External"/><Relationship Id="rId8429" Type="http://schemas.openxmlformats.org/officeDocument/2006/relationships/hyperlink" Target="mailto:meclbd84@gmail.com" TargetMode="External"/><Relationship Id="rId8636" Type="http://schemas.openxmlformats.org/officeDocument/2006/relationships/hyperlink" Target="mailto:mskmcbricks@gmail.com" TargetMode="External"/><Relationship Id="rId8843" Type="http://schemas.openxmlformats.org/officeDocument/2006/relationships/hyperlink" Target="mailto:ms.yasintraders@gmail.com" TargetMode="External"/><Relationship Id="rId3031" Type="http://schemas.openxmlformats.org/officeDocument/2006/relationships/hyperlink" Target="mailto:esharenterpriselora@gmail.com" TargetMode="External"/><Relationship Id="rId3988" Type="http://schemas.openxmlformats.org/officeDocument/2006/relationships/hyperlink" Target="mailto:kamalandbrothers77@gmail.com" TargetMode="External"/><Relationship Id="rId6187" Type="http://schemas.openxmlformats.org/officeDocument/2006/relationships/hyperlink" Target="mailto:msferdousi_construction1990@yahoo.com" TargetMode="External"/><Relationship Id="rId6394" Type="http://schemas.openxmlformats.org/officeDocument/2006/relationships/hyperlink" Target="mailto:amir.engr_crp@yahoo.com" TargetMode="External"/><Relationship Id="rId7238" Type="http://schemas.openxmlformats.org/officeDocument/2006/relationships/hyperlink" Target="mailto:tanimentp@hotmail.com" TargetMode="External"/><Relationship Id="rId7445" Type="http://schemas.openxmlformats.org/officeDocument/2006/relationships/hyperlink" Target="mailto:mskalam_enterprise@yahoo.com" TargetMode="External"/><Relationship Id="rId7652" Type="http://schemas.openxmlformats.org/officeDocument/2006/relationships/hyperlink" Target="mailto:msmirhossainenterprise@gmail.com" TargetMode="External"/><Relationship Id="rId8703" Type="http://schemas.openxmlformats.org/officeDocument/2006/relationships/hyperlink" Target="mailto:msmaaenterprisekazi@yahoo.com" TargetMode="External"/><Relationship Id="rId8910" Type="http://schemas.openxmlformats.org/officeDocument/2006/relationships/hyperlink" Target="mailto:msmaaenterprisekazi@yahoo.com" TargetMode="External"/><Relationship Id="rId2797" Type="http://schemas.openxmlformats.org/officeDocument/2006/relationships/hyperlink" Target="mailto:islampurbuilders@gmail.com" TargetMode="External"/><Relationship Id="rId3848" Type="http://schemas.openxmlformats.org/officeDocument/2006/relationships/hyperlink" Target="mailto:msnetolconstruction67@gmail.com" TargetMode="External"/><Relationship Id="rId6047" Type="http://schemas.openxmlformats.org/officeDocument/2006/relationships/hyperlink" Target="mailto:mskazipopyenterprise@gmail.com" TargetMode="External"/><Relationship Id="rId6254" Type="http://schemas.openxmlformats.org/officeDocument/2006/relationships/hyperlink" Target="mailto:amir.engr_crp@yahoo.com" TargetMode="External"/><Relationship Id="rId6461" Type="http://schemas.openxmlformats.org/officeDocument/2006/relationships/hyperlink" Target="mailto:newtradelinkfeni@gmail.com" TargetMode="External"/><Relationship Id="rId7305" Type="http://schemas.openxmlformats.org/officeDocument/2006/relationships/hyperlink" Target="mailto:msranaenterprise@yahoo.com" TargetMode="External"/><Relationship Id="rId7512" Type="http://schemas.openxmlformats.org/officeDocument/2006/relationships/hyperlink" Target="mailto:mr.rahim_uddin@yahoo.com" TargetMode="External"/><Relationship Id="rId769" Type="http://schemas.openxmlformats.org/officeDocument/2006/relationships/hyperlink" Target="mailto:gazimoin35@gmail.com" TargetMode="External"/><Relationship Id="rId976" Type="http://schemas.openxmlformats.org/officeDocument/2006/relationships/hyperlink" Target="mailto:attbd2012@gmail.com" TargetMode="External"/><Relationship Id="rId1399" Type="http://schemas.openxmlformats.org/officeDocument/2006/relationships/hyperlink" Target="mailto:rejowanenterprise09@gmail.com" TargetMode="External"/><Relationship Id="rId2657" Type="http://schemas.openxmlformats.org/officeDocument/2006/relationships/hyperlink" Target="mailto:bhatibanglaenterprise@yahoo.com" TargetMode="External"/><Relationship Id="rId5063" Type="http://schemas.openxmlformats.org/officeDocument/2006/relationships/hyperlink" Target="mailto:kornotradersandco@gmail.com" TargetMode="External"/><Relationship Id="rId5270" Type="http://schemas.openxmlformats.org/officeDocument/2006/relationships/hyperlink" Target="mailto:mssadafenterprise25@gmail.com" TargetMode="External"/><Relationship Id="rId6114" Type="http://schemas.openxmlformats.org/officeDocument/2006/relationships/hyperlink" Target="mailto:esha.mony.enterprise2019@gmail.com" TargetMode="External"/><Relationship Id="rId6321" Type="http://schemas.openxmlformats.org/officeDocument/2006/relationships/hyperlink" Target="mailto:hasanmotors84@gmail.com" TargetMode="External"/><Relationship Id="rId9477" Type="http://schemas.openxmlformats.org/officeDocument/2006/relationships/hyperlink" Target="mailto:mblkkejv@gmail.com" TargetMode="External"/><Relationship Id="rId9684" Type="http://schemas.openxmlformats.org/officeDocument/2006/relationships/hyperlink" Target="mailto:md.gius_uddin@yahoo.com" TargetMode="External"/><Relationship Id="rId629" Type="http://schemas.openxmlformats.org/officeDocument/2006/relationships/hyperlink" Target="mailto:mizanur_79@ymail.com" TargetMode="External"/><Relationship Id="rId1259" Type="http://schemas.openxmlformats.org/officeDocument/2006/relationships/hyperlink" Target="mailto:mstasnimenterprise@gmail.com" TargetMode="External"/><Relationship Id="rId1466" Type="http://schemas.openxmlformats.org/officeDocument/2006/relationships/hyperlink" Target="mailto:talukdermonirhossain@gmail.com" TargetMode="External"/><Relationship Id="rId2864" Type="http://schemas.openxmlformats.org/officeDocument/2006/relationships/hyperlink" Target="mailto:ms.mominul@yahoo.com" TargetMode="External"/><Relationship Id="rId3708" Type="http://schemas.openxmlformats.org/officeDocument/2006/relationships/hyperlink" Target="mailto:egp.bhabnaenterprise@gmail.com" TargetMode="External"/><Relationship Id="rId3915" Type="http://schemas.openxmlformats.org/officeDocument/2006/relationships/hyperlink" Target="mailto:ms_mahabubalam@yahoo.com" TargetMode="External"/><Relationship Id="rId5130" Type="http://schemas.openxmlformats.org/officeDocument/2006/relationships/hyperlink" Target="mailto:jebanrohanconstruction@gmail.com" TargetMode="External"/><Relationship Id="rId8079" Type="http://schemas.openxmlformats.org/officeDocument/2006/relationships/hyperlink" Target="mailto:mkhtraders17@gmail.com" TargetMode="External"/><Relationship Id="rId8286" Type="http://schemas.openxmlformats.org/officeDocument/2006/relationships/hyperlink" Target="mailto:msadikuzzamankhan@gmail.com" TargetMode="External"/><Relationship Id="rId8493" Type="http://schemas.openxmlformats.org/officeDocument/2006/relationships/hyperlink" Target="mailto:taherabu563@gmail.com" TargetMode="External"/><Relationship Id="rId9337" Type="http://schemas.openxmlformats.org/officeDocument/2006/relationships/hyperlink" Target="mailto:selimpatuakhali@gmail.com" TargetMode="External"/><Relationship Id="rId9891" Type="http://schemas.openxmlformats.org/officeDocument/2006/relationships/hyperlink" Target="mailto:msssenterprise34@gmail.com" TargetMode="External"/><Relationship Id="rId836" Type="http://schemas.openxmlformats.org/officeDocument/2006/relationships/hyperlink" Target="mailto:hassanbuildersltd@gmail.com" TargetMode="External"/><Relationship Id="rId1119" Type="http://schemas.openxmlformats.org/officeDocument/2006/relationships/hyperlink" Target="mailto:mshafiztraders19@gmail.com" TargetMode="External"/><Relationship Id="rId1673" Type="http://schemas.openxmlformats.org/officeDocument/2006/relationships/hyperlink" Target="mailto:ms.mahmudhaque@gmail.com" TargetMode="External"/><Relationship Id="rId1880" Type="http://schemas.openxmlformats.org/officeDocument/2006/relationships/hyperlink" Target="mailto:mofazzolelectric@gmail.com" TargetMode="External"/><Relationship Id="rId2517" Type="http://schemas.openxmlformats.org/officeDocument/2006/relationships/hyperlink" Target="mailto:binoyenter@gmail.com" TargetMode="External"/><Relationship Id="rId2724" Type="http://schemas.openxmlformats.org/officeDocument/2006/relationships/hyperlink" Target="mailto:ms_challenger1@yahoo.com" TargetMode="External"/><Relationship Id="rId2931" Type="http://schemas.openxmlformats.org/officeDocument/2006/relationships/hyperlink" Target="mailto:jnenterprise76@gmail.com" TargetMode="External"/><Relationship Id="rId7095" Type="http://schemas.openxmlformats.org/officeDocument/2006/relationships/hyperlink" Target="mailto:mahmudalam1973@gmail.com" TargetMode="External"/><Relationship Id="rId8146" Type="http://schemas.openxmlformats.org/officeDocument/2006/relationships/hyperlink" Target="mailto:ms.mithutraders9446@gmail.com" TargetMode="External"/><Relationship Id="rId9544" Type="http://schemas.openxmlformats.org/officeDocument/2006/relationships/hyperlink" Target="mailto:alamin.pltk1@gmail.com" TargetMode="External"/><Relationship Id="rId9751" Type="http://schemas.openxmlformats.org/officeDocument/2006/relationships/hyperlink" Target="mailto:mssaykatenterprise93@gmail.com" TargetMode="External"/><Relationship Id="rId903" Type="http://schemas.openxmlformats.org/officeDocument/2006/relationships/hyperlink" Target="mailto:maengineering1958@yahoo.com" TargetMode="External"/><Relationship Id="rId1326" Type="http://schemas.openxmlformats.org/officeDocument/2006/relationships/hyperlink" Target="mailto:khairulkabir07@gmail.com" TargetMode="External"/><Relationship Id="rId1533" Type="http://schemas.openxmlformats.org/officeDocument/2006/relationships/hyperlink" Target="mailto:sharifmijanjv2020@gmail.com" TargetMode="External"/><Relationship Id="rId1740" Type="http://schemas.openxmlformats.org/officeDocument/2006/relationships/hyperlink" Target="mailto:biswasemdad@gmail.com" TargetMode="External"/><Relationship Id="rId4689" Type="http://schemas.openxmlformats.org/officeDocument/2006/relationships/hyperlink" Target="mailto:maengineering1958@yahoo.com" TargetMode="External"/><Relationship Id="rId4896" Type="http://schemas.openxmlformats.org/officeDocument/2006/relationships/hyperlink" Target="mailto:hossainenterprisejv2019@gmail.com" TargetMode="External"/><Relationship Id="rId5947" Type="http://schemas.openxmlformats.org/officeDocument/2006/relationships/hyperlink" Target="mailto:vhimrulyenterprise84@gmail.com" TargetMode="External"/><Relationship Id="rId8353" Type="http://schemas.openxmlformats.org/officeDocument/2006/relationships/hyperlink" Target="mailto:mdsohel306700@gmail.com" TargetMode="External"/><Relationship Id="rId8560" Type="http://schemas.openxmlformats.org/officeDocument/2006/relationships/hyperlink" Target="mailto:ahasank77@gmail.com" TargetMode="External"/><Relationship Id="rId9404" Type="http://schemas.openxmlformats.org/officeDocument/2006/relationships/hyperlink" Target="mailto:najmulbadal45@gmail.com" TargetMode="External"/><Relationship Id="rId9611" Type="http://schemas.openxmlformats.org/officeDocument/2006/relationships/hyperlink" Target="mailto:msjamunaenterprise9000@gmail.com" TargetMode="External"/><Relationship Id="rId10076" Type="http://schemas.openxmlformats.org/officeDocument/2006/relationships/hyperlink" Target="mailto:msarnabt@gmail.com" TargetMode="External"/><Relationship Id="rId32" Type="http://schemas.openxmlformats.org/officeDocument/2006/relationships/hyperlink" Target="mailto:mebl.bd@gmail.com" TargetMode="External"/><Relationship Id="rId1600" Type="http://schemas.openxmlformats.org/officeDocument/2006/relationships/hyperlink" Target="mailto:msdatjv@gmail.com" TargetMode="External"/><Relationship Id="rId3498" Type="http://schemas.openxmlformats.org/officeDocument/2006/relationships/hyperlink" Target="mailto:najmulsadat76@gmail.com" TargetMode="External"/><Relationship Id="rId4549" Type="http://schemas.openxmlformats.org/officeDocument/2006/relationships/hyperlink" Target="mailto:askemdadulhaque@yahoo.com" TargetMode="External"/><Relationship Id="rId4756" Type="http://schemas.openxmlformats.org/officeDocument/2006/relationships/hyperlink" Target="mailto:mdengineeringltd@gmail.com" TargetMode="External"/><Relationship Id="rId4963" Type="http://schemas.openxmlformats.org/officeDocument/2006/relationships/hyperlink" Target="mailto:somaconstruction64@gmail.com" TargetMode="External"/><Relationship Id="rId5807" Type="http://schemas.openxmlformats.org/officeDocument/2006/relationships/hyperlink" Target="mailto:coastaldevcor@gmail.com" TargetMode="External"/><Relationship Id="rId7162" Type="http://schemas.openxmlformats.org/officeDocument/2006/relationships/hyperlink" Target="mailto:modernconstructionfaridpur@yahoo.com" TargetMode="External"/><Relationship Id="rId8006" Type="http://schemas.openxmlformats.org/officeDocument/2006/relationships/hyperlink" Target="mailto:arfanconstruction@gmail.com" TargetMode="External"/><Relationship Id="rId8213" Type="http://schemas.openxmlformats.org/officeDocument/2006/relationships/hyperlink" Target="mailto:badal_barisal@yahoo.com" TargetMode="External"/><Relationship Id="rId8420" Type="http://schemas.openxmlformats.org/officeDocument/2006/relationships/hyperlink" Target="mailto:ris3jv@gmail.com" TargetMode="External"/><Relationship Id="rId10143" Type="http://schemas.openxmlformats.org/officeDocument/2006/relationships/hyperlink" Target="mailto:msbrothersfg@gmail.com" TargetMode="External"/><Relationship Id="rId3358" Type="http://schemas.openxmlformats.org/officeDocument/2006/relationships/hyperlink" Target="mailto:sonjitdas789@gmail.com" TargetMode="External"/><Relationship Id="rId3565" Type="http://schemas.openxmlformats.org/officeDocument/2006/relationships/hyperlink" Target="mailto:suriya.design2004@gmail.com" TargetMode="External"/><Relationship Id="rId3772" Type="http://schemas.openxmlformats.org/officeDocument/2006/relationships/hyperlink" Target="mailto:shohrab_hossain1956@yahoo.com" TargetMode="External"/><Relationship Id="rId4409" Type="http://schemas.openxmlformats.org/officeDocument/2006/relationships/hyperlink" Target="mailto:hamidulcnb@yahoo.com" TargetMode="External"/><Relationship Id="rId4616" Type="http://schemas.openxmlformats.org/officeDocument/2006/relationships/hyperlink" Target="mailto:mebl.bd@gmail.com" TargetMode="External"/><Relationship Id="rId4823" Type="http://schemas.openxmlformats.org/officeDocument/2006/relationships/hyperlink" Target="mailto:msparadisetds@gmail.com" TargetMode="External"/><Relationship Id="rId7022" Type="http://schemas.openxmlformats.org/officeDocument/2006/relationships/hyperlink" Target="mailto:ms.mainenterprise@gmail.com" TargetMode="External"/><Relationship Id="rId7979" Type="http://schemas.openxmlformats.org/officeDocument/2006/relationships/hyperlink" Target="mailto:msshamimenterprise07@gmail.com" TargetMode="External"/><Relationship Id="rId10003" Type="http://schemas.openxmlformats.org/officeDocument/2006/relationships/hyperlink" Target="mailto:msridoyent@gmail.com" TargetMode="External"/><Relationship Id="rId279" Type="http://schemas.openxmlformats.org/officeDocument/2006/relationships/hyperlink" Target="mailto:msjabedtraders.bd@gmail.com" TargetMode="External"/><Relationship Id="rId486" Type="http://schemas.openxmlformats.org/officeDocument/2006/relationships/hyperlink" Target="mailto:mcde2020@gmail.com" TargetMode="External"/><Relationship Id="rId693" Type="http://schemas.openxmlformats.org/officeDocument/2006/relationships/hyperlink" Target="mailto:mmquadery36@gmail.com" TargetMode="External"/><Relationship Id="rId2167" Type="http://schemas.openxmlformats.org/officeDocument/2006/relationships/hyperlink" Target="mailto:selim.brothers_874@yahoo.com" TargetMode="External"/><Relationship Id="rId2374" Type="http://schemas.openxmlformats.org/officeDocument/2006/relationships/hyperlink" Target="mailto:msashraftraders@gmail.com" TargetMode="External"/><Relationship Id="rId2581" Type="http://schemas.openxmlformats.org/officeDocument/2006/relationships/hyperlink" Target="mailto:msaustagrambuilders@gmail.com" TargetMode="External"/><Relationship Id="rId3218" Type="http://schemas.openxmlformats.org/officeDocument/2006/relationships/hyperlink" Target="mailto:ms.krishnastudio@gmail.com" TargetMode="External"/><Relationship Id="rId3425" Type="http://schemas.openxmlformats.org/officeDocument/2006/relationships/hyperlink" Target="mailto:alamintraders84@gmail.com" TargetMode="External"/><Relationship Id="rId3632" Type="http://schemas.openxmlformats.org/officeDocument/2006/relationships/hyperlink" Target="mailto:egp.nhsejv@gmail.com" TargetMode="External"/><Relationship Id="rId6788" Type="http://schemas.openxmlformats.org/officeDocument/2006/relationships/hyperlink" Target="mailto:hossaintradersbd1985@gmail.com" TargetMode="External"/><Relationship Id="rId9194" Type="http://schemas.openxmlformats.org/officeDocument/2006/relationships/hyperlink" Target="mailto:sarder.oishi@gmail.com" TargetMode="External"/><Relationship Id="rId139" Type="http://schemas.openxmlformats.org/officeDocument/2006/relationships/hyperlink" Target="mailto:selimmahmudferdoush@gmail.com" TargetMode="External"/><Relationship Id="rId346" Type="http://schemas.openxmlformats.org/officeDocument/2006/relationships/hyperlink" Target="mailto:mamcl007@yahoo.com" TargetMode="External"/><Relationship Id="rId553" Type="http://schemas.openxmlformats.org/officeDocument/2006/relationships/hyperlink" Target="mailto:msmilonenterprise@gmail.com" TargetMode="External"/><Relationship Id="rId760" Type="http://schemas.openxmlformats.org/officeDocument/2006/relationships/hyperlink" Target="mailto:soniatuklyenterprise123@gmail.com" TargetMode="External"/><Relationship Id="rId1183" Type="http://schemas.openxmlformats.org/officeDocument/2006/relationships/hyperlink" Target="mailto:mozaharenterprisepvtltd@gmail.com" TargetMode="External"/><Relationship Id="rId1390" Type="http://schemas.openxmlformats.org/officeDocument/2006/relationships/hyperlink" Target="mailto:amzadtraders@gmail.com" TargetMode="External"/><Relationship Id="rId2027" Type="http://schemas.openxmlformats.org/officeDocument/2006/relationships/hyperlink" Target="mailto:akbandmfejv@gmail.com" TargetMode="External"/><Relationship Id="rId2234" Type="http://schemas.openxmlformats.org/officeDocument/2006/relationships/hyperlink" Target="mailto:hossainctg1966@gmail.com" TargetMode="External"/><Relationship Id="rId2441" Type="http://schemas.openxmlformats.org/officeDocument/2006/relationships/hyperlink" Target="mailto:egp.kmzahidurrahman19@gmail.com" TargetMode="External"/><Relationship Id="rId5597" Type="http://schemas.openxmlformats.org/officeDocument/2006/relationships/hyperlink" Target="mailto:S.Anantabikastripura@yahoo.com" TargetMode="External"/><Relationship Id="rId6995" Type="http://schemas.openxmlformats.org/officeDocument/2006/relationships/hyperlink" Target="mailto:msharunor@gmail.com" TargetMode="External"/><Relationship Id="rId7839" Type="http://schemas.openxmlformats.org/officeDocument/2006/relationships/hyperlink" Target="mailto:shjadur.rahman1977@gmail.com" TargetMode="External"/><Relationship Id="rId9054" Type="http://schemas.openxmlformats.org/officeDocument/2006/relationships/hyperlink" Target="mailto:m.alicorporation85@gmail.com" TargetMode="External"/><Relationship Id="rId9261" Type="http://schemas.openxmlformats.org/officeDocument/2006/relationships/hyperlink" Target="mailto:tnasi2018@gmail.com" TargetMode="External"/><Relationship Id="rId206" Type="http://schemas.openxmlformats.org/officeDocument/2006/relationships/hyperlink" Target="mailto:kmabubakarsiddique@gmail.com" TargetMode="External"/><Relationship Id="rId413" Type="http://schemas.openxmlformats.org/officeDocument/2006/relationships/hyperlink" Target="mailto:msrnrenterprise1969@gmail.com" TargetMode="External"/><Relationship Id="rId1043" Type="http://schemas.openxmlformats.org/officeDocument/2006/relationships/hyperlink" Target="mailto:msbasoritraders.bd@gmail.com" TargetMode="External"/><Relationship Id="rId4199" Type="http://schemas.openxmlformats.org/officeDocument/2006/relationships/hyperlink" Target="mailto:sadiaent1966@gmail.com" TargetMode="External"/><Relationship Id="rId6648" Type="http://schemas.openxmlformats.org/officeDocument/2006/relationships/hyperlink" Target="mailto:malitrad19@gmail.com" TargetMode="External"/><Relationship Id="rId6855" Type="http://schemas.openxmlformats.org/officeDocument/2006/relationships/hyperlink" Target="mailto:mhamsejv@yahoo.com" TargetMode="External"/><Relationship Id="rId7906" Type="http://schemas.openxmlformats.org/officeDocument/2006/relationships/hyperlink" Target="mailto:mozammalhaque.enterprise@gmail.com" TargetMode="External"/><Relationship Id="rId8070" Type="http://schemas.openxmlformats.org/officeDocument/2006/relationships/hyperlink" Target="mailto:mstahminaenterprise81@gmail.com" TargetMode="External"/><Relationship Id="rId9121" Type="http://schemas.openxmlformats.org/officeDocument/2006/relationships/hyperlink" Target="mailto:ms.desajv@gmail.com" TargetMode="External"/><Relationship Id="rId620" Type="http://schemas.openxmlformats.org/officeDocument/2006/relationships/hyperlink" Target="mailto:rezaulhaque126@yahoo.com" TargetMode="External"/><Relationship Id="rId1250" Type="http://schemas.openxmlformats.org/officeDocument/2006/relationships/hyperlink" Target="mailto:probalengineersltd@gmail.com" TargetMode="External"/><Relationship Id="rId2301" Type="http://schemas.openxmlformats.org/officeDocument/2006/relationships/hyperlink" Target="mailto:mofidul.islamtutul@yahoo.com%20;" TargetMode="External"/><Relationship Id="rId4059" Type="http://schemas.openxmlformats.org/officeDocument/2006/relationships/hyperlink" Target="mailto:zia.snks@yahoo.com" TargetMode="External"/><Relationship Id="rId5457" Type="http://schemas.openxmlformats.org/officeDocument/2006/relationships/hyperlink" Target="mailto:sakilsobhan10@gmail.com" TargetMode="External"/><Relationship Id="rId5664" Type="http://schemas.openxmlformats.org/officeDocument/2006/relationships/hyperlink" Target="mailto:md.khairulhasan399@yahoo.com" TargetMode="External"/><Relationship Id="rId5871" Type="http://schemas.openxmlformats.org/officeDocument/2006/relationships/hyperlink" Target="mailto:mssohelconst@yahoo.com" TargetMode="External"/><Relationship Id="rId6508" Type="http://schemas.openxmlformats.org/officeDocument/2006/relationships/hyperlink" Target="mailto:msmahienterprise33@gmail.com" TargetMode="External"/><Relationship Id="rId6715" Type="http://schemas.openxmlformats.org/officeDocument/2006/relationships/hyperlink" Target="mailto:islamsirajul409@yahoo.com" TargetMode="External"/><Relationship Id="rId6922" Type="http://schemas.openxmlformats.org/officeDocument/2006/relationships/hyperlink" Target="mailto:zamanentp2014@yahoo.com" TargetMode="External"/><Relationship Id="rId1110" Type="http://schemas.openxmlformats.org/officeDocument/2006/relationships/hyperlink" Target="mailto:nabihatradeenterprise@gmail.com" TargetMode="External"/><Relationship Id="rId4266" Type="http://schemas.openxmlformats.org/officeDocument/2006/relationships/hyperlink" Target="mailto:singh_ashim@yahoo.com" TargetMode="External"/><Relationship Id="rId4473" Type="http://schemas.openxmlformats.org/officeDocument/2006/relationships/hyperlink" Target="mailto:msshouroneelconstruction@gmail.com" TargetMode="External"/><Relationship Id="rId4680" Type="http://schemas.openxmlformats.org/officeDocument/2006/relationships/hyperlink" Target="mailto:mssuptitraders@gmail.com" TargetMode="External"/><Relationship Id="rId5317" Type="http://schemas.openxmlformats.org/officeDocument/2006/relationships/hyperlink" Target="mailto:mitmsejv20@gmail.com" TargetMode="External"/><Relationship Id="rId5524" Type="http://schemas.openxmlformats.org/officeDocument/2006/relationships/hyperlink" Target="mailto:de.rb.jv@gmail.com" TargetMode="External"/><Relationship Id="rId5731" Type="http://schemas.openxmlformats.org/officeDocument/2006/relationships/hyperlink" Target="mailto:mshabibenterprise@yahoo.com" TargetMode="External"/><Relationship Id="rId8887" Type="http://schemas.openxmlformats.org/officeDocument/2006/relationships/hyperlink" Target="mailto:mohanabricksmanufacture@gmail.com" TargetMode="External"/><Relationship Id="rId9938" Type="http://schemas.openxmlformats.org/officeDocument/2006/relationships/hyperlink" Target="mailto:mss.sarkerenterprise@gmail.com" TargetMode="External"/><Relationship Id="rId1927" Type="http://schemas.openxmlformats.org/officeDocument/2006/relationships/hyperlink" Target="mailto:msuzzalenterprise@gmail.com" TargetMode="External"/><Relationship Id="rId3075" Type="http://schemas.openxmlformats.org/officeDocument/2006/relationships/hyperlink" Target="mailto:golaphossain20@gmail.com" TargetMode="External"/><Relationship Id="rId3282" Type="http://schemas.openxmlformats.org/officeDocument/2006/relationships/hyperlink" Target="mailto:anamulhoquemahtab@gmail.com" TargetMode="External"/><Relationship Id="rId4126" Type="http://schemas.openxmlformats.org/officeDocument/2006/relationships/hyperlink" Target="mailto:mssujoncons1964@gmail.com" TargetMode="External"/><Relationship Id="rId4333" Type="http://schemas.openxmlformats.org/officeDocument/2006/relationships/hyperlink" Target="mailto:mssdmrejv@gmail.com" TargetMode="External"/><Relationship Id="rId4540" Type="http://schemas.openxmlformats.org/officeDocument/2006/relationships/hyperlink" Target="mailto:mnenteprise987@gmail.com" TargetMode="External"/><Relationship Id="rId7489" Type="http://schemas.openxmlformats.org/officeDocument/2006/relationships/hyperlink" Target="mailto:mssetu_enterprise@yahoo.com" TargetMode="External"/><Relationship Id="rId7696" Type="http://schemas.openxmlformats.org/officeDocument/2006/relationships/hyperlink" Target="mailto:mdharunorrashid633@yahoo.com" TargetMode="External"/><Relationship Id="rId8747" Type="http://schemas.openxmlformats.org/officeDocument/2006/relationships/hyperlink" Target="mailto:nislamnipu@gmail.com" TargetMode="External"/><Relationship Id="rId8954" Type="http://schemas.openxmlformats.org/officeDocument/2006/relationships/hyperlink" Target="mailto:msmalekenterprise1984@gmail.com" TargetMode="External"/><Relationship Id="rId2091" Type="http://schemas.openxmlformats.org/officeDocument/2006/relationships/hyperlink" Target="mailto:masumparvaj45@gmail.com" TargetMode="External"/><Relationship Id="rId3142" Type="http://schemas.openxmlformats.org/officeDocument/2006/relationships/hyperlink" Target="mailto:ghoseint@gmail.com" TargetMode="External"/><Relationship Id="rId4400" Type="http://schemas.openxmlformats.org/officeDocument/2006/relationships/hyperlink" Target="mailto:ibkbc2019@gmail.com" TargetMode="External"/><Relationship Id="rId6298" Type="http://schemas.openxmlformats.org/officeDocument/2006/relationships/hyperlink" Target="mailto:mslailyenterprise@gmail.com" TargetMode="External"/><Relationship Id="rId7349" Type="http://schemas.openxmlformats.org/officeDocument/2006/relationships/hyperlink" Target="mailto:maengineering1958@yahoo.com" TargetMode="External"/><Relationship Id="rId7556" Type="http://schemas.openxmlformats.org/officeDocument/2006/relationships/hyperlink" Target="mailto:ms.bhuiyanelectric@yahoo.com" TargetMode="External"/><Relationship Id="rId7763" Type="http://schemas.openxmlformats.org/officeDocument/2006/relationships/hyperlink" Target="mailto:jaka.chuadanga@gmail.com" TargetMode="External"/><Relationship Id="rId8607" Type="http://schemas.openxmlformats.org/officeDocument/2006/relationships/hyperlink" Target="mailto:ms.tanvirenterprise3@gmail.com" TargetMode="External"/><Relationship Id="rId270" Type="http://schemas.openxmlformats.org/officeDocument/2006/relationships/hyperlink" Target="mailto:ms.mimtraders77@gmail.com" TargetMode="External"/><Relationship Id="rId3002" Type="http://schemas.openxmlformats.org/officeDocument/2006/relationships/hyperlink" Target="mailto:rajony2016@gmail.com" TargetMode="External"/><Relationship Id="rId6158" Type="http://schemas.openxmlformats.org/officeDocument/2006/relationships/hyperlink" Target="mailto:mshowladerenterprise1980@gmail.com" TargetMode="External"/><Relationship Id="rId6365" Type="http://schemas.openxmlformats.org/officeDocument/2006/relationships/hyperlink" Target="mailto:amir.engr_crp@yahoo.com" TargetMode="External"/><Relationship Id="rId6572" Type="http://schemas.openxmlformats.org/officeDocument/2006/relationships/hyperlink" Target="mailto:af.comilla@gmail.com" TargetMode="External"/><Relationship Id="rId7209" Type="http://schemas.openxmlformats.org/officeDocument/2006/relationships/hyperlink" Target="mailto:alamintraders78@yahoo.com" TargetMode="External"/><Relationship Id="rId7416" Type="http://schemas.openxmlformats.org/officeDocument/2006/relationships/hyperlink" Target="mailto:ms.ahamedconstruction16@gmail.com" TargetMode="External"/><Relationship Id="rId7970" Type="http://schemas.openxmlformats.org/officeDocument/2006/relationships/hyperlink" Target="mailto:msadikuzzamankhan@gmail.com" TargetMode="External"/><Relationship Id="rId8814" Type="http://schemas.openxmlformats.org/officeDocument/2006/relationships/hyperlink" Target="mailto:msfnenterprise@yahoo.com" TargetMode="External"/><Relationship Id="rId130" Type="http://schemas.openxmlformats.org/officeDocument/2006/relationships/hyperlink" Target="mailto:mebl.bd@gmail.com" TargetMode="External"/><Relationship Id="rId3959" Type="http://schemas.openxmlformats.org/officeDocument/2006/relationships/hyperlink" Target="mailto:babu.consd@gmail.com" TargetMode="External"/><Relationship Id="rId5174" Type="http://schemas.openxmlformats.org/officeDocument/2006/relationships/hyperlink" Target="mailto:utmong71@yahoo.com" TargetMode="External"/><Relationship Id="rId5381" Type="http://schemas.openxmlformats.org/officeDocument/2006/relationships/hyperlink" Target="mailto:khairselim@yahoo.com" TargetMode="External"/><Relationship Id="rId6018" Type="http://schemas.openxmlformats.org/officeDocument/2006/relationships/hyperlink" Target="mailto:mdfayzsharif@yahoo.com" TargetMode="External"/><Relationship Id="rId6225" Type="http://schemas.openxmlformats.org/officeDocument/2006/relationships/hyperlink" Target="mailto:kundubappi7931@gmail.com" TargetMode="External"/><Relationship Id="rId7623" Type="http://schemas.openxmlformats.org/officeDocument/2006/relationships/hyperlink" Target="mailto:Ms.naharconstruction@yahoo.com" TargetMode="External"/><Relationship Id="rId7830" Type="http://schemas.openxmlformats.org/officeDocument/2006/relationships/hyperlink" Target="mailto:mdmasumjnd@gmail.com" TargetMode="External"/><Relationship Id="rId2768" Type="http://schemas.openxmlformats.org/officeDocument/2006/relationships/hyperlink" Target="mailto:durjoyenterprise.aust@gmail.com" TargetMode="External"/><Relationship Id="rId2975" Type="http://schemas.openxmlformats.org/officeDocument/2006/relationships/hyperlink" Target="mailto:samiraenterprisenik@gmail.com" TargetMode="External"/><Relationship Id="rId3819" Type="http://schemas.openxmlformats.org/officeDocument/2006/relationships/hyperlink" Target="mailto:ronyenterprisezpn@gmail.com" TargetMode="External"/><Relationship Id="rId5034" Type="http://schemas.openxmlformats.org/officeDocument/2006/relationships/hyperlink" Target="mailto:mstabassumraj@gmail.com" TargetMode="External"/><Relationship Id="rId6432" Type="http://schemas.openxmlformats.org/officeDocument/2006/relationships/hyperlink" Target="mailto:manjurulanantamaitry@gmail.com" TargetMode="External"/><Relationship Id="rId9588" Type="http://schemas.openxmlformats.org/officeDocument/2006/relationships/hyperlink" Target="mailto:msmddelowarhossain@yahoo.com" TargetMode="External"/><Relationship Id="rId9795" Type="http://schemas.openxmlformats.org/officeDocument/2006/relationships/hyperlink" Target="mailto:jaka.chuadanga@gmail.com" TargetMode="External"/><Relationship Id="rId947" Type="http://schemas.openxmlformats.org/officeDocument/2006/relationships/hyperlink" Target="mailto:srashidandbrothers@gmail.com" TargetMode="External"/><Relationship Id="rId1577" Type="http://schemas.openxmlformats.org/officeDocument/2006/relationships/hyperlink" Target="mailto:mizanurrahman.bd001@gmail.com" TargetMode="External"/><Relationship Id="rId1784" Type="http://schemas.openxmlformats.org/officeDocument/2006/relationships/hyperlink" Target="mailto:mamclandmjamalejv@gmail.com" TargetMode="External"/><Relationship Id="rId1991" Type="http://schemas.openxmlformats.org/officeDocument/2006/relationships/hyperlink" Target="mailto:farhan150581@gmail.com" TargetMode="External"/><Relationship Id="rId2628" Type="http://schemas.openxmlformats.org/officeDocument/2006/relationships/hyperlink" Target="mailto:shahilenterprise@yahoo.com" TargetMode="External"/><Relationship Id="rId2835" Type="http://schemas.openxmlformats.org/officeDocument/2006/relationships/hyperlink" Target="mailto:radibentr@gmail.com" TargetMode="External"/><Relationship Id="rId4190" Type="http://schemas.openxmlformats.org/officeDocument/2006/relationships/hyperlink" Target="mailto:tamannatraders@yahoo.com" TargetMode="External"/><Relationship Id="rId5241" Type="http://schemas.openxmlformats.org/officeDocument/2006/relationships/hyperlink" Target="mailto:dollyconstructionltd@gmail.com" TargetMode="External"/><Relationship Id="rId8397" Type="http://schemas.openxmlformats.org/officeDocument/2006/relationships/hyperlink" Target="mailto:mss.mostafatraders85@gmail.com" TargetMode="External"/><Relationship Id="rId9448" Type="http://schemas.openxmlformats.org/officeDocument/2006/relationships/hyperlink" Target="mailto:aecmbel_mntjv@yahoo.com" TargetMode="External"/><Relationship Id="rId9655" Type="http://schemas.openxmlformats.org/officeDocument/2006/relationships/hyperlink" Target="mailto:badal_barisal@yahoo.com" TargetMode="External"/><Relationship Id="rId9862" Type="http://schemas.openxmlformats.org/officeDocument/2006/relationships/hyperlink" Target="mailto:mutualtradeinternational.egp@gmail.com" TargetMode="External"/><Relationship Id="rId76" Type="http://schemas.openxmlformats.org/officeDocument/2006/relationships/hyperlink" Target="mailto:mselienterprise@gmail.com" TargetMode="External"/><Relationship Id="rId807" Type="http://schemas.openxmlformats.org/officeDocument/2006/relationships/hyperlink" Target="mailto:arc.rabrc@yahoo.com" TargetMode="External"/><Relationship Id="rId1437" Type="http://schemas.openxmlformats.org/officeDocument/2006/relationships/hyperlink" Target="mailto:khokachairman@gmail.com" TargetMode="External"/><Relationship Id="rId1644" Type="http://schemas.openxmlformats.org/officeDocument/2006/relationships/hyperlink" Target="mailto:khanrafiqul180@gmail.com" TargetMode="External"/><Relationship Id="rId1851" Type="http://schemas.openxmlformats.org/officeDocument/2006/relationships/hyperlink" Target="mailto:habzobuildersjp@gmail.com" TargetMode="External"/><Relationship Id="rId2902" Type="http://schemas.openxmlformats.org/officeDocument/2006/relationships/hyperlink" Target="mailto:msibrahimconstruction@yahoo.com" TargetMode="External"/><Relationship Id="rId4050" Type="http://schemas.openxmlformats.org/officeDocument/2006/relationships/hyperlink" Target="mailto:bismillahborson@gmail.com" TargetMode="External"/><Relationship Id="rId5101" Type="http://schemas.openxmlformats.org/officeDocument/2006/relationships/hyperlink" Target="mailto:mh.enterprise@yahoo.com" TargetMode="External"/><Relationship Id="rId8257" Type="http://schemas.openxmlformats.org/officeDocument/2006/relationships/hyperlink" Target="mailto:jaka.chuadanga@gmail.com" TargetMode="External"/><Relationship Id="rId8464" Type="http://schemas.openxmlformats.org/officeDocument/2006/relationships/hyperlink" Target="mailto:litonsarker1972@gmail.com" TargetMode="External"/><Relationship Id="rId8671" Type="http://schemas.openxmlformats.org/officeDocument/2006/relationships/hyperlink" Target="mailto:pinnacleconstructioncompany2@gmail.com" TargetMode="External"/><Relationship Id="rId9308" Type="http://schemas.openxmlformats.org/officeDocument/2006/relationships/hyperlink" Target="mailto:shakura.enterprise2018@gmail.com" TargetMode="External"/><Relationship Id="rId9515" Type="http://schemas.openxmlformats.org/officeDocument/2006/relationships/hyperlink" Target="mailto:orthyenterprise2019@gmail.com" TargetMode="External"/><Relationship Id="rId9722" Type="http://schemas.openxmlformats.org/officeDocument/2006/relationships/hyperlink" Target="mailto:kabirkke2003@gmail.com" TargetMode="External"/><Relationship Id="rId1504" Type="http://schemas.openxmlformats.org/officeDocument/2006/relationships/hyperlink" Target="mailto:lalintraders@gmail.com" TargetMode="External"/><Relationship Id="rId1711" Type="http://schemas.openxmlformats.org/officeDocument/2006/relationships/hyperlink" Target="mailto:khandakershahin.ahmed@yahoo.com" TargetMode="External"/><Relationship Id="rId4867" Type="http://schemas.openxmlformats.org/officeDocument/2006/relationships/hyperlink" Target="mailto:msfarukenterprise2017@gmail.com" TargetMode="External"/><Relationship Id="rId7066" Type="http://schemas.openxmlformats.org/officeDocument/2006/relationships/hyperlink" Target="mailto:mazaherltd@gmail.com" TargetMode="External"/><Relationship Id="rId7273" Type="http://schemas.openxmlformats.org/officeDocument/2006/relationships/hyperlink" Target="mailto:sbcelbd@gmail.com" TargetMode="External"/><Relationship Id="rId7480" Type="http://schemas.openxmlformats.org/officeDocument/2006/relationships/hyperlink" Target="mailto:ms.sajincorporation@gmail.com" TargetMode="External"/><Relationship Id="rId8117" Type="http://schemas.openxmlformats.org/officeDocument/2006/relationships/hyperlink" Target="mailto:masudconstruction2019@gmail.com" TargetMode="External"/><Relationship Id="rId8324" Type="http://schemas.openxmlformats.org/officeDocument/2006/relationships/hyperlink" Target="mailto:mdroufmolla@gmail.com" TargetMode="External"/><Relationship Id="rId8531" Type="http://schemas.openxmlformats.org/officeDocument/2006/relationships/hyperlink" Target="mailto:rohmanmd33@gmail.com" TargetMode="External"/><Relationship Id="rId10047" Type="http://schemas.openxmlformats.org/officeDocument/2006/relationships/hyperlink" Target="mailto:smjahangire@gmail.com" TargetMode="External"/><Relationship Id="rId3469" Type="http://schemas.openxmlformats.org/officeDocument/2006/relationships/hyperlink" Target="mailto:md.khairulhasan399@yahoo.com" TargetMode="External"/><Relationship Id="rId3676" Type="http://schemas.openxmlformats.org/officeDocument/2006/relationships/hyperlink" Target="mailto:md.rezaul.karim1958@gmail.com" TargetMode="External"/><Relationship Id="rId5918" Type="http://schemas.openxmlformats.org/officeDocument/2006/relationships/hyperlink" Target="mailto:msadninconstruction@gmail.com" TargetMode="External"/><Relationship Id="rId6082" Type="http://schemas.openxmlformats.org/officeDocument/2006/relationships/hyperlink" Target="mailto:mscjkt2012@gmail.com" TargetMode="External"/><Relationship Id="rId7133" Type="http://schemas.openxmlformats.org/officeDocument/2006/relationships/hyperlink" Target="mailto:rezaulkarimfaridpur@gmail.com" TargetMode="External"/><Relationship Id="rId7340" Type="http://schemas.openxmlformats.org/officeDocument/2006/relationships/hyperlink" Target="mailto:sbcelwcljv@gmail.com" TargetMode="External"/><Relationship Id="rId597" Type="http://schemas.openxmlformats.org/officeDocument/2006/relationships/hyperlink" Target="mailto:jaka.chuadanga@gmail.com" TargetMode="External"/><Relationship Id="rId2278" Type="http://schemas.openxmlformats.org/officeDocument/2006/relationships/hyperlink" Target="mailto:msfaisaltraders93@gmail.com," TargetMode="External"/><Relationship Id="rId2485" Type="http://schemas.openxmlformats.org/officeDocument/2006/relationships/hyperlink" Target="mailto:ms_momoconstruction@yahoo.com" TargetMode="External"/><Relationship Id="rId3329" Type="http://schemas.openxmlformats.org/officeDocument/2006/relationships/hyperlink" Target="mailto:rnenterprise1986@gmail.com" TargetMode="External"/><Relationship Id="rId3883" Type="http://schemas.openxmlformats.org/officeDocument/2006/relationships/hyperlink" Target="mailto:masumenterprise1985@gmail.com" TargetMode="External"/><Relationship Id="rId4727" Type="http://schemas.openxmlformats.org/officeDocument/2006/relationships/hyperlink" Target="mailto:mirhabibulalam@yahoo.com" TargetMode="External"/><Relationship Id="rId4934" Type="http://schemas.openxmlformats.org/officeDocument/2006/relationships/hyperlink" Target="mailto:mh.enterprise@yahoo.com" TargetMode="External"/><Relationship Id="rId7200" Type="http://schemas.openxmlformats.org/officeDocument/2006/relationships/hyperlink" Target="mailto:masumandco1975@gmail.com" TargetMode="External"/><Relationship Id="rId9098" Type="http://schemas.openxmlformats.org/officeDocument/2006/relationships/hyperlink" Target="mailto:nazrul.mithapukur@gmail.com" TargetMode="External"/><Relationship Id="rId10114" Type="http://schemas.openxmlformats.org/officeDocument/2006/relationships/hyperlink" Target="mailto:nisetraders@gmail.com" TargetMode="External"/><Relationship Id="rId457" Type="http://schemas.openxmlformats.org/officeDocument/2006/relationships/hyperlink" Target="mailto:mssatatatradersegp@gmail.com" TargetMode="External"/><Relationship Id="rId1087" Type="http://schemas.openxmlformats.org/officeDocument/2006/relationships/hyperlink" Target="mailto:msmodernstructureltd.bd@gmail.com" TargetMode="External"/><Relationship Id="rId1294" Type="http://schemas.openxmlformats.org/officeDocument/2006/relationships/hyperlink" Target="mailto:durgaenterprise10@gmail.com" TargetMode="External"/><Relationship Id="rId2138" Type="http://schemas.openxmlformats.org/officeDocument/2006/relationships/hyperlink" Target="mailto:mssahaenterprise1982@gmail.com" TargetMode="External"/><Relationship Id="rId2692" Type="http://schemas.openxmlformats.org/officeDocument/2006/relationships/hyperlink" Target="mailto:mawahed8@gmail.com" TargetMode="External"/><Relationship Id="rId3536" Type="http://schemas.openxmlformats.org/officeDocument/2006/relationships/hyperlink" Target="mailto:shuebch.8351@yahoo.com" TargetMode="External"/><Relationship Id="rId3743" Type="http://schemas.openxmlformats.org/officeDocument/2006/relationships/hyperlink" Target="mailto:mspurnataentltd@gmail.com" TargetMode="External"/><Relationship Id="rId3950" Type="http://schemas.openxmlformats.org/officeDocument/2006/relationships/hyperlink" Target="mailto:ma.business.center.89@gmail.com" TargetMode="External"/><Relationship Id="rId6899" Type="http://schemas.openxmlformats.org/officeDocument/2006/relationships/hyperlink" Target="mailto:eashan.enterprise@yahoo.com" TargetMode="External"/><Relationship Id="rId9165" Type="http://schemas.openxmlformats.org/officeDocument/2006/relationships/hyperlink" Target="mailto:mssaifuddintraders@yahoo.com" TargetMode="External"/><Relationship Id="rId664" Type="http://schemas.openxmlformats.org/officeDocument/2006/relationships/hyperlink" Target="mailto:nurulegp@gmail.com" TargetMode="External"/><Relationship Id="rId871" Type="http://schemas.openxmlformats.org/officeDocument/2006/relationships/hyperlink" Target="mailto:kaderenterprise.egp@gmail.com" TargetMode="External"/><Relationship Id="rId2345" Type="http://schemas.openxmlformats.org/officeDocument/2006/relationships/hyperlink" Target="mailto:mshasanbrothers83@gmail.com" TargetMode="External"/><Relationship Id="rId2552" Type="http://schemas.openxmlformats.org/officeDocument/2006/relationships/hyperlink" Target="mailto:raihanenteerprise@gmail.com" TargetMode="External"/><Relationship Id="rId3603" Type="http://schemas.openxmlformats.org/officeDocument/2006/relationships/hyperlink" Target="mailto:msmonacontractor@gmail.com" TargetMode="External"/><Relationship Id="rId3810" Type="http://schemas.openxmlformats.org/officeDocument/2006/relationships/hyperlink" Target="mailto:abandrbjv@gmail.com" TargetMode="External"/><Relationship Id="rId6759" Type="http://schemas.openxmlformats.org/officeDocument/2006/relationships/hyperlink" Target="mailto:mohammedbahadur877@yahoo.com" TargetMode="External"/><Relationship Id="rId6966" Type="http://schemas.openxmlformats.org/officeDocument/2006/relationships/hyperlink" Target="mailto:msmdshahjahanrtaenterprise@gmail.com" TargetMode="External"/><Relationship Id="rId9372" Type="http://schemas.openxmlformats.org/officeDocument/2006/relationships/hyperlink" Target="mailto:selimptk@gmail.com" TargetMode="External"/><Relationship Id="rId317" Type="http://schemas.openxmlformats.org/officeDocument/2006/relationships/hyperlink" Target="mailto:mrcmi.jv1@gmail.com" TargetMode="External"/><Relationship Id="rId524" Type="http://schemas.openxmlformats.org/officeDocument/2006/relationships/hyperlink" Target="mailto:ms.afsheenconstruction@yahoo.com" TargetMode="External"/><Relationship Id="rId731" Type="http://schemas.openxmlformats.org/officeDocument/2006/relationships/hyperlink" Target="mailto:khadermdfozlull@gmail.com" TargetMode="External"/><Relationship Id="rId1154" Type="http://schemas.openxmlformats.org/officeDocument/2006/relationships/hyperlink" Target="mailto:adlntihjv@gmail.com" TargetMode="External"/><Relationship Id="rId1361" Type="http://schemas.openxmlformats.org/officeDocument/2006/relationships/hyperlink" Target="mailto:ms.srenterprise.gazipur2015@gmail.com" TargetMode="External"/><Relationship Id="rId2205" Type="http://schemas.openxmlformats.org/officeDocument/2006/relationships/hyperlink" Target="mailto:msmongconstruction@yahoo.com" TargetMode="External"/><Relationship Id="rId2412" Type="http://schemas.openxmlformats.org/officeDocument/2006/relationships/hyperlink" Target="mailto:rajenterprise2211@gmail.com" TargetMode="External"/><Relationship Id="rId5568" Type="http://schemas.openxmlformats.org/officeDocument/2006/relationships/hyperlink" Target="mailto:muradhossain.tkg@gmail.com" TargetMode="External"/><Relationship Id="rId5775" Type="http://schemas.openxmlformats.org/officeDocument/2006/relationships/hyperlink" Target="mailto:msshukhienterprise@gmail.com" TargetMode="External"/><Relationship Id="rId5982" Type="http://schemas.openxmlformats.org/officeDocument/2006/relationships/hyperlink" Target="mailto:salim.ahmed664@gmail.com" TargetMode="External"/><Relationship Id="rId6619" Type="http://schemas.openxmlformats.org/officeDocument/2006/relationships/hyperlink" Target="mailto:mazakb20@gmail.com" TargetMode="External"/><Relationship Id="rId6826" Type="http://schemas.openxmlformats.org/officeDocument/2006/relationships/hyperlink" Target="mailto:msjhinenterprise@gmail.com" TargetMode="External"/><Relationship Id="rId8181" Type="http://schemas.openxmlformats.org/officeDocument/2006/relationships/hyperlink" Target="mailto:sonalisafoljv@gmail.com" TargetMode="External"/><Relationship Id="rId9025" Type="http://schemas.openxmlformats.org/officeDocument/2006/relationships/hyperlink" Target="mailto:kashedenterprise@gmail.com" TargetMode="External"/><Relationship Id="rId9232" Type="http://schemas.openxmlformats.org/officeDocument/2006/relationships/hyperlink" Target="mailto:msrahimaenterprise.hanif@gmail.com" TargetMode="External"/><Relationship Id="rId1014" Type="http://schemas.openxmlformats.org/officeDocument/2006/relationships/hyperlink" Target="mailto:rstcorporation73@gmail.com" TargetMode="External"/><Relationship Id="rId1221" Type="http://schemas.openxmlformats.org/officeDocument/2006/relationships/hyperlink" Target="mailto:saiful.brothers.gaibandha@gmail.com" TargetMode="External"/><Relationship Id="rId4377" Type="http://schemas.openxmlformats.org/officeDocument/2006/relationships/hyperlink" Target="mailto:sagorandco@gmail.com" TargetMode="External"/><Relationship Id="rId4584" Type="http://schemas.openxmlformats.org/officeDocument/2006/relationships/hyperlink" Target="mailto:taposh.sharif@gmail.com" TargetMode="External"/><Relationship Id="rId4791" Type="http://schemas.openxmlformats.org/officeDocument/2006/relationships/hyperlink" Target="mailto:syedhafizurrahman1965@yahoo.com" TargetMode="External"/><Relationship Id="rId5428" Type="http://schemas.openxmlformats.org/officeDocument/2006/relationships/hyperlink" Target="mailto:soheldevelopment99@gmail.com" TargetMode="External"/><Relationship Id="rId5635" Type="http://schemas.openxmlformats.org/officeDocument/2006/relationships/hyperlink" Target="mailto:moontraderscht@gmail.com" TargetMode="External"/><Relationship Id="rId5842" Type="http://schemas.openxmlformats.org/officeDocument/2006/relationships/hyperlink" Target="mailto:msabidenterprise16@gmail.com" TargetMode="External"/><Relationship Id="rId8041" Type="http://schemas.openxmlformats.org/officeDocument/2006/relationships/hyperlink" Target="mailto:ms.raisatraders@gmail.com" TargetMode="External"/><Relationship Id="rId8998" Type="http://schemas.openxmlformats.org/officeDocument/2006/relationships/hyperlink" Target="mailto:massnurtraders@gmail.com" TargetMode="External"/><Relationship Id="rId3186" Type="http://schemas.openxmlformats.org/officeDocument/2006/relationships/hyperlink" Target="mailto:mdatiar_rahman13@yahoo.com" TargetMode="External"/><Relationship Id="rId3393" Type="http://schemas.openxmlformats.org/officeDocument/2006/relationships/hyperlink" Target="mailto:syedenterprise77@gmail.com" TargetMode="External"/><Relationship Id="rId4237" Type="http://schemas.openxmlformats.org/officeDocument/2006/relationships/hyperlink" Target="mailto:alicompany.nat@gmail.com" TargetMode="External"/><Relationship Id="rId4444" Type="http://schemas.openxmlformats.org/officeDocument/2006/relationships/hyperlink" Target="mailto:abubakker.thakurgaon@gmail.com" TargetMode="External"/><Relationship Id="rId4651" Type="http://schemas.openxmlformats.org/officeDocument/2006/relationships/hyperlink" Target="mailto:oystercscltd@gmail.com" TargetMode="External"/><Relationship Id="rId3046" Type="http://schemas.openxmlformats.org/officeDocument/2006/relationships/hyperlink" Target="mailto:abdurrafique.lal@gmail.com" TargetMode="External"/><Relationship Id="rId3253" Type="http://schemas.openxmlformats.org/officeDocument/2006/relationships/hyperlink" Target="mailto:rubela2483@gmail.com" TargetMode="External"/><Relationship Id="rId3460" Type="http://schemas.openxmlformats.org/officeDocument/2006/relationships/hyperlink" Target="mailto:shahid.brothers.bd@gmail.com" TargetMode="External"/><Relationship Id="rId4304" Type="http://schemas.openxmlformats.org/officeDocument/2006/relationships/hyperlink" Target="mailto:egp.sasitnjv@gmail.com" TargetMode="External"/><Relationship Id="rId5702" Type="http://schemas.openxmlformats.org/officeDocument/2006/relationships/hyperlink" Target="mailto:biplobent19@gmail.com" TargetMode="External"/><Relationship Id="rId8858" Type="http://schemas.openxmlformats.org/officeDocument/2006/relationships/hyperlink" Target="mailto:msbijoyenterpriseali@yahoo.com" TargetMode="External"/><Relationship Id="rId9909" Type="http://schemas.openxmlformats.org/officeDocument/2006/relationships/hyperlink" Target="mailto:msrahmanenterprisejp@gmail.com" TargetMode="External"/><Relationship Id="rId174" Type="http://schemas.openxmlformats.org/officeDocument/2006/relationships/hyperlink" Target="mailto:surmaenterprise24@gmail.com" TargetMode="External"/><Relationship Id="rId381" Type="http://schemas.openxmlformats.org/officeDocument/2006/relationships/hyperlink" Target="mailto:msapsoraenterprise31@gmail.com" TargetMode="External"/><Relationship Id="rId2062" Type="http://schemas.openxmlformats.org/officeDocument/2006/relationships/hyperlink" Target="mailto:amobtraders77@gmail.com" TargetMode="External"/><Relationship Id="rId3113" Type="http://schemas.openxmlformats.org/officeDocument/2006/relationships/hyperlink" Target="mailto:setutraders.magura@gmail.com" TargetMode="External"/><Relationship Id="rId4511" Type="http://schemas.openxmlformats.org/officeDocument/2006/relationships/hyperlink" Target="mailto:sseclbd@gmail.com" TargetMode="External"/><Relationship Id="rId6269" Type="http://schemas.openxmlformats.org/officeDocument/2006/relationships/hyperlink" Target="mailto:rir.lgbsl@gmail.com" TargetMode="External"/><Relationship Id="rId7667" Type="http://schemas.openxmlformats.org/officeDocument/2006/relationships/hyperlink" Target="mailto:riponbiswas.jessore@gmail.com" TargetMode="External"/><Relationship Id="rId7874" Type="http://schemas.openxmlformats.org/officeDocument/2006/relationships/hyperlink" Target="mailto:emonenterprisejnd@gmail.com" TargetMode="External"/><Relationship Id="rId8718" Type="http://schemas.openxmlformats.org/officeDocument/2006/relationships/hyperlink" Target="mailto:msemarattraders@gmail.com" TargetMode="External"/><Relationship Id="rId8925" Type="http://schemas.openxmlformats.org/officeDocument/2006/relationships/hyperlink" Target="mailto:msmaaenterprisekazi@yahoo.com" TargetMode="External"/><Relationship Id="rId241" Type="http://schemas.openxmlformats.org/officeDocument/2006/relationships/hyperlink" Target="mailto:ms.rezviaenterprise@gmail.com" TargetMode="External"/><Relationship Id="rId3320" Type="http://schemas.openxmlformats.org/officeDocument/2006/relationships/hyperlink" Target="mailto:khanmdradwan@gmail.com" TargetMode="External"/><Relationship Id="rId5078" Type="http://schemas.openxmlformats.org/officeDocument/2006/relationships/hyperlink" Target="mailto:tihamenterprisebagha@gmail.com" TargetMode="External"/><Relationship Id="rId6476" Type="http://schemas.openxmlformats.org/officeDocument/2006/relationships/hyperlink" Target="mailto:eliasctg2005@gmail.com" TargetMode="External"/><Relationship Id="rId6683" Type="http://schemas.openxmlformats.org/officeDocument/2006/relationships/hyperlink" Target="mailto:akterenterprise97@gmail.com" TargetMode="External"/><Relationship Id="rId6890" Type="http://schemas.openxmlformats.org/officeDocument/2006/relationships/hyperlink" Target="mailto:hkabir.enterprise@gmail.com" TargetMode="External"/><Relationship Id="rId7527" Type="http://schemas.openxmlformats.org/officeDocument/2006/relationships/hyperlink" Target="mailto:ru.jejv@gmail.com" TargetMode="External"/><Relationship Id="rId7734" Type="http://schemas.openxmlformats.org/officeDocument/2006/relationships/hyperlink" Target="mailto:egpmsferozenterprise@yahoo.com" TargetMode="External"/><Relationship Id="rId7941" Type="http://schemas.openxmlformats.org/officeDocument/2006/relationships/hyperlink" Target="mailto:deloarhossainenterprise8@gmail.com" TargetMode="External"/><Relationship Id="rId2879" Type="http://schemas.openxmlformats.org/officeDocument/2006/relationships/hyperlink" Target="mailto:mstattaenterprise@gmail.com" TargetMode="External"/><Relationship Id="rId5285" Type="http://schemas.openxmlformats.org/officeDocument/2006/relationships/hyperlink" Target="mailto:mdipuconstruction@gmail.com" TargetMode="External"/><Relationship Id="rId5492" Type="http://schemas.openxmlformats.org/officeDocument/2006/relationships/hyperlink" Target="mailto:alamgirzahan13@gmail.com" TargetMode="External"/><Relationship Id="rId6129" Type="http://schemas.openxmlformats.org/officeDocument/2006/relationships/hyperlink" Target="mailto:razzakm50@yahoo.com" TargetMode="External"/><Relationship Id="rId6336" Type="http://schemas.openxmlformats.org/officeDocument/2006/relationships/hyperlink" Target="mailto:msrupalicons@gmail.com" TargetMode="External"/><Relationship Id="rId6543" Type="http://schemas.openxmlformats.org/officeDocument/2006/relationships/hyperlink" Target="mailto:mshajiconstuction@gmail.com" TargetMode="External"/><Relationship Id="rId6750" Type="http://schemas.openxmlformats.org/officeDocument/2006/relationships/hyperlink" Target="mailto:nusratenterprise1965@gmail.com" TargetMode="External"/><Relationship Id="rId7801" Type="http://schemas.openxmlformats.org/officeDocument/2006/relationships/hyperlink" Target="mailto:me.jhenaidah@gmail.com" TargetMode="External"/><Relationship Id="rId9699" Type="http://schemas.openxmlformats.org/officeDocument/2006/relationships/hyperlink" Target="mailto:shahilenterprise@yahoo.com" TargetMode="External"/><Relationship Id="rId101" Type="http://schemas.openxmlformats.org/officeDocument/2006/relationships/hyperlink" Target="mailto:md.asadullah2015@gmail.com" TargetMode="External"/><Relationship Id="rId1688" Type="http://schemas.openxmlformats.org/officeDocument/2006/relationships/hyperlink" Target="mailto:ms.amirenterprise2013@gmail.com" TargetMode="External"/><Relationship Id="rId1895" Type="http://schemas.openxmlformats.org/officeDocument/2006/relationships/hyperlink" Target="mailto:egp.mhomaunkobir@yahoo.com" TargetMode="External"/><Relationship Id="rId2739" Type="http://schemas.openxmlformats.org/officeDocument/2006/relationships/hyperlink" Target="mailto:msjatraders@yahoo.com" TargetMode="External"/><Relationship Id="rId2946" Type="http://schemas.openxmlformats.org/officeDocument/2006/relationships/hyperlink" Target="mailto:saenterprise1991@gmail.com" TargetMode="External"/><Relationship Id="rId4094" Type="http://schemas.openxmlformats.org/officeDocument/2006/relationships/hyperlink" Target="mailto:mimcons1970@gmail.com" TargetMode="External"/><Relationship Id="rId5145" Type="http://schemas.openxmlformats.org/officeDocument/2006/relationships/hyperlink" Target="mailto:srimilon85@gmail.com" TargetMode="External"/><Relationship Id="rId5352" Type="http://schemas.openxmlformats.org/officeDocument/2006/relationships/hyperlink" Target="mailto:msjkenterprise84@gmail.com" TargetMode="External"/><Relationship Id="rId6403" Type="http://schemas.openxmlformats.org/officeDocument/2006/relationships/hyperlink" Target="mailto:jayantajkt25@gmail.com" TargetMode="External"/><Relationship Id="rId6610" Type="http://schemas.openxmlformats.org/officeDocument/2006/relationships/hyperlink" Target="mailto:msahammedenterprise1@yahoo.com" TargetMode="External"/><Relationship Id="rId9559" Type="http://schemas.openxmlformats.org/officeDocument/2006/relationships/hyperlink" Target="mailto:mkemrujv@gmail.com" TargetMode="External"/><Relationship Id="rId9766" Type="http://schemas.openxmlformats.org/officeDocument/2006/relationships/hyperlink" Target="mailto:rabeyatraders657@gmail.com" TargetMode="External"/><Relationship Id="rId9973" Type="http://schemas.openxmlformats.org/officeDocument/2006/relationships/hyperlink" Target="mailto:khanbrotherscity@gmail.com" TargetMode="External"/><Relationship Id="rId918" Type="http://schemas.openxmlformats.org/officeDocument/2006/relationships/hyperlink" Target="mailto:khoshedaenterprise@gmail.com" TargetMode="External"/><Relationship Id="rId1548" Type="http://schemas.openxmlformats.org/officeDocument/2006/relationships/hyperlink" Target="mailto:ms.lipeengineering.bd@gmail.com" TargetMode="External"/><Relationship Id="rId1755" Type="http://schemas.openxmlformats.org/officeDocument/2006/relationships/hyperlink" Target="mailto:mijanur.rahaman264315@gmail.com" TargetMode="External"/><Relationship Id="rId4161" Type="http://schemas.openxmlformats.org/officeDocument/2006/relationships/hyperlink" Target="mailto:mdsohelalmamun@yahoo.com" TargetMode="External"/><Relationship Id="rId5005" Type="http://schemas.openxmlformats.org/officeDocument/2006/relationships/hyperlink" Target="mailto:ms.tufanenterprise@gmail.com" TargetMode="External"/><Relationship Id="rId5212" Type="http://schemas.openxmlformats.org/officeDocument/2006/relationships/hyperlink" Target="https://www.eprocure.gov.bd/officer/MyTenders.jsp" TargetMode="External"/><Relationship Id="rId8368" Type="http://schemas.openxmlformats.org/officeDocument/2006/relationships/hyperlink" Target="mailto:mdsohel306700@gmail.com" TargetMode="External"/><Relationship Id="rId8575" Type="http://schemas.openxmlformats.org/officeDocument/2006/relationships/hyperlink" Target="mailto:msstraders@yahoo.com" TargetMode="External"/><Relationship Id="rId8782" Type="http://schemas.openxmlformats.org/officeDocument/2006/relationships/hyperlink" Target="mailto:gulshaninternational72@gmail.com" TargetMode="External"/><Relationship Id="rId9419" Type="http://schemas.openxmlformats.org/officeDocument/2006/relationships/hyperlink" Target="mailto:mbel_dhaka12@yahoo.com" TargetMode="External"/><Relationship Id="rId9626" Type="http://schemas.openxmlformats.org/officeDocument/2006/relationships/hyperlink" Target="mailto:badalsarwar@gmail.com" TargetMode="External"/><Relationship Id="rId1408" Type="http://schemas.openxmlformats.org/officeDocument/2006/relationships/hyperlink" Target="mailto:mamonyenterprise@gmail.com" TargetMode="External"/><Relationship Id="rId1962" Type="http://schemas.openxmlformats.org/officeDocument/2006/relationships/hyperlink" Target="mailto:durgaenterprise10@gmail.com" TargetMode="External"/><Relationship Id="rId2806" Type="http://schemas.openxmlformats.org/officeDocument/2006/relationships/hyperlink" Target="mailto:jnenterprise76@gmail.com" TargetMode="External"/><Relationship Id="rId4021" Type="http://schemas.openxmlformats.org/officeDocument/2006/relationships/hyperlink" Target="mailto:saereandsons@gmail.com" TargetMode="External"/><Relationship Id="rId7177" Type="http://schemas.openxmlformats.org/officeDocument/2006/relationships/hyperlink" Target="mailto:alamintraders78@yahoo.com" TargetMode="External"/><Relationship Id="rId7384" Type="http://schemas.openxmlformats.org/officeDocument/2006/relationships/hyperlink" Target="mailto:ms.hasanuzzaman_bhuiyan@yahoo.com" TargetMode="External"/><Relationship Id="rId7591" Type="http://schemas.openxmlformats.org/officeDocument/2006/relationships/hyperlink" Target="mailto:ms.sahabuddin@yahoo.com" TargetMode="External"/><Relationship Id="rId8228" Type="http://schemas.openxmlformats.org/officeDocument/2006/relationships/hyperlink" Target="mailto:meemfabrics@gmail.com" TargetMode="External"/><Relationship Id="rId8435" Type="http://schemas.openxmlformats.org/officeDocument/2006/relationships/hyperlink" Target="mailto:prominentengineers@yahoo.com" TargetMode="External"/><Relationship Id="rId9833" Type="http://schemas.openxmlformats.org/officeDocument/2006/relationships/hyperlink" Target="mailto:nishitmollahjv@gmail.com" TargetMode="External"/><Relationship Id="rId47" Type="http://schemas.openxmlformats.org/officeDocument/2006/relationships/hyperlink" Target="mailto:ms.jarirbinrakib@gmail.com" TargetMode="External"/><Relationship Id="rId1615" Type="http://schemas.openxmlformats.org/officeDocument/2006/relationships/hyperlink" Target="mailto:lubna_khanom665@yahoo.com" TargetMode="External"/><Relationship Id="rId1822" Type="http://schemas.openxmlformats.org/officeDocument/2006/relationships/hyperlink" Target="mailto:mssheiksalim@gmail.com" TargetMode="External"/><Relationship Id="rId4978" Type="http://schemas.openxmlformats.org/officeDocument/2006/relationships/hyperlink" Target="mailto:donenterprise.moonenterprise@gmail.com" TargetMode="External"/><Relationship Id="rId6193" Type="http://schemas.openxmlformats.org/officeDocument/2006/relationships/hyperlink" Target="mailto:rir.lgbsl@gmail.com" TargetMode="External"/><Relationship Id="rId7037" Type="http://schemas.openxmlformats.org/officeDocument/2006/relationships/hyperlink" Target="mailto:msrobinenterprise1@yahoo.com" TargetMode="External"/><Relationship Id="rId7244" Type="http://schemas.openxmlformats.org/officeDocument/2006/relationships/hyperlink" Target="mailto:mdemtiazasif@gmail.com" TargetMode="External"/><Relationship Id="rId8642" Type="http://schemas.openxmlformats.org/officeDocument/2006/relationships/hyperlink" Target="mailto:alamgirhossain1766@gmail.com" TargetMode="External"/><Relationship Id="rId9900" Type="http://schemas.openxmlformats.org/officeDocument/2006/relationships/hyperlink" Target="mailto:con.rajobali@gmail.com" TargetMode="External"/><Relationship Id="rId10158" Type="http://schemas.openxmlformats.org/officeDocument/2006/relationships/hyperlink" Target="mailto:mssaifulco@gmail.com" TargetMode="External"/><Relationship Id="rId3787" Type="http://schemas.openxmlformats.org/officeDocument/2006/relationships/hyperlink" Target="mailto:mslrconstruction@gmail.com" TargetMode="External"/><Relationship Id="rId3994" Type="http://schemas.openxmlformats.org/officeDocument/2006/relationships/hyperlink" Target="mailto:sujit.sarkar80@yahoo.com" TargetMode="External"/><Relationship Id="rId4838" Type="http://schemas.openxmlformats.org/officeDocument/2006/relationships/hyperlink" Target="mailto:munsad1984@gmail.com" TargetMode="External"/><Relationship Id="rId6053" Type="http://schemas.openxmlformats.org/officeDocument/2006/relationships/hyperlink" Target="mailto:msrifatenterprise90@gmail.com" TargetMode="External"/><Relationship Id="rId7451" Type="http://schemas.openxmlformats.org/officeDocument/2006/relationships/hyperlink" Target="mailto:mskashemtraders@gmail.com" TargetMode="External"/><Relationship Id="rId8502" Type="http://schemas.openxmlformats.org/officeDocument/2006/relationships/hyperlink" Target="mailto:mss.sarkerenterprise@gmail.com" TargetMode="External"/><Relationship Id="rId10018" Type="http://schemas.openxmlformats.org/officeDocument/2006/relationships/hyperlink" Target="mailto:msmollaent1975@gmail.com" TargetMode="External"/><Relationship Id="rId2389" Type="http://schemas.openxmlformats.org/officeDocument/2006/relationships/hyperlink" Target="mailto:ziaultraders123@yahoo.com" TargetMode="External"/><Relationship Id="rId2596" Type="http://schemas.openxmlformats.org/officeDocument/2006/relationships/hyperlink" Target="mailto:miranga75@gmail.com" TargetMode="External"/><Relationship Id="rId3647" Type="http://schemas.openxmlformats.org/officeDocument/2006/relationships/hyperlink" Target="mailto:rezviconstructionltd1@gmail.com" TargetMode="External"/><Relationship Id="rId3854" Type="http://schemas.openxmlformats.org/officeDocument/2006/relationships/hyperlink" Target="mailto:msjamienterprise78@gmail.com" TargetMode="External"/><Relationship Id="rId4905" Type="http://schemas.openxmlformats.org/officeDocument/2006/relationships/hyperlink" Target="mailto:mtrade.nat@gmail.com" TargetMode="External"/><Relationship Id="rId6260" Type="http://schemas.openxmlformats.org/officeDocument/2006/relationships/hyperlink" Target="mailto:mahfugkhanltd@yahoo.com" TargetMode="External"/><Relationship Id="rId7104" Type="http://schemas.openxmlformats.org/officeDocument/2006/relationships/hyperlink" Target="mailto:ishafikulm@yahoo.com" TargetMode="External"/><Relationship Id="rId7311" Type="http://schemas.openxmlformats.org/officeDocument/2006/relationships/hyperlink" Target="mailto:mrn1266@yahoo.com" TargetMode="External"/><Relationship Id="rId568" Type="http://schemas.openxmlformats.org/officeDocument/2006/relationships/hyperlink" Target="mailto:tihamenterprisebagha@gmail.com" TargetMode="External"/><Relationship Id="rId775" Type="http://schemas.openxmlformats.org/officeDocument/2006/relationships/hyperlink" Target="mailto:rafibrothersegp@yahoo.com" TargetMode="External"/><Relationship Id="rId982" Type="http://schemas.openxmlformats.org/officeDocument/2006/relationships/hyperlink" Target="mailto:msbonnaenterprise2015@yahoo.com" TargetMode="External"/><Relationship Id="rId1198" Type="http://schemas.openxmlformats.org/officeDocument/2006/relationships/hyperlink" Target="mailto:mail.motlu@gmail.com" TargetMode="External"/><Relationship Id="rId2249" Type="http://schemas.openxmlformats.org/officeDocument/2006/relationships/hyperlink" Target="mailto:ms.noortrading20@gmail.com" TargetMode="External"/><Relationship Id="rId2456" Type="http://schemas.openxmlformats.org/officeDocument/2006/relationships/hyperlink" Target="mailto:ms.mominul@yahoo.com" TargetMode="External"/><Relationship Id="rId2663" Type="http://schemas.openxmlformats.org/officeDocument/2006/relationships/hyperlink" Target="mailto:scprojv@gmail.com" TargetMode="External"/><Relationship Id="rId2870" Type="http://schemas.openxmlformats.org/officeDocument/2006/relationships/hyperlink" Target="mailto:smshameemconstruction@gmail.com" TargetMode="External"/><Relationship Id="rId3507" Type="http://schemas.openxmlformats.org/officeDocument/2006/relationships/hyperlink" Target="mailto:amirnajmul40@gmail.com" TargetMode="External"/><Relationship Id="rId3714" Type="http://schemas.openxmlformats.org/officeDocument/2006/relationships/hyperlink" Target="mailto:mmariaenterprise@gmail.com" TargetMode="External"/><Relationship Id="rId3921" Type="http://schemas.openxmlformats.org/officeDocument/2006/relationships/hyperlink" Target="mailto:ms.bishwabandhuinternational@gmail.com" TargetMode="External"/><Relationship Id="rId6120" Type="http://schemas.openxmlformats.org/officeDocument/2006/relationships/hyperlink" Target="mailto:ahasantraders.bsl@gmail.com" TargetMode="External"/><Relationship Id="rId9069" Type="http://schemas.openxmlformats.org/officeDocument/2006/relationships/hyperlink" Target="mailto:mssamiatraders1983@gmail.com" TargetMode="External"/><Relationship Id="rId9276" Type="http://schemas.openxmlformats.org/officeDocument/2006/relationships/hyperlink" Target="mailto:ahamedsteel@gmail.com" TargetMode="External"/><Relationship Id="rId9483" Type="http://schemas.openxmlformats.org/officeDocument/2006/relationships/hyperlink" Target="mailto:enayethossainpat@gmail.com" TargetMode="External"/><Relationship Id="rId9690" Type="http://schemas.openxmlformats.org/officeDocument/2006/relationships/hyperlink" Target="mailto:enayethossainpat@gmail.com" TargetMode="External"/><Relationship Id="rId428" Type="http://schemas.openxmlformats.org/officeDocument/2006/relationships/hyperlink" Target="mailto:kantaenterprise018@gmail.com" TargetMode="External"/><Relationship Id="rId635" Type="http://schemas.openxmlformats.org/officeDocument/2006/relationships/hyperlink" Target="mailto:arafin.saifuljv@gmail.com" TargetMode="External"/><Relationship Id="rId842" Type="http://schemas.openxmlformats.org/officeDocument/2006/relationships/hyperlink" Target="mailto:maengineering1958@yahoo.com" TargetMode="External"/><Relationship Id="rId1058" Type="http://schemas.openxmlformats.org/officeDocument/2006/relationships/hyperlink" Target="mailto:khoshedaenterprise@gmail.com" TargetMode="External"/><Relationship Id="rId1265" Type="http://schemas.openxmlformats.org/officeDocument/2006/relationships/hyperlink" Target="mailto:rahmanbrothers.polash@gmail.com" TargetMode="External"/><Relationship Id="rId1472" Type="http://schemas.openxmlformats.org/officeDocument/2006/relationships/hyperlink" Target="mailto:bhaibhai2013@yahoo.com" TargetMode="External"/><Relationship Id="rId2109" Type="http://schemas.openxmlformats.org/officeDocument/2006/relationships/hyperlink" Target="mailto:hasnahena.din@gmail.com" TargetMode="External"/><Relationship Id="rId2316" Type="http://schemas.openxmlformats.org/officeDocument/2006/relationships/hyperlink" Target="mailto:andimpexegp@gmail.com%20;" TargetMode="External"/><Relationship Id="rId2523" Type="http://schemas.openxmlformats.org/officeDocument/2006/relationships/hyperlink" Target="mailto:ratulentr@gmail.com" TargetMode="External"/><Relationship Id="rId2730" Type="http://schemas.openxmlformats.org/officeDocument/2006/relationships/hyperlink" Target="mailto:sarkarconstn@gmail.com" TargetMode="External"/><Relationship Id="rId5679" Type="http://schemas.openxmlformats.org/officeDocument/2006/relationships/hyperlink" Target="mailto:marmaqcjv@gmail.com" TargetMode="External"/><Relationship Id="rId5886" Type="http://schemas.openxmlformats.org/officeDocument/2006/relationships/hyperlink" Target="mailto:kamrulandbrothers@yahoo.com" TargetMode="External"/><Relationship Id="rId8085" Type="http://schemas.openxmlformats.org/officeDocument/2006/relationships/hyperlink" Target="mailto:rupalienterprise0@gmail.com" TargetMode="External"/><Relationship Id="rId8292" Type="http://schemas.openxmlformats.org/officeDocument/2006/relationships/hyperlink" Target="mailto:msmandbrother@gmail.com" TargetMode="External"/><Relationship Id="rId9136" Type="http://schemas.openxmlformats.org/officeDocument/2006/relationships/hyperlink" Target="mailto:emroze4egp@gmail.com" TargetMode="External"/><Relationship Id="rId9343" Type="http://schemas.openxmlformats.org/officeDocument/2006/relationships/hyperlink" Target="mailto:enayethossainpat@gmail.com" TargetMode="External"/><Relationship Id="rId9550" Type="http://schemas.openxmlformats.org/officeDocument/2006/relationships/hyperlink" Target="mailto:msjftraders@gmail.com" TargetMode="External"/><Relationship Id="rId702" Type="http://schemas.openxmlformats.org/officeDocument/2006/relationships/hyperlink" Target="mailto:ms.hasan@outlook.com" TargetMode="External"/><Relationship Id="rId1125" Type="http://schemas.openxmlformats.org/officeDocument/2006/relationships/hyperlink" Target="mailto:manirjoytijv@gmail.com" TargetMode="External"/><Relationship Id="rId1332" Type="http://schemas.openxmlformats.org/officeDocument/2006/relationships/hyperlink" Target="mailto:daenterprise2014@yahoo.com" TargetMode="External"/><Relationship Id="rId4488" Type="http://schemas.openxmlformats.org/officeDocument/2006/relationships/hyperlink" Target="mailto:zahangir3868@gmail.com" TargetMode="External"/><Relationship Id="rId4695" Type="http://schemas.openxmlformats.org/officeDocument/2006/relationships/hyperlink" Target="mailto:msarongenterprise6@gmail.com" TargetMode="External"/><Relationship Id="rId5539" Type="http://schemas.openxmlformats.org/officeDocument/2006/relationships/hyperlink" Target="mailto:rambabu.thakurgaon@gmail.com" TargetMode="External"/><Relationship Id="rId6937" Type="http://schemas.openxmlformats.org/officeDocument/2006/relationships/hyperlink" Target="mailto:mdmosherafhossain@yahoo.com" TargetMode="External"/><Relationship Id="rId8152" Type="http://schemas.openxmlformats.org/officeDocument/2006/relationships/hyperlink" Target="mailto:mszahangirenterprise1984@gmail.com" TargetMode="External"/><Relationship Id="rId9203" Type="http://schemas.openxmlformats.org/officeDocument/2006/relationships/hyperlink" Target="mailto:salma.pirojpur@gmail.com" TargetMode="External"/><Relationship Id="rId9410" Type="http://schemas.openxmlformats.org/officeDocument/2006/relationships/hyperlink" Target="mailto:akamaptk2018@gmail.com" TargetMode="External"/><Relationship Id="rId10082" Type="http://schemas.openxmlformats.org/officeDocument/2006/relationships/hyperlink" Target="mailto:hclbd@hotmail.com" TargetMode="External"/><Relationship Id="rId3297" Type="http://schemas.openxmlformats.org/officeDocument/2006/relationships/hyperlink" Target="mailto:akmalotif@gmail.com" TargetMode="External"/><Relationship Id="rId4348" Type="http://schemas.openxmlformats.org/officeDocument/2006/relationships/hyperlink" Target="mailto:mdabdulkoddus55@gmail.com" TargetMode="External"/><Relationship Id="rId5746" Type="http://schemas.openxmlformats.org/officeDocument/2006/relationships/hyperlink" Target="mailto:mohiuddinptk@gmail.com" TargetMode="External"/><Relationship Id="rId5953" Type="http://schemas.openxmlformats.org/officeDocument/2006/relationships/hyperlink" Target="mailto:ms.yamin.traders@gmail.com" TargetMode="External"/><Relationship Id="rId8012" Type="http://schemas.openxmlformats.org/officeDocument/2006/relationships/hyperlink" Target="mailto:md.liakat.ali.kst@gmail.com" TargetMode="External"/><Relationship Id="rId3157" Type="http://schemas.openxmlformats.org/officeDocument/2006/relationships/hyperlink" Target="mailto:dollyconstructionltd@gmail.com" TargetMode="External"/><Relationship Id="rId4555" Type="http://schemas.openxmlformats.org/officeDocument/2006/relationships/hyperlink" Target="mailto:farukrahman2181973@gmail.com" TargetMode="External"/><Relationship Id="rId4762" Type="http://schemas.openxmlformats.org/officeDocument/2006/relationships/hyperlink" Target="mailto:kkrconstruction2020@gmail.com" TargetMode="External"/><Relationship Id="rId5606" Type="http://schemas.openxmlformats.org/officeDocument/2006/relationships/hyperlink" Target="mailto:utmong71@yahoo.com" TargetMode="External"/><Relationship Id="rId5813" Type="http://schemas.openxmlformats.org/officeDocument/2006/relationships/hyperlink" Target="mailto:sohelenterprise69@yahoo.com" TargetMode="External"/><Relationship Id="rId8969" Type="http://schemas.openxmlformats.org/officeDocument/2006/relationships/hyperlink" Target="mailto:ncel1962@gmail.com" TargetMode="External"/><Relationship Id="rId285" Type="http://schemas.openxmlformats.org/officeDocument/2006/relationships/hyperlink" Target="mailto:msshaharacorporation@gmail.com" TargetMode="External"/><Relationship Id="rId3364" Type="http://schemas.openxmlformats.org/officeDocument/2006/relationships/hyperlink" Target="mailto:badruljuri@gmail.com" TargetMode="External"/><Relationship Id="rId3571" Type="http://schemas.openxmlformats.org/officeDocument/2006/relationships/hyperlink" Target="mailto:chokdertraders2018@gmail.com" TargetMode="External"/><Relationship Id="rId4208" Type="http://schemas.openxmlformats.org/officeDocument/2006/relationships/hyperlink" Target="mailto:golammostofakhan71@gmail.com" TargetMode="External"/><Relationship Id="rId4415" Type="http://schemas.openxmlformats.org/officeDocument/2006/relationships/hyperlink" Target="mailto:dabluataur644@gmail.com" TargetMode="External"/><Relationship Id="rId4622" Type="http://schemas.openxmlformats.org/officeDocument/2006/relationships/hyperlink" Target="mailto:rajuandrajib@gmail.com" TargetMode="External"/><Relationship Id="rId7778" Type="http://schemas.openxmlformats.org/officeDocument/2006/relationships/hyperlink" Target="mailto:mssonalibricks@yahoo.com" TargetMode="External"/><Relationship Id="rId7985" Type="http://schemas.openxmlformats.org/officeDocument/2006/relationships/hyperlink" Target="mailto:badal_barisal@yahoo.com" TargetMode="External"/><Relationship Id="rId8829" Type="http://schemas.openxmlformats.org/officeDocument/2006/relationships/hyperlink" Target="mailto:santusenbag@gmail.com" TargetMode="External"/><Relationship Id="rId492" Type="http://schemas.openxmlformats.org/officeDocument/2006/relationships/hyperlink" Target="mailto:grenterprise.cnj@gmail.com" TargetMode="External"/><Relationship Id="rId2173" Type="http://schemas.openxmlformats.org/officeDocument/2006/relationships/hyperlink" Target="mailto:selim.brothers_874@yahoo.com" TargetMode="External"/><Relationship Id="rId2380" Type="http://schemas.openxmlformats.org/officeDocument/2006/relationships/hyperlink" Target="mailto:mdamainurrahman@gmail.com" TargetMode="External"/><Relationship Id="rId3017" Type="http://schemas.openxmlformats.org/officeDocument/2006/relationships/hyperlink" Target="mailto:shital.tahity.jv@gmail.com" TargetMode="External"/><Relationship Id="rId3224" Type="http://schemas.openxmlformats.org/officeDocument/2006/relationships/hyperlink" Target="mailto:surmaenterprise24@gmail.com" TargetMode="External"/><Relationship Id="rId3431" Type="http://schemas.openxmlformats.org/officeDocument/2006/relationships/hyperlink" Target="mailto:zohirul81@gmail.%20Com" TargetMode="External"/><Relationship Id="rId6587" Type="http://schemas.openxmlformats.org/officeDocument/2006/relationships/hyperlink" Target="mailto:mohammedtofayil@yahoo.com" TargetMode="External"/><Relationship Id="rId6794" Type="http://schemas.openxmlformats.org/officeDocument/2006/relationships/hyperlink" Target="mailto:msnafisacon04@gmail.com" TargetMode="External"/><Relationship Id="rId7638" Type="http://schemas.openxmlformats.org/officeDocument/2006/relationships/hyperlink" Target="mailto:mssetu_enterprise@yahoo.com" TargetMode="External"/><Relationship Id="rId7845" Type="http://schemas.openxmlformats.org/officeDocument/2006/relationships/hyperlink" Target="mailto:srenterprise.magura@gmail.com" TargetMode="External"/><Relationship Id="rId145" Type="http://schemas.openxmlformats.org/officeDocument/2006/relationships/hyperlink" Target="mailto:mayerdoa.construction.algi@gmail.com" TargetMode="External"/><Relationship Id="rId352" Type="http://schemas.openxmlformats.org/officeDocument/2006/relationships/hyperlink" Target="mailto:zakirenterprise01@gmail.com" TargetMode="External"/><Relationship Id="rId2033" Type="http://schemas.openxmlformats.org/officeDocument/2006/relationships/hyperlink" Target="mailto:sarderzakiul@gmail.com" TargetMode="External"/><Relationship Id="rId2240" Type="http://schemas.openxmlformats.org/officeDocument/2006/relationships/hyperlink" Target="mailto:sikderenterprise72@gmail.com" TargetMode="External"/><Relationship Id="rId5189" Type="http://schemas.openxmlformats.org/officeDocument/2006/relationships/hyperlink" Target="mailto:rangamati.mayadhan2020@gmail.com" TargetMode="External"/><Relationship Id="rId5396" Type="http://schemas.openxmlformats.org/officeDocument/2006/relationships/hyperlink" Target="mailto:mdshahidulislamfokirtitu@gmail.com" TargetMode="External"/><Relationship Id="rId6447" Type="http://schemas.openxmlformats.org/officeDocument/2006/relationships/hyperlink" Target="mailto:sazzadtraders2017@gmail.com" TargetMode="External"/><Relationship Id="rId6654" Type="http://schemas.openxmlformats.org/officeDocument/2006/relationships/hyperlink" Target="mailto:abulhossansoton@yahoo.com" TargetMode="External"/><Relationship Id="rId6861" Type="http://schemas.openxmlformats.org/officeDocument/2006/relationships/hyperlink" Target="mailto:myshatraders@yahoo.com" TargetMode="External"/><Relationship Id="rId7705" Type="http://schemas.openxmlformats.org/officeDocument/2006/relationships/hyperlink" Target="mailto:mssajanenterprize@gmail.com" TargetMode="External"/><Relationship Id="rId9060" Type="http://schemas.openxmlformats.org/officeDocument/2006/relationships/hyperlink" Target="mailto:msnizamtrading@gmail.com" TargetMode="External"/><Relationship Id="rId212" Type="http://schemas.openxmlformats.org/officeDocument/2006/relationships/hyperlink" Target="mailto:hazijamalenterprise@gmail.com" TargetMode="External"/><Relationship Id="rId1799" Type="http://schemas.openxmlformats.org/officeDocument/2006/relationships/hyperlink" Target="mailto:ms.tajuddin@yahoo.com" TargetMode="External"/><Relationship Id="rId2100" Type="http://schemas.openxmlformats.org/officeDocument/2006/relationships/hyperlink" Target="mailto:mdfaysalakhtar@gmail.com" TargetMode="External"/><Relationship Id="rId5049" Type="http://schemas.openxmlformats.org/officeDocument/2006/relationships/hyperlink" Target="mailto:mdmonsurrohoman@gmail.com" TargetMode="External"/><Relationship Id="rId5256" Type="http://schemas.openxmlformats.org/officeDocument/2006/relationships/hyperlink" Target="mailto:mmbashilimited@gmail.com" TargetMode="External"/><Relationship Id="rId5463" Type="http://schemas.openxmlformats.org/officeDocument/2006/relationships/hyperlink" Target="mailto:mstanjilaenterprise11@gmail.com" TargetMode="External"/><Relationship Id="rId5670" Type="http://schemas.openxmlformats.org/officeDocument/2006/relationships/hyperlink" Target="mailto:mssrtrading85@gmail.com" TargetMode="External"/><Relationship Id="rId6307" Type="http://schemas.openxmlformats.org/officeDocument/2006/relationships/hyperlink" Target="mailto:lopaent80@gmail.com" TargetMode="External"/><Relationship Id="rId6514" Type="http://schemas.openxmlformats.org/officeDocument/2006/relationships/hyperlink" Target="mailto:msmohashinandbrothers@gmail.com" TargetMode="External"/><Relationship Id="rId7912" Type="http://schemas.openxmlformats.org/officeDocument/2006/relationships/hyperlink" Target="mailto:akotaenterprisejnd@gmail.com" TargetMode="External"/><Relationship Id="rId4065" Type="http://schemas.openxmlformats.org/officeDocument/2006/relationships/hyperlink" Target="mailto:mha.ic2019@gmail.com" TargetMode="External"/><Relationship Id="rId4272" Type="http://schemas.openxmlformats.org/officeDocument/2006/relationships/hyperlink" Target="mailto:saifulislam005566@gmail.com" TargetMode="External"/><Relationship Id="rId5116" Type="http://schemas.openxmlformats.org/officeDocument/2006/relationships/hyperlink" Target="mailto:ms.shikha.naogaon@gmail.com" TargetMode="External"/><Relationship Id="rId5323" Type="http://schemas.openxmlformats.org/officeDocument/2006/relationships/hyperlink" Target="mailto:mseandmenterprise@gmail.com" TargetMode="External"/><Relationship Id="rId6721" Type="http://schemas.openxmlformats.org/officeDocument/2006/relationships/hyperlink" Target="mailto:msikramulislam98@gmail.com" TargetMode="External"/><Relationship Id="rId8479" Type="http://schemas.openxmlformats.org/officeDocument/2006/relationships/hyperlink" Target="mailto:jvofncelpdl@gmail.com" TargetMode="External"/><Relationship Id="rId9877" Type="http://schemas.openxmlformats.org/officeDocument/2006/relationships/hyperlink" Target="mailto:mdshajahanjamaddar@gmail.com" TargetMode="External"/><Relationship Id="rId1659" Type="http://schemas.openxmlformats.org/officeDocument/2006/relationships/hyperlink" Target="mailto:mdgolamsar65@gmail.com" TargetMode="External"/><Relationship Id="rId1866" Type="http://schemas.openxmlformats.org/officeDocument/2006/relationships/hyperlink" Target="mailto:mirzaconstruction@yahoo.com" TargetMode="External"/><Relationship Id="rId2917" Type="http://schemas.openxmlformats.org/officeDocument/2006/relationships/hyperlink" Target="mailto:RSSKJV@gmail.com" TargetMode="External"/><Relationship Id="rId3081" Type="http://schemas.openxmlformats.org/officeDocument/2006/relationships/hyperlink" Target="mailto:ss.construction.jhn@gmail.com" TargetMode="External"/><Relationship Id="rId4132" Type="http://schemas.openxmlformats.org/officeDocument/2006/relationships/hyperlink" Target="mailto:ismailhossain0422@gmail.com" TargetMode="External"/><Relationship Id="rId5530" Type="http://schemas.openxmlformats.org/officeDocument/2006/relationships/hyperlink" Target="mailto:mhcorporation22@gmail.com" TargetMode="External"/><Relationship Id="rId7288" Type="http://schemas.openxmlformats.org/officeDocument/2006/relationships/hyperlink" Target="mailto:nishattraders13@gmail.com" TargetMode="External"/><Relationship Id="rId8686" Type="http://schemas.openxmlformats.org/officeDocument/2006/relationships/hyperlink" Target="mailto:msshtraders1962@gmail.com" TargetMode="External"/><Relationship Id="rId8893" Type="http://schemas.openxmlformats.org/officeDocument/2006/relationships/hyperlink" Target="mailto:mrahman197308@gmail.com" TargetMode="External"/><Relationship Id="rId9737" Type="http://schemas.openxmlformats.org/officeDocument/2006/relationships/hyperlink" Target="mailto:con.bokulhossain@gmail.com" TargetMode="External"/><Relationship Id="rId9944" Type="http://schemas.openxmlformats.org/officeDocument/2006/relationships/hyperlink" Target="mailto:ahmed.shamim797@gmail.com" TargetMode="External"/><Relationship Id="rId1519" Type="http://schemas.openxmlformats.org/officeDocument/2006/relationships/hyperlink" Target="mailto:msranaenterprise@yahoo.com" TargetMode="External"/><Relationship Id="rId1726" Type="http://schemas.openxmlformats.org/officeDocument/2006/relationships/hyperlink" Target="mailto:abmalekmolla03@gmail.com" TargetMode="External"/><Relationship Id="rId1933" Type="http://schemas.openxmlformats.org/officeDocument/2006/relationships/hyperlink" Target="mailto:msrumanenterprise2020@gmail.com" TargetMode="External"/><Relationship Id="rId6097" Type="http://schemas.openxmlformats.org/officeDocument/2006/relationships/hyperlink" Target="mailto:hkabir.humayun78@gmail.com" TargetMode="External"/><Relationship Id="rId7495" Type="http://schemas.openxmlformats.org/officeDocument/2006/relationships/hyperlink" Target="mailto:ms.shumonenterprise14@gmail.com" TargetMode="External"/><Relationship Id="rId8339" Type="http://schemas.openxmlformats.org/officeDocument/2006/relationships/hyperlink" Target="mailto:mamataenterprise@gmail.com" TargetMode="External"/><Relationship Id="rId8546" Type="http://schemas.openxmlformats.org/officeDocument/2006/relationships/hyperlink" Target="mailto:smenterprise696@gmail.com" TargetMode="External"/><Relationship Id="rId8753" Type="http://schemas.openxmlformats.org/officeDocument/2006/relationships/hyperlink" Target="mailto:ms.tanvirenterprise3@gmail.com" TargetMode="External"/><Relationship Id="rId8960" Type="http://schemas.openxmlformats.org/officeDocument/2006/relationships/hyperlink" Target="mailto:anasconstruction1@gmail.com" TargetMode="External"/><Relationship Id="rId9804" Type="http://schemas.openxmlformats.org/officeDocument/2006/relationships/hyperlink" Target="mailto:renterprise1966@yahoo.com" TargetMode="External"/><Relationship Id="rId18" Type="http://schemas.openxmlformats.org/officeDocument/2006/relationships/hyperlink" Target="mailto:idrishrhd@gmail.com" TargetMode="External"/><Relationship Id="rId3898" Type="http://schemas.openxmlformats.org/officeDocument/2006/relationships/hyperlink" Target="mailto:rahmanbrothers.polash@gmail.com" TargetMode="External"/><Relationship Id="rId4949" Type="http://schemas.openxmlformats.org/officeDocument/2006/relationships/hyperlink" Target="mailto:mdsohobulhoque@gmail.com" TargetMode="External"/><Relationship Id="rId7148" Type="http://schemas.openxmlformats.org/officeDocument/2006/relationships/hyperlink" Target="mailto:shehabconstruction@gmail.com" TargetMode="External"/><Relationship Id="rId7355" Type="http://schemas.openxmlformats.org/officeDocument/2006/relationships/hyperlink" Target="mailto:muktacon@gmail.com" TargetMode="External"/><Relationship Id="rId7562" Type="http://schemas.openxmlformats.org/officeDocument/2006/relationships/hyperlink" Target="mailto:kt.mirjv@gmail.com" TargetMode="External"/><Relationship Id="rId8406" Type="http://schemas.openxmlformats.org/officeDocument/2006/relationships/hyperlink" Target="mailto:jhosen414@gmail.com" TargetMode="External"/><Relationship Id="rId8613" Type="http://schemas.openxmlformats.org/officeDocument/2006/relationships/hyperlink" Target="mailto:ms.jannatanterprise@gmail.com" TargetMode="External"/><Relationship Id="rId8820" Type="http://schemas.openxmlformats.org/officeDocument/2006/relationships/hyperlink" Target="mailto:mskalambricks@yahoo.com" TargetMode="External"/><Relationship Id="rId10129" Type="http://schemas.openxmlformats.org/officeDocument/2006/relationships/hyperlink" Target="mailto:mmbashilimited@gmail.com" TargetMode="External"/><Relationship Id="rId3758" Type="http://schemas.openxmlformats.org/officeDocument/2006/relationships/hyperlink" Target="mailto:ms.parimalsharma@yahoo.com" TargetMode="External"/><Relationship Id="rId3965" Type="http://schemas.openxmlformats.org/officeDocument/2006/relationships/hyperlink" Target="mailto:msvalvateenterprise@yahoo.com" TargetMode="External"/><Relationship Id="rId4809" Type="http://schemas.openxmlformats.org/officeDocument/2006/relationships/hyperlink" Target="mailto:kohinurconstruction522@gmail.com" TargetMode="External"/><Relationship Id="rId6164" Type="http://schemas.openxmlformats.org/officeDocument/2006/relationships/hyperlink" Target="mailto:serniabad7@gmail.com" TargetMode="External"/><Relationship Id="rId6371" Type="http://schemas.openxmlformats.org/officeDocument/2006/relationships/hyperlink" Target="mailto:shainyrahman2011@gmail.com" TargetMode="External"/><Relationship Id="rId7008" Type="http://schemas.openxmlformats.org/officeDocument/2006/relationships/hyperlink" Target="mailto:msmasterenterprise1@gmail.com" TargetMode="External"/><Relationship Id="rId7215" Type="http://schemas.openxmlformats.org/officeDocument/2006/relationships/hyperlink" Target="mailto:bismillah.byke.galery@gmail.com" TargetMode="External"/><Relationship Id="rId7422" Type="http://schemas.openxmlformats.org/officeDocument/2006/relationships/hyperlink" Target="mailto:ms.anowarhossain@yahoo.com" TargetMode="External"/><Relationship Id="rId679" Type="http://schemas.openxmlformats.org/officeDocument/2006/relationships/hyperlink" Target="mailto:msasadenterprise@gmail.com" TargetMode="External"/><Relationship Id="rId886" Type="http://schemas.openxmlformats.org/officeDocument/2006/relationships/hyperlink" Target="mailto:attbd2012@gmail.com" TargetMode="External"/><Relationship Id="rId2567" Type="http://schemas.openxmlformats.org/officeDocument/2006/relationships/hyperlink" Target="mailto:saifulislam005566@gmail.com" TargetMode="External"/><Relationship Id="rId2774" Type="http://schemas.openxmlformats.org/officeDocument/2006/relationships/hyperlink" Target="mailto:ms_momoconstruction@yahoo.com" TargetMode="External"/><Relationship Id="rId3618" Type="http://schemas.openxmlformats.org/officeDocument/2006/relationships/hyperlink" Target="mailto:tnasi2018@gmail.com" TargetMode="External"/><Relationship Id="rId5180" Type="http://schemas.openxmlformats.org/officeDocument/2006/relationships/hyperlink" Target="mailto:mssstraders82@gmail.com" TargetMode="External"/><Relationship Id="rId6024" Type="http://schemas.openxmlformats.org/officeDocument/2006/relationships/hyperlink" Target="mailto:niaztraders.khan@yahoo.com" TargetMode="External"/><Relationship Id="rId6231" Type="http://schemas.openxmlformats.org/officeDocument/2006/relationships/hyperlink" Target="mailto:mshasan.construction1978@gmail.com" TargetMode="External"/><Relationship Id="rId9387" Type="http://schemas.openxmlformats.org/officeDocument/2006/relationships/hyperlink" Target="mailto:msgazienterprise0192@gmail.com" TargetMode="External"/><Relationship Id="rId9594" Type="http://schemas.openxmlformats.org/officeDocument/2006/relationships/hyperlink" Target="mailto:selimptk@gmail.com" TargetMode="External"/><Relationship Id="rId2" Type="http://schemas.openxmlformats.org/officeDocument/2006/relationships/hyperlink" Target="mailto:alarafenterprise@yahoo.com" TargetMode="External"/><Relationship Id="rId539" Type="http://schemas.openxmlformats.org/officeDocument/2006/relationships/hyperlink" Target="mailto:dulhaenter@gmail.com" TargetMode="External"/><Relationship Id="rId746" Type="http://schemas.openxmlformats.org/officeDocument/2006/relationships/hyperlink" Target="mailto:nabaruntradersltd@gmail.com" TargetMode="External"/><Relationship Id="rId1169" Type="http://schemas.openxmlformats.org/officeDocument/2006/relationships/hyperlink" Target="mailto:tradersnr519@gmail.com" TargetMode="External"/><Relationship Id="rId1376" Type="http://schemas.openxmlformats.org/officeDocument/2006/relationships/hyperlink" Target="mailto:kmdabdussalam@gmail.com" TargetMode="External"/><Relationship Id="rId1583" Type="http://schemas.openxmlformats.org/officeDocument/2006/relationships/hyperlink" Target="mailto:nishitbosu@gmail.com" TargetMode="External"/><Relationship Id="rId2427" Type="http://schemas.openxmlformats.org/officeDocument/2006/relationships/hyperlink" Target="mailto:msjarnashuvojv@gmail.com" TargetMode="External"/><Relationship Id="rId2981" Type="http://schemas.openxmlformats.org/officeDocument/2006/relationships/hyperlink" Target="mailto:shahilenterprise@yahoo.com" TargetMode="External"/><Relationship Id="rId3825" Type="http://schemas.openxmlformats.org/officeDocument/2006/relationships/hyperlink" Target="mailto:parvazenterprise@gmail.com" TargetMode="External"/><Relationship Id="rId5040" Type="http://schemas.openxmlformats.org/officeDocument/2006/relationships/hyperlink" Target="mailto:md.shahalamgir.cnj@gmail.com" TargetMode="External"/><Relationship Id="rId8196" Type="http://schemas.openxmlformats.org/officeDocument/2006/relationships/hyperlink" Target="mailto:habibahamimjv@gmail.com" TargetMode="External"/><Relationship Id="rId9247" Type="http://schemas.openxmlformats.org/officeDocument/2006/relationships/hyperlink" Target="mailto:oshiconstruction81@gmail.com" TargetMode="External"/><Relationship Id="rId9454" Type="http://schemas.openxmlformats.org/officeDocument/2006/relationships/hyperlink" Target="mailto:badalsarwar@gmail.com" TargetMode="External"/><Relationship Id="rId953" Type="http://schemas.openxmlformats.org/officeDocument/2006/relationships/hyperlink" Target="mailto:msislamconstruction.bd@gmail.com" TargetMode="External"/><Relationship Id="rId1029" Type="http://schemas.openxmlformats.org/officeDocument/2006/relationships/hyperlink" Target="mailto:shraboniconstructionltd@gmail.com" TargetMode="External"/><Relationship Id="rId1236" Type="http://schemas.openxmlformats.org/officeDocument/2006/relationships/hyperlink" Target="mailto:udayanbuild@gmail.com" TargetMode="External"/><Relationship Id="rId1790" Type="http://schemas.openxmlformats.org/officeDocument/2006/relationships/hyperlink" Target="mailto:dollyconstructionltd@gmail.com" TargetMode="External"/><Relationship Id="rId2634" Type="http://schemas.openxmlformats.org/officeDocument/2006/relationships/hyperlink" Target="mailto:ms.mominul@yahoo.com" TargetMode="External"/><Relationship Id="rId2841" Type="http://schemas.openxmlformats.org/officeDocument/2006/relationships/hyperlink" Target="mailto:ms_challenger1@yahoo.com" TargetMode="External"/><Relationship Id="rId5997" Type="http://schemas.openxmlformats.org/officeDocument/2006/relationships/hyperlink" Target="mailto:razzakm50@yahoo.com" TargetMode="External"/><Relationship Id="rId8056" Type="http://schemas.openxmlformats.org/officeDocument/2006/relationships/hyperlink" Target="mailto:msriasatandbrothers@gmail.com" TargetMode="External"/><Relationship Id="rId8263" Type="http://schemas.openxmlformats.org/officeDocument/2006/relationships/hyperlink" Target="mailto:hafizurrahman.meherpur77@gmail.com" TargetMode="External"/><Relationship Id="rId9107" Type="http://schemas.openxmlformats.org/officeDocument/2006/relationships/hyperlink" Target="mailto:mannanpan@gmail.com" TargetMode="External"/><Relationship Id="rId9661" Type="http://schemas.openxmlformats.org/officeDocument/2006/relationships/hyperlink" Target="mailto:badal_barisal@yahoo.com" TargetMode="External"/><Relationship Id="rId82" Type="http://schemas.openxmlformats.org/officeDocument/2006/relationships/hyperlink" Target="mailto:msnipaenterprise748@gmail.com" TargetMode="External"/><Relationship Id="rId606" Type="http://schemas.openxmlformats.org/officeDocument/2006/relationships/hyperlink" Target="mailto:sobujenterprise009@gmail.com" TargetMode="External"/><Relationship Id="rId813" Type="http://schemas.openxmlformats.org/officeDocument/2006/relationships/hyperlink" Target="mailto:mjjtqc111@gmail.com" TargetMode="External"/><Relationship Id="rId1443" Type="http://schemas.openxmlformats.org/officeDocument/2006/relationships/hyperlink" Target="mailto:ms.moriamenterprise16@gmail.com" TargetMode="External"/><Relationship Id="rId1650" Type="http://schemas.openxmlformats.org/officeDocument/2006/relationships/hyperlink" Target="mailto:nbconstruction991@gmail.com" TargetMode="External"/><Relationship Id="rId2701" Type="http://schemas.openxmlformats.org/officeDocument/2006/relationships/hyperlink" Target="mailto:salamkconstruction@gmail.com" TargetMode="External"/><Relationship Id="rId4599" Type="http://schemas.openxmlformats.org/officeDocument/2006/relationships/hyperlink" Target="mailto:miss.sarwatzahan@gmail.com" TargetMode="External"/><Relationship Id="rId5857" Type="http://schemas.openxmlformats.org/officeDocument/2006/relationships/hyperlink" Target="mailto:kazimazedulislam@gmail.com" TargetMode="External"/><Relationship Id="rId6908" Type="http://schemas.openxmlformats.org/officeDocument/2006/relationships/hyperlink" Target="mailto:ms.popyenterprise1966@gmail.com" TargetMode="External"/><Relationship Id="rId7072" Type="http://schemas.openxmlformats.org/officeDocument/2006/relationships/hyperlink" Target="mailto:lmb.comilla@gmail.com" TargetMode="External"/><Relationship Id="rId8470" Type="http://schemas.openxmlformats.org/officeDocument/2006/relationships/hyperlink" Target="mailto:seiehe2020@gmail.com" TargetMode="External"/><Relationship Id="rId9314" Type="http://schemas.openxmlformats.org/officeDocument/2006/relationships/hyperlink" Target="mailto:mohiuddinptk@gmail.com" TargetMode="External"/><Relationship Id="rId9521" Type="http://schemas.openxmlformats.org/officeDocument/2006/relationships/hyperlink" Target="mailto:sifatnavin81@gmail.com" TargetMode="External"/><Relationship Id="rId1303" Type="http://schemas.openxmlformats.org/officeDocument/2006/relationships/hyperlink" Target="mailto:meem.tradei@yahoo.com" TargetMode="External"/><Relationship Id="rId1510" Type="http://schemas.openxmlformats.org/officeDocument/2006/relationships/hyperlink" Target="mailto:ms.nahidenterprise11@gmail.com" TargetMode="External"/><Relationship Id="rId4459" Type="http://schemas.openxmlformats.org/officeDocument/2006/relationships/hyperlink" Target="mailto:mdnazirhossain123@gmail.com" TargetMode="External"/><Relationship Id="rId4666" Type="http://schemas.openxmlformats.org/officeDocument/2006/relationships/hyperlink" Target="mailto:kasempangsha@gmail.com" TargetMode="External"/><Relationship Id="rId4873" Type="http://schemas.openxmlformats.org/officeDocument/2006/relationships/hyperlink" Target="mailto:skenterprize75@gmail.com" TargetMode="External"/><Relationship Id="rId5717" Type="http://schemas.openxmlformats.org/officeDocument/2006/relationships/hyperlink" Target="mailto:utmong71@yahoo.com" TargetMode="External"/><Relationship Id="rId5924" Type="http://schemas.openxmlformats.org/officeDocument/2006/relationships/hyperlink" Target="mailto:mahfugkhanltd@yahoo.com" TargetMode="External"/><Relationship Id="rId8123" Type="http://schemas.openxmlformats.org/officeDocument/2006/relationships/hyperlink" Target="mailto:atbhyiyanbhuilders@gmail.com" TargetMode="External"/><Relationship Id="rId8330" Type="http://schemas.openxmlformats.org/officeDocument/2006/relationships/hyperlink" Target="mailto:msedenprise@gmail.com" TargetMode="External"/><Relationship Id="rId10053" Type="http://schemas.openxmlformats.org/officeDocument/2006/relationships/hyperlink" Target="mailto:msalmadinat@gmail.com" TargetMode="External"/><Relationship Id="rId3268" Type="http://schemas.openxmlformats.org/officeDocument/2006/relationships/hyperlink" Target="mailto:rasel9229@yahoo.com" TargetMode="External"/><Relationship Id="rId3475" Type="http://schemas.openxmlformats.org/officeDocument/2006/relationships/hyperlink" Target="mailto:amanira1978@gmail.com" TargetMode="External"/><Relationship Id="rId3682" Type="http://schemas.openxmlformats.org/officeDocument/2006/relationships/hyperlink" Target="mailto:mirzaconstruction@yahoo.com" TargetMode="External"/><Relationship Id="rId4319" Type="http://schemas.openxmlformats.org/officeDocument/2006/relationships/hyperlink" Target="mailto:msuzzalenterprise@gmail.com" TargetMode="External"/><Relationship Id="rId4526" Type="http://schemas.openxmlformats.org/officeDocument/2006/relationships/hyperlink" Target="mailto:arkltdbd@gmail.com" TargetMode="External"/><Relationship Id="rId4733" Type="http://schemas.openxmlformats.org/officeDocument/2006/relationships/hyperlink" Target="mailto:mssikderconstruction2020@gmail.com" TargetMode="External"/><Relationship Id="rId4940" Type="http://schemas.openxmlformats.org/officeDocument/2006/relationships/hyperlink" Target="mailto:ayaanenterprise1987@gmail.com" TargetMode="External"/><Relationship Id="rId7889" Type="http://schemas.openxmlformats.org/officeDocument/2006/relationships/hyperlink" Target="mailto:khandakershahin.ahmed@yahoo.com" TargetMode="External"/><Relationship Id="rId10120" Type="http://schemas.openxmlformats.org/officeDocument/2006/relationships/hyperlink" Target="mailto:elhoseengineering.cc@gmail.com" TargetMode="External"/><Relationship Id="rId189" Type="http://schemas.openxmlformats.org/officeDocument/2006/relationships/hyperlink" Target="mailto:ms.mimtraders77@gmail.com" TargetMode="External"/><Relationship Id="rId396" Type="http://schemas.openxmlformats.org/officeDocument/2006/relationships/hyperlink" Target="mailto:sekandarenterprise@gmail.com" TargetMode="External"/><Relationship Id="rId2077" Type="http://schemas.openxmlformats.org/officeDocument/2006/relationships/hyperlink" Target="mailto:msrawshanaraenterprise07@gamil.com" TargetMode="External"/><Relationship Id="rId2284" Type="http://schemas.openxmlformats.org/officeDocument/2006/relationships/hyperlink" Target="mailto:ziaultraders123@yahoo.com" TargetMode="External"/><Relationship Id="rId2491" Type="http://schemas.openxmlformats.org/officeDocument/2006/relationships/hyperlink" Target="mailto:msibrahimconstruction@yahoo.com" TargetMode="External"/><Relationship Id="rId3128" Type="http://schemas.openxmlformats.org/officeDocument/2006/relationships/hyperlink" Target="mailto:rebaconstruction@gmail.com" TargetMode="External"/><Relationship Id="rId3335" Type="http://schemas.openxmlformats.org/officeDocument/2006/relationships/hyperlink" Target="mailto:skyenterprise87@gmail.com" TargetMode="External"/><Relationship Id="rId3542" Type="http://schemas.openxmlformats.org/officeDocument/2006/relationships/hyperlink" Target="mailto:rubela2483@gmail.com" TargetMode="External"/><Relationship Id="rId6698" Type="http://schemas.openxmlformats.org/officeDocument/2006/relationships/hyperlink" Target="mailto:rasalahamedmozumder01@gmail.com" TargetMode="External"/><Relationship Id="rId7749" Type="http://schemas.openxmlformats.org/officeDocument/2006/relationships/hyperlink" Target="mailto:mdabdulkuddusegp@gmail.com" TargetMode="External"/><Relationship Id="rId256" Type="http://schemas.openxmlformats.org/officeDocument/2006/relationships/hyperlink" Target="mailto:msripontraders@gmail.com" TargetMode="External"/><Relationship Id="rId463" Type="http://schemas.openxmlformats.org/officeDocument/2006/relationships/hyperlink" Target="mailto:gktonik58@gmail.com" TargetMode="External"/><Relationship Id="rId670" Type="http://schemas.openxmlformats.org/officeDocument/2006/relationships/hyperlink" Target="mailto:msasadenterprise@gmail.com" TargetMode="External"/><Relationship Id="rId1093" Type="http://schemas.openxmlformats.org/officeDocument/2006/relationships/hyperlink" Target="mailto:extentdd@gmail.com" TargetMode="External"/><Relationship Id="rId2144" Type="http://schemas.openxmlformats.org/officeDocument/2006/relationships/hyperlink" Target="mailto:emrulkadar@gmil.com" TargetMode="External"/><Relationship Id="rId2351" Type="http://schemas.openxmlformats.org/officeDocument/2006/relationships/hyperlink" Target="mailto:msshuvo1980@gmail.com%20;" TargetMode="External"/><Relationship Id="rId3402" Type="http://schemas.openxmlformats.org/officeDocument/2006/relationships/hyperlink" Target="mailto:msrtufaiel@gmail.%20Com" TargetMode="External"/><Relationship Id="rId4800" Type="http://schemas.openxmlformats.org/officeDocument/2006/relationships/hyperlink" Target="mailto:mssahilent@gmail.com" TargetMode="External"/><Relationship Id="rId6558" Type="http://schemas.openxmlformats.org/officeDocument/2006/relationships/hyperlink" Target="mailto:mshkabir03@gmail.com" TargetMode="External"/><Relationship Id="rId7956" Type="http://schemas.openxmlformats.org/officeDocument/2006/relationships/hyperlink" Target="mailto:shaikatenterprise77@gmail.com" TargetMode="External"/><Relationship Id="rId9171" Type="http://schemas.openxmlformats.org/officeDocument/2006/relationships/hyperlink" Target="mailto:ebadconstruction@gmail.com" TargetMode="External"/><Relationship Id="rId116" Type="http://schemas.openxmlformats.org/officeDocument/2006/relationships/hyperlink" Target="mailto:nabaruntradersltd@gmail.com" TargetMode="External"/><Relationship Id="rId323" Type="http://schemas.openxmlformats.org/officeDocument/2006/relationships/hyperlink" Target="mailto:abme1920@gmail.com" TargetMode="External"/><Relationship Id="rId530" Type="http://schemas.openxmlformats.org/officeDocument/2006/relationships/hyperlink" Target="mailto:jonyprise59@yahoo.com" TargetMode="External"/><Relationship Id="rId1160" Type="http://schemas.openxmlformats.org/officeDocument/2006/relationships/hyperlink" Target="mailto:maqengltdbd@gmail.com" TargetMode="External"/><Relationship Id="rId2004" Type="http://schemas.openxmlformats.org/officeDocument/2006/relationships/hyperlink" Target="mailto:chowdhury162@yahoo.com" TargetMode="External"/><Relationship Id="rId2211" Type="http://schemas.openxmlformats.org/officeDocument/2006/relationships/hyperlink" Target="mailto:selim.brothers_874@yahoo.com" TargetMode="External"/><Relationship Id="rId5367" Type="http://schemas.openxmlformats.org/officeDocument/2006/relationships/hyperlink" Target="mailto:mseshaenterprise1@gmail.com" TargetMode="External"/><Relationship Id="rId6765" Type="http://schemas.openxmlformats.org/officeDocument/2006/relationships/hyperlink" Target="mailto:mohammedtofayil@yahoo.com" TargetMode="External"/><Relationship Id="rId6972" Type="http://schemas.openxmlformats.org/officeDocument/2006/relationships/hyperlink" Target="mailto:mohammedtofayil@yahoo.com" TargetMode="External"/><Relationship Id="rId7609" Type="http://schemas.openxmlformats.org/officeDocument/2006/relationships/hyperlink" Target="mailto:ms.meghnatrading@gmail.com" TargetMode="External"/><Relationship Id="rId7816" Type="http://schemas.openxmlformats.org/officeDocument/2006/relationships/hyperlink" Target="mailto:amena.magura17@gmail.com" TargetMode="External"/><Relationship Id="rId9031" Type="http://schemas.openxmlformats.org/officeDocument/2006/relationships/hyperlink" Target="mailto:mayerdoyatraders98@gmail.com" TargetMode="External"/><Relationship Id="rId4176" Type="http://schemas.openxmlformats.org/officeDocument/2006/relationships/hyperlink" Target="mailto:sujit.sarkar80@yahoo.com" TargetMode="External"/><Relationship Id="rId5574" Type="http://schemas.openxmlformats.org/officeDocument/2006/relationships/hyperlink" Target="mailto:ahmsadequlislam@gmail.com" TargetMode="External"/><Relationship Id="rId5781" Type="http://schemas.openxmlformats.org/officeDocument/2006/relationships/hyperlink" Target="mailto:msmdtarequzzaman@gmail.com" TargetMode="External"/><Relationship Id="rId6418" Type="http://schemas.openxmlformats.org/officeDocument/2006/relationships/hyperlink" Target="mailto:con.bul.beig.engr.lab@gmail.com" TargetMode="External"/><Relationship Id="rId6625" Type="http://schemas.openxmlformats.org/officeDocument/2006/relationships/hyperlink" Target="mailto:ms.sahidtraders@gmail.com" TargetMode="External"/><Relationship Id="rId6832" Type="http://schemas.openxmlformats.org/officeDocument/2006/relationships/hyperlink" Target="mailto:msjahirbe@gmail.com" TargetMode="External"/><Relationship Id="rId9988" Type="http://schemas.openxmlformats.org/officeDocument/2006/relationships/hyperlink" Target="mailto:msrafienterprise78@gmail.com" TargetMode="External"/><Relationship Id="rId1020" Type="http://schemas.openxmlformats.org/officeDocument/2006/relationships/hyperlink" Target="mailto:class01traders@gmail.com" TargetMode="External"/><Relationship Id="rId1977" Type="http://schemas.openxmlformats.org/officeDocument/2006/relationships/hyperlink" Target="mailto:ronyenterprise77@gmail.com" TargetMode="External"/><Relationship Id="rId4383" Type="http://schemas.openxmlformats.org/officeDocument/2006/relationships/hyperlink" Target="mailto:abutalebmilu@gmail.com" TargetMode="External"/><Relationship Id="rId4590" Type="http://schemas.openxmlformats.org/officeDocument/2006/relationships/hyperlink" Target="mailto:aktarbusinessmagnet@gmail.com" TargetMode="External"/><Relationship Id="rId5227" Type="http://schemas.openxmlformats.org/officeDocument/2006/relationships/hyperlink" Target="mailto:suvrangkarchakma@yahoo.com" TargetMode="External"/><Relationship Id="rId5434" Type="http://schemas.openxmlformats.org/officeDocument/2006/relationships/hyperlink" Target="mailto:msnoorenterprise81@gmail.com" TargetMode="External"/><Relationship Id="rId5641" Type="http://schemas.openxmlformats.org/officeDocument/2006/relationships/hyperlink" Target="mailto:tcclmaz18@gmail.com" TargetMode="External"/><Relationship Id="rId8797" Type="http://schemas.openxmlformats.org/officeDocument/2006/relationships/hyperlink" Target="mailto:msallardanstore@gmail.com" TargetMode="External"/><Relationship Id="rId9848" Type="http://schemas.openxmlformats.org/officeDocument/2006/relationships/hyperlink" Target="mailto:jaka.chuadanga@gmail.com" TargetMode="External"/><Relationship Id="rId1837" Type="http://schemas.openxmlformats.org/officeDocument/2006/relationships/hyperlink" Target="mailto:mgolamfaruq@yahoo.com" TargetMode="External"/><Relationship Id="rId3192" Type="http://schemas.openxmlformats.org/officeDocument/2006/relationships/hyperlink" Target="mailto:haniftraders31@yahoo.com" TargetMode="External"/><Relationship Id="rId4036" Type="http://schemas.openxmlformats.org/officeDocument/2006/relationships/hyperlink" Target="mailto:msrokonenterprise81@yahoo.com" TargetMode="External"/><Relationship Id="rId4243" Type="http://schemas.openxmlformats.org/officeDocument/2006/relationships/hyperlink" Target="mailto:herabagha@gmail.com" TargetMode="External"/><Relationship Id="rId4450" Type="http://schemas.openxmlformats.org/officeDocument/2006/relationships/hyperlink" Target="mailto:khairulkabir07@gmail.com" TargetMode="External"/><Relationship Id="rId5501" Type="http://schemas.openxmlformats.org/officeDocument/2006/relationships/hyperlink" Target="mailto:mssayedjahanconstruction@gmail.com" TargetMode="External"/><Relationship Id="rId7399" Type="http://schemas.openxmlformats.org/officeDocument/2006/relationships/hyperlink" Target="mailto:trustcorporationftsc@gmail.com" TargetMode="External"/><Relationship Id="rId8657" Type="http://schemas.openxmlformats.org/officeDocument/2006/relationships/hyperlink" Target="mailto:mssahadattraders@yahoo.com" TargetMode="External"/><Relationship Id="rId8864" Type="http://schemas.openxmlformats.org/officeDocument/2006/relationships/hyperlink" Target="mailto:mssohelenterprise1976@gmail.com" TargetMode="External"/><Relationship Id="rId9708" Type="http://schemas.openxmlformats.org/officeDocument/2006/relationships/hyperlink" Target="mailto:md.gius_uddin@yahoo.com" TargetMode="External"/><Relationship Id="rId9915" Type="http://schemas.openxmlformats.org/officeDocument/2006/relationships/hyperlink" Target="mailto:hakim.mafi@gmail.com" TargetMode="External"/><Relationship Id="rId3052" Type="http://schemas.openxmlformats.org/officeDocument/2006/relationships/hyperlink" Target="mailto:rajony2016@gmail.com" TargetMode="External"/><Relationship Id="rId4103" Type="http://schemas.openxmlformats.org/officeDocument/2006/relationships/hyperlink" Target="mailto:mirhabibulalam@yahoo.com" TargetMode="External"/><Relationship Id="rId4310" Type="http://schemas.openxmlformats.org/officeDocument/2006/relationships/hyperlink" Target="mailto:msshohelent@gmail.com" TargetMode="External"/><Relationship Id="rId7259" Type="http://schemas.openxmlformats.org/officeDocument/2006/relationships/hyperlink" Target="mailto:msabirenterprise07@gmail.com" TargetMode="External"/><Relationship Id="rId7466" Type="http://schemas.openxmlformats.org/officeDocument/2006/relationships/hyperlink" Target="mailto:ms.nihalenterprise@gmail.com" TargetMode="External"/><Relationship Id="rId7673" Type="http://schemas.openxmlformats.org/officeDocument/2006/relationships/hyperlink" Target="mailto:msmonirtraders1@gmail.com" TargetMode="External"/><Relationship Id="rId7880" Type="http://schemas.openxmlformats.org/officeDocument/2006/relationships/hyperlink" Target="mailto:Mollaenterprisejnd@gmail.com" TargetMode="External"/><Relationship Id="rId8517" Type="http://schemas.openxmlformats.org/officeDocument/2006/relationships/hyperlink" Target="mailto:aanowar125@gmail.com" TargetMode="External"/><Relationship Id="rId8724" Type="http://schemas.openxmlformats.org/officeDocument/2006/relationships/hyperlink" Target="mailto:msrupalibricksmanufacturing@gmail.com" TargetMode="External"/><Relationship Id="rId180" Type="http://schemas.openxmlformats.org/officeDocument/2006/relationships/hyperlink" Target="mailto:khairpatwary@gmail.com" TargetMode="External"/><Relationship Id="rId1904" Type="http://schemas.openxmlformats.org/officeDocument/2006/relationships/hyperlink" Target="mailto:mntrade@gmail.com" TargetMode="External"/><Relationship Id="rId6068" Type="http://schemas.openxmlformats.org/officeDocument/2006/relationships/hyperlink" Target="mailto:easymax1971@gmail.com" TargetMode="External"/><Relationship Id="rId6275" Type="http://schemas.openxmlformats.org/officeDocument/2006/relationships/hyperlink" Target="mailto:khanshahin1266@gmail.com" TargetMode="External"/><Relationship Id="rId6482" Type="http://schemas.openxmlformats.org/officeDocument/2006/relationships/hyperlink" Target="mailto:msnafitraders@gmail.com" TargetMode="External"/><Relationship Id="rId7119" Type="http://schemas.openxmlformats.org/officeDocument/2006/relationships/hyperlink" Target="mailto:sbcelbd@gmail.com" TargetMode="External"/><Relationship Id="rId7326" Type="http://schemas.openxmlformats.org/officeDocument/2006/relationships/hyperlink" Target="mailto:mrn1266@yahoo.com" TargetMode="External"/><Relationship Id="rId7533" Type="http://schemas.openxmlformats.org/officeDocument/2006/relationships/hyperlink" Target="mailto:se.scjv19@gmail.com" TargetMode="External"/><Relationship Id="rId8931" Type="http://schemas.openxmlformats.org/officeDocument/2006/relationships/hyperlink" Target="mailto:ms.fayshalenterprise@gmail.com" TargetMode="External"/><Relationship Id="rId3869" Type="http://schemas.openxmlformats.org/officeDocument/2006/relationships/hyperlink" Target="mailto:bhuyianpalash@gmail.com" TargetMode="External"/><Relationship Id="rId5084" Type="http://schemas.openxmlformats.org/officeDocument/2006/relationships/hyperlink" Target="mailto:msdolaenterprise1971@gmail.com" TargetMode="External"/><Relationship Id="rId5291" Type="http://schemas.openxmlformats.org/officeDocument/2006/relationships/hyperlink" Target="mailto:mdengineeringltd@gmail.com" TargetMode="External"/><Relationship Id="rId6135" Type="http://schemas.openxmlformats.org/officeDocument/2006/relationships/hyperlink" Target="mailto:sraboniconstruction.naru@gmail.com" TargetMode="External"/><Relationship Id="rId6342" Type="http://schemas.openxmlformats.org/officeDocument/2006/relationships/hyperlink" Target="mailto:dhara.enterprise69@gmail.com" TargetMode="External"/><Relationship Id="rId7740" Type="http://schemas.openxmlformats.org/officeDocument/2006/relationships/hyperlink" Target="mailto:msaislamconstruction59@gmail.com" TargetMode="External"/><Relationship Id="rId9498" Type="http://schemas.openxmlformats.org/officeDocument/2006/relationships/hyperlink" Target="mailto:akamdeptk@gmail.com" TargetMode="External"/><Relationship Id="rId997" Type="http://schemas.openxmlformats.org/officeDocument/2006/relationships/hyperlink" Target="mailto:chishty.moshiul40@gmail.com" TargetMode="External"/><Relationship Id="rId2678" Type="http://schemas.openxmlformats.org/officeDocument/2006/relationships/hyperlink" Target="mailto:bhatibanglaenterprise@yahoo.com" TargetMode="External"/><Relationship Id="rId2885" Type="http://schemas.openxmlformats.org/officeDocument/2006/relationships/hyperlink" Target="mailto:mr.kanchan13@yahoo.com" TargetMode="External"/><Relationship Id="rId3729" Type="http://schemas.openxmlformats.org/officeDocument/2006/relationships/hyperlink" Target="mailto:msnavilenterprise@gmail.com" TargetMode="External"/><Relationship Id="rId3936" Type="http://schemas.openxmlformats.org/officeDocument/2006/relationships/hyperlink" Target="mailto:shantaenterprise74@gmail.com" TargetMode="External"/><Relationship Id="rId5151" Type="http://schemas.openxmlformats.org/officeDocument/2006/relationships/hyperlink" Target="mailto:shuvoenterprise39@gmail.com" TargetMode="External"/><Relationship Id="rId7600" Type="http://schemas.openxmlformats.org/officeDocument/2006/relationships/hyperlink" Target="mailto:ms.naharconstruction19@gmail.com" TargetMode="External"/><Relationship Id="rId857" Type="http://schemas.openxmlformats.org/officeDocument/2006/relationships/hyperlink" Target="mailto:asrafiaegp@gmail.com" TargetMode="External"/><Relationship Id="rId1487" Type="http://schemas.openxmlformats.org/officeDocument/2006/relationships/hyperlink" Target="mailto:ashikbuilders@gmail.com" TargetMode="External"/><Relationship Id="rId1694" Type="http://schemas.openxmlformats.org/officeDocument/2006/relationships/hyperlink" Target="mailto:ms.akashenterprise19@gmail.com" TargetMode="External"/><Relationship Id="rId2538" Type="http://schemas.openxmlformats.org/officeDocument/2006/relationships/hyperlink" Target="mailto:mawahed8@gmail.com" TargetMode="External"/><Relationship Id="rId2745" Type="http://schemas.openxmlformats.org/officeDocument/2006/relationships/hyperlink" Target="mailto:ms.rsconstruction@yahoo.com" TargetMode="External"/><Relationship Id="rId2952" Type="http://schemas.openxmlformats.org/officeDocument/2006/relationships/hyperlink" Target="mailto:msalinurtraders@gmail.com" TargetMode="External"/><Relationship Id="rId6202" Type="http://schemas.openxmlformats.org/officeDocument/2006/relationships/hyperlink" Target="mailto:badal_barisal@yahoo.com" TargetMode="External"/><Relationship Id="rId9358" Type="http://schemas.openxmlformats.org/officeDocument/2006/relationships/hyperlink" Target="mailto:mshowladerptk@gmail.com" TargetMode="External"/><Relationship Id="rId9565" Type="http://schemas.openxmlformats.org/officeDocument/2006/relationships/hyperlink" Target="mailto:mohiuddinptk@gmail.com" TargetMode="External"/><Relationship Id="rId9772" Type="http://schemas.openxmlformats.org/officeDocument/2006/relationships/hyperlink" Target="mailto:rakaenterprise69@gmail.com" TargetMode="External"/><Relationship Id="rId717" Type="http://schemas.openxmlformats.org/officeDocument/2006/relationships/hyperlink" Target="mailto:shameemconstraction01@gmail.com" TargetMode="External"/><Relationship Id="rId924" Type="http://schemas.openxmlformats.org/officeDocument/2006/relationships/hyperlink" Target="mailto:khoshedaenterprise@gmail.com" TargetMode="External"/><Relationship Id="rId1347" Type="http://schemas.openxmlformats.org/officeDocument/2006/relationships/hyperlink" Target="mailto:omcsbg2g.jv@gmail.com" TargetMode="External"/><Relationship Id="rId1554" Type="http://schemas.openxmlformats.org/officeDocument/2006/relationships/hyperlink" Target="mailto:ms.rrelectronics@gmail.com" TargetMode="External"/><Relationship Id="rId1761" Type="http://schemas.openxmlformats.org/officeDocument/2006/relationships/hyperlink" Target="mailto:msrahmanengineering@gmail.com" TargetMode="External"/><Relationship Id="rId2605" Type="http://schemas.openxmlformats.org/officeDocument/2006/relationships/hyperlink" Target="mailto:osmangani1961@yahoo.com" TargetMode="External"/><Relationship Id="rId2812" Type="http://schemas.openxmlformats.org/officeDocument/2006/relationships/hyperlink" Target="mailto:mampientr@gmail.com" TargetMode="External"/><Relationship Id="rId5011" Type="http://schemas.openxmlformats.org/officeDocument/2006/relationships/hyperlink" Target="mailto:rafienterprise86@gmail.com" TargetMode="External"/><Relationship Id="rId5968" Type="http://schemas.openxmlformats.org/officeDocument/2006/relationships/hyperlink" Target="mailto:ayshasonsbd@gmail.com" TargetMode="External"/><Relationship Id="rId8167" Type="http://schemas.openxmlformats.org/officeDocument/2006/relationships/hyperlink" Target="mailto:ms.mizanurrahman1310@yahoo.com" TargetMode="External"/><Relationship Id="rId8374" Type="http://schemas.openxmlformats.org/officeDocument/2006/relationships/hyperlink" Target="mailto:farukrahman2181973@gmail.com" TargetMode="External"/><Relationship Id="rId8581" Type="http://schemas.openxmlformats.org/officeDocument/2006/relationships/hyperlink" Target="mailto:msabulhashembhuiyan@gmail.com" TargetMode="External"/><Relationship Id="rId9218" Type="http://schemas.openxmlformats.org/officeDocument/2006/relationships/hyperlink" Target="mailto:mohiuddinptk@gmail.com" TargetMode="External"/><Relationship Id="rId9425" Type="http://schemas.openxmlformats.org/officeDocument/2006/relationships/hyperlink" Target="mailto:enayethossainpat@gmail.com" TargetMode="External"/><Relationship Id="rId9632" Type="http://schemas.openxmlformats.org/officeDocument/2006/relationships/hyperlink" Target="mailto:azadptk@gmail.com" TargetMode="External"/><Relationship Id="rId10097" Type="http://schemas.openxmlformats.org/officeDocument/2006/relationships/hyperlink" Target="mailto:obonienterprise@gmail.com" TargetMode="External"/><Relationship Id="rId53" Type="http://schemas.openxmlformats.org/officeDocument/2006/relationships/hyperlink" Target="mailto:mshowladertraders1176@gmail.com" TargetMode="External"/><Relationship Id="rId1207" Type="http://schemas.openxmlformats.org/officeDocument/2006/relationships/hyperlink" Target="mailto:latifshihabjv@gmail.com" TargetMode="External"/><Relationship Id="rId1414" Type="http://schemas.openxmlformats.org/officeDocument/2006/relationships/hyperlink" Target="mailto:meem.tradei@yahoo.com" TargetMode="External"/><Relationship Id="rId1621" Type="http://schemas.openxmlformats.org/officeDocument/2006/relationships/hyperlink" Target="mailto:kabicolimited@yahoo.com" TargetMode="External"/><Relationship Id="rId4777" Type="http://schemas.openxmlformats.org/officeDocument/2006/relationships/hyperlink" Target="mailto:kakolienterprise1984@gmail.com" TargetMode="External"/><Relationship Id="rId4984" Type="http://schemas.openxmlformats.org/officeDocument/2006/relationships/hyperlink" Target="mailto:msagm1962@gmail.com" TargetMode="External"/><Relationship Id="rId5828" Type="http://schemas.openxmlformats.org/officeDocument/2006/relationships/hyperlink" Target="mailto:henara_b@yahoo.com" TargetMode="External"/><Relationship Id="rId7183" Type="http://schemas.openxmlformats.org/officeDocument/2006/relationships/hyperlink" Target="mailto:summitbuilders80@gmail.com" TargetMode="External"/><Relationship Id="rId7390" Type="http://schemas.openxmlformats.org/officeDocument/2006/relationships/hyperlink" Target="mailto:ms.rahmangroups@gmail.com" TargetMode="External"/><Relationship Id="rId8027" Type="http://schemas.openxmlformats.org/officeDocument/2006/relationships/hyperlink" Target="mailto:dawnrumanajv@gmail.com" TargetMode="External"/><Relationship Id="rId8234" Type="http://schemas.openxmlformats.org/officeDocument/2006/relationships/hyperlink" Target="mailto:lubna_khanom665@yahoo.com" TargetMode="External"/><Relationship Id="rId8441" Type="http://schemas.openxmlformats.org/officeDocument/2006/relationships/hyperlink" Target="mailto:aliakbarkhokon@gmail.con" TargetMode="External"/><Relationship Id="rId10164" Type="http://schemas.openxmlformats.org/officeDocument/2006/relationships/hyperlink" Target="mailto:nabila_enterprise113@yahoo.com" TargetMode="External"/><Relationship Id="rId3379" Type="http://schemas.openxmlformats.org/officeDocument/2006/relationships/hyperlink" Target="mailto:nazrulislam2171980@gmail.com" TargetMode="External"/><Relationship Id="rId3586" Type="http://schemas.openxmlformats.org/officeDocument/2006/relationships/hyperlink" Target="mailto:tnasi2018@gmail.com" TargetMode="External"/><Relationship Id="rId3793" Type="http://schemas.openxmlformats.org/officeDocument/2006/relationships/hyperlink" Target="mailto:egp.mahmaejv@gmail.com" TargetMode="External"/><Relationship Id="rId4637" Type="http://schemas.openxmlformats.org/officeDocument/2006/relationships/hyperlink" Target="mailto:farukrahman2181973@gmail.com" TargetMode="External"/><Relationship Id="rId7043" Type="http://schemas.openxmlformats.org/officeDocument/2006/relationships/hyperlink" Target="mailto:egp.naymaenterprise@gmail.com" TargetMode="External"/><Relationship Id="rId7250" Type="http://schemas.openxmlformats.org/officeDocument/2006/relationships/hyperlink" Target="mailto:alamintraders78@yahoo.com" TargetMode="External"/><Relationship Id="rId8301" Type="http://schemas.openxmlformats.org/officeDocument/2006/relationships/hyperlink" Target="mailto:litonkaisermd@gmail.com" TargetMode="External"/><Relationship Id="rId10024" Type="http://schemas.openxmlformats.org/officeDocument/2006/relationships/hyperlink" Target="mailto:hamimsalehjv@gmail.com" TargetMode="External"/><Relationship Id="rId2188" Type="http://schemas.openxmlformats.org/officeDocument/2006/relationships/hyperlink" Target="mailto:eliasctg2005@gmail.com" TargetMode="External"/><Relationship Id="rId2395" Type="http://schemas.openxmlformats.org/officeDocument/2006/relationships/hyperlink" Target="mailto:msrangeconstruction@gmail.com" TargetMode="External"/><Relationship Id="rId3239" Type="http://schemas.openxmlformats.org/officeDocument/2006/relationships/hyperlink" Target="mailto:msriasatmamunjv@gmail.com" TargetMode="External"/><Relationship Id="rId3446" Type="http://schemas.openxmlformats.org/officeDocument/2006/relationships/hyperlink" Target="mailto:helalmiah91@gmail.com" TargetMode="External"/><Relationship Id="rId4844" Type="http://schemas.openxmlformats.org/officeDocument/2006/relationships/hyperlink" Target="mailto:sammienterprise77@gmail.com" TargetMode="External"/><Relationship Id="rId7110" Type="http://schemas.openxmlformats.org/officeDocument/2006/relationships/hyperlink" Target="javascript:void(0);" TargetMode="External"/><Relationship Id="rId367" Type="http://schemas.openxmlformats.org/officeDocument/2006/relationships/hyperlink" Target="mailto:ms.sanvienterprise@gmail.com" TargetMode="External"/><Relationship Id="rId574" Type="http://schemas.openxmlformats.org/officeDocument/2006/relationships/hyperlink" Target="mailto:falahinternational92@gmail.com" TargetMode="External"/><Relationship Id="rId2048" Type="http://schemas.openxmlformats.org/officeDocument/2006/relationships/hyperlink" Target="https://www.eprocure.gov.bd/tenderer/ViewRegistrationDetail.jsp?uId=7D41E561E716477F&amp;tId=F48BF5DEC6060695&amp;cId=43750EAB229688B6&amp;top=no" TargetMode="External"/><Relationship Id="rId2255" Type="http://schemas.openxmlformats.org/officeDocument/2006/relationships/hyperlink" Target="mailto:ms.trtinternational@yahoo.com" TargetMode="External"/><Relationship Id="rId3653" Type="http://schemas.openxmlformats.org/officeDocument/2006/relationships/hyperlink" Target="mailto:mr.kanchan13@yahoo.com" TargetMode="External"/><Relationship Id="rId3860" Type="http://schemas.openxmlformats.org/officeDocument/2006/relationships/hyperlink" Target="mailto:msmosharoftraders@gmail.com" TargetMode="External"/><Relationship Id="rId4704" Type="http://schemas.openxmlformats.org/officeDocument/2006/relationships/hyperlink" Target="mailto:pfcenterprise8@gmail.com" TargetMode="External"/><Relationship Id="rId4911" Type="http://schemas.openxmlformats.org/officeDocument/2006/relationships/hyperlink" Target="mailto:newrelation14@gmail.com" TargetMode="External"/><Relationship Id="rId9075" Type="http://schemas.openxmlformats.org/officeDocument/2006/relationships/hyperlink" Target="mailto:m.alicorporation85@gmail.com" TargetMode="External"/><Relationship Id="rId9282" Type="http://schemas.openxmlformats.org/officeDocument/2006/relationships/hyperlink" Target="mailto:faysalenterprise87@gmail.com" TargetMode="External"/><Relationship Id="rId227" Type="http://schemas.openxmlformats.org/officeDocument/2006/relationships/hyperlink" Target="mailto:azizbrotherschand@gmail.com" TargetMode="External"/><Relationship Id="rId781" Type="http://schemas.openxmlformats.org/officeDocument/2006/relationships/hyperlink" Target="mailto:soniatuklyenterprise123@gmail.com" TargetMode="External"/><Relationship Id="rId2462" Type="http://schemas.openxmlformats.org/officeDocument/2006/relationships/hyperlink" Target="mailto:ms.mominul@yahoo.com" TargetMode="External"/><Relationship Id="rId3306" Type="http://schemas.openxmlformats.org/officeDocument/2006/relationships/hyperlink" Target="mailto:laskarconstruction19@gmail.com" TargetMode="External"/><Relationship Id="rId3513" Type="http://schemas.openxmlformats.org/officeDocument/2006/relationships/hyperlink" Target="mailto:jakirhussain3250@gmail.com" TargetMode="External"/><Relationship Id="rId3720" Type="http://schemas.openxmlformats.org/officeDocument/2006/relationships/hyperlink" Target="mailto:msabulkalamazad18@gmail.com" TargetMode="External"/><Relationship Id="rId6669" Type="http://schemas.openxmlformats.org/officeDocument/2006/relationships/hyperlink" Target="mailto:zamanentp2014@yahoo.com" TargetMode="External"/><Relationship Id="rId6876" Type="http://schemas.openxmlformats.org/officeDocument/2006/relationships/hyperlink" Target="mailto:ms.madinaconstruction@gmail.com" TargetMode="External"/><Relationship Id="rId7927" Type="http://schemas.openxmlformats.org/officeDocument/2006/relationships/hyperlink" Target="mailto:smssishirenterprise1980@gmail.com" TargetMode="External"/><Relationship Id="rId8091" Type="http://schemas.openxmlformats.org/officeDocument/2006/relationships/hyperlink" Target="mailto:riponenterprise2011@gmail.com" TargetMode="External"/><Relationship Id="rId434" Type="http://schemas.openxmlformats.org/officeDocument/2006/relationships/hyperlink" Target="mailto:taprihatradingcorporation16@yahoo.com" TargetMode="External"/><Relationship Id="rId641" Type="http://schemas.openxmlformats.org/officeDocument/2006/relationships/hyperlink" Target="mailto:mschanchaltraders@gmail.com" TargetMode="External"/><Relationship Id="rId1064" Type="http://schemas.openxmlformats.org/officeDocument/2006/relationships/hyperlink" Target="mailto:mamcl007@yahoo.com" TargetMode="External"/><Relationship Id="rId1271" Type="http://schemas.openxmlformats.org/officeDocument/2006/relationships/hyperlink" Target="mailto:amzadtraders@gmail.com" TargetMode="External"/><Relationship Id="rId2115" Type="http://schemas.openxmlformats.org/officeDocument/2006/relationships/hyperlink" Target="mailto:zahidtradersnew@gmail.com" TargetMode="External"/><Relationship Id="rId2322" Type="http://schemas.openxmlformats.org/officeDocument/2006/relationships/hyperlink" Target="mailto:ztandbbjv@gmail.com%20;" TargetMode="External"/><Relationship Id="rId5478" Type="http://schemas.openxmlformats.org/officeDocument/2006/relationships/hyperlink" Target="mailto:mdshahidulislamfokirtitu@gmail.com" TargetMode="External"/><Relationship Id="rId5685" Type="http://schemas.openxmlformats.org/officeDocument/2006/relationships/hyperlink" Target="mailto:mmtandqcjv@gmail.com" TargetMode="External"/><Relationship Id="rId5892" Type="http://schemas.openxmlformats.org/officeDocument/2006/relationships/hyperlink" Target="mailto:rabeyatraders657@gmail.com" TargetMode="External"/><Relationship Id="rId6529" Type="http://schemas.openxmlformats.org/officeDocument/2006/relationships/hyperlink" Target="mailto:bnenterprise1996@gmail.com" TargetMode="External"/><Relationship Id="rId6736" Type="http://schemas.openxmlformats.org/officeDocument/2006/relationships/hyperlink" Target="mailto:msmonirenterprise01@gmail.com" TargetMode="External"/><Relationship Id="rId6943" Type="http://schemas.openxmlformats.org/officeDocument/2006/relationships/hyperlink" Target="mailto:rashedahmed1984@gmail.com" TargetMode="External"/><Relationship Id="rId9142" Type="http://schemas.openxmlformats.org/officeDocument/2006/relationships/hyperlink" Target="mailto:md.malek.tkg@gmail.com" TargetMode="External"/><Relationship Id="rId501" Type="http://schemas.openxmlformats.org/officeDocument/2006/relationships/hyperlink" Target="mailto:mauconstruction2013@gmail.com" TargetMode="External"/><Relationship Id="rId1131" Type="http://schemas.openxmlformats.org/officeDocument/2006/relationships/hyperlink" Target="mailto:ms.lamisaenterprise107@gmail.com" TargetMode="External"/><Relationship Id="rId4287" Type="http://schemas.openxmlformats.org/officeDocument/2006/relationships/hyperlink" Target="mailto:henaconstruction9@gmail.com" TargetMode="External"/><Relationship Id="rId4494" Type="http://schemas.openxmlformats.org/officeDocument/2006/relationships/hyperlink" Target="mailto:shafizulislam77@gmail.com" TargetMode="External"/><Relationship Id="rId5338" Type="http://schemas.openxmlformats.org/officeDocument/2006/relationships/hyperlink" Target="mailto:msshohanenterprisesiraj@gmail.com" TargetMode="External"/><Relationship Id="rId5545" Type="http://schemas.openxmlformats.org/officeDocument/2006/relationships/hyperlink" Target="mailto:mahabubk9270@gmail.com" TargetMode="External"/><Relationship Id="rId5752" Type="http://schemas.openxmlformats.org/officeDocument/2006/relationships/hyperlink" Target="mailto:mselaconstruction16@gmail.com" TargetMode="External"/><Relationship Id="rId6803" Type="http://schemas.openxmlformats.org/officeDocument/2006/relationships/hyperlink" Target="mailto:msnafisacon04@gmail.com" TargetMode="External"/><Relationship Id="rId9002" Type="http://schemas.openxmlformats.org/officeDocument/2006/relationships/hyperlink" Target="mailto:mssobujtraders1976@gmail.com" TargetMode="External"/><Relationship Id="rId9959" Type="http://schemas.openxmlformats.org/officeDocument/2006/relationships/hyperlink" Target="mailto:ismailaliashik@gmail.com" TargetMode="External"/><Relationship Id="rId3096" Type="http://schemas.openxmlformats.org/officeDocument/2006/relationships/hyperlink" Target="mailto:ashrafuzzaman.magura@gmail.com" TargetMode="External"/><Relationship Id="rId4147" Type="http://schemas.openxmlformats.org/officeDocument/2006/relationships/hyperlink" Target="mailto:mikatconstruction@gmail.com" TargetMode="External"/><Relationship Id="rId4354" Type="http://schemas.openxmlformats.org/officeDocument/2006/relationships/hyperlink" Target="mailto:ms.mohesenaenterprise@gmail.com" TargetMode="External"/><Relationship Id="rId4561" Type="http://schemas.openxmlformats.org/officeDocument/2006/relationships/hyperlink" Target="mailto:mondolenterprise1377@gmail.com" TargetMode="External"/><Relationship Id="rId5405" Type="http://schemas.openxmlformats.org/officeDocument/2006/relationships/hyperlink" Target="mailto:letonenterprise68@gmail.com" TargetMode="External"/><Relationship Id="rId5612" Type="http://schemas.openxmlformats.org/officeDocument/2006/relationships/hyperlink" Target="mailto:emmuconstruction@gmail.com" TargetMode="External"/><Relationship Id="rId8768" Type="http://schemas.openxmlformats.org/officeDocument/2006/relationships/hyperlink" Target="mailto:kashedenterprise@gmail.com" TargetMode="External"/><Relationship Id="rId1948" Type="http://schemas.openxmlformats.org/officeDocument/2006/relationships/hyperlink" Target="mailto:mobinuzzaman@yahoo.com" TargetMode="External"/><Relationship Id="rId3163" Type="http://schemas.openxmlformats.org/officeDocument/2006/relationships/hyperlink" Target="mailto:sikderenterprise1983@gmail.com" TargetMode="External"/><Relationship Id="rId3370" Type="http://schemas.openxmlformats.org/officeDocument/2006/relationships/hyperlink" Target="mailto:mdrushmothalam@gmail.com" TargetMode="External"/><Relationship Id="rId4007" Type="http://schemas.openxmlformats.org/officeDocument/2006/relationships/hyperlink" Target="mailto:rjconstruction.nat@gmail.com" TargetMode="External"/><Relationship Id="rId4214" Type="http://schemas.openxmlformats.org/officeDocument/2006/relationships/hyperlink" Target="mailto:khansakibputhia@gmail.com" TargetMode="External"/><Relationship Id="rId4421" Type="http://schemas.openxmlformats.org/officeDocument/2006/relationships/hyperlink" Target="mailto:belaljordorga@yahoo.com" TargetMode="External"/><Relationship Id="rId7577" Type="http://schemas.openxmlformats.org/officeDocument/2006/relationships/hyperlink" Target="mailto:ms.ahamedconstruction16@gmail.com" TargetMode="External"/><Relationship Id="rId8975" Type="http://schemas.openxmlformats.org/officeDocument/2006/relationships/hyperlink" Target="mailto:hcsejv1234@gmail.com" TargetMode="External"/><Relationship Id="rId9819" Type="http://schemas.openxmlformats.org/officeDocument/2006/relationships/hyperlink" Target="mailto:jabaeba@gmail.com" TargetMode="External"/><Relationship Id="rId291" Type="http://schemas.openxmlformats.org/officeDocument/2006/relationships/hyperlink" Target="mailto:luckyenterprise1962@gmail.com" TargetMode="External"/><Relationship Id="rId1808" Type="http://schemas.openxmlformats.org/officeDocument/2006/relationships/hyperlink" Target="mailto:dulal.neon3301@gmail.com" TargetMode="External"/><Relationship Id="rId3023" Type="http://schemas.openxmlformats.org/officeDocument/2006/relationships/hyperlink" Target="mailto:siamsazzadtraders1988@gmail.com" TargetMode="External"/><Relationship Id="rId6179" Type="http://schemas.openxmlformats.org/officeDocument/2006/relationships/hyperlink" Target="mailto:rir.lgbsl@gmail.com" TargetMode="External"/><Relationship Id="rId6386" Type="http://schemas.openxmlformats.org/officeDocument/2006/relationships/hyperlink" Target="mailto:mat.msejv20@gmail.com" TargetMode="External"/><Relationship Id="rId7784" Type="http://schemas.openxmlformats.org/officeDocument/2006/relationships/hyperlink" Target="mailto:mozaharbanantar2020@gmail.com" TargetMode="External"/><Relationship Id="rId7991" Type="http://schemas.openxmlformats.org/officeDocument/2006/relationships/hyperlink" Target="mailto:shaikatenterprise77@gmail.com" TargetMode="External"/><Relationship Id="rId8628" Type="http://schemas.openxmlformats.org/officeDocument/2006/relationships/hyperlink" Target="mailto:nafitraders1979@gmail.com" TargetMode="External"/><Relationship Id="rId8835" Type="http://schemas.openxmlformats.org/officeDocument/2006/relationships/hyperlink" Target="mailto:puniinternationalbm@gmail.com" TargetMode="External"/><Relationship Id="rId151" Type="http://schemas.openxmlformats.org/officeDocument/2006/relationships/hyperlink" Target="mailto:msripontraders@gmail.com" TargetMode="External"/><Relationship Id="rId3230" Type="http://schemas.openxmlformats.org/officeDocument/2006/relationships/hyperlink" Target="mailto:litonsarker1972@gmail.com" TargetMode="External"/><Relationship Id="rId5195" Type="http://schemas.openxmlformats.org/officeDocument/2006/relationships/hyperlink" Target="mailto:mshenaenterprise@gmail.com" TargetMode="External"/><Relationship Id="rId6039" Type="http://schemas.openxmlformats.org/officeDocument/2006/relationships/hyperlink" Target="mailto:mrsyasminb@gmail.com" TargetMode="External"/><Relationship Id="rId6593" Type="http://schemas.openxmlformats.org/officeDocument/2006/relationships/hyperlink" Target="mailto:mssayedenterprise1978@gmail.com" TargetMode="External"/><Relationship Id="rId7437" Type="http://schemas.openxmlformats.org/officeDocument/2006/relationships/hyperlink" Target="mailto:emonenterprisebd2040@gmail.com" TargetMode="External"/><Relationship Id="rId7644" Type="http://schemas.openxmlformats.org/officeDocument/2006/relationships/hyperlink" Target="mailto:mssetu_enterprise@yahoo.com" TargetMode="External"/><Relationship Id="rId7851" Type="http://schemas.openxmlformats.org/officeDocument/2006/relationships/hyperlink" Target="mailto:uctjoadali@gmail.com" TargetMode="External"/><Relationship Id="rId8902" Type="http://schemas.openxmlformats.org/officeDocument/2006/relationships/hyperlink" Target="mailto:m.alicorporation85@gmail.com" TargetMode="External"/><Relationship Id="rId2789" Type="http://schemas.openxmlformats.org/officeDocument/2006/relationships/hyperlink" Target="mailto:preanka.durjoy@gmail.com" TargetMode="External"/><Relationship Id="rId2996" Type="http://schemas.openxmlformats.org/officeDocument/2006/relationships/hyperlink" Target="mailto:smshameemconstruction@gmail.com" TargetMode="External"/><Relationship Id="rId6246" Type="http://schemas.openxmlformats.org/officeDocument/2006/relationships/hyperlink" Target="mailto:razzakm50@yahoo.com" TargetMode="External"/><Relationship Id="rId6453" Type="http://schemas.openxmlformats.org/officeDocument/2006/relationships/hyperlink" Target="mailto:msnipaenterprise748@gmail.com" TargetMode="External"/><Relationship Id="rId6660" Type="http://schemas.openxmlformats.org/officeDocument/2006/relationships/hyperlink" Target="mailto:ms.molai.mia@gmail.com" TargetMode="External"/><Relationship Id="rId7504" Type="http://schemas.openxmlformats.org/officeDocument/2006/relationships/hyperlink" Target="mailto:mstulitushi_enterprise@yahoo.com" TargetMode="External"/><Relationship Id="rId7711" Type="http://schemas.openxmlformats.org/officeDocument/2006/relationships/hyperlink" Target="mailto:shimuljat@gmail.com" TargetMode="External"/><Relationship Id="rId968" Type="http://schemas.openxmlformats.org/officeDocument/2006/relationships/hyperlink" Target="mailto:joti.dhansiry@gmail.com" TargetMode="External"/><Relationship Id="rId1598" Type="http://schemas.openxmlformats.org/officeDocument/2006/relationships/hyperlink" Target="mailto:azad.eng2k@gmail.com" TargetMode="External"/><Relationship Id="rId2649" Type="http://schemas.openxmlformats.org/officeDocument/2006/relationships/hyperlink" Target="mailto:ms.mominul@yahoo.com" TargetMode="External"/><Relationship Id="rId2856" Type="http://schemas.openxmlformats.org/officeDocument/2006/relationships/hyperlink" Target="mailto:samiranchowdhury210@yahoo.com" TargetMode="External"/><Relationship Id="rId3907" Type="http://schemas.openxmlformats.org/officeDocument/2006/relationships/hyperlink" Target="mailto:palashsyndicate@gmail.com" TargetMode="External"/><Relationship Id="rId5055" Type="http://schemas.openxmlformats.org/officeDocument/2006/relationships/hyperlink" Target="mailto:rafienterprise86@gmail.com" TargetMode="External"/><Relationship Id="rId5262" Type="http://schemas.openxmlformats.org/officeDocument/2006/relationships/hyperlink" Target="mailto:himshitolconstruction@gmail.com" TargetMode="External"/><Relationship Id="rId6106" Type="http://schemas.openxmlformats.org/officeDocument/2006/relationships/hyperlink" Target="mailto:msrokeyaenterprise92@gmail.com" TargetMode="External"/><Relationship Id="rId6313" Type="http://schemas.openxmlformats.org/officeDocument/2006/relationships/hyperlink" Target="mailto:md.towfiqul02@gmail.com" TargetMode="External"/><Relationship Id="rId6520" Type="http://schemas.openxmlformats.org/officeDocument/2006/relationships/hyperlink" Target="mailto:kutubuddinandbrothers@gmail.com" TargetMode="External"/><Relationship Id="rId9469" Type="http://schemas.openxmlformats.org/officeDocument/2006/relationships/hyperlink" Target="mailto:badalsarwar@gmail.com" TargetMode="External"/><Relationship Id="rId9676" Type="http://schemas.openxmlformats.org/officeDocument/2006/relationships/hyperlink" Target="mailto:mdyousufali1959@gmail.com" TargetMode="External"/><Relationship Id="rId9883" Type="http://schemas.openxmlformats.org/officeDocument/2006/relationships/hyperlink" Target="mailto:msimrantrading1989corp@yahoo.com" TargetMode="External"/><Relationship Id="rId97" Type="http://schemas.openxmlformats.org/officeDocument/2006/relationships/hyperlink" Target="mailto:msjehantraders@gmail.com" TargetMode="External"/><Relationship Id="rId828" Type="http://schemas.openxmlformats.org/officeDocument/2006/relationships/hyperlink" Target="mailto:thohidandqcjv@gmail.com" TargetMode="External"/><Relationship Id="rId1458" Type="http://schemas.openxmlformats.org/officeDocument/2006/relationships/hyperlink" Target="mailto:fahia.enterprise7@gmail.com" TargetMode="External"/><Relationship Id="rId1665" Type="http://schemas.openxmlformats.org/officeDocument/2006/relationships/hyperlink" Target="mailto:rabeyabosrientp@gmail.com" TargetMode="External"/><Relationship Id="rId1872" Type="http://schemas.openxmlformats.org/officeDocument/2006/relationships/hyperlink" Target="mailto:msaminenterprise@yahoo.com" TargetMode="External"/><Relationship Id="rId2509" Type="http://schemas.openxmlformats.org/officeDocument/2006/relationships/hyperlink" Target="mailto:mrmconstn@gmail.com" TargetMode="External"/><Relationship Id="rId2716" Type="http://schemas.openxmlformats.org/officeDocument/2006/relationships/hyperlink" Target="mailto:bhatibanglaenterprise@yahoo.com" TargetMode="External"/><Relationship Id="rId4071" Type="http://schemas.openxmlformats.org/officeDocument/2006/relationships/hyperlink" Target="mailto:sujit.sarkar80@yahoo.com" TargetMode="External"/><Relationship Id="rId5122" Type="http://schemas.openxmlformats.org/officeDocument/2006/relationships/hyperlink" Target="mailto:rafienterprise86@gmail.com" TargetMode="External"/><Relationship Id="rId8278" Type="http://schemas.openxmlformats.org/officeDocument/2006/relationships/hyperlink" Target="mailto:msohitraderskushtia@gmail.com" TargetMode="External"/><Relationship Id="rId8485" Type="http://schemas.openxmlformats.org/officeDocument/2006/relationships/hyperlink" Target="mailto:atikaproject2007@gmail.com" TargetMode="External"/><Relationship Id="rId8692" Type="http://schemas.openxmlformats.org/officeDocument/2006/relationships/hyperlink" Target="mailto:lilyenterprise1980@gmail.com" TargetMode="External"/><Relationship Id="rId9329" Type="http://schemas.openxmlformats.org/officeDocument/2006/relationships/hyperlink" Target="mailto:razubhuyian81@gmail.com" TargetMode="External"/><Relationship Id="rId9536" Type="http://schemas.openxmlformats.org/officeDocument/2006/relationships/hyperlink" Target="mailto:abumunim2018@gmail.com" TargetMode="External"/><Relationship Id="rId9743" Type="http://schemas.openxmlformats.org/officeDocument/2006/relationships/hyperlink" Target="mailto:habiburrahamansat@gmail.com" TargetMode="External"/><Relationship Id="rId1318" Type="http://schemas.openxmlformats.org/officeDocument/2006/relationships/hyperlink" Target="mailto:alamenterprise92@yahoo.com" TargetMode="External"/><Relationship Id="rId1525" Type="http://schemas.openxmlformats.org/officeDocument/2006/relationships/hyperlink" Target="mailto:ms.sadyaenterprise@gmail.com" TargetMode="External"/><Relationship Id="rId2923" Type="http://schemas.openxmlformats.org/officeDocument/2006/relationships/hyperlink" Target="mailto:ms.mominul@yahoo.com" TargetMode="External"/><Relationship Id="rId7087" Type="http://schemas.openxmlformats.org/officeDocument/2006/relationships/hyperlink" Target="mailto:msmurad.dinaj@gmail.com" TargetMode="External"/><Relationship Id="rId7294" Type="http://schemas.openxmlformats.org/officeDocument/2006/relationships/hyperlink" Target="mailto:lubna_khanom665@yahoo.com" TargetMode="External"/><Relationship Id="rId8138" Type="http://schemas.openxmlformats.org/officeDocument/2006/relationships/hyperlink" Target="mailto:msmofizandsons@gmail.com" TargetMode="External"/><Relationship Id="rId8345" Type="http://schemas.openxmlformats.org/officeDocument/2006/relationships/hyperlink" Target="mailto:kakolienterprise1984@gmail.com" TargetMode="External"/><Relationship Id="rId8552" Type="http://schemas.openxmlformats.org/officeDocument/2006/relationships/hyperlink" Target="mailto:rakibrupganj@gmail.com" TargetMode="External"/><Relationship Id="rId9950" Type="http://schemas.openxmlformats.org/officeDocument/2006/relationships/hyperlink" Target="mailto:jahidegp@gmail.com" TargetMode="External"/><Relationship Id="rId10068" Type="http://schemas.openxmlformats.org/officeDocument/2006/relationships/hyperlink" Target="mailto:msmamatraders@gmail.com" TargetMode="External"/><Relationship Id="rId1732" Type="http://schemas.openxmlformats.org/officeDocument/2006/relationships/hyperlink" Target="mailto:kamarkhalich.traders@gmail.com" TargetMode="External"/><Relationship Id="rId4888" Type="http://schemas.openxmlformats.org/officeDocument/2006/relationships/hyperlink" Target="mailto:md_abulhossain35@yahoo.com" TargetMode="External"/><Relationship Id="rId5939" Type="http://schemas.openxmlformats.org/officeDocument/2006/relationships/hyperlink" Target="mailto:rahimaconst89@gmail.com" TargetMode="External"/><Relationship Id="rId7154" Type="http://schemas.openxmlformats.org/officeDocument/2006/relationships/hyperlink" Target="mailto:msazamconstruction@gmail.com" TargetMode="External"/><Relationship Id="rId7361" Type="http://schemas.openxmlformats.org/officeDocument/2006/relationships/hyperlink" Target="mailto:baibaiconstruction@gmail.com" TargetMode="External"/><Relationship Id="rId8205" Type="http://schemas.openxmlformats.org/officeDocument/2006/relationships/hyperlink" Target="mailto:md.totak@yahoo.com" TargetMode="External"/><Relationship Id="rId9603" Type="http://schemas.openxmlformats.org/officeDocument/2006/relationships/hyperlink" Target="mailto:akzaman43@gmail.com" TargetMode="External"/><Relationship Id="rId9810" Type="http://schemas.openxmlformats.org/officeDocument/2006/relationships/hyperlink" Target="mailto:mdrafiqulislam1978@yahoo.com" TargetMode="External"/><Relationship Id="rId24" Type="http://schemas.openxmlformats.org/officeDocument/2006/relationships/hyperlink" Target="mailto:sayem.elijv2021@gmail.com" TargetMode="External"/><Relationship Id="rId2299" Type="http://schemas.openxmlformats.org/officeDocument/2006/relationships/hyperlink" Target="mailto:mftandmbbjv@gmail.com" TargetMode="External"/><Relationship Id="rId3697" Type="http://schemas.openxmlformats.org/officeDocument/2006/relationships/hyperlink" Target="mailto:bishwajitproshad@gmail.com" TargetMode="External"/><Relationship Id="rId4748" Type="http://schemas.openxmlformats.org/officeDocument/2006/relationships/hyperlink" Target="mailto:mdengineeringltd@gmail.com" TargetMode="External"/><Relationship Id="rId4955" Type="http://schemas.openxmlformats.org/officeDocument/2006/relationships/hyperlink" Target="mailto:anisurrahmanntr@gmail.com" TargetMode="External"/><Relationship Id="rId7014" Type="http://schemas.openxmlformats.org/officeDocument/2006/relationships/hyperlink" Target="mailto:zamanentp2014@yahoo.com" TargetMode="External"/><Relationship Id="rId8412" Type="http://schemas.openxmlformats.org/officeDocument/2006/relationships/hyperlink" Target="mailto:smiha2260@gmail.com" TargetMode="External"/><Relationship Id="rId10135" Type="http://schemas.openxmlformats.org/officeDocument/2006/relationships/hyperlink" Target="mailto:msgsent1956@gmail.com" TargetMode="External"/><Relationship Id="rId3557" Type="http://schemas.openxmlformats.org/officeDocument/2006/relationships/hyperlink" Target="mailto:munafinter@gmail.com" TargetMode="External"/><Relationship Id="rId3764" Type="http://schemas.openxmlformats.org/officeDocument/2006/relationships/hyperlink" Target="mailto:joynobaconstruction.trishal@gmail.com" TargetMode="External"/><Relationship Id="rId3971" Type="http://schemas.openxmlformats.org/officeDocument/2006/relationships/hyperlink" Target="mailto:kaioum.jananie@gmail.com" TargetMode="External"/><Relationship Id="rId4608" Type="http://schemas.openxmlformats.org/officeDocument/2006/relationships/hyperlink" Target="mailto:mstanzilatechnology@gmail.com" TargetMode="External"/><Relationship Id="rId4815" Type="http://schemas.openxmlformats.org/officeDocument/2006/relationships/hyperlink" Target="mailto:mdgolamsar65@gmail.com" TargetMode="External"/><Relationship Id="rId6170" Type="http://schemas.openxmlformats.org/officeDocument/2006/relationships/hyperlink" Target="mailto:lucky.enterprise.bd2020@gmail.com" TargetMode="External"/><Relationship Id="rId7221" Type="http://schemas.openxmlformats.org/officeDocument/2006/relationships/hyperlink" Target="mailto:sbcelbd@gmail.com" TargetMode="External"/><Relationship Id="rId478" Type="http://schemas.openxmlformats.org/officeDocument/2006/relationships/hyperlink" Target="mailto:ms.mominul@yahoo.com" TargetMode="External"/><Relationship Id="rId685" Type="http://schemas.openxmlformats.org/officeDocument/2006/relationships/hyperlink" Target="mailto:bajalahmed3218@gmail.com" TargetMode="External"/><Relationship Id="rId892" Type="http://schemas.openxmlformats.org/officeDocument/2006/relationships/hyperlink" Target="mailto:eastlandengineering.bd@gmail.com" TargetMode="External"/><Relationship Id="rId2159" Type="http://schemas.openxmlformats.org/officeDocument/2006/relationships/hyperlink" Target="mailto:farukrahman2181973@gmail.com" TargetMode="External"/><Relationship Id="rId2366" Type="http://schemas.openxmlformats.org/officeDocument/2006/relationships/hyperlink" Target="mailto:ziaultraders123@yahoo.com" TargetMode="External"/><Relationship Id="rId2573" Type="http://schemas.openxmlformats.org/officeDocument/2006/relationships/hyperlink" Target="mailto:mdmasud1981hoss@gmail.com" TargetMode="External"/><Relationship Id="rId2780" Type="http://schemas.openxmlformats.org/officeDocument/2006/relationships/hyperlink" Target="mailto:soponenterprisebd@yahoo.com" TargetMode="External"/><Relationship Id="rId3417" Type="http://schemas.openxmlformats.org/officeDocument/2006/relationships/hyperlink" Target="mailto:lrahman54@yahoo.com" TargetMode="External"/><Relationship Id="rId3624" Type="http://schemas.openxmlformats.org/officeDocument/2006/relationships/hyperlink" Target="mailto:tnasi2018@gmail.com" TargetMode="External"/><Relationship Id="rId3831" Type="http://schemas.openxmlformats.org/officeDocument/2006/relationships/hyperlink" Target="mailto:ms.mominul@yahoo.com" TargetMode="External"/><Relationship Id="rId6030" Type="http://schemas.openxmlformats.org/officeDocument/2006/relationships/hyperlink" Target="mailto:badal_barisal@yahoo.com" TargetMode="External"/><Relationship Id="rId6987" Type="http://schemas.openxmlformats.org/officeDocument/2006/relationships/hyperlink" Target="mailto:ms.masudenterprise19@gmail.com" TargetMode="External"/><Relationship Id="rId9186" Type="http://schemas.openxmlformats.org/officeDocument/2006/relationships/hyperlink" Target="mailto:tnasi2018@gmail.com" TargetMode="External"/><Relationship Id="rId9393" Type="http://schemas.openxmlformats.org/officeDocument/2006/relationships/hyperlink" Target="mailto:selimpatuakhali@gmail.com" TargetMode="External"/><Relationship Id="rId338" Type="http://schemas.openxmlformats.org/officeDocument/2006/relationships/hyperlink" Target="mailto:badal_barisal@yahoo.com" TargetMode="External"/><Relationship Id="rId545" Type="http://schemas.openxmlformats.org/officeDocument/2006/relationships/hyperlink" Target="mailto:mssamiya.nat@gmail.com" TargetMode="External"/><Relationship Id="rId752" Type="http://schemas.openxmlformats.org/officeDocument/2006/relationships/hyperlink" Target="mailto:msjahangirsikder@gmail.com" TargetMode="External"/><Relationship Id="rId1175" Type="http://schemas.openxmlformats.org/officeDocument/2006/relationships/hyperlink" Target="mailto:tahityenterprise89@gmail.com" TargetMode="External"/><Relationship Id="rId1382" Type="http://schemas.openxmlformats.org/officeDocument/2006/relationships/hyperlink" Target="mailto:mr.kanchan13@yahoo.com" TargetMode="External"/><Relationship Id="rId2019" Type="http://schemas.openxmlformats.org/officeDocument/2006/relationships/hyperlink" Target="mailto:jonakitraders66@gmail.com" TargetMode="External"/><Relationship Id="rId2226" Type="http://schemas.openxmlformats.org/officeDocument/2006/relationships/hyperlink" Target="mailto:surmaenterprise24@gmail.com" TargetMode="External"/><Relationship Id="rId2433" Type="http://schemas.openxmlformats.org/officeDocument/2006/relationships/hyperlink" Target="mailto:snehaconstruction87@gmail.com" TargetMode="External"/><Relationship Id="rId2640" Type="http://schemas.openxmlformats.org/officeDocument/2006/relationships/hyperlink" Target="mailto:bakulprokawshalsangstha@gmail.com" TargetMode="External"/><Relationship Id="rId5589" Type="http://schemas.openxmlformats.org/officeDocument/2006/relationships/hyperlink" Target="https://www.eprocure.gov.bd/tenderer/ViewRegistrationDetail.jsp?cId=E853CB7F73174D63&amp;uId=B922FF678EFD1ACA&amp;tId=95564DA367B63FB1&amp;top=no" TargetMode="External"/><Relationship Id="rId5796" Type="http://schemas.openxmlformats.org/officeDocument/2006/relationships/hyperlink" Target="mailto:sohelenterprise69@yahoo.com" TargetMode="External"/><Relationship Id="rId6847" Type="http://schemas.openxmlformats.org/officeDocument/2006/relationships/hyperlink" Target="mailto:mssomi01@gmail.com" TargetMode="External"/><Relationship Id="rId9046" Type="http://schemas.openxmlformats.org/officeDocument/2006/relationships/hyperlink" Target="mailto:joytds2019@gmail.com" TargetMode="External"/><Relationship Id="rId9253" Type="http://schemas.openxmlformats.org/officeDocument/2006/relationships/hyperlink" Target="mailto:msjiaulbrothers@gmail.com" TargetMode="External"/><Relationship Id="rId9460" Type="http://schemas.openxmlformats.org/officeDocument/2006/relationships/hyperlink" Target="mailto:badalmizanurjv@gmail.com" TargetMode="External"/><Relationship Id="rId405" Type="http://schemas.openxmlformats.org/officeDocument/2006/relationships/hyperlink" Target="mailto:ms.aliandsons1961@gmail.com" TargetMode="External"/><Relationship Id="rId612" Type="http://schemas.openxmlformats.org/officeDocument/2006/relationships/hyperlink" Target="mailto:msonetwooneenterprise@gmail.com" TargetMode="External"/><Relationship Id="rId1035" Type="http://schemas.openxmlformats.org/officeDocument/2006/relationships/hyperlink" Target="mailto:tradevoxinternational@gmail.com" TargetMode="External"/><Relationship Id="rId1242" Type="http://schemas.openxmlformats.org/officeDocument/2006/relationships/hyperlink" Target="mailto:Latifhakkani@yahoo.com" TargetMode="External"/><Relationship Id="rId2500" Type="http://schemas.openxmlformats.org/officeDocument/2006/relationships/hyperlink" Target="mailto:romantraders.k@gmail.com" TargetMode="External"/><Relationship Id="rId4398" Type="http://schemas.openxmlformats.org/officeDocument/2006/relationships/hyperlink" Target="mailto:shahanwar71@gmail.com" TargetMode="External"/><Relationship Id="rId5449" Type="http://schemas.openxmlformats.org/officeDocument/2006/relationships/hyperlink" Target="mailto:sultanatraders64@gmail.com" TargetMode="External"/><Relationship Id="rId5656" Type="http://schemas.openxmlformats.org/officeDocument/2006/relationships/hyperlink" Target="https://www.eprocure.gov.bd/tenderer/ViewRegistrationDetail.jsp?cId=E853CB7F73174D63&amp;uId=B922FF678EFD1ACA&amp;tId=95564DA367B63FB1&amp;top=no" TargetMode="External"/><Relationship Id="rId8062" Type="http://schemas.openxmlformats.org/officeDocument/2006/relationships/hyperlink" Target="mailto:msriasatandbrothers@gmail.com" TargetMode="External"/><Relationship Id="rId9113" Type="http://schemas.openxmlformats.org/officeDocument/2006/relationships/hyperlink" Target="mailto:mowlyenterprise.thakurgaon@gmail.com" TargetMode="External"/><Relationship Id="rId9320" Type="http://schemas.openxmlformats.org/officeDocument/2006/relationships/hyperlink" Target="mailto:raj.brothers1956@gmail.com" TargetMode="External"/><Relationship Id="rId1102" Type="http://schemas.openxmlformats.org/officeDocument/2006/relationships/hyperlink" Target="mailto:mrjomadder125@gmail.com" TargetMode="External"/><Relationship Id="rId4258" Type="http://schemas.openxmlformats.org/officeDocument/2006/relationships/hyperlink" Target="mailto:shikkhatraders18@gmail.com" TargetMode="External"/><Relationship Id="rId4465" Type="http://schemas.openxmlformats.org/officeDocument/2006/relationships/hyperlink" Target="mailto:kammom71@yahoo.com" TargetMode="External"/><Relationship Id="rId5309" Type="http://schemas.openxmlformats.org/officeDocument/2006/relationships/hyperlink" Target="mailto:mahclmoejv@gmail.com" TargetMode="External"/><Relationship Id="rId5863" Type="http://schemas.openxmlformats.org/officeDocument/2006/relationships/hyperlink" Target="mailto:nasimakon.trading@gmail.com" TargetMode="External"/><Relationship Id="rId6707" Type="http://schemas.openxmlformats.org/officeDocument/2006/relationships/hyperlink" Target="mailto:pcmbejvca@gmail.com" TargetMode="External"/><Relationship Id="rId6914" Type="http://schemas.openxmlformats.org/officeDocument/2006/relationships/hyperlink" Target="mailto:zk.zakir19@gmail.com" TargetMode="External"/><Relationship Id="rId3067" Type="http://schemas.openxmlformats.org/officeDocument/2006/relationships/hyperlink" Target="mailto:shital.tahity.jv@gmail.com" TargetMode="External"/><Relationship Id="rId3274" Type="http://schemas.openxmlformats.org/officeDocument/2006/relationships/hyperlink" Target="mailto:gouradas43@gmail.com" TargetMode="External"/><Relationship Id="rId4118" Type="http://schemas.openxmlformats.org/officeDocument/2006/relationships/hyperlink" Target="mailto:pinkinat36@gmail.com" TargetMode="External"/><Relationship Id="rId4672" Type="http://schemas.openxmlformats.org/officeDocument/2006/relationships/hyperlink" Target="mailto:msmayamienterprise@gmail.com" TargetMode="External"/><Relationship Id="rId5516" Type="http://schemas.openxmlformats.org/officeDocument/2006/relationships/hyperlink" Target="mailto:litonenterprise68@yahoo.com" TargetMode="External"/><Relationship Id="rId5723" Type="http://schemas.openxmlformats.org/officeDocument/2006/relationships/hyperlink" Target="mailto:m.a.jalil.khan123@gmail.com" TargetMode="External"/><Relationship Id="rId5930" Type="http://schemas.openxmlformats.org/officeDocument/2006/relationships/hyperlink" Target="mailto:easymax1971@gmail.com" TargetMode="External"/><Relationship Id="rId8879" Type="http://schemas.openxmlformats.org/officeDocument/2006/relationships/hyperlink" Target="mailto:msmaaenterprisekazi@yahoo.com" TargetMode="External"/><Relationship Id="rId195" Type="http://schemas.openxmlformats.org/officeDocument/2006/relationships/hyperlink" Target="mailto:menterprise808@gmail.com" TargetMode="External"/><Relationship Id="rId1919" Type="http://schemas.openxmlformats.org/officeDocument/2006/relationships/hyperlink" Target="mailto:mirhabibulalam@yahoo.com" TargetMode="External"/><Relationship Id="rId3481" Type="http://schemas.openxmlformats.org/officeDocument/2006/relationships/hyperlink" Target="mailto:mollahenterprise455@gmail.%20Com" TargetMode="External"/><Relationship Id="rId4325" Type="http://schemas.openxmlformats.org/officeDocument/2006/relationships/hyperlink" Target="mailto:hemayet470@gmail.com" TargetMode="External"/><Relationship Id="rId4532" Type="http://schemas.openxmlformats.org/officeDocument/2006/relationships/hyperlink" Target="mailto:hasanalidublia@gmail.com" TargetMode="External"/><Relationship Id="rId7688" Type="http://schemas.openxmlformats.org/officeDocument/2006/relationships/hyperlink" Target="mailto:mozaharbanantar2020@gmail.com" TargetMode="External"/><Relationship Id="rId7895" Type="http://schemas.openxmlformats.org/officeDocument/2006/relationships/hyperlink" Target="mailto:shomoyenterprise@gmail.com" TargetMode="External"/><Relationship Id="rId8739" Type="http://schemas.openxmlformats.org/officeDocument/2006/relationships/hyperlink" Target="mailto:msstraders@yahoo.com" TargetMode="External"/><Relationship Id="rId8946" Type="http://schemas.openxmlformats.org/officeDocument/2006/relationships/hyperlink" Target="mailto:mssayeementerprise@gmail.com" TargetMode="External"/><Relationship Id="rId2083" Type="http://schemas.openxmlformats.org/officeDocument/2006/relationships/hyperlink" Target="mailto:orpaconstruction@gmail.com" TargetMode="External"/><Relationship Id="rId2290" Type="http://schemas.openxmlformats.org/officeDocument/2006/relationships/hyperlink" Target="mailto:msmmenterprise72@gmail.com," TargetMode="External"/><Relationship Id="rId3134" Type="http://schemas.openxmlformats.org/officeDocument/2006/relationships/hyperlink" Target="mailto:nabihatradeenterprise@gmail.com" TargetMode="External"/><Relationship Id="rId3341" Type="http://schemas.openxmlformats.org/officeDocument/2006/relationships/hyperlink" Target="mailto:sahajanenterprise815@gmail.com" TargetMode="External"/><Relationship Id="rId6497" Type="http://schemas.openxmlformats.org/officeDocument/2006/relationships/hyperlink" Target="mailto:alirozasteel@gmail.com" TargetMode="External"/><Relationship Id="rId7548" Type="http://schemas.openxmlformats.org/officeDocument/2006/relationships/hyperlink" Target="mailto:ms.centurytraders@yahoo.com" TargetMode="External"/><Relationship Id="rId7755" Type="http://schemas.openxmlformats.org/officeDocument/2006/relationships/hyperlink" Target="mailto:rathindranathbosu@gmail.com" TargetMode="External"/><Relationship Id="rId7962" Type="http://schemas.openxmlformats.org/officeDocument/2006/relationships/hyperlink" Target="mailto:mataurrahman.bheramara@gmail.com" TargetMode="External"/><Relationship Id="rId8806" Type="http://schemas.openxmlformats.org/officeDocument/2006/relationships/hyperlink" Target="mailto:msmokkaenterprise@gmail.com" TargetMode="External"/><Relationship Id="rId262" Type="http://schemas.openxmlformats.org/officeDocument/2006/relationships/hyperlink" Target="mailto:azizbrotherschand@gmail.com" TargetMode="External"/><Relationship Id="rId2150" Type="http://schemas.openxmlformats.org/officeDocument/2006/relationships/hyperlink" Target="mailto:mouvarietys@gmail.com" TargetMode="External"/><Relationship Id="rId3201" Type="http://schemas.openxmlformats.org/officeDocument/2006/relationships/hyperlink" Target="mailto:tender@pprojltd.com" TargetMode="External"/><Relationship Id="rId5099" Type="http://schemas.openxmlformats.org/officeDocument/2006/relationships/hyperlink" Target="mailto:s.sbuilders@yahoo.com" TargetMode="External"/><Relationship Id="rId6357" Type="http://schemas.openxmlformats.org/officeDocument/2006/relationships/hyperlink" Target="mailto:ms.rono.traders@gmail.com" TargetMode="External"/><Relationship Id="rId6564" Type="http://schemas.openxmlformats.org/officeDocument/2006/relationships/hyperlink" Target="mailto:ms.shamimbricks38@gmail.com" TargetMode="External"/><Relationship Id="rId6771" Type="http://schemas.openxmlformats.org/officeDocument/2006/relationships/hyperlink" Target="mailto:mseasternconstruction68@gmail.com" TargetMode="External"/><Relationship Id="rId7408" Type="http://schemas.openxmlformats.org/officeDocument/2006/relationships/hyperlink" Target="mailto:ms.chowdhuryconstruction89@gmail.com" TargetMode="External"/><Relationship Id="rId7615" Type="http://schemas.openxmlformats.org/officeDocument/2006/relationships/hyperlink" Target="mailto:hoquetraders1980@gmail.com" TargetMode="External"/><Relationship Id="rId7822" Type="http://schemas.openxmlformats.org/officeDocument/2006/relationships/hyperlink" Target="mailto:Mollaenterprisejnd@gmail.com" TargetMode="External"/><Relationship Id="rId122" Type="http://schemas.openxmlformats.org/officeDocument/2006/relationships/hyperlink" Target="mailto:khaladaconstruction007@gmail.com" TargetMode="External"/><Relationship Id="rId2010" Type="http://schemas.openxmlformats.org/officeDocument/2006/relationships/hyperlink" Target="mailto:msmollatradersjp@gmail.com" TargetMode="External"/><Relationship Id="rId5166" Type="http://schemas.openxmlformats.org/officeDocument/2006/relationships/hyperlink" Target="mailto:S.Anantabikastripura@yahoo.com" TargetMode="External"/><Relationship Id="rId5373" Type="http://schemas.openxmlformats.org/officeDocument/2006/relationships/hyperlink" Target="mailto:aslamuddinsrj@gmail.com" TargetMode="External"/><Relationship Id="rId5580" Type="http://schemas.openxmlformats.org/officeDocument/2006/relationships/hyperlink" Target="mailto:pulhatindustries@gmail.com" TargetMode="External"/><Relationship Id="rId6217" Type="http://schemas.openxmlformats.org/officeDocument/2006/relationships/hyperlink" Target="mailto:mssikderconstruction59@gmail.com" TargetMode="External"/><Relationship Id="rId6424" Type="http://schemas.openxmlformats.org/officeDocument/2006/relationships/hyperlink" Target="mailto:yasminbegaum1981@gmail.com" TargetMode="External"/><Relationship Id="rId6631" Type="http://schemas.openxmlformats.org/officeDocument/2006/relationships/hyperlink" Target="mailto:msnoorjahan11@gmail.com" TargetMode="External"/><Relationship Id="rId9787" Type="http://schemas.openxmlformats.org/officeDocument/2006/relationships/hyperlink" Target="mailto:ms.shaiadenterprise2018@gmail.com" TargetMode="External"/><Relationship Id="rId1569" Type="http://schemas.openxmlformats.org/officeDocument/2006/relationships/hyperlink" Target="mailto:md.azizulislam1983@gmail.com" TargetMode="External"/><Relationship Id="rId2967" Type="http://schemas.openxmlformats.org/officeDocument/2006/relationships/hyperlink" Target="mailto:smshameemconstruction@gmail.com" TargetMode="External"/><Relationship Id="rId4182" Type="http://schemas.openxmlformats.org/officeDocument/2006/relationships/hyperlink" Target="mailto:anisurrahmanntr@gmail.com" TargetMode="External"/><Relationship Id="rId5026" Type="http://schemas.openxmlformats.org/officeDocument/2006/relationships/hyperlink" Target="mailto:moonenterprise84@gmail.com" TargetMode="External"/><Relationship Id="rId5233" Type="http://schemas.openxmlformats.org/officeDocument/2006/relationships/hyperlink" Target="mailto:khairselim@yahoo.com" TargetMode="External"/><Relationship Id="rId5440" Type="http://schemas.openxmlformats.org/officeDocument/2006/relationships/hyperlink" Target="mailto:wgpmdaynulhaque@gmail.com" TargetMode="External"/><Relationship Id="rId8389" Type="http://schemas.openxmlformats.org/officeDocument/2006/relationships/hyperlink" Target="mailto:smmehedihasan1985@gmail.com" TargetMode="External"/><Relationship Id="rId8596" Type="http://schemas.openxmlformats.org/officeDocument/2006/relationships/hyperlink" Target="mailto:ms.saymatraders1@gmail.com" TargetMode="External"/><Relationship Id="rId9994" Type="http://schemas.openxmlformats.org/officeDocument/2006/relationships/hyperlink" Target="mailto:mamejv2000@gmail.com" TargetMode="External"/><Relationship Id="rId939" Type="http://schemas.openxmlformats.org/officeDocument/2006/relationships/hyperlink" Target="mailto:salauddinmusharof@gmail.com" TargetMode="External"/><Relationship Id="rId1776" Type="http://schemas.openxmlformats.org/officeDocument/2006/relationships/hyperlink" Target="mailto:ms.nahartraders10@gmail.com" TargetMode="External"/><Relationship Id="rId1983" Type="http://schemas.openxmlformats.org/officeDocument/2006/relationships/hyperlink" Target="mailto:msunitenterprise@yahoo.com" TargetMode="External"/><Relationship Id="rId2827" Type="http://schemas.openxmlformats.org/officeDocument/2006/relationships/hyperlink" Target="mailto:ms.mominul@yahoo.com" TargetMode="External"/><Relationship Id="rId4042" Type="http://schemas.openxmlformats.org/officeDocument/2006/relationships/hyperlink" Target="mailto:mskhantraders5399@gmail.com" TargetMode="External"/><Relationship Id="rId7198" Type="http://schemas.openxmlformats.org/officeDocument/2006/relationships/hyperlink" Target="mailto:shohidulconst@gmail.com" TargetMode="External"/><Relationship Id="rId8249" Type="http://schemas.openxmlformats.org/officeDocument/2006/relationships/hyperlink" Target="mailto:jahirullimited@gmail.com" TargetMode="External"/><Relationship Id="rId9647" Type="http://schemas.openxmlformats.org/officeDocument/2006/relationships/hyperlink" Target="mailto:md.gius_uddin@yahoo.com" TargetMode="External"/><Relationship Id="rId9854" Type="http://schemas.openxmlformats.org/officeDocument/2006/relationships/hyperlink" Target="mailto:nurulmolla5@gmail.com" TargetMode="External"/><Relationship Id="rId68" Type="http://schemas.openxmlformats.org/officeDocument/2006/relationships/hyperlink" Target="mailto:mollahkamaljv@gmail.com" TargetMode="External"/><Relationship Id="rId1429" Type="http://schemas.openxmlformats.org/officeDocument/2006/relationships/hyperlink" Target="mailto:msalmasconstructionandgasco17@gmail.com" TargetMode="External"/><Relationship Id="rId1636" Type="http://schemas.openxmlformats.org/officeDocument/2006/relationships/hyperlink" Target="mailto:mijanur.rahaman264315@gmail.com" TargetMode="External"/><Relationship Id="rId1843" Type="http://schemas.openxmlformats.org/officeDocument/2006/relationships/hyperlink" Target="mailto:msislambrothersltd@gmail.com" TargetMode="External"/><Relationship Id="rId4999" Type="http://schemas.openxmlformats.org/officeDocument/2006/relationships/hyperlink" Target="mailto:afterhossain46@gmail.com" TargetMode="External"/><Relationship Id="rId5300" Type="http://schemas.openxmlformats.org/officeDocument/2006/relationships/hyperlink" Target="mailto:nbconstruction991@gmail.com" TargetMode="External"/><Relationship Id="rId7058" Type="http://schemas.openxmlformats.org/officeDocument/2006/relationships/hyperlink" Target="mailto:kazi_mohin@yahoo.com" TargetMode="External"/><Relationship Id="rId8456" Type="http://schemas.openxmlformats.org/officeDocument/2006/relationships/hyperlink" Target="mailto:marupganj@gmail.com" TargetMode="External"/><Relationship Id="rId8663" Type="http://schemas.openxmlformats.org/officeDocument/2006/relationships/hyperlink" Target="mailto:msmonaconstruction@yahoo.com" TargetMode="External"/><Relationship Id="rId8870" Type="http://schemas.openxmlformats.org/officeDocument/2006/relationships/hyperlink" Target="mailto:msabulkhayerbachu@yahoo.com" TargetMode="External"/><Relationship Id="rId9507" Type="http://schemas.openxmlformats.org/officeDocument/2006/relationships/hyperlink" Target="mailto:almodinamotors.ptk@gmail.com" TargetMode="External"/><Relationship Id="rId9714" Type="http://schemas.openxmlformats.org/officeDocument/2006/relationships/hyperlink" Target="mailto:anowaraandsons@gmail.com" TargetMode="External"/><Relationship Id="rId9921" Type="http://schemas.openxmlformats.org/officeDocument/2006/relationships/hyperlink" Target="mailto:mte.syl2016@gmail.com" TargetMode="External"/><Relationship Id="rId1703" Type="http://schemas.openxmlformats.org/officeDocument/2006/relationships/hyperlink" Target="mailto:ashikbuilders@gmail.com" TargetMode="External"/><Relationship Id="rId1910" Type="http://schemas.openxmlformats.org/officeDocument/2006/relationships/hyperlink" Target="mailto:durgaenterprise10@gmail.com" TargetMode="External"/><Relationship Id="rId4859" Type="http://schemas.openxmlformats.org/officeDocument/2006/relationships/hyperlink" Target="mailto:mokshedmd@gmail.com" TargetMode="External"/><Relationship Id="rId7265" Type="http://schemas.openxmlformats.org/officeDocument/2006/relationships/hyperlink" Target="mailto:mssaroartraders@gmail.com" TargetMode="External"/><Relationship Id="rId7472" Type="http://schemas.openxmlformats.org/officeDocument/2006/relationships/hyperlink" Target="mailto:ms.rahmangroups@gmail.com" TargetMode="External"/><Relationship Id="rId8109" Type="http://schemas.openxmlformats.org/officeDocument/2006/relationships/hyperlink" Target="mailto:ms.abulkalamandsons@yahoo.com" TargetMode="External"/><Relationship Id="rId8316" Type="http://schemas.openxmlformats.org/officeDocument/2006/relationships/hyperlink" Target="mailto:mspizushenterprise@gmail.com" TargetMode="External"/><Relationship Id="rId8523" Type="http://schemas.openxmlformats.org/officeDocument/2006/relationships/hyperlink" Target="mailto:satradeandsyndicate@gmail.com" TargetMode="External"/><Relationship Id="rId8730" Type="http://schemas.openxmlformats.org/officeDocument/2006/relationships/hyperlink" Target="mailto:ms.tashinenterprise@yahoo.com" TargetMode="External"/><Relationship Id="rId10039" Type="http://schemas.openxmlformats.org/officeDocument/2006/relationships/hyperlink" Target="mailto:deandlhjv@gmail.com" TargetMode="External"/><Relationship Id="rId3668" Type="http://schemas.openxmlformats.org/officeDocument/2006/relationships/hyperlink" Target="mailto:ms.joyan.enterprise@gmail.com" TargetMode="External"/><Relationship Id="rId3875" Type="http://schemas.openxmlformats.org/officeDocument/2006/relationships/hyperlink" Target="mailto:nipuntraders79@gmail.com" TargetMode="External"/><Relationship Id="rId4719" Type="http://schemas.openxmlformats.org/officeDocument/2006/relationships/hyperlink" Target="mailto:rafiqconstructioncoltd@gmail.com" TargetMode="External"/><Relationship Id="rId4926" Type="http://schemas.openxmlformats.org/officeDocument/2006/relationships/hyperlink" Target="mailto:torikulent1964@gmail.com" TargetMode="External"/><Relationship Id="rId6074" Type="http://schemas.openxmlformats.org/officeDocument/2006/relationships/hyperlink" Target="mailto:msmuhibconstruction@gmail.com" TargetMode="External"/><Relationship Id="rId6281" Type="http://schemas.openxmlformats.org/officeDocument/2006/relationships/hyperlink" Target="mailto:hasanmotors84@gmail.com" TargetMode="External"/><Relationship Id="rId7125" Type="http://schemas.openxmlformats.org/officeDocument/2006/relationships/hyperlink" Target="mailto:kamarjani.traders@gmail.com" TargetMode="External"/><Relationship Id="rId7332" Type="http://schemas.openxmlformats.org/officeDocument/2006/relationships/hyperlink" Target="mailto:alamintraders78@yahoo.com" TargetMode="External"/><Relationship Id="rId10106" Type="http://schemas.openxmlformats.org/officeDocument/2006/relationships/hyperlink" Target="mailto:sadiaandsamia1989@gmail.com" TargetMode="External"/><Relationship Id="rId589" Type="http://schemas.openxmlformats.org/officeDocument/2006/relationships/hyperlink" Target="mailto:mizanur_79@ymail.com" TargetMode="External"/><Relationship Id="rId796" Type="http://schemas.openxmlformats.org/officeDocument/2006/relationships/hyperlink" Target="mailto:mssiamcorporation89@gmail.com" TargetMode="External"/><Relationship Id="rId2477" Type="http://schemas.openxmlformats.org/officeDocument/2006/relationships/hyperlink" Target="mailto:osmangani1961@yahoo.com" TargetMode="External"/><Relationship Id="rId2684" Type="http://schemas.openxmlformats.org/officeDocument/2006/relationships/hyperlink" Target="mailto:shibly.enterprise@gmail.com" TargetMode="External"/><Relationship Id="rId3528" Type="http://schemas.openxmlformats.org/officeDocument/2006/relationships/hyperlink" Target="mailto:hrenterprise889@gmail.com" TargetMode="External"/><Relationship Id="rId3735" Type="http://schemas.openxmlformats.org/officeDocument/2006/relationships/hyperlink" Target="mailto:kmsattar8@gmail.com" TargetMode="External"/><Relationship Id="rId5090" Type="http://schemas.openxmlformats.org/officeDocument/2006/relationships/hyperlink" Target="mailto:jaimaenterprise2021@gmail.com" TargetMode="External"/><Relationship Id="rId6141" Type="http://schemas.openxmlformats.org/officeDocument/2006/relationships/hyperlink" Target="mailto:mababa1981@yahoo.com" TargetMode="External"/><Relationship Id="rId9297" Type="http://schemas.openxmlformats.org/officeDocument/2006/relationships/hyperlink" Target="mailto:mebl.bd@gmail.com" TargetMode="External"/><Relationship Id="rId449" Type="http://schemas.openxmlformats.org/officeDocument/2006/relationships/hyperlink" Target="mailto:donmannanjv@gmail.com" TargetMode="External"/><Relationship Id="rId656" Type="http://schemas.openxmlformats.org/officeDocument/2006/relationships/hyperlink" Target="mailto:cdsfarid@yahoo.com" TargetMode="External"/><Relationship Id="rId863" Type="http://schemas.openxmlformats.org/officeDocument/2006/relationships/hyperlink" Target="mailto:fourrenterprisecox@gmail.com" TargetMode="External"/><Relationship Id="rId1079" Type="http://schemas.openxmlformats.org/officeDocument/2006/relationships/hyperlink" Target="mailto:badalsajib111@gmail.com" TargetMode="External"/><Relationship Id="rId1286" Type="http://schemas.openxmlformats.org/officeDocument/2006/relationships/hyperlink" Target="mailto:sretee.enterprise@yahoo.com" TargetMode="External"/><Relationship Id="rId1493" Type="http://schemas.openxmlformats.org/officeDocument/2006/relationships/hyperlink" Target="mailto:jalommadaripur@gmail.com" TargetMode="External"/><Relationship Id="rId2337" Type="http://schemas.openxmlformats.org/officeDocument/2006/relationships/hyperlink" Target="mailto:mftandmbbjv@gmail.com" TargetMode="External"/><Relationship Id="rId2544" Type="http://schemas.openxmlformats.org/officeDocument/2006/relationships/hyperlink" Target="mailto:borhanuddintraders@gmail.com" TargetMode="External"/><Relationship Id="rId2891" Type="http://schemas.openxmlformats.org/officeDocument/2006/relationships/hyperlink" Target="mailto:salamkconstruction@gmail.com" TargetMode="External"/><Relationship Id="rId3942" Type="http://schemas.openxmlformats.org/officeDocument/2006/relationships/hyperlink" Target="mailto:shantaenterprise74@gmail.com" TargetMode="External"/><Relationship Id="rId6001" Type="http://schemas.openxmlformats.org/officeDocument/2006/relationships/hyperlink" Target="mailto:razzakm50@yahoo.com" TargetMode="External"/><Relationship Id="rId9157" Type="http://schemas.openxmlformats.org/officeDocument/2006/relationships/hyperlink" Target="mailto:kohinoor.rahimajv@gmail.com" TargetMode="External"/><Relationship Id="rId9364" Type="http://schemas.openxmlformats.org/officeDocument/2006/relationships/hyperlink" Target="mailto:azadptk@gmail.com" TargetMode="External"/><Relationship Id="rId9571" Type="http://schemas.openxmlformats.org/officeDocument/2006/relationships/hyperlink" Target="mailto:mohiuddinptk@gmail.com" TargetMode="External"/><Relationship Id="rId309" Type="http://schemas.openxmlformats.org/officeDocument/2006/relationships/hyperlink" Target="mailto:shahid.brothers.bd@gmail.com" TargetMode="External"/><Relationship Id="rId516" Type="http://schemas.openxmlformats.org/officeDocument/2006/relationships/hyperlink" Target="mailto:tubaenterprise72@gmail.com" TargetMode="External"/><Relationship Id="rId1146" Type="http://schemas.openxmlformats.org/officeDocument/2006/relationships/hyperlink" Target="https://www.eprocure.gov.bd/tenderer/ViewRegistrationDetail.jsp?cId=18F10FE4AED42102&amp;uId=2135C0B1948C217C&amp;tId=ED19391BD1DCD50C&amp;top=no" TargetMode="External"/><Relationship Id="rId2751" Type="http://schemas.openxmlformats.org/officeDocument/2006/relationships/hyperlink" Target="mailto:salamkconstruction@gmail.com" TargetMode="External"/><Relationship Id="rId3802" Type="http://schemas.openxmlformats.org/officeDocument/2006/relationships/hyperlink" Target="mailto:golammustafa157@gmail.com" TargetMode="External"/><Relationship Id="rId6958" Type="http://schemas.openxmlformats.org/officeDocument/2006/relationships/hyperlink" Target="mailto:basharsorker5@gmail.com" TargetMode="External"/><Relationship Id="rId8173" Type="http://schemas.openxmlformats.org/officeDocument/2006/relationships/hyperlink" Target="mailto:abwahab07@gmail.com" TargetMode="External"/><Relationship Id="rId8380" Type="http://schemas.openxmlformats.org/officeDocument/2006/relationships/hyperlink" Target="mailto:aurchienterprise@gmail.com" TargetMode="External"/><Relationship Id="rId9017" Type="http://schemas.openxmlformats.org/officeDocument/2006/relationships/hyperlink" Target="mailto:anasconstruction1@gmail.com" TargetMode="External"/><Relationship Id="rId9224" Type="http://schemas.openxmlformats.org/officeDocument/2006/relationships/hyperlink" Target="mailto:hrsconstruction87@gmail.com" TargetMode="External"/><Relationship Id="rId723" Type="http://schemas.openxmlformats.org/officeDocument/2006/relationships/hyperlink" Target="mailto:mslipienterprise@gmail.com" TargetMode="External"/><Relationship Id="rId930" Type="http://schemas.openxmlformats.org/officeDocument/2006/relationships/hyperlink" Target="mailto:fastbuild.bd@gmail.com" TargetMode="External"/><Relationship Id="rId1006" Type="http://schemas.openxmlformats.org/officeDocument/2006/relationships/hyperlink" Target="mailto:abdulbasedzihadi15@gmail.com" TargetMode="External"/><Relationship Id="rId1353" Type="http://schemas.openxmlformats.org/officeDocument/2006/relationships/hyperlink" Target="mailto:daeudcjv@gmail.com" TargetMode="External"/><Relationship Id="rId1560" Type="http://schemas.openxmlformats.org/officeDocument/2006/relationships/hyperlink" Target="mailto:ms.sunwaytrading@gmail.com" TargetMode="External"/><Relationship Id="rId2404" Type="http://schemas.openxmlformats.org/officeDocument/2006/relationships/hyperlink" Target="mailto:enterprisegalib5@gmail.com" TargetMode="External"/><Relationship Id="rId2611" Type="http://schemas.openxmlformats.org/officeDocument/2006/relationships/hyperlink" Target="mailto:masum_construction@yahoo.com" TargetMode="External"/><Relationship Id="rId5767" Type="http://schemas.openxmlformats.org/officeDocument/2006/relationships/hyperlink" Target="mailto:alamin.tra@yahoo.com" TargetMode="External"/><Relationship Id="rId5974" Type="http://schemas.openxmlformats.org/officeDocument/2006/relationships/hyperlink" Target="mailto:razzakm50@yahoo.com" TargetMode="External"/><Relationship Id="rId6818" Type="http://schemas.openxmlformats.org/officeDocument/2006/relationships/hyperlink" Target="mailto:chairman.ajgara@gmail.com" TargetMode="External"/><Relationship Id="rId8033" Type="http://schemas.openxmlformats.org/officeDocument/2006/relationships/hyperlink" Target="mailto:jaka.chuadanga@gmail.com" TargetMode="External"/><Relationship Id="rId9431" Type="http://schemas.openxmlformats.org/officeDocument/2006/relationships/hyperlink" Target="mailto:niaztraders.khan@yahool.com" TargetMode="External"/><Relationship Id="rId1213" Type="http://schemas.openxmlformats.org/officeDocument/2006/relationships/hyperlink" Target="mailto:khairulkabir07@gmail.com" TargetMode="External"/><Relationship Id="rId1420" Type="http://schemas.openxmlformats.org/officeDocument/2006/relationships/hyperlink" Target="mailto:ms.ikratraders2019@gmail.com" TargetMode="External"/><Relationship Id="rId4369" Type="http://schemas.openxmlformats.org/officeDocument/2006/relationships/hyperlink" Target="mailto:msnoilenterprise@gmail.com" TargetMode="External"/><Relationship Id="rId4576" Type="http://schemas.openxmlformats.org/officeDocument/2006/relationships/hyperlink" Target="mailto:rehanaenterprise33@gmail.com" TargetMode="External"/><Relationship Id="rId4783" Type="http://schemas.openxmlformats.org/officeDocument/2006/relationships/hyperlink" Target="mailto:bh.ent1969@gmail.com" TargetMode="External"/><Relationship Id="rId4990" Type="http://schemas.openxmlformats.org/officeDocument/2006/relationships/hyperlink" Target="mailto:de.mahjv2019@gmail.com" TargetMode="External"/><Relationship Id="rId5627" Type="http://schemas.openxmlformats.org/officeDocument/2006/relationships/hyperlink" Target="mailto:utmong71@yahoo.com" TargetMode="External"/><Relationship Id="rId5834" Type="http://schemas.openxmlformats.org/officeDocument/2006/relationships/hyperlink" Target="mailto:msprincenco@gmail.com" TargetMode="External"/><Relationship Id="rId8240" Type="http://schemas.openxmlformats.org/officeDocument/2006/relationships/hyperlink" Target="mailto:aslamkhan.meherpur@gmail.com" TargetMode="External"/><Relationship Id="rId10170" Type="http://schemas.openxmlformats.org/officeDocument/2006/relationships/hyperlink" Target="mailto:msmaanarayanient@gmail.com" TargetMode="External"/><Relationship Id="rId3178" Type="http://schemas.openxmlformats.org/officeDocument/2006/relationships/hyperlink" Target="mailto:msnirmanprokausholy1962@gmail.com" TargetMode="External"/><Relationship Id="rId3385" Type="http://schemas.openxmlformats.org/officeDocument/2006/relationships/hyperlink" Target="mailto:mdmuhibur73@gmail.com" TargetMode="External"/><Relationship Id="rId3592" Type="http://schemas.openxmlformats.org/officeDocument/2006/relationships/hyperlink" Target="mailto:skksaramoni2000@gmail.co" TargetMode="External"/><Relationship Id="rId4229" Type="http://schemas.openxmlformats.org/officeDocument/2006/relationships/hyperlink" Target="mailto:mntrade7@gmail.com" TargetMode="External"/><Relationship Id="rId4436" Type="http://schemas.openxmlformats.org/officeDocument/2006/relationships/hyperlink" Target="mailto:lutforrahman.din@gmail.com" TargetMode="External"/><Relationship Id="rId4643" Type="http://schemas.openxmlformats.org/officeDocument/2006/relationships/hyperlink" Target="mailto:jaka@gmail.com" TargetMode="External"/><Relationship Id="rId4850" Type="http://schemas.openxmlformats.org/officeDocument/2006/relationships/hyperlink" Target="mailto:smcorporation1988@gmail.com" TargetMode="External"/><Relationship Id="rId5901" Type="http://schemas.openxmlformats.org/officeDocument/2006/relationships/hyperlink" Target="mailto:jhornarajjv2020@gmail.com" TargetMode="External"/><Relationship Id="rId7799" Type="http://schemas.openxmlformats.org/officeDocument/2006/relationships/hyperlink" Target="mailto:hossainmobashar54@gmail.com" TargetMode="External"/><Relationship Id="rId8100" Type="http://schemas.openxmlformats.org/officeDocument/2006/relationships/hyperlink" Target="mailto:raseltraders9@gmail.com" TargetMode="External"/><Relationship Id="rId10030" Type="http://schemas.openxmlformats.org/officeDocument/2006/relationships/hyperlink" Target="mailto:shossainjv20@gmail.com" TargetMode="External"/><Relationship Id="rId2194" Type="http://schemas.openxmlformats.org/officeDocument/2006/relationships/hyperlink" Target="mailto:S.Anantabikastripura@yahoo.com" TargetMode="External"/><Relationship Id="rId3038" Type="http://schemas.openxmlformats.org/officeDocument/2006/relationships/hyperlink" Target="mailto:maconstruction349@gmail.com" TargetMode="External"/><Relationship Id="rId3245" Type="http://schemas.openxmlformats.org/officeDocument/2006/relationships/hyperlink" Target="mailto:orienttrade.zitu@yahoo.com" TargetMode="External"/><Relationship Id="rId3452" Type="http://schemas.openxmlformats.org/officeDocument/2006/relationships/hyperlink" Target="mailto:tufaiela1@gmail.com" TargetMode="External"/><Relationship Id="rId4503" Type="http://schemas.openxmlformats.org/officeDocument/2006/relationships/hyperlink" Target="mailto:mdzinnatalizinnah@gmail.com" TargetMode="External"/><Relationship Id="rId4710" Type="http://schemas.openxmlformats.org/officeDocument/2006/relationships/hyperlink" Target="mailto:msshamimtraders1973@gmail.comN" TargetMode="External"/><Relationship Id="rId7659" Type="http://schemas.openxmlformats.org/officeDocument/2006/relationships/hyperlink" Target="mailto:rashaduzzamanpeter@gmail.com" TargetMode="External"/><Relationship Id="rId7866" Type="http://schemas.openxmlformats.org/officeDocument/2006/relationships/hyperlink" Target="mailto:emonenterprisejnd@gmail.com" TargetMode="External"/><Relationship Id="rId166" Type="http://schemas.openxmlformats.org/officeDocument/2006/relationships/hyperlink" Target="mailto:msarifaenterprise017@gmail.com" TargetMode="External"/><Relationship Id="rId373" Type="http://schemas.openxmlformats.org/officeDocument/2006/relationships/hyperlink" Target="mailto:msnnenterprise@yahoo.com" TargetMode="External"/><Relationship Id="rId580" Type="http://schemas.openxmlformats.org/officeDocument/2006/relationships/hyperlink" Target="mailto:galaxyassociate8@gmail.com" TargetMode="External"/><Relationship Id="rId2054" Type="http://schemas.openxmlformats.org/officeDocument/2006/relationships/hyperlink" Target="https://www.eprocure.gov.bd/tenderer/ViewRegistrationDetail.jsp?uId=7D41E561E716477F&amp;tId=F48BF5DEC6060695&amp;cId=43750EAB229688B6&amp;top=no" TargetMode="External"/><Relationship Id="rId2261" Type="http://schemas.openxmlformats.org/officeDocument/2006/relationships/hyperlink" Target="mailto:msupabantraders@gmail.com" TargetMode="External"/><Relationship Id="rId3105" Type="http://schemas.openxmlformats.org/officeDocument/2006/relationships/hyperlink" Target="mailto:rasel.magura786@gmail.com" TargetMode="External"/><Relationship Id="rId3312" Type="http://schemas.openxmlformats.org/officeDocument/2006/relationships/hyperlink" Target="mailto:kaliprokowsholi@gmail.com" TargetMode="External"/><Relationship Id="rId6468" Type="http://schemas.openxmlformats.org/officeDocument/2006/relationships/hyperlink" Target="mailto:msalifenterprise869@gmail.com" TargetMode="External"/><Relationship Id="rId6675" Type="http://schemas.openxmlformats.org/officeDocument/2006/relationships/hyperlink" Target="mailto:mh.bablu@yahoo.com" TargetMode="External"/><Relationship Id="rId7519" Type="http://schemas.openxmlformats.org/officeDocument/2006/relationships/hyperlink" Target="mailto:ct.nftjv@gmail.com" TargetMode="External"/><Relationship Id="rId8917" Type="http://schemas.openxmlformats.org/officeDocument/2006/relationships/hyperlink" Target="mailto:mspalashenterprise1978@gmail.com" TargetMode="External"/><Relationship Id="rId9081" Type="http://schemas.openxmlformats.org/officeDocument/2006/relationships/hyperlink" Target="mailto:msnizamtrading@gmail.com" TargetMode="External"/><Relationship Id="rId233" Type="http://schemas.openxmlformats.org/officeDocument/2006/relationships/hyperlink" Target="mailto:msarifaenterprise017@gmail.com" TargetMode="External"/><Relationship Id="rId440" Type="http://schemas.openxmlformats.org/officeDocument/2006/relationships/hyperlink" Target="mailto:maeandmtejv@yahoo.com" TargetMode="External"/><Relationship Id="rId1070" Type="http://schemas.openxmlformats.org/officeDocument/2006/relationships/hyperlink" Target="mailto:mssapnaconstruction@yahoo.com" TargetMode="External"/><Relationship Id="rId2121" Type="http://schemas.openxmlformats.org/officeDocument/2006/relationships/hyperlink" Target="mailto:clacons1996@yahoo.com" TargetMode="External"/><Relationship Id="rId5277" Type="http://schemas.openxmlformats.org/officeDocument/2006/relationships/hyperlink" Target="mailto:aparvez1962@gmail.com" TargetMode="External"/><Relationship Id="rId5484" Type="http://schemas.openxmlformats.org/officeDocument/2006/relationships/hyperlink" Target="mailto:talukderhelal74@yahoo.com" TargetMode="External"/><Relationship Id="rId6328" Type="http://schemas.openxmlformats.org/officeDocument/2006/relationships/hyperlink" Target="mailto:razzakm50@yahoo.com" TargetMode="External"/><Relationship Id="rId6882" Type="http://schemas.openxmlformats.org/officeDocument/2006/relationships/hyperlink" Target="mailto:msbandhanenterprise@gmail.com" TargetMode="External"/><Relationship Id="rId7726" Type="http://schemas.openxmlformats.org/officeDocument/2006/relationships/hyperlink" Target="mailto:msbtcorporation@gmail.com" TargetMode="External"/><Relationship Id="rId7933" Type="http://schemas.openxmlformats.org/officeDocument/2006/relationships/hyperlink" Target="mailto:neshitkumardutta@gmail.com" TargetMode="External"/><Relationship Id="rId300" Type="http://schemas.openxmlformats.org/officeDocument/2006/relationships/hyperlink" Target="mailto:mdhabiburrahman78@yahoo.com" TargetMode="External"/><Relationship Id="rId4086" Type="http://schemas.openxmlformats.org/officeDocument/2006/relationships/hyperlink" Target="mailto:ronokent90@gmail.com" TargetMode="External"/><Relationship Id="rId5137" Type="http://schemas.openxmlformats.org/officeDocument/2006/relationships/hyperlink" Target="mailto:msmomotraders@gmail.com" TargetMode="External"/><Relationship Id="rId5691" Type="http://schemas.openxmlformats.org/officeDocument/2006/relationships/hyperlink" Target="mailto:utmong71@yahoo.com" TargetMode="External"/><Relationship Id="rId6535" Type="http://schemas.openxmlformats.org/officeDocument/2006/relationships/hyperlink" Target="mailto:tofayel.jv@gmail.com" TargetMode="External"/><Relationship Id="rId6742" Type="http://schemas.openxmlformats.org/officeDocument/2006/relationships/hyperlink" Target="mailto:rannysaifulalam@gmail.com" TargetMode="External"/><Relationship Id="rId9898" Type="http://schemas.openxmlformats.org/officeDocument/2006/relationships/hyperlink" Target="mailto:msnurjahanenterprise13@gmail.com" TargetMode="External"/><Relationship Id="rId1887" Type="http://schemas.openxmlformats.org/officeDocument/2006/relationships/hyperlink" Target="mailto:alifconsortium@gmail.com" TargetMode="External"/><Relationship Id="rId2938" Type="http://schemas.openxmlformats.org/officeDocument/2006/relationships/hyperlink" Target="mailto:mstusherenter@gmail.com" TargetMode="External"/><Relationship Id="rId4293" Type="http://schemas.openxmlformats.org/officeDocument/2006/relationships/hyperlink" Target="mailto:mtn4701@gmail.com" TargetMode="External"/><Relationship Id="rId5344" Type="http://schemas.openxmlformats.org/officeDocument/2006/relationships/hyperlink" Target="mailto:mannanjoarderbera@yahoo.com" TargetMode="External"/><Relationship Id="rId5551" Type="http://schemas.openxmlformats.org/officeDocument/2006/relationships/hyperlink" Target="mailto:amtraderspan@gmail.com" TargetMode="External"/><Relationship Id="rId6602" Type="http://schemas.openxmlformats.org/officeDocument/2006/relationships/hyperlink" Target="mailto:ms.mirrafiqulislam@gmail.com" TargetMode="External"/><Relationship Id="rId9758" Type="http://schemas.openxmlformats.org/officeDocument/2006/relationships/hyperlink" Target="mailto:khanenterprise1975@yahoo.com" TargetMode="External"/><Relationship Id="rId9965" Type="http://schemas.openxmlformats.org/officeDocument/2006/relationships/hyperlink" Target="mailto:dollyconstructionltd@gmail.com" TargetMode="External"/><Relationship Id="rId1747" Type="http://schemas.openxmlformats.org/officeDocument/2006/relationships/hyperlink" Target="mailto:bmegp19@gmail.com" TargetMode="External"/><Relationship Id="rId1954" Type="http://schemas.openxmlformats.org/officeDocument/2006/relationships/hyperlink" Target="mailto:labonienterprise1@yahoo.com" TargetMode="External"/><Relationship Id="rId4153" Type="http://schemas.openxmlformats.org/officeDocument/2006/relationships/hyperlink" Target="mailto:hashem.ali.860462@gmail.com" TargetMode="External"/><Relationship Id="rId4360" Type="http://schemas.openxmlformats.org/officeDocument/2006/relationships/hyperlink" Target="mailto:shahanwar71@gmail.com" TargetMode="External"/><Relationship Id="rId5204" Type="http://schemas.openxmlformats.org/officeDocument/2006/relationships/hyperlink" Target="mailto:noorsyndicate@yahoo.com" TargetMode="External"/><Relationship Id="rId5411" Type="http://schemas.openxmlformats.org/officeDocument/2006/relationships/hyperlink" Target="mailto:wahedul5@yahoo.com" TargetMode="External"/><Relationship Id="rId8567" Type="http://schemas.openxmlformats.org/officeDocument/2006/relationships/hyperlink" Target="mailto:mskbandaejv@gmail.com" TargetMode="External"/><Relationship Id="rId8774" Type="http://schemas.openxmlformats.org/officeDocument/2006/relationships/hyperlink" Target="mailto:masudconstruction2019@gmail.com" TargetMode="External"/><Relationship Id="rId8981" Type="http://schemas.openxmlformats.org/officeDocument/2006/relationships/hyperlink" Target="mailto:msmizantraders1977@gmail.com" TargetMode="External"/><Relationship Id="rId9618" Type="http://schemas.openxmlformats.org/officeDocument/2006/relationships/hyperlink" Target="mailto:badalsarwar@gmail.com" TargetMode="External"/><Relationship Id="rId9825" Type="http://schemas.openxmlformats.org/officeDocument/2006/relationships/hyperlink" Target="mailto:nishitbosu@gmail.com" TargetMode="External"/><Relationship Id="rId39" Type="http://schemas.openxmlformats.org/officeDocument/2006/relationships/hyperlink" Target="mailto:shenterprise78@gmail.com" TargetMode="External"/><Relationship Id="rId1607" Type="http://schemas.openxmlformats.org/officeDocument/2006/relationships/hyperlink" Target="mailto:ms.showrovetraders@gmail.com" TargetMode="External"/><Relationship Id="rId1814" Type="http://schemas.openxmlformats.org/officeDocument/2006/relationships/hyperlink" Target="mailto:mrshamim203260@yahoo.com" TargetMode="External"/><Relationship Id="rId4013" Type="http://schemas.openxmlformats.org/officeDocument/2006/relationships/hyperlink" Target="mailto:abdullah.enterprise707@gmail.com" TargetMode="External"/><Relationship Id="rId4220" Type="http://schemas.openxmlformats.org/officeDocument/2006/relationships/hyperlink" Target="mailto:zohirul1971@yahoo.com" TargetMode="External"/><Relationship Id="rId7169" Type="http://schemas.openxmlformats.org/officeDocument/2006/relationships/hyperlink" Target="mailto:modernconstructionfaridpur@yahoo.com" TargetMode="External"/><Relationship Id="rId7376" Type="http://schemas.openxmlformats.org/officeDocument/2006/relationships/hyperlink" Target="mailto:shahana.faridpur@gmail.com" TargetMode="External"/><Relationship Id="rId7583" Type="http://schemas.openxmlformats.org/officeDocument/2006/relationships/hyperlink" Target="mailto:chowdhury.132976@gmail.com" TargetMode="External"/><Relationship Id="rId7790" Type="http://schemas.openxmlformats.org/officeDocument/2006/relationships/hyperlink" Target="mailto:nishitbosu@gmail.com" TargetMode="External"/><Relationship Id="rId8427" Type="http://schemas.openxmlformats.org/officeDocument/2006/relationships/hyperlink" Target="mailto:etender@tbltdctg.com" TargetMode="External"/><Relationship Id="rId8634" Type="http://schemas.openxmlformats.org/officeDocument/2006/relationships/hyperlink" Target="mailto:msperfect_builders@yahoo.com" TargetMode="External"/><Relationship Id="rId8841" Type="http://schemas.openxmlformats.org/officeDocument/2006/relationships/hyperlink" Target="mailto:ms.yasintraders@gmail.com" TargetMode="External"/><Relationship Id="rId3779" Type="http://schemas.openxmlformats.org/officeDocument/2006/relationships/hyperlink" Target="mailto:shohrab_hossain1956@yahoo.com" TargetMode="External"/><Relationship Id="rId6185" Type="http://schemas.openxmlformats.org/officeDocument/2006/relationships/hyperlink" Target="mailto:msupakulconstruction@gmail.com" TargetMode="External"/><Relationship Id="rId6392" Type="http://schemas.openxmlformats.org/officeDocument/2006/relationships/hyperlink" Target="mailto:rupalishadjv2020@gmail.com" TargetMode="External"/><Relationship Id="rId7029" Type="http://schemas.openxmlformats.org/officeDocument/2006/relationships/hyperlink" Target="mailto:msharunor@gmail.com" TargetMode="External"/><Relationship Id="rId7236" Type="http://schemas.openxmlformats.org/officeDocument/2006/relationships/hyperlink" Target="mailto:mdemtiazasif@gmail.com" TargetMode="External"/><Relationship Id="rId7443" Type="http://schemas.openxmlformats.org/officeDocument/2006/relationships/hyperlink" Target="mailto:mskalam_enterprise@yahoo.com" TargetMode="External"/><Relationship Id="rId7650" Type="http://schemas.openxmlformats.org/officeDocument/2006/relationships/hyperlink" Target="mailto:msnurulhoque_mizan@yahoo.com" TargetMode="External"/><Relationship Id="rId2588" Type="http://schemas.openxmlformats.org/officeDocument/2006/relationships/hyperlink" Target="mailto:mebel_dhaka12@yahoo.com" TargetMode="External"/><Relationship Id="rId3986" Type="http://schemas.openxmlformats.org/officeDocument/2006/relationships/hyperlink" Target="mailto:palashsyndicate@gmail.com" TargetMode="External"/><Relationship Id="rId6045" Type="http://schemas.openxmlformats.org/officeDocument/2006/relationships/hyperlink" Target="mailto:msjeon_t@yahoo.com" TargetMode="External"/><Relationship Id="rId6252" Type="http://schemas.openxmlformats.org/officeDocument/2006/relationships/hyperlink" Target="mailto:msnabilenterprise83@gmail.com" TargetMode="External"/><Relationship Id="rId7303" Type="http://schemas.openxmlformats.org/officeDocument/2006/relationships/hyperlink" Target="mailto:eamrejv@gmail.com" TargetMode="External"/><Relationship Id="rId8701" Type="http://schemas.openxmlformats.org/officeDocument/2006/relationships/hyperlink" Target="mailto:m.i.traders337@gmail.com" TargetMode="External"/><Relationship Id="rId1397" Type="http://schemas.openxmlformats.org/officeDocument/2006/relationships/hyperlink" Target="mailto:fandjinternational@gmail.com" TargetMode="External"/><Relationship Id="rId2795" Type="http://schemas.openxmlformats.org/officeDocument/2006/relationships/hyperlink" Target="mailto:ms_challenger1@yahoo.com" TargetMode="External"/><Relationship Id="rId3639" Type="http://schemas.openxmlformats.org/officeDocument/2006/relationships/hyperlink" Target="mailto:ms.snahaenterprise1972@gmail.com" TargetMode="External"/><Relationship Id="rId3846" Type="http://schemas.openxmlformats.org/officeDocument/2006/relationships/hyperlink" Target="mailto:md.khairulhasan399@yahoo.com" TargetMode="External"/><Relationship Id="rId5061" Type="http://schemas.openxmlformats.org/officeDocument/2006/relationships/hyperlink" Target="mailto:msjamunatraders1975@gmail.com" TargetMode="External"/><Relationship Id="rId6112" Type="http://schemas.openxmlformats.org/officeDocument/2006/relationships/hyperlink" Target="mailto:msbismillahenterprise1992@yahoo.com" TargetMode="External"/><Relationship Id="rId7510" Type="http://schemas.openxmlformats.org/officeDocument/2006/relationships/hyperlink" Target="mailto:ms.tashinenterprise@yahoo.com" TargetMode="External"/><Relationship Id="rId9268" Type="http://schemas.openxmlformats.org/officeDocument/2006/relationships/hyperlink" Target="mailto:sarder.enterprise78@gmail.com" TargetMode="External"/><Relationship Id="rId767" Type="http://schemas.openxmlformats.org/officeDocument/2006/relationships/hyperlink" Target="mailto:ms.seacoxbrother82@gmail.com" TargetMode="External"/><Relationship Id="rId974" Type="http://schemas.openxmlformats.org/officeDocument/2006/relationships/hyperlink" Target="mailto:msfarokbrothers@gmail.com" TargetMode="External"/><Relationship Id="rId2448" Type="http://schemas.openxmlformats.org/officeDocument/2006/relationships/hyperlink" Target="mailto:mstowfiqenterprise@yahoo.com," TargetMode="External"/><Relationship Id="rId2655" Type="http://schemas.openxmlformats.org/officeDocument/2006/relationships/hyperlink" Target="mailto:mddelwarhossaiin@gmail.com" TargetMode="External"/><Relationship Id="rId2862" Type="http://schemas.openxmlformats.org/officeDocument/2006/relationships/hyperlink" Target="mailto:mhjnjv@gmail.com" TargetMode="External"/><Relationship Id="rId3706" Type="http://schemas.openxmlformats.org/officeDocument/2006/relationships/hyperlink" Target="mailto:farhinenterprise13@gmail.com" TargetMode="External"/><Relationship Id="rId3913" Type="http://schemas.openxmlformats.org/officeDocument/2006/relationships/hyperlink" Target="mailto:haqueenterprise70@gmail.com" TargetMode="External"/><Relationship Id="rId8077" Type="http://schemas.openxmlformats.org/officeDocument/2006/relationships/hyperlink" Target="mailto:nurhossain19711@gmail.com" TargetMode="External"/><Relationship Id="rId9475" Type="http://schemas.openxmlformats.org/officeDocument/2006/relationships/hyperlink" Target="mailto:ptkshafiqul71@gmail.com" TargetMode="External"/><Relationship Id="rId9682" Type="http://schemas.openxmlformats.org/officeDocument/2006/relationships/hyperlink" Target="mailto:sureshchandraptk@gmail.com" TargetMode="External"/><Relationship Id="rId627" Type="http://schemas.openxmlformats.org/officeDocument/2006/relationships/hyperlink" Target="mailto:jahirullimited@gmail.com" TargetMode="External"/><Relationship Id="rId834" Type="http://schemas.openxmlformats.org/officeDocument/2006/relationships/hyperlink" Target="mailto:rashaduzzamanpeter@gmail.com" TargetMode="External"/><Relationship Id="rId1257" Type="http://schemas.openxmlformats.org/officeDocument/2006/relationships/hyperlink" Target="mailto:msnerubrothers@gmail.com" TargetMode="External"/><Relationship Id="rId1464" Type="http://schemas.openxmlformats.org/officeDocument/2006/relationships/hyperlink" Target="mailto:msuchchalconstruction@gmail.com" TargetMode="External"/><Relationship Id="rId1671" Type="http://schemas.openxmlformats.org/officeDocument/2006/relationships/hyperlink" Target="mailto:hazijoynal.abedinandsons@gmail.com" TargetMode="External"/><Relationship Id="rId2308" Type="http://schemas.openxmlformats.org/officeDocument/2006/relationships/hyperlink" Target="mailto:msfaisaltraders93@gmail.com" TargetMode="External"/><Relationship Id="rId2515" Type="http://schemas.openxmlformats.org/officeDocument/2006/relationships/hyperlink" Target="mailto:preanka_ent@yahoo.com" TargetMode="External"/><Relationship Id="rId2722" Type="http://schemas.openxmlformats.org/officeDocument/2006/relationships/hyperlink" Target="mailto:mominuljvibrahim@gmail.com" TargetMode="External"/><Relationship Id="rId5878" Type="http://schemas.openxmlformats.org/officeDocument/2006/relationships/hyperlink" Target="mailto:mykencobd@gmail.com" TargetMode="External"/><Relationship Id="rId6929" Type="http://schemas.openxmlformats.org/officeDocument/2006/relationships/hyperlink" Target="mailto:qcbuildtech@gmail.com" TargetMode="External"/><Relationship Id="rId8284" Type="http://schemas.openxmlformats.org/officeDocument/2006/relationships/hyperlink" Target="mailto:kamarjanisumonjv@gmail.com" TargetMode="External"/><Relationship Id="rId8491" Type="http://schemas.openxmlformats.org/officeDocument/2006/relationships/hyperlink" Target="mailto:shbnarayanganj@gmail.com" TargetMode="External"/><Relationship Id="rId9128" Type="http://schemas.openxmlformats.org/officeDocument/2006/relationships/hyperlink" Target="mailto:mhcorporation1@gmail.com" TargetMode="External"/><Relationship Id="rId9335" Type="http://schemas.openxmlformats.org/officeDocument/2006/relationships/hyperlink" Target="mailto:mhossain1201@gmail.com" TargetMode="External"/><Relationship Id="rId9542" Type="http://schemas.openxmlformats.org/officeDocument/2006/relationships/hyperlink" Target="mailto:zashimuddintalukder@gmail.com" TargetMode="External"/><Relationship Id="rId901" Type="http://schemas.openxmlformats.org/officeDocument/2006/relationships/hyperlink" Target="mailto:samratentrpr@gmail.com" TargetMode="External"/><Relationship Id="rId1117" Type="http://schemas.openxmlformats.org/officeDocument/2006/relationships/hyperlink" Target="mailto:bushra.cons1986@gmail.com" TargetMode="External"/><Relationship Id="rId1324" Type="http://schemas.openxmlformats.org/officeDocument/2006/relationships/hyperlink" Target="mailto:motiur075@gmail.com" TargetMode="External"/><Relationship Id="rId1531" Type="http://schemas.openxmlformats.org/officeDocument/2006/relationships/hyperlink" Target="mailto:ms.sharifandsons@gmail.com" TargetMode="External"/><Relationship Id="rId4687" Type="http://schemas.openxmlformats.org/officeDocument/2006/relationships/hyperlink" Target="mailto:abwahab07@gmail.com" TargetMode="External"/><Relationship Id="rId4894" Type="http://schemas.openxmlformats.org/officeDocument/2006/relationships/hyperlink" Target="mailto:mdsunny888@gmail.com" TargetMode="External"/><Relationship Id="rId5738" Type="http://schemas.openxmlformats.org/officeDocument/2006/relationships/hyperlink" Target="mailto:s.menterprise17@yahoo.com" TargetMode="External"/><Relationship Id="rId5945" Type="http://schemas.openxmlformats.org/officeDocument/2006/relationships/hyperlink" Target="mailto:mskhanenterprise80@gmail.com" TargetMode="External"/><Relationship Id="rId7093" Type="http://schemas.openxmlformats.org/officeDocument/2006/relationships/hyperlink" Target="mailto:msmasumabegum@gmail.com" TargetMode="External"/><Relationship Id="rId8144" Type="http://schemas.openxmlformats.org/officeDocument/2006/relationships/hyperlink" Target="mailto:ms.mannantraders196@gmail.com" TargetMode="External"/><Relationship Id="rId8351" Type="http://schemas.openxmlformats.org/officeDocument/2006/relationships/hyperlink" Target="mailto:sarwar.egp@gmail.com" TargetMode="External"/><Relationship Id="rId9402" Type="http://schemas.openxmlformats.org/officeDocument/2006/relationships/hyperlink" Target="mailto:shahidulptk1968@gmail.com" TargetMode="External"/><Relationship Id="rId10074" Type="http://schemas.openxmlformats.org/officeDocument/2006/relationships/hyperlink" Target="mailto:enterprisemslucky@gmail.com" TargetMode="External"/><Relationship Id="rId30" Type="http://schemas.openxmlformats.org/officeDocument/2006/relationships/hyperlink" Target="mailto:msmonirahmed@gmail.com" TargetMode="External"/><Relationship Id="rId3289" Type="http://schemas.openxmlformats.org/officeDocument/2006/relationships/hyperlink" Target="mailto:jahangir92262@gmail.com" TargetMode="External"/><Relationship Id="rId3496" Type="http://schemas.openxmlformats.org/officeDocument/2006/relationships/hyperlink" Target="mailto:Towerenterprise.rhd@gmail.com" TargetMode="External"/><Relationship Id="rId4547" Type="http://schemas.openxmlformats.org/officeDocument/2006/relationships/hyperlink" Target="mailto:alamgirzahan13@gmail.com" TargetMode="External"/><Relationship Id="rId4754" Type="http://schemas.openxmlformats.org/officeDocument/2006/relationships/hyperlink" Target="mailto:kael.bd71@gmail.com" TargetMode="External"/><Relationship Id="rId7160" Type="http://schemas.openxmlformats.org/officeDocument/2006/relationships/hyperlink" Target="mailto:sukumarvander@gmail.com" TargetMode="External"/><Relationship Id="rId8004" Type="http://schemas.openxmlformats.org/officeDocument/2006/relationships/hyperlink" Target="mailto:msshamimenterprise07@gmail.com" TargetMode="External"/><Relationship Id="rId8211" Type="http://schemas.openxmlformats.org/officeDocument/2006/relationships/hyperlink" Target="mailto:badal_barisal@yahoo.com" TargetMode="External"/><Relationship Id="rId10141" Type="http://schemas.openxmlformats.org/officeDocument/2006/relationships/hyperlink" Target="mailto:msnoonent@gmail.com" TargetMode="External"/><Relationship Id="rId2098" Type="http://schemas.openxmlformats.org/officeDocument/2006/relationships/hyperlink" Target="mailto:msemranconstruction@gmail.com" TargetMode="External"/><Relationship Id="rId3149" Type="http://schemas.openxmlformats.org/officeDocument/2006/relationships/hyperlink" Target="mailto:mssktembert@gmail.com" TargetMode="External"/><Relationship Id="rId3356" Type="http://schemas.openxmlformats.org/officeDocument/2006/relationships/hyperlink" Target="mailto:salehahmed1699@gmail.com" TargetMode="External"/><Relationship Id="rId3563" Type="http://schemas.openxmlformats.org/officeDocument/2006/relationships/hyperlink" Target="mailto:aiamin00500@gmail%20com" TargetMode="External"/><Relationship Id="rId4407" Type="http://schemas.openxmlformats.org/officeDocument/2006/relationships/hyperlink" Target="mailto:msnishienterprise14@yahoo.com" TargetMode="External"/><Relationship Id="rId4961" Type="http://schemas.openxmlformats.org/officeDocument/2006/relationships/hyperlink" Target="mailto:mokshedmd@gmail.com" TargetMode="External"/><Relationship Id="rId5805" Type="http://schemas.openxmlformats.org/officeDocument/2006/relationships/hyperlink" Target="mailto:akamaptk@gmail.com" TargetMode="External"/><Relationship Id="rId7020" Type="http://schemas.openxmlformats.org/officeDocument/2006/relationships/hyperlink" Target="mailto:z_liton@yahoo.com" TargetMode="External"/><Relationship Id="rId277" Type="http://schemas.openxmlformats.org/officeDocument/2006/relationships/hyperlink" Target="mailto:ms.mimtraders77@gmail.com" TargetMode="External"/><Relationship Id="rId484" Type="http://schemas.openxmlformats.org/officeDocument/2006/relationships/hyperlink" Target="mailto:dulhaselimjvca@gmail.com" TargetMode="External"/><Relationship Id="rId2165" Type="http://schemas.openxmlformats.org/officeDocument/2006/relationships/hyperlink" Target="mailto:enterprise.7rip@gmail.com" TargetMode="External"/><Relationship Id="rId3009" Type="http://schemas.openxmlformats.org/officeDocument/2006/relationships/hyperlink" Target="mailto:mhmrah2019@gmail.com" TargetMode="External"/><Relationship Id="rId3216" Type="http://schemas.openxmlformats.org/officeDocument/2006/relationships/hyperlink" Target="mailto:abultraders12@yahoo.com" TargetMode="External"/><Relationship Id="rId3770" Type="http://schemas.openxmlformats.org/officeDocument/2006/relationships/hyperlink" Target="mailto:shohrab_hossain1956@yahoo.com" TargetMode="External"/><Relationship Id="rId4614" Type="http://schemas.openxmlformats.org/officeDocument/2006/relationships/hyperlink" Target="mailto:hamidur33349@gmail.com" TargetMode="External"/><Relationship Id="rId4821" Type="http://schemas.openxmlformats.org/officeDocument/2006/relationships/hyperlink" Target="mailto:donenterprise71@gmail.com" TargetMode="External"/><Relationship Id="rId7977" Type="http://schemas.openxmlformats.org/officeDocument/2006/relationships/hyperlink" Target="mailto:msekramul@gmail.com" TargetMode="External"/><Relationship Id="rId9192" Type="http://schemas.openxmlformats.org/officeDocument/2006/relationships/hyperlink" Target="mailto:amir.engr_crp@yahoo.com" TargetMode="External"/><Relationship Id="rId10001" Type="http://schemas.openxmlformats.org/officeDocument/2006/relationships/hyperlink" Target="mailto:kamrulmollaenterprise@gmail.com" TargetMode="External"/><Relationship Id="rId137" Type="http://schemas.openxmlformats.org/officeDocument/2006/relationships/hyperlink" Target="mailto:mebl.bd@gmail.com" TargetMode="External"/><Relationship Id="rId344" Type="http://schemas.openxmlformats.org/officeDocument/2006/relationships/hyperlink" Target="mailto:nasirenterprise75@gmail.com" TargetMode="External"/><Relationship Id="rId691" Type="http://schemas.openxmlformats.org/officeDocument/2006/relationships/hyperlink" Target="mailto:msnipaenterprise748@gmail.com" TargetMode="External"/><Relationship Id="rId2025" Type="http://schemas.openxmlformats.org/officeDocument/2006/relationships/hyperlink" Target="mailto:msneppsl@gmail.com" TargetMode="External"/><Relationship Id="rId2372" Type="http://schemas.openxmlformats.org/officeDocument/2006/relationships/hyperlink" Target="mailto:ziaultraders123@yahoo.com" TargetMode="External"/><Relationship Id="rId3423" Type="http://schemas.openxmlformats.org/officeDocument/2006/relationships/hyperlink" Target="mailto:jamaluddin10156@yahoo.com" TargetMode="External"/><Relationship Id="rId3630" Type="http://schemas.openxmlformats.org/officeDocument/2006/relationships/hyperlink" Target="mailto:anikenterprise61@gmail.com" TargetMode="External"/><Relationship Id="rId6579" Type="http://schemas.openxmlformats.org/officeDocument/2006/relationships/hyperlink" Target="mailto:ms.jahangirenterprise80@gmail.com" TargetMode="External"/><Relationship Id="rId6786" Type="http://schemas.openxmlformats.org/officeDocument/2006/relationships/hyperlink" Target="mailto:mdmosherafhossain@yahoo.com" TargetMode="External"/><Relationship Id="rId6993" Type="http://schemas.openxmlformats.org/officeDocument/2006/relationships/hyperlink" Target="mailto:jbbuilders.bk@gmail.com" TargetMode="External"/><Relationship Id="rId7837" Type="http://schemas.openxmlformats.org/officeDocument/2006/relationships/hyperlink" Target="mailto:konaenterprisejnd@gmail.com" TargetMode="External"/><Relationship Id="rId9052" Type="http://schemas.openxmlformats.org/officeDocument/2006/relationships/hyperlink" Target="mailto:msazimchowdhuryenterprise@gmail.com" TargetMode="External"/><Relationship Id="rId551" Type="http://schemas.openxmlformats.org/officeDocument/2006/relationships/hyperlink" Target="mailto:msmonotraders@gmail.com" TargetMode="External"/><Relationship Id="rId1181" Type="http://schemas.openxmlformats.org/officeDocument/2006/relationships/hyperlink" Target="mailto:nirdhi1985@gmail.com" TargetMode="External"/><Relationship Id="rId2232" Type="http://schemas.openxmlformats.org/officeDocument/2006/relationships/hyperlink" Target="mailto:S.Anantabikastripura@yahoo.com" TargetMode="External"/><Relationship Id="rId5388" Type="http://schemas.openxmlformats.org/officeDocument/2006/relationships/hyperlink" Target="mailto:saydul.2011@gmail.com" TargetMode="External"/><Relationship Id="rId5595" Type="http://schemas.openxmlformats.org/officeDocument/2006/relationships/hyperlink" Target="mailto:utmong71@yahoo.com" TargetMode="External"/><Relationship Id="rId6439" Type="http://schemas.openxmlformats.org/officeDocument/2006/relationships/hyperlink" Target="mailto:mmmonirnoni@gmail.com" TargetMode="External"/><Relationship Id="rId6646" Type="http://schemas.openxmlformats.org/officeDocument/2006/relationships/hyperlink" Target="mailto:chairman.ajgara@gmail.com" TargetMode="External"/><Relationship Id="rId6853" Type="http://schemas.openxmlformats.org/officeDocument/2006/relationships/hyperlink" Target="mailto:islamsirajul409@yahoo.com" TargetMode="External"/><Relationship Id="rId7904" Type="http://schemas.openxmlformats.org/officeDocument/2006/relationships/hyperlink" Target="mailto:mdzakirhossenijnd@gmail.com" TargetMode="External"/><Relationship Id="rId204" Type="http://schemas.openxmlformats.org/officeDocument/2006/relationships/hyperlink" Target="mailto:kmabubakarsiddique@gmail.com" TargetMode="External"/><Relationship Id="rId411" Type="http://schemas.openxmlformats.org/officeDocument/2006/relationships/hyperlink" Target="mailto:msharunandsons@yahoo.com" TargetMode="External"/><Relationship Id="rId1041" Type="http://schemas.openxmlformats.org/officeDocument/2006/relationships/hyperlink" Target="mailto:egp.suzan@gmail.com" TargetMode="External"/><Relationship Id="rId1998" Type="http://schemas.openxmlformats.org/officeDocument/2006/relationships/hyperlink" Target="mailto:durgaenterprise10@gmail.com" TargetMode="External"/><Relationship Id="rId4197" Type="http://schemas.openxmlformats.org/officeDocument/2006/relationships/hyperlink" Target="mailto:tuhinmotors@gmail.com" TargetMode="External"/><Relationship Id="rId5248" Type="http://schemas.openxmlformats.org/officeDocument/2006/relationships/hyperlink" Target="mailto:mebl.bd@gmail.com" TargetMode="External"/><Relationship Id="rId5455" Type="http://schemas.openxmlformats.org/officeDocument/2006/relationships/hyperlink" Target="mailto:mssayedjahanconstruction@gmail.com" TargetMode="External"/><Relationship Id="rId5662" Type="http://schemas.openxmlformats.org/officeDocument/2006/relationships/hyperlink" Target="mailto:utmong71@yahoo.com" TargetMode="External"/><Relationship Id="rId6506" Type="http://schemas.openxmlformats.org/officeDocument/2006/relationships/hyperlink" Target="mailto:islamandsons004@gmail.com" TargetMode="External"/><Relationship Id="rId6713" Type="http://schemas.openxmlformats.org/officeDocument/2006/relationships/hyperlink" Target="mailto:pioneeralamgirjvca@gmail.com" TargetMode="External"/><Relationship Id="rId6920" Type="http://schemas.openxmlformats.org/officeDocument/2006/relationships/hyperlink" Target="mailto:msmunaenterprise01@gmail.com" TargetMode="External"/><Relationship Id="rId9869" Type="http://schemas.openxmlformats.org/officeDocument/2006/relationships/hyperlink" Target="mailto:kazimizanurrashid@gmail.com" TargetMode="External"/><Relationship Id="rId1858" Type="http://schemas.openxmlformats.org/officeDocument/2006/relationships/hyperlink" Target="mailto:srsconstruction4@gmail.com" TargetMode="External"/><Relationship Id="rId4057" Type="http://schemas.openxmlformats.org/officeDocument/2006/relationships/hyperlink" Target="mailto:mdkamaluddin516@gmail.com" TargetMode="External"/><Relationship Id="rId4264" Type="http://schemas.openxmlformats.org/officeDocument/2006/relationships/hyperlink" Target="mailto:mawahed8@gmail.com" TargetMode="External"/><Relationship Id="rId4471" Type="http://schemas.openxmlformats.org/officeDocument/2006/relationships/hyperlink" Target="mailto:raselenterprise378@gamail.com" TargetMode="External"/><Relationship Id="rId5108" Type="http://schemas.openxmlformats.org/officeDocument/2006/relationships/hyperlink" Target="mailto:ms.khanconstructionraj@yahoo.com" TargetMode="External"/><Relationship Id="rId5315" Type="http://schemas.openxmlformats.org/officeDocument/2006/relationships/hyperlink" Target="mailto:basundharascjv@gmail.com" TargetMode="External"/><Relationship Id="rId5522" Type="http://schemas.openxmlformats.org/officeDocument/2006/relationships/hyperlink" Target="mailto:mstanzilatechnology@gmail.com" TargetMode="External"/><Relationship Id="rId8678" Type="http://schemas.openxmlformats.org/officeDocument/2006/relationships/hyperlink" Target="mailto:shakilconstruction@yahoo.com" TargetMode="External"/><Relationship Id="rId8885" Type="http://schemas.openxmlformats.org/officeDocument/2006/relationships/hyperlink" Target="mailto:mohanabricksmanufacture@gmail.com" TargetMode="External"/><Relationship Id="rId9729" Type="http://schemas.openxmlformats.org/officeDocument/2006/relationships/hyperlink" Target="mailto:nahidulislam1977@yahoo.com" TargetMode="External"/><Relationship Id="rId2909" Type="http://schemas.openxmlformats.org/officeDocument/2006/relationships/hyperlink" Target="mailto:amardeshprokaushalisangstha@gmail.com" TargetMode="External"/><Relationship Id="rId3073" Type="http://schemas.openxmlformats.org/officeDocument/2006/relationships/hyperlink" Target="mailto:rt.grp.jv@gmail.com" TargetMode="External"/><Relationship Id="rId3280" Type="http://schemas.openxmlformats.org/officeDocument/2006/relationships/hyperlink" Target="mailto:umedali72@yandex.com" TargetMode="External"/><Relationship Id="rId4124" Type="http://schemas.openxmlformats.org/officeDocument/2006/relationships/hyperlink" Target="mailto:shuvoenterprise39@gmail.com" TargetMode="External"/><Relationship Id="rId4331" Type="http://schemas.openxmlformats.org/officeDocument/2006/relationships/hyperlink" Target="mailto:udayanashim2016@gmail.com" TargetMode="External"/><Relationship Id="rId7487" Type="http://schemas.openxmlformats.org/officeDocument/2006/relationships/hyperlink" Target="mailto:mssetu_enterprise@yahoo.com" TargetMode="External"/><Relationship Id="rId7694" Type="http://schemas.openxmlformats.org/officeDocument/2006/relationships/hyperlink" Target="mailto:sharifulislamjv@gmail.com" TargetMode="External"/><Relationship Id="rId8538" Type="http://schemas.openxmlformats.org/officeDocument/2006/relationships/hyperlink" Target="mailto:shbnarayanganj@gmail.com" TargetMode="External"/><Relationship Id="rId9936" Type="http://schemas.openxmlformats.org/officeDocument/2006/relationships/hyperlink" Target="mailto:padma_csf94@yahoo.com" TargetMode="External"/><Relationship Id="rId1718" Type="http://schemas.openxmlformats.org/officeDocument/2006/relationships/hyperlink" Target="mailto:sikderzahidulislam@gmail.com" TargetMode="External"/><Relationship Id="rId1925" Type="http://schemas.openxmlformats.org/officeDocument/2006/relationships/hyperlink" Target="mailto:shams_aha@yahoo.com" TargetMode="External"/><Relationship Id="rId3140" Type="http://schemas.openxmlformats.org/officeDocument/2006/relationships/hyperlink" Target="mailto:shamimenterprise74@yahoo.com" TargetMode="External"/><Relationship Id="rId6089" Type="http://schemas.openxmlformats.org/officeDocument/2006/relationships/hyperlink" Target="mailto:mssikderconstruction59@gmail.com" TargetMode="External"/><Relationship Id="rId6296" Type="http://schemas.openxmlformats.org/officeDocument/2006/relationships/hyperlink" Target="mailto:kazi.holdings01@gmail.com" TargetMode="External"/><Relationship Id="rId7347" Type="http://schemas.openxmlformats.org/officeDocument/2006/relationships/hyperlink" Target="mailto:jahidmae2020@gmail.com" TargetMode="External"/><Relationship Id="rId8745" Type="http://schemas.openxmlformats.org/officeDocument/2006/relationships/hyperlink" Target="mailto:msmdmahmudurrahman@yahoo.com" TargetMode="External"/><Relationship Id="rId8952" Type="http://schemas.openxmlformats.org/officeDocument/2006/relationships/hyperlink" Target="mailto:msmasudurrahman@yahoo.com" TargetMode="External"/><Relationship Id="rId6156" Type="http://schemas.openxmlformats.org/officeDocument/2006/relationships/hyperlink" Target="mailto:mshowladerenterprise1980@gmail.com" TargetMode="External"/><Relationship Id="rId7554" Type="http://schemas.openxmlformats.org/officeDocument/2006/relationships/hyperlink" Target="mailto:ms.mostafaandsons@gmail.com" TargetMode="External"/><Relationship Id="rId7761" Type="http://schemas.openxmlformats.org/officeDocument/2006/relationships/hyperlink" Target="mailto:rezvi.shamimjv@gmail.com" TargetMode="External"/><Relationship Id="rId8605" Type="http://schemas.openxmlformats.org/officeDocument/2006/relationships/hyperlink" Target="mailto:ms.tanvirenterprise3@gmail.com" TargetMode="External"/><Relationship Id="rId8812" Type="http://schemas.openxmlformats.org/officeDocument/2006/relationships/hyperlink" Target="mailto:msmokkaenterprise@gmail.com" TargetMode="External"/><Relationship Id="rId2699" Type="http://schemas.openxmlformats.org/officeDocument/2006/relationships/hyperlink" Target="mailto:hredisalamjv1234@gmail.com" TargetMode="External"/><Relationship Id="rId3000" Type="http://schemas.openxmlformats.org/officeDocument/2006/relationships/hyperlink" Target="mailto:fariha_ent@yahoo.com" TargetMode="External"/><Relationship Id="rId3957" Type="http://schemas.openxmlformats.org/officeDocument/2006/relationships/hyperlink" Target="mailto:msarponenterprise75@gmail.com" TargetMode="External"/><Relationship Id="rId6363" Type="http://schemas.openxmlformats.org/officeDocument/2006/relationships/hyperlink" Target="mailto:manirul7199@gmail.com" TargetMode="External"/><Relationship Id="rId6570" Type="http://schemas.openxmlformats.org/officeDocument/2006/relationships/hyperlink" Target="mailto:msmizantraders01@gmail.com" TargetMode="External"/><Relationship Id="rId7207" Type="http://schemas.openxmlformats.org/officeDocument/2006/relationships/hyperlink" Target="mailto:mssiddiqueenterprise9@gmail.com" TargetMode="External"/><Relationship Id="rId7414" Type="http://schemas.openxmlformats.org/officeDocument/2006/relationships/hyperlink" Target="mailto:ms.ahamedconstruction16@gmail.com" TargetMode="External"/><Relationship Id="rId7621" Type="http://schemas.openxmlformats.org/officeDocument/2006/relationships/hyperlink" Target="mailto:Ms.naharconstruction@yahoo.com" TargetMode="External"/><Relationship Id="rId878" Type="http://schemas.openxmlformats.org/officeDocument/2006/relationships/hyperlink" Target="mailto:msnipaenterprise748@gmail.com" TargetMode="External"/><Relationship Id="rId2559" Type="http://schemas.openxmlformats.org/officeDocument/2006/relationships/hyperlink" Target="mailto:ms_sha_enter@yahoo.com" TargetMode="External"/><Relationship Id="rId2766" Type="http://schemas.openxmlformats.org/officeDocument/2006/relationships/hyperlink" Target="mailto:ms.mominul@yahoo.com" TargetMode="External"/><Relationship Id="rId2973" Type="http://schemas.openxmlformats.org/officeDocument/2006/relationships/hyperlink" Target="mailto:mssonalipharmacy@gmail.com" TargetMode="External"/><Relationship Id="rId3817" Type="http://schemas.openxmlformats.org/officeDocument/2006/relationships/hyperlink" Target="mailto:mbcmkbmpsjv@gmail.com" TargetMode="External"/><Relationship Id="rId5172" Type="http://schemas.openxmlformats.org/officeDocument/2006/relationships/hyperlink" Target="mailto:utmong71@yahoo.com" TargetMode="External"/><Relationship Id="rId6016" Type="http://schemas.openxmlformats.org/officeDocument/2006/relationships/hyperlink" Target="mailto:mdfayzsharif@yahoo.com" TargetMode="External"/><Relationship Id="rId6223" Type="http://schemas.openxmlformats.org/officeDocument/2006/relationships/hyperlink" Target="mailto:khairhossain64@gmail.com" TargetMode="External"/><Relationship Id="rId6430" Type="http://schemas.openxmlformats.org/officeDocument/2006/relationships/hyperlink" Target="mailto:zakirhossain833@yahoo.com" TargetMode="External"/><Relationship Id="rId9379" Type="http://schemas.openxmlformats.org/officeDocument/2006/relationships/hyperlink" Target="mailto:sikderptk@gmail.com" TargetMode="External"/><Relationship Id="rId9586" Type="http://schemas.openxmlformats.org/officeDocument/2006/relationships/hyperlink" Target="mailto:badal_barisal@yahoo.com" TargetMode="External"/><Relationship Id="rId9793" Type="http://schemas.openxmlformats.org/officeDocument/2006/relationships/hyperlink" Target="mailto:abmzahiduzzaman@gmail.com" TargetMode="External"/><Relationship Id="rId738" Type="http://schemas.openxmlformats.org/officeDocument/2006/relationships/hyperlink" Target="mailto:mebl.bd@gmail.com" TargetMode="External"/><Relationship Id="rId945" Type="http://schemas.openxmlformats.org/officeDocument/2006/relationships/hyperlink" Target="mailto:surmasalimjv@gmail.com" TargetMode="External"/><Relationship Id="rId1368" Type="http://schemas.openxmlformats.org/officeDocument/2006/relationships/hyperlink" Target="mailto:ms.adibenterprise2019@gmail.com" TargetMode="External"/><Relationship Id="rId1575" Type="http://schemas.openxmlformats.org/officeDocument/2006/relationships/hyperlink" Target="mailto:mirhabibulalamandjewelconst@gmail.com" TargetMode="External"/><Relationship Id="rId1782" Type="http://schemas.openxmlformats.org/officeDocument/2006/relationships/hyperlink" Target="mailto:chmhjv2@gmail.com" TargetMode="External"/><Relationship Id="rId2419" Type="http://schemas.openxmlformats.org/officeDocument/2006/relationships/hyperlink" Target="mailto:hasnahenaenterprise65@gmail.com" TargetMode="External"/><Relationship Id="rId2626" Type="http://schemas.openxmlformats.org/officeDocument/2006/relationships/hyperlink" Target="mailto:sharifandbulbultraders@gmail.com" TargetMode="External"/><Relationship Id="rId2833" Type="http://schemas.openxmlformats.org/officeDocument/2006/relationships/hyperlink" Target="mailto:ms.rsconstruction@yahoo.com" TargetMode="External"/><Relationship Id="rId5032" Type="http://schemas.openxmlformats.org/officeDocument/2006/relationships/hyperlink" Target="mailto:ssprise69@yahoo.com" TargetMode="External"/><Relationship Id="rId5989" Type="http://schemas.openxmlformats.org/officeDocument/2006/relationships/hyperlink" Target="mailto:msalaminbrothersc@gmail.com" TargetMode="External"/><Relationship Id="rId8188" Type="http://schemas.openxmlformats.org/officeDocument/2006/relationships/hyperlink" Target="mailto:a.s.international90@gmail.com" TargetMode="External"/><Relationship Id="rId8395" Type="http://schemas.openxmlformats.org/officeDocument/2006/relationships/hyperlink" Target="mailto:nirmolsaha77@gmail.com" TargetMode="External"/><Relationship Id="rId9239" Type="http://schemas.openxmlformats.org/officeDocument/2006/relationships/hyperlink" Target="mailto:kohinoor.rahimajv@gmail.com" TargetMode="External"/><Relationship Id="rId9446" Type="http://schemas.openxmlformats.org/officeDocument/2006/relationships/hyperlink" Target="mailto:najmulsadat76@gmail.com" TargetMode="External"/><Relationship Id="rId9653" Type="http://schemas.openxmlformats.org/officeDocument/2006/relationships/hyperlink" Target="mailto:nabaruntradersltd@gmail.com" TargetMode="External"/><Relationship Id="rId9860" Type="http://schemas.openxmlformats.org/officeDocument/2006/relationships/hyperlink" Target="mailto:sk.sadiqurrahman1971@gmail.com" TargetMode="External"/><Relationship Id="rId74" Type="http://schemas.openxmlformats.org/officeDocument/2006/relationships/hyperlink" Target="mailto:md.iqbalhossain744@yahoo.com" TargetMode="External"/><Relationship Id="rId805" Type="http://schemas.openxmlformats.org/officeDocument/2006/relationships/hyperlink" Target="mailto:arc.rabrc@yahoo.com" TargetMode="External"/><Relationship Id="rId1228" Type="http://schemas.openxmlformats.org/officeDocument/2006/relationships/hyperlink" Target="mailto:ms.abdulhakim@gmail.com" TargetMode="External"/><Relationship Id="rId1435" Type="http://schemas.openxmlformats.org/officeDocument/2006/relationships/hyperlink" Target="mailto:mskhurshedenterprise@yahoo.com" TargetMode="External"/><Relationship Id="rId4798" Type="http://schemas.openxmlformats.org/officeDocument/2006/relationships/hyperlink" Target="mailto:ms.monoaraenterprise78@gmail.com" TargetMode="External"/><Relationship Id="rId8048" Type="http://schemas.openxmlformats.org/officeDocument/2006/relationships/hyperlink" Target="mailto:ms.rajuenterprise1@yahoo.com" TargetMode="External"/><Relationship Id="rId8255" Type="http://schemas.openxmlformats.org/officeDocument/2006/relationships/hyperlink" Target="mailto:kekejv2019@gmail.com" TargetMode="External"/><Relationship Id="rId8462" Type="http://schemas.openxmlformats.org/officeDocument/2006/relationships/hyperlink" Target="mailto:egpjakirjv@gmail.com" TargetMode="External"/><Relationship Id="rId9306" Type="http://schemas.openxmlformats.org/officeDocument/2006/relationships/hyperlink" Target="mailto:arifenterprise1976@gmail.com" TargetMode="External"/><Relationship Id="rId9513" Type="http://schemas.openxmlformats.org/officeDocument/2006/relationships/hyperlink" Target="mailto:kabirkke2003@gmail.com" TargetMode="External"/><Relationship Id="rId1642" Type="http://schemas.openxmlformats.org/officeDocument/2006/relationships/hyperlink" Target="mailto:ms.iqabalbrothers@gmail.com" TargetMode="External"/><Relationship Id="rId2900" Type="http://schemas.openxmlformats.org/officeDocument/2006/relationships/hyperlink" Target="mailto:mominuljvibrahim@gmail.com" TargetMode="External"/><Relationship Id="rId5849" Type="http://schemas.openxmlformats.org/officeDocument/2006/relationships/hyperlink" Target="mailto:m.a.jalil.khan123@gmail.com" TargetMode="External"/><Relationship Id="rId7064" Type="http://schemas.openxmlformats.org/officeDocument/2006/relationships/hyperlink" Target="mailto:msikramulislam98@gmail.com" TargetMode="External"/><Relationship Id="rId7271" Type="http://schemas.openxmlformats.org/officeDocument/2006/relationships/hyperlink" Target="mailto:sbcelbd@gmail.com" TargetMode="External"/><Relationship Id="rId8115" Type="http://schemas.openxmlformats.org/officeDocument/2006/relationships/hyperlink" Target="mailto:star.bonus@hotmail.com" TargetMode="External"/><Relationship Id="rId8322" Type="http://schemas.openxmlformats.org/officeDocument/2006/relationships/hyperlink" Target="mailto:msedenprise@gmail.com" TargetMode="External"/><Relationship Id="rId9720" Type="http://schemas.openxmlformats.org/officeDocument/2006/relationships/hyperlink" Target="mailto:kabirkke2003@gmail.com" TargetMode="External"/><Relationship Id="rId1502" Type="http://schemas.openxmlformats.org/officeDocument/2006/relationships/hyperlink" Target="mailto:mskhanandbrothers@gmail.com" TargetMode="External"/><Relationship Id="rId4658" Type="http://schemas.openxmlformats.org/officeDocument/2006/relationships/hyperlink" Target="mailto:msrupalicons@gmail.com" TargetMode="External"/><Relationship Id="rId4865" Type="http://schemas.openxmlformats.org/officeDocument/2006/relationships/hyperlink" Target="mailto:anwarafaruk2016@gmail.com" TargetMode="External"/><Relationship Id="rId5709" Type="http://schemas.openxmlformats.org/officeDocument/2006/relationships/hyperlink" Target="https://www.eprocure.gov.bd/tenderer/ViewRegistrationDetail.jsp?cId=E853CB7F73174D63&amp;uId=B922FF678EFD1ACA&amp;tId=95564DA367B63FB1&amp;top=no" TargetMode="External"/><Relationship Id="rId5916" Type="http://schemas.openxmlformats.org/officeDocument/2006/relationships/hyperlink" Target="mailto:mdfayzsharif@yahoo.com" TargetMode="External"/><Relationship Id="rId6080" Type="http://schemas.openxmlformats.org/officeDocument/2006/relationships/hyperlink" Target="mailto:mssarmintraders@gmail.com" TargetMode="External"/><Relationship Id="rId7131" Type="http://schemas.openxmlformats.org/officeDocument/2006/relationships/hyperlink" Target="mailto:mdsiddiksh@gmail.com" TargetMode="External"/><Relationship Id="rId10045" Type="http://schemas.openxmlformats.org/officeDocument/2006/relationships/hyperlink" Target="mailto:nabila_enterprise113@yahoo.com" TargetMode="External"/><Relationship Id="rId388" Type="http://schemas.openxmlformats.org/officeDocument/2006/relationships/hyperlink" Target="mailto:msmmbuilders2019@gmail.com" TargetMode="External"/><Relationship Id="rId2069" Type="http://schemas.openxmlformats.org/officeDocument/2006/relationships/hyperlink" Target="mailto:msswarnalienterprise@gmail.com" TargetMode="External"/><Relationship Id="rId3467" Type="http://schemas.openxmlformats.org/officeDocument/2006/relationships/hyperlink" Target="mailto:zubabor73@gmail.com" TargetMode="External"/><Relationship Id="rId3674" Type="http://schemas.openxmlformats.org/officeDocument/2006/relationships/hyperlink" Target="mailto:mawahed8@gmail.com" TargetMode="External"/><Relationship Id="rId3881" Type="http://schemas.openxmlformats.org/officeDocument/2006/relationships/hyperlink" Target="mailto:bhuiyanconstruction83@gmail.com" TargetMode="External"/><Relationship Id="rId4518" Type="http://schemas.openxmlformats.org/officeDocument/2006/relationships/hyperlink" Target="mailto:md_abulhossain35@yahoo.com" TargetMode="External"/><Relationship Id="rId4725" Type="http://schemas.openxmlformats.org/officeDocument/2006/relationships/hyperlink" Target="mailto:rafiqconstructioncoltd@gmail.com" TargetMode="External"/><Relationship Id="rId4932" Type="http://schemas.openxmlformats.org/officeDocument/2006/relationships/hyperlink" Target="mailto:saereandsons@gmail.com" TargetMode="External"/><Relationship Id="rId9096" Type="http://schemas.openxmlformats.org/officeDocument/2006/relationships/hyperlink" Target="mailto:ssohel4egp@gmail.com" TargetMode="External"/><Relationship Id="rId10112" Type="http://schemas.openxmlformats.org/officeDocument/2006/relationships/hyperlink" Target="mailto:hemayet470@gmail.com" TargetMode="External"/><Relationship Id="rId595" Type="http://schemas.openxmlformats.org/officeDocument/2006/relationships/hyperlink" Target="mailto:udcconstructionltd9@gmail.com" TargetMode="External"/><Relationship Id="rId2276" Type="http://schemas.openxmlformats.org/officeDocument/2006/relationships/hyperlink" Target="mailto:ziaultraders123@yahoo.com" TargetMode="External"/><Relationship Id="rId2483" Type="http://schemas.openxmlformats.org/officeDocument/2006/relationships/hyperlink" Target="mailto:msjatraders@yahoo.com" TargetMode="External"/><Relationship Id="rId2690" Type="http://schemas.openxmlformats.org/officeDocument/2006/relationships/hyperlink" Target="mailto:sejvtn68@gmail.com" TargetMode="External"/><Relationship Id="rId3327" Type="http://schemas.openxmlformats.org/officeDocument/2006/relationships/hyperlink" Target="mailto:mdshafialamu@gmail.com" TargetMode="External"/><Relationship Id="rId3534" Type="http://schemas.openxmlformats.org/officeDocument/2006/relationships/hyperlink" Target="mailto:SUBRATATRADINGSYNDICATE@gmail.com" TargetMode="External"/><Relationship Id="rId3741" Type="http://schemas.openxmlformats.org/officeDocument/2006/relationships/hyperlink" Target="mailto:egp.msenterprise1972@gmail.com" TargetMode="External"/><Relationship Id="rId6897" Type="http://schemas.openxmlformats.org/officeDocument/2006/relationships/hyperlink" Target="mailto:mml.comilla@gmail.com" TargetMode="External"/><Relationship Id="rId7948" Type="http://schemas.openxmlformats.org/officeDocument/2006/relationships/hyperlink" Target="mailto:eshanul.kus@gmail.com" TargetMode="External"/><Relationship Id="rId248" Type="http://schemas.openxmlformats.org/officeDocument/2006/relationships/hyperlink" Target="mailto:msharunandsons@yahoo.com" TargetMode="External"/><Relationship Id="rId455" Type="http://schemas.openxmlformats.org/officeDocument/2006/relationships/hyperlink" Target="mailto:mdmoyenkhan@gmail.com" TargetMode="External"/><Relationship Id="rId662" Type="http://schemas.openxmlformats.org/officeDocument/2006/relationships/hyperlink" Target="mailto:nurunnabitraders74@gmail.com" TargetMode="External"/><Relationship Id="rId1085" Type="http://schemas.openxmlformats.org/officeDocument/2006/relationships/hyperlink" Target="mailto:seludcjv3@gmail.com" TargetMode="External"/><Relationship Id="rId1292" Type="http://schemas.openxmlformats.org/officeDocument/2006/relationships/hyperlink" Target="mailto:shakibenterprise8@gmail.com" TargetMode="External"/><Relationship Id="rId2136" Type="http://schemas.openxmlformats.org/officeDocument/2006/relationships/hyperlink" Target="mailto:mmaniruzzaman087@gmail.com" TargetMode="External"/><Relationship Id="rId2343" Type="http://schemas.openxmlformats.org/officeDocument/2006/relationships/hyperlink" Target="mailto:mselaconstruction16@gmail.com" TargetMode="External"/><Relationship Id="rId2550" Type="http://schemas.openxmlformats.org/officeDocument/2006/relationships/hyperlink" Target="mailto:jhongkar01@gmail.com" TargetMode="External"/><Relationship Id="rId3601" Type="http://schemas.openxmlformats.org/officeDocument/2006/relationships/hyperlink" Target="mailto:kazienterprise978@gmail.com" TargetMode="External"/><Relationship Id="rId5499" Type="http://schemas.openxmlformats.org/officeDocument/2006/relationships/hyperlink" Target="mailto:msmerazconstruction@gmail.com" TargetMode="External"/><Relationship Id="rId6757" Type="http://schemas.openxmlformats.org/officeDocument/2006/relationships/hyperlink" Target="mailto:mseasternconstruction68@gmail.com" TargetMode="External"/><Relationship Id="rId6964" Type="http://schemas.openxmlformats.org/officeDocument/2006/relationships/hyperlink" Target="mailto:msmirhossainenterprise@gmail.com" TargetMode="External"/><Relationship Id="rId7808" Type="http://schemas.openxmlformats.org/officeDocument/2006/relationships/hyperlink" Target="mailto:msaislamconstruction59@gmail.com" TargetMode="External"/><Relationship Id="rId9163" Type="http://schemas.openxmlformats.org/officeDocument/2006/relationships/hyperlink" Target="mailto:mssaifuddintraders@yahoo.com" TargetMode="External"/><Relationship Id="rId9370" Type="http://schemas.openxmlformats.org/officeDocument/2006/relationships/hyperlink" Target="mailto:badal_barisal@yahoo.com" TargetMode="External"/><Relationship Id="rId108" Type="http://schemas.openxmlformats.org/officeDocument/2006/relationships/hyperlink" Target="mailto:msjahangiralamchow@yahoo.com" TargetMode="External"/><Relationship Id="rId315" Type="http://schemas.openxmlformats.org/officeDocument/2006/relationships/hyperlink" Target="mailto:msharunandsons@yahoo.com" TargetMode="External"/><Relationship Id="rId522" Type="http://schemas.openxmlformats.org/officeDocument/2006/relationships/hyperlink" Target="mailto:mehedihasan13183@gmail.com" TargetMode="External"/><Relationship Id="rId1152" Type="http://schemas.openxmlformats.org/officeDocument/2006/relationships/hyperlink" Target="mailto:noonatraders@yahoo.com" TargetMode="External"/><Relationship Id="rId2203" Type="http://schemas.openxmlformats.org/officeDocument/2006/relationships/hyperlink" Target="mailto:enterprise.7rip@gmail.com" TargetMode="External"/><Relationship Id="rId2410" Type="http://schemas.openxmlformats.org/officeDocument/2006/relationships/hyperlink" Target="mailto:munimur.egp@gmail.com" TargetMode="External"/><Relationship Id="rId5359" Type="http://schemas.openxmlformats.org/officeDocument/2006/relationships/hyperlink" Target="mailto:ms.khanandbrothers99@gmail.com" TargetMode="External"/><Relationship Id="rId5566" Type="http://schemas.openxmlformats.org/officeDocument/2006/relationships/hyperlink" Target="mailto:muradhossain.tkg@gmail.com" TargetMode="External"/><Relationship Id="rId5773" Type="http://schemas.openxmlformats.org/officeDocument/2006/relationships/hyperlink" Target="mailto:henara_b@yahoo.com" TargetMode="External"/><Relationship Id="rId6617" Type="http://schemas.openxmlformats.org/officeDocument/2006/relationships/hyperlink" Target="mailto:malitrad19@gmail.com" TargetMode="External"/><Relationship Id="rId9023" Type="http://schemas.openxmlformats.org/officeDocument/2006/relationships/hyperlink" Target="mailto:mskazihelalenterprise@yahoo.com" TargetMode="External"/><Relationship Id="rId9230" Type="http://schemas.openxmlformats.org/officeDocument/2006/relationships/hyperlink" Target="mailto:sikderenterprise111@gmail.com" TargetMode="External"/><Relationship Id="rId1012" Type="http://schemas.openxmlformats.org/officeDocument/2006/relationships/hyperlink" Target="mailto:msprimeinternational@gmail.com" TargetMode="External"/><Relationship Id="rId4168" Type="http://schemas.openxmlformats.org/officeDocument/2006/relationships/hyperlink" Target="mailto:md.shahalamgir.cnj@gmail.com" TargetMode="External"/><Relationship Id="rId4375" Type="http://schemas.openxmlformats.org/officeDocument/2006/relationships/hyperlink" Target="mailto:hamidulcnb@yahoo.com" TargetMode="External"/><Relationship Id="rId5219" Type="http://schemas.openxmlformats.org/officeDocument/2006/relationships/hyperlink" Target="mailto:mssstraders82@gmail.com" TargetMode="External"/><Relationship Id="rId5426" Type="http://schemas.openxmlformats.org/officeDocument/2006/relationships/hyperlink" Target="mailto:samiulenterprise730@gmail.com" TargetMode="External"/><Relationship Id="rId5980" Type="http://schemas.openxmlformats.org/officeDocument/2006/relationships/hyperlink" Target="mailto:msfarihaengineering88@gmail.com" TargetMode="External"/><Relationship Id="rId6824" Type="http://schemas.openxmlformats.org/officeDocument/2006/relationships/hyperlink" Target="mailto:zamanentp2014@yahoo.com" TargetMode="External"/><Relationship Id="rId1969" Type="http://schemas.openxmlformats.org/officeDocument/2006/relationships/hyperlink" Target="https://www.eprocure.gov.bd/officer/MyTenders.jsp" TargetMode="External"/><Relationship Id="rId3184" Type="http://schemas.openxmlformats.org/officeDocument/2006/relationships/hyperlink" Target="mailto:m61ehaque@gmail.com" TargetMode="External"/><Relationship Id="rId4028" Type="http://schemas.openxmlformats.org/officeDocument/2006/relationships/hyperlink" Target="mailto:muslimuddin1981@gmail.com" TargetMode="External"/><Relationship Id="rId4235" Type="http://schemas.openxmlformats.org/officeDocument/2006/relationships/hyperlink" Target="mailto:msmorshed68@gmail.com" TargetMode="External"/><Relationship Id="rId4582" Type="http://schemas.openxmlformats.org/officeDocument/2006/relationships/hyperlink" Target="mailto:farukrahman2181973@gmail.com" TargetMode="External"/><Relationship Id="rId5633" Type="http://schemas.openxmlformats.org/officeDocument/2006/relationships/hyperlink" Target="mailto:utmong71@yahoo.com" TargetMode="External"/><Relationship Id="rId5840" Type="http://schemas.openxmlformats.org/officeDocument/2006/relationships/hyperlink" Target="mailto:msmaaenterprise2017@gmail.com" TargetMode="External"/><Relationship Id="rId8789" Type="http://schemas.openxmlformats.org/officeDocument/2006/relationships/hyperlink" Target="mailto:momenaconstruction@yahoo.com" TargetMode="External"/><Relationship Id="rId8996" Type="http://schemas.openxmlformats.org/officeDocument/2006/relationships/hyperlink" Target="mailto:soheltraders1977@yahoo.com" TargetMode="External"/><Relationship Id="rId1829" Type="http://schemas.openxmlformats.org/officeDocument/2006/relationships/hyperlink" Target="mailto:mamcl007@yahoo.com" TargetMode="External"/><Relationship Id="rId3391" Type="http://schemas.openxmlformats.org/officeDocument/2006/relationships/hyperlink" Target="mailto:azadenterprise@yandex.com" TargetMode="External"/><Relationship Id="rId4442" Type="http://schemas.openxmlformats.org/officeDocument/2006/relationships/hyperlink" Target="mailto:ekram123dhonipara@gmail.com" TargetMode="External"/><Relationship Id="rId5700" Type="http://schemas.openxmlformats.org/officeDocument/2006/relationships/hyperlink" Target="mailto:md.khairulhasan399@yahoo.com" TargetMode="External"/><Relationship Id="rId7598" Type="http://schemas.openxmlformats.org/officeDocument/2006/relationships/hyperlink" Target="mailto:ms.omienterprise@gmail.com" TargetMode="External"/><Relationship Id="rId8649" Type="http://schemas.openxmlformats.org/officeDocument/2006/relationships/hyperlink" Target="mailto:samiultraders@yahoo.com" TargetMode="External"/><Relationship Id="rId8856" Type="http://schemas.openxmlformats.org/officeDocument/2006/relationships/hyperlink" Target="mailto:msemarattraders@gmail.com" TargetMode="External"/><Relationship Id="rId9907" Type="http://schemas.openxmlformats.org/officeDocument/2006/relationships/hyperlink" Target="mailto:kpsconstruction11@yahoo.com" TargetMode="External"/><Relationship Id="rId3044" Type="http://schemas.openxmlformats.org/officeDocument/2006/relationships/hyperlink" Target="mailto:mithu.lop@gmail.com" TargetMode="External"/><Relationship Id="rId3251" Type="http://schemas.openxmlformats.org/officeDocument/2006/relationships/hyperlink" Target="mailto:sahajanenterprise815@gmail.com" TargetMode="External"/><Relationship Id="rId4302" Type="http://schemas.openxmlformats.org/officeDocument/2006/relationships/hyperlink" Target="mailto:sharujv@gmail.com" TargetMode="External"/><Relationship Id="rId7458" Type="http://schemas.openxmlformats.org/officeDocument/2006/relationships/hyperlink" Target="mailto:msmonowarhossain@gmail.com" TargetMode="External"/><Relationship Id="rId7665" Type="http://schemas.openxmlformats.org/officeDocument/2006/relationships/hyperlink" Target="mailto:jaka.chuadanga@gmail.com" TargetMode="External"/><Relationship Id="rId7872" Type="http://schemas.openxmlformats.org/officeDocument/2006/relationships/hyperlink" Target="mailto:seljabmrjv@gmail.com" TargetMode="External"/><Relationship Id="rId8509" Type="http://schemas.openxmlformats.org/officeDocument/2006/relationships/hyperlink" Target="mailto:jhosen414@gmail.com" TargetMode="External"/><Relationship Id="rId8716" Type="http://schemas.openxmlformats.org/officeDocument/2006/relationships/hyperlink" Target="mailto:lilyenterprise1980@gmail.com" TargetMode="External"/><Relationship Id="rId8923" Type="http://schemas.openxmlformats.org/officeDocument/2006/relationships/hyperlink" Target="mailto:momenaconstruction@yahoo.com" TargetMode="External"/><Relationship Id="rId172" Type="http://schemas.openxmlformats.org/officeDocument/2006/relationships/hyperlink" Target="mailto:giasuddinpradan@yahoo.com" TargetMode="External"/><Relationship Id="rId2060" Type="http://schemas.openxmlformats.org/officeDocument/2006/relationships/hyperlink" Target="mailto:milon594500@gmail.com" TargetMode="External"/><Relationship Id="rId3111" Type="http://schemas.openxmlformats.org/officeDocument/2006/relationships/hyperlink" Target="mailto:md.faruqulislam@gmail.com" TargetMode="External"/><Relationship Id="rId6267" Type="http://schemas.openxmlformats.org/officeDocument/2006/relationships/hyperlink" Target="mailto:rir.lgbsl@gmail.com" TargetMode="External"/><Relationship Id="rId6474" Type="http://schemas.openxmlformats.org/officeDocument/2006/relationships/hyperlink" Target="mailto:sukannyaent@gmail.com" TargetMode="External"/><Relationship Id="rId6681" Type="http://schemas.openxmlformats.org/officeDocument/2006/relationships/hyperlink" Target="mailto:msgolamohiuddin@gmail.com" TargetMode="External"/><Relationship Id="rId7318" Type="http://schemas.openxmlformats.org/officeDocument/2006/relationships/hyperlink" Target="mailto:ms.raselkhanrubel@gmail.com" TargetMode="External"/><Relationship Id="rId7525" Type="http://schemas.openxmlformats.org/officeDocument/2006/relationships/hyperlink" Target="mailto:nhm.bejv@gmail.com" TargetMode="External"/><Relationship Id="rId7732" Type="http://schemas.openxmlformats.org/officeDocument/2006/relationships/hyperlink" Target="mailto:sharifulislamjv@gmail.com" TargetMode="External"/><Relationship Id="rId989" Type="http://schemas.openxmlformats.org/officeDocument/2006/relationships/hyperlink" Target="mailto:msfarokbrothers@gmail.com" TargetMode="External"/><Relationship Id="rId2877" Type="http://schemas.openxmlformats.org/officeDocument/2006/relationships/hyperlink" Target="mailto:soudia.traders@gmail.com" TargetMode="External"/><Relationship Id="rId5076" Type="http://schemas.openxmlformats.org/officeDocument/2006/relationships/hyperlink" Target="mailto:mdanwarhossain888@gmail.com" TargetMode="External"/><Relationship Id="rId5283" Type="http://schemas.openxmlformats.org/officeDocument/2006/relationships/hyperlink" Target="mailto:sumonconstruction79@gmail.com" TargetMode="External"/><Relationship Id="rId5490" Type="http://schemas.openxmlformats.org/officeDocument/2006/relationships/hyperlink" Target="mailto:akhibithi02@gmail.com" TargetMode="External"/><Relationship Id="rId6127" Type="http://schemas.openxmlformats.org/officeDocument/2006/relationships/hyperlink" Target="mailto:mollatrading.contractor26310@gmail.com" TargetMode="External"/><Relationship Id="rId6334" Type="http://schemas.openxmlformats.org/officeDocument/2006/relationships/hyperlink" Target="mailto:amir.engr_crp@yahoo.com" TargetMode="External"/><Relationship Id="rId6541" Type="http://schemas.openxmlformats.org/officeDocument/2006/relationships/hyperlink" Target="mailto:dhaly07@gmail.com" TargetMode="External"/><Relationship Id="rId9697" Type="http://schemas.openxmlformats.org/officeDocument/2006/relationships/hyperlink" Target="mailto:shahilenterprise@yahoo.com" TargetMode="External"/><Relationship Id="rId849" Type="http://schemas.openxmlformats.org/officeDocument/2006/relationships/hyperlink" Target="mailto:badal_barisal@yahoo.com" TargetMode="External"/><Relationship Id="rId1479" Type="http://schemas.openxmlformats.org/officeDocument/2006/relationships/hyperlink" Target="mailto:kkebakcjv@gmail.com" TargetMode="External"/><Relationship Id="rId1686" Type="http://schemas.openxmlformats.org/officeDocument/2006/relationships/hyperlink" Target="mailto:saifulalamnannu21@gmail.com" TargetMode="External"/><Relationship Id="rId3928" Type="http://schemas.openxmlformats.org/officeDocument/2006/relationships/hyperlink" Target="mailto:udayanenterprise59@gmail.com" TargetMode="External"/><Relationship Id="rId4092" Type="http://schemas.openxmlformats.org/officeDocument/2006/relationships/hyperlink" Target="mailto:dulhaenter@gmail.com" TargetMode="External"/><Relationship Id="rId5143" Type="http://schemas.openxmlformats.org/officeDocument/2006/relationships/hyperlink" Target="mailto:mozaharulmunna7145@gmail.com" TargetMode="External"/><Relationship Id="rId5350" Type="http://schemas.openxmlformats.org/officeDocument/2006/relationships/hyperlink" Target="mailto:msismailhossain@gmail.com" TargetMode="External"/><Relationship Id="rId6401" Type="http://schemas.openxmlformats.org/officeDocument/2006/relationships/hyperlink" Target="mailto:hanifkhairjv@gmail.com" TargetMode="External"/><Relationship Id="rId8299" Type="http://schemas.openxmlformats.org/officeDocument/2006/relationships/hyperlink" Target="mailto:msjamadderenterprisenrl@gmail.com" TargetMode="External"/><Relationship Id="rId9557" Type="http://schemas.openxmlformats.org/officeDocument/2006/relationships/hyperlink" Target="mailto:azadptk@gmail.com" TargetMode="External"/><Relationship Id="rId1339" Type="http://schemas.openxmlformats.org/officeDocument/2006/relationships/hyperlink" Target="mailto:udcdaejv@gmail.com" TargetMode="External"/><Relationship Id="rId1893" Type="http://schemas.openxmlformats.org/officeDocument/2006/relationships/hyperlink" Target="mailto:arenterprise1079@gmail.com" TargetMode="External"/><Relationship Id="rId2737" Type="http://schemas.openxmlformats.org/officeDocument/2006/relationships/hyperlink" Target="mailto:scjajv@gmail.com" TargetMode="External"/><Relationship Id="rId2944" Type="http://schemas.openxmlformats.org/officeDocument/2006/relationships/hyperlink" Target="mailto:bhowmiktraders@gmail.com" TargetMode="External"/><Relationship Id="rId5003" Type="http://schemas.openxmlformats.org/officeDocument/2006/relationships/hyperlink" Target="mailto:mstfaridaislam@gmail.com" TargetMode="External"/><Relationship Id="rId5210" Type="http://schemas.openxmlformats.org/officeDocument/2006/relationships/hyperlink" Target="mailto:mdjasimuddin074@gmail.com" TargetMode="External"/><Relationship Id="rId8159" Type="http://schemas.openxmlformats.org/officeDocument/2006/relationships/hyperlink" Target="mailto:msshakhawattraders@gmail.com" TargetMode="External"/><Relationship Id="rId8366" Type="http://schemas.openxmlformats.org/officeDocument/2006/relationships/hyperlink" Target="mailto:milon594500@gmail.com" TargetMode="External"/><Relationship Id="rId9764" Type="http://schemas.openxmlformats.org/officeDocument/2006/relationships/hyperlink" Target="mailto:uttamtraders74@gmail.com" TargetMode="External"/><Relationship Id="rId9971" Type="http://schemas.openxmlformats.org/officeDocument/2006/relationships/hyperlink" Target="mailto:khanbrotherscity@gmail.com" TargetMode="External"/><Relationship Id="rId709" Type="http://schemas.openxmlformats.org/officeDocument/2006/relationships/hyperlink" Target="mailto:mskhurshedalam69@gmail.com" TargetMode="External"/><Relationship Id="rId916" Type="http://schemas.openxmlformats.org/officeDocument/2006/relationships/hyperlink" Target="mailto:shahid.brothers.bd@gmail.com" TargetMode="External"/><Relationship Id="rId1546" Type="http://schemas.openxmlformats.org/officeDocument/2006/relationships/hyperlink" Target="mailto:khandakershahin.ahmed@yahoo.com" TargetMode="External"/><Relationship Id="rId1753" Type="http://schemas.openxmlformats.org/officeDocument/2006/relationships/hyperlink" Target="mailto:nawrintraders.kp@gmail.com" TargetMode="External"/><Relationship Id="rId1960" Type="http://schemas.openxmlformats.org/officeDocument/2006/relationships/hyperlink" Target="mailto:shuvoconstruction22@gmail.com" TargetMode="External"/><Relationship Id="rId2804" Type="http://schemas.openxmlformats.org/officeDocument/2006/relationships/hyperlink" Target="mailto:kazi.zahidul2015@gmail.com" TargetMode="External"/><Relationship Id="rId7175" Type="http://schemas.openxmlformats.org/officeDocument/2006/relationships/hyperlink" Target="mailto:yeakub201@gmail.com" TargetMode="External"/><Relationship Id="rId8019" Type="http://schemas.openxmlformats.org/officeDocument/2006/relationships/hyperlink" Target="mailto:galaxyassociate8@gmail.com" TargetMode="External"/><Relationship Id="rId8573" Type="http://schemas.openxmlformats.org/officeDocument/2006/relationships/hyperlink" Target="mailto:mskbandaejv@gmail.com" TargetMode="External"/><Relationship Id="rId8780" Type="http://schemas.openxmlformats.org/officeDocument/2006/relationships/hyperlink" Target="mailto:gulshaninternational72@gmail.com" TargetMode="External"/><Relationship Id="rId9417" Type="http://schemas.openxmlformats.org/officeDocument/2006/relationships/hyperlink" Target="mailto:almodinamotors.ptk@gmail.com" TargetMode="External"/><Relationship Id="rId9624" Type="http://schemas.openxmlformats.org/officeDocument/2006/relationships/hyperlink" Target="mailto:badalsarwar@gmail.com" TargetMode="External"/><Relationship Id="rId9831" Type="http://schemas.openxmlformats.org/officeDocument/2006/relationships/hyperlink" Target="mailto:msshinikdhaparvin@gmail.com" TargetMode="External"/><Relationship Id="rId10089" Type="http://schemas.openxmlformats.org/officeDocument/2006/relationships/hyperlink" Target="mailto:taposh.sharif@gmail.com" TargetMode="External"/><Relationship Id="rId45" Type="http://schemas.openxmlformats.org/officeDocument/2006/relationships/hyperlink" Target="mailto:hossainzakir460@gmail.com" TargetMode="External"/><Relationship Id="rId1406" Type="http://schemas.openxmlformats.org/officeDocument/2006/relationships/hyperlink" Target="mailto:fahia.enterprise7@gmail.com" TargetMode="External"/><Relationship Id="rId1613" Type="http://schemas.openxmlformats.org/officeDocument/2006/relationships/hyperlink" Target="mailto:lubna_khanom665@yahoo.com" TargetMode="External"/><Relationship Id="rId1820" Type="http://schemas.openxmlformats.org/officeDocument/2006/relationships/hyperlink" Target="mailto:mdnoorali3300@gmail.com" TargetMode="External"/><Relationship Id="rId4769" Type="http://schemas.openxmlformats.org/officeDocument/2006/relationships/hyperlink" Target="mailto:asaduzzamanbagha@gmail.com" TargetMode="External"/><Relationship Id="rId4976" Type="http://schemas.openxmlformats.org/officeDocument/2006/relationships/hyperlink" Target="mailto:donenterprise.moonenterprise@gmail.com" TargetMode="External"/><Relationship Id="rId7382" Type="http://schemas.openxmlformats.org/officeDocument/2006/relationships/hyperlink" Target="mailto:ms.hasanuzzaman_bhuiyan@yahoo.com" TargetMode="External"/><Relationship Id="rId8226" Type="http://schemas.openxmlformats.org/officeDocument/2006/relationships/hyperlink" Target="mailto:mha-sepljv@gmail.com" TargetMode="External"/><Relationship Id="rId8433" Type="http://schemas.openxmlformats.org/officeDocument/2006/relationships/hyperlink" Target="mailto:prominentengneers@yahoo.com" TargetMode="External"/><Relationship Id="rId8640" Type="http://schemas.openxmlformats.org/officeDocument/2006/relationships/hyperlink" Target="mailto:mssabuilders72@gmail.com" TargetMode="External"/><Relationship Id="rId10156" Type="http://schemas.openxmlformats.org/officeDocument/2006/relationships/hyperlink" Target="mailto:shariftrad@gmail.com" TargetMode="External"/><Relationship Id="rId3578" Type="http://schemas.openxmlformats.org/officeDocument/2006/relationships/hyperlink" Target="mailto:almamunwatchandelectronics@gmail.com" TargetMode="External"/><Relationship Id="rId3785" Type="http://schemas.openxmlformats.org/officeDocument/2006/relationships/hyperlink" Target="mailto:saavijit820@gmail.com" TargetMode="External"/><Relationship Id="rId3992" Type="http://schemas.openxmlformats.org/officeDocument/2006/relationships/hyperlink" Target="mailto:aislam.nat@gmail.com" TargetMode="External"/><Relationship Id="rId4629" Type="http://schemas.openxmlformats.org/officeDocument/2006/relationships/hyperlink" Target="mailto:farukrahman2181973@gmail.com" TargetMode="External"/><Relationship Id="rId4836" Type="http://schemas.openxmlformats.org/officeDocument/2006/relationships/hyperlink" Target="mailto:mssaikatenterprise2016@gmail.com" TargetMode="External"/><Relationship Id="rId6191" Type="http://schemas.openxmlformats.org/officeDocument/2006/relationships/hyperlink" Target="mailto:bokshienterprise@gmail.com" TargetMode="External"/><Relationship Id="rId7035" Type="http://schemas.openxmlformats.org/officeDocument/2006/relationships/hyperlink" Target="mailto:mskashemtraders@gmail.com" TargetMode="External"/><Relationship Id="rId7242" Type="http://schemas.openxmlformats.org/officeDocument/2006/relationships/hyperlink" Target="mailto:salehandbrothers@gmail.com" TargetMode="External"/><Relationship Id="rId8500" Type="http://schemas.openxmlformats.org/officeDocument/2006/relationships/hyperlink" Target="mailto:msriadhenterprise@gmail.com" TargetMode="External"/><Relationship Id="rId10016" Type="http://schemas.openxmlformats.org/officeDocument/2006/relationships/hyperlink" Target="mailto:madinaenterprise826@gmail.com" TargetMode="External"/><Relationship Id="rId499" Type="http://schemas.openxmlformats.org/officeDocument/2006/relationships/hyperlink" Target="mailto:dulhaenter@gmail.com" TargetMode="External"/><Relationship Id="rId2387" Type="http://schemas.openxmlformats.org/officeDocument/2006/relationships/hyperlink" Target="mailto:ziaultraders123@yahoo.com" TargetMode="External"/><Relationship Id="rId2594" Type="http://schemas.openxmlformats.org/officeDocument/2006/relationships/hyperlink" Target="mailto:faysal.enter1983@gmail.com" TargetMode="External"/><Relationship Id="rId3438" Type="http://schemas.openxmlformats.org/officeDocument/2006/relationships/hyperlink" Target="mailto:lutfurkhandakar101254@gmail.com" TargetMode="External"/><Relationship Id="rId3645" Type="http://schemas.openxmlformats.org/officeDocument/2006/relationships/hyperlink" Target="mailto:noorhossain61@gmail.com" TargetMode="External"/><Relationship Id="rId3852" Type="http://schemas.openxmlformats.org/officeDocument/2006/relationships/hyperlink" Target="mailto:mimenterprise65@gmail.com" TargetMode="External"/><Relationship Id="rId6051" Type="http://schemas.openxmlformats.org/officeDocument/2006/relationships/hyperlink" Target="mailto:mshasan.construction1978@gmail.com" TargetMode="External"/><Relationship Id="rId7102" Type="http://schemas.openxmlformats.org/officeDocument/2006/relationships/hyperlink" Target="mailto:ke.bnb.jvc@gmail.com" TargetMode="External"/><Relationship Id="rId359" Type="http://schemas.openxmlformats.org/officeDocument/2006/relationships/hyperlink" Target="mailto:maeandmtejv@yahoo.com" TargetMode="External"/><Relationship Id="rId566" Type="http://schemas.openxmlformats.org/officeDocument/2006/relationships/hyperlink" Target="mailto:sreeprosantokumardas@gmail.com" TargetMode="External"/><Relationship Id="rId773" Type="http://schemas.openxmlformats.org/officeDocument/2006/relationships/hyperlink" Target="mailto:skconstruction434@gmail.com" TargetMode="External"/><Relationship Id="rId1196" Type="http://schemas.openxmlformats.org/officeDocument/2006/relationships/hyperlink" Target="mailto:khairulkabir07@gmail.com" TargetMode="External"/><Relationship Id="rId2247" Type="http://schemas.openxmlformats.org/officeDocument/2006/relationships/hyperlink" Target="mailto:mss.ssenterprise@gmail.com" TargetMode="External"/><Relationship Id="rId2454" Type="http://schemas.openxmlformats.org/officeDocument/2006/relationships/hyperlink" Target="mailto:shahilenterprise@yahoo.com" TargetMode="External"/><Relationship Id="rId3505" Type="http://schemas.openxmlformats.org/officeDocument/2006/relationships/hyperlink" Target="mailto:ataurchy1968@gmail.com" TargetMode="External"/><Relationship Id="rId4903" Type="http://schemas.openxmlformats.org/officeDocument/2006/relationships/hyperlink" Target="mailto:pinturahman08@gmail.com" TargetMode="External"/><Relationship Id="rId9067" Type="http://schemas.openxmlformats.org/officeDocument/2006/relationships/hyperlink" Target="mailto:msmizantraders1977@gmail.com" TargetMode="External"/><Relationship Id="rId9274" Type="http://schemas.openxmlformats.org/officeDocument/2006/relationships/hyperlink" Target="mailto:sarder.enterprise78@gmail.com" TargetMode="External"/><Relationship Id="rId9481" Type="http://schemas.openxmlformats.org/officeDocument/2006/relationships/hyperlink" Target="mailto:giusshahil@gmail.com" TargetMode="External"/><Relationship Id="rId219" Type="http://schemas.openxmlformats.org/officeDocument/2006/relationships/hyperlink" Target="mailto:mah.constructionltd2015@yahoo.com" TargetMode="External"/><Relationship Id="rId426" Type="http://schemas.openxmlformats.org/officeDocument/2006/relationships/hyperlink" Target="mailto:ahnafenterprise78@gmail.com" TargetMode="External"/><Relationship Id="rId633" Type="http://schemas.openxmlformats.org/officeDocument/2006/relationships/hyperlink" Target="mailto:nazenterprise66@gmail.com" TargetMode="External"/><Relationship Id="rId980" Type="http://schemas.openxmlformats.org/officeDocument/2006/relationships/hyperlink" Target="mailto:attbd2012@gmail.com" TargetMode="External"/><Relationship Id="rId1056" Type="http://schemas.openxmlformats.org/officeDocument/2006/relationships/hyperlink" Target="mailto:sstraders732@gmail.com" TargetMode="External"/><Relationship Id="rId1263" Type="http://schemas.openxmlformats.org/officeDocument/2006/relationships/hyperlink" Target="mailto:mskhurshedenterprise@yahoo.com" TargetMode="External"/><Relationship Id="rId2107" Type="http://schemas.openxmlformats.org/officeDocument/2006/relationships/hyperlink" Target="mailto:djdollar65@gmail.com" TargetMode="External"/><Relationship Id="rId2314" Type="http://schemas.openxmlformats.org/officeDocument/2006/relationships/hyperlink" Target="mailto:mssumanaenterprise@gmail.com%20;" TargetMode="External"/><Relationship Id="rId2661" Type="http://schemas.openxmlformats.org/officeDocument/2006/relationships/hyperlink" Target="mailto:jnenterprise76@gmail.com" TargetMode="External"/><Relationship Id="rId3712" Type="http://schemas.openxmlformats.org/officeDocument/2006/relationships/hyperlink" Target="mailto:egp.aaenterprise@gmail.com" TargetMode="External"/><Relationship Id="rId6868" Type="http://schemas.openxmlformats.org/officeDocument/2006/relationships/hyperlink" Target="mailto:alhajmdabuzaher@yahoo.com" TargetMode="External"/><Relationship Id="rId7919" Type="http://schemas.openxmlformats.org/officeDocument/2006/relationships/hyperlink" Target="mailto:mdalauddinjnd@gmail.com" TargetMode="External"/><Relationship Id="rId8083" Type="http://schemas.openxmlformats.org/officeDocument/2006/relationships/hyperlink" Target="mailto:abresamtrade@gmail.com" TargetMode="External"/><Relationship Id="rId8290" Type="http://schemas.openxmlformats.org/officeDocument/2006/relationships/hyperlink" Target="mailto:msfakirenterprise@gmail.com" TargetMode="External"/><Relationship Id="rId9134" Type="http://schemas.openxmlformats.org/officeDocument/2006/relationships/hyperlink" Target="mailto:m.s.saifulalam@gmail.com" TargetMode="External"/><Relationship Id="rId9341" Type="http://schemas.openxmlformats.org/officeDocument/2006/relationships/hyperlink" Target="mailto:miah.ptk@gmail.com" TargetMode="External"/><Relationship Id="rId840" Type="http://schemas.openxmlformats.org/officeDocument/2006/relationships/hyperlink" Target="mailto:ajamconstructionltdmae@gmail.com" TargetMode="External"/><Relationship Id="rId1470" Type="http://schemas.openxmlformats.org/officeDocument/2006/relationships/hyperlink" Target="mailto:amirmizanurjv@gmail.com" TargetMode="External"/><Relationship Id="rId2521" Type="http://schemas.openxmlformats.org/officeDocument/2006/relationships/hyperlink" Target="mailto:fahim_traders490@yahoo.com" TargetMode="External"/><Relationship Id="rId4279" Type="http://schemas.openxmlformats.org/officeDocument/2006/relationships/hyperlink" Target="mailto:rsbdenterprise@gmail.com" TargetMode="External"/><Relationship Id="rId5677" Type="http://schemas.openxmlformats.org/officeDocument/2006/relationships/hyperlink" Target="mailto:marmaqcjv@gmail.com" TargetMode="External"/><Relationship Id="rId5884" Type="http://schemas.openxmlformats.org/officeDocument/2006/relationships/hyperlink" Target="mailto:msnoyanenterprise@gmail.com" TargetMode="External"/><Relationship Id="rId6728" Type="http://schemas.openxmlformats.org/officeDocument/2006/relationships/hyperlink" Target="mailto:rannysaifulalam@gmail.com" TargetMode="External"/><Relationship Id="rId6935" Type="http://schemas.openxmlformats.org/officeDocument/2006/relationships/hyperlink" Target="mailto:mmmemtemsejvca@gmail.com" TargetMode="External"/><Relationship Id="rId700" Type="http://schemas.openxmlformats.org/officeDocument/2006/relationships/hyperlink" Target="mailto:tomaconst1964@yahoo.com" TargetMode="External"/><Relationship Id="rId1123" Type="http://schemas.openxmlformats.org/officeDocument/2006/relationships/hyperlink" Target="mailto:egp.lorin@gmail.com" TargetMode="External"/><Relationship Id="rId1330" Type="http://schemas.openxmlformats.org/officeDocument/2006/relationships/hyperlink" Target="mailto:daenterprise2014@yahoo.com" TargetMode="External"/><Relationship Id="rId3088" Type="http://schemas.openxmlformats.org/officeDocument/2006/relationships/hyperlink" Target="https://www.eprocure.gov.bd/tenderer/ViewRegistrationDetail.jsp?cId=74B58A7743C4134E&amp;uId=1052611456979455&amp;tId=A0C0AD372918E82A&amp;top=no" TargetMode="External"/><Relationship Id="rId4486" Type="http://schemas.openxmlformats.org/officeDocument/2006/relationships/hyperlink" Target="mailto:shajedujjaman@gmail.com" TargetMode="External"/><Relationship Id="rId4693" Type="http://schemas.openxmlformats.org/officeDocument/2006/relationships/hyperlink" Target="mailto:msjbindustries88@gmail.com" TargetMode="External"/><Relationship Id="rId5537" Type="http://schemas.openxmlformats.org/officeDocument/2006/relationships/hyperlink" Target="mailto:m61ehaque@gmail.com" TargetMode="External"/><Relationship Id="rId5744" Type="http://schemas.openxmlformats.org/officeDocument/2006/relationships/hyperlink" Target="mailto:itandjejv@gmail.com" TargetMode="External"/><Relationship Id="rId5951" Type="http://schemas.openxmlformats.org/officeDocument/2006/relationships/hyperlink" Target="mailto:msdaniel.co@gmail.com" TargetMode="External"/><Relationship Id="rId8150" Type="http://schemas.openxmlformats.org/officeDocument/2006/relationships/hyperlink" Target="mailto:ms.foysalbrothers@gmail.com" TargetMode="External"/><Relationship Id="rId9201" Type="http://schemas.openxmlformats.org/officeDocument/2006/relationships/hyperlink" Target="mailto:msmahienterprise80@gmail.com" TargetMode="External"/><Relationship Id="rId10080" Type="http://schemas.openxmlformats.org/officeDocument/2006/relationships/hyperlink" Target="mailto:siddiquet02@gmail.com" TargetMode="External"/><Relationship Id="rId3295" Type="http://schemas.openxmlformats.org/officeDocument/2006/relationships/hyperlink" Target="mailto:nasirbakthchowdhury@gmail.com" TargetMode="External"/><Relationship Id="rId4139" Type="http://schemas.openxmlformats.org/officeDocument/2006/relationships/hyperlink" Target="mailto:mozaharulmunna7145@gmail.com" TargetMode="External"/><Relationship Id="rId4346" Type="http://schemas.openxmlformats.org/officeDocument/2006/relationships/hyperlink" Target="mailto:si1498576@gmail.com" TargetMode="External"/><Relationship Id="rId4553" Type="http://schemas.openxmlformats.org/officeDocument/2006/relationships/hyperlink" Target="mailto:arkltdbd@gmail.com" TargetMode="External"/><Relationship Id="rId4760" Type="http://schemas.openxmlformats.org/officeDocument/2006/relationships/hyperlink" Target="mailto:mdselimreza.1979@gmail.com" TargetMode="External"/><Relationship Id="rId5604" Type="http://schemas.openxmlformats.org/officeDocument/2006/relationships/hyperlink" Target="mailto:utmong71@yahoo.com" TargetMode="External"/><Relationship Id="rId5811" Type="http://schemas.openxmlformats.org/officeDocument/2006/relationships/hyperlink" Target="mailto:rpcorporation@yahoo.com" TargetMode="External"/><Relationship Id="rId8010" Type="http://schemas.openxmlformats.org/officeDocument/2006/relationships/hyperlink" Target="mailto:shaikatenterprise77@gmail.com" TargetMode="External"/><Relationship Id="rId8967" Type="http://schemas.openxmlformats.org/officeDocument/2006/relationships/hyperlink" Target="mailto:ncel.nab.jv@gmail.com" TargetMode="External"/><Relationship Id="rId3155" Type="http://schemas.openxmlformats.org/officeDocument/2006/relationships/hyperlink" Target="mailto:genevaint2014@gmail.com" TargetMode="External"/><Relationship Id="rId3362" Type="http://schemas.openxmlformats.org/officeDocument/2006/relationships/hyperlink" Target="mailto:sharifenterprise73@gmail.com" TargetMode="External"/><Relationship Id="rId4206" Type="http://schemas.openxmlformats.org/officeDocument/2006/relationships/hyperlink" Target="mailto:noortraders76@gmail.com" TargetMode="External"/><Relationship Id="rId4413" Type="http://schemas.openxmlformats.org/officeDocument/2006/relationships/hyperlink" Target="mailto:jvsafenilphamari2018@gmail.com" TargetMode="External"/><Relationship Id="rId4620" Type="http://schemas.openxmlformats.org/officeDocument/2006/relationships/hyperlink" Target="mailto:dhaly07@gmail.com" TargetMode="External"/><Relationship Id="rId7569" Type="http://schemas.openxmlformats.org/officeDocument/2006/relationships/hyperlink" Target="mailto:ms.sahabuddin@yahoo.com" TargetMode="External"/><Relationship Id="rId7776" Type="http://schemas.openxmlformats.org/officeDocument/2006/relationships/hyperlink" Target="mailto:mlercljv@gmail.com" TargetMode="External"/><Relationship Id="rId7983" Type="http://schemas.openxmlformats.org/officeDocument/2006/relationships/hyperlink" Target="mailto:mlt_mehjv@gmail.com" TargetMode="External"/><Relationship Id="rId8827" Type="http://schemas.openxmlformats.org/officeDocument/2006/relationships/hyperlink" Target="mailto:mssohelenterprise1976@gmail.com" TargetMode="External"/><Relationship Id="rId283" Type="http://schemas.openxmlformats.org/officeDocument/2006/relationships/hyperlink" Target="mailto:ms.sr.enterprise786@gmail.com" TargetMode="External"/><Relationship Id="rId490" Type="http://schemas.openxmlformats.org/officeDocument/2006/relationships/hyperlink" Target="mailto:abdulmannan_71@yahoo.com" TargetMode="External"/><Relationship Id="rId2171" Type="http://schemas.openxmlformats.org/officeDocument/2006/relationships/hyperlink" Target="mailto:selim.brothers_874@yahoo.com" TargetMode="External"/><Relationship Id="rId3015" Type="http://schemas.openxmlformats.org/officeDocument/2006/relationships/hyperlink" Target="mailto:khairul.ssjv@gmail.com" TargetMode="External"/><Relationship Id="rId3222" Type="http://schemas.openxmlformats.org/officeDocument/2006/relationships/hyperlink" Target="mailto:nabila_enterprise113@yahoo.com" TargetMode="External"/><Relationship Id="rId6378" Type="http://schemas.openxmlformats.org/officeDocument/2006/relationships/hyperlink" Target="mailto:sharifserniabad65@gmail.com" TargetMode="External"/><Relationship Id="rId6585" Type="http://schemas.openxmlformats.org/officeDocument/2006/relationships/hyperlink" Target="mailto:msiqbalenterprise67@gmail.com" TargetMode="External"/><Relationship Id="rId7429" Type="http://schemas.openxmlformats.org/officeDocument/2006/relationships/hyperlink" Target="mailto:ms.centurytraders@yahoo.com" TargetMode="External"/><Relationship Id="rId7636" Type="http://schemas.openxmlformats.org/officeDocument/2006/relationships/hyperlink" Target="mailto:ms.sumonenterprise19@gmail.com" TargetMode="External"/><Relationship Id="rId143" Type="http://schemas.openxmlformats.org/officeDocument/2006/relationships/hyperlink" Target="mailto:msmuktatraders7@yahoo.com" TargetMode="External"/><Relationship Id="rId350" Type="http://schemas.openxmlformats.org/officeDocument/2006/relationships/hyperlink" Target="mailto:mzemsejv@yahoo.com" TargetMode="External"/><Relationship Id="rId2031" Type="http://schemas.openxmlformats.org/officeDocument/2006/relationships/hyperlink" Target="mailto:srsconstruction4@gmail.com" TargetMode="External"/><Relationship Id="rId5187" Type="http://schemas.openxmlformats.org/officeDocument/2006/relationships/hyperlink" Target="mailto:ms_rangamatitraders@yahoo.com" TargetMode="External"/><Relationship Id="rId5394" Type="http://schemas.openxmlformats.org/officeDocument/2006/relationships/hyperlink" Target="mailto:msagarconstruction@gmail.com" TargetMode="External"/><Relationship Id="rId6238" Type="http://schemas.openxmlformats.org/officeDocument/2006/relationships/hyperlink" Target="mailto:amir.engr_crp@yahoo.com" TargetMode="External"/><Relationship Id="rId6445" Type="http://schemas.openxmlformats.org/officeDocument/2006/relationships/hyperlink" Target="mailto:msranaenterprise@yahoo.com" TargetMode="External"/><Relationship Id="rId6792" Type="http://schemas.openxmlformats.org/officeDocument/2006/relationships/hyperlink" Target="mailto:bhuiyanenterprise1979@gmail.com" TargetMode="External"/><Relationship Id="rId7843" Type="http://schemas.openxmlformats.org/officeDocument/2006/relationships/hyperlink" Target="mailto:faizulislam.jnd@gmail.com" TargetMode="External"/><Relationship Id="rId9" Type="http://schemas.openxmlformats.org/officeDocument/2006/relationships/hyperlink" Target="mailto:msjahangiralamchow@yahoo.com" TargetMode="External"/><Relationship Id="rId210" Type="http://schemas.openxmlformats.org/officeDocument/2006/relationships/hyperlink" Target="mailto:kmabubakarsiddique@gmail.com" TargetMode="External"/><Relationship Id="rId2988" Type="http://schemas.openxmlformats.org/officeDocument/2006/relationships/hyperlink" Target="mailto:smshameemconstruction@gmail.com" TargetMode="External"/><Relationship Id="rId5047" Type="http://schemas.openxmlformats.org/officeDocument/2006/relationships/hyperlink" Target="mailto:kamalconstructionp@gmail.com" TargetMode="External"/><Relationship Id="rId5254" Type="http://schemas.openxmlformats.org/officeDocument/2006/relationships/hyperlink" Target="mailto:dihanconstruction@gmail.com" TargetMode="External"/><Relationship Id="rId6652" Type="http://schemas.openxmlformats.org/officeDocument/2006/relationships/hyperlink" Target="mailto:chairman.ajgara@gmail.com" TargetMode="External"/><Relationship Id="rId7703" Type="http://schemas.openxmlformats.org/officeDocument/2006/relationships/hyperlink" Target="mailto:msrupaminternational@gmail.com" TargetMode="External"/><Relationship Id="rId7910" Type="http://schemas.openxmlformats.org/officeDocument/2006/relationships/hyperlink" Target="mailto:shahidul.signal@gmail.com" TargetMode="External"/><Relationship Id="rId1797" Type="http://schemas.openxmlformats.org/officeDocument/2006/relationships/hyperlink" Target="mailto:mgolamfaruq@yahoo.com" TargetMode="External"/><Relationship Id="rId2848" Type="http://schemas.openxmlformats.org/officeDocument/2006/relationships/hyperlink" Target="mailto:bhatibanglaenterprise@yahoo.com" TargetMode="External"/><Relationship Id="rId5461" Type="http://schemas.openxmlformats.org/officeDocument/2006/relationships/hyperlink" Target="mailto:sunnyenterprise19@gmail.com" TargetMode="External"/><Relationship Id="rId6305" Type="http://schemas.openxmlformats.org/officeDocument/2006/relationships/hyperlink" Target="mailto:kathalia1970@gmail.com" TargetMode="External"/><Relationship Id="rId6512" Type="http://schemas.openxmlformats.org/officeDocument/2006/relationships/hyperlink" Target="mailto:arabienterprise.ctg@gmail.com" TargetMode="External"/><Relationship Id="rId9668" Type="http://schemas.openxmlformats.org/officeDocument/2006/relationships/hyperlink" Target="mailto:quashemconstruction@gmail.com" TargetMode="External"/><Relationship Id="rId9875" Type="http://schemas.openxmlformats.org/officeDocument/2006/relationships/hyperlink" Target="mailto:ms.druboenterprise2019@gmail.com" TargetMode="External"/><Relationship Id="rId89" Type="http://schemas.openxmlformats.org/officeDocument/2006/relationships/hyperlink" Target="mailto:ms.samataenterprise68@gmail.com" TargetMode="External"/><Relationship Id="rId1657" Type="http://schemas.openxmlformats.org/officeDocument/2006/relationships/hyperlink" Target="mailto:ms.iqabalbrothers@gmail.com" TargetMode="External"/><Relationship Id="rId1864" Type="http://schemas.openxmlformats.org/officeDocument/2006/relationships/hyperlink" Target="mailto:msislambrothersltd@gmail.com" TargetMode="External"/><Relationship Id="rId2708" Type="http://schemas.openxmlformats.org/officeDocument/2006/relationships/hyperlink" Target="mailto:sarkarconstn@gmail.com" TargetMode="External"/><Relationship Id="rId2915" Type="http://schemas.openxmlformats.org/officeDocument/2006/relationships/hyperlink" Target="mailto:ma.business.center.89@gmail.com" TargetMode="External"/><Relationship Id="rId4063" Type="http://schemas.openxmlformats.org/officeDocument/2006/relationships/hyperlink" Target="mailto:mha.ic2019@gmail.com" TargetMode="External"/><Relationship Id="rId4270" Type="http://schemas.openxmlformats.org/officeDocument/2006/relationships/hyperlink" Target="mailto:saifulislam005566@gmail.com" TargetMode="External"/><Relationship Id="rId5114" Type="http://schemas.openxmlformats.org/officeDocument/2006/relationships/hyperlink" Target="mailto:jarinenterprise.egp@gmail.com" TargetMode="External"/><Relationship Id="rId5321" Type="http://schemas.openxmlformats.org/officeDocument/2006/relationships/hyperlink" Target="mailto:maemmtjv@gmail.com" TargetMode="External"/><Relationship Id="rId8477" Type="http://schemas.openxmlformats.org/officeDocument/2006/relationships/hyperlink" Target="mailto:ncel1962@gmail.com" TargetMode="External"/><Relationship Id="rId8684" Type="http://schemas.openxmlformats.org/officeDocument/2006/relationships/hyperlink" Target="mailto:msnbenterprise1987@gmail.com" TargetMode="External"/><Relationship Id="rId8891" Type="http://schemas.openxmlformats.org/officeDocument/2006/relationships/hyperlink" Target="mailto:msabulhashembhuiyan@gmail.com" TargetMode="External"/><Relationship Id="rId9528" Type="http://schemas.openxmlformats.org/officeDocument/2006/relationships/hyperlink" Target="mailto:ucljoadali@gmail.com" TargetMode="External"/><Relationship Id="rId9735" Type="http://schemas.openxmlformats.org/officeDocument/2006/relationships/hyperlink" Target="mailto:msnusratenterprise1976@gmail.com" TargetMode="External"/><Relationship Id="rId9942" Type="http://schemas.openxmlformats.org/officeDocument/2006/relationships/hyperlink" Target="mailto:sascjv7@gmail.com" TargetMode="External"/><Relationship Id="rId1517" Type="http://schemas.openxmlformats.org/officeDocument/2006/relationships/hyperlink" Target="mailto:msprogatientp@yahoo.com" TargetMode="External"/><Relationship Id="rId1724" Type="http://schemas.openxmlformats.org/officeDocument/2006/relationships/hyperlink" Target="mailto:hazramotiar@gmail.com" TargetMode="External"/><Relationship Id="rId4130" Type="http://schemas.openxmlformats.org/officeDocument/2006/relationships/hyperlink" Target="mailto:sagor.brks@gmail.com" TargetMode="External"/><Relationship Id="rId7079" Type="http://schemas.openxmlformats.org/officeDocument/2006/relationships/hyperlink" Target="mailto:msjhinenterprise@gmail.com" TargetMode="External"/><Relationship Id="rId7286" Type="http://schemas.openxmlformats.org/officeDocument/2006/relationships/hyperlink" Target="mailto:johoraconst@gmail.com" TargetMode="External"/><Relationship Id="rId7493" Type="http://schemas.openxmlformats.org/officeDocument/2006/relationships/hyperlink" Target="mailto:ms.shumonenterprise14@gmail.com" TargetMode="External"/><Relationship Id="rId8337" Type="http://schemas.openxmlformats.org/officeDocument/2006/relationships/hyperlink" Target="mailto:alaminconstruction84@gmail.com" TargetMode="External"/><Relationship Id="rId8544" Type="http://schemas.openxmlformats.org/officeDocument/2006/relationships/hyperlink" Target="mailto:nuddin8060@gmail.com" TargetMode="External"/><Relationship Id="rId8751" Type="http://schemas.openxmlformats.org/officeDocument/2006/relationships/hyperlink" Target="mailto:kashedenterprise@gmail.com" TargetMode="External"/><Relationship Id="rId9802" Type="http://schemas.openxmlformats.org/officeDocument/2006/relationships/hyperlink" Target="mailto:uttamtraders74@gmail.com" TargetMode="External"/><Relationship Id="rId16" Type="http://schemas.openxmlformats.org/officeDocument/2006/relationships/hyperlink" Target="mailto:md.eunusal_mamun@yahoo.com" TargetMode="External"/><Relationship Id="rId1931" Type="http://schemas.openxmlformats.org/officeDocument/2006/relationships/hyperlink" Target="mailto:mirzaconstruction@yahoo.com" TargetMode="External"/><Relationship Id="rId3689" Type="http://schemas.openxmlformats.org/officeDocument/2006/relationships/hyperlink" Target="mailto:abmzahirul@gmail.com" TargetMode="External"/><Relationship Id="rId3896" Type="http://schemas.openxmlformats.org/officeDocument/2006/relationships/hyperlink" Target="mailto:msshinternational1971@gmail.com" TargetMode="External"/><Relationship Id="rId6095" Type="http://schemas.openxmlformats.org/officeDocument/2006/relationships/hyperlink" Target="mailto:msarenterprise18@gmail.com" TargetMode="External"/><Relationship Id="rId7146" Type="http://schemas.openxmlformats.org/officeDocument/2006/relationships/hyperlink" Target="mailto:faridpurjannatconstructionltd@gmail.com" TargetMode="External"/><Relationship Id="rId7353" Type="http://schemas.openxmlformats.org/officeDocument/2006/relationships/hyperlink" Target="mailto:nbmuktajv@gmail.com" TargetMode="External"/><Relationship Id="rId7560" Type="http://schemas.openxmlformats.org/officeDocument/2006/relationships/hyperlink" Target="mailto:Salehbabul21@gmail.com" TargetMode="External"/><Relationship Id="rId8404" Type="http://schemas.openxmlformats.org/officeDocument/2006/relationships/hyperlink" Target="mailto:egppadmatraders@gmail.com" TargetMode="External"/><Relationship Id="rId8611" Type="http://schemas.openxmlformats.org/officeDocument/2006/relationships/hyperlink" Target="mailto:kashedenterprise@gmail.com" TargetMode="External"/><Relationship Id="rId10127" Type="http://schemas.openxmlformats.org/officeDocument/2006/relationships/hyperlink" Target="mailto:msmanike73@gmail.com" TargetMode="External"/><Relationship Id="rId2498" Type="http://schemas.openxmlformats.org/officeDocument/2006/relationships/hyperlink" Target="mailto:romantraders.k@gmail.com" TargetMode="External"/><Relationship Id="rId3549" Type="http://schemas.openxmlformats.org/officeDocument/2006/relationships/hyperlink" Target="mailto:mskhantraders607@gmail.com" TargetMode="External"/><Relationship Id="rId4947" Type="http://schemas.openxmlformats.org/officeDocument/2006/relationships/hyperlink" Target="mailto:safwana.trading@gmail.com" TargetMode="External"/><Relationship Id="rId6162" Type="http://schemas.openxmlformats.org/officeDocument/2006/relationships/hyperlink" Target="mailto:shadhin.builders2020@gmail.com" TargetMode="External"/><Relationship Id="rId7006" Type="http://schemas.openxmlformats.org/officeDocument/2006/relationships/hyperlink" Target="mailto:abulhossansoton@yahoo.com" TargetMode="External"/><Relationship Id="rId7213" Type="http://schemas.openxmlformats.org/officeDocument/2006/relationships/hyperlink" Target="mailto:hakkanibrick@gmail.com" TargetMode="External"/><Relationship Id="rId7420" Type="http://schemas.openxmlformats.org/officeDocument/2006/relationships/hyperlink" Target="mailto:ms.anowarhossain@yahoo.com" TargetMode="External"/><Relationship Id="rId677" Type="http://schemas.openxmlformats.org/officeDocument/2006/relationships/hyperlink" Target="mailto:mjjtqc111@gmail.com" TargetMode="External"/><Relationship Id="rId2358" Type="http://schemas.openxmlformats.org/officeDocument/2006/relationships/hyperlink" Target="mailto:msfaisaltraders93@gmail.com" TargetMode="External"/><Relationship Id="rId3756" Type="http://schemas.openxmlformats.org/officeDocument/2006/relationships/hyperlink" Target="mailto:egp.litonconstruction@gmail.com" TargetMode="External"/><Relationship Id="rId3963" Type="http://schemas.openxmlformats.org/officeDocument/2006/relationships/hyperlink" Target="mailto:shakwatkhan77@gmail.com" TargetMode="External"/><Relationship Id="rId4807" Type="http://schemas.openxmlformats.org/officeDocument/2006/relationships/hyperlink" Target="mailto:smita.trading16@gmail.com" TargetMode="External"/><Relationship Id="rId6022" Type="http://schemas.openxmlformats.org/officeDocument/2006/relationships/hyperlink" Target="mailto:mshasan.construction1978@gmail.com" TargetMode="External"/><Relationship Id="rId9178" Type="http://schemas.openxmlformats.org/officeDocument/2006/relationships/hyperlink" Target="mailto:ziaultraders123@yahoo.com" TargetMode="External"/><Relationship Id="rId9385" Type="http://schemas.openxmlformats.org/officeDocument/2006/relationships/hyperlink" Target="mailto:sohagbrather@gmail.com" TargetMode="External"/><Relationship Id="rId884" Type="http://schemas.openxmlformats.org/officeDocument/2006/relationships/hyperlink" Target="mailto:mamcl007@yahoo.com" TargetMode="External"/><Relationship Id="rId2565" Type="http://schemas.openxmlformats.org/officeDocument/2006/relationships/hyperlink" Target="mailto:sarkarconstn@gmail.com" TargetMode="External"/><Relationship Id="rId2772" Type="http://schemas.openxmlformats.org/officeDocument/2006/relationships/hyperlink" Target="mailto:haqueenterprise70@gmail.com" TargetMode="External"/><Relationship Id="rId3409" Type="http://schemas.openxmlformats.org/officeDocument/2006/relationships/hyperlink" Target="mailto:mshahinur78@gmail.com" TargetMode="External"/><Relationship Id="rId3616" Type="http://schemas.openxmlformats.org/officeDocument/2006/relationships/hyperlink" Target="mailto:mskjv2021@gmail.com" TargetMode="External"/><Relationship Id="rId3823" Type="http://schemas.openxmlformats.org/officeDocument/2006/relationships/hyperlink" Target="mailto:mahabub.tareq1967@gmail.com" TargetMode="External"/><Relationship Id="rId6979" Type="http://schemas.openxmlformats.org/officeDocument/2006/relationships/hyperlink" Target="mailto:mohammedrafiq658@yahoo.com" TargetMode="External"/><Relationship Id="rId8194" Type="http://schemas.openxmlformats.org/officeDocument/2006/relationships/hyperlink" Target="mailto:safolenterprise@gmail.com" TargetMode="External"/><Relationship Id="rId9038" Type="http://schemas.openxmlformats.org/officeDocument/2006/relationships/hyperlink" Target="mailto:msmdkamaluddin@gmail.com" TargetMode="External"/><Relationship Id="rId9592" Type="http://schemas.openxmlformats.org/officeDocument/2006/relationships/hyperlink" Target="mailto:mohiuddinptk@gmail.com" TargetMode="External"/><Relationship Id="rId537" Type="http://schemas.openxmlformats.org/officeDocument/2006/relationships/hyperlink" Target="mailto:mrahman2265@gmail.com" TargetMode="External"/><Relationship Id="rId744" Type="http://schemas.openxmlformats.org/officeDocument/2006/relationships/hyperlink" Target="mailto:thohidbrothers@gmail.com" TargetMode="External"/><Relationship Id="rId951" Type="http://schemas.openxmlformats.org/officeDocument/2006/relationships/hyperlink" Target="mailto:kofilbiplob84@gmail.com" TargetMode="External"/><Relationship Id="rId1167" Type="http://schemas.openxmlformats.org/officeDocument/2006/relationships/hyperlink" Target="mailto:Latifhakkani@yahoo.com" TargetMode="External"/><Relationship Id="rId1374" Type="http://schemas.openxmlformats.org/officeDocument/2006/relationships/hyperlink" Target="mailto:brbinternational2015@gmail.com" TargetMode="External"/><Relationship Id="rId1581" Type="http://schemas.openxmlformats.org/officeDocument/2006/relationships/hyperlink" Target="mailto:mukta.arpjv@gmail.com" TargetMode="External"/><Relationship Id="rId2218" Type="http://schemas.openxmlformats.org/officeDocument/2006/relationships/hyperlink" Target="mailto:kabiranjantripura15@gmail.com" TargetMode="External"/><Relationship Id="rId2425" Type="http://schemas.openxmlformats.org/officeDocument/2006/relationships/hyperlink" Target="mailto:mahfugkhanltd@yahoo.com" TargetMode="External"/><Relationship Id="rId2632" Type="http://schemas.openxmlformats.org/officeDocument/2006/relationships/hyperlink" Target="mailto:msibrahimconstruction@yahoo.com" TargetMode="External"/><Relationship Id="rId5788" Type="http://schemas.openxmlformats.org/officeDocument/2006/relationships/hyperlink" Target="mailto:mdmosharrofhossain17@gmail.com" TargetMode="External"/><Relationship Id="rId5995" Type="http://schemas.openxmlformats.org/officeDocument/2006/relationships/hyperlink" Target="mailto:razzakm50@yahoo.com" TargetMode="External"/><Relationship Id="rId6839" Type="http://schemas.openxmlformats.org/officeDocument/2006/relationships/hyperlink" Target="mailto:msmastersconstruction@gmail.com" TargetMode="External"/><Relationship Id="rId9245" Type="http://schemas.openxmlformats.org/officeDocument/2006/relationships/hyperlink" Target="mailto:msrahimaenterprise.hanif@gmail.com" TargetMode="External"/><Relationship Id="rId9452" Type="http://schemas.openxmlformats.org/officeDocument/2006/relationships/hyperlink" Target="mailto:badalsarwar@gmail.com" TargetMode="External"/><Relationship Id="rId80" Type="http://schemas.openxmlformats.org/officeDocument/2006/relationships/hyperlink" Target="mailto:mschowdhuryenterprise88@gmail.com" TargetMode="External"/><Relationship Id="rId604" Type="http://schemas.openxmlformats.org/officeDocument/2006/relationships/hyperlink" Target="mailto:rajatito@yahoo.com" TargetMode="External"/><Relationship Id="rId811" Type="http://schemas.openxmlformats.org/officeDocument/2006/relationships/hyperlink" Target="mailto:thohidandqcjv@gmail.com" TargetMode="External"/><Relationship Id="rId1027" Type="http://schemas.openxmlformats.org/officeDocument/2006/relationships/hyperlink" Target="mailto:maishaconstructionpvtltd@gmail.com" TargetMode="External"/><Relationship Id="rId1234" Type="http://schemas.openxmlformats.org/officeDocument/2006/relationships/hyperlink" Target="mailto:kelvenkleding@outlook.com" TargetMode="External"/><Relationship Id="rId1441" Type="http://schemas.openxmlformats.org/officeDocument/2006/relationships/hyperlink" Target="mailto:westernengineeringltd@gmail.com" TargetMode="External"/><Relationship Id="rId4597" Type="http://schemas.openxmlformats.org/officeDocument/2006/relationships/hyperlink" Target="mailto:hriddyosanitary@gmail.com" TargetMode="External"/><Relationship Id="rId5648" Type="http://schemas.openxmlformats.org/officeDocument/2006/relationships/hyperlink" Target="mailto:S.Anantabikastripura@yahoo.com" TargetMode="External"/><Relationship Id="rId5855" Type="http://schemas.openxmlformats.org/officeDocument/2006/relationships/hyperlink" Target="mailto:mahabub_pvt@yahoo.com" TargetMode="External"/><Relationship Id="rId6906" Type="http://schemas.openxmlformats.org/officeDocument/2006/relationships/hyperlink" Target="mailto:ms.mirrafiqulislam@gmail.com" TargetMode="External"/><Relationship Id="rId8054" Type="http://schemas.openxmlformats.org/officeDocument/2006/relationships/hyperlink" Target="mailto:ms.rob.traders@gmail.com" TargetMode="External"/><Relationship Id="rId8261" Type="http://schemas.openxmlformats.org/officeDocument/2006/relationships/hyperlink" Target="mailto:hafizurrahman.meherpur77@gmail.com" TargetMode="External"/><Relationship Id="rId9105" Type="http://schemas.openxmlformats.org/officeDocument/2006/relationships/hyperlink" Target="mailto:fazlulhaque4egp@gmail.com" TargetMode="External"/><Relationship Id="rId9312" Type="http://schemas.openxmlformats.org/officeDocument/2006/relationships/hyperlink" Target="mailto:shahmollah1968@gmail.com" TargetMode="External"/><Relationship Id="rId1301" Type="http://schemas.openxmlformats.org/officeDocument/2006/relationships/hyperlink" Target="mailto:amzadtraders@gmail.com" TargetMode="External"/><Relationship Id="rId3199" Type="http://schemas.openxmlformats.org/officeDocument/2006/relationships/hyperlink" Target="mailto:faruquetraders.bd@gmail.com" TargetMode="External"/><Relationship Id="rId4457" Type="http://schemas.openxmlformats.org/officeDocument/2006/relationships/hyperlink" Target="mailto:moonconstruction186@gmail.com" TargetMode="External"/><Relationship Id="rId4664" Type="http://schemas.openxmlformats.org/officeDocument/2006/relationships/hyperlink" Target="mailto:mostafizurrahmanshorif@yahoo.com" TargetMode="External"/><Relationship Id="rId5508" Type="http://schemas.openxmlformats.org/officeDocument/2006/relationships/hyperlink" Target="mailto:mdhossainaktar@gmail.com" TargetMode="External"/><Relationship Id="rId5715" Type="http://schemas.openxmlformats.org/officeDocument/2006/relationships/hyperlink" Target="mailto:utmong71@yahoo.com" TargetMode="External"/><Relationship Id="rId7070" Type="http://schemas.openxmlformats.org/officeDocument/2006/relationships/hyperlink" Target="mailto:mohammedrafiq658@yahoo.com" TargetMode="External"/><Relationship Id="rId8121" Type="http://schemas.openxmlformats.org/officeDocument/2006/relationships/hyperlink" Target="mailto:bandbjv@gmail.com" TargetMode="External"/><Relationship Id="rId10051" Type="http://schemas.openxmlformats.org/officeDocument/2006/relationships/hyperlink" Target="mailto:sbnejv@gmail.com" TargetMode="External"/><Relationship Id="rId3059" Type="http://schemas.openxmlformats.org/officeDocument/2006/relationships/hyperlink" Target="mailto:abutalebmilu@gmail.com" TargetMode="External"/><Relationship Id="rId3266" Type="http://schemas.openxmlformats.org/officeDocument/2006/relationships/hyperlink" Target="mailto:mdputulmiah8@gmail.com" TargetMode="External"/><Relationship Id="rId3473" Type="http://schemas.openxmlformats.org/officeDocument/2006/relationships/hyperlink" Target="mailto:mrshamim203260@yahoo.com" TargetMode="External"/><Relationship Id="rId4317" Type="http://schemas.openxmlformats.org/officeDocument/2006/relationships/hyperlink" Target="mailto:shamkijv@gmail.com" TargetMode="External"/><Relationship Id="rId4524" Type="http://schemas.openxmlformats.org/officeDocument/2006/relationships/hyperlink" Target="mailto:arkltdbd@gmail.com" TargetMode="External"/><Relationship Id="rId4871" Type="http://schemas.openxmlformats.org/officeDocument/2006/relationships/hyperlink" Target="mailto:md.jahanulislam@gmail.com" TargetMode="External"/><Relationship Id="rId5922" Type="http://schemas.openxmlformats.org/officeDocument/2006/relationships/hyperlink" Target="mailto:mskaifenterprise.bsl@gmail.com" TargetMode="External"/><Relationship Id="rId187" Type="http://schemas.openxmlformats.org/officeDocument/2006/relationships/hyperlink" Target="mailto:ms.mimtraders77@gmail.com" TargetMode="External"/><Relationship Id="rId394" Type="http://schemas.openxmlformats.org/officeDocument/2006/relationships/hyperlink" Target="mailto:msbeparyent@gmail.com" TargetMode="External"/><Relationship Id="rId2075" Type="http://schemas.openxmlformats.org/officeDocument/2006/relationships/hyperlink" Target="mailto:zahangiralam15675@gmail.com" TargetMode="External"/><Relationship Id="rId2282" Type="http://schemas.openxmlformats.org/officeDocument/2006/relationships/hyperlink" Target="mailto:ftandbbjv@gmail.com," TargetMode="External"/><Relationship Id="rId3126" Type="http://schemas.openxmlformats.org/officeDocument/2006/relationships/hyperlink" Target="mailto:info@simecltd.com" TargetMode="External"/><Relationship Id="rId3680" Type="http://schemas.openxmlformats.org/officeDocument/2006/relationships/hyperlink" Target="mailto:taherandsonspvtltd@yahoo.com" TargetMode="External"/><Relationship Id="rId4731" Type="http://schemas.openxmlformats.org/officeDocument/2006/relationships/hyperlink" Target="mailto:mdemtiazasif@gmail.com" TargetMode="External"/><Relationship Id="rId6489" Type="http://schemas.openxmlformats.org/officeDocument/2006/relationships/hyperlink" Target="mailto:towakkulenterprise@gmail.com" TargetMode="External"/><Relationship Id="rId7887" Type="http://schemas.openxmlformats.org/officeDocument/2006/relationships/hyperlink" Target="mailto:khandakershahin.ahmed@yahoo.com" TargetMode="External"/><Relationship Id="rId8938" Type="http://schemas.openxmlformats.org/officeDocument/2006/relationships/hyperlink" Target="mailto:samiultraders@yahoo.com" TargetMode="External"/><Relationship Id="rId254" Type="http://schemas.openxmlformats.org/officeDocument/2006/relationships/hyperlink" Target="mailto:msaliarshad@gmail.com" TargetMode="External"/><Relationship Id="rId1091" Type="http://schemas.openxmlformats.org/officeDocument/2006/relationships/hyperlink" Target="mailto:mbel_dhaka12@yahoo.com" TargetMode="External"/><Relationship Id="rId3333" Type="http://schemas.openxmlformats.org/officeDocument/2006/relationships/hyperlink" Target="mailto:srhmjv@gmail.com" TargetMode="External"/><Relationship Id="rId3540" Type="http://schemas.openxmlformats.org/officeDocument/2006/relationships/hyperlink" Target="mailto:mobinraza75@gmail.com" TargetMode="External"/><Relationship Id="rId5298" Type="http://schemas.openxmlformats.org/officeDocument/2006/relationships/hyperlink" Target="mailto:shapnaenterprise20@gmail.com" TargetMode="External"/><Relationship Id="rId6696" Type="http://schemas.openxmlformats.org/officeDocument/2006/relationships/hyperlink" Target="mailto:waliullah011979@gmail.com" TargetMode="External"/><Relationship Id="rId7747" Type="http://schemas.openxmlformats.org/officeDocument/2006/relationships/hyperlink" Target="mailto:mlercljv@gmail.com" TargetMode="External"/><Relationship Id="rId7954" Type="http://schemas.openxmlformats.org/officeDocument/2006/relationships/hyperlink" Target="mailto:shaikatenterprise77@gmail.com" TargetMode="External"/><Relationship Id="rId114" Type="http://schemas.openxmlformats.org/officeDocument/2006/relationships/hyperlink" Target="mailto:ms.jarirbinrakib@gmail.com" TargetMode="External"/><Relationship Id="rId461" Type="http://schemas.openxmlformats.org/officeDocument/2006/relationships/hyperlink" Target="mailto:mdselimreza.1979@gmail.com" TargetMode="External"/><Relationship Id="rId2142" Type="http://schemas.openxmlformats.org/officeDocument/2006/relationships/hyperlink" Target="mailto:linaenterprise16@yahoo.com" TargetMode="External"/><Relationship Id="rId3400" Type="http://schemas.openxmlformats.org/officeDocument/2006/relationships/hyperlink" Target="mailto:akbaralijv20@gmail.com" TargetMode="External"/><Relationship Id="rId6349" Type="http://schemas.openxmlformats.org/officeDocument/2006/relationships/hyperlink" Target="mailto:olikhan2019@gmail.com" TargetMode="External"/><Relationship Id="rId6556" Type="http://schemas.openxmlformats.org/officeDocument/2006/relationships/hyperlink" Target="mailto:hkabir.enterprise@gmail.com" TargetMode="External"/><Relationship Id="rId6763" Type="http://schemas.openxmlformats.org/officeDocument/2006/relationships/hyperlink" Target="mailto:af.comilla@gmail.com" TargetMode="External"/><Relationship Id="rId6970" Type="http://schemas.openxmlformats.org/officeDocument/2006/relationships/hyperlink" Target="mailto:sfinternational2014@gmail.com" TargetMode="External"/><Relationship Id="rId7607" Type="http://schemas.openxmlformats.org/officeDocument/2006/relationships/hyperlink" Target="mailto:mssaj.enterprise@yahoo.com" TargetMode="External"/><Relationship Id="rId7814" Type="http://schemas.openxmlformats.org/officeDocument/2006/relationships/hyperlink" Target="mailto:mdrezeulhaquebindu@gmail.com" TargetMode="External"/><Relationship Id="rId321" Type="http://schemas.openxmlformats.org/officeDocument/2006/relationships/hyperlink" Target="mailto:mamcl007@yahoo.com" TargetMode="External"/><Relationship Id="rId2002" Type="http://schemas.openxmlformats.org/officeDocument/2006/relationships/hyperlink" Target="mailto:farhan150581@gmail.com" TargetMode="External"/><Relationship Id="rId2959" Type="http://schemas.openxmlformats.org/officeDocument/2006/relationships/hyperlink" Target="mailto:mawahed8@gmail.com" TargetMode="External"/><Relationship Id="rId5158" Type="http://schemas.openxmlformats.org/officeDocument/2006/relationships/hyperlink" Target="mailto:utmong71@yahoo.com" TargetMode="External"/><Relationship Id="rId5365" Type="http://schemas.openxmlformats.org/officeDocument/2006/relationships/hyperlink" Target="mailto:mofazzolbilu@gmail.com" TargetMode="External"/><Relationship Id="rId5572" Type="http://schemas.openxmlformats.org/officeDocument/2006/relationships/hyperlink" Target="mailto:dewan_jamal@yahoo.com" TargetMode="External"/><Relationship Id="rId6209" Type="http://schemas.openxmlformats.org/officeDocument/2006/relationships/hyperlink" Target="mailto:mdmahafuz.khan@yahoo.com" TargetMode="External"/><Relationship Id="rId6416" Type="http://schemas.openxmlformats.org/officeDocument/2006/relationships/hyperlink" Target="mailto:akmforhadhossain30@gmail.com" TargetMode="External"/><Relationship Id="rId6623" Type="http://schemas.openxmlformats.org/officeDocument/2006/relationships/hyperlink" Target="mailto:waliullah011979@gmail.com" TargetMode="External"/><Relationship Id="rId6830" Type="http://schemas.openxmlformats.org/officeDocument/2006/relationships/hyperlink" Target="mailto:mmimashuk@gmail.com" TargetMode="External"/><Relationship Id="rId9779" Type="http://schemas.openxmlformats.org/officeDocument/2006/relationships/hyperlink" Target="mailto:msfahimenterprise@yahoo.com" TargetMode="External"/><Relationship Id="rId9986" Type="http://schemas.openxmlformats.org/officeDocument/2006/relationships/hyperlink" Target="mailto:shawontraders78@gmail.com" TargetMode="External"/><Relationship Id="rId1768" Type="http://schemas.openxmlformats.org/officeDocument/2006/relationships/hyperlink" Target="mailto:rafinafienterprise.bd@gmail.com" TargetMode="External"/><Relationship Id="rId2819" Type="http://schemas.openxmlformats.org/officeDocument/2006/relationships/hyperlink" Target="mailto:mirzaconstruction@yahoo.com" TargetMode="External"/><Relationship Id="rId4174" Type="http://schemas.openxmlformats.org/officeDocument/2006/relationships/hyperlink" Target="mailto:pinkinat36@gmail.com" TargetMode="External"/><Relationship Id="rId4381" Type="http://schemas.openxmlformats.org/officeDocument/2006/relationships/hyperlink" Target="mailto:alamgirdebiganj@gmail.com" TargetMode="External"/><Relationship Id="rId5018" Type="http://schemas.openxmlformats.org/officeDocument/2006/relationships/hyperlink" Target="mailto:mdshafiulalam1965@gmail.com" TargetMode="External"/><Relationship Id="rId5225" Type="http://schemas.openxmlformats.org/officeDocument/2006/relationships/hyperlink" Target="mailto:sthegroup1@gmail.com" TargetMode="External"/><Relationship Id="rId5432" Type="http://schemas.openxmlformats.org/officeDocument/2006/relationships/hyperlink" Target="mailto:msrakiblitonconstruction@gmail.com" TargetMode="External"/><Relationship Id="rId8588" Type="http://schemas.openxmlformats.org/officeDocument/2006/relationships/hyperlink" Target="mailto:rubinatradersjewel@gmail.com" TargetMode="External"/><Relationship Id="rId8795" Type="http://schemas.openxmlformats.org/officeDocument/2006/relationships/hyperlink" Target="mailto:jagirdertraders@yahoo.com" TargetMode="External"/><Relationship Id="rId9639" Type="http://schemas.openxmlformats.org/officeDocument/2006/relationships/hyperlink" Target="mailto:mohiuddinptk@gmail.com" TargetMode="External"/><Relationship Id="rId9846" Type="http://schemas.openxmlformats.org/officeDocument/2006/relationships/hyperlink" Target="mailto:khondkeralihaider@gmail.com" TargetMode="External"/><Relationship Id="rId1628" Type="http://schemas.openxmlformats.org/officeDocument/2006/relationships/hyperlink" Target="mailto:ms.amirenterprise2013@gmail.com" TargetMode="External"/><Relationship Id="rId1975" Type="http://schemas.openxmlformats.org/officeDocument/2006/relationships/hyperlink" Target="mailto:mirzaconstruction@yahoo.com" TargetMode="External"/><Relationship Id="rId3190" Type="http://schemas.openxmlformats.org/officeDocument/2006/relationships/hyperlink" Target="mailto:mssreetyenterprise2015@yahoo.com" TargetMode="External"/><Relationship Id="rId4034" Type="http://schemas.openxmlformats.org/officeDocument/2006/relationships/hyperlink" Target="mailto:msrajabandbrothers@gmail.com" TargetMode="External"/><Relationship Id="rId4241" Type="http://schemas.openxmlformats.org/officeDocument/2006/relationships/hyperlink" Target="mailto:annmary.cnostruction.cnj@gmail.com" TargetMode="External"/><Relationship Id="rId7397" Type="http://schemas.openxmlformats.org/officeDocument/2006/relationships/hyperlink" Target="mailto:mstulitushi_enterprise@yahoo.com" TargetMode="External"/><Relationship Id="rId8448" Type="http://schemas.openxmlformats.org/officeDocument/2006/relationships/hyperlink" Target="mailto:atikaproject2007@gmail.com" TargetMode="External"/><Relationship Id="rId8655" Type="http://schemas.openxmlformats.org/officeDocument/2006/relationships/hyperlink" Target="mailto:msmaaenterprisekazi@yahoo.com" TargetMode="External"/><Relationship Id="rId1835" Type="http://schemas.openxmlformats.org/officeDocument/2006/relationships/hyperlink" Target="mailto:mrshamim203260@yahoo.com" TargetMode="External"/><Relationship Id="rId3050" Type="http://schemas.openxmlformats.org/officeDocument/2006/relationships/hyperlink" Target="mailto:bchtjv.kuri@gmail.com" TargetMode="External"/><Relationship Id="rId4101" Type="http://schemas.openxmlformats.org/officeDocument/2006/relationships/hyperlink" Target="mailto:mirhabibulalam@yahoo.com" TargetMode="External"/><Relationship Id="rId7257" Type="http://schemas.openxmlformats.org/officeDocument/2006/relationships/hyperlink" Target="mailto:mosha.faridpur@gmail.com" TargetMode="External"/><Relationship Id="rId7464" Type="http://schemas.openxmlformats.org/officeDocument/2006/relationships/hyperlink" Target="mailto:ms.naharconstruction19@gmail.com" TargetMode="External"/><Relationship Id="rId8308" Type="http://schemas.openxmlformats.org/officeDocument/2006/relationships/hyperlink" Target="mailto:nishitbosu@gmail.com" TargetMode="External"/><Relationship Id="rId8862" Type="http://schemas.openxmlformats.org/officeDocument/2006/relationships/hyperlink" Target="mailto:mssumitraders1962@gmail.com" TargetMode="External"/><Relationship Id="rId9706" Type="http://schemas.openxmlformats.org/officeDocument/2006/relationships/hyperlink" Target="mailto:md.gius_uddin@yahoo.com" TargetMode="External"/><Relationship Id="rId9913" Type="http://schemas.openxmlformats.org/officeDocument/2006/relationships/hyperlink" Target="mailto:msakandabs@%20gmail.com" TargetMode="External"/><Relationship Id="rId1902" Type="http://schemas.openxmlformats.org/officeDocument/2006/relationships/hyperlink" Target="mailto:jonakitraders66@gmail.com" TargetMode="External"/><Relationship Id="rId6066" Type="http://schemas.openxmlformats.org/officeDocument/2006/relationships/hyperlink" Target="mailto:kazi.holdings01@gmail.com" TargetMode="External"/><Relationship Id="rId7117" Type="http://schemas.openxmlformats.org/officeDocument/2006/relationships/hyperlink" Target="mailto:ms.nurjahantraders1967@gmail.com" TargetMode="External"/><Relationship Id="rId7671" Type="http://schemas.openxmlformats.org/officeDocument/2006/relationships/hyperlink" Target="mailto:msbtcorporation@gmail.com" TargetMode="External"/><Relationship Id="rId8515" Type="http://schemas.openxmlformats.org/officeDocument/2006/relationships/hyperlink" Target="mailto:aliakbarkhokon@gmail.com" TargetMode="External"/><Relationship Id="rId8722" Type="http://schemas.openxmlformats.org/officeDocument/2006/relationships/hyperlink" Target="mailto:msabulhashembhuiyan@gmail.com" TargetMode="External"/><Relationship Id="rId3867" Type="http://schemas.openxmlformats.org/officeDocument/2006/relationships/hyperlink" Target="mailto:msabirenterprise85@gmail.com" TargetMode="External"/><Relationship Id="rId4918" Type="http://schemas.openxmlformats.org/officeDocument/2006/relationships/hyperlink" Target="mailto:ismatara2041@gmail.com" TargetMode="External"/><Relationship Id="rId6273" Type="http://schemas.openxmlformats.org/officeDocument/2006/relationships/hyperlink" Target="mailto:azad.bsl2019@gmail.com" TargetMode="External"/><Relationship Id="rId6480" Type="http://schemas.openxmlformats.org/officeDocument/2006/relationships/hyperlink" Target="mailto:zillurnb@gmail.com" TargetMode="External"/><Relationship Id="rId7324" Type="http://schemas.openxmlformats.org/officeDocument/2006/relationships/hyperlink" Target="mailto:kamarjani.traders@gmail.com" TargetMode="External"/><Relationship Id="rId7531" Type="http://schemas.openxmlformats.org/officeDocument/2006/relationships/hyperlink" Target="mailto:sa.sejv19@gmail.com" TargetMode="External"/><Relationship Id="rId788" Type="http://schemas.openxmlformats.org/officeDocument/2006/relationships/hyperlink" Target="mailto:bajalahmed3218@gmail.com" TargetMode="External"/><Relationship Id="rId995" Type="http://schemas.openxmlformats.org/officeDocument/2006/relationships/hyperlink" Target="mailto:lifeenterprise19@gmail.com" TargetMode="External"/><Relationship Id="rId2469" Type="http://schemas.openxmlformats.org/officeDocument/2006/relationships/hyperlink" Target="mailto:eshatradeers@gmail.com" TargetMode="External"/><Relationship Id="rId2676" Type="http://schemas.openxmlformats.org/officeDocument/2006/relationships/hyperlink" Target="mailto:ms_challenger1@yahoo.com" TargetMode="External"/><Relationship Id="rId2883" Type="http://schemas.openxmlformats.org/officeDocument/2006/relationships/hyperlink" Target="mailto:masum_construction@yahoo.com" TargetMode="External"/><Relationship Id="rId3727" Type="http://schemas.openxmlformats.org/officeDocument/2006/relationships/hyperlink" Target="mailto:mdlalmahmood@gmail.com" TargetMode="External"/><Relationship Id="rId3934" Type="http://schemas.openxmlformats.org/officeDocument/2006/relationships/hyperlink" Target="mailto:nhbtraders@gmail.com" TargetMode="External"/><Relationship Id="rId5082" Type="http://schemas.openxmlformats.org/officeDocument/2006/relationships/hyperlink" Target="mailto:brothersenterprise65@gmail.com" TargetMode="External"/><Relationship Id="rId6133" Type="http://schemas.openxmlformats.org/officeDocument/2006/relationships/hyperlink" Target="mailto:ms.talukder.enterprise@gmail.com" TargetMode="External"/><Relationship Id="rId6340" Type="http://schemas.openxmlformats.org/officeDocument/2006/relationships/hyperlink" Target="mailto:msakbuilders82@gmail.com" TargetMode="External"/><Relationship Id="rId9289" Type="http://schemas.openxmlformats.org/officeDocument/2006/relationships/hyperlink" Target="mailto:mebl.bd@gmail.com" TargetMode="External"/><Relationship Id="rId9496" Type="http://schemas.openxmlformats.org/officeDocument/2006/relationships/hyperlink" Target="mailto:enayets2019@gmail.com" TargetMode="External"/><Relationship Id="rId648" Type="http://schemas.openxmlformats.org/officeDocument/2006/relationships/hyperlink" Target="mailto:sdmallic@yahoo.com" TargetMode="External"/><Relationship Id="rId855" Type="http://schemas.openxmlformats.org/officeDocument/2006/relationships/hyperlink" Target="mailto:msmaenterprisecox@gmail.com" TargetMode="External"/><Relationship Id="rId1278" Type="http://schemas.openxmlformats.org/officeDocument/2006/relationships/hyperlink" Target="mailto:mojammelhaque760@yahoo.com" TargetMode="External"/><Relationship Id="rId1485" Type="http://schemas.openxmlformats.org/officeDocument/2006/relationships/hyperlink" Target="mailto:ariftraders2018bd@gmail.com" TargetMode="External"/><Relationship Id="rId1692" Type="http://schemas.openxmlformats.org/officeDocument/2006/relationships/hyperlink" Target="mailto:nuruandnawrinjv21@gmail.com" TargetMode="External"/><Relationship Id="rId2329" Type="http://schemas.openxmlformats.org/officeDocument/2006/relationships/hyperlink" Target="mailto:mspervezenterprise@gmail.com" TargetMode="External"/><Relationship Id="rId2536" Type="http://schemas.openxmlformats.org/officeDocument/2006/relationships/hyperlink" Target="mailto:roy_enterprise@yahoo.com" TargetMode="External"/><Relationship Id="rId2743" Type="http://schemas.openxmlformats.org/officeDocument/2006/relationships/hyperlink" Target="mailto:mmbmrcjv@gmail.com" TargetMode="External"/><Relationship Id="rId5899" Type="http://schemas.openxmlformats.org/officeDocument/2006/relationships/hyperlink" Target="mailto:jhornarajjv2020@gmail.com" TargetMode="External"/><Relationship Id="rId6200" Type="http://schemas.openxmlformats.org/officeDocument/2006/relationships/hyperlink" Target="mailto:shenterprise78@gmail.com" TargetMode="External"/><Relationship Id="rId8098" Type="http://schemas.openxmlformats.org/officeDocument/2006/relationships/hyperlink" Target="mailto:ms.srconstruction@yahoo.com" TargetMode="External"/><Relationship Id="rId9149" Type="http://schemas.openxmlformats.org/officeDocument/2006/relationships/hyperlink" Target="mailto:ashrafandsikderjv@gmail.com" TargetMode="External"/><Relationship Id="rId9356" Type="http://schemas.openxmlformats.org/officeDocument/2006/relationships/hyperlink" Target="mailto:msmddelowarhossain@yahoo.com" TargetMode="External"/><Relationship Id="rId9563" Type="http://schemas.openxmlformats.org/officeDocument/2006/relationships/hyperlink" Target="mailto:mohiuddinptk@gmail.com" TargetMode="External"/><Relationship Id="rId9770" Type="http://schemas.openxmlformats.org/officeDocument/2006/relationships/hyperlink" Target="mailto:mdamainurrahman@gmail.com" TargetMode="External"/><Relationship Id="rId508" Type="http://schemas.openxmlformats.org/officeDocument/2006/relationships/hyperlink" Target="mailto:dadubhaiconstruction@gmail.com" TargetMode="External"/><Relationship Id="rId715" Type="http://schemas.openxmlformats.org/officeDocument/2006/relationships/hyperlink" Target="mailto:msmonirahmed@gmail.com" TargetMode="External"/><Relationship Id="rId922" Type="http://schemas.openxmlformats.org/officeDocument/2006/relationships/hyperlink" Target="mailto:msisratbuilders.bd@gmail.com" TargetMode="External"/><Relationship Id="rId1138" Type="http://schemas.openxmlformats.org/officeDocument/2006/relationships/hyperlink" Target="mailto:khoshedaenterprise@gmail.com" TargetMode="External"/><Relationship Id="rId1345" Type="http://schemas.openxmlformats.org/officeDocument/2006/relationships/hyperlink" Target="mailto:cemrkjv@gmail.com" TargetMode="External"/><Relationship Id="rId1552" Type="http://schemas.openxmlformats.org/officeDocument/2006/relationships/hyperlink" Target="mailto:ms.prprokaushali@gmail.com" TargetMode="External"/><Relationship Id="rId2603" Type="http://schemas.openxmlformats.org/officeDocument/2006/relationships/hyperlink" Target="mailto:hasanosmanjv1@gmail.com" TargetMode="External"/><Relationship Id="rId2950" Type="http://schemas.openxmlformats.org/officeDocument/2006/relationships/hyperlink" Target="mailto:ms_momoconstruction@yahoo.com" TargetMode="External"/><Relationship Id="rId5759" Type="http://schemas.openxmlformats.org/officeDocument/2006/relationships/hyperlink" Target="mailto:nababjuienterprise@gmail.com" TargetMode="External"/><Relationship Id="rId8165" Type="http://schemas.openxmlformats.org/officeDocument/2006/relationships/hyperlink" Target="mailto:mdmuzammul.hossain@yhaoo.com" TargetMode="External"/><Relationship Id="rId8372" Type="http://schemas.openxmlformats.org/officeDocument/2006/relationships/hyperlink" Target="mailto:farukrahman2181973@gmail.com" TargetMode="External"/><Relationship Id="rId9009" Type="http://schemas.openxmlformats.org/officeDocument/2006/relationships/hyperlink" Target="mailto:chowdhuryconstruction1984@yahoo.com" TargetMode="External"/><Relationship Id="rId9216" Type="http://schemas.openxmlformats.org/officeDocument/2006/relationships/hyperlink" Target="mailto:efte.etcl@gmail.com" TargetMode="External"/><Relationship Id="rId9423" Type="http://schemas.openxmlformats.org/officeDocument/2006/relationships/hyperlink" Target="mailto:mahhbubptk83@gmail.com" TargetMode="External"/><Relationship Id="rId9630" Type="http://schemas.openxmlformats.org/officeDocument/2006/relationships/hyperlink" Target="mailto:shenterprise78@gmail.com" TargetMode="External"/><Relationship Id="rId10095" Type="http://schemas.openxmlformats.org/officeDocument/2006/relationships/hyperlink" Target="mailto:durgaenterprise10@gmail.com" TargetMode="External"/><Relationship Id="rId1205" Type="http://schemas.openxmlformats.org/officeDocument/2006/relationships/hyperlink" Target="mailto:basundharak786@yahoo.com" TargetMode="External"/><Relationship Id="rId2810" Type="http://schemas.openxmlformats.org/officeDocument/2006/relationships/hyperlink" Target="mailto:kabir5857@gmail.com" TargetMode="External"/><Relationship Id="rId4568" Type="http://schemas.openxmlformats.org/officeDocument/2006/relationships/hyperlink" Target="mailto:sreeonilkumarghosh@gmail.com" TargetMode="External"/><Relationship Id="rId5966" Type="http://schemas.openxmlformats.org/officeDocument/2006/relationships/hyperlink" Target="mailto:msfarihaengineering88@gmail.com" TargetMode="External"/><Relationship Id="rId7181" Type="http://schemas.openxmlformats.org/officeDocument/2006/relationships/hyperlink" Target="mailto:rktraders2018bd@gmail.com" TargetMode="External"/><Relationship Id="rId8025" Type="http://schemas.openxmlformats.org/officeDocument/2006/relationships/hyperlink" Target="mailto:ssconstructionbd@gmail.com" TargetMode="External"/><Relationship Id="rId8232" Type="http://schemas.openxmlformats.org/officeDocument/2006/relationships/hyperlink" Target="mailto:munirhamimjv@gmail.com" TargetMode="External"/><Relationship Id="rId51" Type="http://schemas.openxmlformats.org/officeDocument/2006/relationships/hyperlink" Target="mailto:zubabor73@gmail.com" TargetMode="External"/><Relationship Id="rId1412" Type="http://schemas.openxmlformats.org/officeDocument/2006/relationships/hyperlink" Target="mailto:ms.niazenterprise2018@yahoo.com" TargetMode="External"/><Relationship Id="rId3377" Type="http://schemas.openxmlformats.org/officeDocument/2006/relationships/hyperlink" Target="mailto:habib.live166@gmail.com" TargetMode="External"/><Relationship Id="rId4775" Type="http://schemas.openxmlformats.org/officeDocument/2006/relationships/hyperlink" Target="mailto:tihamenterprisebagha@gmail.com" TargetMode="External"/><Relationship Id="rId4982" Type="http://schemas.openxmlformats.org/officeDocument/2006/relationships/hyperlink" Target="mailto:mokshedandmilonjv@gmail.com" TargetMode="External"/><Relationship Id="rId5619" Type="http://schemas.openxmlformats.org/officeDocument/2006/relationships/hyperlink" Target="mailto:nsutmongjv19@gmail.com" TargetMode="External"/><Relationship Id="rId5826" Type="http://schemas.openxmlformats.org/officeDocument/2006/relationships/hyperlink" Target="mailto:ziaurrahman792@yahoo.com" TargetMode="External"/><Relationship Id="rId7041" Type="http://schemas.openxmlformats.org/officeDocument/2006/relationships/hyperlink" Target="mailto:rtaikramuljvca@gmail.com" TargetMode="External"/><Relationship Id="rId10162" Type="http://schemas.openxmlformats.org/officeDocument/2006/relationships/hyperlink" Target="mailto:mssbtraders80@gmail.com" TargetMode="External"/><Relationship Id="rId298" Type="http://schemas.openxmlformats.org/officeDocument/2006/relationships/hyperlink" Target="mailto:tanimtraders@yahoo.com" TargetMode="External"/><Relationship Id="rId3584" Type="http://schemas.openxmlformats.org/officeDocument/2006/relationships/hyperlink" Target="mailto:tnasi2018@gmail.com" TargetMode="External"/><Relationship Id="rId3791" Type="http://schemas.openxmlformats.org/officeDocument/2006/relationships/hyperlink" Target="mailto:bhawalconst7@gmail.com" TargetMode="External"/><Relationship Id="rId4428" Type="http://schemas.openxmlformats.org/officeDocument/2006/relationships/hyperlink" Target="mailto:shirin4egp@gmail.com" TargetMode="External"/><Relationship Id="rId4635" Type="http://schemas.openxmlformats.org/officeDocument/2006/relationships/hyperlink" Target="mailto:nuruzzamanmiah58@gmail.com" TargetMode="External"/><Relationship Id="rId4842" Type="http://schemas.openxmlformats.org/officeDocument/2006/relationships/hyperlink" Target="mailto:ms.baborenterprise@gmail.com" TargetMode="External"/><Relationship Id="rId7998" Type="http://schemas.openxmlformats.org/officeDocument/2006/relationships/hyperlink" Target="mailto:shaikatenterprise77@gmail.com" TargetMode="External"/><Relationship Id="rId10022" Type="http://schemas.openxmlformats.org/officeDocument/2006/relationships/hyperlink" Target="mailto:mbdcjv@gmail.com" TargetMode="External"/><Relationship Id="rId158" Type="http://schemas.openxmlformats.org/officeDocument/2006/relationships/hyperlink" Target="mailto:msrenumiah@gmail.com" TargetMode="External"/><Relationship Id="rId2186" Type="http://schemas.openxmlformats.org/officeDocument/2006/relationships/hyperlink" Target="mailto:S.Anantabikastripura@yahoo.com" TargetMode="External"/><Relationship Id="rId2393" Type="http://schemas.openxmlformats.org/officeDocument/2006/relationships/hyperlink" Target="mailto:ziaultraders123@yahoo.com%20;" TargetMode="External"/><Relationship Id="rId3237" Type="http://schemas.openxmlformats.org/officeDocument/2006/relationships/hyperlink" Target="mailto:msriasatandbrothers@gmail.com" TargetMode="External"/><Relationship Id="rId3444" Type="http://schemas.openxmlformats.org/officeDocument/2006/relationships/hyperlink" Target="mailto:khaledkulaura034@gmail.com" TargetMode="External"/><Relationship Id="rId3651" Type="http://schemas.openxmlformats.org/officeDocument/2006/relationships/hyperlink" Target="mailto:mirzaconstruction@yahoo.com" TargetMode="External"/><Relationship Id="rId4702" Type="http://schemas.openxmlformats.org/officeDocument/2006/relationships/hyperlink" Target="mailto:adhirpramanik@gmail.com" TargetMode="External"/><Relationship Id="rId7858" Type="http://schemas.openxmlformats.org/officeDocument/2006/relationships/hyperlink" Target="mailto:icl.pvtld@yahoo.com" TargetMode="External"/><Relationship Id="rId8909" Type="http://schemas.openxmlformats.org/officeDocument/2006/relationships/hyperlink" Target="mailto:juel08569@gmail.com" TargetMode="External"/><Relationship Id="rId365" Type="http://schemas.openxmlformats.org/officeDocument/2006/relationships/hyperlink" Target="mailto:msshohagenterprise@gmail.com" TargetMode="External"/><Relationship Id="rId572" Type="http://schemas.openxmlformats.org/officeDocument/2006/relationships/hyperlink" Target="mailto:shefat.international@gmail.com" TargetMode="External"/><Relationship Id="rId2046" Type="http://schemas.openxmlformats.org/officeDocument/2006/relationships/hyperlink" Target="mailto:mscjkt2012@gmail.com" TargetMode="External"/><Relationship Id="rId2253" Type="http://schemas.openxmlformats.org/officeDocument/2006/relationships/hyperlink" Target="mailto:shakibenterprisebd@gmail.com" TargetMode="External"/><Relationship Id="rId2460" Type="http://schemas.openxmlformats.org/officeDocument/2006/relationships/hyperlink" Target="mailto:ms.mominul@yahoo.com" TargetMode="External"/><Relationship Id="rId3304" Type="http://schemas.openxmlformats.org/officeDocument/2006/relationships/hyperlink" Target="mailto:sujelar@gmail.com" TargetMode="External"/><Relationship Id="rId3511" Type="http://schemas.openxmlformats.org/officeDocument/2006/relationships/hyperlink" Target="mailto:mskhantraders607@gmail.com" TargetMode="External"/><Relationship Id="rId6667" Type="http://schemas.openxmlformats.org/officeDocument/2006/relationships/hyperlink" Target="mailto:alhajmdabuzaher@yahoo.com" TargetMode="External"/><Relationship Id="rId6874" Type="http://schemas.openxmlformats.org/officeDocument/2006/relationships/hyperlink" Target="mailto:mamonienterprise2014@gmail.com" TargetMode="External"/><Relationship Id="rId7718" Type="http://schemas.openxmlformats.org/officeDocument/2006/relationships/hyperlink" Target="mailto:mssahriarcjhe@gmail.com" TargetMode="External"/><Relationship Id="rId7925" Type="http://schemas.openxmlformats.org/officeDocument/2006/relationships/hyperlink" Target="mailto:jananienterprise725@gmail.com" TargetMode="External"/><Relationship Id="rId9073" Type="http://schemas.openxmlformats.org/officeDocument/2006/relationships/hyperlink" Target="mailto:mahtabalihatiya@gmail.com" TargetMode="External"/><Relationship Id="rId9280" Type="http://schemas.openxmlformats.org/officeDocument/2006/relationships/hyperlink" Target="mailto:murad.enterprise123@yahoo.com" TargetMode="External"/><Relationship Id="rId225" Type="http://schemas.openxmlformats.org/officeDocument/2006/relationships/hyperlink" Target="mailto:msakkasconstruction@gmail.com" TargetMode="External"/><Relationship Id="rId432" Type="http://schemas.openxmlformats.org/officeDocument/2006/relationships/hyperlink" Target="mailto:mskingdomintl@yahoo.com" TargetMode="External"/><Relationship Id="rId1062" Type="http://schemas.openxmlformats.org/officeDocument/2006/relationships/hyperlink" Target="mailto:mamkblntclegpbd@gmail.com" TargetMode="External"/><Relationship Id="rId2113" Type="http://schemas.openxmlformats.org/officeDocument/2006/relationships/hyperlink" Target="mailto:msmasumabegum@gmail.com" TargetMode="External"/><Relationship Id="rId2320" Type="http://schemas.openxmlformats.org/officeDocument/2006/relationships/hyperlink" Target="mailto:sahidenterprisepvtlimited@gmail.com%20;" TargetMode="External"/><Relationship Id="rId5269" Type="http://schemas.openxmlformats.org/officeDocument/2006/relationships/hyperlink" Target="mailto:jalal.fatemaenterprise1978@gmail.com" TargetMode="External"/><Relationship Id="rId5476" Type="http://schemas.openxmlformats.org/officeDocument/2006/relationships/hyperlink" Target="mailto:mssakilenterprise64@gmail.com" TargetMode="External"/><Relationship Id="rId5683" Type="http://schemas.openxmlformats.org/officeDocument/2006/relationships/hyperlink" Target="mailto:utmong71@yahoo.com" TargetMode="External"/><Relationship Id="rId6527" Type="http://schemas.openxmlformats.org/officeDocument/2006/relationships/hyperlink" Target="mailto:msakifenterprise2013@gmail.com" TargetMode="External"/><Relationship Id="rId6734" Type="http://schemas.openxmlformats.org/officeDocument/2006/relationships/hyperlink" Target="mailto:mofizul188@gmail.com" TargetMode="External"/><Relationship Id="rId9140" Type="http://schemas.openxmlformats.org/officeDocument/2006/relationships/hyperlink" Target="mailto:tanmayent.egp@gmail.com" TargetMode="External"/><Relationship Id="rId4078" Type="http://schemas.openxmlformats.org/officeDocument/2006/relationships/hyperlink" Target="mailto:scpcjv20@gmail.com" TargetMode="External"/><Relationship Id="rId4285" Type="http://schemas.openxmlformats.org/officeDocument/2006/relationships/hyperlink" Target="mailto:rajib.netrokona7@gmail.com" TargetMode="External"/><Relationship Id="rId4492" Type="http://schemas.openxmlformats.org/officeDocument/2006/relationships/hyperlink" Target="mailto:golaprabbani123@gmail.com" TargetMode="External"/><Relationship Id="rId5129" Type="http://schemas.openxmlformats.org/officeDocument/2006/relationships/hyperlink" Target="mailto:msriturajenterprise@gmail.com" TargetMode="External"/><Relationship Id="rId5336" Type="http://schemas.openxmlformats.org/officeDocument/2006/relationships/hyperlink" Target="mailto:hasanconstruction07@gmail.com" TargetMode="External"/><Relationship Id="rId5543" Type="http://schemas.openxmlformats.org/officeDocument/2006/relationships/hyperlink" Target="mailto:rambabu.thakurgaon@gmail.com" TargetMode="External"/><Relationship Id="rId5890" Type="http://schemas.openxmlformats.org/officeDocument/2006/relationships/hyperlink" Target="mailto:msjarnaenterprise@yahoo.com" TargetMode="External"/><Relationship Id="rId6941" Type="http://schemas.openxmlformats.org/officeDocument/2006/relationships/hyperlink" Target="mailto:abulhossansoton@yahoo.com" TargetMode="External"/><Relationship Id="rId8699" Type="http://schemas.openxmlformats.org/officeDocument/2006/relationships/hyperlink" Target="mailto:jannatenterprise633@gmail.com" TargetMode="External"/><Relationship Id="rId9000" Type="http://schemas.openxmlformats.org/officeDocument/2006/relationships/hyperlink" Target="mailto:msabulhossain0181@gmail.com" TargetMode="External"/><Relationship Id="rId1879" Type="http://schemas.openxmlformats.org/officeDocument/2006/relationships/hyperlink" Target="mailto:srsconstruction4@gmail.com" TargetMode="External"/><Relationship Id="rId3094" Type="http://schemas.openxmlformats.org/officeDocument/2006/relationships/hyperlink" Target="mailto:rafiqconstructioncoltd@gmail.com" TargetMode="External"/><Relationship Id="rId4145" Type="http://schemas.openxmlformats.org/officeDocument/2006/relationships/hyperlink" Target="mailto:golammostofakhan71@gmail.com" TargetMode="External"/><Relationship Id="rId5750" Type="http://schemas.openxmlformats.org/officeDocument/2006/relationships/hyperlink" Target="mailto:abusufianentr@gmail.com" TargetMode="External"/><Relationship Id="rId6801" Type="http://schemas.openxmlformats.org/officeDocument/2006/relationships/hyperlink" Target="mailto:msfmtraders01@gmail.com" TargetMode="External"/><Relationship Id="rId9957" Type="http://schemas.openxmlformats.org/officeDocument/2006/relationships/hyperlink" Target="mailto:nabilaegp2015@gmail.com" TargetMode="External"/><Relationship Id="rId1739" Type="http://schemas.openxmlformats.org/officeDocument/2006/relationships/hyperlink" Target="mailto:niaztraders.khan@yahoo.com" TargetMode="External"/><Relationship Id="rId1946" Type="http://schemas.openxmlformats.org/officeDocument/2006/relationships/hyperlink" Target="mailto:mahabbathossainjp@gmail.com" TargetMode="External"/><Relationship Id="rId4005" Type="http://schemas.openxmlformats.org/officeDocument/2006/relationships/hyperlink" Target="mailto:satotabuilders@gmail.com" TargetMode="External"/><Relationship Id="rId4352" Type="http://schemas.openxmlformats.org/officeDocument/2006/relationships/hyperlink" Target="mailto:najifarahman2016@gmail.com" TargetMode="External"/><Relationship Id="rId5403" Type="http://schemas.openxmlformats.org/officeDocument/2006/relationships/hyperlink" Target="mailto:mstanmayenterprise@gmail.com" TargetMode="External"/><Relationship Id="rId5610" Type="http://schemas.openxmlformats.org/officeDocument/2006/relationships/hyperlink" Target="mailto:utmong71@yahoo.com" TargetMode="External"/><Relationship Id="rId8559" Type="http://schemas.openxmlformats.org/officeDocument/2006/relationships/hyperlink" Target="mailto:ahasank77@gmail.com" TargetMode="External"/><Relationship Id="rId8766" Type="http://schemas.openxmlformats.org/officeDocument/2006/relationships/hyperlink" Target="mailto:ms.tanvirenterprise3@gmail.com" TargetMode="External"/><Relationship Id="rId8973" Type="http://schemas.openxmlformats.org/officeDocument/2006/relationships/hyperlink" Target="mailto:mirhabibulalam@yahoo.com" TargetMode="External"/><Relationship Id="rId9817" Type="http://schemas.openxmlformats.org/officeDocument/2006/relationships/hyperlink" Target="mailto:kbosu1958@yahoo.com" TargetMode="External"/><Relationship Id="rId1806" Type="http://schemas.openxmlformats.org/officeDocument/2006/relationships/hyperlink" Target="mailto:mbel_dhaka12@yahoo.com" TargetMode="External"/><Relationship Id="rId3161" Type="http://schemas.openxmlformats.org/officeDocument/2006/relationships/hyperlink" Target="mailto:msanisurenterprise71@gmail.com" TargetMode="External"/><Relationship Id="rId4212" Type="http://schemas.openxmlformats.org/officeDocument/2006/relationships/hyperlink" Target="mailto:miyziconstruction@gmail.com" TargetMode="External"/><Relationship Id="rId7368" Type="http://schemas.openxmlformats.org/officeDocument/2006/relationships/hyperlink" Target="mailto:samotaenterprise10@gmail.com" TargetMode="External"/><Relationship Id="rId7575" Type="http://schemas.openxmlformats.org/officeDocument/2006/relationships/hyperlink" Target="mailto:Salehbabul21@gmail.com" TargetMode="External"/><Relationship Id="rId7782" Type="http://schemas.openxmlformats.org/officeDocument/2006/relationships/hyperlink" Target="mailto:mozaharbanantar2020@gmail.com" TargetMode="External"/><Relationship Id="rId8419" Type="http://schemas.openxmlformats.org/officeDocument/2006/relationships/hyperlink" Target="mailto:ssco7777@gmail.com" TargetMode="External"/><Relationship Id="rId8626" Type="http://schemas.openxmlformats.org/officeDocument/2006/relationships/hyperlink" Target="mailto:nafitraders1979@gmail.com" TargetMode="External"/><Relationship Id="rId8833" Type="http://schemas.openxmlformats.org/officeDocument/2006/relationships/hyperlink" Target="mailto:puniinternationalbm@gmail.com" TargetMode="External"/><Relationship Id="rId3021" Type="http://schemas.openxmlformats.org/officeDocument/2006/relationships/hyperlink" Target="mailto:aliahmedaltafhossain@gmail.com" TargetMode="External"/><Relationship Id="rId3978" Type="http://schemas.openxmlformats.org/officeDocument/2006/relationships/hyperlink" Target="mailto:ms.mominul@yahoo.com" TargetMode="External"/><Relationship Id="rId6177" Type="http://schemas.openxmlformats.org/officeDocument/2006/relationships/hyperlink" Target="mailto:razzakm50@yahoo.com" TargetMode="External"/><Relationship Id="rId6384" Type="http://schemas.openxmlformats.org/officeDocument/2006/relationships/hyperlink" Target="mailto:mat.msejv20@gmail.com" TargetMode="External"/><Relationship Id="rId6591" Type="http://schemas.openxmlformats.org/officeDocument/2006/relationships/hyperlink" Target="mailto:msrimaenterprise123@gmail.com" TargetMode="External"/><Relationship Id="rId7228" Type="http://schemas.openxmlformats.org/officeDocument/2006/relationships/hyperlink" Target="mailto:shorifpitu@gmail.com" TargetMode="External"/><Relationship Id="rId7435" Type="http://schemas.openxmlformats.org/officeDocument/2006/relationships/hyperlink" Target="mailto:emonenterprisebd2040@gmail.com" TargetMode="External"/><Relationship Id="rId7642" Type="http://schemas.openxmlformats.org/officeDocument/2006/relationships/hyperlink" Target="mailto:ct.scjv19@gmail.com" TargetMode="External"/><Relationship Id="rId8900" Type="http://schemas.openxmlformats.org/officeDocument/2006/relationships/hyperlink" Target="mailto:artrading01011977@gmail.com" TargetMode="External"/><Relationship Id="rId899" Type="http://schemas.openxmlformats.org/officeDocument/2006/relationships/hyperlink" Target="https://www.eprocure.gov.bd/tenderer/ViewRegistrationDetail.jsp?cId=5022D1A1DE184973&amp;uId=0B623A42B4BE9EA7&amp;tId=E3EF23A3013721D7&amp;top=no" TargetMode="External"/><Relationship Id="rId2787" Type="http://schemas.openxmlformats.org/officeDocument/2006/relationships/hyperlink" Target="mailto:mssunam.ent@gmail.com" TargetMode="External"/><Relationship Id="rId3838" Type="http://schemas.openxmlformats.org/officeDocument/2006/relationships/hyperlink" Target="mailto:ms_mahabubalam@yahoo.com" TargetMode="External"/><Relationship Id="rId5193" Type="http://schemas.openxmlformats.org/officeDocument/2006/relationships/hyperlink" Target="mailto:sthegroup1@gmail.com" TargetMode="External"/><Relationship Id="rId6037" Type="http://schemas.openxmlformats.org/officeDocument/2006/relationships/hyperlink" Target="mailto:shenterprise78@gmail.com" TargetMode="External"/><Relationship Id="rId6244" Type="http://schemas.openxmlformats.org/officeDocument/2006/relationships/hyperlink" Target="mailto:beautyconstruction80@gmail.com" TargetMode="External"/><Relationship Id="rId6451" Type="http://schemas.openxmlformats.org/officeDocument/2006/relationships/hyperlink" Target="mailto:selim.brothers_874@yahoo.com" TargetMode="External"/><Relationship Id="rId7502" Type="http://schemas.openxmlformats.org/officeDocument/2006/relationships/hyperlink" Target="mailto:newtradelinkfeni@gmail.com" TargetMode="External"/><Relationship Id="rId759" Type="http://schemas.openxmlformats.org/officeDocument/2006/relationships/hyperlink" Target="mailto:soniatuklyenterprise123@gmail.com" TargetMode="External"/><Relationship Id="rId966" Type="http://schemas.openxmlformats.org/officeDocument/2006/relationships/hyperlink" Target="mailto:mskofilenterprise.bd@gmail.com" TargetMode="External"/><Relationship Id="rId1389" Type="http://schemas.openxmlformats.org/officeDocument/2006/relationships/hyperlink" Target="mailto:builders.hamid@yahoo.com" TargetMode="External"/><Relationship Id="rId1596" Type="http://schemas.openxmlformats.org/officeDocument/2006/relationships/hyperlink" Target="mailto:udicogsjv@gmail.com" TargetMode="External"/><Relationship Id="rId2647" Type="http://schemas.openxmlformats.org/officeDocument/2006/relationships/hyperlink" Target="mailto:maishaandco@gmail.com" TargetMode="External"/><Relationship Id="rId2994" Type="http://schemas.openxmlformats.org/officeDocument/2006/relationships/hyperlink" Target="mailto:mrkjvsc2021@gmail.com" TargetMode="External"/><Relationship Id="rId5053" Type="http://schemas.openxmlformats.org/officeDocument/2006/relationships/hyperlink" Target="mailto:msrajuent1984@gmail.com" TargetMode="External"/><Relationship Id="rId5260" Type="http://schemas.openxmlformats.org/officeDocument/2006/relationships/hyperlink" Target="mailto:mimenterprise141@gmail.com" TargetMode="External"/><Relationship Id="rId6104" Type="http://schemas.openxmlformats.org/officeDocument/2006/relationships/hyperlink" Target="mailto:badal_barisal@yahoo.com" TargetMode="External"/><Relationship Id="rId6311" Type="http://schemas.openxmlformats.org/officeDocument/2006/relationships/hyperlink" Target="mailto:kazi.holdings01@gmail.com" TargetMode="External"/><Relationship Id="rId9467" Type="http://schemas.openxmlformats.org/officeDocument/2006/relationships/hyperlink" Target="mailto:qckkenterprise@gmail.com" TargetMode="External"/><Relationship Id="rId9674" Type="http://schemas.openxmlformats.org/officeDocument/2006/relationships/hyperlink" Target="mailto:md.gius_uddin@yahoo.com" TargetMode="External"/><Relationship Id="rId619" Type="http://schemas.openxmlformats.org/officeDocument/2006/relationships/hyperlink" Target="mailto:akibconstruction19@gmail.com" TargetMode="External"/><Relationship Id="rId1249" Type="http://schemas.openxmlformats.org/officeDocument/2006/relationships/hyperlink" Target="mailto:dollyconstructionltd@gmail.com" TargetMode="External"/><Relationship Id="rId2854" Type="http://schemas.openxmlformats.org/officeDocument/2006/relationships/hyperlink" Target="mailto:ms_momoconstruction@yahoo.com" TargetMode="External"/><Relationship Id="rId3905" Type="http://schemas.openxmlformats.org/officeDocument/2006/relationships/hyperlink" Target="mailto:kamalandbrothers77@gmail.com" TargetMode="External"/><Relationship Id="rId5120" Type="http://schemas.openxmlformats.org/officeDocument/2006/relationships/hyperlink" Target="mailto:sadmanenterprise65@gmail.com" TargetMode="External"/><Relationship Id="rId8069" Type="http://schemas.openxmlformats.org/officeDocument/2006/relationships/hyperlink" Target="mailto:ms.azimenterprise@yahoo.com" TargetMode="External"/><Relationship Id="rId8276" Type="http://schemas.openxmlformats.org/officeDocument/2006/relationships/hyperlink" Target="mailto:saniarafinconstruction@gmail.com" TargetMode="External"/><Relationship Id="rId8483" Type="http://schemas.openxmlformats.org/officeDocument/2006/relationships/hyperlink" Target="mailto:marupganj@gmail.com%20JV,%20Murapara,Rupganj,Narayanganj" TargetMode="External"/><Relationship Id="rId9327" Type="http://schemas.openxmlformats.org/officeDocument/2006/relationships/hyperlink" Target="mailto:msmddelowarhossain@yahoo.com" TargetMode="External"/><Relationship Id="rId9881" Type="http://schemas.openxmlformats.org/officeDocument/2006/relationships/hyperlink" Target="mailto:kh.kapatakhabuilders@gmail.com" TargetMode="External"/><Relationship Id="rId95" Type="http://schemas.openxmlformats.org/officeDocument/2006/relationships/hyperlink" Target="mailto:mskhanenterprise80@gmail.com" TargetMode="External"/><Relationship Id="rId826" Type="http://schemas.openxmlformats.org/officeDocument/2006/relationships/hyperlink" Target="mailto:thohidandqcjv@gmail.com" TargetMode="External"/><Relationship Id="rId1109" Type="http://schemas.openxmlformats.org/officeDocument/2006/relationships/hyperlink" Target="mailto:shahtc2015@gmail.com" TargetMode="External"/><Relationship Id="rId1456" Type="http://schemas.openxmlformats.org/officeDocument/2006/relationships/hyperlink" Target="mailto:ms.tarimenterprise15@gmail.com" TargetMode="External"/><Relationship Id="rId1663" Type="http://schemas.openxmlformats.org/officeDocument/2006/relationships/hyperlink" Target="mailto:msdast1972@gmail.com" TargetMode="External"/><Relationship Id="rId1870" Type="http://schemas.openxmlformats.org/officeDocument/2006/relationships/hyperlink" Target="mailto:aminulhaquepvtltd@gmail.com" TargetMode="External"/><Relationship Id="rId2507" Type="http://schemas.openxmlformats.org/officeDocument/2006/relationships/hyperlink" Target="mailto:msranaaconstruction@gmail.com" TargetMode="External"/><Relationship Id="rId2714" Type="http://schemas.openxmlformats.org/officeDocument/2006/relationships/hyperlink" Target="mailto:htblsa2020@gmail.com" TargetMode="External"/><Relationship Id="rId2921" Type="http://schemas.openxmlformats.org/officeDocument/2006/relationships/hyperlink" Target="mailto:preanka_ent@yahoo.com" TargetMode="External"/><Relationship Id="rId7085" Type="http://schemas.openxmlformats.org/officeDocument/2006/relationships/hyperlink" Target="mailto:m61ehaque@gmail.com" TargetMode="External"/><Relationship Id="rId8136" Type="http://schemas.openxmlformats.org/officeDocument/2006/relationships/hyperlink" Target="mailto:mssmalamconstructionandco77@gmail.com" TargetMode="External"/><Relationship Id="rId8690" Type="http://schemas.openxmlformats.org/officeDocument/2006/relationships/hyperlink" Target="mailto:mskalambricks@yahoo.com" TargetMode="External"/><Relationship Id="rId9534" Type="http://schemas.openxmlformats.org/officeDocument/2006/relationships/hyperlink" Target="mailto:nayementerpriseptk@gmail.com" TargetMode="External"/><Relationship Id="rId9741" Type="http://schemas.openxmlformats.org/officeDocument/2006/relationships/hyperlink" Target="mailto:skaislam1981@gmail.com" TargetMode="External"/><Relationship Id="rId1316" Type="http://schemas.openxmlformats.org/officeDocument/2006/relationships/hyperlink" Target="mailto:tanvir2enterprise@gmail.com" TargetMode="External"/><Relationship Id="rId1523" Type="http://schemas.openxmlformats.org/officeDocument/2006/relationships/hyperlink" Target="mailto:ms.saconstruction07@gmail.com" TargetMode="External"/><Relationship Id="rId1730" Type="http://schemas.openxmlformats.org/officeDocument/2006/relationships/hyperlink" Target="mailto:mlkabir71@gmail.com" TargetMode="External"/><Relationship Id="rId4679" Type="http://schemas.openxmlformats.org/officeDocument/2006/relationships/hyperlink" Target="mailto:egpntclbd@gmail.com" TargetMode="External"/><Relationship Id="rId4886" Type="http://schemas.openxmlformats.org/officeDocument/2006/relationships/hyperlink" Target="mailto:afterhossain46@gmail.com" TargetMode="External"/><Relationship Id="rId5937" Type="http://schemas.openxmlformats.org/officeDocument/2006/relationships/hyperlink" Target="mailto:jabanaenterprisebd@yahoo.com" TargetMode="External"/><Relationship Id="rId7292" Type="http://schemas.openxmlformats.org/officeDocument/2006/relationships/hyperlink" Target="mailto:alamintraders78@yahoo.com" TargetMode="External"/><Relationship Id="rId8343" Type="http://schemas.openxmlformats.org/officeDocument/2006/relationships/hyperlink" Target="mailto:khantradersnao@gmail.com" TargetMode="External"/><Relationship Id="rId8550" Type="http://schemas.openxmlformats.org/officeDocument/2006/relationships/hyperlink" Target="mailto:soomatbuilders@gmail.com" TargetMode="External"/><Relationship Id="rId9601" Type="http://schemas.openxmlformats.org/officeDocument/2006/relationships/hyperlink" Target="mailto:rootsdevelopmentltd@yahoo.com" TargetMode="External"/><Relationship Id="rId10066" Type="http://schemas.openxmlformats.org/officeDocument/2006/relationships/hyperlink" Target="mailto:smjahangire@gmail.com" TargetMode="External"/><Relationship Id="rId22" Type="http://schemas.openxmlformats.org/officeDocument/2006/relationships/hyperlink" Target="mailto:rashaduzzamanpeter@gmail.com" TargetMode="External"/><Relationship Id="rId3488" Type="http://schemas.openxmlformats.org/officeDocument/2006/relationships/hyperlink" Target="mailto:alamintraders84@gmail.com" TargetMode="External"/><Relationship Id="rId3695" Type="http://schemas.openxmlformats.org/officeDocument/2006/relationships/hyperlink" Target="mailto:mawahed8@gmail.com" TargetMode="External"/><Relationship Id="rId4539" Type="http://schemas.openxmlformats.org/officeDocument/2006/relationships/hyperlink" Target="mailto:sumonpabna64@gmail.com" TargetMode="External"/><Relationship Id="rId4746" Type="http://schemas.openxmlformats.org/officeDocument/2006/relationships/hyperlink" Target="mailto:newrelation14@gmail.com" TargetMode="External"/><Relationship Id="rId4953" Type="http://schemas.openxmlformats.org/officeDocument/2006/relationships/hyperlink" Target="mailto:ms.khanconstructionraj@yahoo.com" TargetMode="External"/><Relationship Id="rId7152" Type="http://schemas.openxmlformats.org/officeDocument/2006/relationships/hyperlink" Target="mailto:sbcelbd@gmail.com" TargetMode="External"/><Relationship Id="rId8203" Type="http://schemas.openxmlformats.org/officeDocument/2006/relationships/hyperlink" Target="mailto:msnahid_enterprise@yahoo.com" TargetMode="External"/><Relationship Id="rId8410" Type="http://schemas.openxmlformats.org/officeDocument/2006/relationships/hyperlink" Target="mailto:ferdowstraders@gmail.com" TargetMode="External"/><Relationship Id="rId10133" Type="http://schemas.openxmlformats.org/officeDocument/2006/relationships/hyperlink" Target="mailto:mssimnto1955@gmail.com" TargetMode="External"/><Relationship Id="rId2297" Type="http://schemas.openxmlformats.org/officeDocument/2006/relationships/hyperlink" Target="mailto:msjoarderenterprise77@gmail.com," TargetMode="External"/><Relationship Id="rId3348" Type="http://schemas.openxmlformats.org/officeDocument/2006/relationships/hyperlink" Target="mailto:rashedentrprise81@gmail.com" TargetMode="External"/><Relationship Id="rId3555" Type="http://schemas.openxmlformats.org/officeDocument/2006/relationships/hyperlink" Target="mailto:msrightchoice1994@gmail.com" TargetMode="External"/><Relationship Id="rId3762" Type="http://schemas.openxmlformats.org/officeDocument/2006/relationships/hyperlink" Target="mailto:almarafatenterprise@gmail.com" TargetMode="External"/><Relationship Id="rId4606" Type="http://schemas.openxmlformats.org/officeDocument/2006/relationships/hyperlink" Target="mailto:omiotraders64@gmail.com" TargetMode="External"/><Relationship Id="rId4813" Type="http://schemas.openxmlformats.org/officeDocument/2006/relationships/hyperlink" Target="mailto:skenterprize75@gmail.com" TargetMode="External"/><Relationship Id="rId7012" Type="http://schemas.openxmlformats.org/officeDocument/2006/relationships/hyperlink" Target="mailto:zamanentp2014@yahoo.com" TargetMode="External"/><Relationship Id="rId7969" Type="http://schemas.openxmlformats.org/officeDocument/2006/relationships/hyperlink" Target="mailto:msadikuzzamankhan@gmail.com" TargetMode="External"/><Relationship Id="rId269" Type="http://schemas.openxmlformats.org/officeDocument/2006/relationships/hyperlink" Target="mailto:ms.sanvienterprise@gmail.com" TargetMode="External"/><Relationship Id="rId476" Type="http://schemas.openxmlformats.org/officeDocument/2006/relationships/hyperlink" Target="mailto:mokshedmd@gmail.com" TargetMode="External"/><Relationship Id="rId683" Type="http://schemas.openxmlformats.org/officeDocument/2006/relationships/hyperlink" Target="mailto:msasadenterprise@gmail.com" TargetMode="External"/><Relationship Id="rId890" Type="http://schemas.openxmlformats.org/officeDocument/2006/relationships/hyperlink" Target="mailto:salauddinmusharof@gmail.com" TargetMode="External"/><Relationship Id="rId2157" Type="http://schemas.openxmlformats.org/officeDocument/2006/relationships/hyperlink" Target="mailto:mslitontraders@yahoo.com" TargetMode="External"/><Relationship Id="rId2364" Type="http://schemas.openxmlformats.org/officeDocument/2006/relationships/hyperlink" Target="mailto:ziaultraders123@yahoo.com%20;" TargetMode="External"/><Relationship Id="rId2571" Type="http://schemas.openxmlformats.org/officeDocument/2006/relationships/hyperlink" Target="mailto:msraseltraders.s@gmail.com" TargetMode="External"/><Relationship Id="rId3208" Type="http://schemas.openxmlformats.org/officeDocument/2006/relationships/hyperlink" Target="mailto:faruquetraders.bd@gmail.com" TargetMode="External"/><Relationship Id="rId3415" Type="http://schemas.openxmlformats.org/officeDocument/2006/relationships/hyperlink" Target="mailto:rajuentreprise83@gmail.com" TargetMode="External"/><Relationship Id="rId6778" Type="http://schemas.openxmlformats.org/officeDocument/2006/relationships/hyperlink" Target="mailto:rabiulalambipu@yahoo.com" TargetMode="External"/><Relationship Id="rId9184" Type="http://schemas.openxmlformats.org/officeDocument/2006/relationships/hyperlink" Target="mailto:oshiconstruction81@gmail.com" TargetMode="External"/><Relationship Id="rId9391" Type="http://schemas.openxmlformats.org/officeDocument/2006/relationships/hyperlink" Target="mailto:sohel80ptk@gmail.com" TargetMode="External"/><Relationship Id="rId129" Type="http://schemas.openxmlformats.org/officeDocument/2006/relationships/hyperlink" Target="mailto:mebl.bd@gmail.com" TargetMode="External"/><Relationship Id="rId336" Type="http://schemas.openxmlformats.org/officeDocument/2006/relationships/hyperlink" Target="mailto:farajienterprise@yahoo.com" TargetMode="External"/><Relationship Id="rId543" Type="http://schemas.openxmlformats.org/officeDocument/2006/relationships/hyperlink" Target="mailto:priontitraders@gmai.com" TargetMode="External"/><Relationship Id="rId1173" Type="http://schemas.openxmlformats.org/officeDocument/2006/relationships/hyperlink" Target="mailto:mmblmrcjv@gmail.com" TargetMode="External"/><Relationship Id="rId1380" Type="http://schemas.openxmlformats.org/officeDocument/2006/relationships/hyperlink" Target="mailto:msdast1972@gmail.com" TargetMode="External"/><Relationship Id="rId2017" Type="http://schemas.openxmlformats.org/officeDocument/2006/relationships/hyperlink" Target="mailto:uzzalandjonaki@gmail.com" TargetMode="External"/><Relationship Id="rId2224" Type="http://schemas.openxmlformats.org/officeDocument/2006/relationships/hyperlink" Target="mailto:selim.brothers_874@yahoo.com" TargetMode="External"/><Relationship Id="rId3622" Type="http://schemas.openxmlformats.org/officeDocument/2006/relationships/hyperlink" Target="mailto:mseemstejv@gmail.com" TargetMode="External"/><Relationship Id="rId5587" Type="http://schemas.openxmlformats.org/officeDocument/2006/relationships/hyperlink" Target="https://www.eprocure.gov.bd/officer/MyTenders.jsp" TargetMode="External"/><Relationship Id="rId6985" Type="http://schemas.openxmlformats.org/officeDocument/2006/relationships/hyperlink" Target="mailto:abulhossansoton@yahoo.com" TargetMode="External"/><Relationship Id="rId7829" Type="http://schemas.openxmlformats.org/officeDocument/2006/relationships/hyperlink" Target="mailto:nishitbosu@gmial.com" TargetMode="External"/><Relationship Id="rId9044" Type="http://schemas.openxmlformats.org/officeDocument/2006/relationships/hyperlink" Target="mailto:sayeraenterprise1976@gmail.com" TargetMode="External"/><Relationship Id="rId9251" Type="http://schemas.openxmlformats.org/officeDocument/2006/relationships/hyperlink" Target="mailto:oshiconstruction81@gmail.com" TargetMode="External"/><Relationship Id="rId403" Type="http://schemas.openxmlformats.org/officeDocument/2006/relationships/hyperlink" Target="mailto:msconstruction2019@yahoo.com" TargetMode="External"/><Relationship Id="rId750" Type="http://schemas.openxmlformats.org/officeDocument/2006/relationships/hyperlink" Target="mailto:msazamconstruction@gmail.com" TargetMode="External"/><Relationship Id="rId1033" Type="http://schemas.openxmlformats.org/officeDocument/2006/relationships/hyperlink" Target="mailto:msislamconstruction.bd@gmail.com" TargetMode="External"/><Relationship Id="rId2431" Type="http://schemas.openxmlformats.org/officeDocument/2006/relationships/hyperlink" Target="mailto:tashin.kazi@gmail.com" TargetMode="External"/><Relationship Id="rId4189" Type="http://schemas.openxmlformats.org/officeDocument/2006/relationships/hyperlink" Target="mailto:msnirjonenterprise@gmail.com" TargetMode="External"/><Relationship Id="rId5794" Type="http://schemas.openxmlformats.org/officeDocument/2006/relationships/hyperlink" Target="mailto:kamrulandbrothers@yahoo.com" TargetMode="External"/><Relationship Id="rId6638" Type="http://schemas.openxmlformats.org/officeDocument/2006/relationships/hyperlink" Target="mailto:malitrad19@gmail.com" TargetMode="External"/><Relationship Id="rId6845" Type="http://schemas.openxmlformats.org/officeDocument/2006/relationships/hyperlink" Target="mailto:msnerubrothers@gmail.com" TargetMode="External"/><Relationship Id="rId8060" Type="http://schemas.openxmlformats.org/officeDocument/2006/relationships/hyperlink" Target="mailto:msriasatandbrothers@gmail.com" TargetMode="External"/><Relationship Id="rId9111" Type="http://schemas.openxmlformats.org/officeDocument/2006/relationships/hyperlink" Target="mailto:almas.egp@yahoo.com" TargetMode="External"/><Relationship Id="rId610" Type="http://schemas.openxmlformats.org/officeDocument/2006/relationships/hyperlink" Target="mailto:shaikatenterprise77@gmail.com" TargetMode="External"/><Relationship Id="rId1240" Type="http://schemas.openxmlformats.org/officeDocument/2006/relationships/hyperlink" Target="mailto:Latifhakkani@yahoo.com" TargetMode="External"/><Relationship Id="rId4049" Type="http://schemas.openxmlformats.org/officeDocument/2006/relationships/hyperlink" Target="mailto:joynalnat@gmail.com" TargetMode="External"/><Relationship Id="rId4396" Type="http://schemas.openxmlformats.org/officeDocument/2006/relationships/hyperlink" Target="mailto:zahurulhaquedulalk786@yahoo.com" TargetMode="External"/><Relationship Id="rId5447" Type="http://schemas.openxmlformats.org/officeDocument/2006/relationships/hyperlink" Target="mailto:ms.hasantraders18@gmail.com" TargetMode="External"/><Relationship Id="rId5654" Type="http://schemas.openxmlformats.org/officeDocument/2006/relationships/hyperlink" Target="mailto:md.khairulhasan399@yahoo.com" TargetMode="External"/><Relationship Id="rId5861" Type="http://schemas.openxmlformats.org/officeDocument/2006/relationships/hyperlink" Target="mailto:mssohanaenterprise@yahoo.com" TargetMode="External"/><Relationship Id="rId6705" Type="http://schemas.openxmlformats.org/officeDocument/2006/relationships/hyperlink" Target="mailto:mspatwartenterprise2014@gmail.com" TargetMode="External"/><Relationship Id="rId6912" Type="http://schemas.openxmlformats.org/officeDocument/2006/relationships/hyperlink" Target="mailto:z_liton@yahoo.com" TargetMode="External"/><Relationship Id="rId1100" Type="http://schemas.openxmlformats.org/officeDocument/2006/relationships/hyperlink" Target="mailto:msshikderconstruction@gmail.com" TargetMode="External"/><Relationship Id="rId4256" Type="http://schemas.openxmlformats.org/officeDocument/2006/relationships/hyperlink" Target="mailto:ms.afsheenconstruction@yahoo.com" TargetMode="External"/><Relationship Id="rId4463" Type="http://schemas.openxmlformats.org/officeDocument/2006/relationships/hyperlink" Target="mailto:mainmostak2020@gmail.com" TargetMode="External"/><Relationship Id="rId4670" Type="http://schemas.openxmlformats.org/officeDocument/2006/relationships/hyperlink" Target="mailto:ms.mir.azaz@gmail.com" TargetMode="External"/><Relationship Id="rId5307" Type="http://schemas.openxmlformats.org/officeDocument/2006/relationships/hyperlink" Target="mailto:siamsayem.pbn01@gmail.com" TargetMode="External"/><Relationship Id="rId5514" Type="http://schemas.openxmlformats.org/officeDocument/2006/relationships/hyperlink" Target="mailto:dihanconstruction@gmail.com" TargetMode="External"/><Relationship Id="rId5721" Type="http://schemas.openxmlformats.org/officeDocument/2006/relationships/hyperlink" Target="mailto:utmong71@yahoo.com" TargetMode="External"/><Relationship Id="rId8877" Type="http://schemas.openxmlformats.org/officeDocument/2006/relationships/hyperlink" Target="mailto:nislamnipu@gmail.com" TargetMode="External"/><Relationship Id="rId9928" Type="http://schemas.openxmlformats.org/officeDocument/2006/relationships/hyperlink" Target="mailto:msshamimtraders73@gmail.com" TargetMode="External"/><Relationship Id="rId1917" Type="http://schemas.openxmlformats.org/officeDocument/2006/relationships/hyperlink" Target="mailto:mhaandmlejv@gmail.com" TargetMode="External"/><Relationship Id="rId3065" Type="http://schemas.openxmlformats.org/officeDocument/2006/relationships/hyperlink" Target="mailto:shital.tahity.jv@gmail.com" TargetMode="External"/><Relationship Id="rId3272" Type="http://schemas.openxmlformats.org/officeDocument/2006/relationships/hyperlink" Target="mailto:jumkienterprise@gmail.com" TargetMode="External"/><Relationship Id="rId4116" Type="http://schemas.openxmlformats.org/officeDocument/2006/relationships/hyperlink" Target="mailto:mtrade.nat@gmail.com" TargetMode="External"/><Relationship Id="rId4323" Type="http://schemas.openxmlformats.org/officeDocument/2006/relationships/hyperlink" Target="mailto:semtnjv@gmail.com" TargetMode="External"/><Relationship Id="rId4530" Type="http://schemas.openxmlformats.org/officeDocument/2006/relationships/hyperlink" Target="mailto:sad.pbn@gmail.com" TargetMode="External"/><Relationship Id="rId7479" Type="http://schemas.openxmlformats.org/officeDocument/2006/relationships/hyperlink" Target="mailto:ms.sajincorporation@gmail.com" TargetMode="External"/><Relationship Id="rId7686" Type="http://schemas.openxmlformats.org/officeDocument/2006/relationships/hyperlink" Target="mailto:info.dienco@yahoo.com" TargetMode="External"/><Relationship Id="rId7893" Type="http://schemas.openxmlformats.org/officeDocument/2006/relationships/hyperlink" Target="mailto:shomoyenterprise@gmail.com" TargetMode="External"/><Relationship Id="rId8737" Type="http://schemas.openxmlformats.org/officeDocument/2006/relationships/hyperlink" Target="mailto:msstraders@yahoo.com" TargetMode="External"/><Relationship Id="rId8944" Type="http://schemas.openxmlformats.org/officeDocument/2006/relationships/hyperlink" Target="mailto:samiultraders@yahoo.com" TargetMode="External"/><Relationship Id="rId193" Type="http://schemas.openxmlformats.org/officeDocument/2006/relationships/hyperlink" Target="mailto:msanantatraders@gmail.com" TargetMode="External"/><Relationship Id="rId2081" Type="http://schemas.openxmlformats.org/officeDocument/2006/relationships/hyperlink" Target="mailto:bminternational66@gmail.com" TargetMode="External"/><Relationship Id="rId3132" Type="http://schemas.openxmlformats.org/officeDocument/2006/relationships/hyperlink" Target="mailto:msmonenterprise.bd@gmail.com" TargetMode="External"/><Relationship Id="rId6288" Type="http://schemas.openxmlformats.org/officeDocument/2006/relationships/hyperlink" Target="mailto:ms.akonenterprise72@gmail.com" TargetMode="External"/><Relationship Id="rId6495" Type="http://schemas.openxmlformats.org/officeDocument/2006/relationships/hyperlink" Target="mailto:mskalamandbrothers@gmail.com" TargetMode="External"/><Relationship Id="rId7339" Type="http://schemas.openxmlformats.org/officeDocument/2006/relationships/hyperlink" Target="mailto:mdnazrulislam597@yahoo.com" TargetMode="External"/><Relationship Id="rId7546" Type="http://schemas.openxmlformats.org/officeDocument/2006/relationships/hyperlink" Target="mailto:mr.rahim_uddin@yahoo.com" TargetMode="External"/><Relationship Id="rId7753" Type="http://schemas.openxmlformats.org/officeDocument/2006/relationships/hyperlink" Target="mailto:mssonalijd@gmail.com" TargetMode="External"/><Relationship Id="rId260" Type="http://schemas.openxmlformats.org/officeDocument/2006/relationships/hyperlink" Target="mailto:noorsyndicat@gmail.com" TargetMode="External"/><Relationship Id="rId5097" Type="http://schemas.openxmlformats.org/officeDocument/2006/relationships/hyperlink" Target="mailto:abirconstruction000@gmail.com" TargetMode="External"/><Relationship Id="rId6148" Type="http://schemas.openxmlformats.org/officeDocument/2006/relationships/hyperlink" Target="mailto:auditi.enterprise@gmail.com" TargetMode="External"/><Relationship Id="rId6355" Type="http://schemas.openxmlformats.org/officeDocument/2006/relationships/hyperlink" Target="mailto:amir.engr_crp@yahoo.com" TargetMode="External"/><Relationship Id="rId7406" Type="http://schemas.openxmlformats.org/officeDocument/2006/relationships/hyperlink" Target="mailto:hoquetraders1980@gmail.com" TargetMode="External"/><Relationship Id="rId7960" Type="http://schemas.openxmlformats.org/officeDocument/2006/relationships/hyperlink" Target="mailto:mataurrahman.bheramara@gmail.com" TargetMode="External"/><Relationship Id="rId8804" Type="http://schemas.openxmlformats.org/officeDocument/2006/relationships/hyperlink" Target="mailto:sultanatraders85@gmail.com" TargetMode="External"/><Relationship Id="rId120" Type="http://schemas.openxmlformats.org/officeDocument/2006/relationships/hyperlink" Target="mailto:bokshienterprise@gmail.com" TargetMode="External"/><Relationship Id="rId2898" Type="http://schemas.openxmlformats.org/officeDocument/2006/relationships/hyperlink" Target="mailto:smshameemconstruction@gmail.com" TargetMode="External"/><Relationship Id="rId3949" Type="http://schemas.openxmlformats.org/officeDocument/2006/relationships/hyperlink" Target="mailto:abandsejv@gmail.com" TargetMode="External"/><Relationship Id="rId5164" Type="http://schemas.openxmlformats.org/officeDocument/2006/relationships/hyperlink" Target="mailto:jahangir121973@yahoo.com" TargetMode="External"/><Relationship Id="rId6008" Type="http://schemas.openxmlformats.org/officeDocument/2006/relationships/hyperlink" Target="mailto:mdfayzsharif@yahoo.com" TargetMode="External"/><Relationship Id="rId6215" Type="http://schemas.openxmlformats.org/officeDocument/2006/relationships/hyperlink" Target="mailto:shenterprise78@gmail.com" TargetMode="External"/><Relationship Id="rId6562" Type="http://schemas.openxmlformats.org/officeDocument/2006/relationships/hyperlink" Target="mailto:hanif_faridpur@yahoo.com" TargetMode="External"/><Relationship Id="rId7613" Type="http://schemas.openxmlformats.org/officeDocument/2006/relationships/hyperlink" Target="mailto:hoquetraders1980@gmail.com" TargetMode="External"/><Relationship Id="rId7820" Type="http://schemas.openxmlformats.org/officeDocument/2006/relationships/hyperlink" Target="mailto:mdmasumjnd@gmail.com" TargetMode="External"/><Relationship Id="rId2758" Type="http://schemas.openxmlformats.org/officeDocument/2006/relationships/hyperlink" Target="mailto:msmaarabeabuilders@gmail.com" TargetMode="External"/><Relationship Id="rId2965" Type="http://schemas.openxmlformats.org/officeDocument/2006/relationships/hyperlink" Target="mailto:msmonalisabd@gmail.com" TargetMode="External"/><Relationship Id="rId3809" Type="http://schemas.openxmlformats.org/officeDocument/2006/relationships/hyperlink" Target="mailto:egp.mkali@gmail.com" TargetMode="External"/><Relationship Id="rId5024" Type="http://schemas.openxmlformats.org/officeDocument/2006/relationships/hyperlink" Target="mailto:mmeandmatjv@gmail.com" TargetMode="External"/><Relationship Id="rId5371" Type="http://schemas.openxmlformats.org/officeDocument/2006/relationships/hyperlink" Target="mailto:msshohanenterprisesiraj@gmail.com" TargetMode="External"/><Relationship Id="rId6422" Type="http://schemas.openxmlformats.org/officeDocument/2006/relationships/hyperlink" Target="mailto:sudamsarker07@gmail.com" TargetMode="External"/><Relationship Id="rId9578" Type="http://schemas.openxmlformats.org/officeDocument/2006/relationships/hyperlink" Target="mailto:najmulbadal45@gmail.com" TargetMode="External"/><Relationship Id="rId9785" Type="http://schemas.openxmlformats.org/officeDocument/2006/relationships/hyperlink" Target="mailto:barnotradinginternational@gmail.com" TargetMode="External"/><Relationship Id="rId9992" Type="http://schemas.openxmlformats.org/officeDocument/2006/relationships/hyperlink" Target="mailto:mdeunusalmamun1980@gmail.com" TargetMode="External"/><Relationship Id="rId937" Type="http://schemas.openxmlformats.org/officeDocument/2006/relationships/hyperlink" Target="mailto:isamoti76@gmail.com" TargetMode="External"/><Relationship Id="rId1567" Type="http://schemas.openxmlformats.org/officeDocument/2006/relationships/hyperlink" Target="mailto:mdmahafuz.khan@yahoo.com" TargetMode="External"/><Relationship Id="rId1774" Type="http://schemas.openxmlformats.org/officeDocument/2006/relationships/hyperlink" Target="https://www.eprocure.gov.bd/tenderer/ViewRegistrationDetail.jsp?uId=0CC7BBA0070361FE&amp;tId=5DDCA20F1F7CA66E&amp;cId=E348A10714DD5160&amp;top=no" TargetMode="External"/><Relationship Id="rId1981" Type="http://schemas.openxmlformats.org/officeDocument/2006/relationships/hyperlink" Target="mailto:jhornaenterprise@yahoo.com" TargetMode="External"/><Relationship Id="rId2618" Type="http://schemas.openxmlformats.org/officeDocument/2006/relationships/hyperlink" Target="mailto:mmbashilimited@gmail.com" TargetMode="External"/><Relationship Id="rId2825" Type="http://schemas.openxmlformats.org/officeDocument/2006/relationships/hyperlink" Target="mailto:ms_challenger1@yahoo.com" TargetMode="External"/><Relationship Id="rId4180" Type="http://schemas.openxmlformats.org/officeDocument/2006/relationships/hyperlink" Target="mailto:pinkinat36@gmail.com" TargetMode="External"/><Relationship Id="rId5231" Type="http://schemas.openxmlformats.org/officeDocument/2006/relationships/hyperlink" Target="mailto:ms.pritienterpries21@yahoo.com" TargetMode="External"/><Relationship Id="rId8387" Type="http://schemas.openxmlformats.org/officeDocument/2006/relationships/hyperlink" Target="mailto:mdabdussattar.cnj@gmail.com" TargetMode="External"/><Relationship Id="rId8594" Type="http://schemas.openxmlformats.org/officeDocument/2006/relationships/hyperlink" Target="mailto:mskazihelalenterprise@yahoo.com" TargetMode="External"/><Relationship Id="rId9438" Type="http://schemas.openxmlformats.org/officeDocument/2006/relationships/hyperlink" Target="mailto:msmddelowarhossain@yahoo.com" TargetMode="External"/><Relationship Id="rId9645" Type="http://schemas.openxmlformats.org/officeDocument/2006/relationships/hyperlink" Target="mailto:niaztraders.khan@yahoo.com" TargetMode="External"/><Relationship Id="rId9852" Type="http://schemas.openxmlformats.org/officeDocument/2006/relationships/hyperlink" Target="mailto:mdrafiqulislam1978@yahoo.com" TargetMode="External"/><Relationship Id="rId66" Type="http://schemas.openxmlformats.org/officeDocument/2006/relationships/hyperlink" Target="mailto:mebl.bd@gmail.com" TargetMode="External"/><Relationship Id="rId1427" Type="http://schemas.openxmlformats.org/officeDocument/2006/relationships/hyperlink" Target="mailto:mst.senterprise1991@gmail.com" TargetMode="External"/><Relationship Id="rId1634" Type="http://schemas.openxmlformats.org/officeDocument/2006/relationships/hyperlink" Target="mailto:nawrintraders.kp@gmail.com" TargetMode="External"/><Relationship Id="rId1841" Type="http://schemas.openxmlformats.org/officeDocument/2006/relationships/hyperlink" Target="https://www.eprocure.gov.bd/officer/MyTenders.jsp" TargetMode="External"/><Relationship Id="rId4040" Type="http://schemas.openxmlformats.org/officeDocument/2006/relationships/hyperlink" Target="mailto:ronokent90@gmail.com" TargetMode="External"/><Relationship Id="rId4997" Type="http://schemas.openxmlformats.org/officeDocument/2006/relationships/hyperlink" Target="mailto:Liton.mamun.jv@gmail.com" TargetMode="External"/><Relationship Id="rId7196" Type="http://schemas.openxmlformats.org/officeDocument/2006/relationships/hyperlink" Target="mailto:ms.tanzilatraders01@gmail.com" TargetMode="External"/><Relationship Id="rId8247" Type="http://schemas.openxmlformats.org/officeDocument/2006/relationships/hyperlink" Target="mailto:jonyenterprise.meherpur@gmail.com" TargetMode="External"/><Relationship Id="rId8454" Type="http://schemas.openxmlformats.org/officeDocument/2006/relationships/hyperlink" Target="mailto:a77mahbub@gmail.com" TargetMode="External"/><Relationship Id="rId8661" Type="http://schemas.openxmlformats.org/officeDocument/2006/relationships/hyperlink" Target="mailto:msmonaconstruction@yahoo.com" TargetMode="External"/><Relationship Id="rId9505" Type="http://schemas.openxmlformats.org/officeDocument/2006/relationships/hyperlink" Target="mailto:smraselptk@gmail.com" TargetMode="External"/><Relationship Id="rId9712" Type="http://schemas.openxmlformats.org/officeDocument/2006/relationships/hyperlink" Target="mailto:kabirkke2003@gmail.com" TargetMode="External"/><Relationship Id="rId3599" Type="http://schemas.openxmlformats.org/officeDocument/2006/relationships/hyperlink" Target="mailto:almamunwatchandelectronics@gmail.com" TargetMode="External"/><Relationship Id="rId4857" Type="http://schemas.openxmlformats.org/officeDocument/2006/relationships/hyperlink" Target="mailto:mdengineeringltd@gmail.com" TargetMode="External"/><Relationship Id="rId7056" Type="http://schemas.openxmlformats.org/officeDocument/2006/relationships/hyperlink" Target="mailto:armandigitalotibifurniture@gmail.com" TargetMode="External"/><Relationship Id="rId7263" Type="http://schemas.openxmlformats.org/officeDocument/2006/relationships/hyperlink" Target="mailto:ms.modhurenterprise1@gmail.com" TargetMode="External"/><Relationship Id="rId7470" Type="http://schemas.openxmlformats.org/officeDocument/2006/relationships/hyperlink" Target="mailto:ms.rafiqueenterprise2019@gmail.com" TargetMode="External"/><Relationship Id="rId8107" Type="http://schemas.openxmlformats.org/officeDocument/2006/relationships/hyperlink" Target="mailto:md.babul2600@gmail.com" TargetMode="External"/><Relationship Id="rId8314" Type="http://schemas.openxmlformats.org/officeDocument/2006/relationships/hyperlink" Target="mailto:foysalenterprise@gmail.com" TargetMode="External"/><Relationship Id="rId8521" Type="http://schemas.openxmlformats.org/officeDocument/2006/relationships/hyperlink" Target="mailto:satradeandsyndicate@gmail.com" TargetMode="External"/><Relationship Id="rId10037" Type="http://schemas.openxmlformats.org/officeDocument/2006/relationships/hyperlink" Target="mailto:siddiquet02@gmail.com" TargetMode="External"/><Relationship Id="rId1701" Type="http://schemas.openxmlformats.org/officeDocument/2006/relationships/hyperlink" Target="mailto:smrakibulislam2017@gmail.com" TargetMode="External"/><Relationship Id="rId3459" Type="http://schemas.openxmlformats.org/officeDocument/2006/relationships/hyperlink" Target="mailto:shahid.brothers.bd@gmail.com" TargetMode="External"/><Relationship Id="rId3666" Type="http://schemas.openxmlformats.org/officeDocument/2006/relationships/hyperlink" Target="mailto:tomalconstruction@yahoo.com" TargetMode="External"/><Relationship Id="rId5908" Type="http://schemas.openxmlformats.org/officeDocument/2006/relationships/hyperlink" Target="mailto:azad.eng2k@gmail.com" TargetMode="External"/><Relationship Id="rId6072" Type="http://schemas.openxmlformats.org/officeDocument/2006/relationships/hyperlink" Target="mailto:traders_bushra@yahoo.com" TargetMode="External"/><Relationship Id="rId7123" Type="http://schemas.openxmlformats.org/officeDocument/2006/relationships/hyperlink" Target="mailto:sbcelbd@gmail.com" TargetMode="External"/><Relationship Id="rId7330" Type="http://schemas.openxmlformats.org/officeDocument/2006/relationships/hyperlink" Target="mailto:msazamconstruction@gmail.com" TargetMode="External"/><Relationship Id="rId587" Type="http://schemas.openxmlformats.org/officeDocument/2006/relationships/hyperlink" Target="mailto:mizanur_79@ymail.com" TargetMode="External"/><Relationship Id="rId2268" Type="http://schemas.openxmlformats.org/officeDocument/2006/relationships/hyperlink" Target="mailto:mdjasimu059@gmail.com" TargetMode="External"/><Relationship Id="rId3319" Type="http://schemas.openxmlformats.org/officeDocument/2006/relationships/hyperlink" Target="mailto:con.jalalahmed@gmail.com" TargetMode="External"/><Relationship Id="rId3873" Type="http://schemas.openxmlformats.org/officeDocument/2006/relationships/hyperlink" Target="mailto:msratultraders75@gmail.com" TargetMode="External"/><Relationship Id="rId4717" Type="http://schemas.openxmlformats.org/officeDocument/2006/relationships/hyperlink" Target="mailto:mschoudhuryenterprise7@gmail.com" TargetMode="External"/><Relationship Id="rId4924" Type="http://schemas.openxmlformats.org/officeDocument/2006/relationships/hyperlink" Target="mailto:msjuthient@gmail.com" TargetMode="External"/><Relationship Id="rId9088" Type="http://schemas.openxmlformats.org/officeDocument/2006/relationships/hyperlink" Target="mailto:amintraders308@gmail.com" TargetMode="External"/><Relationship Id="rId9295" Type="http://schemas.openxmlformats.org/officeDocument/2006/relationships/hyperlink" Target="mailto:mebl.bd@gmail.com" TargetMode="External"/><Relationship Id="rId10104" Type="http://schemas.openxmlformats.org/officeDocument/2006/relationships/hyperlink" Target="mailto:ms.krishnastudio@gmail.com" TargetMode="External"/><Relationship Id="rId447" Type="http://schemas.openxmlformats.org/officeDocument/2006/relationships/hyperlink" Target="mailto:abdulmannan_71@yahoo.com" TargetMode="External"/><Relationship Id="rId794" Type="http://schemas.openxmlformats.org/officeDocument/2006/relationships/hyperlink" Target="mailto:alhajmdabuzaher@yahoo.com" TargetMode="External"/><Relationship Id="rId1077" Type="http://schemas.openxmlformats.org/officeDocument/2006/relationships/hyperlink" Target="mailto:tender@pprojltd.com" TargetMode="External"/><Relationship Id="rId2128" Type="http://schemas.openxmlformats.org/officeDocument/2006/relationships/hyperlink" Target="mailto:mssakibenterprise79@gmail.com" TargetMode="External"/><Relationship Id="rId2475" Type="http://schemas.openxmlformats.org/officeDocument/2006/relationships/hyperlink" Target="mailto:osmangani1961@yahoo.com" TargetMode="External"/><Relationship Id="rId2682" Type="http://schemas.openxmlformats.org/officeDocument/2006/relationships/hyperlink" Target="mailto:ma.business.center.89@gmail.com" TargetMode="External"/><Relationship Id="rId3526" Type="http://schemas.openxmlformats.org/officeDocument/2006/relationships/hyperlink" Target="mailto:mskhanenterprise1966@gmail.com" TargetMode="External"/><Relationship Id="rId3733" Type="http://schemas.openxmlformats.org/officeDocument/2006/relationships/hyperlink" Target="mailto:mmariaenterprise@gmail.com" TargetMode="External"/><Relationship Id="rId3940" Type="http://schemas.openxmlformats.org/officeDocument/2006/relationships/hyperlink" Target="mailto:haqueenterprise70@gmail.com" TargetMode="External"/><Relationship Id="rId6889" Type="http://schemas.openxmlformats.org/officeDocument/2006/relationships/hyperlink" Target="mailto:hkabir.enterprise@gmail.com" TargetMode="External"/><Relationship Id="rId9155" Type="http://schemas.openxmlformats.org/officeDocument/2006/relationships/hyperlink" Target="mailto:kohinoor.rahimajv@gmail.com" TargetMode="External"/><Relationship Id="rId654" Type="http://schemas.openxmlformats.org/officeDocument/2006/relationships/hyperlink" Target="mailto:chakrabortybban123@gmail.com" TargetMode="External"/><Relationship Id="rId861" Type="http://schemas.openxmlformats.org/officeDocument/2006/relationships/hyperlink" Target="mailto:msadibbrothers@gmail.com" TargetMode="External"/><Relationship Id="rId1284" Type="http://schemas.openxmlformats.org/officeDocument/2006/relationships/hyperlink" Target="mailto:anisulcon@gmail.com" TargetMode="External"/><Relationship Id="rId1491" Type="http://schemas.openxmlformats.org/officeDocument/2006/relationships/hyperlink" Target="mailto:msfahimenterprise1990@gmail.com" TargetMode="External"/><Relationship Id="rId2335" Type="http://schemas.openxmlformats.org/officeDocument/2006/relationships/hyperlink" Target="mailto:mszaranaenterprise@gmail.com%20;" TargetMode="External"/><Relationship Id="rId2542" Type="http://schemas.openxmlformats.org/officeDocument/2006/relationships/hyperlink" Target="mailto:dawn-techbay@gmail.com" TargetMode="External"/><Relationship Id="rId3800" Type="http://schemas.openxmlformats.org/officeDocument/2006/relationships/hyperlink" Target="mailto:samiranchowdhury210@yahoo.com" TargetMode="External"/><Relationship Id="rId5698" Type="http://schemas.openxmlformats.org/officeDocument/2006/relationships/hyperlink" Target="mailto:dawn557700@gmail.com" TargetMode="External"/><Relationship Id="rId6749" Type="http://schemas.openxmlformats.org/officeDocument/2006/relationships/hyperlink" Target="mailto:msdiptaenterprise1@gmail.com" TargetMode="External"/><Relationship Id="rId6956" Type="http://schemas.openxmlformats.org/officeDocument/2006/relationships/hyperlink" Target="mailto:mariabuilders01@gmail.com" TargetMode="External"/><Relationship Id="rId9362" Type="http://schemas.openxmlformats.org/officeDocument/2006/relationships/hyperlink" Target="mailto:deipenterprise@gmail.com" TargetMode="External"/><Relationship Id="rId307" Type="http://schemas.openxmlformats.org/officeDocument/2006/relationships/hyperlink" Target="mailto:mridhaenterprise77@gmail.com" TargetMode="External"/><Relationship Id="rId514" Type="http://schemas.openxmlformats.org/officeDocument/2006/relationships/hyperlink" Target="mailto:khondokerbrothers@yahoo.com" TargetMode="External"/><Relationship Id="rId721" Type="http://schemas.openxmlformats.org/officeDocument/2006/relationships/hyperlink" Target="mailto:ms.hasan@outlook.com" TargetMode="External"/><Relationship Id="rId1144" Type="http://schemas.openxmlformats.org/officeDocument/2006/relationships/hyperlink" Target="mailto:noonatraders@yahoo.com" TargetMode="External"/><Relationship Id="rId1351" Type="http://schemas.openxmlformats.org/officeDocument/2006/relationships/hyperlink" Target="mailto:mtbmmejv@gmail.com" TargetMode="External"/><Relationship Id="rId2402" Type="http://schemas.openxmlformats.org/officeDocument/2006/relationships/hyperlink" Target="mailto:mspinkyenterprise07@gmail.com" TargetMode="External"/><Relationship Id="rId5558" Type="http://schemas.openxmlformats.org/officeDocument/2006/relationships/hyperlink" Target="mailto:rambabu.thakurgaon@gmail.com" TargetMode="External"/><Relationship Id="rId5765" Type="http://schemas.openxmlformats.org/officeDocument/2006/relationships/hyperlink" Target="mailto:msmetuenterprise6@gmail.com" TargetMode="External"/><Relationship Id="rId5972" Type="http://schemas.openxmlformats.org/officeDocument/2006/relationships/hyperlink" Target="mailto:sr_enterprise1979@yahoo.com" TargetMode="External"/><Relationship Id="rId6609" Type="http://schemas.openxmlformats.org/officeDocument/2006/relationships/hyperlink" Target="mailto:msnoorjahan11@gmail.com" TargetMode="External"/><Relationship Id="rId6816" Type="http://schemas.openxmlformats.org/officeDocument/2006/relationships/hyperlink" Target="mailto:maemmejv@gmail.com" TargetMode="External"/><Relationship Id="rId8171" Type="http://schemas.openxmlformats.org/officeDocument/2006/relationships/hyperlink" Target="mailto:asma.sendicate@gmail.com" TargetMode="External"/><Relationship Id="rId9015" Type="http://schemas.openxmlformats.org/officeDocument/2006/relationships/hyperlink" Target="mailto:ms.jannatanterprise@gmail.com" TargetMode="External"/><Relationship Id="rId9222" Type="http://schemas.openxmlformats.org/officeDocument/2006/relationships/hyperlink" Target="mailto:ahsan.kamil81@yahoo.com" TargetMode="External"/><Relationship Id="rId1004" Type="http://schemas.openxmlformats.org/officeDocument/2006/relationships/hyperlink" Target="mailto:ascl2006@yahoo.com" TargetMode="External"/><Relationship Id="rId1211" Type="http://schemas.openxmlformats.org/officeDocument/2006/relationships/hyperlink" Target="mailto:bb.basundharajv@gmail.com" TargetMode="External"/><Relationship Id="rId4367" Type="http://schemas.openxmlformats.org/officeDocument/2006/relationships/hyperlink" Target="mailto:ms.maishaenterprise2018@gmail.com" TargetMode="External"/><Relationship Id="rId4574" Type="http://schemas.openxmlformats.org/officeDocument/2006/relationships/hyperlink" Target="mailto:nuruzzamanmiah58@gmail.com," TargetMode="External"/><Relationship Id="rId4781" Type="http://schemas.openxmlformats.org/officeDocument/2006/relationships/hyperlink" Target="mailto:shuvoenterprise39@gmail.com" TargetMode="External"/><Relationship Id="rId5418" Type="http://schemas.openxmlformats.org/officeDocument/2006/relationships/hyperlink" Target="mailto:msssenterprise82@gmail.com" TargetMode="External"/><Relationship Id="rId5625" Type="http://schemas.openxmlformats.org/officeDocument/2006/relationships/hyperlink" Target="mailto:utmong71@yahoo.com" TargetMode="External"/><Relationship Id="rId5832" Type="http://schemas.openxmlformats.org/officeDocument/2006/relationships/hyperlink" Target="mailto:mstalukdarenterprise27@gmail.com" TargetMode="External"/><Relationship Id="rId8031" Type="http://schemas.openxmlformats.org/officeDocument/2006/relationships/hyperlink" Target="mailto:dawn557700@gmail.com" TargetMode="External"/><Relationship Id="rId8988" Type="http://schemas.openxmlformats.org/officeDocument/2006/relationships/hyperlink" Target="mailto:mahtabalihatiya@gmail.com" TargetMode="External"/><Relationship Id="rId3176" Type="http://schemas.openxmlformats.org/officeDocument/2006/relationships/hyperlink" Target="mailto:abultraders12@yahoo.com" TargetMode="External"/><Relationship Id="rId3383" Type="http://schemas.openxmlformats.org/officeDocument/2006/relationships/hyperlink" Target="mailto:syedfaruq72@gmail.com" TargetMode="External"/><Relationship Id="rId3590" Type="http://schemas.openxmlformats.org/officeDocument/2006/relationships/hyperlink" Target="mailto:khanlabu2014@gmail.com" TargetMode="External"/><Relationship Id="rId4227" Type="http://schemas.openxmlformats.org/officeDocument/2006/relationships/hyperlink" Target="mailto:jonhassan21@gmail.com" TargetMode="External"/><Relationship Id="rId4434" Type="http://schemas.openxmlformats.org/officeDocument/2006/relationships/hyperlink" Target="mailto:nilkhalilurrahman2017@gmail.com" TargetMode="External"/><Relationship Id="rId7797" Type="http://schemas.openxmlformats.org/officeDocument/2006/relationships/hyperlink" Target="mailto:emonenterprisjnd@gmail.com" TargetMode="External"/><Relationship Id="rId2192" Type="http://schemas.openxmlformats.org/officeDocument/2006/relationships/hyperlink" Target="mailto:ibaherkhd@gmail.com" TargetMode="External"/><Relationship Id="rId3036" Type="http://schemas.openxmlformats.org/officeDocument/2006/relationships/hyperlink" Target="mailto:mahmed9732@gmail.com" TargetMode="External"/><Relationship Id="rId3243" Type="http://schemas.openxmlformats.org/officeDocument/2006/relationships/hyperlink" Target="mailto:asad.zaman.maz@gmail.com" TargetMode="External"/><Relationship Id="rId4641" Type="http://schemas.openxmlformats.org/officeDocument/2006/relationships/hyperlink" Target="mailto:bhb.ovijv21@gmail.com" TargetMode="External"/><Relationship Id="rId6399" Type="http://schemas.openxmlformats.org/officeDocument/2006/relationships/hyperlink" Target="mailto:mmdhmezjv@gmail.com" TargetMode="External"/><Relationship Id="rId8848" Type="http://schemas.openxmlformats.org/officeDocument/2006/relationships/hyperlink" Target="mailto:ms.nurbanubricks_manu@yahoo.com" TargetMode="External"/><Relationship Id="rId164" Type="http://schemas.openxmlformats.org/officeDocument/2006/relationships/hyperlink" Target="mailto:msarifaenterprise017@gmail.com" TargetMode="External"/><Relationship Id="rId371" Type="http://schemas.openxmlformats.org/officeDocument/2006/relationships/hyperlink" Target="mailto:1963reza@gmail.com" TargetMode="External"/><Relationship Id="rId2052" Type="http://schemas.openxmlformats.org/officeDocument/2006/relationships/hyperlink" Target="https://www.eprocure.gov.bd/tenderer/ViewRegistrationDetail.jsp?uId=DD832A0E81808D9B&amp;tId=21E7B03493662E16&amp;cId=5DD3F97C910104BB&amp;top=no" TargetMode="External"/><Relationship Id="rId3450" Type="http://schemas.openxmlformats.org/officeDocument/2006/relationships/hyperlink" Target="mailto:helalmiah91@gmail.com" TargetMode="External"/><Relationship Id="rId4501" Type="http://schemas.openxmlformats.org/officeDocument/2006/relationships/hyperlink" Target="mailto:arkltdbd@gmail.com" TargetMode="External"/><Relationship Id="rId6259" Type="http://schemas.openxmlformats.org/officeDocument/2006/relationships/hyperlink" Target="mailto:mahfugkhanltd@yahoo.com" TargetMode="External"/><Relationship Id="rId7657" Type="http://schemas.openxmlformats.org/officeDocument/2006/relationships/hyperlink" Target="mailto:gblrashad9720@gmail.com" TargetMode="External"/><Relationship Id="rId7864" Type="http://schemas.openxmlformats.org/officeDocument/2006/relationships/hyperlink" Target="mailto:msnewronistore@gmail.com" TargetMode="External"/><Relationship Id="rId8708" Type="http://schemas.openxmlformats.org/officeDocument/2006/relationships/hyperlink" Target="mailto:massnurtraders@gmail.com" TargetMode="External"/><Relationship Id="rId8915" Type="http://schemas.openxmlformats.org/officeDocument/2006/relationships/hyperlink" Target="mailto:ms.yasintraders@gmail.com" TargetMode="External"/><Relationship Id="rId3103" Type="http://schemas.openxmlformats.org/officeDocument/2006/relationships/hyperlink" Target="mailto:rohimatradersmagura@yahoo.com" TargetMode="External"/><Relationship Id="rId3310" Type="http://schemas.openxmlformats.org/officeDocument/2006/relationships/hyperlink" Target="mailto:lokonmiah63@gmail.com" TargetMode="External"/><Relationship Id="rId5068" Type="http://schemas.openxmlformats.org/officeDocument/2006/relationships/hyperlink" Target="mailto:baghafurnituremart@gmail.com" TargetMode="External"/><Relationship Id="rId6466" Type="http://schemas.openxmlformats.org/officeDocument/2006/relationships/hyperlink" Target="mailto:brothersandsons1974@gmail.com" TargetMode="External"/><Relationship Id="rId6673" Type="http://schemas.openxmlformats.org/officeDocument/2006/relationships/hyperlink" Target="mailto:mohammedrafiq658@yahoo.com" TargetMode="External"/><Relationship Id="rId6880" Type="http://schemas.openxmlformats.org/officeDocument/2006/relationships/hyperlink" Target="mailto:zk.zakir19@gmail.com" TargetMode="External"/><Relationship Id="rId7517" Type="http://schemas.openxmlformats.org/officeDocument/2006/relationships/hyperlink" Target="mailto:ct.scjv19@gmail.com" TargetMode="External"/><Relationship Id="rId7724" Type="http://schemas.openxmlformats.org/officeDocument/2006/relationships/hyperlink" Target="mailto:fayazenterprise17@gmail.com" TargetMode="External"/><Relationship Id="rId7931" Type="http://schemas.openxmlformats.org/officeDocument/2006/relationships/hyperlink" Target="mailto:hazaribuilders@gmail.com" TargetMode="External"/><Relationship Id="rId231" Type="http://schemas.openxmlformats.org/officeDocument/2006/relationships/hyperlink" Target="mailto:adorenterprise81@gmail.com" TargetMode="External"/><Relationship Id="rId2869" Type="http://schemas.openxmlformats.org/officeDocument/2006/relationships/hyperlink" Target="mailto:osmangani1961@yahoo.com" TargetMode="External"/><Relationship Id="rId5275" Type="http://schemas.openxmlformats.org/officeDocument/2006/relationships/hyperlink" Target="mailto:msalamtraders1@gmail.com" TargetMode="External"/><Relationship Id="rId5482" Type="http://schemas.openxmlformats.org/officeDocument/2006/relationships/hyperlink" Target="mailto:sabirhassan1963@gmail.com" TargetMode="External"/><Relationship Id="rId6119" Type="http://schemas.openxmlformats.org/officeDocument/2006/relationships/hyperlink" Target="mailto:rir.lgbsl@gmail.com" TargetMode="External"/><Relationship Id="rId6326" Type="http://schemas.openxmlformats.org/officeDocument/2006/relationships/hyperlink" Target="mailto:badal_barisal@yahoo.com" TargetMode="External"/><Relationship Id="rId6533" Type="http://schemas.openxmlformats.org/officeDocument/2006/relationships/hyperlink" Target="mailto:mah.constructionltd2015@yahoo.com" TargetMode="External"/><Relationship Id="rId6740" Type="http://schemas.openxmlformats.org/officeDocument/2006/relationships/hyperlink" Target="mailto:abidbuilders19@gmail.com" TargetMode="External"/><Relationship Id="rId9689" Type="http://schemas.openxmlformats.org/officeDocument/2006/relationships/hyperlink" Target="mailto:mscjkt2012@gmail.com" TargetMode="External"/><Relationship Id="rId9896" Type="http://schemas.openxmlformats.org/officeDocument/2006/relationships/hyperlink" Target="mailto:msfarahenterprise@gmail.com" TargetMode="External"/><Relationship Id="rId1678" Type="http://schemas.openxmlformats.org/officeDocument/2006/relationships/hyperlink" Target="mailto:mskbamirjv@gmail.com" TargetMode="External"/><Relationship Id="rId1885" Type="http://schemas.openxmlformats.org/officeDocument/2006/relationships/hyperlink" Target="mailto:msshohelent@gmail.com" TargetMode="External"/><Relationship Id="rId2729" Type="http://schemas.openxmlformats.org/officeDocument/2006/relationships/hyperlink" Target="mailto:kazi.zahidul2015@gmail.com" TargetMode="External"/><Relationship Id="rId2936" Type="http://schemas.openxmlformats.org/officeDocument/2006/relationships/hyperlink" Target="mailto:shapnatraders@gmail.com" TargetMode="External"/><Relationship Id="rId4084" Type="http://schemas.openxmlformats.org/officeDocument/2006/relationships/hyperlink" Target="https://www.eprocure.gov.bd/tenderer/ViewRegistrationDetail.jsp?uId=63A4B1E69EE9C69A&amp;tId=DB5B8708D3971CF9&amp;cId=0B2625D68B8AFAC8&amp;top=no" TargetMode="External"/><Relationship Id="rId4291" Type="http://schemas.openxmlformats.org/officeDocument/2006/relationships/hyperlink" Target="mailto:shajahanali1965@gmail.com" TargetMode="External"/><Relationship Id="rId5135" Type="http://schemas.openxmlformats.org/officeDocument/2006/relationships/hyperlink" Target="mailto:hanjuenterprise2017@gmail.com" TargetMode="External"/><Relationship Id="rId5342" Type="http://schemas.openxmlformats.org/officeDocument/2006/relationships/hyperlink" Target="mailto:alamgirzahan13@gmail.com" TargetMode="External"/><Relationship Id="rId6600" Type="http://schemas.openxmlformats.org/officeDocument/2006/relationships/hyperlink" Target="mailto:ms.sahidtraders@gmail.com" TargetMode="External"/><Relationship Id="rId8498" Type="http://schemas.openxmlformats.org/officeDocument/2006/relationships/hyperlink" Target="mailto:aliakbarkhokon@gmail.com" TargetMode="External"/><Relationship Id="rId9549" Type="http://schemas.openxmlformats.org/officeDocument/2006/relationships/hyperlink" Target="mailto:ptkshahidul78@gmail.com" TargetMode="External"/><Relationship Id="rId9756" Type="http://schemas.openxmlformats.org/officeDocument/2006/relationships/hyperlink" Target="mailto:sayeed712@yahoo.com" TargetMode="External"/><Relationship Id="rId9963" Type="http://schemas.openxmlformats.org/officeDocument/2006/relationships/hyperlink" Target="mailto:daschinmoykanti@yahoo.com" TargetMode="External"/><Relationship Id="rId908" Type="http://schemas.openxmlformats.org/officeDocument/2006/relationships/hyperlink" Target="mailto:khoshedaenterprise@gmail.com" TargetMode="External"/><Relationship Id="rId1538" Type="http://schemas.openxmlformats.org/officeDocument/2006/relationships/hyperlink" Target="mailto:tumpaenterprise77@gmail.com" TargetMode="External"/><Relationship Id="rId4151" Type="http://schemas.openxmlformats.org/officeDocument/2006/relationships/hyperlink" Target="mailto:mdsohelalmamun@yahoo.com" TargetMode="External"/><Relationship Id="rId5202" Type="http://schemas.openxmlformats.org/officeDocument/2006/relationships/hyperlink" Target="mailto:utmong71@yahoo.com" TargetMode="External"/><Relationship Id="rId8358" Type="http://schemas.openxmlformats.org/officeDocument/2006/relationships/hyperlink" Target="mailto:abdussobhan1011971@gmail.com" TargetMode="External"/><Relationship Id="rId8565" Type="http://schemas.openxmlformats.org/officeDocument/2006/relationships/hyperlink" Target="mailto:mmmonirnoni@gmail.com" TargetMode="External"/><Relationship Id="rId9409" Type="http://schemas.openxmlformats.org/officeDocument/2006/relationships/hyperlink" Target="mailto:akamaptk2018@gmail.com" TargetMode="External"/><Relationship Id="rId9616" Type="http://schemas.openxmlformats.org/officeDocument/2006/relationships/hyperlink" Target="mailto:salehaenterprise89@gmail.com" TargetMode="External"/><Relationship Id="rId1745" Type="http://schemas.openxmlformats.org/officeDocument/2006/relationships/hyperlink" Target="mailto:ms.monshienterprise2018@gmail.com" TargetMode="External"/><Relationship Id="rId1952" Type="http://schemas.openxmlformats.org/officeDocument/2006/relationships/hyperlink" Target="mailto:hasan_enter@yahoo.com" TargetMode="External"/><Relationship Id="rId4011" Type="http://schemas.openxmlformats.org/officeDocument/2006/relationships/hyperlink" Target="mailto:arifpowerandconstructionltd7@gmail.com" TargetMode="External"/><Relationship Id="rId7167" Type="http://schemas.openxmlformats.org/officeDocument/2006/relationships/hyperlink" Target="mailto:msmunshetraders14@gmail.com" TargetMode="External"/><Relationship Id="rId7374" Type="http://schemas.openxmlformats.org/officeDocument/2006/relationships/hyperlink" Target="mailto:shahanaenterprisesukumarjv1@gmail.com" TargetMode="External"/><Relationship Id="rId8218" Type="http://schemas.openxmlformats.org/officeDocument/2006/relationships/hyperlink" Target="mailto:sonalisafoljv@gmail.com" TargetMode="External"/><Relationship Id="rId8425" Type="http://schemas.openxmlformats.org/officeDocument/2006/relationships/hyperlink" Target="mailto:nannurafiqul@gmail.com" TargetMode="External"/><Relationship Id="rId8772" Type="http://schemas.openxmlformats.org/officeDocument/2006/relationships/hyperlink" Target="mailto:shakilconstruction@yahoo.com" TargetMode="External"/><Relationship Id="rId9823" Type="http://schemas.openxmlformats.org/officeDocument/2006/relationships/hyperlink" Target="mailto:mssattarenterprise16@gmail.com" TargetMode="External"/><Relationship Id="rId37" Type="http://schemas.openxmlformats.org/officeDocument/2006/relationships/hyperlink" Target="mailto:mebl.bd@gmail.com" TargetMode="External"/><Relationship Id="rId1605" Type="http://schemas.openxmlformats.org/officeDocument/2006/relationships/hyperlink" Target="mailto:siyamenter@gmail.com" TargetMode="External"/><Relationship Id="rId1812" Type="http://schemas.openxmlformats.org/officeDocument/2006/relationships/hyperlink" Target="mailto:dulal.neon3301@gmail.com" TargetMode="External"/><Relationship Id="rId4968" Type="http://schemas.openxmlformats.org/officeDocument/2006/relationships/hyperlink" Target="mailto:msjhenter8579@gmail.com" TargetMode="External"/><Relationship Id="rId6183" Type="http://schemas.openxmlformats.org/officeDocument/2006/relationships/hyperlink" Target="mailto:mssikderconstruction59@gmail.com" TargetMode="External"/><Relationship Id="rId7027" Type="http://schemas.openxmlformats.org/officeDocument/2006/relationships/hyperlink" Target="mailto:msarafattradingcorporation@gmail.com" TargetMode="External"/><Relationship Id="rId7234" Type="http://schemas.openxmlformats.org/officeDocument/2006/relationships/hyperlink" Target="mailto:malay.faridpur@gmail.com" TargetMode="External"/><Relationship Id="rId7581" Type="http://schemas.openxmlformats.org/officeDocument/2006/relationships/hyperlink" Target="mailto:ms.yeasinandco@gmail.com" TargetMode="External"/><Relationship Id="rId8632" Type="http://schemas.openxmlformats.org/officeDocument/2006/relationships/hyperlink" Target="mailto:ms.saymatraders1@gmail.com" TargetMode="External"/><Relationship Id="rId10148" Type="http://schemas.openxmlformats.org/officeDocument/2006/relationships/hyperlink" Target="mailto:msbrothersfg@gmail.com" TargetMode="External"/><Relationship Id="rId3777" Type="http://schemas.openxmlformats.org/officeDocument/2006/relationships/hyperlink" Target="mailto:shohrab_hossain1956@yahoo.com" TargetMode="External"/><Relationship Id="rId3984" Type="http://schemas.openxmlformats.org/officeDocument/2006/relationships/hyperlink" Target="mailto:msibrahimconstruction@yahoo.com" TargetMode="External"/><Relationship Id="rId4828" Type="http://schemas.openxmlformats.org/officeDocument/2006/relationships/hyperlink" Target="mailto:ms.afnanenterprise@yahoo.com" TargetMode="External"/><Relationship Id="rId6390" Type="http://schemas.openxmlformats.org/officeDocument/2006/relationships/hyperlink" Target="mailto:mkhanpbljv@yahoo.com" TargetMode="External"/><Relationship Id="rId7441" Type="http://schemas.openxmlformats.org/officeDocument/2006/relationships/hyperlink" Target="mailto:ms.ifthyandbrothers@gmail.com" TargetMode="External"/><Relationship Id="rId9199" Type="http://schemas.openxmlformats.org/officeDocument/2006/relationships/hyperlink" Target="mailto:raj.brothers1956@gmail.com" TargetMode="External"/><Relationship Id="rId10008" Type="http://schemas.openxmlformats.org/officeDocument/2006/relationships/hyperlink" Target="mailto:paradise.rse.jv2020@gmail.com" TargetMode="External"/><Relationship Id="rId698" Type="http://schemas.openxmlformats.org/officeDocument/2006/relationships/hyperlink" Target="mailto:mddidarulislam1968@yahoo.com" TargetMode="External"/><Relationship Id="rId2379" Type="http://schemas.openxmlformats.org/officeDocument/2006/relationships/hyperlink" Target="mailto:hanif.mht@gmail.com" TargetMode="External"/><Relationship Id="rId2586" Type="http://schemas.openxmlformats.org/officeDocument/2006/relationships/hyperlink" Target="mailto:mominuljvibrahim@gmail.com" TargetMode="External"/><Relationship Id="rId2793" Type="http://schemas.openxmlformats.org/officeDocument/2006/relationships/hyperlink" Target="mailto:mssunam.ent@gmail.com" TargetMode="External"/><Relationship Id="rId3637" Type="http://schemas.openxmlformats.org/officeDocument/2006/relationships/hyperlink" Target="https://www.eprocure.gov.bd/tenderer/ViewRegistrationDetail.jsp?cId=DFADB11FD8ECB584&amp;uId=5A4BC78FCE14FCE3&amp;tId=741C6A4DA0608349&amp;top=no" TargetMode="External"/><Relationship Id="rId3844" Type="http://schemas.openxmlformats.org/officeDocument/2006/relationships/hyperlink" Target="mailto:shamimbhuiyanjv2019@gmail.com" TargetMode="External"/><Relationship Id="rId6043" Type="http://schemas.openxmlformats.org/officeDocument/2006/relationships/hyperlink" Target="mailto:hossainsanowar58@gmail.com" TargetMode="External"/><Relationship Id="rId6250" Type="http://schemas.openxmlformats.org/officeDocument/2006/relationships/hyperlink" Target="mailto:mssikderarianenterprise@gmail.com" TargetMode="External"/><Relationship Id="rId7301" Type="http://schemas.openxmlformats.org/officeDocument/2006/relationships/hyperlink" Target="mailto:msranaenterprise@yahoo.com" TargetMode="External"/><Relationship Id="rId558" Type="http://schemas.openxmlformats.org/officeDocument/2006/relationships/hyperlink" Target="mailto:abdulkayum.cn@%20gmail.com" TargetMode="External"/><Relationship Id="rId765" Type="http://schemas.openxmlformats.org/officeDocument/2006/relationships/hyperlink" Target="mailto:shameemconstraction01@gmail.com" TargetMode="External"/><Relationship Id="rId972" Type="http://schemas.openxmlformats.org/officeDocument/2006/relationships/hyperlink" Target="mailto:info@rmconstructionbd.com" TargetMode="External"/><Relationship Id="rId1188" Type="http://schemas.openxmlformats.org/officeDocument/2006/relationships/hyperlink" Target="mailto:msismailhossain@gmail.com" TargetMode="External"/><Relationship Id="rId1395" Type="http://schemas.openxmlformats.org/officeDocument/2006/relationships/hyperlink" Target="mailto:raselenterprise18@gmail.com" TargetMode="External"/><Relationship Id="rId2239" Type="http://schemas.openxmlformats.org/officeDocument/2006/relationships/hyperlink" Target="mailto:subal.b.chakma@gmail.com" TargetMode="External"/><Relationship Id="rId2446" Type="http://schemas.openxmlformats.org/officeDocument/2006/relationships/hyperlink" Target="mailto:oshiconstruction81@gmail.com" TargetMode="External"/><Relationship Id="rId2653" Type="http://schemas.openxmlformats.org/officeDocument/2006/relationships/hyperlink" Target="mailto:rejiaeng@gmail.com" TargetMode="External"/><Relationship Id="rId2860" Type="http://schemas.openxmlformats.org/officeDocument/2006/relationships/hyperlink" Target="mailto:jnenterprise76@gmail.com" TargetMode="External"/><Relationship Id="rId3704" Type="http://schemas.openxmlformats.org/officeDocument/2006/relationships/hyperlink" Target="mailto:msthripon738@gmail.com" TargetMode="External"/><Relationship Id="rId6110" Type="http://schemas.openxmlformats.org/officeDocument/2006/relationships/hyperlink" Target="mailto:nazmaandco19@yahoo.com" TargetMode="External"/><Relationship Id="rId9059" Type="http://schemas.openxmlformats.org/officeDocument/2006/relationships/hyperlink" Target="mailto:mseasterntrading7@gmail.com" TargetMode="External"/><Relationship Id="rId9266" Type="http://schemas.openxmlformats.org/officeDocument/2006/relationships/hyperlink" Target="mailto:sarder.enterprise78@gmail.com" TargetMode="External"/><Relationship Id="rId9473" Type="http://schemas.openxmlformats.org/officeDocument/2006/relationships/hyperlink" Target="mailto:sunrise.charpara@gmail.com" TargetMode="External"/><Relationship Id="rId9680" Type="http://schemas.openxmlformats.org/officeDocument/2006/relationships/hyperlink" Target="mailto:sureshchandraptk@gmail.com" TargetMode="External"/><Relationship Id="rId418" Type="http://schemas.openxmlformats.org/officeDocument/2006/relationships/hyperlink" Target="mailto:nipatraders83@gmail.com" TargetMode="External"/><Relationship Id="rId625" Type="http://schemas.openxmlformats.org/officeDocument/2006/relationships/hyperlink" Target="mailto:badshatraders.kst@gmail.com" TargetMode="External"/><Relationship Id="rId832" Type="http://schemas.openxmlformats.org/officeDocument/2006/relationships/hyperlink" Target="mailto:surmaenterprise24@gmail.com" TargetMode="External"/><Relationship Id="rId1048" Type="http://schemas.openxmlformats.org/officeDocument/2006/relationships/hyperlink" Target="mailto:egp.suzan@gmail.com" TargetMode="External"/><Relationship Id="rId1255" Type="http://schemas.openxmlformats.org/officeDocument/2006/relationships/hyperlink" Target="mailto:sourav.enterprise777@gmail.com" TargetMode="External"/><Relationship Id="rId1462" Type="http://schemas.openxmlformats.org/officeDocument/2006/relationships/hyperlink" Target="mailto:badal_barisal@yahoo.com" TargetMode="External"/><Relationship Id="rId2306" Type="http://schemas.openxmlformats.org/officeDocument/2006/relationships/hyperlink" Target="mailto:jotyconstruction.egp@gmail.com" TargetMode="External"/><Relationship Id="rId2513" Type="http://schemas.openxmlformats.org/officeDocument/2006/relationships/hyperlink" Target="mailto:preanka_ent@yahoo.com" TargetMode="External"/><Relationship Id="rId3911" Type="http://schemas.openxmlformats.org/officeDocument/2006/relationships/hyperlink" Target="mailto:ms.mominul@yahoo.com" TargetMode="External"/><Relationship Id="rId5669" Type="http://schemas.openxmlformats.org/officeDocument/2006/relationships/hyperlink" Target="mailto:mirazenterprise11@gmail.com" TargetMode="External"/><Relationship Id="rId5876" Type="http://schemas.openxmlformats.org/officeDocument/2006/relationships/hyperlink" Target="mailto:msislam.traders@yahoo.com" TargetMode="External"/><Relationship Id="rId8075" Type="http://schemas.openxmlformats.org/officeDocument/2006/relationships/hyperlink" Target="mailto:mstahminaenterprise81@gmail.com" TargetMode="External"/><Relationship Id="rId8282" Type="http://schemas.openxmlformats.org/officeDocument/2006/relationships/hyperlink" Target="mailto:mosharroftradersgangni@gmail.com" TargetMode="External"/><Relationship Id="rId9126" Type="http://schemas.openxmlformats.org/officeDocument/2006/relationships/hyperlink" Target="mailto:akmbashirahmed@yahoo.com" TargetMode="External"/><Relationship Id="rId9333" Type="http://schemas.openxmlformats.org/officeDocument/2006/relationships/hyperlink" Target="mailto:abusalehenterprise@gmail.com" TargetMode="External"/><Relationship Id="rId9540" Type="http://schemas.openxmlformats.org/officeDocument/2006/relationships/hyperlink" Target="mailto:ptkzakir@gmail.com" TargetMode="External"/><Relationship Id="rId1115" Type="http://schemas.openxmlformats.org/officeDocument/2006/relationships/hyperlink" Target="mailto:msnizamuddinenterprise15@gmail.com" TargetMode="External"/><Relationship Id="rId1322" Type="http://schemas.openxmlformats.org/officeDocument/2006/relationships/hyperlink" Target="mailto:motiur075@gmail.com" TargetMode="External"/><Relationship Id="rId2720" Type="http://schemas.openxmlformats.org/officeDocument/2006/relationships/hyperlink" Target="mailto:ms.mominul@yahoo.com" TargetMode="External"/><Relationship Id="rId4478" Type="http://schemas.openxmlformats.org/officeDocument/2006/relationships/hyperlink" Target="mailto:sawatcha.utsho@gmail.com" TargetMode="External"/><Relationship Id="rId5529" Type="http://schemas.openxmlformats.org/officeDocument/2006/relationships/hyperlink" Target="mailto:m61ehaque@gmail.com" TargetMode="External"/><Relationship Id="rId6927" Type="http://schemas.openxmlformats.org/officeDocument/2006/relationships/hyperlink" Target="mailto:islamsirajul409@yahoo.com" TargetMode="External"/><Relationship Id="rId7091" Type="http://schemas.openxmlformats.org/officeDocument/2006/relationships/hyperlink" Target="mailto:suchonatraders@gmail.com" TargetMode="External"/><Relationship Id="rId8142" Type="http://schemas.openxmlformats.org/officeDocument/2006/relationships/hyperlink" Target="mailto:msfirozandbrothers70@gmail.com" TargetMode="External"/><Relationship Id="rId9400" Type="http://schemas.openxmlformats.org/officeDocument/2006/relationships/hyperlink" Target="mailto:mdahsan1387@gmail.com" TargetMode="External"/><Relationship Id="rId10072" Type="http://schemas.openxmlformats.org/officeDocument/2006/relationships/hyperlink" Target="mailto:smjeandkspjv@gmail.com" TargetMode="External"/><Relationship Id="rId3287" Type="http://schemas.openxmlformats.org/officeDocument/2006/relationships/hyperlink" Target="mailto:mdtazulislam1974@gmail.com" TargetMode="External"/><Relationship Id="rId4338" Type="http://schemas.openxmlformats.org/officeDocument/2006/relationships/hyperlink" Target="mailto:mirzaconstruction@yahoo.com" TargetMode="External"/><Relationship Id="rId4685" Type="http://schemas.openxmlformats.org/officeDocument/2006/relationships/hyperlink" Target="mailto:kamarjani.traders@gmail.com" TargetMode="External"/><Relationship Id="rId4892" Type="http://schemas.openxmlformats.org/officeDocument/2006/relationships/hyperlink" Target="mailto:mebl.bd@gmail.com" TargetMode="External"/><Relationship Id="rId5736" Type="http://schemas.openxmlformats.org/officeDocument/2006/relationships/hyperlink" Target="mailto:sikderzahidul@yahoo.com" TargetMode="External"/><Relationship Id="rId5943" Type="http://schemas.openxmlformats.org/officeDocument/2006/relationships/hyperlink" Target="mailto:haienterprise83@gmail.com" TargetMode="External"/><Relationship Id="rId8002" Type="http://schemas.openxmlformats.org/officeDocument/2006/relationships/hyperlink" Target="mailto:mataurrahman.bheramara@gmail.com" TargetMode="External"/><Relationship Id="rId2096" Type="http://schemas.openxmlformats.org/officeDocument/2006/relationships/hyperlink" Target="mailto:linaenterprise16@yahoo.com" TargetMode="External"/><Relationship Id="rId3494" Type="http://schemas.openxmlformats.org/officeDocument/2006/relationships/hyperlink" Target="mailto:tufaiela1@gmail.com" TargetMode="External"/><Relationship Id="rId4545" Type="http://schemas.openxmlformats.org/officeDocument/2006/relationships/hyperlink" Target="mailto:sahidulalom54@gmail.com" TargetMode="External"/><Relationship Id="rId4752" Type="http://schemas.openxmlformats.org/officeDocument/2006/relationships/hyperlink" Target="mailto:mdwasimulhaque15@gmail.com" TargetMode="External"/><Relationship Id="rId5803" Type="http://schemas.openxmlformats.org/officeDocument/2006/relationships/hyperlink" Target="mailto:palash4429@gmail.com" TargetMode="External"/><Relationship Id="rId8959" Type="http://schemas.openxmlformats.org/officeDocument/2006/relationships/hyperlink" Target="mailto:rubinatradersjewel@gmail.com" TargetMode="External"/><Relationship Id="rId3147" Type="http://schemas.openxmlformats.org/officeDocument/2006/relationships/hyperlink" Target="mailto:nabogramtraders@gmail.com" TargetMode="External"/><Relationship Id="rId3354" Type="http://schemas.openxmlformats.org/officeDocument/2006/relationships/hyperlink" Target="mailto:msmonirtraders@yahoo.com" TargetMode="External"/><Relationship Id="rId3561" Type="http://schemas.openxmlformats.org/officeDocument/2006/relationships/hyperlink" Target="mailto:nce1962@gmail.com" TargetMode="External"/><Relationship Id="rId4405" Type="http://schemas.openxmlformats.org/officeDocument/2006/relationships/hyperlink" Target="mailto:mehmilon831@gmail.com" TargetMode="External"/><Relationship Id="rId4612" Type="http://schemas.openxmlformats.org/officeDocument/2006/relationships/hyperlink" Target="mailto:msrekhaconstruction@gmail.com" TargetMode="External"/><Relationship Id="rId7768" Type="http://schemas.openxmlformats.org/officeDocument/2006/relationships/hyperlink" Target="mailto:jaka.chuadanga@gmail.com" TargetMode="External"/><Relationship Id="rId7975" Type="http://schemas.openxmlformats.org/officeDocument/2006/relationships/hyperlink" Target="mailto:mataurrahman.bheramara@gmail.com" TargetMode="External"/><Relationship Id="rId8819" Type="http://schemas.openxmlformats.org/officeDocument/2006/relationships/hyperlink" Target="mailto:mskalambricks@yahoo.com" TargetMode="External"/><Relationship Id="rId275" Type="http://schemas.openxmlformats.org/officeDocument/2006/relationships/hyperlink" Target="mailto:satterandsons@yahoo.com" TargetMode="External"/><Relationship Id="rId482" Type="http://schemas.openxmlformats.org/officeDocument/2006/relationships/hyperlink" Target="mailto:rithin.gr.jv@gmail.com" TargetMode="External"/><Relationship Id="rId2163" Type="http://schemas.openxmlformats.org/officeDocument/2006/relationships/hyperlink" Target="mailto:ethenenterprisepvtltd@gmail.com" TargetMode="External"/><Relationship Id="rId2370" Type="http://schemas.openxmlformats.org/officeDocument/2006/relationships/hyperlink" Target="mailto:ziaultraders123@yahoo.com" TargetMode="External"/><Relationship Id="rId3007" Type="http://schemas.openxmlformats.org/officeDocument/2006/relationships/hyperlink" Target="mailto:ferozmahamud03@gmail.com" TargetMode="External"/><Relationship Id="rId3214" Type="http://schemas.openxmlformats.org/officeDocument/2006/relationships/hyperlink" Target="mailto:mssumonenterprise.bd@gmail.com" TargetMode="External"/><Relationship Id="rId3421" Type="http://schemas.openxmlformats.org/officeDocument/2006/relationships/hyperlink" Target="mailto:jamaluddin10156@yahoo.com" TargetMode="External"/><Relationship Id="rId6577" Type="http://schemas.openxmlformats.org/officeDocument/2006/relationships/hyperlink" Target="mailto:ms.mainenterprise@gmail.com" TargetMode="External"/><Relationship Id="rId6784" Type="http://schemas.openxmlformats.org/officeDocument/2006/relationships/hyperlink" Target="mailto:rabiulalambipu@yahoo.com" TargetMode="External"/><Relationship Id="rId6991" Type="http://schemas.openxmlformats.org/officeDocument/2006/relationships/hyperlink" Target="mailto:msmdshahjahan@gmail.com" TargetMode="External"/><Relationship Id="rId7628" Type="http://schemas.openxmlformats.org/officeDocument/2006/relationships/hyperlink" Target="mailto:ms.mafizurrahaman@gmail.com" TargetMode="External"/><Relationship Id="rId7835" Type="http://schemas.openxmlformats.org/officeDocument/2006/relationships/hyperlink" Target="mailto:mdkamrulhasankamram@gmail.com" TargetMode="External"/><Relationship Id="rId9190" Type="http://schemas.openxmlformats.org/officeDocument/2006/relationships/hyperlink" Target="mailto:amir.engr_crp@yahoo.com" TargetMode="External"/><Relationship Id="rId135" Type="http://schemas.openxmlformats.org/officeDocument/2006/relationships/hyperlink" Target="mailto:mebl.bd@gmail.com" TargetMode="External"/><Relationship Id="rId342" Type="http://schemas.openxmlformats.org/officeDocument/2006/relationships/hyperlink" Target="mailto:maeandmnejv@yahoo.com" TargetMode="External"/><Relationship Id="rId2023" Type="http://schemas.openxmlformats.org/officeDocument/2006/relationships/hyperlink" Target="mailto:mmcandmdejv@gmail.com" TargetMode="External"/><Relationship Id="rId2230" Type="http://schemas.openxmlformats.org/officeDocument/2006/relationships/hyperlink" Target="mailto:S.Anantabikastripura@yahoo.com" TargetMode="External"/><Relationship Id="rId5179" Type="http://schemas.openxmlformats.org/officeDocument/2006/relationships/hyperlink" Target="mailto:ssmmtraders@gmail.com" TargetMode="External"/><Relationship Id="rId5386" Type="http://schemas.openxmlformats.org/officeDocument/2006/relationships/hyperlink" Target="mailto:khairselim@yahoo.com" TargetMode="External"/><Relationship Id="rId5593" Type="http://schemas.openxmlformats.org/officeDocument/2006/relationships/hyperlink" Target="mailto:chakrabortybban123@gmail.com" TargetMode="External"/><Relationship Id="rId6437" Type="http://schemas.openxmlformats.org/officeDocument/2006/relationships/hyperlink" Target="mailto:msgoldena@gmail.com" TargetMode="External"/><Relationship Id="rId6644" Type="http://schemas.openxmlformats.org/officeDocument/2006/relationships/hyperlink" Target="mailto:maemmitjv@gmail.com" TargetMode="External"/><Relationship Id="rId9050" Type="http://schemas.openxmlformats.org/officeDocument/2006/relationships/hyperlink" Target="mailto:sultanatraders85@gmail.com" TargetMode="External"/><Relationship Id="rId202" Type="http://schemas.openxmlformats.org/officeDocument/2006/relationships/hyperlink" Target="mailto:ms.taharbuilders@yahoo.com" TargetMode="External"/><Relationship Id="rId4195" Type="http://schemas.openxmlformats.org/officeDocument/2006/relationships/hyperlink" Target="mailto:shamontyconstruction@gmail.com" TargetMode="External"/><Relationship Id="rId5039" Type="http://schemas.openxmlformats.org/officeDocument/2006/relationships/hyperlink" Target="mailto:ms.tufanenterprise@gmail.com" TargetMode="External"/><Relationship Id="rId5246" Type="http://schemas.openxmlformats.org/officeDocument/2006/relationships/hyperlink" Target="mailto:mebl.bd@gmail.com" TargetMode="External"/><Relationship Id="rId5453" Type="http://schemas.openxmlformats.org/officeDocument/2006/relationships/hyperlink" Target="mailto:sobhan1966@gmail.com" TargetMode="External"/><Relationship Id="rId6504" Type="http://schemas.openxmlformats.org/officeDocument/2006/relationships/hyperlink" Target="mailto:islamandsons004@gmail.com" TargetMode="External"/><Relationship Id="rId6851" Type="http://schemas.openxmlformats.org/officeDocument/2006/relationships/hyperlink" Target="mailto:rtapcmnhjv@gmail.com" TargetMode="External"/><Relationship Id="rId7902" Type="http://schemas.openxmlformats.org/officeDocument/2006/relationships/hyperlink" Target="mailto:emonenterprisejnd@gmail.com" TargetMode="External"/><Relationship Id="rId1789" Type="http://schemas.openxmlformats.org/officeDocument/2006/relationships/hyperlink" Target="mailto:mrshamim203260@yahoo.com" TargetMode="External"/><Relationship Id="rId1996" Type="http://schemas.openxmlformats.org/officeDocument/2006/relationships/hyperlink" Target="mailto:durgaenterprise10@gmail.com" TargetMode="External"/><Relationship Id="rId4055" Type="http://schemas.openxmlformats.org/officeDocument/2006/relationships/hyperlink" Target="mailto:mdislam.nat@gmail.com" TargetMode="External"/><Relationship Id="rId4262" Type="http://schemas.openxmlformats.org/officeDocument/2006/relationships/hyperlink" Target="mailto:jsarwar938@gmail.com" TargetMode="External"/><Relationship Id="rId5106" Type="http://schemas.openxmlformats.org/officeDocument/2006/relationships/hyperlink" Target="mailto:sheyamenterprise77@gmail.com" TargetMode="External"/><Relationship Id="rId5660" Type="http://schemas.openxmlformats.org/officeDocument/2006/relationships/hyperlink" Target="mailto:msrislamenterprise@gmail.com" TargetMode="External"/><Relationship Id="rId6711" Type="http://schemas.openxmlformats.org/officeDocument/2006/relationships/hyperlink" Target="mailto:dhaly07@gmail.com" TargetMode="External"/><Relationship Id="rId8469" Type="http://schemas.openxmlformats.org/officeDocument/2006/relationships/hyperlink" Target="mailto:nannujv3@gmail.com" TargetMode="External"/><Relationship Id="rId9867" Type="http://schemas.openxmlformats.org/officeDocument/2006/relationships/hyperlink" Target="mailto:sonamonienterprise2@gmail.com" TargetMode="External"/><Relationship Id="rId1649" Type="http://schemas.openxmlformats.org/officeDocument/2006/relationships/hyperlink" Target="mailto:muktacon@gmail.com" TargetMode="External"/><Relationship Id="rId1856" Type="http://schemas.openxmlformats.org/officeDocument/2006/relationships/hyperlink" Target="mailto:akramhossan_aha69@yahoo.com" TargetMode="External"/><Relationship Id="rId2907" Type="http://schemas.openxmlformats.org/officeDocument/2006/relationships/hyperlink" Target="mailto:escon_trading@yahoo.com" TargetMode="External"/><Relationship Id="rId3071" Type="http://schemas.openxmlformats.org/officeDocument/2006/relationships/hyperlink" Target="mailto:rt.grp.jv@gmail.com" TargetMode="External"/><Relationship Id="rId5313" Type="http://schemas.openxmlformats.org/officeDocument/2006/relationships/hyperlink" Target="mailto:msbhblejv@gmail.com" TargetMode="External"/><Relationship Id="rId5520" Type="http://schemas.openxmlformats.org/officeDocument/2006/relationships/hyperlink" Target="mailto:mssadiktraders@gmail.com" TargetMode="External"/><Relationship Id="rId7278" Type="http://schemas.openxmlformats.org/officeDocument/2006/relationships/hyperlink" Target="mailto:rezaulkarimfaridpur@gmail.com" TargetMode="External"/><Relationship Id="rId8676" Type="http://schemas.openxmlformats.org/officeDocument/2006/relationships/hyperlink" Target="mailto:ms.mdshihabuddinshahin@gmail.com" TargetMode="External"/><Relationship Id="rId8883" Type="http://schemas.openxmlformats.org/officeDocument/2006/relationships/hyperlink" Target="mailto:mohanabricksmanufacture@gmail.com" TargetMode="External"/><Relationship Id="rId9727" Type="http://schemas.openxmlformats.org/officeDocument/2006/relationships/hyperlink" Target="mailto:mselienterprise@gmail.com" TargetMode="External"/><Relationship Id="rId9934" Type="http://schemas.openxmlformats.org/officeDocument/2006/relationships/hyperlink" Target="mailto:haqueconstruction@yahoo.com" TargetMode="External"/><Relationship Id="rId1509" Type="http://schemas.openxmlformats.org/officeDocument/2006/relationships/hyperlink" Target="mailto:ms.nahidenterprise11@gmail.com" TargetMode="External"/><Relationship Id="rId1716" Type="http://schemas.openxmlformats.org/officeDocument/2006/relationships/hyperlink" Target="mailto:ms.benojirconstruction@gmail.com" TargetMode="External"/><Relationship Id="rId1923" Type="http://schemas.openxmlformats.org/officeDocument/2006/relationships/hyperlink" Target="mailto:srsanduejv@gmail.com" TargetMode="External"/><Relationship Id="rId4122" Type="http://schemas.openxmlformats.org/officeDocument/2006/relationships/hyperlink" Target="mailto:annmary.cnostruction.cnj@gmail.com" TargetMode="External"/><Relationship Id="rId7485" Type="http://schemas.openxmlformats.org/officeDocument/2006/relationships/hyperlink" Target="mailto:ms.salimandbrothers1@gmail.com" TargetMode="External"/><Relationship Id="rId7692" Type="http://schemas.openxmlformats.org/officeDocument/2006/relationships/hyperlink" Target="mailto:sharifulislamjv@gmail.com" TargetMode="External"/><Relationship Id="rId8329" Type="http://schemas.openxmlformats.org/officeDocument/2006/relationships/hyperlink" Target="mailto:msedenprise@gmail.com" TargetMode="External"/><Relationship Id="rId8536" Type="http://schemas.openxmlformats.org/officeDocument/2006/relationships/hyperlink" Target="mailto:mssalmanentr@gmail.com" TargetMode="External"/><Relationship Id="rId8743" Type="http://schemas.openxmlformats.org/officeDocument/2006/relationships/hyperlink" Target="mailto:msmdkamaluddin@gmail.com" TargetMode="External"/><Relationship Id="rId8950" Type="http://schemas.openxmlformats.org/officeDocument/2006/relationships/hyperlink" Target="mailto:sauraventerprise1996@gmail.com" TargetMode="External"/><Relationship Id="rId3888" Type="http://schemas.openxmlformats.org/officeDocument/2006/relationships/hyperlink" Target="mailto:faruktraders.nar@gmail.com" TargetMode="External"/><Relationship Id="rId4939" Type="http://schemas.openxmlformats.org/officeDocument/2006/relationships/hyperlink" Target="mailto:msrukuent@gmail.com" TargetMode="External"/><Relationship Id="rId6087" Type="http://schemas.openxmlformats.org/officeDocument/2006/relationships/hyperlink" Target="mailto:razzakm50@yahoo.com" TargetMode="External"/><Relationship Id="rId6294" Type="http://schemas.openxmlformats.org/officeDocument/2006/relationships/hyperlink" Target="mailto:olikhan2019@gmail.com" TargetMode="External"/><Relationship Id="rId7138" Type="http://schemas.openxmlformats.org/officeDocument/2006/relationships/hyperlink" Target="mailto:sbcelbd@gmail.com" TargetMode="External"/><Relationship Id="rId7345" Type="http://schemas.openxmlformats.org/officeDocument/2006/relationships/hyperlink" Target="mailto:kamarjani.traders@gmail.com" TargetMode="External"/><Relationship Id="rId7552" Type="http://schemas.openxmlformats.org/officeDocument/2006/relationships/hyperlink" Target="mailto:ms.tuhinenterprise18@gmail.com" TargetMode="External"/><Relationship Id="rId8603" Type="http://schemas.openxmlformats.org/officeDocument/2006/relationships/hyperlink" Target="mailto:nafitraders1979@gmail.com" TargetMode="External"/><Relationship Id="rId8810" Type="http://schemas.openxmlformats.org/officeDocument/2006/relationships/hyperlink" Target="mailto:msmokkaenterprise@gmail.com" TargetMode="External"/><Relationship Id="rId10119" Type="http://schemas.openxmlformats.org/officeDocument/2006/relationships/hyperlink" Target="mailto:ms.kingsteel@gmail.com" TargetMode="External"/><Relationship Id="rId2697" Type="http://schemas.openxmlformats.org/officeDocument/2006/relationships/hyperlink" Target="mailto:keya.constn@gmail.com" TargetMode="External"/><Relationship Id="rId3748" Type="http://schemas.openxmlformats.org/officeDocument/2006/relationships/hyperlink" Target="mailto:sssenterprisejv@gmail.com" TargetMode="External"/><Relationship Id="rId6154" Type="http://schemas.openxmlformats.org/officeDocument/2006/relationships/hyperlink" Target="mailto:mshowladerenterprise1980@gmail.com" TargetMode="External"/><Relationship Id="rId6361" Type="http://schemas.openxmlformats.org/officeDocument/2006/relationships/hyperlink" Target="mailto:smalom48@gmail.com" TargetMode="External"/><Relationship Id="rId7205" Type="http://schemas.openxmlformats.org/officeDocument/2006/relationships/hyperlink" Target="mailto:ms.nurjahantraders1967@gmail.com" TargetMode="External"/><Relationship Id="rId7412" Type="http://schemas.openxmlformats.org/officeDocument/2006/relationships/hyperlink" Target="mailto:ms.ahamedconstruction16@gmail.com" TargetMode="External"/><Relationship Id="rId669" Type="http://schemas.openxmlformats.org/officeDocument/2006/relationships/hyperlink" Target="mailto:msasadenterprise@gmail.com" TargetMode="External"/><Relationship Id="rId876" Type="http://schemas.openxmlformats.org/officeDocument/2006/relationships/hyperlink" Target="mailto:shams_engineering_ltd@yahoo.com" TargetMode="External"/><Relationship Id="rId1299" Type="http://schemas.openxmlformats.org/officeDocument/2006/relationships/hyperlink" Target="mailto:orienttrade.zitu@yahoo.com" TargetMode="External"/><Relationship Id="rId2557" Type="http://schemas.openxmlformats.org/officeDocument/2006/relationships/hyperlink" Target="mailto:giasuddin.trading@gmail.com" TargetMode="External"/><Relationship Id="rId3608" Type="http://schemas.openxmlformats.org/officeDocument/2006/relationships/hyperlink" Target="mailto:mskarimtraders59@gmail.com" TargetMode="External"/><Relationship Id="rId3955" Type="http://schemas.openxmlformats.org/officeDocument/2006/relationships/hyperlink" Target="mailto:sheikhmalihaent@gmail.com" TargetMode="External"/><Relationship Id="rId5170" Type="http://schemas.openxmlformats.org/officeDocument/2006/relationships/hyperlink" Target="mailto:nipaandanantajv@gmail.com" TargetMode="External"/><Relationship Id="rId6014" Type="http://schemas.openxmlformats.org/officeDocument/2006/relationships/hyperlink" Target="mailto:mssr.engineering@yahoo.com" TargetMode="External"/><Relationship Id="rId6221" Type="http://schemas.openxmlformats.org/officeDocument/2006/relationships/hyperlink" Target="mailto:dhara.enterprise69@gmail.com" TargetMode="External"/><Relationship Id="rId9377" Type="http://schemas.openxmlformats.org/officeDocument/2006/relationships/hyperlink" Target="mailto:ptkzakir@gmail.com" TargetMode="External"/><Relationship Id="rId9584" Type="http://schemas.openxmlformats.org/officeDocument/2006/relationships/hyperlink" Target="mailto:msmddelowarhossain@yahoo.com" TargetMode="External"/><Relationship Id="rId529" Type="http://schemas.openxmlformats.org/officeDocument/2006/relationships/hyperlink" Target="mailto:srahman6575@gmail.com" TargetMode="External"/><Relationship Id="rId736" Type="http://schemas.openxmlformats.org/officeDocument/2006/relationships/hyperlink" Target="mailto:csiconstructionsltd@gmail.com" TargetMode="External"/><Relationship Id="rId1159" Type="http://schemas.openxmlformats.org/officeDocument/2006/relationships/hyperlink" Target="mailto:maqarcjv@gmail.com" TargetMode="External"/><Relationship Id="rId1366" Type="http://schemas.openxmlformats.org/officeDocument/2006/relationships/hyperlink" Target="mailto:deandmaskjv@gmail.com" TargetMode="External"/><Relationship Id="rId2417" Type="http://schemas.openxmlformats.org/officeDocument/2006/relationships/hyperlink" Target="mailto:msjarnashuvojv@gmail.com" TargetMode="External"/><Relationship Id="rId2764" Type="http://schemas.openxmlformats.org/officeDocument/2006/relationships/hyperlink" Target="mailto:shiplotraders@gmail.com" TargetMode="External"/><Relationship Id="rId2971" Type="http://schemas.openxmlformats.org/officeDocument/2006/relationships/hyperlink" Target="mailto:ahang.trade.inter@gmail.com" TargetMode="External"/><Relationship Id="rId3815" Type="http://schemas.openxmlformats.org/officeDocument/2006/relationships/hyperlink" Target="mailto:alifinternational67@gmail.com" TargetMode="External"/><Relationship Id="rId5030" Type="http://schemas.openxmlformats.org/officeDocument/2006/relationships/hyperlink" Target="mailto:mdemanali1962@gmail.com" TargetMode="External"/><Relationship Id="rId8186" Type="http://schemas.openxmlformats.org/officeDocument/2006/relationships/hyperlink" Target="mailto:ms.khokon.bepari@gmail.com" TargetMode="External"/><Relationship Id="rId8393" Type="http://schemas.openxmlformats.org/officeDocument/2006/relationships/hyperlink" Target="mailto:taherabu563@gmail.com" TargetMode="External"/><Relationship Id="rId9237" Type="http://schemas.openxmlformats.org/officeDocument/2006/relationships/hyperlink" Target="mailto:badal_barisal@yahoo.com" TargetMode="External"/><Relationship Id="rId9444" Type="http://schemas.openxmlformats.org/officeDocument/2006/relationships/hyperlink" Target="mailto:asaduz1977@gmail.com" TargetMode="External"/><Relationship Id="rId9791" Type="http://schemas.openxmlformats.org/officeDocument/2006/relationships/hyperlink" Target="mailto:otiktechno@gmail.com" TargetMode="External"/><Relationship Id="rId943" Type="http://schemas.openxmlformats.org/officeDocument/2006/relationships/hyperlink" Target="mailto:sikdersamratjv@gmail.com" TargetMode="External"/><Relationship Id="rId1019" Type="http://schemas.openxmlformats.org/officeDocument/2006/relationships/hyperlink" Target="mailto:msprimeinternational@gmail.com" TargetMode="External"/><Relationship Id="rId1573" Type="http://schemas.openxmlformats.org/officeDocument/2006/relationships/hyperlink" Target="mailto:mostafizurrahmanshorif@yahoo.com" TargetMode="External"/><Relationship Id="rId1780" Type="http://schemas.openxmlformats.org/officeDocument/2006/relationships/hyperlink" Target="https://www.eprocure.gov.bd/tenderer/ViewRegistrationDetail.jsp?uId=32BA636D99B7834E&amp;tId=B4BDF6250B5BA2B0&amp;cId=FE4242247BBC1AAE&amp;top=no" TargetMode="External"/><Relationship Id="rId2624" Type="http://schemas.openxmlformats.org/officeDocument/2006/relationships/hyperlink" Target="mailto:chandsabtjv@gmail.com" TargetMode="External"/><Relationship Id="rId2831" Type="http://schemas.openxmlformats.org/officeDocument/2006/relationships/hyperlink" Target="mailto:kazi.zahidul2015@gmail.com" TargetMode="External"/><Relationship Id="rId5987" Type="http://schemas.openxmlformats.org/officeDocument/2006/relationships/hyperlink" Target="mailto:esha.mony.enterprise2019@gmail.com" TargetMode="External"/><Relationship Id="rId8046" Type="http://schemas.openxmlformats.org/officeDocument/2006/relationships/hyperlink" Target="mailto:ms.rajuenterprise1@yahoo.com" TargetMode="External"/><Relationship Id="rId9651" Type="http://schemas.openxmlformats.org/officeDocument/2006/relationships/hyperlink" Target="mailto:quashemconstruction@gmail.com" TargetMode="External"/><Relationship Id="rId72" Type="http://schemas.openxmlformats.org/officeDocument/2006/relationships/hyperlink" Target="mailto:alamenterprisebhola@gmail.com" TargetMode="External"/><Relationship Id="rId803" Type="http://schemas.openxmlformats.org/officeDocument/2006/relationships/hyperlink" Target="mailto:mssuchanaenterprise@gmail.com" TargetMode="External"/><Relationship Id="rId1226" Type="http://schemas.openxmlformats.org/officeDocument/2006/relationships/hyperlink" Target="mailto:hsenterprise045@gmail.com" TargetMode="External"/><Relationship Id="rId1433" Type="http://schemas.openxmlformats.org/officeDocument/2006/relationships/hyperlink" Target="mailto:ahad.construction78@gmail.com" TargetMode="External"/><Relationship Id="rId1640" Type="http://schemas.openxmlformats.org/officeDocument/2006/relationships/hyperlink" Target="mailto:anjurul63@gmail.com" TargetMode="External"/><Relationship Id="rId4589" Type="http://schemas.openxmlformats.org/officeDocument/2006/relationships/hyperlink" Target="mailto:msbisshonathshaha@gmail.com" TargetMode="External"/><Relationship Id="rId4796" Type="http://schemas.openxmlformats.org/officeDocument/2006/relationships/hyperlink" Target="mailto:mdsalim.egp@gmail.com" TargetMode="External"/><Relationship Id="rId5847" Type="http://schemas.openxmlformats.org/officeDocument/2006/relationships/hyperlink" Target="mailto:msjarnaenterprise@yahoo.com" TargetMode="External"/><Relationship Id="rId8253" Type="http://schemas.openxmlformats.org/officeDocument/2006/relationships/hyperlink" Target="mailto:hafizurpromajv@gmail.com" TargetMode="External"/><Relationship Id="rId8460" Type="http://schemas.openxmlformats.org/officeDocument/2006/relationships/hyperlink" Target="mailto:mostafaquashemjv@gmail.com" TargetMode="External"/><Relationship Id="rId9304" Type="http://schemas.openxmlformats.org/officeDocument/2006/relationships/hyperlink" Target="mailto:akash.ent20@gmail.com" TargetMode="External"/><Relationship Id="rId9511" Type="http://schemas.openxmlformats.org/officeDocument/2006/relationships/hyperlink" Target="mailto:rony63404@gmail.com" TargetMode="External"/><Relationship Id="rId1500" Type="http://schemas.openxmlformats.org/officeDocument/2006/relationships/hyperlink" Target="mailto:kamrulandbrothers@yahoo.com" TargetMode="External"/><Relationship Id="rId3398" Type="http://schemas.openxmlformats.org/officeDocument/2006/relationships/hyperlink" Target="mailto:msmonir_traders@yahoo.com" TargetMode="External"/><Relationship Id="rId4449" Type="http://schemas.openxmlformats.org/officeDocument/2006/relationships/hyperlink" Target="mailto:khairulkabir07@gmail.com" TargetMode="External"/><Relationship Id="rId4656" Type="http://schemas.openxmlformats.org/officeDocument/2006/relationships/hyperlink" Target="mailto:bismillahrajbari@gmail.com" TargetMode="External"/><Relationship Id="rId4863" Type="http://schemas.openxmlformats.org/officeDocument/2006/relationships/hyperlink" Target="mailto:solaimanalironi@gmail.com" TargetMode="External"/><Relationship Id="rId5707" Type="http://schemas.openxmlformats.org/officeDocument/2006/relationships/hyperlink" Target="mailto:msfriendstraders@yahoo.com" TargetMode="External"/><Relationship Id="rId5914" Type="http://schemas.openxmlformats.org/officeDocument/2006/relationships/hyperlink" Target="mailto:fktradelink14@yahoo.com" TargetMode="External"/><Relationship Id="rId7062" Type="http://schemas.openxmlformats.org/officeDocument/2006/relationships/hyperlink" Target="mailto:patranikatan365@yahoo.com" TargetMode="External"/><Relationship Id="rId8113" Type="http://schemas.openxmlformats.org/officeDocument/2006/relationships/hyperlink" Target="mailto:ms.ahmedenterprise@yahoo.com" TargetMode="External"/><Relationship Id="rId8320" Type="http://schemas.openxmlformats.org/officeDocument/2006/relationships/hyperlink" Target="mailto:msgangafish@gmail.com" TargetMode="External"/><Relationship Id="rId10043" Type="http://schemas.openxmlformats.org/officeDocument/2006/relationships/hyperlink" Target="mailto:smjahangire@gmail.com" TargetMode="External"/><Relationship Id="rId3258" Type="http://schemas.openxmlformats.org/officeDocument/2006/relationships/hyperlink" Target="mailto:bilashenterprise273@gmail.com" TargetMode="External"/><Relationship Id="rId3465" Type="http://schemas.openxmlformats.org/officeDocument/2006/relationships/hyperlink" Target="mailto:humayun071@gmail.com" TargetMode="External"/><Relationship Id="rId3672" Type="http://schemas.openxmlformats.org/officeDocument/2006/relationships/hyperlink" Target="mailto:mawahed8@gmail.com" TargetMode="External"/><Relationship Id="rId4309" Type="http://schemas.openxmlformats.org/officeDocument/2006/relationships/hyperlink" Target="mailto:mtn4701@gmail.com" TargetMode="External"/><Relationship Id="rId4516" Type="http://schemas.openxmlformats.org/officeDocument/2006/relationships/hyperlink" Target="mailto:msurmitraders77@gmail.com" TargetMode="External"/><Relationship Id="rId4723" Type="http://schemas.openxmlformats.org/officeDocument/2006/relationships/hyperlink" Target="mailto:rafiqconstructioncoltd@gmail.com" TargetMode="External"/><Relationship Id="rId7879" Type="http://schemas.openxmlformats.org/officeDocument/2006/relationships/hyperlink" Target="mailto:promatraders@gmail.com" TargetMode="External"/><Relationship Id="rId10110" Type="http://schemas.openxmlformats.org/officeDocument/2006/relationships/hyperlink" Target="mailto:selim.brothers_874@yahoo.com" TargetMode="External"/><Relationship Id="rId179" Type="http://schemas.openxmlformats.org/officeDocument/2006/relationships/hyperlink" Target="mailto:msrnrenterprise1969@gmail.com" TargetMode="External"/><Relationship Id="rId386" Type="http://schemas.openxmlformats.org/officeDocument/2006/relationships/hyperlink" Target="mailto:lakhminarayanvander@yahoo.com" TargetMode="External"/><Relationship Id="rId593" Type="http://schemas.openxmlformats.org/officeDocument/2006/relationships/hyperlink" Target="mailto:joarder46@gmail.com" TargetMode="External"/><Relationship Id="rId2067" Type="http://schemas.openxmlformats.org/officeDocument/2006/relationships/hyperlink" Target="mailto:maatasinenterprise@gmail.com" TargetMode="External"/><Relationship Id="rId2274" Type="http://schemas.openxmlformats.org/officeDocument/2006/relationships/hyperlink" Target="mailto:ziaultradersandshuvoenterprise@gmail.com," TargetMode="External"/><Relationship Id="rId2481" Type="http://schemas.openxmlformats.org/officeDocument/2006/relationships/hyperlink" Target="mailto:ms_mahabubalam@yahoo.com" TargetMode="External"/><Relationship Id="rId3118" Type="http://schemas.openxmlformats.org/officeDocument/2006/relationships/hyperlink" Target="mailto:liton.salikha@gmail.com" TargetMode="External"/><Relationship Id="rId3325" Type="http://schemas.openxmlformats.org/officeDocument/2006/relationships/hyperlink" Target="mailto:jubsaraenterprise@gmail.com" TargetMode="External"/><Relationship Id="rId3532" Type="http://schemas.openxmlformats.org/officeDocument/2006/relationships/hyperlink" Target="mailto:fozlurrahman1963@gmail.com" TargetMode="External"/><Relationship Id="rId4930" Type="http://schemas.openxmlformats.org/officeDocument/2006/relationships/hyperlink" Target="mailto:ashamustafiz@gmail.com" TargetMode="External"/><Relationship Id="rId6688" Type="http://schemas.openxmlformats.org/officeDocument/2006/relationships/hyperlink" Target="mailto:erainternational1979@gmail.com" TargetMode="External"/><Relationship Id="rId7739" Type="http://schemas.openxmlformats.org/officeDocument/2006/relationships/hyperlink" Target="mailto:abulislam1969@gmail.com" TargetMode="External"/><Relationship Id="rId9094" Type="http://schemas.openxmlformats.org/officeDocument/2006/relationships/hyperlink" Target="mailto:shirin4egp@gmail.com" TargetMode="External"/><Relationship Id="rId246" Type="http://schemas.openxmlformats.org/officeDocument/2006/relationships/hyperlink" Target="mailto:hosenenterprise@yahoo.com" TargetMode="External"/><Relationship Id="rId453" Type="http://schemas.openxmlformats.org/officeDocument/2006/relationships/hyperlink" Target="mailto:prominentdeshunnayanjv@yahoo.com" TargetMode="External"/><Relationship Id="rId660" Type="http://schemas.openxmlformats.org/officeDocument/2006/relationships/hyperlink" Target="mailto:badshaegp@gmail.com" TargetMode="External"/><Relationship Id="rId1083" Type="http://schemas.openxmlformats.org/officeDocument/2006/relationships/hyperlink" Target="mailto:fbmbeljv@gmail.com" TargetMode="External"/><Relationship Id="rId1290" Type="http://schemas.openxmlformats.org/officeDocument/2006/relationships/hyperlink" Target="mailto:rahmanbrothers.polash@gmail.com" TargetMode="External"/><Relationship Id="rId2134" Type="http://schemas.openxmlformats.org/officeDocument/2006/relationships/hyperlink" Target="mailto:mstsharmen1987@gmail.com" TargetMode="External"/><Relationship Id="rId2341" Type="http://schemas.openxmlformats.org/officeDocument/2006/relationships/hyperlink" Target="mailto:msjosnaenterprise@gmail.com" TargetMode="External"/><Relationship Id="rId5497" Type="http://schemas.openxmlformats.org/officeDocument/2006/relationships/hyperlink" Target="mailto:khairselim@yahoo.com" TargetMode="External"/><Relationship Id="rId6548" Type="http://schemas.openxmlformats.org/officeDocument/2006/relationships/hyperlink" Target="mailto:mmbashilimited@gmail.com" TargetMode="External"/><Relationship Id="rId6895" Type="http://schemas.openxmlformats.org/officeDocument/2006/relationships/hyperlink" Target="mailto:z_liton@yahoo.com" TargetMode="External"/><Relationship Id="rId7946" Type="http://schemas.openxmlformats.org/officeDocument/2006/relationships/hyperlink" Target="mailto:galaxyassociate8@gmail.com" TargetMode="External"/><Relationship Id="rId9161" Type="http://schemas.openxmlformats.org/officeDocument/2006/relationships/hyperlink" Target="mailto:prapti.enterprise777@yahoo.com" TargetMode="External"/><Relationship Id="rId106" Type="http://schemas.openxmlformats.org/officeDocument/2006/relationships/hyperlink" Target="mailto:hob_bhola@mblbd.com" TargetMode="External"/><Relationship Id="rId313" Type="http://schemas.openxmlformats.org/officeDocument/2006/relationships/hyperlink" Target="mailto:azizbrotherschand@gmail.com" TargetMode="External"/><Relationship Id="rId1150" Type="http://schemas.openxmlformats.org/officeDocument/2006/relationships/hyperlink" Target="mailto:noonafastbuildjv@gmail.com" TargetMode="External"/><Relationship Id="rId4099" Type="http://schemas.openxmlformats.org/officeDocument/2006/relationships/hyperlink" Target="mailto:mkadersk@gmail.com" TargetMode="External"/><Relationship Id="rId5357" Type="http://schemas.openxmlformats.org/officeDocument/2006/relationships/hyperlink" Target="mailto:umdmoslim@gmail.com" TargetMode="External"/><Relationship Id="rId6755" Type="http://schemas.openxmlformats.org/officeDocument/2006/relationships/hyperlink" Target="mailto:kawsarrahil@gmail.com" TargetMode="External"/><Relationship Id="rId6962" Type="http://schemas.openxmlformats.org/officeDocument/2006/relationships/hyperlink" Target="mailto:roxynayeem@gmail.com" TargetMode="External"/><Relationship Id="rId7806" Type="http://schemas.openxmlformats.org/officeDocument/2006/relationships/hyperlink" Target="mailto:mssohelenterprisejhd@gmail.com" TargetMode="External"/><Relationship Id="rId9021" Type="http://schemas.openxmlformats.org/officeDocument/2006/relationships/hyperlink" Target="mailto:samiultraders@yahoo.com" TargetMode="External"/><Relationship Id="rId520" Type="http://schemas.openxmlformats.org/officeDocument/2006/relationships/hyperlink" Target="mailto:md.sowkatalicnj@gmail.com" TargetMode="External"/><Relationship Id="rId2201" Type="http://schemas.openxmlformats.org/officeDocument/2006/relationships/hyperlink" Target="mailto:ms.khagrachariconstruction@gmail.com" TargetMode="External"/><Relationship Id="rId5564" Type="http://schemas.openxmlformats.org/officeDocument/2006/relationships/hyperlink" Target="mailto:rambabu.thakurgaon@gmail.com" TargetMode="External"/><Relationship Id="rId5771" Type="http://schemas.openxmlformats.org/officeDocument/2006/relationships/hyperlink" Target="mailto:mssantotraders5@gmail.com" TargetMode="External"/><Relationship Id="rId6408" Type="http://schemas.openxmlformats.org/officeDocument/2006/relationships/hyperlink" Target="mailto:yasminbegaum1981@gmail.com" TargetMode="External"/><Relationship Id="rId6615" Type="http://schemas.openxmlformats.org/officeDocument/2006/relationships/hyperlink" Target="mailto:kalamazad234@yahoo.com" TargetMode="External"/><Relationship Id="rId6822" Type="http://schemas.openxmlformats.org/officeDocument/2006/relationships/hyperlink" Target="mailto:kalamazad234@yahoo.com" TargetMode="External"/><Relationship Id="rId9978" Type="http://schemas.openxmlformats.org/officeDocument/2006/relationships/hyperlink" Target="mailto:msbhaibhaienterprise68@gmail.com" TargetMode="External"/><Relationship Id="rId1010" Type="http://schemas.openxmlformats.org/officeDocument/2006/relationships/hyperlink" Target="mailto:zillurenterprise87@gmail.com" TargetMode="External"/><Relationship Id="rId1967" Type="http://schemas.openxmlformats.org/officeDocument/2006/relationships/hyperlink" Target="mailto:ms.munjurul.hoque.noya@gmail.com" TargetMode="External"/><Relationship Id="rId4166" Type="http://schemas.openxmlformats.org/officeDocument/2006/relationships/hyperlink" Target="mailto:msrrenter2018@gmail.com" TargetMode="External"/><Relationship Id="rId4373" Type="http://schemas.openxmlformats.org/officeDocument/2006/relationships/hyperlink" Target="mailto:msfahimenterprise123@gmail.com" TargetMode="External"/><Relationship Id="rId4580" Type="http://schemas.openxmlformats.org/officeDocument/2006/relationships/hyperlink" Target="mailto:aparupajewelers@Yahoo.com" TargetMode="External"/><Relationship Id="rId5217" Type="http://schemas.openxmlformats.org/officeDocument/2006/relationships/hyperlink" Target="mailto:ms_newrose@yahoo.com" TargetMode="External"/><Relationship Id="rId5424" Type="http://schemas.openxmlformats.org/officeDocument/2006/relationships/hyperlink" Target="mailto:surmaenterprise24@gmail.com" TargetMode="External"/><Relationship Id="rId5631" Type="http://schemas.openxmlformats.org/officeDocument/2006/relationships/hyperlink" Target="mailto:utmong71@yahoo.com" TargetMode="External"/><Relationship Id="rId8787" Type="http://schemas.openxmlformats.org/officeDocument/2006/relationships/hyperlink" Target="mailto:nishi_construction@yahoo.com" TargetMode="External"/><Relationship Id="rId8994" Type="http://schemas.openxmlformats.org/officeDocument/2006/relationships/hyperlink" Target="mailto:rahifconstruction@gmail.com" TargetMode="External"/><Relationship Id="rId9838" Type="http://schemas.openxmlformats.org/officeDocument/2006/relationships/hyperlink" Target="mailto:ziaultraders123@yahoo.com" TargetMode="External"/><Relationship Id="rId4026" Type="http://schemas.openxmlformats.org/officeDocument/2006/relationships/hyperlink" Target="mailto:shafiulkarim3376@gmail.com" TargetMode="External"/><Relationship Id="rId4440" Type="http://schemas.openxmlformats.org/officeDocument/2006/relationships/hyperlink" Target="mailto:sm11enterprise22@gmail.com" TargetMode="External"/><Relationship Id="rId7596" Type="http://schemas.openxmlformats.org/officeDocument/2006/relationships/hyperlink" Target="mailto:superiorenterprise2016@gmail.com" TargetMode="External"/><Relationship Id="rId8647" Type="http://schemas.openxmlformats.org/officeDocument/2006/relationships/hyperlink" Target="mailto:samiultraders@yahoo.com" TargetMode="External"/><Relationship Id="rId3042" Type="http://schemas.openxmlformats.org/officeDocument/2006/relationships/hyperlink" Target="mailto:sshaharoy@yahoo.com" TargetMode="External"/><Relationship Id="rId6198" Type="http://schemas.openxmlformats.org/officeDocument/2006/relationships/hyperlink" Target="mailto:ms.talukder.enterprise@gmail.com" TargetMode="External"/><Relationship Id="rId7249" Type="http://schemas.openxmlformats.org/officeDocument/2006/relationships/hyperlink" Target="mailto:alamintraders78@yahoo.com" TargetMode="External"/><Relationship Id="rId7663" Type="http://schemas.openxmlformats.org/officeDocument/2006/relationships/hyperlink" Target="mailto:csl.egp@confidencegroup.com.bd" TargetMode="External"/><Relationship Id="rId8714" Type="http://schemas.openxmlformats.org/officeDocument/2006/relationships/hyperlink" Target="mailto:mskalambricks@yahoo.com" TargetMode="External"/><Relationship Id="rId6265" Type="http://schemas.openxmlformats.org/officeDocument/2006/relationships/hyperlink" Target="mailto:jaka.chuadanga@gmail.com" TargetMode="External"/><Relationship Id="rId7316" Type="http://schemas.openxmlformats.org/officeDocument/2006/relationships/hyperlink" Target="mailto:mizanurrahman.bd001@gmail.com" TargetMode="External"/><Relationship Id="rId3859" Type="http://schemas.openxmlformats.org/officeDocument/2006/relationships/hyperlink" Target="mailto:mahidenterprise437@gmail.com" TargetMode="External"/><Relationship Id="rId5281" Type="http://schemas.openxmlformats.org/officeDocument/2006/relationships/hyperlink" Target="mailto:mseandmenterprise@gmail.com" TargetMode="External"/><Relationship Id="rId7730" Type="http://schemas.openxmlformats.org/officeDocument/2006/relationships/hyperlink" Target="mailto:anowarhhossain3@gmail.com" TargetMode="External"/><Relationship Id="rId9488" Type="http://schemas.openxmlformats.org/officeDocument/2006/relationships/hyperlink" Target="mailto:mohiuddinptk@gmail.com" TargetMode="External"/><Relationship Id="rId2875" Type="http://schemas.openxmlformats.org/officeDocument/2006/relationships/hyperlink" Target="mailto:mdabdulkhyum@gmail.com" TargetMode="External"/><Relationship Id="rId3926" Type="http://schemas.openxmlformats.org/officeDocument/2006/relationships/hyperlink" Target="mailto:ashraftradeint@gmail.com" TargetMode="External"/><Relationship Id="rId6332" Type="http://schemas.openxmlformats.org/officeDocument/2006/relationships/hyperlink" Target="mailto:mdfayzsharif@yahoo.com" TargetMode="External"/><Relationship Id="rId847" Type="http://schemas.openxmlformats.org/officeDocument/2006/relationships/hyperlink" Target="mailto:badalmizanurjv@gmail.com" TargetMode="External"/><Relationship Id="rId1477" Type="http://schemas.openxmlformats.org/officeDocument/2006/relationships/hyperlink" Target="mailto:sseclandjewelconst.jv@gmail.com" TargetMode="External"/><Relationship Id="rId1891" Type="http://schemas.openxmlformats.org/officeDocument/2006/relationships/hyperlink" Target="mailto:mebl.bd@gmail.com" TargetMode="External"/><Relationship Id="rId2528" Type="http://schemas.openxmlformats.org/officeDocument/2006/relationships/hyperlink" Target="mailto:roy_enterprise@yahoo.com" TargetMode="External"/><Relationship Id="rId2942" Type="http://schemas.openxmlformats.org/officeDocument/2006/relationships/hyperlink" Target="mailto:ms_challenger1@yahoo.com" TargetMode="External"/><Relationship Id="rId9555" Type="http://schemas.openxmlformats.org/officeDocument/2006/relationships/hyperlink" Target="mailto:qcpsptk@gmail.com" TargetMode="External"/><Relationship Id="rId914" Type="http://schemas.openxmlformats.org/officeDocument/2006/relationships/hyperlink" Target="mailto:shahid.brothers.bd@gmail.com" TargetMode="External"/><Relationship Id="rId1544" Type="http://schemas.openxmlformats.org/officeDocument/2006/relationships/hyperlink" Target="mailto:jewel.const@yahoo.com" TargetMode="External"/><Relationship Id="rId5001" Type="http://schemas.openxmlformats.org/officeDocument/2006/relationships/hyperlink" Target="mailto:msnayonegp@gmail.com" TargetMode="External"/><Relationship Id="rId8157" Type="http://schemas.openxmlformats.org/officeDocument/2006/relationships/hyperlink" Target="mailto:mdmoniruddin969@gmail.com" TargetMode="External"/><Relationship Id="rId8571" Type="http://schemas.openxmlformats.org/officeDocument/2006/relationships/hyperlink" Target="mailto:msprogatientp@yahoo.com" TargetMode="External"/><Relationship Id="rId9208" Type="http://schemas.openxmlformats.org/officeDocument/2006/relationships/hyperlink" Target="mailto:s.international.prj@gmail.com" TargetMode="External"/><Relationship Id="rId9622" Type="http://schemas.openxmlformats.org/officeDocument/2006/relationships/hyperlink" Target="mailto:badalsarwar@gmail.com" TargetMode="External"/><Relationship Id="rId10087" Type="http://schemas.openxmlformats.org/officeDocument/2006/relationships/hyperlink" Target="mailto:kmdabdussalam@gmail.com" TargetMode="External"/><Relationship Id="rId1611" Type="http://schemas.openxmlformats.org/officeDocument/2006/relationships/hyperlink" Target="mailto:hazramotiar@gmail.com" TargetMode="External"/><Relationship Id="rId4767" Type="http://schemas.openxmlformats.org/officeDocument/2006/relationships/hyperlink" Target="mailto:mdshihabuddin9744@gmail.com" TargetMode="External"/><Relationship Id="rId5818" Type="http://schemas.openxmlformats.org/officeDocument/2006/relationships/hyperlink" Target="mailto:mdnazrulislamnilu@gmail.com" TargetMode="External"/><Relationship Id="rId7173" Type="http://schemas.openxmlformats.org/officeDocument/2006/relationships/hyperlink" Target="mailto:faridpurjannatconstructionltd@gmail.com" TargetMode="External"/><Relationship Id="rId8224" Type="http://schemas.openxmlformats.org/officeDocument/2006/relationships/hyperlink" Target="mailto:rupalimimalifjv2019@gmail.com" TargetMode="External"/><Relationship Id="rId10154" Type="http://schemas.openxmlformats.org/officeDocument/2006/relationships/hyperlink" Target="mailto:msalrafideiry@gmail.com" TargetMode="External"/><Relationship Id="rId3369" Type="http://schemas.openxmlformats.org/officeDocument/2006/relationships/hyperlink" Target="mailto:mdshafialamu@gmail.com" TargetMode="External"/><Relationship Id="rId7240" Type="http://schemas.openxmlformats.org/officeDocument/2006/relationships/hyperlink" Target="mailto:mdemtiazasif@gmail.com" TargetMode="External"/><Relationship Id="rId2385" Type="http://schemas.openxmlformats.org/officeDocument/2006/relationships/hyperlink" Target="mailto:msfaisaltraders93@gmail.com," TargetMode="External"/><Relationship Id="rId3783" Type="http://schemas.openxmlformats.org/officeDocument/2006/relationships/hyperlink" Target="mailto:mmariaenterprise@gmail.com" TargetMode="External"/><Relationship Id="rId4834" Type="http://schemas.openxmlformats.org/officeDocument/2006/relationships/hyperlink" Target="mailto:shuvhaandshamihaconstruction@gmail.com" TargetMode="External"/><Relationship Id="rId357" Type="http://schemas.openxmlformats.org/officeDocument/2006/relationships/hyperlink" Target="mailto:farajienterprise@yahoo.com" TargetMode="External"/><Relationship Id="rId2038" Type="http://schemas.openxmlformats.org/officeDocument/2006/relationships/hyperlink" Target="mailto:motiur075@gmail.com" TargetMode="External"/><Relationship Id="rId3436" Type="http://schemas.openxmlformats.org/officeDocument/2006/relationships/hyperlink" Target="mailto:lutfurkhandakar101254@gmail.com" TargetMode="External"/><Relationship Id="rId3850" Type="http://schemas.openxmlformats.org/officeDocument/2006/relationships/hyperlink" Target="mailto:nhbtraders@gmail.com" TargetMode="External"/><Relationship Id="rId4901" Type="http://schemas.openxmlformats.org/officeDocument/2006/relationships/hyperlink" Target="mailto:konamonitraders@gmail.com" TargetMode="External"/><Relationship Id="rId9065" Type="http://schemas.openxmlformats.org/officeDocument/2006/relationships/hyperlink" Target="mailto:msbijoyenterpriseali@yahoo.com" TargetMode="External"/><Relationship Id="rId771" Type="http://schemas.openxmlformats.org/officeDocument/2006/relationships/hyperlink" Target="mailto:safaeshabarenconstruction@gmail.com" TargetMode="External"/><Relationship Id="rId2452" Type="http://schemas.openxmlformats.org/officeDocument/2006/relationships/hyperlink" Target="mailto:ms_challenger1@yahoo.com" TargetMode="External"/><Relationship Id="rId3503" Type="http://schemas.openxmlformats.org/officeDocument/2006/relationships/hyperlink" Target="mailto:mdshafialamu@gmail.com" TargetMode="External"/><Relationship Id="rId6659" Type="http://schemas.openxmlformats.org/officeDocument/2006/relationships/hyperlink" Target="mailto:mojammelhaque760@yahoo.com" TargetMode="External"/><Relationship Id="rId424" Type="http://schemas.openxmlformats.org/officeDocument/2006/relationships/hyperlink" Target="mailto:msconstruction2019@yahoo.com" TargetMode="External"/><Relationship Id="rId1054" Type="http://schemas.openxmlformats.org/officeDocument/2006/relationships/hyperlink" Target="mailto:nabihatradeenterprise@gmail.com" TargetMode="External"/><Relationship Id="rId2105" Type="http://schemas.openxmlformats.org/officeDocument/2006/relationships/hyperlink" Target="mailto:mspanamaenterprise@gmail.com" TargetMode="External"/><Relationship Id="rId5675" Type="http://schemas.openxmlformats.org/officeDocument/2006/relationships/hyperlink" Target="mailto:chakrabortybban123@gmail.com" TargetMode="External"/><Relationship Id="rId6726" Type="http://schemas.openxmlformats.org/officeDocument/2006/relationships/hyperlink" Target="mailto:ms.alamagro1978@gmail.com" TargetMode="External"/><Relationship Id="rId8081" Type="http://schemas.openxmlformats.org/officeDocument/2006/relationships/hyperlink" Target="mailto:ria_enterprise@yahoo.com" TargetMode="External"/><Relationship Id="rId9132" Type="http://schemas.openxmlformats.org/officeDocument/2006/relationships/hyperlink" Target="mailto:ahasbjv@gmail.com" TargetMode="External"/><Relationship Id="rId1121" Type="http://schemas.openxmlformats.org/officeDocument/2006/relationships/hyperlink" Target="mailto:jakalorinjv@gmail.com" TargetMode="External"/><Relationship Id="rId4277" Type="http://schemas.openxmlformats.org/officeDocument/2006/relationships/hyperlink" Target="mailto:egp.falgunibrothers@gmail.com" TargetMode="External"/><Relationship Id="rId4691" Type="http://schemas.openxmlformats.org/officeDocument/2006/relationships/hyperlink" Target="mailto:msrupalicons@gmail.com" TargetMode="External"/><Relationship Id="rId5328" Type="http://schemas.openxmlformats.org/officeDocument/2006/relationships/hyperlink" Target="mailto:shehabtraders68@gmail.com" TargetMode="External"/><Relationship Id="rId5742" Type="http://schemas.openxmlformats.org/officeDocument/2006/relationships/hyperlink" Target="mailto:itandjejv@gmail.com" TargetMode="External"/><Relationship Id="rId8898" Type="http://schemas.openxmlformats.org/officeDocument/2006/relationships/hyperlink" Target="mailto:ms.audrekatraders79@gmail.com" TargetMode="External"/><Relationship Id="rId9949" Type="http://schemas.openxmlformats.org/officeDocument/2006/relationships/hyperlink" Target="mailto:ripontraders77@gmail.com" TargetMode="External"/><Relationship Id="rId3293" Type="http://schemas.openxmlformats.org/officeDocument/2006/relationships/hyperlink" Target="mailto:ahsanhussain6969@yahoo.com" TargetMode="External"/><Relationship Id="rId4344" Type="http://schemas.openxmlformats.org/officeDocument/2006/relationships/hyperlink" Target="mailto:mrchowdhury48@gmail.com" TargetMode="External"/><Relationship Id="rId1938" Type="http://schemas.openxmlformats.org/officeDocument/2006/relationships/hyperlink" Target="mailto:ms.farukienterprise@gmail.com" TargetMode="External"/><Relationship Id="rId3360" Type="http://schemas.openxmlformats.org/officeDocument/2006/relationships/hyperlink" Target="mailto:msabdussamad31@gmail.com" TargetMode="External"/><Relationship Id="rId7567" Type="http://schemas.openxmlformats.org/officeDocument/2006/relationships/hyperlink" Target="mailto:ms.kamalhossain@yahoo.com" TargetMode="External"/><Relationship Id="rId8965" Type="http://schemas.openxmlformats.org/officeDocument/2006/relationships/hyperlink" Target="mailto:masudconstruction2019@gmail.com" TargetMode="External"/><Relationship Id="rId281" Type="http://schemas.openxmlformats.org/officeDocument/2006/relationships/hyperlink" Target="mailto:msbismillahenterprise93@gmail.com" TargetMode="External"/><Relationship Id="rId3013" Type="http://schemas.openxmlformats.org/officeDocument/2006/relationships/hyperlink" Target="mailto:msrupantar@gmail.com" TargetMode="External"/><Relationship Id="rId4411" Type="http://schemas.openxmlformats.org/officeDocument/2006/relationships/hyperlink" Target="mailto:ms.mohesenaenterprise@gmail.com" TargetMode="External"/><Relationship Id="rId6169" Type="http://schemas.openxmlformats.org/officeDocument/2006/relationships/hyperlink" Target="mailto:ms.serniabad.traders@gmail.com" TargetMode="External"/><Relationship Id="rId7981" Type="http://schemas.openxmlformats.org/officeDocument/2006/relationships/hyperlink" Target="mailto:anutraders26@gmail.com" TargetMode="External"/><Relationship Id="rId8618" Type="http://schemas.openxmlformats.org/officeDocument/2006/relationships/hyperlink" Target="mailto:bestwestengineeringltd@gmail.com" TargetMode="External"/><Relationship Id="rId6583" Type="http://schemas.openxmlformats.org/officeDocument/2006/relationships/hyperlink" Target="mailto:dawn557700@gmail.com" TargetMode="External"/><Relationship Id="rId7634" Type="http://schemas.openxmlformats.org/officeDocument/2006/relationships/hyperlink" Target="mailto:emonenterprisebd2040@gmail.com" TargetMode="External"/><Relationship Id="rId2779" Type="http://schemas.openxmlformats.org/officeDocument/2006/relationships/hyperlink" Target="mailto:mebl.bbe.jv@gmail.com" TargetMode="External"/><Relationship Id="rId5185" Type="http://schemas.openxmlformats.org/officeDocument/2006/relationships/hyperlink" Target="mailto:ms_rangamatitraders@yahoo.com" TargetMode="External"/><Relationship Id="rId6236" Type="http://schemas.openxmlformats.org/officeDocument/2006/relationships/hyperlink" Target="mailto:amir.engr_crp@yahoo.com" TargetMode="External"/><Relationship Id="rId6650" Type="http://schemas.openxmlformats.org/officeDocument/2006/relationships/hyperlink" Target="mailto:maematjv@gmail.com" TargetMode="External"/><Relationship Id="rId7701" Type="http://schemas.openxmlformats.org/officeDocument/2006/relationships/hyperlink" Target="mailto:showrove.emon.jv@gmail.com" TargetMode="External"/><Relationship Id="rId1795" Type="http://schemas.openxmlformats.org/officeDocument/2006/relationships/hyperlink" Target="mailto:mdnoorali3300@gmail.com" TargetMode="External"/><Relationship Id="rId2846" Type="http://schemas.openxmlformats.org/officeDocument/2006/relationships/hyperlink" Target="mailto:sejvbbe@gmail.com" TargetMode="External"/><Relationship Id="rId5252" Type="http://schemas.openxmlformats.org/officeDocument/2006/relationships/hyperlink" Target="mailto:khanrafiqul180@gmail.com" TargetMode="External"/><Relationship Id="rId6303" Type="http://schemas.openxmlformats.org/officeDocument/2006/relationships/hyperlink" Target="mailto:kazi.holdings01@gmail.com" TargetMode="External"/><Relationship Id="rId9459" Type="http://schemas.openxmlformats.org/officeDocument/2006/relationships/hyperlink" Target="mailto:ptkshimantotrading@gmail.com" TargetMode="External"/><Relationship Id="rId9873" Type="http://schemas.openxmlformats.org/officeDocument/2006/relationships/hyperlink" Target="mailto:nurulmolla5@gmail.com" TargetMode="External"/><Relationship Id="rId87" Type="http://schemas.openxmlformats.org/officeDocument/2006/relationships/hyperlink" Target="mailto:msronyenterprise2020@gmail.com" TargetMode="External"/><Relationship Id="rId818" Type="http://schemas.openxmlformats.org/officeDocument/2006/relationships/hyperlink" Target="mailto:arc.rabrc@yahoo.com" TargetMode="External"/><Relationship Id="rId1448" Type="http://schemas.openxmlformats.org/officeDocument/2006/relationships/hyperlink" Target="mailto:ms.alamandbrothers19@gmail.com" TargetMode="External"/><Relationship Id="rId8475" Type="http://schemas.openxmlformats.org/officeDocument/2006/relationships/hyperlink" Target="mailto:aristoc420@gmail.com" TargetMode="External"/><Relationship Id="rId9526" Type="http://schemas.openxmlformats.org/officeDocument/2006/relationships/hyperlink" Target="mailto:khanenterprise20@gmail.com" TargetMode="External"/><Relationship Id="rId1862" Type="http://schemas.openxmlformats.org/officeDocument/2006/relationships/hyperlink" Target="mailto:mozaharenterprisepvtltd@gmail.com" TargetMode="External"/><Relationship Id="rId2913" Type="http://schemas.openxmlformats.org/officeDocument/2006/relationships/hyperlink" Target="mailto:ms.heavenenterprise@yahoo.com" TargetMode="External"/><Relationship Id="rId7077" Type="http://schemas.openxmlformats.org/officeDocument/2006/relationships/hyperlink" Target="mailto:ms.sayedali01@gmail.com" TargetMode="External"/><Relationship Id="rId7491" Type="http://schemas.openxmlformats.org/officeDocument/2006/relationships/hyperlink" Target="mailto:mssetu_enterprise@yahoo.com" TargetMode="External"/><Relationship Id="rId8128" Type="http://schemas.openxmlformats.org/officeDocument/2006/relationships/hyperlink" Target="mailto:ms.ripaenterpri@gmail.com" TargetMode="External"/><Relationship Id="rId9940" Type="http://schemas.openxmlformats.org/officeDocument/2006/relationships/hyperlink" Target="mailto:msrahman1964@yahoo.com" TargetMode="External"/><Relationship Id="rId10058" Type="http://schemas.openxmlformats.org/officeDocument/2006/relationships/hyperlink" Target="mailto:msmadinaent86@gmail.com" TargetMode="External"/><Relationship Id="rId1515" Type="http://schemas.openxmlformats.org/officeDocument/2006/relationships/hyperlink" Target="mailto:msprogatientp@yahoo.com" TargetMode="External"/><Relationship Id="rId6093" Type="http://schemas.openxmlformats.org/officeDocument/2006/relationships/hyperlink" Target="mailto:msmddelowarhossainbsl@gmail.com" TargetMode="External"/><Relationship Id="rId7144" Type="http://schemas.openxmlformats.org/officeDocument/2006/relationships/hyperlink" Target="mailto:msgangatradecenter@gmail.com" TargetMode="External"/><Relationship Id="rId8542" Type="http://schemas.openxmlformats.org/officeDocument/2006/relationships/hyperlink" Target="mailto:bhuyanenterprise02@gmail.com" TargetMode="External"/><Relationship Id="rId3687" Type="http://schemas.openxmlformats.org/officeDocument/2006/relationships/hyperlink" Target="mailto:msshohelent@gmail.com" TargetMode="External"/><Relationship Id="rId4738" Type="http://schemas.openxmlformats.org/officeDocument/2006/relationships/hyperlink" Target="mailto:green.kobbad@gmail.com" TargetMode="External"/><Relationship Id="rId10125" Type="http://schemas.openxmlformats.org/officeDocument/2006/relationships/hyperlink" Target="mailto:mstanmoy65@gmail.com" TargetMode="External"/><Relationship Id="rId2289" Type="http://schemas.openxmlformats.org/officeDocument/2006/relationships/hyperlink" Target="mailto:mdalomgirfakir@yahoo.com," TargetMode="External"/><Relationship Id="rId3754" Type="http://schemas.openxmlformats.org/officeDocument/2006/relationships/hyperlink" Target="mailto:egp.ammajanenterprise@gmail.com" TargetMode="External"/><Relationship Id="rId4805" Type="http://schemas.openxmlformats.org/officeDocument/2006/relationships/hyperlink" Target="mailto:golammostofakhan71@gmail.com" TargetMode="External"/><Relationship Id="rId6160" Type="http://schemas.openxmlformats.org/officeDocument/2006/relationships/hyperlink" Target="mailto:shadhin.builders2020@gmail.com" TargetMode="External"/><Relationship Id="rId7211" Type="http://schemas.openxmlformats.org/officeDocument/2006/relationships/hyperlink" Target="mailto:shohidulconst@gmail.com" TargetMode="External"/><Relationship Id="rId675" Type="http://schemas.openxmlformats.org/officeDocument/2006/relationships/hyperlink" Target="mailto:msasadenterprise@gmail.com" TargetMode="External"/><Relationship Id="rId2356" Type="http://schemas.openxmlformats.org/officeDocument/2006/relationships/hyperlink" Target="mailto:msfaisaltraders93@gmail.com%20%20%20;" TargetMode="External"/><Relationship Id="rId2770" Type="http://schemas.openxmlformats.org/officeDocument/2006/relationships/hyperlink" Target="mailto:hassanbuildersltd@gmail.com" TargetMode="External"/><Relationship Id="rId3407" Type="http://schemas.openxmlformats.org/officeDocument/2006/relationships/hyperlink" Target="mailto:sayhamrumel@yandex.com" TargetMode="External"/><Relationship Id="rId3821" Type="http://schemas.openxmlformats.org/officeDocument/2006/relationships/hyperlink" Target="mailto:kalam.vat123@gmail.com" TargetMode="External"/><Relationship Id="rId6977" Type="http://schemas.openxmlformats.org/officeDocument/2006/relationships/hyperlink" Target="mailto:mssumonenterprise01@gmail.com" TargetMode="External"/><Relationship Id="rId9383" Type="http://schemas.openxmlformats.org/officeDocument/2006/relationships/hyperlink" Target="mailto:msmddelowarhossain@yahoo.com" TargetMode="External"/><Relationship Id="rId328" Type="http://schemas.openxmlformats.org/officeDocument/2006/relationships/hyperlink" Target="mailto:msharunandsons@yahoo.com" TargetMode="External"/><Relationship Id="rId742" Type="http://schemas.openxmlformats.org/officeDocument/2006/relationships/hyperlink" Target="mailto:quashemconstruction@gmail.com" TargetMode="External"/><Relationship Id="rId1372" Type="http://schemas.openxmlformats.org/officeDocument/2006/relationships/hyperlink" Target="mailto:ishak.mukul.traders.egp@gmail.com" TargetMode="External"/><Relationship Id="rId2009" Type="http://schemas.openxmlformats.org/officeDocument/2006/relationships/hyperlink" Target="mailto:gonitraders2019@gmail.com" TargetMode="External"/><Relationship Id="rId2423" Type="http://schemas.openxmlformats.org/officeDocument/2006/relationships/hyperlink" Target="mailto:anikenterprise4114@gmail.com" TargetMode="External"/><Relationship Id="rId5579" Type="http://schemas.openxmlformats.org/officeDocument/2006/relationships/hyperlink" Target="mailto:mdmasudkarimsiddique@gmail.com" TargetMode="External"/><Relationship Id="rId9036" Type="http://schemas.openxmlformats.org/officeDocument/2006/relationships/hyperlink" Target="mailto:samiultraders@yahoo.com" TargetMode="External"/><Relationship Id="rId9450" Type="http://schemas.openxmlformats.org/officeDocument/2006/relationships/hyperlink" Target="mailto:azadptk@gmail.com" TargetMode="External"/><Relationship Id="rId1025" Type="http://schemas.openxmlformats.org/officeDocument/2006/relationships/hyperlink" Target="mailto:info@hmg-bd.com" TargetMode="External"/><Relationship Id="rId4595" Type="http://schemas.openxmlformats.org/officeDocument/2006/relationships/hyperlink" Target="mailto:trishaconstruction05@gmail.com" TargetMode="External"/><Relationship Id="rId5646" Type="http://schemas.openxmlformats.org/officeDocument/2006/relationships/hyperlink" Target="mailto:alnoorenterprise_egp@yahoo.com" TargetMode="External"/><Relationship Id="rId5993" Type="http://schemas.openxmlformats.org/officeDocument/2006/relationships/hyperlink" Target="mailto:mega_repa@yahoo.com" TargetMode="External"/><Relationship Id="rId8052" Type="http://schemas.openxmlformats.org/officeDocument/2006/relationships/hyperlink" Target="mailto:ms.rajuenterprise1@yahoo.com" TargetMode="External"/><Relationship Id="rId9103" Type="http://schemas.openxmlformats.org/officeDocument/2006/relationships/hyperlink" Target="mailto:akterrozina610@gmail.com" TargetMode="External"/><Relationship Id="rId3197" Type="http://schemas.openxmlformats.org/officeDocument/2006/relationships/hyperlink" Target="mailto:salimsurmajv@gmail.com" TargetMode="External"/><Relationship Id="rId4248" Type="http://schemas.openxmlformats.org/officeDocument/2006/relationships/hyperlink" Target="mailto:msjconstruction.nat@gmail.com" TargetMode="External"/><Relationship Id="rId4662" Type="http://schemas.openxmlformats.org/officeDocument/2006/relationships/hyperlink" Target="mailto:nationalengineeringandco74@gmail.com" TargetMode="External"/><Relationship Id="rId5713" Type="http://schemas.openxmlformats.org/officeDocument/2006/relationships/hyperlink" Target="mailto:juddhamoni@gmail.com" TargetMode="External"/><Relationship Id="rId8869" Type="http://schemas.openxmlformats.org/officeDocument/2006/relationships/hyperlink" Target="mailto:msabulkhayerbachu@yahoo.com" TargetMode="External"/><Relationship Id="rId185" Type="http://schemas.openxmlformats.org/officeDocument/2006/relationships/hyperlink" Target="mailto:azizchandpur55@gmail.com" TargetMode="External"/><Relationship Id="rId1909" Type="http://schemas.openxmlformats.org/officeDocument/2006/relationships/hyperlink" Target="mailto:durgaenterprisehemayetjv@gmail.com" TargetMode="External"/><Relationship Id="rId3264" Type="http://schemas.openxmlformats.org/officeDocument/2006/relationships/hyperlink" Target="mailto:chitrolekhaenterprise@gmail.com" TargetMode="External"/><Relationship Id="rId4315" Type="http://schemas.openxmlformats.org/officeDocument/2006/relationships/hyperlink" Target="mailto:kislam314@gmail.com" TargetMode="External"/><Relationship Id="rId7885" Type="http://schemas.openxmlformats.org/officeDocument/2006/relationships/hyperlink" Target="mailto:jaka.chuadanga@gmail.com" TargetMode="External"/><Relationship Id="rId8936" Type="http://schemas.openxmlformats.org/officeDocument/2006/relationships/hyperlink" Target="mailto:samiultraders@yahoo.com" TargetMode="External"/><Relationship Id="rId2280" Type="http://schemas.openxmlformats.org/officeDocument/2006/relationships/hyperlink" Target="mailto:ziaultraders123@yahoo.com" TargetMode="External"/><Relationship Id="rId3331" Type="http://schemas.openxmlformats.org/officeDocument/2006/relationships/hyperlink" Target="mailto:ujjalsyl008@gmail.com" TargetMode="External"/><Relationship Id="rId6487" Type="http://schemas.openxmlformats.org/officeDocument/2006/relationships/hyperlink" Target="mailto:fr.tradersbd@yahoo.com" TargetMode="External"/><Relationship Id="rId7538" Type="http://schemas.openxmlformats.org/officeDocument/2006/relationships/hyperlink" Target="mailto:mssakenterprise_feni@yahoo.com" TargetMode="External"/><Relationship Id="rId7952" Type="http://schemas.openxmlformats.org/officeDocument/2006/relationships/hyperlink" Target="mailto:shaikatenterprise77@gmail.com" TargetMode="External"/><Relationship Id="rId252" Type="http://schemas.openxmlformats.org/officeDocument/2006/relationships/hyperlink" Target="mailto:msodhiraenter84@gmail.com" TargetMode="External"/><Relationship Id="rId5089" Type="http://schemas.openxmlformats.org/officeDocument/2006/relationships/hyperlink" Target="mailto:s.sbuilders@yahoo.com" TargetMode="External"/><Relationship Id="rId6554" Type="http://schemas.openxmlformats.org/officeDocument/2006/relationships/hyperlink" Target="mailto:msmonirahmed@gmail.com" TargetMode="External"/><Relationship Id="rId7605" Type="http://schemas.openxmlformats.org/officeDocument/2006/relationships/hyperlink" Target="mailto:mssetu_enterprise@yahoo.com" TargetMode="External"/><Relationship Id="rId1699" Type="http://schemas.openxmlformats.org/officeDocument/2006/relationships/hyperlink" Target="mailto:ascl.mrh21@gmail.com" TargetMode="External"/><Relationship Id="rId2000" Type="http://schemas.openxmlformats.org/officeDocument/2006/relationships/hyperlink" Target="mailto:farhan150581@gmail.com" TargetMode="External"/><Relationship Id="rId5156" Type="http://schemas.openxmlformats.org/officeDocument/2006/relationships/hyperlink" Target="mailto:msbintyenterprise@yahoo.com" TargetMode="External"/><Relationship Id="rId5570" Type="http://schemas.openxmlformats.org/officeDocument/2006/relationships/hyperlink" Target="mailto:dewan_jamal@yahoo.com" TargetMode="External"/><Relationship Id="rId6207" Type="http://schemas.openxmlformats.org/officeDocument/2006/relationships/hyperlink" Target="mailto:giasuddin1986@yahoo.com" TargetMode="External"/><Relationship Id="rId9777" Type="http://schemas.openxmlformats.org/officeDocument/2006/relationships/hyperlink" Target="mailto:skazgar1959@gmail.com" TargetMode="External"/><Relationship Id="rId4172" Type="http://schemas.openxmlformats.org/officeDocument/2006/relationships/hyperlink" Target="mailto:scpcjv20@gmail.com" TargetMode="External"/><Relationship Id="rId5223" Type="http://schemas.openxmlformats.org/officeDocument/2006/relationships/hyperlink" Target="https://www.eprocure.gov.bd/officer/MyTenders.jsp" TargetMode="External"/><Relationship Id="rId6621" Type="http://schemas.openxmlformats.org/officeDocument/2006/relationships/hyperlink" Target="mailto:mskasembricks@gmail.com" TargetMode="External"/><Relationship Id="rId8379" Type="http://schemas.openxmlformats.org/officeDocument/2006/relationships/hyperlink" Target="mailto:bivashkumarmajumder@gmail.com" TargetMode="External"/><Relationship Id="rId1766" Type="http://schemas.openxmlformats.org/officeDocument/2006/relationships/hyperlink" Target="mailto:adibtraders03@gmail.com" TargetMode="External"/><Relationship Id="rId2817" Type="http://schemas.openxmlformats.org/officeDocument/2006/relationships/hyperlink" Target="mailto:osmanjvibrahim@gmail.com" TargetMode="External"/><Relationship Id="rId8793" Type="http://schemas.openxmlformats.org/officeDocument/2006/relationships/hyperlink" Target="mailto:ms.nurbanubricks_manu@yahoo.com" TargetMode="External"/><Relationship Id="rId9844" Type="http://schemas.openxmlformats.org/officeDocument/2006/relationships/hyperlink" Target="mailto:kahjv15@gmail.com" TargetMode="External"/><Relationship Id="rId58" Type="http://schemas.openxmlformats.org/officeDocument/2006/relationships/hyperlink" Target="mailto:msradiaenterprise17@gmail.com" TargetMode="External"/><Relationship Id="rId1419" Type="http://schemas.openxmlformats.org/officeDocument/2006/relationships/hyperlink" Target="mailto:mdlokman72@gmail.com" TargetMode="External"/><Relationship Id="rId1833" Type="http://schemas.openxmlformats.org/officeDocument/2006/relationships/hyperlink" Target="mailto:shahilenterprise@yahoo.com" TargetMode="External"/><Relationship Id="rId4989" Type="http://schemas.openxmlformats.org/officeDocument/2006/relationships/hyperlink" Target="mailto:wasimulhaque.donenterprise@gmail.com" TargetMode="External"/><Relationship Id="rId7048" Type="http://schemas.openxmlformats.org/officeDocument/2006/relationships/hyperlink" Target="mailto:zk.zakir19@gmail.com" TargetMode="External"/><Relationship Id="rId7395" Type="http://schemas.openxmlformats.org/officeDocument/2006/relationships/hyperlink" Target="mailto:ms.noorjahanfurnitureandtimber@gmail.com" TargetMode="External"/><Relationship Id="rId8446" Type="http://schemas.openxmlformats.org/officeDocument/2006/relationships/hyperlink" Target="mailto:habiburrupshi@gmail.com" TargetMode="External"/><Relationship Id="rId8860" Type="http://schemas.openxmlformats.org/officeDocument/2006/relationships/hyperlink" Target="mailto:puniinternationalbm@gmail.com" TargetMode="External"/><Relationship Id="rId9911" Type="http://schemas.openxmlformats.org/officeDocument/2006/relationships/hyperlink" Target="mailto:mahpl.akram.jv@gmail.com" TargetMode="External"/><Relationship Id="rId1900" Type="http://schemas.openxmlformats.org/officeDocument/2006/relationships/hyperlink" Target="mailto:mofazzolelectric@gmail.com" TargetMode="External"/><Relationship Id="rId7462" Type="http://schemas.openxmlformats.org/officeDocument/2006/relationships/hyperlink" Target="mailto:msmonowarhossain@gmail.com" TargetMode="External"/><Relationship Id="rId8513" Type="http://schemas.openxmlformats.org/officeDocument/2006/relationships/hyperlink" Target="mailto:nazmulhaque760@gmail.com" TargetMode="External"/><Relationship Id="rId10029" Type="http://schemas.openxmlformats.org/officeDocument/2006/relationships/hyperlink" Target="mailto:tt.mnsjv@gmail.com" TargetMode="External"/><Relationship Id="rId3658" Type="http://schemas.openxmlformats.org/officeDocument/2006/relationships/hyperlink" Target="mailto:sorrnabricks@gmail.com" TargetMode="External"/><Relationship Id="rId4709" Type="http://schemas.openxmlformats.org/officeDocument/2006/relationships/hyperlink" Target="mailto:msurmiconstruction1980@gmail.com" TargetMode="External"/><Relationship Id="rId6064" Type="http://schemas.openxmlformats.org/officeDocument/2006/relationships/hyperlink" Target="mailto:hafizurrahman0228@gmail.com" TargetMode="External"/><Relationship Id="rId7115" Type="http://schemas.openxmlformats.org/officeDocument/2006/relationships/hyperlink" Target="mailto:mdbellalhossain870@gmail.com" TargetMode="External"/><Relationship Id="rId579" Type="http://schemas.openxmlformats.org/officeDocument/2006/relationships/hyperlink" Target="mailto:mdtarikulislam.chua@gmail.com" TargetMode="External"/><Relationship Id="rId993" Type="http://schemas.openxmlformats.org/officeDocument/2006/relationships/hyperlink" Target="mailto:shadabconstructionbd@gmail.com" TargetMode="External"/><Relationship Id="rId2674" Type="http://schemas.openxmlformats.org/officeDocument/2006/relationships/hyperlink" Target="mailto:bhatibanglaenterprise@yahoo.com" TargetMode="External"/><Relationship Id="rId5080" Type="http://schemas.openxmlformats.org/officeDocument/2006/relationships/hyperlink" Target="mailto:mssharonenterprise@gmail.com" TargetMode="External"/><Relationship Id="rId6131" Type="http://schemas.openxmlformats.org/officeDocument/2006/relationships/hyperlink" Target="mailto:mskabirenterprise91@gmail.com" TargetMode="External"/><Relationship Id="rId9287" Type="http://schemas.openxmlformats.org/officeDocument/2006/relationships/hyperlink" Target="mailto:abir.sarder2018@gmail.com" TargetMode="External"/><Relationship Id="rId646" Type="http://schemas.openxmlformats.org/officeDocument/2006/relationships/hyperlink" Target="mailto:zahidul.cd1977@gmail.com" TargetMode="External"/><Relationship Id="rId1276" Type="http://schemas.openxmlformats.org/officeDocument/2006/relationships/hyperlink" Target="mailto:maruf@omcbd.com" TargetMode="External"/><Relationship Id="rId2327" Type="http://schemas.openxmlformats.org/officeDocument/2006/relationships/hyperlink" Target="mailto:mdbadruddazabablu@gmail.com" TargetMode="External"/><Relationship Id="rId3725" Type="http://schemas.openxmlformats.org/officeDocument/2006/relationships/hyperlink" Target="https://www.eprocure.gov.bd/tenderer/ViewRegistrationDetail.jsp?cId=13BDD76ED6A54AD3&amp;uId=10C44F802AC27BB0&amp;tId=B516090416A7AA24&amp;top=no" TargetMode="External"/><Relationship Id="rId9354" Type="http://schemas.openxmlformats.org/officeDocument/2006/relationships/hyperlink" Target="mailto:msmddelowarhossain@yahoo.com" TargetMode="External"/><Relationship Id="rId1690" Type="http://schemas.openxmlformats.org/officeDocument/2006/relationships/hyperlink" Target="mailto:amenaamirjv1@gmail.com" TargetMode="External"/><Relationship Id="rId2741" Type="http://schemas.openxmlformats.org/officeDocument/2006/relationships/hyperlink" Target="mailto:shiplotraders@gmail.com" TargetMode="External"/><Relationship Id="rId5897" Type="http://schemas.openxmlformats.org/officeDocument/2006/relationships/hyperlink" Target="mailto:mssohelconst@yahoo.com" TargetMode="External"/><Relationship Id="rId6948" Type="http://schemas.openxmlformats.org/officeDocument/2006/relationships/hyperlink" Target="mailto:kamalchairman13@gmail.com" TargetMode="External"/><Relationship Id="rId9007" Type="http://schemas.openxmlformats.org/officeDocument/2006/relationships/hyperlink" Target="mailto:msjananienterprisee@gmail.com" TargetMode="External"/><Relationship Id="rId713" Type="http://schemas.openxmlformats.org/officeDocument/2006/relationships/hyperlink" Target="mailto:shakilatradersegp@gmail.com" TargetMode="External"/><Relationship Id="rId1343" Type="http://schemas.openxmlformats.org/officeDocument/2006/relationships/hyperlink" Target="mailto:HE_TE_JV@gmail.com" TargetMode="External"/><Relationship Id="rId4499" Type="http://schemas.openxmlformats.org/officeDocument/2006/relationships/hyperlink" Target="mailto:egp.joadali@%20gmail.com" TargetMode="External"/><Relationship Id="rId5964" Type="http://schemas.openxmlformats.org/officeDocument/2006/relationships/hyperlink" Target="mailto:mdmiraj2010@gmail.com" TargetMode="External"/><Relationship Id="rId8370" Type="http://schemas.openxmlformats.org/officeDocument/2006/relationships/hyperlink" Target="mailto:mszannatulmawatraders@gmail.com" TargetMode="External"/><Relationship Id="rId9421" Type="http://schemas.openxmlformats.org/officeDocument/2006/relationships/hyperlink" Target="mailto:mbel_dhaka12@yahoo.com" TargetMode="External"/><Relationship Id="rId1410" Type="http://schemas.openxmlformats.org/officeDocument/2006/relationships/hyperlink" Target="mailto:shouly.enterprise16@gmail.com" TargetMode="External"/><Relationship Id="rId4566" Type="http://schemas.openxmlformats.org/officeDocument/2006/relationships/hyperlink" Target="mailto:ranaconstruction3@gmail.com" TargetMode="External"/><Relationship Id="rId4980" Type="http://schemas.openxmlformats.org/officeDocument/2006/relationships/hyperlink" Target="mailto:moonenterprise.golamsarjv@gmail.com" TargetMode="External"/><Relationship Id="rId5617" Type="http://schemas.openxmlformats.org/officeDocument/2006/relationships/hyperlink" Target="https://www.eprocure.gov.bd/tenderer/ViewRegistrationDetail.jsp?cId=E92BB01AF1B35FB8&amp;uId=706756CE7E9E4E1B&amp;tId=15C0B1CE0B05218D&amp;top=no" TargetMode="External"/><Relationship Id="rId8023" Type="http://schemas.openxmlformats.org/officeDocument/2006/relationships/hyperlink" Target="mailto:mstsofurakhatun@yahoo.com" TargetMode="External"/><Relationship Id="rId3168" Type="http://schemas.openxmlformats.org/officeDocument/2006/relationships/hyperlink" Target="mailto:genevaint2014@gmail.com" TargetMode="External"/><Relationship Id="rId3582" Type="http://schemas.openxmlformats.org/officeDocument/2006/relationships/hyperlink" Target="mailto:mskaziconstruction@gmail.com" TargetMode="External"/><Relationship Id="rId4219" Type="http://schemas.openxmlformats.org/officeDocument/2006/relationships/hyperlink" Target="mailto:sheikh6440@gmail.com" TargetMode="External"/><Relationship Id="rId4633" Type="http://schemas.openxmlformats.org/officeDocument/2006/relationships/hyperlink" Target="mailto:bhb.ovijv21@gmail.com" TargetMode="External"/><Relationship Id="rId7789" Type="http://schemas.openxmlformats.org/officeDocument/2006/relationships/hyperlink" Target="mailto:enterprisemsmitu@yahoo.com" TargetMode="External"/><Relationship Id="rId10020" Type="http://schemas.openxmlformats.org/officeDocument/2006/relationships/hyperlink" Target="mailto:kmdabdussalam@gmail.com" TargetMode="External"/><Relationship Id="rId2184" Type="http://schemas.openxmlformats.org/officeDocument/2006/relationships/hyperlink" Target="mailto:sikderenterprise72@gmail.com" TargetMode="External"/><Relationship Id="rId3235" Type="http://schemas.openxmlformats.org/officeDocument/2006/relationships/hyperlink" Target="mailto:orienttrade.zitu@yahoo.com" TargetMode="External"/><Relationship Id="rId7856" Type="http://schemas.openxmlformats.org/officeDocument/2006/relationships/hyperlink" Target="mailto:foarder46@gmail.com" TargetMode="External"/><Relationship Id="rId156" Type="http://schemas.openxmlformats.org/officeDocument/2006/relationships/hyperlink" Target="mailto:msanantatraders@gmail.com" TargetMode="External"/><Relationship Id="rId570" Type="http://schemas.openxmlformats.org/officeDocument/2006/relationships/hyperlink" Target="mailto:msnaenterprise.egp@gmail.com" TargetMode="External"/><Relationship Id="rId2251" Type="http://schemas.openxmlformats.org/officeDocument/2006/relationships/hyperlink" Target="mailto:momotaenterprise20@gmail.com" TargetMode="External"/><Relationship Id="rId3302" Type="http://schemas.openxmlformats.org/officeDocument/2006/relationships/hyperlink" Target="mailto:rashedenterprise81@gmail.com" TargetMode="External"/><Relationship Id="rId4700" Type="http://schemas.openxmlformats.org/officeDocument/2006/relationships/hyperlink" Target="mailto:jahid8brothers@gmail.com" TargetMode="External"/><Relationship Id="rId6458" Type="http://schemas.openxmlformats.org/officeDocument/2006/relationships/hyperlink" Target="mailto:mirsharaienterprise2@gmail.com" TargetMode="External"/><Relationship Id="rId7509" Type="http://schemas.openxmlformats.org/officeDocument/2006/relationships/hyperlink" Target="mailto:mszahir_enterprise@yahoo.com" TargetMode="External"/><Relationship Id="rId8907" Type="http://schemas.openxmlformats.org/officeDocument/2006/relationships/hyperlink" Target="mailto:kashedenterprise@gmail.com" TargetMode="External"/><Relationship Id="rId223" Type="http://schemas.openxmlformats.org/officeDocument/2006/relationships/hyperlink" Target="mailto:msarifaenterprise017@gmail.com" TargetMode="External"/><Relationship Id="rId6872" Type="http://schemas.openxmlformats.org/officeDocument/2006/relationships/hyperlink" Target="mailto:olimamoni@gmail.com" TargetMode="External"/><Relationship Id="rId7923" Type="http://schemas.openxmlformats.org/officeDocument/2006/relationships/hyperlink" Target="mailto:zillur023@gmail.com" TargetMode="External"/><Relationship Id="rId4076" Type="http://schemas.openxmlformats.org/officeDocument/2006/relationships/hyperlink" Target="mailto:pinkinat36@gmail.com" TargetMode="External"/><Relationship Id="rId5474" Type="http://schemas.openxmlformats.org/officeDocument/2006/relationships/hyperlink" Target="mailto:talukderskzp@gmail.com" TargetMode="External"/><Relationship Id="rId6525" Type="http://schemas.openxmlformats.org/officeDocument/2006/relationships/hyperlink" Target="mailto:msnafitraders@gmail.com" TargetMode="External"/><Relationship Id="rId4490" Type="http://schemas.openxmlformats.org/officeDocument/2006/relationships/hyperlink" Target="mailto:titumir263@gmail.com" TargetMode="External"/><Relationship Id="rId5127" Type="http://schemas.openxmlformats.org/officeDocument/2006/relationships/hyperlink" Target="mailto:ashamustafiz@gmail.com" TargetMode="External"/><Relationship Id="rId5541" Type="http://schemas.openxmlformats.org/officeDocument/2006/relationships/hyperlink" Target="mailto:rambabu.thakurgaon@gmail.com" TargetMode="External"/><Relationship Id="rId8697" Type="http://schemas.openxmlformats.org/officeDocument/2006/relationships/hyperlink" Target="mailto:msmaaenterprisekazi@yahoo.com" TargetMode="External"/><Relationship Id="rId9748" Type="http://schemas.openxmlformats.org/officeDocument/2006/relationships/hyperlink" Target="mailto:msjarnaenterprise@yahoo.com" TargetMode="External"/><Relationship Id="rId1737" Type="http://schemas.openxmlformats.org/officeDocument/2006/relationships/hyperlink" Target="mailto:ms.showrovetraders@gmail.com" TargetMode="External"/><Relationship Id="rId3092" Type="http://schemas.openxmlformats.org/officeDocument/2006/relationships/hyperlink" Target="mailto:arman.magura@gmail.com" TargetMode="External"/><Relationship Id="rId4143" Type="http://schemas.openxmlformats.org/officeDocument/2006/relationships/hyperlink" Target="mailto:mrahman2265@gmail.com" TargetMode="External"/><Relationship Id="rId7299" Type="http://schemas.openxmlformats.org/officeDocument/2006/relationships/hyperlink" Target="mailto:eamrenijv@gmail.com" TargetMode="External"/><Relationship Id="rId8764" Type="http://schemas.openxmlformats.org/officeDocument/2006/relationships/hyperlink" Target="mailto:msbablu13@gmail.com" TargetMode="External"/><Relationship Id="rId9815" Type="http://schemas.openxmlformats.org/officeDocument/2006/relationships/hyperlink" Target="mailto:rafidtradersshazin@gmail.com" TargetMode="External"/><Relationship Id="rId29" Type="http://schemas.openxmlformats.org/officeDocument/2006/relationships/hyperlink" Target="mailto:msmonirahmed@gmail.com" TargetMode="External"/><Relationship Id="rId4210" Type="http://schemas.openxmlformats.org/officeDocument/2006/relationships/hyperlink" Target="mailto:zr773360@gmail.com" TargetMode="External"/><Relationship Id="rId7366" Type="http://schemas.openxmlformats.org/officeDocument/2006/relationships/hyperlink" Target="mailto:ekbalhossain1981@gmail.com" TargetMode="External"/><Relationship Id="rId7780" Type="http://schemas.openxmlformats.org/officeDocument/2006/relationships/hyperlink" Target="mailto:rezviconstructionltd1@gmail.com" TargetMode="External"/><Relationship Id="rId8417" Type="http://schemas.openxmlformats.org/officeDocument/2006/relationships/hyperlink" Target="mailto:asif.azad92@gmail.com" TargetMode="External"/><Relationship Id="rId1804" Type="http://schemas.openxmlformats.org/officeDocument/2006/relationships/hyperlink" Target="mailto:kamal_mostafa10@yahoo.com" TargetMode="External"/><Relationship Id="rId6382" Type="http://schemas.openxmlformats.org/officeDocument/2006/relationships/hyperlink" Target="mailto:mdfayzsharif@yahoo.com" TargetMode="External"/><Relationship Id="rId7019" Type="http://schemas.openxmlformats.org/officeDocument/2006/relationships/hyperlink" Target="mailto:rasalahamedmozumder01@gmail.com" TargetMode="External"/><Relationship Id="rId7433" Type="http://schemas.openxmlformats.org/officeDocument/2006/relationships/hyperlink" Target="mailto:chowdhury.132976@gmail.com" TargetMode="External"/><Relationship Id="rId8831" Type="http://schemas.openxmlformats.org/officeDocument/2006/relationships/hyperlink" Target="mailto:msfnenterprise@yahoo.com" TargetMode="External"/><Relationship Id="rId3976" Type="http://schemas.openxmlformats.org/officeDocument/2006/relationships/hyperlink" Target="mailto:smshameemconstruction@gmail.com" TargetMode="External"/><Relationship Id="rId6035" Type="http://schemas.openxmlformats.org/officeDocument/2006/relationships/hyperlink" Target="mailto:mlkabir71@gmail.com" TargetMode="External"/><Relationship Id="rId897" Type="http://schemas.openxmlformats.org/officeDocument/2006/relationships/hyperlink" Target="mailto:kamarjani.traders@gmail.com" TargetMode="External"/><Relationship Id="rId2578" Type="http://schemas.openxmlformats.org/officeDocument/2006/relationships/hyperlink" Target="mailto:saajibtraders@gmail.com" TargetMode="External"/><Relationship Id="rId2992" Type="http://schemas.openxmlformats.org/officeDocument/2006/relationships/hyperlink" Target="mailto:singh_ashim@yahoo.com" TargetMode="External"/><Relationship Id="rId3629" Type="http://schemas.openxmlformats.org/officeDocument/2006/relationships/hyperlink" Target="mailto:uniqueconsortium5@gmail.com" TargetMode="External"/><Relationship Id="rId5051" Type="http://schemas.openxmlformats.org/officeDocument/2006/relationships/hyperlink" Target="mailto:asaduzzamanbagha@gmail.com" TargetMode="External"/><Relationship Id="rId7500" Type="http://schemas.openxmlformats.org/officeDocument/2006/relationships/hyperlink" Target="mailto:ms.shumonenterprise14@gmail.com" TargetMode="External"/><Relationship Id="rId9258" Type="http://schemas.openxmlformats.org/officeDocument/2006/relationships/hyperlink" Target="mailto:icl.pvtltd@yahoo.com" TargetMode="External"/><Relationship Id="rId964" Type="http://schemas.openxmlformats.org/officeDocument/2006/relationships/hyperlink" Target="https://www.eprocure.gov.bd/tenderer/ViewRegistrationDetail.jsp?cId=25BFF24CAB0C547B&amp;uId=0DD4A9A11DE9CFA9&amp;tId=C092A0634F7EC857&amp;top=no" TargetMode="External"/><Relationship Id="rId1594" Type="http://schemas.openxmlformats.org/officeDocument/2006/relationships/hyperlink" Target="mailto:sunwayandiqbaljv@gmail.com" TargetMode="External"/><Relationship Id="rId2645" Type="http://schemas.openxmlformats.org/officeDocument/2006/relationships/hyperlink" Target="mailto:ms_mahabubalam@yahoo.com" TargetMode="External"/><Relationship Id="rId6102" Type="http://schemas.openxmlformats.org/officeDocument/2006/relationships/hyperlink" Target="mailto:msrupalicons@gmail.com" TargetMode="External"/><Relationship Id="rId9672" Type="http://schemas.openxmlformats.org/officeDocument/2006/relationships/hyperlink" Target="mailto:dhaly07@gmail.com" TargetMode="External"/><Relationship Id="rId617" Type="http://schemas.openxmlformats.org/officeDocument/2006/relationships/hyperlink" Target="mailto:mdidrisali012@gmail.com" TargetMode="External"/><Relationship Id="rId1247" Type="http://schemas.openxmlformats.org/officeDocument/2006/relationships/hyperlink" Target="mailto:khokachairman@gmail.com" TargetMode="External"/><Relationship Id="rId1661" Type="http://schemas.openxmlformats.org/officeDocument/2006/relationships/hyperlink" Target="mailto:mdgolamsar65@gmail.com" TargetMode="External"/><Relationship Id="rId2712" Type="http://schemas.openxmlformats.org/officeDocument/2006/relationships/hyperlink" Target="mailto:mirzaconstruction@yahoo.com" TargetMode="External"/><Relationship Id="rId5868" Type="http://schemas.openxmlformats.org/officeDocument/2006/relationships/hyperlink" Target="mailto:jabaeba@gmail.com" TargetMode="External"/><Relationship Id="rId6919" Type="http://schemas.openxmlformats.org/officeDocument/2006/relationships/hyperlink" Target="mailto:abutaherprogat2019@gmail.com" TargetMode="External"/><Relationship Id="rId8274" Type="http://schemas.openxmlformats.org/officeDocument/2006/relationships/hyperlink" Target="mailto:ambricks62@gmail.com" TargetMode="External"/><Relationship Id="rId9325" Type="http://schemas.openxmlformats.org/officeDocument/2006/relationships/hyperlink" Target="mailto:mohiuddinptk@gmail.com" TargetMode="External"/><Relationship Id="rId1314" Type="http://schemas.openxmlformats.org/officeDocument/2006/relationships/hyperlink" Target="mailto:ms.srenterprise.gazipur2015@gmail.com" TargetMode="External"/><Relationship Id="rId4884" Type="http://schemas.openxmlformats.org/officeDocument/2006/relationships/hyperlink" Target="mailto:msnusrattraders74@gmail.com" TargetMode="External"/><Relationship Id="rId5935" Type="http://schemas.openxmlformats.org/officeDocument/2006/relationships/hyperlink" Target="mailto:mdnazurlislam63@gmail.com" TargetMode="External"/><Relationship Id="rId7290" Type="http://schemas.openxmlformats.org/officeDocument/2006/relationships/hyperlink" Target="mailto:shehabconstruction@gmail.com" TargetMode="External"/><Relationship Id="rId8341" Type="http://schemas.openxmlformats.org/officeDocument/2006/relationships/hyperlink" Target="mailto:msshihabenterprise1963@gmail.com" TargetMode="External"/><Relationship Id="rId3486" Type="http://schemas.openxmlformats.org/officeDocument/2006/relationships/hyperlink" Target="mailto:syedmuhib13@gmail.com" TargetMode="External"/><Relationship Id="rId4537" Type="http://schemas.openxmlformats.org/officeDocument/2006/relationships/hyperlink" Target="mailto:dhruborhd@gmail.com" TargetMode="External"/><Relationship Id="rId20" Type="http://schemas.openxmlformats.org/officeDocument/2006/relationships/hyperlink" Target="mailto:md.eunusal_mamun@yahoo.com" TargetMode="External"/><Relationship Id="rId2088" Type="http://schemas.openxmlformats.org/officeDocument/2006/relationships/hyperlink" Target="mailto:mdshahidulislam3164@gmail.com" TargetMode="External"/><Relationship Id="rId3139" Type="http://schemas.openxmlformats.org/officeDocument/2006/relationships/hyperlink" Target="mailto:apexenterprise61@yahoo.com" TargetMode="External"/><Relationship Id="rId4951" Type="http://schemas.openxmlformats.org/officeDocument/2006/relationships/hyperlink" Target="mailto:zohirul1971@yahoo.com" TargetMode="External"/><Relationship Id="rId7010" Type="http://schemas.openxmlformats.org/officeDocument/2006/relationships/hyperlink" Target="mailto:msmasterenterprise1@gmail.com" TargetMode="External"/><Relationship Id="rId474" Type="http://schemas.openxmlformats.org/officeDocument/2006/relationships/hyperlink" Target="mailto:ms.nabilenterprise.cnj@gmail.com" TargetMode="External"/><Relationship Id="rId2155" Type="http://schemas.openxmlformats.org/officeDocument/2006/relationships/hyperlink" Target="mailto:bhb.litonjv@gmail.com" TargetMode="External"/><Relationship Id="rId3553" Type="http://schemas.openxmlformats.org/officeDocument/2006/relationships/hyperlink" Target="mailto:skyenterprise87@gmail.com" TargetMode="External"/><Relationship Id="rId4604" Type="http://schemas.openxmlformats.org/officeDocument/2006/relationships/hyperlink" Target="mailto:zinna.pabna@gmail.com" TargetMode="External"/><Relationship Id="rId9182" Type="http://schemas.openxmlformats.org/officeDocument/2006/relationships/hyperlink" Target="mailto:tnasi2018@gmail.com" TargetMode="External"/><Relationship Id="rId127" Type="http://schemas.openxmlformats.org/officeDocument/2006/relationships/hyperlink" Target="mailto:Msayraenterorise@gmail.com" TargetMode="External"/><Relationship Id="rId3206" Type="http://schemas.openxmlformats.org/officeDocument/2006/relationships/hyperlink" Target="mailto:rafitraders1986@gmail.com" TargetMode="External"/><Relationship Id="rId3620" Type="http://schemas.openxmlformats.org/officeDocument/2006/relationships/hyperlink" Target="mailto:tnasi2018@gmail.com" TargetMode="External"/><Relationship Id="rId6776" Type="http://schemas.openxmlformats.org/officeDocument/2006/relationships/hyperlink" Target="mailto:msmonirenterprise01@gmail.com" TargetMode="External"/><Relationship Id="rId7827" Type="http://schemas.openxmlformats.org/officeDocument/2006/relationships/hyperlink" Target="mailto:shohorenterprise@gmial.com" TargetMode="External"/><Relationship Id="rId541" Type="http://schemas.openxmlformats.org/officeDocument/2006/relationships/hyperlink" Target="mailto:anaymary.construction.cng@gmail.com" TargetMode="External"/><Relationship Id="rId1171" Type="http://schemas.openxmlformats.org/officeDocument/2006/relationships/hyperlink" Target="mailto:tradersnr519@gmail.com" TargetMode="External"/><Relationship Id="rId2222" Type="http://schemas.openxmlformats.org/officeDocument/2006/relationships/hyperlink" Target="mailto:selim.brothers_874@yahoo.com" TargetMode="External"/><Relationship Id="rId5378" Type="http://schemas.openxmlformats.org/officeDocument/2006/relationships/hyperlink" Target="mailto:khanrafiqul180@gmail.com" TargetMode="External"/><Relationship Id="rId5792" Type="http://schemas.openxmlformats.org/officeDocument/2006/relationships/hyperlink" Target="mailto:monzuenterprisebd@gmail.com" TargetMode="External"/><Relationship Id="rId6429" Type="http://schemas.openxmlformats.org/officeDocument/2006/relationships/hyperlink" Target="mailto:nirmanbuilders886@gmail.com" TargetMode="External"/><Relationship Id="rId6843" Type="http://schemas.openxmlformats.org/officeDocument/2006/relationships/hyperlink" Target="mailto:badalenterprise1969@gmail.com" TargetMode="External"/><Relationship Id="rId9999" Type="http://schemas.openxmlformats.org/officeDocument/2006/relationships/hyperlink" Target="mailto:shossainjv20@gmail.com" TargetMode="External"/><Relationship Id="rId1988" Type="http://schemas.openxmlformats.org/officeDocument/2006/relationships/hyperlink" Target="mailto:msminanenterprise@yahoo.com" TargetMode="External"/><Relationship Id="rId4394" Type="http://schemas.openxmlformats.org/officeDocument/2006/relationships/hyperlink" Target="mailto:zahurulhaquedulalk786@yahoo.com" TargetMode="External"/><Relationship Id="rId5445" Type="http://schemas.openxmlformats.org/officeDocument/2006/relationships/hyperlink" Target="mailto:msdurlovconstruction@gmail.com" TargetMode="External"/><Relationship Id="rId4047" Type="http://schemas.openxmlformats.org/officeDocument/2006/relationships/hyperlink" Target="mailto:ahbconstruction.ntr@gmail.com" TargetMode="External"/><Relationship Id="rId4461" Type="http://schemas.openxmlformats.org/officeDocument/2006/relationships/hyperlink" Target="mailto:muhaautoricemills@gmail.com" TargetMode="External"/><Relationship Id="rId5512" Type="http://schemas.openxmlformats.org/officeDocument/2006/relationships/hyperlink" Target="mailto:piash.construction@yahoo.com" TargetMode="External"/><Relationship Id="rId6910" Type="http://schemas.openxmlformats.org/officeDocument/2006/relationships/hyperlink" Target="mailto:mojammelhaque760@yahoo.com" TargetMode="External"/><Relationship Id="rId8668" Type="http://schemas.openxmlformats.org/officeDocument/2006/relationships/hyperlink" Target="mailto:msmonaconstruction@yahoo.com" TargetMode="External"/><Relationship Id="rId9719" Type="http://schemas.openxmlformats.org/officeDocument/2006/relationships/hyperlink" Target="mailto:quashemconstruction@gmail.com" TargetMode="External"/><Relationship Id="rId3063" Type="http://schemas.openxmlformats.org/officeDocument/2006/relationships/hyperlink" Target="mailto:obaydurrahman2013@yahoo.com" TargetMode="External"/><Relationship Id="rId4114" Type="http://schemas.openxmlformats.org/officeDocument/2006/relationships/hyperlink" Target="mailto:msrowshanalipramanik@gmail.com" TargetMode="External"/><Relationship Id="rId1708" Type="http://schemas.openxmlformats.org/officeDocument/2006/relationships/hyperlink" Target="mailto:muktacon@gmail.com" TargetMode="External"/><Relationship Id="rId3130" Type="http://schemas.openxmlformats.org/officeDocument/2006/relationships/hyperlink" Target="mailto:Talhaenterprise1965@gmail.com" TargetMode="External"/><Relationship Id="rId6286" Type="http://schemas.openxmlformats.org/officeDocument/2006/relationships/hyperlink" Target="mailto:msmitraandco@yahoo.com" TargetMode="External"/><Relationship Id="rId7337" Type="http://schemas.openxmlformats.org/officeDocument/2006/relationships/hyperlink" Target="mailto:mdemtiazasifjv@gmail.com" TargetMode="External"/><Relationship Id="rId7684" Type="http://schemas.openxmlformats.org/officeDocument/2006/relationships/hyperlink" Target="mailto:msbiswajit2013@gmail.com" TargetMode="External"/><Relationship Id="rId8735" Type="http://schemas.openxmlformats.org/officeDocument/2006/relationships/hyperlink" Target="mailto:mntraders1996@gmail.com" TargetMode="External"/><Relationship Id="rId7751" Type="http://schemas.openxmlformats.org/officeDocument/2006/relationships/hyperlink" Target="mailto:kapotakhoenterprise@gmail.com" TargetMode="External"/><Relationship Id="rId8802" Type="http://schemas.openxmlformats.org/officeDocument/2006/relationships/hyperlink" Target="mailto:sultanatraders85@gmail.com" TargetMode="External"/><Relationship Id="rId2896" Type="http://schemas.openxmlformats.org/officeDocument/2006/relationships/hyperlink" Target="mailto:shahilenterprise@yahoo.com" TargetMode="External"/><Relationship Id="rId3947" Type="http://schemas.openxmlformats.org/officeDocument/2006/relationships/hyperlink" Target="mailto:msabirenterprise85@gmail.com" TargetMode="External"/><Relationship Id="rId6353" Type="http://schemas.openxmlformats.org/officeDocument/2006/relationships/hyperlink" Target="mailto:badal_barisal@yahoo.com" TargetMode="External"/><Relationship Id="rId7404" Type="http://schemas.openxmlformats.org/officeDocument/2006/relationships/hyperlink" Target="mailto:mszahir_enterprise@yahoo.com" TargetMode="External"/><Relationship Id="rId868" Type="http://schemas.openxmlformats.org/officeDocument/2006/relationships/hyperlink" Target="mailto:abser81bandarban@gmail.com" TargetMode="External"/><Relationship Id="rId1498" Type="http://schemas.openxmlformats.org/officeDocument/2006/relationships/hyperlink" Target="mailto:mskbandaejv@gmail.com" TargetMode="External"/><Relationship Id="rId2549" Type="http://schemas.openxmlformats.org/officeDocument/2006/relationships/hyperlink" Target="mailto:dolon.enter@gmail.com" TargetMode="External"/><Relationship Id="rId2963" Type="http://schemas.openxmlformats.org/officeDocument/2006/relationships/hyperlink" Target="mailto:mebl.bbe.jv@gmail.com" TargetMode="External"/><Relationship Id="rId6006" Type="http://schemas.openxmlformats.org/officeDocument/2006/relationships/hyperlink" Target="mailto:ms.yamin.traders@gmail.com" TargetMode="External"/><Relationship Id="rId6420" Type="http://schemas.openxmlformats.org/officeDocument/2006/relationships/hyperlink" Target="mailto:mrsyasminb@gmail.com" TargetMode="External"/><Relationship Id="rId9576" Type="http://schemas.openxmlformats.org/officeDocument/2006/relationships/hyperlink" Target="mailto:sikderptk@gmail.com" TargetMode="External"/><Relationship Id="rId9990" Type="http://schemas.openxmlformats.org/officeDocument/2006/relationships/hyperlink" Target="mailto:khanbrotherscity@gmail.com" TargetMode="External"/><Relationship Id="rId935" Type="http://schemas.openxmlformats.org/officeDocument/2006/relationships/hyperlink" Target="mailto:tangidtraders@yahoo.com" TargetMode="External"/><Relationship Id="rId1565" Type="http://schemas.openxmlformats.org/officeDocument/2006/relationships/hyperlink" Target="mailto:masudandjeweljv@gmail.com" TargetMode="External"/><Relationship Id="rId2616" Type="http://schemas.openxmlformats.org/officeDocument/2006/relationships/hyperlink" Target="mailto:kazi.zahidul2015@gmail.com" TargetMode="External"/><Relationship Id="rId5022" Type="http://schemas.openxmlformats.org/officeDocument/2006/relationships/hyperlink" Target="mailto:mkalamazad646@gmail.com" TargetMode="External"/><Relationship Id="rId8178" Type="http://schemas.openxmlformats.org/officeDocument/2006/relationships/hyperlink" Target="mailto:rana.azazjv@gmail.com" TargetMode="External"/><Relationship Id="rId8592" Type="http://schemas.openxmlformats.org/officeDocument/2006/relationships/hyperlink" Target="mailto:soheltraders1977@yahoo.com" TargetMode="External"/><Relationship Id="rId9229" Type="http://schemas.openxmlformats.org/officeDocument/2006/relationships/hyperlink" Target="mailto:msashraftraders@gmail.com" TargetMode="External"/><Relationship Id="rId9643" Type="http://schemas.openxmlformats.org/officeDocument/2006/relationships/hyperlink" Target="mailto:amir.engr_crp@yahoo.com" TargetMode="External"/><Relationship Id="rId1218" Type="http://schemas.openxmlformats.org/officeDocument/2006/relationships/hyperlink" Target="mailto:Latifhakkani@yahoo.com" TargetMode="External"/><Relationship Id="rId7194" Type="http://schemas.openxmlformats.org/officeDocument/2006/relationships/hyperlink" Target="mailto:guljartraders01@gmail.com" TargetMode="External"/><Relationship Id="rId8245" Type="http://schemas.openxmlformats.org/officeDocument/2006/relationships/hyperlink" Target="mailto:jonyenterprise.meherpur@gmail.com" TargetMode="External"/><Relationship Id="rId10175" Type="http://schemas.openxmlformats.org/officeDocument/2006/relationships/vmlDrawing" Target="../drawings/vmlDrawing1.vml"/><Relationship Id="rId1632" Type="http://schemas.openxmlformats.org/officeDocument/2006/relationships/hyperlink" Target="mailto:kamrulandbrothers@yahoo.com" TargetMode="External"/><Relationship Id="rId4788" Type="http://schemas.openxmlformats.org/officeDocument/2006/relationships/hyperlink" Target="mailto:kolient.egp@gmail.com" TargetMode="External"/><Relationship Id="rId5839" Type="http://schemas.openxmlformats.org/officeDocument/2006/relationships/hyperlink" Target="mailto:kazimirajuli@gmail.com" TargetMode="External"/><Relationship Id="rId7261" Type="http://schemas.openxmlformats.org/officeDocument/2006/relationships/hyperlink" Target="mailto:rumenenterprise@gmail.com" TargetMode="External"/><Relationship Id="rId9710" Type="http://schemas.openxmlformats.org/officeDocument/2006/relationships/hyperlink" Target="mailto:kabirkke2003@gmail.com" TargetMode="External"/><Relationship Id="rId4855" Type="http://schemas.openxmlformats.org/officeDocument/2006/relationships/hyperlink" Target="mailto:mstfaridaislam@gmail.com" TargetMode="External"/><Relationship Id="rId5906" Type="http://schemas.openxmlformats.org/officeDocument/2006/relationships/hyperlink" Target="mailto:bcskjv@gmail.com" TargetMode="External"/><Relationship Id="rId8312" Type="http://schemas.openxmlformats.org/officeDocument/2006/relationships/hyperlink" Target="mailto:mollaenterprise.nrl@gmail.com" TargetMode="External"/><Relationship Id="rId3457" Type="http://schemas.openxmlformats.org/officeDocument/2006/relationships/hyperlink" Target="mailto:shahid.brothers.bd@gmail.com" TargetMode="External"/><Relationship Id="rId3871" Type="http://schemas.openxmlformats.org/officeDocument/2006/relationships/hyperlink" Target="mailto:ayatelmienterprise.pope@gmail.com" TargetMode="External"/><Relationship Id="rId4508" Type="http://schemas.openxmlformats.org/officeDocument/2006/relationships/hyperlink" Target="mailto:mdzinnatalizinnah@gmail.com" TargetMode="External"/><Relationship Id="rId4922" Type="http://schemas.openxmlformats.org/officeDocument/2006/relationships/hyperlink" Target="mailto:malikmohammadali2015@gmail.com" TargetMode="External"/><Relationship Id="rId378" Type="http://schemas.openxmlformats.org/officeDocument/2006/relationships/hyperlink" Target="mailto:mstohaenterprise@gmail.com" TargetMode="External"/><Relationship Id="rId792" Type="http://schemas.openxmlformats.org/officeDocument/2006/relationships/hyperlink" Target="mailto:bajalahmed3218@gmail.com" TargetMode="External"/><Relationship Id="rId2059" Type="http://schemas.openxmlformats.org/officeDocument/2006/relationships/hyperlink" Target="mailto:milon594500@gmail.com" TargetMode="External"/><Relationship Id="rId2473" Type="http://schemas.openxmlformats.org/officeDocument/2006/relationships/hyperlink" Target="mailto:dollyconstructionltd@gmail.com" TargetMode="External"/><Relationship Id="rId3524" Type="http://schemas.openxmlformats.org/officeDocument/2006/relationships/hyperlink" Target="mailto:safaenterprise20@gmail.com" TargetMode="External"/><Relationship Id="rId9086" Type="http://schemas.openxmlformats.org/officeDocument/2006/relationships/hyperlink" Target="mailto:juel08569@gmail.com" TargetMode="External"/><Relationship Id="rId445" Type="http://schemas.openxmlformats.org/officeDocument/2006/relationships/hyperlink" Target="mailto:mdsakandaralicnj@gmail.com" TargetMode="External"/><Relationship Id="rId1075" Type="http://schemas.openxmlformats.org/officeDocument/2006/relationships/hyperlink" Target="mailto:surmaenterprise24@gmail.com" TargetMode="External"/><Relationship Id="rId2126" Type="http://schemas.openxmlformats.org/officeDocument/2006/relationships/hyperlink" Target="mailto:mskhanconstruction07@gmail.com" TargetMode="External"/><Relationship Id="rId2540" Type="http://schemas.openxmlformats.org/officeDocument/2006/relationships/hyperlink" Target="mailto:mawahed8@gmail.com" TargetMode="External"/><Relationship Id="rId5696" Type="http://schemas.openxmlformats.org/officeDocument/2006/relationships/hyperlink" Target="mailto:S.Anantabikastripura@yahoo.com" TargetMode="External"/><Relationship Id="rId6747" Type="http://schemas.openxmlformats.org/officeDocument/2006/relationships/hyperlink" Target="mailto:msmoslemuddinkhan@gmail.com" TargetMode="External"/><Relationship Id="rId9153" Type="http://schemas.openxmlformats.org/officeDocument/2006/relationships/hyperlink" Target="mailto:kohinoor.rahimajv@gmail.com" TargetMode="External"/><Relationship Id="rId512" Type="http://schemas.openxmlformats.org/officeDocument/2006/relationships/hyperlink" Target="mailto:aec.mkbjv@gmail.com" TargetMode="External"/><Relationship Id="rId1142" Type="http://schemas.openxmlformats.org/officeDocument/2006/relationships/hyperlink" Target="mailto:noonafastbuildjv@gmail.com" TargetMode="External"/><Relationship Id="rId4298" Type="http://schemas.openxmlformats.org/officeDocument/2006/relationships/hyperlink" Target="mailto:udayanbuild@gmail.com" TargetMode="External"/><Relationship Id="rId5349" Type="http://schemas.openxmlformats.org/officeDocument/2006/relationships/hyperlink" Target="mailto:mannanjoarderbera@yahoo.com" TargetMode="External"/><Relationship Id="rId9220" Type="http://schemas.openxmlformats.org/officeDocument/2006/relationships/hyperlink" Target="mailto:shimranmayan@gmail.com" TargetMode="External"/><Relationship Id="rId4365" Type="http://schemas.openxmlformats.org/officeDocument/2006/relationships/hyperlink" Target="mailto:shahanwar71@gmail.com" TargetMode="External"/><Relationship Id="rId5763" Type="http://schemas.openxmlformats.org/officeDocument/2006/relationships/hyperlink" Target="mailto:msmonowara76@gmail.com" TargetMode="External"/><Relationship Id="rId6814" Type="http://schemas.openxmlformats.org/officeDocument/2006/relationships/hyperlink" Target="mailto:maematjv@gmail.com" TargetMode="External"/><Relationship Id="rId1959" Type="http://schemas.openxmlformats.org/officeDocument/2006/relationships/hyperlink" Target="mailto:mitu_traders@yahoo.com" TargetMode="External"/><Relationship Id="rId4018" Type="http://schemas.openxmlformats.org/officeDocument/2006/relationships/hyperlink" Target="mailto:miyziconstruction@gmail.com" TargetMode="External"/><Relationship Id="rId5416" Type="http://schemas.openxmlformats.org/officeDocument/2006/relationships/hyperlink" Target="mailto:darussalampabna@gmail.com" TargetMode="External"/><Relationship Id="rId5830" Type="http://schemas.openxmlformats.org/officeDocument/2006/relationships/hyperlink" Target="mailto:henara_b@yahoo.com" TargetMode="External"/><Relationship Id="rId8986" Type="http://schemas.openxmlformats.org/officeDocument/2006/relationships/hyperlink" Target="mailto:msbismillahenterprise1976@gmail.com" TargetMode="External"/><Relationship Id="rId3381" Type="http://schemas.openxmlformats.org/officeDocument/2006/relationships/hyperlink" Target="mailto:helala532@gmail.com" TargetMode="External"/><Relationship Id="rId4432" Type="http://schemas.openxmlformats.org/officeDocument/2006/relationships/hyperlink" Target="mailto:abenterprise1976@gmail.com" TargetMode="External"/><Relationship Id="rId7588" Type="http://schemas.openxmlformats.org/officeDocument/2006/relationships/hyperlink" Target="mailto:ms.ahamedconstruction16@gmail.com" TargetMode="External"/><Relationship Id="rId8639" Type="http://schemas.openxmlformats.org/officeDocument/2006/relationships/hyperlink" Target="mailto:mskmcbricks@gmail.com" TargetMode="External"/><Relationship Id="rId3034" Type="http://schemas.openxmlformats.org/officeDocument/2006/relationships/hyperlink" Target="mailto:mdmozahedalibadsha1960@gmail.com" TargetMode="External"/><Relationship Id="rId7655" Type="http://schemas.openxmlformats.org/officeDocument/2006/relationships/hyperlink" Target="mailto:ms.alahienterprise_feni@yahoo.com" TargetMode="External"/><Relationship Id="rId8706" Type="http://schemas.openxmlformats.org/officeDocument/2006/relationships/hyperlink" Target="mailto:msfirozahmed27@gmail.com" TargetMode="External"/><Relationship Id="rId2050" Type="http://schemas.openxmlformats.org/officeDocument/2006/relationships/hyperlink" Target="https://www.eprocure.gov.bd/tenderer/ViewRegistrationDetail.jsp?uId=7D41E561E716477F&amp;tId=F48BF5DEC6060695&amp;cId=43750EAB229688B6&amp;top=no" TargetMode="External"/><Relationship Id="rId3101" Type="http://schemas.openxmlformats.org/officeDocument/2006/relationships/hyperlink" Target="mailto:msbadaruddintraders@gmail.com" TargetMode="External"/><Relationship Id="rId6257" Type="http://schemas.openxmlformats.org/officeDocument/2006/relationships/hyperlink" Target="mailto:amir.engr_crp@yahoo.com" TargetMode="External"/><Relationship Id="rId6671" Type="http://schemas.openxmlformats.org/officeDocument/2006/relationships/hyperlink" Target="mailto:islamsirajul409@yahoo.com" TargetMode="External"/><Relationship Id="rId7308" Type="http://schemas.openxmlformats.org/officeDocument/2006/relationships/hyperlink" Target="https://www.eprocure.gov.bd/tenderer/ViewRegistrationDetail.jsp?cId=F2D33093B85CF3FD&amp;uId=450F598EBC58C740&amp;tId=A249170F4DB9321B&amp;top=no" TargetMode="External"/><Relationship Id="rId7722" Type="http://schemas.openxmlformats.org/officeDocument/2006/relationships/hyperlink" Target="mailto:mdnoorislam75@yahoo.com" TargetMode="External"/><Relationship Id="rId5273" Type="http://schemas.openxmlformats.org/officeDocument/2006/relationships/hyperlink" Target="mailto:msahonabuilders1980@gmail.com" TargetMode="External"/><Relationship Id="rId6324" Type="http://schemas.openxmlformats.org/officeDocument/2006/relationships/hyperlink" Target="mailto:badal_barisal@yahoo.com" TargetMode="External"/><Relationship Id="rId839" Type="http://schemas.openxmlformats.org/officeDocument/2006/relationships/hyperlink" Target="mailto:hassanbuildersltd@gmail.com" TargetMode="External"/><Relationship Id="rId1469" Type="http://schemas.openxmlformats.org/officeDocument/2006/relationships/hyperlink" Target="mailto:hannanmollah.bd@gmail.com" TargetMode="External"/><Relationship Id="rId2867" Type="http://schemas.openxmlformats.org/officeDocument/2006/relationships/hyperlink" Target="mailto:kazi.zahidul2015@gmail.com" TargetMode="External"/><Relationship Id="rId3918" Type="http://schemas.openxmlformats.org/officeDocument/2006/relationships/hyperlink" Target="mailto:ms.bishwabandhuinternational@gmail.com" TargetMode="External"/><Relationship Id="rId5340" Type="http://schemas.openxmlformats.org/officeDocument/2006/relationships/hyperlink" Target="mailto:samadroconstruction@gmail.com" TargetMode="External"/><Relationship Id="rId8496" Type="http://schemas.openxmlformats.org/officeDocument/2006/relationships/hyperlink" Target="mailto:egprbuilders@gmail.com" TargetMode="External"/><Relationship Id="rId9547" Type="http://schemas.openxmlformats.org/officeDocument/2006/relationships/hyperlink" Target="mailto:isratenterprise.ptk@gmail.com" TargetMode="External"/><Relationship Id="rId9894" Type="http://schemas.openxmlformats.org/officeDocument/2006/relationships/hyperlink" Target="mailto:msmozmolbhaharaine40@gmail.com" TargetMode="External"/><Relationship Id="rId1883" Type="http://schemas.openxmlformats.org/officeDocument/2006/relationships/hyperlink" Target="mailto:mssangitent@gmail.com" TargetMode="External"/><Relationship Id="rId2934" Type="http://schemas.openxmlformats.org/officeDocument/2006/relationships/hyperlink" Target="mailto:jnenterprise76@gmail.com" TargetMode="External"/><Relationship Id="rId7098" Type="http://schemas.openxmlformats.org/officeDocument/2006/relationships/hyperlink" Target="mailto:msrubelconstruction786@gmail.com" TargetMode="External"/><Relationship Id="rId8149" Type="http://schemas.openxmlformats.org/officeDocument/2006/relationships/hyperlink" Target="mailto:mojarulhoque50@gmail.com" TargetMode="External"/><Relationship Id="rId9961" Type="http://schemas.openxmlformats.org/officeDocument/2006/relationships/hyperlink" Target="mailto:aminul.sunamganj@gmail.com" TargetMode="External"/><Relationship Id="rId906" Type="http://schemas.openxmlformats.org/officeDocument/2006/relationships/hyperlink" Target="mailto:mskofilenterprise.bd@gmail.com" TargetMode="External"/><Relationship Id="rId1536" Type="http://schemas.openxmlformats.org/officeDocument/2006/relationships/hyperlink" Target="mailto:tanimenterprise.gopalganj@gmail.com" TargetMode="External"/><Relationship Id="rId1950" Type="http://schemas.openxmlformats.org/officeDocument/2006/relationships/hyperlink" Target="mailto:msavienterprise2020@gmail.com" TargetMode="External"/><Relationship Id="rId8563" Type="http://schemas.openxmlformats.org/officeDocument/2006/relationships/hyperlink" Target="mailto:ahasank77@gmail.com" TargetMode="External"/><Relationship Id="rId9614" Type="http://schemas.openxmlformats.org/officeDocument/2006/relationships/hyperlink" Target="mailto:selimptk@gmail.com" TargetMode="External"/><Relationship Id="rId10079" Type="http://schemas.openxmlformats.org/officeDocument/2006/relationships/hyperlink" Target="mailto:obonienterprise@gmail.com" TargetMode="External"/><Relationship Id="rId1603" Type="http://schemas.openxmlformats.org/officeDocument/2006/relationships/hyperlink" Target="mailto:ms.sikderbuilders@gmail.com" TargetMode="External"/><Relationship Id="rId4759" Type="http://schemas.openxmlformats.org/officeDocument/2006/relationships/hyperlink" Target="mailto:urmitraders.raj@gmail.com" TargetMode="External"/><Relationship Id="rId7165" Type="http://schemas.openxmlformats.org/officeDocument/2006/relationships/hyperlink" Target="mailto:faridpurjannatconstructionltd@gmail.com" TargetMode="External"/><Relationship Id="rId8216" Type="http://schemas.openxmlformats.org/officeDocument/2006/relationships/hyperlink" Target="mailto:rana.azazjv@gmail.com" TargetMode="External"/><Relationship Id="rId8630" Type="http://schemas.openxmlformats.org/officeDocument/2006/relationships/hyperlink" Target="mailto:nafitraders1979@gmail.com" TargetMode="External"/><Relationship Id="rId10146" Type="http://schemas.openxmlformats.org/officeDocument/2006/relationships/hyperlink" Target="mailto:mschowdhuryent71@gmail.com" TargetMode="External"/><Relationship Id="rId3775" Type="http://schemas.openxmlformats.org/officeDocument/2006/relationships/hyperlink" Target="mailto:ms.shariaenterprise@gmail.com" TargetMode="External"/><Relationship Id="rId4826" Type="http://schemas.openxmlformats.org/officeDocument/2006/relationships/hyperlink" Target="mailto:mdanwarhossain888@gmail.com" TargetMode="External"/><Relationship Id="rId6181" Type="http://schemas.openxmlformats.org/officeDocument/2006/relationships/hyperlink" Target="mailto:azizulrashel83@gmail.com" TargetMode="External"/><Relationship Id="rId7232" Type="http://schemas.openxmlformats.org/officeDocument/2006/relationships/hyperlink" Target="mailto:mollahconstruction3@gmail.com" TargetMode="External"/><Relationship Id="rId696" Type="http://schemas.openxmlformats.org/officeDocument/2006/relationships/hyperlink" Target="mailto:noorsyndicate@yahoo.com" TargetMode="External"/><Relationship Id="rId2377" Type="http://schemas.openxmlformats.org/officeDocument/2006/relationships/hyperlink" Target="mailto:msjarnashuvojv@gmail.com" TargetMode="External"/><Relationship Id="rId2791" Type="http://schemas.openxmlformats.org/officeDocument/2006/relationships/hyperlink" Target="mailto:preanka_ent@yahoo.com" TargetMode="External"/><Relationship Id="rId3428" Type="http://schemas.openxmlformats.org/officeDocument/2006/relationships/hyperlink" Target="mailto:zohirul81@gmail.%20Com" TargetMode="External"/><Relationship Id="rId349" Type="http://schemas.openxmlformats.org/officeDocument/2006/relationships/hyperlink" Target="mailto:zakirenterprise01@gmail.com" TargetMode="External"/><Relationship Id="rId763" Type="http://schemas.openxmlformats.org/officeDocument/2006/relationships/hyperlink" Target="mailto:msasadenterprise@gmail.com" TargetMode="External"/><Relationship Id="rId1393" Type="http://schemas.openxmlformats.org/officeDocument/2006/relationships/hyperlink" Target="mailto:ms.shovonenterprise16@yahoo.com" TargetMode="External"/><Relationship Id="rId2444" Type="http://schemas.openxmlformats.org/officeDocument/2006/relationships/hyperlink" Target="mailto:msrsenterprise17@gmail.com" TargetMode="External"/><Relationship Id="rId3842" Type="http://schemas.openxmlformats.org/officeDocument/2006/relationships/hyperlink" Target="mailto:atimhuejv@gmail.com" TargetMode="External"/><Relationship Id="rId6998" Type="http://schemas.openxmlformats.org/officeDocument/2006/relationships/hyperlink" Target="mailto:amzadkamal1990@gmail.com" TargetMode="External"/><Relationship Id="rId9057" Type="http://schemas.openxmlformats.org/officeDocument/2006/relationships/hyperlink" Target="mailto:puniinternationalbm@gmail.com" TargetMode="External"/><Relationship Id="rId9471" Type="http://schemas.openxmlformats.org/officeDocument/2006/relationships/hyperlink" Target="mailto:enayet.eli@gmail.com" TargetMode="External"/><Relationship Id="rId416" Type="http://schemas.openxmlformats.org/officeDocument/2006/relationships/hyperlink" Target="mailto:mayerdoa.construction.algi@gmail.com" TargetMode="External"/><Relationship Id="rId1046" Type="http://schemas.openxmlformats.org/officeDocument/2006/relationships/hyperlink" Target="mailto:tahimenterprise.egp@gmail.com" TargetMode="External"/><Relationship Id="rId8073" Type="http://schemas.openxmlformats.org/officeDocument/2006/relationships/hyperlink" Target="mailto:bappy78@gmail.com" TargetMode="External"/><Relationship Id="rId9124" Type="http://schemas.openxmlformats.org/officeDocument/2006/relationships/hyperlink" Target="mailto:aynulhaquethakurga@gmail.com" TargetMode="External"/><Relationship Id="rId830" Type="http://schemas.openxmlformats.org/officeDocument/2006/relationships/hyperlink" Target="mailto:nikilsikder.construction27@gmail.com" TargetMode="External"/><Relationship Id="rId1460" Type="http://schemas.openxmlformats.org/officeDocument/2006/relationships/hyperlink" Target="mailto:msnerubrothers@gmail.com" TargetMode="External"/><Relationship Id="rId2511" Type="http://schemas.openxmlformats.org/officeDocument/2006/relationships/hyperlink" Target="mailto:preanka_ent@yahoo.com" TargetMode="External"/><Relationship Id="rId5667" Type="http://schemas.openxmlformats.org/officeDocument/2006/relationships/hyperlink" Target="mailto:msfriendstraders@yahoo.com" TargetMode="External"/><Relationship Id="rId6718" Type="http://schemas.openxmlformats.org/officeDocument/2006/relationships/hyperlink" Target="mailto:ms.khorshedalam@yahoo.com" TargetMode="External"/><Relationship Id="rId1113" Type="http://schemas.openxmlformats.org/officeDocument/2006/relationships/hyperlink" Target="mailto:eshanenterprise9@gmail.com" TargetMode="External"/><Relationship Id="rId4269" Type="http://schemas.openxmlformats.org/officeDocument/2006/relationships/hyperlink" Target="mailto:mmcandshajv@gmail.com" TargetMode="External"/><Relationship Id="rId4683" Type="http://schemas.openxmlformats.org/officeDocument/2006/relationships/hyperlink" Target="mailto:rafiaconstructionltd@gmail.com" TargetMode="External"/><Relationship Id="rId5734" Type="http://schemas.openxmlformats.org/officeDocument/2006/relationships/hyperlink" Target="mailto:badalsarwar@gmail.com" TargetMode="External"/><Relationship Id="rId8140" Type="http://schemas.openxmlformats.org/officeDocument/2006/relationships/hyperlink" Target="mailto:mayairdu542@gmail.com" TargetMode="External"/><Relationship Id="rId10070" Type="http://schemas.openxmlformats.org/officeDocument/2006/relationships/hyperlink" Target="mailto:azgorali1969@gmail.com" TargetMode="External"/><Relationship Id="rId3285" Type="http://schemas.openxmlformats.org/officeDocument/2006/relationships/hyperlink" Target="mailto:nazrulislamchowdhury84@gmail.com" TargetMode="External"/><Relationship Id="rId4336" Type="http://schemas.openxmlformats.org/officeDocument/2006/relationships/hyperlink" Target="mailto:smangur4@gmail.com" TargetMode="External"/><Relationship Id="rId4750" Type="http://schemas.openxmlformats.org/officeDocument/2006/relationships/hyperlink" Target="mailto:shilaenterprise15@yahoo.com" TargetMode="External"/><Relationship Id="rId5801" Type="http://schemas.openxmlformats.org/officeDocument/2006/relationships/hyperlink" Target="mailto:antarandsohanaenterprisejv@gmail.com" TargetMode="External"/><Relationship Id="rId8957" Type="http://schemas.openxmlformats.org/officeDocument/2006/relationships/hyperlink" Target="mailto:ms.tanvirenterprise3@gmail.com" TargetMode="External"/><Relationship Id="rId3352" Type="http://schemas.openxmlformats.org/officeDocument/2006/relationships/hyperlink" Target="mailto:murshadalam55@gmail.com" TargetMode="External"/><Relationship Id="rId4403" Type="http://schemas.openxmlformats.org/officeDocument/2006/relationships/hyperlink" Target="mailto:mmmssudulalam@gmail.com" TargetMode="External"/><Relationship Id="rId7559" Type="http://schemas.openxmlformats.org/officeDocument/2006/relationships/hyperlink" Target="mailto:ms.abubakarsiddique@gmail.com" TargetMode="External"/><Relationship Id="rId273" Type="http://schemas.openxmlformats.org/officeDocument/2006/relationships/hyperlink" Target="mailto:msarifaenterprise017@gmail.com" TargetMode="External"/><Relationship Id="rId3005" Type="http://schemas.openxmlformats.org/officeDocument/2006/relationships/hyperlink" Target="mailto:mozedul.mst@gmail.com" TargetMode="External"/><Relationship Id="rId6575" Type="http://schemas.openxmlformats.org/officeDocument/2006/relationships/hyperlink" Target="mailto:zamanentp2014@yahoo.com" TargetMode="External"/><Relationship Id="rId7626" Type="http://schemas.openxmlformats.org/officeDocument/2006/relationships/hyperlink" Target="mailto:Ms.naharconstruction@yahoo.com" TargetMode="External"/><Relationship Id="rId7973" Type="http://schemas.openxmlformats.org/officeDocument/2006/relationships/hyperlink" Target="mailto:mnmsejv@gmail.com" TargetMode="External"/><Relationship Id="rId340" Type="http://schemas.openxmlformats.org/officeDocument/2006/relationships/hyperlink" Target="mailto:mdeunusalmamun1980@gmail.com" TargetMode="External"/><Relationship Id="rId2021" Type="http://schemas.openxmlformats.org/officeDocument/2006/relationships/hyperlink" Target="mailto:ajitkumar_bose@yahoo.com" TargetMode="External"/><Relationship Id="rId5177" Type="http://schemas.openxmlformats.org/officeDocument/2006/relationships/hyperlink" Target="mailto:msnipaenterprise748@gmail.com" TargetMode="External"/><Relationship Id="rId6228" Type="http://schemas.openxmlformats.org/officeDocument/2006/relationships/hyperlink" Target="mailto:amir.engr_crp@yahoo.com" TargetMode="External"/><Relationship Id="rId4193" Type="http://schemas.openxmlformats.org/officeDocument/2006/relationships/hyperlink" Target="mailto:ataur13980@gmail.com" TargetMode="External"/><Relationship Id="rId5591" Type="http://schemas.openxmlformats.org/officeDocument/2006/relationships/hyperlink" Target="mailto:md.khairulhasan399@yahoo.com" TargetMode="External"/><Relationship Id="rId6642" Type="http://schemas.openxmlformats.org/officeDocument/2006/relationships/hyperlink" Target="mailto:malitrad19@gmail.com" TargetMode="External"/><Relationship Id="rId9798" Type="http://schemas.openxmlformats.org/officeDocument/2006/relationships/hyperlink" Target="mailto:mostafizurrahman2014@yahoo.com" TargetMode="External"/><Relationship Id="rId1787" Type="http://schemas.openxmlformats.org/officeDocument/2006/relationships/hyperlink" Target="mailto:dulal.neon3301@gmail.com" TargetMode="External"/><Relationship Id="rId2838" Type="http://schemas.openxmlformats.org/officeDocument/2006/relationships/hyperlink" Target="mailto:hasnaentt@gmail.com" TargetMode="External"/><Relationship Id="rId5244" Type="http://schemas.openxmlformats.org/officeDocument/2006/relationships/hyperlink" Target="mailto:msdast1972@gmail.com" TargetMode="External"/><Relationship Id="rId9865" Type="http://schemas.openxmlformats.org/officeDocument/2006/relationships/hyperlink" Target="mailto:ms.galibenterprise2019@gmail.com" TargetMode="External"/><Relationship Id="rId79" Type="http://schemas.openxmlformats.org/officeDocument/2006/relationships/hyperlink" Target="mailto:hlcorporation85@gmai.com" TargetMode="External"/><Relationship Id="rId1854" Type="http://schemas.openxmlformats.org/officeDocument/2006/relationships/hyperlink" Target="mailto:mirzaconstruction@yahoo.com" TargetMode="External"/><Relationship Id="rId2905" Type="http://schemas.openxmlformats.org/officeDocument/2006/relationships/hyperlink" Target="mailto:msibrahimconstruction@yahoo.com" TargetMode="External"/><Relationship Id="rId4260" Type="http://schemas.openxmlformats.org/officeDocument/2006/relationships/hyperlink" Target="mailto:msafiaconstruction.raj@gmail.com" TargetMode="External"/><Relationship Id="rId5311" Type="http://schemas.openxmlformats.org/officeDocument/2006/relationships/hyperlink" Target="mailto:techbay.saydul@yahoo.com" TargetMode="External"/><Relationship Id="rId8467" Type="http://schemas.openxmlformats.org/officeDocument/2006/relationships/hyperlink" Target="mailto:jvofncelpdl@gmail.com" TargetMode="External"/><Relationship Id="rId8881" Type="http://schemas.openxmlformats.org/officeDocument/2006/relationships/hyperlink" Target="mailto:mohanabricksmanufacture@gmail.com" TargetMode="External"/><Relationship Id="rId9518" Type="http://schemas.openxmlformats.org/officeDocument/2006/relationships/hyperlink" Target="mailto:shenterprise78@gmail.com" TargetMode="External"/><Relationship Id="rId9932" Type="http://schemas.openxmlformats.org/officeDocument/2006/relationships/hyperlink" Target="mailto:mhcandmptjv@gmail.com" TargetMode="External"/><Relationship Id="rId1507" Type="http://schemas.openxmlformats.org/officeDocument/2006/relationships/hyperlink" Target="mailto:narbuilders@gmail.com" TargetMode="External"/><Relationship Id="rId7069" Type="http://schemas.openxmlformats.org/officeDocument/2006/relationships/hyperlink" Target="mailto:kamalchairman13@gmail.com" TargetMode="External"/><Relationship Id="rId7483" Type="http://schemas.openxmlformats.org/officeDocument/2006/relationships/hyperlink" Target="mailto:ms.salimandbrothers1@gmail.com" TargetMode="External"/><Relationship Id="rId8534" Type="http://schemas.openxmlformats.org/officeDocument/2006/relationships/hyperlink" Target="mailto:msfahimenterprise02@gmail.com" TargetMode="External"/><Relationship Id="rId1921" Type="http://schemas.openxmlformats.org/officeDocument/2006/relationships/hyperlink" Target="mailto:labonienterprise1@yahoo.com" TargetMode="External"/><Relationship Id="rId3679" Type="http://schemas.openxmlformats.org/officeDocument/2006/relationships/hyperlink" Target="mailto:ms.alamgirenterprise1987@gmail.com" TargetMode="External"/><Relationship Id="rId6085" Type="http://schemas.openxmlformats.org/officeDocument/2006/relationships/hyperlink" Target="mailto:oshin_enterprise@yahoo.com" TargetMode="External"/><Relationship Id="rId7136" Type="http://schemas.openxmlformats.org/officeDocument/2006/relationships/hyperlink" Target="mailto:msprotyashae@gmail.com" TargetMode="External"/><Relationship Id="rId7550" Type="http://schemas.openxmlformats.org/officeDocument/2006/relationships/hyperlink" Target="mailto:ms.sajincorporation@gmail.com" TargetMode="External"/><Relationship Id="rId10117" Type="http://schemas.openxmlformats.org/officeDocument/2006/relationships/hyperlink" Target="mailto:mdajalils@gmail.com" TargetMode="External"/><Relationship Id="rId6152" Type="http://schemas.openxmlformats.org/officeDocument/2006/relationships/hyperlink" Target="mailto:md.asadulislamrazu03@gmail.com" TargetMode="External"/><Relationship Id="rId7203" Type="http://schemas.openxmlformats.org/officeDocument/2006/relationships/hyperlink" Target="mailto:mirajulahsan888@gmail.com" TargetMode="External"/><Relationship Id="rId8601" Type="http://schemas.openxmlformats.org/officeDocument/2006/relationships/hyperlink" Target="mailto:masudconstruction2019@gmail.com" TargetMode="External"/><Relationship Id="rId1297" Type="http://schemas.openxmlformats.org/officeDocument/2006/relationships/hyperlink" Target="mailto:mmtraders76@yahoo.com" TargetMode="External"/><Relationship Id="rId2695" Type="http://schemas.openxmlformats.org/officeDocument/2006/relationships/hyperlink" Target="mailto:smshameemconstruction@gmail.com" TargetMode="External"/><Relationship Id="rId3746" Type="http://schemas.openxmlformats.org/officeDocument/2006/relationships/hyperlink" Target="mailto:sushangtraders@yahoo.com" TargetMode="External"/><Relationship Id="rId667" Type="http://schemas.openxmlformats.org/officeDocument/2006/relationships/hyperlink" Target="mailto:abdul.mabud.chy@gmail.com" TargetMode="External"/><Relationship Id="rId2348" Type="http://schemas.openxmlformats.org/officeDocument/2006/relationships/hyperlink" Target="mailto:coastaldevcor@gmail.com," TargetMode="External"/><Relationship Id="rId2762" Type="http://schemas.openxmlformats.org/officeDocument/2006/relationships/hyperlink" Target="mailto:messrskoushikzamanenterprise@gmail.com" TargetMode="External"/><Relationship Id="rId3813" Type="http://schemas.openxmlformats.org/officeDocument/2006/relationships/hyperlink" Target="mailto:faruksuchejv@gmail.com" TargetMode="External"/><Relationship Id="rId6969" Type="http://schemas.openxmlformats.org/officeDocument/2006/relationships/hyperlink" Target="mailto:ismatenterprise@gmail.com" TargetMode="External"/><Relationship Id="rId9028" Type="http://schemas.openxmlformats.org/officeDocument/2006/relationships/hyperlink" Target="mailto:mahtabalihatiya@gmail.com" TargetMode="External"/><Relationship Id="rId9375" Type="http://schemas.openxmlformats.org/officeDocument/2006/relationships/hyperlink" Target="mailto:h_mallick@rocketmail.com" TargetMode="External"/><Relationship Id="rId734" Type="http://schemas.openxmlformats.org/officeDocument/2006/relationships/hyperlink" Target="mailto:ramjan_egp@yahoo.com" TargetMode="External"/><Relationship Id="rId1364" Type="http://schemas.openxmlformats.org/officeDocument/2006/relationships/hyperlink" Target="mailto:maksudalhassan@gmail.com" TargetMode="External"/><Relationship Id="rId2415" Type="http://schemas.openxmlformats.org/officeDocument/2006/relationships/hyperlink" Target="mailto:mdbadruddazabablu@gmail.com," TargetMode="External"/><Relationship Id="rId5985" Type="http://schemas.openxmlformats.org/officeDocument/2006/relationships/hyperlink" Target="mailto:himienterprise57@gmail.com" TargetMode="External"/><Relationship Id="rId8391" Type="http://schemas.openxmlformats.org/officeDocument/2006/relationships/hyperlink" Target="mailto:ahasank77@gmail.com" TargetMode="External"/><Relationship Id="rId9442" Type="http://schemas.openxmlformats.org/officeDocument/2006/relationships/hyperlink" Target="mailto:mohiuddinptk@gmail.com" TargetMode="External"/><Relationship Id="rId70" Type="http://schemas.openxmlformats.org/officeDocument/2006/relationships/hyperlink" Target="mailto:msalamintraders91@gmail.com" TargetMode="External"/><Relationship Id="rId801" Type="http://schemas.openxmlformats.org/officeDocument/2006/relationships/hyperlink" Target="mailto:thohidandqcjv@gmail.com" TargetMode="External"/><Relationship Id="rId1017" Type="http://schemas.openxmlformats.org/officeDocument/2006/relationships/hyperlink" Target="mailto:class01traders@gmail.com" TargetMode="External"/><Relationship Id="rId1431" Type="http://schemas.openxmlformats.org/officeDocument/2006/relationships/hyperlink" Target="mailto:proloykundu10@gmail.com" TargetMode="External"/><Relationship Id="rId4587" Type="http://schemas.openxmlformats.org/officeDocument/2006/relationships/hyperlink" Target="mailto:siamsaadconstruction@gmail.com" TargetMode="External"/><Relationship Id="rId5638" Type="http://schemas.openxmlformats.org/officeDocument/2006/relationships/hyperlink" Target="mailto:msarptraderskhan@gmail.com" TargetMode="External"/><Relationship Id="rId8044" Type="http://schemas.openxmlformats.org/officeDocument/2006/relationships/hyperlink" Target="mailto:rupalienterprise0@gmail.com" TargetMode="External"/><Relationship Id="rId3189" Type="http://schemas.openxmlformats.org/officeDocument/2006/relationships/hyperlink" Target="mailto:nurjahanengineering@yahoo.com" TargetMode="External"/><Relationship Id="rId4654" Type="http://schemas.openxmlformats.org/officeDocument/2006/relationships/hyperlink" Target="mailto:msabulandco.1962@gmail.com" TargetMode="External"/><Relationship Id="rId7060" Type="http://schemas.openxmlformats.org/officeDocument/2006/relationships/hyperlink" Target="mailto:bhuiyanenterprise1979@gmail.com" TargetMode="External"/><Relationship Id="rId8111" Type="http://schemas.openxmlformats.org/officeDocument/2006/relationships/hyperlink" Target="mailto:meeandmscjv@gmail.com" TargetMode="External"/><Relationship Id="rId10041" Type="http://schemas.openxmlformats.org/officeDocument/2006/relationships/hyperlink" Target="mailto:mtd.mfcjv@gmail.com" TargetMode="External"/><Relationship Id="rId3256" Type="http://schemas.openxmlformats.org/officeDocument/2006/relationships/hyperlink" Target="mailto:ujjalsyl008@gmail.%20Com" TargetMode="External"/><Relationship Id="rId4307" Type="http://schemas.openxmlformats.org/officeDocument/2006/relationships/hyperlink" Target="mailto:shams_engineering_ltd@yahoo.com" TargetMode="External"/><Relationship Id="rId5705" Type="http://schemas.openxmlformats.org/officeDocument/2006/relationships/hyperlink" Target="mailto:tuhiconstruction789@gmail.com" TargetMode="External"/><Relationship Id="rId177" Type="http://schemas.openxmlformats.org/officeDocument/2006/relationships/hyperlink" Target="mailto:suenterprise1976@gmail.com" TargetMode="External"/><Relationship Id="rId591" Type="http://schemas.openxmlformats.org/officeDocument/2006/relationships/hyperlink" Target="mailto:shaikatenterprise77@gmail.com" TargetMode="External"/><Relationship Id="rId2272" Type="http://schemas.openxmlformats.org/officeDocument/2006/relationships/hyperlink" Target="mailto:utmong71@yahoo.com" TargetMode="External"/><Relationship Id="rId3670" Type="http://schemas.openxmlformats.org/officeDocument/2006/relationships/hyperlink" Target="mailto:abmzahirul@gmail.com" TargetMode="External"/><Relationship Id="rId4721" Type="http://schemas.openxmlformats.org/officeDocument/2006/relationships/hyperlink" Target="mailto:rafiqconstructioncoltd@gmail.com" TargetMode="External"/><Relationship Id="rId7877" Type="http://schemas.openxmlformats.org/officeDocument/2006/relationships/hyperlink" Target="mailto:ranamgregp@gmail.com" TargetMode="External"/><Relationship Id="rId8928" Type="http://schemas.openxmlformats.org/officeDocument/2006/relationships/hyperlink" Target="mailto:msabulkhayerbachu@yahoo.com" TargetMode="External"/><Relationship Id="rId244" Type="http://schemas.openxmlformats.org/officeDocument/2006/relationships/hyperlink" Target="mailto:mok172077@gmail.com" TargetMode="External"/><Relationship Id="rId3323" Type="http://schemas.openxmlformats.org/officeDocument/2006/relationships/hyperlink" Target="mailto:khaledkulaura034@gmail.com" TargetMode="External"/><Relationship Id="rId6479" Type="http://schemas.openxmlformats.org/officeDocument/2006/relationships/hyperlink" Target="mailto:zillurnb@gmail.com" TargetMode="External"/><Relationship Id="rId6893" Type="http://schemas.openxmlformats.org/officeDocument/2006/relationships/hyperlink" Target="mailto:msshobujandbrothers@gmail.com" TargetMode="External"/><Relationship Id="rId7944" Type="http://schemas.openxmlformats.org/officeDocument/2006/relationships/hyperlink" Target="mailto:mstulonconstruction@gmail.com" TargetMode="External"/><Relationship Id="rId5495" Type="http://schemas.openxmlformats.org/officeDocument/2006/relationships/hyperlink" Target="mailto:mstanmayenterprise@gmail.com" TargetMode="External"/><Relationship Id="rId6546" Type="http://schemas.openxmlformats.org/officeDocument/2006/relationships/hyperlink" Target="mailto:mubl.mze@gmail.com" TargetMode="External"/><Relationship Id="rId6960" Type="http://schemas.openxmlformats.org/officeDocument/2006/relationships/hyperlink" Target="mailto:kamalchairman13@gmail.com" TargetMode="External"/><Relationship Id="rId311" Type="http://schemas.openxmlformats.org/officeDocument/2006/relationships/hyperlink" Target="mailto:khairaziz.jv2019@gmail.com" TargetMode="External"/><Relationship Id="rId4097" Type="http://schemas.openxmlformats.org/officeDocument/2006/relationships/hyperlink" Target="mailto:sujit.sarkar80@yahoo.com" TargetMode="External"/><Relationship Id="rId5148" Type="http://schemas.openxmlformats.org/officeDocument/2006/relationships/hyperlink" Target="mailto:msrokaiyacons.raj@gmail.com" TargetMode="External"/><Relationship Id="rId5562" Type="http://schemas.openxmlformats.org/officeDocument/2006/relationships/hyperlink" Target="mailto:donenterprise71@gmail.com" TargetMode="External"/><Relationship Id="rId6613" Type="http://schemas.openxmlformats.org/officeDocument/2006/relationships/hyperlink" Target="mailto:bhuiyanenterprise1979@gmail.com" TargetMode="External"/><Relationship Id="rId9769" Type="http://schemas.openxmlformats.org/officeDocument/2006/relationships/hyperlink" Target="mailto:mdamainurrahman@gmail.com" TargetMode="External"/><Relationship Id="rId1758" Type="http://schemas.openxmlformats.org/officeDocument/2006/relationships/hyperlink" Target="mailto:ms.sharifandsons@gmail.com" TargetMode="External"/><Relationship Id="rId2809" Type="http://schemas.openxmlformats.org/officeDocument/2006/relationships/hyperlink" Target="mailto:mtn4701@gmail.com" TargetMode="External"/><Relationship Id="rId4164" Type="http://schemas.openxmlformats.org/officeDocument/2006/relationships/hyperlink" Target="mailto:msshusreemegheenterprise@gmail.com" TargetMode="External"/><Relationship Id="rId5215" Type="http://schemas.openxmlformats.org/officeDocument/2006/relationships/hyperlink" Target="https://www.eprocure.gov.bd/officer/MyTenders.jsp" TargetMode="External"/><Relationship Id="rId8785" Type="http://schemas.openxmlformats.org/officeDocument/2006/relationships/hyperlink" Target="mailto:masudconstruction2019@gmail.com" TargetMode="External"/><Relationship Id="rId9836" Type="http://schemas.openxmlformats.org/officeDocument/2006/relationships/hyperlink" Target="mailto:surmaenterprise24@gmail.com" TargetMode="External"/><Relationship Id="rId3180" Type="http://schemas.openxmlformats.org/officeDocument/2006/relationships/hyperlink" Target="mailto:orienttrade.zitu@yahoo.com" TargetMode="External"/><Relationship Id="rId4231" Type="http://schemas.openxmlformats.org/officeDocument/2006/relationships/hyperlink" Target="mailto:aslampervez765@gmail.com" TargetMode="External"/><Relationship Id="rId7387" Type="http://schemas.openxmlformats.org/officeDocument/2006/relationships/hyperlink" Target="mailto:msjerin_enterprise@yahoo.com" TargetMode="External"/><Relationship Id="rId8438" Type="http://schemas.openxmlformats.org/officeDocument/2006/relationships/hyperlink" Target="mailto:bakconstruction1991@gmail.com" TargetMode="External"/><Relationship Id="rId1825" Type="http://schemas.openxmlformats.org/officeDocument/2006/relationships/hyperlink" Target="mailto:ms_challenger1@yahoo.com" TargetMode="External"/><Relationship Id="rId8852" Type="http://schemas.openxmlformats.org/officeDocument/2006/relationships/hyperlink" Target="mailto:khondokarmukul017@gmail.com" TargetMode="External"/><Relationship Id="rId9903" Type="http://schemas.openxmlformats.org/officeDocument/2006/relationships/hyperlink" Target="mailto:mskhaledatraders@gmail.com" TargetMode="External"/><Relationship Id="rId3997" Type="http://schemas.openxmlformats.org/officeDocument/2006/relationships/hyperlink" Target="mailto:mntrade7@gmail.com" TargetMode="External"/><Relationship Id="rId6056" Type="http://schemas.openxmlformats.org/officeDocument/2006/relationships/hyperlink" Target="mailto:mshowladerconst89@gmail.com" TargetMode="External"/><Relationship Id="rId7454" Type="http://schemas.openxmlformats.org/officeDocument/2006/relationships/hyperlink" Target="mailto:mskashemtraders@gmail.com" TargetMode="External"/><Relationship Id="rId8505" Type="http://schemas.openxmlformats.org/officeDocument/2006/relationships/hyperlink" Target="mailto:sohan7679@yahoo.com" TargetMode="External"/><Relationship Id="rId2599" Type="http://schemas.openxmlformats.org/officeDocument/2006/relationships/hyperlink" Target="mailto:abdullahalbaset@ymail.com" TargetMode="External"/><Relationship Id="rId6470" Type="http://schemas.openxmlformats.org/officeDocument/2006/relationships/hyperlink" Target="mailto:msgoniconstruction@gmail.com" TargetMode="External"/><Relationship Id="rId7107" Type="http://schemas.openxmlformats.org/officeDocument/2006/relationships/hyperlink" Target="https://www.eprocure.gov.bd/tenderer/ViewRegistrationDetail.jsp?uId=BCA5FDFDBC84062F&amp;tId=17E8DA2E030CCDF3&amp;cId=0F4131841B25706A&amp;top=no" TargetMode="External"/><Relationship Id="rId7521" Type="http://schemas.openxmlformats.org/officeDocument/2006/relationships/hyperlink" Target="mailto:kt.rgjv@gmail.com" TargetMode="External"/><Relationship Id="rId985" Type="http://schemas.openxmlformats.org/officeDocument/2006/relationships/hyperlink" Target="mailto:asad.zaman.maz@gmail.com" TargetMode="External"/><Relationship Id="rId2666" Type="http://schemas.openxmlformats.org/officeDocument/2006/relationships/hyperlink" Target="mailto:bhatibanglaenterprise@yahoo.com" TargetMode="External"/><Relationship Id="rId3717" Type="http://schemas.openxmlformats.org/officeDocument/2006/relationships/hyperlink" Target="mailto:pabel_enterprise@yahoo.com" TargetMode="External"/><Relationship Id="rId5072" Type="http://schemas.openxmlformats.org/officeDocument/2006/relationships/hyperlink" Target="mailto:mdsoriful000@gmail.com" TargetMode="External"/><Relationship Id="rId6123" Type="http://schemas.openxmlformats.org/officeDocument/2006/relationships/hyperlink" Target="mailto:mhuk.masud@gmail.com" TargetMode="External"/><Relationship Id="rId9279" Type="http://schemas.openxmlformats.org/officeDocument/2006/relationships/hyperlink" Target="mailto:lizaenterprise15@yahoo.com" TargetMode="External"/><Relationship Id="rId9693" Type="http://schemas.openxmlformats.org/officeDocument/2006/relationships/hyperlink" Target="mailto:mscjkt2012@gmail.com" TargetMode="External"/><Relationship Id="rId638" Type="http://schemas.openxmlformats.org/officeDocument/2006/relationships/hyperlink" Target="mailto:msnitutraders@gmail.com" TargetMode="External"/><Relationship Id="rId1268" Type="http://schemas.openxmlformats.org/officeDocument/2006/relationships/hyperlink" Target="mailto:amzadtraders@gmail.com" TargetMode="External"/><Relationship Id="rId1682" Type="http://schemas.openxmlformats.org/officeDocument/2006/relationships/hyperlink" Target="mailto:msmeghnaentr@gmail.com" TargetMode="External"/><Relationship Id="rId2319" Type="http://schemas.openxmlformats.org/officeDocument/2006/relationships/hyperlink" Target="mailto:msjarnashuvojv@gmail.com%20;" TargetMode="External"/><Relationship Id="rId2733" Type="http://schemas.openxmlformats.org/officeDocument/2006/relationships/hyperlink" Target="mailto:sarkarconstn@gmail.com" TargetMode="External"/><Relationship Id="rId5889" Type="http://schemas.openxmlformats.org/officeDocument/2006/relationships/hyperlink" Target="mailto:azadptk@gmail.com" TargetMode="External"/><Relationship Id="rId8295" Type="http://schemas.openxmlformats.org/officeDocument/2006/relationships/hyperlink" Target="mailto:almodinaenterprise1985@gmail.com" TargetMode="External"/><Relationship Id="rId9346" Type="http://schemas.openxmlformats.org/officeDocument/2006/relationships/hyperlink" Target="mailto:sureshchandraptk@gmail.com" TargetMode="External"/><Relationship Id="rId9760" Type="http://schemas.openxmlformats.org/officeDocument/2006/relationships/hyperlink" Target="mailto:sirajul1962@yahoo.com" TargetMode="External"/><Relationship Id="rId705" Type="http://schemas.openxmlformats.org/officeDocument/2006/relationships/hyperlink" Target="mailto:ms.mominul@yahoo.com" TargetMode="External"/><Relationship Id="rId1335" Type="http://schemas.openxmlformats.org/officeDocument/2006/relationships/hyperlink" Target="mailto:enterprise.faysal@yahoo.com" TargetMode="External"/><Relationship Id="rId8362" Type="http://schemas.openxmlformats.org/officeDocument/2006/relationships/hyperlink" Target="mailto:mdsoriful000@gmail.com" TargetMode="External"/><Relationship Id="rId9413" Type="http://schemas.openxmlformats.org/officeDocument/2006/relationships/hyperlink" Target="mailto:mdgiusptk@gmail.com" TargetMode="External"/><Relationship Id="rId2800" Type="http://schemas.openxmlformats.org/officeDocument/2006/relationships/hyperlink" Target="mailto:salamkconstruction@gmail.com" TargetMode="External"/><Relationship Id="rId5956" Type="http://schemas.openxmlformats.org/officeDocument/2006/relationships/hyperlink" Target="mailto:sabir.enterprise.bd2019@gmail.com" TargetMode="External"/><Relationship Id="rId8015" Type="http://schemas.openxmlformats.org/officeDocument/2006/relationships/hyperlink" Target="mailto:icl.pvtltd@yahoo.com" TargetMode="External"/><Relationship Id="rId41" Type="http://schemas.openxmlformats.org/officeDocument/2006/relationships/hyperlink" Target="mailto:mebl.bd@gmail.com" TargetMode="External"/><Relationship Id="rId1402" Type="http://schemas.openxmlformats.org/officeDocument/2006/relationships/hyperlink" Target="mailto:ms.bhaibhaienterprise17@gmail.com" TargetMode="External"/><Relationship Id="rId4558" Type="http://schemas.openxmlformats.org/officeDocument/2006/relationships/hyperlink" Target="mailto:itocjv@gmail.com" TargetMode="External"/><Relationship Id="rId4972" Type="http://schemas.openxmlformats.org/officeDocument/2006/relationships/hyperlink" Target="mailto:moonenterprise84@gmail.com" TargetMode="External"/><Relationship Id="rId5609" Type="http://schemas.openxmlformats.org/officeDocument/2006/relationships/hyperlink" Target="mailto:S.Anantabikastripura@yahoo.com" TargetMode="External"/><Relationship Id="rId7031" Type="http://schemas.openxmlformats.org/officeDocument/2006/relationships/hyperlink" Target="mailto:roxynayeem@gmail.com" TargetMode="External"/><Relationship Id="rId3574" Type="http://schemas.openxmlformats.org/officeDocument/2006/relationships/hyperlink" Target="mailto:msmilaenterprise@gmail.com" TargetMode="External"/><Relationship Id="rId4625" Type="http://schemas.openxmlformats.org/officeDocument/2006/relationships/hyperlink" Target="mailto:ferozentp.pbn@gmail.com" TargetMode="External"/><Relationship Id="rId10012" Type="http://schemas.openxmlformats.org/officeDocument/2006/relationships/hyperlink" Target="mailto:nisetraders@gmail.com" TargetMode="External"/><Relationship Id="rId495" Type="http://schemas.openxmlformats.org/officeDocument/2006/relationships/hyperlink" Target="mailto:deshunnayan.1980@gmail.com" TargetMode="External"/><Relationship Id="rId2176" Type="http://schemas.openxmlformats.org/officeDocument/2006/relationships/hyperlink" Target="mailto:S.Anantabikastripura@yahoo.com" TargetMode="External"/><Relationship Id="rId2590" Type="http://schemas.openxmlformats.org/officeDocument/2006/relationships/hyperlink" Target="mailto:ms.mominul@yahoo.com" TargetMode="External"/><Relationship Id="rId3227" Type="http://schemas.openxmlformats.org/officeDocument/2006/relationships/hyperlink" Target="mailto:taposh.sharif@gmail.com" TargetMode="External"/><Relationship Id="rId3641" Type="http://schemas.openxmlformats.org/officeDocument/2006/relationships/hyperlink" Target="mailto:noorhossain61@gmail.com" TargetMode="External"/><Relationship Id="rId6797" Type="http://schemas.openxmlformats.org/officeDocument/2006/relationships/hyperlink" Target="mailto:msjamirhossain@gmail.com" TargetMode="External"/><Relationship Id="rId7848" Type="http://schemas.openxmlformats.org/officeDocument/2006/relationships/hyperlink" Target="mailto:mdratonjhd@gmail.com" TargetMode="External"/><Relationship Id="rId148" Type="http://schemas.openxmlformats.org/officeDocument/2006/relationships/hyperlink" Target="mailto:zakirenterprise01@gmail.com" TargetMode="External"/><Relationship Id="rId562" Type="http://schemas.openxmlformats.org/officeDocument/2006/relationships/hyperlink" Target="mailto:dewantraders@gmail.com" TargetMode="External"/><Relationship Id="rId1192" Type="http://schemas.openxmlformats.org/officeDocument/2006/relationships/hyperlink" Target="mailto:Latifhakkani@yahoo.com" TargetMode="External"/><Relationship Id="rId2243" Type="http://schemas.openxmlformats.org/officeDocument/2006/relationships/hyperlink" Target="mailto:ma.goni4246@gmail.com" TargetMode="External"/><Relationship Id="rId5399" Type="http://schemas.openxmlformats.org/officeDocument/2006/relationships/hyperlink" Target="mailto:maengineering1958@yahoo.com" TargetMode="External"/><Relationship Id="rId6864" Type="http://schemas.openxmlformats.org/officeDocument/2006/relationships/hyperlink" Target="mailto:kalamazad234@yahoo.com" TargetMode="External"/><Relationship Id="rId7915" Type="http://schemas.openxmlformats.org/officeDocument/2006/relationships/hyperlink" Target="mailto:riponbiswas.jessore@gmail.com" TargetMode="External"/><Relationship Id="rId9270" Type="http://schemas.openxmlformats.org/officeDocument/2006/relationships/hyperlink" Target="mailto:sarder.enterprise78@gmail.com" TargetMode="External"/><Relationship Id="rId215" Type="http://schemas.openxmlformats.org/officeDocument/2006/relationships/hyperlink" Target="mailto:ms.mimtraders77@gmail.com" TargetMode="External"/><Relationship Id="rId2310" Type="http://schemas.openxmlformats.org/officeDocument/2006/relationships/hyperlink" Target="mailto:masud111864@gmail.com" TargetMode="External"/><Relationship Id="rId5466" Type="http://schemas.openxmlformats.org/officeDocument/2006/relationships/hyperlink" Target="mailto:biva.entp@gmail.com" TargetMode="External"/><Relationship Id="rId6517" Type="http://schemas.openxmlformats.org/officeDocument/2006/relationships/hyperlink" Target="mailto:shohagenterprise1980@gmail.com" TargetMode="External"/><Relationship Id="rId4068" Type="http://schemas.openxmlformats.org/officeDocument/2006/relationships/hyperlink" Target="mailto:ic.mntjv@gmail.com" TargetMode="External"/><Relationship Id="rId4482" Type="http://schemas.openxmlformats.org/officeDocument/2006/relationships/hyperlink" Target="mailto:ms.rubienterprise2018@gmail.com" TargetMode="External"/><Relationship Id="rId5119" Type="http://schemas.openxmlformats.org/officeDocument/2006/relationships/hyperlink" Target="mailto:razyassociate@gmail.com" TargetMode="External"/><Relationship Id="rId5880" Type="http://schemas.openxmlformats.org/officeDocument/2006/relationships/hyperlink" Target="mailto:rokeyatrader.egp@gmail.com" TargetMode="External"/><Relationship Id="rId6931" Type="http://schemas.openxmlformats.org/officeDocument/2006/relationships/hyperlink" Target="mailto:builtechctg@gmail.com" TargetMode="External"/><Relationship Id="rId3084" Type="http://schemas.openxmlformats.org/officeDocument/2006/relationships/hyperlink" Target="mailto:boshiruddin1969@gmail.com" TargetMode="External"/><Relationship Id="rId4135" Type="http://schemas.openxmlformats.org/officeDocument/2006/relationships/hyperlink" Target="mailto:msdananational@gmail.com" TargetMode="External"/><Relationship Id="rId5533" Type="http://schemas.openxmlformats.org/officeDocument/2006/relationships/hyperlink" Target="mailto:bashir_dinaj@yahoo.com" TargetMode="External"/><Relationship Id="rId8689" Type="http://schemas.openxmlformats.org/officeDocument/2006/relationships/hyperlink" Target="mailto:mskalambricks@yahoo.com" TargetMode="External"/><Relationship Id="rId1729" Type="http://schemas.openxmlformats.org/officeDocument/2006/relationships/hyperlink" Target="mailto:mlkabir71@gmail.com" TargetMode="External"/><Relationship Id="rId5600" Type="http://schemas.openxmlformats.org/officeDocument/2006/relationships/hyperlink" Target="mailto:md.khairulhasan399@yahoo.com" TargetMode="External"/><Relationship Id="rId8756" Type="http://schemas.openxmlformats.org/officeDocument/2006/relationships/hyperlink" Target="mailto:msrajuenterprise.bd@gmail.com" TargetMode="External"/><Relationship Id="rId9807" Type="http://schemas.openxmlformats.org/officeDocument/2006/relationships/hyperlink" Target="mailto:iqbaljamader@yahoo.com" TargetMode="External"/><Relationship Id="rId3151" Type="http://schemas.openxmlformats.org/officeDocument/2006/relationships/hyperlink" Target="mailto:dollyconstructionltd@gmail.com" TargetMode="External"/><Relationship Id="rId4202" Type="http://schemas.openxmlformats.org/officeDocument/2006/relationships/hyperlink" Target="mailto:msmirconstruction@gmail.com" TargetMode="External"/><Relationship Id="rId7358" Type="http://schemas.openxmlformats.org/officeDocument/2006/relationships/hyperlink" Target="mailto:maengineering1958@yahoo.com" TargetMode="External"/><Relationship Id="rId7772" Type="http://schemas.openxmlformats.org/officeDocument/2006/relationships/hyperlink" Target="mailto:showrove.emon.jv@gmail.com" TargetMode="External"/><Relationship Id="rId8409" Type="http://schemas.openxmlformats.org/officeDocument/2006/relationships/hyperlink" Target="mailto:mk10850@gmail.com" TargetMode="External"/><Relationship Id="rId8823" Type="http://schemas.openxmlformats.org/officeDocument/2006/relationships/hyperlink" Target="mailto:puniinternationalbm@gmail.com" TargetMode="External"/><Relationship Id="rId3968" Type="http://schemas.openxmlformats.org/officeDocument/2006/relationships/hyperlink" Target="mailto:mstishaandhredayenterprise@gmail.com" TargetMode="External"/><Relationship Id="rId6374" Type="http://schemas.openxmlformats.org/officeDocument/2006/relationships/hyperlink" Target="mailto:md.nasir_uddin30@yahoo.com" TargetMode="External"/><Relationship Id="rId7425" Type="http://schemas.openxmlformats.org/officeDocument/2006/relationships/hyperlink" Target="mailto:ms.centurytraders@yahoo.com" TargetMode="External"/><Relationship Id="rId5" Type="http://schemas.openxmlformats.org/officeDocument/2006/relationships/hyperlink" Target="mailto:msntraders77@gmail.com" TargetMode="External"/><Relationship Id="rId889" Type="http://schemas.openxmlformats.org/officeDocument/2006/relationships/hyperlink" Target="mailto:mskofilenterprise.bd@gmail.com" TargetMode="External"/><Relationship Id="rId5390" Type="http://schemas.openxmlformats.org/officeDocument/2006/relationships/hyperlink" Target="mailto:farukrahman2181973@gmail.com" TargetMode="External"/><Relationship Id="rId6027" Type="http://schemas.openxmlformats.org/officeDocument/2006/relationships/hyperlink" Target="mailto:mstalukderenterprise70@gmail.com" TargetMode="External"/><Relationship Id="rId6441" Type="http://schemas.openxmlformats.org/officeDocument/2006/relationships/hyperlink" Target="mailto:kamrulandbrothers@yahoo.com" TargetMode="External"/><Relationship Id="rId9597" Type="http://schemas.openxmlformats.org/officeDocument/2006/relationships/hyperlink" Target="mailto:msmddelowarhossain@yahoo.com" TargetMode="External"/><Relationship Id="rId1586" Type="http://schemas.openxmlformats.org/officeDocument/2006/relationships/hyperlink" Target="mailto:sseclanjujv@gmail.com" TargetMode="External"/><Relationship Id="rId2984" Type="http://schemas.openxmlformats.org/officeDocument/2006/relationships/hyperlink" Target="mailto:shahilenterprise@yahoo.com" TargetMode="External"/><Relationship Id="rId5043" Type="http://schemas.openxmlformats.org/officeDocument/2006/relationships/hyperlink" Target="mailto:rupontycons.nat@gmail.com" TargetMode="External"/><Relationship Id="rId8199" Type="http://schemas.openxmlformats.org/officeDocument/2006/relationships/hyperlink" Target="mailto:msmsrtraders528@gmail.com" TargetMode="External"/><Relationship Id="rId609" Type="http://schemas.openxmlformats.org/officeDocument/2006/relationships/hyperlink" Target="mailto:shaikat.nuruzzamanjv@gmail.com" TargetMode="External"/><Relationship Id="rId956" Type="http://schemas.openxmlformats.org/officeDocument/2006/relationships/hyperlink" Target="mailto:princemamun001@gmail.com" TargetMode="External"/><Relationship Id="rId1239" Type="http://schemas.openxmlformats.org/officeDocument/2006/relationships/hyperlink" Target="mailto:alhrsl600@gmail.com" TargetMode="External"/><Relationship Id="rId2637" Type="http://schemas.openxmlformats.org/officeDocument/2006/relationships/hyperlink" Target="mailto:shownent75@gmail.com" TargetMode="External"/><Relationship Id="rId5110" Type="http://schemas.openxmlformats.org/officeDocument/2006/relationships/hyperlink" Target="mailto:uzzalchaualkall988@gmail.com" TargetMode="External"/><Relationship Id="rId8266" Type="http://schemas.openxmlformats.org/officeDocument/2006/relationships/hyperlink" Target="mailto:hafizurrahman.meherpur77@gmail.com" TargetMode="External"/><Relationship Id="rId9317" Type="http://schemas.openxmlformats.org/officeDocument/2006/relationships/hyperlink" Target="mailto:efte.etcl@gmail.com" TargetMode="External"/><Relationship Id="rId9664" Type="http://schemas.openxmlformats.org/officeDocument/2006/relationships/hyperlink" Target="mailto:sherebanglatraders@gmail.com" TargetMode="External"/><Relationship Id="rId1653" Type="http://schemas.openxmlformats.org/officeDocument/2006/relationships/hyperlink" Target="mailto:ms.mir.azaz@gmail.com" TargetMode="External"/><Relationship Id="rId2704" Type="http://schemas.openxmlformats.org/officeDocument/2006/relationships/hyperlink" Target="mailto:salamkconstruction@gmail.com" TargetMode="External"/><Relationship Id="rId8680" Type="http://schemas.openxmlformats.org/officeDocument/2006/relationships/hyperlink" Target="mailto:msrupalitraders@yahoo.com" TargetMode="External"/><Relationship Id="rId9731" Type="http://schemas.openxmlformats.org/officeDocument/2006/relationships/hyperlink" Target="mailto:abmzahiduzzaman@gmail.com" TargetMode="External"/><Relationship Id="rId1306" Type="http://schemas.openxmlformats.org/officeDocument/2006/relationships/hyperlink" Target="mailto:ms.hazitraders22@yahoo.com" TargetMode="External"/><Relationship Id="rId1720" Type="http://schemas.openxmlformats.org/officeDocument/2006/relationships/hyperlink" Target="mailto:ms.asiaenterprise1988@gmail.com" TargetMode="External"/><Relationship Id="rId4876" Type="http://schemas.openxmlformats.org/officeDocument/2006/relationships/hyperlink" Target="mailto:mdsalim.egp@gmail.com" TargetMode="External"/><Relationship Id="rId5927" Type="http://schemas.openxmlformats.org/officeDocument/2006/relationships/hyperlink" Target="mailto:ms.tanjilconstruction@gmail.com" TargetMode="External"/><Relationship Id="rId7282" Type="http://schemas.openxmlformats.org/officeDocument/2006/relationships/hyperlink" Target="mailto:malay.faridpur@gmail.com" TargetMode="External"/><Relationship Id="rId8333" Type="http://schemas.openxmlformats.org/officeDocument/2006/relationships/hyperlink" Target="mailto:mizanurrahmanliton@hotmail.com" TargetMode="External"/><Relationship Id="rId12" Type="http://schemas.openxmlformats.org/officeDocument/2006/relationships/hyperlink" Target="mailto:ms.samataenterprise68@gmail.com" TargetMode="External"/><Relationship Id="rId3478" Type="http://schemas.openxmlformats.org/officeDocument/2006/relationships/hyperlink" Target="mailto:rajuenterprise83@gmail.com" TargetMode="External"/><Relationship Id="rId3892" Type="http://schemas.openxmlformats.org/officeDocument/2006/relationships/hyperlink" Target="mailto:amirgonjbuilders@gmail.com" TargetMode="External"/><Relationship Id="rId4529" Type="http://schemas.openxmlformats.org/officeDocument/2006/relationships/hyperlink" Target="mailto:azadconstruction63@gmail.com" TargetMode="External"/><Relationship Id="rId4943" Type="http://schemas.openxmlformats.org/officeDocument/2006/relationships/hyperlink" Target="mailto:msalauddintraders.raj@gmail.com" TargetMode="External"/><Relationship Id="rId8400" Type="http://schemas.openxmlformats.org/officeDocument/2006/relationships/hyperlink" Target="mailto:msmhossainconstruction2017@gmail.com" TargetMode="External"/><Relationship Id="rId399" Type="http://schemas.openxmlformats.org/officeDocument/2006/relationships/hyperlink" Target="mailto:ms.sislamtraders62@gmail.com" TargetMode="External"/><Relationship Id="rId2494" Type="http://schemas.openxmlformats.org/officeDocument/2006/relationships/hyperlink" Target="mailto:bismilla_constn@yahoo.com" TargetMode="External"/><Relationship Id="rId3545" Type="http://schemas.openxmlformats.org/officeDocument/2006/relationships/hyperlink" Target="mailto:ammahbub1963@yahoo.com" TargetMode="External"/><Relationship Id="rId7002" Type="http://schemas.openxmlformats.org/officeDocument/2006/relationships/hyperlink" Target="mailto:z_liton@yahoo.com" TargetMode="External"/><Relationship Id="rId466" Type="http://schemas.openxmlformats.org/officeDocument/2006/relationships/hyperlink" Target="mailto:rajuandrajib@gmail.com" TargetMode="External"/><Relationship Id="rId880" Type="http://schemas.openxmlformats.org/officeDocument/2006/relationships/hyperlink" Target="mailto:ms.hasan@outlook.com" TargetMode="External"/><Relationship Id="rId1096" Type="http://schemas.openxmlformats.org/officeDocument/2006/relationships/hyperlink" Target="mailto:info@fbconstructionbd.com" TargetMode="External"/><Relationship Id="rId2147" Type="http://schemas.openxmlformats.org/officeDocument/2006/relationships/hyperlink" Target="mailto:msprogotinirman@gmail.com" TargetMode="External"/><Relationship Id="rId2561" Type="http://schemas.openxmlformats.org/officeDocument/2006/relationships/hyperlink" Target="mailto:atik.entr@gmail.com" TargetMode="External"/><Relationship Id="rId9174" Type="http://schemas.openxmlformats.org/officeDocument/2006/relationships/hyperlink" Target="mailto:ms.mominul@yahoo.com" TargetMode="External"/><Relationship Id="rId119" Type="http://schemas.openxmlformats.org/officeDocument/2006/relationships/hyperlink" Target="mailto:johanobienterprise@gmail.com" TargetMode="External"/><Relationship Id="rId533" Type="http://schemas.openxmlformats.org/officeDocument/2006/relationships/hyperlink" Target="mailto:ms.nabilenterprise.cnj@gmail.com" TargetMode="External"/><Relationship Id="rId1163" Type="http://schemas.openxmlformats.org/officeDocument/2006/relationships/hyperlink" Target="mailto:amirul1958@gmail.com" TargetMode="External"/><Relationship Id="rId2214" Type="http://schemas.openxmlformats.org/officeDocument/2006/relationships/hyperlink" Target="mailto:msmrconstruction@gmail.com" TargetMode="External"/><Relationship Id="rId3612" Type="http://schemas.openxmlformats.org/officeDocument/2006/relationships/hyperlink" Target="mailto:mssapnaconstruction@yahoo.com" TargetMode="External"/><Relationship Id="rId6768" Type="http://schemas.openxmlformats.org/officeDocument/2006/relationships/hyperlink" Target="mailto:msmorshedaandsons80@gmail.com" TargetMode="External"/><Relationship Id="rId7819" Type="http://schemas.openxmlformats.org/officeDocument/2006/relationships/hyperlink" Target="mailto:nishitbosu@gmial.com" TargetMode="External"/><Relationship Id="rId8190" Type="http://schemas.openxmlformats.org/officeDocument/2006/relationships/hyperlink" Target="mailto:jorasakointernational@gmail.com" TargetMode="External"/><Relationship Id="rId9241" Type="http://schemas.openxmlformats.org/officeDocument/2006/relationships/hyperlink" Target="mailto:msrahimaenterprise.hanif@gmail.com" TargetMode="External"/><Relationship Id="rId5784" Type="http://schemas.openxmlformats.org/officeDocument/2006/relationships/hyperlink" Target="mailto:anikenterprise4114@gmail.com" TargetMode="External"/><Relationship Id="rId6835" Type="http://schemas.openxmlformats.org/officeDocument/2006/relationships/hyperlink" Target="mailto:msmithil.tc@gmail.com" TargetMode="External"/><Relationship Id="rId600" Type="http://schemas.openxmlformats.org/officeDocument/2006/relationships/hyperlink" Target="mailto:rajatito@yahoo.com" TargetMode="External"/><Relationship Id="rId1230" Type="http://schemas.openxmlformats.org/officeDocument/2006/relationships/hyperlink" Target="mailto:kmangur80@gmail.com" TargetMode="External"/><Relationship Id="rId4386" Type="http://schemas.openxmlformats.org/officeDocument/2006/relationships/hyperlink" Target="mailto:alamgirdebiganj@gmail.com" TargetMode="External"/><Relationship Id="rId5437" Type="http://schemas.openxmlformats.org/officeDocument/2006/relationships/hyperlink" Target="mailto:babbitradingcorporation@gmail.com" TargetMode="External"/><Relationship Id="rId5851" Type="http://schemas.openxmlformats.org/officeDocument/2006/relationships/hyperlink" Target="mailto:m.a.jalil.khan123@gmail.com" TargetMode="External"/><Relationship Id="rId6902" Type="http://schemas.openxmlformats.org/officeDocument/2006/relationships/hyperlink" Target="mailto:mariabuilders01@gmail.com" TargetMode="External"/><Relationship Id="rId4039" Type="http://schemas.openxmlformats.org/officeDocument/2006/relationships/hyperlink" Target="mailto:bulbulnational@gmail.com" TargetMode="External"/><Relationship Id="rId4453" Type="http://schemas.openxmlformats.org/officeDocument/2006/relationships/hyperlink" Target="mailto:msillam.traders@yahoo.com" TargetMode="External"/><Relationship Id="rId5504" Type="http://schemas.openxmlformats.org/officeDocument/2006/relationships/hyperlink" Target="mailto:mdengineeringltd@gmail.com" TargetMode="External"/><Relationship Id="rId3055" Type="http://schemas.openxmlformats.org/officeDocument/2006/relationships/hyperlink" Target="mailto:alimostafizjv@gmail.com" TargetMode="External"/><Relationship Id="rId4106" Type="http://schemas.openxmlformats.org/officeDocument/2006/relationships/hyperlink" Target="mailto:ekramullahntr@gmail.com" TargetMode="External"/><Relationship Id="rId4520" Type="http://schemas.openxmlformats.org/officeDocument/2006/relationships/hyperlink" Target="mailto:mastercorporation7@gmail.com" TargetMode="External"/><Relationship Id="rId7676" Type="http://schemas.openxmlformats.org/officeDocument/2006/relationships/hyperlink" Target="mailto:msbiswajit2013@gmail.com" TargetMode="External"/><Relationship Id="rId8727" Type="http://schemas.openxmlformats.org/officeDocument/2006/relationships/hyperlink" Target="mailto:ms.tashinenterprise@yahoo.com" TargetMode="External"/><Relationship Id="rId390" Type="http://schemas.openxmlformats.org/officeDocument/2006/relationships/hyperlink" Target="mailto:msshafiqenterprise@yahoo.com" TargetMode="External"/><Relationship Id="rId2071" Type="http://schemas.openxmlformats.org/officeDocument/2006/relationships/hyperlink" Target="mailto:mdselimreza.1979@gmail.com" TargetMode="External"/><Relationship Id="rId3122" Type="http://schemas.openxmlformats.org/officeDocument/2006/relationships/hyperlink" Target="mailto:G2G.tech.limited@gmail.com" TargetMode="External"/><Relationship Id="rId6278" Type="http://schemas.openxmlformats.org/officeDocument/2006/relationships/hyperlink" Target="mailto:mstuhuriaandrafienterprise@gmail.com" TargetMode="External"/><Relationship Id="rId6692" Type="http://schemas.openxmlformats.org/officeDocument/2006/relationships/hyperlink" Target="mailto:kazi_mohin@yahoo.com" TargetMode="External"/><Relationship Id="rId7329" Type="http://schemas.openxmlformats.org/officeDocument/2006/relationships/hyperlink" Target="mailto:belayethossainmollah1915@gmail.com" TargetMode="External"/><Relationship Id="rId5294" Type="http://schemas.openxmlformats.org/officeDocument/2006/relationships/hyperlink" Target="mailto:ms.talukdar.sons.@gmail.com" TargetMode="External"/><Relationship Id="rId6345" Type="http://schemas.openxmlformats.org/officeDocument/2006/relationships/hyperlink" Target="mailto:msjandjenterprise@gmail.com" TargetMode="External"/><Relationship Id="rId7743" Type="http://schemas.openxmlformats.org/officeDocument/2006/relationships/hyperlink" Target="mailto:abulislam1969@gmail.com" TargetMode="External"/><Relationship Id="rId110" Type="http://schemas.openxmlformats.org/officeDocument/2006/relationships/hyperlink" Target="mailto:ahaiandsons2004@gmail.com" TargetMode="External"/><Relationship Id="rId2888" Type="http://schemas.openxmlformats.org/officeDocument/2006/relationships/hyperlink" Target="mailto:masum_construction@yahoo.com" TargetMode="External"/><Relationship Id="rId3939" Type="http://schemas.openxmlformats.org/officeDocument/2006/relationships/hyperlink" Target="mailto:ms.mominul@yahoo.com" TargetMode="External"/><Relationship Id="rId7810" Type="http://schemas.openxmlformats.org/officeDocument/2006/relationships/hyperlink" Target="mailto:pkghoshegp@gmail.com" TargetMode="External"/><Relationship Id="rId2955" Type="http://schemas.openxmlformats.org/officeDocument/2006/relationships/hyperlink" Target="mailto:keya_ent@yahoo.com" TargetMode="External"/><Relationship Id="rId5361" Type="http://schemas.openxmlformats.org/officeDocument/2006/relationships/hyperlink" Target="mailto:mrezaenterprise@gmail.com" TargetMode="External"/><Relationship Id="rId6412" Type="http://schemas.openxmlformats.org/officeDocument/2006/relationships/hyperlink" Target="mailto:sm_enterprise92@yahoo.com" TargetMode="External"/><Relationship Id="rId9568" Type="http://schemas.openxmlformats.org/officeDocument/2006/relationships/hyperlink" Target="mailto:selimpatuakhali@gmail.com" TargetMode="External"/><Relationship Id="rId9982" Type="http://schemas.openxmlformats.org/officeDocument/2006/relationships/hyperlink" Target="mailto:khanbrotherscity@gmail.com" TargetMode="External"/><Relationship Id="rId927" Type="http://schemas.openxmlformats.org/officeDocument/2006/relationships/hyperlink" Target="mailto:noonatraders@yahoo.com" TargetMode="External"/><Relationship Id="rId1557" Type="http://schemas.openxmlformats.org/officeDocument/2006/relationships/hyperlink" Target="mailto:ms.sharifandsons@gmail.com" TargetMode="External"/><Relationship Id="rId1971" Type="http://schemas.openxmlformats.org/officeDocument/2006/relationships/hyperlink" Target="mailto:maengineering1958@yahoo.com" TargetMode="External"/><Relationship Id="rId2608" Type="http://schemas.openxmlformats.org/officeDocument/2006/relationships/hyperlink" Target="mailto:bhatibanglaenterprise@yahoo.com" TargetMode="External"/><Relationship Id="rId5014" Type="http://schemas.openxmlformats.org/officeDocument/2006/relationships/hyperlink" Target="mailto:khushiaraent@gmail.com" TargetMode="External"/><Relationship Id="rId8584" Type="http://schemas.openxmlformats.org/officeDocument/2006/relationships/hyperlink" Target="mailto:sumonandnazrultraders@gmail.com" TargetMode="External"/><Relationship Id="rId9635" Type="http://schemas.openxmlformats.org/officeDocument/2006/relationships/hyperlink" Target="mailto:mohiuddinptk@gmail.com" TargetMode="External"/><Relationship Id="rId1624" Type="http://schemas.openxmlformats.org/officeDocument/2006/relationships/hyperlink" Target="mailto:msranaenterprise@yahoo.com" TargetMode="External"/><Relationship Id="rId4030" Type="http://schemas.openxmlformats.org/officeDocument/2006/relationships/hyperlink" Target="mailto:msdananational@gmail.com" TargetMode="External"/><Relationship Id="rId7186" Type="http://schemas.openxmlformats.org/officeDocument/2006/relationships/hyperlink" Target="mailto:mssaimeelectric2019@gmail.com" TargetMode="External"/><Relationship Id="rId8237" Type="http://schemas.openxmlformats.org/officeDocument/2006/relationships/hyperlink" Target="mailto:jonyenterprise.meherpur@gmail.com" TargetMode="External"/><Relationship Id="rId8651" Type="http://schemas.openxmlformats.org/officeDocument/2006/relationships/hyperlink" Target="mailto:mrahman197308@gmail.com" TargetMode="External"/><Relationship Id="rId9702" Type="http://schemas.openxmlformats.org/officeDocument/2006/relationships/hyperlink" Target="mailto:md.gius_uddin@yahoo.com" TargetMode="External"/><Relationship Id="rId10167" Type="http://schemas.openxmlformats.org/officeDocument/2006/relationships/hyperlink" Target="mailto:msasad1965@gmail.com" TargetMode="External"/><Relationship Id="rId3796" Type="http://schemas.openxmlformats.org/officeDocument/2006/relationships/hyperlink" Target="mailto:mslrconstruction@gmail.com" TargetMode="External"/><Relationship Id="rId7253" Type="http://schemas.openxmlformats.org/officeDocument/2006/relationships/hyperlink" Target="mailto:msazamconstruction@gmail.com" TargetMode="External"/><Relationship Id="rId8304" Type="http://schemas.openxmlformats.org/officeDocument/2006/relationships/hyperlink" Target="mailto:ramimandbrothers@gmail.com" TargetMode="External"/><Relationship Id="rId2398" Type="http://schemas.openxmlformats.org/officeDocument/2006/relationships/hyperlink" Target="mailto:bonhibuilders@yahoo.com" TargetMode="External"/><Relationship Id="rId3449" Type="http://schemas.openxmlformats.org/officeDocument/2006/relationships/hyperlink" Target="mailto:msrahman1964@yahoo.com" TargetMode="External"/><Relationship Id="rId4847" Type="http://schemas.openxmlformats.org/officeDocument/2006/relationships/hyperlink" Target="mailto:asconstructionraj@yahoo.com" TargetMode="External"/><Relationship Id="rId7320" Type="http://schemas.openxmlformats.org/officeDocument/2006/relationships/hyperlink" Target="mailto:mdemtiazasif@gmail.com" TargetMode="External"/><Relationship Id="rId3863" Type="http://schemas.openxmlformats.org/officeDocument/2006/relationships/hyperlink" Target="mailto:chhoaenterprise73@gmail.com" TargetMode="External"/><Relationship Id="rId4914" Type="http://schemas.openxmlformats.org/officeDocument/2006/relationships/hyperlink" Target="mailto:aj.ent.bd@gmail.com" TargetMode="External"/><Relationship Id="rId9078" Type="http://schemas.openxmlformats.org/officeDocument/2006/relationships/hyperlink" Target="mailto:hasibenterprise1969@gmail.com" TargetMode="External"/><Relationship Id="rId784" Type="http://schemas.openxmlformats.org/officeDocument/2006/relationships/hyperlink" Target="mailto:bajalahmed3218@gmail.com" TargetMode="External"/><Relationship Id="rId1067" Type="http://schemas.openxmlformats.org/officeDocument/2006/relationships/hyperlink" Target="https://www.eprocure.gov.bd/tenderer/ViewRegistrationDetail.jsp?cId=320A51ACC086AE4A&amp;uId=C56B79DE98C441E0&amp;tId=3ECB39F22C50F5B4&amp;top=no" TargetMode="External"/><Relationship Id="rId2465" Type="http://schemas.openxmlformats.org/officeDocument/2006/relationships/hyperlink" Target="mailto:mhjnjv@gmail.com" TargetMode="External"/><Relationship Id="rId3516" Type="http://schemas.openxmlformats.org/officeDocument/2006/relationships/hyperlink" Target="mailto:suyebahmed2010@gmail.com" TargetMode="External"/><Relationship Id="rId3930" Type="http://schemas.openxmlformats.org/officeDocument/2006/relationships/hyperlink" Target="mailto:palashsyndicate@gmail.com" TargetMode="External"/><Relationship Id="rId8094" Type="http://schemas.openxmlformats.org/officeDocument/2006/relationships/hyperlink" Target="mailto:megalaxmipur@gmail.com" TargetMode="External"/><Relationship Id="rId9492" Type="http://schemas.openxmlformats.org/officeDocument/2006/relationships/hyperlink" Target="mailto:mohiuddinptk@gmail.com" TargetMode="External"/><Relationship Id="rId437" Type="http://schemas.openxmlformats.org/officeDocument/2006/relationships/hyperlink" Target="mailto:animulbadal70@gmail.com" TargetMode="External"/><Relationship Id="rId851" Type="http://schemas.openxmlformats.org/officeDocument/2006/relationships/hyperlink" Target="mailto:samaharegp@gmail.com" TargetMode="External"/><Relationship Id="rId1481" Type="http://schemas.openxmlformats.org/officeDocument/2006/relationships/hyperlink" Target="mailto:mmmonirnoni@gmail.com" TargetMode="External"/><Relationship Id="rId2118" Type="http://schemas.openxmlformats.org/officeDocument/2006/relationships/hyperlink" Target="mailto:rambabukalicharanagarwala2020@gmail.com" TargetMode="External"/><Relationship Id="rId2532" Type="http://schemas.openxmlformats.org/officeDocument/2006/relationships/hyperlink" Target="mailto:bbejvroy@gmail.com" TargetMode="External"/><Relationship Id="rId5688" Type="http://schemas.openxmlformats.org/officeDocument/2006/relationships/hyperlink" Target="mailto:md.khairulhasan399@yahoo.com" TargetMode="External"/><Relationship Id="rId6739" Type="http://schemas.openxmlformats.org/officeDocument/2006/relationships/hyperlink" Target="mailto:msmridaenterprise@gmail.com" TargetMode="External"/><Relationship Id="rId9145" Type="http://schemas.openxmlformats.org/officeDocument/2006/relationships/hyperlink" Target="mailto:golamrosul4egp@gmail.com" TargetMode="External"/><Relationship Id="rId504" Type="http://schemas.openxmlformats.org/officeDocument/2006/relationships/hyperlink" Target="mailto:tender@pprojltd.com" TargetMode="External"/><Relationship Id="rId1134" Type="http://schemas.openxmlformats.org/officeDocument/2006/relationships/hyperlink" Target="https://www.eprocure.gov.bd/officer/MyTenders.jsp" TargetMode="External"/><Relationship Id="rId5755" Type="http://schemas.openxmlformats.org/officeDocument/2006/relationships/hyperlink" Target="mailto:msnurjahanenterprise@yahoo.com" TargetMode="External"/><Relationship Id="rId6806" Type="http://schemas.openxmlformats.org/officeDocument/2006/relationships/hyperlink" Target="mailto:bhuiyanenterprise1979@gmail.com" TargetMode="External"/><Relationship Id="rId8161" Type="http://schemas.openxmlformats.org/officeDocument/2006/relationships/hyperlink" Target="mailto:binternational20@gmail.com" TargetMode="External"/><Relationship Id="rId9212" Type="http://schemas.openxmlformats.org/officeDocument/2006/relationships/hyperlink" Target="mailto:sagar.enterprise33@gmail.com" TargetMode="External"/><Relationship Id="rId10091" Type="http://schemas.openxmlformats.org/officeDocument/2006/relationships/hyperlink" Target="mailto:shossaintg@yahoo.com" TargetMode="External"/><Relationship Id="rId1201" Type="http://schemas.openxmlformats.org/officeDocument/2006/relationships/hyperlink" Target="mailto:infoarc@arcconstructionbd.com" TargetMode="External"/><Relationship Id="rId4357" Type="http://schemas.openxmlformats.org/officeDocument/2006/relationships/hyperlink" Target="mailto:ms.mohesenaenterprise@gmail.com" TargetMode="External"/><Relationship Id="rId4771" Type="http://schemas.openxmlformats.org/officeDocument/2006/relationships/hyperlink" Target="mailto:msmra.nat@gmail.com" TargetMode="External"/><Relationship Id="rId5408" Type="http://schemas.openxmlformats.org/officeDocument/2006/relationships/hyperlink" Target="mailto:somaenterprise80@gmail.com" TargetMode="External"/><Relationship Id="rId3373" Type="http://schemas.openxmlformats.org/officeDocument/2006/relationships/hyperlink" Target="mailto:alakjv2020@gmail.com" TargetMode="External"/><Relationship Id="rId4424" Type="http://schemas.openxmlformats.org/officeDocument/2006/relationships/hyperlink" Target="mailto:most.gofurannesa@gmail.com" TargetMode="External"/><Relationship Id="rId5822" Type="http://schemas.openxmlformats.org/officeDocument/2006/relationships/hyperlink" Target="mailto:mdnazrulislamnilu@gmail.com" TargetMode="External"/><Relationship Id="rId8978" Type="http://schemas.openxmlformats.org/officeDocument/2006/relationships/hyperlink" Target="mailto:msbismillaenterprise82@gmail.com" TargetMode="External"/><Relationship Id="rId294" Type="http://schemas.openxmlformats.org/officeDocument/2006/relationships/hyperlink" Target="mailto:1963reza@gmail.com" TargetMode="External"/><Relationship Id="rId3026" Type="http://schemas.openxmlformats.org/officeDocument/2006/relationships/hyperlink" Target="mailto:Borshaajoy002@gmail.com" TargetMode="External"/><Relationship Id="rId7994" Type="http://schemas.openxmlformats.org/officeDocument/2006/relationships/hyperlink" Target="mailto:nuruzzamanmiah58@gmail.com" TargetMode="External"/><Relationship Id="rId361" Type="http://schemas.openxmlformats.org/officeDocument/2006/relationships/hyperlink" Target="mailto:mzemsejv@yahoo.com" TargetMode="External"/><Relationship Id="rId2042" Type="http://schemas.openxmlformats.org/officeDocument/2006/relationships/hyperlink" Target="mailto:mme.mjejv@gmail.com" TargetMode="External"/><Relationship Id="rId3440" Type="http://schemas.openxmlformats.org/officeDocument/2006/relationships/hyperlink" Target="mailto:sharifenterprise73@gmail.com" TargetMode="External"/><Relationship Id="rId5198" Type="http://schemas.openxmlformats.org/officeDocument/2006/relationships/hyperlink" Target="mailto:ms_umtraders13@yahoo.com" TargetMode="External"/><Relationship Id="rId6596" Type="http://schemas.openxmlformats.org/officeDocument/2006/relationships/hyperlink" Target="mailto:ms.shamimbricks38@gmail.com" TargetMode="External"/><Relationship Id="rId7647" Type="http://schemas.openxmlformats.org/officeDocument/2006/relationships/hyperlink" Target="mailto:emonenterprisebd2040@gmail.com" TargetMode="External"/><Relationship Id="rId6249" Type="http://schemas.openxmlformats.org/officeDocument/2006/relationships/hyperlink" Target="mailto:msahamed.traders1968@yahoo.com" TargetMode="External"/><Relationship Id="rId6663" Type="http://schemas.openxmlformats.org/officeDocument/2006/relationships/hyperlink" Target="mailto:mbe.comilla@gmail.com" TargetMode="External"/><Relationship Id="rId7714" Type="http://schemas.openxmlformats.org/officeDocument/2006/relationships/hyperlink" Target="mailto:mmtmhrjv7@gmail.com" TargetMode="External"/><Relationship Id="rId2859" Type="http://schemas.openxmlformats.org/officeDocument/2006/relationships/hyperlink" Target="mailto:samiranchowdhury210@yahoo.com" TargetMode="External"/><Relationship Id="rId5265" Type="http://schemas.openxmlformats.org/officeDocument/2006/relationships/hyperlink" Target="mailto:farzanaenterpriseblk@gmail.com" TargetMode="External"/><Relationship Id="rId6316" Type="http://schemas.openxmlformats.org/officeDocument/2006/relationships/hyperlink" Target="mailto:ms.sagar_enterprise@yahoo.com" TargetMode="External"/><Relationship Id="rId6730" Type="http://schemas.openxmlformats.org/officeDocument/2006/relationships/hyperlink" Target="mailto:ms.rimonenterprise13@gmail.com" TargetMode="External"/><Relationship Id="rId9886" Type="http://schemas.openxmlformats.org/officeDocument/2006/relationships/hyperlink" Target="mailto:andimpexegp@gmail.com" TargetMode="External"/><Relationship Id="rId1875" Type="http://schemas.openxmlformats.org/officeDocument/2006/relationships/hyperlink" Target="mailto:md.mizanurrahman447@yahoo.com" TargetMode="External"/><Relationship Id="rId4281" Type="http://schemas.openxmlformats.org/officeDocument/2006/relationships/hyperlink" Target="mailto:humaynkabir02@gmail.com" TargetMode="External"/><Relationship Id="rId5332" Type="http://schemas.openxmlformats.org/officeDocument/2006/relationships/hyperlink" Target="mailto:mostakimtraders@gmail.com" TargetMode="External"/><Relationship Id="rId8488" Type="http://schemas.openxmlformats.org/officeDocument/2006/relationships/hyperlink" Target="mailto:shbnarayanganj@gmail.com" TargetMode="External"/><Relationship Id="rId9539" Type="http://schemas.openxmlformats.org/officeDocument/2006/relationships/hyperlink" Target="mailto:akzaman43@gmail.com" TargetMode="External"/><Relationship Id="rId1528" Type="http://schemas.openxmlformats.org/officeDocument/2006/relationships/hyperlink" Target="mailto:mssandhillengineering@gmail.com" TargetMode="External"/><Relationship Id="rId2926" Type="http://schemas.openxmlformats.org/officeDocument/2006/relationships/hyperlink" Target="mailto:sarkarconstn@gmail.com" TargetMode="External"/><Relationship Id="rId8555" Type="http://schemas.openxmlformats.org/officeDocument/2006/relationships/hyperlink" Target="mailto:mdeunus.nusrat.jv@gmail.com" TargetMode="External"/><Relationship Id="rId9606" Type="http://schemas.openxmlformats.org/officeDocument/2006/relationships/hyperlink" Target="mailto:selimptk@gmail.com" TargetMode="External"/><Relationship Id="rId9953" Type="http://schemas.openxmlformats.org/officeDocument/2006/relationships/hyperlink" Target="mailto:shakilahmed4123@gmail.com" TargetMode="External"/><Relationship Id="rId1942" Type="http://schemas.openxmlformats.org/officeDocument/2006/relationships/hyperlink" Target="mailto:labonienterprise1@yahoo.com" TargetMode="External"/><Relationship Id="rId4001" Type="http://schemas.openxmlformats.org/officeDocument/2006/relationships/hyperlink" Target="mailto:mskcon1968@gmail.com" TargetMode="External"/><Relationship Id="rId7157" Type="http://schemas.openxmlformats.org/officeDocument/2006/relationships/hyperlink" Target="mailto:sbcelbd@gmail.com" TargetMode="External"/><Relationship Id="rId8208" Type="http://schemas.openxmlformats.org/officeDocument/2006/relationships/hyperlink" Target="mailto:sardarenterprise1@yahoo.com" TargetMode="External"/><Relationship Id="rId6173" Type="http://schemas.openxmlformats.org/officeDocument/2006/relationships/hyperlink" Target="mailto:msrupalicons@gmail.com" TargetMode="External"/><Relationship Id="rId7571" Type="http://schemas.openxmlformats.org/officeDocument/2006/relationships/hyperlink" Target="mailto:mskashemtraders@gmail.com" TargetMode="External"/><Relationship Id="rId8622" Type="http://schemas.openxmlformats.org/officeDocument/2006/relationships/hyperlink" Target="mailto:msstraders@yahoo.com" TargetMode="External"/><Relationship Id="rId10138" Type="http://schemas.openxmlformats.org/officeDocument/2006/relationships/hyperlink" Target="mailto:obonienterprise@gmail.com" TargetMode="External"/><Relationship Id="rId3767" Type="http://schemas.openxmlformats.org/officeDocument/2006/relationships/hyperlink" Target="mailto:egp.readoyent@gmail.com" TargetMode="External"/><Relationship Id="rId4818" Type="http://schemas.openxmlformats.org/officeDocument/2006/relationships/hyperlink" Target="mailto:rajuandrajib@gmail.com" TargetMode="External"/><Relationship Id="rId7224" Type="http://schemas.openxmlformats.org/officeDocument/2006/relationships/hyperlink" Target="mailto:sbcelbd@gmail.com" TargetMode="External"/><Relationship Id="rId688" Type="http://schemas.openxmlformats.org/officeDocument/2006/relationships/hyperlink" Target="mailto:kaderenterprise.egp@gmail.com" TargetMode="External"/><Relationship Id="rId2369" Type="http://schemas.openxmlformats.org/officeDocument/2006/relationships/hyperlink" Target="mailto:ziaultraders123@yahoo.com" TargetMode="External"/><Relationship Id="rId2783" Type="http://schemas.openxmlformats.org/officeDocument/2006/relationships/hyperlink" Target="mailto:sazident@gmail.com" TargetMode="External"/><Relationship Id="rId3834" Type="http://schemas.openxmlformats.org/officeDocument/2006/relationships/hyperlink" Target="mailto:ms.mominul@yahoo.com" TargetMode="External"/><Relationship Id="rId6240" Type="http://schemas.openxmlformats.org/officeDocument/2006/relationships/hyperlink" Target="mailto:azadptk@gmail.com" TargetMode="External"/><Relationship Id="rId9396" Type="http://schemas.openxmlformats.org/officeDocument/2006/relationships/hyperlink" Target="mailto:mohiuddinptk@gmail.com" TargetMode="External"/><Relationship Id="rId755" Type="http://schemas.openxmlformats.org/officeDocument/2006/relationships/hyperlink" Target="mailto:abdurrashidcox@gmail.com" TargetMode="External"/><Relationship Id="rId1385" Type="http://schemas.openxmlformats.org/officeDocument/2006/relationships/hyperlink" Target="mailto:mskofilenterprise.bd@gmail.com" TargetMode="External"/><Relationship Id="rId2436" Type="http://schemas.openxmlformats.org/officeDocument/2006/relationships/hyperlink" Target="mailto:rakaseamjv@gmail.com" TargetMode="External"/><Relationship Id="rId2850" Type="http://schemas.openxmlformats.org/officeDocument/2006/relationships/hyperlink" Target="mailto:murshadalam55@gmail.com" TargetMode="External"/><Relationship Id="rId9049" Type="http://schemas.openxmlformats.org/officeDocument/2006/relationships/hyperlink" Target="mailto:msnicepowertrade@gmail.com" TargetMode="External"/><Relationship Id="rId9463" Type="http://schemas.openxmlformats.org/officeDocument/2006/relationships/hyperlink" Target="mailto:rupalisarikajv2019@yahoo.com" TargetMode="External"/><Relationship Id="rId91" Type="http://schemas.openxmlformats.org/officeDocument/2006/relationships/hyperlink" Target="mailto:almripon79@gmail.com" TargetMode="External"/><Relationship Id="rId408" Type="http://schemas.openxmlformats.org/officeDocument/2006/relationships/hyperlink" Target="mailto:msshafiqenterprise@yahoo.com" TargetMode="External"/><Relationship Id="rId822" Type="http://schemas.openxmlformats.org/officeDocument/2006/relationships/hyperlink" Target="mailto:qcthohidjv@gmail.com" TargetMode="External"/><Relationship Id="rId1038" Type="http://schemas.openxmlformats.org/officeDocument/2006/relationships/hyperlink" Target="mailto:sbcelbd@gmail.com" TargetMode="External"/><Relationship Id="rId1452" Type="http://schemas.openxmlformats.org/officeDocument/2006/relationships/hyperlink" Target="mailto:badal_barisal@yahoo.com" TargetMode="External"/><Relationship Id="rId2503" Type="http://schemas.openxmlformats.org/officeDocument/2006/relationships/hyperlink" Target="mailto:siamenterprisee@gmail.com" TargetMode="External"/><Relationship Id="rId3901" Type="http://schemas.openxmlformats.org/officeDocument/2006/relationships/hyperlink" Target="mailto:bhuiyanconstruction83@gmail.com" TargetMode="External"/><Relationship Id="rId5659" Type="http://schemas.openxmlformats.org/officeDocument/2006/relationships/hyperlink" Target="mailto:global.bandarban@gmail.com" TargetMode="External"/><Relationship Id="rId8065" Type="http://schemas.openxmlformats.org/officeDocument/2006/relationships/hyperlink" Target="mailto:ms.babulpathanlxp@gmail.com" TargetMode="External"/><Relationship Id="rId9116" Type="http://schemas.openxmlformats.org/officeDocument/2006/relationships/hyperlink" Target="mailto:msaliflammimcon@gmail.com" TargetMode="External"/><Relationship Id="rId9530" Type="http://schemas.openxmlformats.org/officeDocument/2006/relationships/hyperlink" Target="mailto:ucljoadali@gmail.com" TargetMode="External"/><Relationship Id="rId1105" Type="http://schemas.openxmlformats.org/officeDocument/2006/relationships/hyperlink" Target="mailto:sheikhaabdullaha249@gmail.com" TargetMode="External"/><Relationship Id="rId7081" Type="http://schemas.openxmlformats.org/officeDocument/2006/relationships/hyperlink" Target="mailto:msjhinenterprise@gmail.com" TargetMode="External"/><Relationship Id="rId8132" Type="http://schemas.openxmlformats.org/officeDocument/2006/relationships/hyperlink" Target="mailto:msriponenterprise2011@gmail.com" TargetMode="External"/><Relationship Id="rId3277" Type="http://schemas.openxmlformats.org/officeDocument/2006/relationships/hyperlink" Target="mailto:SUBRATATRADINGSYNDICATE@gmail.com" TargetMode="External"/><Relationship Id="rId4675" Type="http://schemas.openxmlformats.org/officeDocument/2006/relationships/hyperlink" Target="mailto:mssamimenterprise@gmail.com" TargetMode="External"/><Relationship Id="rId5726" Type="http://schemas.openxmlformats.org/officeDocument/2006/relationships/hyperlink" Target="mailto:mdnazrulislamnilu@gmail.com" TargetMode="External"/><Relationship Id="rId10062" Type="http://schemas.openxmlformats.org/officeDocument/2006/relationships/hyperlink" Target="mailto:msrajesh1978@gmail.com" TargetMode="External"/><Relationship Id="rId198" Type="http://schemas.openxmlformats.org/officeDocument/2006/relationships/hyperlink" Target="mailto:ayeshaenterprise@yahoo.com" TargetMode="External"/><Relationship Id="rId3691" Type="http://schemas.openxmlformats.org/officeDocument/2006/relationships/hyperlink" Target="mailto:saifulislam005566@gmail.com" TargetMode="External"/><Relationship Id="rId4328" Type="http://schemas.openxmlformats.org/officeDocument/2006/relationships/hyperlink" Target="mailto:taherandsonspvtltd@yahoo.com" TargetMode="External"/><Relationship Id="rId4742" Type="http://schemas.openxmlformats.org/officeDocument/2006/relationships/hyperlink" Target="mailto:ms.samiahenterprise@gmail.com" TargetMode="External"/><Relationship Id="rId7898" Type="http://schemas.openxmlformats.org/officeDocument/2006/relationships/hyperlink" Target="mailto:sakitradersjhenaidah@gmail.com" TargetMode="External"/><Relationship Id="rId8949" Type="http://schemas.openxmlformats.org/officeDocument/2006/relationships/hyperlink" Target="mailto:nafitraders1979@gmail.com" TargetMode="External"/><Relationship Id="rId2293" Type="http://schemas.openxmlformats.org/officeDocument/2006/relationships/hyperlink" Target="mailto:rokeyatrader.egp@gmail.com," TargetMode="External"/><Relationship Id="rId3344" Type="http://schemas.openxmlformats.org/officeDocument/2006/relationships/hyperlink" Target="mailto:maali059@gmail.com" TargetMode="External"/><Relationship Id="rId7965" Type="http://schemas.openxmlformats.org/officeDocument/2006/relationships/hyperlink" Target="mailto:msparadisrtds@gmail.com" TargetMode="External"/><Relationship Id="rId265" Type="http://schemas.openxmlformats.org/officeDocument/2006/relationships/hyperlink" Target="mailto:mridhaenterprise77@gmail.com" TargetMode="External"/><Relationship Id="rId2360" Type="http://schemas.openxmlformats.org/officeDocument/2006/relationships/hyperlink" Target="mailto:msshuvo1980@gmail.com%20;" TargetMode="External"/><Relationship Id="rId3411" Type="http://schemas.openxmlformats.org/officeDocument/2006/relationships/hyperlink" Target="mailto:nehalenterprise018@gmail.com" TargetMode="External"/><Relationship Id="rId6567" Type="http://schemas.openxmlformats.org/officeDocument/2006/relationships/hyperlink" Target="mailto:msmehedipoultry@gmail.com" TargetMode="External"/><Relationship Id="rId6981" Type="http://schemas.openxmlformats.org/officeDocument/2006/relationships/hyperlink" Target="mailto:mohammedtofayil@yahoo.com" TargetMode="External"/><Relationship Id="rId7618" Type="http://schemas.openxmlformats.org/officeDocument/2006/relationships/hyperlink" Target="mailto:mssetu_enterprise@yahoo.com" TargetMode="External"/><Relationship Id="rId332" Type="http://schemas.openxmlformats.org/officeDocument/2006/relationships/hyperlink" Target="mailto:msfriendscorporation77@gmail.com" TargetMode="External"/><Relationship Id="rId2013" Type="http://schemas.openxmlformats.org/officeDocument/2006/relationships/hyperlink" Target="mailto:mmenterprise83@gmail.com" TargetMode="External"/><Relationship Id="rId5169" Type="http://schemas.openxmlformats.org/officeDocument/2006/relationships/hyperlink" Target="mailto:S.Anantabikastripura@yahoo.com" TargetMode="External"/><Relationship Id="rId5583" Type="http://schemas.openxmlformats.org/officeDocument/2006/relationships/hyperlink" Target="https://www.eprocure.gov.bd/officer/MyTenders.jsp" TargetMode="External"/><Relationship Id="rId6634" Type="http://schemas.openxmlformats.org/officeDocument/2006/relationships/hyperlink" Target="mailto:msnoorjahan11@gmail.com" TargetMode="External"/><Relationship Id="rId9040" Type="http://schemas.openxmlformats.org/officeDocument/2006/relationships/hyperlink" Target="mailto:soheltraders1977@yahoo.com" TargetMode="External"/><Relationship Id="rId4185" Type="http://schemas.openxmlformats.org/officeDocument/2006/relationships/hyperlink" Target="mailto:abuhena888@gmail.com" TargetMode="External"/><Relationship Id="rId5236" Type="http://schemas.openxmlformats.org/officeDocument/2006/relationships/hyperlink" Target="mailto:taherandsonspvtltd@yahoo.com" TargetMode="External"/><Relationship Id="rId1779" Type="http://schemas.openxmlformats.org/officeDocument/2006/relationships/hyperlink" Target="mailto:mojumderentr@gmail.com" TargetMode="External"/><Relationship Id="rId4252" Type="http://schemas.openxmlformats.org/officeDocument/2006/relationships/hyperlink" Target="mailto:mdmhossain71@yahoo.com" TargetMode="External"/><Relationship Id="rId5650" Type="http://schemas.openxmlformats.org/officeDocument/2006/relationships/hyperlink" Target="mailto:moontraderscht@gmail.com" TargetMode="External"/><Relationship Id="rId6701" Type="http://schemas.openxmlformats.org/officeDocument/2006/relationships/hyperlink" Target="mailto:af.comilla@gmail.com" TargetMode="External"/><Relationship Id="rId9857" Type="http://schemas.openxmlformats.org/officeDocument/2006/relationships/hyperlink" Target="mailto:kbosu1958@yahoo.com" TargetMode="External"/><Relationship Id="rId1846" Type="http://schemas.openxmlformats.org/officeDocument/2006/relationships/hyperlink" Target="mailto:dhrobtradeagency@gmail.com" TargetMode="External"/><Relationship Id="rId5303" Type="http://schemas.openxmlformats.org/officeDocument/2006/relationships/hyperlink" Target="mailto:malihatraders1975@gmail.com" TargetMode="External"/><Relationship Id="rId8459" Type="http://schemas.openxmlformats.org/officeDocument/2006/relationships/hyperlink" Target="mailto:tender@pprojltd.com" TargetMode="External"/><Relationship Id="rId8873" Type="http://schemas.openxmlformats.org/officeDocument/2006/relationships/hyperlink" Target="mailto:msdaudtradeinternational@gmail.com" TargetMode="External"/><Relationship Id="rId9924" Type="http://schemas.openxmlformats.org/officeDocument/2006/relationships/hyperlink" Target="mailto:ripatraders17@gmail.com" TargetMode="External"/><Relationship Id="rId1913" Type="http://schemas.openxmlformats.org/officeDocument/2006/relationships/hyperlink" Target="mailto:mmcandmfejv@gmail.com" TargetMode="External"/><Relationship Id="rId7475" Type="http://schemas.openxmlformats.org/officeDocument/2006/relationships/hyperlink" Target="mailto:ms.sajincorporation@gmail.com" TargetMode="External"/><Relationship Id="rId8526" Type="http://schemas.openxmlformats.org/officeDocument/2006/relationships/hyperlink" Target="mailto:satradeandsyndicate@gmail.com" TargetMode="External"/><Relationship Id="rId8940" Type="http://schemas.openxmlformats.org/officeDocument/2006/relationships/hyperlink" Target="mailto:samiultraders@yahoo.com" TargetMode="External"/><Relationship Id="rId6077" Type="http://schemas.openxmlformats.org/officeDocument/2006/relationships/hyperlink" Target="mailto:msgolam_kabir@yahoo.com" TargetMode="External"/><Relationship Id="rId6491" Type="http://schemas.openxmlformats.org/officeDocument/2006/relationships/hyperlink" Target="mailto:msmonirahmed@gmail.com" TargetMode="External"/><Relationship Id="rId7128" Type="http://schemas.openxmlformats.org/officeDocument/2006/relationships/hyperlink" Target="mailto:mosha.faridpur@gmail.com" TargetMode="External"/><Relationship Id="rId7542" Type="http://schemas.openxmlformats.org/officeDocument/2006/relationships/hyperlink" Target="mailto:mssetu_enterprise@yahoo.com" TargetMode="External"/><Relationship Id="rId10109" Type="http://schemas.openxmlformats.org/officeDocument/2006/relationships/hyperlink" Target="mailto:msparentsenter@gmail.com" TargetMode="External"/><Relationship Id="rId2687" Type="http://schemas.openxmlformats.org/officeDocument/2006/relationships/hyperlink" Target="mailto:faysal.enter1983@gmail.com" TargetMode="External"/><Relationship Id="rId3738" Type="http://schemas.openxmlformats.org/officeDocument/2006/relationships/hyperlink" Target="mailto:iffatenterprise4757@gmail.com" TargetMode="External"/><Relationship Id="rId5093" Type="http://schemas.openxmlformats.org/officeDocument/2006/relationships/hyperlink" Target="mailto:golammostofakhan71@gmail.com" TargetMode="External"/><Relationship Id="rId6144" Type="http://schemas.openxmlformats.org/officeDocument/2006/relationships/hyperlink" Target="mailto:dhara.enterprise69@gmail.com" TargetMode="External"/><Relationship Id="rId659" Type="http://schemas.openxmlformats.org/officeDocument/2006/relationships/hyperlink" Target="mailto:green.construction19@gmail.com" TargetMode="External"/><Relationship Id="rId1289" Type="http://schemas.openxmlformats.org/officeDocument/2006/relationships/hyperlink" Target="mailto:udcconstructionltd9@gmail.com" TargetMode="External"/><Relationship Id="rId5160" Type="http://schemas.openxmlformats.org/officeDocument/2006/relationships/hyperlink" Target="mailto:utmong71@yahoo.com" TargetMode="External"/><Relationship Id="rId6211" Type="http://schemas.openxmlformats.org/officeDocument/2006/relationships/hyperlink" Target="mailto:ms.talukder.enterprise@gmail.com" TargetMode="External"/><Relationship Id="rId9367" Type="http://schemas.openxmlformats.org/officeDocument/2006/relationships/hyperlink" Target="mailto:azadptk@gmail.com" TargetMode="External"/><Relationship Id="rId1356" Type="http://schemas.openxmlformats.org/officeDocument/2006/relationships/hyperlink" Target="mailto:fm.jv20@yahoo.com" TargetMode="External"/><Relationship Id="rId2754" Type="http://schemas.openxmlformats.org/officeDocument/2006/relationships/hyperlink" Target="mailto:jnenterprise76@gmail.com" TargetMode="External"/><Relationship Id="rId3805" Type="http://schemas.openxmlformats.org/officeDocument/2006/relationships/hyperlink" Target="mailto:abmzahirul@gmail.com" TargetMode="External"/><Relationship Id="rId8383" Type="http://schemas.openxmlformats.org/officeDocument/2006/relationships/hyperlink" Target="mailto:sammienterprise77@gmail.com" TargetMode="External"/><Relationship Id="rId9781" Type="http://schemas.openxmlformats.org/officeDocument/2006/relationships/hyperlink" Target="mailto:kazimazedulislam@gmail.com" TargetMode="External"/><Relationship Id="rId726" Type="http://schemas.openxmlformats.org/officeDocument/2006/relationships/hyperlink" Target="mailto:modhumatiegp@yahoo.com" TargetMode="External"/><Relationship Id="rId1009" Type="http://schemas.openxmlformats.org/officeDocument/2006/relationships/hyperlink" Target="mailto:zillurenterprise87@gmail.com" TargetMode="External"/><Relationship Id="rId1770" Type="http://schemas.openxmlformats.org/officeDocument/2006/relationships/hyperlink" Target="mailto:rezaulkarim.muk.bd@gmail.com" TargetMode="External"/><Relationship Id="rId2407" Type="http://schemas.openxmlformats.org/officeDocument/2006/relationships/hyperlink" Target="mailto:msmomotacorporation@yahoo.com" TargetMode="External"/><Relationship Id="rId2821" Type="http://schemas.openxmlformats.org/officeDocument/2006/relationships/hyperlink" Target="mailto:rabu.enterprise.h@gmail.com" TargetMode="External"/><Relationship Id="rId5977" Type="http://schemas.openxmlformats.org/officeDocument/2006/relationships/hyperlink" Target="mailto:badal_barisal@yahoo.com" TargetMode="External"/><Relationship Id="rId8036" Type="http://schemas.openxmlformats.org/officeDocument/2006/relationships/hyperlink" Target="mailto:msadikuzzamankhan@gmail.com" TargetMode="External"/><Relationship Id="rId9434" Type="http://schemas.openxmlformats.org/officeDocument/2006/relationships/hyperlink" Target="mailto:sahinptk2@gmail.com" TargetMode="External"/><Relationship Id="rId62" Type="http://schemas.openxmlformats.org/officeDocument/2006/relationships/hyperlink" Target="mailto:msriajbrothers@gmail.com" TargetMode="External"/><Relationship Id="rId1423" Type="http://schemas.openxmlformats.org/officeDocument/2006/relationships/hyperlink" Target="mailto:ms.salamenterprise1993@Gmail.com" TargetMode="External"/><Relationship Id="rId4579" Type="http://schemas.openxmlformats.org/officeDocument/2006/relationships/hyperlink" Target="mailto:fatematraders444@gmail.com" TargetMode="External"/><Relationship Id="rId4993" Type="http://schemas.openxmlformats.org/officeDocument/2006/relationships/hyperlink" Target="mailto:jayada.shilajv2019@gmail.com" TargetMode="External"/><Relationship Id="rId8450" Type="http://schemas.openxmlformats.org/officeDocument/2006/relationships/hyperlink" Target="mailto:mdeunusalmamun1980@gmail.com" TargetMode="External"/><Relationship Id="rId9501" Type="http://schemas.openxmlformats.org/officeDocument/2006/relationships/hyperlink" Target="mailto:rupalisureshjv2020@gmail.com" TargetMode="External"/><Relationship Id="rId3595" Type="http://schemas.openxmlformats.org/officeDocument/2006/relationships/hyperlink" Target="mailto:samratsurmajv@gmail.com" TargetMode="External"/><Relationship Id="rId4646" Type="http://schemas.openxmlformats.org/officeDocument/2006/relationships/hyperlink" Target="mailto:mirhibibulalm@yahoo.com" TargetMode="External"/><Relationship Id="rId7052" Type="http://schemas.openxmlformats.org/officeDocument/2006/relationships/hyperlink" Target="mailto:abulhossansoton@yahoo.com" TargetMode="External"/><Relationship Id="rId8103" Type="http://schemas.openxmlformats.org/officeDocument/2006/relationships/hyperlink" Target="mailto:mszahangirenterprise1984@gmail.com" TargetMode="External"/><Relationship Id="rId10033" Type="http://schemas.openxmlformats.org/officeDocument/2006/relationships/hyperlink" Target="mailto:taposh.sharif@gmail.com" TargetMode="External"/><Relationship Id="rId2197" Type="http://schemas.openxmlformats.org/officeDocument/2006/relationships/hyperlink" Target="mailto:ms.hakimandbrothers@gmail.com" TargetMode="External"/><Relationship Id="rId3248" Type="http://schemas.openxmlformats.org/officeDocument/2006/relationships/hyperlink" Target="mailto:salimconstruction1970@gmail.com" TargetMode="External"/><Relationship Id="rId3662" Type="http://schemas.openxmlformats.org/officeDocument/2006/relationships/hyperlink" Target="mailto:taherandsonspvtltd@yahoo.com" TargetMode="External"/><Relationship Id="rId4713" Type="http://schemas.openxmlformats.org/officeDocument/2006/relationships/hyperlink" Target="mailto:ajamconstructionltd@gmail.com" TargetMode="External"/><Relationship Id="rId7869" Type="http://schemas.openxmlformats.org/officeDocument/2006/relationships/hyperlink" Target="mailto:promatraders@gmail.com" TargetMode="External"/><Relationship Id="rId10100" Type="http://schemas.openxmlformats.org/officeDocument/2006/relationships/hyperlink" Target="mailto:taposh.sharif@gmail.com" TargetMode="External"/><Relationship Id="rId169" Type="http://schemas.openxmlformats.org/officeDocument/2006/relationships/hyperlink" Target="mailto:msrenumiah@gmail.com" TargetMode="External"/><Relationship Id="rId583" Type="http://schemas.openxmlformats.org/officeDocument/2006/relationships/hyperlink" Target="mailto:sdmallic@yahoo.com" TargetMode="External"/><Relationship Id="rId2264" Type="http://schemas.openxmlformats.org/officeDocument/2006/relationships/hyperlink" Target="mailto:ms.sb.tripuratraders87@gmail.com" TargetMode="External"/><Relationship Id="rId3315" Type="http://schemas.openxmlformats.org/officeDocument/2006/relationships/hyperlink" Target="mailto:nahidenterprise1976@gmail.com" TargetMode="External"/><Relationship Id="rId9291" Type="http://schemas.openxmlformats.org/officeDocument/2006/relationships/hyperlink" Target="mailto:mebl.bd@gmail.com" TargetMode="External"/><Relationship Id="rId236" Type="http://schemas.openxmlformats.org/officeDocument/2006/relationships/hyperlink" Target="mailto:msbabytraders@gmail.com" TargetMode="External"/><Relationship Id="rId650" Type="http://schemas.openxmlformats.org/officeDocument/2006/relationships/hyperlink" Target="mailto:msabmcon@gmail.com" TargetMode="External"/><Relationship Id="rId1280" Type="http://schemas.openxmlformats.org/officeDocument/2006/relationships/hyperlink" Target="mailto:navanaconstruction2015@gmail.com" TargetMode="External"/><Relationship Id="rId2331" Type="http://schemas.openxmlformats.org/officeDocument/2006/relationships/hyperlink" Target="mailto:ziaultraders123@yahoo.com" TargetMode="External"/><Relationship Id="rId5487" Type="http://schemas.openxmlformats.org/officeDocument/2006/relationships/hyperlink" Target="mailto:tohfaagrocare1@gmail.com" TargetMode="External"/><Relationship Id="rId6885" Type="http://schemas.openxmlformats.org/officeDocument/2006/relationships/hyperlink" Target="mailto:msme.comilla@gmail.com" TargetMode="External"/><Relationship Id="rId7936" Type="http://schemas.openxmlformats.org/officeDocument/2006/relationships/hyperlink" Target="mailto:shorifuzzamandudu@gmail.com" TargetMode="External"/><Relationship Id="rId303" Type="http://schemas.openxmlformats.org/officeDocument/2006/relationships/hyperlink" Target="mailto:maeandmnejv@yahoo.com" TargetMode="External"/><Relationship Id="rId4089" Type="http://schemas.openxmlformats.org/officeDocument/2006/relationships/hyperlink" Target="mailto:shimul.k@gmail.com" TargetMode="External"/><Relationship Id="rId6538" Type="http://schemas.openxmlformats.org/officeDocument/2006/relationships/hyperlink" Target="mailto:alhajmdabuzaher@yahoo.com" TargetMode="External"/><Relationship Id="rId6952" Type="http://schemas.openxmlformats.org/officeDocument/2006/relationships/hyperlink" Target="mailto:mezbahcomilla@gmail.com" TargetMode="External"/><Relationship Id="rId9011" Type="http://schemas.openxmlformats.org/officeDocument/2006/relationships/hyperlink" Target="mailto:mariamenterprise202@gmail.com" TargetMode="External"/><Relationship Id="rId5554" Type="http://schemas.openxmlformats.org/officeDocument/2006/relationships/hyperlink" Target="mailto:dwanjamaljv@gmail.com" TargetMode="External"/><Relationship Id="rId6605" Type="http://schemas.openxmlformats.org/officeDocument/2006/relationships/hyperlink" Target="mailto:msmishuenterprise01@gmail.com" TargetMode="External"/><Relationship Id="rId1000" Type="http://schemas.openxmlformats.org/officeDocument/2006/relationships/hyperlink" Target="mailto:princemamun001@gmail.com" TargetMode="External"/><Relationship Id="rId4156" Type="http://schemas.openxmlformats.org/officeDocument/2006/relationships/hyperlink" Target="mailto:anowartrade@gmail.com" TargetMode="External"/><Relationship Id="rId4570" Type="http://schemas.openxmlformats.org/officeDocument/2006/relationships/hyperlink" Target="mailto:mdsharifuddin180@gmail.com" TargetMode="External"/><Relationship Id="rId5207" Type="http://schemas.openxmlformats.org/officeDocument/2006/relationships/hyperlink" Target="mailto:msanantabikashchakma@gmail.com" TargetMode="External"/><Relationship Id="rId5621" Type="http://schemas.openxmlformats.org/officeDocument/2006/relationships/hyperlink" Target="mailto:S.Anantabikastripura@yahoo.com" TargetMode="External"/><Relationship Id="rId8777" Type="http://schemas.openxmlformats.org/officeDocument/2006/relationships/hyperlink" Target="mailto:msrahimenterpsise@gmail.com" TargetMode="External"/><Relationship Id="rId9828" Type="http://schemas.openxmlformats.org/officeDocument/2006/relationships/hyperlink" Target="mailto:iqbaljamader@yahoo.com" TargetMode="External"/><Relationship Id="rId1817" Type="http://schemas.openxmlformats.org/officeDocument/2006/relationships/hyperlink" Target="mailto:kamal_mostafa10@yahoo.com" TargetMode="External"/><Relationship Id="rId3172" Type="http://schemas.openxmlformats.org/officeDocument/2006/relationships/hyperlink" Target="mailto:Morshed71_bau@yahoo.com" TargetMode="External"/><Relationship Id="rId4223" Type="http://schemas.openxmlformats.org/officeDocument/2006/relationships/hyperlink" Target="mailto:pkpoddar.nat@gmail.com" TargetMode="External"/><Relationship Id="rId7379" Type="http://schemas.openxmlformats.org/officeDocument/2006/relationships/hyperlink" Target="mailto:mskalam_enterprise@yahoo.com" TargetMode="External"/><Relationship Id="rId7793" Type="http://schemas.openxmlformats.org/officeDocument/2006/relationships/hyperlink" Target="mailto:shamim.kamarjani516561@gmail.com" TargetMode="External"/><Relationship Id="rId8844" Type="http://schemas.openxmlformats.org/officeDocument/2006/relationships/hyperlink" Target="mailto:mssumitraders1962@gmail.com" TargetMode="External"/><Relationship Id="rId6395" Type="http://schemas.openxmlformats.org/officeDocument/2006/relationships/hyperlink" Target="mailto:srabonishejv2019@yahoo.com" TargetMode="External"/><Relationship Id="rId7446" Type="http://schemas.openxmlformats.org/officeDocument/2006/relationships/hyperlink" Target="mailto:mskalam_enterprise@yahoo.com" TargetMode="External"/><Relationship Id="rId160" Type="http://schemas.openxmlformats.org/officeDocument/2006/relationships/hyperlink" Target="mailto:msanantatraders@gmail.com" TargetMode="External"/><Relationship Id="rId3989" Type="http://schemas.openxmlformats.org/officeDocument/2006/relationships/hyperlink" Target="mailto:bhuyianpalash@gmail.com" TargetMode="External"/><Relationship Id="rId6048" Type="http://schemas.openxmlformats.org/officeDocument/2006/relationships/hyperlink" Target="mailto:rir.lgbsl@gmail.com" TargetMode="External"/><Relationship Id="rId6462" Type="http://schemas.openxmlformats.org/officeDocument/2006/relationships/hyperlink" Target="mailto:msraenterprise2013@gmail.com" TargetMode="External"/><Relationship Id="rId7860" Type="http://schemas.openxmlformats.org/officeDocument/2006/relationships/hyperlink" Target="mailto:mstashnia.enterprise@yahoo.com" TargetMode="External"/><Relationship Id="rId8911" Type="http://schemas.openxmlformats.org/officeDocument/2006/relationships/hyperlink" Target="mailto:msmostafaandsons1958@gmail.com" TargetMode="External"/><Relationship Id="rId5064" Type="http://schemas.openxmlformats.org/officeDocument/2006/relationships/hyperlink" Target="mailto:baghafurnituremart@gmail.com" TargetMode="External"/><Relationship Id="rId6115" Type="http://schemas.openxmlformats.org/officeDocument/2006/relationships/hyperlink" Target="mailto:khandokertranding62@gmail.com" TargetMode="External"/><Relationship Id="rId7513" Type="http://schemas.openxmlformats.org/officeDocument/2006/relationships/hyperlink" Target="mailto:mr.rahim_uddin@yahoo.com" TargetMode="External"/><Relationship Id="rId977" Type="http://schemas.openxmlformats.org/officeDocument/2006/relationships/hyperlink" Target="mailto:isamoti76@gmail.com" TargetMode="External"/><Relationship Id="rId2658" Type="http://schemas.openxmlformats.org/officeDocument/2006/relationships/hyperlink" Target="mailto:shakwatkhan77@gmail.com" TargetMode="External"/><Relationship Id="rId3709" Type="http://schemas.openxmlformats.org/officeDocument/2006/relationships/hyperlink" Target="mailto:mszahidenterprise940@gmail.com" TargetMode="External"/><Relationship Id="rId4080" Type="http://schemas.openxmlformats.org/officeDocument/2006/relationships/hyperlink" Target="https://www.eprocure.gov.bd/tenderer/ViewRegistrationDetail.jsp?uId=0E4BA52190E03F20&amp;tId=556D42365BD1EB05&amp;cId=5BBB2F10C195E792&amp;top=no" TargetMode="External"/><Relationship Id="rId9685" Type="http://schemas.openxmlformats.org/officeDocument/2006/relationships/hyperlink" Target="mailto:msrupalicons@gmail.com" TargetMode="External"/><Relationship Id="rId1674" Type="http://schemas.openxmlformats.org/officeDocument/2006/relationships/hyperlink" Target="mailto:nuruandmahamudjv@gmail.com" TargetMode="External"/><Relationship Id="rId2725" Type="http://schemas.openxmlformats.org/officeDocument/2006/relationships/hyperlink" Target="mailto:nurulkis2020@gmail.com" TargetMode="External"/><Relationship Id="rId5131" Type="http://schemas.openxmlformats.org/officeDocument/2006/relationships/hyperlink" Target="mailto:ms.khanconstructionraj@yahoo.com" TargetMode="External"/><Relationship Id="rId8287" Type="http://schemas.openxmlformats.org/officeDocument/2006/relationships/hyperlink" Target="mailto:md.abulhossain2016@yahoo.com" TargetMode="External"/><Relationship Id="rId9338" Type="http://schemas.openxmlformats.org/officeDocument/2006/relationships/hyperlink" Target="mailto:jahidulptk2014@gmail.com" TargetMode="External"/><Relationship Id="rId9752" Type="http://schemas.openxmlformats.org/officeDocument/2006/relationships/hyperlink" Target="mailto:sheikhomerfaruk@gmail.com" TargetMode="External"/><Relationship Id="rId1327" Type="http://schemas.openxmlformats.org/officeDocument/2006/relationships/hyperlink" Target="mailto:ranabuilders55@yahoo.com" TargetMode="External"/><Relationship Id="rId1741" Type="http://schemas.openxmlformats.org/officeDocument/2006/relationships/hyperlink" Target="mailto:abwahab07@gmail.com" TargetMode="External"/><Relationship Id="rId4897" Type="http://schemas.openxmlformats.org/officeDocument/2006/relationships/hyperlink" Target="mailto:mdwasimulhaque15@gmail.com" TargetMode="External"/><Relationship Id="rId5948" Type="http://schemas.openxmlformats.org/officeDocument/2006/relationships/hyperlink" Target="mailto:msrahamanbuilders@gmail.com" TargetMode="External"/><Relationship Id="rId8354" Type="http://schemas.openxmlformats.org/officeDocument/2006/relationships/hyperlink" Target="mailto:srbbricksmanda123@gmail.com" TargetMode="External"/><Relationship Id="rId9405" Type="http://schemas.openxmlformats.org/officeDocument/2006/relationships/hyperlink" Target="mailto:najmulbadal45@gmail.com" TargetMode="External"/><Relationship Id="rId33" Type="http://schemas.openxmlformats.org/officeDocument/2006/relationships/hyperlink" Target="mailto:mebl.bd@gmail.com" TargetMode="External"/><Relationship Id="rId3499" Type="http://schemas.openxmlformats.org/officeDocument/2006/relationships/hyperlink" Target="mailto:mdnurul101010@gmail.com" TargetMode="External"/><Relationship Id="rId7370" Type="http://schemas.openxmlformats.org/officeDocument/2006/relationships/hyperlink" Target="mailto:ajamconstructionltd@gmail.com" TargetMode="External"/><Relationship Id="rId8007" Type="http://schemas.openxmlformats.org/officeDocument/2006/relationships/hyperlink" Target="mailto:shahidur256.kst@gmail.com" TargetMode="External"/><Relationship Id="rId8421" Type="http://schemas.openxmlformats.org/officeDocument/2006/relationships/hyperlink" Target="mailto:islambrothers94@gmail.com" TargetMode="External"/><Relationship Id="rId3566" Type="http://schemas.openxmlformats.org/officeDocument/2006/relationships/hyperlink" Target="mailto:mm.traders1697@gmail.com" TargetMode="External"/><Relationship Id="rId4964" Type="http://schemas.openxmlformats.org/officeDocument/2006/relationships/hyperlink" Target="mailto:mdanwarhossain888@gmail.com" TargetMode="External"/><Relationship Id="rId7023" Type="http://schemas.openxmlformats.org/officeDocument/2006/relationships/hyperlink" Target="mailto:ms.mainenterprise@gmail.com" TargetMode="External"/><Relationship Id="rId487" Type="http://schemas.openxmlformats.org/officeDocument/2006/relationships/hyperlink" Target="mailto:pplarjv@gmail.com" TargetMode="External"/><Relationship Id="rId2168" Type="http://schemas.openxmlformats.org/officeDocument/2006/relationships/hyperlink" Target="mailto:S.Anantabikastripura@yahoo.com" TargetMode="External"/><Relationship Id="rId3219" Type="http://schemas.openxmlformats.org/officeDocument/2006/relationships/hyperlink" Target="mailto:shossaintg@yahoo.com" TargetMode="External"/><Relationship Id="rId3980" Type="http://schemas.openxmlformats.org/officeDocument/2006/relationships/hyperlink" Target="mailto:sucheenterprise@gmail.com" TargetMode="External"/><Relationship Id="rId4617" Type="http://schemas.openxmlformats.org/officeDocument/2006/relationships/hyperlink" Target="mailto:zahidur.pbn@gmail.com" TargetMode="External"/><Relationship Id="rId9195" Type="http://schemas.openxmlformats.org/officeDocument/2006/relationships/hyperlink" Target="mailto:sarder.oishi@gmail.com" TargetMode="External"/><Relationship Id="rId10004" Type="http://schemas.openxmlformats.org/officeDocument/2006/relationships/hyperlink" Target="mailto:msanwarc@gmail.com" TargetMode="External"/><Relationship Id="rId1184" Type="http://schemas.openxmlformats.org/officeDocument/2006/relationships/hyperlink" Target="mailto:niaztraders.khan@yahoo.com" TargetMode="External"/><Relationship Id="rId2582" Type="http://schemas.openxmlformats.org/officeDocument/2006/relationships/hyperlink" Target="mailto:rsenterprise271@gmail.com" TargetMode="External"/><Relationship Id="rId3633" Type="http://schemas.openxmlformats.org/officeDocument/2006/relationships/hyperlink" Target="https://www.eprocure.gov.bd/tenderer/ViewRegistrationDetail.jsp?cId=5C34F16EB4A755DC&amp;uId=0C3DA0D5A6D322A4&amp;tId=599E12C96A503869&amp;top=no" TargetMode="External"/><Relationship Id="rId6789" Type="http://schemas.openxmlformats.org/officeDocument/2006/relationships/hyperlink" Target="mailto:hossaintradersbd1985@gmail.com" TargetMode="External"/><Relationship Id="rId554" Type="http://schemas.openxmlformats.org/officeDocument/2006/relationships/hyperlink" Target="mailto:msshanjidaconstruction77@gmail.com" TargetMode="External"/><Relationship Id="rId2235" Type="http://schemas.openxmlformats.org/officeDocument/2006/relationships/hyperlink" Target="mailto:msakhiconstruction@gmail.com" TargetMode="External"/><Relationship Id="rId3700" Type="http://schemas.openxmlformats.org/officeDocument/2006/relationships/hyperlink" Target="mailto:msibtihajenterprise@gmail.com" TargetMode="External"/><Relationship Id="rId6856" Type="http://schemas.openxmlformats.org/officeDocument/2006/relationships/hyperlink" Target="mailto:ms.sumienterprise1@gmail.com" TargetMode="External"/><Relationship Id="rId7907" Type="http://schemas.openxmlformats.org/officeDocument/2006/relationships/hyperlink" Target="mailto:msjamuna.prokouhali@gmail.com" TargetMode="External"/><Relationship Id="rId9262" Type="http://schemas.openxmlformats.org/officeDocument/2006/relationships/hyperlink" Target="mailto:ahamedsteel@gmail.com" TargetMode="External"/><Relationship Id="rId207" Type="http://schemas.openxmlformats.org/officeDocument/2006/relationships/hyperlink" Target="mailto:kmabubakarsiddique@gmail.com" TargetMode="External"/><Relationship Id="rId621" Type="http://schemas.openxmlformats.org/officeDocument/2006/relationships/hyperlink" Target="mailto:ashikenterprise.cd@gmail.com" TargetMode="External"/><Relationship Id="rId1251" Type="http://schemas.openxmlformats.org/officeDocument/2006/relationships/hyperlink" Target="mailto:amzadtraders@gmail.com" TargetMode="External"/><Relationship Id="rId2302" Type="http://schemas.openxmlformats.org/officeDocument/2006/relationships/hyperlink" Target="mailto:msjoharatraders@gmail.com%20;" TargetMode="External"/><Relationship Id="rId5458" Type="http://schemas.openxmlformats.org/officeDocument/2006/relationships/hyperlink" Target="mailto:sobhan1966@gmail.com" TargetMode="External"/><Relationship Id="rId5872" Type="http://schemas.openxmlformats.org/officeDocument/2006/relationships/hyperlink" Target="mailto:msislam.traders@yahoo.com" TargetMode="External"/><Relationship Id="rId6509" Type="http://schemas.openxmlformats.org/officeDocument/2006/relationships/hyperlink" Target="mailto:nhoque1557@gmail.com" TargetMode="External"/><Relationship Id="rId6923" Type="http://schemas.openxmlformats.org/officeDocument/2006/relationships/hyperlink" Target="mailto:seloniyaskstjv@gmail.com" TargetMode="External"/><Relationship Id="rId4474" Type="http://schemas.openxmlformats.org/officeDocument/2006/relationships/hyperlink" Target="mailto:atikatik103@gmail.com" TargetMode="External"/><Relationship Id="rId5525" Type="http://schemas.openxmlformats.org/officeDocument/2006/relationships/hyperlink" Target="mailto:de.rb.jv@gmail.com" TargetMode="External"/><Relationship Id="rId3076" Type="http://schemas.openxmlformats.org/officeDocument/2006/relationships/hyperlink" Target="mailto:msfatematraders1983@gmail.com" TargetMode="External"/><Relationship Id="rId3490" Type="http://schemas.openxmlformats.org/officeDocument/2006/relationships/hyperlink" Target="mailto:lutfurkhaledyounusjvca@gmail.com" TargetMode="External"/><Relationship Id="rId4127" Type="http://schemas.openxmlformats.org/officeDocument/2006/relationships/hyperlink" Target="mailto:chawa.enterprise@gmail.com" TargetMode="External"/><Relationship Id="rId4541" Type="http://schemas.openxmlformats.org/officeDocument/2006/relationships/hyperlink" Target="mailto:mssathienterprise44@gmail.com" TargetMode="External"/><Relationship Id="rId7697" Type="http://schemas.openxmlformats.org/officeDocument/2006/relationships/hyperlink" Target="mailto:mdharunorrashid633@yahoo.com" TargetMode="External"/><Relationship Id="rId2092" Type="http://schemas.openxmlformats.org/officeDocument/2006/relationships/hyperlink" Target="mailto:mssomaenterprise98@gmail.com" TargetMode="External"/><Relationship Id="rId3143" Type="http://schemas.openxmlformats.org/officeDocument/2006/relationships/hyperlink" Target="mailto:ntenterprise87@gmail.com" TargetMode="External"/><Relationship Id="rId6299" Type="http://schemas.openxmlformats.org/officeDocument/2006/relationships/hyperlink" Target="mailto:mskhantraders71@gmail.com" TargetMode="External"/><Relationship Id="rId8748" Type="http://schemas.openxmlformats.org/officeDocument/2006/relationships/hyperlink" Target="mailto:msrajuenterprise.bd@gmail.com" TargetMode="External"/><Relationship Id="rId7764" Type="http://schemas.openxmlformats.org/officeDocument/2006/relationships/hyperlink" Target="mailto:mskumkum.enterprise@yahoo.com" TargetMode="External"/><Relationship Id="rId8815" Type="http://schemas.openxmlformats.org/officeDocument/2006/relationships/hyperlink" Target="mailto:msfnenterprise@yahoo.com" TargetMode="External"/><Relationship Id="rId131" Type="http://schemas.openxmlformats.org/officeDocument/2006/relationships/hyperlink" Target="mailto:mebl.bd@gmail.com" TargetMode="External"/><Relationship Id="rId3210" Type="http://schemas.openxmlformats.org/officeDocument/2006/relationships/hyperlink" Target="mailto:khan.builders2015@gmail.com" TargetMode="External"/><Relationship Id="rId6366" Type="http://schemas.openxmlformats.org/officeDocument/2006/relationships/hyperlink" Target="mailto:mdfirojkabir70@gmail.com" TargetMode="External"/><Relationship Id="rId6780" Type="http://schemas.openxmlformats.org/officeDocument/2006/relationships/hyperlink" Target="mailto:msnafisacon04@gmail.com" TargetMode="External"/><Relationship Id="rId7417" Type="http://schemas.openxmlformats.org/officeDocument/2006/relationships/hyperlink" Target="mailto:ms.alahienterprise_feni@yahoo.com" TargetMode="External"/><Relationship Id="rId7831" Type="http://schemas.openxmlformats.org/officeDocument/2006/relationships/hyperlink" Target="mailto:mdmasumjnd@gmail.com" TargetMode="External"/><Relationship Id="rId2976" Type="http://schemas.openxmlformats.org/officeDocument/2006/relationships/hyperlink" Target="mailto:almamunconstructiion@gmail.com" TargetMode="External"/><Relationship Id="rId5382" Type="http://schemas.openxmlformats.org/officeDocument/2006/relationships/hyperlink" Target="mailto:msnajmulandbrothers@gmail.com" TargetMode="External"/><Relationship Id="rId6019" Type="http://schemas.openxmlformats.org/officeDocument/2006/relationships/hyperlink" Target="mailto:ms.anamicatraders@yahoo.com" TargetMode="External"/><Relationship Id="rId6433" Type="http://schemas.openxmlformats.org/officeDocument/2006/relationships/hyperlink" Target="mailto:mmbashilimited@gmail.com" TargetMode="External"/><Relationship Id="rId9589" Type="http://schemas.openxmlformats.org/officeDocument/2006/relationships/hyperlink" Target="mailto:shenterprise78@gmail.com" TargetMode="External"/><Relationship Id="rId948" Type="http://schemas.openxmlformats.org/officeDocument/2006/relationships/hyperlink" Target="mailto:info.angirasolar@gmail.com" TargetMode="External"/><Relationship Id="rId1578" Type="http://schemas.openxmlformats.org/officeDocument/2006/relationships/hyperlink" Target="mailto:mmb.itjv@yahoo.com" TargetMode="External"/><Relationship Id="rId1992" Type="http://schemas.openxmlformats.org/officeDocument/2006/relationships/hyperlink" Target="mailto:durgaenterprise10@gmail.com" TargetMode="External"/><Relationship Id="rId2629" Type="http://schemas.openxmlformats.org/officeDocument/2006/relationships/hyperlink" Target="mailto:shahilenterprise@yahoo.com" TargetMode="External"/><Relationship Id="rId5035" Type="http://schemas.openxmlformats.org/officeDocument/2006/relationships/hyperlink" Target="mailto:abdullah.enterprise707@gmail.com" TargetMode="External"/><Relationship Id="rId6500" Type="http://schemas.openxmlformats.org/officeDocument/2006/relationships/hyperlink" Target="mailto:nasiruddinctg79@gmail.com" TargetMode="External"/><Relationship Id="rId9656" Type="http://schemas.openxmlformats.org/officeDocument/2006/relationships/hyperlink" Target="mailto:mizanuralam71@gmail.com" TargetMode="External"/><Relationship Id="rId1645" Type="http://schemas.openxmlformats.org/officeDocument/2006/relationships/hyperlink" Target="mailto:khanrafiqul180@gmail.com" TargetMode="External"/><Relationship Id="rId4051" Type="http://schemas.openxmlformats.org/officeDocument/2006/relationships/hyperlink" Target="mailto:bablu6440@gmail.com" TargetMode="External"/><Relationship Id="rId5102" Type="http://schemas.openxmlformats.org/officeDocument/2006/relationships/hyperlink" Target="mailto:mrsparvinalam@gmail.com" TargetMode="External"/><Relationship Id="rId8258" Type="http://schemas.openxmlformats.org/officeDocument/2006/relationships/hyperlink" Target="mailto:joarder46@gmail.com" TargetMode="External"/><Relationship Id="rId8672" Type="http://schemas.openxmlformats.org/officeDocument/2006/relationships/hyperlink" Target="mailto:msmonaconstruction@yahoo.com" TargetMode="External"/><Relationship Id="rId9309" Type="http://schemas.openxmlformats.org/officeDocument/2006/relationships/hyperlink" Target="mailto:msferdousi_construction1990@yahoo.com" TargetMode="External"/><Relationship Id="rId7274" Type="http://schemas.openxmlformats.org/officeDocument/2006/relationships/hyperlink" Target="mailto:sbcelbd@gmail.com" TargetMode="External"/><Relationship Id="rId8325" Type="http://schemas.openxmlformats.org/officeDocument/2006/relationships/hyperlink" Target="mailto:msdidarenterprise1987@gmail.com" TargetMode="External"/><Relationship Id="rId9723" Type="http://schemas.openxmlformats.org/officeDocument/2006/relationships/hyperlink" Target="mailto:quashemconstruction@gmail.com" TargetMode="External"/><Relationship Id="rId1712" Type="http://schemas.openxmlformats.org/officeDocument/2006/relationships/hyperlink" Target="mailto:mojumderentr@gmail.com" TargetMode="External"/><Relationship Id="rId4868" Type="http://schemas.openxmlformats.org/officeDocument/2006/relationships/hyperlink" Target="mailto:anaenterprise28@gmail.com" TargetMode="External"/><Relationship Id="rId5919" Type="http://schemas.openxmlformats.org/officeDocument/2006/relationships/hyperlink" Target="mailto:hossainsanowar58@gmail.com" TargetMode="External"/><Relationship Id="rId6290" Type="http://schemas.openxmlformats.org/officeDocument/2006/relationships/hyperlink" Target="mailto:mollatrading.contractor26310@gmail.com" TargetMode="External"/><Relationship Id="rId3884" Type="http://schemas.openxmlformats.org/officeDocument/2006/relationships/hyperlink" Target="mailto:faruktraders.nar@gmail.com" TargetMode="External"/><Relationship Id="rId4935" Type="http://schemas.openxmlformats.org/officeDocument/2006/relationships/hyperlink" Target="mailto:mtcorporation90@gmail.com" TargetMode="External"/><Relationship Id="rId7341" Type="http://schemas.openxmlformats.org/officeDocument/2006/relationships/hyperlink" Target="mailto:sbcelbd@gmail.com" TargetMode="External"/><Relationship Id="rId9099" Type="http://schemas.openxmlformats.org/officeDocument/2006/relationships/hyperlink" Target="mailto:ma.muktasarkar2013@gmail.com" TargetMode="External"/><Relationship Id="rId2486" Type="http://schemas.openxmlformats.org/officeDocument/2006/relationships/hyperlink" Target="mailto:ms_momoconstruction@yahoo.com" TargetMode="External"/><Relationship Id="rId3537" Type="http://schemas.openxmlformats.org/officeDocument/2006/relationships/hyperlink" Target="mailto:msmonir_traders@yahoo.com" TargetMode="External"/><Relationship Id="rId3951" Type="http://schemas.openxmlformats.org/officeDocument/2006/relationships/hyperlink" Target="mailto:murshedrobin360@gmail.com" TargetMode="External"/><Relationship Id="rId458" Type="http://schemas.openxmlformats.org/officeDocument/2006/relationships/hyperlink" Target="mailto:dulhaselimjvca@gmail.com" TargetMode="External"/><Relationship Id="rId872" Type="http://schemas.openxmlformats.org/officeDocument/2006/relationships/hyperlink" Target="mailto:roushonegp@gmail.com" TargetMode="External"/><Relationship Id="rId1088" Type="http://schemas.openxmlformats.org/officeDocument/2006/relationships/hyperlink" Target="mailto:fastbuild.bd@gmail.com" TargetMode="External"/><Relationship Id="rId2139" Type="http://schemas.openxmlformats.org/officeDocument/2006/relationships/hyperlink" Target="mailto:mssarkarcorporation@gmail.com" TargetMode="External"/><Relationship Id="rId2553" Type="http://schemas.openxmlformats.org/officeDocument/2006/relationships/hyperlink" Target="mailto:shakinconstruction@gmail.com" TargetMode="External"/><Relationship Id="rId3604" Type="http://schemas.openxmlformats.org/officeDocument/2006/relationships/hyperlink" Target="mailto:mshuvoahmed.bd@gmail.com" TargetMode="External"/><Relationship Id="rId6010" Type="http://schemas.openxmlformats.org/officeDocument/2006/relationships/hyperlink" Target="mailto:mdfayzsharif@yahoo.com" TargetMode="External"/><Relationship Id="rId9166" Type="http://schemas.openxmlformats.org/officeDocument/2006/relationships/hyperlink" Target="mailto:mssaifuddintraders@yahoo.com" TargetMode="External"/><Relationship Id="rId9580" Type="http://schemas.openxmlformats.org/officeDocument/2006/relationships/hyperlink" Target="mailto:lubna_khanom665@yahoo.com" TargetMode="External"/><Relationship Id="rId525" Type="http://schemas.openxmlformats.org/officeDocument/2006/relationships/hyperlink" Target="mailto:md.abdulghani65@gmail.com" TargetMode="External"/><Relationship Id="rId1155" Type="http://schemas.openxmlformats.org/officeDocument/2006/relationships/hyperlink" Target="mailto:islammdtouhidul8@gmail.com" TargetMode="External"/><Relationship Id="rId2206" Type="http://schemas.openxmlformats.org/officeDocument/2006/relationships/hyperlink" Target="mailto:suvrangkarchakma@yahoo.com" TargetMode="External"/><Relationship Id="rId2620" Type="http://schemas.openxmlformats.org/officeDocument/2006/relationships/hyperlink" Target="mailto:zakirhossain833@yahoo.com" TargetMode="External"/><Relationship Id="rId5776" Type="http://schemas.openxmlformats.org/officeDocument/2006/relationships/hyperlink" Target="mailto:msmuniaenterprise75@gmail.com" TargetMode="External"/><Relationship Id="rId8182" Type="http://schemas.openxmlformats.org/officeDocument/2006/relationships/hyperlink" Target="mailto:asma.sendicate@gmail.com" TargetMode="External"/><Relationship Id="rId9233" Type="http://schemas.openxmlformats.org/officeDocument/2006/relationships/hyperlink" Target="mailto:badal_barisal@yahoo.com" TargetMode="External"/><Relationship Id="rId1222" Type="http://schemas.openxmlformats.org/officeDocument/2006/relationships/hyperlink" Target="mailto:nafiniloytraders@gmail.com" TargetMode="External"/><Relationship Id="rId4378" Type="http://schemas.openxmlformats.org/officeDocument/2006/relationships/hyperlink" Target="mailto:mrs.shobujbiplobconstruction@gmail.com" TargetMode="External"/><Relationship Id="rId5429" Type="http://schemas.openxmlformats.org/officeDocument/2006/relationships/hyperlink" Target="mailto:soheldevelopment99@gmail.com" TargetMode="External"/><Relationship Id="rId6827" Type="http://schemas.openxmlformats.org/officeDocument/2006/relationships/hyperlink" Target="mailto:mmefcjvca@gmail.com" TargetMode="External"/><Relationship Id="rId9300" Type="http://schemas.openxmlformats.org/officeDocument/2006/relationships/hyperlink" Target="mailto:dulal.enterprise56@gmail.com" TargetMode="External"/><Relationship Id="rId3394" Type="http://schemas.openxmlformats.org/officeDocument/2006/relationships/hyperlink" Target="mailto:royelboksh9@gmail.com" TargetMode="External"/><Relationship Id="rId4792" Type="http://schemas.openxmlformats.org/officeDocument/2006/relationships/hyperlink" Target="mailto:solaimanalironi@gmail.com" TargetMode="External"/><Relationship Id="rId5843" Type="http://schemas.openxmlformats.org/officeDocument/2006/relationships/hyperlink" Target="mailto:ahsantraders1984@gmail.com" TargetMode="External"/><Relationship Id="rId8999" Type="http://schemas.openxmlformats.org/officeDocument/2006/relationships/hyperlink" Target="mailto:mrnconstruction86@gmail.com" TargetMode="External"/><Relationship Id="rId3047" Type="http://schemas.openxmlformats.org/officeDocument/2006/relationships/hyperlink" Target="mailto:anwarkarmokarjv@gmail.com" TargetMode="External"/><Relationship Id="rId4445" Type="http://schemas.openxmlformats.org/officeDocument/2006/relationships/hyperlink" Target="mailto:ekram123dhonipara@gmail.com" TargetMode="External"/><Relationship Id="rId5910" Type="http://schemas.openxmlformats.org/officeDocument/2006/relationships/hyperlink" Target="mailto:msalifstore@yahoo.com" TargetMode="External"/><Relationship Id="rId3461" Type="http://schemas.openxmlformats.org/officeDocument/2006/relationships/hyperlink" Target="mailto:mazidur1985@gmail.com" TargetMode="External"/><Relationship Id="rId4512" Type="http://schemas.openxmlformats.org/officeDocument/2006/relationships/hyperlink" Target="mailto:nuruzzamanmiah58@gmail.com" TargetMode="External"/><Relationship Id="rId7668" Type="http://schemas.openxmlformats.org/officeDocument/2006/relationships/hyperlink" Target="mailto:jaka.chuadanga@gmail.com" TargetMode="External"/><Relationship Id="rId8719" Type="http://schemas.openxmlformats.org/officeDocument/2006/relationships/hyperlink" Target="mailto:hrediconstructionltd@gmail.com" TargetMode="External"/><Relationship Id="rId382" Type="http://schemas.openxmlformats.org/officeDocument/2006/relationships/hyperlink" Target="mailto:msapsoraenterprise31@gmail.com" TargetMode="External"/><Relationship Id="rId2063" Type="http://schemas.openxmlformats.org/officeDocument/2006/relationships/hyperlink" Target="mailto:kalicharanagarwala1999@gmail.com" TargetMode="External"/><Relationship Id="rId3114" Type="http://schemas.openxmlformats.org/officeDocument/2006/relationships/hyperlink" Target="mailto:gsenterprise7929@gmail.com" TargetMode="External"/><Relationship Id="rId6684" Type="http://schemas.openxmlformats.org/officeDocument/2006/relationships/hyperlink" Target="mailto:msshahin.enterprise13@gmail.com" TargetMode="External"/><Relationship Id="rId7735" Type="http://schemas.openxmlformats.org/officeDocument/2006/relationships/hyperlink" Target="mailto:msmodernclothstore@gmail.com" TargetMode="External"/><Relationship Id="rId9090" Type="http://schemas.openxmlformats.org/officeDocument/2006/relationships/hyperlink" Target="mailto:mhcorporation1@gmail.com" TargetMode="External"/><Relationship Id="rId2130" Type="http://schemas.openxmlformats.org/officeDocument/2006/relationships/hyperlink" Target="mailto:uttarafrms@gmail.com" TargetMode="External"/><Relationship Id="rId5286" Type="http://schemas.openxmlformats.org/officeDocument/2006/relationships/hyperlink" Target="mailto:mssobuzenterprise@gmail.com" TargetMode="External"/><Relationship Id="rId6337" Type="http://schemas.openxmlformats.org/officeDocument/2006/relationships/hyperlink" Target="mailto:msupakulconstruction@gmail.com" TargetMode="External"/><Relationship Id="rId6751" Type="http://schemas.openxmlformats.org/officeDocument/2006/relationships/hyperlink" Target="mailto:rannysaifulalam@gmail.com" TargetMode="External"/><Relationship Id="rId102" Type="http://schemas.openxmlformats.org/officeDocument/2006/relationships/hyperlink" Target="mailto:mshawladerconstruction71@gmail.com" TargetMode="External"/><Relationship Id="rId5353" Type="http://schemas.openxmlformats.org/officeDocument/2006/relationships/hyperlink" Target="mailto:mssalamtraders510@gmail.com" TargetMode="External"/><Relationship Id="rId6404" Type="http://schemas.openxmlformats.org/officeDocument/2006/relationships/hyperlink" Target="mailto:mdfayzsharif8@gmail.com" TargetMode="External"/><Relationship Id="rId7802" Type="http://schemas.openxmlformats.org/officeDocument/2006/relationships/hyperlink" Target="mailto:martazareza@yahoo.com" TargetMode="External"/><Relationship Id="rId1896" Type="http://schemas.openxmlformats.org/officeDocument/2006/relationships/hyperlink" Target="mailto:msabtahienterprise@gmail.com" TargetMode="External"/><Relationship Id="rId2947" Type="http://schemas.openxmlformats.org/officeDocument/2006/relationships/hyperlink" Target="mailto:egp.semmh@gmail.com" TargetMode="External"/><Relationship Id="rId5006" Type="http://schemas.openxmlformats.org/officeDocument/2006/relationships/hyperlink" Target="mailto:bismillahborson@gmail.com" TargetMode="External"/><Relationship Id="rId9974" Type="http://schemas.openxmlformats.org/officeDocument/2006/relationships/hyperlink" Target="mailto:khanbrotherscity@gmail.com" TargetMode="External"/><Relationship Id="rId919" Type="http://schemas.openxmlformats.org/officeDocument/2006/relationships/hyperlink" Target="mailto:sign_1978@yahoo.com" TargetMode="External"/><Relationship Id="rId1549" Type="http://schemas.openxmlformats.org/officeDocument/2006/relationships/hyperlink" Target="mailto:ms.md.alienterprise@gmail.com" TargetMode="External"/><Relationship Id="rId1963" Type="http://schemas.openxmlformats.org/officeDocument/2006/relationships/hyperlink" Target="mailto:labonienterprise1@yahoo.com" TargetMode="External"/><Relationship Id="rId4022" Type="http://schemas.openxmlformats.org/officeDocument/2006/relationships/hyperlink" Target="mailto:ataur13980@gmail.com" TargetMode="External"/><Relationship Id="rId5420" Type="http://schemas.openxmlformats.org/officeDocument/2006/relationships/hyperlink" Target="mailto:mimenterprise141@gmail.com" TargetMode="External"/><Relationship Id="rId7178" Type="http://schemas.openxmlformats.org/officeDocument/2006/relationships/hyperlink" Target="mailto:mssuptitraders@gmail.com" TargetMode="External"/><Relationship Id="rId8576" Type="http://schemas.openxmlformats.org/officeDocument/2006/relationships/hyperlink" Target="mailto:msmdmahmudurrahman@yahoo.com" TargetMode="External"/><Relationship Id="rId8990" Type="http://schemas.openxmlformats.org/officeDocument/2006/relationships/hyperlink" Target="mailto:mahtabalihatiya@gmail.com" TargetMode="External"/><Relationship Id="rId9627" Type="http://schemas.openxmlformats.org/officeDocument/2006/relationships/hyperlink" Target="mailto:najmulsadat76@gmail.com" TargetMode="External"/><Relationship Id="rId1616" Type="http://schemas.openxmlformats.org/officeDocument/2006/relationships/hyperlink" Target="mailto:abwahab07@gmail.com" TargetMode="External"/><Relationship Id="rId7592" Type="http://schemas.openxmlformats.org/officeDocument/2006/relationships/hyperlink" Target="mailto:ms.rahmantraders@yahoo.com" TargetMode="External"/><Relationship Id="rId8229" Type="http://schemas.openxmlformats.org/officeDocument/2006/relationships/hyperlink" Target="mailto:basu.dtenterprise@gmail.com" TargetMode="External"/><Relationship Id="rId8643" Type="http://schemas.openxmlformats.org/officeDocument/2006/relationships/hyperlink" Target="mailto:shakilconstruction@yahoo.com" TargetMode="External"/><Relationship Id="rId10159" Type="http://schemas.openxmlformats.org/officeDocument/2006/relationships/hyperlink" Target="mailto:mk6858173@gmail.com" TargetMode="External"/><Relationship Id="rId3788" Type="http://schemas.openxmlformats.org/officeDocument/2006/relationships/hyperlink" Target="mailto:bishwajitproshad@gmail.com" TargetMode="External"/><Relationship Id="rId4839" Type="http://schemas.openxmlformats.org/officeDocument/2006/relationships/hyperlink" Target="mailto:msonienterprise1973@gmail.com" TargetMode="External"/><Relationship Id="rId6194" Type="http://schemas.openxmlformats.org/officeDocument/2006/relationships/hyperlink" Target="mailto:mhasan15587@gmail.com" TargetMode="External"/><Relationship Id="rId7245" Type="http://schemas.openxmlformats.org/officeDocument/2006/relationships/hyperlink" Target="mailto:johoraconst@gmail.com" TargetMode="External"/><Relationship Id="rId8710" Type="http://schemas.openxmlformats.org/officeDocument/2006/relationships/hyperlink" Target="mailto:lilyenterprise1980@gmail.com" TargetMode="External"/><Relationship Id="rId3855" Type="http://schemas.openxmlformats.org/officeDocument/2006/relationships/hyperlink" Target="mailto:msjamienterprise78@gmail.com" TargetMode="External"/><Relationship Id="rId6261" Type="http://schemas.openxmlformats.org/officeDocument/2006/relationships/hyperlink" Target="mailto:msferoj_alam@yahoo.com" TargetMode="External"/><Relationship Id="rId7312" Type="http://schemas.openxmlformats.org/officeDocument/2006/relationships/hyperlink" Target="mailto:mirtraders13@gmail.com" TargetMode="External"/><Relationship Id="rId776" Type="http://schemas.openxmlformats.org/officeDocument/2006/relationships/hyperlink" Target="mailto:rafibrothersegp@yahoo.com" TargetMode="External"/><Relationship Id="rId2457" Type="http://schemas.openxmlformats.org/officeDocument/2006/relationships/hyperlink" Target="mailto:ms.mominul@yahoo.com" TargetMode="External"/><Relationship Id="rId3508" Type="http://schemas.openxmlformats.org/officeDocument/2006/relationships/hyperlink" Target="mailto:ms.eli.monirjv@gmail.com" TargetMode="External"/><Relationship Id="rId4906" Type="http://schemas.openxmlformats.org/officeDocument/2006/relationships/hyperlink" Target="mailto:msnimnienterprise75@gmail.com" TargetMode="External"/><Relationship Id="rId9484" Type="http://schemas.openxmlformats.org/officeDocument/2006/relationships/hyperlink" Target="mailto:kabirkke2003@gmail.com" TargetMode="External"/><Relationship Id="rId429" Type="http://schemas.openxmlformats.org/officeDocument/2006/relationships/hyperlink" Target="mailto:mschandpurenterprise@gmail.com" TargetMode="External"/><Relationship Id="rId1059" Type="http://schemas.openxmlformats.org/officeDocument/2006/relationships/hyperlink" Target="mailto:alifenterprise.egp@gmail.com" TargetMode="External"/><Relationship Id="rId1473" Type="http://schemas.openxmlformats.org/officeDocument/2006/relationships/hyperlink" Target="mailto:bismillahtraders369@gmail.com" TargetMode="External"/><Relationship Id="rId2871" Type="http://schemas.openxmlformats.org/officeDocument/2006/relationships/hyperlink" Target="mailto:msranibuilders@gmail.com" TargetMode="External"/><Relationship Id="rId3922" Type="http://schemas.openxmlformats.org/officeDocument/2006/relationships/hyperlink" Target="mailto:mstasnimbuildersandengineers@gmail.com" TargetMode="External"/><Relationship Id="rId8086" Type="http://schemas.openxmlformats.org/officeDocument/2006/relationships/hyperlink" Target="mailto:atikaenterprise77@gmail.com" TargetMode="External"/><Relationship Id="rId9137" Type="http://schemas.openxmlformats.org/officeDocument/2006/relationships/hyperlink" Target="mailto:azampancha@gmail.com" TargetMode="External"/><Relationship Id="rId843" Type="http://schemas.openxmlformats.org/officeDocument/2006/relationships/hyperlink" Target="mailto:dawnshams.jv@gmail.com" TargetMode="External"/><Relationship Id="rId1126" Type="http://schemas.openxmlformats.org/officeDocument/2006/relationships/hyperlink" Target="mailto:rashedalhasan03@gmail.com" TargetMode="External"/><Relationship Id="rId2524" Type="http://schemas.openxmlformats.org/officeDocument/2006/relationships/hyperlink" Target="mailto:rabu.enterprise.h@gmail.com" TargetMode="External"/><Relationship Id="rId8153" Type="http://schemas.openxmlformats.org/officeDocument/2006/relationships/hyperlink" Target="mailto:msriasaramisaconstruction86@gmai.con" TargetMode="External"/><Relationship Id="rId9551" Type="http://schemas.openxmlformats.org/officeDocument/2006/relationships/hyperlink" Target="mailto:abidenterprise97@gmail.com" TargetMode="External"/><Relationship Id="rId910" Type="http://schemas.openxmlformats.org/officeDocument/2006/relationships/hyperlink" Target="mailto:mss.sarkerenterprise@gmail.com" TargetMode="External"/><Relationship Id="rId1540" Type="http://schemas.openxmlformats.org/officeDocument/2006/relationships/hyperlink" Target="mailto:ms.amenaconstruction.bd@gmail.com" TargetMode="External"/><Relationship Id="rId4696" Type="http://schemas.openxmlformats.org/officeDocument/2006/relationships/hyperlink" Target="mailto:biswastraders7@gmail.com" TargetMode="External"/><Relationship Id="rId5747" Type="http://schemas.openxmlformats.org/officeDocument/2006/relationships/hyperlink" Target="mailto:ms.mrkenterprise@gmail.com" TargetMode="External"/><Relationship Id="rId9204" Type="http://schemas.openxmlformats.org/officeDocument/2006/relationships/hyperlink" Target="mailto:nasirnazirpur@gmail.com" TargetMode="External"/><Relationship Id="rId10083" Type="http://schemas.openxmlformats.org/officeDocument/2006/relationships/hyperlink" Target="mailto:liaquatalibogra@gmail.com" TargetMode="External"/><Relationship Id="rId3298" Type="http://schemas.openxmlformats.org/officeDocument/2006/relationships/hyperlink" Target="mailto:shamimsa.101010@gmail.com" TargetMode="External"/><Relationship Id="rId4349" Type="http://schemas.openxmlformats.org/officeDocument/2006/relationships/hyperlink" Target="mailto:egp.sifatenterprise@gmail.com" TargetMode="External"/><Relationship Id="rId4763" Type="http://schemas.openxmlformats.org/officeDocument/2006/relationships/hyperlink" Target="mailto:mstfaridaislam@gmail.com" TargetMode="External"/><Relationship Id="rId5814" Type="http://schemas.openxmlformats.org/officeDocument/2006/relationships/hyperlink" Target="mailto:ziaultraders123@yahoo.com" TargetMode="External"/><Relationship Id="rId8220" Type="http://schemas.openxmlformats.org/officeDocument/2006/relationships/hyperlink" Target="mailto:mmbashihamimjv@gmail.com" TargetMode="External"/><Relationship Id="rId10150" Type="http://schemas.openxmlformats.org/officeDocument/2006/relationships/hyperlink" Target="mailto:sohanenterprise17@gmail.com" TargetMode="External"/><Relationship Id="rId3365" Type="http://schemas.openxmlformats.org/officeDocument/2006/relationships/hyperlink" Target="mailto:rajuenterprise83@gmail.com" TargetMode="External"/><Relationship Id="rId4416" Type="http://schemas.openxmlformats.org/officeDocument/2006/relationships/hyperlink" Target="mailto:dabluataur644@gmail.com" TargetMode="External"/><Relationship Id="rId4830" Type="http://schemas.openxmlformats.org/officeDocument/2006/relationships/hyperlink" Target="mailto:manabiands05@gmail.com" TargetMode="External"/><Relationship Id="rId7986" Type="http://schemas.openxmlformats.org/officeDocument/2006/relationships/hyperlink" Target="mailto:msmodernstructureltd.bd@gmail.com" TargetMode="External"/><Relationship Id="rId286" Type="http://schemas.openxmlformats.org/officeDocument/2006/relationships/hyperlink" Target="mailto:azizbrotherschand@gmail.com" TargetMode="External"/><Relationship Id="rId2381" Type="http://schemas.openxmlformats.org/officeDocument/2006/relationships/hyperlink" Target="mailto:smsalahuddin47@gmail.com" TargetMode="External"/><Relationship Id="rId3018" Type="http://schemas.openxmlformats.org/officeDocument/2006/relationships/hyperlink" Target="mailto:alimostafizjv@gmail.com" TargetMode="External"/><Relationship Id="rId3432" Type="http://schemas.openxmlformats.org/officeDocument/2006/relationships/hyperlink" Target="mailto:zohirul81@gmail.%20Com" TargetMode="External"/><Relationship Id="rId6588" Type="http://schemas.openxmlformats.org/officeDocument/2006/relationships/hyperlink" Target="mailto:babluandbrothers373@gmail.com" TargetMode="External"/><Relationship Id="rId7639" Type="http://schemas.openxmlformats.org/officeDocument/2006/relationships/hyperlink" Target="mailto:ms.alahienterprise_feni@yahoo.com" TargetMode="External"/><Relationship Id="rId353" Type="http://schemas.openxmlformats.org/officeDocument/2006/relationships/hyperlink" Target="mailto:mrkeandmfejv@yahoo.com" TargetMode="External"/><Relationship Id="rId2034" Type="http://schemas.openxmlformats.org/officeDocument/2006/relationships/hyperlink" Target="mailto:azizandsons1960@gmail.com" TargetMode="External"/><Relationship Id="rId9061" Type="http://schemas.openxmlformats.org/officeDocument/2006/relationships/hyperlink" Target="mailto:msnizamtrading@gmail.com" TargetMode="External"/><Relationship Id="rId420" Type="http://schemas.openxmlformats.org/officeDocument/2006/relationships/hyperlink" Target="mailto:msarifulislam9042@gmail.com" TargetMode="External"/><Relationship Id="rId1050" Type="http://schemas.openxmlformats.org/officeDocument/2006/relationships/hyperlink" Target="mailto:egp.abul@gmail.com" TargetMode="External"/><Relationship Id="rId2101" Type="http://schemas.openxmlformats.org/officeDocument/2006/relationships/hyperlink" Target="mailto:msartraders20@gmail.com" TargetMode="External"/><Relationship Id="rId5257" Type="http://schemas.openxmlformats.org/officeDocument/2006/relationships/hyperlink" Target="mailto:msmirzaconstructionsiraj@gmail.com" TargetMode="External"/><Relationship Id="rId6655" Type="http://schemas.openxmlformats.org/officeDocument/2006/relationships/hyperlink" Target="mailto:ms.maaenterprise11@gmail.com" TargetMode="External"/><Relationship Id="rId7706" Type="http://schemas.openxmlformats.org/officeDocument/2006/relationships/hyperlink" Target="mailto:sanjoykumarsheel1@gmail.com" TargetMode="External"/><Relationship Id="rId5671" Type="http://schemas.openxmlformats.org/officeDocument/2006/relationships/hyperlink" Target="mailto:farukbbn15@gmail.com" TargetMode="External"/><Relationship Id="rId6308" Type="http://schemas.openxmlformats.org/officeDocument/2006/relationships/hyperlink" Target="mailto:a.ali.and.sons2016@gmail.com" TargetMode="External"/><Relationship Id="rId6722" Type="http://schemas.openxmlformats.org/officeDocument/2006/relationships/hyperlink" Target="mailto:pcrtammsjvca@gmail.com" TargetMode="External"/><Relationship Id="rId9878" Type="http://schemas.openxmlformats.org/officeDocument/2006/relationships/hyperlink" Target="mailto:mykencobd@gmail.com" TargetMode="External"/><Relationship Id="rId1867" Type="http://schemas.openxmlformats.org/officeDocument/2006/relationships/hyperlink" Target="mailto:zahurulhaquedulalk786@yahoo.com" TargetMode="External"/><Relationship Id="rId2918" Type="http://schemas.openxmlformats.org/officeDocument/2006/relationships/hyperlink" Target="mailto:ms.rsconstruction@yahoo.com" TargetMode="External"/><Relationship Id="rId4273" Type="http://schemas.openxmlformats.org/officeDocument/2006/relationships/hyperlink" Target="mailto:salimu875@gmail.com" TargetMode="External"/><Relationship Id="rId5324" Type="http://schemas.openxmlformats.org/officeDocument/2006/relationships/hyperlink" Target="mailto:ntzcte20jv@gmail.com" TargetMode="External"/><Relationship Id="rId8894" Type="http://schemas.openxmlformats.org/officeDocument/2006/relationships/hyperlink" Target="mailto:mrahman197308@gmail.com" TargetMode="External"/><Relationship Id="rId9945" Type="http://schemas.openxmlformats.org/officeDocument/2006/relationships/hyperlink" Target="mailto:mdsohelmia224@gmail.com" TargetMode="External"/><Relationship Id="rId1934" Type="http://schemas.openxmlformats.org/officeDocument/2006/relationships/hyperlink" Target="mailto:msnomanenterprise02@gmail.com" TargetMode="External"/><Relationship Id="rId4340" Type="http://schemas.openxmlformats.org/officeDocument/2006/relationships/hyperlink" Target="mailto:riazuddin01712@gmail.com" TargetMode="External"/><Relationship Id="rId7496" Type="http://schemas.openxmlformats.org/officeDocument/2006/relationships/hyperlink" Target="mailto:mssirajandbrothers@gmail.com" TargetMode="External"/><Relationship Id="rId8547" Type="http://schemas.openxmlformats.org/officeDocument/2006/relationships/hyperlink" Target="mailto:aliakbarkhokon@gmail.com" TargetMode="External"/><Relationship Id="rId8961" Type="http://schemas.openxmlformats.org/officeDocument/2006/relationships/hyperlink" Target="mailto:anasconstruction1@gmail.com" TargetMode="External"/><Relationship Id="rId6098" Type="http://schemas.openxmlformats.org/officeDocument/2006/relationships/hyperlink" Target="mailto:razzakm50@yahoo.com" TargetMode="External"/><Relationship Id="rId7149" Type="http://schemas.openxmlformats.org/officeDocument/2006/relationships/hyperlink" Target="mailto:shohidulconst@gmail.com" TargetMode="External"/><Relationship Id="rId7563" Type="http://schemas.openxmlformats.org/officeDocument/2006/relationships/hyperlink" Target="mailto:kt.mirjv@gmail.com" TargetMode="External"/><Relationship Id="rId8614" Type="http://schemas.openxmlformats.org/officeDocument/2006/relationships/hyperlink" Target="mailto:ms.jannatanterprise@gmail.com" TargetMode="External"/><Relationship Id="rId6165" Type="http://schemas.openxmlformats.org/officeDocument/2006/relationships/hyperlink" Target="mailto:serniabad7@gmail.com" TargetMode="External"/><Relationship Id="rId7216" Type="http://schemas.openxmlformats.org/officeDocument/2006/relationships/hyperlink" Target="mailto:sbcelbd@gmail.com" TargetMode="External"/><Relationship Id="rId3759" Type="http://schemas.openxmlformats.org/officeDocument/2006/relationships/hyperlink" Target="mailto:egp.bhabnaenterprise@gmail.com" TargetMode="External"/><Relationship Id="rId5181" Type="http://schemas.openxmlformats.org/officeDocument/2006/relationships/hyperlink" Target="mailto:sabtmht2019@gmail.com" TargetMode="External"/><Relationship Id="rId6232" Type="http://schemas.openxmlformats.org/officeDocument/2006/relationships/hyperlink" Target="mailto:giasuddin1986@yahoo.com" TargetMode="External"/><Relationship Id="rId7630" Type="http://schemas.openxmlformats.org/officeDocument/2006/relationships/hyperlink" Target="mailto:mstulitushi_enterprise@yahoo.com" TargetMode="External"/><Relationship Id="rId9388" Type="http://schemas.openxmlformats.org/officeDocument/2006/relationships/hyperlink" Target="mailto:msmddelowarhossain@yahoo.com" TargetMode="External"/><Relationship Id="rId2775" Type="http://schemas.openxmlformats.org/officeDocument/2006/relationships/hyperlink" Target="mailto:owapdaenterprise20@gmail.com" TargetMode="External"/><Relationship Id="rId3826" Type="http://schemas.openxmlformats.org/officeDocument/2006/relationships/hyperlink" Target="mailto:bhuiyanconstruction83@gmail.com" TargetMode="External"/><Relationship Id="rId747" Type="http://schemas.openxmlformats.org/officeDocument/2006/relationships/hyperlink" Target="mailto:nabaruntradersltd@gmail.com" TargetMode="External"/><Relationship Id="rId1377" Type="http://schemas.openxmlformats.org/officeDocument/2006/relationships/hyperlink" Target="mailto:lubnacorporation@yahoo.com" TargetMode="External"/><Relationship Id="rId1791" Type="http://schemas.openxmlformats.org/officeDocument/2006/relationships/hyperlink" Target="mailto:mrshamim203260@yahoo.com" TargetMode="External"/><Relationship Id="rId2428" Type="http://schemas.openxmlformats.org/officeDocument/2006/relationships/hyperlink" Target="mailto:mahfugkhanltd@yahoo.com" TargetMode="External"/><Relationship Id="rId2842" Type="http://schemas.openxmlformats.org/officeDocument/2006/relationships/hyperlink" Target="mailto:sazident@gmail.com" TargetMode="External"/><Relationship Id="rId5998" Type="http://schemas.openxmlformats.org/officeDocument/2006/relationships/hyperlink" Target="mailto:razzakm50@yahoo.com" TargetMode="External"/><Relationship Id="rId9455" Type="http://schemas.openxmlformats.org/officeDocument/2006/relationships/hyperlink" Target="mailto:mdfirozptk@gmail.com" TargetMode="External"/><Relationship Id="rId83" Type="http://schemas.openxmlformats.org/officeDocument/2006/relationships/hyperlink" Target="mailto:msanikaentrprise.bd@gmail.com" TargetMode="External"/><Relationship Id="rId814" Type="http://schemas.openxmlformats.org/officeDocument/2006/relationships/hyperlink" Target="mailto:taigyun.kim@halla.com" TargetMode="External"/><Relationship Id="rId1444" Type="http://schemas.openxmlformats.org/officeDocument/2006/relationships/hyperlink" Target="mailto:ms.jdsinternational15@gmail.com" TargetMode="External"/><Relationship Id="rId8057" Type="http://schemas.openxmlformats.org/officeDocument/2006/relationships/hyperlink" Target="mailto:msriasatandbrothers@gmail.com" TargetMode="External"/><Relationship Id="rId8471" Type="http://schemas.openxmlformats.org/officeDocument/2006/relationships/hyperlink" Target="mailto:prominentquashemppljv@gmail.com" TargetMode="External"/><Relationship Id="rId9108" Type="http://schemas.openxmlformats.org/officeDocument/2006/relationships/hyperlink" Target="mailto:ma.muktasarkar2013@gmail.com" TargetMode="External"/><Relationship Id="rId9522" Type="http://schemas.openxmlformats.org/officeDocument/2006/relationships/hyperlink" Target="mailto:sifatnavin81@gmail.com" TargetMode="External"/><Relationship Id="rId1511" Type="http://schemas.openxmlformats.org/officeDocument/2006/relationships/hyperlink" Target="mailto:nationalelectronics1982@gmail.com" TargetMode="External"/><Relationship Id="rId4667" Type="http://schemas.openxmlformats.org/officeDocument/2006/relationships/hyperlink" Target="mailto:kasempangsha@gmail.com" TargetMode="External"/><Relationship Id="rId5718" Type="http://schemas.openxmlformats.org/officeDocument/2006/relationships/hyperlink" Target="mailto:emmuconstruction@gmail.com" TargetMode="External"/><Relationship Id="rId7073" Type="http://schemas.openxmlformats.org/officeDocument/2006/relationships/hyperlink" Target="https://www.eprocure.gov.bd/tenderer/ViewRegistrationDetail.jsp?cId=1E90B512490193B1&amp;uId=B8579B27BA92E08D&amp;tId=B180262464ED17C7&amp;top=no" TargetMode="External"/><Relationship Id="rId8124" Type="http://schemas.openxmlformats.org/officeDocument/2006/relationships/hyperlink" Target="mailto:maengineering1958@yahoo.com" TargetMode="External"/><Relationship Id="rId10054" Type="http://schemas.openxmlformats.org/officeDocument/2006/relationships/hyperlink" Target="mailto:gs.siamjv@gmail.com" TargetMode="External"/><Relationship Id="rId3269" Type="http://schemas.openxmlformats.org/officeDocument/2006/relationships/hyperlink" Target="mailto:syfulislam6589@gmail.com" TargetMode="External"/><Relationship Id="rId3683" Type="http://schemas.openxmlformats.org/officeDocument/2006/relationships/hyperlink" Target="mailto:shohrab_hossain1956@yahoo.com" TargetMode="External"/><Relationship Id="rId7140" Type="http://schemas.openxmlformats.org/officeDocument/2006/relationships/hyperlink" Target="mailto:mdsiddiqur@yahoo.com" TargetMode="External"/><Relationship Id="rId2285" Type="http://schemas.openxmlformats.org/officeDocument/2006/relationships/hyperlink" Target="mailto:coastaldevcor@gmail.com," TargetMode="External"/><Relationship Id="rId3336" Type="http://schemas.openxmlformats.org/officeDocument/2006/relationships/hyperlink" Target="mailto:maali059@yahoo.com" TargetMode="External"/><Relationship Id="rId4734" Type="http://schemas.openxmlformats.org/officeDocument/2006/relationships/hyperlink" Target="mailto:soumenenterprise92@gmail.comN" TargetMode="External"/><Relationship Id="rId10121" Type="http://schemas.openxmlformats.org/officeDocument/2006/relationships/hyperlink" Target="mailto:shams_engineering_ltd@yahoo.com" TargetMode="External"/><Relationship Id="rId257" Type="http://schemas.openxmlformats.org/officeDocument/2006/relationships/hyperlink" Target="mailto:halimaseddikahasi@gmail.com" TargetMode="External"/><Relationship Id="rId3750" Type="http://schemas.openxmlformats.org/officeDocument/2006/relationships/hyperlink" Target="mailto:shohrab_hossain1956@yahoo.com" TargetMode="External"/><Relationship Id="rId4801" Type="http://schemas.openxmlformats.org/officeDocument/2006/relationships/hyperlink" Target="mailto:msmimibmda@gmail.com" TargetMode="External"/><Relationship Id="rId7957" Type="http://schemas.openxmlformats.org/officeDocument/2006/relationships/hyperlink" Target="mailto:eshanul.kus@gmail.com" TargetMode="External"/><Relationship Id="rId671" Type="http://schemas.openxmlformats.org/officeDocument/2006/relationships/hyperlink" Target="mailto:hossanenterpriseegp@gmail.com" TargetMode="External"/><Relationship Id="rId2352" Type="http://schemas.openxmlformats.org/officeDocument/2006/relationships/hyperlink" Target="mailto:msshuvo1980@gmail.com" TargetMode="External"/><Relationship Id="rId3403" Type="http://schemas.openxmlformats.org/officeDocument/2006/relationships/hyperlink" Target="mailto:siddikur1991@gmail.com" TargetMode="External"/><Relationship Id="rId6559" Type="http://schemas.openxmlformats.org/officeDocument/2006/relationships/hyperlink" Target="mailto:mirzaqureshi56@gmail.com" TargetMode="External"/><Relationship Id="rId6973" Type="http://schemas.openxmlformats.org/officeDocument/2006/relationships/hyperlink" Target="mailto:mohammedtofayil@yahoo.com" TargetMode="External"/><Relationship Id="rId324" Type="http://schemas.openxmlformats.org/officeDocument/2006/relationships/hyperlink" Target="mailto:azizbrotherschand@gmail.com" TargetMode="External"/><Relationship Id="rId2005" Type="http://schemas.openxmlformats.org/officeDocument/2006/relationships/hyperlink" Target="mailto:chowdhury162@yahoo.com" TargetMode="External"/><Relationship Id="rId5575" Type="http://schemas.openxmlformats.org/officeDocument/2006/relationships/hyperlink" Target="mailto:nahalnila@gmail.com" TargetMode="External"/><Relationship Id="rId6626" Type="http://schemas.openxmlformats.org/officeDocument/2006/relationships/hyperlink" Target="mailto:msfimexconstruction1972@gmail.com" TargetMode="External"/><Relationship Id="rId9032" Type="http://schemas.openxmlformats.org/officeDocument/2006/relationships/hyperlink" Target="mailto:soheltraders1977@yahoo.com" TargetMode="External"/><Relationship Id="rId1021" Type="http://schemas.openxmlformats.org/officeDocument/2006/relationships/hyperlink" Target="mailto:nobienterprise.bd@gmail.com" TargetMode="External"/><Relationship Id="rId4177" Type="http://schemas.openxmlformats.org/officeDocument/2006/relationships/hyperlink" Target="mailto:pinkinat36@gmail.com" TargetMode="External"/><Relationship Id="rId4591" Type="http://schemas.openxmlformats.org/officeDocument/2006/relationships/hyperlink" Target="mailto:humairatraders8@gmail.com" TargetMode="External"/><Relationship Id="rId5228" Type="http://schemas.openxmlformats.org/officeDocument/2006/relationships/hyperlink" Target="https://www.eprocure.gov.bd/tenderer/ViewRegistrationDetail.jsp?uId=FC59F03DD33250E9&amp;tId=7D9011874462B3A0&amp;cId=725A79DA9BA43EAF&amp;top=no" TargetMode="External"/><Relationship Id="rId5642" Type="http://schemas.openxmlformats.org/officeDocument/2006/relationships/hyperlink" Target="mailto:pkacjv@gmail.com" TargetMode="External"/><Relationship Id="rId8798" Type="http://schemas.openxmlformats.org/officeDocument/2006/relationships/hyperlink" Target="mailto:msmokkaenterprise@gmail.com" TargetMode="External"/><Relationship Id="rId9849" Type="http://schemas.openxmlformats.org/officeDocument/2006/relationships/hyperlink" Target="mailto:kamrulandbrothers@yahoo.com" TargetMode="External"/><Relationship Id="rId3193" Type="http://schemas.openxmlformats.org/officeDocument/2006/relationships/hyperlink" Target="mailto:aniktradingcorporation22@gmail.com" TargetMode="External"/><Relationship Id="rId4244" Type="http://schemas.openxmlformats.org/officeDocument/2006/relationships/hyperlink" Target="mailto:aklimabegum1744@gmail.com" TargetMode="External"/><Relationship Id="rId1838" Type="http://schemas.openxmlformats.org/officeDocument/2006/relationships/hyperlink" Target="mailto:mrshamim203260@yahoo.com" TargetMode="External"/><Relationship Id="rId3260" Type="http://schemas.openxmlformats.org/officeDocument/2006/relationships/hyperlink" Target="mailto:technoenterprise73@gmail.com" TargetMode="External"/><Relationship Id="rId4311" Type="http://schemas.openxmlformats.org/officeDocument/2006/relationships/hyperlink" Target="mailto:semtnjv@gmail.com" TargetMode="External"/><Relationship Id="rId7467" Type="http://schemas.openxmlformats.org/officeDocument/2006/relationships/hyperlink" Target="mailto:ms.nihalenterprise@gmail.com" TargetMode="External"/><Relationship Id="rId8865" Type="http://schemas.openxmlformats.org/officeDocument/2006/relationships/hyperlink" Target="mailto:msfaenterprise1973@gmail.com" TargetMode="External"/><Relationship Id="rId9916" Type="http://schemas.openxmlformats.org/officeDocument/2006/relationships/hyperlink" Target="mailto:mahirandmohitenterprise@gmail.com" TargetMode="External"/><Relationship Id="rId181" Type="http://schemas.openxmlformats.org/officeDocument/2006/relationships/hyperlink" Target="mailto:mstituenterprise@gmail.com" TargetMode="External"/><Relationship Id="rId1905" Type="http://schemas.openxmlformats.org/officeDocument/2006/relationships/hyperlink" Target="mailto:mmenterprise83@gmail.com" TargetMode="External"/><Relationship Id="rId6069" Type="http://schemas.openxmlformats.org/officeDocument/2006/relationships/hyperlink" Target="mailto:farhad.enterprise1978@gmail.com" TargetMode="External"/><Relationship Id="rId7881" Type="http://schemas.openxmlformats.org/officeDocument/2006/relationships/hyperlink" Target="mailto:Mollaenterprisejnd@gmail.com" TargetMode="External"/><Relationship Id="rId8518" Type="http://schemas.openxmlformats.org/officeDocument/2006/relationships/hyperlink" Target="mailto:msib5595@gmail.com" TargetMode="External"/><Relationship Id="rId8932" Type="http://schemas.openxmlformats.org/officeDocument/2006/relationships/hyperlink" Target="mailto:samiultraders@yahoo.com" TargetMode="External"/><Relationship Id="rId5085" Type="http://schemas.openxmlformats.org/officeDocument/2006/relationships/hyperlink" Target="mailto:msparadisetds@gmail.com" TargetMode="External"/><Relationship Id="rId6483" Type="http://schemas.openxmlformats.org/officeDocument/2006/relationships/hyperlink" Target="mailto:msgoniconstruction@gmail.com" TargetMode="External"/><Relationship Id="rId7534" Type="http://schemas.openxmlformats.org/officeDocument/2006/relationships/hyperlink" Target="mailto:se.scjv19@gmail.com" TargetMode="External"/><Relationship Id="rId998" Type="http://schemas.openxmlformats.org/officeDocument/2006/relationships/hyperlink" Target="mailto:binti2011@yahoo.com" TargetMode="External"/><Relationship Id="rId2679" Type="http://schemas.openxmlformats.org/officeDocument/2006/relationships/hyperlink" Target="mailto:smshameemconstruction@gmail.com" TargetMode="External"/><Relationship Id="rId6136" Type="http://schemas.openxmlformats.org/officeDocument/2006/relationships/hyperlink" Target="mailto:mdfayzsharif@yahoo.com" TargetMode="External"/><Relationship Id="rId6550" Type="http://schemas.openxmlformats.org/officeDocument/2006/relationships/hyperlink" Target="mailto:mslokmanhossain@gmail.com" TargetMode="External"/><Relationship Id="rId7601" Type="http://schemas.openxmlformats.org/officeDocument/2006/relationships/hyperlink" Target="mailto:newtradelinkfeni@gmail.com" TargetMode="External"/><Relationship Id="rId1695" Type="http://schemas.openxmlformats.org/officeDocument/2006/relationships/hyperlink" Target="mailto:ms.karunatraders@gmail.com" TargetMode="External"/><Relationship Id="rId2746" Type="http://schemas.openxmlformats.org/officeDocument/2006/relationships/hyperlink" Target="mailto:bhatibanglaenterprise@yahoo.com" TargetMode="External"/><Relationship Id="rId5152" Type="http://schemas.openxmlformats.org/officeDocument/2006/relationships/hyperlink" Target="mailto:mdalamgir2244@gmail.com" TargetMode="External"/><Relationship Id="rId6203" Type="http://schemas.openxmlformats.org/officeDocument/2006/relationships/hyperlink" Target="mailto:badal_barisal@yahoo.com" TargetMode="External"/><Relationship Id="rId9359" Type="http://schemas.openxmlformats.org/officeDocument/2006/relationships/hyperlink" Target="mailto:mshowladerptk@gmail.com" TargetMode="External"/><Relationship Id="rId9773" Type="http://schemas.openxmlformats.org/officeDocument/2006/relationships/hyperlink" Target="mailto:mdamainurrahman@gmail.com" TargetMode="External"/><Relationship Id="rId718" Type="http://schemas.openxmlformats.org/officeDocument/2006/relationships/hyperlink" Target="mailto:msiqbalandbrothers@gmail.com" TargetMode="External"/><Relationship Id="rId1348" Type="http://schemas.openxmlformats.org/officeDocument/2006/relationships/hyperlink" Target="mailto:omcsbg2g.jv@gmail.com" TargetMode="External"/><Relationship Id="rId1762" Type="http://schemas.openxmlformats.org/officeDocument/2006/relationships/hyperlink" Target="mailto:ms.esco.bd@gmail.com" TargetMode="External"/><Relationship Id="rId8375" Type="http://schemas.openxmlformats.org/officeDocument/2006/relationships/hyperlink" Target="mailto:ethenenterprisepvtltd@gmail.com" TargetMode="External"/><Relationship Id="rId9426" Type="http://schemas.openxmlformats.org/officeDocument/2006/relationships/hyperlink" Target="mailto:enayethossainpat@gmail.com" TargetMode="External"/><Relationship Id="rId1415" Type="http://schemas.openxmlformats.org/officeDocument/2006/relationships/hyperlink" Target="mailto:pcconstruction17@yahoo.com" TargetMode="External"/><Relationship Id="rId2813" Type="http://schemas.openxmlformats.org/officeDocument/2006/relationships/hyperlink" Target="mailto:bhatibanglaenterprise@yahoo.com" TargetMode="External"/><Relationship Id="rId5969" Type="http://schemas.openxmlformats.org/officeDocument/2006/relationships/hyperlink" Target="mailto:md.nasir_uddin30@yahoo.com" TargetMode="External"/><Relationship Id="rId7391" Type="http://schemas.openxmlformats.org/officeDocument/2006/relationships/hyperlink" Target="mailto:ms.hoquebrothers@yahoo.com" TargetMode="External"/><Relationship Id="rId8028" Type="http://schemas.openxmlformats.org/officeDocument/2006/relationships/hyperlink" Target="mailto:dawn557700@gmail.com" TargetMode="External"/><Relationship Id="rId8442" Type="http://schemas.openxmlformats.org/officeDocument/2006/relationships/hyperlink" Target="mailto:razunraquibenterprise@yahoo.com" TargetMode="External"/><Relationship Id="rId9840" Type="http://schemas.openxmlformats.org/officeDocument/2006/relationships/hyperlink" Target="mailto:kahjv15@gmail.com" TargetMode="External"/><Relationship Id="rId54" Type="http://schemas.openxmlformats.org/officeDocument/2006/relationships/hyperlink" Target="mailto:mdmijanurrahman1977@gmail.com" TargetMode="External"/><Relationship Id="rId4985" Type="http://schemas.openxmlformats.org/officeDocument/2006/relationships/hyperlink" Target="https://www.eprocure.gov.bd/tenderer/ViewRegistrationDetail.jsp?uId=A507D874D1F973B8&amp;tId=FBB39EC64A8C801E&amp;cId=56FAA54524D6180F&amp;top=no" TargetMode="External"/><Relationship Id="rId7044" Type="http://schemas.openxmlformats.org/officeDocument/2006/relationships/hyperlink" Target="mailto:msikramulislam98@gmail.com" TargetMode="External"/><Relationship Id="rId2189" Type="http://schemas.openxmlformats.org/officeDocument/2006/relationships/hyperlink" Target="mailto:ms.maximkhisa@gmail.com" TargetMode="External"/><Relationship Id="rId3587" Type="http://schemas.openxmlformats.org/officeDocument/2006/relationships/hyperlink" Target="mailto:tnasi2018@gmail.com" TargetMode="External"/><Relationship Id="rId4638" Type="http://schemas.openxmlformats.org/officeDocument/2006/relationships/hyperlink" Target="mailto:ovibricks.pbn@gmail.com" TargetMode="External"/><Relationship Id="rId6060" Type="http://schemas.openxmlformats.org/officeDocument/2006/relationships/hyperlink" Target="mailto:niaztraders.khan@yahoo.com" TargetMode="External"/><Relationship Id="rId10025" Type="http://schemas.openxmlformats.org/officeDocument/2006/relationships/hyperlink" Target="mailto:mbdcjv@gmail.com" TargetMode="External"/><Relationship Id="rId3654" Type="http://schemas.openxmlformats.org/officeDocument/2006/relationships/hyperlink" Target="mailto:ms.nishatenterprise@yahoo.com" TargetMode="External"/><Relationship Id="rId4705" Type="http://schemas.openxmlformats.org/officeDocument/2006/relationships/hyperlink" Target="mailto:rezaulmridha2016@gmail.com" TargetMode="External"/><Relationship Id="rId7111" Type="http://schemas.openxmlformats.org/officeDocument/2006/relationships/hyperlink" Target="mailto:johoraconst@gmail.com" TargetMode="External"/><Relationship Id="rId575" Type="http://schemas.openxmlformats.org/officeDocument/2006/relationships/hyperlink" Target="mailto:masudhossain364@gmail.com" TargetMode="External"/><Relationship Id="rId2256" Type="http://schemas.openxmlformats.org/officeDocument/2006/relationships/hyperlink" Target="mailto:ar667689@gmail.com" TargetMode="External"/><Relationship Id="rId2670" Type="http://schemas.openxmlformats.org/officeDocument/2006/relationships/hyperlink" Target="mailto:jnenterprise76@gmail.com" TargetMode="External"/><Relationship Id="rId3307" Type="http://schemas.openxmlformats.org/officeDocument/2006/relationships/hyperlink" Target="mailto:litonroy0123@gmail.com" TargetMode="External"/><Relationship Id="rId3721" Type="http://schemas.openxmlformats.org/officeDocument/2006/relationships/hyperlink" Target="mailto:egp.bristyenterprise@gmail.com" TargetMode="External"/><Relationship Id="rId6877" Type="http://schemas.openxmlformats.org/officeDocument/2006/relationships/hyperlink" Target="mailto:oliahamedmazumder@yahoo.com" TargetMode="External"/><Relationship Id="rId7928" Type="http://schemas.openxmlformats.org/officeDocument/2006/relationships/hyperlink" Target="mailto:smssishirenterprise1980@gmail.com" TargetMode="External"/><Relationship Id="rId9283" Type="http://schemas.openxmlformats.org/officeDocument/2006/relationships/hyperlink" Target="mailto:ziaultraders123@yahoo.com" TargetMode="External"/><Relationship Id="rId228" Type="http://schemas.openxmlformats.org/officeDocument/2006/relationships/hyperlink" Target="mailto:mdhabiburrahman78@yahoo.com" TargetMode="External"/><Relationship Id="rId642" Type="http://schemas.openxmlformats.org/officeDocument/2006/relationships/hyperlink" Target="mailto:mdhabiburrahman072@gmail.com" TargetMode="External"/><Relationship Id="rId1272" Type="http://schemas.openxmlformats.org/officeDocument/2006/relationships/hyperlink" Target="mailto:shahid.brothers.bd@gmail.com" TargetMode="External"/><Relationship Id="rId2323" Type="http://schemas.openxmlformats.org/officeDocument/2006/relationships/hyperlink" Target="mailto:ziaultraders123@yahoo.com%20;" TargetMode="External"/><Relationship Id="rId5479" Type="http://schemas.openxmlformats.org/officeDocument/2006/relationships/hyperlink" Target="mailto:sojibenterprise89@gmail.com" TargetMode="External"/><Relationship Id="rId5893" Type="http://schemas.openxmlformats.org/officeDocument/2006/relationships/hyperlink" Target="mailto:ms.showrovetraders@gmail.com" TargetMode="External"/><Relationship Id="rId9350" Type="http://schemas.openxmlformats.org/officeDocument/2006/relationships/hyperlink" Target="mailto:msmddelowarhossain@yahoo.com" TargetMode="External"/><Relationship Id="rId4495" Type="http://schemas.openxmlformats.org/officeDocument/2006/relationships/hyperlink" Target="mailto:egp.joadali@%20gmail.com" TargetMode="External"/><Relationship Id="rId5546" Type="http://schemas.openxmlformats.org/officeDocument/2006/relationships/hyperlink" Target="mailto:mh.ri.jv.thakurgaon@gmail.com" TargetMode="External"/><Relationship Id="rId6944" Type="http://schemas.openxmlformats.org/officeDocument/2006/relationships/hyperlink" Target="mailto:waliullah011979@gmail.com" TargetMode="External"/><Relationship Id="rId9003" Type="http://schemas.openxmlformats.org/officeDocument/2006/relationships/hyperlink" Target="mailto:ms.tanvirenterprise3@gmail.com" TargetMode="External"/><Relationship Id="rId3097" Type="http://schemas.openxmlformats.org/officeDocument/2006/relationships/hyperlink" Target="mailto:ghoshbrather@gmail.com" TargetMode="External"/><Relationship Id="rId4148" Type="http://schemas.openxmlformats.org/officeDocument/2006/relationships/hyperlink" Target="mailto:shamontyconstruction@gmail.com" TargetMode="External"/><Relationship Id="rId5960" Type="http://schemas.openxmlformats.org/officeDocument/2006/relationships/hyperlink" Target="mailto:tihament@gmail.com" TargetMode="External"/><Relationship Id="rId3164" Type="http://schemas.openxmlformats.org/officeDocument/2006/relationships/hyperlink" Target="mailto:khan.builders2015@gmail.com" TargetMode="External"/><Relationship Id="rId4562" Type="http://schemas.openxmlformats.org/officeDocument/2006/relationships/hyperlink" Target="mailto:miss.sarwatzahan@gmail.com" TargetMode="External"/><Relationship Id="rId5613" Type="http://schemas.openxmlformats.org/officeDocument/2006/relationships/hyperlink" Target="https://www.eprocure.gov.bd/tenderer/ViewRegistrationDetail.jsp?cId=E853CB7F73174D63&amp;uId=B922FF678EFD1ACA&amp;tId=95564DA367B63FB1&amp;top=no" TargetMode="External"/><Relationship Id="rId8769" Type="http://schemas.openxmlformats.org/officeDocument/2006/relationships/hyperlink" Target="mailto:kashedenterprise@gmail.com" TargetMode="External"/><Relationship Id="rId1809" Type="http://schemas.openxmlformats.org/officeDocument/2006/relationships/hyperlink" Target="mailto:dulal.neon3301@gmail.com" TargetMode="External"/><Relationship Id="rId4215" Type="http://schemas.openxmlformats.org/officeDocument/2006/relationships/hyperlink" Target="mailto:msmra.nat@gmail.com" TargetMode="External"/><Relationship Id="rId7785" Type="http://schemas.openxmlformats.org/officeDocument/2006/relationships/hyperlink" Target="mailto:sepandkkejv@gmail.com" TargetMode="External"/><Relationship Id="rId8836" Type="http://schemas.openxmlformats.org/officeDocument/2006/relationships/hyperlink" Target="mailto:puniinternationalbm@gmail.com" TargetMode="External"/><Relationship Id="rId2180" Type="http://schemas.openxmlformats.org/officeDocument/2006/relationships/hyperlink" Target="mailto:utmong71@yahoo.com" TargetMode="External"/><Relationship Id="rId3231" Type="http://schemas.openxmlformats.org/officeDocument/2006/relationships/hyperlink" Target="mailto:haniftraders31@yahoo.com" TargetMode="External"/><Relationship Id="rId6387" Type="http://schemas.openxmlformats.org/officeDocument/2006/relationships/hyperlink" Target="mailto:kohinoorotblbd@gmail.com" TargetMode="External"/><Relationship Id="rId7438" Type="http://schemas.openxmlformats.org/officeDocument/2006/relationships/hyperlink" Target="mailto:ms.fabihaenterprise19@gmail.com" TargetMode="External"/><Relationship Id="rId7852" Type="http://schemas.openxmlformats.org/officeDocument/2006/relationships/hyperlink" Target="mailto:massaenterprisejnd@gmail.com" TargetMode="External"/><Relationship Id="rId8903" Type="http://schemas.openxmlformats.org/officeDocument/2006/relationships/hyperlink" Target="mailto:m.alicorporation85@gmail.com" TargetMode="External"/><Relationship Id="rId152" Type="http://schemas.openxmlformats.org/officeDocument/2006/relationships/hyperlink" Target="mailto:ahsanhabib2525@gmail.com" TargetMode="External"/><Relationship Id="rId2997" Type="http://schemas.openxmlformats.org/officeDocument/2006/relationships/hyperlink" Target="mailto:singh_ashim@yahoo.com" TargetMode="External"/><Relationship Id="rId6454" Type="http://schemas.openxmlformats.org/officeDocument/2006/relationships/hyperlink" Target="mailto:dynamicassociates67@gmail.com" TargetMode="External"/><Relationship Id="rId7505" Type="http://schemas.openxmlformats.org/officeDocument/2006/relationships/hyperlink" Target="mailto:mstulitushi_enterprise@yahoo.com" TargetMode="External"/><Relationship Id="rId969" Type="http://schemas.openxmlformats.org/officeDocument/2006/relationships/hyperlink" Target="mailto:salauddinmusharof@gmail.com" TargetMode="External"/><Relationship Id="rId1599" Type="http://schemas.openxmlformats.org/officeDocument/2006/relationships/hyperlink" Target="mailto:msdatjv@gmail.com" TargetMode="External"/><Relationship Id="rId5056" Type="http://schemas.openxmlformats.org/officeDocument/2006/relationships/hyperlink" Target="mailto:anisurrahmanntr@gmail.com" TargetMode="External"/><Relationship Id="rId5470" Type="http://schemas.openxmlformats.org/officeDocument/2006/relationships/hyperlink" Target="mailto:msbornotraders@gmail.com" TargetMode="External"/><Relationship Id="rId6107" Type="http://schemas.openxmlformats.org/officeDocument/2006/relationships/hyperlink" Target="mailto:mssatraders66@gmail.com" TargetMode="External"/><Relationship Id="rId6521" Type="http://schemas.openxmlformats.org/officeDocument/2006/relationships/hyperlink" Target="mailto:skm.international4@gmail.com" TargetMode="External"/><Relationship Id="rId9677" Type="http://schemas.openxmlformats.org/officeDocument/2006/relationships/hyperlink" Target="mailto:azadptk@gmail.com" TargetMode="External"/><Relationship Id="rId4072" Type="http://schemas.openxmlformats.org/officeDocument/2006/relationships/hyperlink" Target="mailto:mha.ic2019@gmail.com" TargetMode="External"/><Relationship Id="rId5123" Type="http://schemas.openxmlformats.org/officeDocument/2006/relationships/hyperlink" Target="mailto:afterhossain46@gmail.com" TargetMode="External"/><Relationship Id="rId8279" Type="http://schemas.openxmlformats.org/officeDocument/2006/relationships/hyperlink" Target="mailto:mskjmbricks@gmail.com" TargetMode="External"/><Relationship Id="rId1666" Type="http://schemas.openxmlformats.org/officeDocument/2006/relationships/hyperlink" Target="mailto:khondokaregp2019@gmail.com" TargetMode="External"/><Relationship Id="rId2717" Type="http://schemas.openxmlformats.org/officeDocument/2006/relationships/hyperlink" Target="mailto:bbescjv@gmail.com" TargetMode="External"/><Relationship Id="rId7295" Type="http://schemas.openxmlformats.org/officeDocument/2006/relationships/hyperlink" Target="mailto:sarbickinternational621@gmail.com" TargetMode="External"/><Relationship Id="rId8693" Type="http://schemas.openxmlformats.org/officeDocument/2006/relationships/hyperlink" Target="mailto:ms.fabihaenterprise19@gmail.com" TargetMode="External"/><Relationship Id="rId9744" Type="http://schemas.openxmlformats.org/officeDocument/2006/relationships/hyperlink" Target="mailto:kshaheenkhulna@yahoo.com" TargetMode="External"/><Relationship Id="rId1319" Type="http://schemas.openxmlformats.org/officeDocument/2006/relationships/hyperlink" Target="mailto:amzadtraders@gmail.com" TargetMode="External"/><Relationship Id="rId1733" Type="http://schemas.openxmlformats.org/officeDocument/2006/relationships/hyperlink" Target="mailto:manikshaha31@gmail.com" TargetMode="External"/><Relationship Id="rId4889" Type="http://schemas.openxmlformats.org/officeDocument/2006/relationships/hyperlink" Target="mailto:md_abulhossain35@yahoo.com" TargetMode="External"/><Relationship Id="rId8346" Type="http://schemas.openxmlformats.org/officeDocument/2006/relationships/hyperlink" Target="mailto:mahamudaenterprise@gmail.com" TargetMode="External"/><Relationship Id="rId8760" Type="http://schemas.openxmlformats.org/officeDocument/2006/relationships/hyperlink" Target="mailto:msrajuenterprise.bd@gmail.com" TargetMode="External"/><Relationship Id="rId9811" Type="http://schemas.openxmlformats.org/officeDocument/2006/relationships/hyperlink" Target="mailto:fourrlenterprise90@gmail.com" TargetMode="External"/><Relationship Id="rId25" Type="http://schemas.openxmlformats.org/officeDocument/2006/relationships/hyperlink" Target="mailto:sayem.elijv2021@gmail.com" TargetMode="External"/><Relationship Id="rId1800" Type="http://schemas.openxmlformats.org/officeDocument/2006/relationships/hyperlink" Target="mailto:dulal.neon3301@gmail.com" TargetMode="External"/><Relationship Id="rId4956" Type="http://schemas.openxmlformats.org/officeDocument/2006/relationships/hyperlink" Target="mailto:mdhoda888@gmail.com" TargetMode="External"/><Relationship Id="rId7362" Type="http://schemas.openxmlformats.org/officeDocument/2006/relationships/hyperlink" Target="mailto:sadenterprise1979@gmail.com" TargetMode="External"/><Relationship Id="rId8413" Type="http://schemas.openxmlformats.org/officeDocument/2006/relationships/hyperlink" Target="mailto:a77mahbube@gmail.com" TargetMode="External"/><Relationship Id="rId3558" Type="http://schemas.openxmlformats.org/officeDocument/2006/relationships/hyperlink" Target="mailto:nahiyantraders@gmail.com" TargetMode="External"/><Relationship Id="rId3972" Type="http://schemas.openxmlformats.org/officeDocument/2006/relationships/hyperlink" Target="mailto:jannatenterprise.maraz@gmail.com" TargetMode="External"/><Relationship Id="rId4609" Type="http://schemas.openxmlformats.org/officeDocument/2006/relationships/hyperlink" Target="mailto:alamgirzahan13@gmail.com" TargetMode="External"/><Relationship Id="rId7015" Type="http://schemas.openxmlformats.org/officeDocument/2006/relationships/hyperlink" Target="mailto:mojammelhaque760@yahoo.com" TargetMode="External"/><Relationship Id="rId479" Type="http://schemas.openxmlformats.org/officeDocument/2006/relationships/hyperlink" Target="mailto:abdulmannan_71@yahoo.com" TargetMode="External"/><Relationship Id="rId893" Type="http://schemas.openxmlformats.org/officeDocument/2006/relationships/hyperlink" Target="https://www.eprocure.gov.bd/tenderer/ViewRegistrationDetail.jsp?cId=25BFF24CAB0C547B&amp;uId=0DD4A9A11DE9CFA9&amp;tId=C092A0634F7EC857&amp;top=no" TargetMode="External"/><Relationship Id="rId2574" Type="http://schemas.openxmlformats.org/officeDocument/2006/relationships/hyperlink" Target="mailto:scmcmkcjv@gmail.com" TargetMode="External"/><Relationship Id="rId3625" Type="http://schemas.openxmlformats.org/officeDocument/2006/relationships/hyperlink" Target="mailto:samratsurmajv@gmail.com" TargetMode="External"/><Relationship Id="rId6031" Type="http://schemas.openxmlformats.org/officeDocument/2006/relationships/hyperlink" Target="mailto:mdfayzsharif@yahoo.com" TargetMode="External"/><Relationship Id="rId9187" Type="http://schemas.openxmlformats.org/officeDocument/2006/relationships/hyperlink" Target="mailto:oshiconstruction81@gmail.com" TargetMode="External"/><Relationship Id="rId546" Type="http://schemas.openxmlformats.org/officeDocument/2006/relationships/hyperlink" Target="mailto:md.babul8685@gmail.com" TargetMode="External"/><Relationship Id="rId1176" Type="http://schemas.openxmlformats.org/officeDocument/2006/relationships/hyperlink" Target="mailto:ahmmed26@gmail.com" TargetMode="External"/><Relationship Id="rId2227" Type="http://schemas.openxmlformats.org/officeDocument/2006/relationships/hyperlink" Target="mailto:sikderenterprise72@gmail.com" TargetMode="External"/><Relationship Id="rId9254" Type="http://schemas.openxmlformats.org/officeDocument/2006/relationships/hyperlink" Target="mailto:icl.pvtltd@yahoo.com" TargetMode="External"/><Relationship Id="rId960" Type="http://schemas.openxmlformats.org/officeDocument/2006/relationships/hyperlink" Target="mailto:tofaila84@gmail.com" TargetMode="External"/><Relationship Id="rId1243" Type="http://schemas.openxmlformats.org/officeDocument/2006/relationships/hyperlink" Target="mailto:chenterprise0@gmail.com" TargetMode="External"/><Relationship Id="rId1590" Type="http://schemas.openxmlformats.org/officeDocument/2006/relationships/hyperlink" Target="mailto:seandnijv@gmail.com" TargetMode="External"/><Relationship Id="rId2641" Type="http://schemas.openxmlformats.org/officeDocument/2006/relationships/hyperlink" Target="mailto:faysal.enter1983@gmail.com" TargetMode="External"/><Relationship Id="rId4399" Type="http://schemas.openxmlformats.org/officeDocument/2006/relationships/hyperlink" Target="mailto:ibkbc2019@gmail.com" TargetMode="External"/><Relationship Id="rId5797" Type="http://schemas.openxmlformats.org/officeDocument/2006/relationships/hyperlink" Target="mailto:rabeyatraders657@gmail.com" TargetMode="External"/><Relationship Id="rId6848" Type="http://schemas.openxmlformats.org/officeDocument/2006/relationships/hyperlink" Target="mailto:raselbinsalam@gmail.com" TargetMode="External"/><Relationship Id="rId8270" Type="http://schemas.openxmlformats.org/officeDocument/2006/relationships/hyperlink" Target="mailto:hafizurrahman.meherpur77@gmail.com" TargetMode="External"/><Relationship Id="rId613" Type="http://schemas.openxmlformats.org/officeDocument/2006/relationships/hyperlink" Target="mailto:egp.minhazul@gmail.com" TargetMode="External"/><Relationship Id="rId5864" Type="http://schemas.openxmlformats.org/officeDocument/2006/relationships/hyperlink" Target="mailto:azadptk@gmail.com" TargetMode="External"/><Relationship Id="rId6915" Type="http://schemas.openxmlformats.org/officeDocument/2006/relationships/hyperlink" Target="mailto:rtapcjvca@gmail.com" TargetMode="External"/><Relationship Id="rId9321" Type="http://schemas.openxmlformats.org/officeDocument/2006/relationships/hyperlink" Target="mailto:efte.etcl@gmail.com" TargetMode="External"/><Relationship Id="rId1310" Type="http://schemas.openxmlformats.org/officeDocument/2006/relationships/hyperlink" Target="mailto:daenterprise2014@yahoo.com" TargetMode="External"/><Relationship Id="rId4466" Type="http://schemas.openxmlformats.org/officeDocument/2006/relationships/hyperlink" Target="mailto:fh.sae.jv2020@gmail.com" TargetMode="External"/><Relationship Id="rId4880" Type="http://schemas.openxmlformats.org/officeDocument/2006/relationships/hyperlink" Target="mailto:msrajabandbrothers@gmail.com" TargetMode="External"/><Relationship Id="rId5517" Type="http://schemas.openxmlformats.org/officeDocument/2006/relationships/hyperlink" Target="mailto:nodientp.pbn@gmail.com" TargetMode="External"/><Relationship Id="rId5931" Type="http://schemas.openxmlformats.org/officeDocument/2006/relationships/hyperlink" Target="mailto:m.s.hazienterprisee@gmail.com" TargetMode="External"/><Relationship Id="rId3068" Type="http://schemas.openxmlformats.org/officeDocument/2006/relationships/hyperlink" Target="mailto:shital.tahity.jv@gmail.com" TargetMode="External"/><Relationship Id="rId3482" Type="http://schemas.openxmlformats.org/officeDocument/2006/relationships/hyperlink" Target="mailto:mollahenterprise455@gmail.%20Com" TargetMode="External"/><Relationship Id="rId4119" Type="http://schemas.openxmlformats.org/officeDocument/2006/relationships/hyperlink" Target="mailto:raisaenterprise89@gmail.com" TargetMode="External"/><Relationship Id="rId4533" Type="http://schemas.openxmlformats.org/officeDocument/2006/relationships/hyperlink" Target="mailto:mdzinnatalizinnah@gmail.com" TargetMode="External"/><Relationship Id="rId7689" Type="http://schemas.openxmlformats.org/officeDocument/2006/relationships/hyperlink" Target="mailto:seludcjakajv@gmail.com" TargetMode="External"/><Relationship Id="rId2084" Type="http://schemas.openxmlformats.org/officeDocument/2006/relationships/hyperlink" Target="mailto:mahadi6786@gmail.com" TargetMode="External"/><Relationship Id="rId3135" Type="http://schemas.openxmlformats.org/officeDocument/2006/relationships/hyperlink" Target="mailto:msiconconstruction@gmail.com" TargetMode="External"/><Relationship Id="rId4600" Type="http://schemas.openxmlformats.org/officeDocument/2006/relationships/hyperlink" Target="mailto:shajahanalipabna1984@gmail.com" TargetMode="External"/><Relationship Id="rId7756" Type="http://schemas.openxmlformats.org/officeDocument/2006/relationships/hyperlink" Target="mailto:emonenterprisjnd@gmail.com" TargetMode="External"/><Relationship Id="rId470" Type="http://schemas.openxmlformats.org/officeDocument/2006/relationships/hyperlink" Target="mailto:mdabduloyakil@gmail.com" TargetMode="External"/><Relationship Id="rId2151" Type="http://schemas.openxmlformats.org/officeDocument/2006/relationships/hyperlink" Target="mailto:mszariftraders@yahoo.com" TargetMode="External"/><Relationship Id="rId3202" Type="http://schemas.openxmlformats.org/officeDocument/2006/relationships/hyperlink" Target="mailto:abidenterprise70@gmail.com" TargetMode="External"/><Relationship Id="rId6358" Type="http://schemas.openxmlformats.org/officeDocument/2006/relationships/hyperlink" Target="mailto:msrupalicons@gmail.com" TargetMode="External"/><Relationship Id="rId7409" Type="http://schemas.openxmlformats.org/officeDocument/2006/relationships/hyperlink" Target="mailto:msabiraimanenterprise@gmail.com" TargetMode="External"/><Relationship Id="rId8807" Type="http://schemas.openxmlformats.org/officeDocument/2006/relationships/hyperlink" Target="mailto:msmokkaenterprise@gmail.com" TargetMode="External"/><Relationship Id="rId123" Type="http://schemas.openxmlformats.org/officeDocument/2006/relationships/hyperlink" Target="mailto:alamjakirul@gmail.com" TargetMode="External"/><Relationship Id="rId5374" Type="http://schemas.openxmlformats.org/officeDocument/2006/relationships/hyperlink" Target="mailto:krishnopur007@gmail.com" TargetMode="External"/><Relationship Id="rId6772" Type="http://schemas.openxmlformats.org/officeDocument/2006/relationships/hyperlink" Target="mailto:msnadimnayemba@gmail.com" TargetMode="External"/><Relationship Id="rId7823" Type="http://schemas.openxmlformats.org/officeDocument/2006/relationships/hyperlink" Target="mailto:Mollaenterprisejnd@gmail.com" TargetMode="External"/><Relationship Id="rId2968" Type="http://schemas.openxmlformats.org/officeDocument/2006/relationships/hyperlink" Target="mailto:ms_challenger1@yahoo.com" TargetMode="External"/><Relationship Id="rId5027" Type="http://schemas.openxmlformats.org/officeDocument/2006/relationships/hyperlink" Target="mailto:md_abulhossain35@yahoo.com" TargetMode="External"/><Relationship Id="rId6425" Type="http://schemas.openxmlformats.org/officeDocument/2006/relationships/hyperlink" Target="mailto:sudamsarker07@gmail.com" TargetMode="External"/><Relationship Id="rId9995" Type="http://schemas.openxmlformats.org/officeDocument/2006/relationships/hyperlink" Target="mailto:msshakile1978@gmail.com" TargetMode="External"/><Relationship Id="rId1984" Type="http://schemas.openxmlformats.org/officeDocument/2006/relationships/hyperlink" Target="mailto:mskallyantraders786@gmail.com" TargetMode="External"/><Relationship Id="rId4390" Type="http://schemas.openxmlformats.org/officeDocument/2006/relationships/hyperlink" Target="mailto:mdruknuzzamansarkar@gmail.com" TargetMode="External"/><Relationship Id="rId5441" Type="http://schemas.openxmlformats.org/officeDocument/2006/relationships/hyperlink" Target="mailto:sohelpnd@gmail.com" TargetMode="External"/><Relationship Id="rId8597" Type="http://schemas.openxmlformats.org/officeDocument/2006/relationships/hyperlink" Target="mailto:ms.mizanurrahman1310@yahoo.com" TargetMode="External"/><Relationship Id="rId9648" Type="http://schemas.openxmlformats.org/officeDocument/2006/relationships/hyperlink" Target="mailto:amir.engr_crp@yahoo.com" TargetMode="External"/><Relationship Id="rId1637" Type="http://schemas.openxmlformats.org/officeDocument/2006/relationships/hyperlink" Target="mailto:ms.sharifandsons@gmail.com" TargetMode="External"/><Relationship Id="rId4043" Type="http://schemas.openxmlformats.org/officeDocument/2006/relationships/hyperlink" Target="mailto:shohagtraders74@gmail.com" TargetMode="External"/><Relationship Id="rId7199" Type="http://schemas.openxmlformats.org/officeDocument/2006/relationships/hyperlink" Target="mailto:mstaibaconstruction@gmail.com" TargetMode="External"/><Relationship Id="rId8664" Type="http://schemas.openxmlformats.org/officeDocument/2006/relationships/hyperlink" Target="mailto:pinnacleconstructioncompany2@gmail.com" TargetMode="External"/><Relationship Id="rId9715" Type="http://schemas.openxmlformats.org/officeDocument/2006/relationships/hyperlink" Target="mailto:azadptk@gmail.com" TargetMode="External"/><Relationship Id="rId1704" Type="http://schemas.openxmlformats.org/officeDocument/2006/relationships/hyperlink" Target="mailto:ms.prprokaushali@gmail.com" TargetMode="External"/><Relationship Id="rId4110" Type="http://schemas.openxmlformats.org/officeDocument/2006/relationships/hyperlink" Target="mailto:azomtrading@gmail.com" TargetMode="External"/><Relationship Id="rId7266" Type="http://schemas.openxmlformats.org/officeDocument/2006/relationships/hyperlink" Target="mailto:msmouenterprise76@gmail.com" TargetMode="External"/><Relationship Id="rId7680" Type="http://schemas.openxmlformats.org/officeDocument/2006/relationships/hyperlink" Target="mailto:msbiswajit2013@gmail.com" TargetMode="External"/><Relationship Id="rId8317" Type="http://schemas.openxmlformats.org/officeDocument/2006/relationships/hyperlink" Target="mailto:tradersmssun@gmail.com" TargetMode="External"/><Relationship Id="rId8731" Type="http://schemas.openxmlformats.org/officeDocument/2006/relationships/hyperlink" Target="mailto:msmaaenterprisekazi@yahoo.com" TargetMode="External"/><Relationship Id="rId6282" Type="http://schemas.openxmlformats.org/officeDocument/2006/relationships/hyperlink" Target="mailto:msmasudenterprise91@gmail.com" TargetMode="External"/><Relationship Id="rId7333" Type="http://schemas.openxmlformats.org/officeDocument/2006/relationships/hyperlink" Target="mailto:golam.munsur@yahoo.com" TargetMode="External"/><Relationship Id="rId797" Type="http://schemas.openxmlformats.org/officeDocument/2006/relationships/hyperlink" Target="mailto:thohidbrothers@gmail.com" TargetMode="External"/><Relationship Id="rId2478" Type="http://schemas.openxmlformats.org/officeDocument/2006/relationships/hyperlink" Target="mailto:bhatibanglaenterprise@yahoo.com" TargetMode="External"/><Relationship Id="rId3876" Type="http://schemas.openxmlformats.org/officeDocument/2006/relationships/hyperlink" Target="mailto:samimconstruction@gmail.com" TargetMode="External"/><Relationship Id="rId4927" Type="http://schemas.openxmlformats.org/officeDocument/2006/relationships/hyperlink" Target="mailto:saberaenterprise78@gmail.com" TargetMode="External"/><Relationship Id="rId2892" Type="http://schemas.openxmlformats.org/officeDocument/2006/relationships/hyperlink" Target="mailto:bulbul.engineering.and.workshop@gmail.com" TargetMode="External"/><Relationship Id="rId3529" Type="http://schemas.openxmlformats.org/officeDocument/2006/relationships/hyperlink" Target="mailto:lokonmiah63@gmail.com" TargetMode="External"/><Relationship Id="rId3943" Type="http://schemas.openxmlformats.org/officeDocument/2006/relationships/hyperlink" Target="mailto:bhuiyanconstruction83@gmail.com" TargetMode="External"/><Relationship Id="rId6002" Type="http://schemas.openxmlformats.org/officeDocument/2006/relationships/hyperlink" Target="mailto:mdfayzsharif@yahoo.com" TargetMode="External"/><Relationship Id="rId7400" Type="http://schemas.openxmlformats.org/officeDocument/2006/relationships/hyperlink" Target="mailto:msnurulhoque_mizan@yahoo.com" TargetMode="External"/><Relationship Id="rId9158" Type="http://schemas.openxmlformats.org/officeDocument/2006/relationships/hyperlink" Target="mailto:mssaifuddintraders@yahoo.com" TargetMode="External"/><Relationship Id="rId864" Type="http://schemas.openxmlformats.org/officeDocument/2006/relationships/hyperlink" Target="mailto:sabbirentp67@gmail.com" TargetMode="External"/><Relationship Id="rId1494" Type="http://schemas.openxmlformats.org/officeDocument/2006/relationships/hyperlink" Target="mailto:ms.janatatraders.bd@gmail.com" TargetMode="External"/><Relationship Id="rId2545" Type="http://schemas.openxmlformats.org/officeDocument/2006/relationships/hyperlink" Target="mailto:mdabdulkhyum@gmail.com" TargetMode="External"/><Relationship Id="rId9572" Type="http://schemas.openxmlformats.org/officeDocument/2006/relationships/hyperlink" Target="mailto:mohiuddinptk@gmail.com" TargetMode="External"/><Relationship Id="rId517" Type="http://schemas.openxmlformats.org/officeDocument/2006/relationships/hyperlink" Target="mailto:mmdgolam572@gmail.com" TargetMode="External"/><Relationship Id="rId931" Type="http://schemas.openxmlformats.org/officeDocument/2006/relationships/hyperlink" Target="mailto:msanikaenterprise.bd@gmail.com" TargetMode="External"/><Relationship Id="rId1147" Type="http://schemas.openxmlformats.org/officeDocument/2006/relationships/hyperlink" Target="https://www.eprocure.gov.bd/tenderer/ViewRegistrationDetail.jsp?cId=9F8E3FA6C79D495A&amp;uId=BAD0B4AC7F72F01E&amp;tId=01C9B0B0B18C35FC&amp;top=no" TargetMode="External"/><Relationship Id="rId1561" Type="http://schemas.openxmlformats.org/officeDocument/2006/relationships/hyperlink" Target="mailto:ms.tajimtraders@gmail.com" TargetMode="External"/><Relationship Id="rId2612" Type="http://schemas.openxmlformats.org/officeDocument/2006/relationships/hyperlink" Target="mailto:keya.constn@gmail.com" TargetMode="External"/><Relationship Id="rId5768" Type="http://schemas.openxmlformats.org/officeDocument/2006/relationships/hyperlink" Target="mailto:ziaurrahman792@yahoo.com" TargetMode="External"/><Relationship Id="rId6819" Type="http://schemas.openxmlformats.org/officeDocument/2006/relationships/hyperlink" Target="mailto:apu_bhatt27@yahoo.com" TargetMode="External"/><Relationship Id="rId8174" Type="http://schemas.openxmlformats.org/officeDocument/2006/relationships/hyperlink" Target="mailto:howladertraders1978@gmail.com" TargetMode="External"/><Relationship Id="rId9225" Type="http://schemas.openxmlformats.org/officeDocument/2006/relationships/hyperlink" Target="mailto:msnurenterprise1@gmail.com" TargetMode="External"/><Relationship Id="rId1214" Type="http://schemas.openxmlformats.org/officeDocument/2006/relationships/hyperlink" Target="mailto:khairulkabir07@gmail.com" TargetMode="External"/><Relationship Id="rId4784" Type="http://schemas.openxmlformats.org/officeDocument/2006/relationships/hyperlink" Target="mailto:maziruddin68@gmail.com" TargetMode="External"/><Relationship Id="rId5835" Type="http://schemas.openxmlformats.org/officeDocument/2006/relationships/hyperlink" Target="mailto:badalsarwar@gmail.com" TargetMode="External"/><Relationship Id="rId7190" Type="http://schemas.openxmlformats.org/officeDocument/2006/relationships/hyperlink" Target="mailto:gsnazmulbsl@gmail.com" TargetMode="External"/><Relationship Id="rId8241" Type="http://schemas.openxmlformats.org/officeDocument/2006/relationships/hyperlink" Target="mailto:hafizurbconjv@gmail.com" TargetMode="External"/><Relationship Id="rId10171" Type="http://schemas.openxmlformats.org/officeDocument/2006/relationships/hyperlink" Target="mailto:mssaifultraders1987@gmail.com" TargetMode="External"/><Relationship Id="rId3386" Type="http://schemas.openxmlformats.org/officeDocument/2006/relationships/hyperlink" Target="mailto:shahidbrothersjohiruljvca1@gmail.com" TargetMode="External"/><Relationship Id="rId4437" Type="http://schemas.openxmlformats.org/officeDocument/2006/relationships/hyperlink" Target="mailto:khansteel.egp@gmail.com" TargetMode="External"/><Relationship Id="rId3039" Type="http://schemas.openxmlformats.org/officeDocument/2006/relationships/hyperlink" Target="mailto:khairulkabir07@gmail.com" TargetMode="External"/><Relationship Id="rId3453" Type="http://schemas.openxmlformats.org/officeDocument/2006/relationships/hyperlink" Target="mailto:tufaiela1@gmail.com" TargetMode="External"/><Relationship Id="rId4851" Type="http://schemas.openxmlformats.org/officeDocument/2006/relationships/hyperlink" Target="mailto:msshihabenterprise1963@gmail.com" TargetMode="External"/><Relationship Id="rId5902" Type="http://schemas.openxmlformats.org/officeDocument/2006/relationships/hyperlink" Target="mailto:iclandsejv@gmail.com" TargetMode="External"/><Relationship Id="rId374" Type="http://schemas.openxmlformats.org/officeDocument/2006/relationships/hyperlink" Target="mailto:msmaamonienterprise@yahoo.com" TargetMode="External"/><Relationship Id="rId2055" Type="http://schemas.openxmlformats.org/officeDocument/2006/relationships/hyperlink" Target="https://www.eprocure.gov.bd/tenderer/ViewRegistrationDetail.jsp?uId=7D41E561E716477F&amp;tId=F48BF5DEC6060695&amp;cId=43750EAB229688B6&amp;top=no" TargetMode="External"/><Relationship Id="rId3106" Type="http://schemas.openxmlformats.org/officeDocument/2006/relationships/hyperlink" Target="mailto:mdnuhudarulhuda@gmail.com" TargetMode="External"/><Relationship Id="rId4504" Type="http://schemas.openxmlformats.org/officeDocument/2006/relationships/hyperlink" Target="mailto:arkltdbd@gmail.com" TargetMode="External"/><Relationship Id="rId9082" Type="http://schemas.openxmlformats.org/officeDocument/2006/relationships/hyperlink" Target="mailto:msnizamtrading@gmail.com" TargetMode="External"/><Relationship Id="rId3520" Type="http://schemas.openxmlformats.org/officeDocument/2006/relationships/hyperlink" Target="mailto:lokonmiah63@gmail.com" TargetMode="External"/><Relationship Id="rId6676" Type="http://schemas.openxmlformats.org/officeDocument/2006/relationships/hyperlink" Target="mailto:faruk@nurealahee.com" TargetMode="External"/><Relationship Id="rId7727" Type="http://schemas.openxmlformats.org/officeDocument/2006/relationships/hyperlink" Target="mailto:sim.properties@yahoo.com" TargetMode="External"/><Relationship Id="rId441" Type="http://schemas.openxmlformats.org/officeDocument/2006/relationships/hyperlink" Target="mailto:akkasconstructionltd@gmail.com" TargetMode="External"/><Relationship Id="rId1071" Type="http://schemas.openxmlformats.org/officeDocument/2006/relationships/hyperlink" Target="mailto:msmonalisabd@gmail.com" TargetMode="External"/><Relationship Id="rId2122" Type="http://schemas.openxmlformats.org/officeDocument/2006/relationships/hyperlink" Target="mailto:clacons1996@yahoo.com" TargetMode="External"/><Relationship Id="rId5278" Type="http://schemas.openxmlformats.org/officeDocument/2006/relationships/hyperlink" Target="mailto:abdulawaldelbar.pbn@gmail.com" TargetMode="External"/><Relationship Id="rId5692" Type="http://schemas.openxmlformats.org/officeDocument/2006/relationships/hyperlink" Target="mailto:marmautjv@gmail.com" TargetMode="External"/><Relationship Id="rId6329" Type="http://schemas.openxmlformats.org/officeDocument/2006/relationships/hyperlink" Target="mailto:serniabad7@gmail.com" TargetMode="External"/><Relationship Id="rId6743" Type="http://schemas.openxmlformats.org/officeDocument/2006/relationships/hyperlink" Target="mailto:nislam3357@gmail.com" TargetMode="External"/><Relationship Id="rId9899" Type="http://schemas.openxmlformats.org/officeDocument/2006/relationships/hyperlink" Target="mailto:sazedur05@gmail.com" TargetMode="External"/><Relationship Id="rId1888" Type="http://schemas.openxmlformats.org/officeDocument/2006/relationships/hyperlink" Target="mailto:labonienterprise1@yahoo.com" TargetMode="External"/><Relationship Id="rId2939" Type="http://schemas.openxmlformats.org/officeDocument/2006/relationships/hyperlink" Target="mailto:dollyconstructionltd@gmail.com" TargetMode="External"/><Relationship Id="rId4294" Type="http://schemas.openxmlformats.org/officeDocument/2006/relationships/hyperlink" Target="mailto:nadir.sunamganj@gmail.com" TargetMode="External"/><Relationship Id="rId5345" Type="http://schemas.openxmlformats.org/officeDocument/2006/relationships/hyperlink" Target="mailto:shapnaenterprise20@gmail.com" TargetMode="External"/><Relationship Id="rId6810" Type="http://schemas.openxmlformats.org/officeDocument/2006/relationships/hyperlink" Target="about:blank" TargetMode="External"/><Relationship Id="rId9966" Type="http://schemas.openxmlformats.org/officeDocument/2006/relationships/hyperlink" Target="mailto:khanbrotherscity@gmail.com" TargetMode="External"/><Relationship Id="rId4361" Type="http://schemas.openxmlformats.org/officeDocument/2006/relationships/hyperlink" Target="mailto:shahanwar71@gmail.com" TargetMode="External"/><Relationship Id="rId5412" Type="http://schemas.openxmlformats.org/officeDocument/2006/relationships/hyperlink" Target="mailto:fahimenterprise700@gmail.com" TargetMode="External"/><Relationship Id="rId8568" Type="http://schemas.openxmlformats.org/officeDocument/2006/relationships/hyperlink" Target="mailto:kamrulandbrothers@yahoo.com" TargetMode="External"/><Relationship Id="rId9619" Type="http://schemas.openxmlformats.org/officeDocument/2006/relationships/hyperlink" Target="mailto:najmulsadat76@gmail.com" TargetMode="External"/><Relationship Id="rId1955" Type="http://schemas.openxmlformats.org/officeDocument/2006/relationships/hyperlink" Target="mailto:farhan150581@gmail.com" TargetMode="External"/><Relationship Id="rId4014" Type="http://schemas.openxmlformats.org/officeDocument/2006/relationships/hyperlink" Target="mailto:badal_barisal@yahoo.com" TargetMode="External"/><Relationship Id="rId7584" Type="http://schemas.openxmlformats.org/officeDocument/2006/relationships/hyperlink" Target="mailto:ms.centurytraders@yahoo.com" TargetMode="External"/><Relationship Id="rId8982" Type="http://schemas.openxmlformats.org/officeDocument/2006/relationships/hyperlink" Target="mailto:msmizantraders1977@gmail.com" TargetMode="External"/><Relationship Id="rId1608" Type="http://schemas.openxmlformats.org/officeDocument/2006/relationships/hyperlink" Target="mailto:ms.alamconstruction52@gmail.com" TargetMode="External"/><Relationship Id="rId3030" Type="http://schemas.openxmlformats.org/officeDocument/2006/relationships/hyperlink" Target="mailto:bulbulk786@yahoo.com" TargetMode="External"/><Relationship Id="rId6186" Type="http://schemas.openxmlformats.org/officeDocument/2006/relationships/hyperlink" Target="mailto:monabbarjkb@gmail.com" TargetMode="External"/><Relationship Id="rId7237" Type="http://schemas.openxmlformats.org/officeDocument/2006/relationships/hyperlink" Target="mailto:mdemtiazasif@gmail.com" TargetMode="External"/><Relationship Id="rId8635" Type="http://schemas.openxmlformats.org/officeDocument/2006/relationships/hyperlink" Target="mailto:mskmcbricks@gmail.com" TargetMode="External"/><Relationship Id="rId7651" Type="http://schemas.openxmlformats.org/officeDocument/2006/relationships/hyperlink" Target="mailto:ms.kaziconstruction@yahoo.com" TargetMode="External"/><Relationship Id="rId8702" Type="http://schemas.openxmlformats.org/officeDocument/2006/relationships/hyperlink" Target="mailto:m.i.traders337@gmail.com" TargetMode="External"/><Relationship Id="rId2796" Type="http://schemas.openxmlformats.org/officeDocument/2006/relationships/hyperlink" Target="mailto:shakhawatbuilders@gmail.com" TargetMode="External"/><Relationship Id="rId3847" Type="http://schemas.openxmlformats.org/officeDocument/2006/relationships/hyperlink" Target="mailto:uekbpsjv@gmail.com" TargetMode="External"/><Relationship Id="rId6253" Type="http://schemas.openxmlformats.org/officeDocument/2006/relationships/hyperlink" Target="mailto:dhara.enterprise69@gmail.com" TargetMode="External"/><Relationship Id="rId7304" Type="http://schemas.openxmlformats.org/officeDocument/2006/relationships/hyperlink" Target="mailto:mdemtiazasif@gmail.com" TargetMode="External"/><Relationship Id="rId768" Type="http://schemas.openxmlformats.org/officeDocument/2006/relationships/hyperlink" Target="mailto:selim.brothers_874@yahoo.com" TargetMode="External"/><Relationship Id="rId1398" Type="http://schemas.openxmlformats.org/officeDocument/2006/relationships/hyperlink" Target="mailto:mdkhalilurrahman1967@gmail.com" TargetMode="External"/><Relationship Id="rId2449" Type="http://schemas.openxmlformats.org/officeDocument/2006/relationships/hyperlink" Target="mailto:ms_challenger1@yahoo.com" TargetMode="External"/><Relationship Id="rId2863" Type="http://schemas.openxmlformats.org/officeDocument/2006/relationships/hyperlink" Target="mailto:jnenterprise76@gmail.com" TargetMode="External"/><Relationship Id="rId3914" Type="http://schemas.openxmlformats.org/officeDocument/2006/relationships/hyperlink" Target="mailto:bhibhienterprise1971@gmail.com" TargetMode="External"/><Relationship Id="rId6320" Type="http://schemas.openxmlformats.org/officeDocument/2006/relationships/hyperlink" Target="mailto:mstuhuriaandrafienterprise@gmail.com" TargetMode="External"/><Relationship Id="rId9476" Type="http://schemas.openxmlformats.org/officeDocument/2006/relationships/hyperlink" Target="mailto:msnishatbilders@gmail.com" TargetMode="External"/><Relationship Id="rId9890" Type="http://schemas.openxmlformats.org/officeDocument/2006/relationships/hyperlink" Target="mailto:tajrinenterprise79@gmail.com" TargetMode="External"/><Relationship Id="rId835" Type="http://schemas.openxmlformats.org/officeDocument/2006/relationships/hyperlink" Target="mailto:hassanbuildersltd@gmail.com" TargetMode="External"/><Relationship Id="rId1465" Type="http://schemas.openxmlformats.org/officeDocument/2006/relationships/hyperlink" Target="mailto:talukdermonirhossain@gmail.com" TargetMode="External"/><Relationship Id="rId2516" Type="http://schemas.openxmlformats.org/officeDocument/2006/relationships/hyperlink" Target="mailto:techbay_international@yahoo.com" TargetMode="External"/><Relationship Id="rId8078" Type="http://schemas.openxmlformats.org/officeDocument/2006/relationships/hyperlink" Target="mailto:nizamnuhin@gmail.com" TargetMode="External"/><Relationship Id="rId8492" Type="http://schemas.openxmlformats.org/officeDocument/2006/relationships/hyperlink" Target="mailto:taherabu563@gmail.com" TargetMode="External"/><Relationship Id="rId9129" Type="http://schemas.openxmlformats.org/officeDocument/2006/relationships/hyperlink" Target="mailto:maengineering1958@yahoo.com" TargetMode="External"/><Relationship Id="rId9543" Type="http://schemas.openxmlformats.org/officeDocument/2006/relationships/hyperlink" Target="mailto:msakonenterpriseptk@gmail.com" TargetMode="External"/><Relationship Id="rId1118" Type="http://schemas.openxmlformats.org/officeDocument/2006/relationships/hyperlink" Target="mailto:tasrifenterprise17@gmail.com" TargetMode="External"/><Relationship Id="rId1532" Type="http://schemas.openxmlformats.org/officeDocument/2006/relationships/hyperlink" Target="mailto:ms.sharifandsons@gmail.com" TargetMode="External"/><Relationship Id="rId2930" Type="http://schemas.openxmlformats.org/officeDocument/2006/relationships/hyperlink" Target="mailto:ms.mominul@yahoo.com" TargetMode="External"/><Relationship Id="rId4688" Type="http://schemas.openxmlformats.org/officeDocument/2006/relationships/hyperlink" Target="mailto:msranaenterprise@yahoo.com" TargetMode="External"/><Relationship Id="rId7094" Type="http://schemas.openxmlformats.org/officeDocument/2006/relationships/hyperlink" Target="mailto:rafiqul.dinsr@gmail.com" TargetMode="External"/><Relationship Id="rId8145" Type="http://schemas.openxmlformats.org/officeDocument/2006/relationships/hyperlink" Target="mailto:ms.arobienterprise@gmail.com" TargetMode="External"/><Relationship Id="rId10075" Type="http://schemas.openxmlformats.org/officeDocument/2006/relationships/hyperlink" Target="mailto:nise.niloy2019@gmail.com" TargetMode="External"/><Relationship Id="rId902" Type="http://schemas.openxmlformats.org/officeDocument/2006/relationships/hyperlink" Target="mailto:sikderenterprise72@gmail.com" TargetMode="External"/><Relationship Id="rId5739" Type="http://schemas.openxmlformats.org/officeDocument/2006/relationships/hyperlink" Target="mailto:efte.etcl@gmail.com" TargetMode="External"/><Relationship Id="rId7161" Type="http://schemas.openxmlformats.org/officeDocument/2006/relationships/hyperlink" Target="mailto:alamintraders78@yahoo.com" TargetMode="External"/><Relationship Id="rId8212" Type="http://schemas.openxmlformats.org/officeDocument/2006/relationships/hyperlink" Target="mailto:badal_barisal@yahoo.com" TargetMode="External"/><Relationship Id="rId9610" Type="http://schemas.openxmlformats.org/officeDocument/2006/relationships/hyperlink" Target="mailto:rafiqconstructioncoltd@gmail.com" TargetMode="External"/><Relationship Id="rId4755" Type="http://schemas.openxmlformats.org/officeDocument/2006/relationships/hyperlink" Target="mailto:shahid.brothers.bd@gmail.com" TargetMode="External"/><Relationship Id="rId5806" Type="http://schemas.openxmlformats.org/officeDocument/2006/relationships/hyperlink" Target="mailto:foyezsikder@yahoo.com" TargetMode="External"/><Relationship Id="rId10142" Type="http://schemas.openxmlformats.org/officeDocument/2006/relationships/hyperlink" Target="mailto:kmbusinessline79@gmail.com" TargetMode="External"/><Relationship Id="rId278" Type="http://schemas.openxmlformats.org/officeDocument/2006/relationships/hyperlink" Target="mailto:giasuddinpradan@yahoo.com" TargetMode="External"/><Relationship Id="rId3357" Type="http://schemas.openxmlformats.org/officeDocument/2006/relationships/hyperlink" Target="mailto:shuebch.8351@yahoo.com" TargetMode="External"/><Relationship Id="rId3771" Type="http://schemas.openxmlformats.org/officeDocument/2006/relationships/hyperlink" Target="mailto:shohrab_hossain1956@yahoo.com" TargetMode="External"/><Relationship Id="rId4408" Type="http://schemas.openxmlformats.org/officeDocument/2006/relationships/hyperlink" Target="mailto:shahanwar71@gmail.com" TargetMode="External"/><Relationship Id="rId4822" Type="http://schemas.openxmlformats.org/officeDocument/2006/relationships/hyperlink" Target="mailto:moonenterprise84@gmail.com" TargetMode="External"/><Relationship Id="rId7978" Type="http://schemas.openxmlformats.org/officeDocument/2006/relationships/hyperlink" Target="mailto:afsertrading@gmail.com" TargetMode="External"/><Relationship Id="rId692" Type="http://schemas.openxmlformats.org/officeDocument/2006/relationships/hyperlink" Target="mailto:msmrco.egp@gmail.com" TargetMode="External"/><Relationship Id="rId2373" Type="http://schemas.openxmlformats.org/officeDocument/2006/relationships/hyperlink" Target="mailto:coastaldevcor@gmail.com," TargetMode="External"/><Relationship Id="rId3424" Type="http://schemas.openxmlformats.org/officeDocument/2006/relationships/hyperlink" Target="mailto:murshadalam55@gmail.com" TargetMode="External"/><Relationship Id="rId6994" Type="http://schemas.openxmlformats.org/officeDocument/2006/relationships/hyperlink" Target="mailto:msharunor@gmail.com" TargetMode="External"/><Relationship Id="rId345" Type="http://schemas.openxmlformats.org/officeDocument/2006/relationships/hyperlink" Target="mailto:mamshamsjv@gmail.com" TargetMode="External"/><Relationship Id="rId2026" Type="http://schemas.openxmlformats.org/officeDocument/2006/relationships/hyperlink" Target="mailto:mmbashilimited@gmail.com" TargetMode="External"/><Relationship Id="rId2440" Type="http://schemas.openxmlformats.org/officeDocument/2006/relationships/hyperlink" Target="mailto:mofidul.islamtutul@yahoo.com" TargetMode="External"/><Relationship Id="rId5596" Type="http://schemas.openxmlformats.org/officeDocument/2006/relationships/hyperlink" Target="mailto:utmong71@yahoo.com" TargetMode="External"/><Relationship Id="rId6647" Type="http://schemas.openxmlformats.org/officeDocument/2006/relationships/hyperlink" Target="mailto:maematjv@gmail.com" TargetMode="External"/><Relationship Id="rId9053" Type="http://schemas.openxmlformats.org/officeDocument/2006/relationships/hyperlink" Target="mailto:norulislamconstruction@gmail.com" TargetMode="External"/><Relationship Id="rId412" Type="http://schemas.openxmlformats.org/officeDocument/2006/relationships/hyperlink" Target="mailto:noormdtraders@gmail.com" TargetMode="External"/><Relationship Id="rId1042" Type="http://schemas.openxmlformats.org/officeDocument/2006/relationships/hyperlink" Target="mailto:egp.suzan@gmail.com" TargetMode="External"/><Relationship Id="rId4198" Type="http://schemas.openxmlformats.org/officeDocument/2006/relationships/hyperlink" Target="mailto:jannat.natore12@gmail.com" TargetMode="External"/><Relationship Id="rId5249" Type="http://schemas.openxmlformats.org/officeDocument/2006/relationships/hyperlink" Target="mailto:shondi.traders@gmail.com" TargetMode="External"/><Relationship Id="rId5663" Type="http://schemas.openxmlformats.org/officeDocument/2006/relationships/hyperlink" Target="mailto:utmong71@yahoo.com" TargetMode="External"/><Relationship Id="rId9120" Type="http://schemas.openxmlformats.org/officeDocument/2006/relationships/hyperlink" Target="mailto:maengineering1958@yahoo.com" TargetMode="External"/><Relationship Id="rId4265" Type="http://schemas.openxmlformats.org/officeDocument/2006/relationships/hyperlink" Target="mailto:abdullahalbaset@ymail.com" TargetMode="External"/><Relationship Id="rId5316" Type="http://schemas.openxmlformats.org/officeDocument/2006/relationships/hyperlink" Target="mailto:singh_ashim@yahoo.com" TargetMode="External"/><Relationship Id="rId6714" Type="http://schemas.openxmlformats.org/officeDocument/2006/relationships/hyperlink" Target="mailto:mdalamgirhossain64@gmail.com" TargetMode="External"/><Relationship Id="rId1859" Type="http://schemas.openxmlformats.org/officeDocument/2006/relationships/hyperlink" Target="mailto:mmbashilimited@gmail.com" TargetMode="External"/><Relationship Id="rId5730" Type="http://schemas.openxmlformats.org/officeDocument/2006/relationships/hyperlink" Target="mailto:msjiaulbrothers@gmail.com" TargetMode="External"/><Relationship Id="rId8886" Type="http://schemas.openxmlformats.org/officeDocument/2006/relationships/hyperlink" Target="mailto:mohanabricksmanufacture@gmail.com" TargetMode="External"/><Relationship Id="rId9937" Type="http://schemas.openxmlformats.org/officeDocument/2006/relationships/hyperlink" Target="mailto:sarker.shugondha2019@gmail.com" TargetMode="External"/><Relationship Id="rId1926" Type="http://schemas.openxmlformats.org/officeDocument/2006/relationships/hyperlink" Target="mailto:mirzaconstruction@yahoo.com" TargetMode="External"/><Relationship Id="rId3281" Type="http://schemas.openxmlformats.org/officeDocument/2006/relationships/hyperlink" Target="mailto:rahelaconstruction49@gmail.com" TargetMode="External"/><Relationship Id="rId4332" Type="http://schemas.openxmlformats.org/officeDocument/2006/relationships/hyperlink" Target="mailto:mmcandshajv@gmail.com" TargetMode="External"/><Relationship Id="rId7488" Type="http://schemas.openxmlformats.org/officeDocument/2006/relationships/hyperlink" Target="mailto:mssetu_enterprise@yahoo.com" TargetMode="External"/><Relationship Id="rId8539" Type="http://schemas.openxmlformats.org/officeDocument/2006/relationships/hyperlink" Target="mailto:jhosen414@gmail.com" TargetMode="External"/><Relationship Id="rId8953" Type="http://schemas.openxmlformats.org/officeDocument/2006/relationships/hyperlink" Target="mailto:pinnacleconstructioncompany2@gmail.com" TargetMode="External"/><Relationship Id="rId7555" Type="http://schemas.openxmlformats.org/officeDocument/2006/relationships/hyperlink" Target="mailto:msnurulhoque_mizan@yahoo.com" TargetMode="External"/><Relationship Id="rId8606" Type="http://schemas.openxmlformats.org/officeDocument/2006/relationships/hyperlink" Target="mailto:ms.tanvirenterprise3@gmail.com" TargetMode="External"/><Relationship Id="rId3001" Type="http://schemas.openxmlformats.org/officeDocument/2006/relationships/hyperlink" Target="mailto:mithamointraders@gmail.com" TargetMode="External"/><Relationship Id="rId6157" Type="http://schemas.openxmlformats.org/officeDocument/2006/relationships/hyperlink" Target="mailto:mshowladerenterprise1980@gmail.com" TargetMode="External"/><Relationship Id="rId6571" Type="http://schemas.openxmlformats.org/officeDocument/2006/relationships/hyperlink" Target="mailto:islamsirajul409@yahoo.com" TargetMode="External"/><Relationship Id="rId7208" Type="http://schemas.openxmlformats.org/officeDocument/2006/relationships/hyperlink" Target="mailto:egpenaenterprise@gmail.com" TargetMode="External"/><Relationship Id="rId7622" Type="http://schemas.openxmlformats.org/officeDocument/2006/relationships/hyperlink" Target="mailto:Ms.naharconstruction@yahoo.com" TargetMode="External"/><Relationship Id="rId2767" Type="http://schemas.openxmlformats.org/officeDocument/2006/relationships/hyperlink" Target="mailto:takdirenterprise20@gmail.com" TargetMode="External"/><Relationship Id="rId5173" Type="http://schemas.openxmlformats.org/officeDocument/2006/relationships/hyperlink" Target="mailto:utmong71@yahoo.com" TargetMode="External"/><Relationship Id="rId6224" Type="http://schemas.openxmlformats.org/officeDocument/2006/relationships/hyperlink" Target="mailto:amir.engr_crp@yahoo.com" TargetMode="External"/><Relationship Id="rId9794" Type="http://schemas.openxmlformats.org/officeDocument/2006/relationships/hyperlink" Target="mailto:msakhienterprise25@gmail.com" TargetMode="External"/><Relationship Id="rId739" Type="http://schemas.openxmlformats.org/officeDocument/2006/relationships/hyperlink" Target="mailto:mozaharenterprisepvtltd@gmail.com" TargetMode="External"/><Relationship Id="rId1369" Type="http://schemas.openxmlformats.org/officeDocument/2006/relationships/hyperlink" Target="mailto:westernengineeringltd@gmail.com" TargetMode="External"/><Relationship Id="rId3818" Type="http://schemas.openxmlformats.org/officeDocument/2006/relationships/hyperlink" Target="mailto:msdipenterprise82@gmail.com" TargetMode="External"/><Relationship Id="rId5240" Type="http://schemas.openxmlformats.org/officeDocument/2006/relationships/hyperlink" Target="mailto:dollyconstructionltd@gmail.com" TargetMode="External"/><Relationship Id="rId8396" Type="http://schemas.openxmlformats.org/officeDocument/2006/relationships/hyperlink" Target="mailto:gbadal777@gmail.com" TargetMode="External"/><Relationship Id="rId9447" Type="http://schemas.openxmlformats.org/officeDocument/2006/relationships/hyperlink" Target="mailto:msrupalicons@gmail.com" TargetMode="External"/><Relationship Id="rId1783" Type="http://schemas.openxmlformats.org/officeDocument/2006/relationships/hyperlink" Target="mailto:rhmjv2020@outlook.com" TargetMode="External"/><Relationship Id="rId2834" Type="http://schemas.openxmlformats.org/officeDocument/2006/relationships/hyperlink" Target="mailto:md.khairulhasan399@yahoo.com" TargetMode="External"/><Relationship Id="rId8049" Type="http://schemas.openxmlformats.org/officeDocument/2006/relationships/hyperlink" Target="mailto:ms.rajuenterprise1@yahoo.com" TargetMode="External"/><Relationship Id="rId9861" Type="http://schemas.openxmlformats.org/officeDocument/2006/relationships/hyperlink" Target="mailto:sardersohag1990@gmail.com" TargetMode="External"/><Relationship Id="rId75" Type="http://schemas.openxmlformats.org/officeDocument/2006/relationships/hyperlink" Target="mailto:kamaldmc75@gmail.com" TargetMode="External"/><Relationship Id="rId806" Type="http://schemas.openxmlformats.org/officeDocument/2006/relationships/hyperlink" Target="mailto:msarcorporationctg@gmail.com" TargetMode="External"/><Relationship Id="rId1436" Type="http://schemas.openxmlformats.org/officeDocument/2006/relationships/hyperlink" Target="mailto:ms.alvieenterprise2019@gmail.com" TargetMode="External"/><Relationship Id="rId1850" Type="http://schemas.openxmlformats.org/officeDocument/2006/relationships/hyperlink" Target="mailto:juienterprise72@gmail.com" TargetMode="External"/><Relationship Id="rId2901" Type="http://schemas.openxmlformats.org/officeDocument/2006/relationships/hyperlink" Target="mailto:ms.mominul@yahoo.com" TargetMode="External"/><Relationship Id="rId7065" Type="http://schemas.openxmlformats.org/officeDocument/2006/relationships/hyperlink" Target="mailto:islamsirajul409@yahoo.com" TargetMode="External"/><Relationship Id="rId8463" Type="http://schemas.openxmlformats.org/officeDocument/2006/relationships/hyperlink" Target="mailto:habibjv3@gmail.com" TargetMode="External"/><Relationship Id="rId9514" Type="http://schemas.openxmlformats.org/officeDocument/2006/relationships/hyperlink" Target="mailto:mohiuddinptk@gmail.com" TargetMode="External"/><Relationship Id="rId1503" Type="http://schemas.openxmlformats.org/officeDocument/2006/relationships/hyperlink" Target="mailto:mskhondokarenterprise@gmail.com" TargetMode="External"/><Relationship Id="rId4659" Type="http://schemas.openxmlformats.org/officeDocument/2006/relationships/hyperlink" Target="mailto:ajamconstructionltd@gmail.com" TargetMode="External"/><Relationship Id="rId8116" Type="http://schemas.openxmlformats.org/officeDocument/2006/relationships/hyperlink" Target="mailto:tomaconst1964@yahoo.com" TargetMode="External"/><Relationship Id="rId8530" Type="http://schemas.openxmlformats.org/officeDocument/2006/relationships/hyperlink" Target="mailto:marupganj@gmail.com" TargetMode="External"/><Relationship Id="rId10046" Type="http://schemas.openxmlformats.org/officeDocument/2006/relationships/hyperlink" Target="mailto:mdmahibulhoque@gmail.com" TargetMode="External"/><Relationship Id="rId3675" Type="http://schemas.openxmlformats.org/officeDocument/2006/relationships/hyperlink" Target="mailto:jsarwar938@gmail.com" TargetMode="External"/><Relationship Id="rId4726" Type="http://schemas.openxmlformats.org/officeDocument/2006/relationships/hyperlink" Target="mailto:mha.se.jv2021@gmail.com" TargetMode="External"/><Relationship Id="rId6081" Type="http://schemas.openxmlformats.org/officeDocument/2006/relationships/hyperlink" Target="mailto:manirul7199@gmail.com" TargetMode="External"/><Relationship Id="rId7132" Type="http://schemas.openxmlformats.org/officeDocument/2006/relationships/hyperlink" Target="mailto:sbcelbd@gmail.com" TargetMode="External"/><Relationship Id="rId10113" Type="http://schemas.openxmlformats.org/officeDocument/2006/relationships/hyperlink" Target="mailto:msneloyenterprise@gmail.com" TargetMode="External"/><Relationship Id="rId596" Type="http://schemas.openxmlformats.org/officeDocument/2006/relationships/hyperlink" Target="mailto:seludcjakajv@gmail.com" TargetMode="External"/><Relationship Id="rId2277" Type="http://schemas.openxmlformats.org/officeDocument/2006/relationships/hyperlink" Target="mailto:msfaisaltraders93@gmail.com," TargetMode="External"/><Relationship Id="rId2691" Type="http://schemas.openxmlformats.org/officeDocument/2006/relationships/hyperlink" Target="mailto:thenewtraders10@gmail.com" TargetMode="External"/><Relationship Id="rId3328" Type="http://schemas.openxmlformats.org/officeDocument/2006/relationships/hyperlink" Target="mailto:mobinraza75@gmail.com" TargetMode="External"/><Relationship Id="rId3742" Type="http://schemas.openxmlformats.org/officeDocument/2006/relationships/hyperlink" Target="mailto:msnasrahbuilders@gmail.com" TargetMode="External"/><Relationship Id="rId6898" Type="http://schemas.openxmlformats.org/officeDocument/2006/relationships/hyperlink" Target="mailto:eashan.enterprise@yahoo.com" TargetMode="External"/><Relationship Id="rId249" Type="http://schemas.openxmlformats.org/officeDocument/2006/relationships/hyperlink" Target="mailto:mshitechenterprise@yahoo.com" TargetMode="External"/><Relationship Id="rId663" Type="http://schemas.openxmlformats.org/officeDocument/2006/relationships/hyperlink" Target="mailto:ayubchowdhuryc@gmail.com" TargetMode="External"/><Relationship Id="rId1293" Type="http://schemas.openxmlformats.org/officeDocument/2006/relationships/hyperlink" Target="mailto:daenterprise2014@yahoo.com" TargetMode="External"/><Relationship Id="rId2344" Type="http://schemas.openxmlformats.org/officeDocument/2006/relationships/hyperlink" Target="mailto:tanimentpegp@gmail.com" TargetMode="External"/><Relationship Id="rId7949" Type="http://schemas.openxmlformats.org/officeDocument/2006/relationships/hyperlink" Target="mailto:eshanul.kus@gmail.com" TargetMode="External"/><Relationship Id="rId9371" Type="http://schemas.openxmlformats.org/officeDocument/2006/relationships/hyperlink" Target="mailto:mohiuddinptk@gmail.com" TargetMode="External"/><Relationship Id="rId316" Type="http://schemas.openxmlformats.org/officeDocument/2006/relationships/hyperlink" Target="mailto:md.jahangiralam946@yahoo.com" TargetMode="External"/><Relationship Id="rId6965" Type="http://schemas.openxmlformats.org/officeDocument/2006/relationships/hyperlink" Target="mailto:jilany1988@gmail.com" TargetMode="External"/><Relationship Id="rId9024" Type="http://schemas.openxmlformats.org/officeDocument/2006/relationships/hyperlink" Target="mailto:rubinatradersjewel@gmail.com" TargetMode="External"/><Relationship Id="rId730" Type="http://schemas.openxmlformats.org/officeDocument/2006/relationships/hyperlink" Target="mailto:bajalahmed3218@gmail.com" TargetMode="External"/><Relationship Id="rId1013" Type="http://schemas.openxmlformats.org/officeDocument/2006/relationships/hyperlink" Target="mailto:class01traders@gmail.com" TargetMode="External"/><Relationship Id="rId1360" Type="http://schemas.openxmlformats.org/officeDocument/2006/relationships/hyperlink" Target="mailto:gayen.enterprise7@gmail.com" TargetMode="External"/><Relationship Id="rId2411" Type="http://schemas.openxmlformats.org/officeDocument/2006/relationships/hyperlink" Target="mailto:mdabdulhaquekhulna@gmail.com" TargetMode="External"/><Relationship Id="rId4169" Type="http://schemas.openxmlformats.org/officeDocument/2006/relationships/hyperlink" Target="mailto:shawn.tradingnat@gmail.com" TargetMode="External"/><Relationship Id="rId5567" Type="http://schemas.openxmlformats.org/officeDocument/2006/relationships/hyperlink" Target="mailto:rafiqul.dinsr@gmail.com," TargetMode="External"/><Relationship Id="rId5981" Type="http://schemas.openxmlformats.org/officeDocument/2006/relationships/hyperlink" Target="mailto:mskaifenterprise.bsl@gmail.com" TargetMode="External"/><Relationship Id="rId6618" Type="http://schemas.openxmlformats.org/officeDocument/2006/relationships/hyperlink" Target="mailto:chairman.ajgara@gmail.com" TargetMode="External"/><Relationship Id="rId8040" Type="http://schemas.openxmlformats.org/officeDocument/2006/relationships/hyperlink" Target="mailto:abdulmannanshumon@gmail.com" TargetMode="External"/><Relationship Id="rId4583" Type="http://schemas.openxmlformats.org/officeDocument/2006/relationships/hyperlink" Target="mailto:zinna.pabna@gmail.com" TargetMode="External"/><Relationship Id="rId5634" Type="http://schemas.openxmlformats.org/officeDocument/2006/relationships/hyperlink" Target="mailto:nichowdhury944@gmail.com" TargetMode="External"/><Relationship Id="rId3185" Type="http://schemas.openxmlformats.org/officeDocument/2006/relationships/hyperlink" Target="mailto:jahanarasayla1966@gmail.com" TargetMode="External"/><Relationship Id="rId4236" Type="http://schemas.openxmlformats.org/officeDocument/2006/relationships/hyperlink" Target="mailto:nahidparves.singra@gmail.com" TargetMode="External"/><Relationship Id="rId4650" Type="http://schemas.openxmlformats.org/officeDocument/2006/relationships/hyperlink" Target="mailto:kingdomntcl@gmail.com" TargetMode="External"/><Relationship Id="rId5701" Type="http://schemas.openxmlformats.org/officeDocument/2006/relationships/hyperlink" Target="mailto:abser81bandarban@gmail.com" TargetMode="External"/><Relationship Id="rId8857" Type="http://schemas.openxmlformats.org/officeDocument/2006/relationships/hyperlink" Target="mailto:msmostafaandsons1958@gmail.com" TargetMode="External"/><Relationship Id="rId9908" Type="http://schemas.openxmlformats.org/officeDocument/2006/relationships/hyperlink" Target="mailto:rumanintl@gmail.com" TargetMode="External"/><Relationship Id="rId3252" Type="http://schemas.openxmlformats.org/officeDocument/2006/relationships/hyperlink" Target="mailto:helala532@gmail.com" TargetMode="External"/><Relationship Id="rId4303" Type="http://schemas.openxmlformats.org/officeDocument/2006/relationships/hyperlink" Target="mailto:egp.sitnqsjv@gmail.com" TargetMode="External"/><Relationship Id="rId7459" Type="http://schemas.openxmlformats.org/officeDocument/2006/relationships/hyperlink" Target="mailto:msmonowarhossain@gmail.com" TargetMode="External"/><Relationship Id="rId7873" Type="http://schemas.openxmlformats.org/officeDocument/2006/relationships/hyperlink" Target="mailto:mdmasumjnd@gmail.com" TargetMode="External"/><Relationship Id="rId173" Type="http://schemas.openxmlformats.org/officeDocument/2006/relationships/hyperlink" Target="mailto:ahsanhabib2525@gmail.com" TargetMode="External"/><Relationship Id="rId6475" Type="http://schemas.openxmlformats.org/officeDocument/2006/relationships/hyperlink" Target="mailto:msshuvosikder@gmail.com" TargetMode="External"/><Relationship Id="rId7526" Type="http://schemas.openxmlformats.org/officeDocument/2006/relationships/hyperlink" Target="mailto:re.sejv19@gmail.com" TargetMode="External"/><Relationship Id="rId8924" Type="http://schemas.openxmlformats.org/officeDocument/2006/relationships/hyperlink" Target="mailto:khokonenterprise1957@gmail.com" TargetMode="External"/><Relationship Id="rId240" Type="http://schemas.openxmlformats.org/officeDocument/2006/relationships/hyperlink" Target="mailto:satterandsons@yahoo.com" TargetMode="External"/><Relationship Id="rId5077" Type="http://schemas.openxmlformats.org/officeDocument/2006/relationships/hyperlink" Target="mailto:mozammelhaque566@gmail.com" TargetMode="External"/><Relationship Id="rId6128" Type="http://schemas.openxmlformats.org/officeDocument/2006/relationships/hyperlink" Target="mailto:ms.anannaconstruction1969@gmail.com" TargetMode="External"/><Relationship Id="rId7940" Type="http://schemas.openxmlformats.org/officeDocument/2006/relationships/hyperlink" Target="mailto:tamanna.kush@gmail.com" TargetMode="External"/><Relationship Id="rId4093" Type="http://schemas.openxmlformats.org/officeDocument/2006/relationships/hyperlink" Target="mailto:smsislam1973@yahoo.com" TargetMode="External"/><Relationship Id="rId5144" Type="http://schemas.openxmlformats.org/officeDocument/2006/relationships/hyperlink" Target="mailto:mdmosharafh049@gmail.com" TargetMode="External"/><Relationship Id="rId5491" Type="http://schemas.openxmlformats.org/officeDocument/2006/relationships/hyperlink" Target="mailto:himshitolconstruction@gmail.com" TargetMode="External"/><Relationship Id="rId6542" Type="http://schemas.openxmlformats.org/officeDocument/2006/relationships/hyperlink" Target="mailto:maengineering1958@yahoo.com" TargetMode="External"/><Relationship Id="rId9698" Type="http://schemas.openxmlformats.org/officeDocument/2006/relationships/hyperlink" Target="mailto:md.gius_uddin@yahoo.com" TargetMode="External"/><Relationship Id="rId1687" Type="http://schemas.openxmlformats.org/officeDocument/2006/relationships/hyperlink" Target="mailto:mskbamirjv@gmail.com" TargetMode="External"/><Relationship Id="rId2738" Type="http://schemas.openxmlformats.org/officeDocument/2006/relationships/hyperlink" Target="mailto:smshameemconstruction@gmail.com" TargetMode="External"/><Relationship Id="rId9765" Type="http://schemas.openxmlformats.org/officeDocument/2006/relationships/hyperlink" Target="mailto:mspiaryconstruction85@gmail.com" TargetMode="External"/><Relationship Id="rId1754" Type="http://schemas.openxmlformats.org/officeDocument/2006/relationships/hyperlink" Target="mailto:ms.sharifandsons@gmail.com" TargetMode="External"/><Relationship Id="rId2805" Type="http://schemas.openxmlformats.org/officeDocument/2006/relationships/hyperlink" Target="mailto:mhjnjv@gmail.com" TargetMode="External"/><Relationship Id="rId4160" Type="http://schemas.openxmlformats.org/officeDocument/2006/relationships/hyperlink" Target="mailto:msdast1972@gmail.com" TargetMode="External"/><Relationship Id="rId5211" Type="http://schemas.openxmlformats.org/officeDocument/2006/relationships/hyperlink" Target="https://www.eprocure.gov.bd/officer/MyTenders.jsp" TargetMode="External"/><Relationship Id="rId8367" Type="http://schemas.openxmlformats.org/officeDocument/2006/relationships/hyperlink" Target="mailto:tohatubaenterprise@gmail.com" TargetMode="External"/><Relationship Id="rId8781" Type="http://schemas.openxmlformats.org/officeDocument/2006/relationships/hyperlink" Target="mailto:msrahimenterpsise@gmail.com" TargetMode="External"/><Relationship Id="rId9418" Type="http://schemas.openxmlformats.org/officeDocument/2006/relationships/hyperlink" Target="mailto:enayethossainpat@gmail.com" TargetMode="External"/><Relationship Id="rId9832" Type="http://schemas.openxmlformats.org/officeDocument/2006/relationships/hyperlink" Target="mailto:sirajul1962@yahoo.com" TargetMode="External"/><Relationship Id="rId46" Type="http://schemas.openxmlformats.org/officeDocument/2006/relationships/hyperlink" Target="mailto:msjahangiralamchow@yahoo.com" TargetMode="External"/><Relationship Id="rId1407" Type="http://schemas.openxmlformats.org/officeDocument/2006/relationships/hyperlink" Target="mailto:ms.shovonenterprise16@yahoo.com" TargetMode="External"/><Relationship Id="rId1821" Type="http://schemas.openxmlformats.org/officeDocument/2006/relationships/hyperlink" Target="mailto:mdnoorali3300@gmail.com" TargetMode="External"/><Relationship Id="rId4977" Type="http://schemas.openxmlformats.org/officeDocument/2006/relationships/hyperlink" Target="mailto:donenterprise.moonenterprise@gmail.com" TargetMode="External"/><Relationship Id="rId7383" Type="http://schemas.openxmlformats.org/officeDocument/2006/relationships/hyperlink" Target="mailto:ms.hasanuzzaman_bhuiyan@yahoo.com" TargetMode="External"/><Relationship Id="rId8434" Type="http://schemas.openxmlformats.org/officeDocument/2006/relationships/hyperlink" Target="mailto:mohammadbuilders21@gmail.com" TargetMode="External"/><Relationship Id="rId3579" Type="http://schemas.openxmlformats.org/officeDocument/2006/relationships/hyperlink" Target="mailto:mszakirenterprise.bd@gmail.com" TargetMode="External"/><Relationship Id="rId7036" Type="http://schemas.openxmlformats.org/officeDocument/2006/relationships/hyperlink" Target="mailto:ms.zamanbuilders1984@gmail.com" TargetMode="External"/><Relationship Id="rId7450" Type="http://schemas.openxmlformats.org/officeDocument/2006/relationships/hyperlink" Target="mailto:ms.kamrulenterprise@yahoo.com" TargetMode="External"/><Relationship Id="rId8501" Type="http://schemas.openxmlformats.org/officeDocument/2006/relationships/hyperlink" Target="mailto:mss.sarkerenterprise@gmail.com" TargetMode="External"/><Relationship Id="rId10017" Type="http://schemas.openxmlformats.org/officeDocument/2006/relationships/hyperlink" Target="mailto:mmbashilimited@gmail.com" TargetMode="External"/><Relationship Id="rId2595" Type="http://schemas.openxmlformats.org/officeDocument/2006/relationships/hyperlink" Target="mailto:salamkconstruction@gmail.com" TargetMode="External"/><Relationship Id="rId3993" Type="http://schemas.openxmlformats.org/officeDocument/2006/relationships/hyperlink" Target="mailto:mirhabibulalam@yahoo.com" TargetMode="External"/><Relationship Id="rId6052" Type="http://schemas.openxmlformats.org/officeDocument/2006/relationships/hyperlink" Target="mailto:oshin_enterprise@yahoo.com" TargetMode="External"/><Relationship Id="rId7103" Type="http://schemas.openxmlformats.org/officeDocument/2006/relationships/hyperlink" Target="mailto:mostafizurdablu@yahoo.com" TargetMode="External"/><Relationship Id="rId567" Type="http://schemas.openxmlformats.org/officeDocument/2006/relationships/hyperlink" Target="mailto:sojibhosan772@gmail.com" TargetMode="External"/><Relationship Id="rId1197" Type="http://schemas.openxmlformats.org/officeDocument/2006/relationships/hyperlink" Target="mailto:rslenterprise87@yahoo.com" TargetMode="External"/><Relationship Id="rId2248" Type="http://schemas.openxmlformats.org/officeDocument/2006/relationships/hyperlink" Target="mailto:ms.noortrading20@gmail.com" TargetMode="External"/><Relationship Id="rId3646" Type="http://schemas.openxmlformats.org/officeDocument/2006/relationships/hyperlink" Target="mailto:ms.snahaenterprise1972@gmail.com" TargetMode="External"/><Relationship Id="rId9275" Type="http://schemas.openxmlformats.org/officeDocument/2006/relationships/hyperlink" Target="mailto:tnasi2018@gmail.com" TargetMode="External"/><Relationship Id="rId981" Type="http://schemas.openxmlformats.org/officeDocument/2006/relationships/hyperlink" Target="mailto:rstcorporation73@gmail.com" TargetMode="External"/><Relationship Id="rId2662" Type="http://schemas.openxmlformats.org/officeDocument/2006/relationships/hyperlink" Target="mailto:ms.mominul@yahoo.com" TargetMode="External"/><Relationship Id="rId3713" Type="http://schemas.openxmlformats.org/officeDocument/2006/relationships/hyperlink" Target="mailto:egp.badolenterprise@gmail.com" TargetMode="External"/><Relationship Id="rId6869" Type="http://schemas.openxmlformats.org/officeDocument/2006/relationships/hyperlink" Target="mailto:mssalimenterprise02@gmail.com" TargetMode="External"/><Relationship Id="rId634" Type="http://schemas.openxmlformats.org/officeDocument/2006/relationships/hyperlink" Target="mailto:shahrinmlk@yahoo.com" TargetMode="External"/><Relationship Id="rId1264" Type="http://schemas.openxmlformats.org/officeDocument/2006/relationships/hyperlink" Target="mailto:ems.bishal@yahoo.com" TargetMode="External"/><Relationship Id="rId2315" Type="http://schemas.openxmlformats.org/officeDocument/2006/relationships/hyperlink" Target="mailto:mdshajahanjamaddar@gmail.com%20;" TargetMode="External"/><Relationship Id="rId5885" Type="http://schemas.openxmlformats.org/officeDocument/2006/relationships/hyperlink" Target="mailto:najnin.bag@gmail.com" TargetMode="External"/><Relationship Id="rId6936" Type="http://schemas.openxmlformats.org/officeDocument/2006/relationships/hyperlink" Target="mailto:ms.shajalalmazumder75@gmail.com" TargetMode="External"/><Relationship Id="rId8291" Type="http://schemas.openxmlformats.org/officeDocument/2006/relationships/hyperlink" Target="mailto:msedenprise@gmail.com" TargetMode="External"/><Relationship Id="rId9342" Type="http://schemas.openxmlformats.org/officeDocument/2006/relationships/hyperlink" Target="mailto:enayethossainpat@gmail.com" TargetMode="External"/><Relationship Id="rId701" Type="http://schemas.openxmlformats.org/officeDocument/2006/relationships/hyperlink" Target="mailto:msarcorporationctg@gmail.com" TargetMode="External"/><Relationship Id="rId1331" Type="http://schemas.openxmlformats.org/officeDocument/2006/relationships/hyperlink" Target="mailto:udcconstructionltd9@gmail.com" TargetMode="External"/><Relationship Id="rId4487" Type="http://schemas.openxmlformats.org/officeDocument/2006/relationships/hyperlink" Target="mailto:shohidenterprise2018@gmail.com" TargetMode="External"/><Relationship Id="rId5538" Type="http://schemas.openxmlformats.org/officeDocument/2006/relationships/hyperlink" Target="mailto:mh.ri.jv.thakurgaon@gmail.com" TargetMode="External"/><Relationship Id="rId5952" Type="http://schemas.openxmlformats.org/officeDocument/2006/relationships/hyperlink" Target="mailto:serniabad7@gmail.com" TargetMode="External"/><Relationship Id="rId3089" Type="http://schemas.openxmlformats.org/officeDocument/2006/relationships/hyperlink" Target="https://www.eprocure.gov.bd/tenderer/ViewRegistrationDetail.jsp?cId=68A8D9EB325EC00E&amp;uId=5124BCEB3E9CA793&amp;tId=7E7B3437497F0A54&amp;top=no" TargetMode="External"/><Relationship Id="rId4554" Type="http://schemas.openxmlformats.org/officeDocument/2006/relationships/hyperlink" Target="mailto:msislam.traders@yahoo.com" TargetMode="External"/><Relationship Id="rId5605" Type="http://schemas.openxmlformats.org/officeDocument/2006/relationships/hyperlink" Target="mailto:utmong71@yahoo.com" TargetMode="External"/><Relationship Id="rId8011" Type="http://schemas.openxmlformats.org/officeDocument/2006/relationships/hyperlink" Target="mailto:eshanul.kus@gmail.com" TargetMode="External"/><Relationship Id="rId3156" Type="http://schemas.openxmlformats.org/officeDocument/2006/relationships/hyperlink" Target="mailto:msdast1972@gmail.com" TargetMode="External"/><Relationship Id="rId4207" Type="http://schemas.openxmlformats.org/officeDocument/2006/relationships/hyperlink" Target="mailto:sadikenterprise86@gmail.com" TargetMode="External"/><Relationship Id="rId491" Type="http://schemas.openxmlformats.org/officeDocument/2006/relationships/hyperlink" Target="mailto:rithinenterprise@gmail.com" TargetMode="External"/><Relationship Id="rId2172" Type="http://schemas.openxmlformats.org/officeDocument/2006/relationships/hyperlink" Target="mailto:enterprise.7rip@gmail.com" TargetMode="External"/><Relationship Id="rId3223" Type="http://schemas.openxmlformats.org/officeDocument/2006/relationships/hyperlink" Target="mailto:salimenterprise13@yahoo.com" TargetMode="External"/><Relationship Id="rId3570" Type="http://schemas.openxmlformats.org/officeDocument/2006/relationships/hyperlink" Target="mailto:chokdertraders2018@gmail.com" TargetMode="External"/><Relationship Id="rId4621" Type="http://schemas.openxmlformats.org/officeDocument/2006/relationships/hyperlink" Target="mailto:zinna.pabna@gmail.com" TargetMode="External"/><Relationship Id="rId6379" Type="http://schemas.openxmlformats.org/officeDocument/2006/relationships/hyperlink" Target="mailto:mat.msejv20@gmail.com" TargetMode="External"/><Relationship Id="rId7777" Type="http://schemas.openxmlformats.org/officeDocument/2006/relationships/hyperlink" Target="mailto:msbiswas_construction@yahoo.com" TargetMode="External"/><Relationship Id="rId8828" Type="http://schemas.openxmlformats.org/officeDocument/2006/relationships/hyperlink" Target="mailto:msbijoyenterpriseali@yahoo.com" TargetMode="External"/><Relationship Id="rId144" Type="http://schemas.openxmlformats.org/officeDocument/2006/relationships/hyperlink" Target="mailto:msanwarhusain10@gmail.com" TargetMode="External"/><Relationship Id="rId6793" Type="http://schemas.openxmlformats.org/officeDocument/2006/relationships/hyperlink" Target="mailto:dimondtraders2019@gmail.com" TargetMode="External"/><Relationship Id="rId7844" Type="http://schemas.openxmlformats.org/officeDocument/2006/relationships/hyperlink" Target="mailto:khafaenterprisefnd@gmail.com" TargetMode="External"/><Relationship Id="rId2989" Type="http://schemas.openxmlformats.org/officeDocument/2006/relationships/hyperlink" Target="mailto:ms_challenger1@yahoo.com" TargetMode="External"/><Relationship Id="rId5395" Type="http://schemas.openxmlformats.org/officeDocument/2006/relationships/hyperlink" Target="mailto:msshohanenterprisesiraj@gmail.com" TargetMode="External"/><Relationship Id="rId6446" Type="http://schemas.openxmlformats.org/officeDocument/2006/relationships/hyperlink" Target="mailto:mskbandaejv@gmail.com" TargetMode="External"/><Relationship Id="rId6860" Type="http://schemas.openxmlformats.org/officeDocument/2006/relationships/hyperlink" Target="mailto:noonatraders@yahoo.com" TargetMode="External"/><Relationship Id="rId7911" Type="http://schemas.openxmlformats.org/officeDocument/2006/relationships/hyperlink" Target="mailto:mdobaidullahjnd@gmail.com" TargetMode="External"/><Relationship Id="rId211" Type="http://schemas.openxmlformats.org/officeDocument/2006/relationships/hyperlink" Target="mailto:msirinenterprise@gmail.com" TargetMode="External"/><Relationship Id="rId5048" Type="http://schemas.openxmlformats.org/officeDocument/2006/relationships/hyperlink" Target="mailto:mdislam.nat@gmail.com" TargetMode="External"/><Relationship Id="rId5462" Type="http://schemas.openxmlformats.org/officeDocument/2006/relationships/hyperlink" Target="mailto:sunnyenterprise19@gmail.com" TargetMode="External"/><Relationship Id="rId6513" Type="http://schemas.openxmlformats.org/officeDocument/2006/relationships/hyperlink" Target="mailto:gausepak.ctg@gmail.com" TargetMode="External"/><Relationship Id="rId9669" Type="http://schemas.openxmlformats.org/officeDocument/2006/relationships/hyperlink" Target="mailto:badalsarwar@gmail.com" TargetMode="External"/><Relationship Id="rId1658" Type="http://schemas.openxmlformats.org/officeDocument/2006/relationships/hyperlink" Target="https://www.eprocure.gov.bd/tenderer/ViewRegistrationDetail.jsp?cId=CC086C1205A45E6A&amp;uId=0B642701A5FECAC8&amp;tId=AAB4CA5CBB6BF624&amp;top=no" TargetMode="External"/><Relationship Id="rId2709" Type="http://schemas.openxmlformats.org/officeDocument/2006/relationships/hyperlink" Target="mailto:salamkconstruction@gmail.com" TargetMode="External"/><Relationship Id="rId4064" Type="http://schemas.openxmlformats.org/officeDocument/2006/relationships/hyperlink" Target="mailto:mbplmhajv@yahoo.com" TargetMode="External"/><Relationship Id="rId5115" Type="http://schemas.openxmlformats.org/officeDocument/2006/relationships/hyperlink" Target="mailto:kmhmamun@gmail.com" TargetMode="External"/><Relationship Id="rId8685" Type="http://schemas.openxmlformats.org/officeDocument/2006/relationships/hyperlink" Target="mailto:msshtraders1962@gmail.com" TargetMode="External"/><Relationship Id="rId9736" Type="http://schemas.openxmlformats.org/officeDocument/2006/relationships/hyperlink" Target="mailto:con.bokulhossain@gmail.com" TargetMode="External"/><Relationship Id="rId3080" Type="http://schemas.openxmlformats.org/officeDocument/2006/relationships/hyperlink" Target="mailto:sarmaenterprisemagura@yahoo.com" TargetMode="External"/><Relationship Id="rId4131" Type="http://schemas.openxmlformats.org/officeDocument/2006/relationships/hyperlink" Target="mailto:mmrahaman1965@gmail.com" TargetMode="External"/><Relationship Id="rId7287" Type="http://schemas.openxmlformats.org/officeDocument/2006/relationships/hyperlink" Target="mailto:baibaiconstruction@gmail.com" TargetMode="External"/><Relationship Id="rId8338" Type="http://schemas.openxmlformats.org/officeDocument/2006/relationships/hyperlink" Target="mailto:mdrkarim1958@gmail.com" TargetMode="External"/><Relationship Id="rId1725" Type="http://schemas.openxmlformats.org/officeDocument/2006/relationships/hyperlink" Target="mailto:malekmotiarjv@gmail.com" TargetMode="External"/><Relationship Id="rId7354" Type="http://schemas.openxmlformats.org/officeDocument/2006/relationships/hyperlink" Target="mailto:nbconstruction991@gmail.com" TargetMode="External"/><Relationship Id="rId8752" Type="http://schemas.openxmlformats.org/officeDocument/2006/relationships/hyperlink" Target="mailto:ms.centurytraders@yahoo.com" TargetMode="External"/><Relationship Id="rId9803" Type="http://schemas.openxmlformats.org/officeDocument/2006/relationships/hyperlink" Target="mailto:ziaultraders123@yahoo.com" TargetMode="External"/><Relationship Id="rId17" Type="http://schemas.openxmlformats.org/officeDocument/2006/relationships/hyperlink" Target="mailto:ms.samataenterprise68@gmail.com" TargetMode="External"/><Relationship Id="rId3897" Type="http://schemas.openxmlformats.org/officeDocument/2006/relationships/hyperlink" Target="mailto:rahmanbrothers.polash@gmail.com" TargetMode="External"/><Relationship Id="rId4948" Type="http://schemas.openxmlformats.org/officeDocument/2006/relationships/hyperlink" Target="mailto:mssilverenterprise@gmail.com" TargetMode="External"/><Relationship Id="rId7007" Type="http://schemas.openxmlformats.org/officeDocument/2006/relationships/hyperlink" Target="mailto:gulshaninternational72@gmail.com" TargetMode="External"/><Relationship Id="rId8405" Type="http://schemas.openxmlformats.org/officeDocument/2006/relationships/hyperlink" Target="mailto:asif.azad92@gmail.com" TargetMode="External"/><Relationship Id="rId2499" Type="http://schemas.openxmlformats.org/officeDocument/2006/relationships/hyperlink" Target="mailto:romantraders.k@gmail.com" TargetMode="External"/><Relationship Id="rId3964" Type="http://schemas.openxmlformats.org/officeDocument/2006/relationships/hyperlink" Target="mailto:msshowpnilenterprise@yahoo.com" TargetMode="External"/><Relationship Id="rId6370" Type="http://schemas.openxmlformats.org/officeDocument/2006/relationships/hyperlink" Target="mailto:msmahitraders70@gmail.com" TargetMode="External"/><Relationship Id="rId7421" Type="http://schemas.openxmlformats.org/officeDocument/2006/relationships/hyperlink" Target="mailto:ms.anowarhossain@yahoo.com" TargetMode="External"/><Relationship Id="rId1" Type="http://schemas.openxmlformats.org/officeDocument/2006/relationships/hyperlink" Target="mailto:azadptk@gmail.com" TargetMode="External"/><Relationship Id="rId885" Type="http://schemas.openxmlformats.org/officeDocument/2006/relationships/hyperlink" Target="mailto:shams_engineering_ltd@yahoo.com" TargetMode="External"/><Relationship Id="rId2566" Type="http://schemas.openxmlformats.org/officeDocument/2006/relationships/hyperlink" Target="mailto:bismilla_constn@yahoo.com" TargetMode="External"/><Relationship Id="rId2980" Type="http://schemas.openxmlformats.org/officeDocument/2006/relationships/hyperlink" Target="mailto:msevaenterprize@yahoo.com" TargetMode="External"/><Relationship Id="rId3617" Type="http://schemas.openxmlformats.org/officeDocument/2006/relationships/hyperlink" Target="mailto:mskjv2021@gmail.com" TargetMode="External"/><Relationship Id="rId6023" Type="http://schemas.openxmlformats.org/officeDocument/2006/relationships/hyperlink" Target="mailto:shenterprise78@gmail.com" TargetMode="External"/><Relationship Id="rId9179" Type="http://schemas.openxmlformats.org/officeDocument/2006/relationships/hyperlink" Target="mailto:mbelamirjv@gmail.com" TargetMode="External"/><Relationship Id="rId9593" Type="http://schemas.openxmlformats.org/officeDocument/2006/relationships/hyperlink" Target="mailto:snehangsuptk@gmail.com" TargetMode="External"/><Relationship Id="rId538" Type="http://schemas.openxmlformats.org/officeDocument/2006/relationships/hyperlink" Target="mailto:md_abulhossin35@yahoo.com" TargetMode="External"/><Relationship Id="rId952" Type="http://schemas.openxmlformats.org/officeDocument/2006/relationships/hyperlink" Target="mailto:mskofilenterprise.bd@gmail.com" TargetMode="External"/><Relationship Id="rId1168" Type="http://schemas.openxmlformats.org/officeDocument/2006/relationships/hyperlink" Target="mailto:monyenterprise81@yahoo.com" TargetMode="External"/><Relationship Id="rId1582" Type="http://schemas.openxmlformats.org/officeDocument/2006/relationships/hyperlink" Target="mailto:nbcmuktajv@gmail.com" TargetMode="External"/><Relationship Id="rId2219" Type="http://schemas.openxmlformats.org/officeDocument/2006/relationships/hyperlink" Target="mailto:sikderenterprise72@gmail.com" TargetMode="External"/><Relationship Id="rId2633" Type="http://schemas.openxmlformats.org/officeDocument/2006/relationships/hyperlink" Target="mailto:ms.mominul@yahoo.com" TargetMode="External"/><Relationship Id="rId5789" Type="http://schemas.openxmlformats.org/officeDocument/2006/relationships/hyperlink" Target="mailto:sikderbuilders@gmail.com" TargetMode="External"/><Relationship Id="rId8195" Type="http://schemas.openxmlformats.org/officeDocument/2006/relationships/hyperlink" Target="mailto:sarbickinternational621@gmail.com" TargetMode="External"/><Relationship Id="rId9246" Type="http://schemas.openxmlformats.org/officeDocument/2006/relationships/hyperlink" Target="mailto:amir.engr_crp@yahoo.com" TargetMode="External"/><Relationship Id="rId9660" Type="http://schemas.openxmlformats.org/officeDocument/2006/relationships/hyperlink" Target="mailto:mssarika_traders@yahoo.com" TargetMode="External"/><Relationship Id="rId605" Type="http://schemas.openxmlformats.org/officeDocument/2006/relationships/hyperlink" Target="mailto:msmatraders7221@gmail.com" TargetMode="External"/><Relationship Id="rId1235" Type="http://schemas.openxmlformats.org/officeDocument/2006/relationships/hyperlink" Target="mailto:starliteudayan2019@gmail.com" TargetMode="External"/><Relationship Id="rId8262" Type="http://schemas.openxmlformats.org/officeDocument/2006/relationships/hyperlink" Target="mailto:biswasconstruction2@gmail.com" TargetMode="External"/><Relationship Id="rId9313" Type="http://schemas.openxmlformats.org/officeDocument/2006/relationships/hyperlink" Target="mailto:mohiuddinptk@gmail.com" TargetMode="External"/><Relationship Id="rId1302" Type="http://schemas.openxmlformats.org/officeDocument/2006/relationships/hyperlink" Target="mailto:starenterprisegazipur@gmail.com" TargetMode="External"/><Relationship Id="rId2700" Type="http://schemas.openxmlformats.org/officeDocument/2006/relationships/hyperlink" Target="mailto:faysal.enter1983@gmail.com" TargetMode="External"/><Relationship Id="rId4458" Type="http://schemas.openxmlformats.org/officeDocument/2006/relationships/hyperlink" Target="mailto:ishafikulm@yahoo.com" TargetMode="External"/><Relationship Id="rId5856" Type="http://schemas.openxmlformats.org/officeDocument/2006/relationships/hyperlink" Target="mailto:khantrading085@gmail.com" TargetMode="External"/><Relationship Id="rId6907" Type="http://schemas.openxmlformats.org/officeDocument/2006/relationships/hyperlink" Target="mailto:mssubarnaenterprise1@gmail.com" TargetMode="External"/><Relationship Id="rId4872" Type="http://schemas.openxmlformats.org/officeDocument/2006/relationships/hyperlink" Target="mailto:raselteb1985@gmail.com" TargetMode="External"/><Relationship Id="rId5509" Type="http://schemas.openxmlformats.org/officeDocument/2006/relationships/hyperlink" Target="mailto:piash.construction@yahoo.com" TargetMode="External"/><Relationship Id="rId5923" Type="http://schemas.openxmlformats.org/officeDocument/2006/relationships/hyperlink" Target="mailto:m.s.hazienterprisee@gmail.com" TargetMode="External"/><Relationship Id="rId395" Type="http://schemas.openxmlformats.org/officeDocument/2006/relationships/hyperlink" Target="mailto:noorsyndicat@gmail.com" TargetMode="External"/><Relationship Id="rId2076" Type="http://schemas.openxmlformats.org/officeDocument/2006/relationships/hyperlink" Target="mailto:amobtraders77@gmail.com" TargetMode="External"/><Relationship Id="rId3474" Type="http://schemas.openxmlformats.org/officeDocument/2006/relationships/hyperlink" Target="mailto:manstjv20@gmail.com" TargetMode="External"/><Relationship Id="rId4525" Type="http://schemas.openxmlformats.org/officeDocument/2006/relationships/hyperlink" Target="mailto:arkltdbd@gmail.com" TargetMode="External"/><Relationship Id="rId2490" Type="http://schemas.openxmlformats.org/officeDocument/2006/relationships/hyperlink" Target="mailto:msibrahimconstruction@yahoo.com" TargetMode="External"/><Relationship Id="rId3127" Type="http://schemas.openxmlformats.org/officeDocument/2006/relationships/hyperlink" Target="mailto:senterprise69@yahoo.com" TargetMode="External"/><Relationship Id="rId3541" Type="http://schemas.openxmlformats.org/officeDocument/2006/relationships/hyperlink" Target="mailto:ahaquechowdhury17@gmail.com" TargetMode="External"/><Relationship Id="rId6697" Type="http://schemas.openxmlformats.org/officeDocument/2006/relationships/hyperlink" Target="mailto:kawsarrahil@gmail.com" TargetMode="External"/><Relationship Id="rId7748" Type="http://schemas.openxmlformats.org/officeDocument/2006/relationships/hyperlink" Target="mailto:amena.magura17@gmail.com" TargetMode="External"/><Relationship Id="rId462" Type="http://schemas.openxmlformats.org/officeDocument/2006/relationships/hyperlink" Target="mailto:taposyenterprise@yahoo.com" TargetMode="External"/><Relationship Id="rId1092" Type="http://schemas.openxmlformats.org/officeDocument/2006/relationships/hyperlink" Target="mailto:zubabor73@gmail.com" TargetMode="External"/><Relationship Id="rId2143" Type="http://schemas.openxmlformats.org/officeDocument/2006/relationships/hyperlink" Target="mailto:k.mostofa90@yahoo.com" TargetMode="External"/><Relationship Id="rId5299" Type="http://schemas.openxmlformats.org/officeDocument/2006/relationships/hyperlink" Target="mailto:kmhossainalihassan@gmail.com" TargetMode="External"/><Relationship Id="rId6764" Type="http://schemas.openxmlformats.org/officeDocument/2006/relationships/hyperlink" Target="mailto:msmymonaenterprise1990@gmail.com" TargetMode="External"/><Relationship Id="rId7815" Type="http://schemas.openxmlformats.org/officeDocument/2006/relationships/hyperlink" Target="mailto:msssconstructionjnd@gmail.com" TargetMode="External"/><Relationship Id="rId9170" Type="http://schemas.openxmlformats.org/officeDocument/2006/relationships/hyperlink" Target="mailto:raj.brothers1956@gmail.com" TargetMode="External"/><Relationship Id="rId115" Type="http://schemas.openxmlformats.org/officeDocument/2006/relationships/hyperlink" Target="mailto:nabaruntradersltd@gmail.com" TargetMode="External"/><Relationship Id="rId2210" Type="http://schemas.openxmlformats.org/officeDocument/2006/relationships/hyperlink" Target="mailto:mssafaenterprise@gmail.com" TargetMode="External"/><Relationship Id="rId5366" Type="http://schemas.openxmlformats.org/officeDocument/2006/relationships/hyperlink" Target="mailto:bhuyanenterprise78@gmail.com" TargetMode="External"/><Relationship Id="rId6417" Type="http://schemas.openxmlformats.org/officeDocument/2006/relationships/hyperlink" Target="mailto:khandokertranding62@gmail.com" TargetMode="External"/><Relationship Id="rId4382" Type="http://schemas.openxmlformats.org/officeDocument/2006/relationships/hyperlink" Target="mailto:hamidulcnb@yahoo.com" TargetMode="External"/><Relationship Id="rId5019" Type="http://schemas.openxmlformats.org/officeDocument/2006/relationships/hyperlink" Target="mailto:rithinenterprise@gmail.com" TargetMode="External"/><Relationship Id="rId5433" Type="http://schemas.openxmlformats.org/officeDocument/2006/relationships/hyperlink" Target="mailto:mssmsenterprise1993@gmail.com" TargetMode="External"/><Relationship Id="rId5780" Type="http://schemas.openxmlformats.org/officeDocument/2006/relationships/hyperlink" Target="mailto:nasimakon.trading@gmail.com" TargetMode="External"/><Relationship Id="rId6831" Type="http://schemas.openxmlformats.org/officeDocument/2006/relationships/hyperlink" Target="mailto:mssayedenterprise1978@gmail.com" TargetMode="External"/><Relationship Id="rId8589" Type="http://schemas.openxmlformats.org/officeDocument/2006/relationships/hyperlink" Target="mailto:anasconstruction1@gmail.com" TargetMode="External"/><Relationship Id="rId9987" Type="http://schemas.openxmlformats.org/officeDocument/2006/relationships/hyperlink" Target="mailto:ms.shimul.enterprise2013@gmail.com" TargetMode="External"/><Relationship Id="rId1976" Type="http://schemas.openxmlformats.org/officeDocument/2006/relationships/hyperlink" Target="mailto:maleka.nasrin@yahoo.com" TargetMode="External"/><Relationship Id="rId4035" Type="http://schemas.openxmlformats.org/officeDocument/2006/relationships/hyperlink" Target="mailto:noyon.nat@gmail.com" TargetMode="External"/><Relationship Id="rId1629" Type="http://schemas.openxmlformats.org/officeDocument/2006/relationships/hyperlink" Target="mailto:kamrulandbrothers@yahoo.com" TargetMode="External"/><Relationship Id="rId5500" Type="http://schemas.openxmlformats.org/officeDocument/2006/relationships/hyperlink" Target="mailto:nazmulhasan.bd86@gmail.com" TargetMode="External"/><Relationship Id="rId8656" Type="http://schemas.openxmlformats.org/officeDocument/2006/relationships/hyperlink" Target="mailto:mskmcbricks@gmail.com" TargetMode="External"/><Relationship Id="rId9707" Type="http://schemas.openxmlformats.org/officeDocument/2006/relationships/hyperlink" Target="mailto:shahilenterprise@yahoo.com" TargetMode="External"/><Relationship Id="rId3051" Type="http://schemas.openxmlformats.org/officeDocument/2006/relationships/hyperlink" Target="mailto:msradiatraders@gmail.com" TargetMode="External"/><Relationship Id="rId4102" Type="http://schemas.openxmlformats.org/officeDocument/2006/relationships/hyperlink" Target="mailto:msmcons68@gmail.com" TargetMode="External"/><Relationship Id="rId7258" Type="http://schemas.openxmlformats.org/officeDocument/2006/relationships/hyperlink" Target="mailto:msjanatacorporation@gmail.com" TargetMode="External"/><Relationship Id="rId7672" Type="http://schemas.openxmlformats.org/officeDocument/2006/relationships/hyperlink" Target="mailto:msbiswas_construction@yahoo.com" TargetMode="External"/><Relationship Id="rId8309" Type="http://schemas.openxmlformats.org/officeDocument/2006/relationships/hyperlink" Target="mailto:msedenprise@gmail.com" TargetMode="External"/><Relationship Id="rId8723" Type="http://schemas.openxmlformats.org/officeDocument/2006/relationships/hyperlink" Target="mailto:msmamunbrothers1977@gmail.com" TargetMode="External"/><Relationship Id="rId3868" Type="http://schemas.openxmlformats.org/officeDocument/2006/relationships/hyperlink" Target="mailto:bhuyianpalash@gmail.com" TargetMode="External"/><Relationship Id="rId4919" Type="http://schemas.openxmlformats.org/officeDocument/2006/relationships/hyperlink" Target="mailto:msrokonenterprise81@yahoo.com" TargetMode="External"/><Relationship Id="rId6274" Type="http://schemas.openxmlformats.org/officeDocument/2006/relationships/hyperlink" Target="mailto:motiur075@gmail.com" TargetMode="External"/><Relationship Id="rId7325" Type="http://schemas.openxmlformats.org/officeDocument/2006/relationships/hyperlink" Target="mailto:mrnjv2019@gmail.com" TargetMode="External"/><Relationship Id="rId789" Type="http://schemas.openxmlformats.org/officeDocument/2006/relationships/hyperlink" Target="mailto:bajalahmed3218@gmail.com" TargetMode="External"/><Relationship Id="rId2884" Type="http://schemas.openxmlformats.org/officeDocument/2006/relationships/hyperlink" Target="mailto:mirzaconstruction@yahoo.com" TargetMode="External"/><Relationship Id="rId5290" Type="http://schemas.openxmlformats.org/officeDocument/2006/relationships/hyperlink" Target="mailto:sunnysinhaenterprise71@gmail.com" TargetMode="External"/><Relationship Id="rId6341" Type="http://schemas.openxmlformats.org/officeDocument/2006/relationships/hyperlink" Target="mailto:msmadinaconstruction70@gmail.com" TargetMode="External"/><Relationship Id="rId9497" Type="http://schemas.openxmlformats.org/officeDocument/2006/relationships/hyperlink" Target="mailto:m.s.hazienterprisee@gmail.com" TargetMode="External"/><Relationship Id="rId856" Type="http://schemas.openxmlformats.org/officeDocument/2006/relationships/hyperlink" Target="mailto:bajalahmed3218@gmail.com" TargetMode="External"/><Relationship Id="rId1486" Type="http://schemas.openxmlformats.org/officeDocument/2006/relationships/hyperlink" Target="mailto:ms.arthienterprise02@gmail.com" TargetMode="External"/><Relationship Id="rId2537" Type="http://schemas.openxmlformats.org/officeDocument/2006/relationships/hyperlink" Target="mailto:roy_enterprise@yahoo.com" TargetMode="External"/><Relationship Id="rId3935" Type="http://schemas.openxmlformats.org/officeDocument/2006/relationships/hyperlink" Target="mailto:shantammint@gmail.com" TargetMode="External"/><Relationship Id="rId8099" Type="http://schemas.openxmlformats.org/officeDocument/2006/relationships/hyperlink" Target="mailto:ms.suman_enterprise@yahoo.com" TargetMode="External"/><Relationship Id="rId9564" Type="http://schemas.openxmlformats.org/officeDocument/2006/relationships/hyperlink" Target="mailto:mohiuddinptk@gmail.com" TargetMode="External"/><Relationship Id="rId509" Type="http://schemas.openxmlformats.org/officeDocument/2006/relationships/hyperlink" Target="mailto:sentu.egp@gmail.com" TargetMode="External"/><Relationship Id="rId1139" Type="http://schemas.openxmlformats.org/officeDocument/2006/relationships/hyperlink" Target="mailto:rstcorporation73@gmail.com" TargetMode="External"/><Relationship Id="rId2951" Type="http://schemas.openxmlformats.org/officeDocument/2006/relationships/hyperlink" Target="mailto:nazmulmahmuddipu@gmail.com" TargetMode="External"/><Relationship Id="rId5010" Type="http://schemas.openxmlformats.org/officeDocument/2006/relationships/hyperlink" Target="mailto:kohinurconstruction522@gmail.com" TargetMode="External"/><Relationship Id="rId8166" Type="http://schemas.openxmlformats.org/officeDocument/2006/relationships/hyperlink" Target="mailto:ms.orchoassosiate@gmail.com" TargetMode="External"/><Relationship Id="rId9217" Type="http://schemas.openxmlformats.org/officeDocument/2006/relationships/hyperlink" Target="mailto:efte.etcl@gmail.com" TargetMode="External"/><Relationship Id="rId923" Type="http://schemas.openxmlformats.org/officeDocument/2006/relationships/hyperlink" Target="mailto:sayeed712@yahoo.com" TargetMode="External"/><Relationship Id="rId1553" Type="http://schemas.openxmlformats.org/officeDocument/2006/relationships/hyperlink" Target="mailto:mspalashenterprise@yahoo.com" TargetMode="External"/><Relationship Id="rId2604" Type="http://schemas.openxmlformats.org/officeDocument/2006/relationships/hyperlink" Target="mailto:hassanbuldersltd@gmail.com" TargetMode="External"/><Relationship Id="rId8580" Type="http://schemas.openxmlformats.org/officeDocument/2006/relationships/hyperlink" Target="mailto:sfenterprise2021@gmail.com" TargetMode="External"/><Relationship Id="rId9631" Type="http://schemas.openxmlformats.org/officeDocument/2006/relationships/hyperlink" Target="mailto:msmddelowarhossain@yahoo.com" TargetMode="External"/><Relationship Id="rId10096" Type="http://schemas.openxmlformats.org/officeDocument/2006/relationships/hyperlink" Target="mailto:hclbd@hotmail.com" TargetMode="External"/><Relationship Id="rId1206" Type="http://schemas.openxmlformats.org/officeDocument/2006/relationships/hyperlink" Target="mailto:Latifhakkani@yahoo.com" TargetMode="External"/><Relationship Id="rId1620" Type="http://schemas.openxmlformats.org/officeDocument/2006/relationships/hyperlink" Target="mailto:jewel.const@yahoo.com" TargetMode="External"/><Relationship Id="rId4776" Type="http://schemas.openxmlformats.org/officeDocument/2006/relationships/hyperlink" Target="mailto:nabilconstruction.nat@gmail.com" TargetMode="External"/><Relationship Id="rId5827" Type="http://schemas.openxmlformats.org/officeDocument/2006/relationships/hyperlink" Target="mailto:ziaurrahman792@yahoo.com" TargetMode="External"/><Relationship Id="rId7182" Type="http://schemas.openxmlformats.org/officeDocument/2006/relationships/hyperlink" Target="mailto:rumenenterprise@gmail.com" TargetMode="External"/><Relationship Id="rId8233" Type="http://schemas.openxmlformats.org/officeDocument/2006/relationships/hyperlink" Target="mailto:habibaconstructionoku@gmail.com" TargetMode="External"/><Relationship Id="rId10163" Type="http://schemas.openxmlformats.org/officeDocument/2006/relationships/hyperlink" Target="mailto:nisetraders@gmail.com" TargetMode="External"/><Relationship Id="rId3378" Type="http://schemas.openxmlformats.org/officeDocument/2006/relationships/hyperlink" Target="mailto:priyaenterprise304@gmail.com" TargetMode="External"/><Relationship Id="rId3792" Type="http://schemas.openxmlformats.org/officeDocument/2006/relationships/hyperlink" Target="mailto:rakib.cgtinbary@gmail.com" TargetMode="External"/><Relationship Id="rId4429" Type="http://schemas.openxmlformats.org/officeDocument/2006/relationships/hyperlink" Target="mailto:nisadenterprise78@gmail.com" TargetMode="External"/><Relationship Id="rId4843" Type="http://schemas.openxmlformats.org/officeDocument/2006/relationships/hyperlink" Target="mailto:tanjimulislam2470@gmail.com" TargetMode="External"/><Relationship Id="rId7999" Type="http://schemas.openxmlformats.org/officeDocument/2006/relationships/hyperlink" Target="mailto:mirhabibulalam@yahoo.com" TargetMode="External"/><Relationship Id="rId8300" Type="http://schemas.openxmlformats.org/officeDocument/2006/relationships/hyperlink" Target="mailto:litonkaiserjv@gmail.com" TargetMode="External"/><Relationship Id="rId299" Type="http://schemas.openxmlformats.org/officeDocument/2006/relationships/hyperlink" Target="mailto:msmiatraders1984@gmail.com" TargetMode="External"/><Relationship Id="rId2394" Type="http://schemas.openxmlformats.org/officeDocument/2006/relationships/hyperlink" Target="mailto:msjarnashuvojv@gmail.com" TargetMode="External"/><Relationship Id="rId3445" Type="http://schemas.openxmlformats.org/officeDocument/2006/relationships/hyperlink" Target="mailto:mrbaksh71@gmail.com" TargetMode="External"/><Relationship Id="rId366" Type="http://schemas.openxmlformats.org/officeDocument/2006/relationships/hyperlink" Target="mailto:zakirenterprise01@gmail.com" TargetMode="External"/><Relationship Id="rId780" Type="http://schemas.openxmlformats.org/officeDocument/2006/relationships/hyperlink" Target="mailto:msasadenterprise@gmail.com" TargetMode="External"/><Relationship Id="rId2047" Type="http://schemas.openxmlformats.org/officeDocument/2006/relationships/hyperlink" Target="https://www.eprocure.gov.bd/tenderer/ViewRegistrationDetail.jsp?uId=70FE36532E1C6BB0&amp;tId=F1BF3BA05F5CE929&amp;cId=6A57726E8C78F344&amp;top=no" TargetMode="External"/><Relationship Id="rId2461" Type="http://schemas.openxmlformats.org/officeDocument/2006/relationships/hyperlink" Target="mailto:ms.mominul@yahoo.com" TargetMode="External"/><Relationship Id="rId3512" Type="http://schemas.openxmlformats.org/officeDocument/2006/relationships/hyperlink" Target="mailto:goshent75@gmail.com" TargetMode="External"/><Relationship Id="rId4910" Type="http://schemas.openxmlformats.org/officeDocument/2006/relationships/hyperlink" Target="mailto:mschowdhuryconstruction2020@gmail.com" TargetMode="External"/><Relationship Id="rId6668" Type="http://schemas.openxmlformats.org/officeDocument/2006/relationships/hyperlink" Target="mailto:zamanentp2014@yahoo.com" TargetMode="External"/><Relationship Id="rId9074" Type="http://schemas.openxmlformats.org/officeDocument/2006/relationships/hyperlink" Target="mailto:m.alicorporation85@gmail.com" TargetMode="External"/><Relationship Id="rId433" Type="http://schemas.openxmlformats.org/officeDocument/2006/relationships/hyperlink" Target="mailto:ms.sr.enterprise786@gmail.com" TargetMode="External"/><Relationship Id="rId1063" Type="http://schemas.openxmlformats.org/officeDocument/2006/relationships/hyperlink" Target="mailto:tenderkingdombd@gmail.com" TargetMode="External"/><Relationship Id="rId2114" Type="http://schemas.openxmlformats.org/officeDocument/2006/relationships/hyperlink" Target="mailto:zahidtradersnew@gmail.com" TargetMode="External"/><Relationship Id="rId7719" Type="http://schemas.openxmlformats.org/officeDocument/2006/relationships/hyperlink" Target="mailto:jaka.chuadanga@gmail.com" TargetMode="External"/><Relationship Id="rId8090" Type="http://schemas.openxmlformats.org/officeDocument/2006/relationships/hyperlink" Target="mailto:ms.lm_traders@yahoo.com" TargetMode="External"/><Relationship Id="rId9141" Type="http://schemas.openxmlformats.org/officeDocument/2006/relationships/hyperlink" Target="mailto:zia.egp@gmail.com" TargetMode="External"/><Relationship Id="rId4286" Type="http://schemas.openxmlformats.org/officeDocument/2006/relationships/hyperlink" Target="mailto:sshaharoy@yahoo.com" TargetMode="External"/><Relationship Id="rId5684" Type="http://schemas.openxmlformats.org/officeDocument/2006/relationships/hyperlink" Target="mailto:mqutjv@gmail.com" TargetMode="External"/><Relationship Id="rId6735" Type="http://schemas.openxmlformats.org/officeDocument/2006/relationships/hyperlink" Target="mailto:msmonirenterprise01@gmail.com" TargetMode="External"/><Relationship Id="rId500" Type="http://schemas.openxmlformats.org/officeDocument/2006/relationships/hyperlink" Target="mailto:mdselimreza.1979@gmail.com" TargetMode="External"/><Relationship Id="rId1130" Type="http://schemas.openxmlformats.org/officeDocument/2006/relationships/hyperlink" Target="mailto:mayerdoyaenterprise67@gmail.com" TargetMode="External"/><Relationship Id="rId5337" Type="http://schemas.openxmlformats.org/officeDocument/2006/relationships/hyperlink" Target="mailto:tuhinenterprise85@gmail.com" TargetMode="External"/><Relationship Id="rId5751" Type="http://schemas.openxmlformats.org/officeDocument/2006/relationships/hyperlink" Target="mailto:mdsharifulalam63@gmail.com" TargetMode="External"/><Relationship Id="rId6802" Type="http://schemas.openxmlformats.org/officeDocument/2006/relationships/hyperlink" Target="mailto:msomartraders@gmail.com" TargetMode="External"/><Relationship Id="rId9958" Type="http://schemas.openxmlformats.org/officeDocument/2006/relationships/hyperlink" Target="mailto:ahmed.shamim797@gmail.com" TargetMode="External"/><Relationship Id="rId1947" Type="http://schemas.openxmlformats.org/officeDocument/2006/relationships/hyperlink" Target="mailto:bhawalconst7@gmail.com" TargetMode="External"/><Relationship Id="rId4353" Type="http://schemas.openxmlformats.org/officeDocument/2006/relationships/hyperlink" Target="mailto:ms.mohesenaenterprise@gmail.com" TargetMode="External"/><Relationship Id="rId5404" Type="http://schemas.openxmlformats.org/officeDocument/2006/relationships/hyperlink" Target="mailto:letonenterprise68@gmail.com" TargetMode="External"/><Relationship Id="rId8974" Type="http://schemas.openxmlformats.org/officeDocument/2006/relationships/hyperlink" Target="mailto:mdeunusalmamun1980@gmail.com" TargetMode="External"/><Relationship Id="rId4006" Type="http://schemas.openxmlformats.org/officeDocument/2006/relationships/hyperlink" Target="mailto:shawn.tradingnat@gmail.com" TargetMode="External"/><Relationship Id="rId4420" Type="http://schemas.openxmlformats.org/officeDocument/2006/relationships/hyperlink" Target="mailto:golaprabbani123@gmail.com" TargetMode="External"/><Relationship Id="rId7576" Type="http://schemas.openxmlformats.org/officeDocument/2006/relationships/hyperlink" Target="mailto:hoquetraders1980@gmail.com" TargetMode="External"/><Relationship Id="rId7990" Type="http://schemas.openxmlformats.org/officeDocument/2006/relationships/hyperlink" Target="mailto:nuruzzamanmiah58@gmail.com" TargetMode="External"/><Relationship Id="rId8627" Type="http://schemas.openxmlformats.org/officeDocument/2006/relationships/hyperlink" Target="mailto:nafitraders1979@gmail.com" TargetMode="External"/><Relationship Id="rId290" Type="http://schemas.openxmlformats.org/officeDocument/2006/relationships/hyperlink" Target="mailto:kmabubakarsiddique@gmail.com" TargetMode="External"/><Relationship Id="rId3022" Type="http://schemas.openxmlformats.org/officeDocument/2006/relationships/hyperlink" Target="mailto:arconstructionrangbd@gmail.com" TargetMode="External"/><Relationship Id="rId6178" Type="http://schemas.openxmlformats.org/officeDocument/2006/relationships/hyperlink" Target="mailto:shenterprise78@gmail.com" TargetMode="External"/><Relationship Id="rId6592" Type="http://schemas.openxmlformats.org/officeDocument/2006/relationships/hyperlink" Target="mailto:abulhossansoton@yahoo.com" TargetMode="External"/><Relationship Id="rId7229" Type="http://schemas.openxmlformats.org/officeDocument/2006/relationships/hyperlink" Target="mailto:alauddinenterprise97@gmail.com" TargetMode="External"/><Relationship Id="rId7643" Type="http://schemas.openxmlformats.org/officeDocument/2006/relationships/hyperlink" Target="mailto:ms.sumonenterprise19@gmail.com" TargetMode="External"/><Relationship Id="rId5194" Type="http://schemas.openxmlformats.org/officeDocument/2006/relationships/hyperlink" Target="mailto:mssstraders82@gmail.com" TargetMode="External"/><Relationship Id="rId6245" Type="http://schemas.openxmlformats.org/officeDocument/2006/relationships/hyperlink" Target="mailto:emsathay@yahoo.com" TargetMode="External"/><Relationship Id="rId2788" Type="http://schemas.openxmlformats.org/officeDocument/2006/relationships/hyperlink" Target="mailto:libertytraders2@gmail.com" TargetMode="External"/><Relationship Id="rId3839" Type="http://schemas.openxmlformats.org/officeDocument/2006/relationships/hyperlink" Target="mailto:mmambcjv2019@gmail.com" TargetMode="External"/><Relationship Id="rId7710" Type="http://schemas.openxmlformats.org/officeDocument/2006/relationships/hyperlink" Target="mailto:mdabdulkuddusegp@gmail.com" TargetMode="External"/><Relationship Id="rId2855" Type="http://schemas.openxmlformats.org/officeDocument/2006/relationships/hyperlink" Target="mailto:ms.mominul@yahoo.com" TargetMode="External"/><Relationship Id="rId3906" Type="http://schemas.openxmlformats.org/officeDocument/2006/relationships/hyperlink" Target="mailto:kamalandbrothers77@gmail.com" TargetMode="External"/><Relationship Id="rId5261" Type="http://schemas.openxmlformats.org/officeDocument/2006/relationships/hyperlink" Target="mailto:mimenterprise141@gmail.com" TargetMode="External"/><Relationship Id="rId6312" Type="http://schemas.openxmlformats.org/officeDocument/2006/relationships/hyperlink" Target="mailto:ms.tanjilconstruction@gmail.com" TargetMode="External"/><Relationship Id="rId9468" Type="http://schemas.openxmlformats.org/officeDocument/2006/relationships/hyperlink" Target="mailto:qckkenterprise@gmail.com" TargetMode="External"/><Relationship Id="rId9882" Type="http://schemas.openxmlformats.org/officeDocument/2006/relationships/hyperlink" Target="mailto:ms.daenterprise2019@gmail.com" TargetMode="External"/><Relationship Id="rId96" Type="http://schemas.openxmlformats.org/officeDocument/2006/relationships/hyperlink" Target="mailto:akashem1971@gmail.com" TargetMode="External"/><Relationship Id="rId827" Type="http://schemas.openxmlformats.org/officeDocument/2006/relationships/hyperlink" Target="mailto:cebabjv@gmail.com" TargetMode="External"/><Relationship Id="rId1457" Type="http://schemas.openxmlformats.org/officeDocument/2006/relationships/hyperlink" Target="mailto:ahadnurenterprise@yahoo.com" TargetMode="External"/><Relationship Id="rId1871" Type="http://schemas.openxmlformats.org/officeDocument/2006/relationships/hyperlink" Target="mailto:jibonenterprise58@gmail.com" TargetMode="External"/><Relationship Id="rId2508" Type="http://schemas.openxmlformats.org/officeDocument/2006/relationships/hyperlink" Target="mailto:owapdaenterprise20@gmail.com" TargetMode="External"/><Relationship Id="rId2922" Type="http://schemas.openxmlformats.org/officeDocument/2006/relationships/hyperlink" Target="mailto:jnenterprise76@gmail.com" TargetMode="External"/><Relationship Id="rId8484" Type="http://schemas.openxmlformats.org/officeDocument/2006/relationships/hyperlink" Target="mailto:dollyconstructionltd@gmail.com" TargetMode="External"/><Relationship Id="rId9535" Type="http://schemas.openxmlformats.org/officeDocument/2006/relationships/hyperlink" Target="mailto:akamdeptk@gmail.com" TargetMode="External"/><Relationship Id="rId1524" Type="http://schemas.openxmlformats.org/officeDocument/2006/relationships/hyperlink" Target="mailto:sabbirenter671@gmail.com" TargetMode="External"/><Relationship Id="rId7086" Type="http://schemas.openxmlformats.org/officeDocument/2006/relationships/hyperlink" Target="mailto:rta-cccjv@gmail.com" TargetMode="External"/><Relationship Id="rId8137" Type="http://schemas.openxmlformats.org/officeDocument/2006/relationships/hyperlink" Target="mailto:mansurmsma1991@gmail.com" TargetMode="External"/><Relationship Id="rId8551" Type="http://schemas.openxmlformats.org/officeDocument/2006/relationships/hyperlink" Target="mailto:msamirconstruction@gmail.com" TargetMode="External"/><Relationship Id="rId9602" Type="http://schemas.openxmlformats.org/officeDocument/2006/relationships/hyperlink" Target="mailto:selimptk@gmail.com" TargetMode="External"/><Relationship Id="rId10067" Type="http://schemas.openxmlformats.org/officeDocument/2006/relationships/hyperlink" Target="mailto:badal_barisal@yahoo.com" TargetMode="External"/><Relationship Id="rId3696" Type="http://schemas.openxmlformats.org/officeDocument/2006/relationships/hyperlink" Target="mailto:nimutraders@gmail.com" TargetMode="External"/><Relationship Id="rId4747" Type="http://schemas.openxmlformats.org/officeDocument/2006/relationships/hyperlink" Target="mailto:mizanur_79@ymail.com" TargetMode="External"/><Relationship Id="rId7153" Type="http://schemas.openxmlformats.org/officeDocument/2006/relationships/hyperlink" Target="mailto:sbcelbd@gmail.com" TargetMode="External"/><Relationship Id="rId8204" Type="http://schemas.openxmlformats.org/officeDocument/2006/relationships/hyperlink" Target="mailto:mfk.mas.jvca@gmail.com" TargetMode="External"/><Relationship Id="rId10134" Type="http://schemas.openxmlformats.org/officeDocument/2006/relationships/hyperlink" Target="mailto:mssiamenterprisesabalia@gmail.com" TargetMode="External"/><Relationship Id="rId2298" Type="http://schemas.openxmlformats.org/officeDocument/2006/relationships/hyperlink" Target="mailto:msjoarderenterprise77@gmail.com," TargetMode="External"/><Relationship Id="rId3349" Type="http://schemas.openxmlformats.org/officeDocument/2006/relationships/hyperlink" Target="mailto:rakibhkenterprise@gmail.com" TargetMode="External"/><Relationship Id="rId7220" Type="http://schemas.openxmlformats.org/officeDocument/2006/relationships/hyperlink" Target="mailto:sbcelbd@gmail.com" TargetMode="External"/><Relationship Id="rId684" Type="http://schemas.openxmlformats.org/officeDocument/2006/relationships/hyperlink" Target="mailto:sohelahmedcox2@gmail.com" TargetMode="External"/><Relationship Id="rId2365" Type="http://schemas.openxmlformats.org/officeDocument/2006/relationships/hyperlink" Target="mailto:msfaisaltraders93@gmail.com%20%20%20;" TargetMode="External"/><Relationship Id="rId3763" Type="http://schemas.openxmlformats.org/officeDocument/2006/relationships/hyperlink" Target="mailto:ms.mofosshalstapati@gmail.com" TargetMode="External"/><Relationship Id="rId4814" Type="http://schemas.openxmlformats.org/officeDocument/2006/relationships/hyperlink" Target="mailto:islamselinoor@gmail.com" TargetMode="External"/><Relationship Id="rId9392" Type="http://schemas.openxmlformats.org/officeDocument/2006/relationships/hyperlink" Target="mailto:selimpatuakhali@gmail.com" TargetMode="External"/><Relationship Id="rId337" Type="http://schemas.openxmlformats.org/officeDocument/2006/relationships/hyperlink" Target="mailto:ahsan.mke2020jv@gmail.com" TargetMode="External"/><Relationship Id="rId2018" Type="http://schemas.openxmlformats.org/officeDocument/2006/relationships/hyperlink" Target="mailto:msuzzalenterprise@gmail.com" TargetMode="External"/><Relationship Id="rId3416" Type="http://schemas.openxmlformats.org/officeDocument/2006/relationships/hyperlink" Target="mailto:tsjvca@gmail.com" TargetMode="External"/><Relationship Id="rId3830" Type="http://schemas.openxmlformats.org/officeDocument/2006/relationships/hyperlink" Target="mailto:ms.mominul@yahoo.com" TargetMode="External"/><Relationship Id="rId6986" Type="http://schemas.openxmlformats.org/officeDocument/2006/relationships/hyperlink" Target="mailto:mszuanaconst@gmail.com" TargetMode="External"/><Relationship Id="rId9045" Type="http://schemas.openxmlformats.org/officeDocument/2006/relationships/hyperlink" Target="mailto:fatematraders76@gmail.com" TargetMode="External"/><Relationship Id="rId751" Type="http://schemas.openxmlformats.org/officeDocument/2006/relationships/hyperlink" Target="mailto:mebl.bd@gmail.com" TargetMode="External"/><Relationship Id="rId1381" Type="http://schemas.openxmlformats.org/officeDocument/2006/relationships/hyperlink" Target="mailto:amzadtraders@gmail.com" TargetMode="External"/><Relationship Id="rId2432" Type="http://schemas.openxmlformats.org/officeDocument/2006/relationships/hyperlink" Target="mailto:munimur.egp@gmail.com" TargetMode="External"/><Relationship Id="rId5588" Type="http://schemas.openxmlformats.org/officeDocument/2006/relationships/hyperlink" Target="https://www.eprocure.gov.bd/officer/MyTenders.jsp" TargetMode="External"/><Relationship Id="rId6639" Type="http://schemas.openxmlformats.org/officeDocument/2006/relationships/hyperlink" Target="mailto:chairman.ajgara@gmail.com" TargetMode="External"/><Relationship Id="rId404" Type="http://schemas.openxmlformats.org/officeDocument/2006/relationships/hyperlink" Target="mailto:dnsengineering83@gmail.com" TargetMode="External"/><Relationship Id="rId1034" Type="http://schemas.openxmlformats.org/officeDocument/2006/relationships/hyperlink" Target="mailto:egp.quashemtradevoxjv@gmail.com" TargetMode="External"/><Relationship Id="rId5655" Type="http://schemas.openxmlformats.org/officeDocument/2006/relationships/hyperlink" Target="mailto:emmuconstruction@gmail.com" TargetMode="External"/><Relationship Id="rId6706" Type="http://schemas.openxmlformats.org/officeDocument/2006/relationships/hyperlink" Target="mailto:khalilurrahaman615@yahoo.com" TargetMode="External"/><Relationship Id="rId8061" Type="http://schemas.openxmlformats.org/officeDocument/2006/relationships/hyperlink" Target="mailto:msriasatandbrothers@gmail.com" TargetMode="External"/><Relationship Id="rId9112" Type="http://schemas.openxmlformats.org/officeDocument/2006/relationships/hyperlink" Target="mailto:rasuenterprisepan@gmail.com" TargetMode="External"/><Relationship Id="rId1101" Type="http://schemas.openxmlformats.org/officeDocument/2006/relationships/hyperlink" Target="mailto:kibtiainternational@gmail.com" TargetMode="External"/><Relationship Id="rId4257" Type="http://schemas.openxmlformats.org/officeDocument/2006/relationships/hyperlink" Target="mailto:shohelconstruction2021@gmail.com" TargetMode="External"/><Relationship Id="rId4671" Type="http://schemas.openxmlformats.org/officeDocument/2006/relationships/hyperlink" Target="mailto:khanenterprise266@gmail.com" TargetMode="External"/><Relationship Id="rId5308" Type="http://schemas.openxmlformats.org/officeDocument/2006/relationships/hyperlink" Target="mailto:mahclmoejv@gmail.com" TargetMode="External"/><Relationship Id="rId5722" Type="http://schemas.openxmlformats.org/officeDocument/2006/relationships/hyperlink" Target="mailto:emmuconstruction@gmail.com" TargetMode="External"/><Relationship Id="rId8878" Type="http://schemas.openxmlformats.org/officeDocument/2006/relationships/hyperlink" Target="mailto:msmonaconstruction@yahoo.com" TargetMode="External"/><Relationship Id="rId3273" Type="http://schemas.openxmlformats.org/officeDocument/2006/relationships/hyperlink" Target="mailto:habib.live166@gmail.com" TargetMode="External"/><Relationship Id="rId4324" Type="http://schemas.openxmlformats.org/officeDocument/2006/relationships/hyperlink" Target="mailto:kislam314@gmail.com" TargetMode="External"/><Relationship Id="rId9929" Type="http://schemas.openxmlformats.org/officeDocument/2006/relationships/hyperlink" Target="mailto:naharenterprise66@gmail.com" TargetMode="External"/><Relationship Id="rId194" Type="http://schemas.openxmlformats.org/officeDocument/2006/relationships/hyperlink" Target="mailto:msshohagenterprise@gmail.com" TargetMode="External"/><Relationship Id="rId1918" Type="http://schemas.openxmlformats.org/officeDocument/2006/relationships/hyperlink" Target="mailto:labonienterprise1@yahoo.com" TargetMode="External"/><Relationship Id="rId6496" Type="http://schemas.openxmlformats.org/officeDocument/2006/relationships/hyperlink" Target="mailto:mstahiraenterprisectg@gmail.com" TargetMode="External"/><Relationship Id="rId7894" Type="http://schemas.openxmlformats.org/officeDocument/2006/relationships/hyperlink" Target="mailto:shomoyenterprise@gmail.com" TargetMode="External"/><Relationship Id="rId8945" Type="http://schemas.openxmlformats.org/officeDocument/2006/relationships/hyperlink" Target="mailto:khondokarmukul017@gmail.com" TargetMode="External"/><Relationship Id="rId261" Type="http://schemas.openxmlformats.org/officeDocument/2006/relationships/hyperlink" Target="mailto:mridhaenterprise77@gmail.com" TargetMode="External"/><Relationship Id="rId3340" Type="http://schemas.openxmlformats.org/officeDocument/2006/relationships/hyperlink" Target="mailto:srhmjv@gmail.com" TargetMode="External"/><Relationship Id="rId5098" Type="http://schemas.openxmlformats.org/officeDocument/2006/relationships/hyperlink" Target="mailto:al_nomanenterprise@yahoo.com" TargetMode="External"/><Relationship Id="rId6149" Type="http://schemas.openxmlformats.org/officeDocument/2006/relationships/hyperlink" Target="mailto:mohiuddinptk@gmail.com" TargetMode="External"/><Relationship Id="rId7547" Type="http://schemas.openxmlformats.org/officeDocument/2006/relationships/hyperlink" Target="mailto:ms.centurytraders@yahoo.com" TargetMode="External"/><Relationship Id="rId7961" Type="http://schemas.openxmlformats.org/officeDocument/2006/relationships/hyperlink" Target="mailto:mataurrahman.bheramara@gmail.com" TargetMode="External"/><Relationship Id="rId6563" Type="http://schemas.openxmlformats.org/officeDocument/2006/relationships/hyperlink" Target="mailto:ms.shamimbricks38@gmail.com" TargetMode="External"/><Relationship Id="rId7614" Type="http://schemas.openxmlformats.org/officeDocument/2006/relationships/hyperlink" Target="mailto:hoquetraders1980@gmail.com" TargetMode="External"/><Relationship Id="rId2759" Type="http://schemas.openxmlformats.org/officeDocument/2006/relationships/hyperlink" Target="mailto:messrskoushikzamanenterprise@gmail.com" TargetMode="External"/><Relationship Id="rId5165" Type="http://schemas.openxmlformats.org/officeDocument/2006/relationships/hyperlink" Target="mailto:ms_umtraders13@yahoo.com" TargetMode="External"/><Relationship Id="rId6216" Type="http://schemas.openxmlformats.org/officeDocument/2006/relationships/hyperlink" Target="mailto:ms.talukder.enterprise@gmail.com" TargetMode="External"/><Relationship Id="rId6630" Type="http://schemas.openxmlformats.org/officeDocument/2006/relationships/hyperlink" Target="mailto:msgafuren@gmail.com" TargetMode="External"/><Relationship Id="rId9786" Type="http://schemas.openxmlformats.org/officeDocument/2006/relationships/hyperlink" Target="mailto:mstasinenterprise@gmail.com" TargetMode="External"/><Relationship Id="rId1775" Type="http://schemas.openxmlformats.org/officeDocument/2006/relationships/hyperlink" Target="mailto:ms.emonenterprise.bd@gmail.com" TargetMode="External"/><Relationship Id="rId2826" Type="http://schemas.openxmlformats.org/officeDocument/2006/relationships/hyperlink" Target="mailto:msdayelenterprize@gmail.com" TargetMode="External"/><Relationship Id="rId4181" Type="http://schemas.openxmlformats.org/officeDocument/2006/relationships/hyperlink" Target="mailto:mntrade7@gmail.com" TargetMode="External"/><Relationship Id="rId5232" Type="http://schemas.openxmlformats.org/officeDocument/2006/relationships/hyperlink" Target="mailto:utmong71@yahoo.com" TargetMode="External"/><Relationship Id="rId8388" Type="http://schemas.openxmlformats.org/officeDocument/2006/relationships/hyperlink" Target="mailto:msfatamacons@gmail.com" TargetMode="External"/><Relationship Id="rId9439" Type="http://schemas.openxmlformats.org/officeDocument/2006/relationships/hyperlink" Target="mailto:mdahsan1387@gmail.com" TargetMode="External"/><Relationship Id="rId9853" Type="http://schemas.openxmlformats.org/officeDocument/2006/relationships/hyperlink" Target="mailto:mdahasanrazu@gmail.com" TargetMode="External"/><Relationship Id="rId67" Type="http://schemas.openxmlformats.org/officeDocument/2006/relationships/hyperlink" Target="mailto:tccmdsp@gmail.com" TargetMode="External"/><Relationship Id="rId1428" Type="http://schemas.openxmlformats.org/officeDocument/2006/relationships/hyperlink" Target="mailto:msnazruli@gmail.com" TargetMode="External"/><Relationship Id="rId8455" Type="http://schemas.openxmlformats.org/officeDocument/2006/relationships/hyperlink" Target="mailto:ahasank77@gmail.com" TargetMode="External"/><Relationship Id="rId9506" Type="http://schemas.openxmlformats.org/officeDocument/2006/relationships/hyperlink" Target="mailto:rupalisureshjv2020@gmail.com" TargetMode="External"/><Relationship Id="rId1842" Type="http://schemas.openxmlformats.org/officeDocument/2006/relationships/hyperlink" Target="mailto:mebl.bd@gmail.com" TargetMode="External"/><Relationship Id="rId4998" Type="http://schemas.openxmlformats.org/officeDocument/2006/relationships/hyperlink" Target="mailto:mmeandmatjv@gmail.com" TargetMode="External"/><Relationship Id="rId7057" Type="http://schemas.openxmlformats.org/officeDocument/2006/relationships/hyperlink" Target="mailto:msmayshabuilders@yahoo.com" TargetMode="External"/><Relationship Id="rId8108" Type="http://schemas.openxmlformats.org/officeDocument/2006/relationships/hyperlink" Target="mailto:raseltraders9@gmail.com" TargetMode="External"/><Relationship Id="rId9920" Type="http://schemas.openxmlformats.org/officeDocument/2006/relationships/hyperlink" Target="mailto:umirosman@gmail.com" TargetMode="External"/><Relationship Id="rId6073" Type="http://schemas.openxmlformats.org/officeDocument/2006/relationships/hyperlink" Target="mailto:jaka.chuadanga@gmail.com" TargetMode="External"/><Relationship Id="rId7124" Type="http://schemas.openxmlformats.org/officeDocument/2006/relationships/hyperlink" Target="mailto:sbcelbd@gmail.com" TargetMode="External"/><Relationship Id="rId7471" Type="http://schemas.openxmlformats.org/officeDocument/2006/relationships/hyperlink" Target="mailto:ms.rafiqueenterprise2019@gmail.com" TargetMode="External"/><Relationship Id="rId8522" Type="http://schemas.openxmlformats.org/officeDocument/2006/relationships/hyperlink" Target="mailto:satradeandsyndicate@gmail.com" TargetMode="External"/><Relationship Id="rId10038" Type="http://schemas.openxmlformats.org/officeDocument/2006/relationships/hyperlink" Target="mailto:shaandsejv@gmail.com" TargetMode="External"/><Relationship Id="rId3667" Type="http://schemas.openxmlformats.org/officeDocument/2006/relationships/hyperlink" Target="mailto:egp.readoyent@gmail.com" TargetMode="External"/><Relationship Id="rId4718" Type="http://schemas.openxmlformats.org/officeDocument/2006/relationships/hyperlink" Target="mailto:rcclmrs2021@gmail.com" TargetMode="External"/><Relationship Id="rId10105" Type="http://schemas.openxmlformats.org/officeDocument/2006/relationships/hyperlink" Target="mailto:ems.bishal@yahoo.com" TargetMode="External"/><Relationship Id="rId588" Type="http://schemas.openxmlformats.org/officeDocument/2006/relationships/hyperlink" Target="mailto:abdullahalbaset@ymail.com" TargetMode="External"/><Relationship Id="rId2269" Type="http://schemas.openxmlformats.org/officeDocument/2006/relationships/hyperlink" Target="mailto:jahirulislam7345@gmail.com" TargetMode="External"/><Relationship Id="rId2683" Type="http://schemas.openxmlformats.org/officeDocument/2006/relationships/hyperlink" Target="mailto:mshassantraders@gmail.com" TargetMode="External"/><Relationship Id="rId3734" Type="http://schemas.openxmlformats.org/officeDocument/2006/relationships/hyperlink" Target="mailto:mashihur.ss71@gmail.com" TargetMode="External"/><Relationship Id="rId6140" Type="http://schemas.openxmlformats.org/officeDocument/2006/relationships/hyperlink" Target="mailto:md.towfiqul02@gmail.com" TargetMode="External"/><Relationship Id="rId9296" Type="http://schemas.openxmlformats.org/officeDocument/2006/relationships/hyperlink" Target="mailto:mebl.bd@gmail.com" TargetMode="External"/><Relationship Id="rId655" Type="http://schemas.openxmlformats.org/officeDocument/2006/relationships/hyperlink" Target="mailto:cdsfarid@yahoo.com" TargetMode="External"/><Relationship Id="rId1285" Type="http://schemas.openxmlformats.org/officeDocument/2006/relationships/hyperlink" Target="mailto:ms.shakhawatconstruction@gmail.com" TargetMode="External"/><Relationship Id="rId2336" Type="http://schemas.openxmlformats.org/officeDocument/2006/relationships/hyperlink" Target="mailto:mssumantraders07@gmail.com%20;" TargetMode="External"/><Relationship Id="rId2750" Type="http://schemas.openxmlformats.org/officeDocument/2006/relationships/hyperlink" Target="mailto:hassanbuildersltd@gmail.com" TargetMode="External"/><Relationship Id="rId3801" Type="http://schemas.openxmlformats.org/officeDocument/2006/relationships/hyperlink" Target="mailto:atmfayzur@gmail.com" TargetMode="External"/><Relationship Id="rId6957" Type="http://schemas.openxmlformats.org/officeDocument/2006/relationships/hyperlink" Target="mailto:jilany1988@gmail.com" TargetMode="External"/><Relationship Id="rId9363" Type="http://schemas.openxmlformats.org/officeDocument/2006/relationships/hyperlink" Target="mailto:sikderenterprise81@gmail.com" TargetMode="External"/><Relationship Id="rId308" Type="http://schemas.openxmlformats.org/officeDocument/2006/relationships/hyperlink" Target="mailto:mssbcont@gmail.com" TargetMode="External"/><Relationship Id="rId722" Type="http://schemas.openxmlformats.org/officeDocument/2006/relationships/hyperlink" Target="mailto:sazzadtraders2017@gmail.com" TargetMode="External"/><Relationship Id="rId1352" Type="http://schemas.openxmlformats.org/officeDocument/2006/relationships/hyperlink" Target="mailto:rana.delwar2080.2020@gmail.com" TargetMode="External"/><Relationship Id="rId2403" Type="http://schemas.openxmlformats.org/officeDocument/2006/relationships/hyperlink" Target="mailto:egp.kmzahidurrahman19@gmail.com" TargetMode="External"/><Relationship Id="rId5559" Type="http://schemas.openxmlformats.org/officeDocument/2006/relationships/hyperlink" Target="mailto:msmonalisabd@gmail.com" TargetMode="External"/><Relationship Id="rId9016" Type="http://schemas.openxmlformats.org/officeDocument/2006/relationships/hyperlink" Target="mailto:rubinatradersjewel@gmail.com" TargetMode="External"/><Relationship Id="rId9430" Type="http://schemas.openxmlformats.org/officeDocument/2006/relationships/hyperlink" Target="mailto:amir.engr_crp@yahoo.com" TargetMode="External"/><Relationship Id="rId1005" Type="http://schemas.openxmlformats.org/officeDocument/2006/relationships/hyperlink" Target="mailto:rafiqconstructioncoltd@gmail.com" TargetMode="External"/><Relationship Id="rId4575" Type="http://schemas.openxmlformats.org/officeDocument/2006/relationships/hyperlink" Target="mailto:icl.pvtltd@yahoo.com" TargetMode="External"/><Relationship Id="rId5973" Type="http://schemas.openxmlformats.org/officeDocument/2006/relationships/hyperlink" Target="mailto:mssarmintraders@gmail.com" TargetMode="External"/><Relationship Id="rId8032" Type="http://schemas.openxmlformats.org/officeDocument/2006/relationships/hyperlink" Target="mailto:rumana.kush@gmail.com" TargetMode="External"/><Relationship Id="rId3177" Type="http://schemas.openxmlformats.org/officeDocument/2006/relationships/hyperlink" Target="mailto:aniktradingcorporation22@gmail.com" TargetMode="External"/><Relationship Id="rId4228" Type="http://schemas.openxmlformats.org/officeDocument/2006/relationships/hyperlink" Target="mailto:smsislam1973@yahoo.com" TargetMode="External"/><Relationship Id="rId5626" Type="http://schemas.openxmlformats.org/officeDocument/2006/relationships/hyperlink" Target="mailto:md.khairulhasan399@yahoo.com" TargetMode="External"/><Relationship Id="rId3591" Type="http://schemas.openxmlformats.org/officeDocument/2006/relationships/hyperlink" Target="mailto:mssapnaconstruction@yhoo.com" TargetMode="External"/><Relationship Id="rId4642" Type="http://schemas.openxmlformats.org/officeDocument/2006/relationships/hyperlink" Target="mailto:jaka@gmail.com" TargetMode="External"/><Relationship Id="rId7798" Type="http://schemas.openxmlformats.org/officeDocument/2006/relationships/hyperlink" Target="mailto:mdsharifulislamjnd@gmail.com" TargetMode="External"/><Relationship Id="rId8849" Type="http://schemas.openxmlformats.org/officeDocument/2006/relationships/hyperlink" Target="mailto:msfnenterprise@yahoo.com" TargetMode="External"/><Relationship Id="rId2193" Type="http://schemas.openxmlformats.org/officeDocument/2006/relationships/hyperlink" Target="mailto:ms.hoquebrothers@yahoo.com" TargetMode="External"/><Relationship Id="rId3244" Type="http://schemas.openxmlformats.org/officeDocument/2006/relationships/hyperlink" Target="mailto:ruhul_a13@yahoo.com" TargetMode="External"/><Relationship Id="rId7865" Type="http://schemas.openxmlformats.org/officeDocument/2006/relationships/hyperlink" Target="mailto:emonenterprisejnd@gmail.com" TargetMode="External"/><Relationship Id="rId8916" Type="http://schemas.openxmlformats.org/officeDocument/2006/relationships/hyperlink" Target="mailto:ms.yasintraders@gmail.com" TargetMode="External"/><Relationship Id="rId165" Type="http://schemas.openxmlformats.org/officeDocument/2006/relationships/hyperlink" Target="mailto:msarifaenterprise017@gmail.com" TargetMode="External"/><Relationship Id="rId2260" Type="http://schemas.openxmlformats.org/officeDocument/2006/relationships/hyperlink" Target="mailto:pritibikashchakma@gmail.com" TargetMode="External"/><Relationship Id="rId3311" Type="http://schemas.openxmlformats.org/officeDocument/2006/relationships/hyperlink" Target="mailto:shahedm1974@gmail.com" TargetMode="External"/><Relationship Id="rId6467" Type="http://schemas.openxmlformats.org/officeDocument/2006/relationships/hyperlink" Target="mailto:shafiqandbrothers3645@gmail.com" TargetMode="External"/><Relationship Id="rId6881" Type="http://schemas.openxmlformats.org/officeDocument/2006/relationships/hyperlink" Target="mailto:hkabir.enterprise@gmail.com" TargetMode="External"/><Relationship Id="rId7518" Type="http://schemas.openxmlformats.org/officeDocument/2006/relationships/hyperlink" Target="mailto:ct.sejv@gmail.com" TargetMode="External"/><Relationship Id="rId7932" Type="http://schemas.openxmlformats.org/officeDocument/2006/relationships/hyperlink" Target="mailto:nishitbosu@gmial.com" TargetMode="External"/><Relationship Id="rId232" Type="http://schemas.openxmlformats.org/officeDocument/2006/relationships/hyperlink" Target="mailto:msabdullahenterprise@yahoo.com" TargetMode="External"/><Relationship Id="rId5069" Type="http://schemas.openxmlformats.org/officeDocument/2006/relationships/hyperlink" Target="mailto:baghafurnituremart@gmail.com" TargetMode="External"/><Relationship Id="rId5483" Type="http://schemas.openxmlformats.org/officeDocument/2006/relationships/hyperlink" Target="mailto:chowdhuryconstruction58@gmail.com" TargetMode="External"/><Relationship Id="rId6534" Type="http://schemas.openxmlformats.org/officeDocument/2006/relationships/hyperlink" Target="mailto:a.alichy@yahoo.com" TargetMode="External"/><Relationship Id="rId1679" Type="http://schemas.openxmlformats.org/officeDocument/2006/relationships/hyperlink" Target="mailto:ms.amirenterprise2013@gmail.com" TargetMode="External"/><Relationship Id="rId4085" Type="http://schemas.openxmlformats.org/officeDocument/2006/relationships/hyperlink" Target="https://www.eprocure.gov.bd/tenderer/ViewRegistrationDetail.jsp?uId=0D447928A1E24C89&amp;tId=0BE0411C368E903F&amp;cId=0E9794DD2BD4AF2C&amp;top=no" TargetMode="External"/><Relationship Id="rId5136" Type="http://schemas.openxmlformats.org/officeDocument/2006/relationships/hyperlink" Target="mailto:msnisheenterprise@gmail.com" TargetMode="External"/><Relationship Id="rId4152" Type="http://schemas.openxmlformats.org/officeDocument/2006/relationships/hyperlink" Target="mailto:uzzalraj72@gmail.com" TargetMode="External"/><Relationship Id="rId5203" Type="http://schemas.openxmlformats.org/officeDocument/2006/relationships/hyperlink" Target="mailto:msnipaenterprise748@gmail.com" TargetMode="External"/><Relationship Id="rId5550" Type="http://schemas.openxmlformats.org/officeDocument/2006/relationships/hyperlink" Target="mailto:rambabu.thakurgaon@gmail.com" TargetMode="External"/><Relationship Id="rId6601" Type="http://schemas.openxmlformats.org/officeDocument/2006/relationships/hyperlink" Target="mailto:mssamihaenterprise06@gmail.com" TargetMode="External"/><Relationship Id="rId8359" Type="http://schemas.openxmlformats.org/officeDocument/2006/relationships/hyperlink" Target="mailto:mdengineeringltd@gmail.com" TargetMode="External"/><Relationship Id="rId9757" Type="http://schemas.openxmlformats.org/officeDocument/2006/relationships/hyperlink" Target="mailto:kbosu1958@yahoo.com" TargetMode="External"/><Relationship Id="rId1746" Type="http://schemas.openxmlformats.org/officeDocument/2006/relationships/hyperlink" Target="mailto:kamrulandbrothers@yahoo.com" TargetMode="External"/><Relationship Id="rId8773" Type="http://schemas.openxmlformats.org/officeDocument/2006/relationships/hyperlink" Target="mailto:msmohinenterprise@gmail.com" TargetMode="External"/><Relationship Id="rId9824" Type="http://schemas.openxmlformats.org/officeDocument/2006/relationships/hyperlink" Target="mailto:nishitmollahjv@gmail.com" TargetMode="External"/><Relationship Id="rId38" Type="http://schemas.openxmlformats.org/officeDocument/2006/relationships/hyperlink" Target="mailto:nabaruntradersltd@gmail.com" TargetMode="External"/><Relationship Id="rId1813" Type="http://schemas.openxmlformats.org/officeDocument/2006/relationships/hyperlink" Target="mailto:dulal.neon3301@gmail.com" TargetMode="External"/><Relationship Id="rId4969" Type="http://schemas.openxmlformats.org/officeDocument/2006/relationships/hyperlink" Target="mailto:mnico966@gmail.com" TargetMode="External"/><Relationship Id="rId7375" Type="http://schemas.openxmlformats.org/officeDocument/2006/relationships/hyperlink" Target="mailto:sukumarvander@gmail.com" TargetMode="External"/><Relationship Id="rId8426" Type="http://schemas.openxmlformats.org/officeDocument/2006/relationships/hyperlink" Target="mailto:rezviconstructionltd1@gmail.com" TargetMode="External"/><Relationship Id="rId8840" Type="http://schemas.openxmlformats.org/officeDocument/2006/relationships/hyperlink" Target="mailto:ms.yasintraders@gmail.com" TargetMode="External"/><Relationship Id="rId3985" Type="http://schemas.openxmlformats.org/officeDocument/2006/relationships/hyperlink" Target="mailto:bhuiyanconstruction83@gmail.com" TargetMode="External"/><Relationship Id="rId6391" Type="http://schemas.openxmlformats.org/officeDocument/2006/relationships/hyperlink" Target="mailto:pbldhaka1977@yahoo.com" TargetMode="External"/><Relationship Id="rId7028" Type="http://schemas.openxmlformats.org/officeDocument/2006/relationships/hyperlink" Target="mailto:bhuiyanenterprise1979@gmail.com" TargetMode="External"/><Relationship Id="rId7442" Type="http://schemas.openxmlformats.org/officeDocument/2006/relationships/hyperlink" Target="mailto:ms.ifthyandbrothers@gmail.com" TargetMode="External"/><Relationship Id="rId10009" Type="http://schemas.openxmlformats.org/officeDocument/2006/relationships/hyperlink" Target="mailto:siam.nisejv20@gmail.com" TargetMode="External"/><Relationship Id="rId2587" Type="http://schemas.openxmlformats.org/officeDocument/2006/relationships/hyperlink" Target="mailto:msibrahimconstruction@yahoo.com" TargetMode="External"/><Relationship Id="rId3638" Type="http://schemas.openxmlformats.org/officeDocument/2006/relationships/hyperlink" Target="https://www.eprocure.gov.bd/tenderer/ViewRegistrationDetail.jsp?cId=F72D69221C7AF526&amp;uId=534F161588B69020&amp;tId=DBFA634FAF1F1538&amp;top=no" TargetMode="External"/><Relationship Id="rId6044" Type="http://schemas.openxmlformats.org/officeDocument/2006/relationships/hyperlink" Target="mailto:mdnazurlislam63@gmail.com" TargetMode="External"/><Relationship Id="rId559" Type="http://schemas.openxmlformats.org/officeDocument/2006/relationships/hyperlink" Target="mailto:mtcorporation@gmail.com" TargetMode="External"/><Relationship Id="rId1189" Type="http://schemas.openxmlformats.org/officeDocument/2006/relationships/hyperlink" Target="mailto:gmsohelparves@gmail.com" TargetMode="External"/><Relationship Id="rId5060" Type="http://schemas.openxmlformats.org/officeDocument/2006/relationships/hyperlink" Target="mailto:golammostofakhan71@gmail.com" TargetMode="External"/><Relationship Id="rId6111" Type="http://schemas.openxmlformats.org/officeDocument/2006/relationships/hyperlink" Target="mailto:mskhantraders71@gmail.com" TargetMode="External"/><Relationship Id="rId9267" Type="http://schemas.openxmlformats.org/officeDocument/2006/relationships/hyperlink" Target="mailto:salma.pirojpur@gmail.com" TargetMode="External"/><Relationship Id="rId9681" Type="http://schemas.openxmlformats.org/officeDocument/2006/relationships/hyperlink" Target="mailto:msrupalicons@gmail.com" TargetMode="External"/><Relationship Id="rId626" Type="http://schemas.openxmlformats.org/officeDocument/2006/relationships/hyperlink" Target="mailto:jahirullimited@gmail.com" TargetMode="External"/><Relationship Id="rId973" Type="http://schemas.openxmlformats.org/officeDocument/2006/relationships/hyperlink" Target="mailto:khosheda.rm@gmail.com" TargetMode="External"/><Relationship Id="rId1256" Type="http://schemas.openxmlformats.org/officeDocument/2006/relationships/hyperlink" Target="mailto:maerdoae@yahoo.com" TargetMode="External"/><Relationship Id="rId2307" Type="http://schemas.openxmlformats.org/officeDocument/2006/relationships/hyperlink" Target="mailto:mssumanaenterprise@gmail.com" TargetMode="External"/><Relationship Id="rId2654" Type="http://schemas.openxmlformats.org/officeDocument/2006/relationships/hyperlink" Target="mailto:ms_nirala@yahoo.com" TargetMode="External"/><Relationship Id="rId3705" Type="http://schemas.openxmlformats.org/officeDocument/2006/relationships/hyperlink" Target="mailto:golamkibriaandsons@yahoo.com" TargetMode="External"/><Relationship Id="rId8283" Type="http://schemas.openxmlformats.org/officeDocument/2006/relationships/hyperlink" Target="mailto:jahirullimited@gmail.com" TargetMode="External"/><Relationship Id="rId9334" Type="http://schemas.openxmlformats.org/officeDocument/2006/relationships/hyperlink" Target="mailto:Khanenterprise20@gmail.com" TargetMode="External"/><Relationship Id="rId1670" Type="http://schemas.openxmlformats.org/officeDocument/2006/relationships/hyperlink" Target="mailto:mmeandhjasjv20@gmail.com" TargetMode="External"/><Relationship Id="rId2721" Type="http://schemas.openxmlformats.org/officeDocument/2006/relationships/hyperlink" Target="mailto:ms.mominul@yahoo.com" TargetMode="External"/><Relationship Id="rId5877" Type="http://schemas.openxmlformats.org/officeDocument/2006/relationships/hyperlink" Target="mailto:msjarnaenterprise@yahoo.com" TargetMode="External"/><Relationship Id="rId6928" Type="http://schemas.openxmlformats.org/officeDocument/2006/relationships/hyperlink" Target="mailto:mezbahcomilla@gmail.com" TargetMode="External"/><Relationship Id="rId1323" Type="http://schemas.openxmlformats.org/officeDocument/2006/relationships/hyperlink" Target="mailto:msmt_builders@yahoo.com" TargetMode="External"/><Relationship Id="rId4479" Type="http://schemas.openxmlformats.org/officeDocument/2006/relationships/hyperlink" Target="mailto:ahad.builders@outlook.com" TargetMode="External"/><Relationship Id="rId4893" Type="http://schemas.openxmlformats.org/officeDocument/2006/relationships/hyperlink" Target="mailto:mdsunny888@gmail.com" TargetMode="External"/><Relationship Id="rId5944" Type="http://schemas.openxmlformats.org/officeDocument/2006/relationships/hyperlink" Target="mailto:md.rakibulhasan1926@gmail.com" TargetMode="External"/><Relationship Id="rId8350" Type="http://schemas.openxmlformats.org/officeDocument/2006/relationships/hyperlink" Target="mailto:gscons.manda@gmail.com" TargetMode="External"/><Relationship Id="rId9401" Type="http://schemas.openxmlformats.org/officeDocument/2006/relationships/hyperlink" Target="mailto:chanptk@gmail.com" TargetMode="External"/><Relationship Id="rId3495" Type="http://schemas.openxmlformats.org/officeDocument/2006/relationships/hyperlink" Target="mailto:mdmuhibur73@gmail.com" TargetMode="External"/><Relationship Id="rId4546" Type="http://schemas.openxmlformats.org/officeDocument/2006/relationships/hyperlink" Target="mailto:khairulkabir07@gmail.com" TargetMode="External"/><Relationship Id="rId4960" Type="http://schemas.openxmlformats.org/officeDocument/2006/relationships/hyperlink" Target="mailto:mdwasimulhaque15@gmail.com" TargetMode="External"/><Relationship Id="rId8003" Type="http://schemas.openxmlformats.org/officeDocument/2006/relationships/hyperlink" Target="mailto:msshamimenterprise07@gmail.com" TargetMode="External"/><Relationship Id="rId2097" Type="http://schemas.openxmlformats.org/officeDocument/2006/relationships/hyperlink" Target="mailto:msnishatinternational@gmail.com" TargetMode="External"/><Relationship Id="rId3148" Type="http://schemas.openxmlformats.org/officeDocument/2006/relationships/hyperlink" Target="mailto:G2G.tech.limited@gmail.com" TargetMode="External"/><Relationship Id="rId3562" Type="http://schemas.openxmlformats.org/officeDocument/2006/relationships/hyperlink" Target="mailto:msnakemimenterprisejvca@gmail.com" TargetMode="External"/><Relationship Id="rId4613" Type="http://schemas.openxmlformats.org/officeDocument/2006/relationships/hyperlink" Target="mailto:marziaenterprise78@gmail.com" TargetMode="External"/><Relationship Id="rId7769" Type="http://schemas.openxmlformats.org/officeDocument/2006/relationships/hyperlink" Target="mailto:mmtmhrjv7@gmail.com" TargetMode="External"/><Relationship Id="rId10000" Type="http://schemas.openxmlformats.org/officeDocument/2006/relationships/hyperlink" Target="mailto:msayaanint88@gmail.com" TargetMode="External"/><Relationship Id="rId483" Type="http://schemas.openxmlformats.org/officeDocument/2006/relationships/hyperlink" Target="mailto:mcde2020@gmail.com" TargetMode="External"/><Relationship Id="rId2164" Type="http://schemas.openxmlformats.org/officeDocument/2006/relationships/hyperlink" Target="mailto:msaleyachaulkall@gmail.com" TargetMode="External"/><Relationship Id="rId3215" Type="http://schemas.openxmlformats.org/officeDocument/2006/relationships/hyperlink" Target="mailto:mssumonenterprise.bd@gmail.com" TargetMode="External"/><Relationship Id="rId6785" Type="http://schemas.openxmlformats.org/officeDocument/2006/relationships/hyperlink" Target="mailto:ms.shajalalmazumder75@gmail.com" TargetMode="External"/><Relationship Id="rId9191" Type="http://schemas.openxmlformats.org/officeDocument/2006/relationships/hyperlink" Target="mailto:shomejlk@gmail.com" TargetMode="External"/><Relationship Id="rId136" Type="http://schemas.openxmlformats.org/officeDocument/2006/relationships/hyperlink" Target="mailto:mebl.bd@gmail.com" TargetMode="External"/><Relationship Id="rId550" Type="http://schemas.openxmlformats.org/officeDocument/2006/relationships/hyperlink" Target="mailto:mtrade.nat@gmail.com" TargetMode="External"/><Relationship Id="rId1180" Type="http://schemas.openxmlformats.org/officeDocument/2006/relationships/hyperlink" Target="mailto:saidur1969@yahoo.com" TargetMode="External"/><Relationship Id="rId2231" Type="http://schemas.openxmlformats.org/officeDocument/2006/relationships/hyperlink" Target="mailto:rubelenterprise2018@gmail.com" TargetMode="External"/><Relationship Id="rId5387" Type="http://schemas.openxmlformats.org/officeDocument/2006/relationships/hyperlink" Target="mailto:khairselim@yahoo.com" TargetMode="External"/><Relationship Id="rId6438" Type="http://schemas.openxmlformats.org/officeDocument/2006/relationships/hyperlink" Target="mailto:mmmonirnoni@gmail.com" TargetMode="External"/><Relationship Id="rId7836" Type="http://schemas.openxmlformats.org/officeDocument/2006/relationships/hyperlink" Target="mailto:Priontienterprised2013@gmail.com" TargetMode="External"/><Relationship Id="rId203" Type="http://schemas.openxmlformats.org/officeDocument/2006/relationships/hyperlink" Target="mailto:msshohagenterprise@gmail.com" TargetMode="External"/><Relationship Id="rId6852" Type="http://schemas.openxmlformats.org/officeDocument/2006/relationships/hyperlink" Target="mailto:nazmulhudarasal@gmail.com" TargetMode="External"/><Relationship Id="rId7903" Type="http://schemas.openxmlformats.org/officeDocument/2006/relationships/hyperlink" Target="mailto:subratochakrobortty80@gmail.com" TargetMode="External"/><Relationship Id="rId1997" Type="http://schemas.openxmlformats.org/officeDocument/2006/relationships/hyperlink" Target="mailto:umirosman@gmail.com" TargetMode="External"/><Relationship Id="rId4056" Type="http://schemas.openxmlformats.org/officeDocument/2006/relationships/hyperlink" Target="mailto:menterprise9140@gmail.com" TargetMode="External"/><Relationship Id="rId5454" Type="http://schemas.openxmlformats.org/officeDocument/2006/relationships/hyperlink" Target="mailto:wahedul5@yahoo.com" TargetMode="External"/><Relationship Id="rId6505" Type="http://schemas.openxmlformats.org/officeDocument/2006/relationships/hyperlink" Target="mailto:azamankhanenterprise@gmail.com" TargetMode="External"/><Relationship Id="rId4470" Type="http://schemas.openxmlformats.org/officeDocument/2006/relationships/hyperlink" Target="mailto:mostak2020@gmal.com" TargetMode="External"/><Relationship Id="rId5107" Type="http://schemas.openxmlformats.org/officeDocument/2006/relationships/hyperlink" Target="mailto:mdsiddikurr890@gmail.com" TargetMode="External"/><Relationship Id="rId5521" Type="http://schemas.openxmlformats.org/officeDocument/2006/relationships/hyperlink" Target="mailto:msbelalenterprise78@gmail.com" TargetMode="External"/><Relationship Id="rId8677" Type="http://schemas.openxmlformats.org/officeDocument/2006/relationships/hyperlink" Target="mailto:msabulkhayerbachu@yahoo.com" TargetMode="External"/><Relationship Id="rId9728" Type="http://schemas.openxmlformats.org/officeDocument/2006/relationships/hyperlink" Target="mailto:enayethossainpat@gmail.com" TargetMode="External"/><Relationship Id="rId1717" Type="http://schemas.openxmlformats.org/officeDocument/2006/relationships/hyperlink" Target="mailto:ms.alifaenterprise.egp@gmail.com" TargetMode="External"/><Relationship Id="rId3072" Type="http://schemas.openxmlformats.org/officeDocument/2006/relationships/hyperlink" Target="mailto:rt.grp.jv@gmail.com" TargetMode="External"/><Relationship Id="rId4123" Type="http://schemas.openxmlformats.org/officeDocument/2006/relationships/hyperlink" Target="mailto:sumonatraders15@gmail.com" TargetMode="External"/><Relationship Id="rId7279" Type="http://schemas.openxmlformats.org/officeDocument/2006/relationships/hyperlink" Target="mailto:msmahabub.enterprise@yahoo.com" TargetMode="External"/><Relationship Id="rId7693" Type="http://schemas.openxmlformats.org/officeDocument/2006/relationships/hyperlink" Target="mailto:sharifulislamjv@gmail.com" TargetMode="External"/><Relationship Id="rId8744" Type="http://schemas.openxmlformats.org/officeDocument/2006/relationships/hyperlink" Target="mailto:msmdmahmudurrahman@yahoo.com" TargetMode="External"/><Relationship Id="rId3889" Type="http://schemas.openxmlformats.org/officeDocument/2006/relationships/hyperlink" Target="mailto:faruktraders.nar@gmail.com" TargetMode="External"/><Relationship Id="rId6295" Type="http://schemas.openxmlformats.org/officeDocument/2006/relationships/hyperlink" Target="mailto:hasanmotors84@gmail.com" TargetMode="External"/><Relationship Id="rId7346" Type="http://schemas.openxmlformats.org/officeDocument/2006/relationships/hyperlink" Target="mailto:jahid8brothers@gmail.com" TargetMode="External"/><Relationship Id="rId6362" Type="http://schemas.openxmlformats.org/officeDocument/2006/relationships/hyperlink" Target="mailto:smalom48@gmail.com" TargetMode="External"/><Relationship Id="rId7413" Type="http://schemas.openxmlformats.org/officeDocument/2006/relationships/hyperlink" Target="mailto:ms.ahamedconstruction16@gmail.com" TargetMode="External"/><Relationship Id="rId7760" Type="http://schemas.openxmlformats.org/officeDocument/2006/relationships/hyperlink" Target="mailto:mssajanenterprize@gmail.com" TargetMode="External"/><Relationship Id="rId8811" Type="http://schemas.openxmlformats.org/officeDocument/2006/relationships/hyperlink" Target="mailto:msmokkaenterprise@gmail.com" TargetMode="External"/><Relationship Id="rId3956" Type="http://schemas.openxmlformats.org/officeDocument/2006/relationships/hyperlink" Target="mailto:sheikhmalihaent@gmail.com" TargetMode="External"/><Relationship Id="rId6015" Type="http://schemas.openxmlformats.org/officeDocument/2006/relationships/hyperlink" Target="mailto:mdfayzsharif@yahoo.com" TargetMode="External"/><Relationship Id="rId877" Type="http://schemas.openxmlformats.org/officeDocument/2006/relationships/hyperlink" Target="mailto:mnsmnejv@gmail.com" TargetMode="External"/><Relationship Id="rId2558" Type="http://schemas.openxmlformats.org/officeDocument/2006/relationships/hyperlink" Target="mailto:s.c.sarkar1948@gmail.com" TargetMode="External"/><Relationship Id="rId2972" Type="http://schemas.openxmlformats.org/officeDocument/2006/relationships/hyperlink" Target="mailto:ms.kohinoorenterprise@gmail.com" TargetMode="External"/><Relationship Id="rId3609" Type="http://schemas.openxmlformats.org/officeDocument/2006/relationships/hyperlink" Target="mailto:nahidtraders118249@yahoo.com" TargetMode="External"/><Relationship Id="rId8187" Type="http://schemas.openxmlformats.org/officeDocument/2006/relationships/hyperlink" Target="mailto:mmbashihamimjv@gmail.com" TargetMode="External"/><Relationship Id="rId9585" Type="http://schemas.openxmlformats.org/officeDocument/2006/relationships/hyperlink" Target="mailto:shenterprise78@gmail.com" TargetMode="External"/><Relationship Id="rId944" Type="http://schemas.openxmlformats.org/officeDocument/2006/relationships/hyperlink" Target="mailto:saymummae@gmail.com" TargetMode="External"/><Relationship Id="rId1574" Type="http://schemas.openxmlformats.org/officeDocument/2006/relationships/hyperlink" Target="mailto:ms.milon1984@gmail.com" TargetMode="External"/><Relationship Id="rId2625" Type="http://schemas.openxmlformats.org/officeDocument/2006/relationships/hyperlink" Target="mailto:ms_challenger1@yahoo.com" TargetMode="External"/><Relationship Id="rId5031" Type="http://schemas.openxmlformats.org/officeDocument/2006/relationships/hyperlink" Target="mailto:titupwd@gmail.com" TargetMode="External"/><Relationship Id="rId9238" Type="http://schemas.openxmlformats.org/officeDocument/2006/relationships/hyperlink" Target="mailto:msrahimaenterprise.hanif@gmail.com" TargetMode="External"/><Relationship Id="rId9652" Type="http://schemas.openxmlformats.org/officeDocument/2006/relationships/hyperlink" Target="mailto:kabirkke2003@gmail.com" TargetMode="External"/><Relationship Id="rId1227" Type="http://schemas.openxmlformats.org/officeDocument/2006/relationships/hyperlink" Target="mailto:ms.abdulhakim@gmail.com" TargetMode="External"/><Relationship Id="rId1641" Type="http://schemas.openxmlformats.org/officeDocument/2006/relationships/hyperlink" Target="mailto:abmalekmolla03@gmail.com" TargetMode="External"/><Relationship Id="rId4797" Type="http://schemas.openxmlformats.org/officeDocument/2006/relationships/hyperlink" Target="mailto:golammostofakhan71@gmail.com" TargetMode="External"/><Relationship Id="rId5848" Type="http://schemas.openxmlformats.org/officeDocument/2006/relationships/hyperlink" Target="mailto:msalifstore@yahoo.com" TargetMode="External"/><Relationship Id="rId8254" Type="http://schemas.openxmlformats.org/officeDocument/2006/relationships/hyperlink" Target="mailto:mahafidul@gmail.com" TargetMode="External"/><Relationship Id="rId9305" Type="http://schemas.openxmlformats.org/officeDocument/2006/relationships/hyperlink" Target="mailto:msnurenterprise1@gmail.com" TargetMode="External"/><Relationship Id="rId3399" Type="http://schemas.openxmlformats.org/officeDocument/2006/relationships/hyperlink" Target="mailto:princemamun001@gmail.com" TargetMode="External"/><Relationship Id="rId4864" Type="http://schemas.openxmlformats.org/officeDocument/2006/relationships/hyperlink" Target="mailto:mdziaulhasan21@gmail.com" TargetMode="External"/><Relationship Id="rId7270" Type="http://schemas.openxmlformats.org/officeDocument/2006/relationships/hyperlink" Target="mailto:sbcelbd@gmail.com" TargetMode="External"/><Relationship Id="rId8321" Type="http://schemas.openxmlformats.org/officeDocument/2006/relationships/hyperlink" Target="mailto:ataurrahmanzafor@gmail.com" TargetMode="External"/><Relationship Id="rId3466" Type="http://schemas.openxmlformats.org/officeDocument/2006/relationships/hyperlink" Target="mailto:zafarahmed410@yahoo.com" TargetMode="External"/><Relationship Id="rId4517" Type="http://schemas.openxmlformats.org/officeDocument/2006/relationships/hyperlink" Target="mailto:rafikul.pbn@gmail.com" TargetMode="External"/><Relationship Id="rId5915" Type="http://schemas.openxmlformats.org/officeDocument/2006/relationships/hyperlink" Target="mailto:mizanurrahmanliton@hotmail.com" TargetMode="External"/><Relationship Id="rId387" Type="http://schemas.openxmlformats.org/officeDocument/2006/relationships/hyperlink" Target="mailto:msmmbuilders2019@gmail.com" TargetMode="External"/><Relationship Id="rId2068" Type="http://schemas.openxmlformats.org/officeDocument/2006/relationships/hyperlink" Target="mailto:kalicharanagarwala1999@gmail.com" TargetMode="External"/><Relationship Id="rId3119" Type="http://schemas.openxmlformats.org/officeDocument/2006/relationships/hyperlink" Target="mailto:haniftraders31@yahoo.com" TargetMode="External"/><Relationship Id="rId3880" Type="http://schemas.openxmlformats.org/officeDocument/2006/relationships/hyperlink" Target="mailto:samimconstruction@gmail.com" TargetMode="External"/><Relationship Id="rId4931" Type="http://schemas.openxmlformats.org/officeDocument/2006/relationships/hyperlink" Target="mailto:mdgolamsar65@gmail.com" TargetMode="External"/><Relationship Id="rId9095" Type="http://schemas.openxmlformats.org/officeDocument/2006/relationships/hyperlink" Target="mailto:afl01png@gmail.com" TargetMode="External"/><Relationship Id="rId1084" Type="http://schemas.openxmlformats.org/officeDocument/2006/relationships/hyperlink" Target="mailto:mbel_dhaka12@yahoo.com" TargetMode="External"/><Relationship Id="rId2482" Type="http://schemas.openxmlformats.org/officeDocument/2006/relationships/hyperlink" Target="mailto:ms_mahabubalam@yahoo.com" TargetMode="External"/><Relationship Id="rId3533" Type="http://schemas.openxmlformats.org/officeDocument/2006/relationships/hyperlink" Target="mailto:aminaenterprise2020@gmail.com" TargetMode="External"/><Relationship Id="rId6689" Type="http://schemas.openxmlformats.org/officeDocument/2006/relationships/hyperlink" Target="mailto:abulhossansoton@yahoo.com" TargetMode="External"/><Relationship Id="rId9162" Type="http://schemas.openxmlformats.org/officeDocument/2006/relationships/hyperlink" Target="mailto:akashenterprise15@yahoo.com" TargetMode="External"/><Relationship Id="rId107" Type="http://schemas.openxmlformats.org/officeDocument/2006/relationships/hyperlink" Target="mailto:bahadurtraders875@gmail.com" TargetMode="External"/><Relationship Id="rId454" Type="http://schemas.openxmlformats.org/officeDocument/2006/relationships/hyperlink" Target="mailto:md.shahalamgir.cnj@gmail.com" TargetMode="External"/><Relationship Id="rId2135" Type="http://schemas.openxmlformats.org/officeDocument/2006/relationships/hyperlink" Target="mailto:mshossaintraders@yahoo.com" TargetMode="External"/><Relationship Id="rId3600" Type="http://schemas.openxmlformats.org/officeDocument/2006/relationships/hyperlink" Target="mailto:mskjv2021@gmail.com" TargetMode="External"/><Relationship Id="rId6756" Type="http://schemas.openxmlformats.org/officeDocument/2006/relationships/hyperlink" Target="mailto:mseasternconstruction68@gmail.com" TargetMode="External"/><Relationship Id="rId7807" Type="http://schemas.openxmlformats.org/officeDocument/2006/relationships/hyperlink" Target="mailto:brotherstradingegp@gmail.com" TargetMode="External"/><Relationship Id="rId521" Type="http://schemas.openxmlformats.org/officeDocument/2006/relationships/hyperlink" Target="mailto:tomaent06@gmail.com" TargetMode="External"/><Relationship Id="rId1151" Type="http://schemas.openxmlformats.org/officeDocument/2006/relationships/hyperlink" Target="mailto:fastbuild.bd@gmail.com" TargetMode="External"/><Relationship Id="rId2202" Type="http://schemas.openxmlformats.org/officeDocument/2006/relationships/hyperlink" Target="mailto:selim.brothers_874@yahoo.com" TargetMode="External"/><Relationship Id="rId5358" Type="http://schemas.openxmlformats.org/officeDocument/2006/relationships/hyperlink" Target="mailto:msaloconstruction@gmail.com" TargetMode="External"/><Relationship Id="rId5772" Type="http://schemas.openxmlformats.org/officeDocument/2006/relationships/hyperlink" Target="mailto:sikdersahin61@gmail.com" TargetMode="External"/><Relationship Id="rId6409" Type="http://schemas.openxmlformats.org/officeDocument/2006/relationships/hyperlink" Target="mailto:sudamsarker07@gmail.com" TargetMode="External"/><Relationship Id="rId6823" Type="http://schemas.openxmlformats.org/officeDocument/2006/relationships/hyperlink" Target="mailto:mezbahcomilla@gmail.com" TargetMode="External"/><Relationship Id="rId9979" Type="http://schemas.openxmlformats.org/officeDocument/2006/relationships/hyperlink" Target="mailto:ashaconstruction1954@gmail.com" TargetMode="External"/><Relationship Id="rId1968" Type="http://schemas.openxmlformats.org/officeDocument/2006/relationships/hyperlink" Target="https://www.eprocure.gov.bd/officer/MyTenders.jsp" TargetMode="External"/><Relationship Id="rId4374" Type="http://schemas.openxmlformats.org/officeDocument/2006/relationships/hyperlink" Target="mailto:msfahimenterprise123@gmail.com" TargetMode="External"/><Relationship Id="rId5425" Type="http://schemas.openxmlformats.org/officeDocument/2006/relationships/hyperlink" Target="mailto:samiulenterprise730@gmail.com" TargetMode="External"/><Relationship Id="rId8995" Type="http://schemas.openxmlformats.org/officeDocument/2006/relationships/hyperlink" Target="mailto:jannatenterprise633@gmail.com" TargetMode="External"/><Relationship Id="rId3390" Type="http://schemas.openxmlformats.org/officeDocument/2006/relationships/hyperlink" Target="mailto:tsjvca@gmail.com" TargetMode="External"/><Relationship Id="rId4027" Type="http://schemas.openxmlformats.org/officeDocument/2006/relationships/hyperlink" Target="mailto:tamannatraders@yahoo.com" TargetMode="External"/><Relationship Id="rId4441" Type="http://schemas.openxmlformats.org/officeDocument/2006/relationships/hyperlink" Target="mailto:jasir1950@gmail.com" TargetMode="External"/><Relationship Id="rId7597" Type="http://schemas.openxmlformats.org/officeDocument/2006/relationships/hyperlink" Target="mailto:msmannantraders@gmail.com" TargetMode="External"/><Relationship Id="rId8648" Type="http://schemas.openxmlformats.org/officeDocument/2006/relationships/hyperlink" Target="mailto:samiultraders@yahoo.com" TargetMode="External"/><Relationship Id="rId3043" Type="http://schemas.openxmlformats.org/officeDocument/2006/relationships/hyperlink" Target="mailto:shital.tahity.jv@gmail.com" TargetMode="External"/><Relationship Id="rId6199" Type="http://schemas.openxmlformats.org/officeDocument/2006/relationships/hyperlink" Target="mailto:msrupalicons@gmail.com" TargetMode="External"/><Relationship Id="rId6266" Type="http://schemas.openxmlformats.org/officeDocument/2006/relationships/hyperlink" Target="mailto:mshelaltraders@gmail.com" TargetMode="External"/><Relationship Id="rId7664" Type="http://schemas.openxmlformats.org/officeDocument/2006/relationships/hyperlink" Target="mailto:csl.egp@confidencegroup.com.bd" TargetMode="External"/><Relationship Id="rId8715" Type="http://schemas.openxmlformats.org/officeDocument/2006/relationships/hyperlink" Target="mailto:mskalambricks@yahoo.com" TargetMode="External"/><Relationship Id="rId3110" Type="http://schemas.openxmlformats.org/officeDocument/2006/relationships/hyperlink" Target="mailto:msjamantraders.sreepur@gmail.com" TargetMode="External"/><Relationship Id="rId6680" Type="http://schemas.openxmlformats.org/officeDocument/2006/relationships/hyperlink" Target="mailto:ms.sumienterprise1@gmail.com" TargetMode="External"/><Relationship Id="rId7317" Type="http://schemas.openxmlformats.org/officeDocument/2006/relationships/hyperlink" Target="mailto:mlemsrkr@gmail.com" TargetMode="External"/><Relationship Id="rId7731" Type="http://schemas.openxmlformats.org/officeDocument/2006/relationships/hyperlink" Target="mailto:sharifulislamjv@gmail.com" TargetMode="External"/><Relationship Id="rId2876" Type="http://schemas.openxmlformats.org/officeDocument/2006/relationships/hyperlink" Target="mailto:romantraders.k@gmail.com" TargetMode="External"/><Relationship Id="rId3927" Type="http://schemas.openxmlformats.org/officeDocument/2006/relationships/hyperlink" Target="mailto:ms.mominul@yahoo.com" TargetMode="External"/><Relationship Id="rId5282" Type="http://schemas.openxmlformats.org/officeDocument/2006/relationships/hyperlink" Target="mailto:s.k.construction125@gmail.com" TargetMode="External"/><Relationship Id="rId6333" Type="http://schemas.openxmlformats.org/officeDocument/2006/relationships/hyperlink" Target="mailto:abusaleh.md.litonbd2019@gmail.com" TargetMode="External"/><Relationship Id="rId9489" Type="http://schemas.openxmlformats.org/officeDocument/2006/relationships/hyperlink" Target="mailto:mohiuddinptk@gmail.com" TargetMode="External"/><Relationship Id="rId848" Type="http://schemas.openxmlformats.org/officeDocument/2006/relationships/hyperlink" Target="mailto:mizanuralam71@gmail.com" TargetMode="External"/><Relationship Id="rId1478" Type="http://schemas.openxmlformats.org/officeDocument/2006/relationships/hyperlink" Target="mailto:kabcoltdandjewel.jv@gmail.com" TargetMode="External"/><Relationship Id="rId1892" Type="http://schemas.openxmlformats.org/officeDocument/2006/relationships/hyperlink" Target="mailto:dsenteprise@gmail.com" TargetMode="External"/><Relationship Id="rId2529" Type="http://schemas.openxmlformats.org/officeDocument/2006/relationships/hyperlink" Target="mailto:roy_enterprise@yahoo.com" TargetMode="External"/><Relationship Id="rId6400" Type="http://schemas.openxmlformats.org/officeDocument/2006/relationships/hyperlink" Target="mailto:aec.mkbjv@gmail.com" TargetMode="External"/><Relationship Id="rId9556" Type="http://schemas.openxmlformats.org/officeDocument/2006/relationships/hyperlink" Target="mailto:qcpsptk@gmail.com" TargetMode="External"/><Relationship Id="rId9970" Type="http://schemas.openxmlformats.org/officeDocument/2006/relationships/hyperlink" Target="mailto:msshamimtraders73@gmail.com" TargetMode="External"/><Relationship Id="rId915" Type="http://schemas.openxmlformats.org/officeDocument/2006/relationships/hyperlink" Target="mailto:info.angirasolar@gmail.com" TargetMode="External"/><Relationship Id="rId1545" Type="http://schemas.openxmlformats.org/officeDocument/2006/relationships/hyperlink" Target="mailto:mskalpanaenterprise1978@gmail.com" TargetMode="External"/><Relationship Id="rId2943" Type="http://schemas.openxmlformats.org/officeDocument/2006/relationships/hyperlink" Target="mailto:jnenterprise76@gmail.com" TargetMode="External"/><Relationship Id="rId5002" Type="http://schemas.openxmlformats.org/officeDocument/2006/relationships/hyperlink" Target="mailto:somaconstruction64@gmail.com" TargetMode="External"/><Relationship Id="rId8158" Type="http://schemas.openxmlformats.org/officeDocument/2006/relationships/hyperlink" Target="mailto:msjstraders1994@gmail.com" TargetMode="External"/><Relationship Id="rId8572" Type="http://schemas.openxmlformats.org/officeDocument/2006/relationships/hyperlink" Target="mailto:msranaenterprise@yahoo.com" TargetMode="External"/><Relationship Id="rId9209" Type="http://schemas.openxmlformats.org/officeDocument/2006/relationships/hyperlink" Target="mailto:rbfejv2019@gmail.com" TargetMode="External"/><Relationship Id="rId9623" Type="http://schemas.openxmlformats.org/officeDocument/2006/relationships/hyperlink" Target="mailto:najmulsadat76@gmail.com" TargetMode="External"/><Relationship Id="rId10088" Type="http://schemas.openxmlformats.org/officeDocument/2006/relationships/hyperlink" Target="mailto:smjahangire@gmail.com" TargetMode="External"/><Relationship Id="rId7174" Type="http://schemas.openxmlformats.org/officeDocument/2006/relationships/hyperlink" Target="mailto:bismillah.byke.galery@gmail.com" TargetMode="External"/><Relationship Id="rId8225" Type="http://schemas.openxmlformats.org/officeDocument/2006/relationships/hyperlink" Target="mailto:elias.salehajv@gmail.com" TargetMode="External"/><Relationship Id="rId1612" Type="http://schemas.openxmlformats.org/officeDocument/2006/relationships/hyperlink" Target="mailto:ascl2006@yahoo.com" TargetMode="External"/><Relationship Id="rId4768" Type="http://schemas.openxmlformats.org/officeDocument/2006/relationships/hyperlink" Target="mailto:ksblegp@gmail.com" TargetMode="External"/><Relationship Id="rId5819" Type="http://schemas.openxmlformats.org/officeDocument/2006/relationships/hyperlink" Target="mailto:mdnazrulislamnilu@gmail.com" TargetMode="External"/><Relationship Id="rId6190" Type="http://schemas.openxmlformats.org/officeDocument/2006/relationships/hyperlink" Target="mailto:razzakm50@yahoo.com" TargetMode="External"/><Relationship Id="rId10155" Type="http://schemas.openxmlformats.org/officeDocument/2006/relationships/hyperlink" Target="mailto:enterprisemr1983@gmail.com" TargetMode="External"/><Relationship Id="rId3784" Type="http://schemas.openxmlformats.org/officeDocument/2006/relationships/hyperlink" Target="mailto:egp.likhonenterprise@gmail.com" TargetMode="External"/><Relationship Id="rId4835" Type="http://schemas.openxmlformats.org/officeDocument/2006/relationships/hyperlink" Target="mailto:konamonitraders@gmail.com" TargetMode="External"/><Relationship Id="rId7241" Type="http://schemas.openxmlformats.org/officeDocument/2006/relationships/hyperlink" Target="mailto:mdemtiazasif@gmail.com" TargetMode="External"/><Relationship Id="rId2386" Type="http://schemas.openxmlformats.org/officeDocument/2006/relationships/hyperlink" Target="mailto:ziaultraders123@yahoo.com" TargetMode="External"/><Relationship Id="rId3437" Type="http://schemas.openxmlformats.org/officeDocument/2006/relationships/hyperlink" Target="mailto:lutfurkhandakar101254@gmail.com" TargetMode="External"/><Relationship Id="rId3851" Type="http://schemas.openxmlformats.org/officeDocument/2006/relationships/hyperlink" Target="mailto:moksud.sarkert@gmail.com" TargetMode="External"/><Relationship Id="rId4902" Type="http://schemas.openxmlformats.org/officeDocument/2006/relationships/hyperlink" Target="mailto:labilenterprise@gmail.com" TargetMode="External"/><Relationship Id="rId358" Type="http://schemas.openxmlformats.org/officeDocument/2006/relationships/hyperlink" Target="mailto:techbay_international@yahoo.com" TargetMode="External"/><Relationship Id="rId772" Type="http://schemas.openxmlformats.org/officeDocument/2006/relationships/hyperlink" Target="mailto:mukter_ahamed16@yahoo.com" TargetMode="External"/><Relationship Id="rId2039" Type="http://schemas.openxmlformats.org/officeDocument/2006/relationships/hyperlink" Target="mailto:sekbjv@gmail.com" TargetMode="External"/><Relationship Id="rId2453" Type="http://schemas.openxmlformats.org/officeDocument/2006/relationships/hyperlink" Target="mailto:ms_challenger1@yahoo.com" TargetMode="External"/><Relationship Id="rId3504" Type="http://schemas.openxmlformats.org/officeDocument/2006/relationships/hyperlink" Target="mailto:cesijv2020@gmail.com" TargetMode="External"/><Relationship Id="rId9066" Type="http://schemas.openxmlformats.org/officeDocument/2006/relationships/hyperlink" Target="mailto:mayerdoyatraders98@gmail.com" TargetMode="External"/><Relationship Id="rId9480" Type="http://schemas.openxmlformats.org/officeDocument/2006/relationships/hyperlink" Target="mailto:giusshahil@gmail.com" TargetMode="External"/><Relationship Id="rId425" Type="http://schemas.openxmlformats.org/officeDocument/2006/relationships/hyperlink" Target="mailto:info.shamsengineering@gmail.com" TargetMode="External"/><Relationship Id="rId1055" Type="http://schemas.openxmlformats.org/officeDocument/2006/relationships/hyperlink" Target="mailto:mssumonenterprise.bd@gmail.com" TargetMode="External"/><Relationship Id="rId2106" Type="http://schemas.openxmlformats.org/officeDocument/2006/relationships/hyperlink" Target="mailto:msrahmanenterprise22@gmail.com" TargetMode="External"/><Relationship Id="rId2520" Type="http://schemas.openxmlformats.org/officeDocument/2006/relationships/hyperlink" Target="mailto:meghna_traders@yahoo.com" TargetMode="External"/><Relationship Id="rId5676" Type="http://schemas.openxmlformats.org/officeDocument/2006/relationships/hyperlink" Target="mailto:marmaent@gmail.com" TargetMode="External"/><Relationship Id="rId6727" Type="http://schemas.openxmlformats.org/officeDocument/2006/relationships/hyperlink" Target="mailto:mskibuilders88@gmail.com" TargetMode="External"/><Relationship Id="rId8082" Type="http://schemas.openxmlformats.org/officeDocument/2006/relationships/hyperlink" Target="mailto:ms.samiyaenterprise@yahoo.com" TargetMode="External"/><Relationship Id="rId9133" Type="http://schemas.openxmlformats.org/officeDocument/2006/relationships/hyperlink" Target="mailto:mhcorporation1@gmail.com" TargetMode="External"/><Relationship Id="rId1122" Type="http://schemas.openxmlformats.org/officeDocument/2006/relationships/hyperlink" Target="mailto:jaka.chuadanga@gmail.com" TargetMode="External"/><Relationship Id="rId4278" Type="http://schemas.openxmlformats.org/officeDocument/2006/relationships/hyperlink" Target="mailto:msshubaenterprise@gmail.com" TargetMode="External"/><Relationship Id="rId5329" Type="http://schemas.openxmlformats.org/officeDocument/2006/relationships/hyperlink" Target="mailto:msalamtraders1@gmail.com" TargetMode="External"/><Relationship Id="rId9200" Type="http://schemas.openxmlformats.org/officeDocument/2006/relationships/hyperlink" Target="mailto:lizaenterprise19@yahoo.com" TargetMode="External"/><Relationship Id="rId3294" Type="http://schemas.openxmlformats.org/officeDocument/2006/relationships/hyperlink" Target="mailto:md.jamaluddin40@yahoo.com" TargetMode="External"/><Relationship Id="rId4345" Type="http://schemas.openxmlformats.org/officeDocument/2006/relationships/hyperlink" Target="mailto:mahabubislam118@yahoo.com" TargetMode="External"/><Relationship Id="rId4692" Type="http://schemas.openxmlformats.org/officeDocument/2006/relationships/hyperlink" Target="mailto:wohabul.rajbari@gmail.com" TargetMode="External"/><Relationship Id="rId5743" Type="http://schemas.openxmlformats.org/officeDocument/2006/relationships/hyperlink" Target="mailto:azadptk@gmail.com" TargetMode="External"/><Relationship Id="rId8899" Type="http://schemas.openxmlformats.org/officeDocument/2006/relationships/hyperlink" Target="mailto:mszamantraders61@gmail.com" TargetMode="External"/><Relationship Id="rId1939" Type="http://schemas.openxmlformats.org/officeDocument/2006/relationships/hyperlink" Target="mailto:msarmenterprise@gmail.com" TargetMode="External"/><Relationship Id="rId5810" Type="http://schemas.openxmlformats.org/officeDocument/2006/relationships/hyperlink" Target="mailto:aslamhossainshaikh@gmail.com" TargetMode="External"/><Relationship Id="rId8966" Type="http://schemas.openxmlformats.org/officeDocument/2006/relationships/hyperlink" Target="mailto:msrsenterprise1986@gmail.com" TargetMode="External"/><Relationship Id="rId3361" Type="http://schemas.openxmlformats.org/officeDocument/2006/relationships/hyperlink" Target="mailto:sharifenterprise73@gmail.com" TargetMode="External"/><Relationship Id="rId4412" Type="http://schemas.openxmlformats.org/officeDocument/2006/relationships/hyperlink" Target="mailto:muhaautoricemills@gmail.com" TargetMode="External"/><Relationship Id="rId7568" Type="http://schemas.openxmlformats.org/officeDocument/2006/relationships/hyperlink" Target="mailto:ms_ranaenterprise@yahoo.com" TargetMode="External"/><Relationship Id="rId7982" Type="http://schemas.openxmlformats.org/officeDocument/2006/relationships/hyperlink" Target="mailto:mizanur_79@ymail.com" TargetMode="External"/><Relationship Id="rId8619" Type="http://schemas.openxmlformats.org/officeDocument/2006/relationships/hyperlink" Target="mailto:ms.naharenterprise14@yahoo.com" TargetMode="External"/><Relationship Id="rId282" Type="http://schemas.openxmlformats.org/officeDocument/2006/relationships/hyperlink" Target="mailto:moriyomenterprise@yahoo.com" TargetMode="External"/><Relationship Id="rId3014" Type="http://schemas.openxmlformats.org/officeDocument/2006/relationships/hyperlink" Target="mailto:zahurulhaquedulalk786@yahoo.com" TargetMode="External"/><Relationship Id="rId6584" Type="http://schemas.openxmlformats.org/officeDocument/2006/relationships/hyperlink" Target="mailto:mssalimenterprise02@gmail.com" TargetMode="External"/><Relationship Id="rId7635" Type="http://schemas.openxmlformats.org/officeDocument/2006/relationships/hyperlink" Target="mailto:emonenterprisebd2040@gmail.com" TargetMode="External"/><Relationship Id="rId2030" Type="http://schemas.openxmlformats.org/officeDocument/2006/relationships/hyperlink" Target="mailto:rokonenterprise91@gmail.com" TargetMode="External"/><Relationship Id="rId5186" Type="http://schemas.openxmlformats.org/officeDocument/2006/relationships/hyperlink" Target="mailto:mayadhan1967@yahoo.com" TargetMode="External"/><Relationship Id="rId6237" Type="http://schemas.openxmlformats.org/officeDocument/2006/relationships/hyperlink" Target="mailto:amir.engr_crp@yahoo.com" TargetMode="External"/><Relationship Id="rId6651" Type="http://schemas.openxmlformats.org/officeDocument/2006/relationships/hyperlink" Target="mailto:malitrad19@gmail.com" TargetMode="External"/><Relationship Id="rId7702" Type="http://schemas.openxmlformats.org/officeDocument/2006/relationships/hyperlink" Target="mailto:emonenterprisjnd@gmail.com" TargetMode="External"/><Relationship Id="rId5253" Type="http://schemas.openxmlformats.org/officeDocument/2006/relationships/hyperlink" Target="mailto:litonenterprise78@gmail.com" TargetMode="External"/><Relationship Id="rId6304" Type="http://schemas.openxmlformats.org/officeDocument/2006/relationships/hyperlink" Target="mailto:kazi.holdings01@gmail.com" TargetMode="External"/><Relationship Id="rId1449" Type="http://schemas.openxmlformats.org/officeDocument/2006/relationships/hyperlink" Target="mailto:msushaenterprise01@gmail.com" TargetMode="External"/><Relationship Id="rId1796" Type="http://schemas.openxmlformats.org/officeDocument/2006/relationships/hyperlink" Target="mailto:ferdauosahmed@gmail.com" TargetMode="External"/><Relationship Id="rId2847" Type="http://schemas.openxmlformats.org/officeDocument/2006/relationships/hyperlink" Target="mailto:shahilenterprise@yahoo.com" TargetMode="External"/><Relationship Id="rId8476" Type="http://schemas.openxmlformats.org/officeDocument/2006/relationships/hyperlink" Target="mailto:rezvieunusalmamun2020@gmail.com" TargetMode="External"/><Relationship Id="rId9874" Type="http://schemas.openxmlformats.org/officeDocument/2006/relationships/hyperlink" Target="mailto:ms.asinternational2019@gmail.com" TargetMode="External"/><Relationship Id="rId88" Type="http://schemas.openxmlformats.org/officeDocument/2006/relationships/hyperlink" Target="mailto:haiderbuilders78@yahoo.com" TargetMode="External"/><Relationship Id="rId819" Type="http://schemas.openxmlformats.org/officeDocument/2006/relationships/hyperlink" Target="mailto:arc.rabrc@yahoo.com" TargetMode="External"/><Relationship Id="rId1863" Type="http://schemas.openxmlformats.org/officeDocument/2006/relationships/hyperlink" Target="mailto:mozaharenterprisepvtltd@gmail.com" TargetMode="External"/><Relationship Id="rId2914" Type="http://schemas.openxmlformats.org/officeDocument/2006/relationships/hyperlink" Target="mailto:ms_challenger1@yahoo.com" TargetMode="External"/><Relationship Id="rId5320" Type="http://schemas.openxmlformats.org/officeDocument/2006/relationships/hyperlink" Target="mailto:mbel_dhaka@yahoo.com" TargetMode="External"/><Relationship Id="rId7078" Type="http://schemas.openxmlformats.org/officeDocument/2006/relationships/hyperlink" Target="mailto:kausar7366@gmail.com" TargetMode="External"/><Relationship Id="rId8129" Type="http://schemas.openxmlformats.org/officeDocument/2006/relationships/hyperlink" Target="mailto:jabirandbrothers@gmail.com" TargetMode="External"/><Relationship Id="rId8890" Type="http://schemas.openxmlformats.org/officeDocument/2006/relationships/hyperlink" Target="mailto:msabulhashembhuiyan@gmail.com" TargetMode="External"/><Relationship Id="rId9527" Type="http://schemas.openxmlformats.org/officeDocument/2006/relationships/hyperlink" Target="mailto:ucljoadali@gmail.com" TargetMode="External"/><Relationship Id="rId9941" Type="http://schemas.openxmlformats.org/officeDocument/2006/relationships/hyperlink" Target="mailto:dollyconstructionltd@gmail.com" TargetMode="External"/><Relationship Id="rId1516" Type="http://schemas.openxmlformats.org/officeDocument/2006/relationships/hyperlink" Target="mailto:msprogatientp@yahoo.com" TargetMode="External"/><Relationship Id="rId1930" Type="http://schemas.openxmlformats.org/officeDocument/2006/relationships/hyperlink" Target="mailto:mmcandmootjv@gmail.com" TargetMode="External"/><Relationship Id="rId7492" Type="http://schemas.openxmlformats.org/officeDocument/2006/relationships/hyperlink" Target="mailto:mssetu_enterprise@yahoo.com" TargetMode="External"/><Relationship Id="rId8543" Type="http://schemas.openxmlformats.org/officeDocument/2006/relationships/hyperlink" Target="mailto:egprbuilders@gmail.com" TargetMode="External"/><Relationship Id="rId10059" Type="http://schemas.openxmlformats.org/officeDocument/2006/relationships/hyperlink" Target="mailto:msiconconstruction@gmail.com" TargetMode="External"/><Relationship Id="rId3688" Type="http://schemas.openxmlformats.org/officeDocument/2006/relationships/hyperlink" Target="mailto:bishwajitproshad@gmail.com" TargetMode="External"/><Relationship Id="rId4739" Type="http://schemas.openxmlformats.org/officeDocument/2006/relationships/hyperlink" Target="mailto:msmouenterprise76@gmail.com" TargetMode="External"/><Relationship Id="rId6094" Type="http://schemas.openxmlformats.org/officeDocument/2006/relationships/hyperlink" Target="mailto:msudoyenterprise80@gmail.com" TargetMode="External"/><Relationship Id="rId7145" Type="http://schemas.openxmlformats.org/officeDocument/2006/relationships/hyperlink" Target="mailto:faridpurjannatconstructionltd@gmail.com" TargetMode="External"/><Relationship Id="rId8610" Type="http://schemas.openxmlformats.org/officeDocument/2006/relationships/hyperlink" Target="mailto:ms.tanvirenterprise3@gmail.com" TargetMode="External"/><Relationship Id="rId10126" Type="http://schemas.openxmlformats.org/officeDocument/2006/relationships/hyperlink" Target="mailto:kmdabdussalam@gmail.com" TargetMode="External"/><Relationship Id="rId3755" Type="http://schemas.openxmlformats.org/officeDocument/2006/relationships/hyperlink" Target="mailto:egp.saifenterprise@gmail.com" TargetMode="External"/><Relationship Id="rId4806" Type="http://schemas.openxmlformats.org/officeDocument/2006/relationships/hyperlink" Target="mailto:apu.traders1990@gmail.com" TargetMode="External"/><Relationship Id="rId6161" Type="http://schemas.openxmlformats.org/officeDocument/2006/relationships/hyperlink" Target="mailto:razzakm50@yahoo.com" TargetMode="External"/><Relationship Id="rId7212" Type="http://schemas.openxmlformats.org/officeDocument/2006/relationships/hyperlink" Target="mailto:leemon122@yahoo.com" TargetMode="External"/><Relationship Id="rId676" Type="http://schemas.openxmlformats.org/officeDocument/2006/relationships/hyperlink" Target="mailto:abser81bandarban@gmail.com" TargetMode="External"/><Relationship Id="rId2357" Type="http://schemas.openxmlformats.org/officeDocument/2006/relationships/hyperlink" Target="mailto:mdbadruddazabablu@gmail.com," TargetMode="External"/><Relationship Id="rId3408" Type="http://schemas.openxmlformats.org/officeDocument/2006/relationships/hyperlink" Target="mailto:mobinahmedbd1989@gmail.com" TargetMode="External"/><Relationship Id="rId9384" Type="http://schemas.openxmlformats.org/officeDocument/2006/relationships/hyperlink" Target="mailto:selimptk@gmail.com" TargetMode="External"/><Relationship Id="rId329" Type="http://schemas.openxmlformats.org/officeDocument/2006/relationships/hyperlink" Target="mailto:ahsan.mke2020jv@gmail.com" TargetMode="External"/><Relationship Id="rId1373" Type="http://schemas.openxmlformats.org/officeDocument/2006/relationships/hyperlink" Target="mailto:mep070444@gmail.com" TargetMode="External"/><Relationship Id="rId2771" Type="http://schemas.openxmlformats.org/officeDocument/2006/relationships/hyperlink" Target="mailto:salamkconstruction@gmail.com" TargetMode="External"/><Relationship Id="rId3822" Type="http://schemas.openxmlformats.org/officeDocument/2006/relationships/hyperlink" Target="mailto:kalam.vat123@gmail.com" TargetMode="External"/><Relationship Id="rId6978" Type="http://schemas.openxmlformats.org/officeDocument/2006/relationships/hyperlink" Target="mailto:armandigitalotibifurniture@gmail.com" TargetMode="External"/><Relationship Id="rId9037" Type="http://schemas.openxmlformats.org/officeDocument/2006/relationships/hyperlink" Target="mailto:samiultraders@yahoo.com" TargetMode="External"/><Relationship Id="rId743" Type="http://schemas.openxmlformats.org/officeDocument/2006/relationships/hyperlink" Target="mailto:rashid.ctg86@gmail.com" TargetMode="External"/><Relationship Id="rId1026" Type="http://schemas.openxmlformats.org/officeDocument/2006/relationships/hyperlink" Target="mailto:maishaconstructionpvtltd@gmail.com" TargetMode="External"/><Relationship Id="rId2424" Type="http://schemas.openxmlformats.org/officeDocument/2006/relationships/hyperlink" Target="mailto:mahfugkhanltd@yahoo.com" TargetMode="External"/><Relationship Id="rId5994" Type="http://schemas.openxmlformats.org/officeDocument/2006/relationships/hyperlink" Target="mailto:razzakm50@yahoo.com" TargetMode="External"/><Relationship Id="rId8053" Type="http://schemas.openxmlformats.org/officeDocument/2006/relationships/hyperlink" Target="mailto:rubinatradersjewel@gmail.com" TargetMode="External"/><Relationship Id="rId9104" Type="http://schemas.openxmlformats.org/officeDocument/2006/relationships/hyperlink" Target="mailto:ssohel4egp@gmail.com" TargetMode="External"/><Relationship Id="rId9451" Type="http://schemas.openxmlformats.org/officeDocument/2006/relationships/hyperlink" Target="mailto:ntlakaptk2018@gmail.com" TargetMode="External"/><Relationship Id="rId810" Type="http://schemas.openxmlformats.org/officeDocument/2006/relationships/hyperlink" Target="mailto:quashemconstruction@gmail.com" TargetMode="External"/><Relationship Id="rId1440" Type="http://schemas.openxmlformats.org/officeDocument/2006/relationships/hyperlink" Target="mailto:egp.rbjv@yahoo.com" TargetMode="External"/><Relationship Id="rId4596" Type="http://schemas.openxmlformats.org/officeDocument/2006/relationships/hyperlink" Target="mailto:abulkashemconstruction@gmail.com" TargetMode="External"/><Relationship Id="rId5647" Type="http://schemas.openxmlformats.org/officeDocument/2006/relationships/hyperlink" Target="mailto:abser81bandarban@gmail.com" TargetMode="External"/><Relationship Id="rId3198" Type="http://schemas.openxmlformats.org/officeDocument/2006/relationships/hyperlink" Target="mailto:shorabenterprise@yahoo.com" TargetMode="External"/><Relationship Id="rId4249" Type="http://schemas.openxmlformats.org/officeDocument/2006/relationships/hyperlink" Target="mailto:sinthiaenterprise@gmail.com" TargetMode="External"/><Relationship Id="rId4663" Type="http://schemas.openxmlformats.org/officeDocument/2006/relationships/hyperlink" Target="mailto:rafiakamarjanijv@gmail.com" TargetMode="External"/><Relationship Id="rId5714" Type="http://schemas.openxmlformats.org/officeDocument/2006/relationships/hyperlink" Target="mailto:akdasbban@gmail.com" TargetMode="External"/><Relationship Id="rId8120" Type="http://schemas.openxmlformats.org/officeDocument/2006/relationships/hyperlink" Target="mailto:atbhyiyanbhuilders@gmail.com" TargetMode="External"/><Relationship Id="rId10050" Type="http://schemas.openxmlformats.org/officeDocument/2006/relationships/hyperlink" Target="mailto:mspe.soheljv@gmail.com" TargetMode="External"/><Relationship Id="rId3265" Type="http://schemas.openxmlformats.org/officeDocument/2006/relationships/hyperlink" Target="mailto:mdrushmothalam@gmail.com" TargetMode="External"/><Relationship Id="rId4316" Type="http://schemas.openxmlformats.org/officeDocument/2006/relationships/hyperlink" Target="mailto:hemayet470@gmail.com" TargetMode="External"/><Relationship Id="rId4730" Type="http://schemas.openxmlformats.org/officeDocument/2006/relationships/hyperlink" Target="mailto:maengineering1958@yahoo.com" TargetMode="External"/><Relationship Id="rId7886" Type="http://schemas.openxmlformats.org/officeDocument/2006/relationships/hyperlink" Target="mailto:khandakershahin.ahmed@yahoo.com" TargetMode="External"/><Relationship Id="rId8937" Type="http://schemas.openxmlformats.org/officeDocument/2006/relationships/hyperlink" Target="mailto:samiultraders@yahoo.com" TargetMode="External"/><Relationship Id="rId186" Type="http://schemas.openxmlformats.org/officeDocument/2006/relationships/hyperlink" Target="mailto:ms.mimtraders77@gmail.com" TargetMode="External"/><Relationship Id="rId2281" Type="http://schemas.openxmlformats.org/officeDocument/2006/relationships/hyperlink" Target="mailto:ziaultraders123@yahoo.com" TargetMode="External"/><Relationship Id="rId3332" Type="http://schemas.openxmlformats.org/officeDocument/2006/relationships/hyperlink" Target="mailto:mdsundarali2015@gmail.com" TargetMode="External"/><Relationship Id="rId6488" Type="http://schemas.openxmlformats.org/officeDocument/2006/relationships/hyperlink" Target="mailto:helalctg124@gmail.com" TargetMode="External"/><Relationship Id="rId7539" Type="http://schemas.openxmlformats.org/officeDocument/2006/relationships/hyperlink" Target="mailto:ms.ahamedconstruction16@gmail.com" TargetMode="External"/><Relationship Id="rId253" Type="http://schemas.openxmlformats.org/officeDocument/2006/relationships/hyperlink" Target="mailto:luckyenterprise1962@gmail.com" TargetMode="External"/><Relationship Id="rId6555" Type="http://schemas.openxmlformats.org/officeDocument/2006/relationships/hyperlink" Target="mailto:rafiqconstructioncoltd@gmail.com" TargetMode="External"/><Relationship Id="rId7953" Type="http://schemas.openxmlformats.org/officeDocument/2006/relationships/hyperlink" Target="mailto:shaikatenterprise77@gmail.com" TargetMode="External"/><Relationship Id="rId320" Type="http://schemas.openxmlformats.org/officeDocument/2006/relationships/hyperlink" Target="mailto:mamshamsmoon.jv@gmail.com" TargetMode="External"/><Relationship Id="rId2001" Type="http://schemas.openxmlformats.org/officeDocument/2006/relationships/hyperlink" Target="mailto:mitu_traders@yahoo.com" TargetMode="External"/><Relationship Id="rId5157" Type="http://schemas.openxmlformats.org/officeDocument/2006/relationships/hyperlink" Target="mailto:shoriful71si@gmail.com" TargetMode="External"/><Relationship Id="rId6208" Type="http://schemas.openxmlformats.org/officeDocument/2006/relationships/hyperlink" Target="mailto:mdmahafuz.khan@yahoo.com" TargetMode="External"/><Relationship Id="rId7606" Type="http://schemas.openxmlformats.org/officeDocument/2006/relationships/hyperlink" Target="mailto:msalif_enterprise@yahoo.com" TargetMode="External"/><Relationship Id="rId5571" Type="http://schemas.openxmlformats.org/officeDocument/2006/relationships/hyperlink" Target="mailto:dawn557700@gmail.com" TargetMode="External"/><Relationship Id="rId6622" Type="http://schemas.openxmlformats.org/officeDocument/2006/relationships/hyperlink" Target="mailto:mdharunorrashid868@gmail.com" TargetMode="External"/><Relationship Id="rId9778" Type="http://schemas.openxmlformats.org/officeDocument/2006/relationships/hyperlink" Target="mailto:ziaultraders123@yahoo.com" TargetMode="External"/><Relationship Id="rId1767" Type="http://schemas.openxmlformats.org/officeDocument/2006/relationships/hyperlink" Target="mailto:ms.iqabalbrothers@gmail.com" TargetMode="External"/><Relationship Id="rId2818" Type="http://schemas.openxmlformats.org/officeDocument/2006/relationships/hyperlink" Target="mailto:mmcandmcjv@gmail.com" TargetMode="External"/><Relationship Id="rId4173" Type="http://schemas.openxmlformats.org/officeDocument/2006/relationships/hyperlink" Target="mailto:scpcjv20@gmail.com" TargetMode="External"/><Relationship Id="rId5224" Type="http://schemas.openxmlformats.org/officeDocument/2006/relationships/hyperlink" Target="https://www.eprocure.gov.bd/tenderer/ViewRegistrationDetail.jsp?uId=FC59F03DD33250E9&amp;tId=7D9011874462B3A0&amp;cId=725A79DA9BA43EAF&amp;top=no" TargetMode="External"/><Relationship Id="rId8794" Type="http://schemas.openxmlformats.org/officeDocument/2006/relationships/hyperlink" Target="mailto:mskalambricks@yahoo.com" TargetMode="External"/><Relationship Id="rId9845" Type="http://schemas.openxmlformats.org/officeDocument/2006/relationships/hyperlink" Target="mailto:md.khurshaduzzaman@gmail.com" TargetMode="External"/><Relationship Id="rId59" Type="http://schemas.openxmlformats.org/officeDocument/2006/relationships/hyperlink" Target="mailto:msalfient@yahoo.com" TargetMode="External"/><Relationship Id="rId1834" Type="http://schemas.openxmlformats.org/officeDocument/2006/relationships/hyperlink" Target="mailto:mrs.nejv2019@gmail.com" TargetMode="External"/><Relationship Id="rId4240" Type="http://schemas.openxmlformats.org/officeDocument/2006/relationships/hyperlink" Target="mailto:ms.shimul.naogaon@gmail.com" TargetMode="External"/><Relationship Id="rId7396" Type="http://schemas.openxmlformats.org/officeDocument/2006/relationships/hyperlink" Target="mailto:ms.alambrothers18@gmail.com" TargetMode="External"/><Relationship Id="rId8447" Type="http://schemas.openxmlformats.org/officeDocument/2006/relationships/hyperlink" Target="mailto:asif.azad92@gmail.com" TargetMode="External"/><Relationship Id="rId8861" Type="http://schemas.openxmlformats.org/officeDocument/2006/relationships/hyperlink" Target="mailto:msmostafaandsons1958@gmail.com" TargetMode="External"/><Relationship Id="rId9912" Type="http://schemas.openxmlformats.org/officeDocument/2006/relationships/hyperlink" Target="mailto:maleka.nasrin@yahoo.com" TargetMode="External"/><Relationship Id="rId7049" Type="http://schemas.openxmlformats.org/officeDocument/2006/relationships/hyperlink" Target="mailto:zk.zakir19@gmail.com" TargetMode="External"/><Relationship Id="rId7463" Type="http://schemas.openxmlformats.org/officeDocument/2006/relationships/hyperlink" Target="mailto:ms.mostafaandsons@gmail.com" TargetMode="External"/><Relationship Id="rId8514" Type="http://schemas.openxmlformats.org/officeDocument/2006/relationships/hyperlink" Target="mailto:nannurafiqul@gmail.com" TargetMode="External"/><Relationship Id="rId1901" Type="http://schemas.openxmlformats.org/officeDocument/2006/relationships/hyperlink" Target="mailto:newalamingarments@gmail.com" TargetMode="External"/><Relationship Id="rId3659" Type="http://schemas.openxmlformats.org/officeDocument/2006/relationships/hyperlink" Target="mailto:abmzahirul@gmail.com" TargetMode="External"/><Relationship Id="rId6065" Type="http://schemas.openxmlformats.org/officeDocument/2006/relationships/hyperlink" Target="mailto:khondokarahl1972@gmail.com" TargetMode="External"/><Relationship Id="rId7116" Type="http://schemas.openxmlformats.org/officeDocument/2006/relationships/hyperlink" Target="mailto:msprotyashae@gmail.com" TargetMode="External"/><Relationship Id="rId5081" Type="http://schemas.openxmlformats.org/officeDocument/2006/relationships/hyperlink" Target="mailto:msshanjidaconstruction77@gmail.com" TargetMode="External"/><Relationship Id="rId6132" Type="http://schemas.openxmlformats.org/officeDocument/2006/relationships/hyperlink" Target="mailto:mbel_dhaka12@yahoo.com" TargetMode="External"/><Relationship Id="rId7530" Type="http://schemas.openxmlformats.org/officeDocument/2006/relationships/hyperlink" Target="mailto:sa.ktjv2019@gmail.com" TargetMode="External"/><Relationship Id="rId9288" Type="http://schemas.openxmlformats.org/officeDocument/2006/relationships/hyperlink" Target="mailto:mebl.bd@gmail.com" TargetMode="External"/><Relationship Id="rId994" Type="http://schemas.openxmlformats.org/officeDocument/2006/relationships/hyperlink" Target="mailto:salimenterprise13@yahoo.com" TargetMode="External"/><Relationship Id="rId2675" Type="http://schemas.openxmlformats.org/officeDocument/2006/relationships/hyperlink" Target="mailto:ms_challenger1@yahoo.com" TargetMode="External"/><Relationship Id="rId3726" Type="http://schemas.openxmlformats.org/officeDocument/2006/relationships/hyperlink" Target="mailto:msmughdhaent@gmail.com" TargetMode="External"/><Relationship Id="rId647" Type="http://schemas.openxmlformats.org/officeDocument/2006/relationships/hyperlink" Target="mailto:sdmallic@yahoo.com" TargetMode="External"/><Relationship Id="rId1277" Type="http://schemas.openxmlformats.org/officeDocument/2006/relationships/hyperlink" Target="mailto:G2G.tech.limited@gmail.com" TargetMode="External"/><Relationship Id="rId1691" Type="http://schemas.openxmlformats.org/officeDocument/2006/relationships/hyperlink" Target="mailto:ms.amirenterprise2013@gmail.com" TargetMode="External"/><Relationship Id="rId2328" Type="http://schemas.openxmlformats.org/officeDocument/2006/relationships/hyperlink" Target="mailto:msniribilienterprise@gmail.com%20;" TargetMode="External"/><Relationship Id="rId2742" Type="http://schemas.openxmlformats.org/officeDocument/2006/relationships/hyperlink" Target="mailto:shahilenterprise@yahoo.com" TargetMode="External"/><Relationship Id="rId5898" Type="http://schemas.openxmlformats.org/officeDocument/2006/relationships/hyperlink" Target="mailto:mssohelconst@yahoo.com" TargetMode="External"/><Relationship Id="rId6949" Type="http://schemas.openxmlformats.org/officeDocument/2006/relationships/hyperlink" Target="mailto:unitedtrading.cor@gmail.com" TargetMode="External"/><Relationship Id="rId9355" Type="http://schemas.openxmlformats.org/officeDocument/2006/relationships/hyperlink" Target="mailto:badalsarwar@gmail.com" TargetMode="External"/><Relationship Id="rId714" Type="http://schemas.openxmlformats.org/officeDocument/2006/relationships/hyperlink" Target="mailto:liman_egp@yahoo.com" TargetMode="External"/><Relationship Id="rId1344" Type="http://schemas.openxmlformats.org/officeDocument/2006/relationships/hyperlink" Target="mailto:bishal.khurshedjv@gmail.com" TargetMode="External"/><Relationship Id="rId5965" Type="http://schemas.openxmlformats.org/officeDocument/2006/relationships/hyperlink" Target="mailto:msarenterprise18@gmail.com" TargetMode="External"/><Relationship Id="rId8371" Type="http://schemas.openxmlformats.org/officeDocument/2006/relationships/hyperlink" Target="mailto:milon594500@gmail.com" TargetMode="External"/><Relationship Id="rId9008" Type="http://schemas.openxmlformats.org/officeDocument/2006/relationships/hyperlink" Target="mailto:msjananienterprisee@gmail.com" TargetMode="External"/><Relationship Id="rId9422" Type="http://schemas.openxmlformats.org/officeDocument/2006/relationships/hyperlink" Target="mailto:mbel_dhaka12@yahoo.com" TargetMode="External"/><Relationship Id="rId50" Type="http://schemas.openxmlformats.org/officeDocument/2006/relationships/hyperlink" Target="mailto:mselienterprise@gmail.com" TargetMode="External"/><Relationship Id="rId1411" Type="http://schemas.openxmlformats.org/officeDocument/2006/relationships/hyperlink" Target="mailto:ms.afrathenterprise15@gmail.com" TargetMode="External"/><Relationship Id="rId4567" Type="http://schemas.openxmlformats.org/officeDocument/2006/relationships/hyperlink" Target="mailto:morshedtraders3@gmail.com" TargetMode="External"/><Relationship Id="rId5618" Type="http://schemas.openxmlformats.org/officeDocument/2006/relationships/hyperlink" Target="mailto:noorsyndicate@yahoo.com" TargetMode="External"/><Relationship Id="rId8024" Type="http://schemas.openxmlformats.org/officeDocument/2006/relationships/hyperlink" Target="mailto:mssagarconstruction076@gmail.com" TargetMode="External"/><Relationship Id="rId3169" Type="http://schemas.openxmlformats.org/officeDocument/2006/relationships/hyperlink" Target="mailto:msrafiktraders@gmail.com" TargetMode="External"/><Relationship Id="rId3583" Type="http://schemas.openxmlformats.org/officeDocument/2006/relationships/hyperlink" Target="mailto:tnasi2018@gmail.com" TargetMode="External"/><Relationship Id="rId4981" Type="http://schemas.openxmlformats.org/officeDocument/2006/relationships/hyperlink" Target="mailto:mokshedandmilonjv@gmail.com" TargetMode="External"/><Relationship Id="rId7040" Type="http://schemas.openxmlformats.org/officeDocument/2006/relationships/hyperlink" Target="mailto:kamal_mostafa10@yahoo.com" TargetMode="External"/><Relationship Id="rId10021" Type="http://schemas.openxmlformats.org/officeDocument/2006/relationships/hyperlink" Target="mailto:msvaivaienterprise81@gmail.com" TargetMode="External"/><Relationship Id="rId2185" Type="http://schemas.openxmlformats.org/officeDocument/2006/relationships/hyperlink" Target="mailto:chakmahridoy55@gmail.com" TargetMode="External"/><Relationship Id="rId3236" Type="http://schemas.openxmlformats.org/officeDocument/2006/relationships/hyperlink" Target="mailto:msriasatmamunjv@gmail.com" TargetMode="External"/><Relationship Id="rId4634" Type="http://schemas.openxmlformats.org/officeDocument/2006/relationships/hyperlink" Target="mailto:bhb.ovijv21@gmail.com" TargetMode="External"/><Relationship Id="rId157" Type="http://schemas.openxmlformats.org/officeDocument/2006/relationships/hyperlink" Target="mailto:msrenumiah@gmail.com" TargetMode="External"/><Relationship Id="rId3650" Type="http://schemas.openxmlformats.org/officeDocument/2006/relationships/hyperlink" Target="mailto:ms.nishatenterprise@yahoo.com" TargetMode="External"/><Relationship Id="rId4701" Type="http://schemas.openxmlformats.org/officeDocument/2006/relationships/hyperlink" Target="mailto:nasiruddin.faridpur@gmail.com" TargetMode="External"/><Relationship Id="rId7857" Type="http://schemas.openxmlformats.org/officeDocument/2006/relationships/hyperlink" Target="mailto:kaziahid1959@gmail.com" TargetMode="External"/><Relationship Id="rId8908" Type="http://schemas.openxmlformats.org/officeDocument/2006/relationships/hyperlink" Target="mailto:alauddin_1977@yahoo.com" TargetMode="External"/><Relationship Id="rId571" Type="http://schemas.openxmlformats.org/officeDocument/2006/relationships/hyperlink" Target="mailto:Kohinurenterprise786@gmail.com" TargetMode="External"/><Relationship Id="rId2252" Type="http://schemas.openxmlformats.org/officeDocument/2006/relationships/hyperlink" Target="mailto:chakrabortybban123@gmail.com" TargetMode="External"/><Relationship Id="rId3303" Type="http://schemas.openxmlformats.org/officeDocument/2006/relationships/hyperlink" Target="mailto:nayeemprokausholy@gmail.com" TargetMode="External"/><Relationship Id="rId6459" Type="http://schemas.openxmlformats.org/officeDocument/2006/relationships/hyperlink" Target="mailto:mnenterprise1994@gmail.com" TargetMode="External"/><Relationship Id="rId6873" Type="http://schemas.openxmlformats.org/officeDocument/2006/relationships/hyperlink" Target="mailto:oliahamedmazumder@yahoo.com" TargetMode="External"/><Relationship Id="rId7924" Type="http://schemas.openxmlformats.org/officeDocument/2006/relationships/hyperlink" Target="mailto:zillur023@gmail.com" TargetMode="External"/><Relationship Id="rId224" Type="http://schemas.openxmlformats.org/officeDocument/2006/relationships/hyperlink" Target="mailto:msakkasconstruction@gmail.com" TargetMode="External"/><Relationship Id="rId5475" Type="http://schemas.openxmlformats.org/officeDocument/2006/relationships/hyperlink" Target="mailto:mssadafenterprise25@gmail.com" TargetMode="External"/><Relationship Id="rId6526" Type="http://schemas.openxmlformats.org/officeDocument/2006/relationships/hyperlink" Target="mailto:junayetenterprise1@gmail.com" TargetMode="External"/><Relationship Id="rId6940" Type="http://schemas.openxmlformats.org/officeDocument/2006/relationships/hyperlink" Target="mailto:abulhossansoton@yahoo.com" TargetMode="External"/><Relationship Id="rId4077" Type="http://schemas.openxmlformats.org/officeDocument/2006/relationships/hyperlink" Target="https://www.eprocure.gov.bd/tenderer/ViewRegistrationDetail.jsp?uId=B504500A0F60F5C4&amp;tId=B8513111D4A0C3FC&amp;cId=39D56CA902CB2BED&amp;top=no" TargetMode="External"/><Relationship Id="rId4491" Type="http://schemas.openxmlformats.org/officeDocument/2006/relationships/hyperlink" Target="mailto:humayun.kobir.tkg@gmail.com" TargetMode="External"/><Relationship Id="rId5128" Type="http://schemas.openxmlformats.org/officeDocument/2006/relationships/hyperlink" Target="mailto:msshahinandsons@gmail.com" TargetMode="External"/><Relationship Id="rId5542" Type="http://schemas.openxmlformats.org/officeDocument/2006/relationships/hyperlink" Target="mailto:rambabu.thakurgaon@gmail.com" TargetMode="External"/><Relationship Id="rId8698" Type="http://schemas.openxmlformats.org/officeDocument/2006/relationships/hyperlink" Target="mailto:soheltraders1977@yahoo.com" TargetMode="External"/><Relationship Id="rId9749" Type="http://schemas.openxmlformats.org/officeDocument/2006/relationships/hyperlink" Target="mailto:zilantraders@gmail.com" TargetMode="External"/><Relationship Id="rId1738" Type="http://schemas.openxmlformats.org/officeDocument/2006/relationships/hyperlink" Target="mailto:niaztraders.khan@yahoo.com" TargetMode="External"/><Relationship Id="rId3093" Type="http://schemas.openxmlformats.org/officeDocument/2006/relationships/hyperlink" Target="mailto:asclaug20@gmail.com" TargetMode="External"/><Relationship Id="rId4144" Type="http://schemas.openxmlformats.org/officeDocument/2006/relationships/hyperlink" Target="mailto:msmra.nat@gmail.com" TargetMode="External"/><Relationship Id="rId8765" Type="http://schemas.openxmlformats.org/officeDocument/2006/relationships/hyperlink" Target="mailto:msbablu13@gmail.com" TargetMode="External"/><Relationship Id="rId3160" Type="http://schemas.openxmlformats.org/officeDocument/2006/relationships/hyperlink" Target="mailto:mitaliassociates@gmail.com" TargetMode="External"/><Relationship Id="rId4211" Type="http://schemas.openxmlformats.org/officeDocument/2006/relationships/hyperlink" Target="mailto:msjconstruction.nat@gmail.com" TargetMode="External"/><Relationship Id="rId7367" Type="http://schemas.openxmlformats.org/officeDocument/2006/relationships/hyperlink" Target="mailto:msbushraenterprise83@gmail.com" TargetMode="External"/><Relationship Id="rId8418" Type="http://schemas.openxmlformats.org/officeDocument/2006/relationships/hyperlink" Target="mailto:mss.sarkerenterprise@gmail.com" TargetMode="External"/><Relationship Id="rId9816" Type="http://schemas.openxmlformats.org/officeDocument/2006/relationships/hyperlink" Target="mailto:rafidtraders69@yahoo.com" TargetMode="External"/><Relationship Id="rId1805" Type="http://schemas.openxmlformats.org/officeDocument/2006/relationships/hyperlink" Target="mailto:mazidsons@gmail.com" TargetMode="External"/><Relationship Id="rId7781" Type="http://schemas.openxmlformats.org/officeDocument/2006/relationships/hyperlink" Target="mailto:mozaharbanantar2020@gmail.com" TargetMode="External"/><Relationship Id="rId8832" Type="http://schemas.openxmlformats.org/officeDocument/2006/relationships/hyperlink" Target="mailto:puniinternationalbm@gmail.com" TargetMode="External"/><Relationship Id="rId3977" Type="http://schemas.openxmlformats.org/officeDocument/2006/relationships/hyperlink" Target="mailto:mhftandsejv@gmail.com" TargetMode="External"/><Relationship Id="rId6036" Type="http://schemas.openxmlformats.org/officeDocument/2006/relationships/hyperlink" Target="mailto:shenterprise78@gmail.com" TargetMode="External"/><Relationship Id="rId6383" Type="http://schemas.openxmlformats.org/officeDocument/2006/relationships/hyperlink" Target="mailto:ms.anamicatraders@yahoo.com" TargetMode="External"/><Relationship Id="rId7434" Type="http://schemas.openxmlformats.org/officeDocument/2006/relationships/hyperlink" Target="mailto:chowdhury.132976@gmail.com" TargetMode="External"/><Relationship Id="rId898" Type="http://schemas.openxmlformats.org/officeDocument/2006/relationships/hyperlink" Target="mailto:khanreazul_haque@yahoo.com" TargetMode="External"/><Relationship Id="rId2579" Type="http://schemas.openxmlformats.org/officeDocument/2006/relationships/hyperlink" Target="mailto:shossaintg@yahoo.com" TargetMode="External"/><Relationship Id="rId2993" Type="http://schemas.openxmlformats.org/officeDocument/2006/relationships/hyperlink" Target="mailto:showmik.trade.international@gmail.com" TargetMode="External"/><Relationship Id="rId6450" Type="http://schemas.openxmlformats.org/officeDocument/2006/relationships/hyperlink" Target="mailto:quashemconstruction@gmail.com" TargetMode="External"/><Relationship Id="rId7501" Type="http://schemas.openxmlformats.org/officeDocument/2006/relationships/hyperlink" Target="mailto:newtradelinkfeni@gmail.com" TargetMode="External"/><Relationship Id="rId965" Type="http://schemas.openxmlformats.org/officeDocument/2006/relationships/hyperlink" Target="mailto:salauddinmusharof@gmail.com" TargetMode="External"/><Relationship Id="rId1595" Type="http://schemas.openxmlformats.org/officeDocument/2006/relationships/hyperlink" Target="mailto:trimmingworld1972@yahoo.com" TargetMode="External"/><Relationship Id="rId2646" Type="http://schemas.openxmlformats.org/officeDocument/2006/relationships/hyperlink" Target="mailto:maoun860@gmail.com" TargetMode="External"/><Relationship Id="rId5052" Type="http://schemas.openxmlformats.org/officeDocument/2006/relationships/hyperlink" Target="mailto:golammurshid83@gmail.com" TargetMode="External"/><Relationship Id="rId6103" Type="http://schemas.openxmlformats.org/officeDocument/2006/relationships/hyperlink" Target="mailto:ms.talukder.enterprise@gmail.com" TargetMode="External"/><Relationship Id="rId9259" Type="http://schemas.openxmlformats.org/officeDocument/2006/relationships/hyperlink" Target="https://www.eprocure.gov.bd/officer/MyTenders.jsp" TargetMode="External"/><Relationship Id="rId9673" Type="http://schemas.openxmlformats.org/officeDocument/2006/relationships/hyperlink" Target="mailto:shahilenterprise@yahoo.com" TargetMode="External"/><Relationship Id="rId618" Type="http://schemas.openxmlformats.org/officeDocument/2006/relationships/hyperlink" Target="mailto:mssezanconstruction.kst@gmail.com" TargetMode="External"/><Relationship Id="rId1248" Type="http://schemas.openxmlformats.org/officeDocument/2006/relationships/hyperlink" Target="mailto:khokachairman@gmail.com" TargetMode="External"/><Relationship Id="rId1662" Type="http://schemas.openxmlformats.org/officeDocument/2006/relationships/hyperlink" Target="mailto:mmbashilimited@gmail.com" TargetMode="External"/><Relationship Id="rId5869" Type="http://schemas.openxmlformats.org/officeDocument/2006/relationships/hyperlink" Target="mailto:rafia.apu@gmail.com" TargetMode="External"/><Relationship Id="rId8275" Type="http://schemas.openxmlformats.org/officeDocument/2006/relationships/hyperlink" Target="mailto:mahafidul@gmail.com" TargetMode="External"/><Relationship Id="rId9326" Type="http://schemas.openxmlformats.org/officeDocument/2006/relationships/hyperlink" Target="mailto:badalsarwar@gmail.com" TargetMode="External"/><Relationship Id="rId1315" Type="http://schemas.openxmlformats.org/officeDocument/2006/relationships/hyperlink" Target="mailto:shakibenterprise8@gmail.com" TargetMode="External"/><Relationship Id="rId2713" Type="http://schemas.openxmlformats.org/officeDocument/2006/relationships/hyperlink" Target="mailto:masum_construction@yahoo.com" TargetMode="External"/><Relationship Id="rId7291" Type="http://schemas.openxmlformats.org/officeDocument/2006/relationships/hyperlink" Target="mailto:mdemtiazasif@gmail.com" TargetMode="External"/><Relationship Id="rId8342" Type="http://schemas.openxmlformats.org/officeDocument/2006/relationships/hyperlink" Target="mailto:mdsoriful000@gmail.com" TargetMode="External"/><Relationship Id="rId9740" Type="http://schemas.openxmlformats.org/officeDocument/2006/relationships/hyperlink" Target="mailto:msmozmolbhaharaine40@gmail.com" TargetMode="External"/><Relationship Id="rId4885" Type="http://schemas.openxmlformats.org/officeDocument/2006/relationships/hyperlink" Target="mailto:ms.gaziconstruction@gmail.com" TargetMode="External"/><Relationship Id="rId5936" Type="http://schemas.openxmlformats.org/officeDocument/2006/relationships/hyperlink" Target="mailto:topaderconstruction@yahoo.com" TargetMode="External"/><Relationship Id="rId21" Type="http://schemas.openxmlformats.org/officeDocument/2006/relationships/hyperlink" Target="mailto:ms.samataenterprise68@gmail.com" TargetMode="External"/><Relationship Id="rId2089" Type="http://schemas.openxmlformats.org/officeDocument/2006/relationships/hyperlink" Target="mailto:mshossaintraders@yahoo.com" TargetMode="External"/><Relationship Id="rId3487" Type="http://schemas.openxmlformats.org/officeDocument/2006/relationships/hyperlink" Target="mailto:alaminnuruljv@gmail.com" TargetMode="External"/><Relationship Id="rId4538" Type="http://schemas.openxmlformats.org/officeDocument/2006/relationships/hyperlink" Target="mailto:arkltdbd@gmail.com" TargetMode="External"/><Relationship Id="rId4952" Type="http://schemas.openxmlformats.org/officeDocument/2006/relationships/hyperlink" Target="mailto:mssharonenterprise@gmail.com" TargetMode="External"/><Relationship Id="rId3554" Type="http://schemas.openxmlformats.org/officeDocument/2006/relationships/hyperlink" Target="mailto:msrakeenbuilders@gmail.com" TargetMode="External"/><Relationship Id="rId4605" Type="http://schemas.openxmlformats.org/officeDocument/2006/relationships/hyperlink" Target="mailto:soikatenterprise77@gmail.com" TargetMode="External"/><Relationship Id="rId7011" Type="http://schemas.openxmlformats.org/officeDocument/2006/relationships/hyperlink" Target="mailto:zamanentp2014@yahoo.com" TargetMode="External"/><Relationship Id="rId475" Type="http://schemas.openxmlformats.org/officeDocument/2006/relationships/hyperlink" Target="mailto:abdulmannan_71@yahoo.com" TargetMode="External"/><Relationship Id="rId2156" Type="http://schemas.openxmlformats.org/officeDocument/2006/relationships/hyperlink" Target="mailto:mslitontraders@yahoo.com" TargetMode="External"/><Relationship Id="rId2570" Type="http://schemas.openxmlformats.org/officeDocument/2006/relationships/hyperlink" Target="mailto:mmbmrcjv@gmail.com" TargetMode="External"/><Relationship Id="rId3207" Type="http://schemas.openxmlformats.org/officeDocument/2006/relationships/hyperlink" Target="mailto:haquetember@gmail.com" TargetMode="External"/><Relationship Id="rId3621" Type="http://schemas.openxmlformats.org/officeDocument/2006/relationships/hyperlink" Target="mailto:tnasi2018@gmail.com" TargetMode="External"/><Relationship Id="rId6777" Type="http://schemas.openxmlformats.org/officeDocument/2006/relationships/hyperlink" Target="mailto:msnazrulent@gmail.com" TargetMode="External"/><Relationship Id="rId7828" Type="http://schemas.openxmlformats.org/officeDocument/2006/relationships/hyperlink" Target="mailto:shohorenterprise@gmial.com" TargetMode="External"/><Relationship Id="rId9183" Type="http://schemas.openxmlformats.org/officeDocument/2006/relationships/hyperlink" Target="mailto:asitbk2019@gmail.com" TargetMode="External"/><Relationship Id="rId128" Type="http://schemas.openxmlformats.org/officeDocument/2006/relationships/hyperlink" Target="mailto:mebl.bd@gmail.com" TargetMode="External"/><Relationship Id="rId542" Type="http://schemas.openxmlformats.org/officeDocument/2006/relationships/hyperlink" Target="mailto:samimrija614@gmail.com" TargetMode="External"/><Relationship Id="rId1172" Type="http://schemas.openxmlformats.org/officeDocument/2006/relationships/hyperlink" Target="mailto:mdatiar_rahman13@yahoo.com" TargetMode="External"/><Relationship Id="rId2223" Type="http://schemas.openxmlformats.org/officeDocument/2006/relationships/hyperlink" Target="mailto:S.Anantabikastripura@yahoo.com" TargetMode="External"/><Relationship Id="rId5379" Type="http://schemas.openxmlformats.org/officeDocument/2006/relationships/hyperlink" Target="mailto:mahcnazmulocean@gmail.com" TargetMode="External"/><Relationship Id="rId5793" Type="http://schemas.openxmlformats.org/officeDocument/2006/relationships/hyperlink" Target="mailto:ms.fatimaenterprise02@gmail.com" TargetMode="External"/><Relationship Id="rId6844" Type="http://schemas.openxmlformats.org/officeDocument/2006/relationships/hyperlink" Target="mailto:shahinmiah197@yahoo.com" TargetMode="External"/><Relationship Id="rId9250" Type="http://schemas.openxmlformats.org/officeDocument/2006/relationships/hyperlink" Target="mailto:sarder.enterprise78@gmail.com" TargetMode="External"/><Relationship Id="rId4395" Type="http://schemas.openxmlformats.org/officeDocument/2006/relationships/hyperlink" Target="mailto:zahurulhaquedulalk786@yahoo.com" TargetMode="External"/><Relationship Id="rId5446" Type="http://schemas.openxmlformats.org/officeDocument/2006/relationships/hyperlink" Target="mailto:msfahidenterprise@gmail.com" TargetMode="External"/><Relationship Id="rId1989" Type="http://schemas.openxmlformats.org/officeDocument/2006/relationships/hyperlink" Target="mailto:durgaenterprise10@gmail.com" TargetMode="External"/><Relationship Id="rId4048" Type="http://schemas.openxmlformats.org/officeDocument/2006/relationships/hyperlink" Target="mailto:rkdas.nat@gmail.com" TargetMode="External"/><Relationship Id="rId5860" Type="http://schemas.openxmlformats.org/officeDocument/2006/relationships/hyperlink" Target="mailto:antar.enterprise@yahoo.com" TargetMode="External"/><Relationship Id="rId6911" Type="http://schemas.openxmlformats.org/officeDocument/2006/relationships/hyperlink" Target="mailto:jilany1988@gmail.com" TargetMode="External"/><Relationship Id="rId3064" Type="http://schemas.openxmlformats.org/officeDocument/2006/relationships/hyperlink" Target="mailto:obaydurrahman2013@yahoo.com" TargetMode="External"/><Relationship Id="rId4462" Type="http://schemas.openxmlformats.org/officeDocument/2006/relationships/hyperlink" Target="mailto:saengineering123@gmail.com" TargetMode="External"/><Relationship Id="rId5513" Type="http://schemas.openxmlformats.org/officeDocument/2006/relationships/hyperlink" Target="mailto:muktaconstructionltdsiraj@gmail.com" TargetMode="External"/><Relationship Id="rId8669" Type="http://schemas.openxmlformats.org/officeDocument/2006/relationships/hyperlink" Target="mailto:msmalekenterprise1984@gmail.com" TargetMode="External"/><Relationship Id="rId1709" Type="http://schemas.openxmlformats.org/officeDocument/2006/relationships/hyperlink" Target="mailto:msnaimenterprise8@gmail.com" TargetMode="External"/><Relationship Id="rId4115" Type="http://schemas.openxmlformats.org/officeDocument/2006/relationships/hyperlink" Target="mailto:golammurshid83@gmail.com" TargetMode="External"/><Relationship Id="rId7685" Type="http://schemas.openxmlformats.org/officeDocument/2006/relationships/hyperlink" Target="mailto:msbiswajit2013@gmail.com" TargetMode="External"/><Relationship Id="rId8736" Type="http://schemas.openxmlformats.org/officeDocument/2006/relationships/hyperlink" Target="mailto:mszamantraders61@gmail.com" TargetMode="External"/><Relationship Id="rId2080" Type="http://schemas.openxmlformats.org/officeDocument/2006/relationships/hyperlink" Target="mailto:mosnobienterprise@gmail.com" TargetMode="External"/><Relationship Id="rId3131" Type="http://schemas.openxmlformats.org/officeDocument/2006/relationships/hyperlink" Target="mailto:robin.pc02@gmail.com" TargetMode="External"/><Relationship Id="rId6287" Type="http://schemas.openxmlformats.org/officeDocument/2006/relationships/hyperlink" Target="mailto:ms.akonenterprise72@gmail.com" TargetMode="External"/><Relationship Id="rId7338" Type="http://schemas.openxmlformats.org/officeDocument/2006/relationships/hyperlink" Target="mailto:mdemtiazasif@gmail.com" TargetMode="External"/><Relationship Id="rId7752" Type="http://schemas.openxmlformats.org/officeDocument/2006/relationships/hyperlink" Target="mailto:msparadisetds@gmail.com" TargetMode="External"/><Relationship Id="rId8803" Type="http://schemas.openxmlformats.org/officeDocument/2006/relationships/hyperlink" Target="mailto:masudconstruction2019@gmail.com" TargetMode="External"/><Relationship Id="rId2897" Type="http://schemas.openxmlformats.org/officeDocument/2006/relationships/hyperlink" Target="mailto:msibrahimconstruction@yahoo.com" TargetMode="External"/><Relationship Id="rId3948" Type="http://schemas.openxmlformats.org/officeDocument/2006/relationships/hyperlink" Target="mailto:amirgonjbuilders@gmail.com" TargetMode="External"/><Relationship Id="rId6354" Type="http://schemas.openxmlformats.org/officeDocument/2006/relationships/hyperlink" Target="mailto:amir.engr_crp@yahoo.com" TargetMode="External"/><Relationship Id="rId7405" Type="http://schemas.openxmlformats.org/officeDocument/2006/relationships/hyperlink" Target="mailto:ms.sufianenterprise2017@gmail.com" TargetMode="External"/><Relationship Id="rId869" Type="http://schemas.openxmlformats.org/officeDocument/2006/relationships/hyperlink" Target="mailto:msshovaenterprise2020@gmail.com" TargetMode="External"/><Relationship Id="rId1499" Type="http://schemas.openxmlformats.org/officeDocument/2006/relationships/hyperlink" Target="mailto:kamrulandbrothers@yahoo.com" TargetMode="External"/><Relationship Id="rId5370" Type="http://schemas.openxmlformats.org/officeDocument/2006/relationships/hyperlink" Target="mailto:mssamudroconstruction@gmail.com" TargetMode="External"/><Relationship Id="rId6007" Type="http://schemas.openxmlformats.org/officeDocument/2006/relationships/hyperlink" Target="mailto:ms.yamin.traders@gmail.com" TargetMode="External"/><Relationship Id="rId6421" Type="http://schemas.openxmlformats.org/officeDocument/2006/relationships/hyperlink" Target="mailto:yasminbegaum1981@gmail.com" TargetMode="External"/><Relationship Id="rId9577" Type="http://schemas.openxmlformats.org/officeDocument/2006/relationships/hyperlink" Target="mailto:najmulbadal45@gmail.com" TargetMode="External"/><Relationship Id="rId2964" Type="http://schemas.openxmlformats.org/officeDocument/2006/relationships/hyperlink" Target="mailto:masum_construction@yahoo.com" TargetMode="External"/><Relationship Id="rId5023" Type="http://schemas.openxmlformats.org/officeDocument/2006/relationships/hyperlink" Target="mailto:sartolged@gmail.com" TargetMode="External"/><Relationship Id="rId8179" Type="http://schemas.openxmlformats.org/officeDocument/2006/relationships/hyperlink" Target="mailto:rana.azazjv@gmail.com" TargetMode="External"/><Relationship Id="rId9991" Type="http://schemas.openxmlformats.org/officeDocument/2006/relationships/hyperlink" Target="mailto:khanbrotherscity@gmail.com" TargetMode="External"/><Relationship Id="rId936" Type="http://schemas.openxmlformats.org/officeDocument/2006/relationships/hyperlink" Target="mailto:tradevoxinternational@gmail.com" TargetMode="External"/><Relationship Id="rId1219" Type="http://schemas.openxmlformats.org/officeDocument/2006/relationships/hyperlink" Target="mailto:Latifhakkani@yahoo.com" TargetMode="External"/><Relationship Id="rId1566" Type="http://schemas.openxmlformats.org/officeDocument/2006/relationships/hyperlink" Target="mailto:mdmahafuz.khan@yahoo.com" TargetMode="External"/><Relationship Id="rId1980" Type="http://schemas.openxmlformats.org/officeDocument/2006/relationships/hyperlink" Target="mailto:mssarkerenterprise26@gmail.com" TargetMode="External"/><Relationship Id="rId2617" Type="http://schemas.openxmlformats.org/officeDocument/2006/relationships/hyperlink" Target="mailto:ms.mominul@yahoo.com" TargetMode="External"/><Relationship Id="rId7195" Type="http://schemas.openxmlformats.org/officeDocument/2006/relationships/hyperlink" Target="mailto:raijaenterprise1991@yahoo.com" TargetMode="External"/><Relationship Id="rId8246" Type="http://schemas.openxmlformats.org/officeDocument/2006/relationships/hyperlink" Target="mailto:hafizurbconjv@gmail.com" TargetMode="External"/><Relationship Id="rId8593" Type="http://schemas.openxmlformats.org/officeDocument/2006/relationships/hyperlink" Target="mailto:msbismillahenterprise1976@gmail.com" TargetMode="External"/><Relationship Id="rId9644" Type="http://schemas.openxmlformats.org/officeDocument/2006/relationships/hyperlink" Target="mailto:mbel_dhaka12@yahoo.com" TargetMode="External"/><Relationship Id="rId1633" Type="http://schemas.openxmlformats.org/officeDocument/2006/relationships/hyperlink" Target="mailto:ms.md.alienterprise@gmail.com" TargetMode="External"/><Relationship Id="rId4789" Type="http://schemas.openxmlformats.org/officeDocument/2006/relationships/hyperlink" Target="mailto:mokshedmd@gmail.com" TargetMode="External"/><Relationship Id="rId8660" Type="http://schemas.openxmlformats.org/officeDocument/2006/relationships/hyperlink" Target="mailto:pinnacleconstructioncompany2@gmail.com" TargetMode="External"/><Relationship Id="rId9711" Type="http://schemas.openxmlformats.org/officeDocument/2006/relationships/hyperlink" Target="mailto:mmbashilimited@gmail.com" TargetMode="External"/><Relationship Id="rId10176" Type="http://schemas.openxmlformats.org/officeDocument/2006/relationships/comments" Target="../comments1.xml"/><Relationship Id="rId1700" Type="http://schemas.openxmlformats.org/officeDocument/2006/relationships/hyperlink" Target="mailto:sheikhtradersinternational2020@gmail.com" TargetMode="External"/><Relationship Id="rId4856" Type="http://schemas.openxmlformats.org/officeDocument/2006/relationships/hyperlink" Target="mailto:mdselimreza.1979@gmail.com" TargetMode="External"/><Relationship Id="rId5907" Type="http://schemas.openxmlformats.org/officeDocument/2006/relationships/hyperlink" Target="mailto:bcskjv@gmail.com" TargetMode="External"/><Relationship Id="rId7262" Type="http://schemas.openxmlformats.org/officeDocument/2006/relationships/hyperlink" Target="mailto:mssalmaenterprise01@gmail.com" TargetMode="External"/><Relationship Id="rId8313" Type="http://schemas.openxmlformats.org/officeDocument/2006/relationships/hyperlink" Target="https://www.eprocure.gov.bd/tenderer/ViewRegistrationDetail.jsp?uId=1E5CB438EDC8B79F&amp;tId=B7FD703FE73AC7E3&amp;cId=9AA8AC7FE1ED1950&amp;top=no" TargetMode="External"/><Relationship Id="rId3458" Type="http://schemas.openxmlformats.org/officeDocument/2006/relationships/hyperlink" Target="mailto:rabrc.pvt_limited@yahoo.com" TargetMode="External"/><Relationship Id="rId3872" Type="http://schemas.openxmlformats.org/officeDocument/2006/relationships/hyperlink" Target="mailto:jannattraders76@gmail.com" TargetMode="External"/><Relationship Id="rId4509" Type="http://schemas.openxmlformats.org/officeDocument/2006/relationships/hyperlink" Target="mailto:mastercorporation7@gmail.com" TargetMode="External"/><Relationship Id="rId379" Type="http://schemas.openxmlformats.org/officeDocument/2006/relationships/hyperlink" Target="mailto:mstohaenterprise@gmail.com" TargetMode="External"/><Relationship Id="rId793" Type="http://schemas.openxmlformats.org/officeDocument/2006/relationships/hyperlink" Target="mailto:msasadenterprise@gmail.com" TargetMode="External"/><Relationship Id="rId2474" Type="http://schemas.openxmlformats.org/officeDocument/2006/relationships/hyperlink" Target="mailto:dollyconstructionltd@gmail.com" TargetMode="External"/><Relationship Id="rId3525" Type="http://schemas.openxmlformats.org/officeDocument/2006/relationships/hyperlink" Target="mailto:jubayerahmedtopu@gmail.com" TargetMode="External"/><Relationship Id="rId4923" Type="http://schemas.openxmlformats.org/officeDocument/2006/relationships/hyperlink" Target="mailto:msfarhanenterprise87@gmail.com" TargetMode="External"/><Relationship Id="rId9087" Type="http://schemas.openxmlformats.org/officeDocument/2006/relationships/hyperlink" Target="mailto:msrsenterprise1986@gmail.com" TargetMode="External"/><Relationship Id="rId446" Type="http://schemas.openxmlformats.org/officeDocument/2006/relationships/hyperlink" Target="mailto:mdmozaharulislam71@gmail.com" TargetMode="External"/><Relationship Id="rId1076" Type="http://schemas.openxmlformats.org/officeDocument/2006/relationships/hyperlink" Target="mailto:aminulhaquepvtltd@gmail.com" TargetMode="External"/><Relationship Id="rId1490" Type="http://schemas.openxmlformats.org/officeDocument/2006/relationships/hyperlink" Target="mailto:msfahimenterprise1990@gmail.com" TargetMode="External"/><Relationship Id="rId2127" Type="http://schemas.openxmlformats.org/officeDocument/2006/relationships/hyperlink" Target="mailto:mspaveltraders@gmail.com" TargetMode="External"/><Relationship Id="rId9154" Type="http://schemas.openxmlformats.org/officeDocument/2006/relationships/hyperlink" Target="mailto:kohinoor.rahimajv@gmail.com" TargetMode="External"/><Relationship Id="rId860" Type="http://schemas.openxmlformats.org/officeDocument/2006/relationships/hyperlink" Target="mailto:kajolconstructions@gmail.com" TargetMode="External"/><Relationship Id="rId1143" Type="http://schemas.openxmlformats.org/officeDocument/2006/relationships/hyperlink" Target="mailto:fastbuild.bd@gmail.com" TargetMode="External"/><Relationship Id="rId2541" Type="http://schemas.openxmlformats.org/officeDocument/2006/relationships/hyperlink" Target="mailto:marsegp19@gmail.com" TargetMode="External"/><Relationship Id="rId4299" Type="http://schemas.openxmlformats.org/officeDocument/2006/relationships/hyperlink" Target="mailto:hemayet470@gmail.com" TargetMode="External"/><Relationship Id="rId5697" Type="http://schemas.openxmlformats.org/officeDocument/2006/relationships/hyperlink" Target="mailto:dawnshams.jv@gmail.com" TargetMode="External"/><Relationship Id="rId6748" Type="http://schemas.openxmlformats.org/officeDocument/2006/relationships/hyperlink" Target="mailto:msa.barura@gmail.com" TargetMode="External"/><Relationship Id="rId8170" Type="http://schemas.openxmlformats.org/officeDocument/2006/relationships/hyperlink" Target="mailto:msrajibbrothers1965@gmail.com" TargetMode="External"/><Relationship Id="rId513" Type="http://schemas.openxmlformats.org/officeDocument/2006/relationships/hyperlink" Target="mailto:amir.engr_crp@yahoo.com" TargetMode="External"/><Relationship Id="rId5764" Type="http://schemas.openxmlformats.org/officeDocument/2006/relationships/hyperlink" Target="mailto:ms.munnaenterprise@yahoo.com" TargetMode="External"/><Relationship Id="rId6815" Type="http://schemas.openxmlformats.org/officeDocument/2006/relationships/hyperlink" Target="mailto:maematjv@gmail.com" TargetMode="External"/><Relationship Id="rId9221" Type="http://schemas.openxmlformats.org/officeDocument/2006/relationships/hyperlink" Target="mailto:shimranmayan@gmail.com" TargetMode="External"/><Relationship Id="rId1210" Type="http://schemas.openxmlformats.org/officeDocument/2006/relationships/hyperlink" Target="mailto:basundharak786@yahoo.com" TargetMode="External"/><Relationship Id="rId4366" Type="http://schemas.openxmlformats.org/officeDocument/2006/relationships/hyperlink" Target="mailto:shahanwar71@gmail.com" TargetMode="External"/><Relationship Id="rId4780" Type="http://schemas.openxmlformats.org/officeDocument/2006/relationships/hyperlink" Target="mailto:md_abulhossain35@yahoo.com" TargetMode="External"/><Relationship Id="rId5417" Type="http://schemas.openxmlformats.org/officeDocument/2006/relationships/hyperlink" Target="mailto:mdiftakharrahman@gmail.com" TargetMode="External"/><Relationship Id="rId5831" Type="http://schemas.openxmlformats.org/officeDocument/2006/relationships/hyperlink" Target="mailto:mstamimenterprise81@gmail.com" TargetMode="External"/><Relationship Id="rId8987" Type="http://schemas.openxmlformats.org/officeDocument/2006/relationships/hyperlink" Target="mailto:abdulconstruction1985@gmail.com" TargetMode="External"/><Relationship Id="rId3382" Type="http://schemas.openxmlformats.org/officeDocument/2006/relationships/hyperlink" Target="mailto:muktadirislam01@gmail.com" TargetMode="External"/><Relationship Id="rId4019" Type="http://schemas.openxmlformats.org/officeDocument/2006/relationships/hyperlink" Target="mailto:shuvoenterprise39@gmail.com" TargetMode="External"/><Relationship Id="rId4433" Type="http://schemas.openxmlformats.org/officeDocument/2006/relationships/hyperlink" Target="mailto:sagorandco@gmail.com" TargetMode="External"/><Relationship Id="rId7589" Type="http://schemas.openxmlformats.org/officeDocument/2006/relationships/hyperlink" Target="mailto:ms.anowarhossain@yahoo.com" TargetMode="External"/><Relationship Id="rId3035" Type="http://schemas.openxmlformats.org/officeDocument/2006/relationships/hyperlink" Target="mailto:rozamoni1981@gmail.com" TargetMode="External"/><Relationship Id="rId4500" Type="http://schemas.openxmlformats.org/officeDocument/2006/relationships/hyperlink" Target="mailto:mdzinnatalizinnah@gmail.com" TargetMode="External"/><Relationship Id="rId7656" Type="http://schemas.openxmlformats.org/officeDocument/2006/relationships/hyperlink" Target="mailto:msriyansons@gmail.com" TargetMode="External"/><Relationship Id="rId8707" Type="http://schemas.openxmlformats.org/officeDocument/2006/relationships/hyperlink" Target="mailto:ms.mizanurrahman1310@yahoo.com" TargetMode="External"/><Relationship Id="rId370" Type="http://schemas.openxmlformats.org/officeDocument/2006/relationships/hyperlink" Target="mailto:pcbuilders786@gmail.com" TargetMode="External"/><Relationship Id="rId2051" Type="http://schemas.openxmlformats.org/officeDocument/2006/relationships/hyperlink" Target="https://www.eprocure.gov.bd/tenderer/ViewRegistrationDetail.jsp?uId=DCB4448EC2A92F08&amp;tId=715C2B8104ACD3D8&amp;cId=A2B1D732D60AAC38&amp;top=no" TargetMode="External"/><Relationship Id="rId3102" Type="http://schemas.openxmlformats.org/officeDocument/2006/relationships/hyperlink" Target="mailto:sovatradersmagura@gmail.com" TargetMode="External"/><Relationship Id="rId6258" Type="http://schemas.openxmlformats.org/officeDocument/2006/relationships/hyperlink" Target="mailto:mahfugkhanltd@yahoo.com" TargetMode="External"/><Relationship Id="rId7309" Type="http://schemas.openxmlformats.org/officeDocument/2006/relationships/hyperlink" Target="mailto:alamintradersjv@gmail.com" TargetMode="External"/><Relationship Id="rId5274" Type="http://schemas.openxmlformats.org/officeDocument/2006/relationships/hyperlink" Target="mailto:msfatemajannat@gmail.com" TargetMode="External"/><Relationship Id="rId6325" Type="http://schemas.openxmlformats.org/officeDocument/2006/relationships/hyperlink" Target="mailto:badal_barisal@yahoo.com" TargetMode="External"/><Relationship Id="rId6672" Type="http://schemas.openxmlformats.org/officeDocument/2006/relationships/hyperlink" Target="mailto:mezbahcomilla@gmail.com" TargetMode="External"/><Relationship Id="rId7723" Type="http://schemas.openxmlformats.org/officeDocument/2006/relationships/hyperlink" Target="mailto:showrove.emon.jv@gmail.com" TargetMode="External"/><Relationship Id="rId2868" Type="http://schemas.openxmlformats.org/officeDocument/2006/relationships/hyperlink" Target="mailto:ms.rsconstruction@yahoo.com" TargetMode="External"/><Relationship Id="rId3919" Type="http://schemas.openxmlformats.org/officeDocument/2006/relationships/hyperlink" Target="mailto:ms.bishwabandhuinternational@gmail.com" TargetMode="External"/><Relationship Id="rId9895" Type="http://schemas.openxmlformats.org/officeDocument/2006/relationships/hyperlink" Target="mailto:hasnahenaenterprise65@gmail.com" TargetMode="External"/><Relationship Id="rId1884" Type="http://schemas.openxmlformats.org/officeDocument/2006/relationships/hyperlink" Target="mailto:msahsanent@gmail.com" TargetMode="External"/><Relationship Id="rId2935" Type="http://schemas.openxmlformats.org/officeDocument/2006/relationships/hyperlink" Target="mailto:mojammelhaq.b@gmail.com" TargetMode="External"/><Relationship Id="rId4290" Type="http://schemas.openxmlformats.org/officeDocument/2006/relationships/hyperlink" Target="mailto:aquddus649@yahoo.com" TargetMode="External"/><Relationship Id="rId5341" Type="http://schemas.openxmlformats.org/officeDocument/2006/relationships/hyperlink" Target="mailto:alamgirzahan13@gmail.com" TargetMode="External"/><Relationship Id="rId8497" Type="http://schemas.openxmlformats.org/officeDocument/2006/relationships/hyperlink" Target="mailto:nirmolsaha77@gmail.com" TargetMode="External"/><Relationship Id="rId9548" Type="http://schemas.openxmlformats.org/officeDocument/2006/relationships/hyperlink" Target="mailto:giusshahil@gmail.com" TargetMode="External"/><Relationship Id="rId9962" Type="http://schemas.openxmlformats.org/officeDocument/2006/relationships/hyperlink" Target="mailto:mdroisuddin9@gmail.com" TargetMode="External"/><Relationship Id="rId907" Type="http://schemas.openxmlformats.org/officeDocument/2006/relationships/hyperlink" Target="mailto:msisratbuilders.bd@gmail.com" TargetMode="External"/><Relationship Id="rId1537" Type="http://schemas.openxmlformats.org/officeDocument/2006/relationships/hyperlink" Target="mailto:mstarektraders@gmail.com" TargetMode="External"/><Relationship Id="rId1951" Type="http://schemas.openxmlformats.org/officeDocument/2006/relationships/hyperlink" Target="mailto:maagoureenterprise@gmail.com" TargetMode="External"/><Relationship Id="rId7099" Type="http://schemas.openxmlformats.org/officeDocument/2006/relationships/hyperlink" Target="mailto:masudrana6183@gmail.com" TargetMode="External"/><Relationship Id="rId8564" Type="http://schemas.openxmlformats.org/officeDocument/2006/relationships/hyperlink" Target="mailto:msib5595@gmail.com" TargetMode="External"/><Relationship Id="rId9615" Type="http://schemas.openxmlformats.org/officeDocument/2006/relationships/hyperlink" Target="mailto:akzaman43@gmail.com" TargetMode="External"/><Relationship Id="rId1604" Type="http://schemas.openxmlformats.org/officeDocument/2006/relationships/hyperlink" Target="mailto:ms.arfaenterprise.muk@gmail.com" TargetMode="External"/><Relationship Id="rId4010" Type="http://schemas.openxmlformats.org/officeDocument/2006/relationships/hyperlink" Target="mailto:natoreairtravel@gmail.com" TargetMode="External"/><Relationship Id="rId7166" Type="http://schemas.openxmlformats.org/officeDocument/2006/relationships/hyperlink" Target="mailto:rumenenterprise@gmail.com" TargetMode="External"/><Relationship Id="rId7580" Type="http://schemas.openxmlformats.org/officeDocument/2006/relationships/hyperlink" Target="mailto:newtradelinkfeni@gmail.com" TargetMode="External"/><Relationship Id="rId8217" Type="http://schemas.openxmlformats.org/officeDocument/2006/relationships/hyperlink" Target="mailto:rana.azazjv@gmail.com" TargetMode="External"/><Relationship Id="rId8631" Type="http://schemas.openxmlformats.org/officeDocument/2006/relationships/hyperlink" Target="mailto:ms.saymatraders1@gmail.com" TargetMode="External"/><Relationship Id="rId10147" Type="http://schemas.openxmlformats.org/officeDocument/2006/relationships/hyperlink" Target="mailto:msabdullahenterprise14@gmail.com" TargetMode="External"/><Relationship Id="rId6182" Type="http://schemas.openxmlformats.org/officeDocument/2006/relationships/hyperlink" Target="mailto:msmasumenterprise18@gmail.com" TargetMode="External"/><Relationship Id="rId7233" Type="http://schemas.openxmlformats.org/officeDocument/2006/relationships/hyperlink" Target="mailto:msbonnatraders2017@gmail.com" TargetMode="External"/><Relationship Id="rId697" Type="http://schemas.openxmlformats.org/officeDocument/2006/relationships/hyperlink" Target="mailto:noorsyndicate@yahoo.com" TargetMode="External"/><Relationship Id="rId2378" Type="http://schemas.openxmlformats.org/officeDocument/2006/relationships/hyperlink" Target="mailto:sahidenterprisepvtlimited@gmail.com%20;" TargetMode="External"/><Relationship Id="rId3429" Type="http://schemas.openxmlformats.org/officeDocument/2006/relationships/hyperlink" Target="mailto:mobinahmedbd1989@gmail.com" TargetMode="External"/><Relationship Id="rId3776" Type="http://schemas.openxmlformats.org/officeDocument/2006/relationships/hyperlink" Target="mailto:arsadhussain0109@gmail.com" TargetMode="External"/><Relationship Id="rId4827" Type="http://schemas.openxmlformats.org/officeDocument/2006/relationships/hyperlink" Target="mailto:mssaraenterprise2019@gmail.com" TargetMode="External"/><Relationship Id="rId2792" Type="http://schemas.openxmlformats.org/officeDocument/2006/relationships/hyperlink" Target="mailto:libertytraders2@gmail.com" TargetMode="External"/><Relationship Id="rId3843" Type="http://schemas.openxmlformats.org/officeDocument/2006/relationships/hyperlink" Target="mailto:shamimbhuiyanjv2019@gmail.com" TargetMode="External"/><Relationship Id="rId6999" Type="http://schemas.openxmlformats.org/officeDocument/2006/relationships/hyperlink" Target="mailto:mskhadizaenterprise86@gmail.com" TargetMode="External"/><Relationship Id="rId7300" Type="http://schemas.openxmlformats.org/officeDocument/2006/relationships/hyperlink" Target="mailto:mdemtiazasif@gmail.com" TargetMode="External"/><Relationship Id="rId9058" Type="http://schemas.openxmlformats.org/officeDocument/2006/relationships/hyperlink" Target="mailto:msmohinenterprise@gmail.com" TargetMode="External"/><Relationship Id="rId764" Type="http://schemas.openxmlformats.org/officeDocument/2006/relationships/hyperlink" Target="mailto:city.construction87@gmail.com" TargetMode="External"/><Relationship Id="rId1394" Type="http://schemas.openxmlformats.org/officeDocument/2006/relationships/hyperlink" Target="mailto:ms.tangail.traders7@gmail.com" TargetMode="External"/><Relationship Id="rId2445" Type="http://schemas.openxmlformats.org/officeDocument/2006/relationships/hyperlink" Target="mailto:obydulislam143486@gmail.com" TargetMode="External"/><Relationship Id="rId3910" Type="http://schemas.openxmlformats.org/officeDocument/2006/relationships/hyperlink" Target="mailto:ms.mominul@yahoo.com" TargetMode="External"/><Relationship Id="rId9472" Type="http://schemas.openxmlformats.org/officeDocument/2006/relationships/hyperlink" Target="mailto:qckkenterprise@gmail.com" TargetMode="External"/><Relationship Id="rId417" Type="http://schemas.openxmlformats.org/officeDocument/2006/relationships/hyperlink" Target="mailto:msshathitraders1984@gmail.com" TargetMode="External"/><Relationship Id="rId831" Type="http://schemas.openxmlformats.org/officeDocument/2006/relationships/hyperlink" Target="mailto:seac.jv@gmail.com" TargetMode="External"/><Relationship Id="rId1047" Type="http://schemas.openxmlformats.org/officeDocument/2006/relationships/hyperlink" Target="mailto:arenterprise990@gmail.com" TargetMode="External"/><Relationship Id="rId1461" Type="http://schemas.openxmlformats.org/officeDocument/2006/relationships/hyperlink" Target="mailto:mskofilenterprise.bd@gmail.com" TargetMode="External"/><Relationship Id="rId2512" Type="http://schemas.openxmlformats.org/officeDocument/2006/relationships/hyperlink" Target="mailto:preanka_ent@yahoo.com" TargetMode="External"/><Relationship Id="rId5668" Type="http://schemas.openxmlformats.org/officeDocument/2006/relationships/hyperlink" Target="mailto:iftihaent@gmail.com" TargetMode="External"/><Relationship Id="rId6719" Type="http://schemas.openxmlformats.org/officeDocument/2006/relationships/hyperlink" Target="mailto:rannysaifulalam@gmail.com" TargetMode="External"/><Relationship Id="rId8074" Type="http://schemas.openxmlformats.org/officeDocument/2006/relationships/hyperlink" Target="mailto:jstraders1994@gmail.com" TargetMode="External"/><Relationship Id="rId9125" Type="http://schemas.openxmlformats.org/officeDocument/2006/relationships/hyperlink" Target="mailto:mrconst9@gmail.com" TargetMode="External"/><Relationship Id="rId1114" Type="http://schemas.openxmlformats.org/officeDocument/2006/relationships/hyperlink" Target="mailto:zontacinternational18@gmail.com" TargetMode="External"/><Relationship Id="rId4684" Type="http://schemas.openxmlformats.org/officeDocument/2006/relationships/hyperlink" Target="mailto:rafiaconstructionltd@gmail.com" TargetMode="External"/><Relationship Id="rId5735" Type="http://schemas.openxmlformats.org/officeDocument/2006/relationships/hyperlink" Target="mailto:msabidenterprise16@gmail.com" TargetMode="External"/><Relationship Id="rId7090" Type="http://schemas.openxmlformats.org/officeDocument/2006/relationships/hyperlink" Target="mailto:msmurad.dinaj@gmail.com" TargetMode="External"/><Relationship Id="rId8141" Type="http://schemas.openxmlformats.org/officeDocument/2006/relationships/hyperlink" Target="mailto:nurjahantraders19@gmail.com" TargetMode="External"/><Relationship Id="rId10071" Type="http://schemas.openxmlformats.org/officeDocument/2006/relationships/hyperlink" Target="mailto:msshahine84@gmail.com" TargetMode="External"/><Relationship Id="rId3286" Type="http://schemas.openxmlformats.org/officeDocument/2006/relationships/hyperlink" Target="mailto:sajaldeb01011969@gmail.com" TargetMode="External"/><Relationship Id="rId4337" Type="http://schemas.openxmlformats.org/officeDocument/2006/relationships/hyperlink" Target="mailto:riazuddin01712@gmail.com" TargetMode="External"/><Relationship Id="rId3353" Type="http://schemas.openxmlformats.org/officeDocument/2006/relationships/hyperlink" Target="mailto:rashedentrprise81@gmail.com" TargetMode="External"/><Relationship Id="rId4751" Type="http://schemas.openxmlformats.org/officeDocument/2006/relationships/hyperlink" Target="mailto:mdgolamsar65@gmail.com" TargetMode="External"/><Relationship Id="rId5802" Type="http://schemas.openxmlformats.org/officeDocument/2006/relationships/hyperlink" Target="mailto:jarnaandiqbaljv@gmail.com" TargetMode="External"/><Relationship Id="rId8958" Type="http://schemas.openxmlformats.org/officeDocument/2006/relationships/hyperlink" Target="mailto:ms.naharenterprise14@yahoo.com" TargetMode="External"/><Relationship Id="rId274" Type="http://schemas.openxmlformats.org/officeDocument/2006/relationships/hyperlink" Target="mailto:msmariument@yahoo.com" TargetMode="External"/><Relationship Id="rId3006" Type="http://schemas.openxmlformats.org/officeDocument/2006/relationships/hyperlink" Target="mailto:alimostafizjv@gmail.com" TargetMode="External"/><Relationship Id="rId4404" Type="http://schemas.openxmlformats.org/officeDocument/2006/relationships/hyperlink" Target="mailto:al.muhaymin.egp@gmail.com" TargetMode="External"/><Relationship Id="rId7974" Type="http://schemas.openxmlformats.org/officeDocument/2006/relationships/hyperlink" Target="mailto:mnmsejv@gmail.com" TargetMode="External"/><Relationship Id="rId3420" Type="http://schemas.openxmlformats.org/officeDocument/2006/relationships/hyperlink" Target="mailto:mdmuhibur73@gmail.com" TargetMode="External"/><Relationship Id="rId6576" Type="http://schemas.openxmlformats.org/officeDocument/2006/relationships/hyperlink" Target="mailto:msbandhanenterprise@gmail.com" TargetMode="External"/><Relationship Id="rId6990" Type="http://schemas.openxmlformats.org/officeDocument/2006/relationships/hyperlink" Target="mailto:mohammedrafiq658@yahoo.com" TargetMode="External"/><Relationship Id="rId7627" Type="http://schemas.openxmlformats.org/officeDocument/2006/relationships/hyperlink" Target="mailto:mstahiagroups18@gmail.com" TargetMode="External"/><Relationship Id="rId341" Type="http://schemas.openxmlformats.org/officeDocument/2006/relationships/hyperlink" Target="mailto:rezviconstructionltd1@gmail.com" TargetMode="External"/><Relationship Id="rId2022" Type="http://schemas.openxmlformats.org/officeDocument/2006/relationships/hyperlink" Target="mailto:ssenterprisejp32@gmail.com" TargetMode="External"/><Relationship Id="rId5178" Type="http://schemas.openxmlformats.org/officeDocument/2006/relationships/hyperlink" Target="mailto:noorsyndicate@yahoo.com" TargetMode="External"/><Relationship Id="rId5592" Type="http://schemas.openxmlformats.org/officeDocument/2006/relationships/hyperlink" Target="mailto:mqandmmtjv@gmail.com" TargetMode="External"/><Relationship Id="rId6229" Type="http://schemas.openxmlformats.org/officeDocument/2006/relationships/hyperlink" Target="mailto:amir.engr_crp@yahoo.com" TargetMode="External"/><Relationship Id="rId6643" Type="http://schemas.openxmlformats.org/officeDocument/2006/relationships/hyperlink" Target="mailto:chairman.ajgara@gmail.com" TargetMode="External"/><Relationship Id="rId9799" Type="http://schemas.openxmlformats.org/officeDocument/2006/relationships/hyperlink" Target="mailto:shahedenterprise7@gmail.com" TargetMode="External"/><Relationship Id="rId1788" Type="http://schemas.openxmlformats.org/officeDocument/2006/relationships/hyperlink" Target="mailto:mrshamim203260@yahoo.com" TargetMode="External"/><Relationship Id="rId2839" Type="http://schemas.openxmlformats.org/officeDocument/2006/relationships/hyperlink" Target="mailto:bhatibanglaenterprise@gmail.com" TargetMode="External"/><Relationship Id="rId4194" Type="http://schemas.openxmlformats.org/officeDocument/2006/relationships/hyperlink" Target="mailto:shaplatradersrajshahi@yahoo.com" TargetMode="External"/><Relationship Id="rId5245" Type="http://schemas.openxmlformats.org/officeDocument/2006/relationships/hyperlink" Target="mailto:mebl.bd@gmail.com" TargetMode="External"/><Relationship Id="rId6710" Type="http://schemas.openxmlformats.org/officeDocument/2006/relationships/hyperlink" Target="mailto:mdsarif01@yahoo.com" TargetMode="External"/><Relationship Id="rId9866" Type="http://schemas.openxmlformats.org/officeDocument/2006/relationships/hyperlink" Target="mailto:msnoyantraders80@gmail.com" TargetMode="External"/><Relationship Id="rId4261" Type="http://schemas.openxmlformats.org/officeDocument/2006/relationships/hyperlink" Target="mailto:ms.shimul.naogaon@gmail.com" TargetMode="External"/><Relationship Id="rId5312" Type="http://schemas.openxmlformats.org/officeDocument/2006/relationships/hyperlink" Target="mailto:msbhblejv@gmail.com" TargetMode="External"/><Relationship Id="rId8468" Type="http://schemas.openxmlformats.org/officeDocument/2006/relationships/hyperlink" Target="mailto:mohammadi.jv7328@gmail.com" TargetMode="External"/><Relationship Id="rId9519" Type="http://schemas.openxmlformats.org/officeDocument/2006/relationships/hyperlink" Target="mailto:shenterprise78@gmail.com" TargetMode="External"/><Relationship Id="rId1508" Type="http://schemas.openxmlformats.org/officeDocument/2006/relationships/hyperlink" Target="mailto:enterprisenafis@gmail.com" TargetMode="External"/><Relationship Id="rId1855" Type="http://schemas.openxmlformats.org/officeDocument/2006/relationships/hyperlink" Target="mailto:aminulhaquepvtltd@gmail.com" TargetMode="External"/><Relationship Id="rId2906" Type="http://schemas.openxmlformats.org/officeDocument/2006/relationships/hyperlink" Target="mailto:bhatibanglaenterprise@gmail.com" TargetMode="External"/><Relationship Id="rId7484" Type="http://schemas.openxmlformats.org/officeDocument/2006/relationships/hyperlink" Target="mailto:ms.salimandbrothers1@gmail.com" TargetMode="External"/><Relationship Id="rId8535" Type="http://schemas.openxmlformats.org/officeDocument/2006/relationships/hyperlink" Target="mailto:tazriandtanzilegp@gmail.com" TargetMode="External"/><Relationship Id="rId8882" Type="http://schemas.openxmlformats.org/officeDocument/2006/relationships/hyperlink" Target="mailto:pinnacleconstructioncompany2@gmail.com" TargetMode="External"/><Relationship Id="rId9933" Type="http://schemas.openxmlformats.org/officeDocument/2006/relationships/hyperlink" Target="mailto:progotitrader@gmail.com" TargetMode="External"/><Relationship Id="rId1922" Type="http://schemas.openxmlformats.org/officeDocument/2006/relationships/hyperlink" Target="mailto:mirhabibulalam@yahoo.com" TargetMode="External"/><Relationship Id="rId6086" Type="http://schemas.openxmlformats.org/officeDocument/2006/relationships/hyperlink" Target="mailto:ms.farukbrothers2010@gmail.com" TargetMode="External"/><Relationship Id="rId7137" Type="http://schemas.openxmlformats.org/officeDocument/2006/relationships/hyperlink" Target="mailto:sbcelbd@gmail.com" TargetMode="External"/><Relationship Id="rId7551" Type="http://schemas.openxmlformats.org/officeDocument/2006/relationships/hyperlink" Target="mailto:ms.sajincorporation@gmail.com" TargetMode="External"/><Relationship Id="rId8602" Type="http://schemas.openxmlformats.org/officeDocument/2006/relationships/hyperlink" Target="mailto:mariamenterprise202@gmail.com" TargetMode="External"/><Relationship Id="rId10118" Type="http://schemas.openxmlformats.org/officeDocument/2006/relationships/hyperlink" Target="mailto:smjahangire@gmail.com" TargetMode="External"/><Relationship Id="rId2696" Type="http://schemas.openxmlformats.org/officeDocument/2006/relationships/hyperlink" Target="mailto:masum_construction@yahoo.com" TargetMode="External"/><Relationship Id="rId3747" Type="http://schemas.openxmlformats.org/officeDocument/2006/relationships/hyperlink" Target="mailto:mirenterprise1962@gmail.com" TargetMode="External"/><Relationship Id="rId6153" Type="http://schemas.openxmlformats.org/officeDocument/2006/relationships/hyperlink" Target="mailto:mshowladerenterprise1980@gmail.com" TargetMode="External"/><Relationship Id="rId7204" Type="http://schemas.openxmlformats.org/officeDocument/2006/relationships/hyperlink" Target="mailto:msnurjahanenterprise708@gmail.com" TargetMode="External"/><Relationship Id="rId668" Type="http://schemas.openxmlformats.org/officeDocument/2006/relationships/hyperlink" Target="mailto:amzadtraders@gmail.com" TargetMode="External"/><Relationship Id="rId1298" Type="http://schemas.openxmlformats.org/officeDocument/2006/relationships/hyperlink" Target="mailto:ms.geonexbuilders@gmail.com" TargetMode="External"/><Relationship Id="rId2349" Type="http://schemas.openxmlformats.org/officeDocument/2006/relationships/hyperlink" Target="mailto:ziaultraders123@yahoo.com" TargetMode="External"/><Relationship Id="rId2763" Type="http://schemas.openxmlformats.org/officeDocument/2006/relationships/hyperlink" Target="mailto:smshameemconstruction@gmail.com" TargetMode="External"/><Relationship Id="rId3814" Type="http://schemas.openxmlformats.org/officeDocument/2006/relationships/hyperlink" Target="mailto:abandrbjv@gmail.com" TargetMode="External"/><Relationship Id="rId6220" Type="http://schemas.openxmlformats.org/officeDocument/2006/relationships/hyperlink" Target="mailto:ms.sagar_enterprise@yahoo.com" TargetMode="External"/><Relationship Id="rId9376" Type="http://schemas.openxmlformats.org/officeDocument/2006/relationships/hyperlink" Target="mailto:mohiuddinptk@gmail.com" TargetMode="External"/><Relationship Id="rId9790" Type="http://schemas.openxmlformats.org/officeDocument/2006/relationships/hyperlink" Target="mailto:otiktechno@gmail.com" TargetMode="External"/><Relationship Id="rId735" Type="http://schemas.openxmlformats.org/officeDocument/2006/relationships/hyperlink" Target="mailto:ramjan_egp@yahoo.com" TargetMode="External"/><Relationship Id="rId1365" Type="http://schemas.openxmlformats.org/officeDocument/2006/relationships/hyperlink" Target="mailto:ascl2006@yahoo.com" TargetMode="External"/><Relationship Id="rId2416" Type="http://schemas.openxmlformats.org/officeDocument/2006/relationships/hyperlink" Target="mailto:msfaisaltraders93@gmail.com%20%20%20;" TargetMode="External"/><Relationship Id="rId8392" Type="http://schemas.openxmlformats.org/officeDocument/2006/relationships/hyperlink" Target="mailto:shbnarayanganj@gmail.com" TargetMode="External"/><Relationship Id="rId9029" Type="http://schemas.openxmlformats.org/officeDocument/2006/relationships/hyperlink" Target="mailto:m.alicorporation85@gmail.com" TargetMode="External"/><Relationship Id="rId9443" Type="http://schemas.openxmlformats.org/officeDocument/2006/relationships/hyperlink" Target="mailto:giusshail@gmail.com" TargetMode="External"/><Relationship Id="rId1018" Type="http://schemas.openxmlformats.org/officeDocument/2006/relationships/hyperlink" Target="mailto:mpiclassjv@gmail.com" TargetMode="External"/><Relationship Id="rId1432" Type="http://schemas.openxmlformats.org/officeDocument/2006/relationships/hyperlink" Target="mailto:msakenterprise1979@gmail.com" TargetMode="External"/><Relationship Id="rId2830" Type="http://schemas.openxmlformats.org/officeDocument/2006/relationships/hyperlink" Target="mailto:nurulkis2020@gmail.com" TargetMode="External"/><Relationship Id="rId4588" Type="http://schemas.openxmlformats.org/officeDocument/2006/relationships/hyperlink" Target="mailto:mstriratnatraders@gmail.com" TargetMode="External"/><Relationship Id="rId5639" Type="http://schemas.openxmlformats.org/officeDocument/2006/relationships/hyperlink" Target="mailto:armanconstruction16@gmail.com" TargetMode="External"/><Relationship Id="rId5986" Type="http://schemas.openxmlformats.org/officeDocument/2006/relationships/hyperlink" Target="mailto:mdnazurlislam63@gmail.com" TargetMode="External"/><Relationship Id="rId8045" Type="http://schemas.openxmlformats.org/officeDocument/2006/relationships/hyperlink" Target="mailto:rupalienterprise0@gmail.com" TargetMode="External"/><Relationship Id="rId71" Type="http://schemas.openxmlformats.org/officeDocument/2006/relationships/hyperlink" Target="mailto:bahadur.traders.bd2019@gmail.com" TargetMode="External"/><Relationship Id="rId802" Type="http://schemas.openxmlformats.org/officeDocument/2006/relationships/hyperlink" Target="mailto:basaranowara@gmail.com" TargetMode="External"/><Relationship Id="rId7061" Type="http://schemas.openxmlformats.org/officeDocument/2006/relationships/hyperlink" Target="mailto:msbitsandbites@gmail.com" TargetMode="External"/><Relationship Id="rId8112" Type="http://schemas.openxmlformats.org/officeDocument/2006/relationships/hyperlink" Target="mailto:ms.limonenterprise70@gmail.com" TargetMode="External"/><Relationship Id="rId9510" Type="http://schemas.openxmlformats.org/officeDocument/2006/relationships/hyperlink" Target="mailto:ekra637@gmail.com" TargetMode="External"/><Relationship Id="rId4655" Type="http://schemas.openxmlformats.org/officeDocument/2006/relationships/hyperlink" Target="mailto:msmondoltraders7@gmail.com" TargetMode="External"/><Relationship Id="rId5706" Type="http://schemas.openxmlformats.org/officeDocument/2006/relationships/hyperlink" Target="mailto:msmuhanenterprise@gmail.com" TargetMode="External"/><Relationship Id="rId10042" Type="http://schemas.openxmlformats.org/officeDocument/2006/relationships/hyperlink" Target="mailto:askandjejv@gmail.com" TargetMode="External"/><Relationship Id="rId178" Type="http://schemas.openxmlformats.org/officeDocument/2006/relationships/hyperlink" Target="mailto:gazitraders1977@gmail.com" TargetMode="External"/><Relationship Id="rId3257" Type="http://schemas.openxmlformats.org/officeDocument/2006/relationships/hyperlink" Target="mailto:fozlurrahman1963@gmail.com" TargetMode="External"/><Relationship Id="rId3671" Type="http://schemas.openxmlformats.org/officeDocument/2006/relationships/hyperlink" Target="mailto:ms.shariaenterprise@gmail.com" TargetMode="External"/><Relationship Id="rId4308" Type="http://schemas.openxmlformats.org/officeDocument/2006/relationships/hyperlink" Target="mailto:tbealtd.2009@gmail.com" TargetMode="External"/><Relationship Id="rId4722" Type="http://schemas.openxmlformats.org/officeDocument/2006/relationships/hyperlink" Target="mailto:rcclmrs2021@gmail.com" TargetMode="External"/><Relationship Id="rId7878" Type="http://schemas.openxmlformats.org/officeDocument/2006/relationships/hyperlink" Target="mailto:ucljoadali@gmail.com" TargetMode="External"/><Relationship Id="rId8929" Type="http://schemas.openxmlformats.org/officeDocument/2006/relationships/hyperlink" Target="mailto:msmdosmangani@yahoo.com" TargetMode="External"/><Relationship Id="rId592" Type="http://schemas.openxmlformats.org/officeDocument/2006/relationships/hyperlink" Target="mailto:mozaharenterprisepvtltd@gmail.com" TargetMode="External"/><Relationship Id="rId2273" Type="http://schemas.openxmlformats.org/officeDocument/2006/relationships/hyperlink" Target="mailto:ziaultraders123@yahoo.com" TargetMode="External"/><Relationship Id="rId3324" Type="http://schemas.openxmlformats.org/officeDocument/2006/relationships/hyperlink" Target="mailto:zafarahmed410@yahoo.com" TargetMode="External"/><Relationship Id="rId6894" Type="http://schemas.openxmlformats.org/officeDocument/2006/relationships/hyperlink" Target="mailto:ms.sayedali01@gmail.com" TargetMode="External"/><Relationship Id="rId7945" Type="http://schemas.openxmlformats.org/officeDocument/2006/relationships/hyperlink" Target="mailto:harunorrashid.kushtia@gmail.com" TargetMode="External"/><Relationship Id="rId245" Type="http://schemas.openxmlformats.org/officeDocument/2006/relationships/hyperlink" Target="mailto:msmridatraders@gmail.com" TargetMode="External"/><Relationship Id="rId2340" Type="http://schemas.openxmlformats.org/officeDocument/2006/relationships/hyperlink" Target="mailto:sahidenterprisepvtlimited@gmail.com%20;" TargetMode="External"/><Relationship Id="rId5496" Type="http://schemas.openxmlformats.org/officeDocument/2006/relationships/hyperlink" Target="mailto:mimenterprise141@gmail.com" TargetMode="External"/><Relationship Id="rId6547" Type="http://schemas.openxmlformats.org/officeDocument/2006/relationships/hyperlink" Target="mailto:zakirhossain833@yahoo.com" TargetMode="External"/><Relationship Id="rId312" Type="http://schemas.openxmlformats.org/officeDocument/2006/relationships/hyperlink" Target="mailto:khairpatwary@gmail.com" TargetMode="External"/><Relationship Id="rId4098" Type="http://schemas.openxmlformats.org/officeDocument/2006/relationships/hyperlink" Target="mailto:pinkinat36@gmail.com" TargetMode="External"/><Relationship Id="rId5149" Type="http://schemas.openxmlformats.org/officeDocument/2006/relationships/hyperlink" Target="mailto:mdbazlurr83@gmail.com" TargetMode="External"/><Relationship Id="rId5563" Type="http://schemas.openxmlformats.org/officeDocument/2006/relationships/hyperlink" Target="mailto:donenterprise71@gmail.com" TargetMode="External"/><Relationship Id="rId6961" Type="http://schemas.openxmlformats.org/officeDocument/2006/relationships/hyperlink" Target="mailto:msrabiulhasanenterprise@gmail.com" TargetMode="External"/><Relationship Id="rId9020" Type="http://schemas.openxmlformats.org/officeDocument/2006/relationships/hyperlink" Target="mailto:rubinatradersjewel@gmail.com" TargetMode="External"/><Relationship Id="rId4165" Type="http://schemas.openxmlformats.org/officeDocument/2006/relationships/hyperlink" Target="mailto:ms.tuserconstruction68@gmail.com" TargetMode="External"/><Relationship Id="rId5216" Type="http://schemas.openxmlformats.org/officeDocument/2006/relationships/hyperlink" Target="https://www.eprocure.gov.bd/officer/MyTenders.jsp" TargetMode="External"/><Relationship Id="rId6614" Type="http://schemas.openxmlformats.org/officeDocument/2006/relationships/hyperlink" Target="mailto:ms.moyeenenterprise78@gmail.com" TargetMode="External"/><Relationship Id="rId1759" Type="http://schemas.openxmlformats.org/officeDocument/2006/relationships/hyperlink" Target="mailto:mijanur.rahaman264315@gmail.com" TargetMode="External"/><Relationship Id="rId3181" Type="http://schemas.openxmlformats.org/officeDocument/2006/relationships/hyperlink" Target="mailto:shahanaenterprisesbceljv@gmail.com" TargetMode="External"/><Relationship Id="rId5630" Type="http://schemas.openxmlformats.org/officeDocument/2006/relationships/hyperlink" Target="mailto:md.khairulhasan399@yahoo.com" TargetMode="External"/><Relationship Id="rId8786" Type="http://schemas.openxmlformats.org/officeDocument/2006/relationships/hyperlink" Target="mailto:masudconstruction2019@gmail.com" TargetMode="External"/><Relationship Id="rId9837" Type="http://schemas.openxmlformats.org/officeDocument/2006/relationships/hyperlink" Target="mailto:ztse.jv@gmail.com" TargetMode="External"/><Relationship Id="rId1826" Type="http://schemas.openxmlformats.org/officeDocument/2006/relationships/hyperlink" Target="mailto:ranabuilders55@yahoo.com" TargetMode="External"/><Relationship Id="rId4232" Type="http://schemas.openxmlformats.org/officeDocument/2006/relationships/hyperlink" Target="mailto:smoymur@gmail.com" TargetMode="External"/><Relationship Id="rId7388" Type="http://schemas.openxmlformats.org/officeDocument/2006/relationships/hyperlink" Target="mailto:msjerin_enterprise@yahoo.com" TargetMode="External"/><Relationship Id="rId8439" Type="http://schemas.openxmlformats.org/officeDocument/2006/relationships/hyperlink" Target="mailto:abul8370@gmail.com" TargetMode="External"/><Relationship Id="rId8853" Type="http://schemas.openxmlformats.org/officeDocument/2006/relationships/hyperlink" Target="mailto:ms.nurbanubricks_manu@yahoo.com" TargetMode="External"/><Relationship Id="rId9904" Type="http://schemas.openxmlformats.org/officeDocument/2006/relationships/hyperlink" Target="mailto:msimrantrading1989corp@yahoo.com" TargetMode="External"/><Relationship Id="rId3998" Type="http://schemas.openxmlformats.org/officeDocument/2006/relationships/hyperlink" Target="mailto:ssprise69@yahoo.com" TargetMode="External"/><Relationship Id="rId7455" Type="http://schemas.openxmlformats.org/officeDocument/2006/relationships/hyperlink" Target="mailto:mskashemtraders@gmail.com" TargetMode="External"/><Relationship Id="rId8506" Type="http://schemas.openxmlformats.org/officeDocument/2006/relationships/hyperlink" Target="mailto:ranasikdar81@gmail.com" TargetMode="External"/><Relationship Id="rId8920" Type="http://schemas.openxmlformats.org/officeDocument/2006/relationships/hyperlink" Target="mailto:ms.kabirtraders@yahoo.com" TargetMode="External"/><Relationship Id="rId6057" Type="http://schemas.openxmlformats.org/officeDocument/2006/relationships/hyperlink" Target="mailto:shahilenterprise@yahoo.com" TargetMode="External"/><Relationship Id="rId6471" Type="http://schemas.openxmlformats.org/officeDocument/2006/relationships/hyperlink" Target="mailto:msjahangiralamtraders@gmail.com" TargetMode="External"/><Relationship Id="rId7108" Type="http://schemas.openxmlformats.org/officeDocument/2006/relationships/hyperlink" Target="https://www.eprocure.gov.bd/tenderer/ViewRegistrationDetail.jsp?uId=BC136C0677B4BC33&amp;tId=4C6A493E73576EAF&amp;cId=A9D5D9534AF0305A&amp;top=no" TargetMode="External"/><Relationship Id="rId7522" Type="http://schemas.openxmlformats.org/officeDocument/2006/relationships/hyperlink" Target="mailto:kt.tntljv@gmail.com" TargetMode="External"/><Relationship Id="rId986" Type="http://schemas.openxmlformats.org/officeDocument/2006/relationships/hyperlink" Target="mailto:shadabconstructionbd@gmail.com" TargetMode="External"/><Relationship Id="rId2667" Type="http://schemas.openxmlformats.org/officeDocument/2006/relationships/hyperlink" Target="mailto:maejvmah2020@gmail.com" TargetMode="External"/><Relationship Id="rId3718" Type="http://schemas.openxmlformats.org/officeDocument/2006/relationships/hyperlink" Target="mailto:nuhas1211@gmail.com" TargetMode="External"/><Relationship Id="rId5073" Type="http://schemas.openxmlformats.org/officeDocument/2006/relationships/hyperlink" Target="mailto:shilaenterprise15@yahoo.com" TargetMode="External"/><Relationship Id="rId6124" Type="http://schemas.openxmlformats.org/officeDocument/2006/relationships/hyperlink" Target="mailto:mhuk.masud@gmail.com" TargetMode="External"/><Relationship Id="rId9694" Type="http://schemas.openxmlformats.org/officeDocument/2006/relationships/hyperlink" Target="mailto:enayethossainpat@gmail.com" TargetMode="External"/><Relationship Id="rId639" Type="http://schemas.openxmlformats.org/officeDocument/2006/relationships/hyperlink" Target="mailto:ms.shopno_construction@yahoo.com" TargetMode="External"/><Relationship Id="rId1269" Type="http://schemas.openxmlformats.org/officeDocument/2006/relationships/hyperlink" Target="mailto:mrconst9@gmail.com" TargetMode="External"/><Relationship Id="rId5140" Type="http://schemas.openxmlformats.org/officeDocument/2006/relationships/hyperlink" Target="mailto:msrrenter2018@gmail.com" TargetMode="External"/><Relationship Id="rId8296" Type="http://schemas.openxmlformats.org/officeDocument/2006/relationships/hyperlink" Target="mailto:akkas.kush@gmail.com" TargetMode="External"/><Relationship Id="rId9347" Type="http://schemas.openxmlformats.org/officeDocument/2006/relationships/hyperlink" Target="mailto:barikoli1982@gmail.com" TargetMode="External"/><Relationship Id="rId1683" Type="http://schemas.openxmlformats.org/officeDocument/2006/relationships/hyperlink" Target="mailto:ashikbuilders@gmail.com" TargetMode="External"/><Relationship Id="rId2734" Type="http://schemas.openxmlformats.org/officeDocument/2006/relationships/hyperlink" Target="mailto:ajtaiyeba@gmail.com" TargetMode="External"/><Relationship Id="rId9761" Type="http://schemas.openxmlformats.org/officeDocument/2006/relationships/hyperlink" Target="mailto:sirajul1962@yahoo.com" TargetMode="External"/><Relationship Id="rId706" Type="http://schemas.openxmlformats.org/officeDocument/2006/relationships/hyperlink" Target="mailto:quashemconstruction@gmail.com" TargetMode="External"/><Relationship Id="rId1336" Type="http://schemas.openxmlformats.org/officeDocument/2006/relationships/hyperlink" Target="mailto:mallikbrothers@yahoo.com" TargetMode="External"/><Relationship Id="rId1750" Type="http://schemas.openxmlformats.org/officeDocument/2006/relationships/hyperlink" Target="mailto:mijanur.rahaman264315@gmail.com" TargetMode="External"/><Relationship Id="rId2801" Type="http://schemas.openxmlformats.org/officeDocument/2006/relationships/hyperlink" Target="mailto:smd17687@gmail.com" TargetMode="External"/><Relationship Id="rId5957" Type="http://schemas.openxmlformats.org/officeDocument/2006/relationships/hyperlink" Target="mailto:mia.builders.bd2019@gmail.com" TargetMode="External"/><Relationship Id="rId8016" Type="http://schemas.openxmlformats.org/officeDocument/2006/relationships/hyperlink" Target="mailto:mamungon2020@gmail.com" TargetMode="External"/><Relationship Id="rId8363" Type="http://schemas.openxmlformats.org/officeDocument/2006/relationships/hyperlink" Target="mailto:sharifulislam13868@gmail.com" TargetMode="External"/><Relationship Id="rId9414" Type="http://schemas.openxmlformats.org/officeDocument/2006/relationships/hyperlink" Target="mailto:efte.etcl@gmail.com" TargetMode="External"/><Relationship Id="rId42" Type="http://schemas.openxmlformats.org/officeDocument/2006/relationships/hyperlink" Target="mailto:mebl.bd@gmail.com" TargetMode="External"/><Relationship Id="rId1403" Type="http://schemas.openxmlformats.org/officeDocument/2006/relationships/hyperlink" Target="mailto:ms.ikratraders2019@gmail.com" TargetMode="External"/><Relationship Id="rId4559" Type="http://schemas.openxmlformats.org/officeDocument/2006/relationships/hyperlink" Target="mailto:bhbsajv@gmail.com" TargetMode="External"/><Relationship Id="rId4973" Type="http://schemas.openxmlformats.org/officeDocument/2006/relationships/hyperlink" Target="mailto:mdhoda888@gmail.com" TargetMode="External"/><Relationship Id="rId8430" Type="http://schemas.openxmlformats.org/officeDocument/2006/relationships/hyperlink" Target="mailto:harun7328@gmail.com" TargetMode="External"/><Relationship Id="rId3575" Type="http://schemas.openxmlformats.org/officeDocument/2006/relationships/hyperlink" Target="mailto:khokon01911390057@gmail.com" TargetMode="External"/><Relationship Id="rId4626" Type="http://schemas.openxmlformats.org/officeDocument/2006/relationships/hyperlink" Target="mailto:mahuaentp@gmail.com" TargetMode="External"/><Relationship Id="rId7032" Type="http://schemas.openxmlformats.org/officeDocument/2006/relationships/hyperlink" Target="mailto:insafenterprise2021@gmail.com" TargetMode="External"/><Relationship Id="rId10013" Type="http://schemas.openxmlformats.org/officeDocument/2006/relationships/hyperlink" Target="mailto:msdittaent@gmail.com" TargetMode="External"/><Relationship Id="rId496" Type="http://schemas.openxmlformats.org/officeDocument/2006/relationships/hyperlink" Target="mailto:mdselimreza.1979@gmail.com" TargetMode="External"/><Relationship Id="rId2177" Type="http://schemas.openxmlformats.org/officeDocument/2006/relationships/hyperlink" Target="mailto:S.Anantabikastripura@yahoo.com" TargetMode="External"/><Relationship Id="rId2591" Type="http://schemas.openxmlformats.org/officeDocument/2006/relationships/hyperlink" Target="mailto:jnenterprise76@gmail.com" TargetMode="External"/><Relationship Id="rId3228" Type="http://schemas.openxmlformats.org/officeDocument/2006/relationships/hyperlink" Target="mailto:mawlad69@gmail.com" TargetMode="External"/><Relationship Id="rId3642" Type="http://schemas.openxmlformats.org/officeDocument/2006/relationships/hyperlink" Target="mailto:ms.snahaenterprise1972@gmail.com" TargetMode="External"/><Relationship Id="rId6798" Type="http://schemas.openxmlformats.org/officeDocument/2006/relationships/hyperlink" Target="mailto:aislamvc@gmail.com" TargetMode="External"/><Relationship Id="rId7849" Type="http://schemas.openxmlformats.org/officeDocument/2006/relationships/hyperlink" Target="mailto:mizanur_79@gmail.com" TargetMode="External"/><Relationship Id="rId149" Type="http://schemas.openxmlformats.org/officeDocument/2006/relationships/hyperlink" Target="mailto:mizanurrahmanliton@hotmail.com" TargetMode="External"/><Relationship Id="rId563" Type="http://schemas.openxmlformats.org/officeDocument/2006/relationships/hyperlink" Target="mailto:mdkhales@gmail.com" TargetMode="External"/><Relationship Id="rId1193" Type="http://schemas.openxmlformats.org/officeDocument/2006/relationships/hyperlink" Target="mailto:Latifhakkani@yahoo.com" TargetMode="External"/><Relationship Id="rId2244" Type="http://schemas.openxmlformats.org/officeDocument/2006/relationships/hyperlink" Target="mailto:mr.tapastripura@gmail.com" TargetMode="External"/><Relationship Id="rId9271" Type="http://schemas.openxmlformats.org/officeDocument/2006/relationships/hyperlink" Target="mailto:salma.pirojpur@gmail.com" TargetMode="External"/><Relationship Id="rId216" Type="http://schemas.openxmlformats.org/officeDocument/2006/relationships/hyperlink" Target="mailto:mssufa.ntl@gmail.com" TargetMode="External"/><Relationship Id="rId1260" Type="http://schemas.openxmlformats.org/officeDocument/2006/relationships/hyperlink" Target="mailto:amzadtraders@gmail.com" TargetMode="External"/><Relationship Id="rId6865" Type="http://schemas.openxmlformats.org/officeDocument/2006/relationships/hyperlink" Target="mailto:kalamazad234@yahoo.com" TargetMode="External"/><Relationship Id="rId7916" Type="http://schemas.openxmlformats.org/officeDocument/2006/relationships/hyperlink" Target="mailto:bakienterprise@gmail." TargetMode="External"/><Relationship Id="rId630" Type="http://schemas.openxmlformats.org/officeDocument/2006/relationships/hyperlink" Target="mailto:mizanur_79@ymail.com" TargetMode="External"/><Relationship Id="rId2311" Type="http://schemas.openxmlformats.org/officeDocument/2006/relationships/hyperlink" Target="mailto:ruhulquddus10001@gmail.com" TargetMode="External"/><Relationship Id="rId4069" Type="http://schemas.openxmlformats.org/officeDocument/2006/relationships/hyperlink" Target="mailto:ic.mntjv@gmail.com" TargetMode="External"/><Relationship Id="rId5467" Type="http://schemas.openxmlformats.org/officeDocument/2006/relationships/hyperlink" Target="mailto:nazmulhasan.bd86@gmail.com" TargetMode="External"/><Relationship Id="rId5881" Type="http://schemas.openxmlformats.org/officeDocument/2006/relationships/hyperlink" Target="mailto:hamimconstruction@gmail.com" TargetMode="External"/><Relationship Id="rId6518" Type="http://schemas.openxmlformats.org/officeDocument/2006/relationships/hyperlink" Target="mailto:msniruenterprise@gmail.com" TargetMode="External"/><Relationship Id="rId6932" Type="http://schemas.openxmlformats.org/officeDocument/2006/relationships/hyperlink" Target="mailto:af.comilla@gmail.com" TargetMode="External"/><Relationship Id="rId4483" Type="http://schemas.openxmlformats.org/officeDocument/2006/relationships/hyperlink" Target="mailto:shafizulislam77@gmail.com" TargetMode="External"/><Relationship Id="rId5534" Type="http://schemas.openxmlformats.org/officeDocument/2006/relationships/hyperlink" Target="mailto:pulhatindustries@gmail.com" TargetMode="External"/><Relationship Id="rId3085" Type="http://schemas.openxmlformats.org/officeDocument/2006/relationships/hyperlink" Target="mailto:msfaisaltraders93@gmail.com" TargetMode="External"/><Relationship Id="rId4136" Type="http://schemas.openxmlformats.org/officeDocument/2006/relationships/hyperlink" Target="mailto:modhushudhonpodder@gmail.com" TargetMode="External"/><Relationship Id="rId4550" Type="http://schemas.openxmlformats.org/officeDocument/2006/relationships/hyperlink" Target="mailto:alamkkr1966@gmail.com" TargetMode="External"/><Relationship Id="rId5601" Type="http://schemas.openxmlformats.org/officeDocument/2006/relationships/hyperlink" Target="mailto:emmuconstruction@gmail.com" TargetMode="External"/><Relationship Id="rId8757" Type="http://schemas.openxmlformats.org/officeDocument/2006/relationships/hyperlink" Target="mailto:ms.centurytraders@yahoo.com" TargetMode="External"/><Relationship Id="rId9808" Type="http://schemas.openxmlformats.org/officeDocument/2006/relationships/hyperlink" Target="mailto:Fktradelink14@yahoo.com" TargetMode="External"/><Relationship Id="rId3152" Type="http://schemas.openxmlformats.org/officeDocument/2006/relationships/hyperlink" Target="mailto:msdast1972@gmail.com" TargetMode="External"/><Relationship Id="rId4203" Type="http://schemas.openxmlformats.org/officeDocument/2006/relationships/hyperlink" Target="mailto:mironhossen2019@gmail.com" TargetMode="External"/><Relationship Id="rId7359" Type="http://schemas.openxmlformats.org/officeDocument/2006/relationships/hyperlink" Target="mailto:mdemtiazasif@gmail.com" TargetMode="External"/><Relationship Id="rId7773" Type="http://schemas.openxmlformats.org/officeDocument/2006/relationships/hyperlink" Target="mailto:khondokarenterprise@gmail.com" TargetMode="External"/><Relationship Id="rId8824" Type="http://schemas.openxmlformats.org/officeDocument/2006/relationships/hyperlink" Target="mailto:ms.yasintraders@gmail.com" TargetMode="External"/><Relationship Id="rId6375" Type="http://schemas.openxmlformats.org/officeDocument/2006/relationships/hyperlink" Target="mailto:mizanmimalifjv@gmail.com" TargetMode="External"/><Relationship Id="rId7426" Type="http://schemas.openxmlformats.org/officeDocument/2006/relationships/hyperlink" Target="mailto:ms.centurytraders@yahoo.com" TargetMode="External"/><Relationship Id="rId140" Type="http://schemas.openxmlformats.org/officeDocument/2006/relationships/hyperlink" Target="mailto:khatunmstkhodaza@gmail.com" TargetMode="External"/><Relationship Id="rId3969" Type="http://schemas.openxmlformats.org/officeDocument/2006/relationships/hyperlink" Target="mailto:jkenterprise.arr@gmail.com" TargetMode="External"/><Relationship Id="rId5391" Type="http://schemas.openxmlformats.org/officeDocument/2006/relationships/hyperlink" Target="mailto:farukrahman2181973@gmail.com" TargetMode="External"/><Relationship Id="rId6028" Type="http://schemas.openxmlformats.org/officeDocument/2006/relationships/hyperlink" Target="mailto:iqbalalifent@gmail.com" TargetMode="External"/><Relationship Id="rId7840" Type="http://schemas.openxmlformats.org/officeDocument/2006/relationships/hyperlink" Target="mailto:shjadur.rahman1977@gmail.com" TargetMode="External"/><Relationship Id="rId9598" Type="http://schemas.openxmlformats.org/officeDocument/2006/relationships/hyperlink" Target="mailto:salehaenterprise89@gmail.com" TargetMode="External"/><Relationship Id="rId6" Type="http://schemas.openxmlformats.org/officeDocument/2006/relationships/hyperlink" Target="mailto:md.eunusal_mamun@yahoo.com" TargetMode="External"/><Relationship Id="rId2985" Type="http://schemas.openxmlformats.org/officeDocument/2006/relationships/hyperlink" Target="mailto:msfriendsbusinessconstruction@gmail.com" TargetMode="External"/><Relationship Id="rId5044" Type="http://schemas.openxmlformats.org/officeDocument/2006/relationships/hyperlink" Target="mailto:muktadurgapur1012@gmail.com" TargetMode="External"/><Relationship Id="rId6442" Type="http://schemas.openxmlformats.org/officeDocument/2006/relationships/hyperlink" Target="mailto:kamrulandbrothers@yahoo.com" TargetMode="External"/><Relationship Id="rId957" Type="http://schemas.openxmlformats.org/officeDocument/2006/relationships/hyperlink" Target="mailto:zubabor73@gmail.com" TargetMode="External"/><Relationship Id="rId1587" Type="http://schemas.openxmlformats.org/officeDocument/2006/relationships/hyperlink" Target="mailto:smnazmulhuda962@gmail.com" TargetMode="External"/><Relationship Id="rId2638" Type="http://schemas.openxmlformats.org/officeDocument/2006/relationships/hyperlink" Target="mailto:mskhadizaenterprise@gmail.com" TargetMode="External"/><Relationship Id="rId9665" Type="http://schemas.openxmlformats.org/officeDocument/2006/relationships/hyperlink" Target="mailto:sarder.enterprise78@gmail.com" TargetMode="External"/><Relationship Id="rId1654" Type="http://schemas.openxmlformats.org/officeDocument/2006/relationships/hyperlink" Target="mailto:msranaenterprise@yahoo.com" TargetMode="External"/><Relationship Id="rId2705" Type="http://schemas.openxmlformats.org/officeDocument/2006/relationships/hyperlink" Target="mailto:progoti_enter@yahoo.com" TargetMode="External"/><Relationship Id="rId4060" Type="http://schemas.openxmlformats.org/officeDocument/2006/relationships/hyperlink" Target="mailto:runaenterprize1981@gmail.com" TargetMode="External"/><Relationship Id="rId5111" Type="http://schemas.openxmlformats.org/officeDocument/2006/relationships/hyperlink" Target="mailto:ruhulegp6459@gmail.com" TargetMode="External"/><Relationship Id="rId8267" Type="http://schemas.openxmlformats.org/officeDocument/2006/relationships/hyperlink" Target="mailto:biswasconstruction2@gmail.com" TargetMode="External"/><Relationship Id="rId8681" Type="http://schemas.openxmlformats.org/officeDocument/2006/relationships/hyperlink" Target="mailto:msnbenterprise1987@gmail.com" TargetMode="External"/><Relationship Id="rId9318" Type="http://schemas.openxmlformats.org/officeDocument/2006/relationships/hyperlink" Target="mailto:efte.etcl@gmail.com" TargetMode="External"/><Relationship Id="rId9732" Type="http://schemas.openxmlformats.org/officeDocument/2006/relationships/hyperlink" Target="mailto:abmzahiduzzaman@gmail.com" TargetMode="External"/><Relationship Id="rId1307" Type="http://schemas.openxmlformats.org/officeDocument/2006/relationships/hyperlink" Target="mailto:sretee.enterprise@yahoo.com" TargetMode="External"/><Relationship Id="rId1721" Type="http://schemas.openxmlformats.org/officeDocument/2006/relationships/hyperlink" Target="mailto:ms.tajimtraders@gmail.com" TargetMode="External"/><Relationship Id="rId4877" Type="http://schemas.openxmlformats.org/officeDocument/2006/relationships/hyperlink" Target="mailto:mk.enterprise2679@gmail.com" TargetMode="External"/><Relationship Id="rId5928" Type="http://schemas.openxmlformats.org/officeDocument/2006/relationships/hyperlink" Target="mailto:mdkamal_hossain1975@yahoo.com" TargetMode="External"/><Relationship Id="rId7283" Type="http://schemas.openxmlformats.org/officeDocument/2006/relationships/hyperlink" Target="mailto:sbcelbd@gmail.com" TargetMode="External"/><Relationship Id="rId8334" Type="http://schemas.openxmlformats.org/officeDocument/2006/relationships/hyperlink" Target="https://www.eprocure.gov.bd/officer/MyTenders.jsp" TargetMode="External"/><Relationship Id="rId13" Type="http://schemas.openxmlformats.org/officeDocument/2006/relationships/hyperlink" Target="mailto:MD.MORSHED_KAMAL@yahoo.com" TargetMode="External"/><Relationship Id="rId3479" Type="http://schemas.openxmlformats.org/officeDocument/2006/relationships/hyperlink" Target="mailto:badruljuri@gmail.com" TargetMode="External"/><Relationship Id="rId7350" Type="http://schemas.openxmlformats.org/officeDocument/2006/relationships/hyperlink" Target="mailto:mstanimenterprisebbtjv@gmail.com" TargetMode="External"/><Relationship Id="rId8401" Type="http://schemas.openxmlformats.org/officeDocument/2006/relationships/hyperlink" Target="mailto:razunraquibenterprise@yahoo.com" TargetMode="External"/><Relationship Id="rId2495" Type="http://schemas.openxmlformats.org/officeDocument/2006/relationships/hyperlink" Target="mailto:mm.traders1697@gmail.com" TargetMode="External"/><Relationship Id="rId3893" Type="http://schemas.openxmlformats.org/officeDocument/2006/relationships/hyperlink" Target="mailto:amirgonjbuilders@gmail.com" TargetMode="External"/><Relationship Id="rId4944" Type="http://schemas.openxmlformats.org/officeDocument/2006/relationships/hyperlink" Target="mailto:md.abdulmalek.raj@gmail.com" TargetMode="External"/><Relationship Id="rId7003" Type="http://schemas.openxmlformats.org/officeDocument/2006/relationships/hyperlink" Target="mailto:sujon.trade@gmail.com" TargetMode="External"/><Relationship Id="rId467" Type="http://schemas.openxmlformats.org/officeDocument/2006/relationships/hyperlink" Target="mailto:anaenterprise28@gmail.com" TargetMode="External"/><Relationship Id="rId1097" Type="http://schemas.openxmlformats.org/officeDocument/2006/relationships/hyperlink" Target="mailto:m.zconstruction@yahoo.com" TargetMode="External"/><Relationship Id="rId2148" Type="http://schemas.openxmlformats.org/officeDocument/2006/relationships/hyperlink" Target="mailto:raselmiaconstruction@gmail.com" TargetMode="External"/><Relationship Id="rId3546" Type="http://schemas.openxmlformats.org/officeDocument/2006/relationships/hyperlink" Target="mailto:badrulalamshiplu@gmail.com" TargetMode="External"/><Relationship Id="rId3960" Type="http://schemas.openxmlformats.org/officeDocument/2006/relationships/hyperlink" Target="mailto:doyelenterprise76@gmail.com" TargetMode="External"/><Relationship Id="rId9175" Type="http://schemas.openxmlformats.org/officeDocument/2006/relationships/hyperlink" Target="mailto:ziaultraders123@yahoo.com" TargetMode="External"/><Relationship Id="rId881" Type="http://schemas.openxmlformats.org/officeDocument/2006/relationships/hyperlink" Target="mailto:ms.hasan@outlook.com" TargetMode="External"/><Relationship Id="rId2562" Type="http://schemas.openxmlformats.org/officeDocument/2006/relationships/hyperlink" Target="mailto:sarkarconstn@gmail.com" TargetMode="External"/><Relationship Id="rId3613" Type="http://schemas.openxmlformats.org/officeDocument/2006/relationships/hyperlink" Target="mailto:mseemstejv@gmail.com" TargetMode="External"/><Relationship Id="rId6769" Type="http://schemas.openxmlformats.org/officeDocument/2006/relationships/hyperlink" Target="mailto:mml.comilla@gmail.com" TargetMode="External"/><Relationship Id="rId534" Type="http://schemas.openxmlformats.org/officeDocument/2006/relationships/hyperlink" Target="mailto:masidurrezachowdhury@gmail.com" TargetMode="External"/><Relationship Id="rId1164" Type="http://schemas.openxmlformats.org/officeDocument/2006/relationships/hyperlink" Target="mailto:samsr.jv@gmail.com" TargetMode="External"/><Relationship Id="rId2215" Type="http://schemas.openxmlformats.org/officeDocument/2006/relationships/hyperlink" Target="mailto:enterprise.7rip@gmail.com" TargetMode="External"/><Relationship Id="rId5785" Type="http://schemas.openxmlformats.org/officeDocument/2006/relationships/hyperlink" Target="mailto:msnisathenterprise@gmail.com" TargetMode="External"/><Relationship Id="rId6836" Type="http://schemas.openxmlformats.org/officeDocument/2006/relationships/hyperlink" Target="mailto:ms.farihaenterprise88@gmail.com" TargetMode="External"/><Relationship Id="rId8191" Type="http://schemas.openxmlformats.org/officeDocument/2006/relationships/hyperlink" Target="mailto:mfk.mas.jvca@gmail.com" TargetMode="External"/><Relationship Id="rId9242" Type="http://schemas.openxmlformats.org/officeDocument/2006/relationships/hyperlink" Target="mailto:badal_barisal@yahoo.com" TargetMode="External"/><Relationship Id="rId601" Type="http://schemas.openxmlformats.org/officeDocument/2006/relationships/hyperlink" Target="mailto:imemejvca@gmail.com" TargetMode="External"/><Relationship Id="rId1231" Type="http://schemas.openxmlformats.org/officeDocument/2006/relationships/hyperlink" Target="mailto:msrr.constructionakjv@yahoo.com" TargetMode="External"/><Relationship Id="rId4387" Type="http://schemas.openxmlformats.org/officeDocument/2006/relationships/hyperlink" Target="mailto:khairulkabir07@gmail.com" TargetMode="External"/><Relationship Id="rId5438" Type="http://schemas.openxmlformats.org/officeDocument/2006/relationships/hyperlink" Target="mailto:siamsaadconstruction@gmail.com" TargetMode="External"/><Relationship Id="rId5852" Type="http://schemas.openxmlformats.org/officeDocument/2006/relationships/hyperlink" Target="mailto:msasamadtraders@gmail.com" TargetMode="External"/><Relationship Id="rId4454" Type="http://schemas.openxmlformats.org/officeDocument/2006/relationships/hyperlink" Target="mailto:mssunam.ent@gmail.com" TargetMode="External"/><Relationship Id="rId5505" Type="http://schemas.openxmlformats.org/officeDocument/2006/relationships/hyperlink" Target="mailto:ms.janataenterprise05@gmail.com" TargetMode="External"/><Relationship Id="rId6903" Type="http://schemas.openxmlformats.org/officeDocument/2006/relationships/hyperlink" Target="mailto:msalifenterprisee@gmail.com" TargetMode="External"/><Relationship Id="rId3056" Type="http://schemas.openxmlformats.org/officeDocument/2006/relationships/hyperlink" Target="mailto:alimostafizjv@gmail.com" TargetMode="External"/><Relationship Id="rId3470" Type="http://schemas.openxmlformats.org/officeDocument/2006/relationships/hyperlink" Target="mailto:mozaharenterprisepvtltd@gmail.com" TargetMode="External"/><Relationship Id="rId4107" Type="http://schemas.openxmlformats.org/officeDocument/2006/relationships/hyperlink" Target="mailto:zanithconstructionanddevelopme@gmail.com" TargetMode="External"/><Relationship Id="rId391" Type="http://schemas.openxmlformats.org/officeDocument/2006/relationships/hyperlink" Target="mailto:msshafiqenterprise@yahoo.com" TargetMode="External"/><Relationship Id="rId2072" Type="http://schemas.openxmlformats.org/officeDocument/2006/relationships/hyperlink" Target="mailto:saydul.2011@gmail.com" TargetMode="External"/><Relationship Id="rId3123" Type="http://schemas.openxmlformats.org/officeDocument/2006/relationships/hyperlink" Target="mailto:Sultanandco1996@gmail.com" TargetMode="External"/><Relationship Id="rId4521" Type="http://schemas.openxmlformats.org/officeDocument/2006/relationships/hyperlink" Target="mailto:rafikul.pbn@gmail.com" TargetMode="External"/><Relationship Id="rId6279" Type="http://schemas.openxmlformats.org/officeDocument/2006/relationships/hyperlink" Target="mailto:mslailyenterprise@gmail.com" TargetMode="External"/><Relationship Id="rId7677" Type="http://schemas.openxmlformats.org/officeDocument/2006/relationships/hyperlink" Target="mailto:msbiswajit2013@gmail.com" TargetMode="External"/><Relationship Id="rId8728" Type="http://schemas.openxmlformats.org/officeDocument/2006/relationships/hyperlink" Target="mailto:msbijoyenterpriseali@yahoo.com" TargetMode="External"/><Relationship Id="rId6693" Type="http://schemas.openxmlformats.org/officeDocument/2006/relationships/hyperlink" Target="mailto:tradevoxinternational@gmail.com" TargetMode="External"/><Relationship Id="rId7744" Type="http://schemas.openxmlformats.org/officeDocument/2006/relationships/hyperlink" Target="mailto:mdabdulkuddusegp@gmail.com" TargetMode="External"/><Relationship Id="rId2889" Type="http://schemas.openxmlformats.org/officeDocument/2006/relationships/hyperlink" Target="mailto:mirzaconstruction@yahoo.com" TargetMode="External"/><Relationship Id="rId5295" Type="http://schemas.openxmlformats.org/officeDocument/2006/relationships/hyperlink" Target="mailto:balalhossain1972@gmail.com" TargetMode="External"/><Relationship Id="rId6346" Type="http://schemas.openxmlformats.org/officeDocument/2006/relationships/hyperlink" Target="mailto:mshabiburrahaman59@gmail.com" TargetMode="External"/><Relationship Id="rId6760" Type="http://schemas.openxmlformats.org/officeDocument/2006/relationships/hyperlink" Target="mailto:mseasternconstruction68@gmail.com" TargetMode="External"/><Relationship Id="rId7811" Type="http://schemas.openxmlformats.org/officeDocument/2006/relationships/hyperlink" Target="https://www.eprocure.gov.bd/tenderer/ViewRegistrationDetail.jsp?cId=05D59BBF0AC2E636&amp;uId=E92550ECF8CA188C&amp;tId=9945F9E5F53E21B8&amp;top=no" TargetMode="External"/><Relationship Id="rId111" Type="http://schemas.openxmlformats.org/officeDocument/2006/relationships/hyperlink" Target="mailto:quaidkhan1972@gmail.com" TargetMode="External"/><Relationship Id="rId2956" Type="http://schemas.openxmlformats.org/officeDocument/2006/relationships/hyperlink" Target="mailto:khokachairman@gmail.com" TargetMode="External"/><Relationship Id="rId5362" Type="http://schemas.openxmlformats.org/officeDocument/2006/relationships/hyperlink" Target="mailto:amittraders157@gmail.com" TargetMode="External"/><Relationship Id="rId6413" Type="http://schemas.openxmlformats.org/officeDocument/2006/relationships/hyperlink" Target="mailto:msshadenterprise1424@yahoo.com" TargetMode="External"/><Relationship Id="rId9569" Type="http://schemas.openxmlformats.org/officeDocument/2006/relationships/hyperlink" Target="mailto:h_mallick@rocketmail.com" TargetMode="External"/><Relationship Id="rId9983" Type="http://schemas.openxmlformats.org/officeDocument/2006/relationships/hyperlink" Target="mailto:khanbrotherscity@gmail.com" TargetMode="External"/><Relationship Id="rId928" Type="http://schemas.openxmlformats.org/officeDocument/2006/relationships/hyperlink" Target="mailto:fastbuild.bd@gmail.com" TargetMode="External"/><Relationship Id="rId1558" Type="http://schemas.openxmlformats.org/officeDocument/2006/relationships/hyperlink" Target="mailto:sharifmijanjv2020@gmail.com" TargetMode="External"/><Relationship Id="rId2609" Type="http://schemas.openxmlformats.org/officeDocument/2006/relationships/hyperlink" Target="mailto:roy_enterprise@yahoo.com" TargetMode="External"/><Relationship Id="rId5015" Type="http://schemas.openxmlformats.org/officeDocument/2006/relationships/hyperlink" Target="mailto:asaduzzamanbagha@gmail.com" TargetMode="External"/><Relationship Id="rId8585" Type="http://schemas.openxmlformats.org/officeDocument/2006/relationships/hyperlink" Target="mailto:hrediconstructionltd@gmail.com" TargetMode="External"/><Relationship Id="rId9636" Type="http://schemas.openxmlformats.org/officeDocument/2006/relationships/hyperlink" Target="mailto:azadptk@gmail.com" TargetMode="External"/><Relationship Id="rId1972" Type="http://schemas.openxmlformats.org/officeDocument/2006/relationships/hyperlink" Target="mailto:msrutraders@gmail.com" TargetMode="External"/><Relationship Id="rId4031" Type="http://schemas.openxmlformats.org/officeDocument/2006/relationships/hyperlink" Target="mailto:mdsoriful000@gmail.com" TargetMode="External"/><Relationship Id="rId7187" Type="http://schemas.openxmlformats.org/officeDocument/2006/relationships/hyperlink" Target="mailto:belayethossainmollah1915@gmail.com" TargetMode="External"/><Relationship Id="rId8238" Type="http://schemas.openxmlformats.org/officeDocument/2006/relationships/hyperlink" Target="mailto:jonyenterprise.meherpur@gmail.com" TargetMode="External"/><Relationship Id="rId10168" Type="http://schemas.openxmlformats.org/officeDocument/2006/relationships/hyperlink" Target="mailto:msnahidenterprise98@gmail.com" TargetMode="External"/><Relationship Id="rId1625" Type="http://schemas.openxmlformats.org/officeDocument/2006/relationships/hyperlink" Target="mailto:maengineering1958@yahoo.com" TargetMode="External"/><Relationship Id="rId7254" Type="http://schemas.openxmlformats.org/officeDocument/2006/relationships/hyperlink" Target="mailto:mdsiddiksh@gmail.com" TargetMode="External"/><Relationship Id="rId8305" Type="http://schemas.openxmlformats.org/officeDocument/2006/relationships/hyperlink" Target="mailto:bmrafiq7373@gmail.com" TargetMode="External"/><Relationship Id="rId8652" Type="http://schemas.openxmlformats.org/officeDocument/2006/relationships/hyperlink" Target="mailto:m.i.traders337@gmail.com" TargetMode="External"/><Relationship Id="rId9703" Type="http://schemas.openxmlformats.org/officeDocument/2006/relationships/hyperlink" Target="mailto:shahilenterprise@yahoo.com" TargetMode="External"/><Relationship Id="rId3797" Type="http://schemas.openxmlformats.org/officeDocument/2006/relationships/hyperlink" Target="mailto:farooqueeleco@gmail.com" TargetMode="External"/><Relationship Id="rId4848" Type="http://schemas.openxmlformats.org/officeDocument/2006/relationships/hyperlink" Target="mailto:ms.khanconstructionraj@yahoo.com" TargetMode="External"/><Relationship Id="rId2399" Type="http://schemas.openxmlformats.org/officeDocument/2006/relationships/hyperlink" Target="mailto:msparvestradingco@gmail.com" TargetMode="External"/><Relationship Id="rId3864" Type="http://schemas.openxmlformats.org/officeDocument/2006/relationships/hyperlink" Target="mailto:marcomasumjv@gmail.com" TargetMode="External"/><Relationship Id="rId4915" Type="http://schemas.openxmlformats.org/officeDocument/2006/relationships/hyperlink" Target="mailto:hasnatraders29@gmail.com" TargetMode="External"/><Relationship Id="rId6270" Type="http://schemas.openxmlformats.org/officeDocument/2006/relationships/hyperlink" Target="mailto:rir.lgbsl@gmail.com" TargetMode="External"/><Relationship Id="rId7321" Type="http://schemas.openxmlformats.org/officeDocument/2006/relationships/hyperlink" Target="mailto:mdnazrulislam597@yahoo.com" TargetMode="External"/><Relationship Id="rId785" Type="http://schemas.openxmlformats.org/officeDocument/2006/relationships/hyperlink" Target="mailto:city.construction87@gmail.com" TargetMode="External"/><Relationship Id="rId2466" Type="http://schemas.openxmlformats.org/officeDocument/2006/relationships/hyperlink" Target="mailto:ma.business.center.89@gmail.com" TargetMode="External"/><Relationship Id="rId2880" Type="http://schemas.openxmlformats.org/officeDocument/2006/relationships/hyperlink" Target="mailto:s.k.trade.inter@gmail.com" TargetMode="External"/><Relationship Id="rId3517" Type="http://schemas.openxmlformats.org/officeDocument/2006/relationships/hyperlink" Target="mailto:SUBRATATRADINGSYNDICATE@gmail.com" TargetMode="External"/><Relationship Id="rId3931" Type="http://schemas.openxmlformats.org/officeDocument/2006/relationships/hyperlink" Target="mailto:shantaenterprise74@gmail.com" TargetMode="External"/><Relationship Id="rId9079" Type="http://schemas.openxmlformats.org/officeDocument/2006/relationships/hyperlink" Target="mailto:hasibenterprise1969@gmail.com" TargetMode="External"/><Relationship Id="rId9493" Type="http://schemas.openxmlformats.org/officeDocument/2006/relationships/hyperlink" Target="mailto:mohiuddinptk@gmail.com" TargetMode="External"/><Relationship Id="rId438" Type="http://schemas.openxmlformats.org/officeDocument/2006/relationships/hyperlink" Target="mailto:animulbadal70@gmail.com" TargetMode="External"/><Relationship Id="rId852" Type="http://schemas.openxmlformats.org/officeDocument/2006/relationships/hyperlink" Target="mailto:mdsegp@gmail.com" TargetMode="External"/><Relationship Id="rId1068" Type="http://schemas.openxmlformats.org/officeDocument/2006/relationships/hyperlink" Target="https://www.eprocure.gov.bd/tenderer/ViewRegistrationDetail.jsp?cId=E40E38011B479961&amp;uId=3FD53D6CEE8D09A8&amp;tId=2464B08749B60546&amp;top=no" TargetMode="External"/><Relationship Id="rId1482" Type="http://schemas.openxmlformats.org/officeDocument/2006/relationships/hyperlink" Target="mailto:mmmonirnoni@gmail.com" TargetMode="External"/><Relationship Id="rId2119" Type="http://schemas.openxmlformats.org/officeDocument/2006/relationships/hyperlink" Target="mailto:kalicharanagarwala1999@gmail.com" TargetMode="External"/><Relationship Id="rId2533" Type="http://schemas.openxmlformats.org/officeDocument/2006/relationships/hyperlink" Target="mailto:techbay_international@yahoo.com" TargetMode="External"/><Relationship Id="rId5689" Type="http://schemas.openxmlformats.org/officeDocument/2006/relationships/hyperlink" Target="mailto:emmuconstruction@gmail.com" TargetMode="External"/><Relationship Id="rId8095" Type="http://schemas.openxmlformats.org/officeDocument/2006/relationships/hyperlink" Target="mailto:mstahminaenterprise81@gmail.com" TargetMode="External"/><Relationship Id="rId9146" Type="http://schemas.openxmlformats.org/officeDocument/2006/relationships/hyperlink" Target="mailto:riyad.lged.egp@gmail.com" TargetMode="External"/><Relationship Id="rId9560" Type="http://schemas.openxmlformats.org/officeDocument/2006/relationships/hyperlink" Target="mailto:mscjkt2012@gmail.com" TargetMode="External"/><Relationship Id="rId505" Type="http://schemas.openxmlformats.org/officeDocument/2006/relationships/hyperlink" Target="mailto:mdatiar_rahman13@yahoo.com" TargetMode="External"/><Relationship Id="rId1135" Type="http://schemas.openxmlformats.org/officeDocument/2006/relationships/hyperlink" Target="mailto:acclegp1000@gmail.com" TargetMode="External"/><Relationship Id="rId8162" Type="http://schemas.openxmlformats.org/officeDocument/2006/relationships/hyperlink" Target="mailto:mohammadiaenterprise89@yhoo.com" TargetMode="External"/><Relationship Id="rId9213" Type="http://schemas.openxmlformats.org/officeDocument/2006/relationships/hyperlink" Target="mailto:moniruzzaman922@gmail.com" TargetMode="External"/><Relationship Id="rId10092" Type="http://schemas.openxmlformats.org/officeDocument/2006/relationships/hyperlink" Target="mailto:ajamconstructionltd@gmail.com" TargetMode="External"/><Relationship Id="rId1202" Type="http://schemas.openxmlformats.org/officeDocument/2006/relationships/hyperlink" Target="mailto:mbmaejv21@gmail.com" TargetMode="External"/><Relationship Id="rId2600" Type="http://schemas.openxmlformats.org/officeDocument/2006/relationships/hyperlink" Target="mailto:progoti_enter@yahoo.com" TargetMode="External"/><Relationship Id="rId4358" Type="http://schemas.openxmlformats.org/officeDocument/2006/relationships/hyperlink" Target="mailto:shahanwar71@gmail.com" TargetMode="External"/><Relationship Id="rId5409" Type="http://schemas.openxmlformats.org/officeDocument/2006/relationships/hyperlink" Target="mailto:nurulalomsiraj@gmail.com" TargetMode="External"/><Relationship Id="rId5756" Type="http://schemas.openxmlformats.org/officeDocument/2006/relationships/hyperlink" Target="mailto:mdbadruddazabablu@gmail.com" TargetMode="External"/><Relationship Id="rId6807" Type="http://schemas.openxmlformats.org/officeDocument/2006/relationships/hyperlink" Target="mailto:bhuiyanenterprise1979@gmail.com" TargetMode="External"/><Relationship Id="rId4772" Type="http://schemas.openxmlformats.org/officeDocument/2006/relationships/hyperlink" Target="mailto:jarinenterprise.egp@gmail.com" TargetMode="External"/><Relationship Id="rId5823" Type="http://schemas.openxmlformats.org/officeDocument/2006/relationships/hyperlink" Target="mailto:mdnazrulislamnilu@gmail.com" TargetMode="External"/><Relationship Id="rId8979" Type="http://schemas.openxmlformats.org/officeDocument/2006/relationships/hyperlink" Target="mailto:msbismillaenterprise82@gmail.com" TargetMode="External"/><Relationship Id="rId295" Type="http://schemas.openxmlformats.org/officeDocument/2006/relationships/hyperlink" Target="mailto:omisundharbonjv@gmail.com" TargetMode="External"/><Relationship Id="rId3374" Type="http://schemas.openxmlformats.org/officeDocument/2006/relationships/hyperlink" Target="mailto:mahsin1959@gmail.com" TargetMode="External"/><Relationship Id="rId4425" Type="http://schemas.openxmlformats.org/officeDocument/2006/relationships/hyperlink" Target="mailto:dewanshaikotahmed@gmail.com" TargetMode="External"/><Relationship Id="rId7995" Type="http://schemas.openxmlformats.org/officeDocument/2006/relationships/hyperlink" Target="mailto:shaikatenterprise77@gmail.com" TargetMode="External"/><Relationship Id="rId2390" Type="http://schemas.openxmlformats.org/officeDocument/2006/relationships/hyperlink" Target="mailto:ziaultraders123@yahoo.com%20;" TargetMode="External"/><Relationship Id="rId3027" Type="http://schemas.openxmlformats.org/officeDocument/2006/relationships/hyperlink" Target="mailto:alahe2013@gmail.com" TargetMode="External"/><Relationship Id="rId3441" Type="http://schemas.openxmlformats.org/officeDocument/2006/relationships/hyperlink" Target="mailto:shuebch.8351@yahoo.com" TargetMode="External"/><Relationship Id="rId6597" Type="http://schemas.openxmlformats.org/officeDocument/2006/relationships/hyperlink" Target="mailto:ms.shamimbricks38@gmail.com" TargetMode="External"/><Relationship Id="rId7648" Type="http://schemas.openxmlformats.org/officeDocument/2006/relationships/hyperlink" Target="mailto:mr.rahim_uddin@yahoo.com" TargetMode="External"/><Relationship Id="rId362" Type="http://schemas.openxmlformats.org/officeDocument/2006/relationships/hyperlink" Target="mailto:mzemsejv@yahoo.com" TargetMode="External"/><Relationship Id="rId2043" Type="http://schemas.openxmlformats.org/officeDocument/2006/relationships/hyperlink" Target="https://www.eprocure.gov.bd/tenderer/ViewRegistrationDetail.jsp?uId=E4903C9AEF5425BD&amp;tId=374AFD04FE8C45D2&amp;cId=FA75B26B07872065&amp;top=no" TargetMode="External"/><Relationship Id="rId5199" Type="http://schemas.openxmlformats.org/officeDocument/2006/relationships/hyperlink" Target="mailto:S.Anantabikastripura@yahoo.com" TargetMode="External"/><Relationship Id="rId6664" Type="http://schemas.openxmlformats.org/officeDocument/2006/relationships/hyperlink" Target="mailto:agssumon79@gmail.com" TargetMode="External"/><Relationship Id="rId7715" Type="http://schemas.openxmlformats.org/officeDocument/2006/relationships/hyperlink" Target="mailto:mekejv18@gmail.com" TargetMode="External"/><Relationship Id="rId9070" Type="http://schemas.openxmlformats.org/officeDocument/2006/relationships/hyperlink" Target="mailto:msgrenterprise1970@yahoo.com" TargetMode="External"/><Relationship Id="rId2110" Type="http://schemas.openxmlformats.org/officeDocument/2006/relationships/hyperlink" Target="mailto:msrahmantraders07@gmail.com" TargetMode="External"/><Relationship Id="rId5266" Type="http://schemas.openxmlformats.org/officeDocument/2006/relationships/hyperlink" Target="mailto:mrrtraders80@gmail.com" TargetMode="External"/><Relationship Id="rId5680" Type="http://schemas.openxmlformats.org/officeDocument/2006/relationships/hyperlink" Target="mailto:quashemconstruction@gmail.com" TargetMode="External"/><Relationship Id="rId6317" Type="http://schemas.openxmlformats.org/officeDocument/2006/relationships/hyperlink" Target="mailto:ms.sagar_enterprise@yahoo.com" TargetMode="External"/><Relationship Id="rId9887" Type="http://schemas.openxmlformats.org/officeDocument/2006/relationships/hyperlink" Target="mailto:msalfacontruction@gmail.com" TargetMode="External"/><Relationship Id="rId4282" Type="http://schemas.openxmlformats.org/officeDocument/2006/relationships/hyperlink" Target="mailto:ahchowdhury2013@gmail.com" TargetMode="External"/><Relationship Id="rId5333" Type="http://schemas.openxmlformats.org/officeDocument/2006/relationships/hyperlink" Target="mailto:msshohanenterprise@gmail.com" TargetMode="External"/><Relationship Id="rId6731" Type="http://schemas.openxmlformats.org/officeDocument/2006/relationships/hyperlink" Target="mailto:mofizul188@gmail.com" TargetMode="External"/><Relationship Id="rId8489" Type="http://schemas.openxmlformats.org/officeDocument/2006/relationships/hyperlink" Target="mailto:shbnarayanganj@gmail.com" TargetMode="External"/><Relationship Id="rId1876" Type="http://schemas.openxmlformats.org/officeDocument/2006/relationships/hyperlink" Target="mailto:farhan150581@gmail.com" TargetMode="External"/><Relationship Id="rId2927" Type="http://schemas.openxmlformats.org/officeDocument/2006/relationships/hyperlink" Target="mailto:shiplo_traders@yahoo.com" TargetMode="External"/><Relationship Id="rId9954" Type="http://schemas.openxmlformats.org/officeDocument/2006/relationships/hyperlink" Target="mailto:Sconstruction14@gmail.com" TargetMode="External"/><Relationship Id="rId1529" Type="http://schemas.openxmlformats.org/officeDocument/2006/relationships/hyperlink" Target="mailto:mssardartradersmuk@gmail.com" TargetMode="External"/><Relationship Id="rId1943" Type="http://schemas.openxmlformats.org/officeDocument/2006/relationships/hyperlink" Target="mailto:dhrobtradeagency@gmail.com" TargetMode="External"/><Relationship Id="rId5400" Type="http://schemas.openxmlformats.org/officeDocument/2006/relationships/hyperlink" Target="mailto:mitu_traders@yahoo.com" TargetMode="External"/><Relationship Id="rId8556" Type="http://schemas.openxmlformats.org/officeDocument/2006/relationships/hyperlink" Target="mailto:nusrattradeinternational15@yahoo.com" TargetMode="External"/><Relationship Id="rId8970" Type="http://schemas.openxmlformats.org/officeDocument/2006/relationships/hyperlink" Target="mailto:maengineering1958@yahoo.com" TargetMode="External"/><Relationship Id="rId9607" Type="http://schemas.openxmlformats.org/officeDocument/2006/relationships/hyperlink" Target="mailto:akzaman43@gmail.com" TargetMode="External"/><Relationship Id="rId4002" Type="http://schemas.openxmlformats.org/officeDocument/2006/relationships/hyperlink" Target="mailto:msrafienterprise2020@gmail.com" TargetMode="External"/><Relationship Id="rId7158" Type="http://schemas.openxmlformats.org/officeDocument/2006/relationships/hyperlink" Target="mailto:msmondolenterprise79@gmail.com" TargetMode="External"/><Relationship Id="rId7572" Type="http://schemas.openxmlformats.org/officeDocument/2006/relationships/hyperlink" Target="mailto:ms.rahmangroups@gmail.com" TargetMode="External"/><Relationship Id="rId8209" Type="http://schemas.openxmlformats.org/officeDocument/2006/relationships/hyperlink" Target="mailto:elias.salehajv@gmail.com" TargetMode="External"/><Relationship Id="rId8623" Type="http://schemas.openxmlformats.org/officeDocument/2006/relationships/hyperlink" Target="mailto:msthenterprise@yahoo.com" TargetMode="External"/><Relationship Id="rId10139" Type="http://schemas.openxmlformats.org/officeDocument/2006/relationships/hyperlink" Target="mailto:kmdabdussalam@gmail.com" TargetMode="External"/><Relationship Id="rId3768" Type="http://schemas.openxmlformats.org/officeDocument/2006/relationships/hyperlink" Target="mailto:jahiroul84@gmail.com" TargetMode="External"/><Relationship Id="rId4819" Type="http://schemas.openxmlformats.org/officeDocument/2006/relationships/hyperlink" Target="mailto:arifcell14@gmail.com" TargetMode="External"/><Relationship Id="rId6174" Type="http://schemas.openxmlformats.org/officeDocument/2006/relationships/hyperlink" Target="mailto:amir.engr_crp@yahoo.com" TargetMode="External"/><Relationship Id="rId7225" Type="http://schemas.openxmlformats.org/officeDocument/2006/relationships/hyperlink" Target="mailto:nurenterprisem@gmail.com" TargetMode="External"/><Relationship Id="rId689" Type="http://schemas.openxmlformats.org/officeDocument/2006/relationships/hyperlink" Target="mailto:ayeshaegp@gmail.com" TargetMode="External"/><Relationship Id="rId2784" Type="http://schemas.openxmlformats.org/officeDocument/2006/relationships/hyperlink" Target="mailto:mssunam.ent@gmail.com" TargetMode="External"/><Relationship Id="rId5190" Type="http://schemas.openxmlformats.org/officeDocument/2006/relationships/hyperlink" Target="mailto:ms_rangamatitraders@yahoo.com" TargetMode="External"/><Relationship Id="rId6241" Type="http://schemas.openxmlformats.org/officeDocument/2006/relationships/hyperlink" Target="mailto:shenterprise78@gmail.com" TargetMode="External"/><Relationship Id="rId9397" Type="http://schemas.openxmlformats.org/officeDocument/2006/relationships/hyperlink" Target="mailto:msbrothertradinghalimjv@gmail.com" TargetMode="External"/><Relationship Id="rId756" Type="http://schemas.openxmlformats.org/officeDocument/2006/relationships/hyperlink" Target="mailto:rashid.ctg86@gmail.com" TargetMode="External"/><Relationship Id="rId1386" Type="http://schemas.openxmlformats.org/officeDocument/2006/relationships/hyperlink" Target="mailto:amzadtraders@gmail.com" TargetMode="External"/><Relationship Id="rId2437" Type="http://schemas.openxmlformats.org/officeDocument/2006/relationships/hyperlink" Target="mailto:rakaseamjv@gmail.com" TargetMode="External"/><Relationship Id="rId3835" Type="http://schemas.openxmlformats.org/officeDocument/2006/relationships/hyperlink" Target="mailto:osmangani1961@yahoo.com" TargetMode="External"/><Relationship Id="rId9464" Type="http://schemas.openxmlformats.org/officeDocument/2006/relationships/hyperlink" Target="mailto:riponptk@gmail.com" TargetMode="External"/><Relationship Id="rId409" Type="http://schemas.openxmlformats.org/officeDocument/2006/relationships/hyperlink" Target="mailto:msrnrenterprise1969@gmail.com" TargetMode="External"/><Relationship Id="rId1039" Type="http://schemas.openxmlformats.org/officeDocument/2006/relationships/hyperlink" Target="mailto:shahanaenterprisesbceljv@gmail.com" TargetMode="External"/><Relationship Id="rId2851" Type="http://schemas.openxmlformats.org/officeDocument/2006/relationships/hyperlink" Target="mailto:mebl.bd@gmail.com" TargetMode="External"/><Relationship Id="rId3902" Type="http://schemas.openxmlformats.org/officeDocument/2006/relationships/hyperlink" Target="mailto:bhuiyanconstruction83@gmail.com" TargetMode="External"/><Relationship Id="rId8066" Type="http://schemas.openxmlformats.org/officeDocument/2006/relationships/hyperlink" Target="mailto:ms.mehidienterprise@gmail.com" TargetMode="External"/><Relationship Id="rId9117" Type="http://schemas.openxmlformats.org/officeDocument/2006/relationships/hyperlink" Target="mailto:mahin.shaon@gmail.com" TargetMode="External"/><Relationship Id="rId92" Type="http://schemas.openxmlformats.org/officeDocument/2006/relationships/hyperlink" Target="mailto:mebl.bd@gmail.com" TargetMode="External"/><Relationship Id="rId823" Type="http://schemas.openxmlformats.org/officeDocument/2006/relationships/hyperlink" Target="mailto:monirmohashinjv@gmail.com" TargetMode="External"/><Relationship Id="rId1453" Type="http://schemas.openxmlformats.org/officeDocument/2006/relationships/hyperlink" Target="mailto:badal_barisal@yahoo.com" TargetMode="External"/><Relationship Id="rId2504" Type="http://schemas.openxmlformats.org/officeDocument/2006/relationships/hyperlink" Target="mailto:ahang.trade.inter@gmail.com" TargetMode="External"/><Relationship Id="rId7082" Type="http://schemas.openxmlformats.org/officeDocument/2006/relationships/hyperlink" Target="mailto:msmasterentandhaicojvc@gmail.com%20(M/s.%20Hai%20&amp;%20Co.%20Master%20Enterprise)Village:%20South%20Batabaria,%20Post:%20Sarospur,%20Upazila:%20Monohargonj,%20District:%20Cumilla." TargetMode="External"/><Relationship Id="rId8480" Type="http://schemas.openxmlformats.org/officeDocument/2006/relationships/hyperlink" Target="mailto:ncel1962@gmail.com" TargetMode="External"/><Relationship Id="rId9531" Type="http://schemas.openxmlformats.org/officeDocument/2006/relationships/hyperlink" Target="mailto:khanenterprise20@gmail.com" TargetMode="External"/><Relationship Id="rId1106" Type="http://schemas.openxmlformats.org/officeDocument/2006/relationships/hyperlink" Target="mailto:egp.mamasud@gmail.com" TargetMode="External"/><Relationship Id="rId1520" Type="http://schemas.openxmlformats.org/officeDocument/2006/relationships/hyperlink" Target="mailto:msranaenterprise@yahoo.com" TargetMode="External"/><Relationship Id="rId4676" Type="http://schemas.openxmlformats.org/officeDocument/2006/relationships/hyperlink" Target="mailto:msranaenterprise@yahoo.com" TargetMode="External"/><Relationship Id="rId5727" Type="http://schemas.openxmlformats.org/officeDocument/2006/relationships/hyperlink" Target="mailto:msjarnaenterprise@yahoo.com" TargetMode="External"/><Relationship Id="rId8133" Type="http://schemas.openxmlformats.org/officeDocument/2006/relationships/hyperlink" Target="mailto:rozienterprise2020@gmai.com" TargetMode="External"/><Relationship Id="rId10063" Type="http://schemas.openxmlformats.org/officeDocument/2006/relationships/hyperlink" Target="mailto:msassenterprise25@gmail.com" TargetMode="External"/><Relationship Id="rId3278" Type="http://schemas.openxmlformats.org/officeDocument/2006/relationships/hyperlink" Target="mailto:mdiftekharhussainchowdhury@gmail.com" TargetMode="External"/><Relationship Id="rId3692" Type="http://schemas.openxmlformats.org/officeDocument/2006/relationships/hyperlink" Target="mailto:egp.msenterprise@gmail.com" TargetMode="External"/><Relationship Id="rId4329" Type="http://schemas.openxmlformats.org/officeDocument/2006/relationships/hyperlink" Target="mailto:jsarwar938@gmail.com" TargetMode="External"/><Relationship Id="rId4743" Type="http://schemas.openxmlformats.org/officeDocument/2006/relationships/hyperlink" Target="mailto:bhatibanglaenterprise@gmail.com" TargetMode="External"/><Relationship Id="rId7899" Type="http://schemas.openxmlformats.org/officeDocument/2006/relationships/hyperlink" Target="mailto:shomoyenterprise@gmail.com" TargetMode="External"/><Relationship Id="rId8200" Type="http://schemas.openxmlformats.org/officeDocument/2006/relationships/hyperlink" Target="mailto:msnaharbuilders1996@gmail.com" TargetMode="External"/><Relationship Id="rId10130" Type="http://schemas.openxmlformats.org/officeDocument/2006/relationships/hyperlink" Target="mailto:msassenterprise25@gmail.com" TargetMode="External"/><Relationship Id="rId199" Type="http://schemas.openxmlformats.org/officeDocument/2006/relationships/hyperlink" Target="mailto:muktatraderschc@gmail.com" TargetMode="External"/><Relationship Id="rId2294" Type="http://schemas.openxmlformats.org/officeDocument/2006/relationships/hyperlink" Target="mailto:gmnur74@gmail.com," TargetMode="External"/><Relationship Id="rId3345" Type="http://schemas.openxmlformats.org/officeDocument/2006/relationships/hyperlink" Target="mailto:fazlurrahman745@gmail.com" TargetMode="External"/><Relationship Id="rId266" Type="http://schemas.openxmlformats.org/officeDocument/2006/relationships/hyperlink" Target="mailto:halimaseddikahasi@gmail.com" TargetMode="External"/><Relationship Id="rId680" Type="http://schemas.openxmlformats.org/officeDocument/2006/relationships/hyperlink" Target="mailto:palongtradersegp@gmail.com" TargetMode="External"/><Relationship Id="rId2361" Type="http://schemas.openxmlformats.org/officeDocument/2006/relationships/hyperlink" Target="mailto:msjarnaenterprise@yahoo.com%20," TargetMode="External"/><Relationship Id="rId3412" Type="http://schemas.openxmlformats.org/officeDocument/2006/relationships/hyperlink" Target="mailto:syedfaruq72@gmail.com" TargetMode="External"/><Relationship Id="rId4810" Type="http://schemas.openxmlformats.org/officeDocument/2006/relationships/hyperlink" Target="mailto:aslampervez765@gmail.com" TargetMode="External"/><Relationship Id="rId6568" Type="http://schemas.openxmlformats.org/officeDocument/2006/relationships/hyperlink" Target="mailto:z_liton@yahoo.com" TargetMode="External"/><Relationship Id="rId7619" Type="http://schemas.openxmlformats.org/officeDocument/2006/relationships/hyperlink" Target="mailto:hoquetraders1980@gmail.com" TargetMode="External"/><Relationship Id="rId7966" Type="http://schemas.openxmlformats.org/officeDocument/2006/relationships/hyperlink" Target="mailto:msparadisrtds@gmail.com" TargetMode="External"/><Relationship Id="rId333" Type="http://schemas.openxmlformats.org/officeDocument/2006/relationships/hyperlink" Target="mailto:friendsfaraji@gmail.com" TargetMode="External"/><Relationship Id="rId2014" Type="http://schemas.openxmlformats.org/officeDocument/2006/relationships/hyperlink" Target="mailto:mntrade@gmail.com" TargetMode="External"/><Relationship Id="rId6982" Type="http://schemas.openxmlformats.org/officeDocument/2006/relationships/hyperlink" Target="mailto:s.hbuilderscumilla@gmail.com" TargetMode="External"/><Relationship Id="rId9041" Type="http://schemas.openxmlformats.org/officeDocument/2006/relationships/hyperlink" Target="mailto:msrupalitraders@yahoo.com" TargetMode="External"/><Relationship Id="rId1030" Type="http://schemas.openxmlformats.org/officeDocument/2006/relationships/hyperlink" Target="mailto:msanikaenterprise.bd@gmail.com" TargetMode="External"/><Relationship Id="rId4186" Type="http://schemas.openxmlformats.org/officeDocument/2006/relationships/hyperlink" Target="mailto:mdengineeringltd@gmail.com" TargetMode="External"/><Relationship Id="rId5584" Type="http://schemas.openxmlformats.org/officeDocument/2006/relationships/hyperlink" Target="https://www.eprocure.gov.bd/officer/MyTenders.jsp" TargetMode="External"/><Relationship Id="rId6635" Type="http://schemas.openxmlformats.org/officeDocument/2006/relationships/hyperlink" Target="mailto:maematjv@gmail.com" TargetMode="External"/><Relationship Id="rId400" Type="http://schemas.openxmlformats.org/officeDocument/2006/relationships/hyperlink" Target="mailto:pirmoslehuddin@yahoo.com" TargetMode="External"/><Relationship Id="rId5237" Type="http://schemas.openxmlformats.org/officeDocument/2006/relationships/hyperlink" Target="mailto:taherandsonspvtltd@yahoo.com" TargetMode="External"/><Relationship Id="rId5651" Type="http://schemas.openxmlformats.org/officeDocument/2006/relationships/hyperlink" Target="mailto:ms.azadandbrothers.bban@gmail.com" TargetMode="External"/><Relationship Id="rId6702" Type="http://schemas.openxmlformats.org/officeDocument/2006/relationships/hyperlink" Target="mailto:bhuiyanenterprise1979@gmail.com" TargetMode="External"/><Relationship Id="rId9858" Type="http://schemas.openxmlformats.org/officeDocument/2006/relationships/hyperlink" Target="mailto:rakaenterprise69@gmail.com" TargetMode="External"/><Relationship Id="rId1847" Type="http://schemas.openxmlformats.org/officeDocument/2006/relationships/hyperlink" Target="mailto:tomaconst1964@yahoo.com" TargetMode="External"/><Relationship Id="rId4253" Type="http://schemas.openxmlformats.org/officeDocument/2006/relationships/hyperlink" Target="mailto:mahbubur.nat@gmail.com" TargetMode="External"/><Relationship Id="rId5304" Type="http://schemas.openxmlformats.org/officeDocument/2006/relationships/hyperlink" Target="mailto:malihatraders1975@gmail.com" TargetMode="External"/><Relationship Id="rId8874" Type="http://schemas.openxmlformats.org/officeDocument/2006/relationships/hyperlink" Target="mailto:msbhaibhaitradingcorporation@gmail.com" TargetMode="External"/><Relationship Id="rId9925" Type="http://schemas.openxmlformats.org/officeDocument/2006/relationships/hyperlink" Target="mailto:mdnoman11021979@gmail.com" TargetMode="External"/><Relationship Id="rId4320" Type="http://schemas.openxmlformats.org/officeDocument/2006/relationships/hyperlink" Target="mailto:srsanduejv@gmail.com" TargetMode="External"/><Relationship Id="rId7476" Type="http://schemas.openxmlformats.org/officeDocument/2006/relationships/hyperlink" Target="mailto:ms.sajincorporation@gmail.com" TargetMode="External"/><Relationship Id="rId7890" Type="http://schemas.openxmlformats.org/officeDocument/2006/relationships/hyperlink" Target="mailto:shomoyenterprise@gmail.com" TargetMode="External"/><Relationship Id="rId8527" Type="http://schemas.openxmlformats.org/officeDocument/2006/relationships/hyperlink" Target="mailto:satradeandsyndicate@gmail.com" TargetMode="External"/><Relationship Id="rId190" Type="http://schemas.openxmlformats.org/officeDocument/2006/relationships/hyperlink" Target="mailto:msakkasconstruction@gmail.com" TargetMode="External"/><Relationship Id="rId1914" Type="http://schemas.openxmlformats.org/officeDocument/2006/relationships/hyperlink" Target="mailto:mirzaconstruction@yahoo.com" TargetMode="External"/><Relationship Id="rId6078" Type="http://schemas.openxmlformats.org/officeDocument/2006/relationships/hyperlink" Target="mailto:sifatnavin81@gmail.com" TargetMode="External"/><Relationship Id="rId6492" Type="http://schemas.openxmlformats.org/officeDocument/2006/relationships/hyperlink" Target="mailto:jamal_brothers77@yahoo.com" TargetMode="External"/><Relationship Id="rId7129" Type="http://schemas.openxmlformats.org/officeDocument/2006/relationships/hyperlink" Target="mailto:mdemtiazasif@gmail.com" TargetMode="External"/><Relationship Id="rId7543" Type="http://schemas.openxmlformats.org/officeDocument/2006/relationships/hyperlink" Target="mailto:mskashemtraders@gmail.com" TargetMode="External"/><Relationship Id="rId8941" Type="http://schemas.openxmlformats.org/officeDocument/2006/relationships/hyperlink" Target="mailto:samiultraders@yahoo.com" TargetMode="External"/><Relationship Id="rId5094" Type="http://schemas.openxmlformats.org/officeDocument/2006/relationships/hyperlink" Target="mailto:zanithconstructionanddevelopme@gmail.com" TargetMode="External"/><Relationship Id="rId6145" Type="http://schemas.openxmlformats.org/officeDocument/2006/relationships/hyperlink" Target="mailto:dhara.enterprise69@gmail.com" TargetMode="External"/><Relationship Id="rId2688" Type="http://schemas.openxmlformats.org/officeDocument/2006/relationships/hyperlink" Target="mailto:salamkconstruction@gmail.com" TargetMode="External"/><Relationship Id="rId3739" Type="http://schemas.openxmlformats.org/officeDocument/2006/relationships/hyperlink" Target="mailto:ms.naglaenterprise1987@gmail.com" TargetMode="External"/><Relationship Id="rId5161" Type="http://schemas.openxmlformats.org/officeDocument/2006/relationships/hyperlink" Target="mailto:utmong71@yahoo.com" TargetMode="External"/><Relationship Id="rId7610" Type="http://schemas.openxmlformats.org/officeDocument/2006/relationships/hyperlink" Target="mailto:hoquetraders1980@gmail.com" TargetMode="External"/><Relationship Id="rId2755" Type="http://schemas.openxmlformats.org/officeDocument/2006/relationships/hyperlink" Target="mailto:jnenterprise76@gmail.com" TargetMode="External"/><Relationship Id="rId3806" Type="http://schemas.openxmlformats.org/officeDocument/2006/relationships/hyperlink" Target="mailto:sahaanduzzaljv@gmail.com" TargetMode="External"/><Relationship Id="rId6212" Type="http://schemas.openxmlformats.org/officeDocument/2006/relationships/hyperlink" Target="mailto:msferoj_alam@yahoo.com" TargetMode="External"/><Relationship Id="rId9368" Type="http://schemas.openxmlformats.org/officeDocument/2006/relationships/hyperlink" Target="mailto:najmulsadat76@gmail.com" TargetMode="External"/><Relationship Id="rId9782" Type="http://schemas.openxmlformats.org/officeDocument/2006/relationships/hyperlink" Target="mailto:kazimazedulislam@gmail.com" TargetMode="External"/><Relationship Id="rId727" Type="http://schemas.openxmlformats.org/officeDocument/2006/relationships/hyperlink" Target="mailto:utmong71@yahoo.com" TargetMode="External"/><Relationship Id="rId1357" Type="http://schemas.openxmlformats.org/officeDocument/2006/relationships/hyperlink" Target="mailto:ms.nehimenterprise@gmail.com" TargetMode="External"/><Relationship Id="rId1771" Type="http://schemas.openxmlformats.org/officeDocument/2006/relationships/hyperlink" Target="mailto:hannanmollah.bd@gmail.com" TargetMode="External"/><Relationship Id="rId2408" Type="http://schemas.openxmlformats.org/officeDocument/2006/relationships/hyperlink" Target="mailto:hmarrafi@gmail.com" TargetMode="External"/><Relationship Id="rId2822" Type="http://schemas.openxmlformats.org/officeDocument/2006/relationships/hyperlink" Target="mailto:romantraders.k@gmail.com" TargetMode="External"/><Relationship Id="rId5978" Type="http://schemas.openxmlformats.org/officeDocument/2006/relationships/hyperlink" Target="mailto:msrokeyaenterprise92@gmail.com" TargetMode="External"/><Relationship Id="rId8384" Type="http://schemas.openxmlformats.org/officeDocument/2006/relationships/hyperlink" Target="mailto:kmselim70@gmail.com" TargetMode="External"/><Relationship Id="rId9435" Type="http://schemas.openxmlformats.org/officeDocument/2006/relationships/hyperlink" Target="mailto:najmulsadat76@gmail.com" TargetMode="External"/><Relationship Id="rId63" Type="http://schemas.openxmlformats.org/officeDocument/2006/relationships/hyperlink" Target="mailto:haiderbuilders78@yahoo.com" TargetMode="External"/><Relationship Id="rId1424" Type="http://schemas.openxmlformats.org/officeDocument/2006/relationships/hyperlink" Target="mailto:riyamonienterprise@gmail.com" TargetMode="External"/><Relationship Id="rId4994" Type="http://schemas.openxmlformats.org/officeDocument/2006/relationships/hyperlink" Target="mailto:mmwh.nrjv2020@gmail.com" TargetMode="External"/><Relationship Id="rId8037" Type="http://schemas.openxmlformats.org/officeDocument/2006/relationships/hyperlink" Target="mailto:galaxyassociate8@gmail.com" TargetMode="External"/><Relationship Id="rId8451" Type="http://schemas.openxmlformats.org/officeDocument/2006/relationships/hyperlink" Target="mailto:kabirkke2003@gmail.com" TargetMode="External"/><Relationship Id="rId9502" Type="http://schemas.openxmlformats.org/officeDocument/2006/relationships/hyperlink" Target="mailto:manebur82@gmail.com" TargetMode="External"/><Relationship Id="rId3596" Type="http://schemas.openxmlformats.org/officeDocument/2006/relationships/hyperlink" Target="mailto:mskhantraders2019@gmail.com" TargetMode="External"/><Relationship Id="rId4647" Type="http://schemas.openxmlformats.org/officeDocument/2006/relationships/hyperlink" Target="mailto:mirhibibulalm@yahoo.com" TargetMode="External"/><Relationship Id="rId7053" Type="http://schemas.openxmlformats.org/officeDocument/2006/relationships/hyperlink" Target="mailto:mmeshetarajvca@gmail.com" TargetMode="External"/><Relationship Id="rId8104" Type="http://schemas.openxmlformats.org/officeDocument/2006/relationships/hyperlink" Target="mailto:mariasatjv1@gmail.com" TargetMode="External"/><Relationship Id="rId10034" Type="http://schemas.openxmlformats.org/officeDocument/2006/relationships/hyperlink" Target="mailto:mmcandmdejv@gmail.com" TargetMode="External"/><Relationship Id="rId2198" Type="http://schemas.openxmlformats.org/officeDocument/2006/relationships/hyperlink" Target="mailto:ms.kt.agency@gmail.com" TargetMode="External"/><Relationship Id="rId3249" Type="http://schemas.openxmlformats.org/officeDocument/2006/relationships/hyperlink" Target="mailto:shuebch.8351@yahoo.com" TargetMode="External"/><Relationship Id="rId7120" Type="http://schemas.openxmlformats.org/officeDocument/2006/relationships/hyperlink" Target="mailto:faridpurjannatconstructionltd@gmail.com" TargetMode="External"/><Relationship Id="rId584" Type="http://schemas.openxmlformats.org/officeDocument/2006/relationships/hyperlink" Target="mailto:sdmallic@yahoo.com" TargetMode="External"/><Relationship Id="rId2265" Type="http://schemas.openxmlformats.org/officeDocument/2006/relationships/hyperlink" Target="mailto:msshamsulalam@gmail.com" TargetMode="External"/><Relationship Id="rId3663" Type="http://schemas.openxmlformats.org/officeDocument/2006/relationships/hyperlink" Target="mailto:mdlalmahmood@gmail.com" TargetMode="External"/><Relationship Id="rId4714" Type="http://schemas.openxmlformats.org/officeDocument/2006/relationships/hyperlink" Target="mailto:mskhandakarbuilders@gmail.com" TargetMode="External"/><Relationship Id="rId9292" Type="http://schemas.openxmlformats.org/officeDocument/2006/relationships/hyperlink" Target="mailto:mebl.bd@gmail.com" TargetMode="External"/><Relationship Id="rId10101" Type="http://schemas.openxmlformats.org/officeDocument/2006/relationships/hyperlink" Target="mailto:msfriendsc@gmail.com" TargetMode="External"/><Relationship Id="rId237" Type="http://schemas.openxmlformats.org/officeDocument/2006/relationships/hyperlink" Target="mailto:msmrenterprise87@gmail.com" TargetMode="External"/><Relationship Id="rId3316" Type="http://schemas.openxmlformats.org/officeDocument/2006/relationships/hyperlink" Target="mailto:jamaluddin10156@yahoo.com" TargetMode="External"/><Relationship Id="rId3730" Type="http://schemas.openxmlformats.org/officeDocument/2006/relationships/hyperlink" Target="mailto:egp.swapnabricks@gmail.com" TargetMode="External"/><Relationship Id="rId6886" Type="http://schemas.openxmlformats.org/officeDocument/2006/relationships/hyperlink" Target="mailto:abulhossansoton@yahoo.com" TargetMode="External"/><Relationship Id="rId7937" Type="http://schemas.openxmlformats.org/officeDocument/2006/relationships/hyperlink" Target="mailto:notunkuri1986@gmail.com" TargetMode="External"/><Relationship Id="rId651" Type="http://schemas.openxmlformats.org/officeDocument/2006/relationships/hyperlink" Target="mailto:mstarekbrothers@gmail.com" TargetMode="External"/><Relationship Id="rId1281" Type="http://schemas.openxmlformats.org/officeDocument/2006/relationships/hyperlink" Target="mailto:ms.sharafat.enterprise@gmail.com" TargetMode="External"/><Relationship Id="rId2332" Type="http://schemas.openxmlformats.org/officeDocument/2006/relationships/hyperlink" Target="mailto:mssumanaenterprise@gmail.com%20;" TargetMode="External"/><Relationship Id="rId5488" Type="http://schemas.openxmlformats.org/officeDocument/2006/relationships/hyperlink" Target="mailto:khairselim@yahoo.com" TargetMode="External"/><Relationship Id="rId6539" Type="http://schemas.openxmlformats.org/officeDocument/2006/relationships/hyperlink" Target="mailto:tomaconst1964@yahoo.com" TargetMode="External"/><Relationship Id="rId6953" Type="http://schemas.openxmlformats.org/officeDocument/2006/relationships/hyperlink" Target="mailto:mezbahcomilla@gmail.com" TargetMode="External"/><Relationship Id="rId304" Type="http://schemas.openxmlformats.org/officeDocument/2006/relationships/hyperlink" Target="mailto:omienterprise74@gmail.com" TargetMode="External"/><Relationship Id="rId5555" Type="http://schemas.openxmlformats.org/officeDocument/2006/relationships/hyperlink" Target="mailto:hariram.thakurgaon@gmail.com" TargetMode="External"/><Relationship Id="rId6606" Type="http://schemas.openxmlformats.org/officeDocument/2006/relationships/hyperlink" Target="mailto:mshedayetenterprise@gmail.com" TargetMode="External"/><Relationship Id="rId9012" Type="http://schemas.openxmlformats.org/officeDocument/2006/relationships/hyperlink" Target="mailto:msbijoyenterpriseali@yahoo.com" TargetMode="External"/><Relationship Id="rId1001" Type="http://schemas.openxmlformats.org/officeDocument/2006/relationships/hyperlink" Target="mailto:zubabor73@gmail.com" TargetMode="External"/><Relationship Id="rId4157" Type="http://schemas.openxmlformats.org/officeDocument/2006/relationships/hyperlink" Target="mailto:scpcjv20@gmail.com" TargetMode="External"/><Relationship Id="rId4571" Type="http://schemas.openxmlformats.org/officeDocument/2006/relationships/hyperlink" Target="mailto:farukrahman2181973@gmail.com" TargetMode="External"/><Relationship Id="rId5208" Type="http://schemas.openxmlformats.org/officeDocument/2006/relationships/hyperlink" Target="mailto:kyasuimong@gmail.com" TargetMode="External"/><Relationship Id="rId5622" Type="http://schemas.openxmlformats.org/officeDocument/2006/relationships/hyperlink" Target="mailto:emmuconstruction@gmail.com" TargetMode="External"/><Relationship Id="rId8778" Type="http://schemas.openxmlformats.org/officeDocument/2006/relationships/hyperlink" Target="mailto:msrahimenterpsise@gmail.com" TargetMode="External"/><Relationship Id="rId9829" Type="http://schemas.openxmlformats.org/officeDocument/2006/relationships/hyperlink" Target="mailto:iqbaljamader@yahoo.com" TargetMode="External"/><Relationship Id="rId3173" Type="http://schemas.openxmlformats.org/officeDocument/2006/relationships/hyperlink" Target="mailto:alibrothers1961@gmail.com" TargetMode="External"/><Relationship Id="rId4224" Type="http://schemas.openxmlformats.org/officeDocument/2006/relationships/hyperlink" Target="mailto:hashem.ali.860462@gmail.com" TargetMode="External"/><Relationship Id="rId1818" Type="http://schemas.openxmlformats.org/officeDocument/2006/relationships/hyperlink" Target="mailto:kamal_mostafa10@yahoo.com" TargetMode="External"/><Relationship Id="rId3240" Type="http://schemas.openxmlformats.org/officeDocument/2006/relationships/hyperlink" Target="mailto:msriasatandbrothers@gmail.com" TargetMode="External"/><Relationship Id="rId6396" Type="http://schemas.openxmlformats.org/officeDocument/2006/relationships/hyperlink" Target="mailto:shenterprise78@gmail.com" TargetMode="External"/><Relationship Id="rId7794" Type="http://schemas.openxmlformats.org/officeDocument/2006/relationships/hyperlink" Target="mailto:kamarjani.traders@gmail.com" TargetMode="External"/><Relationship Id="rId8845" Type="http://schemas.openxmlformats.org/officeDocument/2006/relationships/hyperlink" Target="mailto:mssumitraders1962@gmail.com" TargetMode="External"/><Relationship Id="rId161" Type="http://schemas.openxmlformats.org/officeDocument/2006/relationships/hyperlink" Target="mailto:giasuddinpradan@yahoo.com" TargetMode="External"/><Relationship Id="rId6049" Type="http://schemas.openxmlformats.org/officeDocument/2006/relationships/hyperlink" Target="mailto:msahanaenterprise@gmail.com" TargetMode="External"/><Relationship Id="rId7447" Type="http://schemas.openxmlformats.org/officeDocument/2006/relationships/hyperlink" Target="mailto:ms.kamalhossain@yahoo.com" TargetMode="External"/><Relationship Id="rId7861" Type="http://schemas.openxmlformats.org/officeDocument/2006/relationships/hyperlink" Target="mailto:akashmedia2011@gmail.com" TargetMode="External"/><Relationship Id="rId8912" Type="http://schemas.openxmlformats.org/officeDocument/2006/relationships/hyperlink" Target="mailto:mskalambricks@yahoo.com" TargetMode="External"/><Relationship Id="rId6463" Type="http://schemas.openxmlformats.org/officeDocument/2006/relationships/hyperlink" Target="mailto:msnipaenterprise748@gmail.com" TargetMode="External"/><Relationship Id="rId7514" Type="http://schemas.openxmlformats.org/officeDocument/2006/relationships/hyperlink" Target="mailto:mr.rahim_uddin@yahoo.com" TargetMode="External"/><Relationship Id="rId978" Type="http://schemas.openxmlformats.org/officeDocument/2006/relationships/hyperlink" Target="https://www.eprocure.gov.bd/tenderer/ViewRegistrationDetail.jsp?cId=25BFF24CAB0C547B&amp;uId=0DD4A9A11DE9CFA9&amp;tId=C092A0634F7EC857&amp;top=no" TargetMode="External"/><Relationship Id="rId2659" Type="http://schemas.openxmlformats.org/officeDocument/2006/relationships/hyperlink" Target="mailto:shahinenterprise99bd@gmail.com" TargetMode="External"/><Relationship Id="rId5065" Type="http://schemas.openxmlformats.org/officeDocument/2006/relationships/hyperlink" Target="mailto:chawa.enterprise@gmail.com" TargetMode="External"/><Relationship Id="rId6116" Type="http://schemas.openxmlformats.org/officeDocument/2006/relationships/hyperlink" Target="mailto:mlkabir71@gmail.com" TargetMode="External"/><Relationship Id="rId6530" Type="http://schemas.openxmlformats.org/officeDocument/2006/relationships/hyperlink" Target="mailto:msanmatraders@gmail.com" TargetMode="External"/><Relationship Id="rId9686" Type="http://schemas.openxmlformats.org/officeDocument/2006/relationships/hyperlink" Target="mailto:sureshchandraptk@gmail.com" TargetMode="External"/><Relationship Id="rId1675" Type="http://schemas.openxmlformats.org/officeDocument/2006/relationships/hyperlink" Target="mailto:ms.showrovetraders@gmail.com" TargetMode="External"/><Relationship Id="rId2726" Type="http://schemas.openxmlformats.org/officeDocument/2006/relationships/hyperlink" Target="mailto:kazi.zahidul2015@gmail.com" TargetMode="External"/><Relationship Id="rId4081" Type="http://schemas.openxmlformats.org/officeDocument/2006/relationships/hyperlink" Target="mailto:ar.smcjv@gmail.com" TargetMode="External"/><Relationship Id="rId5132" Type="http://schemas.openxmlformats.org/officeDocument/2006/relationships/hyperlink" Target="mailto:msnisheenterprise@gmail.com" TargetMode="External"/><Relationship Id="rId8288" Type="http://schemas.openxmlformats.org/officeDocument/2006/relationships/hyperlink" Target="mailto:msaviloush@gmail.com" TargetMode="External"/><Relationship Id="rId9339" Type="http://schemas.openxmlformats.org/officeDocument/2006/relationships/hyperlink" Target="mailto:rcdelowarjv2019@gmail.com" TargetMode="External"/><Relationship Id="rId9753" Type="http://schemas.openxmlformats.org/officeDocument/2006/relationships/hyperlink" Target="mailto:zahidenterprise1978@yahoo.com" TargetMode="External"/><Relationship Id="rId1328" Type="http://schemas.openxmlformats.org/officeDocument/2006/relationships/hyperlink" Target="mailto:delwar630@gmail.com" TargetMode="External"/><Relationship Id="rId8355" Type="http://schemas.openxmlformats.org/officeDocument/2006/relationships/hyperlink" Target="mailto:milon594500@gmail.com" TargetMode="External"/><Relationship Id="rId9406" Type="http://schemas.openxmlformats.org/officeDocument/2006/relationships/hyperlink" Target="mailto:najmulbadal45@gmail.com" TargetMode="External"/><Relationship Id="rId1742" Type="http://schemas.openxmlformats.org/officeDocument/2006/relationships/hyperlink" Target="mailto:abwahab07@gmail.com" TargetMode="External"/><Relationship Id="rId4898" Type="http://schemas.openxmlformats.org/officeDocument/2006/relationships/hyperlink" Target="mailto:razyassociate@gmail.com" TargetMode="External"/><Relationship Id="rId5949" Type="http://schemas.openxmlformats.org/officeDocument/2006/relationships/hyperlink" Target="mailto:jihadenterprise2@gmail.com" TargetMode="External"/><Relationship Id="rId7371" Type="http://schemas.openxmlformats.org/officeDocument/2006/relationships/hyperlink" Target="mailto:atiarkhanjv1@gmail.com" TargetMode="External"/><Relationship Id="rId8008" Type="http://schemas.openxmlformats.org/officeDocument/2006/relationships/hyperlink" Target="mailto:eshanul.kus@gmail.com" TargetMode="External"/><Relationship Id="rId9820" Type="http://schemas.openxmlformats.org/officeDocument/2006/relationships/hyperlink" Target="mailto:nurulmolla5@gmail.com" TargetMode="External"/><Relationship Id="rId34" Type="http://schemas.openxmlformats.org/officeDocument/2006/relationships/hyperlink" Target="mailto:mebl.bd@gmail.com" TargetMode="External"/><Relationship Id="rId4965" Type="http://schemas.openxmlformats.org/officeDocument/2006/relationships/hyperlink" Target="mailto:mdhoda888@gmail.com" TargetMode="External"/><Relationship Id="rId7024" Type="http://schemas.openxmlformats.org/officeDocument/2006/relationships/hyperlink" Target="mailto:sujon.trade@gmail.com" TargetMode="External"/><Relationship Id="rId8422" Type="http://schemas.openxmlformats.org/officeDocument/2006/relationships/hyperlink" Target="mailto:kazienterprise4@gmail.com" TargetMode="External"/><Relationship Id="rId3567" Type="http://schemas.openxmlformats.org/officeDocument/2006/relationships/hyperlink" Target="mailto:eshansharons@gmail.com" TargetMode="External"/><Relationship Id="rId3981" Type="http://schemas.openxmlformats.org/officeDocument/2006/relationships/hyperlink" Target="mailto:ms.mominul@yahoo.com" TargetMode="External"/><Relationship Id="rId4618" Type="http://schemas.openxmlformats.org/officeDocument/2006/relationships/hyperlink" Target="mailto:zinna.pabna@gmail.com" TargetMode="External"/><Relationship Id="rId10005" Type="http://schemas.openxmlformats.org/officeDocument/2006/relationships/hyperlink" Target="mailto:siam.nisejv20@gmail.com" TargetMode="External"/><Relationship Id="rId488" Type="http://schemas.openxmlformats.org/officeDocument/2006/relationships/hyperlink" Target="mailto:ms.mominul@yahoo.com" TargetMode="External"/><Relationship Id="rId2169" Type="http://schemas.openxmlformats.org/officeDocument/2006/relationships/hyperlink" Target="mailto:selim.brothers_874@yahoo.com" TargetMode="External"/><Relationship Id="rId2583" Type="http://schemas.openxmlformats.org/officeDocument/2006/relationships/hyperlink" Target="mailto:meblmhjv2019@gmail.com" TargetMode="External"/><Relationship Id="rId3634" Type="http://schemas.openxmlformats.org/officeDocument/2006/relationships/hyperlink" Target="https://www.eprocure.gov.bd/tenderer/ViewRegistrationDetail.jsp?cId=A238DC5C061D8142&amp;uId=B3CB600EF6CE2424&amp;tId=69CFDC0321EA5A4D&amp;top=no" TargetMode="External"/><Relationship Id="rId6040" Type="http://schemas.openxmlformats.org/officeDocument/2006/relationships/hyperlink" Target="mailto:msmintuenterprise1978@gmail.com" TargetMode="External"/><Relationship Id="rId9196" Type="http://schemas.openxmlformats.org/officeDocument/2006/relationships/hyperlink" Target="mailto:sarder.oishi@gmail.com" TargetMode="External"/><Relationship Id="rId555" Type="http://schemas.openxmlformats.org/officeDocument/2006/relationships/hyperlink" Target="mailto:madrshad197708@gmail.com" TargetMode="External"/><Relationship Id="rId1185" Type="http://schemas.openxmlformats.org/officeDocument/2006/relationships/hyperlink" Target="mailto:infoarc@arcconstructionbd.com" TargetMode="External"/><Relationship Id="rId2236" Type="http://schemas.openxmlformats.org/officeDocument/2006/relationships/hyperlink" Target="mailto:mss.maaenterprise@gmail.com" TargetMode="External"/><Relationship Id="rId2650" Type="http://schemas.openxmlformats.org/officeDocument/2006/relationships/hyperlink" Target="mailto:shahilenterprise@yahoo.com" TargetMode="External"/><Relationship Id="rId3701" Type="http://schemas.openxmlformats.org/officeDocument/2006/relationships/hyperlink" Target="mailto:mamunenterprise89@gmail.com" TargetMode="External"/><Relationship Id="rId6857" Type="http://schemas.openxmlformats.org/officeDocument/2006/relationships/hyperlink" Target="mailto:mirhabibulalam@yahoo.com" TargetMode="External"/><Relationship Id="rId7908" Type="http://schemas.openxmlformats.org/officeDocument/2006/relationships/hyperlink" Target="mailto:smssishirenterprise1980@gmail.com" TargetMode="External"/><Relationship Id="rId9263" Type="http://schemas.openxmlformats.org/officeDocument/2006/relationships/hyperlink" Target="mailto:asitbk2019@gmail.com" TargetMode="External"/><Relationship Id="rId208" Type="http://schemas.openxmlformats.org/officeDocument/2006/relationships/hyperlink" Target="mailto:kmabubakarsiddique@gmail.com" TargetMode="External"/><Relationship Id="rId622" Type="http://schemas.openxmlformats.org/officeDocument/2006/relationships/hyperlink" Target="mailto:mdaziborrahman@gmail.com" TargetMode="External"/><Relationship Id="rId1252" Type="http://schemas.openxmlformats.org/officeDocument/2006/relationships/hyperlink" Target="mailto:binti2011@yahoo.com" TargetMode="External"/><Relationship Id="rId2303" Type="http://schemas.openxmlformats.org/officeDocument/2006/relationships/hyperlink" Target="mailto:mspankajenterprise@gmail.com%20;" TargetMode="External"/><Relationship Id="rId5459" Type="http://schemas.openxmlformats.org/officeDocument/2006/relationships/hyperlink" Target="mailto:asatter465@gmail.com" TargetMode="External"/><Relationship Id="rId9330" Type="http://schemas.openxmlformats.org/officeDocument/2006/relationships/hyperlink" Target="mailto:kamrulandbrothers@yahoo.com" TargetMode="External"/><Relationship Id="rId4475" Type="http://schemas.openxmlformats.org/officeDocument/2006/relationships/hyperlink" Target="mailto:ms.nazibenterprise@gmail.com" TargetMode="External"/><Relationship Id="rId5873" Type="http://schemas.openxmlformats.org/officeDocument/2006/relationships/hyperlink" Target="mailto:msjarnaenterprise@yahoo.com" TargetMode="External"/><Relationship Id="rId6924" Type="http://schemas.openxmlformats.org/officeDocument/2006/relationships/hyperlink" Target="mailto:kalushahtraders@gmail.com" TargetMode="External"/><Relationship Id="rId3077" Type="http://schemas.openxmlformats.org/officeDocument/2006/relationships/hyperlink" Target="mailto:mshahajamal@gmail.com" TargetMode="External"/><Relationship Id="rId4128" Type="http://schemas.openxmlformats.org/officeDocument/2006/relationships/hyperlink" Target="mailto:hemalnat7@gmail.com" TargetMode="External"/><Relationship Id="rId5526" Type="http://schemas.openxmlformats.org/officeDocument/2006/relationships/hyperlink" Target="mailto:mdmasumjnd@gmail.com" TargetMode="External"/><Relationship Id="rId5940" Type="http://schemas.openxmlformats.org/officeDocument/2006/relationships/hyperlink" Target="mailto:kundubappi7931@gmail.com" TargetMode="External"/><Relationship Id="rId2093" Type="http://schemas.openxmlformats.org/officeDocument/2006/relationships/hyperlink" Target="mailto:ayubah82@gmail.com" TargetMode="External"/><Relationship Id="rId3491" Type="http://schemas.openxmlformats.org/officeDocument/2006/relationships/hyperlink" Target="mailto:jerinenterprise92@gmail.com" TargetMode="External"/><Relationship Id="rId4542" Type="http://schemas.openxmlformats.org/officeDocument/2006/relationships/hyperlink" Target="mailto:imdsaidul459@gmail.com" TargetMode="External"/><Relationship Id="rId7698" Type="http://schemas.openxmlformats.org/officeDocument/2006/relationships/hyperlink" Target="mailto:mssarderinternational@gmail.com" TargetMode="External"/><Relationship Id="rId8749" Type="http://schemas.openxmlformats.org/officeDocument/2006/relationships/hyperlink" Target="mailto:msrajuenterprise.bd@gmail.com" TargetMode="External"/><Relationship Id="rId3144" Type="http://schemas.openxmlformats.org/officeDocument/2006/relationships/hyperlink" Target="mailto:msrinaenterprise01@gmail.com" TargetMode="External"/><Relationship Id="rId7765" Type="http://schemas.openxmlformats.org/officeDocument/2006/relationships/hyperlink" Target="mailto:icl.pvtltd@yahoo.com" TargetMode="External"/><Relationship Id="rId8816" Type="http://schemas.openxmlformats.org/officeDocument/2006/relationships/hyperlink" Target="mailto:msfnenterprise@yahoo.com" TargetMode="External"/><Relationship Id="rId2160" Type="http://schemas.openxmlformats.org/officeDocument/2006/relationships/hyperlink" Target="mailto:farukrahman2181973@gmail.com" TargetMode="External"/><Relationship Id="rId3211" Type="http://schemas.openxmlformats.org/officeDocument/2006/relationships/hyperlink" Target="mailto:mssumonenterprise.bd@gmail.com" TargetMode="External"/><Relationship Id="rId6367" Type="http://schemas.openxmlformats.org/officeDocument/2006/relationships/hyperlink" Target="mailto:19mollah95@gmail.com" TargetMode="External"/><Relationship Id="rId6781" Type="http://schemas.openxmlformats.org/officeDocument/2006/relationships/hyperlink" Target="mailto:msnafisacon04@gmail.com" TargetMode="External"/><Relationship Id="rId7418" Type="http://schemas.openxmlformats.org/officeDocument/2006/relationships/hyperlink" Target="mailto:ms.alambrothers18@gmail.com" TargetMode="External"/><Relationship Id="rId7832" Type="http://schemas.openxmlformats.org/officeDocument/2006/relationships/hyperlink" Target="mailto:mdmasumjnd@gmail.com" TargetMode="External"/><Relationship Id="rId132" Type="http://schemas.openxmlformats.org/officeDocument/2006/relationships/hyperlink" Target="mailto:mebl.bd@gmail.com" TargetMode="External"/><Relationship Id="rId5383" Type="http://schemas.openxmlformats.org/officeDocument/2006/relationships/hyperlink" Target="mailto:khairselim@yahoo.com" TargetMode="External"/><Relationship Id="rId6434" Type="http://schemas.openxmlformats.org/officeDocument/2006/relationships/hyperlink" Target="mailto:md.khairulhasan399@yahoo.com" TargetMode="External"/><Relationship Id="rId1579" Type="http://schemas.openxmlformats.org/officeDocument/2006/relationships/hyperlink" Target="mailto:atmejv@gmail.com" TargetMode="External"/><Relationship Id="rId2977" Type="http://schemas.openxmlformats.org/officeDocument/2006/relationships/hyperlink" Target="mailto:chhanatraders@yahoo.com" TargetMode="External"/><Relationship Id="rId5036" Type="http://schemas.openxmlformats.org/officeDocument/2006/relationships/hyperlink" Target="mailto:mssharonenterprise@gmail.com" TargetMode="External"/><Relationship Id="rId5450" Type="http://schemas.openxmlformats.org/officeDocument/2006/relationships/hyperlink" Target="mailto:zabbar69@gmail.com" TargetMode="External"/><Relationship Id="rId949" Type="http://schemas.openxmlformats.org/officeDocument/2006/relationships/hyperlink" Target="mailto:surma.khosheda@gmail.com" TargetMode="External"/><Relationship Id="rId1993" Type="http://schemas.openxmlformats.org/officeDocument/2006/relationships/hyperlink" Target="mailto:durgaenterprise10@gmail.com" TargetMode="External"/><Relationship Id="rId4052" Type="http://schemas.openxmlformats.org/officeDocument/2006/relationships/hyperlink" Target="mailto:mspapiaenterprise@gmail.com" TargetMode="External"/><Relationship Id="rId5103" Type="http://schemas.openxmlformats.org/officeDocument/2006/relationships/hyperlink" Target="mailto:m.m.rahman0000@gmail.com" TargetMode="External"/><Relationship Id="rId6501" Type="http://schemas.openxmlformats.org/officeDocument/2006/relationships/hyperlink" Target="mailto:armengr1982@yahoo.com" TargetMode="External"/><Relationship Id="rId8259" Type="http://schemas.openxmlformats.org/officeDocument/2006/relationships/hyperlink" Target="mailto:mebl.bd@gmail.com" TargetMode="External"/><Relationship Id="rId9657" Type="http://schemas.openxmlformats.org/officeDocument/2006/relationships/hyperlink" Target="mailto:samimptk@gmail.com" TargetMode="External"/><Relationship Id="rId1646" Type="http://schemas.openxmlformats.org/officeDocument/2006/relationships/hyperlink" Target="mailto:mirhabibulalam@yahoo.com" TargetMode="External"/><Relationship Id="rId8673" Type="http://schemas.openxmlformats.org/officeDocument/2006/relationships/hyperlink" Target="mailto:msmalekenterprise1984@gmail.com" TargetMode="External"/><Relationship Id="rId9724" Type="http://schemas.openxmlformats.org/officeDocument/2006/relationships/hyperlink" Target="mailto:kabirkke2003@gmail.com" TargetMode="External"/><Relationship Id="rId1713" Type="http://schemas.openxmlformats.org/officeDocument/2006/relationships/hyperlink" Target="mailto:sheikhbabuul@gmail.com" TargetMode="External"/><Relationship Id="rId4869" Type="http://schemas.openxmlformats.org/officeDocument/2006/relationships/hyperlink" Target="mailto:msbulbultraders786@gmail.com" TargetMode="External"/><Relationship Id="rId7275" Type="http://schemas.openxmlformats.org/officeDocument/2006/relationships/hyperlink" Target="mailto:shahirulnbrothers@gmail.com" TargetMode="External"/><Relationship Id="rId8326" Type="http://schemas.openxmlformats.org/officeDocument/2006/relationships/hyperlink" Target="mailto:ditsbd01@gmail.com" TargetMode="External"/><Relationship Id="rId8740" Type="http://schemas.openxmlformats.org/officeDocument/2006/relationships/hyperlink" Target="mailto:msmdmahmudurrahman@yahoo.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493"/>
  <sheetViews>
    <sheetView tabSelected="1" zoomScale="60" zoomScaleNormal="60" workbookViewId="0">
      <selection activeCell="V5" sqref="V5"/>
    </sheetView>
  </sheetViews>
  <sheetFormatPr defaultRowHeight="12.75"/>
  <cols>
    <col min="1" max="1" width="9.28515625" style="4" customWidth="1"/>
    <col min="2" max="2" width="11" style="2" customWidth="1"/>
    <col min="3" max="3" width="21.42578125" style="2" customWidth="1"/>
    <col min="4" max="4" width="17.85546875" style="2" customWidth="1"/>
    <col min="5" max="5" width="35.85546875" style="3" customWidth="1"/>
    <col min="6" max="6" width="16.42578125" style="2" customWidth="1"/>
    <col min="7" max="7" width="28" style="2" customWidth="1"/>
    <col min="8" max="8" width="18.5703125" style="2" bestFit="1" customWidth="1"/>
    <col min="9" max="9" width="14.28515625" style="2" customWidth="1"/>
    <col min="10" max="10" width="14.42578125" style="2" customWidth="1"/>
    <col min="11" max="11" width="26.140625" style="2" customWidth="1"/>
    <col min="12" max="12" width="7.7109375" style="2" bestFit="1" customWidth="1"/>
    <col min="13" max="13" width="14" style="2" customWidth="1"/>
    <col min="14" max="14" width="20.5703125" style="2" customWidth="1"/>
    <col min="15" max="16384" width="9.140625" style="2"/>
  </cols>
  <sheetData>
    <row r="1" spans="1:14" s="1" customFormat="1" ht="63">
      <c r="A1" s="5" t="s">
        <v>8</v>
      </c>
      <c r="B1" s="5" t="s">
        <v>11</v>
      </c>
      <c r="C1" s="5" t="s">
        <v>9</v>
      </c>
      <c r="D1" s="5" t="s">
        <v>10</v>
      </c>
      <c r="E1" s="5" t="s">
        <v>7</v>
      </c>
      <c r="F1" s="5" t="s">
        <v>6</v>
      </c>
      <c r="G1" s="5" t="s">
        <v>5</v>
      </c>
      <c r="H1" s="5" t="s">
        <v>4</v>
      </c>
      <c r="I1" s="5" t="s">
        <v>3</v>
      </c>
      <c r="J1" s="5" t="s">
        <v>2</v>
      </c>
      <c r="K1" s="5" t="s">
        <v>1</v>
      </c>
      <c r="L1" s="5" t="s">
        <v>12</v>
      </c>
      <c r="M1" s="5" t="s">
        <v>0</v>
      </c>
      <c r="N1" s="5" t="s">
        <v>13</v>
      </c>
    </row>
    <row r="2" spans="1:14" ht="78.75">
      <c r="A2" s="6">
        <v>1</v>
      </c>
      <c r="B2" s="8" t="s">
        <v>20978</v>
      </c>
      <c r="C2" s="9" t="s">
        <v>20979</v>
      </c>
      <c r="D2" s="10" t="s">
        <v>20980</v>
      </c>
      <c r="E2" s="11" t="s">
        <v>20981</v>
      </c>
      <c r="F2" s="6">
        <v>53272</v>
      </c>
      <c r="G2" s="6" t="s">
        <v>20982</v>
      </c>
      <c r="H2" s="16">
        <v>4164290.1749999998</v>
      </c>
      <c r="I2" s="12">
        <v>42516</v>
      </c>
      <c r="J2" s="12">
        <v>42705</v>
      </c>
      <c r="K2" s="15">
        <v>0</v>
      </c>
      <c r="L2" s="13" t="s">
        <v>14</v>
      </c>
      <c r="M2" s="7">
        <v>1</v>
      </c>
      <c r="N2" s="14"/>
    </row>
    <row r="3" spans="1:14" ht="173.25">
      <c r="A3" s="6">
        <v>2</v>
      </c>
      <c r="B3" s="8" t="s">
        <v>20978</v>
      </c>
      <c r="C3" s="9" t="s">
        <v>20979</v>
      </c>
      <c r="D3" s="10" t="s">
        <v>20980</v>
      </c>
      <c r="E3" s="11" t="s">
        <v>20983</v>
      </c>
      <c r="F3" s="6">
        <v>290613</v>
      </c>
      <c r="G3" s="6" t="s">
        <v>20984</v>
      </c>
      <c r="H3" s="16">
        <v>13891899.017999999</v>
      </c>
      <c r="I3" s="12">
        <v>43629</v>
      </c>
      <c r="J3" s="12" t="s">
        <v>20985</v>
      </c>
      <c r="K3" s="15">
        <v>8192000</v>
      </c>
      <c r="L3" s="13" t="s">
        <v>14</v>
      </c>
      <c r="M3" s="7">
        <v>1</v>
      </c>
      <c r="N3" s="14"/>
    </row>
    <row r="4" spans="1:14" ht="63">
      <c r="A4" s="6">
        <v>3</v>
      </c>
      <c r="B4" s="8" t="s">
        <v>20978</v>
      </c>
      <c r="C4" s="9" t="s">
        <v>20986</v>
      </c>
      <c r="D4" s="10" t="s">
        <v>20987</v>
      </c>
      <c r="E4" s="11" t="s">
        <v>20988</v>
      </c>
      <c r="F4" s="6">
        <v>405774</v>
      </c>
      <c r="G4" s="6" t="s">
        <v>20989</v>
      </c>
      <c r="H4" s="16">
        <v>8957009.4499999993</v>
      </c>
      <c r="I4" s="12">
        <v>43906</v>
      </c>
      <c r="J4" s="12">
        <v>43996</v>
      </c>
      <c r="K4" s="15">
        <v>2600000</v>
      </c>
      <c r="L4" s="13" t="s">
        <v>14</v>
      </c>
      <c r="M4" s="7">
        <v>1</v>
      </c>
      <c r="N4" s="14"/>
    </row>
    <row r="5" spans="1:14" ht="77.25">
      <c r="A5" s="6">
        <v>4</v>
      </c>
      <c r="B5" s="8" t="s">
        <v>20978</v>
      </c>
      <c r="C5" s="9" t="s">
        <v>20990</v>
      </c>
      <c r="D5" s="10" t="s">
        <v>20991</v>
      </c>
      <c r="E5" s="11" t="s">
        <v>20992</v>
      </c>
      <c r="F5" s="6">
        <v>315043</v>
      </c>
      <c r="G5" s="6" t="s">
        <v>20993</v>
      </c>
      <c r="H5" s="16">
        <v>4521203.9000000004</v>
      </c>
      <c r="I5" s="12">
        <v>43674</v>
      </c>
      <c r="J5" s="12" t="s">
        <v>20994</v>
      </c>
      <c r="K5" s="15">
        <v>962000</v>
      </c>
      <c r="L5" s="13" t="s">
        <v>14</v>
      </c>
      <c r="M5" s="7">
        <v>1</v>
      </c>
      <c r="N5" s="14"/>
    </row>
    <row r="6" spans="1:14" ht="108.75">
      <c r="A6" s="6">
        <v>5</v>
      </c>
      <c r="B6" s="8" t="s">
        <v>20978</v>
      </c>
      <c r="C6" s="9" t="s">
        <v>20990</v>
      </c>
      <c r="D6" s="10" t="s">
        <v>20991</v>
      </c>
      <c r="E6" s="11" t="s">
        <v>20995</v>
      </c>
      <c r="F6" s="6">
        <v>137914</v>
      </c>
      <c r="G6" s="6" t="s">
        <v>20996</v>
      </c>
      <c r="H6" s="16">
        <v>3708837.3369999998</v>
      </c>
      <c r="I6" s="12">
        <v>43132</v>
      </c>
      <c r="J6" s="12">
        <v>43410</v>
      </c>
      <c r="K6" s="15">
        <v>0</v>
      </c>
      <c r="L6" s="13" t="s">
        <v>14</v>
      </c>
      <c r="M6" s="7">
        <v>1</v>
      </c>
      <c r="N6" s="14"/>
    </row>
    <row r="7" spans="1:14" ht="31.5">
      <c r="A7" s="6">
        <v>6</v>
      </c>
      <c r="B7" s="8" t="s">
        <v>20978</v>
      </c>
      <c r="C7" s="9" t="s">
        <v>20990</v>
      </c>
      <c r="D7" s="10" t="s">
        <v>20991</v>
      </c>
      <c r="E7" s="11" t="s">
        <v>20997</v>
      </c>
      <c r="F7" s="6">
        <v>135570</v>
      </c>
      <c r="G7" s="6" t="s">
        <v>20998</v>
      </c>
      <c r="H7" s="16">
        <v>1753067.101</v>
      </c>
      <c r="I7" s="12">
        <v>43132</v>
      </c>
      <c r="J7" s="12">
        <v>43410</v>
      </c>
      <c r="K7" s="15">
        <v>1753000</v>
      </c>
      <c r="L7" s="13" t="s">
        <v>14</v>
      </c>
      <c r="M7" s="7">
        <v>1</v>
      </c>
      <c r="N7" s="14"/>
    </row>
    <row r="8" spans="1:14" ht="78.75">
      <c r="A8" s="6">
        <v>7</v>
      </c>
      <c r="B8" s="8" t="s">
        <v>20978</v>
      </c>
      <c r="C8" s="9" t="s">
        <v>20990</v>
      </c>
      <c r="D8" s="10" t="s">
        <v>20991</v>
      </c>
      <c r="E8" s="11" t="s">
        <v>20999</v>
      </c>
      <c r="F8" s="6">
        <v>338120</v>
      </c>
      <c r="G8" s="6" t="s">
        <v>21000</v>
      </c>
      <c r="H8" s="16">
        <v>11359124.402000001</v>
      </c>
      <c r="I8" s="12">
        <v>43754</v>
      </c>
      <c r="J8" s="12">
        <v>44125</v>
      </c>
      <c r="K8" s="15">
        <v>6671000</v>
      </c>
      <c r="L8" s="13" t="s">
        <v>14</v>
      </c>
      <c r="M8" s="7">
        <v>1</v>
      </c>
      <c r="N8" s="14"/>
    </row>
    <row r="9" spans="1:14" ht="173.25">
      <c r="A9" s="6">
        <v>8</v>
      </c>
      <c r="B9" s="8" t="s">
        <v>20978</v>
      </c>
      <c r="C9" s="9" t="s">
        <v>20990</v>
      </c>
      <c r="D9" s="10" t="s">
        <v>20991</v>
      </c>
      <c r="E9" s="11" t="s">
        <v>21001</v>
      </c>
      <c r="F9" s="6">
        <v>338121</v>
      </c>
      <c r="G9" s="6" t="s">
        <v>21002</v>
      </c>
      <c r="H9" s="16">
        <v>17313546.272</v>
      </c>
      <c r="I9" s="12">
        <v>43754</v>
      </c>
      <c r="J9" s="12">
        <v>44125</v>
      </c>
      <c r="K9" s="15">
        <v>7000000</v>
      </c>
      <c r="L9" s="13" t="s">
        <v>14</v>
      </c>
      <c r="M9" s="7">
        <v>1</v>
      </c>
      <c r="N9" s="14"/>
    </row>
    <row r="10" spans="1:14" ht="110.25">
      <c r="A10" s="6">
        <v>9</v>
      </c>
      <c r="B10" s="8" t="s">
        <v>20978</v>
      </c>
      <c r="C10" s="9" t="s">
        <v>20990</v>
      </c>
      <c r="D10" s="10" t="s">
        <v>20991</v>
      </c>
      <c r="E10" s="11" t="s">
        <v>21003</v>
      </c>
      <c r="F10" s="6">
        <v>294245</v>
      </c>
      <c r="G10" s="6" t="s">
        <v>21004</v>
      </c>
      <c r="H10" s="16">
        <v>14389974.25</v>
      </c>
      <c r="I10" s="12">
        <v>43643</v>
      </c>
      <c r="J10" s="12">
        <v>44015</v>
      </c>
      <c r="K10" s="15">
        <v>13430419</v>
      </c>
      <c r="L10" s="13" t="s">
        <v>14</v>
      </c>
      <c r="M10" s="7">
        <v>1</v>
      </c>
      <c r="N10" s="14"/>
    </row>
    <row r="11" spans="1:14" ht="94.5">
      <c r="A11" s="6">
        <v>10</v>
      </c>
      <c r="B11" s="8" t="s">
        <v>20978</v>
      </c>
      <c r="C11" s="9" t="s">
        <v>20990</v>
      </c>
      <c r="D11" s="10" t="s">
        <v>20991</v>
      </c>
      <c r="E11" s="11" t="s">
        <v>21005</v>
      </c>
      <c r="F11" s="6">
        <v>298219</v>
      </c>
      <c r="G11" s="6" t="s">
        <v>21006</v>
      </c>
      <c r="H11" s="16">
        <v>22352632.432</v>
      </c>
      <c r="I11" s="12">
        <v>43627</v>
      </c>
      <c r="J11" s="12" t="s">
        <v>21007</v>
      </c>
      <c r="K11" s="15">
        <v>20229000</v>
      </c>
      <c r="L11" s="13" t="s">
        <v>14</v>
      </c>
      <c r="M11" s="7">
        <v>1</v>
      </c>
      <c r="N11" s="14"/>
    </row>
    <row r="12" spans="1:14" ht="173.25">
      <c r="A12" s="6">
        <v>11</v>
      </c>
      <c r="B12" s="8" t="s">
        <v>20978</v>
      </c>
      <c r="C12" s="9" t="s">
        <v>20990</v>
      </c>
      <c r="D12" s="10" t="s">
        <v>20991</v>
      </c>
      <c r="E12" s="11" t="s">
        <v>21008</v>
      </c>
      <c r="F12" s="6">
        <v>298220</v>
      </c>
      <c r="G12" s="6" t="s">
        <v>21009</v>
      </c>
      <c r="H12" s="16">
        <v>27779284.695</v>
      </c>
      <c r="I12" s="12">
        <v>43643</v>
      </c>
      <c r="J12" s="12" t="s">
        <v>21010</v>
      </c>
      <c r="K12" s="15">
        <v>8350000</v>
      </c>
      <c r="L12" s="13" t="s">
        <v>14</v>
      </c>
      <c r="M12" s="7">
        <v>1</v>
      </c>
      <c r="N12" s="14"/>
    </row>
    <row r="13" spans="1:14" ht="189">
      <c r="A13" s="6">
        <v>12</v>
      </c>
      <c r="B13" s="8" t="s">
        <v>20978</v>
      </c>
      <c r="C13" s="9" t="s">
        <v>20990</v>
      </c>
      <c r="D13" s="10" t="s">
        <v>20991</v>
      </c>
      <c r="E13" s="11" t="s">
        <v>21011</v>
      </c>
      <c r="F13" s="6">
        <v>320988</v>
      </c>
      <c r="G13" s="6" t="s">
        <v>21012</v>
      </c>
      <c r="H13" s="16">
        <v>11946521.074999999</v>
      </c>
      <c r="I13" s="12">
        <v>43724</v>
      </c>
      <c r="J13" s="12">
        <v>44097</v>
      </c>
      <c r="K13" s="15">
        <v>0</v>
      </c>
      <c r="L13" s="13" t="s">
        <v>14</v>
      </c>
      <c r="M13" s="7">
        <v>1</v>
      </c>
      <c r="N13" s="14"/>
    </row>
    <row r="14" spans="1:14" ht="236.25">
      <c r="A14" s="6">
        <v>13</v>
      </c>
      <c r="B14" s="8" t="s">
        <v>20978</v>
      </c>
      <c r="C14" s="9" t="s">
        <v>20990</v>
      </c>
      <c r="D14" s="10" t="s">
        <v>20991</v>
      </c>
      <c r="E14" s="11" t="s">
        <v>21013</v>
      </c>
      <c r="F14" s="6">
        <v>364046</v>
      </c>
      <c r="G14" s="6" t="s">
        <v>21014</v>
      </c>
      <c r="H14" s="16">
        <v>15999630.109999999</v>
      </c>
      <c r="I14" s="12">
        <v>43505</v>
      </c>
      <c r="J14" s="12">
        <v>44179</v>
      </c>
      <c r="K14" s="15">
        <v>4440000</v>
      </c>
      <c r="L14" s="13" t="s">
        <v>14</v>
      </c>
      <c r="M14" s="7">
        <v>1</v>
      </c>
      <c r="N14" s="14"/>
    </row>
    <row r="15" spans="1:14" ht="78.75">
      <c r="A15" s="6">
        <v>14</v>
      </c>
      <c r="B15" s="8" t="s">
        <v>20978</v>
      </c>
      <c r="C15" s="9" t="s">
        <v>21015</v>
      </c>
      <c r="D15" s="10" t="s">
        <v>21016</v>
      </c>
      <c r="E15" s="11" t="s">
        <v>21017</v>
      </c>
      <c r="F15" s="6">
        <v>290615</v>
      </c>
      <c r="G15" s="6" t="s">
        <v>21018</v>
      </c>
      <c r="H15" s="16">
        <v>19799112.239999998</v>
      </c>
      <c r="I15" s="12">
        <v>43628</v>
      </c>
      <c r="J15" s="12" t="s">
        <v>21019</v>
      </c>
      <c r="K15" s="15">
        <v>13742494</v>
      </c>
      <c r="L15" s="13" t="s">
        <v>14</v>
      </c>
      <c r="M15" s="7">
        <v>1</v>
      </c>
      <c r="N15" s="14"/>
    </row>
    <row r="16" spans="1:14" ht="47.25">
      <c r="A16" s="6">
        <v>15</v>
      </c>
      <c r="B16" s="8" t="s">
        <v>20978</v>
      </c>
      <c r="C16" s="9" t="s">
        <v>21020</v>
      </c>
      <c r="D16" s="10" t="s">
        <v>21021</v>
      </c>
      <c r="E16" s="11" t="s">
        <v>21022</v>
      </c>
      <c r="F16" s="6">
        <v>406247</v>
      </c>
      <c r="G16" s="6" t="s">
        <v>21023</v>
      </c>
      <c r="H16" s="16">
        <v>3325000</v>
      </c>
      <c r="I16" s="12">
        <v>43979</v>
      </c>
      <c r="J16" s="12">
        <v>44168</v>
      </c>
      <c r="K16" s="15">
        <v>1060000</v>
      </c>
      <c r="L16" s="13" t="s">
        <v>14</v>
      </c>
      <c r="M16" s="7">
        <v>1</v>
      </c>
      <c r="N16" s="14"/>
    </row>
    <row r="17" spans="1:14" ht="126">
      <c r="A17" s="6">
        <v>16</v>
      </c>
      <c r="B17" s="8" t="s">
        <v>20978</v>
      </c>
      <c r="C17" s="9" t="s">
        <v>21020</v>
      </c>
      <c r="D17" s="10" t="s">
        <v>21021</v>
      </c>
      <c r="E17" s="11" t="s">
        <v>21024</v>
      </c>
      <c r="F17" s="6">
        <v>373723</v>
      </c>
      <c r="G17" s="6" t="s">
        <v>21025</v>
      </c>
      <c r="H17" s="16">
        <v>10257379.9</v>
      </c>
      <c r="I17" s="12">
        <v>43836</v>
      </c>
      <c r="J17" s="12">
        <v>44207</v>
      </c>
      <c r="K17" s="15">
        <v>3500000</v>
      </c>
      <c r="L17" s="13" t="s">
        <v>14</v>
      </c>
      <c r="M17" s="7">
        <v>1</v>
      </c>
      <c r="N17" s="14"/>
    </row>
    <row r="18" spans="1:14" ht="189">
      <c r="A18" s="6">
        <v>17</v>
      </c>
      <c r="B18" s="8" t="s">
        <v>20978</v>
      </c>
      <c r="C18" s="9" t="s">
        <v>21020</v>
      </c>
      <c r="D18" s="10" t="s">
        <v>21021</v>
      </c>
      <c r="E18" s="11" t="s">
        <v>21026</v>
      </c>
      <c r="F18" s="6">
        <v>418427</v>
      </c>
      <c r="G18" s="6" t="s">
        <v>21027</v>
      </c>
      <c r="H18" s="16">
        <v>1916949.84</v>
      </c>
      <c r="I18" s="12">
        <v>44039</v>
      </c>
      <c r="J18" s="12">
        <v>44287</v>
      </c>
      <c r="K18" s="15">
        <v>1300000</v>
      </c>
      <c r="L18" s="13" t="s">
        <v>14</v>
      </c>
      <c r="M18" s="7">
        <v>1</v>
      </c>
      <c r="N18" s="14"/>
    </row>
    <row r="19" spans="1:14" ht="47.25">
      <c r="A19" s="6">
        <v>18</v>
      </c>
      <c r="B19" s="8" t="s">
        <v>20978</v>
      </c>
      <c r="C19" s="9" t="s">
        <v>21028</v>
      </c>
      <c r="D19" s="10" t="s">
        <v>21029</v>
      </c>
      <c r="E19" s="11" t="s">
        <v>21030</v>
      </c>
      <c r="F19" s="6" t="s">
        <v>21031</v>
      </c>
      <c r="G19" s="6" t="s">
        <v>21032</v>
      </c>
      <c r="H19" s="16">
        <v>2519249.9</v>
      </c>
      <c r="I19" s="12">
        <v>44152</v>
      </c>
      <c r="J19" s="12">
        <v>44523</v>
      </c>
      <c r="K19" s="15">
        <v>400000</v>
      </c>
      <c r="L19" s="13" t="s">
        <v>14</v>
      </c>
      <c r="M19" s="7">
        <v>1</v>
      </c>
      <c r="N19" s="14"/>
    </row>
    <row r="20" spans="1:14" ht="94.5">
      <c r="A20" s="6">
        <v>19</v>
      </c>
      <c r="B20" s="8" t="s">
        <v>20978</v>
      </c>
      <c r="C20" s="9" t="s">
        <v>21033</v>
      </c>
      <c r="D20" s="10" t="s">
        <v>52</v>
      </c>
      <c r="E20" s="11" t="s">
        <v>21034</v>
      </c>
      <c r="F20" s="6">
        <v>405287</v>
      </c>
      <c r="G20" s="6" t="s">
        <v>21035</v>
      </c>
      <c r="H20" s="16">
        <v>40512858.140000001</v>
      </c>
      <c r="I20" s="12">
        <v>44088</v>
      </c>
      <c r="J20" s="12">
        <v>44397</v>
      </c>
      <c r="K20" s="15">
        <v>3500000</v>
      </c>
      <c r="L20" s="13" t="s">
        <v>14</v>
      </c>
      <c r="M20" s="7">
        <v>1</v>
      </c>
      <c r="N20" s="14"/>
    </row>
    <row r="21" spans="1:14" ht="78.75">
      <c r="A21" s="6">
        <v>20</v>
      </c>
      <c r="B21" s="8" t="s">
        <v>20978</v>
      </c>
      <c r="C21" s="9" t="s">
        <v>21033</v>
      </c>
      <c r="D21" s="10" t="s">
        <v>52</v>
      </c>
      <c r="E21" s="11" t="s">
        <v>21036</v>
      </c>
      <c r="F21" s="6">
        <v>342803</v>
      </c>
      <c r="G21" s="6" t="s">
        <v>21037</v>
      </c>
      <c r="H21" s="16">
        <v>27835601.221999999</v>
      </c>
      <c r="I21" s="12">
        <v>43744</v>
      </c>
      <c r="J21" s="12" t="s">
        <v>21038</v>
      </c>
      <c r="K21" s="15">
        <v>22927000</v>
      </c>
      <c r="L21" s="13" t="s">
        <v>14</v>
      </c>
      <c r="M21" s="7">
        <v>1</v>
      </c>
      <c r="N21" s="14"/>
    </row>
    <row r="22" spans="1:14" ht="236.25">
      <c r="A22" s="6">
        <v>21</v>
      </c>
      <c r="B22" s="8" t="s">
        <v>20978</v>
      </c>
      <c r="C22" s="9" t="s">
        <v>21033</v>
      </c>
      <c r="D22" s="10" t="s">
        <v>52</v>
      </c>
      <c r="E22" s="11" t="s">
        <v>21039</v>
      </c>
      <c r="F22" s="6">
        <v>351290</v>
      </c>
      <c r="G22" s="6" t="s">
        <v>21040</v>
      </c>
      <c r="H22" s="16">
        <v>28634347</v>
      </c>
      <c r="I22" s="12">
        <v>43776</v>
      </c>
      <c r="J22" s="12">
        <v>44147</v>
      </c>
      <c r="K22" s="15">
        <v>22756628</v>
      </c>
      <c r="L22" s="13" t="s">
        <v>14</v>
      </c>
      <c r="M22" s="7">
        <v>1</v>
      </c>
      <c r="N22" s="14"/>
    </row>
    <row r="23" spans="1:14" ht="189">
      <c r="A23" s="6">
        <v>22</v>
      </c>
      <c r="B23" s="8" t="s">
        <v>20978</v>
      </c>
      <c r="C23" s="9" t="s">
        <v>21033</v>
      </c>
      <c r="D23" s="10" t="s">
        <v>52</v>
      </c>
      <c r="E23" s="11" t="s">
        <v>21041</v>
      </c>
      <c r="F23" s="6">
        <v>320986</v>
      </c>
      <c r="G23" s="6" t="s">
        <v>21042</v>
      </c>
      <c r="H23" s="16">
        <v>25616869.445</v>
      </c>
      <c r="I23" s="12">
        <v>43754</v>
      </c>
      <c r="J23" s="12" t="s">
        <v>21043</v>
      </c>
      <c r="K23" s="15">
        <v>6200000</v>
      </c>
      <c r="L23" s="13" t="s">
        <v>14</v>
      </c>
      <c r="M23" s="7">
        <v>1</v>
      </c>
      <c r="N23" s="14"/>
    </row>
    <row r="24" spans="1:14" ht="47.25">
      <c r="A24" s="6">
        <v>23</v>
      </c>
      <c r="B24" s="8" t="s">
        <v>20978</v>
      </c>
      <c r="C24" s="9" t="s">
        <v>21044</v>
      </c>
      <c r="D24" s="10" t="s">
        <v>21045</v>
      </c>
      <c r="E24" s="11" t="s">
        <v>21046</v>
      </c>
      <c r="F24" s="6">
        <v>406243</v>
      </c>
      <c r="G24" s="6" t="s">
        <v>21047</v>
      </c>
      <c r="H24" s="16">
        <v>3325000</v>
      </c>
      <c r="I24" s="12">
        <v>43963</v>
      </c>
      <c r="J24" s="12">
        <v>44182</v>
      </c>
      <c r="K24" s="15">
        <v>748846</v>
      </c>
      <c r="L24" s="13" t="s">
        <v>14</v>
      </c>
      <c r="M24" s="7">
        <v>1</v>
      </c>
      <c r="N24" s="14"/>
    </row>
    <row r="25" spans="1:14" ht="76.5">
      <c r="A25" s="6">
        <v>24</v>
      </c>
      <c r="B25" s="8" t="s">
        <v>20978</v>
      </c>
      <c r="C25" s="9" t="s">
        <v>21048</v>
      </c>
      <c r="D25" s="10" t="s">
        <v>21049</v>
      </c>
      <c r="E25" s="11" t="s">
        <v>21050</v>
      </c>
      <c r="F25" s="6" t="s">
        <v>21051</v>
      </c>
      <c r="G25" s="6" t="s">
        <v>21052</v>
      </c>
      <c r="H25" s="16">
        <v>3562435.4</v>
      </c>
      <c r="I25" s="12">
        <v>44152</v>
      </c>
      <c r="J25" s="12">
        <v>44349</v>
      </c>
      <c r="K25" s="15">
        <v>0</v>
      </c>
      <c r="L25" s="13" t="s">
        <v>14</v>
      </c>
      <c r="M25" s="7">
        <v>1</v>
      </c>
      <c r="N25" s="14"/>
    </row>
    <row r="26" spans="1:14" ht="63">
      <c r="A26" s="6">
        <v>25</v>
      </c>
      <c r="B26" s="8" t="s">
        <v>20978</v>
      </c>
      <c r="C26" s="9" t="s">
        <v>21048</v>
      </c>
      <c r="D26" s="10" t="s">
        <v>21049</v>
      </c>
      <c r="E26" s="11" t="s">
        <v>21053</v>
      </c>
      <c r="F26" s="6">
        <v>406246</v>
      </c>
      <c r="G26" s="6" t="s">
        <v>21054</v>
      </c>
      <c r="H26" s="16">
        <v>4273261.5</v>
      </c>
      <c r="I26" s="12">
        <v>43979</v>
      </c>
      <c r="J26" s="12">
        <v>44168</v>
      </c>
      <c r="K26" s="15">
        <v>2890018</v>
      </c>
      <c r="L26" s="13" t="s">
        <v>14</v>
      </c>
      <c r="M26" s="7">
        <v>1</v>
      </c>
      <c r="N26" s="14"/>
    </row>
    <row r="27" spans="1:14" ht="63">
      <c r="A27" s="6">
        <v>26</v>
      </c>
      <c r="B27" s="8" t="s">
        <v>20978</v>
      </c>
      <c r="C27" s="9" t="s">
        <v>21055</v>
      </c>
      <c r="D27" s="10" t="s">
        <v>21056</v>
      </c>
      <c r="E27" s="11" t="s">
        <v>21057</v>
      </c>
      <c r="F27" s="6">
        <v>335371</v>
      </c>
      <c r="G27" s="6" t="s">
        <v>21058</v>
      </c>
      <c r="H27" s="16">
        <v>11381000</v>
      </c>
      <c r="I27" s="12">
        <v>43709</v>
      </c>
      <c r="J27" s="12" t="s">
        <v>2853</v>
      </c>
      <c r="K27" s="15">
        <v>8673000</v>
      </c>
      <c r="L27" s="13" t="s">
        <v>14</v>
      </c>
      <c r="M27" s="7">
        <v>1</v>
      </c>
      <c r="N27" s="14"/>
    </row>
    <row r="28" spans="1:14" ht="77.25">
      <c r="A28" s="6">
        <v>27</v>
      </c>
      <c r="B28" s="8" t="s">
        <v>20978</v>
      </c>
      <c r="C28" s="9" t="s">
        <v>21055</v>
      </c>
      <c r="D28" s="10" t="s">
        <v>21056</v>
      </c>
      <c r="E28" s="11" t="s">
        <v>21059</v>
      </c>
      <c r="F28" s="6">
        <v>484081</v>
      </c>
      <c r="G28" s="6" t="s">
        <v>21060</v>
      </c>
      <c r="H28" s="16">
        <v>6133190.5</v>
      </c>
      <c r="I28" s="12">
        <v>44118</v>
      </c>
      <c r="J28" s="12">
        <v>44489</v>
      </c>
      <c r="K28" s="15">
        <v>0</v>
      </c>
      <c r="L28" s="13" t="s">
        <v>14</v>
      </c>
      <c r="M28" s="7">
        <v>1</v>
      </c>
      <c r="N28" s="14"/>
    </row>
    <row r="29" spans="1:14" ht="77.25">
      <c r="A29" s="6">
        <v>28</v>
      </c>
      <c r="B29" s="8" t="s">
        <v>20978</v>
      </c>
      <c r="C29" s="9" t="s">
        <v>21061</v>
      </c>
      <c r="D29" s="10" t="s">
        <v>21062</v>
      </c>
      <c r="E29" s="11" t="s">
        <v>21063</v>
      </c>
      <c r="F29" s="6">
        <v>128496</v>
      </c>
      <c r="G29" s="6" t="s">
        <v>21064</v>
      </c>
      <c r="H29" s="16">
        <v>16636983.511</v>
      </c>
      <c r="I29" s="12">
        <v>43102</v>
      </c>
      <c r="J29" s="12">
        <v>43821</v>
      </c>
      <c r="K29" s="15">
        <v>15847000</v>
      </c>
      <c r="L29" s="13" t="s">
        <v>14</v>
      </c>
      <c r="M29" s="7">
        <v>1</v>
      </c>
      <c r="N29" s="14"/>
    </row>
    <row r="30" spans="1:14" ht="63">
      <c r="A30" s="6">
        <v>29</v>
      </c>
      <c r="B30" s="8" t="s">
        <v>20978</v>
      </c>
      <c r="C30" s="9" t="s">
        <v>21061</v>
      </c>
      <c r="D30" s="10" t="s">
        <v>21062</v>
      </c>
      <c r="E30" s="11" t="s">
        <v>21065</v>
      </c>
      <c r="F30" s="6">
        <v>124908</v>
      </c>
      <c r="G30" s="6" t="s">
        <v>21066</v>
      </c>
      <c r="H30" s="16">
        <v>14456237.413000001</v>
      </c>
      <c r="I30" s="12">
        <v>43083</v>
      </c>
      <c r="J30" s="12" t="s">
        <v>21067</v>
      </c>
      <c r="K30" s="15">
        <v>4615000</v>
      </c>
      <c r="L30" s="13" t="s">
        <v>14</v>
      </c>
      <c r="M30" s="7">
        <v>1</v>
      </c>
      <c r="N30" s="14"/>
    </row>
    <row r="31" spans="1:14" ht="45.75">
      <c r="A31" s="6">
        <v>30</v>
      </c>
      <c r="B31" s="8" t="s">
        <v>20978</v>
      </c>
      <c r="C31" s="9" t="s">
        <v>21068</v>
      </c>
      <c r="D31" s="10" t="s">
        <v>40</v>
      </c>
      <c r="E31" s="11" t="s">
        <v>21069</v>
      </c>
      <c r="F31" s="6">
        <v>109858</v>
      </c>
      <c r="G31" s="6" t="s">
        <v>21070</v>
      </c>
      <c r="H31" s="16">
        <v>21757606.875999998</v>
      </c>
      <c r="I31" s="12">
        <v>42989</v>
      </c>
      <c r="J31" s="12" t="s">
        <v>21071</v>
      </c>
      <c r="K31" s="15">
        <v>3233000</v>
      </c>
      <c r="L31" s="13" t="s">
        <v>14</v>
      </c>
      <c r="M31" s="7">
        <v>1</v>
      </c>
      <c r="N31" s="14"/>
    </row>
    <row r="32" spans="1:14" ht="77.25">
      <c r="A32" s="6">
        <v>31</v>
      </c>
      <c r="B32" s="8" t="s">
        <v>20978</v>
      </c>
      <c r="C32" s="9" t="s">
        <v>21068</v>
      </c>
      <c r="D32" s="10" t="s">
        <v>40</v>
      </c>
      <c r="E32" s="11" t="s">
        <v>21072</v>
      </c>
      <c r="F32" s="6">
        <v>125903</v>
      </c>
      <c r="G32" s="6" t="s">
        <v>21073</v>
      </c>
      <c r="H32" s="16">
        <v>16684156.130000001</v>
      </c>
      <c r="I32" s="12">
        <v>43082</v>
      </c>
      <c r="J32" s="12">
        <v>43799</v>
      </c>
      <c r="K32" s="15">
        <v>13952000</v>
      </c>
      <c r="L32" s="13" t="s">
        <v>14</v>
      </c>
      <c r="M32" s="7">
        <v>1</v>
      </c>
      <c r="N32" s="14"/>
    </row>
    <row r="33" spans="1:14" ht="78.75">
      <c r="A33" s="6">
        <v>32</v>
      </c>
      <c r="B33" s="8" t="s">
        <v>20978</v>
      </c>
      <c r="C33" s="9" t="s">
        <v>21074</v>
      </c>
      <c r="D33" s="10" t="s">
        <v>21075</v>
      </c>
      <c r="E33" s="11" t="s">
        <v>21076</v>
      </c>
      <c r="F33" s="6">
        <v>289303</v>
      </c>
      <c r="G33" s="6" t="s">
        <v>21077</v>
      </c>
      <c r="H33" s="16">
        <v>11639821.800000001</v>
      </c>
      <c r="I33" s="12">
        <v>43599</v>
      </c>
      <c r="J33" s="12" t="s">
        <v>21078</v>
      </c>
      <c r="K33" s="15">
        <v>5214000</v>
      </c>
      <c r="L33" s="13" t="s">
        <v>14</v>
      </c>
      <c r="M33" s="7">
        <v>1</v>
      </c>
      <c r="N33" s="14"/>
    </row>
    <row r="34" spans="1:14" ht="78.75">
      <c r="A34" s="6">
        <v>33</v>
      </c>
      <c r="B34" s="8" t="s">
        <v>20978</v>
      </c>
      <c r="C34" s="9" t="s">
        <v>21079</v>
      </c>
      <c r="D34" s="10" t="s">
        <v>21080</v>
      </c>
      <c r="E34" s="11" t="s">
        <v>21081</v>
      </c>
      <c r="F34" s="6">
        <v>365216</v>
      </c>
      <c r="G34" s="6" t="s">
        <v>21082</v>
      </c>
      <c r="H34" s="16">
        <v>6167628.9500000002</v>
      </c>
      <c r="I34" s="12">
        <v>43817</v>
      </c>
      <c r="J34" s="12">
        <v>44188</v>
      </c>
      <c r="K34" s="15">
        <v>3650000</v>
      </c>
      <c r="L34" s="13" t="s">
        <v>14</v>
      </c>
      <c r="M34" s="7">
        <v>1</v>
      </c>
      <c r="N34" s="14"/>
    </row>
    <row r="35" spans="1:14" ht="78.75">
      <c r="A35" s="6">
        <v>34</v>
      </c>
      <c r="B35" s="8" t="s">
        <v>20978</v>
      </c>
      <c r="C35" s="9" t="s">
        <v>21079</v>
      </c>
      <c r="D35" s="10" t="s">
        <v>21080</v>
      </c>
      <c r="E35" s="11" t="s">
        <v>21083</v>
      </c>
      <c r="F35" s="6">
        <v>365217</v>
      </c>
      <c r="G35" s="6" t="s">
        <v>21084</v>
      </c>
      <c r="H35" s="16">
        <v>4875764.8</v>
      </c>
      <c r="I35" s="12">
        <v>43817</v>
      </c>
      <c r="J35" s="12">
        <v>44188</v>
      </c>
      <c r="K35" s="15">
        <v>2000000</v>
      </c>
      <c r="L35" s="13" t="s">
        <v>14</v>
      </c>
      <c r="M35" s="7">
        <v>1</v>
      </c>
      <c r="N35" s="14"/>
    </row>
    <row r="36" spans="1:14" ht="78.75">
      <c r="A36" s="6">
        <v>35</v>
      </c>
      <c r="B36" s="8" t="s">
        <v>20978</v>
      </c>
      <c r="C36" s="9" t="s">
        <v>21085</v>
      </c>
      <c r="D36" s="10" t="s">
        <v>21086</v>
      </c>
      <c r="E36" s="11" t="s">
        <v>21087</v>
      </c>
      <c r="F36" s="6">
        <v>365215</v>
      </c>
      <c r="G36" s="6" t="s">
        <v>21088</v>
      </c>
      <c r="H36" s="16">
        <v>12777456.300000001</v>
      </c>
      <c r="I36" s="12">
        <v>43843</v>
      </c>
      <c r="J36" s="12">
        <v>44214</v>
      </c>
      <c r="K36" s="15">
        <v>7700000</v>
      </c>
      <c r="L36" s="13" t="s">
        <v>14</v>
      </c>
      <c r="M36" s="7">
        <v>1</v>
      </c>
      <c r="N36" s="14"/>
    </row>
    <row r="37" spans="1:14" ht="63">
      <c r="A37" s="6">
        <v>36</v>
      </c>
      <c r="B37" s="8" t="s">
        <v>20978</v>
      </c>
      <c r="C37" s="9" t="s">
        <v>21085</v>
      </c>
      <c r="D37" s="10" t="s">
        <v>21086</v>
      </c>
      <c r="E37" s="11" t="s">
        <v>21089</v>
      </c>
      <c r="F37" s="6">
        <v>490479</v>
      </c>
      <c r="G37" s="6" t="s">
        <v>21090</v>
      </c>
      <c r="H37" s="16">
        <v>4247549.75</v>
      </c>
      <c r="I37" s="12">
        <v>44136</v>
      </c>
      <c r="J37" s="12">
        <v>44197</v>
      </c>
      <c r="K37" s="15">
        <v>0</v>
      </c>
      <c r="L37" s="13" t="s">
        <v>14</v>
      </c>
      <c r="M37" s="7">
        <v>1</v>
      </c>
      <c r="N37" s="14"/>
    </row>
    <row r="38" spans="1:14" ht="219.75">
      <c r="A38" s="6">
        <v>37</v>
      </c>
      <c r="B38" s="8" t="s">
        <v>20978</v>
      </c>
      <c r="C38" s="9" t="s">
        <v>21091</v>
      </c>
      <c r="D38" s="10" t="s">
        <v>21092</v>
      </c>
      <c r="E38" s="11" t="s">
        <v>21093</v>
      </c>
      <c r="F38" s="6">
        <v>418421</v>
      </c>
      <c r="G38" s="6" t="s">
        <v>21094</v>
      </c>
      <c r="H38" s="16">
        <v>16751219.524</v>
      </c>
      <c r="I38" s="12">
        <v>43965</v>
      </c>
      <c r="J38" s="12">
        <v>44316</v>
      </c>
      <c r="K38" s="15">
        <v>11672000</v>
      </c>
      <c r="L38" s="13" t="s">
        <v>14</v>
      </c>
      <c r="M38" s="7">
        <v>1</v>
      </c>
      <c r="N38" s="14"/>
    </row>
    <row r="39" spans="1:14" ht="77.25">
      <c r="A39" s="6">
        <v>38</v>
      </c>
      <c r="B39" s="8" t="s">
        <v>20978</v>
      </c>
      <c r="C39" s="9" t="s">
        <v>21095</v>
      </c>
      <c r="D39" s="10" t="s">
        <v>21096</v>
      </c>
      <c r="E39" s="11" t="s">
        <v>21097</v>
      </c>
      <c r="F39" s="6">
        <v>315044</v>
      </c>
      <c r="G39" s="6" t="s">
        <v>21098</v>
      </c>
      <c r="H39" s="16">
        <v>6490945.2999999998</v>
      </c>
      <c r="I39" s="12">
        <v>43660</v>
      </c>
      <c r="J39" s="12">
        <v>43990</v>
      </c>
      <c r="K39" s="15">
        <v>0</v>
      </c>
      <c r="L39" s="13" t="s">
        <v>14</v>
      </c>
      <c r="M39" s="7">
        <v>1</v>
      </c>
      <c r="N39" s="14"/>
    </row>
    <row r="40" spans="1:14" ht="78.75">
      <c r="A40" s="6">
        <v>39</v>
      </c>
      <c r="B40" s="8" t="s">
        <v>20978</v>
      </c>
      <c r="C40" s="9" t="s">
        <v>21099</v>
      </c>
      <c r="D40" s="10" t="s">
        <v>21100</v>
      </c>
      <c r="E40" s="11" t="s">
        <v>21101</v>
      </c>
      <c r="F40" s="6">
        <v>365213</v>
      </c>
      <c r="G40" s="6" t="s">
        <v>21102</v>
      </c>
      <c r="H40" s="16">
        <v>5917246</v>
      </c>
      <c r="I40" s="12">
        <v>43818</v>
      </c>
      <c r="J40" s="12">
        <v>44189</v>
      </c>
      <c r="K40" s="15">
        <v>2236000</v>
      </c>
      <c r="L40" s="13" t="s">
        <v>14</v>
      </c>
      <c r="M40" s="7">
        <v>1</v>
      </c>
      <c r="N40" s="14"/>
    </row>
    <row r="41" spans="1:14" ht="78.75">
      <c r="A41" s="6">
        <v>40</v>
      </c>
      <c r="B41" s="8" t="s">
        <v>20978</v>
      </c>
      <c r="C41" s="9" t="s">
        <v>21099</v>
      </c>
      <c r="D41" s="10" t="s">
        <v>21100</v>
      </c>
      <c r="E41" s="11" t="s">
        <v>21103</v>
      </c>
      <c r="F41" s="6">
        <v>365211</v>
      </c>
      <c r="G41" s="6" t="s">
        <v>21104</v>
      </c>
      <c r="H41" s="16">
        <v>12214001</v>
      </c>
      <c r="I41" s="12">
        <v>43818</v>
      </c>
      <c r="J41" s="12">
        <v>44189</v>
      </c>
      <c r="K41" s="15">
        <v>1500000</v>
      </c>
      <c r="L41" s="13" t="s">
        <v>14</v>
      </c>
      <c r="M41" s="7">
        <v>1</v>
      </c>
      <c r="N41" s="14"/>
    </row>
    <row r="42" spans="1:14" ht="63">
      <c r="A42" s="6">
        <v>41</v>
      </c>
      <c r="B42" s="8" t="s">
        <v>20978</v>
      </c>
      <c r="C42" s="9" t="s">
        <v>21105</v>
      </c>
      <c r="D42" s="10" t="s">
        <v>5767</v>
      </c>
      <c r="E42" s="11" t="s">
        <v>21106</v>
      </c>
      <c r="F42" s="6">
        <v>383229</v>
      </c>
      <c r="G42" s="6" t="s">
        <v>21107</v>
      </c>
      <c r="H42" s="16">
        <v>15531227.34</v>
      </c>
      <c r="I42" s="12">
        <v>43941</v>
      </c>
      <c r="J42" s="12">
        <v>44312</v>
      </c>
      <c r="K42" s="15">
        <v>3277000</v>
      </c>
      <c r="L42" s="13" t="s">
        <v>14</v>
      </c>
      <c r="M42" s="7">
        <v>1</v>
      </c>
      <c r="N42" s="14"/>
    </row>
    <row r="43" spans="1:14" ht="78.75">
      <c r="A43" s="6">
        <v>42</v>
      </c>
      <c r="B43" s="8" t="s">
        <v>20978</v>
      </c>
      <c r="C43" s="9" t="s">
        <v>21108</v>
      </c>
      <c r="D43" s="10" t="s">
        <v>21109</v>
      </c>
      <c r="E43" s="11" t="s">
        <v>21110</v>
      </c>
      <c r="F43" s="6">
        <v>281020</v>
      </c>
      <c r="G43" s="6" t="s">
        <v>21111</v>
      </c>
      <c r="H43" s="16">
        <v>856706.2</v>
      </c>
      <c r="I43" s="12">
        <v>43579</v>
      </c>
      <c r="J43" s="12">
        <v>43768</v>
      </c>
      <c r="K43" s="15">
        <v>0</v>
      </c>
      <c r="L43" s="13" t="s">
        <v>14</v>
      </c>
      <c r="M43" s="7">
        <v>1</v>
      </c>
      <c r="N43" s="14"/>
    </row>
    <row r="44" spans="1:14" ht="63">
      <c r="A44" s="6">
        <v>43</v>
      </c>
      <c r="B44" s="8" t="s">
        <v>20978</v>
      </c>
      <c r="C44" s="9" t="s">
        <v>21108</v>
      </c>
      <c r="D44" s="10" t="s">
        <v>21109</v>
      </c>
      <c r="E44" s="11" t="s">
        <v>21112</v>
      </c>
      <c r="F44" s="6">
        <v>314438</v>
      </c>
      <c r="G44" s="6" t="s">
        <v>21113</v>
      </c>
      <c r="H44" s="16">
        <v>852746.6</v>
      </c>
      <c r="I44" s="12">
        <v>43648</v>
      </c>
      <c r="J44" s="12">
        <v>43838</v>
      </c>
      <c r="K44" s="15">
        <v>0</v>
      </c>
      <c r="L44" s="13" t="s">
        <v>14</v>
      </c>
      <c r="M44" s="7">
        <v>1</v>
      </c>
      <c r="N44" s="14"/>
    </row>
    <row r="45" spans="1:14" ht="61.5">
      <c r="A45" s="6">
        <v>44</v>
      </c>
      <c r="B45" s="8" t="s">
        <v>20978</v>
      </c>
      <c r="C45" s="9" t="s">
        <v>21114</v>
      </c>
      <c r="D45" s="10" t="s">
        <v>21115</v>
      </c>
      <c r="E45" s="11" t="s">
        <v>21116</v>
      </c>
      <c r="F45" s="6">
        <v>376143</v>
      </c>
      <c r="G45" s="6" t="s">
        <v>21117</v>
      </c>
      <c r="H45" s="16">
        <v>4774139.5</v>
      </c>
      <c r="I45" s="12">
        <v>43844</v>
      </c>
      <c r="J45" s="12">
        <v>44215</v>
      </c>
      <c r="K45" s="15">
        <v>0</v>
      </c>
      <c r="L45" s="13" t="s">
        <v>14</v>
      </c>
      <c r="M45" s="7">
        <v>1</v>
      </c>
      <c r="N45" s="14"/>
    </row>
    <row r="46" spans="1:14" ht="78.75">
      <c r="A46" s="6">
        <v>45</v>
      </c>
      <c r="B46" s="8" t="s">
        <v>20978</v>
      </c>
      <c r="C46" s="9" t="s">
        <v>21114</v>
      </c>
      <c r="D46" s="10" t="s">
        <v>21115</v>
      </c>
      <c r="E46" s="11" t="s">
        <v>21118</v>
      </c>
      <c r="F46" s="6">
        <v>366381</v>
      </c>
      <c r="G46" s="6" t="s">
        <v>21119</v>
      </c>
      <c r="H46" s="16" t="s">
        <v>21120</v>
      </c>
      <c r="I46" s="12">
        <v>43807</v>
      </c>
      <c r="J46" s="12">
        <v>44178</v>
      </c>
      <c r="K46" s="15">
        <v>1432000</v>
      </c>
      <c r="L46" s="13" t="s">
        <v>14</v>
      </c>
      <c r="M46" s="7">
        <v>1</v>
      </c>
      <c r="N46" s="14"/>
    </row>
    <row r="47" spans="1:14" ht="94.5">
      <c r="A47" s="6">
        <v>46</v>
      </c>
      <c r="B47" s="8" t="s">
        <v>20978</v>
      </c>
      <c r="C47" s="9" t="s">
        <v>21121</v>
      </c>
      <c r="D47" s="10" t="s">
        <v>21122</v>
      </c>
      <c r="E47" s="11" t="s">
        <v>21123</v>
      </c>
      <c r="F47" s="6">
        <v>351591</v>
      </c>
      <c r="G47" s="6" t="s">
        <v>21124</v>
      </c>
      <c r="H47" s="16">
        <v>8547571</v>
      </c>
      <c r="I47" s="12">
        <v>43769</v>
      </c>
      <c r="J47" s="12">
        <v>44141</v>
      </c>
      <c r="K47" s="15">
        <v>6450000</v>
      </c>
      <c r="L47" s="13" t="s">
        <v>14</v>
      </c>
      <c r="M47" s="7">
        <v>1</v>
      </c>
      <c r="N47" s="14"/>
    </row>
    <row r="48" spans="1:14" ht="78.75">
      <c r="A48" s="6">
        <v>47</v>
      </c>
      <c r="B48" s="8" t="s">
        <v>20978</v>
      </c>
      <c r="C48" s="9" t="s">
        <v>21125</v>
      </c>
      <c r="D48" s="10" t="s">
        <v>21126</v>
      </c>
      <c r="E48" s="11" t="s">
        <v>21127</v>
      </c>
      <c r="F48" s="6">
        <v>351414</v>
      </c>
      <c r="G48" s="6" t="s">
        <v>21128</v>
      </c>
      <c r="H48" s="16">
        <v>8891506.9499999993</v>
      </c>
      <c r="I48" s="12">
        <v>43774</v>
      </c>
      <c r="J48" s="12">
        <v>44145</v>
      </c>
      <c r="K48" s="15">
        <v>4544000</v>
      </c>
      <c r="L48" s="13" t="s">
        <v>14</v>
      </c>
      <c r="M48" s="7">
        <v>1</v>
      </c>
      <c r="N48" s="14"/>
    </row>
    <row r="49" spans="1:14" ht="94.5">
      <c r="A49" s="6">
        <v>48</v>
      </c>
      <c r="B49" s="8" t="s">
        <v>20978</v>
      </c>
      <c r="C49" s="9" t="s">
        <v>21125</v>
      </c>
      <c r="D49" s="10" t="s">
        <v>21126</v>
      </c>
      <c r="E49" s="11" t="s">
        <v>21129</v>
      </c>
      <c r="F49" s="6">
        <v>351415</v>
      </c>
      <c r="G49" s="6" t="s">
        <v>21130</v>
      </c>
      <c r="H49" s="16">
        <v>7646606</v>
      </c>
      <c r="I49" s="12">
        <v>43774</v>
      </c>
      <c r="J49" s="12">
        <v>44145</v>
      </c>
      <c r="K49" s="15">
        <v>7609433</v>
      </c>
      <c r="L49" s="13" t="s">
        <v>14</v>
      </c>
      <c r="M49" s="7">
        <v>1</v>
      </c>
      <c r="N49" s="14"/>
    </row>
    <row r="50" spans="1:14" ht="78.75">
      <c r="A50" s="6">
        <v>49</v>
      </c>
      <c r="B50" s="8" t="s">
        <v>20978</v>
      </c>
      <c r="C50" s="9" t="s">
        <v>21131</v>
      </c>
      <c r="D50" s="10" t="s">
        <v>9440</v>
      </c>
      <c r="E50" s="11" t="s">
        <v>21132</v>
      </c>
      <c r="F50" s="6">
        <v>290611</v>
      </c>
      <c r="G50" s="6" t="s">
        <v>21133</v>
      </c>
      <c r="H50" s="16">
        <v>1013251.95</v>
      </c>
      <c r="I50" s="12">
        <v>43577</v>
      </c>
      <c r="J50" s="12">
        <v>43766</v>
      </c>
      <c r="K50" s="15">
        <v>0</v>
      </c>
      <c r="L50" s="13" t="s">
        <v>14</v>
      </c>
      <c r="M50" s="7">
        <v>1</v>
      </c>
      <c r="N50" s="14"/>
    </row>
    <row r="51" spans="1:14" ht="61.5">
      <c r="A51" s="6">
        <v>50</v>
      </c>
      <c r="B51" s="8" t="s">
        <v>20978</v>
      </c>
      <c r="C51" s="9" t="s">
        <v>21134</v>
      </c>
      <c r="D51" s="10" t="s">
        <v>21135</v>
      </c>
      <c r="E51" s="11" t="s">
        <v>21136</v>
      </c>
      <c r="F51" s="6">
        <v>177688</v>
      </c>
      <c r="G51" s="6" t="s">
        <v>21137</v>
      </c>
      <c r="H51" s="16">
        <v>41886751</v>
      </c>
      <c r="I51" s="12">
        <v>43243</v>
      </c>
      <c r="J51" s="12" t="s">
        <v>21138</v>
      </c>
      <c r="K51" s="15">
        <v>27694000</v>
      </c>
      <c r="L51" s="13" t="s">
        <v>70</v>
      </c>
      <c r="M51" s="7">
        <v>1</v>
      </c>
      <c r="N51" s="14"/>
    </row>
    <row r="52" spans="1:14" ht="61.5">
      <c r="A52" s="6">
        <v>51</v>
      </c>
      <c r="B52" s="8" t="s">
        <v>20978</v>
      </c>
      <c r="C52" s="9" t="s">
        <v>21139</v>
      </c>
      <c r="D52" s="10" t="s">
        <v>10970</v>
      </c>
      <c r="E52" s="11" t="s">
        <v>21136</v>
      </c>
      <c r="F52" s="6">
        <v>177688</v>
      </c>
      <c r="G52" s="6" t="s">
        <v>21137</v>
      </c>
      <c r="H52" s="16">
        <v>41886751</v>
      </c>
      <c r="I52" s="12">
        <v>43243</v>
      </c>
      <c r="J52" s="12" t="s">
        <v>21138</v>
      </c>
      <c r="K52" s="15">
        <v>14123940</v>
      </c>
      <c r="L52" s="13" t="s">
        <v>70</v>
      </c>
      <c r="M52" s="7">
        <v>0.51</v>
      </c>
      <c r="N52" s="14"/>
    </row>
    <row r="53" spans="1:14" ht="63">
      <c r="A53" s="6">
        <v>52</v>
      </c>
      <c r="B53" s="8" t="s">
        <v>20978</v>
      </c>
      <c r="C53" s="9" t="s">
        <v>21140</v>
      </c>
      <c r="D53" s="10" t="s">
        <v>8744</v>
      </c>
      <c r="E53" s="11" t="s">
        <v>21136</v>
      </c>
      <c r="F53" s="6">
        <v>177688</v>
      </c>
      <c r="G53" s="6" t="s">
        <v>21137</v>
      </c>
      <c r="H53" s="16">
        <v>41886751</v>
      </c>
      <c r="I53" s="12">
        <v>43243</v>
      </c>
      <c r="J53" s="12" t="s">
        <v>21138</v>
      </c>
      <c r="K53" s="15">
        <v>13570060</v>
      </c>
      <c r="L53" s="13" t="s">
        <v>70</v>
      </c>
      <c r="M53" s="7">
        <v>0.49</v>
      </c>
      <c r="N53" s="14"/>
    </row>
    <row r="54" spans="1:14" ht="61.5">
      <c r="A54" s="6">
        <v>53</v>
      </c>
      <c r="B54" s="8" t="s">
        <v>20978</v>
      </c>
      <c r="C54" s="9" t="s">
        <v>21134</v>
      </c>
      <c r="D54" s="10" t="s">
        <v>21135</v>
      </c>
      <c r="E54" s="11" t="s">
        <v>21141</v>
      </c>
      <c r="F54" s="6">
        <v>211020</v>
      </c>
      <c r="G54" s="6" t="s">
        <v>21142</v>
      </c>
      <c r="H54" s="16">
        <v>23377428</v>
      </c>
      <c r="I54" s="12">
        <v>43382</v>
      </c>
      <c r="J54" s="12" t="s">
        <v>21143</v>
      </c>
      <c r="K54" s="15">
        <v>6635000</v>
      </c>
      <c r="L54" s="13" t="s">
        <v>70</v>
      </c>
      <c r="M54" s="7">
        <v>1</v>
      </c>
      <c r="N54" s="14"/>
    </row>
    <row r="55" spans="1:14" ht="61.5">
      <c r="A55" s="6">
        <v>54</v>
      </c>
      <c r="B55" s="8" t="s">
        <v>20978</v>
      </c>
      <c r="C55" s="9" t="s">
        <v>21139</v>
      </c>
      <c r="D55" s="10" t="s">
        <v>10970</v>
      </c>
      <c r="E55" s="11" t="s">
        <v>21141</v>
      </c>
      <c r="F55" s="6">
        <v>211020</v>
      </c>
      <c r="G55" s="6" t="s">
        <v>21142</v>
      </c>
      <c r="H55" s="16">
        <v>23377428</v>
      </c>
      <c r="I55" s="12">
        <v>43382</v>
      </c>
      <c r="J55" s="12" t="s">
        <v>21143</v>
      </c>
      <c r="K55" s="15">
        <v>0</v>
      </c>
      <c r="L55" s="13" t="s">
        <v>70</v>
      </c>
      <c r="M55" s="7">
        <v>0.51</v>
      </c>
      <c r="N55" s="14"/>
    </row>
    <row r="56" spans="1:14" ht="63">
      <c r="A56" s="6">
        <v>55</v>
      </c>
      <c r="B56" s="8" t="s">
        <v>20978</v>
      </c>
      <c r="C56" s="9" t="s">
        <v>21140</v>
      </c>
      <c r="D56" s="10" t="s">
        <v>8744</v>
      </c>
      <c r="E56" s="11" t="s">
        <v>21141</v>
      </c>
      <c r="F56" s="6">
        <v>211020</v>
      </c>
      <c r="G56" s="6" t="s">
        <v>21142</v>
      </c>
      <c r="H56" s="16">
        <v>23377428</v>
      </c>
      <c r="I56" s="12">
        <v>43382</v>
      </c>
      <c r="J56" s="12" t="s">
        <v>21143</v>
      </c>
      <c r="K56" s="15">
        <v>0</v>
      </c>
      <c r="L56" s="13" t="s">
        <v>70</v>
      </c>
      <c r="M56" s="7">
        <v>0.49</v>
      </c>
      <c r="N56" s="14"/>
    </row>
    <row r="57" spans="1:14" ht="77.25">
      <c r="A57" s="6">
        <v>56</v>
      </c>
      <c r="B57" s="8" t="s">
        <v>20978</v>
      </c>
      <c r="C57" s="9" t="s">
        <v>21134</v>
      </c>
      <c r="D57" s="10" t="s">
        <v>21135</v>
      </c>
      <c r="E57" s="11" t="s">
        <v>21144</v>
      </c>
      <c r="F57" s="6">
        <v>184514</v>
      </c>
      <c r="G57" s="6" t="s">
        <v>21145</v>
      </c>
      <c r="H57" s="16">
        <v>23100050.289000001</v>
      </c>
      <c r="I57" s="12">
        <v>43317</v>
      </c>
      <c r="J57" s="12" t="s">
        <v>21146</v>
      </c>
      <c r="K57" s="15">
        <v>13566000</v>
      </c>
      <c r="L57" s="13" t="s">
        <v>70</v>
      </c>
      <c r="M57" s="7">
        <v>1</v>
      </c>
      <c r="N57" s="14"/>
    </row>
    <row r="58" spans="1:14" ht="77.25">
      <c r="A58" s="6">
        <v>57</v>
      </c>
      <c r="B58" s="8" t="s">
        <v>20978</v>
      </c>
      <c r="C58" s="9" t="s">
        <v>21139</v>
      </c>
      <c r="D58" s="10" t="s">
        <v>10970</v>
      </c>
      <c r="E58" s="11" t="s">
        <v>21144</v>
      </c>
      <c r="F58" s="6">
        <v>184514</v>
      </c>
      <c r="G58" s="6" t="s">
        <v>21145</v>
      </c>
      <c r="H58" s="16">
        <v>23100050.289000001</v>
      </c>
      <c r="I58" s="12">
        <v>43317</v>
      </c>
      <c r="J58" s="12" t="s">
        <v>21146</v>
      </c>
      <c r="K58" s="15">
        <v>6918660</v>
      </c>
      <c r="L58" s="13" t="s">
        <v>70</v>
      </c>
      <c r="M58" s="7">
        <v>0.51</v>
      </c>
      <c r="N58" s="14"/>
    </row>
    <row r="59" spans="1:14" ht="77.25">
      <c r="A59" s="6">
        <v>58</v>
      </c>
      <c r="B59" s="8" t="s">
        <v>20978</v>
      </c>
      <c r="C59" s="9" t="s">
        <v>21140</v>
      </c>
      <c r="D59" s="10" t="s">
        <v>8744</v>
      </c>
      <c r="E59" s="11" t="s">
        <v>21144</v>
      </c>
      <c r="F59" s="6">
        <v>184514</v>
      </c>
      <c r="G59" s="6" t="s">
        <v>21145</v>
      </c>
      <c r="H59" s="16">
        <v>23100050.289000001</v>
      </c>
      <c r="I59" s="12">
        <v>43317</v>
      </c>
      <c r="J59" s="12" t="s">
        <v>21146</v>
      </c>
      <c r="K59" s="15">
        <v>6647340</v>
      </c>
      <c r="L59" s="13" t="s">
        <v>70</v>
      </c>
      <c r="M59" s="7">
        <v>0.49</v>
      </c>
      <c r="N59" s="14"/>
    </row>
    <row r="60" spans="1:14" ht="63">
      <c r="A60" s="6">
        <v>59</v>
      </c>
      <c r="B60" s="8" t="s">
        <v>20978</v>
      </c>
      <c r="C60" s="9" t="s">
        <v>21147</v>
      </c>
      <c r="D60" s="10" t="s">
        <v>21148</v>
      </c>
      <c r="E60" s="11" t="s">
        <v>21149</v>
      </c>
      <c r="F60" s="6">
        <v>396928</v>
      </c>
      <c r="G60" s="6" t="s">
        <v>21150</v>
      </c>
      <c r="H60" s="16">
        <v>22300635.443</v>
      </c>
      <c r="I60" s="12">
        <v>43933</v>
      </c>
      <c r="J60" s="12">
        <v>44304</v>
      </c>
      <c r="K60" s="15">
        <v>8270000</v>
      </c>
      <c r="L60" s="13" t="s">
        <v>70</v>
      </c>
      <c r="M60" s="7">
        <v>1</v>
      </c>
      <c r="N60" s="14"/>
    </row>
    <row r="61" spans="1:14" ht="63">
      <c r="A61" s="6">
        <v>60</v>
      </c>
      <c r="B61" s="8" t="s">
        <v>20978</v>
      </c>
      <c r="C61" s="9" t="s">
        <v>21151</v>
      </c>
      <c r="D61" s="10" t="s">
        <v>8744</v>
      </c>
      <c r="E61" s="11" t="s">
        <v>21149</v>
      </c>
      <c r="F61" s="6">
        <v>396928</v>
      </c>
      <c r="G61" s="6" t="s">
        <v>21150</v>
      </c>
      <c r="H61" s="16">
        <v>22300635.443</v>
      </c>
      <c r="I61" s="12">
        <v>43933</v>
      </c>
      <c r="J61" s="12">
        <v>44304</v>
      </c>
      <c r="K61" s="15">
        <v>4962000</v>
      </c>
      <c r="L61" s="13" t="s">
        <v>70</v>
      </c>
      <c r="M61" s="7">
        <v>0.6</v>
      </c>
      <c r="N61" s="14"/>
    </row>
    <row r="62" spans="1:14" ht="63">
      <c r="A62" s="6">
        <v>61</v>
      </c>
      <c r="B62" s="8" t="s">
        <v>20978</v>
      </c>
      <c r="C62" s="9" t="s">
        <v>21152</v>
      </c>
      <c r="D62" s="10" t="s">
        <v>20980</v>
      </c>
      <c r="E62" s="11" t="s">
        <v>21149</v>
      </c>
      <c r="F62" s="6">
        <v>396928</v>
      </c>
      <c r="G62" s="6" t="s">
        <v>21150</v>
      </c>
      <c r="H62" s="16">
        <v>22300635.443</v>
      </c>
      <c r="I62" s="12">
        <v>43933</v>
      </c>
      <c r="J62" s="12">
        <v>44304</v>
      </c>
      <c r="K62" s="15">
        <v>3308000</v>
      </c>
      <c r="L62" s="13" t="s">
        <v>70</v>
      </c>
      <c r="M62" s="7">
        <v>0.4</v>
      </c>
      <c r="N62" s="14"/>
    </row>
    <row r="63" spans="1:14" ht="78.75">
      <c r="A63" s="6">
        <v>62</v>
      </c>
      <c r="B63" s="8" t="s">
        <v>20978</v>
      </c>
      <c r="C63" s="9" t="s">
        <v>21153</v>
      </c>
      <c r="D63" s="10" t="s">
        <v>8744</v>
      </c>
      <c r="E63" s="11" t="s">
        <v>21154</v>
      </c>
      <c r="F63" s="6">
        <v>266713</v>
      </c>
      <c r="G63" s="6" t="s">
        <v>21155</v>
      </c>
      <c r="H63" s="16">
        <v>41790750.386</v>
      </c>
      <c r="I63" s="12">
        <v>43548</v>
      </c>
      <c r="J63" s="12" t="s">
        <v>21156</v>
      </c>
      <c r="K63" s="15">
        <v>0</v>
      </c>
      <c r="L63" s="13" t="s">
        <v>14</v>
      </c>
      <c r="M63" s="7">
        <v>1</v>
      </c>
      <c r="N63" s="14"/>
    </row>
    <row r="64" spans="1:14" ht="93">
      <c r="A64" s="6">
        <v>63</v>
      </c>
      <c r="B64" s="8" t="s">
        <v>20978</v>
      </c>
      <c r="C64" s="9" t="s">
        <v>21153</v>
      </c>
      <c r="D64" s="10" t="s">
        <v>8744</v>
      </c>
      <c r="E64" s="11" t="s">
        <v>21157</v>
      </c>
      <c r="F64" s="6">
        <v>237664</v>
      </c>
      <c r="G64" s="6" t="s">
        <v>21158</v>
      </c>
      <c r="H64" s="16">
        <v>22795000.07</v>
      </c>
      <c r="I64" s="12">
        <v>43467</v>
      </c>
      <c r="J64" s="12">
        <v>43838</v>
      </c>
      <c r="K64" s="15">
        <v>3083000</v>
      </c>
      <c r="L64" s="13" t="s">
        <v>14</v>
      </c>
      <c r="M64" s="7">
        <v>1</v>
      </c>
      <c r="N64" s="14"/>
    </row>
    <row r="65" spans="1:14" ht="141.75">
      <c r="A65" s="6">
        <v>64</v>
      </c>
      <c r="B65" s="8" t="s">
        <v>20978</v>
      </c>
      <c r="C65" s="9" t="s">
        <v>21153</v>
      </c>
      <c r="D65" s="10" t="s">
        <v>8744</v>
      </c>
      <c r="E65" s="11" t="s">
        <v>21159</v>
      </c>
      <c r="F65" s="6">
        <v>282901</v>
      </c>
      <c r="G65" s="6" t="s">
        <v>21160</v>
      </c>
      <c r="H65" s="16">
        <v>22537774.831999999</v>
      </c>
      <c r="I65" s="12">
        <v>43601</v>
      </c>
      <c r="J65" s="12" t="s">
        <v>21161</v>
      </c>
      <c r="K65" s="15">
        <v>13035000</v>
      </c>
      <c r="L65" s="13" t="s">
        <v>14</v>
      </c>
      <c r="M65" s="7">
        <v>1</v>
      </c>
      <c r="N65" s="14"/>
    </row>
    <row r="66" spans="1:14" ht="78.75">
      <c r="A66" s="6">
        <v>65</v>
      </c>
      <c r="B66" s="8" t="s">
        <v>20978</v>
      </c>
      <c r="C66" s="9" t="s">
        <v>21162</v>
      </c>
      <c r="D66" s="10" t="s">
        <v>569</v>
      </c>
      <c r="E66" s="11" t="s">
        <v>21163</v>
      </c>
      <c r="F66" s="6">
        <v>180941</v>
      </c>
      <c r="G66" s="6" t="s">
        <v>21164</v>
      </c>
      <c r="H66" s="16">
        <v>24685109.846000001</v>
      </c>
      <c r="I66" s="12">
        <v>43447</v>
      </c>
      <c r="J66" s="12" t="s">
        <v>21165</v>
      </c>
      <c r="K66" s="15">
        <v>11500000</v>
      </c>
      <c r="L66" s="13" t="s">
        <v>14</v>
      </c>
      <c r="M66" s="7">
        <v>1</v>
      </c>
      <c r="N66" s="14"/>
    </row>
    <row r="67" spans="1:14" ht="78.75">
      <c r="A67" s="6">
        <v>66</v>
      </c>
      <c r="B67" s="8" t="s">
        <v>20978</v>
      </c>
      <c r="C67" s="9" t="s">
        <v>21162</v>
      </c>
      <c r="D67" s="10" t="s">
        <v>569</v>
      </c>
      <c r="E67" s="11" t="s">
        <v>21166</v>
      </c>
      <c r="F67" s="6">
        <v>180743</v>
      </c>
      <c r="G67" s="6" t="s">
        <v>21167</v>
      </c>
      <c r="H67" s="16">
        <v>19220802.579999998</v>
      </c>
      <c r="I67" s="12">
        <v>43447</v>
      </c>
      <c r="J67" s="12" t="s">
        <v>21165</v>
      </c>
      <c r="K67" s="15">
        <v>7500000</v>
      </c>
      <c r="L67" s="13" t="s">
        <v>14</v>
      </c>
      <c r="M67" s="7">
        <v>1</v>
      </c>
      <c r="N67" s="14"/>
    </row>
    <row r="68" spans="1:14" ht="78.75">
      <c r="A68" s="6">
        <v>67</v>
      </c>
      <c r="B68" s="8" t="s">
        <v>20978</v>
      </c>
      <c r="C68" s="9" t="s">
        <v>21162</v>
      </c>
      <c r="D68" s="10" t="s">
        <v>569</v>
      </c>
      <c r="E68" s="11" t="s">
        <v>21168</v>
      </c>
      <c r="F68" s="6">
        <v>180742</v>
      </c>
      <c r="G68" s="6" t="s">
        <v>21169</v>
      </c>
      <c r="H68" s="16">
        <v>22397560.605</v>
      </c>
      <c r="I68" s="12">
        <v>43447</v>
      </c>
      <c r="J68" s="12" t="s">
        <v>21165</v>
      </c>
      <c r="K68" s="15">
        <v>11000000</v>
      </c>
      <c r="L68" s="13" t="s">
        <v>14</v>
      </c>
      <c r="M68" s="7">
        <v>1</v>
      </c>
      <c r="N68" s="14"/>
    </row>
    <row r="69" spans="1:14" ht="47.25">
      <c r="A69" s="6">
        <v>68</v>
      </c>
      <c r="B69" s="8" t="s">
        <v>20978</v>
      </c>
      <c r="C69" s="9" t="s">
        <v>21170</v>
      </c>
      <c r="D69" s="10" t="s">
        <v>21171</v>
      </c>
      <c r="E69" s="11" t="s">
        <v>21172</v>
      </c>
      <c r="F69" s="6">
        <v>396929</v>
      </c>
      <c r="G69" s="6" t="s">
        <v>21173</v>
      </c>
      <c r="H69" s="16">
        <v>21430481.530000001</v>
      </c>
      <c r="I69" s="12">
        <v>43933</v>
      </c>
      <c r="J69" s="12">
        <v>44304</v>
      </c>
      <c r="K69" s="15">
        <v>6468000</v>
      </c>
      <c r="L69" s="13" t="s">
        <v>14</v>
      </c>
      <c r="M69" s="7">
        <v>1</v>
      </c>
      <c r="N69" s="14"/>
    </row>
    <row r="70" spans="1:14" ht="77.25">
      <c r="A70" s="6">
        <v>69</v>
      </c>
      <c r="B70" s="8" t="s">
        <v>20978</v>
      </c>
      <c r="C70" s="9" t="s">
        <v>21174</v>
      </c>
      <c r="D70" s="10" t="s">
        <v>21175</v>
      </c>
      <c r="E70" s="11" t="s">
        <v>21176</v>
      </c>
      <c r="F70" s="6">
        <v>165410</v>
      </c>
      <c r="G70" s="6" t="s">
        <v>21177</v>
      </c>
      <c r="H70" s="16">
        <v>45672185.331</v>
      </c>
      <c r="I70" s="12">
        <v>43215</v>
      </c>
      <c r="J70" s="12" t="s">
        <v>21178</v>
      </c>
      <c r="K70" s="15">
        <v>16511000.000000002</v>
      </c>
      <c r="L70" s="13" t="s">
        <v>14</v>
      </c>
      <c r="M70" s="7">
        <v>1</v>
      </c>
      <c r="N70" s="14"/>
    </row>
    <row r="71" spans="1:14" ht="189">
      <c r="A71" s="6">
        <v>70</v>
      </c>
      <c r="B71" s="8" t="s">
        <v>20978</v>
      </c>
      <c r="C71" s="9" t="s">
        <v>21174</v>
      </c>
      <c r="D71" s="10" t="s">
        <v>21175</v>
      </c>
      <c r="E71" s="11" t="s">
        <v>21179</v>
      </c>
      <c r="F71" s="6">
        <v>317714</v>
      </c>
      <c r="G71" s="6" t="s">
        <v>21180</v>
      </c>
      <c r="H71" s="16">
        <v>12407392.117000001</v>
      </c>
      <c r="I71" s="12">
        <v>43691</v>
      </c>
      <c r="J71" s="12" t="s">
        <v>21181</v>
      </c>
      <c r="K71" s="15">
        <v>10815000</v>
      </c>
      <c r="L71" s="13" t="s">
        <v>14</v>
      </c>
      <c r="M71" s="7">
        <v>1</v>
      </c>
      <c r="N71" s="14"/>
    </row>
    <row r="72" spans="1:14" ht="78.75">
      <c r="A72" s="6">
        <v>71</v>
      </c>
      <c r="B72" s="8" t="s">
        <v>20978</v>
      </c>
      <c r="C72" s="9" t="s">
        <v>21174</v>
      </c>
      <c r="D72" s="10" t="s">
        <v>21175</v>
      </c>
      <c r="E72" s="11" t="s">
        <v>21182</v>
      </c>
      <c r="F72" s="6">
        <v>317717</v>
      </c>
      <c r="G72" s="6" t="s">
        <v>21183</v>
      </c>
      <c r="H72" s="16">
        <v>15203576.913000001</v>
      </c>
      <c r="I72" s="12">
        <v>43691</v>
      </c>
      <c r="J72" s="12" t="s">
        <v>21181</v>
      </c>
      <c r="K72" s="15">
        <v>4500000</v>
      </c>
      <c r="L72" s="13" t="s">
        <v>14</v>
      </c>
      <c r="M72" s="7">
        <v>1</v>
      </c>
      <c r="N72" s="14"/>
    </row>
    <row r="73" spans="1:14" ht="94.5">
      <c r="A73" s="6">
        <v>72</v>
      </c>
      <c r="B73" s="8" t="s">
        <v>20978</v>
      </c>
      <c r="C73" s="9" t="s">
        <v>21174</v>
      </c>
      <c r="D73" s="10" t="s">
        <v>21175</v>
      </c>
      <c r="E73" s="11" t="s">
        <v>21184</v>
      </c>
      <c r="F73" s="6">
        <v>396927</v>
      </c>
      <c r="G73" s="6" t="s">
        <v>21185</v>
      </c>
      <c r="H73" s="16">
        <v>22961004</v>
      </c>
      <c r="I73" s="12">
        <v>43856</v>
      </c>
      <c r="J73" s="12">
        <v>44226</v>
      </c>
      <c r="K73" s="15">
        <v>3050000</v>
      </c>
      <c r="L73" s="13" t="s">
        <v>14</v>
      </c>
      <c r="M73" s="7">
        <v>1</v>
      </c>
      <c r="N73" s="14"/>
    </row>
    <row r="74" spans="1:14" ht="78.75">
      <c r="A74" s="6">
        <v>73</v>
      </c>
      <c r="B74" s="8" t="s">
        <v>20978</v>
      </c>
      <c r="C74" s="9" t="s">
        <v>21186</v>
      </c>
      <c r="D74" s="10" t="s">
        <v>21187</v>
      </c>
      <c r="E74" s="11" t="s">
        <v>21188</v>
      </c>
      <c r="F74" s="6">
        <v>365292</v>
      </c>
      <c r="G74" s="6" t="s">
        <v>21189</v>
      </c>
      <c r="H74" s="16">
        <v>7082339</v>
      </c>
      <c r="I74" s="12">
        <v>43817</v>
      </c>
      <c r="J74" s="12" t="s">
        <v>21190</v>
      </c>
      <c r="K74" s="15">
        <v>0</v>
      </c>
      <c r="L74" s="13" t="s">
        <v>14</v>
      </c>
      <c r="M74" s="7">
        <v>1</v>
      </c>
      <c r="N74" s="14"/>
    </row>
    <row r="75" spans="1:14" ht="94.5">
      <c r="A75" s="6">
        <v>74</v>
      </c>
      <c r="B75" s="8" t="s">
        <v>20978</v>
      </c>
      <c r="C75" s="9" t="s">
        <v>21186</v>
      </c>
      <c r="D75" s="10" t="s">
        <v>21187</v>
      </c>
      <c r="E75" s="11" t="s">
        <v>21191</v>
      </c>
      <c r="F75" s="6">
        <v>365294</v>
      </c>
      <c r="G75" s="6" t="s">
        <v>21192</v>
      </c>
      <c r="H75" s="16">
        <v>8606253.3000000007</v>
      </c>
      <c r="I75" s="12">
        <v>43817</v>
      </c>
      <c r="J75" s="12">
        <v>44188</v>
      </c>
      <c r="K75" s="15">
        <v>3578000</v>
      </c>
      <c r="L75" s="13" t="s">
        <v>14</v>
      </c>
      <c r="M75" s="7">
        <v>1</v>
      </c>
      <c r="N75" s="14"/>
    </row>
    <row r="76" spans="1:14" ht="78.75">
      <c r="A76" s="6">
        <v>75</v>
      </c>
      <c r="B76" s="8" t="s">
        <v>20978</v>
      </c>
      <c r="C76" s="9" t="s">
        <v>21186</v>
      </c>
      <c r="D76" s="10" t="s">
        <v>21187</v>
      </c>
      <c r="E76" s="11" t="s">
        <v>21193</v>
      </c>
      <c r="F76" s="6">
        <v>365296</v>
      </c>
      <c r="G76" s="6" t="s">
        <v>21194</v>
      </c>
      <c r="H76" s="16">
        <v>8795048</v>
      </c>
      <c r="I76" s="12">
        <v>43817</v>
      </c>
      <c r="J76" s="12">
        <v>44188</v>
      </c>
      <c r="K76" s="15">
        <v>3450000</v>
      </c>
      <c r="L76" s="13" t="s">
        <v>14</v>
      </c>
      <c r="M76" s="7">
        <v>1</v>
      </c>
      <c r="N76" s="14"/>
    </row>
    <row r="77" spans="1:14" ht="76.5">
      <c r="A77" s="6">
        <v>76</v>
      </c>
      <c r="B77" s="8" t="s">
        <v>20978</v>
      </c>
      <c r="C77" s="9" t="s">
        <v>21195</v>
      </c>
      <c r="D77" s="10" t="s">
        <v>21196</v>
      </c>
      <c r="E77" s="11" t="s">
        <v>21197</v>
      </c>
      <c r="F77" s="6" t="s">
        <v>21198</v>
      </c>
      <c r="G77" s="6" t="s">
        <v>21199</v>
      </c>
      <c r="H77" s="16">
        <v>4737164.55</v>
      </c>
      <c r="I77" s="12"/>
      <c r="J77" s="12"/>
      <c r="K77" s="15">
        <v>2050000</v>
      </c>
      <c r="L77" s="13" t="s">
        <v>14</v>
      </c>
      <c r="M77" s="7">
        <v>1</v>
      </c>
      <c r="N77" s="14"/>
    </row>
    <row r="78" spans="1:14" ht="77.25">
      <c r="A78" s="6">
        <v>77</v>
      </c>
      <c r="B78" s="8" t="s">
        <v>20978</v>
      </c>
      <c r="C78" s="9" t="s">
        <v>21200</v>
      </c>
      <c r="D78" s="10" t="s">
        <v>21201</v>
      </c>
      <c r="E78" s="11" t="s">
        <v>21202</v>
      </c>
      <c r="F78" s="6">
        <v>106383</v>
      </c>
      <c r="G78" s="6" t="s">
        <v>21203</v>
      </c>
      <c r="H78" s="16">
        <v>38883073.498999998</v>
      </c>
      <c r="I78" s="12">
        <v>42949</v>
      </c>
      <c r="J78" s="12" t="s">
        <v>21204</v>
      </c>
      <c r="K78" s="15">
        <v>23288000</v>
      </c>
      <c r="L78" s="13" t="s">
        <v>70</v>
      </c>
      <c r="M78" s="7">
        <v>1</v>
      </c>
      <c r="N78" s="14"/>
    </row>
    <row r="79" spans="1:14" ht="77.25">
      <c r="A79" s="6">
        <v>78</v>
      </c>
      <c r="B79" s="8" t="s">
        <v>20978</v>
      </c>
      <c r="C79" s="9" t="s">
        <v>21205</v>
      </c>
      <c r="D79" s="10" t="s">
        <v>21206</v>
      </c>
      <c r="E79" s="11" t="s">
        <v>21202</v>
      </c>
      <c r="F79" s="6">
        <v>106383</v>
      </c>
      <c r="G79" s="6" t="s">
        <v>21203</v>
      </c>
      <c r="H79" s="16">
        <v>38883073.498999998</v>
      </c>
      <c r="I79" s="12">
        <v>42949</v>
      </c>
      <c r="J79" s="12" t="s">
        <v>21204</v>
      </c>
      <c r="K79" s="15">
        <v>11876880</v>
      </c>
      <c r="L79" s="13" t="s">
        <v>70</v>
      </c>
      <c r="M79" s="7">
        <v>0.51</v>
      </c>
      <c r="N79" s="14"/>
    </row>
    <row r="80" spans="1:14" ht="77.25">
      <c r="A80" s="6">
        <v>79</v>
      </c>
      <c r="B80" s="8" t="s">
        <v>20978</v>
      </c>
      <c r="C80" s="9" t="s">
        <v>21207</v>
      </c>
      <c r="D80" s="10" t="s">
        <v>21208</v>
      </c>
      <c r="E80" s="11" t="s">
        <v>21202</v>
      </c>
      <c r="F80" s="6">
        <v>106383</v>
      </c>
      <c r="G80" s="6" t="s">
        <v>21203</v>
      </c>
      <c r="H80" s="16">
        <v>38883073.498999998</v>
      </c>
      <c r="I80" s="12">
        <v>42949</v>
      </c>
      <c r="J80" s="12" t="s">
        <v>21204</v>
      </c>
      <c r="K80" s="15">
        <v>11411120</v>
      </c>
      <c r="L80" s="13" t="s">
        <v>70</v>
      </c>
      <c r="M80" s="7">
        <v>0.49</v>
      </c>
      <c r="N80" s="14"/>
    </row>
    <row r="81" spans="1:14" ht="93">
      <c r="A81" s="6">
        <v>80</v>
      </c>
      <c r="B81" s="8" t="s">
        <v>20978</v>
      </c>
      <c r="C81" s="9" t="s">
        <v>21209</v>
      </c>
      <c r="D81" s="10" t="s">
        <v>20991</v>
      </c>
      <c r="E81" s="11" t="s">
        <v>21210</v>
      </c>
      <c r="F81" s="6">
        <v>315043</v>
      </c>
      <c r="G81" s="6" t="s">
        <v>21211</v>
      </c>
      <c r="H81" s="16">
        <v>4521203.9000000004</v>
      </c>
      <c r="I81" s="12">
        <v>43662</v>
      </c>
      <c r="J81" s="12" t="s">
        <v>21212</v>
      </c>
      <c r="K81" s="15">
        <v>2913000</v>
      </c>
      <c r="L81" s="13" t="s">
        <v>14</v>
      </c>
      <c r="M81" s="7">
        <v>1</v>
      </c>
      <c r="N81" s="14"/>
    </row>
    <row r="82" spans="1:14" ht="63">
      <c r="A82" s="6">
        <v>81</v>
      </c>
      <c r="B82" s="8" t="s">
        <v>20978</v>
      </c>
      <c r="C82" s="9" t="s">
        <v>21213</v>
      </c>
      <c r="D82" s="10" t="s">
        <v>6497</v>
      </c>
      <c r="E82" s="11" t="s">
        <v>21214</v>
      </c>
      <c r="F82" s="6">
        <v>366284</v>
      </c>
      <c r="G82" s="6" t="s">
        <v>21215</v>
      </c>
      <c r="H82" s="16">
        <v>18394955.346999999</v>
      </c>
      <c r="I82" s="12">
        <v>43853</v>
      </c>
      <c r="J82" s="12">
        <v>44224</v>
      </c>
      <c r="K82" s="15">
        <v>14563000</v>
      </c>
      <c r="L82" s="13" t="s">
        <v>14</v>
      </c>
      <c r="M82" s="7">
        <v>1</v>
      </c>
      <c r="N82" s="14"/>
    </row>
    <row r="83" spans="1:14" ht="93">
      <c r="A83" s="6">
        <v>82</v>
      </c>
      <c r="B83" s="8" t="s">
        <v>20978</v>
      </c>
      <c r="C83" s="9" t="s">
        <v>21216</v>
      </c>
      <c r="D83" s="10" t="s">
        <v>21217</v>
      </c>
      <c r="E83" s="11" t="s">
        <v>21218</v>
      </c>
      <c r="F83" s="6">
        <v>165409</v>
      </c>
      <c r="G83" s="6" t="s">
        <v>21219</v>
      </c>
      <c r="H83" s="16">
        <v>23130338.289000001</v>
      </c>
      <c r="I83" s="12">
        <v>43214</v>
      </c>
      <c r="J83" s="12" t="s">
        <v>21220</v>
      </c>
      <c r="K83" s="15">
        <v>22157000</v>
      </c>
      <c r="L83" s="13" t="s">
        <v>14</v>
      </c>
      <c r="M83" s="7">
        <v>1</v>
      </c>
      <c r="N83" s="14"/>
    </row>
    <row r="84" spans="1:14" ht="77.25">
      <c r="A84" s="6">
        <v>83</v>
      </c>
      <c r="B84" s="8" t="s">
        <v>20978</v>
      </c>
      <c r="C84" s="9" t="s">
        <v>21221</v>
      </c>
      <c r="D84" s="10" t="s">
        <v>21222</v>
      </c>
      <c r="E84" s="11" t="s">
        <v>21223</v>
      </c>
      <c r="F84" s="6">
        <v>484082</v>
      </c>
      <c r="G84" s="6" t="s">
        <v>21224</v>
      </c>
      <c r="H84" s="16">
        <v>11062096.4</v>
      </c>
      <c r="I84" s="12">
        <v>44124</v>
      </c>
      <c r="J84" s="12">
        <v>44480</v>
      </c>
      <c r="K84" s="15">
        <v>0</v>
      </c>
      <c r="L84" s="13" t="s">
        <v>14</v>
      </c>
      <c r="M84" s="7">
        <v>1</v>
      </c>
      <c r="N84" s="14"/>
    </row>
    <row r="85" spans="1:14" ht="61.5">
      <c r="A85" s="6">
        <v>84</v>
      </c>
      <c r="B85" s="8" t="s">
        <v>20978</v>
      </c>
      <c r="C85" s="9" t="s">
        <v>21225</v>
      </c>
      <c r="D85" s="10" t="s">
        <v>21226</v>
      </c>
      <c r="E85" s="11" t="s">
        <v>21227</v>
      </c>
      <c r="F85" s="6">
        <v>149522</v>
      </c>
      <c r="G85" s="6" t="s">
        <v>21228</v>
      </c>
      <c r="H85" s="16">
        <v>12677752.603</v>
      </c>
      <c r="I85" s="12">
        <v>43170</v>
      </c>
      <c r="J85" s="12" t="s">
        <v>21229</v>
      </c>
      <c r="K85" s="15">
        <v>0</v>
      </c>
      <c r="L85" s="13" t="s">
        <v>14</v>
      </c>
      <c r="M85" s="7">
        <v>1</v>
      </c>
      <c r="N85" s="14"/>
    </row>
    <row r="86" spans="1:14" ht="134.25">
      <c r="A86" s="6">
        <v>85</v>
      </c>
      <c r="B86" s="8" t="s">
        <v>20978</v>
      </c>
      <c r="C86" s="9" t="s">
        <v>21230</v>
      </c>
      <c r="D86" s="10" t="s">
        <v>21231</v>
      </c>
      <c r="E86" s="11" t="s">
        <v>21232</v>
      </c>
      <c r="F86" s="6">
        <v>324419</v>
      </c>
      <c r="G86" s="6" t="s">
        <v>21233</v>
      </c>
      <c r="H86" s="16">
        <v>8995355.9959999993</v>
      </c>
      <c r="I86" s="12">
        <v>43724</v>
      </c>
      <c r="J86" s="12">
        <v>44096</v>
      </c>
      <c r="K86" s="15">
        <v>6135000</v>
      </c>
      <c r="L86" s="13" t="s">
        <v>14</v>
      </c>
      <c r="M86" s="7">
        <v>1</v>
      </c>
      <c r="N86" s="14"/>
    </row>
    <row r="87" spans="1:14" ht="77.25">
      <c r="A87" s="6">
        <v>86</v>
      </c>
      <c r="B87" s="8" t="s">
        <v>20978</v>
      </c>
      <c r="C87" s="9" t="s">
        <v>21234</v>
      </c>
      <c r="D87" s="10" t="s">
        <v>21235</v>
      </c>
      <c r="E87" s="11" t="s">
        <v>21236</v>
      </c>
      <c r="F87" s="6">
        <v>469601</v>
      </c>
      <c r="G87" s="6" t="s">
        <v>21237</v>
      </c>
      <c r="H87" s="16">
        <v>11174622.949999999</v>
      </c>
      <c r="I87" s="12">
        <v>44081</v>
      </c>
      <c r="J87" s="12">
        <v>43994</v>
      </c>
      <c r="K87" s="15">
        <v>0</v>
      </c>
      <c r="L87" s="13" t="s">
        <v>14</v>
      </c>
      <c r="M87" s="7">
        <v>1</v>
      </c>
      <c r="N87" s="14"/>
    </row>
    <row r="88" spans="1:14" ht="78.75">
      <c r="A88" s="6">
        <v>87</v>
      </c>
      <c r="B88" s="8" t="s">
        <v>20978</v>
      </c>
      <c r="C88" s="9" t="s">
        <v>21238</v>
      </c>
      <c r="D88" s="10" t="s">
        <v>21226</v>
      </c>
      <c r="E88" s="11" t="s">
        <v>21239</v>
      </c>
      <c r="F88" s="6">
        <v>351418</v>
      </c>
      <c r="G88" s="6" t="s">
        <v>21240</v>
      </c>
      <c r="H88" s="16">
        <v>6168215</v>
      </c>
      <c r="I88" s="12">
        <v>43780</v>
      </c>
      <c r="J88" s="12">
        <v>44151</v>
      </c>
      <c r="K88" s="15">
        <v>3823317</v>
      </c>
      <c r="L88" s="13" t="s">
        <v>14</v>
      </c>
      <c r="M88" s="7">
        <v>1</v>
      </c>
      <c r="N88" s="14"/>
    </row>
    <row r="89" spans="1:14" ht="78.75">
      <c r="A89" s="6">
        <v>88</v>
      </c>
      <c r="B89" s="8" t="s">
        <v>20978</v>
      </c>
      <c r="C89" s="9" t="s">
        <v>21241</v>
      </c>
      <c r="D89" s="10" t="s">
        <v>21242</v>
      </c>
      <c r="E89" s="11" t="s">
        <v>21243</v>
      </c>
      <c r="F89" s="6">
        <v>351590</v>
      </c>
      <c r="G89" s="6" t="s">
        <v>21244</v>
      </c>
      <c r="H89" s="16">
        <v>4220570</v>
      </c>
      <c r="I89" s="12">
        <v>43776</v>
      </c>
      <c r="J89" s="12">
        <v>44147</v>
      </c>
      <c r="K89" s="15">
        <v>1100000</v>
      </c>
      <c r="L89" s="13" t="s">
        <v>14</v>
      </c>
      <c r="M89" s="7">
        <v>1</v>
      </c>
      <c r="N89" s="14"/>
    </row>
    <row r="90" spans="1:14" ht="63">
      <c r="A90" s="6">
        <v>89</v>
      </c>
      <c r="B90" s="8" t="s">
        <v>20978</v>
      </c>
      <c r="C90" s="9" t="s">
        <v>21245</v>
      </c>
      <c r="D90" s="10" t="s">
        <v>21246</v>
      </c>
      <c r="E90" s="11" t="s">
        <v>21247</v>
      </c>
      <c r="F90" s="6">
        <v>351593</v>
      </c>
      <c r="G90" s="6" t="s">
        <v>21248</v>
      </c>
      <c r="H90" s="16">
        <v>7488253.4000000004</v>
      </c>
      <c r="I90" s="12">
        <v>43775</v>
      </c>
      <c r="J90" s="12">
        <v>44146</v>
      </c>
      <c r="K90" s="15">
        <v>4200000</v>
      </c>
      <c r="L90" s="13" t="s">
        <v>14</v>
      </c>
      <c r="M90" s="7">
        <v>1</v>
      </c>
      <c r="N90" s="14"/>
    </row>
    <row r="91" spans="1:14" ht="76.5">
      <c r="A91" s="6">
        <v>90</v>
      </c>
      <c r="B91" s="8" t="s">
        <v>20978</v>
      </c>
      <c r="C91" s="9" t="s">
        <v>21249</v>
      </c>
      <c r="D91" s="10" t="s">
        <v>9125</v>
      </c>
      <c r="E91" s="11" t="s">
        <v>21250</v>
      </c>
      <c r="F91" s="6">
        <v>394123</v>
      </c>
      <c r="G91" s="6" t="s">
        <v>21251</v>
      </c>
      <c r="H91" s="16">
        <v>9301317.25</v>
      </c>
      <c r="I91" s="12">
        <v>43878</v>
      </c>
      <c r="J91" s="12">
        <v>44249</v>
      </c>
      <c r="K91" s="15">
        <v>3000000</v>
      </c>
      <c r="L91" s="13" t="s">
        <v>14</v>
      </c>
      <c r="M91" s="7">
        <v>1</v>
      </c>
      <c r="N91" s="14"/>
    </row>
    <row r="92" spans="1:14" ht="76.5">
      <c r="A92" s="6">
        <v>91</v>
      </c>
      <c r="B92" s="8" t="s">
        <v>20978</v>
      </c>
      <c r="C92" s="9" t="s">
        <v>21252</v>
      </c>
      <c r="D92" s="10" t="s">
        <v>21253</v>
      </c>
      <c r="E92" s="11" t="s">
        <v>21254</v>
      </c>
      <c r="F92" s="6">
        <v>487951</v>
      </c>
      <c r="G92" s="6" t="s">
        <v>21255</v>
      </c>
      <c r="H92" s="16">
        <v>8819487.4499999993</v>
      </c>
      <c r="I92" s="12"/>
      <c r="J92" s="12"/>
      <c r="K92" s="15">
        <v>0</v>
      </c>
      <c r="L92" s="13" t="s">
        <v>14</v>
      </c>
      <c r="M92" s="7">
        <v>1</v>
      </c>
      <c r="N92" s="14"/>
    </row>
    <row r="93" spans="1:14" ht="47.25">
      <c r="A93" s="6">
        <v>92</v>
      </c>
      <c r="B93" s="8" t="s">
        <v>20978</v>
      </c>
      <c r="C93" s="9" t="s">
        <v>21256</v>
      </c>
      <c r="D93" s="10" t="s">
        <v>21257</v>
      </c>
      <c r="E93" s="11" t="s">
        <v>21258</v>
      </c>
      <c r="F93" s="6">
        <v>303433</v>
      </c>
      <c r="G93" s="6" t="s">
        <v>21259</v>
      </c>
      <c r="H93" s="16">
        <v>794508.75</v>
      </c>
      <c r="I93" s="12">
        <v>43640</v>
      </c>
      <c r="J93" s="12">
        <v>43830</v>
      </c>
      <c r="K93" s="15">
        <v>0</v>
      </c>
      <c r="L93" s="13" t="s">
        <v>14</v>
      </c>
      <c r="M93" s="7">
        <v>1</v>
      </c>
      <c r="N93" s="14"/>
    </row>
    <row r="94" spans="1:14" ht="78.75">
      <c r="A94" s="6">
        <v>93</v>
      </c>
      <c r="B94" s="8" t="s">
        <v>20978</v>
      </c>
      <c r="C94" s="9" t="s">
        <v>21260</v>
      </c>
      <c r="D94" s="10" t="s">
        <v>21187</v>
      </c>
      <c r="E94" s="11" t="s">
        <v>21261</v>
      </c>
      <c r="F94" s="6">
        <v>365214</v>
      </c>
      <c r="G94" s="6" t="s">
        <v>21262</v>
      </c>
      <c r="H94" s="16">
        <v>11841667.35</v>
      </c>
      <c r="I94" s="12">
        <v>43845</v>
      </c>
      <c r="J94" s="12">
        <v>44216</v>
      </c>
      <c r="K94" s="15">
        <v>0</v>
      </c>
      <c r="L94" s="13" t="s">
        <v>14</v>
      </c>
      <c r="M94" s="7">
        <v>1</v>
      </c>
      <c r="N94" s="14"/>
    </row>
    <row r="95" spans="1:14" ht="63">
      <c r="A95" s="6">
        <v>94</v>
      </c>
      <c r="B95" s="8" t="s">
        <v>20978</v>
      </c>
      <c r="C95" s="9" t="s">
        <v>21263</v>
      </c>
      <c r="D95" s="10" t="s">
        <v>21264</v>
      </c>
      <c r="E95" s="11" t="s">
        <v>21265</v>
      </c>
      <c r="F95" s="6">
        <v>335372</v>
      </c>
      <c r="G95" s="6" t="s">
        <v>21266</v>
      </c>
      <c r="H95" s="16">
        <v>3586580</v>
      </c>
      <c r="I95" s="12">
        <v>43720</v>
      </c>
      <c r="J95" s="12">
        <v>44047</v>
      </c>
      <c r="K95" s="15">
        <v>0</v>
      </c>
      <c r="L95" s="13" t="s">
        <v>14</v>
      </c>
      <c r="M95" s="7">
        <v>1</v>
      </c>
      <c r="N95" s="14"/>
    </row>
    <row r="96" spans="1:14" ht="94.5">
      <c r="A96" s="6">
        <v>95</v>
      </c>
      <c r="B96" s="8" t="s">
        <v>20978</v>
      </c>
      <c r="C96" s="9" t="s">
        <v>21267</v>
      </c>
      <c r="D96" s="10" t="s">
        <v>21268</v>
      </c>
      <c r="E96" s="11" t="s">
        <v>21269</v>
      </c>
      <c r="F96" s="6">
        <v>365295</v>
      </c>
      <c r="G96" s="6" t="s">
        <v>21270</v>
      </c>
      <c r="H96" s="16">
        <v>9107005.9000000004</v>
      </c>
      <c r="I96" s="12">
        <v>43817</v>
      </c>
      <c r="J96" s="12">
        <v>44188</v>
      </c>
      <c r="K96" s="15">
        <v>0</v>
      </c>
      <c r="L96" s="13" t="s">
        <v>14</v>
      </c>
      <c r="M96" s="7">
        <v>1</v>
      </c>
      <c r="N96" s="14"/>
    </row>
    <row r="97" spans="1:14" ht="94.5">
      <c r="A97" s="6">
        <v>96</v>
      </c>
      <c r="B97" s="8" t="s">
        <v>20978</v>
      </c>
      <c r="C97" s="9" t="s">
        <v>21271</v>
      </c>
      <c r="D97" s="10" t="s">
        <v>21268</v>
      </c>
      <c r="E97" s="11" t="s">
        <v>21272</v>
      </c>
      <c r="F97" s="6">
        <v>398060</v>
      </c>
      <c r="G97" s="6" t="s">
        <v>21273</v>
      </c>
      <c r="H97" s="16">
        <v>7750405.9000000004</v>
      </c>
      <c r="I97" s="12">
        <v>43877</v>
      </c>
      <c r="J97" s="12">
        <v>44250</v>
      </c>
      <c r="K97" s="15">
        <v>0</v>
      </c>
      <c r="L97" s="13" t="s">
        <v>14</v>
      </c>
      <c r="M97" s="7">
        <v>1</v>
      </c>
      <c r="N97" s="14"/>
    </row>
    <row r="98" spans="1:14" ht="139.5">
      <c r="A98" s="6">
        <v>97</v>
      </c>
      <c r="B98" s="8" t="s">
        <v>20978</v>
      </c>
      <c r="C98" s="9" t="s">
        <v>21274</v>
      </c>
      <c r="D98" s="10" t="s">
        <v>21275</v>
      </c>
      <c r="E98" s="11" t="s">
        <v>21276</v>
      </c>
      <c r="F98" s="6">
        <v>487954</v>
      </c>
      <c r="G98" s="6" t="s">
        <v>21277</v>
      </c>
      <c r="H98" s="16">
        <v>7448506.3499999996</v>
      </c>
      <c r="I98" s="12">
        <v>44152</v>
      </c>
      <c r="J98" s="12">
        <v>44595</v>
      </c>
      <c r="K98" s="15">
        <v>0</v>
      </c>
      <c r="L98" s="13" t="s">
        <v>14</v>
      </c>
      <c r="M98" s="7">
        <v>1</v>
      </c>
      <c r="N98" s="14"/>
    </row>
    <row r="99" spans="1:14" ht="63">
      <c r="A99" s="6">
        <v>98</v>
      </c>
      <c r="B99" s="8" t="s">
        <v>20978</v>
      </c>
      <c r="C99" s="9" t="s">
        <v>21278</v>
      </c>
      <c r="D99" s="10" t="s">
        <v>21279</v>
      </c>
      <c r="E99" s="11" t="s">
        <v>21280</v>
      </c>
      <c r="F99" s="6">
        <v>215101</v>
      </c>
      <c r="G99" s="6" t="s">
        <v>21281</v>
      </c>
      <c r="H99" s="16">
        <v>485070</v>
      </c>
      <c r="I99" s="12">
        <v>43363</v>
      </c>
      <c r="J99" s="12">
        <v>43550</v>
      </c>
      <c r="K99" s="15">
        <v>0</v>
      </c>
      <c r="L99" s="13" t="s">
        <v>14</v>
      </c>
      <c r="M99" s="7">
        <v>1</v>
      </c>
      <c r="N99" s="14"/>
    </row>
    <row r="100" spans="1:14" ht="173.25">
      <c r="A100" s="6">
        <v>99</v>
      </c>
      <c r="B100" s="8" t="s">
        <v>20978</v>
      </c>
      <c r="C100" s="9" t="s">
        <v>21282</v>
      </c>
      <c r="D100" s="10" t="s">
        <v>15610</v>
      </c>
      <c r="E100" s="11" t="s">
        <v>21283</v>
      </c>
      <c r="F100" s="6">
        <v>373726</v>
      </c>
      <c r="G100" s="6" t="s">
        <v>21284</v>
      </c>
      <c r="H100" s="16">
        <v>25438255</v>
      </c>
      <c r="I100" s="12">
        <v>43885</v>
      </c>
      <c r="J100" s="12">
        <v>44256</v>
      </c>
      <c r="K100" s="15">
        <v>4000000</v>
      </c>
      <c r="L100" s="13" t="s">
        <v>14</v>
      </c>
      <c r="M100" s="7">
        <v>1</v>
      </c>
      <c r="N100" s="14"/>
    </row>
    <row r="101" spans="1:14" ht="47.25">
      <c r="A101" s="6">
        <v>100</v>
      </c>
      <c r="B101" s="8" t="s">
        <v>20978</v>
      </c>
      <c r="C101" s="9" t="s">
        <v>21285</v>
      </c>
      <c r="D101" s="10" t="s">
        <v>21286</v>
      </c>
      <c r="E101" s="11" t="s">
        <v>21287</v>
      </c>
      <c r="F101" s="6">
        <v>231447</v>
      </c>
      <c r="G101" s="6" t="s">
        <v>21288</v>
      </c>
      <c r="H101" s="16">
        <v>3323345.1</v>
      </c>
      <c r="I101" s="12">
        <v>43458</v>
      </c>
      <c r="J101" s="12">
        <v>43822</v>
      </c>
      <c r="K101" s="15">
        <v>3305159</v>
      </c>
      <c r="L101" s="13" t="s">
        <v>14</v>
      </c>
      <c r="M101" s="7">
        <v>1</v>
      </c>
      <c r="N101" s="14"/>
    </row>
    <row r="102" spans="1:14" ht="94.5">
      <c r="A102" s="6">
        <v>101</v>
      </c>
      <c r="B102" s="8" t="s">
        <v>20978</v>
      </c>
      <c r="C102" s="9" t="s">
        <v>21289</v>
      </c>
      <c r="D102" s="10" t="s">
        <v>21290</v>
      </c>
      <c r="E102" s="11" t="s">
        <v>21291</v>
      </c>
      <c r="F102" s="6">
        <v>298221</v>
      </c>
      <c r="G102" s="6" t="s">
        <v>21292</v>
      </c>
      <c r="H102" s="16">
        <v>3388500</v>
      </c>
      <c r="I102" s="12">
        <v>43653</v>
      </c>
      <c r="J102" s="12">
        <v>43979</v>
      </c>
      <c r="K102" s="15">
        <v>1238094</v>
      </c>
      <c r="L102" s="13" t="s">
        <v>14</v>
      </c>
      <c r="M102" s="7">
        <v>1</v>
      </c>
      <c r="N102" s="14"/>
    </row>
    <row r="103" spans="1:14" ht="47.25">
      <c r="A103" s="6">
        <v>102</v>
      </c>
      <c r="B103" s="8" t="s">
        <v>20978</v>
      </c>
      <c r="C103" s="9" t="s">
        <v>21293</v>
      </c>
      <c r="D103" s="10" t="s">
        <v>21294</v>
      </c>
      <c r="E103" s="11" t="s">
        <v>21295</v>
      </c>
      <c r="F103" s="6">
        <v>373725</v>
      </c>
      <c r="G103" s="6" t="s">
        <v>21296</v>
      </c>
      <c r="H103" s="16">
        <v>1055911.7</v>
      </c>
      <c r="I103" s="12">
        <v>43822</v>
      </c>
      <c r="J103" s="12">
        <v>44008</v>
      </c>
      <c r="K103" s="15">
        <v>0</v>
      </c>
      <c r="L103" s="13" t="s">
        <v>14</v>
      </c>
      <c r="M103" s="7">
        <v>1</v>
      </c>
      <c r="N103" s="14"/>
    </row>
    <row r="104" spans="1:14" ht="47.25">
      <c r="A104" s="6">
        <v>103</v>
      </c>
      <c r="B104" s="8" t="s">
        <v>20978</v>
      </c>
      <c r="C104" s="9" t="s">
        <v>21297</v>
      </c>
      <c r="D104" s="10" t="s">
        <v>20987</v>
      </c>
      <c r="E104" s="11" t="s">
        <v>21298</v>
      </c>
      <c r="F104" s="6">
        <v>468443</v>
      </c>
      <c r="G104" s="6" t="s">
        <v>21299</v>
      </c>
      <c r="H104" s="16">
        <v>9248139.8000000007</v>
      </c>
      <c r="I104" s="12"/>
      <c r="J104" s="12"/>
      <c r="K104" s="15">
        <v>4255000</v>
      </c>
      <c r="L104" s="13" t="s">
        <v>14</v>
      </c>
      <c r="M104" s="7">
        <v>1</v>
      </c>
      <c r="N104" s="14"/>
    </row>
    <row r="105" spans="1:14" ht="173.25">
      <c r="A105" s="6">
        <v>104</v>
      </c>
      <c r="B105" s="8" t="s">
        <v>20978</v>
      </c>
      <c r="C105" s="9" t="s">
        <v>21300</v>
      </c>
      <c r="D105" s="10" t="s">
        <v>21301</v>
      </c>
      <c r="E105" s="11" t="s">
        <v>21302</v>
      </c>
      <c r="F105" s="6">
        <v>468436</v>
      </c>
      <c r="G105" s="6" t="s">
        <v>21303</v>
      </c>
      <c r="H105" s="16">
        <v>18563363.833000001</v>
      </c>
      <c r="I105" s="12">
        <v>44105</v>
      </c>
      <c r="J105" s="12">
        <v>44469</v>
      </c>
      <c r="K105" s="15">
        <v>0</v>
      </c>
      <c r="L105" s="13" t="s">
        <v>14</v>
      </c>
      <c r="M105" s="7">
        <v>1</v>
      </c>
      <c r="N105" s="14"/>
    </row>
    <row r="106" spans="1:14" ht="94.5">
      <c r="A106" s="6">
        <v>105</v>
      </c>
      <c r="B106" s="8" t="s">
        <v>20978</v>
      </c>
      <c r="C106" s="9" t="s">
        <v>21304</v>
      </c>
      <c r="D106" s="10" t="s">
        <v>21305</v>
      </c>
      <c r="E106" s="11" t="s">
        <v>21306</v>
      </c>
      <c r="F106" s="6">
        <v>362270</v>
      </c>
      <c r="G106" s="6" t="s">
        <v>21307</v>
      </c>
      <c r="H106" s="16">
        <v>11785700</v>
      </c>
      <c r="I106" s="12">
        <v>43809</v>
      </c>
      <c r="J106" s="12" t="s">
        <v>276</v>
      </c>
      <c r="K106" s="15">
        <v>6988860</v>
      </c>
      <c r="L106" s="13" t="s">
        <v>14</v>
      </c>
      <c r="M106" s="7">
        <v>1</v>
      </c>
      <c r="N106" s="14"/>
    </row>
    <row r="107" spans="1:14" ht="141.75">
      <c r="A107" s="6">
        <v>106</v>
      </c>
      <c r="B107" s="8" t="s">
        <v>20978</v>
      </c>
      <c r="C107" s="9" t="s">
        <v>21308</v>
      </c>
      <c r="D107" s="10" t="s">
        <v>21309</v>
      </c>
      <c r="E107" s="11" t="s">
        <v>21310</v>
      </c>
      <c r="F107" s="6">
        <v>415274</v>
      </c>
      <c r="G107" s="6" t="s">
        <v>21311</v>
      </c>
      <c r="H107" s="16">
        <v>24761608.081</v>
      </c>
      <c r="I107" s="12">
        <v>43968</v>
      </c>
      <c r="J107" s="12">
        <v>44370</v>
      </c>
      <c r="K107" s="15">
        <v>12213928</v>
      </c>
      <c r="L107" s="13" t="s">
        <v>70</v>
      </c>
      <c r="M107" s="7">
        <v>1</v>
      </c>
      <c r="N107" s="14"/>
    </row>
    <row r="108" spans="1:14" ht="141.75">
      <c r="A108" s="6">
        <v>107</v>
      </c>
      <c r="B108" s="8" t="s">
        <v>20978</v>
      </c>
      <c r="C108" s="9" t="s">
        <v>21312</v>
      </c>
      <c r="D108" s="10" t="s">
        <v>8744</v>
      </c>
      <c r="E108" s="11" t="s">
        <v>21310</v>
      </c>
      <c r="F108" s="6">
        <v>415274</v>
      </c>
      <c r="G108" s="6" t="s">
        <v>21311</v>
      </c>
      <c r="H108" s="16">
        <v>24761608.081</v>
      </c>
      <c r="I108" s="12">
        <v>43968</v>
      </c>
      <c r="J108" s="12">
        <v>44370</v>
      </c>
      <c r="K108" s="15">
        <v>7328356.7999999998</v>
      </c>
      <c r="L108" s="13" t="s">
        <v>70</v>
      </c>
      <c r="M108" s="7">
        <v>0.6</v>
      </c>
      <c r="N108" s="14"/>
    </row>
    <row r="109" spans="1:14" ht="141.75">
      <c r="A109" s="6">
        <v>108</v>
      </c>
      <c r="B109" s="8" t="s">
        <v>20978</v>
      </c>
      <c r="C109" s="9" t="s">
        <v>21313</v>
      </c>
      <c r="D109" s="10" t="s">
        <v>21314</v>
      </c>
      <c r="E109" s="11" t="s">
        <v>21310</v>
      </c>
      <c r="F109" s="6">
        <v>415274</v>
      </c>
      <c r="G109" s="6" t="s">
        <v>21311</v>
      </c>
      <c r="H109" s="16">
        <v>24761608.081</v>
      </c>
      <c r="I109" s="12">
        <v>43968</v>
      </c>
      <c r="J109" s="12">
        <v>44370</v>
      </c>
      <c r="K109" s="15">
        <v>4885571.2</v>
      </c>
      <c r="L109" s="13" t="s">
        <v>70</v>
      </c>
      <c r="M109" s="7">
        <v>0.4</v>
      </c>
      <c r="N109" s="14"/>
    </row>
    <row r="110" spans="1:14" ht="78.75">
      <c r="A110" s="6">
        <v>109</v>
      </c>
      <c r="B110" s="8" t="s">
        <v>20978</v>
      </c>
      <c r="C110" s="9" t="s">
        <v>21315</v>
      </c>
      <c r="D110" s="10" t="s">
        <v>21316</v>
      </c>
      <c r="E110" s="11" t="s">
        <v>21317</v>
      </c>
      <c r="F110" s="6">
        <v>476842</v>
      </c>
      <c r="G110" s="6" t="s">
        <v>21318</v>
      </c>
      <c r="H110" s="16">
        <v>889043</v>
      </c>
      <c r="I110" s="12">
        <v>44094</v>
      </c>
      <c r="J110" s="12">
        <v>44157</v>
      </c>
      <c r="K110" s="15">
        <v>886034</v>
      </c>
      <c r="L110" s="13" t="s">
        <v>14</v>
      </c>
      <c r="M110" s="7">
        <v>1</v>
      </c>
      <c r="N110" s="14"/>
    </row>
    <row r="111" spans="1:14" ht="63">
      <c r="A111" s="6">
        <v>110</v>
      </c>
      <c r="B111" s="8" t="s">
        <v>20978</v>
      </c>
      <c r="C111" s="9" t="s">
        <v>21319</v>
      </c>
      <c r="D111" s="10" t="s">
        <v>21264</v>
      </c>
      <c r="E111" s="11" t="s">
        <v>21320</v>
      </c>
      <c r="F111" s="6">
        <v>309560</v>
      </c>
      <c r="G111" s="6" t="s">
        <v>21321</v>
      </c>
      <c r="H111" s="16">
        <v>8834864</v>
      </c>
      <c r="I111" s="12">
        <v>43739</v>
      </c>
      <c r="J111" s="12">
        <v>43829</v>
      </c>
      <c r="K111" s="15">
        <v>0</v>
      </c>
      <c r="L111" s="13" t="s">
        <v>14</v>
      </c>
      <c r="M111" s="7">
        <v>1</v>
      </c>
      <c r="N111" s="14"/>
    </row>
    <row r="112" spans="1:14" ht="78.75">
      <c r="A112" s="6">
        <v>111</v>
      </c>
      <c r="B112" s="8" t="s">
        <v>20978</v>
      </c>
      <c r="C112" s="9" t="s">
        <v>21322</v>
      </c>
      <c r="D112" s="10" t="s">
        <v>21323</v>
      </c>
      <c r="E112" s="11" t="s">
        <v>21324</v>
      </c>
      <c r="F112" s="6">
        <v>490481</v>
      </c>
      <c r="G112" s="6" t="s">
        <v>21325</v>
      </c>
      <c r="H112" s="16">
        <v>3013889.25</v>
      </c>
      <c r="I112" s="12">
        <v>44126</v>
      </c>
      <c r="J112" s="12">
        <v>44200</v>
      </c>
      <c r="K112" s="15">
        <v>0</v>
      </c>
      <c r="L112" s="13" t="s">
        <v>14</v>
      </c>
      <c r="M112" s="7">
        <v>1</v>
      </c>
      <c r="N112" s="14"/>
    </row>
    <row r="113" spans="1:14" ht="63">
      <c r="A113" s="6">
        <v>112</v>
      </c>
      <c r="B113" s="8" t="s">
        <v>20978</v>
      </c>
      <c r="C113" s="9" t="s">
        <v>21326</v>
      </c>
      <c r="D113" s="10" t="s">
        <v>6292</v>
      </c>
      <c r="E113" s="11" t="s">
        <v>21327</v>
      </c>
      <c r="F113" s="6">
        <v>405775</v>
      </c>
      <c r="G113" s="6" t="s">
        <v>21328</v>
      </c>
      <c r="H113" s="16">
        <v>2563995.85</v>
      </c>
      <c r="I113" s="12">
        <v>43919</v>
      </c>
      <c r="J113" s="12">
        <v>43979</v>
      </c>
      <c r="K113" s="15">
        <v>0</v>
      </c>
      <c r="L113" s="13" t="s">
        <v>14</v>
      </c>
      <c r="M113" s="7">
        <v>1</v>
      </c>
      <c r="N113" s="14"/>
    </row>
    <row r="114" spans="1:14" ht="78.75">
      <c r="A114" s="6">
        <v>113</v>
      </c>
      <c r="B114" s="8" t="s">
        <v>20978</v>
      </c>
      <c r="C114" s="9" t="s">
        <v>21329</v>
      </c>
      <c r="D114" s="10" t="s">
        <v>21330</v>
      </c>
      <c r="E114" s="11" t="s">
        <v>21331</v>
      </c>
      <c r="F114" s="6">
        <v>351416</v>
      </c>
      <c r="G114" s="6" t="s">
        <v>21332</v>
      </c>
      <c r="H114" s="16">
        <v>9194970</v>
      </c>
      <c r="I114" s="12">
        <v>43776</v>
      </c>
      <c r="J114" s="12">
        <v>44147</v>
      </c>
      <c r="K114" s="15">
        <v>2647000</v>
      </c>
      <c r="L114" s="13" t="s">
        <v>14</v>
      </c>
      <c r="M114" s="7">
        <v>1</v>
      </c>
      <c r="N114" s="14"/>
    </row>
    <row r="115" spans="1:14" ht="94.5">
      <c r="A115" s="6">
        <v>114</v>
      </c>
      <c r="B115" s="8" t="s">
        <v>20978</v>
      </c>
      <c r="C115" s="9" t="s">
        <v>21333</v>
      </c>
      <c r="D115" s="10" t="s">
        <v>21334</v>
      </c>
      <c r="E115" s="11" t="s">
        <v>21335</v>
      </c>
      <c r="F115" s="6">
        <v>131449</v>
      </c>
      <c r="G115" s="6" t="s">
        <v>21336</v>
      </c>
      <c r="H115" s="16">
        <v>213179625.64500001</v>
      </c>
      <c r="I115" s="12">
        <v>43150</v>
      </c>
      <c r="J115" s="12" t="s">
        <v>21337</v>
      </c>
      <c r="K115" s="15">
        <v>103357000</v>
      </c>
      <c r="L115" s="13" t="s">
        <v>70</v>
      </c>
      <c r="M115" s="7">
        <v>1</v>
      </c>
      <c r="N115" s="14"/>
    </row>
    <row r="116" spans="1:14" ht="94.5">
      <c r="A116" s="6">
        <v>115</v>
      </c>
      <c r="B116" s="8" t="s">
        <v>20978</v>
      </c>
      <c r="C116" s="9" t="s">
        <v>21338</v>
      </c>
      <c r="D116" s="10" t="s">
        <v>111</v>
      </c>
      <c r="E116" s="11" t="s">
        <v>21335</v>
      </c>
      <c r="F116" s="6">
        <v>131449</v>
      </c>
      <c r="G116" s="6" t="s">
        <v>21336</v>
      </c>
      <c r="H116" s="16">
        <v>213179625.64500001</v>
      </c>
      <c r="I116" s="12">
        <v>43150</v>
      </c>
      <c r="J116" s="12" t="s">
        <v>21337</v>
      </c>
      <c r="K116" s="15">
        <v>52712070</v>
      </c>
      <c r="L116" s="13" t="s">
        <v>70</v>
      </c>
      <c r="M116" s="7">
        <v>0.51</v>
      </c>
      <c r="N116" s="14"/>
    </row>
    <row r="117" spans="1:14" ht="94.5">
      <c r="A117" s="6">
        <v>116</v>
      </c>
      <c r="B117" s="8" t="s">
        <v>20978</v>
      </c>
      <c r="C117" s="9" t="s">
        <v>21339</v>
      </c>
      <c r="D117" s="10" t="s">
        <v>134</v>
      </c>
      <c r="E117" s="11" t="s">
        <v>21335</v>
      </c>
      <c r="F117" s="6">
        <v>131449</v>
      </c>
      <c r="G117" s="6" t="s">
        <v>21336</v>
      </c>
      <c r="H117" s="16">
        <v>213179625.64500001</v>
      </c>
      <c r="I117" s="12">
        <v>43150</v>
      </c>
      <c r="J117" s="12" t="s">
        <v>21337</v>
      </c>
      <c r="K117" s="15">
        <v>50644930</v>
      </c>
      <c r="L117" s="13" t="s">
        <v>70</v>
      </c>
      <c r="M117" s="7">
        <v>0.49</v>
      </c>
      <c r="N117" s="14"/>
    </row>
    <row r="118" spans="1:14" ht="78.75">
      <c r="A118" s="6">
        <v>117</v>
      </c>
      <c r="B118" s="8" t="s">
        <v>20978</v>
      </c>
      <c r="C118" s="9" t="s">
        <v>21340</v>
      </c>
      <c r="D118" s="10" t="s">
        <v>21341</v>
      </c>
      <c r="E118" s="11" t="s">
        <v>21342</v>
      </c>
      <c r="F118" s="6">
        <v>338119</v>
      </c>
      <c r="G118" s="6" t="s">
        <v>21343</v>
      </c>
      <c r="H118" s="16">
        <v>30650000.414000001</v>
      </c>
      <c r="I118" s="12">
        <v>43747</v>
      </c>
      <c r="J118" s="12" t="s">
        <v>21344</v>
      </c>
      <c r="K118" s="15">
        <v>20727552</v>
      </c>
      <c r="L118" s="13" t="s">
        <v>70</v>
      </c>
      <c r="M118" s="7">
        <v>1</v>
      </c>
      <c r="N118" s="14"/>
    </row>
    <row r="119" spans="1:14" ht="78.75">
      <c r="A119" s="6">
        <v>118</v>
      </c>
      <c r="B119" s="8" t="s">
        <v>20978</v>
      </c>
      <c r="C119" s="9" t="s">
        <v>21345</v>
      </c>
      <c r="D119" s="10" t="s">
        <v>21346</v>
      </c>
      <c r="E119" s="11" t="s">
        <v>21342</v>
      </c>
      <c r="F119" s="6">
        <v>338119</v>
      </c>
      <c r="G119" s="6" t="s">
        <v>21343</v>
      </c>
      <c r="H119" s="16">
        <v>30650000.414000001</v>
      </c>
      <c r="I119" s="12">
        <v>43747</v>
      </c>
      <c r="J119" s="12" t="s">
        <v>21344</v>
      </c>
      <c r="K119" s="15">
        <v>8291020.8000000007</v>
      </c>
      <c r="L119" s="13" t="s">
        <v>70</v>
      </c>
      <c r="M119" s="7">
        <v>0.4</v>
      </c>
      <c r="N119" s="14"/>
    </row>
    <row r="120" spans="1:14" ht="78.75">
      <c r="A120" s="6">
        <v>119</v>
      </c>
      <c r="B120" s="8" t="s">
        <v>20978</v>
      </c>
      <c r="C120" s="9" t="s">
        <v>21347</v>
      </c>
      <c r="D120" s="10" t="s">
        <v>21348</v>
      </c>
      <c r="E120" s="11" t="s">
        <v>21342</v>
      </c>
      <c r="F120" s="6">
        <v>338119</v>
      </c>
      <c r="G120" s="6" t="s">
        <v>21343</v>
      </c>
      <c r="H120" s="16">
        <v>30650000.414000001</v>
      </c>
      <c r="I120" s="12">
        <v>43747</v>
      </c>
      <c r="J120" s="12" t="s">
        <v>21344</v>
      </c>
      <c r="K120" s="15">
        <v>12436531.199999999</v>
      </c>
      <c r="L120" s="13" t="s">
        <v>70</v>
      </c>
      <c r="M120" s="7">
        <v>0.6</v>
      </c>
      <c r="N120" s="14"/>
    </row>
    <row r="121" spans="1:14" ht="94.5">
      <c r="A121" s="6">
        <v>120</v>
      </c>
      <c r="B121" s="8" t="s">
        <v>20978</v>
      </c>
      <c r="C121" s="9" t="s">
        <v>21349</v>
      </c>
      <c r="D121" s="10" t="s">
        <v>21350</v>
      </c>
      <c r="E121" s="11" t="s">
        <v>21351</v>
      </c>
      <c r="F121" s="6">
        <v>362269</v>
      </c>
      <c r="G121" s="6" t="s">
        <v>21352</v>
      </c>
      <c r="H121" s="16">
        <v>12073550</v>
      </c>
      <c r="I121" s="12">
        <v>43830</v>
      </c>
      <c r="J121" s="12">
        <v>44201</v>
      </c>
      <c r="K121" s="15">
        <v>694000</v>
      </c>
      <c r="L121" s="13" t="s">
        <v>14</v>
      </c>
      <c r="M121" s="7">
        <v>1</v>
      </c>
      <c r="N121" s="14"/>
    </row>
    <row r="122" spans="1:14" ht="63">
      <c r="A122" s="6">
        <v>121</v>
      </c>
      <c r="B122" s="8" t="s">
        <v>20978</v>
      </c>
      <c r="C122" s="9" t="s">
        <v>21353</v>
      </c>
      <c r="D122" s="10" t="s">
        <v>21354</v>
      </c>
      <c r="E122" s="11" t="s">
        <v>21355</v>
      </c>
      <c r="F122" s="6">
        <v>490488</v>
      </c>
      <c r="G122" s="6" t="s">
        <v>21356</v>
      </c>
      <c r="H122" s="16">
        <v>6937809.1500000004</v>
      </c>
      <c r="I122" s="12">
        <v>44144</v>
      </c>
      <c r="J122" s="12">
        <v>44218</v>
      </c>
      <c r="K122" s="15">
        <v>0</v>
      </c>
      <c r="L122" s="13" t="s">
        <v>14</v>
      </c>
      <c r="M122" s="7">
        <v>1</v>
      </c>
      <c r="N122" s="14"/>
    </row>
    <row r="123" spans="1:14" ht="77.25">
      <c r="A123" s="6">
        <v>122</v>
      </c>
      <c r="B123" s="8" t="s">
        <v>20978</v>
      </c>
      <c r="C123" s="9" t="s">
        <v>21357</v>
      </c>
      <c r="D123" s="10" t="s">
        <v>21358</v>
      </c>
      <c r="E123" s="11" t="s">
        <v>21359</v>
      </c>
      <c r="F123" s="6">
        <v>484083</v>
      </c>
      <c r="G123" s="6" t="s">
        <v>21360</v>
      </c>
      <c r="H123" s="16">
        <v>10517011.1</v>
      </c>
      <c r="I123" s="12">
        <v>44117</v>
      </c>
      <c r="J123" s="12">
        <v>44488</v>
      </c>
      <c r="K123" s="15">
        <v>2832000</v>
      </c>
      <c r="L123" s="13" t="s">
        <v>14</v>
      </c>
      <c r="M123" s="7">
        <v>1</v>
      </c>
      <c r="N123" s="14"/>
    </row>
    <row r="124" spans="1:14" ht="110.25">
      <c r="A124" s="6">
        <v>123</v>
      </c>
      <c r="B124" s="8" t="s">
        <v>20978</v>
      </c>
      <c r="C124" s="9" t="s">
        <v>21357</v>
      </c>
      <c r="D124" s="10" t="s">
        <v>21358</v>
      </c>
      <c r="E124" s="11" t="s">
        <v>21361</v>
      </c>
      <c r="F124" s="6">
        <v>468444</v>
      </c>
      <c r="G124" s="6" t="s">
        <v>21362</v>
      </c>
      <c r="H124" s="16">
        <v>3479437.7</v>
      </c>
      <c r="I124" s="12">
        <v>44074</v>
      </c>
      <c r="J124" s="12">
        <v>44352</v>
      </c>
      <c r="K124" s="15">
        <v>2000000</v>
      </c>
      <c r="L124" s="13" t="s">
        <v>14</v>
      </c>
      <c r="M124" s="7">
        <v>1</v>
      </c>
      <c r="N124" s="14"/>
    </row>
    <row r="125" spans="1:14" ht="77.25">
      <c r="A125" s="6">
        <v>124</v>
      </c>
      <c r="B125" s="8" t="s">
        <v>20978</v>
      </c>
      <c r="C125" s="9" t="s">
        <v>21363</v>
      </c>
      <c r="D125" s="10" t="s">
        <v>111</v>
      </c>
      <c r="E125" s="11" t="s">
        <v>21364</v>
      </c>
      <c r="F125" s="6">
        <v>174154</v>
      </c>
      <c r="G125" s="6" t="s">
        <v>21365</v>
      </c>
      <c r="H125" s="16">
        <v>63273522</v>
      </c>
      <c r="I125" s="12">
        <v>43257</v>
      </c>
      <c r="J125" s="12" t="s">
        <v>21366</v>
      </c>
      <c r="K125" s="15">
        <v>19600000</v>
      </c>
      <c r="L125" s="13" t="s">
        <v>14</v>
      </c>
      <c r="M125" s="7">
        <v>1</v>
      </c>
      <c r="N125" s="14"/>
    </row>
    <row r="126" spans="1:14" ht="78.75">
      <c r="A126" s="6">
        <v>125</v>
      </c>
      <c r="B126" s="8" t="s">
        <v>20978</v>
      </c>
      <c r="C126" s="9" t="s">
        <v>21367</v>
      </c>
      <c r="D126" s="10" t="s">
        <v>21348</v>
      </c>
      <c r="E126" s="11" t="s">
        <v>21368</v>
      </c>
      <c r="F126" s="6">
        <v>324421</v>
      </c>
      <c r="G126" s="6" t="s">
        <v>21369</v>
      </c>
      <c r="H126" s="16">
        <v>51972169</v>
      </c>
      <c r="I126" s="12">
        <v>43703</v>
      </c>
      <c r="J126" s="12">
        <v>44195</v>
      </c>
      <c r="K126" s="15">
        <v>51467181</v>
      </c>
      <c r="L126" s="13" t="s">
        <v>14</v>
      </c>
      <c r="M126" s="7">
        <v>1</v>
      </c>
      <c r="N126" s="14"/>
    </row>
    <row r="127" spans="1:14" ht="31.5">
      <c r="A127" s="6">
        <v>126</v>
      </c>
      <c r="B127" s="8" t="s">
        <v>20978</v>
      </c>
      <c r="C127" s="9" t="s">
        <v>21370</v>
      </c>
      <c r="D127" s="10" t="s">
        <v>21371</v>
      </c>
      <c r="E127" s="11" t="s">
        <v>21372</v>
      </c>
      <c r="F127" s="6">
        <v>406251</v>
      </c>
      <c r="G127" s="6" t="s">
        <v>21373</v>
      </c>
      <c r="H127" s="16">
        <v>3325000</v>
      </c>
      <c r="I127" s="12">
        <v>43979</v>
      </c>
      <c r="J127" s="12">
        <v>44168</v>
      </c>
      <c r="K127" s="15">
        <v>1786927</v>
      </c>
      <c r="L127" s="13" t="s">
        <v>14</v>
      </c>
      <c r="M127" s="7">
        <v>1</v>
      </c>
      <c r="N127" s="14"/>
    </row>
    <row r="128" spans="1:14" ht="110.25">
      <c r="A128" s="6">
        <v>127</v>
      </c>
      <c r="B128" s="8" t="s">
        <v>20978</v>
      </c>
      <c r="C128" s="9" t="s">
        <v>21374</v>
      </c>
      <c r="D128" s="10" t="s">
        <v>21375</v>
      </c>
      <c r="E128" s="11" t="s">
        <v>21376</v>
      </c>
      <c r="F128" s="6">
        <v>362284</v>
      </c>
      <c r="G128" s="6" t="s">
        <v>21377</v>
      </c>
      <c r="H128" s="16">
        <v>13983000.147</v>
      </c>
      <c r="I128" s="12">
        <v>43835</v>
      </c>
      <c r="J128" s="12">
        <v>44206</v>
      </c>
      <c r="K128" s="15">
        <v>5468300</v>
      </c>
      <c r="L128" s="13" t="s">
        <v>70</v>
      </c>
      <c r="M128" s="7">
        <v>1</v>
      </c>
      <c r="N128" s="14"/>
    </row>
    <row r="129" spans="1:14" ht="110.25">
      <c r="A129" s="6">
        <v>128</v>
      </c>
      <c r="B129" s="8" t="s">
        <v>20978</v>
      </c>
      <c r="C129" s="9" t="s">
        <v>21378</v>
      </c>
      <c r="D129" s="10" t="s">
        <v>21379</v>
      </c>
      <c r="E129" s="11" t="s">
        <v>21376</v>
      </c>
      <c r="F129" s="6">
        <v>362284</v>
      </c>
      <c r="G129" s="6" t="s">
        <v>21377</v>
      </c>
      <c r="H129" s="16">
        <v>13983000.147</v>
      </c>
      <c r="I129" s="12">
        <v>43835</v>
      </c>
      <c r="J129" s="12">
        <v>44206</v>
      </c>
      <c r="K129" s="15">
        <v>2788833</v>
      </c>
      <c r="L129" s="13" t="s">
        <v>70</v>
      </c>
      <c r="M129" s="7">
        <v>0.51</v>
      </c>
      <c r="N129" s="14"/>
    </row>
    <row r="130" spans="1:14" ht="110.25">
      <c r="A130" s="6">
        <v>129</v>
      </c>
      <c r="B130" s="8" t="s">
        <v>20978</v>
      </c>
      <c r="C130" s="9" t="s">
        <v>21380</v>
      </c>
      <c r="D130" s="10" t="s">
        <v>21381</v>
      </c>
      <c r="E130" s="11" t="s">
        <v>21376</v>
      </c>
      <c r="F130" s="6">
        <v>362284</v>
      </c>
      <c r="G130" s="6" t="s">
        <v>21377</v>
      </c>
      <c r="H130" s="16">
        <v>13983000.147</v>
      </c>
      <c r="I130" s="12">
        <v>43835</v>
      </c>
      <c r="J130" s="12">
        <v>44206</v>
      </c>
      <c r="K130" s="15">
        <v>2679467</v>
      </c>
      <c r="L130" s="13" t="s">
        <v>70</v>
      </c>
      <c r="M130" s="7">
        <v>0.49</v>
      </c>
      <c r="N130" s="14"/>
    </row>
    <row r="131" spans="1:14" ht="47.25">
      <c r="A131" s="6">
        <v>130</v>
      </c>
      <c r="B131" s="8" t="s">
        <v>20978</v>
      </c>
      <c r="C131" s="9" t="s">
        <v>21382</v>
      </c>
      <c r="D131" s="10" t="s">
        <v>21383</v>
      </c>
      <c r="E131" s="11" t="s">
        <v>21384</v>
      </c>
      <c r="F131" s="6">
        <v>418120</v>
      </c>
      <c r="G131" s="6" t="s">
        <v>21385</v>
      </c>
      <c r="H131" s="16">
        <v>25751208.752</v>
      </c>
      <c r="I131" s="12">
        <v>43984</v>
      </c>
      <c r="J131" s="12">
        <v>44477</v>
      </c>
      <c r="K131" s="15">
        <v>10000000</v>
      </c>
      <c r="L131" s="13" t="s">
        <v>14</v>
      </c>
      <c r="M131" s="7">
        <v>1</v>
      </c>
      <c r="N131" s="14"/>
    </row>
    <row r="132" spans="1:14" ht="78.75">
      <c r="A132" s="6">
        <v>131</v>
      </c>
      <c r="B132" s="8" t="s">
        <v>20978</v>
      </c>
      <c r="C132" s="9" t="s">
        <v>21386</v>
      </c>
      <c r="D132" s="10" t="s">
        <v>9044</v>
      </c>
      <c r="E132" s="11" t="s">
        <v>21387</v>
      </c>
      <c r="F132" s="6">
        <v>351419</v>
      </c>
      <c r="G132" s="6" t="s">
        <v>21388</v>
      </c>
      <c r="H132" s="16">
        <v>8407250.75</v>
      </c>
      <c r="I132" s="12">
        <v>43776</v>
      </c>
      <c r="J132" s="12">
        <v>44147</v>
      </c>
      <c r="K132" s="15">
        <v>5150000</v>
      </c>
      <c r="L132" s="13" t="s">
        <v>14</v>
      </c>
      <c r="M132" s="7">
        <v>1</v>
      </c>
      <c r="N132" s="14"/>
    </row>
    <row r="133" spans="1:14" ht="63">
      <c r="A133" s="6">
        <v>132</v>
      </c>
      <c r="B133" s="8" t="s">
        <v>20978</v>
      </c>
      <c r="C133" s="9" t="s">
        <v>21389</v>
      </c>
      <c r="D133" s="10" t="s">
        <v>21346</v>
      </c>
      <c r="E133" s="11" t="s">
        <v>21390</v>
      </c>
      <c r="F133" s="6">
        <v>409691</v>
      </c>
      <c r="G133" s="6" t="s">
        <v>21391</v>
      </c>
      <c r="H133" s="16">
        <v>6887500</v>
      </c>
      <c r="I133" s="12">
        <v>43933</v>
      </c>
      <c r="J133" s="12">
        <v>44245</v>
      </c>
      <c r="K133" s="15">
        <v>2298000</v>
      </c>
      <c r="L133" s="13" t="s">
        <v>14</v>
      </c>
      <c r="M133" s="7">
        <v>1</v>
      </c>
      <c r="N133" s="14"/>
    </row>
    <row r="134" spans="1:14" ht="63">
      <c r="A134" s="6">
        <v>133</v>
      </c>
      <c r="B134" s="8" t="s">
        <v>20978</v>
      </c>
      <c r="C134" s="9" t="s">
        <v>21392</v>
      </c>
      <c r="D134" s="10" t="s">
        <v>21393</v>
      </c>
      <c r="E134" s="11" t="s">
        <v>21394</v>
      </c>
      <c r="F134" s="6">
        <v>396930</v>
      </c>
      <c r="G134" s="6" t="s">
        <v>21395</v>
      </c>
      <c r="H134" s="16">
        <v>2855427.35</v>
      </c>
      <c r="I134" s="12">
        <v>43884</v>
      </c>
      <c r="J134" s="12">
        <v>44255</v>
      </c>
      <c r="K134" s="15">
        <v>807000</v>
      </c>
      <c r="L134" s="13" t="s">
        <v>14</v>
      </c>
      <c r="M134" s="7">
        <v>1</v>
      </c>
      <c r="N134" s="14"/>
    </row>
    <row r="135" spans="1:14" ht="63">
      <c r="A135" s="6">
        <v>134</v>
      </c>
      <c r="B135" s="8" t="s">
        <v>20978</v>
      </c>
      <c r="C135" s="9" t="s">
        <v>21396</v>
      </c>
      <c r="D135" s="10" t="s">
        <v>21397</v>
      </c>
      <c r="E135" s="11" t="s">
        <v>21398</v>
      </c>
      <c r="F135" s="6">
        <v>376136</v>
      </c>
      <c r="G135" s="6" t="s">
        <v>21399</v>
      </c>
      <c r="H135" s="16">
        <v>3304422</v>
      </c>
      <c r="I135" s="12">
        <v>43835</v>
      </c>
      <c r="J135" s="12">
        <v>43895</v>
      </c>
      <c r="K135" s="15">
        <v>0</v>
      </c>
      <c r="L135" s="13" t="s">
        <v>14</v>
      </c>
      <c r="M135" s="7">
        <v>1</v>
      </c>
      <c r="N135" s="14"/>
    </row>
    <row r="136" spans="1:14" ht="60.75">
      <c r="A136" s="6">
        <v>135</v>
      </c>
      <c r="B136" s="8" t="s">
        <v>20978</v>
      </c>
      <c r="C136" s="9" t="s">
        <v>21400</v>
      </c>
      <c r="D136" s="10" t="s">
        <v>21401</v>
      </c>
      <c r="E136" s="11" t="s">
        <v>21402</v>
      </c>
      <c r="F136" s="6">
        <v>487950</v>
      </c>
      <c r="G136" s="6" t="s">
        <v>21403</v>
      </c>
      <c r="H136" s="16">
        <v>7457524.7000000002</v>
      </c>
      <c r="I136" s="12">
        <v>44160</v>
      </c>
      <c r="J136" s="12">
        <v>44532</v>
      </c>
      <c r="K136" s="15">
        <v>0</v>
      </c>
      <c r="L136" s="13" t="s">
        <v>14</v>
      </c>
      <c r="M136" s="7">
        <v>1</v>
      </c>
      <c r="N136" s="14"/>
    </row>
    <row r="137" spans="1:14" ht="78.75">
      <c r="A137" s="6">
        <v>136</v>
      </c>
      <c r="B137" s="8" t="s">
        <v>20978</v>
      </c>
      <c r="C137" s="9" t="s">
        <v>21404</v>
      </c>
      <c r="D137" s="10" t="s">
        <v>21405</v>
      </c>
      <c r="E137" s="11" t="s">
        <v>21406</v>
      </c>
      <c r="F137" s="6">
        <v>62652</v>
      </c>
      <c r="G137" s="6" t="s">
        <v>21407</v>
      </c>
      <c r="H137" s="16">
        <v>13042480.035</v>
      </c>
      <c r="I137" s="12">
        <v>42653</v>
      </c>
      <c r="J137" s="12">
        <v>42871</v>
      </c>
      <c r="K137" s="15">
        <v>0</v>
      </c>
      <c r="L137" s="13" t="s">
        <v>14</v>
      </c>
      <c r="M137" s="7">
        <v>1</v>
      </c>
      <c r="N137" s="14"/>
    </row>
    <row r="138" spans="1:14" ht="63">
      <c r="A138" s="6">
        <v>137</v>
      </c>
      <c r="B138" s="8" t="s">
        <v>20978</v>
      </c>
      <c r="C138" s="9" t="s">
        <v>21408</v>
      </c>
      <c r="D138" s="10" t="s">
        <v>21409</v>
      </c>
      <c r="E138" s="11" t="s">
        <v>21410</v>
      </c>
      <c r="F138" s="6">
        <v>490493</v>
      </c>
      <c r="G138" s="6" t="s">
        <v>21411</v>
      </c>
      <c r="H138" s="16">
        <v>9847409.3000000007</v>
      </c>
      <c r="I138" s="12">
        <v>44152</v>
      </c>
      <c r="J138" s="12">
        <v>44242</v>
      </c>
      <c r="K138" s="15">
        <v>2019617</v>
      </c>
      <c r="L138" s="13" t="s">
        <v>14</v>
      </c>
      <c r="M138" s="7">
        <v>1</v>
      </c>
      <c r="N138" s="14"/>
    </row>
    <row r="139" spans="1:14" ht="78.75">
      <c r="A139" s="6">
        <v>138</v>
      </c>
      <c r="B139" s="8" t="s">
        <v>20978</v>
      </c>
      <c r="C139" s="9" t="s">
        <v>21412</v>
      </c>
      <c r="D139" s="10" t="s">
        <v>21413</v>
      </c>
      <c r="E139" s="11" t="s">
        <v>21414</v>
      </c>
      <c r="F139" s="6">
        <v>365212</v>
      </c>
      <c r="G139" s="6" t="s">
        <v>21415</v>
      </c>
      <c r="H139" s="16">
        <v>8547646</v>
      </c>
      <c r="I139" s="12">
        <v>43836</v>
      </c>
      <c r="J139" s="12">
        <v>44207</v>
      </c>
      <c r="K139" s="15">
        <v>2787900</v>
      </c>
      <c r="L139" s="13" t="s">
        <v>14</v>
      </c>
      <c r="M139" s="7">
        <v>1</v>
      </c>
      <c r="N139" s="14"/>
    </row>
    <row r="140" spans="1:14" ht="47.25">
      <c r="A140" s="6">
        <v>139</v>
      </c>
      <c r="B140" s="8" t="s">
        <v>20978</v>
      </c>
      <c r="C140" s="9" t="s">
        <v>21416</v>
      </c>
      <c r="D140" s="10" t="s">
        <v>21417</v>
      </c>
      <c r="E140" s="11" t="s">
        <v>21418</v>
      </c>
      <c r="F140" s="6">
        <v>268694</v>
      </c>
      <c r="G140" s="6" t="s">
        <v>21419</v>
      </c>
      <c r="H140" s="16">
        <v>7889024.2000000002</v>
      </c>
      <c r="I140" s="12">
        <v>43501</v>
      </c>
      <c r="J140" s="12">
        <v>43872</v>
      </c>
      <c r="K140" s="15">
        <v>2570000</v>
      </c>
      <c r="L140" s="13" t="s">
        <v>14</v>
      </c>
      <c r="M140" s="7">
        <v>1</v>
      </c>
      <c r="N140" s="14"/>
    </row>
    <row r="141" spans="1:14" ht="47.25">
      <c r="A141" s="6">
        <v>140</v>
      </c>
      <c r="B141" s="8" t="s">
        <v>20978</v>
      </c>
      <c r="C141" s="9" t="s">
        <v>21420</v>
      </c>
      <c r="D141" s="10" t="s">
        <v>9475</v>
      </c>
      <c r="E141" s="11" t="s">
        <v>21421</v>
      </c>
      <c r="F141" s="6">
        <v>391499</v>
      </c>
      <c r="G141" s="6" t="s">
        <v>21422</v>
      </c>
      <c r="H141" s="16">
        <v>8463550</v>
      </c>
      <c r="I141" s="12">
        <v>43874</v>
      </c>
      <c r="J141" s="12">
        <v>44196</v>
      </c>
      <c r="K141" s="15">
        <v>3520000</v>
      </c>
      <c r="L141" s="13" t="s">
        <v>14</v>
      </c>
      <c r="M141" s="7">
        <v>1</v>
      </c>
      <c r="N141" s="14"/>
    </row>
    <row r="142" spans="1:14" ht="63">
      <c r="A142" s="6">
        <v>141</v>
      </c>
      <c r="B142" s="8" t="s">
        <v>20978</v>
      </c>
      <c r="C142" s="9" t="s">
        <v>21423</v>
      </c>
      <c r="D142" s="10" t="s">
        <v>21424</v>
      </c>
      <c r="E142" s="11" t="s">
        <v>21425</v>
      </c>
      <c r="F142" s="6">
        <v>175867</v>
      </c>
      <c r="G142" s="6" t="s">
        <v>21426</v>
      </c>
      <c r="H142" s="16">
        <v>1054544.6780000001</v>
      </c>
      <c r="I142" s="12">
        <v>43228</v>
      </c>
      <c r="J142" s="12">
        <v>43464</v>
      </c>
      <c r="K142" s="15">
        <v>0</v>
      </c>
      <c r="L142" s="13" t="s">
        <v>14</v>
      </c>
      <c r="M142" s="7">
        <v>1</v>
      </c>
      <c r="N142" s="14"/>
    </row>
    <row r="143" spans="1:14" ht="94.5">
      <c r="A143" s="6">
        <v>142</v>
      </c>
      <c r="B143" s="8" t="s">
        <v>20978</v>
      </c>
      <c r="C143" s="9" t="s">
        <v>21427</v>
      </c>
      <c r="D143" s="10" t="s">
        <v>21428</v>
      </c>
      <c r="E143" s="11" t="s">
        <v>21034</v>
      </c>
      <c r="F143" s="6">
        <v>431126</v>
      </c>
      <c r="G143" s="6" t="s">
        <v>21035</v>
      </c>
      <c r="H143" s="16">
        <v>40512858.140000001</v>
      </c>
      <c r="I143" s="12">
        <v>44088</v>
      </c>
      <c r="J143" s="12">
        <v>44397</v>
      </c>
      <c r="K143" s="15">
        <v>3500000</v>
      </c>
      <c r="L143" s="13" t="s">
        <v>14</v>
      </c>
      <c r="M143" s="7">
        <v>1</v>
      </c>
      <c r="N143" s="14"/>
    </row>
    <row r="144" spans="1:14" ht="63">
      <c r="A144" s="6">
        <v>143</v>
      </c>
      <c r="B144" s="8" t="s">
        <v>20978</v>
      </c>
      <c r="C144" s="9" t="s">
        <v>21429</v>
      </c>
      <c r="D144" s="10" t="s">
        <v>21430</v>
      </c>
      <c r="E144" s="11" t="s">
        <v>21431</v>
      </c>
      <c r="F144" s="6">
        <v>366380</v>
      </c>
      <c r="G144" s="6" t="s">
        <v>21432</v>
      </c>
      <c r="H144" s="16">
        <v>7090249</v>
      </c>
      <c r="I144" s="12">
        <v>43802</v>
      </c>
      <c r="J144" s="12" t="s">
        <v>21433</v>
      </c>
      <c r="K144" s="15">
        <v>0</v>
      </c>
      <c r="L144" s="13" t="s">
        <v>14</v>
      </c>
      <c r="M144" s="7">
        <v>1</v>
      </c>
      <c r="N144" s="14"/>
    </row>
    <row r="145" spans="1:14" ht="47.25">
      <c r="A145" s="6">
        <v>144</v>
      </c>
      <c r="B145" s="8" t="s">
        <v>20978</v>
      </c>
      <c r="C145" s="9" t="s">
        <v>21434</v>
      </c>
      <c r="D145" s="10" t="s">
        <v>21435</v>
      </c>
      <c r="E145" s="11" t="s">
        <v>21436</v>
      </c>
      <c r="F145" s="6">
        <v>108845</v>
      </c>
      <c r="G145" s="6" t="s">
        <v>21437</v>
      </c>
      <c r="H145" s="16">
        <v>21565302.368999999</v>
      </c>
      <c r="I145" s="12">
        <v>42974</v>
      </c>
      <c r="J145" s="12" t="s">
        <v>21438</v>
      </c>
      <c r="K145" s="15">
        <v>15216822</v>
      </c>
      <c r="L145" s="13" t="s">
        <v>14</v>
      </c>
      <c r="M145" s="7">
        <v>1</v>
      </c>
      <c r="N145" s="14"/>
    </row>
    <row r="146" spans="1:14" ht="63">
      <c r="A146" s="6">
        <v>145</v>
      </c>
      <c r="B146" s="8" t="s">
        <v>20978</v>
      </c>
      <c r="C146" s="9" t="s">
        <v>21439</v>
      </c>
      <c r="D146" s="10" t="s">
        <v>21440</v>
      </c>
      <c r="E146" s="11" t="s">
        <v>21441</v>
      </c>
      <c r="F146" s="6">
        <v>458614</v>
      </c>
      <c r="G146" s="6" t="s">
        <v>21442</v>
      </c>
      <c r="H146" s="16">
        <v>287880.40000000002</v>
      </c>
      <c r="I146" s="12">
        <v>44031</v>
      </c>
      <c r="J146" s="12">
        <v>44144</v>
      </c>
      <c r="K146" s="15">
        <v>0</v>
      </c>
      <c r="L146" s="13" t="s">
        <v>14</v>
      </c>
      <c r="M146" s="7">
        <v>1</v>
      </c>
      <c r="N146" s="14"/>
    </row>
    <row r="147" spans="1:14" ht="76.5">
      <c r="A147" s="6">
        <v>146</v>
      </c>
      <c r="B147" s="8" t="s">
        <v>20978</v>
      </c>
      <c r="C147" s="9" t="s">
        <v>21443</v>
      </c>
      <c r="D147" s="10" t="s">
        <v>21444</v>
      </c>
      <c r="E147" s="11" t="s">
        <v>21445</v>
      </c>
      <c r="F147" s="6">
        <v>487956</v>
      </c>
      <c r="G147" s="6" t="s">
        <v>21446</v>
      </c>
      <c r="H147" s="16">
        <v>3558634.45</v>
      </c>
      <c r="I147" s="12">
        <v>44153</v>
      </c>
      <c r="J147" s="12">
        <v>44383</v>
      </c>
      <c r="K147" s="15">
        <v>2166000</v>
      </c>
      <c r="L147" s="13" t="s">
        <v>14</v>
      </c>
      <c r="M147" s="7">
        <v>1</v>
      </c>
      <c r="N147" s="14"/>
    </row>
    <row r="148" spans="1:14" ht="31.5">
      <c r="A148" s="6">
        <v>147</v>
      </c>
      <c r="B148" s="8" t="s">
        <v>20978</v>
      </c>
      <c r="C148" s="9" t="s">
        <v>21447</v>
      </c>
      <c r="D148" s="10" t="s">
        <v>21448</v>
      </c>
      <c r="E148" s="11" t="s">
        <v>21449</v>
      </c>
      <c r="F148" s="6">
        <v>144287</v>
      </c>
      <c r="G148" s="6" t="s">
        <v>21450</v>
      </c>
      <c r="H148" s="16">
        <v>1374894</v>
      </c>
      <c r="I148" s="12">
        <v>43146</v>
      </c>
      <c r="J148" s="12">
        <v>43394</v>
      </c>
      <c r="K148" s="15">
        <v>0</v>
      </c>
      <c r="L148" s="13" t="s">
        <v>14</v>
      </c>
      <c r="M148" s="7">
        <v>1</v>
      </c>
      <c r="N148" s="14"/>
    </row>
    <row r="149" spans="1:14" ht="78.75">
      <c r="A149" s="6">
        <v>148</v>
      </c>
      <c r="B149" s="8" t="s">
        <v>20978</v>
      </c>
      <c r="C149" s="9" t="s">
        <v>21451</v>
      </c>
      <c r="D149" s="10" t="s">
        <v>21452</v>
      </c>
      <c r="E149" s="11" t="s">
        <v>21453</v>
      </c>
      <c r="F149" s="6">
        <v>357571</v>
      </c>
      <c r="G149" s="6" t="s">
        <v>21454</v>
      </c>
      <c r="H149" s="16">
        <v>10236736.4</v>
      </c>
      <c r="I149" s="12">
        <v>43817</v>
      </c>
      <c r="J149" s="12">
        <v>44188</v>
      </c>
      <c r="K149" s="15">
        <v>3775000</v>
      </c>
      <c r="L149" s="13" t="s">
        <v>14</v>
      </c>
      <c r="M149" s="7">
        <v>1</v>
      </c>
      <c r="N149" s="14"/>
    </row>
    <row r="150" spans="1:14" ht="77.25">
      <c r="A150" s="6">
        <v>149</v>
      </c>
      <c r="B150" s="8" t="s">
        <v>20978</v>
      </c>
      <c r="C150" s="9" t="s">
        <v>21455</v>
      </c>
      <c r="D150" s="10" t="s">
        <v>21456</v>
      </c>
      <c r="E150" s="11" t="s">
        <v>21457</v>
      </c>
      <c r="F150" s="6">
        <v>209525</v>
      </c>
      <c r="G150" s="6" t="s">
        <v>21458</v>
      </c>
      <c r="H150" s="16">
        <v>13928236.800000001</v>
      </c>
      <c r="I150" s="12">
        <v>43339</v>
      </c>
      <c r="J150" s="12" t="s">
        <v>21459</v>
      </c>
      <c r="K150" s="15">
        <v>4781000</v>
      </c>
      <c r="L150" s="13" t="s">
        <v>14</v>
      </c>
      <c r="M150" s="7">
        <v>1</v>
      </c>
      <c r="N150" s="14"/>
    </row>
    <row r="151" spans="1:14" ht="94.5">
      <c r="A151" s="6">
        <v>150</v>
      </c>
      <c r="B151" s="8" t="s">
        <v>20978</v>
      </c>
      <c r="C151" s="9" t="s">
        <v>21460</v>
      </c>
      <c r="D151" s="10" t="s">
        <v>21461</v>
      </c>
      <c r="E151" s="11" t="s">
        <v>21462</v>
      </c>
      <c r="F151" s="6">
        <v>363568</v>
      </c>
      <c r="G151" s="6" t="s">
        <v>21463</v>
      </c>
      <c r="H151" s="16">
        <v>13976879</v>
      </c>
      <c r="I151" s="12">
        <v>43817</v>
      </c>
      <c r="J151" s="12">
        <v>44188</v>
      </c>
      <c r="K151" s="15">
        <v>11050000</v>
      </c>
      <c r="L151" s="13" t="s">
        <v>14</v>
      </c>
      <c r="M151" s="7">
        <v>1</v>
      </c>
      <c r="N151" s="14"/>
    </row>
    <row r="152" spans="1:14" ht="94.5">
      <c r="A152" s="6">
        <v>151</v>
      </c>
      <c r="B152" s="8" t="s">
        <v>20978</v>
      </c>
      <c r="C152" s="9" t="s">
        <v>21464</v>
      </c>
      <c r="D152" s="10" t="s">
        <v>9539</v>
      </c>
      <c r="E152" s="11" t="s">
        <v>21465</v>
      </c>
      <c r="F152" s="6">
        <v>351592</v>
      </c>
      <c r="G152" s="6" t="s">
        <v>21466</v>
      </c>
      <c r="H152" s="16">
        <v>6956527</v>
      </c>
      <c r="I152" s="12">
        <v>43769</v>
      </c>
      <c r="J152" s="12">
        <v>44141</v>
      </c>
      <c r="K152" s="15">
        <v>0</v>
      </c>
      <c r="L152" s="13" t="s">
        <v>14</v>
      </c>
      <c r="M152" s="7">
        <v>1</v>
      </c>
      <c r="N152" s="14"/>
    </row>
    <row r="153" spans="1:14" ht="63">
      <c r="A153" s="6">
        <v>152</v>
      </c>
      <c r="B153" s="8" t="s">
        <v>20978</v>
      </c>
      <c r="C153" s="9" t="s">
        <v>21467</v>
      </c>
      <c r="D153" s="10" t="s">
        <v>21468</v>
      </c>
      <c r="E153" s="11" t="s">
        <v>21469</v>
      </c>
      <c r="F153" s="6">
        <v>401019</v>
      </c>
      <c r="G153" s="6" t="s">
        <v>21470</v>
      </c>
      <c r="H153" s="16">
        <v>565146.44999999995</v>
      </c>
      <c r="I153" s="12">
        <v>43901</v>
      </c>
      <c r="J153" s="12">
        <v>44010</v>
      </c>
      <c r="K153" s="15">
        <v>0</v>
      </c>
      <c r="L153" s="13" t="s">
        <v>14</v>
      </c>
      <c r="M153" s="7">
        <v>1</v>
      </c>
      <c r="N153" s="14"/>
    </row>
    <row r="154" spans="1:14" ht="63">
      <c r="A154" s="6">
        <v>153</v>
      </c>
      <c r="B154" s="8" t="s">
        <v>20978</v>
      </c>
      <c r="C154" s="9" t="s">
        <v>21471</v>
      </c>
      <c r="D154" s="10" t="s">
        <v>134</v>
      </c>
      <c r="E154" s="11" t="s">
        <v>21472</v>
      </c>
      <c r="F154" s="6">
        <v>220034</v>
      </c>
      <c r="G154" s="6" t="s">
        <v>21473</v>
      </c>
      <c r="H154" s="16">
        <v>34399993.494999997</v>
      </c>
      <c r="I154" s="12">
        <v>43436</v>
      </c>
      <c r="J154" s="12" t="s">
        <v>21474</v>
      </c>
      <c r="K154" s="15">
        <v>15300000</v>
      </c>
      <c r="L154" s="13" t="s">
        <v>14</v>
      </c>
      <c r="M154" s="7">
        <v>1</v>
      </c>
      <c r="N154" s="14"/>
    </row>
    <row r="155" spans="1:14" ht="63">
      <c r="A155" s="6">
        <v>154</v>
      </c>
      <c r="B155" s="8" t="s">
        <v>20978</v>
      </c>
      <c r="C155" s="9" t="s">
        <v>21475</v>
      </c>
      <c r="D155" s="10" t="s">
        <v>21476</v>
      </c>
      <c r="E155" s="11" t="s">
        <v>21477</v>
      </c>
      <c r="F155" s="6">
        <v>490498</v>
      </c>
      <c r="G155" s="6" t="s">
        <v>608</v>
      </c>
      <c r="H155" s="16">
        <v>16631515.834000001</v>
      </c>
      <c r="I155" s="12" t="s">
        <v>8211</v>
      </c>
      <c r="J155" s="12">
        <v>44260</v>
      </c>
      <c r="K155" s="15">
        <v>0</v>
      </c>
      <c r="L155" s="13" t="s">
        <v>14</v>
      </c>
      <c r="M155" s="7">
        <v>1</v>
      </c>
      <c r="N155" s="14"/>
    </row>
    <row r="156" spans="1:14" ht="78.75">
      <c r="A156" s="6">
        <v>155</v>
      </c>
      <c r="B156" s="8" t="s">
        <v>20978</v>
      </c>
      <c r="C156" s="9" t="s">
        <v>21478</v>
      </c>
      <c r="D156" s="10" t="s">
        <v>21479</v>
      </c>
      <c r="E156" s="11" t="s">
        <v>21480</v>
      </c>
      <c r="F156" s="6">
        <v>490497</v>
      </c>
      <c r="G156" s="6" t="s">
        <v>608</v>
      </c>
      <c r="H156" s="16">
        <v>25924847.561000001</v>
      </c>
      <c r="I156" s="12" t="s">
        <v>5491</v>
      </c>
      <c r="J156" s="12" t="s">
        <v>8110</v>
      </c>
      <c r="K156" s="15">
        <v>0</v>
      </c>
      <c r="L156" s="13" t="s">
        <v>14</v>
      </c>
      <c r="M156" s="7">
        <v>1</v>
      </c>
      <c r="N156" s="14"/>
    </row>
    <row r="157" spans="1:14" ht="78.75">
      <c r="A157" s="6">
        <v>156</v>
      </c>
      <c r="B157" s="8" t="s">
        <v>20978</v>
      </c>
      <c r="C157" s="9" t="s">
        <v>21481</v>
      </c>
      <c r="D157" s="10" t="s">
        <v>21016</v>
      </c>
      <c r="E157" s="11" t="s">
        <v>21482</v>
      </c>
      <c r="F157" s="6">
        <v>490496</v>
      </c>
      <c r="G157" s="6" t="s">
        <v>608</v>
      </c>
      <c r="H157" s="16">
        <v>13282378.676999999</v>
      </c>
      <c r="I157" s="12" t="s">
        <v>21483</v>
      </c>
      <c r="J157" s="12" t="s">
        <v>8110</v>
      </c>
      <c r="K157" s="15">
        <v>0</v>
      </c>
      <c r="L157" s="13" t="s">
        <v>14</v>
      </c>
      <c r="M157" s="7">
        <v>1</v>
      </c>
      <c r="N157" s="14"/>
    </row>
    <row r="158" spans="1:14" ht="94.5">
      <c r="A158" s="6">
        <v>157</v>
      </c>
      <c r="B158" s="8" t="s">
        <v>20978</v>
      </c>
      <c r="C158" s="9" t="s">
        <v>21484</v>
      </c>
      <c r="D158" s="10" t="s">
        <v>21485</v>
      </c>
      <c r="E158" s="11" t="s">
        <v>21486</v>
      </c>
      <c r="F158" s="6">
        <v>514498</v>
      </c>
      <c r="G158" s="6" t="s">
        <v>608</v>
      </c>
      <c r="H158" s="16">
        <v>1623835</v>
      </c>
      <c r="I158" s="12">
        <v>44348</v>
      </c>
      <c r="J158" s="12" t="s">
        <v>18498</v>
      </c>
      <c r="K158" s="15">
        <v>0</v>
      </c>
      <c r="L158" s="13" t="s">
        <v>14</v>
      </c>
      <c r="M158" s="7">
        <v>1</v>
      </c>
      <c r="N158" s="14"/>
    </row>
    <row r="159" spans="1:14" ht="78.75">
      <c r="A159" s="6">
        <v>158</v>
      </c>
      <c r="B159" s="8" t="s">
        <v>20978</v>
      </c>
      <c r="C159" s="9" t="s">
        <v>21487</v>
      </c>
      <c r="D159" s="10" t="s">
        <v>21264</v>
      </c>
      <c r="E159" s="11" t="s">
        <v>21488</v>
      </c>
      <c r="F159" s="6">
        <v>514499</v>
      </c>
      <c r="G159" s="6" t="s">
        <v>608</v>
      </c>
      <c r="H159" s="16">
        <v>7837493.3499999996</v>
      </c>
      <c r="I159" s="12">
        <v>44348</v>
      </c>
      <c r="J159" s="12">
        <v>44534</v>
      </c>
      <c r="K159" s="15">
        <v>0</v>
      </c>
      <c r="L159" s="13" t="s">
        <v>14</v>
      </c>
      <c r="M159" s="7">
        <v>1</v>
      </c>
      <c r="N159" s="14"/>
    </row>
    <row r="160" spans="1:14" ht="63">
      <c r="A160" s="6">
        <v>159</v>
      </c>
      <c r="B160" s="8" t="s">
        <v>20978</v>
      </c>
      <c r="C160" s="9" t="s">
        <v>21489</v>
      </c>
      <c r="D160" s="10" t="s">
        <v>21490</v>
      </c>
      <c r="E160" s="11" t="s">
        <v>21491</v>
      </c>
      <c r="F160" s="6">
        <v>490482</v>
      </c>
      <c r="G160" s="6" t="s">
        <v>608</v>
      </c>
      <c r="H160" s="16">
        <v>6483407.0499999998</v>
      </c>
      <c r="I160" s="12" t="s">
        <v>21492</v>
      </c>
      <c r="J160" s="12">
        <v>44320</v>
      </c>
      <c r="K160" s="15">
        <v>0</v>
      </c>
      <c r="L160" s="13" t="s">
        <v>14</v>
      </c>
      <c r="M160" s="7">
        <v>1</v>
      </c>
      <c r="N160" s="14"/>
    </row>
    <row r="161" spans="1:14" ht="78.75">
      <c r="A161" s="6">
        <v>160</v>
      </c>
      <c r="B161" s="8" t="s">
        <v>20978</v>
      </c>
      <c r="C161" s="9" t="s">
        <v>21493</v>
      </c>
      <c r="D161" s="10" t="s">
        <v>21494</v>
      </c>
      <c r="E161" s="11" t="s">
        <v>21495</v>
      </c>
      <c r="F161" s="6">
        <v>490490</v>
      </c>
      <c r="G161" s="6" t="s">
        <v>608</v>
      </c>
      <c r="H161" s="16">
        <v>7852712.3499999996</v>
      </c>
      <c r="I161" s="12" t="s">
        <v>10074</v>
      </c>
      <c r="J161" s="12" t="s">
        <v>10227</v>
      </c>
      <c r="K161" s="15">
        <v>0</v>
      </c>
      <c r="L161" s="13" t="s">
        <v>14</v>
      </c>
      <c r="M161" s="7">
        <v>1</v>
      </c>
      <c r="N161" s="14"/>
    </row>
    <row r="162" spans="1:14" ht="78.75">
      <c r="A162" s="6">
        <v>161</v>
      </c>
      <c r="B162" s="8" t="s">
        <v>20978</v>
      </c>
      <c r="C162" s="9" t="s">
        <v>21496</v>
      </c>
      <c r="D162" s="10" t="s">
        <v>21497</v>
      </c>
      <c r="E162" s="11" t="s">
        <v>21498</v>
      </c>
      <c r="F162" s="6">
        <v>514223</v>
      </c>
      <c r="G162" s="6" t="s">
        <v>359</v>
      </c>
      <c r="H162" s="16">
        <v>427500</v>
      </c>
      <c r="I162" s="12">
        <v>44317</v>
      </c>
      <c r="J162" s="12">
        <v>44535</v>
      </c>
      <c r="K162" s="15">
        <v>0</v>
      </c>
      <c r="L162" s="13" t="s">
        <v>14</v>
      </c>
      <c r="M162" s="7">
        <v>1</v>
      </c>
      <c r="N162" s="14"/>
    </row>
    <row r="163" spans="1:14" ht="78.75">
      <c r="A163" s="6">
        <v>162</v>
      </c>
      <c r="B163" s="8" t="s">
        <v>20978</v>
      </c>
      <c r="C163" s="9" t="s">
        <v>21499</v>
      </c>
      <c r="D163" s="10" t="s">
        <v>21109</v>
      </c>
      <c r="E163" s="11" t="s">
        <v>21500</v>
      </c>
      <c r="F163" s="6">
        <v>505512</v>
      </c>
      <c r="G163" s="6" t="s">
        <v>359</v>
      </c>
      <c r="H163" s="16">
        <v>475020.9</v>
      </c>
      <c r="I163" s="12">
        <v>44214</v>
      </c>
      <c r="J163" s="12">
        <v>44333</v>
      </c>
      <c r="K163" s="15">
        <v>0</v>
      </c>
      <c r="L163" s="13" t="s">
        <v>14</v>
      </c>
      <c r="M163" s="7">
        <v>1</v>
      </c>
      <c r="N163" s="14"/>
    </row>
    <row r="164" spans="1:14" ht="78.75">
      <c r="A164" s="6">
        <v>163</v>
      </c>
      <c r="B164" s="8" t="s">
        <v>20978</v>
      </c>
      <c r="C164" s="9" t="s">
        <v>21455</v>
      </c>
      <c r="D164" s="10" t="s">
        <v>21456</v>
      </c>
      <c r="E164" s="11" t="s">
        <v>21501</v>
      </c>
      <c r="F164" s="6">
        <v>505511</v>
      </c>
      <c r="G164" s="6" t="s">
        <v>359</v>
      </c>
      <c r="H164" s="16">
        <v>475000</v>
      </c>
      <c r="I164" s="12">
        <v>44196</v>
      </c>
      <c r="J164" s="12">
        <v>44353</v>
      </c>
      <c r="K164" s="15">
        <v>0</v>
      </c>
      <c r="L164" s="13" t="s">
        <v>14</v>
      </c>
      <c r="M164" s="7">
        <v>1</v>
      </c>
      <c r="N164" s="14"/>
    </row>
    <row r="165" spans="1:14" ht="63">
      <c r="A165" s="6">
        <v>164</v>
      </c>
      <c r="B165" s="8" t="s">
        <v>20978</v>
      </c>
      <c r="C165" s="9" t="s">
        <v>21502</v>
      </c>
      <c r="D165" s="10" t="s">
        <v>21503</v>
      </c>
      <c r="E165" s="11" t="s">
        <v>21504</v>
      </c>
      <c r="F165" s="6">
        <v>519299</v>
      </c>
      <c r="G165" s="6" t="s">
        <v>608</v>
      </c>
      <c r="H165" s="16">
        <v>475000</v>
      </c>
      <c r="I165" s="12"/>
      <c r="J165" s="12"/>
      <c r="K165" s="15">
        <v>475000</v>
      </c>
      <c r="L165" s="13" t="s">
        <v>14</v>
      </c>
      <c r="M165" s="7">
        <v>1</v>
      </c>
      <c r="N165" s="14"/>
    </row>
    <row r="166" spans="1:14" ht="78.75">
      <c r="A166" s="6">
        <v>165</v>
      </c>
      <c r="B166" s="8" t="s">
        <v>20978</v>
      </c>
      <c r="C166" s="9" t="s">
        <v>21505</v>
      </c>
      <c r="D166" s="10" t="s">
        <v>21506</v>
      </c>
      <c r="E166" s="11" t="s">
        <v>21507</v>
      </c>
      <c r="F166" s="6">
        <v>510778</v>
      </c>
      <c r="G166" s="6" t="s">
        <v>21508</v>
      </c>
      <c r="H166" s="16">
        <v>14600017.159</v>
      </c>
      <c r="I166" s="12">
        <v>44244</v>
      </c>
      <c r="J166" s="12">
        <v>44483</v>
      </c>
      <c r="K166" s="15">
        <v>0</v>
      </c>
      <c r="L166" s="13" t="s">
        <v>70</v>
      </c>
      <c r="M166" s="7">
        <v>1</v>
      </c>
      <c r="N166" s="14"/>
    </row>
    <row r="167" spans="1:14" ht="78.75">
      <c r="A167" s="6">
        <v>166</v>
      </c>
      <c r="B167" s="8" t="s">
        <v>20978</v>
      </c>
      <c r="C167" s="9" t="s">
        <v>21509</v>
      </c>
      <c r="D167" s="10" t="s">
        <v>21506</v>
      </c>
      <c r="E167" s="11" t="s">
        <v>21507</v>
      </c>
      <c r="F167" s="6">
        <v>510778</v>
      </c>
      <c r="G167" s="6" t="s">
        <v>21508</v>
      </c>
      <c r="H167" s="16">
        <v>14600017.159</v>
      </c>
      <c r="I167" s="12">
        <v>44244</v>
      </c>
      <c r="J167" s="12">
        <v>44483</v>
      </c>
      <c r="K167" s="15">
        <v>0</v>
      </c>
      <c r="L167" s="13" t="s">
        <v>70</v>
      </c>
      <c r="M167" s="7">
        <v>0.51</v>
      </c>
      <c r="N167" s="14"/>
    </row>
    <row r="168" spans="1:14" ht="78.75">
      <c r="A168" s="6">
        <v>167</v>
      </c>
      <c r="B168" s="8" t="s">
        <v>20978</v>
      </c>
      <c r="C168" s="9" t="s">
        <v>21510</v>
      </c>
      <c r="D168" s="10" t="s">
        <v>21506</v>
      </c>
      <c r="E168" s="11" t="s">
        <v>21507</v>
      </c>
      <c r="F168" s="6">
        <v>510778</v>
      </c>
      <c r="G168" s="6" t="s">
        <v>21508</v>
      </c>
      <c r="H168" s="16">
        <v>14600017.159</v>
      </c>
      <c r="I168" s="12">
        <v>44244</v>
      </c>
      <c r="J168" s="12">
        <v>44483</v>
      </c>
      <c r="K168" s="15">
        <v>0</v>
      </c>
      <c r="L168" s="13" t="s">
        <v>70</v>
      </c>
      <c r="M168" s="7">
        <v>0.49</v>
      </c>
      <c r="N168" s="14"/>
    </row>
    <row r="169" spans="1:14" ht="78.75">
      <c r="A169" s="6">
        <v>168</v>
      </c>
      <c r="B169" s="8" t="s">
        <v>20978</v>
      </c>
      <c r="C169" s="9" t="s">
        <v>21511</v>
      </c>
      <c r="D169" s="10" t="s">
        <v>5767</v>
      </c>
      <c r="E169" s="11" t="s">
        <v>21512</v>
      </c>
      <c r="F169" s="6">
        <v>510777</v>
      </c>
      <c r="G169" s="6" t="s">
        <v>21508</v>
      </c>
      <c r="H169" s="16">
        <v>15307793.82</v>
      </c>
      <c r="I169" s="12">
        <v>44250</v>
      </c>
      <c r="J169" s="12">
        <v>44621</v>
      </c>
      <c r="K169" s="15">
        <v>0</v>
      </c>
      <c r="L169" s="13" t="s">
        <v>14</v>
      </c>
      <c r="M169" s="7">
        <v>1</v>
      </c>
      <c r="N169" s="14"/>
    </row>
    <row r="170" spans="1:14" ht="78.75">
      <c r="A170" s="6">
        <v>169</v>
      </c>
      <c r="B170" s="8" t="s">
        <v>20978</v>
      </c>
      <c r="C170" s="9" t="s">
        <v>21511</v>
      </c>
      <c r="D170" s="10" t="s">
        <v>5767</v>
      </c>
      <c r="E170" s="11" t="s">
        <v>21513</v>
      </c>
      <c r="F170" s="6">
        <v>510776</v>
      </c>
      <c r="G170" s="6" t="s">
        <v>21508</v>
      </c>
      <c r="H170" s="16">
        <v>16509299.505999999</v>
      </c>
      <c r="I170" s="12"/>
      <c r="J170" s="12"/>
      <c r="K170" s="15">
        <v>0</v>
      </c>
      <c r="L170" s="13" t="s">
        <v>14</v>
      </c>
      <c r="M170" s="7">
        <v>1</v>
      </c>
      <c r="N170" s="14"/>
    </row>
    <row r="171" spans="1:14" ht="78.75">
      <c r="A171" s="6">
        <v>170</v>
      </c>
      <c r="B171" s="8" t="s">
        <v>20978</v>
      </c>
      <c r="C171" s="9" t="s">
        <v>21514</v>
      </c>
      <c r="D171" s="10" t="s">
        <v>21515</v>
      </c>
      <c r="E171" s="11" t="s">
        <v>21516</v>
      </c>
      <c r="F171" s="6">
        <v>510775</v>
      </c>
      <c r="G171" s="6" t="s">
        <v>21508</v>
      </c>
      <c r="H171" s="16">
        <v>20900000</v>
      </c>
      <c r="I171" s="12">
        <v>44234</v>
      </c>
      <c r="J171" s="12">
        <v>44605</v>
      </c>
      <c r="K171" s="15">
        <v>0</v>
      </c>
      <c r="L171" s="13" t="s">
        <v>70</v>
      </c>
      <c r="M171" s="7">
        <v>1</v>
      </c>
      <c r="N171" s="14"/>
    </row>
    <row r="172" spans="1:14" ht="78.75">
      <c r="A172" s="6">
        <v>171</v>
      </c>
      <c r="B172" s="8" t="s">
        <v>20978</v>
      </c>
      <c r="C172" s="9" t="s">
        <v>21517</v>
      </c>
      <c r="D172" s="10" t="s">
        <v>21515</v>
      </c>
      <c r="E172" s="11" t="s">
        <v>21516</v>
      </c>
      <c r="F172" s="6">
        <v>510775</v>
      </c>
      <c r="G172" s="6" t="s">
        <v>21508</v>
      </c>
      <c r="H172" s="16">
        <v>20900000</v>
      </c>
      <c r="I172" s="12">
        <v>44234</v>
      </c>
      <c r="J172" s="12">
        <v>44605</v>
      </c>
      <c r="K172" s="15">
        <v>0</v>
      </c>
      <c r="L172" s="13" t="s">
        <v>70</v>
      </c>
      <c r="M172" s="7">
        <v>0.51</v>
      </c>
      <c r="N172" s="14"/>
    </row>
    <row r="173" spans="1:14" ht="78.75">
      <c r="A173" s="6">
        <v>172</v>
      </c>
      <c r="B173" s="8" t="s">
        <v>20978</v>
      </c>
      <c r="C173" s="9" t="s">
        <v>21518</v>
      </c>
      <c r="D173" s="10" t="s">
        <v>21515</v>
      </c>
      <c r="E173" s="11" t="s">
        <v>21516</v>
      </c>
      <c r="F173" s="6">
        <v>510775</v>
      </c>
      <c r="G173" s="6" t="s">
        <v>21508</v>
      </c>
      <c r="H173" s="16">
        <v>20900000</v>
      </c>
      <c r="I173" s="12">
        <v>44234</v>
      </c>
      <c r="J173" s="12">
        <v>44605</v>
      </c>
      <c r="K173" s="15">
        <v>0</v>
      </c>
      <c r="L173" s="13" t="s">
        <v>70</v>
      </c>
      <c r="M173" s="7">
        <v>0.49</v>
      </c>
      <c r="N173" s="14"/>
    </row>
    <row r="174" spans="1:14" ht="78.75">
      <c r="A174" s="6">
        <v>173</v>
      </c>
      <c r="B174" s="8" t="s">
        <v>20978</v>
      </c>
      <c r="C174" s="9" t="s">
        <v>21519</v>
      </c>
      <c r="D174" s="10" t="s">
        <v>111</v>
      </c>
      <c r="E174" s="11" t="s">
        <v>21520</v>
      </c>
      <c r="F174" s="6">
        <v>510774</v>
      </c>
      <c r="G174" s="6" t="s">
        <v>21508</v>
      </c>
      <c r="H174" s="16">
        <v>17120109.989999998</v>
      </c>
      <c r="I174" s="12"/>
      <c r="J174" s="12"/>
      <c r="K174" s="15">
        <v>0</v>
      </c>
      <c r="L174" s="13" t="s">
        <v>14</v>
      </c>
      <c r="M174" s="7">
        <v>1</v>
      </c>
      <c r="N174" s="14"/>
    </row>
    <row r="175" spans="1:14" ht="94.5">
      <c r="A175" s="6">
        <v>174</v>
      </c>
      <c r="B175" s="8" t="s">
        <v>20978</v>
      </c>
      <c r="C175" s="9" t="s">
        <v>21521</v>
      </c>
      <c r="D175" s="10" t="s">
        <v>8744</v>
      </c>
      <c r="E175" s="11" t="s">
        <v>21522</v>
      </c>
      <c r="F175" s="6">
        <v>520752</v>
      </c>
      <c r="G175" s="6" t="s">
        <v>21508</v>
      </c>
      <c r="H175" s="16">
        <v>21316419.236000001</v>
      </c>
      <c r="I175" s="12">
        <v>44259</v>
      </c>
      <c r="J175" s="12">
        <v>44598</v>
      </c>
      <c r="K175" s="15">
        <v>0</v>
      </c>
      <c r="L175" s="13" t="s">
        <v>14</v>
      </c>
      <c r="M175" s="7">
        <v>1</v>
      </c>
      <c r="N175" s="14"/>
    </row>
    <row r="176" spans="1:14" ht="63">
      <c r="A176" s="6">
        <v>175</v>
      </c>
      <c r="B176" s="8" t="s">
        <v>20978</v>
      </c>
      <c r="C176" s="9" t="s">
        <v>21519</v>
      </c>
      <c r="D176" s="10" t="s">
        <v>111</v>
      </c>
      <c r="E176" s="11" t="s">
        <v>21523</v>
      </c>
      <c r="F176" s="6">
        <v>520751</v>
      </c>
      <c r="G176" s="6" t="s">
        <v>21508</v>
      </c>
      <c r="H176" s="16">
        <v>48225337.795000002</v>
      </c>
      <c r="I176" s="12"/>
      <c r="J176" s="12"/>
      <c r="K176" s="15">
        <v>0</v>
      </c>
      <c r="L176" s="13" t="s">
        <v>14</v>
      </c>
      <c r="M176" s="7">
        <v>1</v>
      </c>
      <c r="N176" s="14"/>
    </row>
    <row r="177" spans="1:14" ht="157.5">
      <c r="A177" s="6">
        <v>176</v>
      </c>
      <c r="B177" s="8" t="s">
        <v>20978</v>
      </c>
      <c r="C177" s="9" t="s">
        <v>21300</v>
      </c>
      <c r="D177" s="10" t="s">
        <v>21301</v>
      </c>
      <c r="E177" s="11" t="s">
        <v>21524</v>
      </c>
      <c r="F177" s="6">
        <v>520749</v>
      </c>
      <c r="G177" s="6" t="s">
        <v>21508</v>
      </c>
      <c r="H177" s="16">
        <v>14300011.438999999</v>
      </c>
      <c r="I177" s="12"/>
      <c r="J177" s="12"/>
      <c r="K177" s="15">
        <v>0</v>
      </c>
      <c r="L177" s="13" t="s">
        <v>14</v>
      </c>
      <c r="M177" s="7">
        <v>1</v>
      </c>
      <c r="N177" s="14"/>
    </row>
    <row r="178" spans="1:14" ht="78.75">
      <c r="A178" s="6">
        <v>177</v>
      </c>
      <c r="B178" s="8" t="s">
        <v>20978</v>
      </c>
      <c r="C178" s="9" t="s">
        <v>21525</v>
      </c>
      <c r="D178" s="10" t="s">
        <v>5600</v>
      </c>
      <c r="E178" s="11" t="s">
        <v>21526</v>
      </c>
      <c r="F178" s="6">
        <v>509223</v>
      </c>
      <c r="G178" s="6" t="s">
        <v>7075</v>
      </c>
      <c r="H178" s="16">
        <v>45776460</v>
      </c>
      <c r="I178" s="12"/>
      <c r="J178" s="12"/>
      <c r="K178" s="15">
        <v>0</v>
      </c>
      <c r="L178" s="13" t="s">
        <v>14</v>
      </c>
      <c r="M178" s="7">
        <v>1</v>
      </c>
      <c r="N178" s="14"/>
    </row>
    <row r="179" spans="1:14" ht="94.5">
      <c r="A179" s="6">
        <v>178</v>
      </c>
      <c r="B179" s="8" t="s">
        <v>20978</v>
      </c>
      <c r="C179" s="9" t="s">
        <v>21527</v>
      </c>
      <c r="D179" s="10" t="s">
        <v>21528</v>
      </c>
      <c r="E179" s="11" t="s">
        <v>21529</v>
      </c>
      <c r="F179" s="6">
        <v>531824</v>
      </c>
      <c r="G179" s="6" t="s">
        <v>3248</v>
      </c>
      <c r="H179" s="16">
        <v>37776691</v>
      </c>
      <c r="I179" s="12"/>
      <c r="J179" s="12"/>
      <c r="K179" s="15">
        <v>0</v>
      </c>
      <c r="L179" s="13" t="s">
        <v>70</v>
      </c>
      <c r="M179" s="7">
        <v>1</v>
      </c>
      <c r="N179" s="14"/>
    </row>
    <row r="180" spans="1:14" ht="94.5">
      <c r="A180" s="6">
        <v>179</v>
      </c>
      <c r="B180" s="8" t="s">
        <v>20978</v>
      </c>
      <c r="C180" s="9" t="s">
        <v>21530</v>
      </c>
      <c r="D180" s="10" t="s">
        <v>21528</v>
      </c>
      <c r="E180" s="11" t="s">
        <v>21529</v>
      </c>
      <c r="F180" s="6">
        <v>531824</v>
      </c>
      <c r="G180" s="6" t="s">
        <v>3248</v>
      </c>
      <c r="H180" s="16">
        <v>37776691</v>
      </c>
      <c r="I180" s="12"/>
      <c r="J180" s="12"/>
      <c r="K180" s="15">
        <v>0</v>
      </c>
      <c r="L180" s="13" t="s">
        <v>70</v>
      </c>
      <c r="M180" s="7">
        <v>0.51</v>
      </c>
      <c r="N180" s="14"/>
    </row>
    <row r="181" spans="1:14" ht="94.5">
      <c r="A181" s="6">
        <v>180</v>
      </c>
      <c r="B181" s="8" t="s">
        <v>20978</v>
      </c>
      <c r="C181" s="9" t="s">
        <v>21531</v>
      </c>
      <c r="D181" s="10" t="s">
        <v>21528</v>
      </c>
      <c r="E181" s="11" t="s">
        <v>21529</v>
      </c>
      <c r="F181" s="6">
        <v>531824</v>
      </c>
      <c r="G181" s="6" t="s">
        <v>3248</v>
      </c>
      <c r="H181" s="16">
        <v>37776691</v>
      </c>
      <c r="I181" s="12"/>
      <c r="J181" s="12"/>
      <c r="K181" s="15">
        <v>0</v>
      </c>
      <c r="L181" s="13" t="s">
        <v>70</v>
      </c>
      <c r="M181" s="7">
        <v>0.49</v>
      </c>
      <c r="N181" s="14"/>
    </row>
    <row r="182" spans="1:14" ht="63">
      <c r="A182" s="6">
        <v>181</v>
      </c>
      <c r="B182" s="8" t="s">
        <v>20978</v>
      </c>
      <c r="C182" s="9" t="s">
        <v>21532</v>
      </c>
      <c r="D182" s="10" t="s">
        <v>21533</v>
      </c>
      <c r="E182" s="11" t="s">
        <v>21534</v>
      </c>
      <c r="F182" s="6">
        <v>449567</v>
      </c>
      <c r="G182" s="6" t="s">
        <v>801</v>
      </c>
      <c r="H182" s="16">
        <v>21399999</v>
      </c>
      <c r="I182" s="12">
        <v>44308</v>
      </c>
      <c r="J182" s="12">
        <v>44832</v>
      </c>
      <c r="K182" s="15">
        <v>0</v>
      </c>
      <c r="L182" s="13" t="s">
        <v>70</v>
      </c>
      <c r="M182" s="7">
        <v>1</v>
      </c>
      <c r="N182" s="14"/>
    </row>
    <row r="183" spans="1:14" ht="63">
      <c r="A183" s="6">
        <v>182</v>
      </c>
      <c r="B183" s="8" t="s">
        <v>20978</v>
      </c>
      <c r="C183" s="9" t="s">
        <v>21535</v>
      </c>
      <c r="D183" s="10" t="s">
        <v>21533</v>
      </c>
      <c r="E183" s="11" t="s">
        <v>21534</v>
      </c>
      <c r="F183" s="6">
        <v>449567</v>
      </c>
      <c r="G183" s="6" t="s">
        <v>801</v>
      </c>
      <c r="H183" s="16">
        <v>21399999</v>
      </c>
      <c r="I183" s="12">
        <v>44308</v>
      </c>
      <c r="J183" s="12">
        <v>44832</v>
      </c>
      <c r="K183" s="15">
        <v>0</v>
      </c>
      <c r="L183" s="13" t="s">
        <v>70</v>
      </c>
      <c r="M183" s="7">
        <v>0.51</v>
      </c>
      <c r="N183" s="14"/>
    </row>
    <row r="184" spans="1:14" ht="63">
      <c r="A184" s="6">
        <v>183</v>
      </c>
      <c r="B184" s="8" t="s">
        <v>20978</v>
      </c>
      <c r="C184" s="9" t="s">
        <v>21536</v>
      </c>
      <c r="D184" s="10" t="s">
        <v>21533</v>
      </c>
      <c r="E184" s="11" t="s">
        <v>21534</v>
      </c>
      <c r="F184" s="6">
        <v>449567</v>
      </c>
      <c r="G184" s="6" t="s">
        <v>801</v>
      </c>
      <c r="H184" s="16">
        <v>21399999</v>
      </c>
      <c r="I184" s="12">
        <v>44308</v>
      </c>
      <c r="J184" s="12">
        <v>44832</v>
      </c>
      <c r="K184" s="15">
        <v>0</v>
      </c>
      <c r="L184" s="13" t="s">
        <v>70</v>
      </c>
      <c r="M184" s="7">
        <v>0.49</v>
      </c>
      <c r="N184" s="14"/>
    </row>
    <row r="185" spans="1:14" ht="78.75">
      <c r="A185" s="6">
        <v>184</v>
      </c>
      <c r="B185" s="8" t="s">
        <v>20978</v>
      </c>
      <c r="C185" s="9" t="s">
        <v>20979</v>
      </c>
      <c r="D185" s="10" t="s">
        <v>20980</v>
      </c>
      <c r="E185" s="11" t="s">
        <v>21537</v>
      </c>
      <c r="F185" s="6">
        <v>551793</v>
      </c>
      <c r="G185" s="6" t="s">
        <v>3248</v>
      </c>
      <c r="H185" s="16">
        <v>23480462.088</v>
      </c>
      <c r="I185" s="12"/>
      <c r="J185" s="12"/>
      <c r="K185" s="15">
        <v>0</v>
      </c>
      <c r="L185" s="13" t="s">
        <v>14</v>
      </c>
      <c r="M185" s="7">
        <v>1</v>
      </c>
      <c r="N185" s="14"/>
    </row>
    <row r="186" spans="1:14" ht="78.75">
      <c r="A186" s="6">
        <v>185</v>
      </c>
      <c r="B186" s="8" t="s">
        <v>20978</v>
      </c>
      <c r="C186" s="9" t="s">
        <v>20979</v>
      </c>
      <c r="D186" s="10" t="s">
        <v>20980</v>
      </c>
      <c r="E186" s="11" t="s">
        <v>21538</v>
      </c>
      <c r="F186" s="6">
        <v>551792</v>
      </c>
      <c r="G186" s="6" t="s">
        <v>3248</v>
      </c>
      <c r="H186" s="16">
        <v>13334905.482999999</v>
      </c>
      <c r="I186" s="12"/>
      <c r="J186" s="12"/>
      <c r="K186" s="15">
        <v>0</v>
      </c>
      <c r="L186" s="13" t="s">
        <v>14</v>
      </c>
      <c r="M186" s="7">
        <v>1</v>
      </c>
      <c r="N186" s="14"/>
    </row>
    <row r="187" spans="1:14" ht="78.75">
      <c r="A187" s="6">
        <v>186</v>
      </c>
      <c r="B187" s="8" t="s">
        <v>20978</v>
      </c>
      <c r="C187" s="9" t="s">
        <v>20979</v>
      </c>
      <c r="D187" s="10" t="s">
        <v>20980</v>
      </c>
      <c r="E187" s="11" t="s">
        <v>21539</v>
      </c>
      <c r="F187" s="6">
        <v>563779</v>
      </c>
      <c r="G187" s="6" t="s">
        <v>1779</v>
      </c>
      <c r="H187" s="16">
        <v>29552935.052999999</v>
      </c>
      <c r="I187" s="12"/>
      <c r="J187" s="12"/>
      <c r="K187" s="15">
        <v>0</v>
      </c>
      <c r="L187" s="13" t="s">
        <v>14</v>
      </c>
      <c r="M187" s="7">
        <v>1</v>
      </c>
      <c r="N187" s="14"/>
    </row>
    <row r="188" spans="1:14" ht="78.75">
      <c r="A188" s="6">
        <v>187</v>
      </c>
      <c r="B188" s="8" t="s">
        <v>20978</v>
      </c>
      <c r="C188" s="9" t="s">
        <v>21540</v>
      </c>
      <c r="D188" s="10" t="s">
        <v>6278</v>
      </c>
      <c r="E188" s="11" t="s">
        <v>21541</v>
      </c>
      <c r="F188" s="6">
        <v>561715</v>
      </c>
      <c r="G188" s="6" t="s">
        <v>3958</v>
      </c>
      <c r="H188" s="16">
        <v>27944932.521000002</v>
      </c>
      <c r="I188" s="12"/>
      <c r="J188" s="12"/>
      <c r="K188" s="15">
        <v>0</v>
      </c>
      <c r="L188" s="13" t="s">
        <v>14</v>
      </c>
      <c r="M188" s="7">
        <v>1</v>
      </c>
      <c r="N188" s="14"/>
    </row>
    <row r="189" spans="1:14" ht="157.5">
      <c r="A189" s="6">
        <v>188</v>
      </c>
      <c r="B189" s="8" t="s">
        <v>20978</v>
      </c>
      <c r="C189" s="9" t="s">
        <v>21542</v>
      </c>
      <c r="D189" s="10" t="s">
        <v>21543</v>
      </c>
      <c r="E189" s="11" t="s">
        <v>21544</v>
      </c>
      <c r="F189" s="6">
        <v>558580</v>
      </c>
      <c r="G189" s="6" t="s">
        <v>21545</v>
      </c>
      <c r="H189" s="16">
        <v>10387915.6</v>
      </c>
      <c r="I189" s="12" t="s">
        <v>8931</v>
      </c>
      <c r="J189" s="12" t="s">
        <v>21546</v>
      </c>
      <c r="K189" s="15">
        <v>4323000</v>
      </c>
      <c r="L189" s="13" t="s">
        <v>14</v>
      </c>
      <c r="M189" s="7">
        <v>1</v>
      </c>
      <c r="N189" s="14"/>
    </row>
    <row r="190" spans="1:14" ht="78.75">
      <c r="A190" s="6">
        <v>189</v>
      </c>
      <c r="B190" s="8" t="s">
        <v>20978</v>
      </c>
      <c r="C190" s="9" t="s">
        <v>21547</v>
      </c>
      <c r="D190" s="10" t="s">
        <v>21548</v>
      </c>
      <c r="E190" s="11" t="s">
        <v>21549</v>
      </c>
      <c r="F190" s="6">
        <v>573545</v>
      </c>
      <c r="G190" s="6" t="s">
        <v>3248</v>
      </c>
      <c r="H190" s="16">
        <v>31890000</v>
      </c>
      <c r="I190" s="12">
        <v>44450</v>
      </c>
      <c r="J190" s="12" t="s">
        <v>21550</v>
      </c>
      <c r="K190" s="15">
        <v>0</v>
      </c>
      <c r="L190" s="13" t="s">
        <v>70</v>
      </c>
      <c r="M190" s="7">
        <v>1</v>
      </c>
      <c r="N190" s="14"/>
    </row>
    <row r="191" spans="1:14" ht="78.75">
      <c r="A191" s="6">
        <v>190</v>
      </c>
      <c r="B191" s="8" t="s">
        <v>20978</v>
      </c>
      <c r="C191" s="9" t="s">
        <v>21551</v>
      </c>
      <c r="D191" s="10" t="s">
        <v>21346</v>
      </c>
      <c r="E191" s="11" t="s">
        <v>21549</v>
      </c>
      <c r="F191" s="6">
        <v>573545</v>
      </c>
      <c r="G191" s="6" t="s">
        <v>3248</v>
      </c>
      <c r="H191" s="16">
        <v>31890000</v>
      </c>
      <c r="I191" s="12">
        <v>44450</v>
      </c>
      <c r="J191" s="12" t="s">
        <v>21550</v>
      </c>
      <c r="K191" s="15">
        <v>0</v>
      </c>
      <c r="L191" s="13" t="s">
        <v>70</v>
      </c>
      <c r="M191" s="7">
        <v>0.51</v>
      </c>
      <c r="N191" s="14"/>
    </row>
    <row r="192" spans="1:14" ht="78.75">
      <c r="A192" s="6">
        <v>191</v>
      </c>
      <c r="B192" s="8" t="s">
        <v>20978</v>
      </c>
      <c r="C192" s="9" t="s">
        <v>21552</v>
      </c>
      <c r="D192" s="10" t="s">
        <v>21175</v>
      </c>
      <c r="E192" s="11" t="s">
        <v>21549</v>
      </c>
      <c r="F192" s="6">
        <v>573545</v>
      </c>
      <c r="G192" s="6" t="s">
        <v>3248</v>
      </c>
      <c r="H192" s="16">
        <v>31890000</v>
      </c>
      <c r="I192" s="12">
        <v>44450</v>
      </c>
      <c r="J192" s="12" t="s">
        <v>21550</v>
      </c>
      <c r="K192" s="15">
        <v>0</v>
      </c>
      <c r="L192" s="13" t="s">
        <v>14</v>
      </c>
      <c r="M192" s="7">
        <v>1</v>
      </c>
      <c r="N192" s="14"/>
    </row>
    <row r="193" spans="1:14" ht="94.5">
      <c r="A193" s="6">
        <v>192</v>
      </c>
      <c r="B193" s="8" t="s">
        <v>20978</v>
      </c>
      <c r="C193" s="9" t="s">
        <v>21170</v>
      </c>
      <c r="D193" s="10" t="s">
        <v>21171</v>
      </c>
      <c r="E193" s="11" t="s">
        <v>21553</v>
      </c>
      <c r="F193" s="6">
        <v>571467</v>
      </c>
      <c r="G193" s="6" t="s">
        <v>3248</v>
      </c>
      <c r="H193" s="16">
        <v>22152736.583000001</v>
      </c>
      <c r="I193" s="12" t="s">
        <v>21554</v>
      </c>
      <c r="J193" s="12" t="s">
        <v>21555</v>
      </c>
      <c r="K193" s="15">
        <v>0</v>
      </c>
      <c r="L193" s="13" t="s">
        <v>14</v>
      </c>
      <c r="M193" s="7">
        <v>1</v>
      </c>
      <c r="N193" s="14"/>
    </row>
    <row r="194" spans="1:14" ht="141.75">
      <c r="A194" s="6">
        <v>193</v>
      </c>
      <c r="B194" s="8" t="s">
        <v>20978</v>
      </c>
      <c r="C194" s="9" t="s">
        <v>21170</v>
      </c>
      <c r="D194" s="10" t="s">
        <v>21171</v>
      </c>
      <c r="E194" s="11" t="s">
        <v>21556</v>
      </c>
      <c r="F194" s="6">
        <v>579655</v>
      </c>
      <c r="G194" s="6" t="s">
        <v>21508</v>
      </c>
      <c r="H194" s="16">
        <v>15977424.252</v>
      </c>
      <c r="I194" s="12" t="s">
        <v>21554</v>
      </c>
      <c r="J194" s="12" t="s">
        <v>8068</v>
      </c>
      <c r="K194" s="15">
        <v>0</v>
      </c>
      <c r="L194" s="13" t="s">
        <v>14</v>
      </c>
      <c r="M194" s="7">
        <v>1</v>
      </c>
      <c r="N194" s="14"/>
    </row>
    <row r="195" spans="1:14" ht="173.25">
      <c r="A195" s="6">
        <v>194</v>
      </c>
      <c r="B195" s="8" t="s">
        <v>21557</v>
      </c>
      <c r="C195" s="9" t="s">
        <v>21558</v>
      </c>
      <c r="D195" s="10" t="s">
        <v>3710</v>
      </c>
      <c r="E195" s="11" t="s">
        <v>21559</v>
      </c>
      <c r="F195" s="6">
        <v>289737</v>
      </c>
      <c r="G195" s="6" t="s">
        <v>8416</v>
      </c>
      <c r="H195" s="16">
        <v>78007501</v>
      </c>
      <c r="I195" s="12" t="s">
        <v>21560</v>
      </c>
      <c r="J195" s="12" t="s">
        <v>14562</v>
      </c>
      <c r="K195" s="15">
        <v>63154282</v>
      </c>
      <c r="L195" s="13" t="s">
        <v>14</v>
      </c>
      <c r="M195" s="7">
        <v>1</v>
      </c>
      <c r="N195" s="14"/>
    </row>
    <row r="196" spans="1:14" ht="63">
      <c r="A196" s="6">
        <v>195</v>
      </c>
      <c r="B196" s="8" t="s">
        <v>21557</v>
      </c>
      <c r="C196" s="9" t="s">
        <v>21558</v>
      </c>
      <c r="D196" s="10" t="s">
        <v>3710</v>
      </c>
      <c r="E196" s="11" t="s">
        <v>21561</v>
      </c>
      <c r="F196" s="6">
        <v>417191</v>
      </c>
      <c r="G196" s="6" t="s">
        <v>8416</v>
      </c>
      <c r="H196" s="16">
        <v>78009279.480000004</v>
      </c>
      <c r="I196" s="12" t="s">
        <v>10286</v>
      </c>
      <c r="J196" s="12">
        <v>44594</v>
      </c>
      <c r="K196" s="15">
        <v>50018263</v>
      </c>
      <c r="L196" s="13" t="s">
        <v>14</v>
      </c>
      <c r="M196" s="7">
        <v>1</v>
      </c>
      <c r="N196" s="14"/>
    </row>
    <row r="197" spans="1:14" ht="63">
      <c r="A197" s="6">
        <v>196</v>
      </c>
      <c r="B197" s="8" t="s">
        <v>21557</v>
      </c>
      <c r="C197" s="9" t="s">
        <v>21558</v>
      </c>
      <c r="D197" s="10" t="s">
        <v>3710</v>
      </c>
      <c r="E197" s="11" t="s">
        <v>21562</v>
      </c>
      <c r="F197" s="6">
        <v>417192</v>
      </c>
      <c r="G197" s="6" t="s">
        <v>8416</v>
      </c>
      <c r="H197" s="16">
        <v>71631458.430000007</v>
      </c>
      <c r="I197" s="12" t="s">
        <v>10732</v>
      </c>
      <c r="J197" s="12">
        <v>44652</v>
      </c>
      <c r="K197" s="15">
        <v>19884000</v>
      </c>
      <c r="L197" s="13" t="s">
        <v>14</v>
      </c>
      <c r="M197" s="7">
        <v>1</v>
      </c>
      <c r="N197" s="14"/>
    </row>
    <row r="198" spans="1:14" ht="47.25">
      <c r="A198" s="6">
        <v>197</v>
      </c>
      <c r="B198" s="8" t="s">
        <v>21557</v>
      </c>
      <c r="C198" s="9" t="s">
        <v>21563</v>
      </c>
      <c r="D198" s="10" t="s">
        <v>21564</v>
      </c>
      <c r="E198" s="11" t="s">
        <v>21565</v>
      </c>
      <c r="F198" s="6">
        <v>441401</v>
      </c>
      <c r="G198" s="6" t="s">
        <v>8416</v>
      </c>
      <c r="H198" s="16">
        <v>24375479.190000001</v>
      </c>
      <c r="I198" s="12" t="s">
        <v>9298</v>
      </c>
      <c r="J198" s="12" t="s">
        <v>21566</v>
      </c>
      <c r="K198" s="15">
        <v>12235200</v>
      </c>
      <c r="L198" s="13" t="s">
        <v>70</v>
      </c>
      <c r="M198" s="7">
        <v>1</v>
      </c>
      <c r="N198" s="14"/>
    </row>
    <row r="199" spans="1:14" ht="110.25">
      <c r="A199" s="6">
        <v>198</v>
      </c>
      <c r="B199" s="8" t="s">
        <v>21557</v>
      </c>
      <c r="C199" s="9" t="s">
        <v>21567</v>
      </c>
      <c r="D199" s="10" t="s">
        <v>21568</v>
      </c>
      <c r="E199" s="11" t="s">
        <v>21565</v>
      </c>
      <c r="F199" s="6">
        <v>441401</v>
      </c>
      <c r="G199" s="6" t="s">
        <v>8416</v>
      </c>
      <c r="H199" s="16">
        <v>24375479.190000001</v>
      </c>
      <c r="I199" s="12" t="s">
        <v>9298</v>
      </c>
      <c r="J199" s="12" t="s">
        <v>21566</v>
      </c>
      <c r="K199" s="15">
        <v>12235200</v>
      </c>
      <c r="L199" s="13" t="s">
        <v>70</v>
      </c>
      <c r="M199" s="7">
        <v>0.75</v>
      </c>
      <c r="N199" s="14"/>
    </row>
    <row r="200" spans="1:14" ht="63">
      <c r="A200" s="6">
        <v>199</v>
      </c>
      <c r="B200" s="8" t="s">
        <v>21557</v>
      </c>
      <c r="C200" s="9" t="s">
        <v>21569</v>
      </c>
      <c r="D200" s="10" t="s">
        <v>6914</v>
      </c>
      <c r="E200" s="11" t="s">
        <v>21565</v>
      </c>
      <c r="F200" s="6">
        <v>441401</v>
      </c>
      <c r="G200" s="6" t="s">
        <v>8416</v>
      </c>
      <c r="H200" s="16">
        <v>24375479.190000001</v>
      </c>
      <c r="I200" s="12" t="s">
        <v>9298</v>
      </c>
      <c r="J200" s="12" t="s">
        <v>21566</v>
      </c>
      <c r="K200" s="15">
        <v>12235200</v>
      </c>
      <c r="L200" s="13" t="s">
        <v>70</v>
      </c>
      <c r="M200" s="7">
        <v>0.25</v>
      </c>
      <c r="N200" s="14"/>
    </row>
    <row r="201" spans="1:14" ht="47.25">
      <c r="A201" s="6">
        <v>200</v>
      </c>
      <c r="B201" s="8" t="s">
        <v>21557</v>
      </c>
      <c r="C201" s="9" t="s">
        <v>21570</v>
      </c>
      <c r="D201" s="10" t="s">
        <v>21571</v>
      </c>
      <c r="E201" s="11" t="s">
        <v>21572</v>
      </c>
      <c r="F201" s="6">
        <v>471418</v>
      </c>
      <c r="G201" s="6" t="s">
        <v>8416</v>
      </c>
      <c r="H201" s="16">
        <v>77753817.640000001</v>
      </c>
      <c r="I201" s="12" t="s">
        <v>21573</v>
      </c>
      <c r="J201" s="12" t="s">
        <v>9916</v>
      </c>
      <c r="K201" s="15">
        <v>10000000</v>
      </c>
      <c r="L201" s="13" t="s">
        <v>70</v>
      </c>
      <c r="M201" s="7">
        <v>1</v>
      </c>
      <c r="N201" s="14"/>
    </row>
    <row r="202" spans="1:14" ht="47.25">
      <c r="A202" s="6">
        <v>201</v>
      </c>
      <c r="B202" s="8" t="s">
        <v>21557</v>
      </c>
      <c r="C202" s="9" t="s">
        <v>21574</v>
      </c>
      <c r="D202" s="10" t="s">
        <v>3445</v>
      </c>
      <c r="E202" s="11" t="s">
        <v>21572</v>
      </c>
      <c r="F202" s="6">
        <v>471418</v>
      </c>
      <c r="G202" s="6" t="s">
        <v>8416</v>
      </c>
      <c r="H202" s="16">
        <v>77753817.640000001</v>
      </c>
      <c r="I202" s="12" t="s">
        <v>21573</v>
      </c>
      <c r="J202" s="12" t="s">
        <v>9916</v>
      </c>
      <c r="K202" s="15">
        <v>10000000</v>
      </c>
      <c r="L202" s="13" t="s">
        <v>70</v>
      </c>
      <c r="M202" s="7">
        <v>0.49</v>
      </c>
      <c r="N202" s="14"/>
    </row>
    <row r="203" spans="1:14" ht="47.25">
      <c r="A203" s="6">
        <v>202</v>
      </c>
      <c r="B203" s="8" t="s">
        <v>21557</v>
      </c>
      <c r="C203" s="9" t="s">
        <v>21575</v>
      </c>
      <c r="D203" s="10" t="s">
        <v>2957</v>
      </c>
      <c r="E203" s="11" t="s">
        <v>21572</v>
      </c>
      <c r="F203" s="6">
        <v>471418</v>
      </c>
      <c r="G203" s="6" t="s">
        <v>8416</v>
      </c>
      <c r="H203" s="16">
        <v>77753817.640000001</v>
      </c>
      <c r="I203" s="12" t="s">
        <v>21573</v>
      </c>
      <c r="J203" s="12" t="s">
        <v>9916</v>
      </c>
      <c r="K203" s="15">
        <v>10000000</v>
      </c>
      <c r="L203" s="13" t="s">
        <v>70</v>
      </c>
      <c r="M203" s="7">
        <v>0.51</v>
      </c>
      <c r="N203" s="14"/>
    </row>
    <row r="204" spans="1:14" ht="63">
      <c r="A204" s="6">
        <v>203</v>
      </c>
      <c r="B204" s="8" t="s">
        <v>21557</v>
      </c>
      <c r="C204" s="9" t="s">
        <v>21558</v>
      </c>
      <c r="D204" s="10" t="s">
        <v>3710</v>
      </c>
      <c r="E204" s="11" t="s">
        <v>21576</v>
      </c>
      <c r="F204" s="6">
        <v>471428</v>
      </c>
      <c r="G204" s="6" t="s">
        <v>8416</v>
      </c>
      <c r="H204" s="16">
        <v>60361322</v>
      </c>
      <c r="I204" s="12">
        <v>44174</v>
      </c>
      <c r="J204" s="12">
        <v>44510</v>
      </c>
      <c r="K204" s="15">
        <v>4463000</v>
      </c>
      <c r="L204" s="13" t="s">
        <v>14</v>
      </c>
      <c r="M204" s="7">
        <v>1</v>
      </c>
      <c r="N204" s="14"/>
    </row>
    <row r="205" spans="1:14" ht="63">
      <c r="A205" s="6">
        <v>204</v>
      </c>
      <c r="B205" s="8" t="s">
        <v>21557</v>
      </c>
      <c r="C205" s="9" t="s">
        <v>21558</v>
      </c>
      <c r="D205" s="10" t="s">
        <v>3710</v>
      </c>
      <c r="E205" s="11" t="s">
        <v>21577</v>
      </c>
      <c r="F205" s="6">
        <v>471416</v>
      </c>
      <c r="G205" s="6" t="s">
        <v>8416</v>
      </c>
      <c r="H205" s="16">
        <v>11955040.75</v>
      </c>
      <c r="I205" s="12" t="s">
        <v>642</v>
      </c>
      <c r="J205" s="12" t="s">
        <v>21578</v>
      </c>
      <c r="K205" s="15">
        <v>6000000</v>
      </c>
      <c r="L205" s="13" t="s">
        <v>14</v>
      </c>
      <c r="M205" s="7">
        <v>1</v>
      </c>
      <c r="N205" s="14"/>
    </row>
    <row r="206" spans="1:14" ht="110.25">
      <c r="A206" s="6">
        <v>205</v>
      </c>
      <c r="B206" s="8" t="s">
        <v>21557</v>
      </c>
      <c r="C206" s="9" t="s">
        <v>21567</v>
      </c>
      <c r="D206" s="10" t="s">
        <v>21568</v>
      </c>
      <c r="E206" s="11" t="s">
        <v>21579</v>
      </c>
      <c r="F206" s="6">
        <v>557737</v>
      </c>
      <c r="G206" s="6" t="s">
        <v>8416</v>
      </c>
      <c r="H206" s="16">
        <v>63942076.193999998</v>
      </c>
      <c r="I206" s="12" t="s">
        <v>8447</v>
      </c>
      <c r="J206" s="12" t="s">
        <v>21580</v>
      </c>
      <c r="K206" s="15"/>
      <c r="L206" s="13" t="s">
        <v>14</v>
      </c>
      <c r="M206" s="7">
        <v>1</v>
      </c>
      <c r="N206" s="14"/>
    </row>
    <row r="207" spans="1:14" ht="63">
      <c r="A207" s="6">
        <v>206</v>
      </c>
      <c r="B207" s="8" t="s">
        <v>21557</v>
      </c>
      <c r="C207" s="9" t="s">
        <v>21574</v>
      </c>
      <c r="D207" s="10" t="s">
        <v>3445</v>
      </c>
      <c r="E207" s="11" t="s">
        <v>21581</v>
      </c>
      <c r="F207" s="6">
        <v>557741</v>
      </c>
      <c r="G207" s="6" t="s">
        <v>8416</v>
      </c>
      <c r="H207" s="16">
        <v>48690000.490000002</v>
      </c>
      <c r="I207" s="12" t="s">
        <v>8447</v>
      </c>
      <c r="J207" s="12" t="s">
        <v>21580</v>
      </c>
      <c r="K207" s="15"/>
      <c r="L207" s="13" t="s">
        <v>14</v>
      </c>
      <c r="M207" s="7">
        <v>1</v>
      </c>
      <c r="N207" s="14"/>
    </row>
    <row r="208" spans="1:14" ht="63">
      <c r="A208" s="6">
        <v>207</v>
      </c>
      <c r="B208" s="8" t="s">
        <v>21557</v>
      </c>
      <c r="C208" s="9" t="s">
        <v>21558</v>
      </c>
      <c r="D208" s="10" t="s">
        <v>3710</v>
      </c>
      <c r="E208" s="11" t="s">
        <v>21582</v>
      </c>
      <c r="F208" s="6">
        <v>557743</v>
      </c>
      <c r="G208" s="6" t="s">
        <v>8416</v>
      </c>
      <c r="H208" s="16">
        <v>68912948</v>
      </c>
      <c r="I208" s="12" t="s">
        <v>8447</v>
      </c>
      <c r="J208" s="12" t="s">
        <v>21580</v>
      </c>
      <c r="K208" s="15">
        <v>32807357</v>
      </c>
      <c r="L208" s="13" t="s">
        <v>14</v>
      </c>
      <c r="M208" s="7">
        <v>1</v>
      </c>
      <c r="N208" s="14"/>
    </row>
    <row r="209" spans="1:14" ht="157.5">
      <c r="A209" s="6">
        <v>208</v>
      </c>
      <c r="B209" s="8" t="s">
        <v>21557</v>
      </c>
      <c r="C209" s="9" t="s">
        <v>21583</v>
      </c>
      <c r="D209" s="10" t="s">
        <v>21584</v>
      </c>
      <c r="E209" s="11" t="s">
        <v>21585</v>
      </c>
      <c r="F209" s="6">
        <v>557747</v>
      </c>
      <c r="G209" s="6" t="s">
        <v>8416</v>
      </c>
      <c r="H209" s="16">
        <v>53729137.903999999</v>
      </c>
      <c r="I209" s="12" t="s">
        <v>8447</v>
      </c>
      <c r="J209" s="12" t="s">
        <v>21580</v>
      </c>
      <c r="K209" s="15">
        <v>5000000</v>
      </c>
      <c r="L209" s="13" t="s">
        <v>14</v>
      </c>
      <c r="M209" s="7">
        <v>1</v>
      </c>
      <c r="N209" s="14"/>
    </row>
    <row r="210" spans="1:14" ht="173.25">
      <c r="A210" s="6">
        <v>209</v>
      </c>
      <c r="B210" s="8" t="s">
        <v>21557</v>
      </c>
      <c r="C210" s="9" t="s">
        <v>21586</v>
      </c>
      <c r="D210" s="10" t="s">
        <v>2353</v>
      </c>
      <c r="E210" s="11" t="s">
        <v>21587</v>
      </c>
      <c r="F210" s="6">
        <v>365801</v>
      </c>
      <c r="G210" s="6" t="s">
        <v>8416</v>
      </c>
      <c r="H210" s="16">
        <v>102775147.40000001</v>
      </c>
      <c r="I210" s="12">
        <v>44166</v>
      </c>
      <c r="J210" s="12">
        <v>44506</v>
      </c>
      <c r="K210" s="15">
        <v>45892275</v>
      </c>
      <c r="L210" s="13" t="s">
        <v>14</v>
      </c>
      <c r="M210" s="7">
        <v>1</v>
      </c>
      <c r="N210" s="14"/>
    </row>
    <row r="211" spans="1:14" ht="47.25">
      <c r="A211" s="6">
        <v>210</v>
      </c>
      <c r="B211" s="8" t="s">
        <v>21557</v>
      </c>
      <c r="C211" s="9" t="s">
        <v>21588</v>
      </c>
      <c r="D211" s="10" t="s">
        <v>3710</v>
      </c>
      <c r="E211" s="11" t="s">
        <v>21589</v>
      </c>
      <c r="F211" s="6">
        <v>371169</v>
      </c>
      <c r="G211" s="6" t="s">
        <v>8416</v>
      </c>
      <c r="H211" s="16">
        <v>65299910.299999997</v>
      </c>
      <c r="I211" s="12" t="s">
        <v>14284</v>
      </c>
      <c r="J211" s="12" t="s">
        <v>705</v>
      </c>
      <c r="K211" s="15">
        <v>54614900</v>
      </c>
      <c r="L211" s="13" t="s">
        <v>14</v>
      </c>
      <c r="M211" s="7">
        <v>1</v>
      </c>
      <c r="N211" s="14"/>
    </row>
    <row r="212" spans="1:14" ht="63">
      <c r="A212" s="6">
        <v>211</v>
      </c>
      <c r="B212" s="8" t="s">
        <v>21557</v>
      </c>
      <c r="C212" s="9" t="s">
        <v>21590</v>
      </c>
      <c r="D212" s="10" t="s">
        <v>21591</v>
      </c>
      <c r="E212" s="11" t="s">
        <v>21592</v>
      </c>
      <c r="F212" s="6">
        <v>395828</v>
      </c>
      <c r="G212" s="6" t="s">
        <v>8416</v>
      </c>
      <c r="H212" s="16">
        <v>128691303.33</v>
      </c>
      <c r="I212" s="12">
        <v>44077</v>
      </c>
      <c r="J212" s="12" t="s">
        <v>21593</v>
      </c>
      <c r="K212" s="15">
        <v>36139789</v>
      </c>
      <c r="L212" s="13" t="s">
        <v>70</v>
      </c>
      <c r="M212" s="7">
        <v>1</v>
      </c>
      <c r="N212" s="14"/>
    </row>
    <row r="213" spans="1:14" ht="63">
      <c r="A213" s="6">
        <v>212</v>
      </c>
      <c r="B213" s="8" t="s">
        <v>21557</v>
      </c>
      <c r="C213" s="9" t="s">
        <v>21569</v>
      </c>
      <c r="D213" s="10" t="s">
        <v>6914</v>
      </c>
      <c r="E213" s="11" t="s">
        <v>21592</v>
      </c>
      <c r="F213" s="6">
        <v>395828</v>
      </c>
      <c r="G213" s="6" t="s">
        <v>8416</v>
      </c>
      <c r="H213" s="16">
        <v>128691303.33</v>
      </c>
      <c r="I213" s="12">
        <v>44077</v>
      </c>
      <c r="J213" s="12" t="s">
        <v>21593</v>
      </c>
      <c r="K213" s="15">
        <v>36139789</v>
      </c>
      <c r="L213" s="13" t="s">
        <v>70</v>
      </c>
      <c r="M213" s="7">
        <v>0.7</v>
      </c>
      <c r="N213" s="14"/>
    </row>
    <row r="214" spans="1:14" ht="63">
      <c r="A214" s="6">
        <v>213</v>
      </c>
      <c r="B214" s="8" t="s">
        <v>21557</v>
      </c>
      <c r="C214" s="9" t="s">
        <v>21574</v>
      </c>
      <c r="D214" s="10" t="s">
        <v>3445</v>
      </c>
      <c r="E214" s="11" t="s">
        <v>21592</v>
      </c>
      <c r="F214" s="6">
        <v>395828</v>
      </c>
      <c r="G214" s="6" t="s">
        <v>8416</v>
      </c>
      <c r="H214" s="16">
        <v>128691303.33</v>
      </c>
      <c r="I214" s="12">
        <v>44077</v>
      </c>
      <c r="J214" s="12" t="s">
        <v>21593</v>
      </c>
      <c r="K214" s="15">
        <v>36139789</v>
      </c>
      <c r="L214" s="13" t="s">
        <v>70</v>
      </c>
      <c r="M214" s="7">
        <v>0.3</v>
      </c>
      <c r="N214" s="14"/>
    </row>
    <row r="215" spans="1:14" ht="78.75">
      <c r="A215" s="6">
        <v>214</v>
      </c>
      <c r="B215" s="8" t="s">
        <v>21557</v>
      </c>
      <c r="C215" s="9" t="s">
        <v>21594</v>
      </c>
      <c r="D215" s="10" t="s">
        <v>926</v>
      </c>
      <c r="E215" s="11" t="s">
        <v>21595</v>
      </c>
      <c r="F215" s="6">
        <v>365791</v>
      </c>
      <c r="G215" s="6" t="s">
        <v>8416</v>
      </c>
      <c r="H215" s="16">
        <v>144000000</v>
      </c>
      <c r="I215" s="12" t="s">
        <v>14284</v>
      </c>
      <c r="J215" s="12" t="s">
        <v>21596</v>
      </c>
      <c r="K215" s="15">
        <v>57149600</v>
      </c>
      <c r="L215" s="13" t="s">
        <v>14</v>
      </c>
      <c r="M215" s="7">
        <v>1</v>
      </c>
      <c r="N215" s="14"/>
    </row>
    <row r="216" spans="1:14" ht="63">
      <c r="A216" s="6">
        <v>215</v>
      </c>
      <c r="B216" s="8" t="s">
        <v>21557</v>
      </c>
      <c r="C216" s="9" t="s">
        <v>21563</v>
      </c>
      <c r="D216" s="10" t="s">
        <v>21564</v>
      </c>
      <c r="E216" s="11" t="s">
        <v>21597</v>
      </c>
      <c r="F216" s="6">
        <v>441405</v>
      </c>
      <c r="G216" s="6" t="s">
        <v>8416</v>
      </c>
      <c r="H216" s="16">
        <v>81769233</v>
      </c>
      <c r="I216" s="12" t="s">
        <v>9298</v>
      </c>
      <c r="J216" s="12" t="s">
        <v>21566</v>
      </c>
      <c r="K216" s="15">
        <v>60294974</v>
      </c>
      <c r="L216" s="13" t="s">
        <v>70</v>
      </c>
      <c r="M216" s="7">
        <v>1</v>
      </c>
      <c r="N216" s="14"/>
    </row>
    <row r="217" spans="1:14" ht="110.25">
      <c r="A217" s="6">
        <v>216</v>
      </c>
      <c r="B217" s="8" t="s">
        <v>21557</v>
      </c>
      <c r="C217" s="9" t="s">
        <v>21567</v>
      </c>
      <c r="D217" s="10" t="s">
        <v>21598</v>
      </c>
      <c r="E217" s="11" t="s">
        <v>21597</v>
      </c>
      <c r="F217" s="6">
        <v>441405</v>
      </c>
      <c r="G217" s="6" t="s">
        <v>8416</v>
      </c>
      <c r="H217" s="16">
        <v>81769233</v>
      </c>
      <c r="I217" s="12" t="s">
        <v>9298</v>
      </c>
      <c r="J217" s="12" t="s">
        <v>21566</v>
      </c>
      <c r="K217" s="15">
        <v>60294974</v>
      </c>
      <c r="L217" s="13" t="s">
        <v>70</v>
      </c>
      <c r="M217" s="7">
        <v>0.75</v>
      </c>
      <c r="N217" s="14"/>
    </row>
    <row r="218" spans="1:14" ht="63">
      <c r="A218" s="6">
        <v>217</v>
      </c>
      <c r="B218" s="8" t="s">
        <v>21557</v>
      </c>
      <c r="C218" s="9" t="s">
        <v>21569</v>
      </c>
      <c r="D218" s="10" t="s">
        <v>6914</v>
      </c>
      <c r="E218" s="11" t="s">
        <v>21597</v>
      </c>
      <c r="F218" s="6">
        <v>441405</v>
      </c>
      <c r="G218" s="6" t="s">
        <v>8416</v>
      </c>
      <c r="H218" s="16">
        <v>81769233</v>
      </c>
      <c r="I218" s="12" t="s">
        <v>9298</v>
      </c>
      <c r="J218" s="12" t="s">
        <v>21566</v>
      </c>
      <c r="K218" s="15">
        <v>60294974</v>
      </c>
      <c r="L218" s="13" t="s">
        <v>70</v>
      </c>
      <c r="M218" s="7">
        <v>0.25</v>
      </c>
      <c r="N218" s="14"/>
    </row>
    <row r="219" spans="1:14" ht="63">
      <c r="A219" s="6">
        <v>218</v>
      </c>
      <c r="B219" s="8" t="s">
        <v>21557</v>
      </c>
      <c r="C219" s="9" t="s">
        <v>21563</v>
      </c>
      <c r="D219" s="10" t="s">
        <v>21564</v>
      </c>
      <c r="E219" s="11" t="s">
        <v>21599</v>
      </c>
      <c r="F219" s="6">
        <v>518238</v>
      </c>
      <c r="G219" s="6" t="s">
        <v>8416</v>
      </c>
      <c r="H219" s="16">
        <v>160929561.81</v>
      </c>
      <c r="I219" s="12">
        <v>44199</v>
      </c>
      <c r="J219" s="12">
        <v>44570</v>
      </c>
      <c r="K219" s="15">
        <v>15359091</v>
      </c>
      <c r="L219" s="13" t="s">
        <v>70</v>
      </c>
      <c r="M219" s="7">
        <v>1</v>
      </c>
      <c r="N219" s="14"/>
    </row>
    <row r="220" spans="1:14" ht="110.25">
      <c r="A220" s="6">
        <v>219</v>
      </c>
      <c r="B220" s="8" t="s">
        <v>21557</v>
      </c>
      <c r="C220" s="9" t="s">
        <v>21567</v>
      </c>
      <c r="D220" s="10" t="s">
        <v>21598</v>
      </c>
      <c r="E220" s="11" t="s">
        <v>21599</v>
      </c>
      <c r="F220" s="6">
        <v>518238</v>
      </c>
      <c r="G220" s="6" t="s">
        <v>8416</v>
      </c>
      <c r="H220" s="16">
        <v>160929561.81</v>
      </c>
      <c r="I220" s="12">
        <v>44199</v>
      </c>
      <c r="J220" s="12">
        <v>44570</v>
      </c>
      <c r="K220" s="15">
        <v>15359091</v>
      </c>
      <c r="L220" s="13" t="s">
        <v>70</v>
      </c>
      <c r="M220" s="7">
        <v>0.75</v>
      </c>
      <c r="N220" s="14"/>
    </row>
    <row r="221" spans="1:14" ht="63">
      <c r="A221" s="6">
        <v>220</v>
      </c>
      <c r="B221" s="8" t="s">
        <v>21557</v>
      </c>
      <c r="C221" s="9" t="s">
        <v>21569</v>
      </c>
      <c r="D221" s="10" t="s">
        <v>6914</v>
      </c>
      <c r="E221" s="11" t="s">
        <v>21599</v>
      </c>
      <c r="F221" s="6">
        <v>518238</v>
      </c>
      <c r="G221" s="6" t="s">
        <v>8416</v>
      </c>
      <c r="H221" s="16">
        <v>160929561.81</v>
      </c>
      <c r="I221" s="12">
        <v>44199</v>
      </c>
      <c r="J221" s="12">
        <v>44570</v>
      </c>
      <c r="K221" s="15">
        <v>15359091</v>
      </c>
      <c r="L221" s="13" t="s">
        <v>70</v>
      </c>
      <c r="M221" s="7">
        <v>0.25</v>
      </c>
      <c r="N221" s="14"/>
    </row>
    <row r="222" spans="1:14" ht="110.25">
      <c r="A222" s="6">
        <v>221</v>
      </c>
      <c r="B222" s="8" t="s">
        <v>21557</v>
      </c>
      <c r="C222" s="9" t="s">
        <v>21600</v>
      </c>
      <c r="D222" s="10" t="s">
        <v>21601</v>
      </c>
      <c r="E222" s="11" t="s">
        <v>21602</v>
      </c>
      <c r="F222" s="6">
        <v>536953</v>
      </c>
      <c r="G222" s="6" t="s">
        <v>8416</v>
      </c>
      <c r="H222" s="16">
        <v>91020386.946999997</v>
      </c>
      <c r="I222" s="12" t="s">
        <v>21603</v>
      </c>
      <c r="J222" s="12" t="s">
        <v>21604</v>
      </c>
      <c r="K222" s="15">
        <v>27192643</v>
      </c>
      <c r="L222" s="13" t="s">
        <v>70</v>
      </c>
      <c r="M222" s="7">
        <v>1</v>
      </c>
      <c r="N222" s="14"/>
    </row>
    <row r="223" spans="1:14" ht="78.75">
      <c r="A223" s="6">
        <v>222</v>
      </c>
      <c r="B223" s="8" t="s">
        <v>21557</v>
      </c>
      <c r="C223" s="9" t="s">
        <v>21583</v>
      </c>
      <c r="D223" s="10" t="s">
        <v>21584</v>
      </c>
      <c r="E223" s="11" t="s">
        <v>21602</v>
      </c>
      <c r="F223" s="6">
        <v>536953</v>
      </c>
      <c r="G223" s="6" t="s">
        <v>8416</v>
      </c>
      <c r="H223" s="16">
        <v>91020386.946999997</v>
      </c>
      <c r="I223" s="12" t="s">
        <v>21603</v>
      </c>
      <c r="J223" s="12" t="s">
        <v>21604</v>
      </c>
      <c r="K223" s="15">
        <v>27192643</v>
      </c>
      <c r="L223" s="13" t="s">
        <v>70</v>
      </c>
      <c r="M223" s="7">
        <v>0.49</v>
      </c>
      <c r="N223" s="14"/>
    </row>
    <row r="224" spans="1:14" ht="78.75">
      <c r="A224" s="6">
        <v>223</v>
      </c>
      <c r="B224" s="8" t="s">
        <v>21557</v>
      </c>
      <c r="C224" s="9" t="s">
        <v>21558</v>
      </c>
      <c r="D224" s="10" t="s">
        <v>3710</v>
      </c>
      <c r="E224" s="11" t="s">
        <v>21602</v>
      </c>
      <c r="F224" s="6">
        <v>536953</v>
      </c>
      <c r="G224" s="6" t="s">
        <v>8416</v>
      </c>
      <c r="H224" s="16">
        <v>91020386.946999997</v>
      </c>
      <c r="I224" s="12" t="s">
        <v>21603</v>
      </c>
      <c r="J224" s="12" t="s">
        <v>21604</v>
      </c>
      <c r="K224" s="15">
        <v>27192643</v>
      </c>
      <c r="L224" s="13" t="s">
        <v>70</v>
      </c>
      <c r="M224" s="7">
        <v>0.51</v>
      </c>
      <c r="N224" s="14"/>
    </row>
    <row r="225" spans="1:14" ht="110.25">
      <c r="A225" s="6">
        <v>224</v>
      </c>
      <c r="B225" s="8" t="s">
        <v>21557</v>
      </c>
      <c r="C225" s="9" t="s">
        <v>21600</v>
      </c>
      <c r="D225" s="10" t="s">
        <v>21601</v>
      </c>
      <c r="E225" s="11" t="s">
        <v>21605</v>
      </c>
      <c r="F225" s="6">
        <v>536959</v>
      </c>
      <c r="G225" s="6" t="s">
        <v>8416</v>
      </c>
      <c r="H225" s="16">
        <v>85992174.961999997</v>
      </c>
      <c r="I225" s="12" t="s">
        <v>21603</v>
      </c>
      <c r="J225" s="12" t="s">
        <v>21604</v>
      </c>
      <c r="K225" s="15">
        <v>0</v>
      </c>
      <c r="L225" s="13" t="s">
        <v>70</v>
      </c>
      <c r="M225" s="7">
        <v>1</v>
      </c>
      <c r="N225" s="14"/>
    </row>
    <row r="226" spans="1:14" ht="47.25">
      <c r="A226" s="6">
        <v>225</v>
      </c>
      <c r="B226" s="8" t="s">
        <v>21557</v>
      </c>
      <c r="C226" s="9" t="s">
        <v>21583</v>
      </c>
      <c r="D226" s="10" t="s">
        <v>21584</v>
      </c>
      <c r="E226" s="11" t="s">
        <v>21605</v>
      </c>
      <c r="F226" s="6">
        <v>536959</v>
      </c>
      <c r="G226" s="6" t="s">
        <v>8416</v>
      </c>
      <c r="H226" s="16">
        <v>85992174.961999997</v>
      </c>
      <c r="I226" s="12" t="s">
        <v>21603</v>
      </c>
      <c r="J226" s="12" t="s">
        <v>21604</v>
      </c>
      <c r="K226" s="15">
        <v>0</v>
      </c>
      <c r="L226" s="13" t="s">
        <v>70</v>
      </c>
      <c r="M226" s="7">
        <v>0.49</v>
      </c>
      <c r="N226" s="14"/>
    </row>
    <row r="227" spans="1:14" ht="47.25">
      <c r="A227" s="6">
        <v>226</v>
      </c>
      <c r="B227" s="8" t="s">
        <v>21557</v>
      </c>
      <c r="C227" s="9" t="s">
        <v>21558</v>
      </c>
      <c r="D227" s="10" t="s">
        <v>3710</v>
      </c>
      <c r="E227" s="11" t="s">
        <v>21605</v>
      </c>
      <c r="F227" s="6">
        <v>536959</v>
      </c>
      <c r="G227" s="6" t="s">
        <v>8416</v>
      </c>
      <c r="H227" s="16">
        <v>85992174.961999997</v>
      </c>
      <c r="I227" s="12" t="s">
        <v>21603</v>
      </c>
      <c r="J227" s="12" t="s">
        <v>21604</v>
      </c>
      <c r="K227" s="15">
        <v>0</v>
      </c>
      <c r="L227" s="13" t="s">
        <v>70</v>
      </c>
      <c r="M227" s="7">
        <v>0.51</v>
      </c>
      <c r="N227" s="14"/>
    </row>
    <row r="228" spans="1:14" ht="63">
      <c r="A228" s="6">
        <v>227</v>
      </c>
      <c r="B228" s="8" t="s">
        <v>21557</v>
      </c>
      <c r="C228" s="9" t="s">
        <v>21606</v>
      </c>
      <c r="D228" s="10" t="s">
        <v>21607</v>
      </c>
      <c r="E228" s="11" t="s">
        <v>21608</v>
      </c>
      <c r="F228" s="6">
        <v>298633</v>
      </c>
      <c r="G228" s="6" t="s">
        <v>8416</v>
      </c>
      <c r="H228" s="16">
        <v>61864174.399999999</v>
      </c>
      <c r="I228" s="12">
        <v>43654</v>
      </c>
      <c r="J228" s="12" t="s">
        <v>14556</v>
      </c>
      <c r="K228" s="15">
        <v>31413944</v>
      </c>
      <c r="L228" s="13" t="s">
        <v>70</v>
      </c>
      <c r="M228" s="7">
        <v>1</v>
      </c>
      <c r="N228" s="14"/>
    </row>
    <row r="229" spans="1:14" ht="94.5">
      <c r="A229" s="6">
        <v>228</v>
      </c>
      <c r="B229" s="8" t="s">
        <v>21557</v>
      </c>
      <c r="C229" s="9" t="s">
        <v>21609</v>
      </c>
      <c r="D229" s="10" t="s">
        <v>3509</v>
      </c>
      <c r="E229" s="11" t="s">
        <v>21608</v>
      </c>
      <c r="F229" s="6">
        <v>298633</v>
      </c>
      <c r="G229" s="6" t="s">
        <v>8416</v>
      </c>
      <c r="H229" s="16">
        <v>61864174.399999999</v>
      </c>
      <c r="I229" s="12">
        <v>43654</v>
      </c>
      <c r="J229" s="12" t="s">
        <v>14556</v>
      </c>
      <c r="K229" s="15">
        <v>31413944</v>
      </c>
      <c r="L229" s="13" t="s">
        <v>70</v>
      </c>
      <c r="M229" s="7">
        <v>0.51</v>
      </c>
      <c r="N229" s="14"/>
    </row>
    <row r="230" spans="1:14" ht="63">
      <c r="A230" s="6">
        <v>229</v>
      </c>
      <c r="B230" s="8" t="s">
        <v>21557</v>
      </c>
      <c r="C230" s="9" t="s">
        <v>21588</v>
      </c>
      <c r="D230" s="10" t="s">
        <v>3710</v>
      </c>
      <c r="E230" s="11" t="s">
        <v>21608</v>
      </c>
      <c r="F230" s="6">
        <v>298633</v>
      </c>
      <c r="G230" s="6" t="s">
        <v>8416</v>
      </c>
      <c r="H230" s="16">
        <v>61864174.399999999</v>
      </c>
      <c r="I230" s="12">
        <v>43654</v>
      </c>
      <c r="J230" s="12" t="s">
        <v>14556</v>
      </c>
      <c r="K230" s="15">
        <v>31413944</v>
      </c>
      <c r="L230" s="13" t="s">
        <v>70</v>
      </c>
      <c r="M230" s="7">
        <v>0.49</v>
      </c>
      <c r="N230" s="14"/>
    </row>
    <row r="231" spans="1:14" ht="63">
      <c r="A231" s="6">
        <v>230</v>
      </c>
      <c r="B231" s="8" t="s">
        <v>21557</v>
      </c>
      <c r="C231" s="9" t="s">
        <v>21590</v>
      </c>
      <c r="D231" s="10" t="s">
        <v>21591</v>
      </c>
      <c r="E231" s="11" t="s">
        <v>21610</v>
      </c>
      <c r="F231" s="6">
        <v>395801</v>
      </c>
      <c r="G231" s="6" t="s">
        <v>8416</v>
      </c>
      <c r="H231" s="16">
        <v>104534470</v>
      </c>
      <c r="I231" s="12" t="s">
        <v>13933</v>
      </c>
      <c r="J231" s="12" t="s">
        <v>21611</v>
      </c>
      <c r="K231" s="15">
        <v>63419589</v>
      </c>
      <c r="L231" s="13" t="s">
        <v>70</v>
      </c>
      <c r="M231" s="7">
        <v>1</v>
      </c>
      <c r="N231" s="14"/>
    </row>
    <row r="232" spans="1:14" ht="63">
      <c r="A232" s="6">
        <v>231</v>
      </c>
      <c r="B232" s="8" t="s">
        <v>21557</v>
      </c>
      <c r="C232" s="9" t="s">
        <v>21569</v>
      </c>
      <c r="D232" s="10" t="s">
        <v>6914</v>
      </c>
      <c r="E232" s="11" t="s">
        <v>21610</v>
      </c>
      <c r="F232" s="6">
        <v>395801</v>
      </c>
      <c r="G232" s="6" t="s">
        <v>8416</v>
      </c>
      <c r="H232" s="16">
        <v>104534470</v>
      </c>
      <c r="I232" s="12" t="s">
        <v>13933</v>
      </c>
      <c r="J232" s="12" t="s">
        <v>21611</v>
      </c>
      <c r="K232" s="15">
        <v>63419589</v>
      </c>
      <c r="L232" s="13" t="s">
        <v>70</v>
      </c>
      <c r="M232" s="7">
        <v>0.25</v>
      </c>
      <c r="N232" s="14"/>
    </row>
    <row r="233" spans="1:14" ht="63">
      <c r="A233" s="6">
        <v>232</v>
      </c>
      <c r="B233" s="8" t="s">
        <v>21557</v>
      </c>
      <c r="C233" s="9" t="s">
        <v>21574</v>
      </c>
      <c r="D233" s="10" t="s">
        <v>3445</v>
      </c>
      <c r="E233" s="11" t="s">
        <v>21610</v>
      </c>
      <c r="F233" s="6">
        <v>395801</v>
      </c>
      <c r="G233" s="6" t="s">
        <v>8416</v>
      </c>
      <c r="H233" s="16">
        <v>104534470</v>
      </c>
      <c r="I233" s="12" t="s">
        <v>13933</v>
      </c>
      <c r="J233" s="12" t="s">
        <v>21611</v>
      </c>
      <c r="K233" s="15">
        <v>63419589</v>
      </c>
      <c r="L233" s="13" t="s">
        <v>70</v>
      </c>
      <c r="M233" s="7">
        <v>0.75</v>
      </c>
      <c r="N233" s="14"/>
    </row>
    <row r="234" spans="1:14" ht="63">
      <c r="A234" s="6">
        <v>233</v>
      </c>
      <c r="B234" s="8" t="s">
        <v>21557</v>
      </c>
      <c r="C234" s="9" t="s">
        <v>21594</v>
      </c>
      <c r="D234" s="10" t="s">
        <v>926</v>
      </c>
      <c r="E234" s="11" t="s">
        <v>21612</v>
      </c>
      <c r="F234" s="6">
        <v>425544</v>
      </c>
      <c r="G234" s="6" t="s">
        <v>8416</v>
      </c>
      <c r="H234" s="16">
        <v>55470337.546999998</v>
      </c>
      <c r="I234" s="12" t="s">
        <v>8107</v>
      </c>
      <c r="J234" s="12" t="s">
        <v>14779</v>
      </c>
      <c r="K234" s="15">
        <v>5000000</v>
      </c>
      <c r="L234" s="13" t="s">
        <v>14</v>
      </c>
      <c r="M234" s="7">
        <v>1</v>
      </c>
      <c r="N234" s="14"/>
    </row>
    <row r="235" spans="1:14" ht="330.75">
      <c r="A235" s="6">
        <v>234</v>
      </c>
      <c r="B235" s="8" t="s">
        <v>21557</v>
      </c>
      <c r="C235" s="9" t="s">
        <v>21586</v>
      </c>
      <c r="D235" s="10" t="s">
        <v>2353</v>
      </c>
      <c r="E235" s="11" t="s">
        <v>21613</v>
      </c>
      <c r="F235" s="6">
        <v>419546</v>
      </c>
      <c r="G235" s="6" t="s">
        <v>8416</v>
      </c>
      <c r="H235" s="16">
        <v>57853843.218999997</v>
      </c>
      <c r="I235" s="12">
        <v>43837</v>
      </c>
      <c r="J235" s="12">
        <v>44203</v>
      </c>
      <c r="K235" s="15">
        <v>8424000</v>
      </c>
      <c r="L235" s="13" t="s">
        <v>14</v>
      </c>
      <c r="M235" s="7">
        <v>1</v>
      </c>
      <c r="N235" s="14"/>
    </row>
    <row r="236" spans="1:14" ht="47.25">
      <c r="A236" s="6">
        <v>235</v>
      </c>
      <c r="B236" s="8" t="s">
        <v>21557</v>
      </c>
      <c r="C236" s="9" t="s">
        <v>18829</v>
      </c>
      <c r="D236" s="10" t="s">
        <v>3445</v>
      </c>
      <c r="E236" s="11" t="s">
        <v>21614</v>
      </c>
      <c r="F236" s="6">
        <v>524944</v>
      </c>
      <c r="G236" s="6" t="s">
        <v>8416</v>
      </c>
      <c r="H236" s="16">
        <v>50892717.890000001</v>
      </c>
      <c r="I236" s="12">
        <v>44412</v>
      </c>
      <c r="J236" s="12">
        <v>44746</v>
      </c>
      <c r="K236" s="15">
        <v>0</v>
      </c>
      <c r="L236" s="13" t="s">
        <v>14</v>
      </c>
      <c r="M236" s="7">
        <v>1</v>
      </c>
      <c r="N236" s="14"/>
    </row>
    <row r="237" spans="1:14" ht="63">
      <c r="A237" s="6">
        <v>236</v>
      </c>
      <c r="B237" s="8" t="s">
        <v>21557</v>
      </c>
      <c r="C237" s="9" t="s">
        <v>21615</v>
      </c>
      <c r="D237" s="10" t="s">
        <v>21616</v>
      </c>
      <c r="E237" s="11" t="s">
        <v>21617</v>
      </c>
      <c r="F237" s="6">
        <v>526119</v>
      </c>
      <c r="G237" s="6" t="s">
        <v>8416</v>
      </c>
      <c r="H237" s="16">
        <v>58431319.487999998</v>
      </c>
      <c r="I237" s="12">
        <v>44412</v>
      </c>
      <c r="J237" s="12">
        <v>44746</v>
      </c>
      <c r="K237" s="15">
        <v>0</v>
      </c>
      <c r="L237" s="13" t="s">
        <v>14</v>
      </c>
      <c r="M237" s="7">
        <v>1</v>
      </c>
      <c r="N237" s="14"/>
    </row>
    <row r="238" spans="1:14" ht="47.25">
      <c r="A238" s="6">
        <v>237</v>
      </c>
      <c r="B238" s="8" t="s">
        <v>21557</v>
      </c>
      <c r="C238" s="9" t="s">
        <v>21618</v>
      </c>
      <c r="D238" s="10" t="s">
        <v>21619</v>
      </c>
      <c r="E238" s="11" t="s">
        <v>21620</v>
      </c>
      <c r="F238" s="6">
        <v>526156</v>
      </c>
      <c r="G238" s="6" t="s">
        <v>8416</v>
      </c>
      <c r="H238" s="16">
        <v>55943748.998999998</v>
      </c>
      <c r="I238" s="12">
        <v>44412</v>
      </c>
      <c r="J238" s="12">
        <v>44746</v>
      </c>
      <c r="K238" s="15">
        <v>0</v>
      </c>
      <c r="L238" s="13" t="s">
        <v>14</v>
      </c>
      <c r="M238" s="7">
        <v>1</v>
      </c>
      <c r="N238" s="14"/>
    </row>
    <row r="239" spans="1:14" ht="47.25">
      <c r="A239" s="6">
        <v>238</v>
      </c>
      <c r="B239" s="8" t="s">
        <v>21557</v>
      </c>
      <c r="C239" s="9" t="s">
        <v>21621</v>
      </c>
      <c r="D239" s="10" t="s">
        <v>2353</v>
      </c>
      <c r="E239" s="11" t="s">
        <v>21622</v>
      </c>
      <c r="F239" s="6">
        <v>526160</v>
      </c>
      <c r="G239" s="6" t="s">
        <v>8416</v>
      </c>
      <c r="H239" s="16">
        <v>68699021.347000003</v>
      </c>
      <c r="I239" s="12">
        <v>44412</v>
      </c>
      <c r="J239" s="12">
        <v>44746</v>
      </c>
      <c r="K239" s="15">
        <v>0</v>
      </c>
      <c r="L239" s="13" t="s">
        <v>14</v>
      </c>
      <c r="M239" s="7">
        <v>1</v>
      </c>
      <c r="N239" s="14"/>
    </row>
    <row r="240" spans="1:14" ht="47.25">
      <c r="A240" s="6">
        <v>239</v>
      </c>
      <c r="B240" s="8" t="s">
        <v>21557</v>
      </c>
      <c r="C240" s="9" t="s">
        <v>21583</v>
      </c>
      <c r="D240" s="10" t="s">
        <v>21584</v>
      </c>
      <c r="E240" s="11" t="s">
        <v>21623</v>
      </c>
      <c r="F240" s="6">
        <v>526178</v>
      </c>
      <c r="G240" s="6" t="s">
        <v>8416</v>
      </c>
      <c r="H240" s="16">
        <v>65006275.729999997</v>
      </c>
      <c r="I240" s="12">
        <v>44412</v>
      </c>
      <c r="J240" s="12">
        <v>44746</v>
      </c>
      <c r="K240" s="15">
        <v>0</v>
      </c>
      <c r="L240" s="13" t="s">
        <v>14</v>
      </c>
      <c r="M240" s="7">
        <v>1</v>
      </c>
      <c r="N240" s="14"/>
    </row>
    <row r="241" spans="1:14" ht="63">
      <c r="A241" s="6">
        <v>240</v>
      </c>
      <c r="B241" s="8" t="s">
        <v>21557</v>
      </c>
      <c r="C241" s="9" t="s">
        <v>21588</v>
      </c>
      <c r="D241" s="10" t="s">
        <v>3710</v>
      </c>
      <c r="E241" s="11" t="s">
        <v>21624</v>
      </c>
      <c r="F241" s="6">
        <v>427030</v>
      </c>
      <c r="G241" s="6" t="s">
        <v>8416</v>
      </c>
      <c r="H241" s="16">
        <v>110500644</v>
      </c>
      <c r="I241" s="12" t="s">
        <v>14477</v>
      </c>
      <c r="J241" s="12" t="s">
        <v>21625</v>
      </c>
      <c r="K241" s="15">
        <v>31864696</v>
      </c>
      <c r="L241" s="13" t="s">
        <v>14</v>
      </c>
      <c r="M241" s="7">
        <v>1</v>
      </c>
      <c r="N241" s="14"/>
    </row>
    <row r="242" spans="1:14" ht="63">
      <c r="A242" s="6">
        <v>241</v>
      </c>
      <c r="B242" s="8" t="s">
        <v>21557</v>
      </c>
      <c r="C242" s="9" t="s">
        <v>21563</v>
      </c>
      <c r="D242" s="10" t="s">
        <v>21564</v>
      </c>
      <c r="E242" s="11" t="s">
        <v>21626</v>
      </c>
      <c r="F242" s="6">
        <v>427032</v>
      </c>
      <c r="G242" s="6" t="s">
        <v>8416</v>
      </c>
      <c r="H242" s="16">
        <v>120391663</v>
      </c>
      <c r="I242" s="12" t="s">
        <v>14534</v>
      </c>
      <c r="J242" s="12" t="s">
        <v>21627</v>
      </c>
      <c r="K242" s="15">
        <v>48621499</v>
      </c>
      <c r="L242" s="13" t="s">
        <v>70</v>
      </c>
      <c r="M242" s="7">
        <v>1</v>
      </c>
      <c r="N242" s="14"/>
    </row>
    <row r="243" spans="1:14" ht="110.25">
      <c r="A243" s="6">
        <v>242</v>
      </c>
      <c r="B243" s="8" t="s">
        <v>21557</v>
      </c>
      <c r="C243" s="9" t="s">
        <v>21567</v>
      </c>
      <c r="D243" s="10" t="s">
        <v>21598</v>
      </c>
      <c r="E243" s="11" t="s">
        <v>21626</v>
      </c>
      <c r="F243" s="6">
        <v>427032</v>
      </c>
      <c r="G243" s="6" t="s">
        <v>8416</v>
      </c>
      <c r="H243" s="16">
        <v>120391663</v>
      </c>
      <c r="I243" s="12" t="s">
        <v>14534</v>
      </c>
      <c r="J243" s="12" t="s">
        <v>21627</v>
      </c>
      <c r="K243" s="15">
        <v>48621499</v>
      </c>
      <c r="L243" s="13" t="s">
        <v>70</v>
      </c>
      <c r="M243" s="7">
        <v>0.75</v>
      </c>
      <c r="N243" s="14"/>
    </row>
    <row r="244" spans="1:14" ht="63">
      <c r="A244" s="6">
        <v>243</v>
      </c>
      <c r="B244" s="8" t="s">
        <v>21557</v>
      </c>
      <c r="C244" s="9" t="s">
        <v>21569</v>
      </c>
      <c r="D244" s="10" t="s">
        <v>6914</v>
      </c>
      <c r="E244" s="11" t="s">
        <v>21626</v>
      </c>
      <c r="F244" s="6">
        <v>427032</v>
      </c>
      <c r="G244" s="6" t="s">
        <v>8416</v>
      </c>
      <c r="H244" s="16">
        <v>120391663</v>
      </c>
      <c r="I244" s="12" t="s">
        <v>14534</v>
      </c>
      <c r="J244" s="12" t="s">
        <v>21627</v>
      </c>
      <c r="K244" s="15">
        <v>48621499</v>
      </c>
      <c r="L244" s="13" t="s">
        <v>70</v>
      </c>
      <c r="M244" s="7">
        <v>0.25</v>
      </c>
      <c r="N244" s="14"/>
    </row>
    <row r="245" spans="1:14" ht="63">
      <c r="A245" s="6">
        <v>244</v>
      </c>
      <c r="B245" s="8" t="s">
        <v>21557</v>
      </c>
      <c r="C245" s="9" t="s">
        <v>21628</v>
      </c>
      <c r="D245" s="10" t="s">
        <v>21629</v>
      </c>
      <c r="E245" s="11" t="s">
        <v>21630</v>
      </c>
      <c r="F245" s="6">
        <v>427033</v>
      </c>
      <c r="G245" s="6" t="s">
        <v>8416</v>
      </c>
      <c r="H245" s="16">
        <v>120292425</v>
      </c>
      <c r="I245" s="12" t="s">
        <v>9298</v>
      </c>
      <c r="J245" s="12" t="s">
        <v>21627</v>
      </c>
      <c r="K245" s="15">
        <v>90554774</v>
      </c>
      <c r="L245" s="13" t="s">
        <v>70</v>
      </c>
      <c r="M245" s="7">
        <v>1</v>
      </c>
      <c r="N245" s="14"/>
    </row>
    <row r="246" spans="1:14" ht="63">
      <c r="A246" s="6">
        <v>245</v>
      </c>
      <c r="B246" s="8" t="s">
        <v>21557</v>
      </c>
      <c r="C246" s="9" t="s">
        <v>21569</v>
      </c>
      <c r="D246" s="10" t="s">
        <v>6914</v>
      </c>
      <c r="E246" s="11" t="s">
        <v>21630</v>
      </c>
      <c r="F246" s="6">
        <v>427033</v>
      </c>
      <c r="G246" s="6" t="s">
        <v>8416</v>
      </c>
      <c r="H246" s="16">
        <v>120292425</v>
      </c>
      <c r="I246" s="12" t="s">
        <v>9298</v>
      </c>
      <c r="J246" s="12" t="s">
        <v>21627</v>
      </c>
      <c r="K246" s="15">
        <v>90554774</v>
      </c>
      <c r="L246" s="13" t="s">
        <v>70</v>
      </c>
      <c r="M246" s="7">
        <v>0.51</v>
      </c>
      <c r="N246" s="14"/>
    </row>
    <row r="247" spans="1:14" ht="63">
      <c r="A247" s="6">
        <v>246</v>
      </c>
      <c r="B247" s="8" t="s">
        <v>21557</v>
      </c>
      <c r="C247" s="9" t="s">
        <v>21588</v>
      </c>
      <c r="D247" s="10" t="s">
        <v>3710</v>
      </c>
      <c r="E247" s="11" t="s">
        <v>21630</v>
      </c>
      <c r="F247" s="6">
        <v>427033</v>
      </c>
      <c r="G247" s="6" t="s">
        <v>8416</v>
      </c>
      <c r="H247" s="16">
        <v>120292425</v>
      </c>
      <c r="I247" s="12" t="s">
        <v>9298</v>
      </c>
      <c r="J247" s="12" t="s">
        <v>21627</v>
      </c>
      <c r="K247" s="15">
        <v>90554774</v>
      </c>
      <c r="L247" s="13" t="s">
        <v>70</v>
      </c>
      <c r="M247" s="7">
        <v>0.49</v>
      </c>
      <c r="N247" s="14"/>
    </row>
    <row r="248" spans="1:14" ht="204.75">
      <c r="A248" s="6">
        <v>247</v>
      </c>
      <c r="B248" s="8" t="s">
        <v>21557</v>
      </c>
      <c r="C248" s="9" t="s">
        <v>21631</v>
      </c>
      <c r="D248" s="10" t="s">
        <v>21632</v>
      </c>
      <c r="E248" s="11" t="s">
        <v>21633</v>
      </c>
      <c r="F248" s="6">
        <v>393738</v>
      </c>
      <c r="G248" s="6" t="s">
        <v>8416</v>
      </c>
      <c r="H248" s="16">
        <v>7201011.1100000003</v>
      </c>
      <c r="I248" s="12" t="s">
        <v>13933</v>
      </c>
      <c r="J248" s="12" t="s">
        <v>14821</v>
      </c>
      <c r="K248" s="15">
        <v>42500000</v>
      </c>
      <c r="L248" s="13" t="s">
        <v>70</v>
      </c>
      <c r="M248" s="7">
        <v>1</v>
      </c>
      <c r="N248" s="14"/>
    </row>
    <row r="249" spans="1:14" ht="204.75">
      <c r="A249" s="6">
        <v>248</v>
      </c>
      <c r="B249" s="8" t="s">
        <v>21557</v>
      </c>
      <c r="C249" s="9" t="s">
        <v>21634</v>
      </c>
      <c r="D249" s="10" t="s">
        <v>3567</v>
      </c>
      <c r="E249" s="11" t="s">
        <v>21633</v>
      </c>
      <c r="F249" s="6">
        <v>393738</v>
      </c>
      <c r="G249" s="6" t="s">
        <v>8416</v>
      </c>
      <c r="H249" s="16">
        <v>7201011.1100000003</v>
      </c>
      <c r="I249" s="12" t="s">
        <v>13933</v>
      </c>
      <c r="J249" s="12" t="s">
        <v>14821</v>
      </c>
      <c r="K249" s="15">
        <v>42500000</v>
      </c>
      <c r="L249" s="13" t="s">
        <v>70</v>
      </c>
      <c r="M249" s="7">
        <v>0.51</v>
      </c>
      <c r="N249" s="14"/>
    </row>
    <row r="250" spans="1:14" ht="204.75">
      <c r="A250" s="6">
        <v>249</v>
      </c>
      <c r="B250" s="8" t="s">
        <v>21557</v>
      </c>
      <c r="C250" s="9" t="s">
        <v>21588</v>
      </c>
      <c r="D250" s="10" t="s">
        <v>3710</v>
      </c>
      <c r="E250" s="11" t="s">
        <v>21633</v>
      </c>
      <c r="F250" s="6">
        <v>393738</v>
      </c>
      <c r="G250" s="6" t="s">
        <v>8416</v>
      </c>
      <c r="H250" s="16">
        <v>7201011.1100000003</v>
      </c>
      <c r="I250" s="12" t="s">
        <v>13933</v>
      </c>
      <c r="J250" s="12" t="s">
        <v>14821</v>
      </c>
      <c r="K250" s="15">
        <v>42500000</v>
      </c>
      <c r="L250" s="13" t="s">
        <v>70</v>
      </c>
      <c r="M250" s="7">
        <v>0.49</v>
      </c>
      <c r="N250" s="14"/>
    </row>
    <row r="251" spans="1:14" ht="63">
      <c r="A251" s="6">
        <v>250</v>
      </c>
      <c r="B251" s="8" t="s">
        <v>21557</v>
      </c>
      <c r="C251" s="9" t="s">
        <v>21588</v>
      </c>
      <c r="D251" s="10" t="s">
        <v>3710</v>
      </c>
      <c r="E251" s="11" t="s">
        <v>21635</v>
      </c>
      <c r="F251" s="6">
        <v>352252</v>
      </c>
      <c r="G251" s="6" t="s">
        <v>8416</v>
      </c>
      <c r="H251" s="16">
        <v>62282794.162</v>
      </c>
      <c r="I251" s="12">
        <v>43811</v>
      </c>
      <c r="J251" s="12" t="s">
        <v>21636</v>
      </c>
      <c r="K251" s="15">
        <v>39650929</v>
      </c>
      <c r="L251" s="13" t="s">
        <v>14</v>
      </c>
      <c r="M251" s="7">
        <v>1</v>
      </c>
      <c r="N251" s="14"/>
    </row>
    <row r="252" spans="1:14" ht="110.25">
      <c r="A252" s="6">
        <v>251</v>
      </c>
      <c r="B252" s="8" t="s">
        <v>21557</v>
      </c>
      <c r="C252" s="9" t="s">
        <v>21588</v>
      </c>
      <c r="D252" s="10" t="s">
        <v>3710</v>
      </c>
      <c r="E252" s="11" t="s">
        <v>21637</v>
      </c>
      <c r="F252" s="6">
        <v>352670</v>
      </c>
      <c r="G252" s="6" t="s">
        <v>8416</v>
      </c>
      <c r="H252" s="16">
        <v>70918411.919</v>
      </c>
      <c r="I252" s="12" t="s">
        <v>21638</v>
      </c>
      <c r="J252" s="12" t="s">
        <v>21639</v>
      </c>
      <c r="K252" s="15">
        <v>63899694</v>
      </c>
      <c r="L252" s="13" t="s">
        <v>14</v>
      </c>
      <c r="M252" s="7">
        <v>1</v>
      </c>
      <c r="N252" s="14"/>
    </row>
    <row r="253" spans="1:14" ht="63">
      <c r="A253" s="6">
        <v>252</v>
      </c>
      <c r="B253" s="8" t="s">
        <v>21557</v>
      </c>
      <c r="C253" s="9" t="s">
        <v>21586</v>
      </c>
      <c r="D253" s="10" t="s">
        <v>2353</v>
      </c>
      <c r="E253" s="11" t="s">
        <v>21640</v>
      </c>
      <c r="F253" s="6">
        <v>385360</v>
      </c>
      <c r="G253" s="6" t="s">
        <v>8416</v>
      </c>
      <c r="H253" s="16">
        <v>54930931.982000001</v>
      </c>
      <c r="I253" s="12">
        <v>43893</v>
      </c>
      <c r="J253" s="12">
        <v>44236</v>
      </c>
      <c r="K253" s="15">
        <v>48919823</v>
      </c>
      <c r="L253" s="13" t="s">
        <v>14</v>
      </c>
      <c r="M253" s="7">
        <v>1</v>
      </c>
      <c r="N253" s="14"/>
    </row>
    <row r="254" spans="1:14" ht="63">
      <c r="A254" s="6">
        <v>253</v>
      </c>
      <c r="B254" s="8" t="s">
        <v>21557</v>
      </c>
      <c r="C254" s="9" t="s">
        <v>21586</v>
      </c>
      <c r="D254" s="10" t="s">
        <v>2353</v>
      </c>
      <c r="E254" s="11" t="s">
        <v>21641</v>
      </c>
      <c r="F254" s="6">
        <v>385386</v>
      </c>
      <c r="G254" s="6" t="s">
        <v>8416</v>
      </c>
      <c r="H254" s="16">
        <v>93026749.797999993</v>
      </c>
      <c r="I254" s="12">
        <v>43893</v>
      </c>
      <c r="J254" s="12">
        <v>44236</v>
      </c>
      <c r="K254" s="15">
        <v>48712643</v>
      </c>
      <c r="L254" s="13" t="s">
        <v>14</v>
      </c>
      <c r="M254" s="7">
        <v>1</v>
      </c>
      <c r="N254" s="14"/>
    </row>
    <row r="255" spans="1:14" ht="267.75">
      <c r="A255" s="6">
        <v>254</v>
      </c>
      <c r="B255" s="8" t="s">
        <v>21557</v>
      </c>
      <c r="C255" s="9" t="s">
        <v>21642</v>
      </c>
      <c r="D255" s="10" t="s">
        <v>21564</v>
      </c>
      <c r="E255" s="11" t="s">
        <v>21643</v>
      </c>
      <c r="F255" s="6">
        <v>456905</v>
      </c>
      <c r="G255" s="6" t="s">
        <v>8416</v>
      </c>
      <c r="H255" s="16">
        <v>78192230.473000005</v>
      </c>
      <c r="I255" s="12" t="s">
        <v>10286</v>
      </c>
      <c r="J255" s="12" t="s">
        <v>14028</v>
      </c>
      <c r="K255" s="15">
        <v>58949712</v>
      </c>
      <c r="L255" s="13" t="s">
        <v>70</v>
      </c>
      <c r="M255" s="7">
        <v>1</v>
      </c>
      <c r="N255" s="14"/>
    </row>
    <row r="256" spans="1:14" ht="267.75">
      <c r="A256" s="6">
        <v>255</v>
      </c>
      <c r="B256" s="8" t="s">
        <v>21557</v>
      </c>
      <c r="C256" s="9" t="s">
        <v>21567</v>
      </c>
      <c r="D256" s="10" t="s">
        <v>21598</v>
      </c>
      <c r="E256" s="11" t="s">
        <v>21643</v>
      </c>
      <c r="F256" s="6">
        <v>456905</v>
      </c>
      <c r="G256" s="6" t="s">
        <v>8416</v>
      </c>
      <c r="H256" s="16">
        <v>78192230.473000005</v>
      </c>
      <c r="I256" s="12" t="s">
        <v>10286</v>
      </c>
      <c r="J256" s="12" t="s">
        <v>14028</v>
      </c>
      <c r="K256" s="15">
        <v>58949712</v>
      </c>
      <c r="L256" s="13" t="s">
        <v>70</v>
      </c>
      <c r="M256" s="7">
        <v>0.75</v>
      </c>
      <c r="N256" s="14"/>
    </row>
    <row r="257" spans="1:14" ht="267.75">
      <c r="A257" s="6">
        <v>256</v>
      </c>
      <c r="B257" s="8" t="s">
        <v>21557</v>
      </c>
      <c r="C257" s="9" t="s">
        <v>21569</v>
      </c>
      <c r="D257" s="10" t="s">
        <v>6914</v>
      </c>
      <c r="E257" s="11" t="s">
        <v>21643</v>
      </c>
      <c r="F257" s="6">
        <v>456905</v>
      </c>
      <c r="G257" s="6" t="s">
        <v>8416</v>
      </c>
      <c r="H257" s="16">
        <v>78192230.473000005</v>
      </c>
      <c r="I257" s="12" t="s">
        <v>10286</v>
      </c>
      <c r="J257" s="12" t="s">
        <v>14028</v>
      </c>
      <c r="K257" s="15">
        <v>58949712</v>
      </c>
      <c r="L257" s="13" t="s">
        <v>70</v>
      </c>
      <c r="M257" s="7">
        <v>0.25</v>
      </c>
      <c r="N257" s="14"/>
    </row>
    <row r="258" spans="1:14" ht="63">
      <c r="A258" s="6">
        <v>257</v>
      </c>
      <c r="B258" s="8" t="s">
        <v>21557</v>
      </c>
      <c r="C258" s="9" t="s">
        <v>21628</v>
      </c>
      <c r="D258" s="10" t="s">
        <v>21629</v>
      </c>
      <c r="E258" s="11" t="s">
        <v>21644</v>
      </c>
      <c r="F258" s="6">
        <v>45508</v>
      </c>
      <c r="G258" s="6" t="s">
        <v>8416</v>
      </c>
      <c r="H258" s="16">
        <v>88343329</v>
      </c>
      <c r="I258" s="12" t="s">
        <v>5123</v>
      </c>
      <c r="J258" s="12" t="s">
        <v>8226</v>
      </c>
      <c r="K258" s="15">
        <v>42500000</v>
      </c>
      <c r="L258" s="13" t="s">
        <v>70</v>
      </c>
      <c r="M258" s="7">
        <v>1</v>
      </c>
      <c r="N258" s="14"/>
    </row>
    <row r="259" spans="1:14" ht="63">
      <c r="A259" s="6">
        <v>258</v>
      </c>
      <c r="B259" s="8" t="s">
        <v>21557</v>
      </c>
      <c r="C259" s="9" t="s">
        <v>21569</v>
      </c>
      <c r="D259" s="10" t="s">
        <v>6914</v>
      </c>
      <c r="E259" s="11" t="s">
        <v>21644</v>
      </c>
      <c r="F259" s="6">
        <v>45508</v>
      </c>
      <c r="G259" s="6" t="s">
        <v>8416</v>
      </c>
      <c r="H259" s="16">
        <v>88343329</v>
      </c>
      <c r="I259" s="12" t="s">
        <v>5123</v>
      </c>
      <c r="J259" s="12" t="s">
        <v>8226</v>
      </c>
      <c r="K259" s="15">
        <v>42500000</v>
      </c>
      <c r="L259" s="13" t="s">
        <v>70</v>
      </c>
      <c r="M259" s="7">
        <v>0.25</v>
      </c>
      <c r="N259" s="14"/>
    </row>
    <row r="260" spans="1:14" ht="63">
      <c r="A260" s="6">
        <v>259</v>
      </c>
      <c r="B260" s="8" t="s">
        <v>21557</v>
      </c>
      <c r="C260" s="9" t="s">
        <v>21588</v>
      </c>
      <c r="D260" s="10" t="s">
        <v>3710</v>
      </c>
      <c r="E260" s="11" t="s">
        <v>21644</v>
      </c>
      <c r="F260" s="6">
        <v>45508</v>
      </c>
      <c r="G260" s="6" t="s">
        <v>8416</v>
      </c>
      <c r="H260" s="16">
        <v>88343329</v>
      </c>
      <c r="I260" s="12" t="s">
        <v>5123</v>
      </c>
      <c r="J260" s="12" t="s">
        <v>8226</v>
      </c>
      <c r="K260" s="15">
        <v>42500000</v>
      </c>
      <c r="L260" s="13" t="s">
        <v>70</v>
      </c>
      <c r="M260" s="7">
        <v>0.75</v>
      </c>
      <c r="N260" s="14"/>
    </row>
    <row r="261" spans="1:14" ht="78.75">
      <c r="A261" s="6">
        <v>260</v>
      </c>
      <c r="B261" s="8" t="s">
        <v>21557</v>
      </c>
      <c r="C261" s="9" t="s">
        <v>21628</v>
      </c>
      <c r="D261" s="10" t="s">
        <v>21629</v>
      </c>
      <c r="E261" s="11" t="s">
        <v>21645</v>
      </c>
      <c r="F261" s="6">
        <v>425541</v>
      </c>
      <c r="G261" s="6" t="s">
        <v>8416</v>
      </c>
      <c r="H261" s="16">
        <v>78782678</v>
      </c>
      <c r="I261" s="12" t="s">
        <v>21646</v>
      </c>
      <c r="J261" s="12" t="s">
        <v>21627</v>
      </c>
      <c r="K261" s="15">
        <v>70704839</v>
      </c>
      <c r="L261" s="13" t="s">
        <v>70</v>
      </c>
      <c r="M261" s="7">
        <v>1</v>
      </c>
      <c r="N261" s="14"/>
    </row>
    <row r="262" spans="1:14" ht="78.75">
      <c r="A262" s="6">
        <v>261</v>
      </c>
      <c r="B262" s="8" t="s">
        <v>21557</v>
      </c>
      <c r="C262" s="9" t="s">
        <v>21569</v>
      </c>
      <c r="D262" s="10" t="s">
        <v>6914</v>
      </c>
      <c r="E262" s="11" t="s">
        <v>21647</v>
      </c>
      <c r="F262" s="6">
        <v>425541</v>
      </c>
      <c r="G262" s="6" t="s">
        <v>8416</v>
      </c>
      <c r="H262" s="16">
        <v>78782678</v>
      </c>
      <c r="I262" s="12" t="s">
        <v>21646</v>
      </c>
      <c r="J262" s="12" t="s">
        <v>21627</v>
      </c>
      <c r="K262" s="15">
        <v>70704839</v>
      </c>
      <c r="L262" s="13" t="s">
        <v>70</v>
      </c>
      <c r="M262" s="7">
        <v>0.25</v>
      </c>
      <c r="N262" s="14"/>
    </row>
    <row r="263" spans="1:14" ht="78.75">
      <c r="A263" s="6">
        <v>262</v>
      </c>
      <c r="B263" s="8" t="s">
        <v>21557</v>
      </c>
      <c r="C263" s="9" t="s">
        <v>21588</v>
      </c>
      <c r="D263" s="10" t="s">
        <v>3710</v>
      </c>
      <c r="E263" s="11" t="s">
        <v>21648</v>
      </c>
      <c r="F263" s="6">
        <v>425541</v>
      </c>
      <c r="G263" s="6" t="s">
        <v>8416</v>
      </c>
      <c r="H263" s="16">
        <v>78782678</v>
      </c>
      <c r="I263" s="12" t="s">
        <v>21646</v>
      </c>
      <c r="J263" s="12" t="s">
        <v>21627</v>
      </c>
      <c r="K263" s="15">
        <v>70704839</v>
      </c>
      <c r="L263" s="13" t="s">
        <v>70</v>
      </c>
      <c r="M263" s="7">
        <v>0.75</v>
      </c>
      <c r="N263" s="14"/>
    </row>
    <row r="264" spans="1:14" ht="126">
      <c r="A264" s="6">
        <v>263</v>
      </c>
      <c r="B264" s="8" t="s">
        <v>21557</v>
      </c>
      <c r="C264" s="9" t="s">
        <v>21628</v>
      </c>
      <c r="D264" s="10" t="s">
        <v>21629</v>
      </c>
      <c r="E264" s="11" t="s">
        <v>21649</v>
      </c>
      <c r="F264" s="6">
        <v>402338</v>
      </c>
      <c r="G264" s="6" t="s">
        <v>8416</v>
      </c>
      <c r="H264" s="16">
        <v>105467881.631</v>
      </c>
      <c r="I264" s="12" t="s">
        <v>4001</v>
      </c>
      <c r="J264" s="12" t="s">
        <v>14156</v>
      </c>
      <c r="K264" s="15">
        <v>55940440</v>
      </c>
      <c r="L264" s="13" t="s">
        <v>70</v>
      </c>
      <c r="M264" s="7">
        <v>1</v>
      </c>
      <c r="N264" s="14"/>
    </row>
    <row r="265" spans="1:14" ht="126">
      <c r="A265" s="6">
        <v>264</v>
      </c>
      <c r="B265" s="8" t="s">
        <v>21557</v>
      </c>
      <c r="C265" s="9" t="s">
        <v>21569</v>
      </c>
      <c r="D265" s="10" t="s">
        <v>6914</v>
      </c>
      <c r="E265" s="11" t="s">
        <v>21649</v>
      </c>
      <c r="F265" s="6">
        <v>402338</v>
      </c>
      <c r="G265" s="6" t="s">
        <v>8416</v>
      </c>
      <c r="H265" s="16">
        <v>105467881.631</v>
      </c>
      <c r="I265" s="12" t="s">
        <v>4001</v>
      </c>
      <c r="J265" s="12" t="s">
        <v>14156</v>
      </c>
      <c r="K265" s="15">
        <v>55940440</v>
      </c>
      <c r="L265" s="13" t="s">
        <v>70</v>
      </c>
      <c r="M265" s="7">
        <v>0.25</v>
      </c>
      <c r="N265" s="14"/>
    </row>
    <row r="266" spans="1:14" ht="126">
      <c r="A266" s="6">
        <v>265</v>
      </c>
      <c r="B266" s="8" t="s">
        <v>21557</v>
      </c>
      <c r="C266" s="9" t="s">
        <v>21588</v>
      </c>
      <c r="D266" s="10" t="s">
        <v>3710</v>
      </c>
      <c r="E266" s="11" t="s">
        <v>21649</v>
      </c>
      <c r="F266" s="6">
        <v>402338</v>
      </c>
      <c r="G266" s="6" t="s">
        <v>8416</v>
      </c>
      <c r="H266" s="16">
        <v>105467881.631</v>
      </c>
      <c r="I266" s="12" t="s">
        <v>4001</v>
      </c>
      <c r="J266" s="12" t="s">
        <v>14156</v>
      </c>
      <c r="K266" s="15">
        <v>55940440</v>
      </c>
      <c r="L266" s="13" t="s">
        <v>70</v>
      </c>
      <c r="M266" s="7">
        <v>0.75</v>
      </c>
      <c r="N266" s="14"/>
    </row>
    <row r="267" spans="1:14" ht="63">
      <c r="A267" s="6">
        <v>266</v>
      </c>
      <c r="B267" s="8" t="s">
        <v>21557</v>
      </c>
      <c r="C267" s="9" t="s">
        <v>21650</v>
      </c>
      <c r="D267" s="10" t="s">
        <v>3896</v>
      </c>
      <c r="E267" s="11" t="s">
        <v>21651</v>
      </c>
      <c r="F267" s="6">
        <v>508476</v>
      </c>
      <c r="G267" s="6" t="s">
        <v>8416</v>
      </c>
      <c r="H267" s="16">
        <v>27407381.522</v>
      </c>
      <c r="I267" s="12" t="s">
        <v>21652</v>
      </c>
      <c r="J267" s="12" t="s">
        <v>21653</v>
      </c>
      <c r="K267" s="15">
        <v>0</v>
      </c>
      <c r="L267" s="13" t="s">
        <v>70</v>
      </c>
      <c r="M267" s="7">
        <v>1</v>
      </c>
      <c r="N267" s="14"/>
    </row>
    <row r="268" spans="1:14" ht="63">
      <c r="A268" s="6">
        <v>267</v>
      </c>
      <c r="B268" s="8" t="s">
        <v>21557</v>
      </c>
      <c r="C268" s="9" t="s">
        <v>21654</v>
      </c>
      <c r="D268" s="10" t="s">
        <v>3900</v>
      </c>
      <c r="E268" s="11" t="s">
        <v>21651</v>
      </c>
      <c r="F268" s="6">
        <v>508476</v>
      </c>
      <c r="G268" s="6" t="s">
        <v>8416</v>
      </c>
      <c r="H268" s="16">
        <v>27407381.522</v>
      </c>
      <c r="I268" s="12" t="s">
        <v>21652</v>
      </c>
      <c r="J268" s="12" t="s">
        <v>21653</v>
      </c>
      <c r="K268" s="15">
        <v>0</v>
      </c>
      <c r="L268" s="13" t="s">
        <v>70</v>
      </c>
      <c r="M268" s="7">
        <v>0.7</v>
      </c>
      <c r="N268" s="14"/>
    </row>
    <row r="269" spans="1:14" ht="94.5">
      <c r="A269" s="6">
        <v>268</v>
      </c>
      <c r="B269" s="8" t="s">
        <v>21557</v>
      </c>
      <c r="C269" s="9" t="s">
        <v>21655</v>
      </c>
      <c r="D269" s="10" t="s">
        <v>21656</v>
      </c>
      <c r="E269" s="11" t="s">
        <v>21651</v>
      </c>
      <c r="F269" s="6">
        <v>508476</v>
      </c>
      <c r="G269" s="6" t="s">
        <v>8416</v>
      </c>
      <c r="H269" s="16">
        <v>27407381.522</v>
      </c>
      <c r="I269" s="12" t="s">
        <v>21652</v>
      </c>
      <c r="J269" s="12" t="s">
        <v>21653</v>
      </c>
      <c r="K269" s="15">
        <v>0</v>
      </c>
      <c r="L269" s="13" t="s">
        <v>70</v>
      </c>
      <c r="M269" s="7">
        <v>0.3</v>
      </c>
      <c r="N269" s="14"/>
    </row>
    <row r="270" spans="1:14" ht="78.75">
      <c r="A270" s="6">
        <v>269</v>
      </c>
      <c r="B270" s="8" t="s">
        <v>21557</v>
      </c>
      <c r="C270" s="9" t="s">
        <v>21657</v>
      </c>
      <c r="D270" s="10" t="s">
        <v>21658</v>
      </c>
      <c r="E270" s="11" t="s">
        <v>21659</v>
      </c>
      <c r="F270" s="6">
        <v>518618</v>
      </c>
      <c r="G270" s="6" t="s">
        <v>8416</v>
      </c>
      <c r="H270" s="16">
        <v>143658836.02000001</v>
      </c>
      <c r="I270" s="12">
        <v>44411</v>
      </c>
      <c r="J270" s="12">
        <v>44751</v>
      </c>
      <c r="K270" s="15">
        <v>95386939</v>
      </c>
      <c r="L270" s="13" t="s">
        <v>70</v>
      </c>
      <c r="M270" s="7">
        <v>1</v>
      </c>
      <c r="N270" s="14"/>
    </row>
    <row r="271" spans="1:14" ht="78.75">
      <c r="A271" s="6">
        <v>270</v>
      </c>
      <c r="B271" s="8" t="s">
        <v>21557</v>
      </c>
      <c r="C271" s="9" t="s">
        <v>21575</v>
      </c>
      <c r="D271" s="10" t="s">
        <v>2957</v>
      </c>
      <c r="E271" s="11" t="s">
        <v>21659</v>
      </c>
      <c r="F271" s="6">
        <v>518618</v>
      </c>
      <c r="G271" s="6" t="s">
        <v>8416</v>
      </c>
      <c r="H271" s="16">
        <v>143658836.02000001</v>
      </c>
      <c r="I271" s="12">
        <v>44411</v>
      </c>
      <c r="J271" s="12">
        <v>44751</v>
      </c>
      <c r="K271" s="15">
        <v>95386939</v>
      </c>
      <c r="L271" s="13" t="s">
        <v>70</v>
      </c>
      <c r="M271" s="7">
        <v>0.51</v>
      </c>
      <c r="N271" s="14"/>
    </row>
    <row r="272" spans="1:14" ht="78.75">
      <c r="A272" s="6">
        <v>271</v>
      </c>
      <c r="B272" s="8" t="s">
        <v>21557</v>
      </c>
      <c r="C272" s="9" t="s">
        <v>21558</v>
      </c>
      <c r="D272" s="10" t="s">
        <v>3710</v>
      </c>
      <c r="E272" s="11" t="s">
        <v>21659</v>
      </c>
      <c r="F272" s="6">
        <v>518618</v>
      </c>
      <c r="G272" s="6" t="s">
        <v>8416</v>
      </c>
      <c r="H272" s="16">
        <v>143658836.02000001</v>
      </c>
      <c r="I272" s="12">
        <v>44411</v>
      </c>
      <c r="J272" s="12">
        <v>44751</v>
      </c>
      <c r="K272" s="15">
        <v>95386939</v>
      </c>
      <c r="L272" s="13" t="s">
        <v>70</v>
      </c>
      <c r="M272" s="7">
        <v>0.49</v>
      </c>
      <c r="N272" s="14"/>
    </row>
    <row r="273" spans="1:14" ht="47.25">
      <c r="A273" s="6">
        <v>272</v>
      </c>
      <c r="B273" s="8" t="s">
        <v>21557</v>
      </c>
      <c r="C273" s="9" t="s">
        <v>21628</v>
      </c>
      <c r="D273" s="10" t="s">
        <v>21629</v>
      </c>
      <c r="E273" s="11" t="s">
        <v>21660</v>
      </c>
      <c r="F273" s="6">
        <v>518623</v>
      </c>
      <c r="G273" s="6" t="s">
        <v>8416</v>
      </c>
      <c r="H273" s="16">
        <v>42340060.280000001</v>
      </c>
      <c r="I273" s="12">
        <v>44290</v>
      </c>
      <c r="J273" s="12">
        <v>44624</v>
      </c>
      <c r="K273" s="15">
        <v>17613000</v>
      </c>
      <c r="L273" s="13" t="s">
        <v>70</v>
      </c>
      <c r="M273" s="7">
        <v>1</v>
      </c>
      <c r="N273" s="14"/>
    </row>
    <row r="274" spans="1:14" ht="63">
      <c r="A274" s="6">
        <v>273</v>
      </c>
      <c r="B274" s="8" t="s">
        <v>21557</v>
      </c>
      <c r="C274" s="9" t="s">
        <v>21569</v>
      </c>
      <c r="D274" s="10" t="s">
        <v>6914</v>
      </c>
      <c r="E274" s="11" t="s">
        <v>21660</v>
      </c>
      <c r="F274" s="6">
        <v>518623</v>
      </c>
      <c r="G274" s="6" t="s">
        <v>8416</v>
      </c>
      <c r="H274" s="16">
        <v>42340060.280000001</v>
      </c>
      <c r="I274" s="12">
        <v>44290</v>
      </c>
      <c r="J274" s="12">
        <v>44624</v>
      </c>
      <c r="K274" s="15">
        <v>17613000</v>
      </c>
      <c r="L274" s="13" t="s">
        <v>70</v>
      </c>
      <c r="M274" s="7">
        <v>0.51</v>
      </c>
      <c r="N274" s="14"/>
    </row>
    <row r="275" spans="1:14" ht="47.25">
      <c r="A275" s="6">
        <v>274</v>
      </c>
      <c r="B275" s="8" t="s">
        <v>21557</v>
      </c>
      <c r="C275" s="9" t="s">
        <v>21588</v>
      </c>
      <c r="D275" s="10" t="s">
        <v>3710</v>
      </c>
      <c r="E275" s="11" t="s">
        <v>21660</v>
      </c>
      <c r="F275" s="6">
        <v>518623</v>
      </c>
      <c r="G275" s="6" t="s">
        <v>8416</v>
      </c>
      <c r="H275" s="16">
        <v>42340060.280000001</v>
      </c>
      <c r="I275" s="12">
        <v>44290</v>
      </c>
      <c r="J275" s="12">
        <v>44624</v>
      </c>
      <c r="K275" s="15">
        <v>17613000</v>
      </c>
      <c r="L275" s="13" t="s">
        <v>70</v>
      </c>
      <c r="M275" s="7">
        <v>0.49</v>
      </c>
      <c r="N275" s="14"/>
    </row>
    <row r="276" spans="1:14" ht="78.75">
      <c r="A276" s="6">
        <v>275</v>
      </c>
      <c r="B276" s="8" t="s">
        <v>21557</v>
      </c>
      <c r="C276" s="9" t="s">
        <v>21661</v>
      </c>
      <c r="D276" s="10" t="s">
        <v>21662</v>
      </c>
      <c r="E276" s="11" t="s">
        <v>21663</v>
      </c>
      <c r="F276" s="6">
        <v>507943</v>
      </c>
      <c r="G276" s="6" t="s">
        <v>8416</v>
      </c>
      <c r="H276" s="16">
        <v>139900980.05700001</v>
      </c>
      <c r="I276" s="12" t="s">
        <v>21664</v>
      </c>
      <c r="J276" s="12" t="s">
        <v>21665</v>
      </c>
      <c r="K276" s="15">
        <v>20000000</v>
      </c>
      <c r="L276" s="13" t="s">
        <v>70</v>
      </c>
      <c r="M276" s="7">
        <v>1</v>
      </c>
      <c r="N276" s="14"/>
    </row>
    <row r="277" spans="1:14" ht="47.25">
      <c r="A277" s="6">
        <v>276</v>
      </c>
      <c r="B277" s="8" t="s">
        <v>21557</v>
      </c>
      <c r="C277" s="9" t="s">
        <v>21574</v>
      </c>
      <c r="D277" s="10" t="s">
        <v>3445</v>
      </c>
      <c r="E277" s="11" t="s">
        <v>21663</v>
      </c>
      <c r="F277" s="6">
        <v>507943</v>
      </c>
      <c r="G277" s="6" t="s">
        <v>8416</v>
      </c>
      <c r="H277" s="16">
        <v>139900980.05700001</v>
      </c>
      <c r="I277" s="12" t="s">
        <v>21664</v>
      </c>
      <c r="J277" s="12" t="s">
        <v>21665</v>
      </c>
      <c r="K277" s="15">
        <v>20000000</v>
      </c>
      <c r="L277" s="13" t="s">
        <v>70</v>
      </c>
      <c r="M277" s="7">
        <v>0.75</v>
      </c>
      <c r="N277" s="14"/>
    </row>
    <row r="278" spans="1:14" ht="63">
      <c r="A278" s="6">
        <v>277</v>
      </c>
      <c r="B278" s="8" t="s">
        <v>21557</v>
      </c>
      <c r="C278" s="9" t="s">
        <v>21666</v>
      </c>
      <c r="D278" s="10" t="s">
        <v>38</v>
      </c>
      <c r="E278" s="11" t="s">
        <v>21663</v>
      </c>
      <c r="F278" s="6">
        <v>507943</v>
      </c>
      <c r="G278" s="6" t="s">
        <v>8416</v>
      </c>
      <c r="H278" s="16">
        <v>139900980.05700001</v>
      </c>
      <c r="I278" s="12" t="s">
        <v>21664</v>
      </c>
      <c r="J278" s="12" t="s">
        <v>21665</v>
      </c>
      <c r="K278" s="15">
        <v>20000000</v>
      </c>
      <c r="L278" s="13" t="s">
        <v>70</v>
      </c>
      <c r="M278" s="7">
        <v>0.25</v>
      </c>
      <c r="N278" s="14"/>
    </row>
    <row r="279" spans="1:14" ht="126">
      <c r="A279" s="6">
        <v>278</v>
      </c>
      <c r="B279" s="8" t="s">
        <v>21557</v>
      </c>
      <c r="C279" s="9" t="s">
        <v>21667</v>
      </c>
      <c r="D279" s="10" t="s">
        <v>21668</v>
      </c>
      <c r="E279" s="11" t="s">
        <v>21669</v>
      </c>
      <c r="F279" s="6">
        <v>559417</v>
      </c>
      <c r="G279" s="6" t="s">
        <v>875</v>
      </c>
      <c r="H279" s="16">
        <v>11410314.834000001</v>
      </c>
      <c r="I279" s="12" t="s">
        <v>14779</v>
      </c>
      <c r="J279" s="12">
        <v>44902</v>
      </c>
      <c r="K279" s="15">
        <v>0</v>
      </c>
      <c r="L279" s="13" t="s">
        <v>14</v>
      </c>
      <c r="M279" s="7">
        <v>1</v>
      </c>
      <c r="N279" s="14"/>
    </row>
    <row r="280" spans="1:14" ht="94.5">
      <c r="A280" s="6">
        <v>279</v>
      </c>
      <c r="B280" s="8" t="s">
        <v>21557</v>
      </c>
      <c r="C280" s="9" t="s">
        <v>21670</v>
      </c>
      <c r="D280" s="10" t="s">
        <v>21671</v>
      </c>
      <c r="E280" s="11" t="s">
        <v>21672</v>
      </c>
      <c r="F280" s="6">
        <v>559517</v>
      </c>
      <c r="G280" s="6" t="s">
        <v>875</v>
      </c>
      <c r="H280" s="16">
        <v>9736708.5840000007</v>
      </c>
      <c r="I280" s="12" t="s">
        <v>14779</v>
      </c>
      <c r="J280" s="12">
        <v>44902</v>
      </c>
      <c r="K280" s="15">
        <v>0</v>
      </c>
      <c r="L280" s="13" t="s">
        <v>14</v>
      </c>
      <c r="M280" s="7">
        <v>1</v>
      </c>
      <c r="N280" s="14"/>
    </row>
    <row r="281" spans="1:14" ht="94.5">
      <c r="A281" s="6">
        <v>280</v>
      </c>
      <c r="B281" s="8" t="s">
        <v>21557</v>
      </c>
      <c r="C281" s="9" t="s">
        <v>21558</v>
      </c>
      <c r="D281" s="10" t="s">
        <v>3710</v>
      </c>
      <c r="E281" s="11" t="s">
        <v>21673</v>
      </c>
      <c r="F281" s="6">
        <v>559538</v>
      </c>
      <c r="G281" s="6" t="s">
        <v>875</v>
      </c>
      <c r="H281" s="16">
        <v>9831008.3200000003</v>
      </c>
      <c r="I281" s="12" t="s">
        <v>14779</v>
      </c>
      <c r="J281" s="12">
        <v>44902</v>
      </c>
      <c r="K281" s="15">
        <v>0</v>
      </c>
      <c r="L281" s="13" t="s">
        <v>14</v>
      </c>
      <c r="M281" s="7">
        <v>1</v>
      </c>
      <c r="N281" s="14"/>
    </row>
    <row r="282" spans="1:14" ht="126">
      <c r="A282" s="6">
        <v>281</v>
      </c>
      <c r="B282" s="8" t="s">
        <v>21557</v>
      </c>
      <c r="C282" s="9" t="s">
        <v>21674</v>
      </c>
      <c r="D282" s="10" t="s">
        <v>21675</v>
      </c>
      <c r="E282" s="11" t="s">
        <v>21676</v>
      </c>
      <c r="F282" s="6">
        <v>559575</v>
      </c>
      <c r="G282" s="6" t="s">
        <v>875</v>
      </c>
      <c r="H282" s="16">
        <v>7031358.2819999997</v>
      </c>
      <c r="I282" s="12" t="s">
        <v>14779</v>
      </c>
      <c r="J282" s="12">
        <v>44902</v>
      </c>
      <c r="K282" s="15">
        <v>0</v>
      </c>
      <c r="L282" s="13" t="s">
        <v>14</v>
      </c>
      <c r="M282" s="7">
        <v>1</v>
      </c>
      <c r="N282" s="14"/>
    </row>
    <row r="283" spans="1:14" ht="110.25">
      <c r="A283" s="6">
        <v>282</v>
      </c>
      <c r="B283" s="8" t="s">
        <v>21557</v>
      </c>
      <c r="C283" s="9" t="s">
        <v>21677</v>
      </c>
      <c r="D283" s="10" t="s">
        <v>21678</v>
      </c>
      <c r="E283" s="11" t="s">
        <v>21679</v>
      </c>
      <c r="F283" s="6">
        <v>559578</v>
      </c>
      <c r="G283" s="6" t="s">
        <v>875</v>
      </c>
      <c r="H283" s="16">
        <v>9847457.1899999995</v>
      </c>
      <c r="I283" s="12" t="s">
        <v>14779</v>
      </c>
      <c r="J283" s="12">
        <v>44902</v>
      </c>
      <c r="K283" s="15">
        <v>0</v>
      </c>
      <c r="L283" s="13" t="s">
        <v>14</v>
      </c>
      <c r="M283" s="7">
        <v>1</v>
      </c>
      <c r="N283" s="14"/>
    </row>
    <row r="284" spans="1:14" ht="47.25">
      <c r="A284" s="6">
        <v>283</v>
      </c>
      <c r="B284" s="8" t="s">
        <v>21557</v>
      </c>
      <c r="C284" s="9" t="s">
        <v>21680</v>
      </c>
      <c r="D284" s="10" t="s">
        <v>21681</v>
      </c>
      <c r="E284" s="11" t="s">
        <v>21682</v>
      </c>
      <c r="F284" s="6">
        <v>417190</v>
      </c>
      <c r="G284" s="6" t="s">
        <v>794</v>
      </c>
      <c r="H284" s="16">
        <v>1894537.5</v>
      </c>
      <c r="I284" s="12" t="s">
        <v>21683</v>
      </c>
      <c r="J284" s="12">
        <v>43993</v>
      </c>
      <c r="K284" s="15">
        <v>1898317</v>
      </c>
      <c r="L284" s="13" t="s">
        <v>14</v>
      </c>
      <c r="M284" s="7">
        <v>1</v>
      </c>
      <c r="N284" s="14"/>
    </row>
    <row r="285" spans="1:14" ht="173.25">
      <c r="A285" s="6">
        <v>284</v>
      </c>
      <c r="B285" s="8" t="s">
        <v>21557</v>
      </c>
      <c r="C285" s="9" t="s">
        <v>21684</v>
      </c>
      <c r="D285" s="10" t="s">
        <v>21685</v>
      </c>
      <c r="E285" s="11" t="s">
        <v>21686</v>
      </c>
      <c r="F285" s="6">
        <v>417189</v>
      </c>
      <c r="G285" s="6" t="s">
        <v>794</v>
      </c>
      <c r="H285" s="16">
        <v>12136706</v>
      </c>
      <c r="I285" s="12">
        <v>43926</v>
      </c>
      <c r="J285" s="12">
        <v>44260</v>
      </c>
      <c r="K285" s="15">
        <v>0</v>
      </c>
      <c r="L285" s="13" t="s">
        <v>14</v>
      </c>
      <c r="M285" s="7">
        <v>1</v>
      </c>
      <c r="N285" s="14"/>
    </row>
    <row r="286" spans="1:14" ht="141.75">
      <c r="A286" s="6">
        <v>285</v>
      </c>
      <c r="B286" s="8" t="s">
        <v>21557</v>
      </c>
      <c r="C286" s="9" t="s">
        <v>21687</v>
      </c>
      <c r="D286" s="10" t="s">
        <v>21688</v>
      </c>
      <c r="E286" s="11" t="s">
        <v>21689</v>
      </c>
      <c r="F286" s="6">
        <v>416566</v>
      </c>
      <c r="G286" s="6" t="s">
        <v>794</v>
      </c>
      <c r="H286" s="16">
        <v>4453453.7</v>
      </c>
      <c r="I286" s="12" t="s">
        <v>21690</v>
      </c>
      <c r="J286" s="12" t="s">
        <v>21691</v>
      </c>
      <c r="K286" s="15">
        <v>3000000</v>
      </c>
      <c r="L286" s="13" t="s">
        <v>14</v>
      </c>
      <c r="M286" s="7">
        <v>1</v>
      </c>
      <c r="N286" s="14"/>
    </row>
    <row r="287" spans="1:14" ht="141.75">
      <c r="A287" s="6">
        <v>286</v>
      </c>
      <c r="B287" s="8" t="s">
        <v>21557</v>
      </c>
      <c r="C287" s="9" t="s">
        <v>21692</v>
      </c>
      <c r="D287" s="10" t="s">
        <v>21693</v>
      </c>
      <c r="E287" s="11" t="s">
        <v>21694</v>
      </c>
      <c r="F287" s="6">
        <v>416557</v>
      </c>
      <c r="G287" s="6" t="s">
        <v>794</v>
      </c>
      <c r="H287" s="16">
        <v>14046669.6</v>
      </c>
      <c r="I287" s="12">
        <v>43926</v>
      </c>
      <c r="J287" s="12">
        <v>44474</v>
      </c>
      <c r="K287" s="15">
        <v>5253781</v>
      </c>
      <c r="L287" s="13" t="s">
        <v>14</v>
      </c>
      <c r="M287" s="7">
        <v>1</v>
      </c>
      <c r="N287" s="14"/>
    </row>
    <row r="288" spans="1:14" ht="141.75">
      <c r="A288" s="6">
        <v>287</v>
      </c>
      <c r="B288" s="8" t="s">
        <v>21557</v>
      </c>
      <c r="C288" s="9" t="s">
        <v>21558</v>
      </c>
      <c r="D288" s="10" t="s">
        <v>3710</v>
      </c>
      <c r="E288" s="11" t="s">
        <v>21695</v>
      </c>
      <c r="F288" s="6">
        <v>416544</v>
      </c>
      <c r="G288" s="6" t="s">
        <v>794</v>
      </c>
      <c r="H288" s="16">
        <v>18810608.846000001</v>
      </c>
      <c r="I288" s="12">
        <v>44110</v>
      </c>
      <c r="J288" s="12">
        <v>44445</v>
      </c>
      <c r="K288" s="15">
        <v>6525043</v>
      </c>
      <c r="L288" s="13" t="s">
        <v>14</v>
      </c>
      <c r="M288" s="7">
        <v>1</v>
      </c>
      <c r="N288" s="14"/>
    </row>
    <row r="289" spans="1:14" ht="63">
      <c r="A289" s="6">
        <v>288</v>
      </c>
      <c r="B289" s="8" t="s">
        <v>21557</v>
      </c>
      <c r="C289" s="9" t="s">
        <v>21696</v>
      </c>
      <c r="D289" s="10" t="s">
        <v>21697</v>
      </c>
      <c r="E289" s="11" t="s">
        <v>21698</v>
      </c>
      <c r="F289" s="6">
        <v>549377</v>
      </c>
      <c r="G289" s="6" t="s">
        <v>794</v>
      </c>
      <c r="H289" s="16">
        <v>7147018.1500000004</v>
      </c>
      <c r="I289" s="12" t="s">
        <v>5394</v>
      </c>
      <c r="J289" s="12" t="s">
        <v>21699</v>
      </c>
      <c r="K289" s="15">
        <v>0</v>
      </c>
      <c r="L289" s="13" t="s">
        <v>14</v>
      </c>
      <c r="M289" s="7">
        <v>1</v>
      </c>
      <c r="N289" s="14"/>
    </row>
    <row r="290" spans="1:14" ht="78.75">
      <c r="A290" s="6">
        <v>289</v>
      </c>
      <c r="B290" s="8" t="s">
        <v>21557</v>
      </c>
      <c r="C290" s="9" t="s">
        <v>21700</v>
      </c>
      <c r="D290" s="10" t="s">
        <v>21701</v>
      </c>
      <c r="E290" s="11" t="s">
        <v>21702</v>
      </c>
      <c r="F290" s="6">
        <v>549382</v>
      </c>
      <c r="G290" s="6" t="s">
        <v>794</v>
      </c>
      <c r="H290" s="16">
        <v>4950527.9000000004</v>
      </c>
      <c r="I290" s="12" t="s">
        <v>21603</v>
      </c>
      <c r="J290" s="12" t="s">
        <v>8121</v>
      </c>
      <c r="K290" s="15">
        <v>0</v>
      </c>
      <c r="L290" s="13" t="s">
        <v>14</v>
      </c>
      <c r="M290" s="7">
        <v>1</v>
      </c>
      <c r="N290" s="14"/>
    </row>
    <row r="291" spans="1:14" ht="63">
      <c r="A291" s="6">
        <v>290</v>
      </c>
      <c r="B291" s="8" t="s">
        <v>21557</v>
      </c>
      <c r="C291" s="9" t="s">
        <v>21703</v>
      </c>
      <c r="D291" s="10" t="s">
        <v>21704</v>
      </c>
      <c r="E291" s="11" t="s">
        <v>21705</v>
      </c>
      <c r="F291" s="6">
        <v>549384</v>
      </c>
      <c r="G291" s="6" t="s">
        <v>794</v>
      </c>
      <c r="H291" s="16">
        <v>2475263.9500000002</v>
      </c>
      <c r="I291" s="12" t="s">
        <v>5394</v>
      </c>
      <c r="J291" s="12" t="s">
        <v>21699</v>
      </c>
      <c r="K291" s="15">
        <v>0</v>
      </c>
      <c r="L291" s="13" t="s">
        <v>14</v>
      </c>
      <c r="M291" s="7">
        <v>1</v>
      </c>
      <c r="N291" s="14"/>
    </row>
    <row r="292" spans="1:14" ht="110.25">
      <c r="A292" s="6">
        <v>291</v>
      </c>
      <c r="B292" s="8" t="s">
        <v>21557</v>
      </c>
      <c r="C292" s="9" t="s">
        <v>21706</v>
      </c>
      <c r="D292" s="10" t="s">
        <v>21707</v>
      </c>
      <c r="E292" s="11" t="s">
        <v>21708</v>
      </c>
      <c r="F292" s="6">
        <v>416539</v>
      </c>
      <c r="G292" s="6" t="s">
        <v>794</v>
      </c>
      <c r="H292" s="16">
        <v>5253781.2</v>
      </c>
      <c r="I292" s="12" t="s">
        <v>21690</v>
      </c>
      <c r="J292" s="12" t="s">
        <v>21691</v>
      </c>
      <c r="K292" s="15">
        <v>4172820</v>
      </c>
      <c r="L292" s="13" t="s">
        <v>14</v>
      </c>
      <c r="M292" s="7">
        <v>1</v>
      </c>
      <c r="N292" s="14"/>
    </row>
    <row r="293" spans="1:14" ht="94.5">
      <c r="A293" s="6">
        <v>292</v>
      </c>
      <c r="B293" s="8" t="s">
        <v>21557</v>
      </c>
      <c r="C293" s="9" t="s">
        <v>21558</v>
      </c>
      <c r="D293" s="10" t="s">
        <v>3710</v>
      </c>
      <c r="E293" s="11" t="s">
        <v>21709</v>
      </c>
      <c r="F293" s="6">
        <v>416488</v>
      </c>
      <c r="G293" s="6" t="s">
        <v>794</v>
      </c>
      <c r="H293" s="16">
        <v>17116000</v>
      </c>
      <c r="I293" s="12">
        <v>44110</v>
      </c>
      <c r="J293" s="12">
        <v>44445</v>
      </c>
      <c r="K293" s="15">
        <v>13172538</v>
      </c>
      <c r="L293" s="13" t="s">
        <v>14</v>
      </c>
      <c r="M293" s="7">
        <v>1</v>
      </c>
      <c r="N293" s="14"/>
    </row>
    <row r="294" spans="1:14" ht="157.5">
      <c r="A294" s="6">
        <v>293</v>
      </c>
      <c r="B294" s="8" t="s">
        <v>21557</v>
      </c>
      <c r="C294" s="9" t="s">
        <v>21710</v>
      </c>
      <c r="D294" s="10" t="s">
        <v>21681</v>
      </c>
      <c r="E294" s="11" t="s">
        <v>21711</v>
      </c>
      <c r="F294" s="6">
        <v>443998</v>
      </c>
      <c r="G294" s="6" t="s">
        <v>794</v>
      </c>
      <c r="H294" s="16">
        <v>11597926</v>
      </c>
      <c r="I294" s="12" t="s">
        <v>21712</v>
      </c>
      <c r="J294" s="12" t="s">
        <v>21713</v>
      </c>
      <c r="K294" s="15">
        <v>7129599</v>
      </c>
      <c r="L294" s="13" t="s">
        <v>14</v>
      </c>
      <c r="M294" s="7">
        <v>1</v>
      </c>
      <c r="N294" s="14"/>
    </row>
    <row r="295" spans="1:14" ht="94.5">
      <c r="A295" s="6">
        <v>294</v>
      </c>
      <c r="B295" s="8" t="s">
        <v>21557</v>
      </c>
      <c r="C295" s="9" t="s">
        <v>21714</v>
      </c>
      <c r="D295" s="10" t="s">
        <v>21715</v>
      </c>
      <c r="E295" s="11" t="s">
        <v>21716</v>
      </c>
      <c r="F295" s="6">
        <v>444000</v>
      </c>
      <c r="G295" s="6" t="s">
        <v>794</v>
      </c>
      <c r="H295" s="16">
        <v>3748358.95</v>
      </c>
      <c r="I295" s="12" t="s">
        <v>9753</v>
      </c>
      <c r="J295" s="12" t="s">
        <v>9019</v>
      </c>
      <c r="K295" s="15">
        <v>2851822</v>
      </c>
      <c r="L295" s="13" t="s">
        <v>14</v>
      </c>
      <c r="M295" s="7">
        <v>1</v>
      </c>
      <c r="N295" s="14"/>
    </row>
    <row r="296" spans="1:14" ht="78.75">
      <c r="A296" s="6">
        <v>295</v>
      </c>
      <c r="B296" s="8" t="s">
        <v>21557</v>
      </c>
      <c r="C296" s="9" t="s">
        <v>21717</v>
      </c>
      <c r="D296" s="10" t="s">
        <v>21718</v>
      </c>
      <c r="E296" s="11" t="s">
        <v>21719</v>
      </c>
      <c r="F296" s="6">
        <v>514251</v>
      </c>
      <c r="G296" s="6" t="s">
        <v>340</v>
      </c>
      <c r="H296" s="16">
        <v>35169689</v>
      </c>
      <c r="I296" s="12">
        <v>44380</v>
      </c>
      <c r="J296" s="12">
        <v>44356</v>
      </c>
      <c r="K296" s="15">
        <v>11037776</v>
      </c>
      <c r="L296" s="13" t="s">
        <v>70</v>
      </c>
      <c r="M296" s="7">
        <v>1</v>
      </c>
      <c r="N296" s="14"/>
    </row>
    <row r="297" spans="1:14" ht="63">
      <c r="A297" s="6">
        <v>296</v>
      </c>
      <c r="B297" s="8" t="s">
        <v>21557</v>
      </c>
      <c r="C297" s="9" t="s">
        <v>21583</v>
      </c>
      <c r="D297" s="10" t="s">
        <v>21584</v>
      </c>
      <c r="E297" s="11" t="s">
        <v>21719</v>
      </c>
      <c r="F297" s="6">
        <v>514251</v>
      </c>
      <c r="G297" s="6" t="s">
        <v>340</v>
      </c>
      <c r="H297" s="16">
        <v>35169689</v>
      </c>
      <c r="I297" s="12">
        <v>44380</v>
      </c>
      <c r="J297" s="12">
        <v>44356</v>
      </c>
      <c r="K297" s="15">
        <v>11037776</v>
      </c>
      <c r="L297" s="13" t="s">
        <v>70</v>
      </c>
      <c r="M297" s="7">
        <v>0.75</v>
      </c>
      <c r="N297" s="14"/>
    </row>
    <row r="298" spans="1:14" ht="63">
      <c r="A298" s="6">
        <v>297</v>
      </c>
      <c r="B298" s="8" t="s">
        <v>21557</v>
      </c>
      <c r="C298" s="9" t="s">
        <v>21666</v>
      </c>
      <c r="D298" s="10" t="s">
        <v>38</v>
      </c>
      <c r="E298" s="11" t="s">
        <v>21719</v>
      </c>
      <c r="F298" s="6">
        <v>514251</v>
      </c>
      <c r="G298" s="6" t="s">
        <v>340</v>
      </c>
      <c r="H298" s="16">
        <v>35169689</v>
      </c>
      <c r="I298" s="12">
        <v>44380</v>
      </c>
      <c r="J298" s="12">
        <v>44356</v>
      </c>
      <c r="K298" s="15">
        <v>11037776</v>
      </c>
      <c r="L298" s="13" t="s">
        <v>70</v>
      </c>
      <c r="M298" s="7">
        <v>0.25</v>
      </c>
      <c r="N298" s="14"/>
    </row>
    <row r="299" spans="1:14" ht="78.75">
      <c r="A299" s="6">
        <v>298</v>
      </c>
      <c r="B299" s="8" t="s">
        <v>21557</v>
      </c>
      <c r="C299" s="9" t="s">
        <v>21717</v>
      </c>
      <c r="D299" s="10" t="s">
        <v>21718</v>
      </c>
      <c r="E299" s="11" t="s">
        <v>21720</v>
      </c>
      <c r="F299" s="6">
        <v>514257</v>
      </c>
      <c r="G299" s="6" t="s">
        <v>340</v>
      </c>
      <c r="H299" s="16">
        <v>45173247.527999997</v>
      </c>
      <c r="I299" s="12">
        <v>44380</v>
      </c>
      <c r="J299" s="12">
        <v>44356</v>
      </c>
      <c r="K299" s="15">
        <v>6000000</v>
      </c>
      <c r="L299" s="13" t="s">
        <v>70</v>
      </c>
      <c r="M299" s="7">
        <v>1</v>
      </c>
      <c r="N299" s="14"/>
    </row>
    <row r="300" spans="1:14" ht="63">
      <c r="A300" s="6">
        <v>299</v>
      </c>
      <c r="B300" s="8" t="s">
        <v>21557</v>
      </c>
      <c r="C300" s="9" t="s">
        <v>21583</v>
      </c>
      <c r="D300" s="10" t="s">
        <v>21584</v>
      </c>
      <c r="E300" s="11" t="s">
        <v>21720</v>
      </c>
      <c r="F300" s="6">
        <v>514257</v>
      </c>
      <c r="G300" s="6" t="s">
        <v>340</v>
      </c>
      <c r="H300" s="16">
        <v>45173247.527999997</v>
      </c>
      <c r="I300" s="12">
        <v>44380</v>
      </c>
      <c r="J300" s="12">
        <v>44356</v>
      </c>
      <c r="K300" s="15">
        <v>6000000</v>
      </c>
      <c r="L300" s="13" t="s">
        <v>70</v>
      </c>
      <c r="M300" s="7">
        <v>0.75</v>
      </c>
      <c r="N300" s="14"/>
    </row>
    <row r="301" spans="1:14" ht="63">
      <c r="A301" s="6">
        <v>300</v>
      </c>
      <c r="B301" s="8" t="s">
        <v>21557</v>
      </c>
      <c r="C301" s="9" t="s">
        <v>21666</v>
      </c>
      <c r="D301" s="10" t="s">
        <v>38</v>
      </c>
      <c r="E301" s="11" t="s">
        <v>21720</v>
      </c>
      <c r="F301" s="6">
        <v>514257</v>
      </c>
      <c r="G301" s="6" t="s">
        <v>340</v>
      </c>
      <c r="H301" s="16">
        <v>45173247.527999997</v>
      </c>
      <c r="I301" s="12">
        <v>44380</v>
      </c>
      <c r="J301" s="12">
        <v>44356</v>
      </c>
      <c r="K301" s="15">
        <v>6000000</v>
      </c>
      <c r="L301" s="13" t="s">
        <v>70</v>
      </c>
      <c r="M301" s="7">
        <v>0.25</v>
      </c>
      <c r="N301" s="14"/>
    </row>
    <row r="302" spans="1:14" ht="63">
      <c r="A302" s="6">
        <v>301</v>
      </c>
      <c r="B302" s="8" t="s">
        <v>21557</v>
      </c>
      <c r="C302" s="9" t="s">
        <v>21621</v>
      </c>
      <c r="D302" s="10" t="s">
        <v>2353</v>
      </c>
      <c r="E302" s="11" t="s">
        <v>21721</v>
      </c>
      <c r="F302" s="6">
        <v>514263</v>
      </c>
      <c r="G302" s="6" t="s">
        <v>340</v>
      </c>
      <c r="H302" s="16">
        <v>49900192.906999998</v>
      </c>
      <c r="I302" s="12">
        <v>44380</v>
      </c>
      <c r="J302" s="12">
        <v>44356</v>
      </c>
      <c r="K302" s="15">
        <v>30061933</v>
      </c>
      <c r="L302" s="13" t="s">
        <v>14</v>
      </c>
      <c r="M302" s="7">
        <v>1</v>
      </c>
      <c r="N302" s="14"/>
    </row>
    <row r="303" spans="1:14" ht="47.25">
      <c r="A303" s="6">
        <v>302</v>
      </c>
      <c r="B303" s="8" t="s">
        <v>21557</v>
      </c>
      <c r="C303" s="9" t="s">
        <v>21722</v>
      </c>
      <c r="D303" s="10" t="s">
        <v>21598</v>
      </c>
      <c r="E303" s="11" t="s">
        <v>21723</v>
      </c>
      <c r="F303" s="6">
        <v>435774</v>
      </c>
      <c r="G303" s="6" t="s">
        <v>340</v>
      </c>
      <c r="H303" s="16">
        <v>16111268.533</v>
      </c>
      <c r="I303" s="12" t="s">
        <v>14492</v>
      </c>
      <c r="J303" s="12">
        <v>44507</v>
      </c>
      <c r="K303" s="15">
        <v>16060869</v>
      </c>
      <c r="L303" s="13" t="s">
        <v>14</v>
      </c>
      <c r="M303" s="7">
        <v>1</v>
      </c>
      <c r="N303" s="14"/>
    </row>
    <row r="304" spans="1:14" ht="63">
      <c r="A304" s="6">
        <v>303</v>
      </c>
      <c r="B304" s="8" t="s">
        <v>21557</v>
      </c>
      <c r="C304" s="9" t="s">
        <v>21558</v>
      </c>
      <c r="D304" s="10" t="s">
        <v>3710</v>
      </c>
      <c r="E304" s="11" t="s">
        <v>21724</v>
      </c>
      <c r="F304" s="6">
        <v>435820</v>
      </c>
      <c r="G304" s="6" t="s">
        <v>340</v>
      </c>
      <c r="H304" s="16">
        <v>24011270.377</v>
      </c>
      <c r="I304" s="12" t="s">
        <v>14492</v>
      </c>
      <c r="J304" s="12">
        <v>44502</v>
      </c>
      <c r="K304" s="15">
        <v>10494137</v>
      </c>
      <c r="L304" s="13" t="s">
        <v>14</v>
      </c>
      <c r="M304" s="7">
        <v>1</v>
      </c>
      <c r="N304" s="14"/>
    </row>
    <row r="305" spans="1:14" ht="63">
      <c r="A305" s="6">
        <v>304</v>
      </c>
      <c r="B305" s="8" t="s">
        <v>21557</v>
      </c>
      <c r="C305" s="9" t="s">
        <v>21725</v>
      </c>
      <c r="D305" s="10" t="s">
        <v>21726</v>
      </c>
      <c r="E305" s="11" t="s">
        <v>21727</v>
      </c>
      <c r="F305" s="6">
        <v>435827</v>
      </c>
      <c r="G305" s="6" t="s">
        <v>340</v>
      </c>
      <c r="H305" s="16">
        <v>9360521</v>
      </c>
      <c r="I305" s="12" t="s">
        <v>10681</v>
      </c>
      <c r="J305" s="12">
        <v>44086</v>
      </c>
      <c r="K305" s="15">
        <v>6753733</v>
      </c>
      <c r="L305" s="13" t="s">
        <v>14</v>
      </c>
      <c r="M305" s="7">
        <v>1</v>
      </c>
      <c r="N305" s="14"/>
    </row>
    <row r="306" spans="1:14" ht="63">
      <c r="A306" s="6">
        <v>305</v>
      </c>
      <c r="B306" s="8" t="s">
        <v>21557</v>
      </c>
      <c r="C306" s="9" t="s">
        <v>21728</v>
      </c>
      <c r="D306" s="10" t="s">
        <v>21729</v>
      </c>
      <c r="E306" s="11" t="s">
        <v>21730</v>
      </c>
      <c r="F306" s="6">
        <v>212132</v>
      </c>
      <c r="G306" s="6" t="s">
        <v>18781</v>
      </c>
      <c r="H306" s="16">
        <v>22669033.75</v>
      </c>
      <c r="I306" s="12" t="s">
        <v>21731</v>
      </c>
      <c r="J306" s="12">
        <v>44233</v>
      </c>
      <c r="K306" s="15">
        <v>22658948</v>
      </c>
      <c r="L306" s="13" t="s">
        <v>14</v>
      </c>
      <c r="M306" s="7">
        <v>1</v>
      </c>
      <c r="N306" s="14"/>
    </row>
    <row r="307" spans="1:14" ht="47.25">
      <c r="A307" s="6">
        <v>306</v>
      </c>
      <c r="B307" s="8" t="s">
        <v>21557</v>
      </c>
      <c r="C307" s="9" t="s">
        <v>21732</v>
      </c>
      <c r="D307" s="10" t="s">
        <v>3710</v>
      </c>
      <c r="E307" s="11" t="s">
        <v>21733</v>
      </c>
      <c r="F307" s="6">
        <v>98364</v>
      </c>
      <c r="G307" s="6" t="s">
        <v>18781</v>
      </c>
      <c r="H307" s="16">
        <v>17909782.199999999</v>
      </c>
      <c r="I307" s="12">
        <v>43016</v>
      </c>
      <c r="J307" s="12" t="s">
        <v>21734</v>
      </c>
      <c r="K307" s="15">
        <v>17603322</v>
      </c>
      <c r="L307" s="13" t="s">
        <v>14</v>
      </c>
      <c r="M307" s="7">
        <v>1</v>
      </c>
      <c r="N307" s="14"/>
    </row>
    <row r="308" spans="1:14" ht="63">
      <c r="A308" s="6">
        <v>307</v>
      </c>
      <c r="B308" s="8" t="s">
        <v>21557</v>
      </c>
      <c r="C308" s="9" t="s">
        <v>21735</v>
      </c>
      <c r="D308" s="10" t="s">
        <v>21736</v>
      </c>
      <c r="E308" s="11" t="s">
        <v>21737</v>
      </c>
      <c r="F308" s="6">
        <v>231268</v>
      </c>
      <c r="G308" s="6" t="s">
        <v>18781</v>
      </c>
      <c r="H308" s="16">
        <v>113654364.985</v>
      </c>
      <c r="I308" s="12">
        <v>43559</v>
      </c>
      <c r="J308" s="12">
        <v>44238</v>
      </c>
      <c r="K308" s="15">
        <v>120399631</v>
      </c>
      <c r="L308" s="13" t="s">
        <v>70</v>
      </c>
      <c r="M308" s="7">
        <v>1</v>
      </c>
      <c r="N308" s="14"/>
    </row>
    <row r="309" spans="1:14" ht="63">
      <c r="A309" s="6">
        <v>308</v>
      </c>
      <c r="B309" s="8" t="s">
        <v>21557</v>
      </c>
      <c r="C309" s="9" t="s">
        <v>21738</v>
      </c>
      <c r="D309" s="10" t="s">
        <v>3598</v>
      </c>
      <c r="E309" s="11" t="s">
        <v>21737</v>
      </c>
      <c r="F309" s="6">
        <v>231268</v>
      </c>
      <c r="G309" s="6" t="s">
        <v>18781</v>
      </c>
      <c r="H309" s="16">
        <v>113654364.985</v>
      </c>
      <c r="I309" s="12">
        <v>43559</v>
      </c>
      <c r="J309" s="12">
        <v>44238</v>
      </c>
      <c r="K309" s="15">
        <v>120399631</v>
      </c>
      <c r="L309" s="13" t="s">
        <v>70</v>
      </c>
      <c r="M309" s="7">
        <v>0.75</v>
      </c>
      <c r="N309" s="14"/>
    </row>
    <row r="310" spans="1:14" ht="63">
      <c r="A310" s="6">
        <v>309</v>
      </c>
      <c r="B310" s="8" t="s">
        <v>21557</v>
      </c>
      <c r="C310" s="9" t="s">
        <v>21739</v>
      </c>
      <c r="D310" s="10" t="s">
        <v>3600</v>
      </c>
      <c r="E310" s="11" t="s">
        <v>21737</v>
      </c>
      <c r="F310" s="6">
        <v>231268</v>
      </c>
      <c r="G310" s="6" t="s">
        <v>18781</v>
      </c>
      <c r="H310" s="16">
        <v>113654364.985</v>
      </c>
      <c r="I310" s="12">
        <v>43559</v>
      </c>
      <c r="J310" s="12">
        <v>44238</v>
      </c>
      <c r="K310" s="15">
        <v>120399631</v>
      </c>
      <c r="L310" s="13" t="s">
        <v>70</v>
      </c>
      <c r="M310" s="7">
        <v>0.25</v>
      </c>
      <c r="N310" s="14"/>
    </row>
    <row r="311" spans="1:14" ht="63">
      <c r="A311" s="6">
        <v>310</v>
      </c>
      <c r="B311" s="8" t="s">
        <v>21557</v>
      </c>
      <c r="C311" s="9" t="s">
        <v>21740</v>
      </c>
      <c r="D311" s="10" t="s">
        <v>21741</v>
      </c>
      <c r="E311" s="11" t="s">
        <v>21742</v>
      </c>
      <c r="F311" s="6">
        <v>184634</v>
      </c>
      <c r="G311" s="6" t="s">
        <v>18781</v>
      </c>
      <c r="H311" s="16">
        <v>40354166</v>
      </c>
      <c r="I311" s="12">
        <v>43352</v>
      </c>
      <c r="J311" s="12" t="s">
        <v>21743</v>
      </c>
      <c r="K311" s="15">
        <v>31493533</v>
      </c>
      <c r="L311" s="13" t="s">
        <v>70</v>
      </c>
      <c r="M311" s="7">
        <v>1</v>
      </c>
      <c r="N311" s="14"/>
    </row>
    <row r="312" spans="1:14" ht="63">
      <c r="A312" s="6">
        <v>311</v>
      </c>
      <c r="B312" s="8" t="s">
        <v>21557</v>
      </c>
      <c r="C312" s="9" t="s">
        <v>21744</v>
      </c>
      <c r="D312" s="10" t="s">
        <v>21745</v>
      </c>
      <c r="E312" s="11" t="s">
        <v>21746</v>
      </c>
      <c r="F312" s="6">
        <v>184634</v>
      </c>
      <c r="G312" s="6" t="s">
        <v>18781</v>
      </c>
      <c r="H312" s="16">
        <v>36160592.555</v>
      </c>
      <c r="I312" s="12">
        <v>43352</v>
      </c>
      <c r="J312" s="12" t="s">
        <v>21743</v>
      </c>
      <c r="K312" s="15">
        <v>31493533</v>
      </c>
      <c r="L312" s="13" t="s">
        <v>70</v>
      </c>
      <c r="M312" s="7">
        <v>0.9</v>
      </c>
      <c r="N312" s="14"/>
    </row>
    <row r="313" spans="1:14" ht="94.5">
      <c r="A313" s="6">
        <v>312</v>
      </c>
      <c r="B313" s="8" t="s">
        <v>21557</v>
      </c>
      <c r="C313" s="9" t="s">
        <v>21609</v>
      </c>
      <c r="D313" s="10" t="s">
        <v>3509</v>
      </c>
      <c r="E313" s="11" t="s">
        <v>21747</v>
      </c>
      <c r="F313" s="6">
        <v>184634</v>
      </c>
      <c r="G313" s="6" t="s">
        <v>18781</v>
      </c>
      <c r="H313" s="16">
        <v>36160592.555</v>
      </c>
      <c r="I313" s="12">
        <v>43352</v>
      </c>
      <c r="J313" s="12" t="s">
        <v>21743</v>
      </c>
      <c r="K313" s="15">
        <v>31493533</v>
      </c>
      <c r="L313" s="13" t="s">
        <v>70</v>
      </c>
      <c r="M313" s="7">
        <v>0.1</v>
      </c>
      <c r="N313" s="14"/>
    </row>
    <row r="314" spans="1:14" ht="157.5">
      <c r="A314" s="6">
        <v>313</v>
      </c>
      <c r="B314" s="8" t="s">
        <v>21557</v>
      </c>
      <c r="C314" s="9" t="s">
        <v>21609</v>
      </c>
      <c r="D314" s="10" t="s">
        <v>3509</v>
      </c>
      <c r="E314" s="11" t="s">
        <v>21748</v>
      </c>
      <c r="F314" s="6">
        <v>113767</v>
      </c>
      <c r="G314" s="6" t="s">
        <v>18781</v>
      </c>
      <c r="H314" s="16">
        <v>14096979.657</v>
      </c>
      <c r="I314" s="12" t="s">
        <v>21749</v>
      </c>
      <c r="J314" s="12" t="s">
        <v>21750</v>
      </c>
      <c r="K314" s="15">
        <v>14037704</v>
      </c>
      <c r="L314" s="13" t="s">
        <v>14</v>
      </c>
      <c r="M314" s="7">
        <v>1</v>
      </c>
      <c r="N314" s="14"/>
    </row>
    <row r="315" spans="1:14" ht="78.75">
      <c r="A315" s="6">
        <v>314</v>
      </c>
      <c r="B315" s="8" t="s">
        <v>21557</v>
      </c>
      <c r="C315" s="9" t="s">
        <v>21751</v>
      </c>
      <c r="D315" s="10" t="s">
        <v>21752</v>
      </c>
      <c r="E315" s="11" t="s">
        <v>21753</v>
      </c>
      <c r="F315" s="6">
        <v>146333</v>
      </c>
      <c r="G315" s="6" t="s">
        <v>18781</v>
      </c>
      <c r="H315" s="16">
        <v>17148498.5</v>
      </c>
      <c r="I315" s="12" t="s">
        <v>21754</v>
      </c>
      <c r="J315" s="12" t="s">
        <v>10958</v>
      </c>
      <c r="K315" s="15">
        <v>17090547</v>
      </c>
      <c r="L315" s="13" t="s">
        <v>14</v>
      </c>
      <c r="M315" s="7">
        <v>1</v>
      </c>
      <c r="N315" s="14"/>
    </row>
    <row r="316" spans="1:14" ht="94.5">
      <c r="A316" s="6">
        <v>315</v>
      </c>
      <c r="B316" s="8" t="s">
        <v>21557</v>
      </c>
      <c r="C316" s="9" t="s">
        <v>21621</v>
      </c>
      <c r="D316" s="10" t="s">
        <v>2353</v>
      </c>
      <c r="E316" s="11" t="s">
        <v>21755</v>
      </c>
      <c r="F316" s="6">
        <v>298288</v>
      </c>
      <c r="G316" s="6" t="s">
        <v>18781</v>
      </c>
      <c r="H316" s="16">
        <v>37536439.390000001</v>
      </c>
      <c r="I316" s="12">
        <v>43563</v>
      </c>
      <c r="J316" s="12" t="s">
        <v>21756</v>
      </c>
      <c r="K316" s="15">
        <v>37425609</v>
      </c>
      <c r="L316" s="13" t="s">
        <v>14</v>
      </c>
      <c r="M316" s="7">
        <v>1</v>
      </c>
      <c r="N316" s="14"/>
    </row>
    <row r="317" spans="1:14" ht="63">
      <c r="A317" s="6">
        <v>316</v>
      </c>
      <c r="B317" s="8" t="s">
        <v>21557</v>
      </c>
      <c r="C317" s="9" t="s">
        <v>21757</v>
      </c>
      <c r="D317" s="10" t="s">
        <v>21758</v>
      </c>
      <c r="E317" s="11" t="s">
        <v>21759</v>
      </c>
      <c r="F317" s="6">
        <v>231270</v>
      </c>
      <c r="G317" s="6" t="s">
        <v>18781</v>
      </c>
      <c r="H317" s="16">
        <v>63466835.296999998</v>
      </c>
      <c r="I317" s="12" t="s">
        <v>21760</v>
      </c>
      <c r="J317" s="12" t="s">
        <v>10210</v>
      </c>
      <c r="K317" s="15">
        <v>55399290</v>
      </c>
      <c r="L317" s="13" t="s">
        <v>70</v>
      </c>
      <c r="M317" s="7">
        <v>1</v>
      </c>
      <c r="N317" s="14"/>
    </row>
    <row r="318" spans="1:14" ht="63">
      <c r="A318" s="6">
        <v>317</v>
      </c>
      <c r="B318" s="8" t="s">
        <v>21557</v>
      </c>
      <c r="C318" s="9" t="s">
        <v>21761</v>
      </c>
      <c r="D318" s="10" t="s">
        <v>3509</v>
      </c>
      <c r="E318" s="11" t="s">
        <v>21759</v>
      </c>
      <c r="F318" s="6">
        <v>231270</v>
      </c>
      <c r="G318" s="6" t="s">
        <v>18781</v>
      </c>
      <c r="H318" s="16">
        <v>63466835.296999998</v>
      </c>
      <c r="I318" s="12" t="s">
        <v>21760</v>
      </c>
      <c r="J318" s="12" t="s">
        <v>10210</v>
      </c>
      <c r="K318" s="15">
        <v>55399290</v>
      </c>
      <c r="L318" s="13" t="s">
        <v>70</v>
      </c>
      <c r="M318" s="7">
        <v>0.49</v>
      </c>
      <c r="N318" s="14"/>
    </row>
    <row r="319" spans="1:14" ht="63">
      <c r="A319" s="6">
        <v>318</v>
      </c>
      <c r="B319" s="8" t="s">
        <v>21557</v>
      </c>
      <c r="C319" s="9" t="s">
        <v>21744</v>
      </c>
      <c r="D319" s="10" t="s">
        <v>21745</v>
      </c>
      <c r="E319" s="11" t="s">
        <v>21759</v>
      </c>
      <c r="F319" s="6">
        <v>231270</v>
      </c>
      <c r="G319" s="6" t="s">
        <v>18781</v>
      </c>
      <c r="H319" s="16">
        <v>63466835.296999998</v>
      </c>
      <c r="I319" s="12" t="s">
        <v>21760</v>
      </c>
      <c r="J319" s="12" t="s">
        <v>10210</v>
      </c>
      <c r="K319" s="15">
        <v>55399290</v>
      </c>
      <c r="L319" s="13" t="s">
        <v>70</v>
      </c>
      <c r="M319" s="7">
        <v>0.51</v>
      </c>
      <c r="N319" s="14"/>
    </row>
    <row r="320" spans="1:14" ht="63">
      <c r="A320" s="6">
        <v>319</v>
      </c>
      <c r="B320" s="8" t="s">
        <v>21557</v>
      </c>
      <c r="C320" s="9" t="s">
        <v>21594</v>
      </c>
      <c r="D320" s="10" t="s">
        <v>926</v>
      </c>
      <c r="E320" s="11" t="s">
        <v>21762</v>
      </c>
      <c r="F320" s="6">
        <v>97945</v>
      </c>
      <c r="G320" s="6" t="s">
        <v>18781</v>
      </c>
      <c r="H320" s="16">
        <v>41415241.219999999</v>
      </c>
      <c r="I320" s="12" t="s">
        <v>21763</v>
      </c>
      <c r="J320" s="12">
        <v>43528</v>
      </c>
      <c r="K320" s="15">
        <v>41182458</v>
      </c>
      <c r="L320" s="13" t="s">
        <v>14</v>
      </c>
      <c r="M320" s="7">
        <v>1</v>
      </c>
      <c r="N320" s="14"/>
    </row>
    <row r="321" spans="1:14" ht="47.25">
      <c r="A321" s="6">
        <v>320</v>
      </c>
      <c r="B321" s="8" t="s">
        <v>21557</v>
      </c>
      <c r="C321" s="9" t="s">
        <v>21764</v>
      </c>
      <c r="D321" s="10" t="s">
        <v>21765</v>
      </c>
      <c r="E321" s="11" t="s">
        <v>21766</v>
      </c>
      <c r="F321" s="6">
        <v>606095</v>
      </c>
      <c r="G321" s="6" t="s">
        <v>18781</v>
      </c>
      <c r="H321" s="16">
        <v>32548600.454</v>
      </c>
      <c r="I321" s="12"/>
      <c r="J321" s="12"/>
      <c r="K321" s="15"/>
      <c r="L321" s="13" t="s">
        <v>70</v>
      </c>
      <c r="M321" s="7">
        <v>1</v>
      </c>
      <c r="N321" s="14"/>
    </row>
    <row r="322" spans="1:14" ht="126">
      <c r="A322" s="6">
        <v>321</v>
      </c>
      <c r="B322" s="8" t="s">
        <v>21557</v>
      </c>
      <c r="C322" s="9" t="s">
        <v>21767</v>
      </c>
      <c r="D322" s="10" t="s">
        <v>21598</v>
      </c>
      <c r="E322" s="11" t="s">
        <v>21766</v>
      </c>
      <c r="F322" s="6">
        <v>606095</v>
      </c>
      <c r="G322" s="6" t="s">
        <v>18781</v>
      </c>
      <c r="H322" s="16">
        <v>32548600.454</v>
      </c>
      <c r="I322" s="12"/>
      <c r="J322" s="12"/>
      <c r="K322" s="15"/>
      <c r="L322" s="13" t="s">
        <v>70</v>
      </c>
      <c r="M322" s="7">
        <v>0.5</v>
      </c>
      <c r="N322" s="14"/>
    </row>
    <row r="323" spans="1:14" ht="78.75">
      <c r="A323" s="6">
        <v>322</v>
      </c>
      <c r="B323" s="8" t="s">
        <v>21557</v>
      </c>
      <c r="C323" s="9" t="s">
        <v>21768</v>
      </c>
      <c r="D323" s="10" t="s">
        <v>21769</v>
      </c>
      <c r="E323" s="11" t="s">
        <v>21766</v>
      </c>
      <c r="F323" s="6">
        <v>606095</v>
      </c>
      <c r="G323" s="6" t="s">
        <v>18781</v>
      </c>
      <c r="H323" s="16">
        <v>32548600.454</v>
      </c>
      <c r="I323" s="12"/>
      <c r="J323" s="12"/>
      <c r="K323" s="15"/>
      <c r="L323" s="13" t="s">
        <v>70</v>
      </c>
      <c r="M323" s="7">
        <v>0.25</v>
      </c>
      <c r="N323" s="14"/>
    </row>
    <row r="324" spans="1:14" ht="63">
      <c r="A324" s="6">
        <v>323</v>
      </c>
      <c r="B324" s="8" t="s">
        <v>21557</v>
      </c>
      <c r="C324" s="9" t="s">
        <v>21770</v>
      </c>
      <c r="D324" s="10" t="s">
        <v>21771</v>
      </c>
      <c r="E324" s="11" t="s">
        <v>21766</v>
      </c>
      <c r="F324" s="6">
        <v>606095</v>
      </c>
      <c r="G324" s="6" t="s">
        <v>18781</v>
      </c>
      <c r="H324" s="16">
        <v>32548600.454</v>
      </c>
      <c r="I324" s="12"/>
      <c r="J324" s="12"/>
      <c r="K324" s="15"/>
      <c r="L324" s="13" t="s">
        <v>70</v>
      </c>
      <c r="M324" s="7">
        <v>0.25</v>
      </c>
      <c r="N324" s="14"/>
    </row>
    <row r="325" spans="1:14" ht="110.25">
      <c r="A325" s="6">
        <v>324</v>
      </c>
      <c r="B325" s="8" t="s">
        <v>21557</v>
      </c>
      <c r="C325" s="9" t="s">
        <v>21772</v>
      </c>
      <c r="D325" s="10" t="s">
        <v>2353</v>
      </c>
      <c r="E325" s="11" t="s">
        <v>21773</v>
      </c>
      <c r="F325" s="6">
        <v>411918</v>
      </c>
      <c r="G325" s="6" t="s">
        <v>2822</v>
      </c>
      <c r="H325" s="16">
        <v>7079515.2000000002</v>
      </c>
      <c r="I325" s="12">
        <v>43992</v>
      </c>
      <c r="J325" s="12">
        <v>43999</v>
      </c>
      <c r="K325" s="15">
        <v>6653671</v>
      </c>
      <c r="L325" s="13" t="s">
        <v>14</v>
      </c>
      <c r="M325" s="7">
        <v>1</v>
      </c>
      <c r="N325" s="14"/>
    </row>
    <row r="326" spans="1:14" ht="63">
      <c r="A326" s="6">
        <v>325</v>
      </c>
      <c r="B326" s="8" t="s">
        <v>21557</v>
      </c>
      <c r="C326" s="9" t="s">
        <v>21774</v>
      </c>
      <c r="D326" s="10" t="s">
        <v>3710</v>
      </c>
      <c r="E326" s="11" t="s">
        <v>21775</v>
      </c>
      <c r="F326" s="6">
        <v>410674</v>
      </c>
      <c r="G326" s="6" t="s">
        <v>1177</v>
      </c>
      <c r="H326" s="16" t="s">
        <v>21776</v>
      </c>
      <c r="I326" s="12" t="s">
        <v>4102</v>
      </c>
      <c r="J326" s="12" t="s">
        <v>4030</v>
      </c>
      <c r="K326" s="15">
        <v>37000000</v>
      </c>
      <c r="L326" s="13" t="s">
        <v>14</v>
      </c>
      <c r="M326" s="7">
        <v>1</v>
      </c>
      <c r="N326" s="14"/>
    </row>
    <row r="327" spans="1:14" ht="78.75">
      <c r="A327" s="6">
        <v>326</v>
      </c>
      <c r="B327" s="8" t="s">
        <v>21557</v>
      </c>
      <c r="C327" s="9" t="s">
        <v>21777</v>
      </c>
      <c r="D327" s="10" t="s">
        <v>21778</v>
      </c>
      <c r="E327" s="11" t="s">
        <v>21779</v>
      </c>
      <c r="F327" s="6">
        <v>506067</v>
      </c>
      <c r="G327" s="6" t="s">
        <v>808</v>
      </c>
      <c r="H327" s="16">
        <v>2908900</v>
      </c>
      <c r="I327" s="12">
        <v>44287</v>
      </c>
      <c r="J327" s="12" t="s">
        <v>623</v>
      </c>
      <c r="K327" s="15">
        <v>0</v>
      </c>
      <c r="L327" s="13" t="s">
        <v>14</v>
      </c>
      <c r="M327" s="7">
        <v>1</v>
      </c>
      <c r="N327" s="14"/>
    </row>
    <row r="328" spans="1:14" ht="204.75">
      <c r="A328" s="6">
        <v>327</v>
      </c>
      <c r="B328" s="8" t="s">
        <v>21557</v>
      </c>
      <c r="C328" s="9" t="s">
        <v>21780</v>
      </c>
      <c r="D328" s="10" t="s">
        <v>21781</v>
      </c>
      <c r="E328" s="11" t="s">
        <v>21782</v>
      </c>
      <c r="F328" s="6">
        <v>506072</v>
      </c>
      <c r="G328" s="6" t="s">
        <v>808</v>
      </c>
      <c r="H328" s="16">
        <v>6594289.1500000004</v>
      </c>
      <c r="I328" s="12">
        <v>44287</v>
      </c>
      <c r="J328" s="12" t="s">
        <v>623</v>
      </c>
      <c r="K328" s="15">
        <v>0</v>
      </c>
      <c r="L328" s="13" t="s">
        <v>14</v>
      </c>
      <c r="M328" s="7">
        <v>1</v>
      </c>
      <c r="N328" s="14"/>
    </row>
    <row r="329" spans="1:14" ht="63">
      <c r="A329" s="6">
        <v>328</v>
      </c>
      <c r="B329" s="8" t="s">
        <v>21557</v>
      </c>
      <c r="C329" s="9" t="s">
        <v>21783</v>
      </c>
      <c r="D329" s="10" t="s">
        <v>21584</v>
      </c>
      <c r="E329" s="11" t="s">
        <v>21784</v>
      </c>
      <c r="F329" s="6">
        <v>435774</v>
      </c>
      <c r="G329" s="6" t="s">
        <v>801</v>
      </c>
      <c r="H329" s="16">
        <v>38229461.270000003</v>
      </c>
      <c r="I329" s="12" t="s">
        <v>14492</v>
      </c>
      <c r="J329" s="12">
        <v>44511</v>
      </c>
      <c r="K329" s="15">
        <v>5000000</v>
      </c>
      <c r="L329" s="13" t="s">
        <v>14</v>
      </c>
      <c r="M329" s="7">
        <v>1</v>
      </c>
      <c r="N329" s="14"/>
    </row>
    <row r="330" spans="1:14" ht="78.75">
      <c r="A330" s="6">
        <v>329</v>
      </c>
      <c r="B330" s="8" t="s">
        <v>21557</v>
      </c>
      <c r="C330" s="9" t="s">
        <v>21785</v>
      </c>
      <c r="D330" s="10" t="s">
        <v>3445</v>
      </c>
      <c r="E330" s="11" t="s">
        <v>21786</v>
      </c>
      <c r="F330" s="6">
        <v>501810</v>
      </c>
      <c r="G330" s="6" t="s">
        <v>801</v>
      </c>
      <c r="H330" s="16">
        <v>35309290.927000001</v>
      </c>
      <c r="I330" s="12" t="s">
        <v>8913</v>
      </c>
      <c r="J330" s="12" t="s">
        <v>21787</v>
      </c>
      <c r="K330" s="15">
        <v>0</v>
      </c>
      <c r="L330" s="13" t="s">
        <v>14</v>
      </c>
      <c r="M330" s="7">
        <v>1</v>
      </c>
      <c r="N330" s="14"/>
    </row>
    <row r="331" spans="1:14" ht="47.25">
      <c r="A331" s="6">
        <v>330</v>
      </c>
      <c r="B331" s="8" t="s">
        <v>21557</v>
      </c>
      <c r="C331" s="9" t="s">
        <v>21788</v>
      </c>
      <c r="D331" s="10" t="s">
        <v>21789</v>
      </c>
      <c r="E331" s="11" t="s">
        <v>21790</v>
      </c>
      <c r="F331" s="6">
        <v>489439</v>
      </c>
      <c r="G331" s="6" t="s">
        <v>608</v>
      </c>
      <c r="H331" s="16">
        <v>6634221.4500000002</v>
      </c>
      <c r="I331" s="12">
        <v>43932</v>
      </c>
      <c r="J331" s="12" t="s">
        <v>8211</v>
      </c>
      <c r="K331" s="15">
        <v>6634032</v>
      </c>
      <c r="L331" s="13" t="s">
        <v>14</v>
      </c>
      <c r="M331" s="7">
        <v>1</v>
      </c>
      <c r="N331" s="14"/>
    </row>
    <row r="332" spans="1:14" ht="63">
      <c r="A332" s="6">
        <v>331</v>
      </c>
      <c r="B332" s="8" t="s">
        <v>21557</v>
      </c>
      <c r="C332" s="9" t="s">
        <v>21791</v>
      </c>
      <c r="D332" s="10" t="s">
        <v>21701</v>
      </c>
      <c r="E332" s="11" t="s">
        <v>21792</v>
      </c>
      <c r="F332" s="6">
        <v>488922</v>
      </c>
      <c r="G332" s="6" t="s">
        <v>608</v>
      </c>
      <c r="H332" s="16">
        <v>2735619</v>
      </c>
      <c r="I332" s="12">
        <v>43932</v>
      </c>
      <c r="J332" s="12" t="s">
        <v>700</v>
      </c>
      <c r="K332" s="15">
        <v>2724302</v>
      </c>
      <c r="L332" s="13" t="s">
        <v>14</v>
      </c>
      <c r="M332" s="7">
        <v>1</v>
      </c>
      <c r="N332" s="14"/>
    </row>
    <row r="333" spans="1:14" ht="78.75">
      <c r="A333" s="6">
        <v>332</v>
      </c>
      <c r="B333" s="8" t="s">
        <v>21557</v>
      </c>
      <c r="C333" s="9" t="s">
        <v>21793</v>
      </c>
      <c r="D333" s="10" t="s">
        <v>21693</v>
      </c>
      <c r="E333" s="11" t="s">
        <v>21794</v>
      </c>
      <c r="F333" s="6">
        <v>489271</v>
      </c>
      <c r="G333" s="6" t="s">
        <v>608</v>
      </c>
      <c r="H333" s="16">
        <v>4184927.65</v>
      </c>
      <c r="I333" s="12">
        <v>44054</v>
      </c>
      <c r="J333" s="12" t="s">
        <v>647</v>
      </c>
      <c r="K333" s="15">
        <v>4178957</v>
      </c>
      <c r="L333" s="13" t="s">
        <v>14</v>
      </c>
      <c r="M333" s="7">
        <v>1</v>
      </c>
      <c r="N333" s="14"/>
    </row>
    <row r="334" spans="1:14" ht="31.5">
      <c r="A334" s="6">
        <v>333</v>
      </c>
      <c r="B334" s="8" t="s">
        <v>21557</v>
      </c>
      <c r="C334" s="9" t="s">
        <v>21795</v>
      </c>
      <c r="D334" s="10" t="s">
        <v>21564</v>
      </c>
      <c r="E334" s="11" t="s">
        <v>21796</v>
      </c>
      <c r="F334" s="6">
        <v>489453</v>
      </c>
      <c r="G334" s="6" t="s">
        <v>608</v>
      </c>
      <c r="H334" s="16">
        <v>30381456.82</v>
      </c>
      <c r="I334" s="12">
        <v>43842</v>
      </c>
      <c r="J334" s="12" t="s">
        <v>14418</v>
      </c>
      <c r="K334" s="15">
        <v>30354650</v>
      </c>
      <c r="L334" s="13" t="s">
        <v>14</v>
      </c>
      <c r="M334" s="7">
        <v>1</v>
      </c>
      <c r="N334" s="14"/>
    </row>
    <row r="335" spans="1:14" ht="110.25">
      <c r="A335" s="6">
        <v>334</v>
      </c>
      <c r="B335" s="8" t="s">
        <v>21557</v>
      </c>
      <c r="C335" s="9" t="s">
        <v>21567</v>
      </c>
      <c r="D335" s="10" t="s">
        <v>21598</v>
      </c>
      <c r="E335" s="11" t="s">
        <v>21796</v>
      </c>
      <c r="F335" s="6">
        <v>489453</v>
      </c>
      <c r="G335" s="6" t="s">
        <v>608</v>
      </c>
      <c r="H335" s="16">
        <v>30381456.82</v>
      </c>
      <c r="I335" s="12">
        <v>43842</v>
      </c>
      <c r="J335" s="12" t="s">
        <v>14418</v>
      </c>
      <c r="K335" s="15">
        <v>30354650</v>
      </c>
      <c r="L335" s="13" t="s">
        <v>14</v>
      </c>
      <c r="M335" s="7">
        <v>0.75</v>
      </c>
      <c r="N335" s="14"/>
    </row>
    <row r="336" spans="1:14" ht="63">
      <c r="A336" s="6">
        <v>335</v>
      </c>
      <c r="B336" s="8" t="s">
        <v>21557</v>
      </c>
      <c r="C336" s="9" t="s">
        <v>21569</v>
      </c>
      <c r="D336" s="10" t="s">
        <v>6914</v>
      </c>
      <c r="E336" s="11" t="s">
        <v>21796</v>
      </c>
      <c r="F336" s="6">
        <v>489453</v>
      </c>
      <c r="G336" s="6" t="s">
        <v>608</v>
      </c>
      <c r="H336" s="16">
        <v>30381456.82</v>
      </c>
      <c r="I336" s="12">
        <v>43842</v>
      </c>
      <c r="J336" s="12" t="s">
        <v>14418</v>
      </c>
      <c r="K336" s="15">
        <v>30354650</v>
      </c>
      <c r="L336" s="13" t="s">
        <v>14</v>
      </c>
      <c r="M336" s="7">
        <v>0.25</v>
      </c>
      <c r="N336" s="14"/>
    </row>
    <row r="337" spans="1:14" ht="31.5">
      <c r="A337" s="6">
        <v>336</v>
      </c>
      <c r="B337" s="8" t="s">
        <v>21557</v>
      </c>
      <c r="C337" s="9" t="s">
        <v>21687</v>
      </c>
      <c r="D337" s="10" t="s">
        <v>21688</v>
      </c>
      <c r="E337" s="11" t="s">
        <v>21797</v>
      </c>
      <c r="F337" s="6">
        <v>489440</v>
      </c>
      <c r="G337" s="6" t="s">
        <v>608</v>
      </c>
      <c r="H337" s="16">
        <v>5110094</v>
      </c>
      <c r="I337" s="12">
        <v>43962</v>
      </c>
      <c r="J337" s="12" t="s">
        <v>710</v>
      </c>
      <c r="K337" s="15">
        <v>4845546</v>
      </c>
      <c r="L337" s="13" t="s">
        <v>14</v>
      </c>
      <c r="M337" s="7">
        <v>1</v>
      </c>
      <c r="N337" s="14"/>
    </row>
    <row r="338" spans="1:14" ht="78.75">
      <c r="A338" s="6">
        <v>337</v>
      </c>
      <c r="B338" s="8" t="s">
        <v>21557</v>
      </c>
      <c r="C338" s="9" t="s">
        <v>21798</v>
      </c>
      <c r="D338" s="10" t="s">
        <v>21799</v>
      </c>
      <c r="E338" s="11" t="s">
        <v>21800</v>
      </c>
      <c r="F338" s="6">
        <v>489369</v>
      </c>
      <c r="G338" s="6" t="s">
        <v>608</v>
      </c>
      <c r="H338" s="16">
        <v>2173064.2000000002</v>
      </c>
      <c r="I338" s="12">
        <v>43901</v>
      </c>
      <c r="J338" s="12" t="s">
        <v>700</v>
      </c>
      <c r="K338" s="15">
        <v>2163909</v>
      </c>
      <c r="L338" s="13" t="s">
        <v>14</v>
      </c>
      <c r="M338" s="7">
        <v>1</v>
      </c>
      <c r="N338" s="14"/>
    </row>
    <row r="339" spans="1:14" ht="31.5">
      <c r="A339" s="6">
        <v>338</v>
      </c>
      <c r="B339" s="8" t="s">
        <v>21557</v>
      </c>
      <c r="C339" s="9" t="s">
        <v>21801</v>
      </c>
      <c r="D339" s="10" t="s">
        <v>21802</v>
      </c>
      <c r="E339" s="11" t="s">
        <v>21803</v>
      </c>
      <c r="F339" s="6">
        <v>489447</v>
      </c>
      <c r="G339" s="6" t="s">
        <v>608</v>
      </c>
      <c r="H339" s="16">
        <v>13944132.688999999</v>
      </c>
      <c r="I339" s="12" t="s">
        <v>8882</v>
      </c>
      <c r="J339" s="12" t="s">
        <v>21804</v>
      </c>
      <c r="K339" s="15">
        <v>13942728</v>
      </c>
      <c r="L339" s="13" t="s">
        <v>70</v>
      </c>
      <c r="M339" s="7">
        <v>1</v>
      </c>
      <c r="N339" s="14"/>
    </row>
    <row r="340" spans="1:14" ht="78.75">
      <c r="A340" s="6">
        <v>339</v>
      </c>
      <c r="B340" s="8" t="s">
        <v>21557</v>
      </c>
      <c r="C340" s="9" t="s">
        <v>21805</v>
      </c>
      <c r="D340" s="10" t="s">
        <v>21806</v>
      </c>
      <c r="E340" s="11" t="s">
        <v>21803</v>
      </c>
      <c r="F340" s="6">
        <v>489447</v>
      </c>
      <c r="G340" s="6" t="s">
        <v>608</v>
      </c>
      <c r="H340" s="16">
        <v>13944132.688999999</v>
      </c>
      <c r="I340" s="12" t="s">
        <v>8882</v>
      </c>
      <c r="J340" s="12" t="s">
        <v>21804</v>
      </c>
      <c r="K340" s="15">
        <v>13942728</v>
      </c>
      <c r="L340" s="13" t="s">
        <v>70</v>
      </c>
      <c r="M340" s="7">
        <v>0.49</v>
      </c>
      <c r="N340" s="14"/>
    </row>
    <row r="341" spans="1:14" ht="63">
      <c r="A341" s="6">
        <v>340</v>
      </c>
      <c r="B341" s="8" t="s">
        <v>21557</v>
      </c>
      <c r="C341" s="9" t="s">
        <v>21807</v>
      </c>
      <c r="D341" s="10" t="s">
        <v>21808</v>
      </c>
      <c r="E341" s="11" t="s">
        <v>21803</v>
      </c>
      <c r="F341" s="6">
        <v>489447</v>
      </c>
      <c r="G341" s="6" t="s">
        <v>608</v>
      </c>
      <c r="H341" s="16">
        <v>13944132.688999999</v>
      </c>
      <c r="I341" s="12" t="s">
        <v>8882</v>
      </c>
      <c r="J341" s="12" t="s">
        <v>21804</v>
      </c>
      <c r="K341" s="15">
        <v>13942728</v>
      </c>
      <c r="L341" s="13" t="s">
        <v>70</v>
      </c>
      <c r="M341" s="7">
        <v>0.51</v>
      </c>
      <c r="N341" s="14"/>
    </row>
    <row r="342" spans="1:14" ht="47.25">
      <c r="A342" s="6">
        <v>341</v>
      </c>
      <c r="B342" s="8" t="s">
        <v>21557</v>
      </c>
      <c r="C342" s="9" t="s">
        <v>21558</v>
      </c>
      <c r="D342" s="10" t="s">
        <v>3710</v>
      </c>
      <c r="E342" s="11" t="s">
        <v>21809</v>
      </c>
      <c r="F342" s="6">
        <v>489448</v>
      </c>
      <c r="G342" s="6" t="s">
        <v>608</v>
      </c>
      <c r="H342" s="16">
        <v>13511494.961999999</v>
      </c>
      <c r="I342" s="12" t="s">
        <v>8882</v>
      </c>
      <c r="J342" s="12" t="s">
        <v>21810</v>
      </c>
      <c r="K342" s="15">
        <v>13501293</v>
      </c>
      <c r="L342" s="13" t="s">
        <v>14</v>
      </c>
      <c r="M342" s="7">
        <v>1</v>
      </c>
      <c r="N342" s="14"/>
    </row>
    <row r="343" spans="1:14" ht="63">
      <c r="A343" s="6">
        <v>342</v>
      </c>
      <c r="B343" s="8" t="s">
        <v>21557</v>
      </c>
      <c r="C343" s="9" t="s">
        <v>21811</v>
      </c>
      <c r="D343" s="10" t="s">
        <v>21812</v>
      </c>
      <c r="E343" s="11" t="s">
        <v>21813</v>
      </c>
      <c r="F343" s="6">
        <v>489291</v>
      </c>
      <c r="G343" s="6" t="s">
        <v>608</v>
      </c>
      <c r="H343" s="16">
        <v>1820729.15</v>
      </c>
      <c r="I343" s="12">
        <v>43841</v>
      </c>
      <c r="J343" s="12" t="s">
        <v>8215</v>
      </c>
      <c r="K343" s="15">
        <v>1820032</v>
      </c>
      <c r="L343" s="13" t="s">
        <v>14</v>
      </c>
      <c r="M343" s="7">
        <v>1</v>
      </c>
      <c r="N343" s="14"/>
    </row>
    <row r="344" spans="1:14" ht="78.75">
      <c r="A344" s="6">
        <v>343</v>
      </c>
      <c r="B344" s="8" t="s">
        <v>21557</v>
      </c>
      <c r="C344" s="9" t="s">
        <v>21814</v>
      </c>
      <c r="D344" s="10" t="s">
        <v>21815</v>
      </c>
      <c r="E344" s="11" t="s">
        <v>21816</v>
      </c>
      <c r="F344" s="6">
        <v>489356</v>
      </c>
      <c r="G344" s="6" t="s">
        <v>608</v>
      </c>
      <c r="H344" s="16">
        <v>607276.1</v>
      </c>
      <c r="I344" s="12">
        <v>43932</v>
      </c>
      <c r="J344" s="12" t="s">
        <v>8211</v>
      </c>
      <c r="K344" s="15">
        <v>603586</v>
      </c>
      <c r="L344" s="13" t="s">
        <v>14</v>
      </c>
      <c r="M344" s="7">
        <v>1</v>
      </c>
      <c r="N344" s="14"/>
    </row>
    <row r="345" spans="1:14" ht="63">
      <c r="A345" s="6">
        <v>344</v>
      </c>
      <c r="B345" s="8" t="s">
        <v>21557</v>
      </c>
      <c r="C345" s="9" t="s">
        <v>21817</v>
      </c>
      <c r="D345" s="10" t="s">
        <v>21818</v>
      </c>
      <c r="E345" s="11" t="s">
        <v>21819</v>
      </c>
      <c r="F345" s="6">
        <v>489377</v>
      </c>
      <c r="G345" s="6" t="s">
        <v>608</v>
      </c>
      <c r="H345" s="16">
        <v>2563107.6</v>
      </c>
      <c r="I345" s="12">
        <v>43932</v>
      </c>
      <c r="J345" s="12" t="s">
        <v>8810</v>
      </c>
      <c r="K345" s="15">
        <v>2559378</v>
      </c>
      <c r="L345" s="13" t="s">
        <v>14</v>
      </c>
      <c r="M345" s="7">
        <v>1</v>
      </c>
      <c r="N345" s="14"/>
    </row>
    <row r="346" spans="1:14" ht="94.5">
      <c r="A346" s="6">
        <v>345</v>
      </c>
      <c r="B346" s="8" t="s">
        <v>21557</v>
      </c>
      <c r="C346" s="9" t="s">
        <v>21820</v>
      </c>
      <c r="D346" s="10" t="s">
        <v>21821</v>
      </c>
      <c r="E346" s="11" t="s">
        <v>21822</v>
      </c>
      <c r="F346" s="6">
        <v>489403</v>
      </c>
      <c r="G346" s="6" t="s">
        <v>608</v>
      </c>
      <c r="H346" s="16">
        <v>928570.85</v>
      </c>
      <c r="I346" s="12">
        <v>43932</v>
      </c>
      <c r="J346" s="12" t="s">
        <v>8810</v>
      </c>
      <c r="K346" s="15">
        <v>928570</v>
      </c>
      <c r="L346" s="13" t="s">
        <v>14</v>
      </c>
      <c r="M346" s="7">
        <v>1</v>
      </c>
      <c r="N346" s="14"/>
    </row>
    <row r="347" spans="1:14" ht="110.25">
      <c r="A347" s="6">
        <v>346</v>
      </c>
      <c r="B347" s="8" t="s">
        <v>21557</v>
      </c>
      <c r="C347" s="9" t="s">
        <v>21677</v>
      </c>
      <c r="D347" s="10" t="s">
        <v>21823</v>
      </c>
      <c r="E347" s="11" t="s">
        <v>21824</v>
      </c>
      <c r="F347" s="6">
        <v>571548</v>
      </c>
      <c r="G347" s="6" t="s">
        <v>608</v>
      </c>
      <c r="H347" s="16">
        <v>3496661.2</v>
      </c>
      <c r="I347" s="12" t="s">
        <v>5349</v>
      </c>
      <c r="J347" s="12" t="s">
        <v>21825</v>
      </c>
      <c r="K347" s="15"/>
      <c r="L347" s="13" t="s">
        <v>14</v>
      </c>
      <c r="M347" s="7">
        <v>1</v>
      </c>
      <c r="N347" s="14"/>
    </row>
    <row r="348" spans="1:14" ht="78.75">
      <c r="A348" s="6">
        <v>347</v>
      </c>
      <c r="B348" s="8" t="s">
        <v>21557</v>
      </c>
      <c r="C348" s="9" t="s">
        <v>21826</v>
      </c>
      <c r="D348" s="10" t="s">
        <v>21812</v>
      </c>
      <c r="E348" s="11" t="s">
        <v>21827</v>
      </c>
      <c r="F348" s="6">
        <v>571561</v>
      </c>
      <c r="G348" s="6" t="s">
        <v>608</v>
      </c>
      <c r="H348" s="16">
        <v>2346856.25</v>
      </c>
      <c r="I348" s="12" t="s">
        <v>5349</v>
      </c>
      <c r="J348" s="12" t="s">
        <v>21825</v>
      </c>
      <c r="K348" s="15"/>
      <c r="L348" s="13" t="s">
        <v>14</v>
      </c>
      <c r="M348" s="7">
        <v>1</v>
      </c>
      <c r="N348" s="14"/>
    </row>
    <row r="349" spans="1:14" ht="63">
      <c r="A349" s="6">
        <v>348</v>
      </c>
      <c r="B349" s="8" t="s">
        <v>21557</v>
      </c>
      <c r="C349" s="9" t="s">
        <v>21770</v>
      </c>
      <c r="D349" s="10" t="s">
        <v>21771</v>
      </c>
      <c r="E349" s="11" t="s">
        <v>21828</v>
      </c>
      <c r="F349" s="6">
        <v>571608</v>
      </c>
      <c r="G349" s="6" t="s">
        <v>608</v>
      </c>
      <c r="H349" s="16">
        <v>608858.80000000005</v>
      </c>
      <c r="I349" s="12" t="s">
        <v>5349</v>
      </c>
      <c r="J349" s="12" t="s">
        <v>21825</v>
      </c>
      <c r="K349" s="15"/>
      <c r="L349" s="13" t="s">
        <v>14</v>
      </c>
      <c r="M349" s="7">
        <v>1</v>
      </c>
      <c r="N349" s="14"/>
    </row>
    <row r="350" spans="1:14" ht="94.5">
      <c r="A350" s="6">
        <v>349</v>
      </c>
      <c r="B350" s="8" t="s">
        <v>21557</v>
      </c>
      <c r="C350" s="9" t="s">
        <v>21829</v>
      </c>
      <c r="D350" s="10" t="s">
        <v>21830</v>
      </c>
      <c r="E350" s="11" t="s">
        <v>21831</v>
      </c>
      <c r="F350" s="6">
        <v>571625</v>
      </c>
      <c r="G350" s="6" t="s">
        <v>608</v>
      </c>
      <c r="H350" s="16">
        <v>1534262.35</v>
      </c>
      <c r="I350" s="12" t="s">
        <v>5349</v>
      </c>
      <c r="J350" s="12" t="s">
        <v>21825</v>
      </c>
      <c r="K350" s="15"/>
      <c r="L350" s="13" t="s">
        <v>14</v>
      </c>
      <c r="M350" s="7">
        <v>1</v>
      </c>
      <c r="N350" s="14"/>
    </row>
    <row r="351" spans="1:14" ht="78.75">
      <c r="A351" s="6">
        <v>350</v>
      </c>
      <c r="B351" s="8" t="s">
        <v>21557</v>
      </c>
      <c r="C351" s="9" t="s">
        <v>21832</v>
      </c>
      <c r="D351" s="10" t="s">
        <v>21833</v>
      </c>
      <c r="E351" s="11" t="s">
        <v>21834</v>
      </c>
      <c r="F351" s="6">
        <v>571630</v>
      </c>
      <c r="G351" s="6" t="s">
        <v>608</v>
      </c>
      <c r="H351" s="16">
        <v>1170186.25</v>
      </c>
      <c r="I351" s="12" t="s">
        <v>5349</v>
      </c>
      <c r="J351" s="12" t="s">
        <v>21825</v>
      </c>
      <c r="K351" s="15"/>
      <c r="L351" s="13" t="s">
        <v>14</v>
      </c>
      <c r="M351" s="7">
        <v>1</v>
      </c>
      <c r="N351" s="14"/>
    </row>
    <row r="352" spans="1:14" ht="31.5">
      <c r="A352" s="6">
        <v>351</v>
      </c>
      <c r="B352" s="8" t="s">
        <v>21557</v>
      </c>
      <c r="C352" s="9" t="s">
        <v>21835</v>
      </c>
      <c r="D352" s="10" t="s">
        <v>21629</v>
      </c>
      <c r="E352" s="11" t="s">
        <v>21836</v>
      </c>
      <c r="F352" s="6">
        <v>489453</v>
      </c>
      <c r="G352" s="6" t="s">
        <v>608</v>
      </c>
      <c r="H352" s="16">
        <v>25795406.359999999</v>
      </c>
      <c r="I352" s="12">
        <v>43842</v>
      </c>
      <c r="J352" s="12" t="s">
        <v>14418</v>
      </c>
      <c r="K352" s="15">
        <v>25763676</v>
      </c>
      <c r="L352" s="13" t="s">
        <v>70</v>
      </c>
      <c r="M352" s="7">
        <v>1</v>
      </c>
      <c r="N352" s="14"/>
    </row>
    <row r="353" spans="1:14" ht="63">
      <c r="A353" s="6">
        <v>352</v>
      </c>
      <c r="B353" s="8" t="s">
        <v>21557</v>
      </c>
      <c r="C353" s="9" t="s">
        <v>21569</v>
      </c>
      <c r="D353" s="10" t="s">
        <v>6914</v>
      </c>
      <c r="E353" s="11" t="s">
        <v>21836</v>
      </c>
      <c r="F353" s="6">
        <v>489453</v>
      </c>
      <c r="G353" s="6" t="s">
        <v>608</v>
      </c>
      <c r="H353" s="16">
        <v>25795406.359999999</v>
      </c>
      <c r="I353" s="12">
        <v>43842</v>
      </c>
      <c r="J353" s="12" t="s">
        <v>14418</v>
      </c>
      <c r="K353" s="15">
        <v>25763676</v>
      </c>
      <c r="L353" s="13" t="s">
        <v>70</v>
      </c>
      <c r="M353" s="7">
        <v>0.25</v>
      </c>
      <c r="N353" s="14"/>
    </row>
    <row r="354" spans="1:14" ht="47.25">
      <c r="A354" s="6">
        <v>353</v>
      </c>
      <c r="B354" s="8" t="s">
        <v>21557</v>
      </c>
      <c r="C354" s="9" t="s">
        <v>21588</v>
      </c>
      <c r="D354" s="10" t="s">
        <v>3710</v>
      </c>
      <c r="E354" s="11" t="s">
        <v>21836</v>
      </c>
      <c r="F354" s="6">
        <v>489453</v>
      </c>
      <c r="G354" s="6" t="s">
        <v>608</v>
      </c>
      <c r="H354" s="16">
        <v>25795406.359999999</v>
      </c>
      <c r="I354" s="12">
        <v>43842</v>
      </c>
      <c r="J354" s="12" t="s">
        <v>14418</v>
      </c>
      <c r="K354" s="15">
        <v>25763676</v>
      </c>
      <c r="L354" s="13" t="s">
        <v>70</v>
      </c>
      <c r="M354" s="7">
        <v>0.75</v>
      </c>
      <c r="N354" s="14"/>
    </row>
    <row r="355" spans="1:14" ht="63">
      <c r="A355" s="6">
        <v>354</v>
      </c>
      <c r="B355" s="8" t="s">
        <v>21557</v>
      </c>
      <c r="C355" s="9" t="s">
        <v>21837</v>
      </c>
      <c r="D355" s="10" t="s">
        <v>21838</v>
      </c>
      <c r="E355" s="11" t="s">
        <v>21839</v>
      </c>
      <c r="F355" s="6">
        <v>571640</v>
      </c>
      <c r="G355" s="6" t="s">
        <v>608</v>
      </c>
      <c r="H355" s="16">
        <v>11500002.550000001</v>
      </c>
      <c r="I355" s="12" t="s">
        <v>16985</v>
      </c>
      <c r="J355" s="12" t="s">
        <v>14758</v>
      </c>
      <c r="K355" s="15"/>
      <c r="L355" s="13" t="s">
        <v>14</v>
      </c>
      <c r="M355" s="7">
        <v>1</v>
      </c>
      <c r="N355" s="14"/>
    </row>
    <row r="356" spans="1:14" ht="78.75">
      <c r="A356" s="6">
        <v>355</v>
      </c>
      <c r="B356" s="8" t="s">
        <v>21557</v>
      </c>
      <c r="C356" s="9" t="s">
        <v>21840</v>
      </c>
      <c r="D356" s="10" t="s">
        <v>21841</v>
      </c>
      <c r="E356" s="11" t="s">
        <v>21842</v>
      </c>
      <c r="F356" s="6">
        <v>571650</v>
      </c>
      <c r="G356" s="6" t="s">
        <v>608</v>
      </c>
      <c r="H356" s="16">
        <v>1216297.3500000001</v>
      </c>
      <c r="I356" s="12" t="s">
        <v>4026</v>
      </c>
      <c r="J356" s="12" t="s">
        <v>4030</v>
      </c>
      <c r="K356" s="15"/>
      <c r="L356" s="13" t="s">
        <v>14</v>
      </c>
      <c r="M356" s="7">
        <v>1</v>
      </c>
      <c r="N356" s="14"/>
    </row>
    <row r="357" spans="1:14" ht="78.75">
      <c r="A357" s="6">
        <v>356</v>
      </c>
      <c r="B357" s="8" t="s">
        <v>21557</v>
      </c>
      <c r="C357" s="9" t="s">
        <v>21843</v>
      </c>
      <c r="D357" s="10" t="s">
        <v>21844</v>
      </c>
      <c r="E357" s="11" t="s">
        <v>21845</v>
      </c>
      <c r="F357" s="6">
        <v>489450</v>
      </c>
      <c r="G357" s="6" t="s">
        <v>608</v>
      </c>
      <c r="H357" s="16">
        <v>7175527.6500000004</v>
      </c>
      <c r="I357" s="12">
        <v>44085</v>
      </c>
      <c r="J357" s="12">
        <v>44198</v>
      </c>
      <c r="K357" s="15">
        <v>7165551</v>
      </c>
      <c r="L357" s="13" t="s">
        <v>14</v>
      </c>
      <c r="M357" s="7">
        <v>1</v>
      </c>
      <c r="N357" s="14"/>
    </row>
    <row r="358" spans="1:14" ht="63">
      <c r="A358" s="6">
        <v>357</v>
      </c>
      <c r="B358" s="8" t="s">
        <v>21557</v>
      </c>
      <c r="C358" s="9" t="s">
        <v>21811</v>
      </c>
      <c r="D358" s="10" t="s">
        <v>21812</v>
      </c>
      <c r="E358" s="11" t="s">
        <v>21846</v>
      </c>
      <c r="F358" s="6">
        <v>489358</v>
      </c>
      <c r="G358" s="6" t="s">
        <v>608</v>
      </c>
      <c r="H358" s="16">
        <v>2793428.45</v>
      </c>
      <c r="I358" s="12">
        <v>43962</v>
      </c>
      <c r="J358" s="12" t="s">
        <v>710</v>
      </c>
      <c r="K358" s="15">
        <v>2765673</v>
      </c>
      <c r="L358" s="13" t="s">
        <v>14</v>
      </c>
      <c r="M358" s="7">
        <v>1</v>
      </c>
      <c r="N358" s="14"/>
    </row>
    <row r="359" spans="1:14" ht="47.25">
      <c r="A359" s="6">
        <v>358</v>
      </c>
      <c r="B359" s="8" t="s">
        <v>21557</v>
      </c>
      <c r="C359" s="9" t="s">
        <v>21847</v>
      </c>
      <c r="D359" s="10" t="s">
        <v>21841</v>
      </c>
      <c r="E359" s="11" t="s">
        <v>21848</v>
      </c>
      <c r="F359" s="6">
        <v>489422</v>
      </c>
      <c r="G359" s="6" t="s">
        <v>608</v>
      </c>
      <c r="H359" s="16">
        <v>2594209.65</v>
      </c>
      <c r="I359" s="12">
        <v>43901</v>
      </c>
      <c r="J359" s="12" t="s">
        <v>700</v>
      </c>
      <c r="K359" s="15">
        <v>2592349</v>
      </c>
      <c r="L359" s="13" t="s">
        <v>14</v>
      </c>
      <c r="M359" s="7">
        <v>1</v>
      </c>
      <c r="N359" s="14"/>
    </row>
    <row r="360" spans="1:14" ht="78.75">
      <c r="A360" s="6">
        <v>359</v>
      </c>
      <c r="B360" s="8" t="s">
        <v>21557</v>
      </c>
      <c r="C360" s="9" t="s">
        <v>21849</v>
      </c>
      <c r="D360" s="10" t="s">
        <v>18836</v>
      </c>
      <c r="E360" s="11" t="s">
        <v>21850</v>
      </c>
      <c r="F360" s="6">
        <v>489435</v>
      </c>
      <c r="G360" s="6" t="s">
        <v>608</v>
      </c>
      <c r="H360" s="16">
        <v>3583894</v>
      </c>
      <c r="I360" s="12">
        <v>43932</v>
      </c>
      <c r="J360" s="12" t="s">
        <v>8211</v>
      </c>
      <c r="K360" s="15">
        <v>3583893</v>
      </c>
      <c r="L360" s="13" t="s">
        <v>14</v>
      </c>
      <c r="M360" s="7">
        <v>1</v>
      </c>
      <c r="N360" s="14"/>
    </row>
    <row r="361" spans="1:14" ht="63">
      <c r="A361" s="6">
        <v>360</v>
      </c>
      <c r="B361" s="8" t="s">
        <v>21557</v>
      </c>
      <c r="C361" s="9" t="s">
        <v>21851</v>
      </c>
      <c r="D361" s="10" t="s">
        <v>21852</v>
      </c>
      <c r="E361" s="11" t="s">
        <v>21853</v>
      </c>
      <c r="F361" s="6">
        <v>489436</v>
      </c>
      <c r="G361" s="6" t="s">
        <v>608</v>
      </c>
      <c r="H361" s="16">
        <v>3063320.6</v>
      </c>
      <c r="I361" s="12">
        <v>43901</v>
      </c>
      <c r="J361" s="12" t="s">
        <v>700</v>
      </c>
      <c r="K361" s="15">
        <v>3052276</v>
      </c>
      <c r="L361" s="13" t="s">
        <v>14</v>
      </c>
      <c r="M361" s="7">
        <v>1</v>
      </c>
      <c r="N361" s="14"/>
    </row>
    <row r="362" spans="1:14" ht="63">
      <c r="A362" s="6">
        <v>361</v>
      </c>
      <c r="B362" s="8" t="s">
        <v>21557</v>
      </c>
      <c r="C362" s="9" t="s">
        <v>21854</v>
      </c>
      <c r="D362" s="10" t="s">
        <v>21855</v>
      </c>
      <c r="E362" s="11" t="s">
        <v>21856</v>
      </c>
      <c r="F362" s="6">
        <v>489435</v>
      </c>
      <c r="G362" s="6" t="s">
        <v>608</v>
      </c>
      <c r="H362" s="16">
        <v>5922678.0999999996</v>
      </c>
      <c r="I362" s="12">
        <v>43962</v>
      </c>
      <c r="J362" s="12" t="s">
        <v>710</v>
      </c>
      <c r="K362" s="15">
        <v>5920360</v>
      </c>
      <c r="L362" s="13" t="s">
        <v>14</v>
      </c>
      <c r="M362" s="7">
        <v>1</v>
      </c>
      <c r="N362" s="14"/>
    </row>
    <row r="363" spans="1:14" ht="63">
      <c r="A363" s="6">
        <v>362</v>
      </c>
      <c r="B363" s="8" t="s">
        <v>21557</v>
      </c>
      <c r="C363" s="9" t="s">
        <v>21857</v>
      </c>
      <c r="D363" s="10" t="s">
        <v>21858</v>
      </c>
      <c r="E363" s="11" t="s">
        <v>21859</v>
      </c>
      <c r="F363" s="6">
        <v>489423</v>
      </c>
      <c r="G363" s="6" t="s">
        <v>608</v>
      </c>
      <c r="H363" s="16">
        <v>3661325.65</v>
      </c>
      <c r="I363" s="12">
        <v>43962</v>
      </c>
      <c r="J363" s="12" t="s">
        <v>710</v>
      </c>
      <c r="K363" s="15">
        <v>3654868</v>
      </c>
      <c r="L363" s="13" t="s">
        <v>14</v>
      </c>
      <c r="M363" s="7">
        <v>1</v>
      </c>
      <c r="N363" s="14"/>
    </row>
    <row r="364" spans="1:14" ht="63">
      <c r="A364" s="6">
        <v>363</v>
      </c>
      <c r="B364" s="8" t="s">
        <v>21557</v>
      </c>
      <c r="C364" s="9" t="s">
        <v>21588</v>
      </c>
      <c r="D364" s="10" t="s">
        <v>3710</v>
      </c>
      <c r="E364" s="11" t="s">
        <v>21860</v>
      </c>
      <c r="F364" s="6">
        <v>562107</v>
      </c>
      <c r="G364" s="6" t="s">
        <v>848</v>
      </c>
      <c r="H364" s="16">
        <v>16689204.460000001</v>
      </c>
      <c r="I364" s="12"/>
      <c r="J364" s="12"/>
      <c r="K364" s="15"/>
      <c r="L364" s="13" t="s">
        <v>14</v>
      </c>
      <c r="M364" s="7">
        <v>1</v>
      </c>
      <c r="N364" s="14"/>
    </row>
    <row r="365" spans="1:14" ht="126">
      <c r="A365" s="6">
        <v>364</v>
      </c>
      <c r="B365" s="8" t="s">
        <v>15</v>
      </c>
      <c r="C365" s="9" t="s">
        <v>16</v>
      </c>
      <c r="D365" s="10" t="s">
        <v>17</v>
      </c>
      <c r="E365" s="11" t="s">
        <v>18</v>
      </c>
      <c r="F365" s="6">
        <v>162871</v>
      </c>
      <c r="G365" s="6" t="s">
        <v>19</v>
      </c>
      <c r="H365" s="16">
        <v>5387347.2000000002</v>
      </c>
      <c r="I365" s="12" t="s">
        <v>20</v>
      </c>
      <c r="J365" s="12" t="s">
        <v>21</v>
      </c>
      <c r="K365" s="15">
        <v>1576723</v>
      </c>
      <c r="L365" s="13" t="s">
        <v>14</v>
      </c>
      <c r="M365" s="7">
        <v>1</v>
      </c>
      <c r="N365" s="14"/>
    </row>
    <row r="366" spans="1:14" ht="94.5">
      <c r="A366" s="6">
        <v>365</v>
      </c>
      <c r="B366" s="8" t="s">
        <v>15</v>
      </c>
      <c r="C366" s="9" t="s">
        <v>16</v>
      </c>
      <c r="D366" s="10" t="s">
        <v>17</v>
      </c>
      <c r="E366" s="11" t="s">
        <v>22</v>
      </c>
      <c r="F366" s="6">
        <v>162872</v>
      </c>
      <c r="G366" s="6" t="s">
        <v>19</v>
      </c>
      <c r="H366" s="16">
        <v>5327342.22</v>
      </c>
      <c r="I366" s="12" t="s">
        <v>20</v>
      </c>
      <c r="J366" s="12" t="s">
        <v>21</v>
      </c>
      <c r="K366" s="15">
        <v>5326667</v>
      </c>
      <c r="L366" s="13" t="s">
        <v>14</v>
      </c>
      <c r="M366" s="7">
        <v>1</v>
      </c>
      <c r="N366" s="14"/>
    </row>
    <row r="367" spans="1:14" ht="94.5">
      <c r="A367" s="6">
        <v>366</v>
      </c>
      <c r="B367" s="8" t="s">
        <v>15</v>
      </c>
      <c r="C367" s="9" t="s">
        <v>23</v>
      </c>
      <c r="D367" s="10" t="s">
        <v>24</v>
      </c>
      <c r="E367" s="11" t="s">
        <v>25</v>
      </c>
      <c r="F367" s="6">
        <v>190361</v>
      </c>
      <c r="G367" s="6" t="s">
        <v>19</v>
      </c>
      <c r="H367" s="16">
        <v>20906703.75</v>
      </c>
      <c r="I367" s="12" t="s">
        <v>26</v>
      </c>
      <c r="J367" s="12" t="s">
        <v>27</v>
      </c>
      <c r="K367" s="15">
        <v>20888902</v>
      </c>
      <c r="L367" s="13" t="s">
        <v>70</v>
      </c>
      <c r="M367" s="7">
        <v>1</v>
      </c>
      <c r="N367" s="14"/>
    </row>
    <row r="368" spans="1:14" ht="94.5">
      <c r="A368" s="6">
        <v>367</v>
      </c>
      <c r="B368" s="8" t="s">
        <v>15</v>
      </c>
      <c r="C368" s="9" t="s">
        <v>28</v>
      </c>
      <c r="D368" s="10" t="s">
        <v>29</v>
      </c>
      <c r="E368" s="11" t="s">
        <v>25</v>
      </c>
      <c r="F368" s="6">
        <v>190361</v>
      </c>
      <c r="G368" s="6" t="s">
        <v>19</v>
      </c>
      <c r="H368" s="16">
        <v>20906703.75</v>
      </c>
      <c r="I368" s="12" t="s">
        <v>26</v>
      </c>
      <c r="J368" s="12" t="s">
        <v>27</v>
      </c>
      <c r="K368" s="15">
        <v>20888902</v>
      </c>
      <c r="L368" s="13" t="s">
        <v>70</v>
      </c>
      <c r="M368" s="7">
        <v>0.2</v>
      </c>
      <c r="N368" s="14"/>
    </row>
    <row r="369" spans="1:14" ht="94.5">
      <c r="A369" s="6">
        <v>368</v>
      </c>
      <c r="B369" s="8" t="s">
        <v>15</v>
      </c>
      <c r="C369" s="9" t="s">
        <v>30</v>
      </c>
      <c r="D369" s="10" t="s">
        <v>31</v>
      </c>
      <c r="E369" s="11" t="s">
        <v>25</v>
      </c>
      <c r="F369" s="6">
        <v>190361</v>
      </c>
      <c r="G369" s="6" t="s">
        <v>19</v>
      </c>
      <c r="H369" s="16">
        <v>20906703.75</v>
      </c>
      <c r="I369" s="12" t="s">
        <v>26</v>
      </c>
      <c r="J369" s="12" t="s">
        <v>27</v>
      </c>
      <c r="K369" s="15">
        <v>20888902</v>
      </c>
      <c r="L369" s="13" t="s">
        <v>70</v>
      </c>
      <c r="M369" s="7">
        <v>0.8</v>
      </c>
      <c r="N369" s="14"/>
    </row>
    <row r="370" spans="1:14" ht="110.25">
      <c r="A370" s="6">
        <v>369</v>
      </c>
      <c r="B370" s="8" t="s">
        <v>15</v>
      </c>
      <c r="C370" s="9" t="s">
        <v>32</v>
      </c>
      <c r="D370" s="10" t="s">
        <v>33</v>
      </c>
      <c r="E370" s="11" t="s">
        <v>34</v>
      </c>
      <c r="F370" s="6">
        <v>190362</v>
      </c>
      <c r="G370" s="6" t="s">
        <v>19</v>
      </c>
      <c r="H370" s="16">
        <v>22098987.620000001</v>
      </c>
      <c r="I370" s="12" t="s">
        <v>35</v>
      </c>
      <c r="J370" s="12" t="s">
        <v>36</v>
      </c>
      <c r="K370" s="15">
        <v>21772875</v>
      </c>
      <c r="L370" s="13" t="s">
        <v>70</v>
      </c>
      <c r="M370" s="7">
        <v>1</v>
      </c>
      <c r="N370" s="14"/>
    </row>
    <row r="371" spans="1:14" ht="110.25">
      <c r="A371" s="6">
        <v>370</v>
      </c>
      <c r="B371" s="8" t="s">
        <v>15</v>
      </c>
      <c r="C371" s="9" t="s">
        <v>37</v>
      </c>
      <c r="D371" s="10" t="s">
        <v>38</v>
      </c>
      <c r="E371" s="11" t="s">
        <v>34</v>
      </c>
      <c r="F371" s="6">
        <v>190362</v>
      </c>
      <c r="G371" s="6" t="s">
        <v>19</v>
      </c>
      <c r="H371" s="16">
        <v>22098987.620000001</v>
      </c>
      <c r="I371" s="12" t="s">
        <v>35</v>
      </c>
      <c r="J371" s="12" t="s">
        <v>36</v>
      </c>
      <c r="K371" s="15">
        <v>21772875</v>
      </c>
      <c r="L371" s="13" t="s">
        <v>70</v>
      </c>
      <c r="M371" s="7">
        <v>0.51</v>
      </c>
      <c r="N371" s="14"/>
    </row>
    <row r="372" spans="1:14" ht="110.25">
      <c r="A372" s="6">
        <v>371</v>
      </c>
      <c r="B372" s="8" t="s">
        <v>15</v>
      </c>
      <c r="C372" s="9" t="s">
        <v>39</v>
      </c>
      <c r="D372" s="10" t="s">
        <v>40</v>
      </c>
      <c r="E372" s="11" t="s">
        <v>34</v>
      </c>
      <c r="F372" s="6">
        <v>190362</v>
      </c>
      <c r="G372" s="6" t="s">
        <v>19</v>
      </c>
      <c r="H372" s="16">
        <v>22098987.620000001</v>
      </c>
      <c r="I372" s="12" t="s">
        <v>35</v>
      </c>
      <c r="J372" s="12" t="s">
        <v>36</v>
      </c>
      <c r="K372" s="15">
        <v>21772875</v>
      </c>
      <c r="L372" s="13" t="s">
        <v>70</v>
      </c>
      <c r="M372" s="7">
        <v>0.49</v>
      </c>
      <c r="N372" s="14"/>
    </row>
    <row r="373" spans="1:14" ht="78.75">
      <c r="A373" s="6">
        <v>372</v>
      </c>
      <c r="B373" s="8" t="s">
        <v>15</v>
      </c>
      <c r="C373" s="9" t="s">
        <v>32</v>
      </c>
      <c r="D373" s="10" t="s">
        <v>33</v>
      </c>
      <c r="E373" s="11" t="s">
        <v>41</v>
      </c>
      <c r="F373" s="6">
        <v>220790</v>
      </c>
      <c r="G373" s="6" t="s">
        <v>19</v>
      </c>
      <c r="H373" s="16">
        <v>22045900.260000002</v>
      </c>
      <c r="I373" s="12" t="s">
        <v>42</v>
      </c>
      <c r="J373" s="12" t="s">
        <v>43</v>
      </c>
      <c r="K373" s="15">
        <v>14748517</v>
      </c>
      <c r="L373" s="13" t="s">
        <v>70</v>
      </c>
      <c r="M373" s="7">
        <v>1</v>
      </c>
      <c r="N373" s="14"/>
    </row>
    <row r="374" spans="1:14" ht="78.75">
      <c r="A374" s="6">
        <v>373</v>
      </c>
      <c r="B374" s="8" t="s">
        <v>15</v>
      </c>
      <c r="C374" s="9" t="s">
        <v>37</v>
      </c>
      <c r="D374" s="10" t="s">
        <v>38</v>
      </c>
      <c r="E374" s="11" t="s">
        <v>41</v>
      </c>
      <c r="F374" s="6">
        <v>220790</v>
      </c>
      <c r="G374" s="6" t="s">
        <v>19</v>
      </c>
      <c r="H374" s="16">
        <v>22045900.260000002</v>
      </c>
      <c r="I374" s="12" t="s">
        <v>42</v>
      </c>
      <c r="J374" s="12" t="s">
        <v>43</v>
      </c>
      <c r="K374" s="15">
        <v>14748517</v>
      </c>
      <c r="L374" s="13" t="s">
        <v>70</v>
      </c>
      <c r="M374" s="7">
        <v>0.51</v>
      </c>
      <c r="N374" s="14"/>
    </row>
    <row r="375" spans="1:14" ht="78.75">
      <c r="A375" s="6">
        <v>374</v>
      </c>
      <c r="B375" s="8" t="s">
        <v>15</v>
      </c>
      <c r="C375" s="9" t="s">
        <v>39</v>
      </c>
      <c r="D375" s="10" t="s">
        <v>40</v>
      </c>
      <c r="E375" s="11" t="s">
        <v>41</v>
      </c>
      <c r="F375" s="6">
        <v>220790</v>
      </c>
      <c r="G375" s="6" t="s">
        <v>19</v>
      </c>
      <c r="H375" s="16">
        <v>22045900.260000002</v>
      </c>
      <c r="I375" s="12" t="s">
        <v>42</v>
      </c>
      <c r="J375" s="12" t="s">
        <v>43</v>
      </c>
      <c r="K375" s="15">
        <v>14748517</v>
      </c>
      <c r="L375" s="13" t="s">
        <v>70</v>
      </c>
      <c r="M375" s="7">
        <v>0.49</v>
      </c>
      <c r="N375" s="14"/>
    </row>
    <row r="376" spans="1:14" ht="94.5">
      <c r="A376" s="6">
        <v>375</v>
      </c>
      <c r="B376" s="8" t="s">
        <v>15</v>
      </c>
      <c r="C376" s="9" t="s">
        <v>44</v>
      </c>
      <c r="D376" s="10" t="s">
        <v>45</v>
      </c>
      <c r="E376" s="11" t="s">
        <v>46</v>
      </c>
      <c r="F376" s="6">
        <v>277654</v>
      </c>
      <c r="G376" s="6" t="s">
        <v>19</v>
      </c>
      <c r="H376" s="16">
        <v>11207240</v>
      </c>
      <c r="I376" s="12" t="s">
        <v>47</v>
      </c>
      <c r="J376" s="12" t="s">
        <v>48</v>
      </c>
      <c r="K376" s="15">
        <v>5852663</v>
      </c>
      <c r="L376" s="13" t="s">
        <v>14</v>
      </c>
      <c r="M376" s="7">
        <v>1</v>
      </c>
      <c r="N376" s="14"/>
    </row>
    <row r="377" spans="1:14" ht="63">
      <c r="A377" s="6">
        <v>376</v>
      </c>
      <c r="B377" s="8" t="s">
        <v>15</v>
      </c>
      <c r="C377" s="9" t="s">
        <v>44</v>
      </c>
      <c r="D377" s="10" t="s">
        <v>45</v>
      </c>
      <c r="E377" s="11" t="s">
        <v>49</v>
      </c>
      <c r="F377" s="6">
        <v>278816</v>
      </c>
      <c r="G377" s="6" t="s">
        <v>19</v>
      </c>
      <c r="H377" s="16">
        <v>11394729</v>
      </c>
      <c r="I377" s="12" t="s">
        <v>50</v>
      </c>
      <c r="J377" s="12" t="s">
        <v>43</v>
      </c>
      <c r="K377" s="15">
        <v>11394360</v>
      </c>
      <c r="L377" s="13" t="s">
        <v>14</v>
      </c>
      <c r="M377" s="7">
        <v>1</v>
      </c>
      <c r="N377" s="14"/>
    </row>
    <row r="378" spans="1:14" ht="236.25">
      <c r="A378" s="6">
        <v>377</v>
      </c>
      <c r="B378" s="8" t="s">
        <v>15</v>
      </c>
      <c r="C378" s="9" t="s">
        <v>51</v>
      </c>
      <c r="D378" s="10" t="s">
        <v>52</v>
      </c>
      <c r="E378" s="11" t="s">
        <v>53</v>
      </c>
      <c r="F378" s="6">
        <v>299698</v>
      </c>
      <c r="G378" s="6" t="s">
        <v>19</v>
      </c>
      <c r="H378" s="16">
        <v>9213511</v>
      </c>
      <c r="I378" s="12" t="s">
        <v>54</v>
      </c>
      <c r="J378" s="12" t="s">
        <v>55</v>
      </c>
      <c r="K378" s="15">
        <v>5618901</v>
      </c>
      <c r="L378" s="13" t="s">
        <v>14</v>
      </c>
      <c r="M378" s="7">
        <v>1</v>
      </c>
      <c r="N378" s="14"/>
    </row>
    <row r="379" spans="1:14" ht="96.75">
      <c r="A379" s="6">
        <v>378</v>
      </c>
      <c r="B379" s="8" t="s">
        <v>15</v>
      </c>
      <c r="C379" s="9" t="s">
        <v>56</v>
      </c>
      <c r="D379" s="10" t="s">
        <v>57</v>
      </c>
      <c r="E379" s="11" t="s">
        <v>58</v>
      </c>
      <c r="F379" s="6">
        <v>301553</v>
      </c>
      <c r="G379" s="6" t="s">
        <v>19</v>
      </c>
      <c r="H379" s="16">
        <v>4730236</v>
      </c>
      <c r="I379" s="12" t="s">
        <v>59</v>
      </c>
      <c r="J379" s="12" t="s">
        <v>43</v>
      </c>
      <c r="K379" s="15">
        <v>2844894</v>
      </c>
      <c r="L379" s="13" t="s">
        <v>14</v>
      </c>
      <c r="M379" s="7">
        <v>1</v>
      </c>
      <c r="N379" s="14"/>
    </row>
    <row r="380" spans="1:14" ht="47.25">
      <c r="A380" s="6">
        <v>379</v>
      </c>
      <c r="B380" s="8" t="s">
        <v>15</v>
      </c>
      <c r="C380" s="9" t="s">
        <v>60</v>
      </c>
      <c r="D380" s="10" t="s">
        <v>61</v>
      </c>
      <c r="E380" s="11" t="s">
        <v>62</v>
      </c>
      <c r="F380" s="6">
        <v>397674</v>
      </c>
      <c r="G380" s="6" t="s">
        <v>19</v>
      </c>
      <c r="H380" s="16">
        <v>9559471</v>
      </c>
      <c r="I380" s="12" t="s">
        <v>63</v>
      </c>
      <c r="J380" s="12" t="s">
        <v>64</v>
      </c>
      <c r="K380" s="15">
        <v>3822071</v>
      </c>
      <c r="L380" s="13" t="s">
        <v>14</v>
      </c>
      <c r="M380" s="7">
        <v>1</v>
      </c>
      <c r="N380" s="14"/>
    </row>
    <row r="381" spans="1:14" ht="94.5">
      <c r="A381" s="6">
        <v>380</v>
      </c>
      <c r="B381" s="8" t="s">
        <v>15</v>
      </c>
      <c r="C381" s="9" t="s">
        <v>65</v>
      </c>
      <c r="D381" s="10" t="s">
        <v>66</v>
      </c>
      <c r="E381" s="11" t="s">
        <v>67</v>
      </c>
      <c r="F381" s="6">
        <v>410433</v>
      </c>
      <c r="G381" s="6" t="s">
        <v>19</v>
      </c>
      <c r="H381" s="16">
        <v>24210105</v>
      </c>
      <c r="I381" s="12" t="s">
        <v>68</v>
      </c>
      <c r="J381" s="12" t="s">
        <v>69</v>
      </c>
      <c r="K381" s="15">
        <v>13614646</v>
      </c>
      <c r="L381" s="13" t="s">
        <v>70</v>
      </c>
      <c r="M381" s="7">
        <v>1</v>
      </c>
      <c r="N381" s="14"/>
    </row>
    <row r="382" spans="1:14" ht="94.5">
      <c r="A382" s="6">
        <v>381</v>
      </c>
      <c r="B382" s="8" t="s">
        <v>15</v>
      </c>
      <c r="C382" s="9" t="s">
        <v>71</v>
      </c>
      <c r="D382" s="10" t="s">
        <v>61</v>
      </c>
      <c r="E382" s="11" t="s">
        <v>67</v>
      </c>
      <c r="F382" s="6">
        <v>410433</v>
      </c>
      <c r="G382" s="6" t="s">
        <v>19</v>
      </c>
      <c r="H382" s="16">
        <v>24210105</v>
      </c>
      <c r="I382" s="12" t="s">
        <v>68</v>
      </c>
      <c r="J382" s="12" t="s">
        <v>69</v>
      </c>
      <c r="K382" s="15">
        <v>13614646</v>
      </c>
      <c r="L382" s="13" t="s">
        <v>70</v>
      </c>
      <c r="M382" s="7">
        <v>0.49</v>
      </c>
      <c r="N382" s="14"/>
    </row>
    <row r="383" spans="1:14" ht="94.5">
      <c r="A383" s="6">
        <v>382</v>
      </c>
      <c r="B383" s="8" t="s">
        <v>15</v>
      </c>
      <c r="C383" s="9" t="s">
        <v>72</v>
      </c>
      <c r="D383" s="10" t="s">
        <v>73</v>
      </c>
      <c r="E383" s="11" t="s">
        <v>67</v>
      </c>
      <c r="F383" s="6">
        <v>410433</v>
      </c>
      <c r="G383" s="6" t="s">
        <v>19</v>
      </c>
      <c r="H383" s="16">
        <v>24210105</v>
      </c>
      <c r="I383" s="12" t="s">
        <v>68</v>
      </c>
      <c r="J383" s="12" t="s">
        <v>69</v>
      </c>
      <c r="K383" s="15">
        <v>13614646</v>
      </c>
      <c r="L383" s="13" t="s">
        <v>70</v>
      </c>
      <c r="M383" s="7">
        <v>0.51</v>
      </c>
      <c r="N383" s="14"/>
    </row>
    <row r="384" spans="1:14" ht="47.25">
      <c r="A384" s="6">
        <v>383</v>
      </c>
      <c r="B384" s="8" t="s">
        <v>15</v>
      </c>
      <c r="C384" s="9" t="s">
        <v>74</v>
      </c>
      <c r="D384" s="10" t="s">
        <v>75</v>
      </c>
      <c r="E384" s="11" t="s">
        <v>76</v>
      </c>
      <c r="F384" s="6">
        <v>388241</v>
      </c>
      <c r="G384" s="6" t="s">
        <v>77</v>
      </c>
      <c r="H384" s="16">
        <v>6189250</v>
      </c>
      <c r="I384" s="12" t="s">
        <v>78</v>
      </c>
      <c r="J384" s="12" t="s">
        <v>79</v>
      </c>
      <c r="K384" s="15">
        <v>2703139</v>
      </c>
      <c r="L384" s="13" t="s">
        <v>14</v>
      </c>
      <c r="M384" s="7">
        <v>1</v>
      </c>
      <c r="N384" s="14"/>
    </row>
    <row r="385" spans="1:14" ht="78.75">
      <c r="A385" s="6">
        <v>384</v>
      </c>
      <c r="B385" s="8" t="s">
        <v>15</v>
      </c>
      <c r="C385" s="9" t="s">
        <v>80</v>
      </c>
      <c r="D385" s="10" t="s">
        <v>81</v>
      </c>
      <c r="E385" s="11" t="s">
        <v>82</v>
      </c>
      <c r="F385" s="6">
        <v>388252</v>
      </c>
      <c r="G385" s="6" t="s">
        <v>77</v>
      </c>
      <c r="H385" s="16">
        <v>14850498</v>
      </c>
      <c r="I385" s="12" t="s">
        <v>83</v>
      </c>
      <c r="J385" s="12" t="s">
        <v>84</v>
      </c>
      <c r="K385" s="15">
        <v>4100000</v>
      </c>
      <c r="L385" s="13" t="s">
        <v>14</v>
      </c>
      <c r="M385" s="7">
        <v>1</v>
      </c>
      <c r="N385" s="14"/>
    </row>
    <row r="386" spans="1:14" ht="110.25">
      <c r="A386" s="6">
        <v>385</v>
      </c>
      <c r="B386" s="8" t="s">
        <v>15</v>
      </c>
      <c r="C386" s="9" t="s">
        <v>85</v>
      </c>
      <c r="D386" s="10" t="s">
        <v>86</v>
      </c>
      <c r="E386" s="11" t="s">
        <v>87</v>
      </c>
      <c r="F386" s="6">
        <v>388256</v>
      </c>
      <c r="G386" s="6" t="s">
        <v>77</v>
      </c>
      <c r="H386" s="16">
        <v>17380598</v>
      </c>
      <c r="I386" s="12" t="s">
        <v>88</v>
      </c>
      <c r="J386" s="12" t="s">
        <v>43</v>
      </c>
      <c r="K386" s="15">
        <v>3132395</v>
      </c>
      <c r="L386" s="13" t="s">
        <v>14</v>
      </c>
      <c r="M386" s="7">
        <v>1</v>
      </c>
      <c r="N386" s="14"/>
    </row>
    <row r="387" spans="1:14" ht="47.25">
      <c r="A387" s="6">
        <v>386</v>
      </c>
      <c r="B387" s="8" t="s">
        <v>15</v>
      </c>
      <c r="C387" s="9" t="s">
        <v>89</v>
      </c>
      <c r="D387" s="10" t="s">
        <v>90</v>
      </c>
      <c r="E387" s="11" t="s">
        <v>91</v>
      </c>
      <c r="F387" s="6">
        <v>389088</v>
      </c>
      <c r="G387" s="6" t="s">
        <v>77</v>
      </c>
      <c r="H387" s="16">
        <v>8027500</v>
      </c>
      <c r="I387" s="12" t="s">
        <v>92</v>
      </c>
      <c r="J387" s="12" t="s">
        <v>93</v>
      </c>
      <c r="K387" s="15">
        <v>4720261</v>
      </c>
      <c r="L387" s="13" t="s">
        <v>14</v>
      </c>
      <c r="M387" s="7">
        <v>1</v>
      </c>
      <c r="N387" s="14"/>
    </row>
    <row r="388" spans="1:14" ht="78.75">
      <c r="A388" s="6">
        <v>387</v>
      </c>
      <c r="B388" s="8" t="s">
        <v>15</v>
      </c>
      <c r="C388" s="9" t="s">
        <v>94</v>
      </c>
      <c r="D388" s="10" t="s">
        <v>95</v>
      </c>
      <c r="E388" s="11" t="s">
        <v>96</v>
      </c>
      <c r="F388" s="6">
        <v>236237</v>
      </c>
      <c r="G388" s="6" t="s">
        <v>97</v>
      </c>
      <c r="H388" s="16">
        <v>18102494</v>
      </c>
      <c r="I388" s="12" t="s">
        <v>98</v>
      </c>
      <c r="J388" s="12" t="s">
        <v>99</v>
      </c>
      <c r="K388" s="15">
        <v>18098256</v>
      </c>
      <c r="L388" s="13" t="s">
        <v>14</v>
      </c>
      <c r="M388" s="7">
        <v>1</v>
      </c>
      <c r="N388" s="14"/>
    </row>
    <row r="389" spans="1:14" ht="94.5">
      <c r="A389" s="6">
        <v>388</v>
      </c>
      <c r="B389" s="8" t="s">
        <v>15</v>
      </c>
      <c r="C389" s="9" t="s">
        <v>100</v>
      </c>
      <c r="D389" s="10" t="s">
        <v>101</v>
      </c>
      <c r="E389" s="11" t="s">
        <v>102</v>
      </c>
      <c r="F389" s="6">
        <v>400177</v>
      </c>
      <c r="G389" s="6" t="s">
        <v>97</v>
      </c>
      <c r="H389" s="16">
        <v>15630419</v>
      </c>
      <c r="I389" s="12" t="s">
        <v>103</v>
      </c>
      <c r="J389" s="12" t="s">
        <v>104</v>
      </c>
      <c r="K389" s="15">
        <v>9492370</v>
      </c>
      <c r="L389" s="13" t="s">
        <v>14</v>
      </c>
      <c r="M389" s="7">
        <v>1</v>
      </c>
      <c r="N389" s="14"/>
    </row>
    <row r="390" spans="1:14" ht="81">
      <c r="A390" s="6">
        <v>389</v>
      </c>
      <c r="B390" s="8" t="s">
        <v>15</v>
      </c>
      <c r="C390" s="9" t="s">
        <v>105</v>
      </c>
      <c r="D390" s="10" t="s">
        <v>106</v>
      </c>
      <c r="E390" s="11" t="s">
        <v>107</v>
      </c>
      <c r="F390" s="6">
        <v>496687</v>
      </c>
      <c r="G390" s="6" t="s">
        <v>97</v>
      </c>
      <c r="H390" s="16">
        <v>15229431</v>
      </c>
      <c r="I390" s="12" t="s">
        <v>108</v>
      </c>
      <c r="J390" s="12" t="s">
        <v>109</v>
      </c>
      <c r="K390" s="15">
        <v>8090786</v>
      </c>
      <c r="L390" s="13" t="s">
        <v>14</v>
      </c>
      <c r="M390" s="7">
        <v>1</v>
      </c>
      <c r="N390" s="14"/>
    </row>
    <row r="391" spans="1:14" ht="120">
      <c r="A391" s="6">
        <v>390</v>
      </c>
      <c r="B391" s="8" t="s">
        <v>15</v>
      </c>
      <c r="C391" s="9" t="s">
        <v>110</v>
      </c>
      <c r="D391" s="10" t="s">
        <v>111</v>
      </c>
      <c r="E391" s="11" t="s">
        <v>112</v>
      </c>
      <c r="F391" s="6">
        <v>496690</v>
      </c>
      <c r="G391" s="6" t="s">
        <v>97</v>
      </c>
      <c r="H391" s="16">
        <v>18241323</v>
      </c>
      <c r="I391" s="12" t="s">
        <v>113</v>
      </c>
      <c r="J391" s="12" t="s">
        <v>114</v>
      </c>
      <c r="K391" s="15">
        <v>0</v>
      </c>
      <c r="L391" s="13" t="s">
        <v>14</v>
      </c>
      <c r="M391" s="7">
        <v>1</v>
      </c>
      <c r="N391" s="14"/>
    </row>
    <row r="392" spans="1:14" ht="81">
      <c r="A392" s="6">
        <v>391</v>
      </c>
      <c r="B392" s="8" t="s">
        <v>15</v>
      </c>
      <c r="C392" s="9" t="s">
        <v>115</v>
      </c>
      <c r="D392" s="10" t="s">
        <v>116</v>
      </c>
      <c r="E392" s="11" t="s">
        <v>117</v>
      </c>
      <c r="F392" s="6">
        <v>496641</v>
      </c>
      <c r="G392" s="6" t="s">
        <v>97</v>
      </c>
      <c r="H392" s="16">
        <v>9555974</v>
      </c>
      <c r="I392" s="12" t="s">
        <v>108</v>
      </c>
      <c r="J392" s="12" t="s">
        <v>109</v>
      </c>
      <c r="K392" s="15">
        <v>1567200</v>
      </c>
      <c r="L392" s="13" t="s">
        <v>14</v>
      </c>
      <c r="M392" s="7">
        <v>1</v>
      </c>
      <c r="N392" s="14"/>
    </row>
    <row r="393" spans="1:14" ht="110.25">
      <c r="A393" s="6">
        <v>392</v>
      </c>
      <c r="B393" s="8" t="s">
        <v>15</v>
      </c>
      <c r="C393" s="9" t="s">
        <v>118</v>
      </c>
      <c r="D393" s="10" t="s">
        <v>116</v>
      </c>
      <c r="E393" s="11" t="s">
        <v>119</v>
      </c>
      <c r="F393" s="6">
        <v>252815</v>
      </c>
      <c r="G393" s="6" t="s">
        <v>97</v>
      </c>
      <c r="H393" s="16">
        <v>5973559</v>
      </c>
      <c r="I393" s="12" t="s">
        <v>120</v>
      </c>
      <c r="J393" s="12" t="s">
        <v>121</v>
      </c>
      <c r="K393" s="15">
        <v>3100437</v>
      </c>
      <c r="L393" s="13" t="s">
        <v>14</v>
      </c>
      <c r="M393" s="7">
        <v>1</v>
      </c>
      <c r="N393" s="14"/>
    </row>
    <row r="394" spans="1:14" ht="110.25">
      <c r="A394" s="6">
        <v>393</v>
      </c>
      <c r="B394" s="8" t="s">
        <v>15</v>
      </c>
      <c r="C394" s="9" t="s">
        <v>122</v>
      </c>
      <c r="D394" s="10" t="s">
        <v>123</v>
      </c>
      <c r="E394" s="11" t="s">
        <v>124</v>
      </c>
      <c r="F394" s="6">
        <v>252818</v>
      </c>
      <c r="G394" s="6" t="s">
        <v>97</v>
      </c>
      <c r="H394" s="16">
        <v>14384684</v>
      </c>
      <c r="I394" s="12" t="s">
        <v>120</v>
      </c>
      <c r="J394" s="12" t="s">
        <v>125</v>
      </c>
      <c r="K394" s="15">
        <v>10304913</v>
      </c>
      <c r="L394" s="13" t="s">
        <v>14</v>
      </c>
      <c r="M394" s="7">
        <v>1</v>
      </c>
      <c r="N394" s="14"/>
    </row>
    <row r="395" spans="1:14" ht="94.5">
      <c r="A395" s="6">
        <v>394</v>
      </c>
      <c r="B395" s="8" t="s">
        <v>15</v>
      </c>
      <c r="C395" s="9" t="s">
        <v>126</v>
      </c>
      <c r="D395" s="10" t="s">
        <v>127</v>
      </c>
      <c r="E395" s="11" t="s">
        <v>128</v>
      </c>
      <c r="F395" s="6">
        <v>289774</v>
      </c>
      <c r="G395" s="6" t="s">
        <v>97</v>
      </c>
      <c r="H395" s="16">
        <v>8919768</v>
      </c>
      <c r="I395" s="12" t="s">
        <v>129</v>
      </c>
      <c r="J395" s="12" t="s">
        <v>130</v>
      </c>
      <c r="K395" s="15">
        <v>8802817</v>
      </c>
      <c r="L395" s="13" t="s">
        <v>14</v>
      </c>
      <c r="M395" s="7">
        <v>1</v>
      </c>
      <c r="N395" s="14"/>
    </row>
    <row r="396" spans="1:14" ht="94.5">
      <c r="A396" s="6">
        <v>395</v>
      </c>
      <c r="B396" s="8" t="s">
        <v>15</v>
      </c>
      <c r="C396" s="9" t="s">
        <v>28</v>
      </c>
      <c r="D396" s="10" t="s">
        <v>86</v>
      </c>
      <c r="E396" s="11" t="s">
        <v>131</v>
      </c>
      <c r="F396" s="6">
        <v>252819</v>
      </c>
      <c r="G396" s="6" t="s">
        <v>97</v>
      </c>
      <c r="H396" s="16">
        <v>4136034</v>
      </c>
      <c r="I396" s="12" t="s">
        <v>132</v>
      </c>
      <c r="J396" s="12" t="s">
        <v>133</v>
      </c>
      <c r="K396" s="15">
        <v>2774101</v>
      </c>
      <c r="L396" s="13" t="s">
        <v>14</v>
      </c>
      <c r="M396" s="7">
        <v>1</v>
      </c>
      <c r="N396" s="14"/>
    </row>
    <row r="397" spans="1:14" ht="94.5">
      <c r="A397" s="6">
        <v>396</v>
      </c>
      <c r="B397" s="8" t="s">
        <v>15</v>
      </c>
      <c r="C397" s="9" t="s">
        <v>44</v>
      </c>
      <c r="D397" s="10" t="s">
        <v>134</v>
      </c>
      <c r="E397" s="11" t="s">
        <v>135</v>
      </c>
      <c r="F397" s="6">
        <v>252814</v>
      </c>
      <c r="G397" s="6" t="s">
        <v>97</v>
      </c>
      <c r="H397" s="16">
        <v>25625947</v>
      </c>
      <c r="I397" s="12" t="s">
        <v>136</v>
      </c>
      <c r="J397" s="12" t="s">
        <v>137</v>
      </c>
      <c r="K397" s="15">
        <v>24884880</v>
      </c>
      <c r="L397" s="13" t="s">
        <v>14</v>
      </c>
      <c r="M397" s="7">
        <v>1</v>
      </c>
      <c r="N397" s="14"/>
    </row>
    <row r="398" spans="1:14" ht="110.25">
      <c r="A398" s="6">
        <v>397</v>
      </c>
      <c r="B398" s="8" t="s">
        <v>15</v>
      </c>
      <c r="C398" s="9" t="s">
        <v>138</v>
      </c>
      <c r="D398" s="10" t="s">
        <v>139</v>
      </c>
      <c r="E398" s="11" t="s">
        <v>140</v>
      </c>
      <c r="F398" s="6">
        <v>370505</v>
      </c>
      <c r="G398" s="6" t="s">
        <v>97</v>
      </c>
      <c r="H398" s="16">
        <v>19274931</v>
      </c>
      <c r="I398" s="12" t="s">
        <v>141</v>
      </c>
      <c r="J398" s="12" t="s">
        <v>142</v>
      </c>
      <c r="K398" s="15">
        <v>0</v>
      </c>
      <c r="L398" s="13" t="s">
        <v>70</v>
      </c>
      <c r="M398" s="7">
        <v>1</v>
      </c>
      <c r="N398" s="14"/>
    </row>
    <row r="399" spans="1:14" ht="110.25">
      <c r="A399" s="6">
        <v>398</v>
      </c>
      <c r="B399" s="8" t="s">
        <v>15</v>
      </c>
      <c r="C399" s="9" t="s">
        <v>143</v>
      </c>
      <c r="D399" s="10" t="s">
        <v>61</v>
      </c>
      <c r="E399" s="11" t="s">
        <v>140</v>
      </c>
      <c r="F399" s="6">
        <v>370505</v>
      </c>
      <c r="G399" s="6" t="s">
        <v>97</v>
      </c>
      <c r="H399" s="16">
        <v>19274931</v>
      </c>
      <c r="I399" s="12" t="s">
        <v>141</v>
      </c>
      <c r="J399" s="12" t="s">
        <v>142</v>
      </c>
      <c r="K399" s="15">
        <v>0</v>
      </c>
      <c r="L399" s="13" t="s">
        <v>70</v>
      </c>
      <c r="M399" s="7">
        <v>0.51</v>
      </c>
      <c r="N399" s="14"/>
    </row>
    <row r="400" spans="1:14" ht="110.25">
      <c r="A400" s="6">
        <v>399</v>
      </c>
      <c r="B400" s="8" t="s">
        <v>15</v>
      </c>
      <c r="C400" s="9" t="s">
        <v>144</v>
      </c>
      <c r="D400" s="10" t="s">
        <v>73</v>
      </c>
      <c r="E400" s="11" t="s">
        <v>140</v>
      </c>
      <c r="F400" s="6">
        <v>370505</v>
      </c>
      <c r="G400" s="6" t="s">
        <v>97</v>
      </c>
      <c r="H400" s="16">
        <v>19274931</v>
      </c>
      <c r="I400" s="12" t="s">
        <v>141</v>
      </c>
      <c r="J400" s="12" t="s">
        <v>142</v>
      </c>
      <c r="K400" s="15">
        <v>0</v>
      </c>
      <c r="L400" s="13" t="s">
        <v>70</v>
      </c>
      <c r="M400" s="7">
        <v>0.49</v>
      </c>
      <c r="N400" s="14"/>
    </row>
    <row r="401" spans="1:14" ht="94.5">
      <c r="A401" s="6">
        <v>400</v>
      </c>
      <c r="B401" s="8" t="s">
        <v>15</v>
      </c>
      <c r="C401" s="9" t="s">
        <v>143</v>
      </c>
      <c r="D401" s="10" t="s">
        <v>145</v>
      </c>
      <c r="E401" s="11" t="s">
        <v>146</v>
      </c>
      <c r="F401" s="6">
        <v>394443</v>
      </c>
      <c r="G401" s="6" t="s">
        <v>97</v>
      </c>
      <c r="H401" s="16">
        <v>27885305</v>
      </c>
      <c r="I401" s="12" t="s">
        <v>147</v>
      </c>
      <c r="J401" s="12" t="s">
        <v>148</v>
      </c>
      <c r="K401" s="15">
        <v>14091078</v>
      </c>
      <c r="L401" s="13" t="s">
        <v>14</v>
      </c>
      <c r="M401" s="7">
        <v>1</v>
      </c>
      <c r="N401" s="14"/>
    </row>
    <row r="402" spans="1:14" ht="110.25">
      <c r="A402" s="6">
        <v>401</v>
      </c>
      <c r="B402" s="8" t="s">
        <v>15</v>
      </c>
      <c r="C402" s="9" t="s">
        <v>149</v>
      </c>
      <c r="D402" s="10" t="s">
        <v>150</v>
      </c>
      <c r="E402" s="11" t="s">
        <v>151</v>
      </c>
      <c r="F402" s="6">
        <v>394442</v>
      </c>
      <c r="G402" s="6" t="s">
        <v>97</v>
      </c>
      <c r="H402" s="16">
        <v>17888785</v>
      </c>
      <c r="I402" s="12" t="s">
        <v>152</v>
      </c>
      <c r="J402" s="12" t="s">
        <v>121</v>
      </c>
      <c r="K402" s="15">
        <v>11740097</v>
      </c>
      <c r="L402" s="13" t="s">
        <v>14</v>
      </c>
      <c r="M402" s="7">
        <v>1</v>
      </c>
      <c r="N402" s="14"/>
    </row>
    <row r="403" spans="1:14" ht="83.25">
      <c r="A403" s="6">
        <v>402</v>
      </c>
      <c r="B403" s="8" t="s">
        <v>15</v>
      </c>
      <c r="C403" s="9" t="s">
        <v>153</v>
      </c>
      <c r="D403" s="10" t="s">
        <v>154</v>
      </c>
      <c r="E403" s="11" t="s">
        <v>155</v>
      </c>
      <c r="F403" s="6">
        <v>509351</v>
      </c>
      <c r="G403" s="6" t="s">
        <v>97</v>
      </c>
      <c r="H403" s="16">
        <v>7070704</v>
      </c>
      <c r="I403" s="12" t="s">
        <v>48</v>
      </c>
      <c r="J403" s="12" t="s">
        <v>156</v>
      </c>
      <c r="K403" s="15">
        <v>0</v>
      </c>
      <c r="L403" s="13" t="s">
        <v>14</v>
      </c>
      <c r="M403" s="7">
        <v>1</v>
      </c>
      <c r="N403" s="14"/>
    </row>
    <row r="404" spans="1:14" ht="90.75">
      <c r="A404" s="6">
        <v>403</v>
      </c>
      <c r="B404" s="8" t="s">
        <v>15</v>
      </c>
      <c r="C404" s="9" t="s">
        <v>157</v>
      </c>
      <c r="D404" s="10" t="s">
        <v>158</v>
      </c>
      <c r="E404" s="11" t="s">
        <v>159</v>
      </c>
      <c r="F404" s="6">
        <v>509349</v>
      </c>
      <c r="G404" s="6" t="s">
        <v>97</v>
      </c>
      <c r="H404" s="16">
        <v>7677048</v>
      </c>
      <c r="I404" s="12" t="s">
        <v>160</v>
      </c>
      <c r="J404" s="12" t="s">
        <v>161</v>
      </c>
      <c r="K404" s="15">
        <v>0</v>
      </c>
      <c r="L404" s="13" t="s">
        <v>14</v>
      </c>
      <c r="M404" s="7">
        <v>1</v>
      </c>
      <c r="N404" s="14"/>
    </row>
    <row r="405" spans="1:14" ht="83.25">
      <c r="A405" s="6">
        <v>404</v>
      </c>
      <c r="B405" s="8" t="s">
        <v>15</v>
      </c>
      <c r="C405" s="9" t="s">
        <v>162</v>
      </c>
      <c r="D405" s="10" t="s">
        <v>163</v>
      </c>
      <c r="E405" s="11" t="s">
        <v>164</v>
      </c>
      <c r="F405" s="6">
        <v>509352</v>
      </c>
      <c r="G405" s="6" t="s">
        <v>97</v>
      </c>
      <c r="H405" s="16">
        <v>8114736</v>
      </c>
      <c r="I405" s="12" t="s">
        <v>130</v>
      </c>
      <c r="J405" s="12" t="s">
        <v>165</v>
      </c>
      <c r="K405" s="15">
        <v>5578980</v>
      </c>
      <c r="L405" s="13" t="s">
        <v>14</v>
      </c>
      <c r="M405" s="7">
        <v>1</v>
      </c>
      <c r="N405" s="14"/>
    </row>
    <row r="406" spans="1:14" ht="94.5">
      <c r="A406" s="6">
        <v>405</v>
      </c>
      <c r="B406" s="8" t="s">
        <v>15</v>
      </c>
      <c r="C406" s="9" t="s">
        <v>166</v>
      </c>
      <c r="D406" s="10" t="s">
        <v>31</v>
      </c>
      <c r="E406" s="11" t="s">
        <v>167</v>
      </c>
      <c r="F406" s="6">
        <v>133234</v>
      </c>
      <c r="G406" s="6" t="s">
        <v>97</v>
      </c>
      <c r="H406" s="16">
        <v>38059270</v>
      </c>
      <c r="I406" s="12" t="s">
        <v>168</v>
      </c>
      <c r="J406" s="12" t="s">
        <v>169</v>
      </c>
      <c r="K406" s="15">
        <v>20523952</v>
      </c>
      <c r="L406" s="13" t="s">
        <v>14</v>
      </c>
      <c r="M406" s="7">
        <v>1</v>
      </c>
      <c r="N406" s="14"/>
    </row>
    <row r="407" spans="1:14" ht="78.75">
      <c r="A407" s="6">
        <v>406</v>
      </c>
      <c r="B407" s="8" t="s">
        <v>15</v>
      </c>
      <c r="C407" s="9" t="s">
        <v>170</v>
      </c>
      <c r="D407" s="10" t="s">
        <v>171</v>
      </c>
      <c r="E407" s="11" t="s">
        <v>172</v>
      </c>
      <c r="F407" s="6">
        <v>252808</v>
      </c>
      <c r="G407" s="6" t="s">
        <v>97</v>
      </c>
      <c r="H407" s="16">
        <v>15013598</v>
      </c>
      <c r="I407" s="12" t="s">
        <v>173</v>
      </c>
      <c r="J407" s="12" t="s">
        <v>174</v>
      </c>
      <c r="K407" s="15">
        <v>13392807</v>
      </c>
      <c r="L407" s="13" t="s">
        <v>14</v>
      </c>
      <c r="M407" s="7">
        <v>1</v>
      </c>
      <c r="N407" s="14"/>
    </row>
    <row r="408" spans="1:14" ht="81">
      <c r="A408" s="6">
        <v>407</v>
      </c>
      <c r="B408" s="8" t="s">
        <v>15</v>
      </c>
      <c r="C408" s="9" t="s">
        <v>175</v>
      </c>
      <c r="D408" s="10" t="s">
        <v>176</v>
      </c>
      <c r="E408" s="11" t="s">
        <v>177</v>
      </c>
      <c r="F408" s="6">
        <v>252811</v>
      </c>
      <c r="G408" s="6" t="s">
        <v>97</v>
      </c>
      <c r="H408" s="16">
        <v>14019086</v>
      </c>
      <c r="I408" s="12" t="s">
        <v>173</v>
      </c>
      <c r="J408" s="12" t="s">
        <v>178</v>
      </c>
      <c r="K408" s="15">
        <v>9266738</v>
      </c>
      <c r="L408" s="13" t="s">
        <v>14</v>
      </c>
      <c r="M408" s="7">
        <v>1</v>
      </c>
      <c r="N408" s="14"/>
    </row>
    <row r="409" spans="1:14" ht="94.5">
      <c r="A409" s="6">
        <v>408</v>
      </c>
      <c r="B409" s="8" t="s">
        <v>15</v>
      </c>
      <c r="C409" s="9" t="s">
        <v>179</v>
      </c>
      <c r="D409" s="10" t="s">
        <v>171</v>
      </c>
      <c r="E409" s="11" t="s">
        <v>180</v>
      </c>
      <c r="F409" s="6">
        <v>252812</v>
      </c>
      <c r="G409" s="6" t="s">
        <v>97</v>
      </c>
      <c r="H409" s="16">
        <v>15495621</v>
      </c>
      <c r="I409" s="12" t="s">
        <v>173</v>
      </c>
      <c r="J409" s="12" t="s">
        <v>181</v>
      </c>
      <c r="K409" s="15">
        <v>6701939</v>
      </c>
      <c r="L409" s="13" t="s">
        <v>14</v>
      </c>
      <c r="M409" s="7">
        <v>1</v>
      </c>
      <c r="N409" s="14"/>
    </row>
    <row r="410" spans="1:14" ht="94.5">
      <c r="A410" s="6">
        <v>409</v>
      </c>
      <c r="B410" s="8" t="s">
        <v>15</v>
      </c>
      <c r="C410" s="9" t="s">
        <v>182</v>
      </c>
      <c r="D410" s="10" t="s">
        <v>183</v>
      </c>
      <c r="E410" s="11" t="s">
        <v>184</v>
      </c>
      <c r="F410" s="6">
        <v>252806</v>
      </c>
      <c r="G410" s="6" t="s">
        <v>97</v>
      </c>
      <c r="H410" s="16">
        <v>47123460</v>
      </c>
      <c r="I410" s="12" t="s">
        <v>185</v>
      </c>
      <c r="J410" s="12" t="s">
        <v>186</v>
      </c>
      <c r="K410" s="15">
        <v>28520911</v>
      </c>
      <c r="L410" s="13" t="s">
        <v>70</v>
      </c>
      <c r="M410" s="7">
        <v>1</v>
      </c>
      <c r="N410" s="14"/>
    </row>
    <row r="411" spans="1:14" ht="94.5">
      <c r="A411" s="6">
        <v>410</v>
      </c>
      <c r="B411" s="8" t="s">
        <v>15</v>
      </c>
      <c r="C411" s="9" t="s">
        <v>187</v>
      </c>
      <c r="D411" s="10" t="s">
        <v>188</v>
      </c>
      <c r="E411" s="11" t="s">
        <v>184</v>
      </c>
      <c r="F411" s="6">
        <v>252806</v>
      </c>
      <c r="G411" s="6" t="s">
        <v>97</v>
      </c>
      <c r="H411" s="16">
        <v>47123460</v>
      </c>
      <c r="I411" s="12" t="s">
        <v>185</v>
      </c>
      <c r="J411" s="12" t="s">
        <v>186</v>
      </c>
      <c r="K411" s="15">
        <v>28520911</v>
      </c>
      <c r="L411" s="13" t="s">
        <v>70</v>
      </c>
      <c r="M411" s="7">
        <v>0.51</v>
      </c>
      <c r="N411" s="14"/>
    </row>
    <row r="412" spans="1:14" ht="94.5">
      <c r="A412" s="6">
        <v>411</v>
      </c>
      <c r="B412" s="8" t="s">
        <v>15</v>
      </c>
      <c r="C412" s="9" t="s">
        <v>189</v>
      </c>
      <c r="D412" s="10" t="s">
        <v>190</v>
      </c>
      <c r="E412" s="11" t="s">
        <v>184</v>
      </c>
      <c r="F412" s="6">
        <v>252806</v>
      </c>
      <c r="G412" s="6" t="s">
        <v>97</v>
      </c>
      <c r="H412" s="16">
        <v>47123460</v>
      </c>
      <c r="I412" s="12" t="s">
        <v>185</v>
      </c>
      <c r="J412" s="12" t="s">
        <v>186</v>
      </c>
      <c r="K412" s="15">
        <v>28520911</v>
      </c>
      <c r="L412" s="13" t="s">
        <v>70</v>
      </c>
      <c r="M412" s="7">
        <v>0.49</v>
      </c>
      <c r="N412" s="14"/>
    </row>
    <row r="413" spans="1:14" ht="94.5">
      <c r="A413" s="6">
        <v>412</v>
      </c>
      <c r="B413" s="8" t="s">
        <v>15</v>
      </c>
      <c r="C413" s="9" t="s">
        <v>191</v>
      </c>
      <c r="D413" s="10" t="s">
        <v>192</v>
      </c>
      <c r="E413" s="11" t="s">
        <v>193</v>
      </c>
      <c r="F413" s="6">
        <v>496688</v>
      </c>
      <c r="G413" s="6" t="s">
        <v>97</v>
      </c>
      <c r="H413" s="16">
        <v>18154234</v>
      </c>
      <c r="I413" s="12" t="s">
        <v>108</v>
      </c>
      <c r="J413" s="12" t="s">
        <v>194</v>
      </c>
      <c r="K413" s="15"/>
      <c r="L413" s="13" t="s">
        <v>14</v>
      </c>
      <c r="M413" s="7">
        <v>1</v>
      </c>
      <c r="N413" s="14"/>
    </row>
    <row r="414" spans="1:14" ht="108">
      <c r="A414" s="6">
        <v>413</v>
      </c>
      <c r="B414" s="8" t="s">
        <v>15</v>
      </c>
      <c r="C414" s="9" t="s">
        <v>195</v>
      </c>
      <c r="D414" s="10" t="s">
        <v>196</v>
      </c>
      <c r="E414" s="11" t="s">
        <v>197</v>
      </c>
      <c r="F414" s="6">
        <v>496689</v>
      </c>
      <c r="G414" s="6" t="s">
        <v>97</v>
      </c>
      <c r="H414" s="16">
        <v>17835419</v>
      </c>
      <c r="I414" s="12" t="s">
        <v>108</v>
      </c>
      <c r="J414" s="12" t="s">
        <v>194</v>
      </c>
      <c r="K414" s="15">
        <v>0</v>
      </c>
      <c r="L414" s="13" t="s">
        <v>14</v>
      </c>
      <c r="M414" s="7">
        <v>1</v>
      </c>
      <c r="N414" s="14"/>
    </row>
    <row r="415" spans="1:14" ht="78.75">
      <c r="A415" s="6">
        <v>414</v>
      </c>
      <c r="B415" s="8" t="s">
        <v>15</v>
      </c>
      <c r="C415" s="9" t="s">
        <v>198</v>
      </c>
      <c r="D415" s="10" t="s">
        <v>134</v>
      </c>
      <c r="E415" s="11" t="s">
        <v>199</v>
      </c>
      <c r="F415" s="6">
        <v>133238</v>
      </c>
      <c r="G415" s="6" t="s">
        <v>97</v>
      </c>
      <c r="H415" s="16">
        <v>14400407</v>
      </c>
      <c r="I415" s="12" t="s">
        <v>200</v>
      </c>
      <c r="J415" s="12" t="s">
        <v>201</v>
      </c>
      <c r="K415" s="15">
        <v>8529843</v>
      </c>
      <c r="L415" s="13" t="s">
        <v>14</v>
      </c>
      <c r="M415" s="7">
        <v>1</v>
      </c>
      <c r="N415" s="14"/>
    </row>
    <row r="416" spans="1:14" ht="63">
      <c r="A416" s="6">
        <v>415</v>
      </c>
      <c r="B416" s="8" t="s">
        <v>15</v>
      </c>
      <c r="C416" s="9" t="s">
        <v>198</v>
      </c>
      <c r="D416" s="10" t="s">
        <v>134</v>
      </c>
      <c r="E416" s="11" t="s">
        <v>202</v>
      </c>
      <c r="F416" s="6">
        <v>133242</v>
      </c>
      <c r="G416" s="6" t="s">
        <v>97</v>
      </c>
      <c r="H416" s="16">
        <v>16567272</v>
      </c>
      <c r="I416" s="12" t="s">
        <v>203</v>
      </c>
      <c r="J416" s="12" t="s">
        <v>201</v>
      </c>
      <c r="K416" s="15">
        <v>6211637</v>
      </c>
      <c r="L416" s="13" t="s">
        <v>14</v>
      </c>
      <c r="M416" s="7">
        <v>1</v>
      </c>
      <c r="N416" s="14"/>
    </row>
    <row r="417" spans="1:14" ht="78.75">
      <c r="A417" s="6">
        <v>416</v>
      </c>
      <c r="B417" s="8" t="s">
        <v>15</v>
      </c>
      <c r="C417" s="9" t="s">
        <v>204</v>
      </c>
      <c r="D417" s="10" t="s">
        <v>205</v>
      </c>
      <c r="E417" s="11" t="s">
        <v>206</v>
      </c>
      <c r="F417" s="6">
        <v>526634</v>
      </c>
      <c r="G417" s="6" t="s">
        <v>97</v>
      </c>
      <c r="H417" s="16">
        <v>8587093</v>
      </c>
      <c r="I417" s="12" t="s">
        <v>207</v>
      </c>
      <c r="J417" s="12" t="s">
        <v>208</v>
      </c>
      <c r="K417" s="15">
        <v>0</v>
      </c>
      <c r="L417" s="13" t="s">
        <v>14</v>
      </c>
      <c r="M417" s="7">
        <v>1</v>
      </c>
      <c r="N417" s="14"/>
    </row>
    <row r="418" spans="1:14" ht="78.75">
      <c r="A418" s="6">
        <v>417</v>
      </c>
      <c r="B418" s="8" t="s">
        <v>15</v>
      </c>
      <c r="C418" s="9" t="s">
        <v>209</v>
      </c>
      <c r="D418" s="10"/>
      <c r="E418" s="11" t="s">
        <v>210</v>
      </c>
      <c r="F418" s="6">
        <v>526635</v>
      </c>
      <c r="G418" s="6" t="s">
        <v>97</v>
      </c>
      <c r="H418" s="16">
        <v>12162906</v>
      </c>
      <c r="I418" s="12" t="s">
        <v>211</v>
      </c>
      <c r="J418" s="12" t="s">
        <v>212</v>
      </c>
      <c r="K418" s="15">
        <v>0</v>
      </c>
      <c r="L418" s="13" t="s">
        <v>14</v>
      </c>
      <c r="M418" s="7">
        <v>1</v>
      </c>
      <c r="N418" s="14"/>
    </row>
    <row r="419" spans="1:14" ht="63">
      <c r="A419" s="6">
        <v>418</v>
      </c>
      <c r="B419" s="8" t="s">
        <v>15</v>
      </c>
      <c r="C419" s="9" t="s">
        <v>175</v>
      </c>
      <c r="D419" s="10" t="s">
        <v>176</v>
      </c>
      <c r="E419" s="11" t="s">
        <v>213</v>
      </c>
      <c r="F419" s="6">
        <v>234466</v>
      </c>
      <c r="G419" s="6" t="s">
        <v>97</v>
      </c>
      <c r="H419" s="16">
        <v>11638183</v>
      </c>
      <c r="I419" s="12" t="s">
        <v>214</v>
      </c>
      <c r="J419" s="12" t="s">
        <v>215</v>
      </c>
      <c r="K419" s="15">
        <v>5959290</v>
      </c>
      <c r="L419" s="13" t="s">
        <v>14</v>
      </c>
      <c r="M419" s="7">
        <v>1</v>
      </c>
      <c r="N419" s="14"/>
    </row>
    <row r="420" spans="1:14" ht="78.75">
      <c r="A420" s="6">
        <v>419</v>
      </c>
      <c r="B420" s="8" t="s">
        <v>15</v>
      </c>
      <c r="C420" s="9" t="s">
        <v>216</v>
      </c>
      <c r="D420" s="10" t="s">
        <v>217</v>
      </c>
      <c r="E420" s="11" t="s">
        <v>218</v>
      </c>
      <c r="F420" s="6">
        <v>154029</v>
      </c>
      <c r="G420" s="6" t="s">
        <v>97</v>
      </c>
      <c r="H420" s="16">
        <v>10711854</v>
      </c>
      <c r="I420" s="12" t="s">
        <v>219</v>
      </c>
      <c r="J420" s="12" t="s">
        <v>220</v>
      </c>
      <c r="K420" s="15">
        <v>2546099</v>
      </c>
      <c r="L420" s="13" t="s">
        <v>14</v>
      </c>
      <c r="M420" s="7">
        <v>1</v>
      </c>
      <c r="N420" s="14"/>
    </row>
    <row r="421" spans="1:14" ht="78.75">
      <c r="A421" s="6">
        <v>420</v>
      </c>
      <c r="B421" s="8" t="s">
        <v>15</v>
      </c>
      <c r="C421" s="9" t="s">
        <v>221</v>
      </c>
      <c r="D421" s="10" t="s">
        <v>31</v>
      </c>
      <c r="E421" s="11" t="s">
        <v>222</v>
      </c>
      <c r="F421" s="6">
        <v>154030</v>
      </c>
      <c r="G421" s="6" t="s">
        <v>97</v>
      </c>
      <c r="H421" s="16">
        <v>11924259</v>
      </c>
      <c r="I421" s="12" t="s">
        <v>223</v>
      </c>
      <c r="J421" s="12" t="s">
        <v>43</v>
      </c>
      <c r="K421" s="15">
        <v>8022699</v>
      </c>
      <c r="L421" s="13" t="s">
        <v>14</v>
      </c>
      <c r="M421" s="7">
        <v>1</v>
      </c>
      <c r="N421" s="14"/>
    </row>
    <row r="422" spans="1:14" ht="110.25">
      <c r="A422" s="6">
        <v>421</v>
      </c>
      <c r="B422" s="8" t="s">
        <v>15</v>
      </c>
      <c r="C422" s="9" t="s">
        <v>221</v>
      </c>
      <c r="D422" s="10" t="s">
        <v>31</v>
      </c>
      <c r="E422" s="11" t="s">
        <v>224</v>
      </c>
      <c r="F422" s="6">
        <v>154582</v>
      </c>
      <c r="G422" s="6" t="s">
        <v>97</v>
      </c>
      <c r="H422" s="16">
        <v>16554528.779999999</v>
      </c>
      <c r="I422" s="12" t="s">
        <v>225</v>
      </c>
      <c r="J422" s="12" t="s">
        <v>43</v>
      </c>
      <c r="K422" s="15">
        <v>2952263</v>
      </c>
      <c r="L422" s="13" t="s">
        <v>14</v>
      </c>
      <c r="M422" s="7">
        <v>1</v>
      </c>
      <c r="N422" s="14"/>
    </row>
    <row r="423" spans="1:14" ht="94.5">
      <c r="A423" s="6">
        <v>422</v>
      </c>
      <c r="B423" s="8" t="s">
        <v>15</v>
      </c>
      <c r="C423" s="9" t="s">
        <v>226</v>
      </c>
      <c r="D423" s="10" t="s">
        <v>227</v>
      </c>
      <c r="E423" s="11" t="s">
        <v>228</v>
      </c>
      <c r="F423" s="6">
        <v>198160</v>
      </c>
      <c r="G423" s="6" t="s">
        <v>97</v>
      </c>
      <c r="H423" s="16">
        <v>21547038</v>
      </c>
      <c r="I423" s="12" t="s">
        <v>229</v>
      </c>
      <c r="J423" s="12" t="s">
        <v>48</v>
      </c>
      <c r="K423" s="15">
        <v>20766253</v>
      </c>
      <c r="L423" s="13" t="s">
        <v>14</v>
      </c>
      <c r="M423" s="7">
        <v>1</v>
      </c>
      <c r="N423" s="14"/>
    </row>
    <row r="424" spans="1:14" ht="94.5">
      <c r="A424" s="6">
        <v>423</v>
      </c>
      <c r="B424" s="8" t="s">
        <v>15</v>
      </c>
      <c r="C424" s="9" t="s">
        <v>230</v>
      </c>
      <c r="D424" s="10" t="s">
        <v>231</v>
      </c>
      <c r="E424" s="11" t="s">
        <v>232</v>
      </c>
      <c r="F424" s="6">
        <v>496693</v>
      </c>
      <c r="G424" s="6" t="s">
        <v>97</v>
      </c>
      <c r="H424" s="16">
        <v>8116908</v>
      </c>
      <c r="I424" s="12" t="s">
        <v>108</v>
      </c>
      <c r="J424" s="12" t="s">
        <v>233</v>
      </c>
      <c r="K424" s="15">
        <v>7997290</v>
      </c>
      <c r="L424" s="13" t="s">
        <v>14</v>
      </c>
      <c r="M424" s="7">
        <v>1</v>
      </c>
      <c r="N424" s="14"/>
    </row>
    <row r="425" spans="1:14" ht="78.75">
      <c r="A425" s="6">
        <v>424</v>
      </c>
      <c r="B425" s="8" t="s">
        <v>15</v>
      </c>
      <c r="C425" s="9" t="s">
        <v>234</v>
      </c>
      <c r="D425" s="10" t="s">
        <v>235</v>
      </c>
      <c r="E425" s="11" t="s">
        <v>236</v>
      </c>
      <c r="F425" s="6">
        <v>286064</v>
      </c>
      <c r="G425" s="6" t="s">
        <v>97</v>
      </c>
      <c r="H425" s="16">
        <v>41542447</v>
      </c>
      <c r="I425" s="12" t="s">
        <v>50</v>
      </c>
      <c r="J425" s="12" t="s">
        <v>21</v>
      </c>
      <c r="K425" s="15">
        <v>18063431</v>
      </c>
      <c r="L425" s="13" t="s">
        <v>14</v>
      </c>
      <c r="M425" s="7">
        <v>1</v>
      </c>
      <c r="N425" s="14"/>
    </row>
    <row r="426" spans="1:14" ht="63">
      <c r="A426" s="6">
        <v>425</v>
      </c>
      <c r="B426" s="8" t="s">
        <v>15</v>
      </c>
      <c r="C426" s="9" t="s">
        <v>237</v>
      </c>
      <c r="D426" s="10" t="s">
        <v>238</v>
      </c>
      <c r="E426" s="11" t="s">
        <v>239</v>
      </c>
      <c r="F426" s="6">
        <v>234471</v>
      </c>
      <c r="G426" s="6" t="s">
        <v>97</v>
      </c>
      <c r="H426" s="16">
        <v>16475921</v>
      </c>
      <c r="I426" s="12" t="s">
        <v>98</v>
      </c>
      <c r="J426" s="12" t="s">
        <v>240</v>
      </c>
      <c r="K426" s="15">
        <v>16449541</v>
      </c>
      <c r="L426" s="13" t="s">
        <v>14</v>
      </c>
      <c r="M426" s="7">
        <v>1</v>
      </c>
      <c r="N426" s="14"/>
    </row>
    <row r="427" spans="1:14" ht="63">
      <c r="A427" s="6">
        <v>426</v>
      </c>
      <c r="B427" s="8" t="s">
        <v>15</v>
      </c>
      <c r="C427" s="9" t="s">
        <v>241</v>
      </c>
      <c r="D427" s="10" t="s">
        <v>242</v>
      </c>
      <c r="E427" s="11" t="s">
        <v>243</v>
      </c>
      <c r="F427" s="6">
        <v>234470</v>
      </c>
      <c r="G427" s="6" t="s">
        <v>97</v>
      </c>
      <c r="H427" s="16">
        <v>23006064</v>
      </c>
      <c r="I427" s="12" t="s">
        <v>244</v>
      </c>
      <c r="J427" s="12" t="s">
        <v>245</v>
      </c>
      <c r="K427" s="15">
        <v>22983423</v>
      </c>
      <c r="L427" s="13" t="s">
        <v>14</v>
      </c>
      <c r="M427" s="7">
        <v>1</v>
      </c>
      <c r="N427" s="14"/>
    </row>
    <row r="428" spans="1:14" ht="110.25">
      <c r="A428" s="6">
        <v>427</v>
      </c>
      <c r="B428" s="8" t="s">
        <v>15</v>
      </c>
      <c r="C428" s="9" t="s">
        <v>246</v>
      </c>
      <c r="D428" s="10" t="s">
        <v>247</v>
      </c>
      <c r="E428" s="11" t="s">
        <v>248</v>
      </c>
      <c r="F428" s="6">
        <v>252820</v>
      </c>
      <c r="G428" s="6" t="s">
        <v>97</v>
      </c>
      <c r="H428" s="16">
        <v>11797759</v>
      </c>
      <c r="I428" s="12" t="s">
        <v>173</v>
      </c>
      <c r="J428" s="12" t="s">
        <v>249</v>
      </c>
      <c r="K428" s="15">
        <v>11791765</v>
      </c>
      <c r="L428" s="13" t="s">
        <v>14</v>
      </c>
      <c r="M428" s="7">
        <v>1</v>
      </c>
      <c r="N428" s="14"/>
    </row>
    <row r="429" spans="1:14" ht="63">
      <c r="A429" s="6">
        <v>428</v>
      </c>
      <c r="B429" s="8" t="s">
        <v>15</v>
      </c>
      <c r="C429" s="9" t="s">
        <v>250</v>
      </c>
      <c r="D429" s="10" t="s">
        <v>235</v>
      </c>
      <c r="E429" s="11" t="s">
        <v>251</v>
      </c>
      <c r="F429" s="6">
        <v>306775</v>
      </c>
      <c r="G429" s="6" t="s">
        <v>97</v>
      </c>
      <c r="H429" s="16">
        <v>33557412</v>
      </c>
      <c r="I429" s="12" t="s">
        <v>252</v>
      </c>
      <c r="J429" s="12" t="s">
        <v>21</v>
      </c>
      <c r="K429" s="15">
        <v>33282693</v>
      </c>
      <c r="L429" s="13" t="s">
        <v>14</v>
      </c>
      <c r="M429" s="7">
        <v>1</v>
      </c>
      <c r="N429" s="14"/>
    </row>
    <row r="430" spans="1:14" ht="94.5">
      <c r="A430" s="6">
        <v>429</v>
      </c>
      <c r="B430" s="8" t="s">
        <v>15</v>
      </c>
      <c r="C430" s="9" t="s">
        <v>253</v>
      </c>
      <c r="D430" s="10" t="s">
        <v>254</v>
      </c>
      <c r="E430" s="11" t="s">
        <v>255</v>
      </c>
      <c r="F430" s="6">
        <v>252821</v>
      </c>
      <c r="G430" s="6" t="s">
        <v>97</v>
      </c>
      <c r="H430" s="16">
        <v>21505983</v>
      </c>
      <c r="I430" s="12" t="s">
        <v>136</v>
      </c>
      <c r="J430" s="12" t="s">
        <v>43</v>
      </c>
      <c r="K430" s="15">
        <v>14929528</v>
      </c>
      <c r="L430" s="13" t="s">
        <v>70</v>
      </c>
      <c r="M430" s="7">
        <v>1</v>
      </c>
      <c r="N430" s="14"/>
    </row>
    <row r="431" spans="1:14" ht="94.5">
      <c r="A431" s="6">
        <v>430</v>
      </c>
      <c r="B431" s="8" t="s">
        <v>15</v>
      </c>
      <c r="C431" s="9" t="s">
        <v>256</v>
      </c>
      <c r="D431" s="10" t="s">
        <v>257</v>
      </c>
      <c r="E431" s="11" t="s">
        <v>255</v>
      </c>
      <c r="F431" s="6">
        <v>252821</v>
      </c>
      <c r="G431" s="6" t="s">
        <v>97</v>
      </c>
      <c r="H431" s="16">
        <v>21505983</v>
      </c>
      <c r="I431" s="12" t="s">
        <v>136</v>
      </c>
      <c r="J431" s="12" t="s">
        <v>43</v>
      </c>
      <c r="K431" s="15">
        <v>14929528</v>
      </c>
      <c r="L431" s="13" t="s">
        <v>70</v>
      </c>
      <c r="M431" s="7">
        <v>0.49</v>
      </c>
      <c r="N431" s="14"/>
    </row>
    <row r="432" spans="1:14" ht="94.5">
      <c r="A432" s="6">
        <v>431</v>
      </c>
      <c r="B432" s="8" t="s">
        <v>15</v>
      </c>
      <c r="C432" s="9" t="s">
        <v>258</v>
      </c>
      <c r="D432" s="10" t="s">
        <v>259</v>
      </c>
      <c r="E432" s="11" t="s">
        <v>255</v>
      </c>
      <c r="F432" s="6">
        <v>252821</v>
      </c>
      <c r="G432" s="6" t="s">
        <v>97</v>
      </c>
      <c r="H432" s="16">
        <v>21505983</v>
      </c>
      <c r="I432" s="12" t="s">
        <v>136</v>
      </c>
      <c r="J432" s="12" t="s">
        <v>43</v>
      </c>
      <c r="K432" s="15">
        <v>14929528</v>
      </c>
      <c r="L432" s="13" t="s">
        <v>70</v>
      </c>
      <c r="M432" s="7">
        <v>0.51</v>
      </c>
      <c r="N432" s="14"/>
    </row>
    <row r="433" spans="1:14" ht="110.25">
      <c r="A433" s="6">
        <v>432</v>
      </c>
      <c r="B433" s="8" t="s">
        <v>15</v>
      </c>
      <c r="C433" s="9" t="s">
        <v>44</v>
      </c>
      <c r="D433" s="10" t="s">
        <v>134</v>
      </c>
      <c r="E433" s="11" t="s">
        <v>260</v>
      </c>
      <c r="F433" s="6">
        <v>252822</v>
      </c>
      <c r="G433" s="6" t="s">
        <v>97</v>
      </c>
      <c r="H433" s="16">
        <v>31536415</v>
      </c>
      <c r="I433" s="12" t="s">
        <v>136</v>
      </c>
      <c r="J433" s="12" t="s">
        <v>43</v>
      </c>
      <c r="K433" s="15">
        <v>31511894</v>
      </c>
      <c r="L433" s="13" t="s">
        <v>14</v>
      </c>
      <c r="M433" s="7">
        <v>1</v>
      </c>
      <c r="N433" s="14"/>
    </row>
    <row r="434" spans="1:14" ht="78.75">
      <c r="A434" s="6">
        <v>433</v>
      </c>
      <c r="B434" s="8" t="s">
        <v>15</v>
      </c>
      <c r="C434" s="9" t="s">
        <v>143</v>
      </c>
      <c r="D434" s="10" t="s">
        <v>66</v>
      </c>
      <c r="E434" s="11" t="s">
        <v>261</v>
      </c>
      <c r="F434" s="6">
        <v>394444</v>
      </c>
      <c r="G434" s="6" t="s">
        <v>97</v>
      </c>
      <c r="H434" s="16">
        <v>17639152</v>
      </c>
      <c r="I434" s="12" t="s">
        <v>147</v>
      </c>
      <c r="J434" s="12" t="s">
        <v>262</v>
      </c>
      <c r="K434" s="15">
        <v>7030836</v>
      </c>
      <c r="L434" s="13" t="s">
        <v>14</v>
      </c>
      <c r="M434" s="7">
        <v>1</v>
      </c>
      <c r="N434" s="14"/>
    </row>
    <row r="435" spans="1:14" ht="126">
      <c r="A435" s="6">
        <v>434</v>
      </c>
      <c r="B435" s="8" t="s">
        <v>15</v>
      </c>
      <c r="C435" s="9" t="s">
        <v>263</v>
      </c>
      <c r="D435" s="10" t="s">
        <v>264</v>
      </c>
      <c r="E435" s="11" t="s">
        <v>265</v>
      </c>
      <c r="F435" s="6">
        <v>496692</v>
      </c>
      <c r="G435" s="6" t="s">
        <v>97</v>
      </c>
      <c r="H435" s="16">
        <v>9756289</v>
      </c>
      <c r="I435" s="12" t="s">
        <v>266</v>
      </c>
      <c r="J435" s="12" t="s">
        <v>267</v>
      </c>
      <c r="K435" s="15">
        <v>4083410</v>
      </c>
      <c r="L435" s="13" t="s">
        <v>14</v>
      </c>
      <c r="M435" s="7">
        <v>1</v>
      </c>
      <c r="N435" s="14"/>
    </row>
    <row r="436" spans="1:14" ht="94.5">
      <c r="A436" s="6">
        <v>435</v>
      </c>
      <c r="B436" s="8" t="s">
        <v>15</v>
      </c>
      <c r="C436" s="9" t="s">
        <v>268</v>
      </c>
      <c r="D436" s="10" t="s">
        <v>269</v>
      </c>
      <c r="E436" s="11" t="s">
        <v>270</v>
      </c>
      <c r="F436" s="6">
        <v>505090</v>
      </c>
      <c r="G436" s="6" t="s">
        <v>97</v>
      </c>
      <c r="H436" s="16">
        <v>4248831.3</v>
      </c>
      <c r="I436" s="12" t="s">
        <v>271</v>
      </c>
      <c r="J436" s="12" t="s">
        <v>272</v>
      </c>
      <c r="K436" s="15">
        <v>2529524</v>
      </c>
      <c r="L436" s="13" t="s">
        <v>14</v>
      </c>
      <c r="M436" s="7">
        <v>1</v>
      </c>
      <c r="N436" s="14"/>
    </row>
    <row r="437" spans="1:14" ht="78.75">
      <c r="A437" s="6">
        <v>436</v>
      </c>
      <c r="B437" s="8" t="s">
        <v>15</v>
      </c>
      <c r="C437" s="9" t="s">
        <v>273</v>
      </c>
      <c r="D437" s="10" t="s">
        <v>274</v>
      </c>
      <c r="E437" s="11" t="s">
        <v>275</v>
      </c>
      <c r="F437" s="6">
        <v>505091</v>
      </c>
      <c r="G437" s="6" t="s">
        <v>97</v>
      </c>
      <c r="H437" s="16">
        <v>3096695.05</v>
      </c>
      <c r="I437" s="12" t="s">
        <v>276</v>
      </c>
      <c r="J437" s="12" t="s">
        <v>277</v>
      </c>
      <c r="K437" s="15">
        <v>3096680</v>
      </c>
      <c r="L437" s="13" t="s">
        <v>14</v>
      </c>
      <c r="M437" s="7">
        <v>1</v>
      </c>
      <c r="N437" s="14"/>
    </row>
    <row r="438" spans="1:14" ht="94.5">
      <c r="A438" s="6">
        <v>437</v>
      </c>
      <c r="B438" s="8" t="s">
        <v>15</v>
      </c>
      <c r="C438" s="9" t="s">
        <v>278</v>
      </c>
      <c r="D438" s="10" t="s">
        <v>279</v>
      </c>
      <c r="E438" s="11" t="s">
        <v>280</v>
      </c>
      <c r="F438" s="6">
        <v>187928</v>
      </c>
      <c r="G438" s="6" t="s">
        <v>97</v>
      </c>
      <c r="H438" s="16">
        <v>6852806.9500000002</v>
      </c>
      <c r="I438" s="12" t="s">
        <v>281</v>
      </c>
      <c r="J438" s="12" t="s">
        <v>282</v>
      </c>
      <c r="K438" s="15">
        <v>6278054</v>
      </c>
      <c r="L438" s="13" t="s">
        <v>14</v>
      </c>
      <c r="M438" s="7">
        <v>1</v>
      </c>
      <c r="N438" s="14"/>
    </row>
    <row r="439" spans="1:14" ht="75">
      <c r="A439" s="6">
        <v>438</v>
      </c>
      <c r="B439" s="8" t="s">
        <v>15</v>
      </c>
      <c r="C439" s="9" t="s">
        <v>246</v>
      </c>
      <c r="D439" s="10" t="s">
        <v>247</v>
      </c>
      <c r="E439" s="11" t="s">
        <v>283</v>
      </c>
      <c r="F439" s="6">
        <v>505097</v>
      </c>
      <c r="G439" s="6" t="s">
        <v>97</v>
      </c>
      <c r="H439" s="16">
        <v>15436083</v>
      </c>
      <c r="I439" s="12" t="s">
        <v>276</v>
      </c>
      <c r="J439" s="12" t="s">
        <v>284</v>
      </c>
      <c r="K439" s="15">
        <v>0</v>
      </c>
      <c r="L439" s="13" t="s">
        <v>14</v>
      </c>
      <c r="M439" s="7">
        <v>1</v>
      </c>
      <c r="N439" s="14"/>
    </row>
    <row r="440" spans="1:14" ht="81">
      <c r="A440" s="6">
        <v>439</v>
      </c>
      <c r="B440" s="8" t="s">
        <v>15</v>
      </c>
      <c r="C440" s="9" t="s">
        <v>285</v>
      </c>
      <c r="D440" s="10" t="s">
        <v>286</v>
      </c>
      <c r="E440" s="11" t="s">
        <v>287</v>
      </c>
      <c r="F440" s="6">
        <v>505098</v>
      </c>
      <c r="G440" s="6" t="s">
        <v>97</v>
      </c>
      <c r="H440" s="16">
        <v>9145922</v>
      </c>
      <c r="I440" s="12" t="s">
        <v>276</v>
      </c>
      <c r="J440" s="12" t="s">
        <v>288</v>
      </c>
      <c r="K440" s="15">
        <v>0</v>
      </c>
      <c r="L440" s="13" t="s">
        <v>14</v>
      </c>
      <c r="M440" s="7">
        <v>1</v>
      </c>
      <c r="N440" s="14"/>
    </row>
    <row r="441" spans="1:14" ht="81">
      <c r="A441" s="6">
        <v>440</v>
      </c>
      <c r="B441" s="8" t="s">
        <v>15</v>
      </c>
      <c r="C441" s="9" t="s">
        <v>289</v>
      </c>
      <c r="D441" s="10" t="s">
        <v>290</v>
      </c>
      <c r="E441" s="11" t="s">
        <v>291</v>
      </c>
      <c r="F441" s="6">
        <v>505099</v>
      </c>
      <c r="G441" s="6" t="s">
        <v>97</v>
      </c>
      <c r="H441" s="16">
        <v>2096927.4</v>
      </c>
      <c r="I441" s="12" t="s">
        <v>292</v>
      </c>
      <c r="J441" s="12" t="s">
        <v>293</v>
      </c>
      <c r="K441" s="15">
        <v>2096493</v>
      </c>
      <c r="L441" s="13" t="s">
        <v>14</v>
      </c>
      <c r="M441" s="7">
        <v>1</v>
      </c>
      <c r="N441" s="14"/>
    </row>
    <row r="442" spans="1:14" ht="81">
      <c r="A442" s="6">
        <v>441</v>
      </c>
      <c r="B442" s="8" t="s">
        <v>15</v>
      </c>
      <c r="C442" s="9" t="s">
        <v>294</v>
      </c>
      <c r="D442" s="10" t="s">
        <v>295</v>
      </c>
      <c r="E442" s="11" t="s">
        <v>296</v>
      </c>
      <c r="F442" s="6">
        <v>505100</v>
      </c>
      <c r="G442" s="6" t="s">
        <v>97</v>
      </c>
      <c r="H442" s="16">
        <v>3406276</v>
      </c>
      <c r="I442" s="12" t="s">
        <v>276</v>
      </c>
      <c r="J442" s="12" t="s">
        <v>277</v>
      </c>
      <c r="K442" s="15">
        <v>3404670</v>
      </c>
      <c r="L442" s="13" t="s">
        <v>14</v>
      </c>
      <c r="M442" s="7">
        <v>1</v>
      </c>
      <c r="N442" s="14"/>
    </row>
    <row r="443" spans="1:14" ht="67.5">
      <c r="A443" s="6">
        <v>442</v>
      </c>
      <c r="B443" s="8" t="s">
        <v>15</v>
      </c>
      <c r="C443" s="9" t="s">
        <v>297</v>
      </c>
      <c r="D443" s="10" t="s">
        <v>298</v>
      </c>
      <c r="E443" s="11" t="s">
        <v>299</v>
      </c>
      <c r="F443" s="6">
        <v>505101</v>
      </c>
      <c r="G443" s="6" t="s">
        <v>97</v>
      </c>
      <c r="H443" s="16">
        <v>8616690.9499999993</v>
      </c>
      <c r="I443" s="12" t="s">
        <v>300</v>
      </c>
      <c r="J443" s="12" t="s">
        <v>301</v>
      </c>
      <c r="K443" s="15">
        <v>8615340</v>
      </c>
      <c r="L443" s="13" t="s">
        <v>14</v>
      </c>
      <c r="M443" s="7">
        <v>1</v>
      </c>
      <c r="N443" s="14"/>
    </row>
    <row r="444" spans="1:14" ht="67.5">
      <c r="A444" s="6">
        <v>443</v>
      </c>
      <c r="B444" s="8" t="s">
        <v>15</v>
      </c>
      <c r="C444" s="9" t="s">
        <v>302</v>
      </c>
      <c r="D444" s="10" t="s">
        <v>303</v>
      </c>
      <c r="E444" s="11" t="s">
        <v>304</v>
      </c>
      <c r="F444" s="6">
        <v>505102</v>
      </c>
      <c r="G444" s="6" t="s">
        <v>97</v>
      </c>
      <c r="H444" s="16">
        <v>1495793</v>
      </c>
      <c r="I444" s="12" t="s">
        <v>276</v>
      </c>
      <c r="J444" s="12" t="s">
        <v>277</v>
      </c>
      <c r="K444" s="15">
        <v>0</v>
      </c>
      <c r="L444" s="13" t="s">
        <v>14</v>
      </c>
      <c r="M444" s="7">
        <v>1</v>
      </c>
      <c r="N444" s="14"/>
    </row>
    <row r="445" spans="1:14" ht="69.75">
      <c r="A445" s="6">
        <v>444</v>
      </c>
      <c r="B445" s="8" t="s">
        <v>15</v>
      </c>
      <c r="C445" s="9" t="s">
        <v>305</v>
      </c>
      <c r="D445" s="10" t="s">
        <v>306</v>
      </c>
      <c r="E445" s="11" t="s">
        <v>307</v>
      </c>
      <c r="F445" s="6">
        <v>505087</v>
      </c>
      <c r="G445" s="6" t="s">
        <v>97</v>
      </c>
      <c r="H445" s="16">
        <v>2815080.85</v>
      </c>
      <c r="I445" s="12" t="s">
        <v>276</v>
      </c>
      <c r="J445" s="12" t="s">
        <v>284</v>
      </c>
      <c r="K445" s="15">
        <v>1503617</v>
      </c>
      <c r="L445" s="13" t="s">
        <v>14</v>
      </c>
      <c r="M445" s="7">
        <v>1</v>
      </c>
      <c r="N445" s="14"/>
    </row>
    <row r="446" spans="1:14" ht="94.5">
      <c r="A446" s="6">
        <v>445</v>
      </c>
      <c r="B446" s="8" t="s">
        <v>15</v>
      </c>
      <c r="C446" s="9" t="s">
        <v>308</v>
      </c>
      <c r="D446" s="10" t="s">
        <v>309</v>
      </c>
      <c r="E446" s="11" t="s">
        <v>310</v>
      </c>
      <c r="F446" s="6">
        <v>505088</v>
      </c>
      <c r="G446" s="6" t="s">
        <v>97</v>
      </c>
      <c r="H446" s="16">
        <v>3454432.75</v>
      </c>
      <c r="I446" s="12" t="s">
        <v>311</v>
      </c>
      <c r="J446" s="12" t="s">
        <v>262</v>
      </c>
      <c r="K446" s="15">
        <v>3100000</v>
      </c>
      <c r="L446" s="13" t="s">
        <v>14</v>
      </c>
      <c r="M446" s="7">
        <v>1</v>
      </c>
      <c r="N446" s="14"/>
    </row>
    <row r="447" spans="1:14" ht="69.75">
      <c r="A447" s="6">
        <v>446</v>
      </c>
      <c r="B447" s="8" t="s">
        <v>15</v>
      </c>
      <c r="C447" s="9" t="s">
        <v>312</v>
      </c>
      <c r="D447" s="10" t="s">
        <v>313</v>
      </c>
      <c r="E447" s="11" t="s">
        <v>314</v>
      </c>
      <c r="F447" s="6">
        <v>505089</v>
      </c>
      <c r="G447" s="6" t="s">
        <v>97</v>
      </c>
      <c r="H447" s="16">
        <v>2085682</v>
      </c>
      <c r="I447" s="12" t="s">
        <v>276</v>
      </c>
      <c r="J447" s="12" t="s">
        <v>277</v>
      </c>
      <c r="K447" s="15">
        <v>0</v>
      </c>
      <c r="L447" s="13" t="s">
        <v>14</v>
      </c>
      <c r="M447" s="7">
        <v>1</v>
      </c>
      <c r="N447" s="14"/>
    </row>
    <row r="448" spans="1:14" ht="67.5">
      <c r="A448" s="6">
        <v>447</v>
      </c>
      <c r="B448" s="8" t="s">
        <v>15</v>
      </c>
      <c r="C448" s="9" t="s">
        <v>315</v>
      </c>
      <c r="D448" s="10" t="s">
        <v>316</v>
      </c>
      <c r="E448" s="11" t="s">
        <v>317</v>
      </c>
      <c r="F448" s="6">
        <v>505092</v>
      </c>
      <c r="G448" s="6" t="s">
        <v>97</v>
      </c>
      <c r="H448" s="16">
        <v>7785886</v>
      </c>
      <c r="I448" s="12" t="s">
        <v>318</v>
      </c>
      <c r="J448" s="12" t="s">
        <v>319</v>
      </c>
      <c r="K448" s="15">
        <v>0</v>
      </c>
      <c r="L448" s="13" t="s">
        <v>14</v>
      </c>
      <c r="M448" s="7">
        <v>1</v>
      </c>
      <c r="N448" s="14"/>
    </row>
    <row r="449" spans="1:14" ht="81">
      <c r="A449" s="6">
        <v>448</v>
      </c>
      <c r="B449" s="8" t="s">
        <v>15</v>
      </c>
      <c r="C449" s="9" t="s">
        <v>320</v>
      </c>
      <c r="D449" s="10" t="s">
        <v>196</v>
      </c>
      <c r="E449" s="11" t="s">
        <v>321</v>
      </c>
      <c r="F449" s="6">
        <v>505093</v>
      </c>
      <c r="G449" s="6" t="s">
        <v>97</v>
      </c>
      <c r="H449" s="16">
        <v>2444493.4500000002</v>
      </c>
      <c r="I449" s="12" t="s">
        <v>311</v>
      </c>
      <c r="J449" s="12" t="s">
        <v>322</v>
      </c>
      <c r="K449" s="15">
        <v>0</v>
      </c>
      <c r="L449" s="13" t="s">
        <v>14</v>
      </c>
      <c r="M449" s="7">
        <v>1</v>
      </c>
      <c r="N449" s="14"/>
    </row>
    <row r="450" spans="1:14" ht="67.5">
      <c r="A450" s="6">
        <v>449</v>
      </c>
      <c r="B450" s="8" t="s">
        <v>15</v>
      </c>
      <c r="C450" s="9" t="s">
        <v>323</v>
      </c>
      <c r="D450" s="10" t="s">
        <v>324</v>
      </c>
      <c r="E450" s="11" t="s">
        <v>325</v>
      </c>
      <c r="F450" s="6">
        <v>505094</v>
      </c>
      <c r="G450" s="6" t="s">
        <v>97</v>
      </c>
      <c r="H450" s="16">
        <v>4082242</v>
      </c>
      <c r="I450" s="12" t="s">
        <v>271</v>
      </c>
      <c r="J450" s="12" t="s">
        <v>326</v>
      </c>
      <c r="K450" s="15">
        <v>4082242</v>
      </c>
      <c r="L450" s="13" t="s">
        <v>14</v>
      </c>
      <c r="M450" s="7">
        <v>1</v>
      </c>
      <c r="N450" s="14"/>
    </row>
    <row r="451" spans="1:14" ht="67.5">
      <c r="A451" s="6">
        <v>450</v>
      </c>
      <c r="B451" s="8" t="s">
        <v>15</v>
      </c>
      <c r="C451" s="9" t="s">
        <v>327</v>
      </c>
      <c r="D451" s="10" t="s">
        <v>328</v>
      </c>
      <c r="E451" s="11" t="s">
        <v>329</v>
      </c>
      <c r="F451" s="6">
        <v>505095</v>
      </c>
      <c r="G451" s="6" t="s">
        <v>97</v>
      </c>
      <c r="H451" s="16">
        <v>9015460</v>
      </c>
      <c r="I451" s="12" t="s">
        <v>276</v>
      </c>
      <c r="J451" s="12" t="s">
        <v>288</v>
      </c>
      <c r="K451" s="15">
        <v>0</v>
      </c>
      <c r="L451" s="13" t="s">
        <v>14</v>
      </c>
      <c r="M451" s="7">
        <v>1</v>
      </c>
      <c r="N451" s="14"/>
    </row>
    <row r="452" spans="1:14" ht="67.5">
      <c r="A452" s="6">
        <v>451</v>
      </c>
      <c r="B452" s="8" t="s">
        <v>15</v>
      </c>
      <c r="C452" s="9" t="s">
        <v>330</v>
      </c>
      <c r="D452" s="10" t="s">
        <v>331</v>
      </c>
      <c r="E452" s="11" t="s">
        <v>332</v>
      </c>
      <c r="F452" s="6">
        <v>505096</v>
      </c>
      <c r="G452" s="6" t="s">
        <v>97</v>
      </c>
      <c r="H452" s="16">
        <v>3187248</v>
      </c>
      <c r="I452" s="12" t="s">
        <v>271</v>
      </c>
      <c r="J452" s="12" t="s">
        <v>333</v>
      </c>
      <c r="K452" s="15">
        <v>3186731</v>
      </c>
      <c r="L452" s="13" t="s">
        <v>14</v>
      </c>
      <c r="M452" s="7">
        <v>1</v>
      </c>
      <c r="N452" s="14"/>
    </row>
    <row r="453" spans="1:14" ht="75">
      <c r="A453" s="6">
        <v>452</v>
      </c>
      <c r="B453" s="8" t="s">
        <v>15</v>
      </c>
      <c r="C453" s="9" t="s">
        <v>334</v>
      </c>
      <c r="D453" s="10" t="s">
        <v>335</v>
      </c>
      <c r="E453" s="11" t="s">
        <v>336</v>
      </c>
      <c r="F453" s="6">
        <v>505078</v>
      </c>
      <c r="G453" s="6" t="s">
        <v>97</v>
      </c>
      <c r="H453" s="16">
        <v>2578922</v>
      </c>
      <c r="I453" s="12" t="s">
        <v>160</v>
      </c>
      <c r="J453" s="12" t="s">
        <v>337</v>
      </c>
      <c r="K453" s="15">
        <v>2384818</v>
      </c>
      <c r="L453" s="13" t="s">
        <v>14</v>
      </c>
      <c r="M453" s="7">
        <v>1</v>
      </c>
      <c r="N453" s="14"/>
    </row>
    <row r="454" spans="1:14" ht="63">
      <c r="A454" s="6">
        <v>453</v>
      </c>
      <c r="B454" s="8" t="s">
        <v>15</v>
      </c>
      <c r="C454" s="9" t="s">
        <v>338</v>
      </c>
      <c r="D454" s="10" t="s">
        <v>31</v>
      </c>
      <c r="E454" s="11" t="s">
        <v>339</v>
      </c>
      <c r="F454" s="6">
        <v>194444</v>
      </c>
      <c r="G454" s="6" t="s">
        <v>340</v>
      </c>
      <c r="H454" s="16">
        <v>53904243</v>
      </c>
      <c r="I454" s="12" t="s">
        <v>341</v>
      </c>
      <c r="J454" s="12" t="s">
        <v>220</v>
      </c>
      <c r="K454" s="15">
        <v>41998706</v>
      </c>
      <c r="L454" s="13" t="s">
        <v>14</v>
      </c>
      <c r="M454" s="7">
        <v>1</v>
      </c>
      <c r="N454" s="14"/>
    </row>
    <row r="455" spans="1:14" ht="78.75">
      <c r="A455" s="6">
        <v>454</v>
      </c>
      <c r="B455" s="8" t="s">
        <v>15</v>
      </c>
      <c r="C455" s="9" t="s">
        <v>342</v>
      </c>
      <c r="D455" s="10" t="s">
        <v>29</v>
      </c>
      <c r="E455" s="11" t="s">
        <v>343</v>
      </c>
      <c r="F455" s="6">
        <v>584449</v>
      </c>
      <c r="G455" s="6" t="s">
        <v>340</v>
      </c>
      <c r="H455" s="16">
        <v>16021466.188999999</v>
      </c>
      <c r="I455" s="12" t="s">
        <v>344</v>
      </c>
      <c r="J455" s="12" t="s">
        <v>345</v>
      </c>
      <c r="K455" s="15">
        <v>0</v>
      </c>
      <c r="L455" s="13" t="s">
        <v>14</v>
      </c>
      <c r="M455" s="7">
        <v>1</v>
      </c>
      <c r="N455" s="14"/>
    </row>
    <row r="456" spans="1:14" ht="63">
      <c r="A456" s="6">
        <v>455</v>
      </c>
      <c r="B456" s="8" t="s">
        <v>15</v>
      </c>
      <c r="C456" s="9" t="s">
        <v>346</v>
      </c>
      <c r="D456" s="10" t="s">
        <v>347</v>
      </c>
      <c r="E456" s="11" t="s">
        <v>348</v>
      </c>
      <c r="F456" s="6">
        <v>584450</v>
      </c>
      <c r="G456" s="6" t="s">
        <v>340</v>
      </c>
      <c r="H456" s="16">
        <v>8527685.4499999993</v>
      </c>
      <c r="I456" s="12" t="s">
        <v>349</v>
      </c>
      <c r="J456" s="12" t="s">
        <v>350</v>
      </c>
      <c r="K456" s="15">
        <v>0</v>
      </c>
      <c r="L456" s="13" t="s">
        <v>14</v>
      </c>
      <c r="M456" s="7">
        <v>1</v>
      </c>
      <c r="N456" s="14"/>
    </row>
    <row r="457" spans="1:14" ht="78.75">
      <c r="A457" s="6">
        <v>456</v>
      </c>
      <c r="B457" s="8" t="s">
        <v>15</v>
      </c>
      <c r="C457" s="9" t="s">
        <v>342</v>
      </c>
      <c r="D457" s="10" t="s">
        <v>29</v>
      </c>
      <c r="E457" s="11" t="s">
        <v>351</v>
      </c>
      <c r="F457" s="6">
        <v>584452</v>
      </c>
      <c r="G457" s="6" t="s">
        <v>340</v>
      </c>
      <c r="H457" s="16">
        <v>18078158.813000001</v>
      </c>
      <c r="I457" s="12" t="s">
        <v>352</v>
      </c>
      <c r="J457" s="12" t="s">
        <v>345</v>
      </c>
      <c r="K457" s="15">
        <v>0</v>
      </c>
      <c r="L457" s="13" t="s">
        <v>14</v>
      </c>
      <c r="M457" s="7">
        <v>1</v>
      </c>
      <c r="N457" s="14"/>
    </row>
    <row r="458" spans="1:14" ht="47.25">
      <c r="A458" s="6">
        <v>457</v>
      </c>
      <c r="B458" s="8" t="s">
        <v>15</v>
      </c>
      <c r="C458" s="9" t="s">
        <v>353</v>
      </c>
      <c r="D458" s="10" t="s">
        <v>354</v>
      </c>
      <c r="E458" s="11" t="s">
        <v>355</v>
      </c>
      <c r="F458" s="6">
        <v>368131</v>
      </c>
      <c r="G458" s="6" t="s">
        <v>340</v>
      </c>
      <c r="H458" s="16">
        <v>10356957</v>
      </c>
      <c r="I458" s="12">
        <v>43874</v>
      </c>
      <c r="J458" s="12">
        <v>44032</v>
      </c>
      <c r="K458" s="15">
        <v>0</v>
      </c>
      <c r="L458" s="13" t="s">
        <v>14</v>
      </c>
      <c r="M458" s="7">
        <v>1</v>
      </c>
      <c r="N458" s="14"/>
    </row>
    <row r="459" spans="1:14" ht="78.75">
      <c r="A459" s="6">
        <v>458</v>
      </c>
      <c r="B459" s="8" t="s">
        <v>15</v>
      </c>
      <c r="C459" s="9" t="s">
        <v>356</v>
      </c>
      <c r="D459" s="10" t="s">
        <v>357</v>
      </c>
      <c r="E459" s="11" t="s">
        <v>358</v>
      </c>
      <c r="F459" s="6">
        <v>502068</v>
      </c>
      <c r="G459" s="6" t="s">
        <v>359</v>
      </c>
      <c r="H459" s="16">
        <v>753940.9</v>
      </c>
      <c r="I459" s="12" t="s">
        <v>360</v>
      </c>
      <c r="J459" s="12" t="s">
        <v>333</v>
      </c>
      <c r="K459" s="15">
        <v>753570</v>
      </c>
      <c r="L459" s="13" t="s">
        <v>14</v>
      </c>
      <c r="M459" s="7">
        <v>1</v>
      </c>
      <c r="N459" s="14"/>
    </row>
    <row r="460" spans="1:14" ht="78.75">
      <c r="A460" s="6">
        <v>459</v>
      </c>
      <c r="B460" s="8" t="s">
        <v>15</v>
      </c>
      <c r="C460" s="9" t="s">
        <v>361</v>
      </c>
      <c r="D460" s="10" t="s">
        <v>362</v>
      </c>
      <c r="E460" s="11" t="s">
        <v>363</v>
      </c>
      <c r="F460" s="6">
        <v>505175</v>
      </c>
      <c r="G460" s="6" t="s">
        <v>359</v>
      </c>
      <c r="H460" s="16">
        <v>361247</v>
      </c>
      <c r="I460" s="12" t="s">
        <v>360</v>
      </c>
      <c r="J460" s="12" t="s">
        <v>333</v>
      </c>
      <c r="K460" s="15">
        <v>360972</v>
      </c>
      <c r="L460" s="13" t="s">
        <v>14</v>
      </c>
      <c r="M460" s="7">
        <v>1</v>
      </c>
      <c r="N460" s="14"/>
    </row>
    <row r="461" spans="1:14" ht="78.75">
      <c r="A461" s="6">
        <v>460</v>
      </c>
      <c r="B461" s="8" t="s">
        <v>15</v>
      </c>
      <c r="C461" s="9" t="s">
        <v>364</v>
      </c>
      <c r="D461" s="10" t="s">
        <v>365</v>
      </c>
      <c r="E461" s="11" t="s">
        <v>366</v>
      </c>
      <c r="F461" s="6">
        <v>425667</v>
      </c>
      <c r="G461" s="6" t="s">
        <v>359</v>
      </c>
      <c r="H461" s="16">
        <v>285000</v>
      </c>
      <c r="I461" s="12" t="s">
        <v>367</v>
      </c>
      <c r="J461" s="12" t="s">
        <v>368</v>
      </c>
      <c r="K461" s="15">
        <v>285000</v>
      </c>
      <c r="L461" s="13" t="s">
        <v>14</v>
      </c>
      <c r="M461" s="7">
        <v>1</v>
      </c>
      <c r="N461" s="14"/>
    </row>
    <row r="462" spans="1:14" ht="63">
      <c r="A462" s="6">
        <v>461</v>
      </c>
      <c r="B462" s="8" t="s">
        <v>15</v>
      </c>
      <c r="C462" s="9" t="s">
        <v>369</v>
      </c>
      <c r="D462" s="10" t="s">
        <v>370</v>
      </c>
      <c r="E462" s="11" t="s">
        <v>371</v>
      </c>
      <c r="F462" s="6">
        <v>425674</v>
      </c>
      <c r="G462" s="6" t="s">
        <v>359</v>
      </c>
      <c r="H462" s="16">
        <v>285000</v>
      </c>
      <c r="I462" s="12" t="s">
        <v>367</v>
      </c>
      <c r="J462" s="12" t="s">
        <v>368</v>
      </c>
      <c r="K462" s="15">
        <v>284644</v>
      </c>
      <c r="L462" s="13" t="s">
        <v>14</v>
      </c>
      <c r="M462" s="7">
        <v>1</v>
      </c>
      <c r="N462" s="14"/>
    </row>
    <row r="463" spans="1:14" ht="78.75">
      <c r="A463" s="6">
        <v>462</v>
      </c>
      <c r="B463" s="8" t="s">
        <v>15</v>
      </c>
      <c r="C463" s="9" t="s">
        <v>372</v>
      </c>
      <c r="D463" s="10" t="s">
        <v>373</v>
      </c>
      <c r="E463" s="11" t="s">
        <v>374</v>
      </c>
      <c r="F463" s="6">
        <v>425676</v>
      </c>
      <c r="G463" s="6" t="s">
        <v>359</v>
      </c>
      <c r="H463" s="16">
        <v>285000</v>
      </c>
      <c r="I463" s="12" t="s">
        <v>375</v>
      </c>
      <c r="J463" s="12" t="s">
        <v>376</v>
      </c>
      <c r="K463" s="15">
        <v>0</v>
      </c>
      <c r="L463" s="13" t="s">
        <v>14</v>
      </c>
      <c r="M463" s="7">
        <v>1</v>
      </c>
      <c r="N463" s="14"/>
    </row>
    <row r="464" spans="1:14" ht="78.75">
      <c r="A464" s="6">
        <v>463</v>
      </c>
      <c r="B464" s="8" t="s">
        <v>15</v>
      </c>
      <c r="C464" s="9" t="s">
        <v>377</v>
      </c>
      <c r="D464" s="10" t="s">
        <v>378</v>
      </c>
      <c r="E464" s="11" t="s">
        <v>379</v>
      </c>
      <c r="F464" s="6">
        <v>394405</v>
      </c>
      <c r="G464" s="6" t="s">
        <v>359</v>
      </c>
      <c r="H464" s="16">
        <v>316599</v>
      </c>
      <c r="I464" s="12" t="s">
        <v>380</v>
      </c>
      <c r="J464" s="12" t="s">
        <v>381</v>
      </c>
      <c r="K464" s="15">
        <v>316507</v>
      </c>
      <c r="L464" s="13" t="s">
        <v>14</v>
      </c>
      <c r="M464" s="7">
        <v>1</v>
      </c>
      <c r="N464" s="14"/>
    </row>
    <row r="465" spans="1:14" ht="78.75">
      <c r="A465" s="6">
        <v>464</v>
      </c>
      <c r="B465" s="8" t="s">
        <v>15</v>
      </c>
      <c r="C465" s="9" t="s">
        <v>377</v>
      </c>
      <c r="D465" s="10" t="s">
        <v>378</v>
      </c>
      <c r="E465" s="11" t="s">
        <v>382</v>
      </c>
      <c r="F465" s="6">
        <v>390050</v>
      </c>
      <c r="G465" s="6" t="s">
        <v>359</v>
      </c>
      <c r="H465" s="16">
        <v>287028</v>
      </c>
      <c r="I465" s="12" t="s">
        <v>380</v>
      </c>
      <c r="J465" s="12" t="s">
        <v>381</v>
      </c>
      <c r="K465" s="15">
        <v>286973</v>
      </c>
      <c r="L465" s="13" t="s">
        <v>14</v>
      </c>
      <c r="M465" s="7">
        <v>1</v>
      </c>
      <c r="N465" s="14"/>
    </row>
    <row r="466" spans="1:14" ht="78.75">
      <c r="A466" s="6">
        <v>465</v>
      </c>
      <c r="B466" s="8" t="s">
        <v>15</v>
      </c>
      <c r="C466" s="9" t="s">
        <v>383</v>
      </c>
      <c r="D466" s="10" t="s">
        <v>227</v>
      </c>
      <c r="E466" s="11" t="s">
        <v>384</v>
      </c>
      <c r="F466" s="6">
        <v>200129</v>
      </c>
      <c r="G466" s="6" t="s">
        <v>385</v>
      </c>
      <c r="H466" s="16">
        <v>31682229.91</v>
      </c>
      <c r="I466" s="12" t="s">
        <v>386</v>
      </c>
      <c r="J466" s="12" t="s">
        <v>387</v>
      </c>
      <c r="K466" s="15">
        <v>31543936</v>
      </c>
      <c r="L466" s="13" t="s">
        <v>14</v>
      </c>
      <c r="M466" s="7">
        <v>1</v>
      </c>
      <c r="N466" s="14"/>
    </row>
    <row r="467" spans="1:14" ht="78.75">
      <c r="A467" s="6">
        <v>466</v>
      </c>
      <c r="B467" s="8" t="s">
        <v>15</v>
      </c>
      <c r="C467" s="9" t="s">
        <v>388</v>
      </c>
      <c r="D467" s="10" t="s">
        <v>389</v>
      </c>
      <c r="E467" s="11" t="s">
        <v>390</v>
      </c>
      <c r="F467" s="6">
        <v>174399</v>
      </c>
      <c r="G467" s="6" t="s">
        <v>385</v>
      </c>
      <c r="H467" s="16">
        <v>43492965</v>
      </c>
      <c r="I467" s="12" t="s">
        <v>391</v>
      </c>
      <c r="J467" s="12" t="s">
        <v>392</v>
      </c>
      <c r="K467" s="15">
        <v>38028191</v>
      </c>
      <c r="L467" s="13" t="s">
        <v>70</v>
      </c>
      <c r="M467" s="7">
        <v>1</v>
      </c>
      <c r="N467" s="14"/>
    </row>
    <row r="468" spans="1:14" ht="63">
      <c r="A468" s="6">
        <v>467</v>
      </c>
      <c r="B468" s="8" t="s">
        <v>15</v>
      </c>
      <c r="C468" s="9" t="s">
        <v>393</v>
      </c>
      <c r="D468" s="10" t="s">
        <v>394</v>
      </c>
      <c r="E468" s="11" t="s">
        <v>390</v>
      </c>
      <c r="F468" s="6">
        <v>174399</v>
      </c>
      <c r="G468" s="6" t="s">
        <v>385</v>
      </c>
      <c r="H468" s="16">
        <v>43492965</v>
      </c>
      <c r="I468" s="12" t="s">
        <v>391</v>
      </c>
      <c r="J468" s="12" t="s">
        <v>392</v>
      </c>
      <c r="K468" s="15">
        <v>38028191</v>
      </c>
      <c r="L468" s="13" t="s">
        <v>70</v>
      </c>
      <c r="M468" s="7">
        <v>0.51</v>
      </c>
      <c r="N468" s="14"/>
    </row>
    <row r="469" spans="1:14" ht="63">
      <c r="A469" s="6">
        <v>468</v>
      </c>
      <c r="B469" s="8" t="s">
        <v>15</v>
      </c>
      <c r="C469" s="9" t="s">
        <v>395</v>
      </c>
      <c r="D469" s="10" t="s">
        <v>396</v>
      </c>
      <c r="E469" s="11" t="s">
        <v>390</v>
      </c>
      <c r="F469" s="6">
        <v>174399</v>
      </c>
      <c r="G469" s="6" t="s">
        <v>385</v>
      </c>
      <c r="H469" s="16">
        <v>43492965</v>
      </c>
      <c r="I469" s="12" t="s">
        <v>391</v>
      </c>
      <c r="J469" s="12" t="s">
        <v>392</v>
      </c>
      <c r="K469" s="15">
        <v>38028191</v>
      </c>
      <c r="L469" s="13" t="s">
        <v>70</v>
      </c>
      <c r="M469" s="7">
        <v>0.49</v>
      </c>
      <c r="N469" s="14"/>
    </row>
    <row r="470" spans="1:14" ht="110.25">
      <c r="A470" s="6">
        <v>469</v>
      </c>
      <c r="B470" s="8" t="s">
        <v>15</v>
      </c>
      <c r="C470" s="9" t="s">
        <v>383</v>
      </c>
      <c r="D470" s="10" t="s">
        <v>227</v>
      </c>
      <c r="E470" s="11" t="s">
        <v>397</v>
      </c>
      <c r="F470" s="6">
        <v>200210</v>
      </c>
      <c r="G470" s="6" t="s">
        <v>385</v>
      </c>
      <c r="H470" s="16">
        <v>29745905.890000001</v>
      </c>
      <c r="I470" s="12" t="s">
        <v>386</v>
      </c>
      <c r="J470" s="12" t="s">
        <v>398</v>
      </c>
      <c r="K470" s="15">
        <v>29721822</v>
      </c>
      <c r="L470" s="13" t="s">
        <v>14</v>
      </c>
      <c r="M470" s="7">
        <v>1</v>
      </c>
      <c r="N470" s="14"/>
    </row>
    <row r="471" spans="1:14" ht="110.25">
      <c r="A471" s="6">
        <v>470</v>
      </c>
      <c r="B471" s="8" t="s">
        <v>15</v>
      </c>
      <c r="C471" s="9" t="s">
        <v>399</v>
      </c>
      <c r="D471" s="10" t="s">
        <v>400</v>
      </c>
      <c r="E471" s="11" t="s">
        <v>401</v>
      </c>
      <c r="F471" s="6">
        <v>182446</v>
      </c>
      <c r="G471" s="6" t="s">
        <v>385</v>
      </c>
      <c r="H471" s="16">
        <v>11358588.550000001</v>
      </c>
      <c r="I471" s="12" t="s">
        <v>402</v>
      </c>
      <c r="J471" s="12" t="s">
        <v>48</v>
      </c>
      <c r="K471" s="15">
        <v>11341208</v>
      </c>
      <c r="L471" s="13" t="s">
        <v>14</v>
      </c>
      <c r="M471" s="7">
        <v>1</v>
      </c>
      <c r="N471" s="14"/>
    </row>
    <row r="472" spans="1:14" ht="94.5">
      <c r="A472" s="6">
        <v>471</v>
      </c>
      <c r="B472" s="8" t="s">
        <v>15</v>
      </c>
      <c r="C472" s="9" t="s">
        <v>403</v>
      </c>
      <c r="D472" s="10" t="s">
        <v>404</v>
      </c>
      <c r="E472" s="11" t="s">
        <v>405</v>
      </c>
      <c r="F472" s="6">
        <v>194448</v>
      </c>
      <c r="G472" s="6" t="s">
        <v>385</v>
      </c>
      <c r="H472" s="16">
        <v>55616994.899999999</v>
      </c>
      <c r="I472" s="12" t="s">
        <v>406</v>
      </c>
      <c r="J472" s="12" t="s">
        <v>407</v>
      </c>
      <c r="K472" s="15">
        <v>58609271</v>
      </c>
      <c r="L472" s="13" t="s">
        <v>14</v>
      </c>
      <c r="M472" s="7">
        <v>1</v>
      </c>
      <c r="N472" s="14"/>
    </row>
    <row r="473" spans="1:14" ht="78.75">
      <c r="A473" s="6">
        <v>472</v>
      </c>
      <c r="B473" s="8" t="s">
        <v>15</v>
      </c>
      <c r="C473" s="9" t="s">
        <v>408</v>
      </c>
      <c r="D473" s="10" t="s">
        <v>404</v>
      </c>
      <c r="E473" s="11" t="s">
        <v>409</v>
      </c>
      <c r="F473" s="6">
        <v>221796</v>
      </c>
      <c r="G473" s="6" t="s">
        <v>385</v>
      </c>
      <c r="H473" s="16">
        <v>13548788.039999999</v>
      </c>
      <c r="I473" s="12" t="s">
        <v>410</v>
      </c>
      <c r="J473" s="12" t="s">
        <v>411</v>
      </c>
      <c r="K473" s="15">
        <v>10986653</v>
      </c>
      <c r="L473" s="13" t="s">
        <v>14</v>
      </c>
      <c r="M473" s="7">
        <v>1</v>
      </c>
      <c r="N473" s="14"/>
    </row>
    <row r="474" spans="1:14" ht="78.75">
      <c r="A474" s="6">
        <v>473</v>
      </c>
      <c r="B474" s="8" t="s">
        <v>15</v>
      </c>
      <c r="C474" s="9" t="s">
        <v>85</v>
      </c>
      <c r="D474" s="10" t="s">
        <v>86</v>
      </c>
      <c r="E474" s="11" t="s">
        <v>412</v>
      </c>
      <c r="F474" s="6">
        <v>221797</v>
      </c>
      <c r="G474" s="6" t="s">
        <v>385</v>
      </c>
      <c r="H474" s="16">
        <v>14898786</v>
      </c>
      <c r="I474" s="12" t="s">
        <v>413</v>
      </c>
      <c r="J474" s="12" t="s">
        <v>414</v>
      </c>
      <c r="K474" s="15">
        <v>14889717</v>
      </c>
      <c r="L474" s="13" t="s">
        <v>14</v>
      </c>
      <c r="M474" s="7">
        <v>1</v>
      </c>
      <c r="N474" s="14"/>
    </row>
    <row r="475" spans="1:14" ht="78.75">
      <c r="A475" s="6">
        <v>474</v>
      </c>
      <c r="B475" s="8" t="s">
        <v>15</v>
      </c>
      <c r="C475" s="9" t="s">
        <v>403</v>
      </c>
      <c r="D475" s="10" t="s">
        <v>404</v>
      </c>
      <c r="E475" s="11" t="s">
        <v>415</v>
      </c>
      <c r="F475" s="6">
        <v>221798</v>
      </c>
      <c r="G475" s="6" t="s">
        <v>385</v>
      </c>
      <c r="H475" s="16">
        <v>14692926</v>
      </c>
      <c r="I475" s="12" t="s">
        <v>416</v>
      </c>
      <c r="J475" s="12" t="s">
        <v>417</v>
      </c>
      <c r="K475" s="15">
        <v>13910351</v>
      </c>
      <c r="L475" s="13" t="s">
        <v>14</v>
      </c>
      <c r="M475" s="7">
        <v>1</v>
      </c>
      <c r="N475" s="14"/>
    </row>
    <row r="476" spans="1:14" ht="78.75">
      <c r="A476" s="6">
        <v>475</v>
      </c>
      <c r="B476" s="8" t="s">
        <v>15</v>
      </c>
      <c r="C476" s="9" t="s">
        <v>418</v>
      </c>
      <c r="D476" s="10" t="s">
        <v>419</v>
      </c>
      <c r="E476" s="11" t="s">
        <v>420</v>
      </c>
      <c r="F476" s="6">
        <v>231540</v>
      </c>
      <c r="G476" s="6" t="s">
        <v>385</v>
      </c>
      <c r="H476" s="16">
        <v>12801485.6</v>
      </c>
      <c r="I476" s="12" t="s">
        <v>421</v>
      </c>
      <c r="J476" s="12" t="s">
        <v>422</v>
      </c>
      <c r="K476" s="15">
        <v>12797003</v>
      </c>
      <c r="L476" s="13" t="s">
        <v>14</v>
      </c>
      <c r="M476" s="7">
        <v>1</v>
      </c>
      <c r="N476" s="14"/>
    </row>
    <row r="477" spans="1:14" ht="78.75">
      <c r="A477" s="6">
        <v>476</v>
      </c>
      <c r="B477" s="8" t="s">
        <v>15</v>
      </c>
      <c r="C477" s="9" t="s">
        <v>423</v>
      </c>
      <c r="D477" s="10" t="s">
        <v>86</v>
      </c>
      <c r="E477" s="11" t="s">
        <v>424</v>
      </c>
      <c r="F477" s="6">
        <v>231541</v>
      </c>
      <c r="G477" s="6" t="s">
        <v>385</v>
      </c>
      <c r="H477" s="16">
        <v>18160645</v>
      </c>
      <c r="I477" s="12" t="s">
        <v>421</v>
      </c>
      <c r="J477" s="12" t="s">
        <v>422</v>
      </c>
      <c r="K477" s="15">
        <v>13365544</v>
      </c>
      <c r="L477" s="13" t="s">
        <v>14</v>
      </c>
      <c r="M477" s="7">
        <v>1</v>
      </c>
      <c r="N477" s="14"/>
    </row>
    <row r="478" spans="1:14" ht="63">
      <c r="A478" s="6">
        <v>477</v>
      </c>
      <c r="B478" s="8" t="s">
        <v>15</v>
      </c>
      <c r="C478" s="9" t="s">
        <v>425</v>
      </c>
      <c r="D478" s="10" t="s">
        <v>426</v>
      </c>
      <c r="E478" s="11" t="s">
        <v>427</v>
      </c>
      <c r="F478" s="6">
        <v>232757</v>
      </c>
      <c r="G478" s="6" t="s">
        <v>385</v>
      </c>
      <c r="H478" s="16">
        <v>14815890.199999999</v>
      </c>
      <c r="I478" s="12" t="s">
        <v>421</v>
      </c>
      <c r="J478" s="12" t="s">
        <v>428</v>
      </c>
      <c r="K478" s="15">
        <v>11705972</v>
      </c>
      <c r="L478" s="13" t="s">
        <v>14</v>
      </c>
      <c r="M478" s="7">
        <v>1</v>
      </c>
      <c r="N478" s="14"/>
    </row>
    <row r="479" spans="1:14" ht="94.5">
      <c r="A479" s="6">
        <v>478</v>
      </c>
      <c r="B479" s="8" t="s">
        <v>15</v>
      </c>
      <c r="C479" s="9" t="s">
        <v>429</v>
      </c>
      <c r="D479" s="10" t="s">
        <v>430</v>
      </c>
      <c r="E479" s="11" t="s">
        <v>431</v>
      </c>
      <c r="F479" s="6">
        <v>239606</v>
      </c>
      <c r="G479" s="6" t="s">
        <v>385</v>
      </c>
      <c r="H479" s="16">
        <v>16515659.75</v>
      </c>
      <c r="I479" s="12" t="s">
        <v>421</v>
      </c>
      <c r="J479" s="12" t="s">
        <v>432</v>
      </c>
      <c r="K479" s="15">
        <v>16387885</v>
      </c>
      <c r="L479" s="13" t="s">
        <v>14</v>
      </c>
      <c r="M479" s="7">
        <v>1</v>
      </c>
      <c r="N479" s="14"/>
    </row>
    <row r="480" spans="1:14" ht="78.75">
      <c r="A480" s="6">
        <v>479</v>
      </c>
      <c r="B480" s="8" t="s">
        <v>15</v>
      </c>
      <c r="C480" s="9" t="s">
        <v>433</v>
      </c>
      <c r="D480" s="10" t="s">
        <v>434</v>
      </c>
      <c r="E480" s="11" t="s">
        <v>435</v>
      </c>
      <c r="F480" s="6">
        <v>259552</v>
      </c>
      <c r="G480" s="6" t="s">
        <v>385</v>
      </c>
      <c r="H480" s="16">
        <v>18317643</v>
      </c>
      <c r="I480" s="12" t="s">
        <v>436</v>
      </c>
      <c r="J480" s="12" t="s">
        <v>437</v>
      </c>
      <c r="K480" s="15">
        <v>5967956</v>
      </c>
      <c r="L480" s="13" t="s">
        <v>14</v>
      </c>
      <c r="M480" s="7">
        <v>1</v>
      </c>
      <c r="N480" s="14"/>
    </row>
    <row r="481" spans="1:14" ht="78.75">
      <c r="A481" s="6">
        <v>480</v>
      </c>
      <c r="B481" s="8" t="s">
        <v>15</v>
      </c>
      <c r="C481" s="9" t="s">
        <v>433</v>
      </c>
      <c r="D481" s="10" t="s">
        <v>434</v>
      </c>
      <c r="E481" s="11" t="s">
        <v>438</v>
      </c>
      <c r="F481" s="6">
        <v>259553</v>
      </c>
      <c r="G481" s="6" t="s">
        <v>385</v>
      </c>
      <c r="H481" s="16">
        <v>14994797</v>
      </c>
      <c r="I481" s="12" t="s">
        <v>436</v>
      </c>
      <c r="J481" s="12" t="s">
        <v>48</v>
      </c>
      <c r="K481" s="15">
        <v>14044124</v>
      </c>
      <c r="L481" s="13" t="s">
        <v>14</v>
      </c>
      <c r="M481" s="7">
        <v>1</v>
      </c>
      <c r="N481" s="14"/>
    </row>
    <row r="482" spans="1:14" ht="78.75">
      <c r="A482" s="6">
        <v>481</v>
      </c>
      <c r="B482" s="8" t="s">
        <v>15</v>
      </c>
      <c r="C482" s="9" t="s">
        <v>44</v>
      </c>
      <c r="D482" s="10" t="s">
        <v>134</v>
      </c>
      <c r="E482" s="11" t="s">
        <v>439</v>
      </c>
      <c r="F482" s="6">
        <v>278509</v>
      </c>
      <c r="G482" s="6" t="s">
        <v>385</v>
      </c>
      <c r="H482" s="16">
        <v>30574960</v>
      </c>
      <c r="I482" s="12" t="s">
        <v>440</v>
      </c>
      <c r="J482" s="12" t="s">
        <v>441</v>
      </c>
      <c r="K482" s="15">
        <v>0</v>
      </c>
      <c r="L482" s="13" t="s">
        <v>14</v>
      </c>
      <c r="M482" s="7">
        <v>1</v>
      </c>
      <c r="N482" s="14"/>
    </row>
    <row r="483" spans="1:14" ht="78.75">
      <c r="A483" s="6">
        <v>482</v>
      </c>
      <c r="B483" s="8" t="s">
        <v>15</v>
      </c>
      <c r="C483" s="9" t="s">
        <v>44</v>
      </c>
      <c r="D483" s="10" t="s">
        <v>134</v>
      </c>
      <c r="E483" s="11" t="s">
        <v>442</v>
      </c>
      <c r="F483" s="6">
        <v>278492</v>
      </c>
      <c r="G483" s="6" t="s">
        <v>385</v>
      </c>
      <c r="H483" s="16">
        <v>37473780.799999997</v>
      </c>
      <c r="I483" s="12" t="s">
        <v>50</v>
      </c>
      <c r="J483" s="12" t="s">
        <v>443</v>
      </c>
      <c r="K483" s="15">
        <v>0</v>
      </c>
      <c r="L483" s="13" t="s">
        <v>14</v>
      </c>
      <c r="M483" s="7">
        <v>1</v>
      </c>
      <c r="N483" s="14"/>
    </row>
    <row r="484" spans="1:14" ht="94.5">
      <c r="A484" s="6">
        <v>483</v>
      </c>
      <c r="B484" s="8" t="s">
        <v>15</v>
      </c>
      <c r="C484" s="9" t="s">
        <v>444</v>
      </c>
      <c r="D484" s="10" t="s">
        <v>445</v>
      </c>
      <c r="E484" s="11" t="s">
        <v>446</v>
      </c>
      <c r="F484" s="6">
        <v>303319</v>
      </c>
      <c r="G484" s="6" t="s">
        <v>385</v>
      </c>
      <c r="H484" s="16">
        <v>37353737</v>
      </c>
      <c r="I484" s="12" t="s">
        <v>447</v>
      </c>
      <c r="J484" s="12" t="s">
        <v>448</v>
      </c>
      <c r="K484" s="15">
        <v>20192232</v>
      </c>
      <c r="L484" s="13" t="s">
        <v>70</v>
      </c>
      <c r="M484" s="7">
        <v>1</v>
      </c>
      <c r="N484" s="14"/>
    </row>
    <row r="485" spans="1:14" ht="94.5">
      <c r="A485" s="6">
        <v>484</v>
      </c>
      <c r="B485" s="8" t="s">
        <v>15</v>
      </c>
      <c r="C485" s="9" t="s">
        <v>449</v>
      </c>
      <c r="D485" s="10" t="s">
        <v>450</v>
      </c>
      <c r="E485" s="11" t="s">
        <v>446</v>
      </c>
      <c r="F485" s="6">
        <v>303319</v>
      </c>
      <c r="G485" s="6" t="s">
        <v>385</v>
      </c>
      <c r="H485" s="16">
        <v>37353737</v>
      </c>
      <c r="I485" s="12" t="s">
        <v>447</v>
      </c>
      <c r="J485" s="12" t="s">
        <v>448</v>
      </c>
      <c r="K485" s="15">
        <v>20192232</v>
      </c>
      <c r="L485" s="13" t="s">
        <v>70</v>
      </c>
      <c r="M485" s="7">
        <v>0.51</v>
      </c>
      <c r="N485" s="14"/>
    </row>
    <row r="486" spans="1:14" ht="94.5">
      <c r="A486" s="6">
        <v>485</v>
      </c>
      <c r="B486" s="8" t="s">
        <v>15</v>
      </c>
      <c r="C486" s="9" t="s">
        <v>451</v>
      </c>
      <c r="D486" s="10" t="s">
        <v>235</v>
      </c>
      <c r="E486" s="11" t="s">
        <v>446</v>
      </c>
      <c r="F486" s="6">
        <v>303319</v>
      </c>
      <c r="G486" s="6" t="s">
        <v>385</v>
      </c>
      <c r="H486" s="16">
        <v>37353737</v>
      </c>
      <c r="I486" s="12" t="s">
        <v>447</v>
      </c>
      <c r="J486" s="12" t="s">
        <v>448</v>
      </c>
      <c r="K486" s="15">
        <v>20192232</v>
      </c>
      <c r="L486" s="13" t="s">
        <v>70</v>
      </c>
      <c r="M486" s="7">
        <v>0.49</v>
      </c>
      <c r="N486" s="14"/>
    </row>
    <row r="487" spans="1:14" ht="78.75">
      <c r="A487" s="6">
        <v>486</v>
      </c>
      <c r="B487" s="8" t="s">
        <v>15</v>
      </c>
      <c r="C487" s="9" t="s">
        <v>452</v>
      </c>
      <c r="D487" s="10" t="s">
        <v>453</v>
      </c>
      <c r="E487" s="11" t="s">
        <v>454</v>
      </c>
      <c r="F487" s="6">
        <v>387806</v>
      </c>
      <c r="G487" s="6" t="s">
        <v>385</v>
      </c>
      <c r="H487" s="16">
        <v>22168469.969999999</v>
      </c>
      <c r="I487" s="12" t="s">
        <v>455</v>
      </c>
      <c r="J487" s="12" t="s">
        <v>456</v>
      </c>
      <c r="K487" s="15">
        <v>10985109</v>
      </c>
      <c r="L487" s="13" t="s">
        <v>14</v>
      </c>
      <c r="M487" s="7">
        <v>1</v>
      </c>
      <c r="N487" s="14"/>
    </row>
    <row r="488" spans="1:14" ht="81">
      <c r="A488" s="6">
        <v>487</v>
      </c>
      <c r="B488" s="8" t="s">
        <v>15</v>
      </c>
      <c r="C488" s="9" t="s">
        <v>457</v>
      </c>
      <c r="D488" s="10" t="s">
        <v>66</v>
      </c>
      <c r="E488" s="11" t="s">
        <v>458</v>
      </c>
      <c r="F488" s="6">
        <v>426155</v>
      </c>
      <c r="G488" s="6" t="s">
        <v>385</v>
      </c>
      <c r="H488" s="16">
        <v>26899960</v>
      </c>
      <c r="I488" s="12" t="s">
        <v>68</v>
      </c>
      <c r="J488" s="12" t="s">
        <v>69</v>
      </c>
      <c r="K488" s="15">
        <v>19610391</v>
      </c>
      <c r="L488" s="13" t="s">
        <v>70</v>
      </c>
      <c r="M488" s="7">
        <v>1</v>
      </c>
      <c r="N488" s="14"/>
    </row>
    <row r="489" spans="1:14" ht="81">
      <c r="A489" s="6">
        <v>488</v>
      </c>
      <c r="B489" s="8" t="s">
        <v>15</v>
      </c>
      <c r="C489" s="9" t="s">
        <v>143</v>
      </c>
      <c r="D489" s="10" t="s">
        <v>61</v>
      </c>
      <c r="E489" s="11" t="s">
        <v>458</v>
      </c>
      <c r="F489" s="6">
        <v>426155</v>
      </c>
      <c r="G489" s="6" t="s">
        <v>385</v>
      </c>
      <c r="H489" s="16">
        <v>26899960</v>
      </c>
      <c r="I489" s="12" t="s">
        <v>68</v>
      </c>
      <c r="J489" s="12" t="s">
        <v>69</v>
      </c>
      <c r="K489" s="15">
        <v>19610391</v>
      </c>
      <c r="L489" s="13" t="s">
        <v>70</v>
      </c>
      <c r="M489" s="7">
        <v>0.49</v>
      </c>
      <c r="N489" s="14"/>
    </row>
    <row r="490" spans="1:14" ht="81">
      <c r="A490" s="6">
        <v>489</v>
      </c>
      <c r="B490" s="8" t="s">
        <v>15</v>
      </c>
      <c r="C490" s="9" t="s">
        <v>459</v>
      </c>
      <c r="D490" s="10" t="s">
        <v>73</v>
      </c>
      <c r="E490" s="11" t="s">
        <v>458</v>
      </c>
      <c r="F490" s="6">
        <v>426155</v>
      </c>
      <c r="G490" s="6" t="s">
        <v>385</v>
      </c>
      <c r="H490" s="16">
        <v>26899960</v>
      </c>
      <c r="I490" s="12" t="s">
        <v>68</v>
      </c>
      <c r="J490" s="12" t="s">
        <v>69</v>
      </c>
      <c r="K490" s="15">
        <v>19610391</v>
      </c>
      <c r="L490" s="13" t="s">
        <v>70</v>
      </c>
      <c r="M490" s="7">
        <v>0.51</v>
      </c>
      <c r="N490" s="14"/>
    </row>
    <row r="491" spans="1:14" ht="78.75">
      <c r="A491" s="6">
        <v>490</v>
      </c>
      <c r="B491" s="8" t="s">
        <v>15</v>
      </c>
      <c r="C491" s="9" t="s">
        <v>460</v>
      </c>
      <c r="D491" s="10" t="s">
        <v>257</v>
      </c>
      <c r="E491" s="11" t="s">
        <v>461</v>
      </c>
      <c r="F491" s="6">
        <v>270451</v>
      </c>
      <c r="G491" s="6" t="s">
        <v>462</v>
      </c>
      <c r="H491" s="16">
        <v>48024264</v>
      </c>
      <c r="I491" s="12" t="s">
        <v>50</v>
      </c>
      <c r="J491" s="12" t="s">
        <v>463</v>
      </c>
      <c r="K491" s="15">
        <v>0</v>
      </c>
      <c r="L491" s="13" t="s">
        <v>14</v>
      </c>
      <c r="M491" s="7">
        <v>1</v>
      </c>
      <c r="N491" s="14"/>
    </row>
    <row r="492" spans="1:14" ht="78.75">
      <c r="A492" s="6">
        <v>491</v>
      </c>
      <c r="B492" s="8" t="s">
        <v>15</v>
      </c>
      <c r="C492" s="9" t="s">
        <v>444</v>
      </c>
      <c r="D492" s="10" t="s">
        <v>445</v>
      </c>
      <c r="E492" s="11" t="s">
        <v>464</v>
      </c>
      <c r="F492" s="6">
        <v>346959</v>
      </c>
      <c r="G492" s="6" t="s">
        <v>462</v>
      </c>
      <c r="H492" s="16" t="s">
        <v>465</v>
      </c>
      <c r="I492" s="12" t="s">
        <v>466</v>
      </c>
      <c r="J492" s="12" t="s">
        <v>467</v>
      </c>
      <c r="K492" s="15">
        <v>10000000</v>
      </c>
      <c r="L492" s="13" t="s">
        <v>70</v>
      </c>
      <c r="M492" s="7">
        <v>1</v>
      </c>
      <c r="N492" s="14"/>
    </row>
    <row r="493" spans="1:14" ht="78.75">
      <c r="A493" s="6">
        <v>492</v>
      </c>
      <c r="B493" s="8" t="s">
        <v>15</v>
      </c>
      <c r="C493" s="9" t="s">
        <v>449</v>
      </c>
      <c r="D493" s="10" t="s">
        <v>450</v>
      </c>
      <c r="E493" s="11" t="s">
        <v>464</v>
      </c>
      <c r="F493" s="6">
        <v>346959</v>
      </c>
      <c r="G493" s="6" t="s">
        <v>462</v>
      </c>
      <c r="H493" s="16" t="s">
        <v>465</v>
      </c>
      <c r="I493" s="12" t="s">
        <v>466</v>
      </c>
      <c r="J493" s="12" t="s">
        <v>467</v>
      </c>
      <c r="K493" s="15">
        <v>10000000</v>
      </c>
      <c r="L493" s="13" t="s">
        <v>70</v>
      </c>
      <c r="M493" s="7">
        <v>0.51</v>
      </c>
      <c r="N493" s="14"/>
    </row>
    <row r="494" spans="1:14" ht="78.75">
      <c r="A494" s="6">
        <v>493</v>
      </c>
      <c r="B494" s="8" t="s">
        <v>15</v>
      </c>
      <c r="C494" s="9" t="s">
        <v>451</v>
      </c>
      <c r="D494" s="10" t="s">
        <v>235</v>
      </c>
      <c r="E494" s="11" t="s">
        <v>464</v>
      </c>
      <c r="F494" s="6">
        <v>346959</v>
      </c>
      <c r="G494" s="6" t="s">
        <v>462</v>
      </c>
      <c r="H494" s="16" t="s">
        <v>465</v>
      </c>
      <c r="I494" s="12" t="s">
        <v>466</v>
      </c>
      <c r="J494" s="12" t="s">
        <v>467</v>
      </c>
      <c r="K494" s="15">
        <v>10000000</v>
      </c>
      <c r="L494" s="13" t="s">
        <v>70</v>
      </c>
      <c r="M494" s="7">
        <v>0.49</v>
      </c>
      <c r="N494" s="14"/>
    </row>
    <row r="495" spans="1:14" ht="94.5">
      <c r="A495" s="6">
        <v>494</v>
      </c>
      <c r="B495" s="8" t="s">
        <v>15</v>
      </c>
      <c r="C495" s="9" t="s">
        <v>468</v>
      </c>
      <c r="D495" s="10" t="s">
        <v>111</v>
      </c>
      <c r="E495" s="11" t="s">
        <v>469</v>
      </c>
      <c r="F495" s="6">
        <v>292256</v>
      </c>
      <c r="G495" s="6" t="s">
        <v>462</v>
      </c>
      <c r="H495" s="16">
        <v>33732174</v>
      </c>
      <c r="I495" s="12">
        <v>43662</v>
      </c>
      <c r="J495" s="12" t="s">
        <v>470</v>
      </c>
      <c r="K495" s="15">
        <v>11022519</v>
      </c>
      <c r="L495" s="13" t="s">
        <v>14</v>
      </c>
      <c r="M495" s="7">
        <v>1</v>
      </c>
      <c r="N495" s="14"/>
    </row>
    <row r="496" spans="1:14" ht="78.75">
      <c r="A496" s="6">
        <v>495</v>
      </c>
      <c r="B496" s="8" t="s">
        <v>15</v>
      </c>
      <c r="C496" s="9" t="s">
        <v>468</v>
      </c>
      <c r="D496" s="10" t="s">
        <v>111</v>
      </c>
      <c r="E496" s="11" t="s">
        <v>471</v>
      </c>
      <c r="F496" s="6">
        <v>292257</v>
      </c>
      <c r="G496" s="6" t="s">
        <v>462</v>
      </c>
      <c r="H496" s="16">
        <v>42379368</v>
      </c>
      <c r="I496" s="12">
        <v>43662</v>
      </c>
      <c r="J496" s="12" t="s">
        <v>472</v>
      </c>
      <c r="K496" s="15">
        <v>0</v>
      </c>
      <c r="L496" s="13" t="s">
        <v>14</v>
      </c>
      <c r="M496" s="7">
        <v>1</v>
      </c>
      <c r="N496" s="14"/>
    </row>
    <row r="497" spans="1:14" ht="63">
      <c r="A497" s="6">
        <v>496</v>
      </c>
      <c r="B497" s="8" t="s">
        <v>15</v>
      </c>
      <c r="C497" s="9" t="s">
        <v>85</v>
      </c>
      <c r="D497" s="10" t="s">
        <v>86</v>
      </c>
      <c r="E497" s="11" t="s">
        <v>473</v>
      </c>
      <c r="F497" s="6">
        <v>292254</v>
      </c>
      <c r="G497" s="6" t="s">
        <v>462</v>
      </c>
      <c r="H497" s="16">
        <v>46380608</v>
      </c>
      <c r="I497" s="12" t="s">
        <v>474</v>
      </c>
      <c r="J497" s="12" t="s">
        <v>475</v>
      </c>
      <c r="K497" s="15">
        <v>25300000</v>
      </c>
      <c r="L497" s="13" t="s">
        <v>14</v>
      </c>
      <c r="M497" s="7">
        <v>1</v>
      </c>
      <c r="N497" s="14"/>
    </row>
    <row r="498" spans="1:14" ht="94.5">
      <c r="A498" s="6">
        <v>497</v>
      </c>
      <c r="B498" s="8" t="s">
        <v>15</v>
      </c>
      <c r="C498" s="9" t="s">
        <v>476</v>
      </c>
      <c r="D498" s="10" t="s">
        <v>52</v>
      </c>
      <c r="E498" s="11" t="s">
        <v>477</v>
      </c>
      <c r="F498" s="6">
        <v>299703</v>
      </c>
      <c r="G498" s="6" t="s">
        <v>462</v>
      </c>
      <c r="H498" s="16">
        <v>13297458</v>
      </c>
      <c r="I498" s="12">
        <v>7137</v>
      </c>
      <c r="J498" s="12" t="s">
        <v>478</v>
      </c>
      <c r="K498" s="15">
        <v>9851982</v>
      </c>
      <c r="L498" s="13" t="s">
        <v>14</v>
      </c>
      <c r="M498" s="7">
        <v>1</v>
      </c>
      <c r="N498" s="14"/>
    </row>
    <row r="499" spans="1:14" ht="63">
      <c r="A499" s="6">
        <v>498</v>
      </c>
      <c r="B499" s="8" t="s">
        <v>15</v>
      </c>
      <c r="C499" s="9" t="s">
        <v>479</v>
      </c>
      <c r="D499" s="10" t="s">
        <v>480</v>
      </c>
      <c r="E499" s="11" t="s">
        <v>481</v>
      </c>
      <c r="F499" s="6">
        <v>355348</v>
      </c>
      <c r="G499" s="6" t="s">
        <v>462</v>
      </c>
      <c r="H499" s="16">
        <v>2697966</v>
      </c>
      <c r="I499" s="12" t="s">
        <v>482</v>
      </c>
      <c r="J499" s="12" t="s">
        <v>407</v>
      </c>
      <c r="K499" s="15">
        <v>2696287</v>
      </c>
      <c r="L499" s="13" t="s">
        <v>14</v>
      </c>
      <c r="M499" s="7">
        <v>1</v>
      </c>
      <c r="N499" s="14"/>
    </row>
    <row r="500" spans="1:14" ht="94.5">
      <c r="A500" s="6">
        <v>499</v>
      </c>
      <c r="B500" s="8" t="s">
        <v>15</v>
      </c>
      <c r="C500" s="9" t="s">
        <v>483</v>
      </c>
      <c r="D500" s="10" t="s">
        <v>484</v>
      </c>
      <c r="E500" s="11" t="s">
        <v>485</v>
      </c>
      <c r="F500" s="6">
        <v>357794</v>
      </c>
      <c r="G500" s="6" t="s">
        <v>462</v>
      </c>
      <c r="H500" s="16">
        <v>4167288</v>
      </c>
      <c r="I500" s="12" t="s">
        <v>482</v>
      </c>
      <c r="J500" s="12" t="s">
        <v>486</v>
      </c>
      <c r="K500" s="15">
        <v>4167242</v>
      </c>
      <c r="L500" s="13" t="s">
        <v>14</v>
      </c>
      <c r="M500" s="7">
        <v>1</v>
      </c>
      <c r="N500" s="14"/>
    </row>
    <row r="501" spans="1:14" ht="94.5">
      <c r="A501" s="6">
        <v>500</v>
      </c>
      <c r="B501" s="8" t="s">
        <v>15</v>
      </c>
      <c r="C501" s="9" t="s">
        <v>487</v>
      </c>
      <c r="D501" s="10" t="s">
        <v>488</v>
      </c>
      <c r="E501" s="11" t="s">
        <v>489</v>
      </c>
      <c r="F501" s="6">
        <v>357795</v>
      </c>
      <c r="G501" s="6" t="s">
        <v>462</v>
      </c>
      <c r="H501" s="16">
        <v>4449359</v>
      </c>
      <c r="I501" s="12" t="s">
        <v>490</v>
      </c>
      <c r="J501" s="12" t="s">
        <v>491</v>
      </c>
      <c r="K501" s="15">
        <v>4447519</v>
      </c>
      <c r="L501" s="13" t="s">
        <v>14</v>
      </c>
      <c r="M501" s="7">
        <v>1</v>
      </c>
      <c r="N501" s="14"/>
    </row>
    <row r="502" spans="1:14" ht="110.25">
      <c r="A502" s="6">
        <v>501</v>
      </c>
      <c r="B502" s="8" t="s">
        <v>15</v>
      </c>
      <c r="C502" s="9" t="s">
        <v>492</v>
      </c>
      <c r="D502" s="10" t="s">
        <v>484</v>
      </c>
      <c r="E502" s="11" t="s">
        <v>493</v>
      </c>
      <c r="F502" s="6">
        <v>357796</v>
      </c>
      <c r="G502" s="6" t="s">
        <v>462</v>
      </c>
      <c r="H502" s="16">
        <v>2872821</v>
      </c>
      <c r="I502" s="12" t="s">
        <v>482</v>
      </c>
      <c r="J502" s="12" t="s">
        <v>486</v>
      </c>
      <c r="K502" s="15">
        <v>2870882</v>
      </c>
      <c r="L502" s="13" t="s">
        <v>14</v>
      </c>
      <c r="M502" s="7">
        <v>1</v>
      </c>
      <c r="N502" s="14"/>
    </row>
    <row r="503" spans="1:14" ht="78.75">
      <c r="A503" s="6">
        <v>502</v>
      </c>
      <c r="B503" s="8" t="s">
        <v>15</v>
      </c>
      <c r="C503" s="9" t="s">
        <v>494</v>
      </c>
      <c r="D503" s="10" t="s">
        <v>495</v>
      </c>
      <c r="E503" s="11" t="s">
        <v>496</v>
      </c>
      <c r="F503" s="6">
        <v>354198</v>
      </c>
      <c r="G503" s="6" t="s">
        <v>462</v>
      </c>
      <c r="H503" s="16">
        <v>69764715</v>
      </c>
      <c r="I503" s="12" t="s">
        <v>152</v>
      </c>
      <c r="J503" s="12" t="s">
        <v>497</v>
      </c>
      <c r="K503" s="15">
        <v>23000000</v>
      </c>
      <c r="L503" s="13" t="s">
        <v>70</v>
      </c>
      <c r="M503" s="7">
        <v>1</v>
      </c>
      <c r="N503" s="14"/>
    </row>
    <row r="504" spans="1:14" ht="78.75">
      <c r="A504" s="6">
        <v>503</v>
      </c>
      <c r="B504" s="8" t="s">
        <v>15</v>
      </c>
      <c r="C504" s="9" t="s">
        <v>498</v>
      </c>
      <c r="D504" s="10" t="s">
        <v>499</v>
      </c>
      <c r="E504" s="11" t="s">
        <v>496</v>
      </c>
      <c r="F504" s="6">
        <v>354198</v>
      </c>
      <c r="G504" s="6" t="s">
        <v>462</v>
      </c>
      <c r="H504" s="16">
        <v>69764715</v>
      </c>
      <c r="I504" s="12" t="s">
        <v>152</v>
      </c>
      <c r="J504" s="12" t="s">
        <v>83</v>
      </c>
      <c r="K504" s="15">
        <v>23000000</v>
      </c>
      <c r="L504" s="13" t="s">
        <v>70</v>
      </c>
      <c r="M504" s="7">
        <v>0.51</v>
      </c>
      <c r="N504" s="14"/>
    </row>
    <row r="505" spans="1:14" ht="78.75">
      <c r="A505" s="6">
        <v>504</v>
      </c>
      <c r="B505" s="8" t="s">
        <v>15</v>
      </c>
      <c r="C505" s="9" t="s">
        <v>500</v>
      </c>
      <c r="D505" s="10" t="s">
        <v>453</v>
      </c>
      <c r="E505" s="11" t="s">
        <v>496</v>
      </c>
      <c r="F505" s="6">
        <v>354198</v>
      </c>
      <c r="G505" s="6" t="s">
        <v>462</v>
      </c>
      <c r="H505" s="16">
        <v>69764715</v>
      </c>
      <c r="I505" s="12" t="s">
        <v>152</v>
      </c>
      <c r="J505" s="12" t="s">
        <v>83</v>
      </c>
      <c r="K505" s="15">
        <v>23000000</v>
      </c>
      <c r="L505" s="13" t="s">
        <v>70</v>
      </c>
      <c r="M505" s="7">
        <v>0.49</v>
      </c>
      <c r="N505" s="14"/>
    </row>
    <row r="506" spans="1:14" ht="78.75">
      <c r="A506" s="6">
        <v>505</v>
      </c>
      <c r="B506" s="8" t="s">
        <v>15</v>
      </c>
      <c r="C506" s="9" t="s">
        <v>221</v>
      </c>
      <c r="D506" s="10" t="s">
        <v>31</v>
      </c>
      <c r="E506" s="11" t="s">
        <v>501</v>
      </c>
      <c r="F506" s="6">
        <v>448606</v>
      </c>
      <c r="G506" s="6" t="s">
        <v>462</v>
      </c>
      <c r="H506" s="16">
        <v>20100161</v>
      </c>
      <c r="I506" s="12" t="s">
        <v>502</v>
      </c>
      <c r="J506" s="12" t="s">
        <v>503</v>
      </c>
      <c r="K506" s="15">
        <v>2000000</v>
      </c>
      <c r="L506" s="13" t="s">
        <v>14</v>
      </c>
      <c r="M506" s="7">
        <v>1</v>
      </c>
      <c r="N506" s="14"/>
    </row>
    <row r="507" spans="1:14" ht="110.25">
      <c r="A507" s="6">
        <v>506</v>
      </c>
      <c r="B507" s="8" t="s">
        <v>15</v>
      </c>
      <c r="C507" s="9" t="s">
        <v>85</v>
      </c>
      <c r="D507" s="10" t="s">
        <v>86</v>
      </c>
      <c r="E507" s="11" t="s">
        <v>504</v>
      </c>
      <c r="F507" s="6">
        <v>448650</v>
      </c>
      <c r="G507" s="6" t="s">
        <v>462</v>
      </c>
      <c r="H507" s="16">
        <v>17360351</v>
      </c>
      <c r="I507" s="12" t="s">
        <v>502</v>
      </c>
      <c r="J507" s="12" t="s">
        <v>249</v>
      </c>
      <c r="K507" s="15">
        <v>2000000</v>
      </c>
      <c r="L507" s="13" t="s">
        <v>14</v>
      </c>
      <c r="M507" s="7">
        <v>1</v>
      </c>
      <c r="N507" s="14"/>
    </row>
    <row r="508" spans="1:14" ht="94.5">
      <c r="A508" s="6">
        <v>507</v>
      </c>
      <c r="B508" s="8" t="s">
        <v>15</v>
      </c>
      <c r="C508" s="9" t="s">
        <v>85</v>
      </c>
      <c r="D508" s="10" t="s">
        <v>86</v>
      </c>
      <c r="E508" s="11" t="s">
        <v>505</v>
      </c>
      <c r="F508" s="6">
        <v>448658</v>
      </c>
      <c r="G508" s="6" t="s">
        <v>462</v>
      </c>
      <c r="H508" s="16">
        <v>16632632</v>
      </c>
      <c r="I508" s="12" t="s">
        <v>506</v>
      </c>
      <c r="J508" s="12" t="s">
        <v>249</v>
      </c>
      <c r="K508" s="15">
        <v>0</v>
      </c>
      <c r="L508" s="13" t="s">
        <v>14</v>
      </c>
      <c r="M508" s="7">
        <v>1</v>
      </c>
      <c r="N508" s="14"/>
    </row>
    <row r="509" spans="1:14" ht="78.75">
      <c r="A509" s="6">
        <v>508</v>
      </c>
      <c r="B509" s="8" t="s">
        <v>15</v>
      </c>
      <c r="C509" s="9" t="s">
        <v>221</v>
      </c>
      <c r="D509" s="10" t="s">
        <v>31</v>
      </c>
      <c r="E509" s="11" t="s">
        <v>507</v>
      </c>
      <c r="F509" s="6">
        <v>448660</v>
      </c>
      <c r="G509" s="6" t="s">
        <v>462</v>
      </c>
      <c r="H509" s="16">
        <v>17388321</v>
      </c>
      <c r="I509" s="12" t="s">
        <v>502</v>
      </c>
      <c r="J509" s="12" t="s">
        <v>503</v>
      </c>
      <c r="K509" s="15">
        <v>0</v>
      </c>
      <c r="L509" s="13" t="s">
        <v>14</v>
      </c>
      <c r="M509" s="7">
        <v>1</v>
      </c>
      <c r="N509" s="14"/>
    </row>
    <row r="510" spans="1:14" ht="63">
      <c r="A510" s="6">
        <v>509</v>
      </c>
      <c r="B510" s="8" t="s">
        <v>15</v>
      </c>
      <c r="C510" s="9" t="s">
        <v>221</v>
      </c>
      <c r="D510" s="10" t="s">
        <v>31</v>
      </c>
      <c r="E510" s="11" t="s">
        <v>508</v>
      </c>
      <c r="F510" s="6">
        <v>448642</v>
      </c>
      <c r="G510" s="6" t="s">
        <v>462</v>
      </c>
      <c r="H510" s="16">
        <v>21472115</v>
      </c>
      <c r="I510" s="12" t="s">
        <v>502</v>
      </c>
      <c r="J510" s="12" t="s">
        <v>503</v>
      </c>
      <c r="K510" s="15">
        <v>7000000</v>
      </c>
      <c r="L510" s="13" t="s">
        <v>14</v>
      </c>
      <c r="M510" s="7">
        <v>1</v>
      </c>
      <c r="N510" s="14"/>
    </row>
    <row r="511" spans="1:14" ht="78.75">
      <c r="A511" s="6">
        <v>510</v>
      </c>
      <c r="B511" s="8" t="s">
        <v>15</v>
      </c>
      <c r="C511" s="9" t="s">
        <v>403</v>
      </c>
      <c r="D511" s="10" t="s">
        <v>404</v>
      </c>
      <c r="E511" s="11" t="s">
        <v>509</v>
      </c>
      <c r="F511" s="6">
        <v>364200</v>
      </c>
      <c r="G511" s="6" t="s">
        <v>462</v>
      </c>
      <c r="H511" s="16">
        <v>38999047</v>
      </c>
      <c r="I511" s="12" t="s">
        <v>152</v>
      </c>
      <c r="J511" s="12" t="s">
        <v>497</v>
      </c>
      <c r="K511" s="15">
        <v>9500000</v>
      </c>
      <c r="L511" s="13" t="s">
        <v>14</v>
      </c>
      <c r="M511" s="7">
        <v>1</v>
      </c>
      <c r="N511" s="14"/>
    </row>
    <row r="512" spans="1:14" ht="78.75">
      <c r="A512" s="6">
        <v>511</v>
      </c>
      <c r="B512" s="8" t="s">
        <v>15</v>
      </c>
      <c r="C512" s="9" t="s">
        <v>403</v>
      </c>
      <c r="D512" s="10" t="s">
        <v>404</v>
      </c>
      <c r="E512" s="11" t="s">
        <v>510</v>
      </c>
      <c r="F512" s="6">
        <v>364201</v>
      </c>
      <c r="G512" s="6" t="s">
        <v>462</v>
      </c>
      <c r="H512" s="16">
        <v>39546198</v>
      </c>
      <c r="I512" s="12" t="s">
        <v>152</v>
      </c>
      <c r="J512" s="12" t="s">
        <v>497</v>
      </c>
      <c r="K512" s="15">
        <v>0</v>
      </c>
      <c r="L512" s="13" t="s">
        <v>14</v>
      </c>
      <c r="M512" s="7">
        <v>1</v>
      </c>
      <c r="N512" s="14"/>
    </row>
    <row r="513" spans="1:14" ht="78.75">
      <c r="A513" s="6">
        <v>512</v>
      </c>
      <c r="B513" s="8" t="s">
        <v>15</v>
      </c>
      <c r="C513" s="9" t="s">
        <v>511</v>
      </c>
      <c r="D513" s="10" t="s">
        <v>512</v>
      </c>
      <c r="E513" s="11" t="s">
        <v>513</v>
      </c>
      <c r="F513" s="6">
        <v>364202</v>
      </c>
      <c r="G513" s="6" t="s">
        <v>462</v>
      </c>
      <c r="H513" s="16">
        <v>16675161</v>
      </c>
      <c r="I513" s="12" t="s">
        <v>152</v>
      </c>
      <c r="J513" s="12" t="s">
        <v>417</v>
      </c>
      <c r="K513" s="15">
        <v>0</v>
      </c>
      <c r="L513" s="13" t="s">
        <v>14</v>
      </c>
      <c r="M513" s="7">
        <v>1</v>
      </c>
      <c r="N513" s="14"/>
    </row>
    <row r="514" spans="1:14" ht="110.25">
      <c r="A514" s="6">
        <v>513</v>
      </c>
      <c r="B514" s="8" t="s">
        <v>15</v>
      </c>
      <c r="C514" s="9" t="s">
        <v>452</v>
      </c>
      <c r="D514" s="10" t="s">
        <v>453</v>
      </c>
      <c r="E514" s="11" t="s">
        <v>514</v>
      </c>
      <c r="F514" s="6">
        <v>366355</v>
      </c>
      <c r="G514" s="6" t="s">
        <v>462</v>
      </c>
      <c r="H514" s="16">
        <v>17143360</v>
      </c>
      <c r="I514" s="12" t="s">
        <v>152</v>
      </c>
      <c r="J514" s="12" t="s">
        <v>515</v>
      </c>
      <c r="K514" s="15">
        <v>11389218</v>
      </c>
      <c r="L514" s="13" t="s">
        <v>14</v>
      </c>
      <c r="M514" s="7">
        <v>1</v>
      </c>
      <c r="N514" s="14"/>
    </row>
    <row r="515" spans="1:14" ht="94.5">
      <c r="A515" s="6">
        <v>514</v>
      </c>
      <c r="B515" s="8" t="s">
        <v>15</v>
      </c>
      <c r="C515" s="9" t="s">
        <v>516</v>
      </c>
      <c r="D515" s="10" t="s">
        <v>517</v>
      </c>
      <c r="E515" s="11" t="s">
        <v>518</v>
      </c>
      <c r="F515" s="6">
        <v>366342</v>
      </c>
      <c r="G515" s="6" t="s">
        <v>462</v>
      </c>
      <c r="H515" s="16">
        <v>19574595</v>
      </c>
      <c r="I515" s="12" t="s">
        <v>152</v>
      </c>
      <c r="J515" s="12" t="s">
        <v>84</v>
      </c>
      <c r="K515" s="15">
        <v>13500000</v>
      </c>
      <c r="L515" s="13" t="s">
        <v>70</v>
      </c>
      <c r="M515" s="7">
        <v>1</v>
      </c>
      <c r="N515" s="14"/>
    </row>
    <row r="516" spans="1:14" ht="94.5">
      <c r="A516" s="6">
        <v>515</v>
      </c>
      <c r="B516" s="8" t="s">
        <v>15</v>
      </c>
      <c r="C516" s="9" t="s">
        <v>519</v>
      </c>
      <c r="D516" s="10" t="s">
        <v>520</v>
      </c>
      <c r="E516" s="11" t="s">
        <v>518</v>
      </c>
      <c r="F516" s="6">
        <v>366350</v>
      </c>
      <c r="G516" s="6" t="s">
        <v>462</v>
      </c>
      <c r="H516" s="16">
        <v>19574595</v>
      </c>
      <c r="I516" s="12" t="s">
        <v>152</v>
      </c>
      <c r="J516" s="12" t="s">
        <v>84</v>
      </c>
      <c r="K516" s="15">
        <v>13500000</v>
      </c>
      <c r="L516" s="13" t="s">
        <v>70</v>
      </c>
      <c r="M516" s="7">
        <v>0.4</v>
      </c>
      <c r="N516" s="14"/>
    </row>
    <row r="517" spans="1:14" ht="94.5">
      <c r="A517" s="6">
        <v>516</v>
      </c>
      <c r="B517" s="8" t="s">
        <v>15</v>
      </c>
      <c r="C517" s="9" t="s">
        <v>521</v>
      </c>
      <c r="D517" s="10" t="s">
        <v>522</v>
      </c>
      <c r="E517" s="11" t="s">
        <v>518</v>
      </c>
      <c r="F517" s="6">
        <v>366350</v>
      </c>
      <c r="G517" s="6" t="s">
        <v>462</v>
      </c>
      <c r="H517" s="16">
        <v>19574595</v>
      </c>
      <c r="I517" s="12" t="s">
        <v>152</v>
      </c>
      <c r="J517" s="12" t="s">
        <v>84</v>
      </c>
      <c r="K517" s="15">
        <v>13500000</v>
      </c>
      <c r="L517" s="13" t="s">
        <v>70</v>
      </c>
      <c r="M517" s="7">
        <v>0.3</v>
      </c>
      <c r="N517" s="14"/>
    </row>
    <row r="518" spans="1:14" ht="94.5">
      <c r="A518" s="6">
        <v>517</v>
      </c>
      <c r="B518" s="8" t="s">
        <v>15</v>
      </c>
      <c r="C518" s="9" t="s">
        <v>80</v>
      </c>
      <c r="D518" s="10" t="s">
        <v>81</v>
      </c>
      <c r="E518" s="11" t="s">
        <v>518</v>
      </c>
      <c r="F518" s="6">
        <v>366350</v>
      </c>
      <c r="G518" s="6" t="s">
        <v>462</v>
      </c>
      <c r="H518" s="16">
        <v>19574595</v>
      </c>
      <c r="I518" s="12" t="s">
        <v>152</v>
      </c>
      <c r="J518" s="12" t="s">
        <v>84</v>
      </c>
      <c r="K518" s="15">
        <v>13500000</v>
      </c>
      <c r="L518" s="13" t="s">
        <v>70</v>
      </c>
      <c r="M518" s="7">
        <v>0.3</v>
      </c>
      <c r="N518" s="14"/>
    </row>
    <row r="519" spans="1:14" ht="78.75">
      <c r="A519" s="6">
        <v>518</v>
      </c>
      <c r="B519" s="8" t="s">
        <v>15</v>
      </c>
      <c r="C519" s="9" t="s">
        <v>516</v>
      </c>
      <c r="D519" s="10" t="s">
        <v>517</v>
      </c>
      <c r="E519" s="11" t="s">
        <v>523</v>
      </c>
      <c r="F519" s="6">
        <v>366350</v>
      </c>
      <c r="G519" s="6" t="s">
        <v>462</v>
      </c>
      <c r="H519" s="16">
        <v>15092782</v>
      </c>
      <c r="I519" s="12" t="s">
        <v>524</v>
      </c>
      <c r="J519" s="12" t="s">
        <v>43</v>
      </c>
      <c r="K519" s="15">
        <v>14410143</v>
      </c>
      <c r="L519" s="13" t="s">
        <v>70</v>
      </c>
      <c r="M519" s="7">
        <v>1</v>
      </c>
      <c r="N519" s="14"/>
    </row>
    <row r="520" spans="1:14" ht="78.75">
      <c r="A520" s="6">
        <v>519</v>
      </c>
      <c r="B520" s="8" t="s">
        <v>15</v>
      </c>
      <c r="C520" s="9" t="s">
        <v>519</v>
      </c>
      <c r="D520" s="10" t="s">
        <v>520</v>
      </c>
      <c r="E520" s="11" t="s">
        <v>523</v>
      </c>
      <c r="F520" s="6">
        <v>366350</v>
      </c>
      <c r="G520" s="6" t="s">
        <v>462</v>
      </c>
      <c r="H520" s="16">
        <v>15092782</v>
      </c>
      <c r="I520" s="12" t="s">
        <v>524</v>
      </c>
      <c r="J520" s="12" t="s">
        <v>43</v>
      </c>
      <c r="K520" s="15">
        <v>14410143</v>
      </c>
      <c r="L520" s="13" t="s">
        <v>70</v>
      </c>
      <c r="M520" s="7">
        <v>0.4</v>
      </c>
      <c r="N520" s="14"/>
    </row>
    <row r="521" spans="1:14" ht="78.75">
      <c r="A521" s="6">
        <v>520</v>
      </c>
      <c r="B521" s="8" t="s">
        <v>15</v>
      </c>
      <c r="C521" s="9" t="s">
        <v>521</v>
      </c>
      <c r="D521" s="10" t="s">
        <v>522</v>
      </c>
      <c r="E521" s="11" t="s">
        <v>523</v>
      </c>
      <c r="F521" s="6">
        <v>366350</v>
      </c>
      <c r="G521" s="6" t="s">
        <v>462</v>
      </c>
      <c r="H521" s="16">
        <v>15092782</v>
      </c>
      <c r="I521" s="12" t="s">
        <v>524</v>
      </c>
      <c r="J521" s="12" t="s">
        <v>43</v>
      </c>
      <c r="K521" s="15">
        <v>14410143</v>
      </c>
      <c r="L521" s="13" t="s">
        <v>70</v>
      </c>
      <c r="M521" s="7">
        <v>0.3</v>
      </c>
      <c r="N521" s="14"/>
    </row>
    <row r="522" spans="1:14" ht="78.75">
      <c r="A522" s="6">
        <v>521</v>
      </c>
      <c r="B522" s="8" t="s">
        <v>15</v>
      </c>
      <c r="C522" s="9" t="s">
        <v>80</v>
      </c>
      <c r="D522" s="10" t="s">
        <v>81</v>
      </c>
      <c r="E522" s="11" t="s">
        <v>523</v>
      </c>
      <c r="F522" s="6">
        <v>366350</v>
      </c>
      <c r="G522" s="6" t="s">
        <v>462</v>
      </c>
      <c r="H522" s="16">
        <v>15092782</v>
      </c>
      <c r="I522" s="12" t="s">
        <v>524</v>
      </c>
      <c r="J522" s="12" t="s">
        <v>43</v>
      </c>
      <c r="K522" s="15">
        <v>14410143</v>
      </c>
      <c r="L522" s="13" t="s">
        <v>70</v>
      </c>
      <c r="M522" s="7">
        <v>0.3</v>
      </c>
      <c r="N522" s="14"/>
    </row>
    <row r="523" spans="1:14" ht="78.75">
      <c r="A523" s="6">
        <v>522</v>
      </c>
      <c r="B523" s="8" t="s">
        <v>15</v>
      </c>
      <c r="C523" s="9" t="s">
        <v>452</v>
      </c>
      <c r="D523" s="10" t="s">
        <v>453</v>
      </c>
      <c r="E523" s="11" t="s">
        <v>525</v>
      </c>
      <c r="F523" s="6">
        <v>366369</v>
      </c>
      <c r="G523" s="6" t="s">
        <v>462</v>
      </c>
      <c r="H523" s="16">
        <v>16679381</v>
      </c>
      <c r="I523" s="12" t="s">
        <v>152</v>
      </c>
      <c r="J523" s="12" t="s">
        <v>526</v>
      </c>
      <c r="K523" s="15">
        <v>8000000</v>
      </c>
      <c r="L523" s="13" t="s">
        <v>14</v>
      </c>
      <c r="M523" s="7">
        <v>1</v>
      </c>
      <c r="N523" s="14"/>
    </row>
    <row r="524" spans="1:14" ht="78.75">
      <c r="A524" s="6">
        <v>523</v>
      </c>
      <c r="B524" s="8" t="s">
        <v>15</v>
      </c>
      <c r="C524" s="9" t="s">
        <v>527</v>
      </c>
      <c r="D524" s="10" t="s">
        <v>139</v>
      </c>
      <c r="E524" s="11" t="s">
        <v>528</v>
      </c>
      <c r="F524" s="6">
        <v>366304</v>
      </c>
      <c r="G524" s="6" t="s">
        <v>462</v>
      </c>
      <c r="H524" s="16">
        <v>18700981</v>
      </c>
      <c r="I524" s="12" t="s">
        <v>141</v>
      </c>
      <c r="J524" s="12" t="s">
        <v>142</v>
      </c>
      <c r="K524" s="15">
        <v>85000000</v>
      </c>
      <c r="L524" s="13" t="s">
        <v>70</v>
      </c>
      <c r="M524" s="7">
        <v>1</v>
      </c>
      <c r="N524" s="14"/>
    </row>
    <row r="525" spans="1:14" ht="78.75">
      <c r="A525" s="6">
        <v>524</v>
      </c>
      <c r="B525" s="8" t="s">
        <v>15</v>
      </c>
      <c r="C525" s="9" t="s">
        <v>529</v>
      </c>
      <c r="D525" s="10" t="s">
        <v>530</v>
      </c>
      <c r="E525" s="11" t="s">
        <v>528</v>
      </c>
      <c r="F525" s="6">
        <v>366304</v>
      </c>
      <c r="G525" s="6" t="s">
        <v>462</v>
      </c>
      <c r="H525" s="16">
        <v>18700981</v>
      </c>
      <c r="I525" s="12" t="s">
        <v>141</v>
      </c>
      <c r="J525" s="12" t="s">
        <v>142</v>
      </c>
      <c r="K525" s="15">
        <v>85000000</v>
      </c>
      <c r="L525" s="13" t="s">
        <v>70</v>
      </c>
      <c r="M525" s="7">
        <v>0.51</v>
      </c>
      <c r="N525" s="14"/>
    </row>
    <row r="526" spans="1:14" ht="78.75">
      <c r="A526" s="6">
        <v>525</v>
      </c>
      <c r="B526" s="8" t="s">
        <v>15</v>
      </c>
      <c r="C526" s="9" t="s">
        <v>531</v>
      </c>
      <c r="D526" s="10" t="s">
        <v>532</v>
      </c>
      <c r="E526" s="11" t="s">
        <v>528</v>
      </c>
      <c r="F526" s="6">
        <v>366304</v>
      </c>
      <c r="G526" s="6" t="s">
        <v>462</v>
      </c>
      <c r="H526" s="16">
        <v>18700981</v>
      </c>
      <c r="I526" s="12" t="s">
        <v>141</v>
      </c>
      <c r="J526" s="12" t="s">
        <v>142</v>
      </c>
      <c r="K526" s="15">
        <v>85000000</v>
      </c>
      <c r="L526" s="13" t="s">
        <v>70</v>
      </c>
      <c r="M526" s="7">
        <v>0.49</v>
      </c>
      <c r="N526" s="14"/>
    </row>
    <row r="527" spans="1:14" ht="94.5">
      <c r="A527" s="6">
        <v>526</v>
      </c>
      <c r="B527" s="8" t="s">
        <v>15</v>
      </c>
      <c r="C527" s="9" t="s">
        <v>452</v>
      </c>
      <c r="D527" s="10" t="s">
        <v>453</v>
      </c>
      <c r="E527" s="11" t="s">
        <v>533</v>
      </c>
      <c r="F527" s="6">
        <v>366376</v>
      </c>
      <c r="G527" s="6" t="s">
        <v>462</v>
      </c>
      <c r="H527" s="16">
        <v>15549557</v>
      </c>
      <c r="I527" s="12" t="s">
        <v>152</v>
      </c>
      <c r="J527" s="12" t="s">
        <v>515</v>
      </c>
      <c r="K527" s="15">
        <v>0</v>
      </c>
      <c r="L527" s="13" t="s">
        <v>14</v>
      </c>
      <c r="M527" s="7">
        <v>1</v>
      </c>
      <c r="N527" s="14"/>
    </row>
    <row r="528" spans="1:14" ht="94.5">
      <c r="A528" s="6">
        <v>527</v>
      </c>
      <c r="B528" s="8" t="s">
        <v>15</v>
      </c>
      <c r="C528" s="9" t="s">
        <v>452</v>
      </c>
      <c r="D528" s="10" t="s">
        <v>453</v>
      </c>
      <c r="E528" s="11" t="s">
        <v>534</v>
      </c>
      <c r="F528" s="6">
        <v>366357</v>
      </c>
      <c r="G528" s="6" t="s">
        <v>462</v>
      </c>
      <c r="H528" s="16">
        <v>20810559.579999998</v>
      </c>
      <c r="I528" s="12" t="s">
        <v>55</v>
      </c>
      <c r="J528" s="12" t="s">
        <v>535</v>
      </c>
      <c r="K528" s="15">
        <v>16000000</v>
      </c>
      <c r="L528" s="13" t="s">
        <v>14</v>
      </c>
      <c r="M528" s="7">
        <v>1</v>
      </c>
      <c r="N528" s="14"/>
    </row>
    <row r="529" spans="1:14" ht="94.5">
      <c r="A529" s="6">
        <v>528</v>
      </c>
      <c r="B529" s="8" t="s">
        <v>15</v>
      </c>
      <c r="C529" s="9" t="s">
        <v>536</v>
      </c>
      <c r="D529" s="10" t="s">
        <v>158</v>
      </c>
      <c r="E529" s="11" t="s">
        <v>537</v>
      </c>
      <c r="F529" s="6">
        <v>366391</v>
      </c>
      <c r="G529" s="6" t="s">
        <v>462</v>
      </c>
      <c r="H529" s="16">
        <v>26350670</v>
      </c>
      <c r="I529" s="12" t="s">
        <v>152</v>
      </c>
      <c r="J529" s="12" t="s">
        <v>526</v>
      </c>
      <c r="K529" s="15">
        <v>11030163</v>
      </c>
      <c r="L529" s="13" t="s">
        <v>14</v>
      </c>
      <c r="M529" s="7">
        <v>1</v>
      </c>
      <c r="N529" s="14"/>
    </row>
    <row r="530" spans="1:14" ht="78.75">
      <c r="A530" s="6">
        <v>529</v>
      </c>
      <c r="B530" s="8" t="s">
        <v>15</v>
      </c>
      <c r="C530" s="9" t="s">
        <v>452</v>
      </c>
      <c r="D530" s="10" t="s">
        <v>453</v>
      </c>
      <c r="E530" s="11" t="s">
        <v>538</v>
      </c>
      <c r="F530" s="6">
        <v>366373</v>
      </c>
      <c r="G530" s="6" t="s">
        <v>462</v>
      </c>
      <c r="H530" s="16">
        <v>19949386</v>
      </c>
      <c r="I530" s="12" t="s">
        <v>152</v>
      </c>
      <c r="J530" s="12" t="s">
        <v>526</v>
      </c>
      <c r="K530" s="15">
        <v>11500000</v>
      </c>
      <c r="L530" s="13" t="s">
        <v>14</v>
      </c>
      <c r="M530" s="7">
        <v>1</v>
      </c>
      <c r="N530" s="14"/>
    </row>
    <row r="531" spans="1:14" ht="78.75">
      <c r="A531" s="6">
        <v>530</v>
      </c>
      <c r="B531" s="8" t="s">
        <v>15</v>
      </c>
      <c r="C531" s="9" t="s">
        <v>539</v>
      </c>
      <c r="D531" s="10" t="s">
        <v>540</v>
      </c>
      <c r="E531" s="11" t="s">
        <v>541</v>
      </c>
      <c r="F531" s="6">
        <v>366324</v>
      </c>
      <c r="G531" s="6" t="s">
        <v>462</v>
      </c>
      <c r="H531" s="16">
        <v>25886759</v>
      </c>
      <c r="I531" s="12" t="s">
        <v>152</v>
      </c>
      <c r="J531" s="12" t="s">
        <v>542</v>
      </c>
      <c r="K531" s="15">
        <v>8846311</v>
      </c>
      <c r="L531" s="13" t="s">
        <v>14</v>
      </c>
      <c r="M531" s="7">
        <v>1</v>
      </c>
      <c r="N531" s="14"/>
    </row>
    <row r="532" spans="1:14" ht="78.75">
      <c r="A532" s="6">
        <v>531</v>
      </c>
      <c r="B532" s="8" t="s">
        <v>15</v>
      </c>
      <c r="C532" s="9" t="s">
        <v>543</v>
      </c>
      <c r="D532" s="10" t="s">
        <v>544</v>
      </c>
      <c r="E532" s="11" t="s">
        <v>545</v>
      </c>
      <c r="F532" s="6">
        <v>374307</v>
      </c>
      <c r="G532" s="6" t="s">
        <v>462</v>
      </c>
      <c r="H532" s="16">
        <v>4299046</v>
      </c>
      <c r="I532" s="12" t="s">
        <v>152</v>
      </c>
      <c r="J532" s="12" t="s">
        <v>546</v>
      </c>
      <c r="K532" s="15">
        <v>0</v>
      </c>
      <c r="L532" s="13" t="s">
        <v>14</v>
      </c>
      <c r="M532" s="7">
        <v>1</v>
      </c>
      <c r="N532" s="14"/>
    </row>
    <row r="533" spans="1:14" ht="78.75">
      <c r="A533" s="6">
        <v>532</v>
      </c>
      <c r="B533" s="8" t="s">
        <v>15</v>
      </c>
      <c r="C533" s="9" t="s">
        <v>547</v>
      </c>
      <c r="D533" s="10" t="s">
        <v>324</v>
      </c>
      <c r="E533" s="11" t="s">
        <v>548</v>
      </c>
      <c r="F533" s="6">
        <v>367678</v>
      </c>
      <c r="G533" s="6" t="s">
        <v>462</v>
      </c>
      <c r="H533" s="16">
        <v>12340419</v>
      </c>
      <c r="I533" s="12" t="s">
        <v>549</v>
      </c>
      <c r="J533" s="12" t="s">
        <v>93</v>
      </c>
      <c r="K533" s="15">
        <v>9417114</v>
      </c>
      <c r="L533" s="13" t="s">
        <v>14</v>
      </c>
      <c r="M533" s="7">
        <v>1</v>
      </c>
      <c r="N533" s="14"/>
    </row>
    <row r="534" spans="1:14" ht="94.5">
      <c r="A534" s="6">
        <v>533</v>
      </c>
      <c r="B534" s="8" t="s">
        <v>15</v>
      </c>
      <c r="C534" s="9" t="s">
        <v>550</v>
      </c>
      <c r="D534" s="10" t="s">
        <v>551</v>
      </c>
      <c r="E534" s="11" t="s">
        <v>552</v>
      </c>
      <c r="F534" s="6">
        <v>376679</v>
      </c>
      <c r="G534" s="6" t="s">
        <v>462</v>
      </c>
      <c r="H534" s="16">
        <v>12890884</v>
      </c>
      <c r="I534" s="12" t="s">
        <v>152</v>
      </c>
      <c r="J534" s="12" t="s">
        <v>553</v>
      </c>
      <c r="K534" s="15">
        <v>11472150</v>
      </c>
      <c r="L534" s="13" t="s">
        <v>14</v>
      </c>
      <c r="M534" s="7">
        <v>1</v>
      </c>
      <c r="N534" s="14"/>
    </row>
    <row r="535" spans="1:14" ht="78.75">
      <c r="A535" s="6">
        <v>534</v>
      </c>
      <c r="B535" s="8" t="s">
        <v>15</v>
      </c>
      <c r="C535" s="9" t="s">
        <v>554</v>
      </c>
      <c r="D535" s="10" t="s">
        <v>335</v>
      </c>
      <c r="E535" s="11" t="s">
        <v>555</v>
      </c>
      <c r="F535" s="6">
        <v>376680</v>
      </c>
      <c r="G535" s="6" t="s">
        <v>462</v>
      </c>
      <c r="H535" s="16">
        <v>12392970</v>
      </c>
      <c r="I535" s="12" t="s">
        <v>152</v>
      </c>
      <c r="J535" s="12" t="s">
        <v>556</v>
      </c>
      <c r="K535" s="15">
        <v>7800000</v>
      </c>
      <c r="L535" s="13" t="s">
        <v>14</v>
      </c>
      <c r="M535" s="7">
        <v>1</v>
      </c>
      <c r="N535" s="14"/>
    </row>
    <row r="536" spans="1:14" ht="83.25">
      <c r="A536" s="6">
        <v>535</v>
      </c>
      <c r="B536" s="8" t="s">
        <v>15</v>
      </c>
      <c r="C536" s="9" t="s">
        <v>557</v>
      </c>
      <c r="D536" s="10" t="s">
        <v>558</v>
      </c>
      <c r="E536" s="11" t="s">
        <v>559</v>
      </c>
      <c r="F536" s="6">
        <v>398855</v>
      </c>
      <c r="G536" s="6" t="s">
        <v>462</v>
      </c>
      <c r="H536" s="16">
        <v>12494685</v>
      </c>
      <c r="I536" s="12" t="s">
        <v>560</v>
      </c>
      <c r="J536" s="12" t="s">
        <v>526</v>
      </c>
      <c r="K536" s="15">
        <v>12013826</v>
      </c>
      <c r="L536" s="13" t="s">
        <v>14</v>
      </c>
      <c r="M536" s="7">
        <v>1</v>
      </c>
      <c r="N536" s="14"/>
    </row>
    <row r="537" spans="1:14" ht="78.75">
      <c r="A537" s="6">
        <v>536</v>
      </c>
      <c r="B537" s="8" t="s">
        <v>15</v>
      </c>
      <c r="C537" s="9" t="s">
        <v>444</v>
      </c>
      <c r="D537" s="10" t="s">
        <v>445</v>
      </c>
      <c r="E537" s="11" t="s">
        <v>561</v>
      </c>
      <c r="F537" s="6">
        <v>374308</v>
      </c>
      <c r="G537" s="6" t="s">
        <v>462</v>
      </c>
      <c r="H537" s="16">
        <v>57337248</v>
      </c>
      <c r="I537" s="12" t="s">
        <v>562</v>
      </c>
      <c r="J537" s="12" t="s">
        <v>563</v>
      </c>
      <c r="K537" s="15">
        <v>0</v>
      </c>
      <c r="L537" s="13" t="s">
        <v>70</v>
      </c>
      <c r="M537" s="7">
        <v>1</v>
      </c>
      <c r="N537" s="14"/>
    </row>
    <row r="538" spans="1:14" ht="78.75">
      <c r="A538" s="6">
        <v>537</v>
      </c>
      <c r="B538" s="8" t="s">
        <v>15</v>
      </c>
      <c r="C538" s="9" t="s">
        <v>449</v>
      </c>
      <c r="D538" s="10" t="s">
        <v>450</v>
      </c>
      <c r="E538" s="11" t="s">
        <v>561</v>
      </c>
      <c r="F538" s="6">
        <v>374308</v>
      </c>
      <c r="G538" s="6" t="s">
        <v>462</v>
      </c>
      <c r="H538" s="16">
        <v>57337248</v>
      </c>
      <c r="I538" s="12" t="s">
        <v>562</v>
      </c>
      <c r="J538" s="12" t="s">
        <v>563</v>
      </c>
      <c r="K538" s="15">
        <v>0</v>
      </c>
      <c r="L538" s="13" t="s">
        <v>70</v>
      </c>
      <c r="M538" s="7">
        <v>0.51</v>
      </c>
      <c r="N538" s="14"/>
    </row>
    <row r="539" spans="1:14" ht="78.75">
      <c r="A539" s="6">
        <v>538</v>
      </c>
      <c r="B539" s="8" t="s">
        <v>15</v>
      </c>
      <c r="C539" s="9" t="s">
        <v>451</v>
      </c>
      <c r="D539" s="10" t="s">
        <v>235</v>
      </c>
      <c r="E539" s="11" t="s">
        <v>561</v>
      </c>
      <c r="F539" s="6">
        <v>374308</v>
      </c>
      <c r="G539" s="6" t="s">
        <v>462</v>
      </c>
      <c r="H539" s="16">
        <v>57337248</v>
      </c>
      <c r="I539" s="12" t="s">
        <v>562</v>
      </c>
      <c r="J539" s="12" t="s">
        <v>563</v>
      </c>
      <c r="K539" s="15">
        <v>0</v>
      </c>
      <c r="L539" s="13" t="s">
        <v>70</v>
      </c>
      <c r="M539" s="7">
        <v>0.49</v>
      </c>
      <c r="N539" s="14"/>
    </row>
    <row r="540" spans="1:14" ht="78.75">
      <c r="A540" s="6">
        <v>539</v>
      </c>
      <c r="B540" s="8" t="s">
        <v>15</v>
      </c>
      <c r="C540" s="9" t="s">
        <v>564</v>
      </c>
      <c r="D540" s="10" t="s">
        <v>565</v>
      </c>
      <c r="E540" s="11" t="s">
        <v>566</v>
      </c>
      <c r="F540" s="6">
        <v>376676</v>
      </c>
      <c r="G540" s="6" t="s">
        <v>462</v>
      </c>
      <c r="H540" s="16">
        <v>15207665</v>
      </c>
      <c r="I540" s="12" t="s">
        <v>567</v>
      </c>
      <c r="J540" s="12" t="s">
        <v>262</v>
      </c>
      <c r="K540" s="15">
        <v>2000000</v>
      </c>
      <c r="L540" s="13" t="s">
        <v>14</v>
      </c>
      <c r="M540" s="7">
        <v>1</v>
      </c>
      <c r="N540" s="14"/>
    </row>
    <row r="541" spans="1:14" ht="78.75">
      <c r="A541" s="6">
        <v>540</v>
      </c>
      <c r="B541" s="8" t="s">
        <v>15</v>
      </c>
      <c r="C541" s="9" t="s">
        <v>568</v>
      </c>
      <c r="D541" s="10" t="s">
        <v>569</v>
      </c>
      <c r="E541" s="11" t="s">
        <v>570</v>
      </c>
      <c r="F541" s="6">
        <v>376677</v>
      </c>
      <c r="G541" s="6" t="s">
        <v>462</v>
      </c>
      <c r="H541" s="16">
        <v>19299693</v>
      </c>
      <c r="I541" s="12" t="s">
        <v>571</v>
      </c>
      <c r="J541" s="12" t="s">
        <v>572</v>
      </c>
      <c r="K541" s="15">
        <v>0</v>
      </c>
      <c r="L541" s="13" t="s">
        <v>14</v>
      </c>
      <c r="M541" s="7">
        <v>1</v>
      </c>
      <c r="N541" s="14"/>
    </row>
    <row r="542" spans="1:14" ht="78.75">
      <c r="A542" s="6">
        <v>541</v>
      </c>
      <c r="B542" s="8" t="s">
        <v>15</v>
      </c>
      <c r="C542" s="9" t="s">
        <v>573</v>
      </c>
      <c r="D542" s="10" t="s">
        <v>574</v>
      </c>
      <c r="E542" s="11" t="s">
        <v>575</v>
      </c>
      <c r="F542" s="6">
        <v>389090</v>
      </c>
      <c r="G542" s="6" t="s">
        <v>462</v>
      </c>
      <c r="H542" s="16">
        <v>28569792</v>
      </c>
      <c r="I542" s="12" t="s">
        <v>571</v>
      </c>
      <c r="J542" s="12" t="s">
        <v>572</v>
      </c>
      <c r="K542" s="15">
        <v>3965000</v>
      </c>
      <c r="L542" s="13" t="s">
        <v>70</v>
      </c>
      <c r="M542" s="7">
        <v>1</v>
      </c>
      <c r="N542" s="14"/>
    </row>
    <row r="543" spans="1:14" ht="78.75">
      <c r="A543" s="6">
        <v>542</v>
      </c>
      <c r="B543" s="8" t="s">
        <v>15</v>
      </c>
      <c r="C543" s="9" t="s">
        <v>576</v>
      </c>
      <c r="D543" s="10" t="s">
        <v>38</v>
      </c>
      <c r="E543" s="11" t="s">
        <v>575</v>
      </c>
      <c r="F543" s="6">
        <v>389090</v>
      </c>
      <c r="G543" s="6" t="s">
        <v>462</v>
      </c>
      <c r="H543" s="16">
        <v>28569792</v>
      </c>
      <c r="I543" s="12" t="s">
        <v>571</v>
      </c>
      <c r="J543" s="12" t="s">
        <v>572</v>
      </c>
      <c r="K543" s="15">
        <v>3965000</v>
      </c>
      <c r="L543" s="13" t="s">
        <v>70</v>
      </c>
      <c r="M543" s="7">
        <v>0.51</v>
      </c>
      <c r="N543" s="14"/>
    </row>
    <row r="544" spans="1:14" ht="78.75">
      <c r="A544" s="6">
        <v>543</v>
      </c>
      <c r="B544" s="8" t="s">
        <v>15</v>
      </c>
      <c r="C544" s="9" t="s">
        <v>577</v>
      </c>
      <c r="D544" s="10" t="s">
        <v>512</v>
      </c>
      <c r="E544" s="11" t="s">
        <v>575</v>
      </c>
      <c r="F544" s="6">
        <v>389090</v>
      </c>
      <c r="G544" s="6" t="s">
        <v>462</v>
      </c>
      <c r="H544" s="16">
        <v>28569792</v>
      </c>
      <c r="I544" s="12" t="s">
        <v>571</v>
      </c>
      <c r="J544" s="12" t="s">
        <v>572</v>
      </c>
      <c r="K544" s="15">
        <v>3965000</v>
      </c>
      <c r="L544" s="13" t="s">
        <v>70</v>
      </c>
      <c r="M544" s="7">
        <v>0.49</v>
      </c>
      <c r="N544" s="14"/>
    </row>
    <row r="545" spans="1:14" ht="78.75">
      <c r="A545" s="6">
        <v>544</v>
      </c>
      <c r="B545" s="8" t="s">
        <v>15</v>
      </c>
      <c r="C545" s="9" t="s">
        <v>44</v>
      </c>
      <c r="D545" s="10" t="s">
        <v>134</v>
      </c>
      <c r="E545" s="11" t="s">
        <v>578</v>
      </c>
      <c r="F545" s="6">
        <v>409041</v>
      </c>
      <c r="G545" s="6" t="s">
        <v>462</v>
      </c>
      <c r="H545" s="16">
        <v>13660755</v>
      </c>
      <c r="I545" s="12" t="s">
        <v>579</v>
      </c>
      <c r="J545" s="12" t="s">
        <v>580</v>
      </c>
      <c r="K545" s="15">
        <v>5000000</v>
      </c>
      <c r="L545" s="13" t="s">
        <v>14</v>
      </c>
      <c r="M545" s="7">
        <v>1</v>
      </c>
      <c r="N545" s="14"/>
    </row>
    <row r="546" spans="1:14" ht="78.75">
      <c r="A546" s="6">
        <v>545</v>
      </c>
      <c r="B546" s="8" t="s">
        <v>15</v>
      </c>
      <c r="C546" s="9" t="s">
        <v>85</v>
      </c>
      <c r="D546" s="10" t="s">
        <v>86</v>
      </c>
      <c r="E546" s="11" t="s">
        <v>581</v>
      </c>
      <c r="F546" s="6">
        <v>415494</v>
      </c>
      <c r="G546" s="6" t="s">
        <v>462</v>
      </c>
      <c r="H546" s="16">
        <v>28197444</v>
      </c>
      <c r="I546" s="12" t="s">
        <v>63</v>
      </c>
      <c r="J546" s="12" t="s">
        <v>582</v>
      </c>
      <c r="K546" s="15">
        <v>0</v>
      </c>
      <c r="L546" s="13" t="s">
        <v>14</v>
      </c>
      <c r="M546" s="7">
        <v>1</v>
      </c>
      <c r="N546" s="14"/>
    </row>
    <row r="547" spans="1:14" ht="78.75">
      <c r="A547" s="6">
        <v>546</v>
      </c>
      <c r="B547" s="8" t="s">
        <v>15</v>
      </c>
      <c r="C547" s="9" t="s">
        <v>85</v>
      </c>
      <c r="D547" s="10" t="s">
        <v>86</v>
      </c>
      <c r="E547" s="11" t="s">
        <v>583</v>
      </c>
      <c r="F547" s="6">
        <v>415496</v>
      </c>
      <c r="G547" s="6" t="s">
        <v>462</v>
      </c>
      <c r="H547" s="16">
        <v>17897231</v>
      </c>
      <c r="I547" s="12" t="s">
        <v>63</v>
      </c>
      <c r="J547" s="12" t="s">
        <v>584</v>
      </c>
      <c r="K547" s="15">
        <v>5000000</v>
      </c>
      <c r="L547" s="13" t="s">
        <v>14</v>
      </c>
      <c r="M547" s="7">
        <v>1</v>
      </c>
      <c r="N547" s="14"/>
    </row>
    <row r="548" spans="1:14" ht="78.75">
      <c r="A548" s="6">
        <v>547</v>
      </c>
      <c r="B548" s="8" t="s">
        <v>15</v>
      </c>
      <c r="C548" s="9" t="s">
        <v>85</v>
      </c>
      <c r="D548" s="10" t="s">
        <v>86</v>
      </c>
      <c r="E548" s="11" t="s">
        <v>585</v>
      </c>
      <c r="F548" s="6">
        <v>423080</v>
      </c>
      <c r="G548" s="6" t="s">
        <v>462</v>
      </c>
      <c r="H548" s="16">
        <v>22994382</v>
      </c>
      <c r="I548" s="12" t="s">
        <v>63</v>
      </c>
      <c r="J548" s="12" t="s">
        <v>582</v>
      </c>
      <c r="K548" s="15">
        <v>0</v>
      </c>
      <c r="L548" s="13" t="s">
        <v>14</v>
      </c>
      <c r="M548" s="7">
        <v>1</v>
      </c>
      <c r="N548" s="14"/>
    </row>
    <row r="549" spans="1:14" ht="78.75">
      <c r="A549" s="6">
        <v>548</v>
      </c>
      <c r="B549" s="8" t="s">
        <v>15</v>
      </c>
      <c r="C549" s="9" t="s">
        <v>586</v>
      </c>
      <c r="D549" s="10" t="s">
        <v>587</v>
      </c>
      <c r="E549" s="11" t="s">
        <v>588</v>
      </c>
      <c r="F549" s="6">
        <v>423081</v>
      </c>
      <c r="G549" s="6" t="s">
        <v>462</v>
      </c>
      <c r="H549" s="16">
        <v>1228498</v>
      </c>
      <c r="I549" s="12" t="s">
        <v>63</v>
      </c>
      <c r="J549" s="12" t="s">
        <v>292</v>
      </c>
      <c r="K549" s="15">
        <v>1228419</v>
      </c>
      <c r="L549" s="13" t="s">
        <v>14</v>
      </c>
      <c r="M549" s="7">
        <v>1</v>
      </c>
      <c r="N549" s="14"/>
    </row>
    <row r="550" spans="1:14" ht="94.5">
      <c r="A550" s="6">
        <v>549</v>
      </c>
      <c r="B550" s="8" t="s">
        <v>15</v>
      </c>
      <c r="C550" s="9" t="s">
        <v>377</v>
      </c>
      <c r="D550" s="10" t="s">
        <v>378</v>
      </c>
      <c r="E550" s="11" t="s">
        <v>589</v>
      </c>
      <c r="F550" s="6">
        <v>423082</v>
      </c>
      <c r="G550" s="6" t="s">
        <v>462</v>
      </c>
      <c r="H550" s="16">
        <v>12451427</v>
      </c>
      <c r="I550" s="12" t="s">
        <v>63</v>
      </c>
      <c r="J550" s="12" t="s">
        <v>590</v>
      </c>
      <c r="K550" s="15">
        <v>9500000</v>
      </c>
      <c r="L550" s="13" t="s">
        <v>14</v>
      </c>
      <c r="M550" s="7">
        <v>1</v>
      </c>
      <c r="N550" s="14"/>
    </row>
    <row r="551" spans="1:14" ht="110.25">
      <c r="A551" s="6">
        <v>550</v>
      </c>
      <c r="B551" s="8" t="s">
        <v>15</v>
      </c>
      <c r="C551" s="9" t="s">
        <v>550</v>
      </c>
      <c r="D551" s="10" t="s">
        <v>551</v>
      </c>
      <c r="E551" s="11" t="s">
        <v>591</v>
      </c>
      <c r="F551" s="6">
        <v>430403</v>
      </c>
      <c r="G551" s="6" t="s">
        <v>462</v>
      </c>
      <c r="H551" s="16">
        <v>8393914</v>
      </c>
      <c r="I551" s="12" t="s">
        <v>475</v>
      </c>
      <c r="J551" s="12" t="s">
        <v>592</v>
      </c>
      <c r="K551" s="15">
        <v>9337350</v>
      </c>
      <c r="L551" s="13" t="s">
        <v>14</v>
      </c>
      <c r="M551" s="7">
        <v>1</v>
      </c>
      <c r="N551" s="14"/>
    </row>
    <row r="552" spans="1:14" ht="94.5">
      <c r="A552" s="6">
        <v>551</v>
      </c>
      <c r="B552" s="8" t="s">
        <v>15</v>
      </c>
      <c r="C552" s="9" t="s">
        <v>593</v>
      </c>
      <c r="D552" s="10" t="s">
        <v>594</v>
      </c>
      <c r="E552" s="11" t="s">
        <v>595</v>
      </c>
      <c r="F552" s="6">
        <v>430404</v>
      </c>
      <c r="G552" s="6" t="s">
        <v>462</v>
      </c>
      <c r="H552" s="16">
        <v>8491661</v>
      </c>
      <c r="I552" s="12" t="s">
        <v>272</v>
      </c>
      <c r="J552" s="12" t="s">
        <v>596</v>
      </c>
      <c r="K552" s="15">
        <v>3000000</v>
      </c>
      <c r="L552" s="13" t="s">
        <v>14</v>
      </c>
      <c r="M552" s="7">
        <v>1</v>
      </c>
      <c r="N552" s="14"/>
    </row>
    <row r="553" spans="1:14" ht="94.5">
      <c r="A553" s="6">
        <v>552</v>
      </c>
      <c r="B553" s="8" t="s">
        <v>15</v>
      </c>
      <c r="C553" s="9" t="s">
        <v>597</v>
      </c>
      <c r="D553" s="10" t="s">
        <v>306</v>
      </c>
      <c r="E553" s="11" t="s">
        <v>598</v>
      </c>
      <c r="F553" s="6">
        <v>475592</v>
      </c>
      <c r="G553" s="6" t="s">
        <v>462</v>
      </c>
      <c r="H553" s="16">
        <v>4661877</v>
      </c>
      <c r="I553" s="12" t="s">
        <v>104</v>
      </c>
      <c r="J553" s="12" t="s">
        <v>563</v>
      </c>
      <c r="K553" s="15">
        <v>3000000</v>
      </c>
      <c r="L553" s="13" t="s">
        <v>14</v>
      </c>
      <c r="M553" s="7">
        <v>1</v>
      </c>
      <c r="N553" s="14"/>
    </row>
    <row r="554" spans="1:14" ht="252">
      <c r="A554" s="6">
        <v>553</v>
      </c>
      <c r="B554" s="8" t="s">
        <v>15</v>
      </c>
      <c r="C554" s="9" t="s">
        <v>599</v>
      </c>
      <c r="D554" s="10" t="s">
        <v>600</v>
      </c>
      <c r="E554" s="11" t="s">
        <v>601</v>
      </c>
      <c r="F554" s="6">
        <v>479824</v>
      </c>
      <c r="G554" s="6" t="s">
        <v>462</v>
      </c>
      <c r="H554" s="16">
        <v>7577295</v>
      </c>
      <c r="I554" s="12" t="s">
        <v>104</v>
      </c>
      <c r="J554" s="12" t="s">
        <v>590</v>
      </c>
      <c r="K554" s="15">
        <v>4000000</v>
      </c>
      <c r="L554" s="13" t="s">
        <v>14</v>
      </c>
      <c r="M554" s="7">
        <v>1</v>
      </c>
      <c r="N554" s="14"/>
    </row>
    <row r="555" spans="1:14" ht="110.25">
      <c r="A555" s="6">
        <v>554</v>
      </c>
      <c r="B555" s="8" t="s">
        <v>15</v>
      </c>
      <c r="C555" s="9" t="s">
        <v>602</v>
      </c>
      <c r="D555" s="10" t="s">
        <v>603</v>
      </c>
      <c r="E555" s="11" t="s">
        <v>604</v>
      </c>
      <c r="F555" s="6">
        <v>481289</v>
      </c>
      <c r="G555" s="6" t="s">
        <v>462</v>
      </c>
      <c r="H555" s="16">
        <v>4418100</v>
      </c>
      <c r="I555" s="12" t="s">
        <v>104</v>
      </c>
      <c r="J555" s="12" t="s">
        <v>605</v>
      </c>
      <c r="K555" s="15">
        <v>3000000</v>
      </c>
      <c r="L555" s="13" t="s">
        <v>14</v>
      </c>
      <c r="M555" s="7">
        <v>1</v>
      </c>
      <c r="N555" s="14"/>
    </row>
    <row r="556" spans="1:14" ht="63">
      <c r="A556" s="6">
        <v>555</v>
      </c>
      <c r="B556" s="8" t="s">
        <v>15</v>
      </c>
      <c r="C556" s="9" t="s">
        <v>606</v>
      </c>
      <c r="D556" s="10" t="s">
        <v>365</v>
      </c>
      <c r="E556" s="11" t="s">
        <v>607</v>
      </c>
      <c r="F556" s="6">
        <v>377124</v>
      </c>
      <c r="G556" s="6" t="s">
        <v>608</v>
      </c>
      <c r="H556" s="16">
        <v>8734861.4499999993</v>
      </c>
      <c r="I556" s="12">
        <v>43842</v>
      </c>
      <c r="J556" s="12">
        <v>43933</v>
      </c>
      <c r="K556" s="15">
        <v>7800000</v>
      </c>
      <c r="L556" s="13" t="s">
        <v>14</v>
      </c>
      <c r="M556" s="7">
        <v>1</v>
      </c>
      <c r="N556" s="14"/>
    </row>
    <row r="557" spans="1:14" ht="47.25">
      <c r="A557" s="6">
        <v>556</v>
      </c>
      <c r="B557" s="8" t="s">
        <v>15</v>
      </c>
      <c r="C557" s="9" t="s">
        <v>609</v>
      </c>
      <c r="D557" s="10" t="s">
        <v>610</v>
      </c>
      <c r="E557" s="11" t="s">
        <v>607</v>
      </c>
      <c r="F557" s="6">
        <v>377127</v>
      </c>
      <c r="G557" s="6" t="s">
        <v>608</v>
      </c>
      <c r="H557" s="16">
        <v>7817818</v>
      </c>
      <c r="I557" s="12">
        <v>43837</v>
      </c>
      <c r="J557" s="12">
        <v>43928</v>
      </c>
      <c r="K557" s="15">
        <v>0</v>
      </c>
      <c r="L557" s="13" t="s">
        <v>14</v>
      </c>
      <c r="M557" s="7">
        <v>1</v>
      </c>
      <c r="N557" s="14"/>
    </row>
    <row r="558" spans="1:14" ht="78.75">
      <c r="A558" s="6">
        <v>557</v>
      </c>
      <c r="B558" s="8" t="s">
        <v>15</v>
      </c>
      <c r="C558" s="9" t="s">
        <v>611</v>
      </c>
      <c r="D558" s="10" t="s">
        <v>612</v>
      </c>
      <c r="E558" s="11" t="s">
        <v>613</v>
      </c>
      <c r="F558" s="6">
        <v>489916</v>
      </c>
      <c r="G558" s="6" t="s">
        <v>608</v>
      </c>
      <c r="H558" s="16">
        <v>14803535.289999999</v>
      </c>
      <c r="I558" s="12">
        <v>43994</v>
      </c>
      <c r="J558" s="12">
        <v>44319</v>
      </c>
      <c r="K558" s="15">
        <v>0</v>
      </c>
      <c r="L558" s="13" t="s">
        <v>70</v>
      </c>
      <c r="M558" s="7">
        <v>1</v>
      </c>
      <c r="N558" s="14"/>
    </row>
    <row r="559" spans="1:14" ht="31.5">
      <c r="A559" s="6">
        <v>558</v>
      </c>
      <c r="B559" s="8" t="s">
        <v>15</v>
      </c>
      <c r="C559" s="9" t="s">
        <v>614</v>
      </c>
      <c r="D559" s="10" t="s">
        <v>196</v>
      </c>
      <c r="E559" s="11" t="s">
        <v>613</v>
      </c>
      <c r="F559" s="6">
        <v>489916</v>
      </c>
      <c r="G559" s="6" t="s">
        <v>608</v>
      </c>
      <c r="H559" s="16">
        <v>14803535.289999999</v>
      </c>
      <c r="I559" s="12">
        <v>43994</v>
      </c>
      <c r="J559" s="12">
        <v>44319</v>
      </c>
      <c r="K559" s="15">
        <v>0</v>
      </c>
      <c r="L559" s="13" t="s">
        <v>70</v>
      </c>
      <c r="M559" s="7">
        <v>0.51</v>
      </c>
      <c r="N559" s="14"/>
    </row>
    <row r="560" spans="1:14" ht="31.5">
      <c r="A560" s="6">
        <v>559</v>
      </c>
      <c r="B560" s="8" t="s">
        <v>15</v>
      </c>
      <c r="C560" s="9" t="s">
        <v>615</v>
      </c>
      <c r="D560" s="10" t="s">
        <v>616</v>
      </c>
      <c r="E560" s="11" t="s">
        <v>613</v>
      </c>
      <c r="F560" s="6">
        <v>489916</v>
      </c>
      <c r="G560" s="6" t="s">
        <v>608</v>
      </c>
      <c r="H560" s="16">
        <v>14803535.289999999</v>
      </c>
      <c r="I560" s="12">
        <v>43994</v>
      </c>
      <c r="J560" s="12">
        <v>44319</v>
      </c>
      <c r="K560" s="15">
        <v>0</v>
      </c>
      <c r="L560" s="13" t="s">
        <v>70</v>
      </c>
      <c r="M560" s="7">
        <v>0.49</v>
      </c>
      <c r="N560" s="14"/>
    </row>
    <row r="561" spans="1:14" ht="78.75">
      <c r="A561" s="6">
        <v>560</v>
      </c>
      <c r="B561" s="8" t="s">
        <v>15</v>
      </c>
      <c r="C561" s="9" t="s">
        <v>617</v>
      </c>
      <c r="D561" s="10" t="s">
        <v>618</v>
      </c>
      <c r="E561" s="11" t="s">
        <v>619</v>
      </c>
      <c r="F561" s="6">
        <v>489917</v>
      </c>
      <c r="G561" s="6" t="s">
        <v>608</v>
      </c>
      <c r="H561" s="16">
        <v>12205424.25</v>
      </c>
      <c r="I561" s="12">
        <v>44115</v>
      </c>
      <c r="J561" s="12">
        <v>44471</v>
      </c>
      <c r="K561" s="15">
        <v>12203138</v>
      </c>
      <c r="L561" s="13" t="s">
        <v>14</v>
      </c>
      <c r="M561" s="7">
        <v>1</v>
      </c>
      <c r="N561" s="14"/>
    </row>
    <row r="562" spans="1:14" ht="63">
      <c r="A562" s="6">
        <v>561</v>
      </c>
      <c r="B562" s="8" t="s">
        <v>15</v>
      </c>
      <c r="C562" s="9" t="s">
        <v>620</v>
      </c>
      <c r="D562" s="10" t="s">
        <v>621</v>
      </c>
      <c r="E562" s="11" t="s">
        <v>619</v>
      </c>
      <c r="F562" s="6">
        <v>489918</v>
      </c>
      <c r="G562" s="6" t="s">
        <v>608</v>
      </c>
      <c r="H562" s="16">
        <v>12492603.550000001</v>
      </c>
      <c r="I562" s="12" t="s">
        <v>622</v>
      </c>
      <c r="J562" s="12" t="s">
        <v>623</v>
      </c>
      <c r="K562" s="15">
        <v>12489987</v>
      </c>
      <c r="L562" s="13" t="s">
        <v>14</v>
      </c>
      <c r="M562" s="7">
        <v>1</v>
      </c>
      <c r="N562" s="14"/>
    </row>
    <row r="563" spans="1:14" ht="47.25">
      <c r="A563" s="6">
        <v>562</v>
      </c>
      <c r="B563" s="8" t="s">
        <v>15</v>
      </c>
      <c r="C563" s="9" t="s">
        <v>624</v>
      </c>
      <c r="D563" s="10" t="s">
        <v>625</v>
      </c>
      <c r="E563" s="11" t="s">
        <v>626</v>
      </c>
      <c r="F563" s="6">
        <v>377138</v>
      </c>
      <c r="G563" s="6" t="s">
        <v>608</v>
      </c>
      <c r="H563" s="16">
        <v>3334985.45</v>
      </c>
      <c r="I563" s="12">
        <v>43849</v>
      </c>
      <c r="J563" s="12">
        <v>43909</v>
      </c>
      <c r="K563" s="15">
        <v>3333456</v>
      </c>
      <c r="L563" s="13" t="s">
        <v>14</v>
      </c>
      <c r="M563" s="7">
        <v>1</v>
      </c>
      <c r="N563" s="14"/>
    </row>
    <row r="564" spans="1:14" ht="47.25">
      <c r="A564" s="6">
        <v>563</v>
      </c>
      <c r="B564" s="8" t="s">
        <v>15</v>
      </c>
      <c r="C564" s="9" t="s">
        <v>511</v>
      </c>
      <c r="D564" s="10" t="s">
        <v>512</v>
      </c>
      <c r="E564" s="11" t="s">
        <v>627</v>
      </c>
      <c r="F564" s="6">
        <v>489915</v>
      </c>
      <c r="G564" s="6" t="s">
        <v>608</v>
      </c>
      <c r="H564" s="16">
        <v>18801784.399999999</v>
      </c>
      <c r="I564" s="12">
        <v>43873</v>
      </c>
      <c r="J564" s="12">
        <v>44199</v>
      </c>
      <c r="K564" s="15">
        <v>18705898</v>
      </c>
      <c r="L564" s="13" t="s">
        <v>14</v>
      </c>
      <c r="M564" s="7">
        <v>1</v>
      </c>
      <c r="N564" s="14"/>
    </row>
    <row r="565" spans="1:14" ht="63">
      <c r="A565" s="6">
        <v>564</v>
      </c>
      <c r="B565" s="8" t="s">
        <v>15</v>
      </c>
      <c r="C565" s="9" t="s">
        <v>628</v>
      </c>
      <c r="D565" s="10" t="s">
        <v>629</v>
      </c>
      <c r="E565" s="11" t="s">
        <v>630</v>
      </c>
      <c r="F565" s="6">
        <v>489924</v>
      </c>
      <c r="G565" s="6" t="s">
        <v>608</v>
      </c>
      <c r="H565" s="16">
        <v>7022991.8499999996</v>
      </c>
      <c r="I565" s="12">
        <v>43962</v>
      </c>
      <c r="J565" s="12" t="s">
        <v>631</v>
      </c>
      <c r="K565" s="15">
        <v>6798516</v>
      </c>
      <c r="L565" s="13" t="s">
        <v>14</v>
      </c>
      <c r="M565" s="7">
        <v>1</v>
      </c>
      <c r="N565" s="14"/>
    </row>
    <row r="566" spans="1:14" ht="47.25">
      <c r="A566" s="6">
        <v>565</v>
      </c>
      <c r="B566" s="8" t="s">
        <v>15</v>
      </c>
      <c r="C566" s="9" t="s">
        <v>632</v>
      </c>
      <c r="D566" s="10" t="s">
        <v>633</v>
      </c>
      <c r="E566" s="11" t="s">
        <v>634</v>
      </c>
      <c r="F566" s="6">
        <v>489932</v>
      </c>
      <c r="G566" s="6" t="s">
        <v>608</v>
      </c>
      <c r="H566" s="16">
        <v>1364960.95</v>
      </c>
      <c r="I566" s="12" t="s">
        <v>635</v>
      </c>
      <c r="J566" s="12" t="s">
        <v>636</v>
      </c>
      <c r="K566" s="15">
        <v>1327524</v>
      </c>
      <c r="L566" s="13" t="s">
        <v>14</v>
      </c>
      <c r="M566" s="7">
        <v>1</v>
      </c>
      <c r="N566" s="14"/>
    </row>
    <row r="567" spans="1:14" ht="63">
      <c r="A567" s="6">
        <v>566</v>
      </c>
      <c r="B567" s="8" t="s">
        <v>15</v>
      </c>
      <c r="C567" s="9" t="s">
        <v>637</v>
      </c>
      <c r="D567" s="10" t="s">
        <v>638</v>
      </c>
      <c r="E567" s="11" t="s">
        <v>639</v>
      </c>
      <c r="F567" s="6">
        <v>489933</v>
      </c>
      <c r="G567" s="6" t="s">
        <v>608</v>
      </c>
      <c r="H567" s="16">
        <v>3377060.95</v>
      </c>
      <c r="I567" s="12">
        <v>43962</v>
      </c>
      <c r="J567" s="12" t="s">
        <v>640</v>
      </c>
      <c r="K567" s="15">
        <v>3375881</v>
      </c>
      <c r="L567" s="13" t="s">
        <v>14</v>
      </c>
      <c r="M567" s="7">
        <v>1</v>
      </c>
      <c r="N567" s="14"/>
    </row>
    <row r="568" spans="1:14" ht="94.5">
      <c r="A568" s="6">
        <v>567</v>
      </c>
      <c r="B568" s="8" t="s">
        <v>15</v>
      </c>
      <c r="C568" s="9" t="s">
        <v>602</v>
      </c>
      <c r="D568" s="10" t="s">
        <v>603</v>
      </c>
      <c r="E568" s="11" t="s">
        <v>641</v>
      </c>
      <c r="F568" s="6">
        <v>489934</v>
      </c>
      <c r="G568" s="6" t="s">
        <v>608</v>
      </c>
      <c r="H568" s="16">
        <v>1684480.15</v>
      </c>
      <c r="I568" s="12" t="s">
        <v>642</v>
      </c>
      <c r="J568" s="12" t="s">
        <v>643</v>
      </c>
      <c r="K568" s="15">
        <v>1684465</v>
      </c>
      <c r="L568" s="13" t="s">
        <v>14</v>
      </c>
      <c r="M568" s="7">
        <v>1</v>
      </c>
      <c r="N568" s="14"/>
    </row>
    <row r="569" spans="1:14" ht="78.75">
      <c r="A569" s="6">
        <v>568</v>
      </c>
      <c r="B569" s="8" t="s">
        <v>15</v>
      </c>
      <c r="C569" s="9" t="s">
        <v>644</v>
      </c>
      <c r="D569" s="10" t="s">
        <v>645</v>
      </c>
      <c r="E569" s="11" t="s">
        <v>646</v>
      </c>
      <c r="F569" s="6">
        <v>489938</v>
      </c>
      <c r="G569" s="6" t="s">
        <v>608</v>
      </c>
      <c r="H569" s="16">
        <v>1588478.85</v>
      </c>
      <c r="I569" s="12">
        <v>43841</v>
      </c>
      <c r="J569" s="12" t="s">
        <v>647</v>
      </c>
      <c r="K569" s="15">
        <v>1588478</v>
      </c>
      <c r="L569" s="13" t="s">
        <v>14</v>
      </c>
      <c r="M569" s="7">
        <v>1</v>
      </c>
      <c r="N569" s="14"/>
    </row>
    <row r="570" spans="1:14" ht="78.75">
      <c r="A570" s="6">
        <v>569</v>
      </c>
      <c r="B570" s="8" t="s">
        <v>15</v>
      </c>
      <c r="C570" s="9" t="s">
        <v>648</v>
      </c>
      <c r="D570" s="10" t="s">
        <v>649</v>
      </c>
      <c r="E570" s="11" t="s">
        <v>650</v>
      </c>
      <c r="F570" s="6">
        <v>377120</v>
      </c>
      <c r="G570" s="6" t="s">
        <v>608</v>
      </c>
      <c r="H570" s="16">
        <v>7631296</v>
      </c>
      <c r="I570" s="12">
        <v>43859</v>
      </c>
      <c r="J570" s="12">
        <v>43950</v>
      </c>
      <c r="K570" s="15">
        <v>7631296</v>
      </c>
      <c r="L570" s="13" t="s">
        <v>14</v>
      </c>
      <c r="M570" s="7">
        <v>1</v>
      </c>
      <c r="N570" s="14"/>
    </row>
    <row r="571" spans="1:14" ht="63">
      <c r="A571" s="6">
        <v>570</v>
      </c>
      <c r="B571" s="8" t="s">
        <v>15</v>
      </c>
      <c r="C571" s="9" t="s">
        <v>651</v>
      </c>
      <c r="D571" s="10" t="s">
        <v>652</v>
      </c>
      <c r="E571" s="11" t="s">
        <v>653</v>
      </c>
      <c r="F571" s="6">
        <v>377121</v>
      </c>
      <c r="G571" s="6" t="s">
        <v>608</v>
      </c>
      <c r="H571" s="16">
        <v>3528011</v>
      </c>
      <c r="I571" s="12">
        <v>43858</v>
      </c>
      <c r="J571" s="12">
        <v>43949</v>
      </c>
      <c r="K571" s="15">
        <v>3528011</v>
      </c>
      <c r="L571" s="13" t="s">
        <v>14</v>
      </c>
      <c r="M571" s="7">
        <v>1</v>
      </c>
      <c r="N571" s="14"/>
    </row>
    <row r="572" spans="1:14" ht="63">
      <c r="A572" s="6">
        <v>571</v>
      </c>
      <c r="B572" s="8" t="s">
        <v>15</v>
      </c>
      <c r="C572" s="9" t="s">
        <v>536</v>
      </c>
      <c r="D572" s="10" t="s">
        <v>158</v>
      </c>
      <c r="E572" s="11" t="s">
        <v>654</v>
      </c>
      <c r="F572" s="6">
        <v>489912</v>
      </c>
      <c r="G572" s="6" t="s">
        <v>608</v>
      </c>
      <c r="H572" s="16">
        <v>8345812.7000000002</v>
      </c>
      <c r="I572" s="12">
        <v>44115</v>
      </c>
      <c r="J572" s="12">
        <v>44471</v>
      </c>
      <c r="K572" s="15">
        <v>8345198</v>
      </c>
      <c r="L572" s="13" t="s">
        <v>14</v>
      </c>
      <c r="M572" s="7">
        <v>1</v>
      </c>
      <c r="N572" s="14"/>
    </row>
    <row r="573" spans="1:14" ht="63">
      <c r="A573" s="6">
        <v>572</v>
      </c>
      <c r="B573" s="8" t="s">
        <v>15</v>
      </c>
      <c r="C573" s="9" t="s">
        <v>655</v>
      </c>
      <c r="D573" s="10" t="s">
        <v>656</v>
      </c>
      <c r="E573" s="11" t="s">
        <v>657</v>
      </c>
      <c r="F573" s="6">
        <v>489914</v>
      </c>
      <c r="G573" s="6" t="s">
        <v>608</v>
      </c>
      <c r="H573" s="16">
        <v>8747966.6999999993</v>
      </c>
      <c r="I573" s="12" t="s">
        <v>642</v>
      </c>
      <c r="J573" s="12" t="s">
        <v>658</v>
      </c>
      <c r="K573" s="15">
        <v>8747966</v>
      </c>
      <c r="L573" s="13" t="s">
        <v>14</v>
      </c>
      <c r="M573" s="7">
        <v>1</v>
      </c>
      <c r="N573" s="14"/>
    </row>
    <row r="574" spans="1:14" ht="78.75">
      <c r="A574" s="6">
        <v>573</v>
      </c>
      <c r="B574" s="8" t="s">
        <v>15</v>
      </c>
      <c r="C574" s="9" t="s">
        <v>659</v>
      </c>
      <c r="D574" s="10" t="s">
        <v>660</v>
      </c>
      <c r="E574" s="11" t="s">
        <v>661</v>
      </c>
      <c r="F574" s="6">
        <v>489923</v>
      </c>
      <c r="G574" s="6" t="s">
        <v>608</v>
      </c>
      <c r="H574" s="16">
        <v>5591789.2999999998</v>
      </c>
      <c r="I574" s="12">
        <v>44115</v>
      </c>
      <c r="J574" s="12">
        <v>44470</v>
      </c>
      <c r="K574" s="15">
        <v>5591264</v>
      </c>
      <c r="L574" s="13" t="s">
        <v>14</v>
      </c>
      <c r="M574" s="7">
        <v>1</v>
      </c>
      <c r="N574" s="14"/>
    </row>
    <row r="575" spans="1:14" ht="63">
      <c r="A575" s="6">
        <v>574</v>
      </c>
      <c r="B575" s="8" t="s">
        <v>15</v>
      </c>
      <c r="C575" s="9" t="s">
        <v>662</v>
      </c>
      <c r="D575" s="10" t="s">
        <v>663</v>
      </c>
      <c r="E575" s="11" t="s">
        <v>664</v>
      </c>
      <c r="F575" s="6">
        <v>489925</v>
      </c>
      <c r="G575" s="6" t="s">
        <v>608</v>
      </c>
      <c r="H575" s="16">
        <v>6469791.6500000004</v>
      </c>
      <c r="I575" s="12">
        <v>44115</v>
      </c>
      <c r="J575" s="12">
        <v>44470</v>
      </c>
      <c r="K575" s="15">
        <v>6465117</v>
      </c>
      <c r="L575" s="13" t="s">
        <v>14</v>
      </c>
      <c r="M575" s="7">
        <v>1</v>
      </c>
      <c r="N575" s="14"/>
    </row>
    <row r="576" spans="1:14" ht="63">
      <c r="A576" s="6">
        <v>575</v>
      </c>
      <c r="B576" s="8" t="s">
        <v>15</v>
      </c>
      <c r="C576" s="9" t="s">
        <v>665</v>
      </c>
      <c r="D576" s="10" t="s">
        <v>666</v>
      </c>
      <c r="E576" s="11" t="s">
        <v>667</v>
      </c>
      <c r="F576" s="6">
        <v>489935</v>
      </c>
      <c r="G576" s="6" t="s">
        <v>608</v>
      </c>
      <c r="H576" s="16">
        <v>2476923.6</v>
      </c>
      <c r="I576" s="12" t="s">
        <v>668</v>
      </c>
      <c r="J576" s="12" t="s">
        <v>669</v>
      </c>
      <c r="K576" s="15">
        <v>2476923</v>
      </c>
      <c r="L576" s="13" t="s">
        <v>14</v>
      </c>
      <c r="M576" s="7">
        <v>1</v>
      </c>
      <c r="N576" s="14"/>
    </row>
    <row r="577" spans="1:14" ht="63">
      <c r="A577" s="6">
        <v>576</v>
      </c>
      <c r="B577" s="8" t="s">
        <v>15</v>
      </c>
      <c r="C577" s="9" t="s">
        <v>670</v>
      </c>
      <c r="D577" s="10" t="s">
        <v>362</v>
      </c>
      <c r="E577" s="11" t="s">
        <v>671</v>
      </c>
      <c r="F577" s="6">
        <v>489936</v>
      </c>
      <c r="G577" s="6" t="s">
        <v>608</v>
      </c>
      <c r="H577" s="16">
        <v>1921470.95</v>
      </c>
      <c r="I577" s="12">
        <v>43841</v>
      </c>
      <c r="J577" s="12" t="s">
        <v>672</v>
      </c>
      <c r="K577" s="15">
        <v>1921470</v>
      </c>
      <c r="L577" s="13" t="s">
        <v>14</v>
      </c>
      <c r="M577" s="7">
        <v>1</v>
      </c>
      <c r="N577" s="14"/>
    </row>
    <row r="578" spans="1:14" ht="47.25">
      <c r="A578" s="6">
        <v>577</v>
      </c>
      <c r="B578" s="8" t="s">
        <v>15</v>
      </c>
      <c r="C578" s="9" t="s">
        <v>673</v>
      </c>
      <c r="D578" s="10" t="s">
        <v>674</v>
      </c>
      <c r="E578" s="11" t="s">
        <v>657</v>
      </c>
      <c r="F578" s="6">
        <v>489937</v>
      </c>
      <c r="G578" s="6" t="s">
        <v>608</v>
      </c>
      <c r="H578" s="16">
        <v>4302507.25</v>
      </c>
      <c r="I578" s="12">
        <v>43841</v>
      </c>
      <c r="J578" s="12" t="s">
        <v>672</v>
      </c>
      <c r="K578" s="15">
        <v>4302506</v>
      </c>
      <c r="L578" s="13" t="s">
        <v>14</v>
      </c>
      <c r="M578" s="7">
        <v>1</v>
      </c>
      <c r="N578" s="14"/>
    </row>
    <row r="579" spans="1:14" ht="78.75">
      <c r="A579" s="6">
        <v>578</v>
      </c>
      <c r="B579" s="8" t="s">
        <v>15</v>
      </c>
      <c r="C579" s="9" t="s">
        <v>675</v>
      </c>
      <c r="D579" s="10" t="s">
        <v>480</v>
      </c>
      <c r="E579" s="11" t="s">
        <v>676</v>
      </c>
      <c r="F579" s="6">
        <v>489938</v>
      </c>
      <c r="G579" s="6" t="s">
        <v>608</v>
      </c>
      <c r="H579" s="16">
        <v>4660131.9000000004</v>
      </c>
      <c r="I579" s="12">
        <v>43962</v>
      </c>
      <c r="J579" s="12">
        <v>44317</v>
      </c>
      <c r="K579" s="15">
        <v>4592400</v>
      </c>
      <c r="L579" s="13" t="s">
        <v>14</v>
      </c>
      <c r="M579" s="7">
        <v>1</v>
      </c>
      <c r="N579" s="14"/>
    </row>
    <row r="580" spans="1:14" ht="78.75">
      <c r="A580" s="6">
        <v>579</v>
      </c>
      <c r="B580" s="8" t="s">
        <v>15</v>
      </c>
      <c r="C580" s="9" t="s">
        <v>677</v>
      </c>
      <c r="D580" s="10" t="s">
        <v>678</v>
      </c>
      <c r="E580" s="11" t="s">
        <v>679</v>
      </c>
      <c r="F580" s="6">
        <v>489911</v>
      </c>
      <c r="G580" s="6" t="s">
        <v>608</v>
      </c>
      <c r="H580" s="16">
        <v>11125174.5</v>
      </c>
      <c r="I580" s="12">
        <v>43962</v>
      </c>
      <c r="J580" s="12" t="s">
        <v>640</v>
      </c>
      <c r="K580" s="15">
        <v>11125077</v>
      </c>
      <c r="L580" s="13" t="s">
        <v>14</v>
      </c>
      <c r="M580" s="7">
        <v>1</v>
      </c>
      <c r="N580" s="14"/>
    </row>
    <row r="581" spans="1:14" ht="63">
      <c r="A581" s="6">
        <v>580</v>
      </c>
      <c r="B581" s="8" t="s">
        <v>15</v>
      </c>
      <c r="C581" s="9" t="s">
        <v>655</v>
      </c>
      <c r="D581" s="10" t="s">
        <v>656</v>
      </c>
      <c r="E581" s="11" t="s">
        <v>680</v>
      </c>
      <c r="F581" s="6">
        <v>489913</v>
      </c>
      <c r="G581" s="6" t="s">
        <v>608</v>
      </c>
      <c r="H581" s="16">
        <v>11213758.199999999</v>
      </c>
      <c r="I581" s="12" t="s">
        <v>642</v>
      </c>
      <c r="J581" s="12" t="s">
        <v>658</v>
      </c>
      <c r="K581" s="15">
        <v>11207028</v>
      </c>
      <c r="L581" s="13" t="s">
        <v>14</v>
      </c>
      <c r="M581" s="7">
        <v>1</v>
      </c>
      <c r="N581" s="14"/>
    </row>
    <row r="582" spans="1:14" ht="47.25">
      <c r="A582" s="6">
        <v>581</v>
      </c>
      <c r="B582" s="8" t="s">
        <v>15</v>
      </c>
      <c r="C582" s="9" t="s">
        <v>681</v>
      </c>
      <c r="D582" s="10" t="s">
        <v>682</v>
      </c>
      <c r="E582" s="11" t="s">
        <v>683</v>
      </c>
      <c r="F582" s="6">
        <v>489922</v>
      </c>
      <c r="G582" s="6" t="s">
        <v>608</v>
      </c>
      <c r="H582" s="16">
        <v>7064089.7999999998</v>
      </c>
      <c r="I582" s="12">
        <v>43962</v>
      </c>
      <c r="J582" s="12" t="s">
        <v>640</v>
      </c>
      <c r="K582" s="15">
        <v>7062768</v>
      </c>
      <c r="L582" s="13" t="s">
        <v>14</v>
      </c>
      <c r="M582" s="7">
        <v>1</v>
      </c>
      <c r="N582" s="14"/>
    </row>
    <row r="583" spans="1:14" ht="47.25">
      <c r="A583" s="6">
        <v>582</v>
      </c>
      <c r="B583" s="8" t="s">
        <v>15</v>
      </c>
      <c r="C583" s="9" t="s">
        <v>684</v>
      </c>
      <c r="D583" s="10" t="s">
        <v>685</v>
      </c>
      <c r="E583" s="11" t="s">
        <v>686</v>
      </c>
      <c r="F583" s="6">
        <v>489929</v>
      </c>
      <c r="G583" s="6" t="s">
        <v>608</v>
      </c>
      <c r="H583" s="16">
        <v>2615882</v>
      </c>
      <c r="I583" s="12">
        <v>43841</v>
      </c>
      <c r="J583" s="12">
        <v>44197</v>
      </c>
      <c r="K583" s="15">
        <v>2614017</v>
      </c>
      <c r="L583" s="13" t="s">
        <v>14</v>
      </c>
      <c r="M583" s="7">
        <v>1</v>
      </c>
      <c r="N583" s="14"/>
    </row>
    <row r="584" spans="1:14" ht="63">
      <c r="A584" s="6">
        <v>583</v>
      </c>
      <c r="B584" s="8" t="s">
        <v>15</v>
      </c>
      <c r="C584" s="9" t="s">
        <v>687</v>
      </c>
      <c r="D584" s="10" t="s">
        <v>688</v>
      </c>
      <c r="E584" s="11" t="s">
        <v>689</v>
      </c>
      <c r="F584" s="6">
        <v>489921</v>
      </c>
      <c r="G584" s="6" t="s">
        <v>608</v>
      </c>
      <c r="H584" s="16">
        <v>5452634.25</v>
      </c>
      <c r="I584" s="12">
        <v>44115</v>
      </c>
      <c r="J584" s="12">
        <v>44470</v>
      </c>
      <c r="K584" s="15">
        <v>4550944</v>
      </c>
      <c r="L584" s="13" t="s">
        <v>14</v>
      </c>
      <c r="M584" s="7">
        <v>1</v>
      </c>
      <c r="N584" s="14"/>
    </row>
    <row r="585" spans="1:14" ht="78.75">
      <c r="A585" s="6">
        <v>584</v>
      </c>
      <c r="B585" s="8" t="s">
        <v>15</v>
      </c>
      <c r="C585" s="9" t="s">
        <v>644</v>
      </c>
      <c r="D585" s="10" t="s">
        <v>645</v>
      </c>
      <c r="E585" s="11" t="s">
        <v>690</v>
      </c>
      <c r="F585" s="6">
        <v>489926</v>
      </c>
      <c r="G585" s="6" t="s">
        <v>608</v>
      </c>
      <c r="H585" s="16">
        <v>1143366.8</v>
      </c>
      <c r="I585" s="12">
        <v>43841</v>
      </c>
      <c r="J585" s="12" t="s">
        <v>647</v>
      </c>
      <c r="K585" s="15">
        <v>1143366</v>
      </c>
      <c r="L585" s="13" t="s">
        <v>14</v>
      </c>
      <c r="M585" s="7">
        <v>1</v>
      </c>
      <c r="N585" s="14"/>
    </row>
    <row r="586" spans="1:14" ht="78.75">
      <c r="A586" s="6">
        <v>585</v>
      </c>
      <c r="B586" s="8" t="s">
        <v>15</v>
      </c>
      <c r="C586" s="9" t="s">
        <v>691</v>
      </c>
      <c r="D586" s="10" t="s">
        <v>692</v>
      </c>
      <c r="E586" s="11" t="s">
        <v>693</v>
      </c>
      <c r="F586" s="6">
        <v>489927</v>
      </c>
      <c r="G586" s="6" t="s">
        <v>608</v>
      </c>
      <c r="H586" s="16">
        <v>3084788.7</v>
      </c>
      <c r="I586" s="12">
        <v>43962</v>
      </c>
      <c r="J586" s="12">
        <v>44317</v>
      </c>
      <c r="K586" s="15">
        <v>3084567</v>
      </c>
      <c r="L586" s="13" t="s">
        <v>14</v>
      </c>
      <c r="M586" s="7">
        <v>1</v>
      </c>
      <c r="N586" s="14"/>
    </row>
    <row r="587" spans="1:14" ht="78.75">
      <c r="A587" s="6">
        <v>586</v>
      </c>
      <c r="B587" s="8" t="s">
        <v>15</v>
      </c>
      <c r="C587" s="9" t="s">
        <v>694</v>
      </c>
      <c r="D587" s="10" t="s">
        <v>695</v>
      </c>
      <c r="E587" s="11" t="s">
        <v>696</v>
      </c>
      <c r="F587" s="6">
        <v>489928</v>
      </c>
      <c r="G587" s="6" t="s">
        <v>608</v>
      </c>
      <c r="H587" s="16">
        <v>4747212.7</v>
      </c>
      <c r="I587" s="12">
        <v>43962</v>
      </c>
      <c r="J587" s="12">
        <v>44317</v>
      </c>
      <c r="K587" s="15">
        <v>4743234</v>
      </c>
      <c r="L587" s="13" t="s">
        <v>14</v>
      </c>
      <c r="M587" s="7">
        <v>1</v>
      </c>
      <c r="N587" s="14"/>
    </row>
    <row r="588" spans="1:14" ht="78.75">
      <c r="A588" s="6">
        <v>587</v>
      </c>
      <c r="B588" s="8" t="s">
        <v>15</v>
      </c>
      <c r="C588" s="9" t="s">
        <v>697</v>
      </c>
      <c r="D588" s="10" t="s">
        <v>698</v>
      </c>
      <c r="E588" s="11" t="s">
        <v>699</v>
      </c>
      <c r="F588" s="6">
        <v>489930</v>
      </c>
      <c r="G588" s="6" t="s">
        <v>608</v>
      </c>
      <c r="H588" s="16">
        <v>3993568.2</v>
      </c>
      <c r="I588" s="12" t="s">
        <v>622</v>
      </c>
      <c r="J588" s="12" t="s">
        <v>700</v>
      </c>
      <c r="K588" s="15">
        <v>0</v>
      </c>
      <c r="L588" s="13" t="s">
        <v>14</v>
      </c>
      <c r="M588" s="7">
        <v>1</v>
      </c>
      <c r="N588" s="14"/>
    </row>
    <row r="589" spans="1:14" ht="63">
      <c r="A589" s="6">
        <v>588</v>
      </c>
      <c r="B589" s="8" t="s">
        <v>15</v>
      </c>
      <c r="C589" s="9" t="s">
        <v>701</v>
      </c>
      <c r="D589" s="10" t="s">
        <v>702</v>
      </c>
      <c r="E589" s="11" t="s">
        <v>703</v>
      </c>
      <c r="F589" s="6">
        <v>489931</v>
      </c>
      <c r="G589" s="6" t="s">
        <v>608</v>
      </c>
      <c r="H589" s="16">
        <v>4048328.1</v>
      </c>
      <c r="I589" s="12" t="s">
        <v>704</v>
      </c>
      <c r="J589" s="12" t="s">
        <v>705</v>
      </c>
      <c r="K589" s="15">
        <v>0</v>
      </c>
      <c r="L589" s="13" t="s">
        <v>14</v>
      </c>
      <c r="M589" s="7">
        <v>1</v>
      </c>
      <c r="N589" s="14"/>
    </row>
    <row r="590" spans="1:14" ht="47.25">
      <c r="A590" s="6">
        <v>589</v>
      </c>
      <c r="B590" s="8" t="s">
        <v>15</v>
      </c>
      <c r="C590" s="9" t="s">
        <v>706</v>
      </c>
      <c r="D590" s="10" t="s">
        <v>707</v>
      </c>
      <c r="E590" s="11" t="s">
        <v>708</v>
      </c>
      <c r="F590" s="6">
        <v>489941</v>
      </c>
      <c r="G590" s="6" t="s">
        <v>608</v>
      </c>
      <c r="H590" s="16">
        <v>548422</v>
      </c>
      <c r="I590" s="12" t="s">
        <v>709</v>
      </c>
      <c r="J590" s="12" t="s">
        <v>710</v>
      </c>
      <c r="K590" s="15">
        <v>548442</v>
      </c>
      <c r="L590" s="13" t="s">
        <v>14</v>
      </c>
      <c r="M590" s="7">
        <v>1</v>
      </c>
      <c r="N590" s="14"/>
    </row>
    <row r="591" spans="1:14" ht="63">
      <c r="A591" s="6">
        <v>590</v>
      </c>
      <c r="B591" s="8" t="s">
        <v>15</v>
      </c>
      <c r="C591" s="9" t="s">
        <v>711</v>
      </c>
      <c r="D591" s="10" t="s">
        <v>712</v>
      </c>
      <c r="E591" s="11" t="s">
        <v>713</v>
      </c>
      <c r="F591" s="6">
        <v>489942</v>
      </c>
      <c r="G591" s="6" t="s">
        <v>608</v>
      </c>
      <c r="H591" s="16">
        <v>539181</v>
      </c>
      <c r="I591" s="12">
        <v>43841</v>
      </c>
      <c r="J591" s="12" t="s">
        <v>647</v>
      </c>
      <c r="K591" s="15">
        <v>536415</v>
      </c>
      <c r="L591" s="13" t="s">
        <v>14</v>
      </c>
      <c r="M591" s="7">
        <v>1</v>
      </c>
      <c r="N591" s="14"/>
    </row>
    <row r="592" spans="1:14" ht="63">
      <c r="A592" s="6">
        <v>591</v>
      </c>
      <c r="B592" s="8" t="s">
        <v>15</v>
      </c>
      <c r="C592" s="9" t="s">
        <v>714</v>
      </c>
      <c r="D592" s="10" t="s">
        <v>715</v>
      </c>
      <c r="E592" s="11" t="s">
        <v>716</v>
      </c>
      <c r="F592" s="6">
        <v>489940</v>
      </c>
      <c r="G592" s="6" t="s">
        <v>608</v>
      </c>
      <c r="H592" s="16">
        <v>635722</v>
      </c>
      <c r="I592" s="12" t="s">
        <v>622</v>
      </c>
      <c r="J592" s="12" t="s">
        <v>700</v>
      </c>
      <c r="K592" s="15">
        <v>628460</v>
      </c>
      <c r="L592" s="13" t="s">
        <v>14</v>
      </c>
      <c r="M592" s="7">
        <v>1</v>
      </c>
      <c r="N592" s="14"/>
    </row>
    <row r="593" spans="1:14" ht="78.75">
      <c r="A593" s="6">
        <v>592</v>
      </c>
      <c r="B593" s="8" t="s">
        <v>15</v>
      </c>
      <c r="C593" s="9" t="s">
        <v>677</v>
      </c>
      <c r="D593" s="10" t="s">
        <v>678</v>
      </c>
      <c r="E593" s="11" t="s">
        <v>717</v>
      </c>
      <c r="F593" s="6">
        <v>377126</v>
      </c>
      <c r="G593" s="6" t="s">
        <v>608</v>
      </c>
      <c r="H593" s="16">
        <v>5082175</v>
      </c>
      <c r="I593" s="12">
        <v>43845</v>
      </c>
      <c r="J593" s="12">
        <v>43920</v>
      </c>
      <c r="K593" s="15">
        <v>5054502</v>
      </c>
      <c r="L593" s="13" t="s">
        <v>14</v>
      </c>
      <c r="M593" s="7">
        <v>1</v>
      </c>
      <c r="N593" s="14"/>
    </row>
    <row r="594" spans="1:14" ht="63">
      <c r="A594" s="6">
        <v>593</v>
      </c>
      <c r="B594" s="8" t="s">
        <v>15</v>
      </c>
      <c r="C594" s="9" t="s">
        <v>718</v>
      </c>
      <c r="D594" s="10" t="s">
        <v>719</v>
      </c>
      <c r="E594" s="11" t="s">
        <v>720</v>
      </c>
      <c r="F594" s="6">
        <v>377128</v>
      </c>
      <c r="G594" s="6" t="s">
        <v>608</v>
      </c>
      <c r="H594" s="16">
        <v>2810093</v>
      </c>
      <c r="I594" s="12">
        <v>43869</v>
      </c>
      <c r="J594" s="12">
        <v>43990</v>
      </c>
      <c r="K594" s="15">
        <v>2810093</v>
      </c>
      <c r="L594" s="13" t="s">
        <v>70</v>
      </c>
      <c r="M594" s="7">
        <v>1</v>
      </c>
      <c r="N594" s="14"/>
    </row>
    <row r="595" spans="1:14" ht="31.5">
      <c r="A595" s="6">
        <v>594</v>
      </c>
      <c r="B595" s="8" t="s">
        <v>15</v>
      </c>
      <c r="C595" s="9" t="s">
        <v>721</v>
      </c>
      <c r="D595" s="10" t="s">
        <v>396</v>
      </c>
      <c r="E595" s="11" t="s">
        <v>720</v>
      </c>
      <c r="F595" s="6">
        <v>377128</v>
      </c>
      <c r="G595" s="6" t="s">
        <v>608</v>
      </c>
      <c r="H595" s="16">
        <v>2810093</v>
      </c>
      <c r="I595" s="12">
        <v>43869</v>
      </c>
      <c r="J595" s="12">
        <v>43990</v>
      </c>
      <c r="K595" s="15">
        <v>2810093</v>
      </c>
      <c r="L595" s="13" t="s">
        <v>70</v>
      </c>
      <c r="M595" s="7">
        <v>0.51</v>
      </c>
      <c r="N595" s="14"/>
    </row>
    <row r="596" spans="1:14" ht="31.5">
      <c r="A596" s="6">
        <v>595</v>
      </c>
      <c r="B596" s="8" t="s">
        <v>15</v>
      </c>
      <c r="C596" s="9" t="s">
        <v>722</v>
      </c>
      <c r="D596" s="10" t="s">
        <v>723</v>
      </c>
      <c r="E596" s="11" t="s">
        <v>720</v>
      </c>
      <c r="F596" s="6">
        <v>377128</v>
      </c>
      <c r="G596" s="6" t="s">
        <v>608</v>
      </c>
      <c r="H596" s="16">
        <v>2810093</v>
      </c>
      <c r="I596" s="12">
        <v>43869</v>
      </c>
      <c r="J596" s="12">
        <v>43990</v>
      </c>
      <c r="K596" s="15">
        <v>2810093</v>
      </c>
      <c r="L596" s="13" t="s">
        <v>70</v>
      </c>
      <c r="M596" s="7">
        <v>0.49</v>
      </c>
      <c r="N596" s="14"/>
    </row>
    <row r="597" spans="1:14" ht="63">
      <c r="A597" s="6">
        <v>596</v>
      </c>
      <c r="B597" s="8" t="s">
        <v>15</v>
      </c>
      <c r="C597" s="9" t="s">
        <v>718</v>
      </c>
      <c r="D597" s="10" t="s">
        <v>719</v>
      </c>
      <c r="E597" s="11" t="s">
        <v>724</v>
      </c>
      <c r="F597" s="6">
        <v>377129</v>
      </c>
      <c r="G597" s="6" t="s">
        <v>608</v>
      </c>
      <c r="H597" s="16">
        <v>18108065</v>
      </c>
      <c r="I597" s="12">
        <v>43920</v>
      </c>
      <c r="J597" s="12">
        <v>43981</v>
      </c>
      <c r="K597" s="15">
        <v>18097079</v>
      </c>
      <c r="L597" s="13" t="s">
        <v>70</v>
      </c>
      <c r="M597" s="7">
        <v>1</v>
      </c>
      <c r="N597" s="14"/>
    </row>
    <row r="598" spans="1:14" ht="31.5">
      <c r="A598" s="6">
        <v>597</v>
      </c>
      <c r="B598" s="8" t="s">
        <v>15</v>
      </c>
      <c r="C598" s="9" t="s">
        <v>721</v>
      </c>
      <c r="D598" s="10" t="s">
        <v>396</v>
      </c>
      <c r="E598" s="11" t="s">
        <v>724</v>
      </c>
      <c r="F598" s="6">
        <v>377129</v>
      </c>
      <c r="G598" s="6" t="s">
        <v>608</v>
      </c>
      <c r="H598" s="16">
        <v>18108065</v>
      </c>
      <c r="I598" s="12">
        <v>43920</v>
      </c>
      <c r="J598" s="12">
        <v>43981</v>
      </c>
      <c r="K598" s="15">
        <v>18097079</v>
      </c>
      <c r="L598" s="13" t="s">
        <v>70</v>
      </c>
      <c r="M598" s="7">
        <v>0.51</v>
      </c>
      <c r="N598" s="14"/>
    </row>
    <row r="599" spans="1:14" ht="31.5">
      <c r="A599" s="6">
        <v>598</v>
      </c>
      <c r="B599" s="8" t="s">
        <v>15</v>
      </c>
      <c r="C599" s="9" t="s">
        <v>722</v>
      </c>
      <c r="D599" s="10" t="s">
        <v>723</v>
      </c>
      <c r="E599" s="11" t="s">
        <v>724</v>
      </c>
      <c r="F599" s="6">
        <v>377129</v>
      </c>
      <c r="G599" s="6" t="s">
        <v>608</v>
      </c>
      <c r="H599" s="16">
        <v>18108065</v>
      </c>
      <c r="I599" s="12">
        <v>43920</v>
      </c>
      <c r="J599" s="12">
        <v>43981</v>
      </c>
      <c r="K599" s="15">
        <v>18097079</v>
      </c>
      <c r="L599" s="13" t="s">
        <v>70</v>
      </c>
      <c r="M599" s="7">
        <v>0.49</v>
      </c>
      <c r="N599" s="14"/>
    </row>
    <row r="600" spans="1:14" ht="47.25">
      <c r="A600" s="6">
        <v>599</v>
      </c>
      <c r="B600" s="8" t="s">
        <v>15</v>
      </c>
      <c r="C600" s="9" t="s">
        <v>725</v>
      </c>
      <c r="D600" s="10" t="s">
        <v>242</v>
      </c>
      <c r="E600" s="11" t="s">
        <v>726</v>
      </c>
      <c r="F600" s="6">
        <v>377130</v>
      </c>
      <c r="G600" s="6" t="s">
        <v>608</v>
      </c>
      <c r="H600" s="16">
        <v>5768898</v>
      </c>
      <c r="I600" s="12">
        <v>43920</v>
      </c>
      <c r="J600" s="12">
        <v>43981</v>
      </c>
      <c r="K600" s="15">
        <v>5729230</v>
      </c>
      <c r="L600" s="13" t="s">
        <v>70</v>
      </c>
      <c r="M600" s="7">
        <v>1</v>
      </c>
      <c r="N600" s="14"/>
    </row>
    <row r="601" spans="1:14" ht="31.5">
      <c r="A601" s="6">
        <v>600</v>
      </c>
      <c r="B601" s="8" t="s">
        <v>15</v>
      </c>
      <c r="C601" s="9" t="s">
        <v>727</v>
      </c>
      <c r="D601" s="10" t="s">
        <v>396</v>
      </c>
      <c r="E601" s="11" t="s">
        <v>726</v>
      </c>
      <c r="F601" s="6">
        <v>377130</v>
      </c>
      <c r="G601" s="6" t="s">
        <v>608</v>
      </c>
      <c r="H601" s="16">
        <v>5768898</v>
      </c>
      <c r="I601" s="12">
        <v>43920</v>
      </c>
      <c r="J601" s="12">
        <v>43981</v>
      </c>
      <c r="K601" s="15">
        <v>5729230</v>
      </c>
      <c r="L601" s="13" t="s">
        <v>70</v>
      </c>
      <c r="M601" s="7">
        <v>0.51</v>
      </c>
      <c r="N601" s="14"/>
    </row>
    <row r="602" spans="1:14" ht="31.5">
      <c r="A602" s="6">
        <v>601</v>
      </c>
      <c r="B602" s="8" t="s">
        <v>15</v>
      </c>
      <c r="C602" s="9" t="s">
        <v>728</v>
      </c>
      <c r="D602" s="10" t="s">
        <v>400</v>
      </c>
      <c r="E602" s="11" t="s">
        <v>726</v>
      </c>
      <c r="F602" s="6">
        <v>377130</v>
      </c>
      <c r="G602" s="6" t="s">
        <v>608</v>
      </c>
      <c r="H602" s="16">
        <v>5768898</v>
      </c>
      <c r="I602" s="12">
        <v>43920</v>
      </c>
      <c r="J602" s="12">
        <v>43981</v>
      </c>
      <c r="K602" s="15">
        <v>5729230</v>
      </c>
      <c r="L602" s="13" t="s">
        <v>70</v>
      </c>
      <c r="M602" s="7">
        <v>0.49</v>
      </c>
      <c r="N602" s="14"/>
    </row>
    <row r="603" spans="1:14" ht="47.25">
      <c r="A603" s="6">
        <v>602</v>
      </c>
      <c r="B603" s="8" t="s">
        <v>15</v>
      </c>
      <c r="C603" s="9" t="s">
        <v>729</v>
      </c>
      <c r="D603" s="10" t="s">
        <v>730</v>
      </c>
      <c r="E603" s="11" t="s">
        <v>731</v>
      </c>
      <c r="F603" s="6">
        <v>391626</v>
      </c>
      <c r="G603" s="6" t="s">
        <v>608</v>
      </c>
      <c r="H603" s="16">
        <v>10799897</v>
      </c>
      <c r="I603" s="12">
        <v>43881</v>
      </c>
      <c r="J603" s="12">
        <v>43973</v>
      </c>
      <c r="K603" s="15">
        <v>10797792</v>
      </c>
      <c r="L603" s="13" t="s">
        <v>14</v>
      </c>
      <c r="M603" s="7">
        <v>1</v>
      </c>
      <c r="N603" s="14"/>
    </row>
    <row r="604" spans="1:14" ht="47.25">
      <c r="A604" s="6">
        <v>603</v>
      </c>
      <c r="B604" s="8" t="s">
        <v>15</v>
      </c>
      <c r="C604" s="9" t="s">
        <v>85</v>
      </c>
      <c r="D604" s="10" t="s">
        <v>86</v>
      </c>
      <c r="E604" s="11" t="s">
        <v>732</v>
      </c>
      <c r="F604" s="6">
        <v>489919</v>
      </c>
      <c r="G604" s="6" t="s">
        <v>608</v>
      </c>
      <c r="H604" s="16">
        <v>17479174</v>
      </c>
      <c r="I604" s="12">
        <v>43873</v>
      </c>
      <c r="J604" s="12">
        <v>44199</v>
      </c>
      <c r="K604" s="15">
        <v>17477974</v>
      </c>
      <c r="L604" s="13" t="s">
        <v>14</v>
      </c>
      <c r="M604" s="7">
        <v>1</v>
      </c>
      <c r="N604" s="14"/>
    </row>
    <row r="605" spans="1:14" ht="78.75">
      <c r="A605" s="6">
        <v>604</v>
      </c>
      <c r="B605" s="8" t="s">
        <v>15</v>
      </c>
      <c r="C605" s="9" t="s">
        <v>733</v>
      </c>
      <c r="D605" s="10" t="s">
        <v>52</v>
      </c>
      <c r="E605" s="11" t="s">
        <v>734</v>
      </c>
      <c r="F605" s="6">
        <v>489920</v>
      </c>
      <c r="G605" s="6" t="s">
        <v>608</v>
      </c>
      <c r="H605" s="16">
        <v>12599389.25</v>
      </c>
      <c r="I605" s="12">
        <v>43962</v>
      </c>
      <c r="J605" s="12">
        <v>44317</v>
      </c>
      <c r="K605" s="15">
        <v>12597187</v>
      </c>
      <c r="L605" s="13" t="s">
        <v>14</v>
      </c>
      <c r="M605" s="7">
        <v>1</v>
      </c>
      <c r="N605" s="14"/>
    </row>
    <row r="606" spans="1:14" ht="63">
      <c r="A606" s="6">
        <v>605</v>
      </c>
      <c r="B606" s="8" t="s">
        <v>15</v>
      </c>
      <c r="C606" s="9" t="s">
        <v>735</v>
      </c>
      <c r="D606" s="10" t="s">
        <v>688</v>
      </c>
      <c r="E606" s="11" t="s">
        <v>736</v>
      </c>
      <c r="F606" s="6">
        <v>582154</v>
      </c>
      <c r="G606" s="6" t="s">
        <v>608</v>
      </c>
      <c r="H606" s="16">
        <v>4819935</v>
      </c>
      <c r="I606" s="12">
        <v>44501</v>
      </c>
      <c r="J606" s="12">
        <v>44530</v>
      </c>
      <c r="K606" s="15">
        <v>0</v>
      </c>
      <c r="L606" s="13" t="s">
        <v>14</v>
      </c>
      <c r="M606" s="7">
        <v>1</v>
      </c>
      <c r="N606" s="14"/>
    </row>
    <row r="607" spans="1:14" ht="47.25">
      <c r="A607" s="6">
        <v>606</v>
      </c>
      <c r="B607" s="8" t="s">
        <v>15</v>
      </c>
      <c r="C607" s="9" t="s">
        <v>737</v>
      </c>
      <c r="D607" s="10" t="s">
        <v>357</v>
      </c>
      <c r="E607" s="11" t="s">
        <v>738</v>
      </c>
      <c r="F607" s="6">
        <v>582155</v>
      </c>
      <c r="G607" s="6" t="s">
        <v>608</v>
      </c>
      <c r="H607" s="16">
        <v>876466</v>
      </c>
      <c r="I607" s="12">
        <v>44501</v>
      </c>
      <c r="J607" s="12">
        <v>44530</v>
      </c>
      <c r="K607" s="15">
        <v>0</v>
      </c>
      <c r="L607" s="13" t="s">
        <v>14</v>
      </c>
      <c r="M607" s="7">
        <v>1</v>
      </c>
      <c r="N607" s="14"/>
    </row>
    <row r="608" spans="1:14" ht="47.25">
      <c r="A608" s="6">
        <v>607</v>
      </c>
      <c r="B608" s="8" t="s">
        <v>15</v>
      </c>
      <c r="C608" s="9" t="s">
        <v>739</v>
      </c>
      <c r="D608" s="10" t="s">
        <v>740</v>
      </c>
      <c r="E608" s="11" t="s">
        <v>741</v>
      </c>
      <c r="F608" s="6">
        <v>582156</v>
      </c>
      <c r="G608" s="6" t="s">
        <v>608</v>
      </c>
      <c r="H608" s="16">
        <v>1325472</v>
      </c>
      <c r="I608" s="12">
        <v>44501</v>
      </c>
      <c r="J608" s="12">
        <v>44530</v>
      </c>
      <c r="K608" s="15">
        <v>0</v>
      </c>
      <c r="L608" s="13" t="s">
        <v>14</v>
      </c>
      <c r="M608" s="7">
        <v>1</v>
      </c>
      <c r="N608" s="14"/>
    </row>
    <row r="609" spans="1:14" ht="47.25">
      <c r="A609" s="6">
        <v>608</v>
      </c>
      <c r="B609" s="8" t="s">
        <v>15</v>
      </c>
      <c r="C609" s="9" t="s">
        <v>742</v>
      </c>
      <c r="D609" s="10" t="s">
        <v>743</v>
      </c>
      <c r="E609" s="11" t="s">
        <v>744</v>
      </c>
      <c r="F609" s="6">
        <v>582157</v>
      </c>
      <c r="G609" s="6" t="s">
        <v>608</v>
      </c>
      <c r="H609" s="16">
        <v>285529</v>
      </c>
      <c r="I609" s="12">
        <v>44501</v>
      </c>
      <c r="J609" s="12">
        <v>44530</v>
      </c>
      <c r="K609" s="15">
        <v>0</v>
      </c>
      <c r="L609" s="13" t="s">
        <v>14</v>
      </c>
      <c r="M609" s="7">
        <v>1</v>
      </c>
      <c r="N609" s="14"/>
    </row>
    <row r="610" spans="1:14" ht="78.75">
      <c r="A610" s="6">
        <v>609</v>
      </c>
      <c r="B610" s="8" t="s">
        <v>15</v>
      </c>
      <c r="C610" s="9" t="s">
        <v>745</v>
      </c>
      <c r="D610" s="10" t="s">
        <v>746</v>
      </c>
      <c r="E610" s="11" t="s">
        <v>747</v>
      </c>
      <c r="F610" s="6">
        <v>582158</v>
      </c>
      <c r="G610" s="6" t="s">
        <v>608</v>
      </c>
      <c r="H610" s="16">
        <v>763185</v>
      </c>
      <c r="I610" s="12">
        <v>44501</v>
      </c>
      <c r="J610" s="12">
        <v>44530</v>
      </c>
      <c r="K610" s="15">
        <v>0</v>
      </c>
      <c r="L610" s="13" t="s">
        <v>14</v>
      </c>
      <c r="M610" s="7">
        <v>1</v>
      </c>
      <c r="N610" s="14"/>
    </row>
    <row r="611" spans="1:14" ht="78.75">
      <c r="A611" s="6">
        <v>610</v>
      </c>
      <c r="B611" s="8" t="s">
        <v>15</v>
      </c>
      <c r="C611" s="9" t="s">
        <v>748</v>
      </c>
      <c r="D611" s="10" t="s">
        <v>749</v>
      </c>
      <c r="E611" s="11" t="s">
        <v>750</v>
      </c>
      <c r="F611" s="6">
        <v>582159</v>
      </c>
      <c r="G611" s="6" t="s">
        <v>608</v>
      </c>
      <c r="H611" s="16">
        <v>976763</v>
      </c>
      <c r="I611" s="12">
        <v>44501</v>
      </c>
      <c r="J611" s="12">
        <v>44530</v>
      </c>
      <c r="K611" s="15">
        <v>0</v>
      </c>
      <c r="L611" s="13" t="s">
        <v>14</v>
      </c>
      <c r="M611" s="7">
        <v>1</v>
      </c>
      <c r="N611" s="14"/>
    </row>
    <row r="612" spans="1:14" ht="94.5">
      <c r="A612" s="6">
        <v>611</v>
      </c>
      <c r="B612" s="8" t="s">
        <v>15</v>
      </c>
      <c r="C612" s="9" t="s">
        <v>751</v>
      </c>
      <c r="D612" s="10" t="s">
        <v>362</v>
      </c>
      <c r="E612" s="11" t="s">
        <v>752</v>
      </c>
      <c r="F612" s="6">
        <v>582160</v>
      </c>
      <c r="G612" s="6" t="s">
        <v>608</v>
      </c>
      <c r="H612" s="16">
        <v>242192</v>
      </c>
      <c r="I612" s="12">
        <v>44501</v>
      </c>
      <c r="J612" s="12">
        <v>44530</v>
      </c>
      <c r="K612" s="15">
        <v>0</v>
      </c>
      <c r="L612" s="13" t="s">
        <v>14</v>
      </c>
      <c r="M612" s="7">
        <v>1</v>
      </c>
      <c r="N612" s="14"/>
    </row>
    <row r="613" spans="1:14" ht="47.25">
      <c r="A613" s="6">
        <v>612</v>
      </c>
      <c r="B613" s="8" t="s">
        <v>15</v>
      </c>
      <c r="C613" s="9" t="s">
        <v>753</v>
      </c>
      <c r="D613" s="10" t="s">
        <v>715</v>
      </c>
      <c r="E613" s="11" t="s">
        <v>754</v>
      </c>
      <c r="F613" s="6">
        <v>582161</v>
      </c>
      <c r="G613" s="6" t="s">
        <v>608</v>
      </c>
      <c r="H613" s="16">
        <v>1145118</v>
      </c>
      <c r="I613" s="12">
        <v>44501</v>
      </c>
      <c r="J613" s="12">
        <v>44530</v>
      </c>
      <c r="K613" s="15">
        <v>0</v>
      </c>
      <c r="L613" s="13" t="s">
        <v>14</v>
      </c>
      <c r="M613" s="7">
        <v>1</v>
      </c>
      <c r="N613" s="14"/>
    </row>
    <row r="614" spans="1:14" ht="63">
      <c r="A614" s="6">
        <v>613</v>
      </c>
      <c r="B614" s="8" t="s">
        <v>15</v>
      </c>
      <c r="C614" s="9" t="s">
        <v>755</v>
      </c>
      <c r="D614" s="10" t="s">
        <v>756</v>
      </c>
      <c r="E614" s="11" t="s">
        <v>757</v>
      </c>
      <c r="F614" s="6">
        <v>582162</v>
      </c>
      <c r="G614" s="6" t="s">
        <v>608</v>
      </c>
      <c r="H614" s="16">
        <v>329787</v>
      </c>
      <c r="I614" s="12">
        <v>44501</v>
      </c>
      <c r="J614" s="12">
        <v>44530</v>
      </c>
      <c r="K614" s="15">
        <v>0</v>
      </c>
      <c r="L614" s="13" t="s">
        <v>14</v>
      </c>
      <c r="M614" s="7">
        <v>1</v>
      </c>
      <c r="N614" s="14"/>
    </row>
    <row r="615" spans="1:14" ht="63">
      <c r="A615" s="6">
        <v>614</v>
      </c>
      <c r="B615" s="8" t="s">
        <v>15</v>
      </c>
      <c r="C615" s="9" t="s">
        <v>758</v>
      </c>
      <c r="D615" s="10" t="s">
        <v>759</v>
      </c>
      <c r="E615" s="11" t="s">
        <v>760</v>
      </c>
      <c r="F615" s="6">
        <v>582163</v>
      </c>
      <c r="G615" s="6" t="s">
        <v>608</v>
      </c>
      <c r="H615" s="16">
        <v>917229</v>
      </c>
      <c r="I615" s="12">
        <v>44501</v>
      </c>
      <c r="J615" s="12">
        <v>44530</v>
      </c>
      <c r="K615" s="15">
        <v>0</v>
      </c>
      <c r="L615" s="13" t="s">
        <v>14</v>
      </c>
      <c r="M615" s="7">
        <v>1</v>
      </c>
      <c r="N615" s="14"/>
    </row>
    <row r="616" spans="1:14" ht="63">
      <c r="A616" s="6">
        <v>615</v>
      </c>
      <c r="B616" s="8" t="s">
        <v>15</v>
      </c>
      <c r="C616" s="9" t="s">
        <v>761</v>
      </c>
      <c r="D616" s="10" t="s">
        <v>231</v>
      </c>
      <c r="E616" s="11" t="s">
        <v>762</v>
      </c>
      <c r="F616" s="6">
        <v>582164</v>
      </c>
      <c r="G616" s="6" t="s">
        <v>608</v>
      </c>
      <c r="H616" s="16">
        <v>272103</v>
      </c>
      <c r="I616" s="12">
        <v>44501</v>
      </c>
      <c r="J616" s="12">
        <v>44530</v>
      </c>
      <c r="K616" s="15">
        <v>0</v>
      </c>
      <c r="L616" s="13" t="s">
        <v>14</v>
      </c>
      <c r="M616" s="7">
        <v>1</v>
      </c>
      <c r="N616" s="14"/>
    </row>
    <row r="617" spans="1:14" ht="78.75">
      <c r="A617" s="6">
        <v>616</v>
      </c>
      <c r="B617" s="8" t="s">
        <v>15</v>
      </c>
      <c r="C617" s="9" t="s">
        <v>763</v>
      </c>
      <c r="D617" s="10" t="s">
        <v>764</v>
      </c>
      <c r="E617" s="11" t="s">
        <v>765</v>
      </c>
      <c r="F617" s="6">
        <v>582165</v>
      </c>
      <c r="G617" s="6" t="s">
        <v>608</v>
      </c>
      <c r="H617" s="16">
        <v>196684</v>
      </c>
      <c r="I617" s="12">
        <v>44501</v>
      </c>
      <c r="J617" s="12">
        <v>44530</v>
      </c>
      <c r="K617" s="15">
        <v>0</v>
      </c>
      <c r="L617" s="13" t="s">
        <v>14</v>
      </c>
      <c r="M617" s="7">
        <v>1</v>
      </c>
      <c r="N617" s="14"/>
    </row>
    <row r="618" spans="1:14" ht="63">
      <c r="A618" s="6">
        <v>617</v>
      </c>
      <c r="B618" s="8" t="s">
        <v>15</v>
      </c>
      <c r="C618" s="9" t="s">
        <v>766</v>
      </c>
      <c r="D618" s="10" t="s">
        <v>756</v>
      </c>
      <c r="E618" s="11" t="s">
        <v>767</v>
      </c>
      <c r="F618" s="6">
        <v>582166</v>
      </c>
      <c r="G618" s="6" t="s">
        <v>608</v>
      </c>
      <c r="H618" s="16">
        <v>134734</v>
      </c>
      <c r="I618" s="12">
        <v>44501</v>
      </c>
      <c r="J618" s="12">
        <v>44530</v>
      </c>
      <c r="K618" s="15">
        <v>0</v>
      </c>
      <c r="L618" s="13" t="s">
        <v>14</v>
      </c>
      <c r="M618" s="7">
        <v>1</v>
      </c>
      <c r="N618" s="14"/>
    </row>
    <row r="619" spans="1:14" ht="47.25">
      <c r="A619" s="6">
        <v>618</v>
      </c>
      <c r="B619" s="8" t="s">
        <v>15</v>
      </c>
      <c r="C619" s="9" t="s">
        <v>768</v>
      </c>
      <c r="D619" s="10" t="s">
        <v>31</v>
      </c>
      <c r="E619" s="11" t="s">
        <v>769</v>
      </c>
      <c r="F619" s="6">
        <v>582170</v>
      </c>
      <c r="G619" s="6" t="s">
        <v>608</v>
      </c>
      <c r="H619" s="16">
        <v>1143053</v>
      </c>
      <c r="I619" s="12">
        <v>44501</v>
      </c>
      <c r="J619" s="12">
        <v>44530</v>
      </c>
      <c r="K619" s="15">
        <v>0</v>
      </c>
      <c r="L619" s="13" t="s">
        <v>14</v>
      </c>
      <c r="M619" s="7">
        <v>1</v>
      </c>
      <c r="N619" s="14"/>
    </row>
    <row r="620" spans="1:14" ht="78.75">
      <c r="A620" s="6">
        <v>619</v>
      </c>
      <c r="B620" s="8" t="s">
        <v>15</v>
      </c>
      <c r="C620" s="9" t="s">
        <v>770</v>
      </c>
      <c r="D620" s="10" t="s">
        <v>771</v>
      </c>
      <c r="E620" s="11" t="s">
        <v>772</v>
      </c>
      <c r="F620" s="6">
        <v>582171</v>
      </c>
      <c r="G620" s="6" t="s">
        <v>608</v>
      </c>
      <c r="H620" s="16">
        <v>1194393</v>
      </c>
      <c r="I620" s="12">
        <v>44501</v>
      </c>
      <c r="J620" s="12">
        <v>44530</v>
      </c>
      <c r="K620" s="15">
        <v>0</v>
      </c>
      <c r="L620" s="13" t="s">
        <v>14</v>
      </c>
      <c r="M620" s="7">
        <v>1</v>
      </c>
      <c r="N620" s="14"/>
    </row>
    <row r="621" spans="1:14" ht="63">
      <c r="A621" s="6">
        <v>620</v>
      </c>
      <c r="B621" s="8" t="s">
        <v>15</v>
      </c>
      <c r="C621" s="9" t="s">
        <v>761</v>
      </c>
      <c r="D621" s="10" t="s">
        <v>231</v>
      </c>
      <c r="E621" s="11" t="s">
        <v>773</v>
      </c>
      <c r="F621" s="6">
        <v>582172</v>
      </c>
      <c r="G621" s="6" t="s">
        <v>608</v>
      </c>
      <c r="H621" s="16">
        <v>966511</v>
      </c>
      <c r="I621" s="12">
        <v>44501</v>
      </c>
      <c r="J621" s="12">
        <v>44530</v>
      </c>
      <c r="K621" s="15">
        <v>0</v>
      </c>
      <c r="L621" s="13" t="s">
        <v>14</v>
      </c>
      <c r="M621" s="7">
        <v>1</v>
      </c>
      <c r="N621" s="14"/>
    </row>
    <row r="622" spans="1:14" ht="47.25">
      <c r="A622" s="6">
        <v>621</v>
      </c>
      <c r="B622" s="8" t="s">
        <v>15</v>
      </c>
      <c r="C622" s="9" t="s">
        <v>774</v>
      </c>
      <c r="D622" s="10" t="s">
        <v>775</v>
      </c>
      <c r="E622" s="11" t="s">
        <v>776</v>
      </c>
      <c r="F622" s="6">
        <v>582173</v>
      </c>
      <c r="G622" s="6" t="s">
        <v>608</v>
      </c>
      <c r="H622" s="16">
        <v>120863</v>
      </c>
      <c r="I622" s="12">
        <v>44501</v>
      </c>
      <c r="J622" s="12">
        <v>44530</v>
      </c>
      <c r="K622" s="15">
        <v>0</v>
      </c>
      <c r="L622" s="13" t="s">
        <v>14</v>
      </c>
      <c r="M622" s="7">
        <v>1</v>
      </c>
      <c r="N622" s="14"/>
    </row>
    <row r="623" spans="1:14" ht="78.75">
      <c r="A623" s="6">
        <v>622</v>
      </c>
      <c r="B623" s="8" t="s">
        <v>15</v>
      </c>
      <c r="C623" s="9" t="s">
        <v>777</v>
      </c>
      <c r="D623" s="10" t="s">
        <v>400</v>
      </c>
      <c r="E623" s="11" t="s">
        <v>778</v>
      </c>
      <c r="F623" s="6">
        <v>582174</v>
      </c>
      <c r="G623" s="6" t="s">
        <v>608</v>
      </c>
      <c r="H623" s="16">
        <v>1004590</v>
      </c>
      <c r="I623" s="12">
        <v>44501</v>
      </c>
      <c r="J623" s="12">
        <v>44530</v>
      </c>
      <c r="K623" s="15">
        <v>0</v>
      </c>
      <c r="L623" s="13" t="s">
        <v>14</v>
      </c>
      <c r="M623" s="7">
        <v>1</v>
      </c>
      <c r="N623" s="14"/>
    </row>
    <row r="624" spans="1:14" ht="47.25">
      <c r="A624" s="6">
        <v>623</v>
      </c>
      <c r="B624" s="8" t="s">
        <v>15</v>
      </c>
      <c r="C624" s="9" t="s">
        <v>779</v>
      </c>
      <c r="D624" s="10" t="s">
        <v>106</v>
      </c>
      <c r="E624" s="11" t="s">
        <v>780</v>
      </c>
      <c r="F624" s="6">
        <v>582175</v>
      </c>
      <c r="G624" s="6" t="s">
        <v>608</v>
      </c>
      <c r="H624" s="16">
        <v>709099</v>
      </c>
      <c r="I624" s="12">
        <v>44501</v>
      </c>
      <c r="J624" s="12">
        <v>44530</v>
      </c>
      <c r="K624" s="15">
        <v>0</v>
      </c>
      <c r="L624" s="13" t="s">
        <v>14</v>
      </c>
      <c r="M624" s="7">
        <v>1</v>
      </c>
      <c r="N624" s="14"/>
    </row>
    <row r="625" spans="1:14" ht="47.25">
      <c r="A625" s="6">
        <v>624</v>
      </c>
      <c r="B625" s="8" t="s">
        <v>15</v>
      </c>
      <c r="C625" s="9" t="s">
        <v>781</v>
      </c>
      <c r="D625" s="10" t="s">
        <v>782</v>
      </c>
      <c r="E625" s="11" t="s">
        <v>783</v>
      </c>
      <c r="F625" s="6">
        <v>582176</v>
      </c>
      <c r="G625" s="6" t="s">
        <v>608</v>
      </c>
      <c r="H625" s="16">
        <v>553022</v>
      </c>
      <c r="I625" s="12">
        <v>44501</v>
      </c>
      <c r="J625" s="12">
        <v>44530</v>
      </c>
      <c r="K625" s="15">
        <v>0</v>
      </c>
      <c r="L625" s="13" t="s">
        <v>14</v>
      </c>
      <c r="M625" s="7">
        <v>1</v>
      </c>
      <c r="N625" s="14"/>
    </row>
    <row r="626" spans="1:14" ht="78.75">
      <c r="A626" s="6">
        <v>625</v>
      </c>
      <c r="B626" s="8" t="s">
        <v>15</v>
      </c>
      <c r="C626" s="9" t="s">
        <v>784</v>
      </c>
      <c r="D626" s="10" t="s">
        <v>785</v>
      </c>
      <c r="E626" s="11" t="s">
        <v>786</v>
      </c>
      <c r="F626" s="6">
        <v>582167</v>
      </c>
      <c r="G626" s="6" t="s">
        <v>608</v>
      </c>
      <c r="H626" s="16">
        <v>407787</v>
      </c>
      <c r="I626" s="12">
        <v>44501</v>
      </c>
      <c r="J626" s="12">
        <v>44530</v>
      </c>
      <c r="K626" s="15">
        <v>0</v>
      </c>
      <c r="L626" s="13" t="s">
        <v>14</v>
      </c>
      <c r="M626" s="7">
        <v>1</v>
      </c>
      <c r="N626" s="14"/>
    </row>
    <row r="627" spans="1:14" ht="47.25">
      <c r="A627" s="6">
        <v>626</v>
      </c>
      <c r="B627" s="8" t="s">
        <v>15</v>
      </c>
      <c r="C627" s="9" t="s">
        <v>787</v>
      </c>
      <c r="D627" s="10" t="s">
        <v>788</v>
      </c>
      <c r="E627" s="11" t="s">
        <v>789</v>
      </c>
      <c r="F627" s="6">
        <v>582168</v>
      </c>
      <c r="G627" s="6" t="s">
        <v>608</v>
      </c>
      <c r="H627" s="16">
        <v>607025</v>
      </c>
      <c r="I627" s="12">
        <v>44501</v>
      </c>
      <c r="J627" s="12">
        <v>44530</v>
      </c>
      <c r="K627" s="15">
        <v>0</v>
      </c>
      <c r="L627" s="13" t="s">
        <v>14</v>
      </c>
      <c r="M627" s="7">
        <v>1</v>
      </c>
      <c r="N627" s="14"/>
    </row>
    <row r="628" spans="1:14" ht="63">
      <c r="A628" s="6">
        <v>627</v>
      </c>
      <c r="B628" s="8" t="s">
        <v>15</v>
      </c>
      <c r="C628" s="9" t="s">
        <v>790</v>
      </c>
      <c r="D628" s="10" t="s">
        <v>791</v>
      </c>
      <c r="E628" s="11" t="s">
        <v>792</v>
      </c>
      <c r="F628" s="6">
        <v>606708</v>
      </c>
      <c r="G628" s="6" t="s">
        <v>608</v>
      </c>
      <c r="H628" s="16">
        <v>794574.3</v>
      </c>
      <c r="I628" s="12">
        <v>44515</v>
      </c>
      <c r="J628" s="12">
        <v>44255</v>
      </c>
      <c r="K628" s="15"/>
      <c r="L628" s="13" t="s">
        <v>14</v>
      </c>
      <c r="M628" s="7">
        <v>1</v>
      </c>
      <c r="N628" s="14"/>
    </row>
    <row r="629" spans="1:14" ht="56.25">
      <c r="A629" s="6">
        <v>628</v>
      </c>
      <c r="B629" s="8" t="s">
        <v>15</v>
      </c>
      <c r="C629" s="9" t="s">
        <v>768</v>
      </c>
      <c r="D629" s="10" t="s">
        <v>31</v>
      </c>
      <c r="E629" s="11" t="s">
        <v>793</v>
      </c>
      <c r="F629" s="6">
        <v>301552</v>
      </c>
      <c r="G629" s="6" t="s">
        <v>794</v>
      </c>
      <c r="H629" s="16">
        <v>9093888</v>
      </c>
      <c r="I629" s="12" t="s">
        <v>795</v>
      </c>
      <c r="J629" s="12" t="s">
        <v>133</v>
      </c>
      <c r="K629" s="15">
        <v>7346059</v>
      </c>
      <c r="L629" s="13" t="s">
        <v>14</v>
      </c>
      <c r="M629" s="7">
        <v>1</v>
      </c>
      <c r="N629" s="14"/>
    </row>
    <row r="630" spans="1:14" ht="126">
      <c r="A630" s="6">
        <v>629</v>
      </c>
      <c r="B630" s="8" t="s">
        <v>15</v>
      </c>
      <c r="C630" s="9" t="s">
        <v>796</v>
      </c>
      <c r="D630" s="10" t="s">
        <v>719</v>
      </c>
      <c r="E630" s="11" t="s">
        <v>797</v>
      </c>
      <c r="F630" s="6">
        <v>370961</v>
      </c>
      <c r="G630" s="6" t="s">
        <v>794</v>
      </c>
      <c r="H630" s="16">
        <v>8218714</v>
      </c>
      <c r="I630" s="12" t="s">
        <v>220</v>
      </c>
      <c r="J630" s="12" t="s">
        <v>798</v>
      </c>
      <c r="K630" s="15">
        <v>3315106</v>
      </c>
      <c r="L630" s="13" t="s">
        <v>14</v>
      </c>
      <c r="M630" s="7">
        <v>1</v>
      </c>
      <c r="N630" s="14"/>
    </row>
    <row r="631" spans="1:14" ht="63">
      <c r="A631" s="6">
        <v>630</v>
      </c>
      <c r="B631" s="8" t="s">
        <v>15</v>
      </c>
      <c r="C631" s="9" t="s">
        <v>799</v>
      </c>
      <c r="D631" s="10" t="s">
        <v>540</v>
      </c>
      <c r="E631" s="11" t="s">
        <v>800</v>
      </c>
      <c r="F631" s="6">
        <v>387807</v>
      </c>
      <c r="G631" s="6" t="s">
        <v>801</v>
      </c>
      <c r="H631" s="16">
        <v>22462130</v>
      </c>
      <c r="I631" s="12" t="s">
        <v>367</v>
      </c>
      <c r="J631" s="12" t="s">
        <v>802</v>
      </c>
      <c r="K631" s="15">
        <v>0</v>
      </c>
      <c r="L631" s="13" t="s">
        <v>14</v>
      </c>
      <c r="M631" s="7">
        <v>1</v>
      </c>
      <c r="N631" s="14"/>
    </row>
    <row r="632" spans="1:14" ht="78.75">
      <c r="A632" s="6">
        <v>631</v>
      </c>
      <c r="B632" s="8" t="s">
        <v>15</v>
      </c>
      <c r="C632" s="9" t="s">
        <v>803</v>
      </c>
      <c r="D632" s="10" t="s">
        <v>86</v>
      </c>
      <c r="E632" s="11" t="s">
        <v>804</v>
      </c>
      <c r="F632" s="6">
        <v>416192</v>
      </c>
      <c r="G632" s="6" t="s">
        <v>801</v>
      </c>
      <c r="H632" s="16">
        <v>21080815</v>
      </c>
      <c r="I632" s="12" t="s">
        <v>63</v>
      </c>
      <c r="J632" s="12" t="s">
        <v>582</v>
      </c>
      <c r="K632" s="15">
        <v>0</v>
      </c>
      <c r="L632" s="13" t="s">
        <v>14</v>
      </c>
      <c r="M632" s="7">
        <v>1</v>
      </c>
      <c r="N632" s="14"/>
    </row>
    <row r="633" spans="1:14" ht="409.5">
      <c r="A633" s="6">
        <v>632</v>
      </c>
      <c r="B633" s="8" t="s">
        <v>15</v>
      </c>
      <c r="C633" s="9" t="s">
        <v>805</v>
      </c>
      <c r="D633" s="10" t="s">
        <v>806</v>
      </c>
      <c r="E633" s="11" t="s">
        <v>807</v>
      </c>
      <c r="F633" s="6">
        <v>499770</v>
      </c>
      <c r="G633" s="6" t="s">
        <v>808</v>
      </c>
      <c r="H633" s="16">
        <v>5964076</v>
      </c>
      <c r="I633" s="12" t="s">
        <v>133</v>
      </c>
      <c r="J633" s="12" t="s">
        <v>326</v>
      </c>
      <c r="K633" s="15">
        <v>0</v>
      </c>
      <c r="L633" s="13" t="s">
        <v>14</v>
      </c>
      <c r="M633" s="7">
        <v>1</v>
      </c>
      <c r="N633" s="14"/>
    </row>
    <row r="634" spans="1:14" ht="110.25">
      <c r="A634" s="6">
        <v>633</v>
      </c>
      <c r="B634" s="8" t="s">
        <v>15</v>
      </c>
      <c r="C634" s="9" t="s">
        <v>809</v>
      </c>
      <c r="D634" s="10" t="s">
        <v>810</v>
      </c>
      <c r="E634" s="11" t="s">
        <v>811</v>
      </c>
      <c r="F634" s="6"/>
      <c r="G634" s="6" t="s">
        <v>808</v>
      </c>
      <c r="H634" s="16">
        <v>1913908</v>
      </c>
      <c r="I634" s="12" t="s">
        <v>812</v>
      </c>
      <c r="J634" s="12" t="s">
        <v>813</v>
      </c>
      <c r="K634" s="15">
        <v>0</v>
      </c>
      <c r="L634" s="13" t="s">
        <v>14</v>
      </c>
      <c r="M634" s="7">
        <v>1</v>
      </c>
      <c r="N634" s="14"/>
    </row>
    <row r="635" spans="1:14" ht="330.75">
      <c r="A635" s="6">
        <v>634</v>
      </c>
      <c r="B635" s="8" t="s">
        <v>15</v>
      </c>
      <c r="C635" s="9" t="s">
        <v>814</v>
      </c>
      <c r="D635" s="10" t="s">
        <v>815</v>
      </c>
      <c r="E635" s="11" t="s">
        <v>816</v>
      </c>
      <c r="F635" s="6">
        <v>499769</v>
      </c>
      <c r="G635" s="6" t="s">
        <v>808</v>
      </c>
      <c r="H635" s="16">
        <v>6013476</v>
      </c>
      <c r="I635" s="12" t="s">
        <v>133</v>
      </c>
      <c r="J635" s="12" t="s">
        <v>817</v>
      </c>
      <c r="K635" s="15">
        <v>0</v>
      </c>
      <c r="L635" s="13" t="s">
        <v>14</v>
      </c>
      <c r="M635" s="7">
        <v>1</v>
      </c>
      <c r="N635" s="14"/>
    </row>
    <row r="636" spans="1:14" ht="366.75">
      <c r="A636" s="6">
        <v>635</v>
      </c>
      <c r="B636" s="8" t="s">
        <v>15</v>
      </c>
      <c r="C636" s="9" t="s">
        <v>818</v>
      </c>
      <c r="D636" s="10" t="s">
        <v>663</v>
      </c>
      <c r="E636" s="11" t="s">
        <v>819</v>
      </c>
      <c r="F636" s="6">
        <v>499771</v>
      </c>
      <c r="G636" s="6" t="s">
        <v>808</v>
      </c>
      <c r="H636" s="16">
        <v>6852373</v>
      </c>
      <c r="I636" s="12" t="s">
        <v>387</v>
      </c>
      <c r="J636" s="12" t="s">
        <v>820</v>
      </c>
      <c r="K636" s="15">
        <v>4000000</v>
      </c>
      <c r="L636" s="13" t="s">
        <v>14</v>
      </c>
      <c r="M636" s="7">
        <v>1</v>
      </c>
      <c r="N636" s="14"/>
    </row>
    <row r="637" spans="1:14" ht="63">
      <c r="A637" s="6">
        <v>636</v>
      </c>
      <c r="B637" s="8" t="s">
        <v>15</v>
      </c>
      <c r="C637" s="9" t="s">
        <v>821</v>
      </c>
      <c r="D637" s="10" t="s">
        <v>633</v>
      </c>
      <c r="E637" s="11" t="s">
        <v>822</v>
      </c>
      <c r="F637" s="6">
        <v>368128</v>
      </c>
      <c r="G637" s="6" t="s">
        <v>808</v>
      </c>
      <c r="H637" s="16">
        <v>1860225.87</v>
      </c>
      <c r="I637" s="12" t="s">
        <v>823</v>
      </c>
      <c r="J637" s="12" t="s">
        <v>824</v>
      </c>
      <c r="K637" s="15">
        <v>1809783</v>
      </c>
      <c r="L637" s="13" t="s">
        <v>14</v>
      </c>
      <c r="M637" s="7">
        <v>1</v>
      </c>
      <c r="N637" s="14"/>
    </row>
    <row r="638" spans="1:14" ht="78.75">
      <c r="A638" s="6">
        <v>637</v>
      </c>
      <c r="B638" s="8" t="s">
        <v>15</v>
      </c>
      <c r="C638" s="9" t="s">
        <v>825</v>
      </c>
      <c r="D638" s="10" t="s">
        <v>551</v>
      </c>
      <c r="E638" s="11" t="s">
        <v>826</v>
      </c>
      <c r="F638" s="6">
        <v>370877</v>
      </c>
      <c r="G638" s="6" t="s">
        <v>808</v>
      </c>
      <c r="H638" s="16">
        <v>1052903.75</v>
      </c>
      <c r="I638" s="12" t="s">
        <v>220</v>
      </c>
      <c r="J638" s="12" t="s">
        <v>824</v>
      </c>
      <c r="K638" s="15">
        <v>1000000</v>
      </c>
      <c r="L638" s="13" t="s">
        <v>14</v>
      </c>
      <c r="M638" s="7">
        <v>1</v>
      </c>
      <c r="N638" s="14"/>
    </row>
    <row r="639" spans="1:14" ht="78.75">
      <c r="A639" s="6">
        <v>638</v>
      </c>
      <c r="B639" s="8" t="s">
        <v>15</v>
      </c>
      <c r="C639" s="9" t="s">
        <v>827</v>
      </c>
      <c r="D639" s="10" t="s">
        <v>828</v>
      </c>
      <c r="E639" s="11" t="s">
        <v>829</v>
      </c>
      <c r="F639" s="6">
        <v>370875</v>
      </c>
      <c r="G639" s="6" t="s">
        <v>808</v>
      </c>
      <c r="H639" s="16">
        <v>2082569.17</v>
      </c>
      <c r="I639" s="12" t="s">
        <v>220</v>
      </c>
      <c r="J639" s="12" t="s">
        <v>824</v>
      </c>
      <c r="K639" s="15">
        <v>0</v>
      </c>
      <c r="L639" s="13" t="s">
        <v>14</v>
      </c>
      <c r="M639" s="7">
        <v>1</v>
      </c>
      <c r="N639" s="14"/>
    </row>
    <row r="640" spans="1:14" ht="78.75">
      <c r="A640" s="6">
        <v>639</v>
      </c>
      <c r="B640" s="8" t="s">
        <v>15</v>
      </c>
      <c r="C640" s="9" t="s">
        <v>830</v>
      </c>
      <c r="D640" s="10" t="s">
        <v>831</v>
      </c>
      <c r="E640" s="11" t="s">
        <v>832</v>
      </c>
      <c r="F640" s="6">
        <v>402784</v>
      </c>
      <c r="G640" s="6" t="s">
        <v>808</v>
      </c>
      <c r="H640" s="16">
        <v>1257542</v>
      </c>
      <c r="I640" s="12" t="s">
        <v>137</v>
      </c>
      <c r="J640" s="12" t="s">
        <v>833</v>
      </c>
      <c r="K640" s="15">
        <v>0</v>
      </c>
      <c r="L640" s="13" t="s">
        <v>14</v>
      </c>
      <c r="M640" s="7">
        <v>1</v>
      </c>
      <c r="N640" s="14"/>
    </row>
    <row r="641" spans="1:14" ht="110.25">
      <c r="A641" s="6">
        <v>640</v>
      </c>
      <c r="B641" s="8" t="s">
        <v>15</v>
      </c>
      <c r="C641" s="9" t="s">
        <v>834</v>
      </c>
      <c r="D641" s="10" t="s">
        <v>835</v>
      </c>
      <c r="E641" s="11" t="s">
        <v>836</v>
      </c>
      <c r="F641" s="6">
        <v>409844</v>
      </c>
      <c r="G641" s="6" t="s">
        <v>808</v>
      </c>
      <c r="H641" s="16">
        <v>8667289</v>
      </c>
      <c r="I641" s="12" t="s">
        <v>837</v>
      </c>
      <c r="J641" s="12" t="s">
        <v>838</v>
      </c>
      <c r="K641" s="15">
        <v>2823000</v>
      </c>
      <c r="L641" s="13" t="s">
        <v>14</v>
      </c>
      <c r="M641" s="7">
        <v>1</v>
      </c>
      <c r="N641" s="14"/>
    </row>
    <row r="642" spans="1:14" ht="177.75">
      <c r="A642" s="6">
        <v>641</v>
      </c>
      <c r="B642" s="8" t="s">
        <v>15</v>
      </c>
      <c r="C642" s="9" t="s">
        <v>839</v>
      </c>
      <c r="D642" s="10" t="s">
        <v>840</v>
      </c>
      <c r="E642" s="11" t="s">
        <v>841</v>
      </c>
      <c r="F642" s="6">
        <v>480799</v>
      </c>
      <c r="G642" s="6" t="s">
        <v>808</v>
      </c>
      <c r="H642" s="16">
        <v>2022323</v>
      </c>
      <c r="I642" s="12" t="s">
        <v>842</v>
      </c>
      <c r="J642" s="12" t="s">
        <v>843</v>
      </c>
      <c r="K642" s="15">
        <v>650000</v>
      </c>
      <c r="L642" s="13" t="s">
        <v>14</v>
      </c>
      <c r="M642" s="7">
        <v>1</v>
      </c>
      <c r="N642" s="14"/>
    </row>
    <row r="643" spans="1:14" ht="110.25">
      <c r="A643" s="6">
        <v>642</v>
      </c>
      <c r="B643" s="8" t="s">
        <v>15</v>
      </c>
      <c r="C643" s="9" t="s">
        <v>809</v>
      </c>
      <c r="D643" s="10" t="s">
        <v>810</v>
      </c>
      <c r="E643" s="11" t="s">
        <v>844</v>
      </c>
      <c r="F643" s="6">
        <v>512489</v>
      </c>
      <c r="G643" s="6" t="s">
        <v>808</v>
      </c>
      <c r="H643" s="16">
        <v>1913908</v>
      </c>
      <c r="I643" s="12" t="s">
        <v>812</v>
      </c>
      <c r="J643" s="12" t="s">
        <v>813</v>
      </c>
      <c r="K643" s="15">
        <v>1477111</v>
      </c>
      <c r="L643" s="13" t="s">
        <v>14</v>
      </c>
      <c r="M643" s="7">
        <v>1</v>
      </c>
      <c r="N643" s="14"/>
    </row>
    <row r="644" spans="1:14" ht="31.5">
      <c r="A644" s="6">
        <v>643</v>
      </c>
      <c r="B644" s="8" t="s">
        <v>15</v>
      </c>
      <c r="C644" s="9" t="s">
        <v>845</v>
      </c>
      <c r="D644" s="10" t="s">
        <v>846</v>
      </c>
      <c r="E644" s="11" t="s">
        <v>847</v>
      </c>
      <c r="F644" s="6">
        <v>499681</v>
      </c>
      <c r="G644" s="6" t="s">
        <v>848</v>
      </c>
      <c r="H644" s="16">
        <v>8088712</v>
      </c>
      <c r="I644" s="12" t="s">
        <v>849</v>
      </c>
      <c r="J644" s="12" t="s">
        <v>850</v>
      </c>
      <c r="K644" s="15">
        <v>1870328</v>
      </c>
      <c r="L644" s="13" t="s">
        <v>14</v>
      </c>
      <c r="M644" s="7">
        <v>1</v>
      </c>
      <c r="N644" s="14"/>
    </row>
    <row r="645" spans="1:14" ht="47.25">
      <c r="A645" s="6">
        <v>644</v>
      </c>
      <c r="B645" s="8" t="s">
        <v>15</v>
      </c>
      <c r="C645" s="9" t="s">
        <v>851</v>
      </c>
      <c r="D645" s="10" t="s">
        <v>171</v>
      </c>
      <c r="E645" s="11" t="s">
        <v>852</v>
      </c>
      <c r="F645" s="6">
        <v>286068</v>
      </c>
      <c r="G645" s="6" t="s">
        <v>848</v>
      </c>
      <c r="H645" s="16">
        <v>12941727</v>
      </c>
      <c r="I645" s="12" t="s">
        <v>853</v>
      </c>
      <c r="J645" s="12" t="s">
        <v>262</v>
      </c>
      <c r="K645" s="15">
        <v>7240000</v>
      </c>
      <c r="L645" s="13" t="s">
        <v>14</v>
      </c>
      <c r="M645" s="7">
        <v>1</v>
      </c>
      <c r="N645" s="14"/>
    </row>
    <row r="646" spans="1:14" ht="63">
      <c r="A646" s="6">
        <v>645</v>
      </c>
      <c r="B646" s="8" t="s">
        <v>15</v>
      </c>
      <c r="C646" s="9" t="s">
        <v>854</v>
      </c>
      <c r="D646" s="10" t="s">
        <v>855</v>
      </c>
      <c r="E646" s="11" t="s">
        <v>856</v>
      </c>
      <c r="F646" s="6">
        <v>558026</v>
      </c>
      <c r="G646" s="6" t="s">
        <v>848</v>
      </c>
      <c r="H646" s="16">
        <v>3842851</v>
      </c>
      <c r="I646" s="12" t="s">
        <v>857</v>
      </c>
      <c r="J646" s="12">
        <v>30.112020999999999</v>
      </c>
      <c r="K646" s="15">
        <v>0</v>
      </c>
      <c r="L646" s="13" t="s">
        <v>14</v>
      </c>
      <c r="M646" s="7">
        <v>1</v>
      </c>
      <c r="N646" s="14"/>
    </row>
    <row r="647" spans="1:14" ht="63">
      <c r="A647" s="6">
        <v>646</v>
      </c>
      <c r="B647" s="8" t="s">
        <v>15</v>
      </c>
      <c r="C647" s="9" t="s">
        <v>858</v>
      </c>
      <c r="D647" s="10" t="s">
        <v>859</v>
      </c>
      <c r="E647" s="11" t="s">
        <v>860</v>
      </c>
      <c r="F647" s="6">
        <v>558027</v>
      </c>
      <c r="G647" s="6" t="s">
        <v>848</v>
      </c>
      <c r="H647" s="16">
        <v>7676941</v>
      </c>
      <c r="I647" s="12" t="s">
        <v>857</v>
      </c>
      <c r="J647" s="12">
        <v>30.112020999999999</v>
      </c>
      <c r="K647" s="15">
        <v>0</v>
      </c>
      <c r="L647" s="13" t="s">
        <v>14</v>
      </c>
      <c r="M647" s="7">
        <v>1</v>
      </c>
      <c r="N647" s="14"/>
    </row>
    <row r="648" spans="1:14" ht="63">
      <c r="A648" s="6">
        <v>647</v>
      </c>
      <c r="B648" s="8" t="s">
        <v>15</v>
      </c>
      <c r="C648" s="9" t="s">
        <v>861</v>
      </c>
      <c r="D648" s="10" t="s">
        <v>862</v>
      </c>
      <c r="E648" s="11" t="s">
        <v>863</v>
      </c>
      <c r="F648" s="6">
        <v>558033</v>
      </c>
      <c r="G648" s="6" t="s">
        <v>848</v>
      </c>
      <c r="H648" s="16">
        <v>4666933.9000000004</v>
      </c>
      <c r="I648" s="12" t="s">
        <v>857</v>
      </c>
      <c r="J648" s="12">
        <v>30.112020999999999</v>
      </c>
      <c r="K648" s="15"/>
      <c r="L648" s="13" t="s">
        <v>14</v>
      </c>
      <c r="M648" s="7">
        <v>1</v>
      </c>
      <c r="N648" s="14"/>
    </row>
    <row r="649" spans="1:14" ht="63">
      <c r="A649" s="6">
        <v>648</v>
      </c>
      <c r="B649" s="8" t="s">
        <v>15</v>
      </c>
      <c r="C649" s="9" t="s">
        <v>864</v>
      </c>
      <c r="D649" s="10" t="s">
        <v>865</v>
      </c>
      <c r="E649" s="11" t="s">
        <v>866</v>
      </c>
      <c r="F649" s="6">
        <v>558035</v>
      </c>
      <c r="G649" s="6" t="s">
        <v>848</v>
      </c>
      <c r="H649" s="16">
        <v>3122118.95</v>
      </c>
      <c r="I649" s="12" t="s">
        <v>857</v>
      </c>
      <c r="J649" s="12">
        <v>30.112020999999999</v>
      </c>
      <c r="K649" s="15"/>
      <c r="L649" s="13" t="s">
        <v>14</v>
      </c>
      <c r="M649" s="7">
        <v>1</v>
      </c>
      <c r="N649" s="14"/>
    </row>
    <row r="650" spans="1:14" ht="94.5">
      <c r="A650" s="6">
        <v>649</v>
      </c>
      <c r="B650" s="8" t="s">
        <v>15</v>
      </c>
      <c r="C650" s="9" t="s">
        <v>867</v>
      </c>
      <c r="D650" s="10" t="s">
        <v>682</v>
      </c>
      <c r="E650" s="11" t="s">
        <v>868</v>
      </c>
      <c r="F650" s="6">
        <v>558029</v>
      </c>
      <c r="G650" s="6" t="s">
        <v>848</v>
      </c>
      <c r="H650" s="16">
        <v>11939109.800000001</v>
      </c>
      <c r="I650" s="12" t="s">
        <v>857</v>
      </c>
      <c r="J650" s="12">
        <v>30.112020999999999</v>
      </c>
      <c r="K650" s="15"/>
      <c r="L650" s="13" t="s">
        <v>14</v>
      </c>
      <c r="M650" s="7">
        <v>1</v>
      </c>
      <c r="N650" s="14"/>
    </row>
    <row r="651" spans="1:14" ht="63">
      <c r="A651" s="6">
        <v>650</v>
      </c>
      <c r="B651" s="8" t="s">
        <v>15</v>
      </c>
      <c r="C651" s="9" t="s">
        <v>869</v>
      </c>
      <c r="D651" s="10" t="s">
        <v>870</v>
      </c>
      <c r="E651" s="11" t="s">
        <v>871</v>
      </c>
      <c r="F651" s="6">
        <v>558032</v>
      </c>
      <c r="G651" s="6" t="s">
        <v>848</v>
      </c>
      <c r="H651" s="16">
        <v>6475694.9500000002</v>
      </c>
      <c r="I651" s="12" t="s">
        <v>857</v>
      </c>
      <c r="J651" s="12">
        <v>30.112020999999999</v>
      </c>
      <c r="K651" s="15"/>
      <c r="L651" s="13" t="s">
        <v>14</v>
      </c>
      <c r="M651" s="7">
        <v>1</v>
      </c>
      <c r="N651" s="14"/>
    </row>
    <row r="652" spans="1:14" ht="126">
      <c r="A652" s="6">
        <v>651</v>
      </c>
      <c r="B652" s="8" t="s">
        <v>15</v>
      </c>
      <c r="C652" s="9" t="s">
        <v>872</v>
      </c>
      <c r="D652" s="10" t="s">
        <v>873</v>
      </c>
      <c r="E652" s="11" t="s">
        <v>874</v>
      </c>
      <c r="F652" s="6">
        <v>538821</v>
      </c>
      <c r="G652" s="6" t="s">
        <v>875</v>
      </c>
      <c r="H652" s="16">
        <v>5785642</v>
      </c>
      <c r="I652" s="12" t="s">
        <v>21</v>
      </c>
      <c r="J652" s="12" t="s">
        <v>876</v>
      </c>
      <c r="K652" s="15"/>
      <c r="L652" s="13" t="s">
        <v>14</v>
      </c>
      <c r="M652" s="7">
        <v>1</v>
      </c>
      <c r="N652" s="14"/>
    </row>
    <row r="653" spans="1:14" ht="78.75">
      <c r="A653" s="6">
        <v>652</v>
      </c>
      <c r="B653" s="8" t="s">
        <v>15</v>
      </c>
      <c r="C653" s="9" t="s">
        <v>877</v>
      </c>
      <c r="D653" s="10" t="s">
        <v>878</v>
      </c>
      <c r="E653" s="11" t="s">
        <v>879</v>
      </c>
      <c r="F653" s="6">
        <v>58828</v>
      </c>
      <c r="G653" s="6" t="s">
        <v>875</v>
      </c>
      <c r="H653" s="16">
        <v>15183977</v>
      </c>
      <c r="I653" s="12" t="s">
        <v>880</v>
      </c>
      <c r="J653" s="12" t="s">
        <v>881</v>
      </c>
      <c r="K653" s="15"/>
      <c r="L653" s="13" t="s">
        <v>14</v>
      </c>
      <c r="M653" s="7">
        <v>1</v>
      </c>
      <c r="N653" s="14"/>
    </row>
    <row r="654" spans="1:14" ht="110.25">
      <c r="A654" s="6">
        <v>653</v>
      </c>
      <c r="B654" s="8" t="s">
        <v>15</v>
      </c>
      <c r="C654" s="9" t="s">
        <v>882</v>
      </c>
      <c r="D654" s="10" t="s">
        <v>791</v>
      </c>
      <c r="E654" s="11" t="s">
        <v>883</v>
      </c>
      <c r="F654" s="6">
        <v>538829</v>
      </c>
      <c r="G654" s="6" t="s">
        <v>875</v>
      </c>
      <c r="H654" s="16">
        <v>5765329</v>
      </c>
      <c r="I654" s="12" t="s">
        <v>884</v>
      </c>
      <c r="J654" s="12" t="s">
        <v>885</v>
      </c>
      <c r="K654" s="15"/>
      <c r="L654" s="13" t="s">
        <v>14</v>
      </c>
      <c r="M654" s="7">
        <v>1</v>
      </c>
      <c r="N654" s="14"/>
    </row>
    <row r="655" spans="1:14" ht="126">
      <c r="A655" s="6">
        <v>654</v>
      </c>
      <c r="B655" s="8" t="s">
        <v>15</v>
      </c>
      <c r="C655" s="9" t="s">
        <v>886</v>
      </c>
      <c r="D655" s="10" t="s">
        <v>887</v>
      </c>
      <c r="E655" s="11" t="s">
        <v>888</v>
      </c>
      <c r="F655" s="6">
        <v>538830</v>
      </c>
      <c r="G655" s="6" t="s">
        <v>875</v>
      </c>
      <c r="H655" s="16">
        <v>11229095</v>
      </c>
      <c r="I655" s="12" t="s">
        <v>889</v>
      </c>
      <c r="J655" s="12" t="s">
        <v>890</v>
      </c>
      <c r="K655" s="15"/>
      <c r="L655" s="13" t="s">
        <v>14</v>
      </c>
      <c r="M655" s="7">
        <v>1</v>
      </c>
      <c r="N655" s="14"/>
    </row>
    <row r="656" spans="1:14" ht="204.75">
      <c r="A656" s="6">
        <v>655</v>
      </c>
      <c r="B656" s="8" t="s">
        <v>15</v>
      </c>
      <c r="C656" s="9" t="s">
        <v>891</v>
      </c>
      <c r="D656" s="10" t="s">
        <v>892</v>
      </c>
      <c r="E656" s="11" t="s">
        <v>893</v>
      </c>
      <c r="F656" s="6">
        <v>538831</v>
      </c>
      <c r="G656" s="6" t="s">
        <v>875</v>
      </c>
      <c r="H656" s="16">
        <v>13775078</v>
      </c>
      <c r="I656" s="12" t="s">
        <v>880</v>
      </c>
      <c r="J656" s="12" t="s">
        <v>881</v>
      </c>
      <c r="K656" s="15"/>
      <c r="L656" s="13" t="s">
        <v>14</v>
      </c>
      <c r="M656" s="7">
        <v>1</v>
      </c>
      <c r="N656" s="14"/>
    </row>
    <row r="657" spans="1:14" ht="126">
      <c r="A657" s="6">
        <v>656</v>
      </c>
      <c r="B657" s="8" t="s">
        <v>15</v>
      </c>
      <c r="C657" s="9" t="s">
        <v>894</v>
      </c>
      <c r="D657" s="10" t="s">
        <v>895</v>
      </c>
      <c r="E657" s="11" t="s">
        <v>896</v>
      </c>
      <c r="F657" s="6">
        <v>538832</v>
      </c>
      <c r="G657" s="6" t="s">
        <v>875</v>
      </c>
      <c r="H657" s="16">
        <v>7879341</v>
      </c>
      <c r="I657" s="12" t="s">
        <v>21</v>
      </c>
      <c r="J657" s="12" t="s">
        <v>897</v>
      </c>
      <c r="K657" s="15"/>
      <c r="L657" s="13" t="s">
        <v>14</v>
      </c>
      <c r="M657" s="7">
        <v>1</v>
      </c>
      <c r="N657" s="14"/>
    </row>
    <row r="658" spans="1:14" ht="110.25">
      <c r="A658" s="6">
        <v>657</v>
      </c>
      <c r="B658" s="8" t="s">
        <v>15</v>
      </c>
      <c r="C658" s="9" t="s">
        <v>898</v>
      </c>
      <c r="D658" s="10" t="s">
        <v>899</v>
      </c>
      <c r="E658" s="11" t="s">
        <v>900</v>
      </c>
      <c r="F658" s="6">
        <v>538833</v>
      </c>
      <c r="G658" s="6" t="s">
        <v>875</v>
      </c>
      <c r="H658" s="16">
        <v>11610250</v>
      </c>
      <c r="I658" s="12" t="s">
        <v>843</v>
      </c>
      <c r="J658" s="12" t="s">
        <v>901</v>
      </c>
      <c r="K658" s="15"/>
      <c r="L658" s="13" t="s">
        <v>14</v>
      </c>
      <c r="M658" s="7">
        <v>1</v>
      </c>
      <c r="N658" s="14"/>
    </row>
    <row r="659" spans="1:14" ht="141.75">
      <c r="A659" s="6">
        <v>658</v>
      </c>
      <c r="B659" s="8" t="s">
        <v>15</v>
      </c>
      <c r="C659" s="9" t="s">
        <v>902</v>
      </c>
      <c r="D659" s="10" t="s">
        <v>903</v>
      </c>
      <c r="E659" s="11" t="s">
        <v>904</v>
      </c>
      <c r="F659" s="6">
        <v>538834</v>
      </c>
      <c r="G659" s="6" t="s">
        <v>875</v>
      </c>
      <c r="H659" s="16">
        <v>13598446</v>
      </c>
      <c r="I659" s="12" t="s">
        <v>843</v>
      </c>
      <c r="J659" s="12" t="s">
        <v>905</v>
      </c>
      <c r="K659" s="15"/>
      <c r="L659" s="13" t="s">
        <v>14</v>
      </c>
      <c r="M659" s="7">
        <v>1</v>
      </c>
      <c r="N659" s="14"/>
    </row>
    <row r="660" spans="1:14" ht="94.5">
      <c r="A660" s="6">
        <v>659</v>
      </c>
      <c r="B660" s="8" t="s">
        <v>15</v>
      </c>
      <c r="C660" s="9" t="s">
        <v>44</v>
      </c>
      <c r="D660" s="10" t="s">
        <v>134</v>
      </c>
      <c r="E660" s="11" t="s">
        <v>906</v>
      </c>
      <c r="F660" s="6">
        <v>555430</v>
      </c>
      <c r="G660" s="6" t="s">
        <v>907</v>
      </c>
      <c r="H660" s="16">
        <v>1847696</v>
      </c>
      <c r="I660" s="12" t="s">
        <v>908</v>
      </c>
      <c r="J660" s="12" t="s">
        <v>798</v>
      </c>
      <c r="K660" s="15"/>
      <c r="L660" s="13" t="s">
        <v>14</v>
      </c>
      <c r="M660" s="7">
        <v>1</v>
      </c>
      <c r="N660" s="14"/>
    </row>
    <row r="661" spans="1:14" ht="78.75">
      <c r="A661" s="6">
        <v>660</v>
      </c>
      <c r="B661" s="8" t="s">
        <v>15</v>
      </c>
      <c r="C661" s="9" t="s">
        <v>909</v>
      </c>
      <c r="D661" s="10" t="s">
        <v>910</v>
      </c>
      <c r="E661" s="11" t="s">
        <v>911</v>
      </c>
      <c r="F661" s="6">
        <v>524792</v>
      </c>
      <c r="G661" s="6" t="s">
        <v>907</v>
      </c>
      <c r="H661" s="16">
        <v>3855006.0019999999</v>
      </c>
      <c r="I661" s="12" t="s">
        <v>912</v>
      </c>
      <c r="J661" s="12" t="s">
        <v>913</v>
      </c>
      <c r="K661" s="15">
        <v>3846179</v>
      </c>
      <c r="L661" s="13" t="s">
        <v>14</v>
      </c>
      <c r="M661" s="7">
        <v>1</v>
      </c>
      <c r="N661" s="14"/>
    </row>
    <row r="662" spans="1:14" ht="78.75">
      <c r="A662" s="6">
        <v>661</v>
      </c>
      <c r="B662" s="8" t="s">
        <v>15</v>
      </c>
      <c r="C662" s="9" t="s">
        <v>44</v>
      </c>
      <c r="D662" s="10" t="s">
        <v>134</v>
      </c>
      <c r="E662" s="11" t="s">
        <v>914</v>
      </c>
      <c r="F662" s="6">
        <v>538836</v>
      </c>
      <c r="G662" s="6" t="s">
        <v>907</v>
      </c>
      <c r="H662" s="16">
        <v>1551734.1</v>
      </c>
      <c r="I662" s="12" t="s">
        <v>915</v>
      </c>
      <c r="J662" s="12" t="s">
        <v>284</v>
      </c>
      <c r="K662" s="15"/>
      <c r="L662" s="13" t="s">
        <v>14</v>
      </c>
      <c r="M662" s="7">
        <v>1</v>
      </c>
      <c r="N662" s="14"/>
    </row>
    <row r="663" spans="1:14" ht="78.75">
      <c r="A663" s="6">
        <v>662</v>
      </c>
      <c r="B663" s="8" t="s">
        <v>15</v>
      </c>
      <c r="C663" s="9" t="s">
        <v>909</v>
      </c>
      <c r="D663" s="10" t="s">
        <v>910</v>
      </c>
      <c r="E663" s="11" t="s">
        <v>916</v>
      </c>
      <c r="F663" s="6">
        <v>524791</v>
      </c>
      <c r="G663" s="6" t="s">
        <v>907</v>
      </c>
      <c r="H663" s="16">
        <v>7370805.5999999996</v>
      </c>
      <c r="I663" s="12" t="s">
        <v>912</v>
      </c>
      <c r="J663" s="12" t="s">
        <v>917</v>
      </c>
      <c r="K663" s="15"/>
      <c r="L663" s="13" t="s">
        <v>14</v>
      </c>
      <c r="M663" s="7">
        <v>1</v>
      </c>
      <c r="N663" s="14"/>
    </row>
    <row r="664" spans="1:14" ht="94.5">
      <c r="A664" s="6">
        <v>663</v>
      </c>
      <c r="B664" s="8" t="s">
        <v>21861</v>
      </c>
      <c r="C664" s="9" t="s">
        <v>21862</v>
      </c>
      <c r="D664" s="10" t="s">
        <v>21863</v>
      </c>
      <c r="E664" s="11" t="s">
        <v>21864</v>
      </c>
      <c r="F664" s="6">
        <v>189732</v>
      </c>
      <c r="G664" s="6" t="s">
        <v>3958</v>
      </c>
      <c r="H664" s="16">
        <v>18536600.640000001</v>
      </c>
      <c r="I664" s="12" t="s">
        <v>21865</v>
      </c>
      <c r="J664" s="12" t="s">
        <v>8417</v>
      </c>
      <c r="K664" s="15">
        <v>15900000</v>
      </c>
      <c r="L664" s="13" t="s">
        <v>14</v>
      </c>
      <c r="M664" s="7">
        <v>1</v>
      </c>
      <c r="N664" s="14"/>
    </row>
    <row r="665" spans="1:14" ht="94.5">
      <c r="A665" s="6">
        <v>664</v>
      </c>
      <c r="B665" s="8" t="s">
        <v>21861</v>
      </c>
      <c r="C665" s="9" t="s">
        <v>21862</v>
      </c>
      <c r="D665" s="10" t="s">
        <v>21863</v>
      </c>
      <c r="E665" s="11" t="s">
        <v>21866</v>
      </c>
      <c r="F665" s="6">
        <v>189735</v>
      </c>
      <c r="G665" s="6" t="s">
        <v>3958</v>
      </c>
      <c r="H665" s="16">
        <v>26356406.015999999</v>
      </c>
      <c r="I665" s="12" t="s">
        <v>21867</v>
      </c>
      <c r="J665" s="12" t="s">
        <v>8133</v>
      </c>
      <c r="K665" s="15">
        <v>22757820</v>
      </c>
      <c r="L665" s="13" t="s">
        <v>14</v>
      </c>
      <c r="M665" s="7">
        <v>1</v>
      </c>
      <c r="N665" s="14"/>
    </row>
    <row r="666" spans="1:14" ht="94.5">
      <c r="A666" s="6">
        <v>665</v>
      </c>
      <c r="B666" s="8" t="s">
        <v>21861</v>
      </c>
      <c r="C666" s="9" t="s">
        <v>21868</v>
      </c>
      <c r="D666" s="10" t="s">
        <v>21869</v>
      </c>
      <c r="E666" s="11" t="s">
        <v>21870</v>
      </c>
      <c r="F666" s="6">
        <v>192569</v>
      </c>
      <c r="G666" s="6" t="s">
        <v>3958</v>
      </c>
      <c r="H666" s="16">
        <v>14639126.65</v>
      </c>
      <c r="I666" s="12" t="s">
        <v>21871</v>
      </c>
      <c r="J666" s="12" t="s">
        <v>21872</v>
      </c>
      <c r="K666" s="15">
        <v>14638760</v>
      </c>
      <c r="L666" s="13" t="s">
        <v>14</v>
      </c>
      <c r="M666" s="7">
        <v>1</v>
      </c>
      <c r="N666" s="14"/>
    </row>
    <row r="667" spans="1:14" ht="78.75">
      <c r="A667" s="6">
        <v>666</v>
      </c>
      <c r="B667" s="8" t="s">
        <v>21861</v>
      </c>
      <c r="C667" s="9" t="s">
        <v>21873</v>
      </c>
      <c r="D667" s="10" t="s">
        <v>21874</v>
      </c>
      <c r="E667" s="11" t="s">
        <v>21875</v>
      </c>
      <c r="F667" s="6">
        <v>192570</v>
      </c>
      <c r="G667" s="6" t="s">
        <v>3958</v>
      </c>
      <c r="H667" s="16">
        <v>13526370.75</v>
      </c>
      <c r="I667" s="12" t="s">
        <v>21871</v>
      </c>
      <c r="J667" s="12" t="s">
        <v>21872</v>
      </c>
      <c r="K667" s="15">
        <v>11700000</v>
      </c>
      <c r="L667" s="13" t="s">
        <v>14</v>
      </c>
      <c r="M667" s="7">
        <v>1</v>
      </c>
      <c r="N667" s="14"/>
    </row>
    <row r="668" spans="1:14" ht="78.75">
      <c r="A668" s="6">
        <v>667</v>
      </c>
      <c r="B668" s="8" t="s">
        <v>21861</v>
      </c>
      <c r="C668" s="9" t="s">
        <v>21876</v>
      </c>
      <c r="D668" s="10" t="s">
        <v>21877</v>
      </c>
      <c r="E668" s="11" t="s">
        <v>21878</v>
      </c>
      <c r="F668" s="6">
        <v>192573</v>
      </c>
      <c r="G668" s="6" t="s">
        <v>3958</v>
      </c>
      <c r="H668" s="16">
        <v>6547514</v>
      </c>
      <c r="I668" s="12" t="s">
        <v>21879</v>
      </c>
      <c r="J668" s="12" t="s">
        <v>21880</v>
      </c>
      <c r="K668" s="15">
        <v>1500000</v>
      </c>
      <c r="L668" s="13" t="s">
        <v>14</v>
      </c>
      <c r="M668" s="7">
        <v>1</v>
      </c>
      <c r="N668" s="14"/>
    </row>
    <row r="669" spans="1:14" ht="141.75">
      <c r="A669" s="6">
        <v>668</v>
      </c>
      <c r="B669" s="8" t="s">
        <v>21861</v>
      </c>
      <c r="C669" s="9" t="s">
        <v>21881</v>
      </c>
      <c r="D669" s="10" t="s">
        <v>1075</v>
      </c>
      <c r="E669" s="11" t="s">
        <v>21882</v>
      </c>
      <c r="F669" s="6">
        <v>209367</v>
      </c>
      <c r="G669" s="6" t="s">
        <v>3958</v>
      </c>
      <c r="H669" s="16">
        <v>43614458.281999998</v>
      </c>
      <c r="I669" s="12">
        <v>43353</v>
      </c>
      <c r="J669" s="12">
        <v>43712</v>
      </c>
      <c r="K669" s="15">
        <v>39390661</v>
      </c>
      <c r="L669" s="13" t="s">
        <v>14</v>
      </c>
      <c r="M669" s="7">
        <v>1</v>
      </c>
      <c r="N669" s="14"/>
    </row>
    <row r="670" spans="1:14" ht="78.75">
      <c r="A670" s="6">
        <v>669</v>
      </c>
      <c r="B670" s="8" t="s">
        <v>21861</v>
      </c>
      <c r="C670" s="9" t="s">
        <v>21883</v>
      </c>
      <c r="D670" s="10" t="s">
        <v>21884</v>
      </c>
      <c r="E670" s="11" t="s">
        <v>21885</v>
      </c>
      <c r="F670" s="6">
        <v>413276</v>
      </c>
      <c r="G670" s="6" t="s">
        <v>3958</v>
      </c>
      <c r="H670" s="16">
        <v>7256190.25</v>
      </c>
      <c r="I670" s="12" t="s">
        <v>15170</v>
      </c>
      <c r="J670" s="12" t="s">
        <v>21886</v>
      </c>
      <c r="K670" s="15">
        <v>1500000</v>
      </c>
      <c r="L670" s="13" t="s">
        <v>14</v>
      </c>
      <c r="M670" s="7">
        <v>1</v>
      </c>
      <c r="N670" s="14"/>
    </row>
    <row r="671" spans="1:14" ht="94.5">
      <c r="A671" s="6">
        <v>670</v>
      </c>
      <c r="B671" s="8" t="s">
        <v>21861</v>
      </c>
      <c r="C671" s="9" t="s">
        <v>21887</v>
      </c>
      <c r="D671" s="10" t="s">
        <v>19825</v>
      </c>
      <c r="E671" s="11" t="s">
        <v>21888</v>
      </c>
      <c r="F671" s="6">
        <v>455342</v>
      </c>
      <c r="G671" s="6" t="s">
        <v>3958</v>
      </c>
      <c r="H671" s="16">
        <v>19918974.379000001</v>
      </c>
      <c r="I671" s="12" t="s">
        <v>9902</v>
      </c>
      <c r="J671" s="12" t="s">
        <v>5217</v>
      </c>
      <c r="K671" s="15">
        <v>4439325</v>
      </c>
      <c r="L671" s="13" t="s">
        <v>14</v>
      </c>
      <c r="M671" s="7">
        <v>1</v>
      </c>
      <c r="N671" s="14"/>
    </row>
    <row r="672" spans="1:14" ht="94.5">
      <c r="A672" s="6">
        <v>671</v>
      </c>
      <c r="B672" s="8" t="s">
        <v>21861</v>
      </c>
      <c r="C672" s="9" t="s">
        <v>21889</v>
      </c>
      <c r="D672" s="10" t="s">
        <v>21890</v>
      </c>
      <c r="E672" s="11" t="s">
        <v>21891</v>
      </c>
      <c r="F672" s="6">
        <v>455343</v>
      </c>
      <c r="G672" s="6" t="s">
        <v>3958</v>
      </c>
      <c r="H672" s="16">
        <v>46113131.384000003</v>
      </c>
      <c r="I672" s="12" t="s">
        <v>21892</v>
      </c>
      <c r="J672" s="12" t="s">
        <v>8555</v>
      </c>
      <c r="K672" s="15">
        <v>35900000</v>
      </c>
      <c r="L672" s="13" t="s">
        <v>70</v>
      </c>
      <c r="M672" s="7">
        <v>1</v>
      </c>
      <c r="N672" s="14"/>
    </row>
    <row r="673" spans="1:14" ht="94.5">
      <c r="A673" s="6">
        <v>672</v>
      </c>
      <c r="B673" s="8" t="s">
        <v>21861</v>
      </c>
      <c r="C673" s="9" t="s">
        <v>21893</v>
      </c>
      <c r="D673" s="10" t="s">
        <v>9448</v>
      </c>
      <c r="E673" s="11" t="s">
        <v>21894</v>
      </c>
      <c r="F673" s="6">
        <v>455343</v>
      </c>
      <c r="G673" s="6" t="s">
        <v>3958</v>
      </c>
      <c r="H673" s="16">
        <v>46113131.384000003</v>
      </c>
      <c r="I673" s="12" t="s">
        <v>21892</v>
      </c>
      <c r="J673" s="12" t="s">
        <v>8555</v>
      </c>
      <c r="K673" s="15">
        <v>35900000</v>
      </c>
      <c r="L673" s="13" t="s">
        <v>70</v>
      </c>
      <c r="M673" s="7">
        <v>0.51</v>
      </c>
      <c r="N673" s="14"/>
    </row>
    <row r="674" spans="1:14" ht="94.5">
      <c r="A674" s="6">
        <v>673</v>
      </c>
      <c r="B674" s="8" t="s">
        <v>21861</v>
      </c>
      <c r="C674" s="9" t="s">
        <v>21895</v>
      </c>
      <c r="D674" s="10" t="s">
        <v>21896</v>
      </c>
      <c r="E674" s="11" t="s">
        <v>21897</v>
      </c>
      <c r="F674" s="6">
        <v>455343</v>
      </c>
      <c r="G674" s="6" t="s">
        <v>3958</v>
      </c>
      <c r="H674" s="16">
        <v>46113131.384000003</v>
      </c>
      <c r="I674" s="12" t="s">
        <v>21892</v>
      </c>
      <c r="J674" s="12" t="s">
        <v>8555</v>
      </c>
      <c r="K674" s="15">
        <v>35900000</v>
      </c>
      <c r="L674" s="13" t="s">
        <v>70</v>
      </c>
      <c r="M674" s="7">
        <v>0.49</v>
      </c>
      <c r="N674" s="14"/>
    </row>
    <row r="675" spans="1:14" ht="126">
      <c r="A675" s="6">
        <v>674</v>
      </c>
      <c r="B675" s="8" t="s">
        <v>21861</v>
      </c>
      <c r="C675" s="9" t="s">
        <v>21898</v>
      </c>
      <c r="D675" s="10" t="s">
        <v>21899</v>
      </c>
      <c r="E675" s="11" t="s">
        <v>21900</v>
      </c>
      <c r="F675" s="6">
        <v>455346</v>
      </c>
      <c r="G675" s="6" t="s">
        <v>3958</v>
      </c>
      <c r="H675" s="16">
        <v>3725979.8</v>
      </c>
      <c r="I675" s="12">
        <v>43930</v>
      </c>
      <c r="J675" s="12">
        <v>43933</v>
      </c>
      <c r="K675" s="15">
        <v>3721915</v>
      </c>
      <c r="L675" s="13" t="s">
        <v>14</v>
      </c>
      <c r="M675" s="7">
        <v>1</v>
      </c>
      <c r="N675" s="14"/>
    </row>
    <row r="676" spans="1:14" ht="94.5">
      <c r="A676" s="6">
        <v>675</v>
      </c>
      <c r="B676" s="8" t="s">
        <v>21861</v>
      </c>
      <c r="C676" s="9" t="s">
        <v>21901</v>
      </c>
      <c r="D676" s="10" t="s">
        <v>21902</v>
      </c>
      <c r="E676" s="11" t="s">
        <v>21903</v>
      </c>
      <c r="F676" s="6">
        <v>455347</v>
      </c>
      <c r="G676" s="6" t="s">
        <v>3958</v>
      </c>
      <c r="H676" s="16">
        <v>6250730.2000000002</v>
      </c>
      <c r="I676" s="12">
        <v>44021</v>
      </c>
      <c r="J676" s="12">
        <v>44024</v>
      </c>
      <c r="K676" s="15">
        <v>2000000</v>
      </c>
      <c r="L676" s="13" t="s">
        <v>14</v>
      </c>
      <c r="M676" s="7">
        <v>1</v>
      </c>
      <c r="N676" s="14"/>
    </row>
    <row r="677" spans="1:14" ht="94.5">
      <c r="A677" s="6">
        <v>676</v>
      </c>
      <c r="B677" s="8" t="s">
        <v>21861</v>
      </c>
      <c r="C677" s="9" t="s">
        <v>21904</v>
      </c>
      <c r="D677" s="10" t="s">
        <v>21905</v>
      </c>
      <c r="E677" s="11" t="s">
        <v>21906</v>
      </c>
      <c r="F677" s="6">
        <v>287531</v>
      </c>
      <c r="G677" s="6" t="s">
        <v>848</v>
      </c>
      <c r="H677" s="16">
        <v>2413549.1</v>
      </c>
      <c r="I677" s="12" t="s">
        <v>21907</v>
      </c>
      <c r="J677" s="12" t="s">
        <v>15258</v>
      </c>
      <c r="K677" s="15">
        <v>1438000</v>
      </c>
      <c r="L677" s="13" t="s">
        <v>14</v>
      </c>
      <c r="M677" s="7">
        <v>1</v>
      </c>
      <c r="N677" s="14"/>
    </row>
    <row r="678" spans="1:14" ht="63">
      <c r="A678" s="6">
        <v>677</v>
      </c>
      <c r="B678" s="8" t="s">
        <v>21861</v>
      </c>
      <c r="C678" s="9" t="s">
        <v>21908</v>
      </c>
      <c r="D678" s="10" t="s">
        <v>21909</v>
      </c>
      <c r="E678" s="11" t="s">
        <v>21910</v>
      </c>
      <c r="F678" s="6">
        <v>437312</v>
      </c>
      <c r="G678" s="6" t="s">
        <v>848</v>
      </c>
      <c r="H678" s="16">
        <v>3617310.25</v>
      </c>
      <c r="I678" s="12">
        <v>44019</v>
      </c>
      <c r="J678" s="12">
        <v>44022</v>
      </c>
      <c r="K678" s="15">
        <v>3400000</v>
      </c>
      <c r="L678" s="13" t="s">
        <v>14</v>
      </c>
      <c r="M678" s="7">
        <v>1</v>
      </c>
      <c r="N678" s="14"/>
    </row>
    <row r="679" spans="1:14" ht="110.25">
      <c r="A679" s="6">
        <v>678</v>
      </c>
      <c r="B679" s="8" t="s">
        <v>21861</v>
      </c>
      <c r="C679" s="9" t="s">
        <v>21911</v>
      </c>
      <c r="D679" s="10" t="s">
        <v>21912</v>
      </c>
      <c r="E679" s="11" t="s">
        <v>21913</v>
      </c>
      <c r="F679" s="6">
        <v>496664</v>
      </c>
      <c r="G679" s="6" t="s">
        <v>848</v>
      </c>
      <c r="H679" s="16">
        <v>4423333.95</v>
      </c>
      <c r="I679" s="12" t="s">
        <v>8211</v>
      </c>
      <c r="J679" s="12">
        <v>44289</v>
      </c>
      <c r="K679" s="15">
        <v>2200000</v>
      </c>
      <c r="L679" s="13" t="s">
        <v>14</v>
      </c>
      <c r="M679" s="7">
        <v>1</v>
      </c>
      <c r="N679" s="14"/>
    </row>
    <row r="680" spans="1:14" ht="78.75">
      <c r="A680" s="6">
        <v>679</v>
      </c>
      <c r="B680" s="8" t="s">
        <v>21861</v>
      </c>
      <c r="C680" s="9" t="s">
        <v>21914</v>
      </c>
      <c r="D680" s="10" t="s">
        <v>21915</v>
      </c>
      <c r="E680" s="11" t="s">
        <v>21916</v>
      </c>
      <c r="F680" s="6">
        <v>277713</v>
      </c>
      <c r="G680" s="6" t="s">
        <v>848</v>
      </c>
      <c r="H680" s="16">
        <v>5660211</v>
      </c>
      <c r="I680" s="12" t="s">
        <v>15043</v>
      </c>
      <c r="J680" s="12" t="s">
        <v>21917</v>
      </c>
      <c r="K680" s="15">
        <v>2601998</v>
      </c>
      <c r="L680" s="13" t="s">
        <v>14</v>
      </c>
      <c r="M680" s="7">
        <v>1</v>
      </c>
      <c r="N680" s="14"/>
    </row>
    <row r="681" spans="1:14" ht="78.75">
      <c r="A681" s="6">
        <v>680</v>
      </c>
      <c r="B681" s="8" t="s">
        <v>21861</v>
      </c>
      <c r="C681" s="9" t="s">
        <v>21887</v>
      </c>
      <c r="D681" s="10" t="s">
        <v>19825</v>
      </c>
      <c r="E681" s="11" t="s">
        <v>21918</v>
      </c>
      <c r="F681" s="6">
        <v>464709</v>
      </c>
      <c r="G681" s="6" t="s">
        <v>848</v>
      </c>
      <c r="H681" s="16">
        <v>21975461.686999999</v>
      </c>
      <c r="I681" s="12">
        <v>44176</v>
      </c>
      <c r="J681" s="12">
        <v>44538</v>
      </c>
      <c r="K681" s="15">
        <v>7700000</v>
      </c>
      <c r="L681" s="13" t="s">
        <v>14</v>
      </c>
      <c r="M681" s="7">
        <v>1</v>
      </c>
      <c r="N681" s="14"/>
    </row>
    <row r="682" spans="1:14" ht="94.5">
      <c r="A682" s="6">
        <v>681</v>
      </c>
      <c r="B682" s="8" t="s">
        <v>21861</v>
      </c>
      <c r="C682" s="9" t="s">
        <v>21919</v>
      </c>
      <c r="D682" s="10" t="s">
        <v>21920</v>
      </c>
      <c r="E682" s="11" t="s">
        <v>21921</v>
      </c>
      <c r="F682" s="6">
        <v>464710</v>
      </c>
      <c r="G682" s="6" t="s">
        <v>848</v>
      </c>
      <c r="H682" s="16">
        <v>8234958.1500000004</v>
      </c>
      <c r="I682" s="12" t="s">
        <v>21922</v>
      </c>
      <c r="J682" s="12" t="s">
        <v>15223</v>
      </c>
      <c r="K682" s="15">
        <v>900000</v>
      </c>
      <c r="L682" s="13" t="s">
        <v>14</v>
      </c>
      <c r="M682" s="7">
        <v>1</v>
      </c>
      <c r="N682" s="14"/>
    </row>
    <row r="683" spans="1:14" ht="78.75">
      <c r="A683" s="6">
        <v>682</v>
      </c>
      <c r="B683" s="8" t="s">
        <v>21861</v>
      </c>
      <c r="C683" s="9" t="s">
        <v>21923</v>
      </c>
      <c r="D683" s="10" t="s">
        <v>1277</v>
      </c>
      <c r="E683" s="11" t="s">
        <v>21924</v>
      </c>
      <c r="F683" s="6">
        <v>277717</v>
      </c>
      <c r="G683" s="6" t="s">
        <v>848</v>
      </c>
      <c r="H683" s="16">
        <v>3731041.4</v>
      </c>
      <c r="I683" s="12" t="s">
        <v>8158</v>
      </c>
      <c r="J683" s="12" t="s">
        <v>21925</v>
      </c>
      <c r="K683" s="15">
        <v>900000</v>
      </c>
      <c r="L683" s="13" t="s">
        <v>14</v>
      </c>
      <c r="M683" s="7">
        <v>1</v>
      </c>
      <c r="N683" s="14"/>
    </row>
    <row r="684" spans="1:14" ht="63">
      <c r="A684" s="6">
        <v>683</v>
      </c>
      <c r="B684" s="8" t="s">
        <v>21861</v>
      </c>
      <c r="C684" s="9" t="s">
        <v>21926</v>
      </c>
      <c r="D684" s="10" t="s">
        <v>21927</v>
      </c>
      <c r="E684" s="11" t="s">
        <v>21928</v>
      </c>
      <c r="F684" s="6">
        <v>286395</v>
      </c>
      <c r="G684" s="6" t="s">
        <v>848</v>
      </c>
      <c r="H684" s="16">
        <v>3642149.9</v>
      </c>
      <c r="I684" s="12" t="s">
        <v>21929</v>
      </c>
      <c r="J684" s="12" t="s">
        <v>21930</v>
      </c>
      <c r="K684" s="15">
        <v>775000</v>
      </c>
      <c r="L684" s="13" t="s">
        <v>14</v>
      </c>
      <c r="M684" s="7">
        <v>1</v>
      </c>
      <c r="N684" s="14"/>
    </row>
    <row r="685" spans="1:14" ht="78.75">
      <c r="A685" s="6">
        <v>684</v>
      </c>
      <c r="B685" s="8" t="s">
        <v>21861</v>
      </c>
      <c r="C685" s="9" t="s">
        <v>21931</v>
      </c>
      <c r="D685" s="10" t="s">
        <v>21932</v>
      </c>
      <c r="E685" s="11" t="s">
        <v>21933</v>
      </c>
      <c r="F685" s="6">
        <v>277724</v>
      </c>
      <c r="G685" s="6" t="s">
        <v>848</v>
      </c>
      <c r="H685" s="16">
        <v>2768285.75</v>
      </c>
      <c r="I685" s="12" t="s">
        <v>21934</v>
      </c>
      <c r="J685" s="12" t="s">
        <v>14879</v>
      </c>
      <c r="K685" s="15">
        <v>2760111</v>
      </c>
      <c r="L685" s="13" t="s">
        <v>14</v>
      </c>
      <c r="M685" s="7">
        <v>1</v>
      </c>
      <c r="N685" s="14"/>
    </row>
    <row r="686" spans="1:14" ht="94.5">
      <c r="A686" s="6">
        <v>685</v>
      </c>
      <c r="B686" s="8" t="s">
        <v>21861</v>
      </c>
      <c r="C686" s="9" t="s">
        <v>21935</v>
      </c>
      <c r="D686" s="10" t="s">
        <v>21936</v>
      </c>
      <c r="E686" s="11" t="s">
        <v>21937</v>
      </c>
      <c r="F686" s="6">
        <v>287534</v>
      </c>
      <c r="G686" s="6" t="s">
        <v>848</v>
      </c>
      <c r="H686" s="16">
        <v>13127075.300000001</v>
      </c>
      <c r="I686" s="12" t="s">
        <v>21938</v>
      </c>
      <c r="J686" s="12" t="s">
        <v>21939</v>
      </c>
      <c r="K686" s="15">
        <v>4112000</v>
      </c>
      <c r="L686" s="13" t="s">
        <v>14</v>
      </c>
      <c r="M686" s="7">
        <v>1</v>
      </c>
      <c r="N686" s="14"/>
    </row>
    <row r="687" spans="1:14" ht="94.5">
      <c r="A687" s="6">
        <v>686</v>
      </c>
      <c r="B687" s="8" t="s">
        <v>21861</v>
      </c>
      <c r="C687" s="9" t="s">
        <v>21940</v>
      </c>
      <c r="D687" s="10" t="s">
        <v>21941</v>
      </c>
      <c r="E687" s="11" t="s">
        <v>21942</v>
      </c>
      <c r="F687" s="6">
        <v>287536</v>
      </c>
      <c r="G687" s="6" t="s">
        <v>848</v>
      </c>
      <c r="H687" s="16">
        <v>10097800.800000001</v>
      </c>
      <c r="I687" s="12" t="s">
        <v>21943</v>
      </c>
      <c r="J687" s="12" t="s">
        <v>21944</v>
      </c>
      <c r="K687" s="15">
        <v>6300000</v>
      </c>
      <c r="L687" s="13" t="s">
        <v>14</v>
      </c>
      <c r="M687" s="7">
        <v>1</v>
      </c>
      <c r="N687" s="14"/>
    </row>
    <row r="688" spans="1:14" ht="63">
      <c r="A688" s="6">
        <v>687</v>
      </c>
      <c r="B688" s="8" t="s">
        <v>21861</v>
      </c>
      <c r="C688" s="9" t="s">
        <v>21945</v>
      </c>
      <c r="D688" s="10" t="s">
        <v>21946</v>
      </c>
      <c r="E688" s="11" t="s">
        <v>21947</v>
      </c>
      <c r="F688" s="6">
        <v>452663</v>
      </c>
      <c r="G688" s="6" t="s">
        <v>848</v>
      </c>
      <c r="H688" s="16">
        <v>3046580.65</v>
      </c>
      <c r="I688" s="12" t="s">
        <v>21948</v>
      </c>
      <c r="J688" s="12" t="s">
        <v>21949</v>
      </c>
      <c r="K688" s="15">
        <v>3038951</v>
      </c>
      <c r="L688" s="13" t="s">
        <v>14</v>
      </c>
      <c r="M688" s="7">
        <v>1</v>
      </c>
      <c r="N688" s="14"/>
    </row>
    <row r="689" spans="1:14" ht="110.25">
      <c r="A689" s="6">
        <v>688</v>
      </c>
      <c r="B689" s="8" t="s">
        <v>21861</v>
      </c>
      <c r="C689" s="9" t="s">
        <v>21950</v>
      </c>
      <c r="D689" s="10" t="s">
        <v>21951</v>
      </c>
      <c r="E689" s="11" t="s">
        <v>21952</v>
      </c>
      <c r="F689" s="6">
        <v>452664</v>
      </c>
      <c r="G689" s="6" t="s">
        <v>848</v>
      </c>
      <c r="H689" s="16">
        <v>4943342.0999999996</v>
      </c>
      <c r="I689" s="12">
        <v>44143</v>
      </c>
      <c r="J689" s="12" t="s">
        <v>21953</v>
      </c>
      <c r="K689" s="15">
        <v>4917752</v>
      </c>
      <c r="L689" s="13" t="s">
        <v>14</v>
      </c>
      <c r="M689" s="7">
        <v>1</v>
      </c>
      <c r="N689" s="14"/>
    </row>
    <row r="690" spans="1:14" ht="63">
      <c r="A690" s="6">
        <v>689</v>
      </c>
      <c r="B690" s="8" t="s">
        <v>21861</v>
      </c>
      <c r="C690" s="9" t="s">
        <v>21954</v>
      </c>
      <c r="D690" s="10" t="s">
        <v>21955</v>
      </c>
      <c r="E690" s="11" t="s">
        <v>21956</v>
      </c>
      <c r="F690" s="6">
        <v>452667</v>
      </c>
      <c r="G690" s="6" t="s">
        <v>848</v>
      </c>
      <c r="H690" s="16">
        <v>3665690.9</v>
      </c>
      <c r="I690" s="12" t="s">
        <v>21957</v>
      </c>
      <c r="J690" s="12" t="s">
        <v>21958</v>
      </c>
      <c r="K690" s="15">
        <v>950000</v>
      </c>
      <c r="L690" s="13" t="s">
        <v>14</v>
      </c>
      <c r="M690" s="7">
        <v>1</v>
      </c>
      <c r="N690" s="14"/>
    </row>
    <row r="691" spans="1:14" ht="94.5">
      <c r="A691" s="6">
        <v>690</v>
      </c>
      <c r="B691" s="8" t="s">
        <v>21861</v>
      </c>
      <c r="C691" s="9" t="s">
        <v>21959</v>
      </c>
      <c r="D691" s="10" t="s">
        <v>21960</v>
      </c>
      <c r="E691" s="11" t="s">
        <v>21961</v>
      </c>
      <c r="F691" s="6">
        <v>452665</v>
      </c>
      <c r="G691" s="6" t="s">
        <v>848</v>
      </c>
      <c r="H691" s="16">
        <v>3273060.65</v>
      </c>
      <c r="I691" s="12">
        <v>44143</v>
      </c>
      <c r="J691" s="12">
        <v>44145</v>
      </c>
      <c r="K691" s="15">
        <v>3272831</v>
      </c>
      <c r="L691" s="13" t="s">
        <v>14</v>
      </c>
      <c r="M691" s="7">
        <v>1</v>
      </c>
      <c r="N691" s="14"/>
    </row>
    <row r="692" spans="1:14" ht="63">
      <c r="A692" s="6">
        <v>691</v>
      </c>
      <c r="B692" s="8" t="s">
        <v>21861</v>
      </c>
      <c r="C692" s="9" t="s">
        <v>21954</v>
      </c>
      <c r="D692" s="10" t="s">
        <v>21955</v>
      </c>
      <c r="E692" s="11" t="s">
        <v>21962</v>
      </c>
      <c r="F692" s="6">
        <v>452666</v>
      </c>
      <c r="G692" s="6" t="s">
        <v>848</v>
      </c>
      <c r="H692" s="16">
        <v>3950992.05</v>
      </c>
      <c r="I692" s="12">
        <v>44173</v>
      </c>
      <c r="J692" s="12">
        <v>44170</v>
      </c>
      <c r="K692" s="15">
        <v>1100000</v>
      </c>
      <c r="L692" s="13" t="s">
        <v>14</v>
      </c>
      <c r="M692" s="7">
        <v>1</v>
      </c>
      <c r="N692" s="14"/>
    </row>
    <row r="693" spans="1:14" ht="78.75">
      <c r="A693" s="6">
        <v>692</v>
      </c>
      <c r="B693" s="8" t="s">
        <v>21861</v>
      </c>
      <c r="C693" s="9" t="s">
        <v>21963</v>
      </c>
      <c r="D693" s="10" t="s">
        <v>21964</v>
      </c>
      <c r="E693" s="11" t="s">
        <v>21965</v>
      </c>
      <c r="F693" s="6">
        <v>491134</v>
      </c>
      <c r="G693" s="6" t="s">
        <v>608</v>
      </c>
      <c r="H693" s="16">
        <v>768148.15</v>
      </c>
      <c r="I693" s="12" t="s">
        <v>12575</v>
      </c>
      <c r="J693" s="12" t="s">
        <v>5139</v>
      </c>
      <c r="K693" s="15">
        <v>500000</v>
      </c>
      <c r="L693" s="13" t="s">
        <v>14</v>
      </c>
      <c r="M693" s="7">
        <v>1</v>
      </c>
      <c r="N693" s="14"/>
    </row>
    <row r="694" spans="1:14" ht="126">
      <c r="A694" s="6">
        <v>693</v>
      </c>
      <c r="B694" s="8" t="s">
        <v>21861</v>
      </c>
      <c r="C694" s="9" t="s">
        <v>21966</v>
      </c>
      <c r="D694" s="10" t="s">
        <v>21967</v>
      </c>
      <c r="E694" s="11" t="s">
        <v>21968</v>
      </c>
      <c r="F694" s="6">
        <v>491111</v>
      </c>
      <c r="G694" s="6" t="s">
        <v>608</v>
      </c>
      <c r="H694" s="16">
        <v>1685053.95</v>
      </c>
      <c r="I694" s="12" t="s">
        <v>622</v>
      </c>
      <c r="J694" s="12" t="s">
        <v>8574</v>
      </c>
      <c r="K694" s="15">
        <v>1336968</v>
      </c>
      <c r="L694" s="13" t="s">
        <v>14</v>
      </c>
      <c r="M694" s="7">
        <v>1</v>
      </c>
      <c r="N694" s="14"/>
    </row>
    <row r="695" spans="1:14" ht="94.5">
      <c r="A695" s="6">
        <v>694</v>
      </c>
      <c r="B695" s="8" t="s">
        <v>21861</v>
      </c>
      <c r="C695" s="9" t="s">
        <v>21923</v>
      </c>
      <c r="D695" s="10" t="s">
        <v>1277</v>
      </c>
      <c r="E695" s="11" t="s">
        <v>21969</v>
      </c>
      <c r="F695" s="6">
        <v>376851</v>
      </c>
      <c r="G695" s="6" t="s">
        <v>608</v>
      </c>
      <c r="H695" s="16">
        <v>929322.3</v>
      </c>
      <c r="I695" s="12" t="s">
        <v>1077</v>
      </c>
      <c r="J695" s="12" t="s">
        <v>21970</v>
      </c>
      <c r="K695" s="15">
        <v>553661</v>
      </c>
      <c r="L695" s="13" t="s">
        <v>14</v>
      </c>
      <c r="M695" s="7">
        <v>1</v>
      </c>
      <c r="N695" s="14"/>
    </row>
    <row r="696" spans="1:14" ht="94.5">
      <c r="A696" s="6">
        <v>695</v>
      </c>
      <c r="B696" s="8" t="s">
        <v>21861</v>
      </c>
      <c r="C696" s="9" t="s">
        <v>21971</v>
      </c>
      <c r="D696" s="10" t="s">
        <v>21972</v>
      </c>
      <c r="E696" s="11" t="s">
        <v>21973</v>
      </c>
      <c r="F696" s="6">
        <v>446903</v>
      </c>
      <c r="G696" s="6" t="s">
        <v>608</v>
      </c>
      <c r="H696" s="16">
        <v>4876666.3499999996</v>
      </c>
      <c r="I696" s="12">
        <v>43953</v>
      </c>
      <c r="J696" s="12">
        <v>43956</v>
      </c>
      <c r="K696" s="15">
        <v>5411603</v>
      </c>
      <c r="L696" s="13" t="s">
        <v>14</v>
      </c>
      <c r="M696" s="7">
        <v>1</v>
      </c>
      <c r="N696" s="14"/>
    </row>
    <row r="697" spans="1:14" ht="78.75">
      <c r="A697" s="6">
        <v>696</v>
      </c>
      <c r="B697" s="8" t="s">
        <v>21861</v>
      </c>
      <c r="C697" s="9" t="s">
        <v>21974</v>
      </c>
      <c r="D697" s="10" t="s">
        <v>21975</v>
      </c>
      <c r="E697" s="11" t="s">
        <v>21976</v>
      </c>
      <c r="F697" s="6">
        <v>491122</v>
      </c>
      <c r="G697" s="6" t="s">
        <v>608</v>
      </c>
      <c r="H697" s="16">
        <v>832815.6</v>
      </c>
      <c r="I697" s="12">
        <v>43872</v>
      </c>
      <c r="J697" s="12">
        <v>44229</v>
      </c>
      <c r="K697" s="15">
        <v>0</v>
      </c>
      <c r="L697" s="13" t="s">
        <v>14</v>
      </c>
      <c r="M697" s="7">
        <v>1</v>
      </c>
      <c r="N697" s="14"/>
    </row>
    <row r="698" spans="1:14" ht="110.25">
      <c r="A698" s="6">
        <v>697</v>
      </c>
      <c r="B698" s="8" t="s">
        <v>21861</v>
      </c>
      <c r="C698" s="9" t="s">
        <v>21977</v>
      </c>
      <c r="D698" s="10" t="s">
        <v>21978</v>
      </c>
      <c r="E698" s="11" t="s">
        <v>21979</v>
      </c>
      <c r="F698" s="6">
        <v>491130</v>
      </c>
      <c r="G698" s="6" t="s">
        <v>608</v>
      </c>
      <c r="H698" s="16">
        <v>2538835.1</v>
      </c>
      <c r="I698" s="12" t="s">
        <v>9814</v>
      </c>
      <c r="J698" s="12" t="s">
        <v>8255</v>
      </c>
      <c r="K698" s="15">
        <v>2150000</v>
      </c>
      <c r="L698" s="13" t="s">
        <v>14</v>
      </c>
      <c r="M698" s="7">
        <v>1</v>
      </c>
      <c r="N698" s="14"/>
    </row>
    <row r="699" spans="1:14" ht="94.5">
      <c r="A699" s="6">
        <v>698</v>
      </c>
      <c r="B699" s="8" t="s">
        <v>21861</v>
      </c>
      <c r="C699" s="9" t="s">
        <v>21980</v>
      </c>
      <c r="D699" s="10" t="s">
        <v>21981</v>
      </c>
      <c r="E699" s="11" t="s">
        <v>21982</v>
      </c>
      <c r="F699" s="6">
        <v>491131</v>
      </c>
      <c r="G699" s="6" t="s">
        <v>608</v>
      </c>
      <c r="H699" s="16">
        <v>13726894.85</v>
      </c>
      <c r="I699" s="12" t="s">
        <v>9190</v>
      </c>
      <c r="J699" s="12" t="s">
        <v>8353</v>
      </c>
      <c r="K699" s="15">
        <v>5000000</v>
      </c>
      <c r="L699" s="13" t="s">
        <v>14</v>
      </c>
      <c r="M699" s="7">
        <v>1</v>
      </c>
      <c r="N699" s="14"/>
    </row>
    <row r="700" spans="1:14" ht="78.75">
      <c r="A700" s="6">
        <v>699</v>
      </c>
      <c r="B700" s="8" t="s">
        <v>21861</v>
      </c>
      <c r="C700" s="9" t="s">
        <v>21983</v>
      </c>
      <c r="D700" s="10" t="s">
        <v>21984</v>
      </c>
      <c r="E700" s="11" t="s">
        <v>21985</v>
      </c>
      <c r="F700" s="6">
        <v>491132</v>
      </c>
      <c r="G700" s="6" t="s">
        <v>608</v>
      </c>
      <c r="H700" s="16">
        <v>8595639.9000000004</v>
      </c>
      <c r="I700" s="12" t="s">
        <v>12515</v>
      </c>
      <c r="J700" s="12" t="s">
        <v>21986</v>
      </c>
      <c r="K700" s="15">
        <v>7000000</v>
      </c>
      <c r="L700" s="13" t="s">
        <v>14</v>
      </c>
      <c r="M700" s="7">
        <v>1</v>
      </c>
      <c r="N700" s="14"/>
    </row>
    <row r="701" spans="1:14" ht="63">
      <c r="A701" s="6">
        <v>700</v>
      </c>
      <c r="B701" s="8" t="s">
        <v>21861</v>
      </c>
      <c r="C701" s="9" t="s">
        <v>21987</v>
      </c>
      <c r="D701" s="10" t="s">
        <v>21988</v>
      </c>
      <c r="E701" s="11" t="s">
        <v>21989</v>
      </c>
      <c r="F701" s="6">
        <v>491133</v>
      </c>
      <c r="G701" s="6" t="s">
        <v>608</v>
      </c>
      <c r="H701" s="16">
        <v>3614409.9</v>
      </c>
      <c r="I701" s="12" t="s">
        <v>9814</v>
      </c>
      <c r="J701" s="12" t="s">
        <v>8882</v>
      </c>
      <c r="K701" s="15">
        <v>2053661</v>
      </c>
      <c r="L701" s="13" t="s">
        <v>14</v>
      </c>
      <c r="M701" s="7">
        <v>1</v>
      </c>
      <c r="N701" s="14"/>
    </row>
    <row r="702" spans="1:14" ht="78.75">
      <c r="A702" s="6">
        <v>701</v>
      </c>
      <c r="B702" s="8" t="s">
        <v>21861</v>
      </c>
      <c r="C702" s="9" t="s">
        <v>21990</v>
      </c>
      <c r="D702" s="10" t="s">
        <v>21991</v>
      </c>
      <c r="E702" s="11" t="s">
        <v>21992</v>
      </c>
      <c r="F702" s="6">
        <v>376830</v>
      </c>
      <c r="G702" s="6" t="s">
        <v>608</v>
      </c>
      <c r="H702" s="16">
        <v>19633961</v>
      </c>
      <c r="I702" s="12" t="s">
        <v>21993</v>
      </c>
      <c r="J702" s="12" t="s">
        <v>8536</v>
      </c>
      <c r="K702" s="15">
        <v>19611078</v>
      </c>
      <c r="L702" s="13" t="s">
        <v>14</v>
      </c>
      <c r="M702" s="7">
        <v>1</v>
      </c>
      <c r="N702" s="14"/>
    </row>
    <row r="703" spans="1:14" ht="78.75">
      <c r="A703" s="6">
        <v>702</v>
      </c>
      <c r="B703" s="8" t="s">
        <v>21861</v>
      </c>
      <c r="C703" s="9" t="s">
        <v>21994</v>
      </c>
      <c r="D703" s="10" t="s">
        <v>21995</v>
      </c>
      <c r="E703" s="11" t="s">
        <v>21996</v>
      </c>
      <c r="F703" s="6">
        <v>158996</v>
      </c>
      <c r="G703" s="6" t="s">
        <v>608</v>
      </c>
      <c r="H703" s="16">
        <v>2786629</v>
      </c>
      <c r="I703" s="12" t="s">
        <v>21997</v>
      </c>
      <c r="J703" s="12">
        <v>43379</v>
      </c>
      <c r="K703" s="15">
        <v>2738824</v>
      </c>
      <c r="L703" s="13" t="s">
        <v>14</v>
      </c>
      <c r="M703" s="7">
        <v>1</v>
      </c>
      <c r="N703" s="14"/>
    </row>
    <row r="704" spans="1:14" ht="94.5">
      <c r="A704" s="6">
        <v>703</v>
      </c>
      <c r="B704" s="8" t="s">
        <v>21861</v>
      </c>
      <c r="C704" s="9" t="s">
        <v>21998</v>
      </c>
      <c r="D704" s="10" t="s">
        <v>21877</v>
      </c>
      <c r="E704" s="11" t="s">
        <v>21999</v>
      </c>
      <c r="F704" s="6">
        <v>376837</v>
      </c>
      <c r="G704" s="6" t="s">
        <v>608</v>
      </c>
      <c r="H704" s="16">
        <v>11768469.85</v>
      </c>
      <c r="I704" s="12">
        <v>43891</v>
      </c>
      <c r="J704" s="12">
        <v>43894</v>
      </c>
      <c r="K704" s="15">
        <v>4600000</v>
      </c>
      <c r="L704" s="13" t="s">
        <v>14</v>
      </c>
      <c r="M704" s="7">
        <v>1</v>
      </c>
      <c r="N704" s="14"/>
    </row>
    <row r="705" spans="1:14" ht="78.75">
      <c r="A705" s="6">
        <v>704</v>
      </c>
      <c r="B705" s="8" t="s">
        <v>21861</v>
      </c>
      <c r="C705" s="9" t="s">
        <v>22000</v>
      </c>
      <c r="D705" s="10" t="s">
        <v>453</v>
      </c>
      <c r="E705" s="11" t="s">
        <v>22001</v>
      </c>
      <c r="F705" s="6">
        <v>491110</v>
      </c>
      <c r="G705" s="6" t="s">
        <v>608</v>
      </c>
      <c r="H705" s="16">
        <v>7446306.1500000004</v>
      </c>
      <c r="I705" s="12">
        <v>44146</v>
      </c>
      <c r="J705" s="12">
        <v>44471</v>
      </c>
      <c r="K705" s="15">
        <v>7389516</v>
      </c>
      <c r="L705" s="13" t="s">
        <v>14</v>
      </c>
      <c r="M705" s="7">
        <v>1</v>
      </c>
      <c r="N705" s="14"/>
    </row>
    <row r="706" spans="1:14" ht="94.5">
      <c r="A706" s="6">
        <v>705</v>
      </c>
      <c r="B706" s="8" t="s">
        <v>21861</v>
      </c>
      <c r="C706" s="9" t="s">
        <v>22002</v>
      </c>
      <c r="D706" s="10" t="s">
        <v>22003</v>
      </c>
      <c r="E706" s="11" t="s">
        <v>22004</v>
      </c>
      <c r="F706" s="6">
        <v>491112</v>
      </c>
      <c r="G706" s="6" t="s">
        <v>608</v>
      </c>
      <c r="H706" s="16">
        <v>1563581.25</v>
      </c>
      <c r="I706" s="12" t="s">
        <v>5408</v>
      </c>
      <c r="J706" s="12" t="s">
        <v>8226</v>
      </c>
      <c r="K706" s="15">
        <v>1563538</v>
      </c>
      <c r="L706" s="13" t="s">
        <v>14</v>
      </c>
      <c r="M706" s="7">
        <v>1</v>
      </c>
      <c r="N706" s="14"/>
    </row>
    <row r="707" spans="1:14" ht="63">
      <c r="A707" s="6">
        <v>706</v>
      </c>
      <c r="B707" s="8" t="s">
        <v>21861</v>
      </c>
      <c r="C707" s="9" t="s">
        <v>22005</v>
      </c>
      <c r="D707" s="10" t="s">
        <v>22006</v>
      </c>
      <c r="E707" s="11" t="s">
        <v>22007</v>
      </c>
      <c r="F707" s="6">
        <v>491113</v>
      </c>
      <c r="G707" s="6" t="s">
        <v>608</v>
      </c>
      <c r="H707" s="16">
        <v>953382.95</v>
      </c>
      <c r="I707" s="12">
        <v>44085</v>
      </c>
      <c r="J707" s="12">
        <v>44086</v>
      </c>
      <c r="K707" s="15">
        <v>952490</v>
      </c>
      <c r="L707" s="13" t="s">
        <v>14</v>
      </c>
      <c r="M707" s="7">
        <v>1</v>
      </c>
      <c r="N707" s="14"/>
    </row>
    <row r="708" spans="1:14" ht="78.75">
      <c r="A708" s="6">
        <v>707</v>
      </c>
      <c r="B708" s="8" t="s">
        <v>21861</v>
      </c>
      <c r="C708" s="9" t="s">
        <v>22008</v>
      </c>
      <c r="D708" s="10" t="s">
        <v>22009</v>
      </c>
      <c r="E708" s="11" t="s">
        <v>22010</v>
      </c>
      <c r="F708" s="6">
        <v>464044</v>
      </c>
      <c r="G708" s="6" t="s">
        <v>608</v>
      </c>
      <c r="H708" s="16">
        <v>2238947.65</v>
      </c>
      <c r="I708" s="12" t="s">
        <v>22011</v>
      </c>
      <c r="J708" s="12" t="s">
        <v>22012</v>
      </c>
      <c r="K708" s="15">
        <v>0</v>
      </c>
      <c r="L708" s="13" t="s">
        <v>14</v>
      </c>
      <c r="M708" s="7">
        <v>1</v>
      </c>
      <c r="N708" s="14"/>
    </row>
    <row r="709" spans="1:14" ht="78.75">
      <c r="A709" s="6">
        <v>708</v>
      </c>
      <c r="B709" s="8" t="s">
        <v>21861</v>
      </c>
      <c r="C709" s="9" t="s">
        <v>22013</v>
      </c>
      <c r="D709" s="10" t="s">
        <v>22014</v>
      </c>
      <c r="E709" s="11" t="s">
        <v>22015</v>
      </c>
      <c r="F709" s="6">
        <v>376826</v>
      </c>
      <c r="G709" s="6" t="s">
        <v>608</v>
      </c>
      <c r="H709" s="16">
        <v>3832287.65</v>
      </c>
      <c r="I709" s="12">
        <v>43923</v>
      </c>
      <c r="J709" s="12">
        <v>44139</v>
      </c>
      <c r="K709" s="15">
        <v>3257194</v>
      </c>
      <c r="L709" s="13" t="s">
        <v>14</v>
      </c>
      <c r="M709" s="7">
        <v>1</v>
      </c>
      <c r="N709" s="14"/>
    </row>
    <row r="710" spans="1:14" ht="78.75">
      <c r="A710" s="6">
        <v>709</v>
      </c>
      <c r="B710" s="8" t="s">
        <v>21861</v>
      </c>
      <c r="C710" s="9" t="s">
        <v>22016</v>
      </c>
      <c r="D710" s="10" t="s">
        <v>22017</v>
      </c>
      <c r="E710" s="11" t="s">
        <v>22018</v>
      </c>
      <c r="F710" s="6">
        <v>376827</v>
      </c>
      <c r="G710" s="6" t="s">
        <v>608</v>
      </c>
      <c r="H710" s="16">
        <v>3844491.35</v>
      </c>
      <c r="I710" s="12">
        <v>43892</v>
      </c>
      <c r="J710" s="12">
        <v>44139</v>
      </c>
      <c r="K710" s="15">
        <v>3844490</v>
      </c>
      <c r="L710" s="13" t="s">
        <v>14</v>
      </c>
      <c r="M710" s="7">
        <v>1</v>
      </c>
      <c r="N710" s="14"/>
    </row>
    <row r="711" spans="1:14" ht="78.75">
      <c r="A711" s="6">
        <v>710</v>
      </c>
      <c r="B711" s="8" t="s">
        <v>21861</v>
      </c>
      <c r="C711" s="9" t="s">
        <v>22019</v>
      </c>
      <c r="D711" s="10" t="s">
        <v>22020</v>
      </c>
      <c r="E711" s="11" t="s">
        <v>22021</v>
      </c>
      <c r="F711" s="6">
        <v>376847</v>
      </c>
      <c r="G711" s="6" t="s">
        <v>608</v>
      </c>
      <c r="H711" s="16">
        <v>8344201.5</v>
      </c>
      <c r="I711" s="12" t="s">
        <v>15126</v>
      </c>
      <c r="J711" s="12" t="s">
        <v>21683</v>
      </c>
      <c r="K711" s="15">
        <v>6130088</v>
      </c>
      <c r="L711" s="13" t="s">
        <v>14</v>
      </c>
      <c r="M711" s="7">
        <v>1</v>
      </c>
      <c r="N711" s="14"/>
    </row>
    <row r="712" spans="1:14" ht="94.5">
      <c r="A712" s="6">
        <v>711</v>
      </c>
      <c r="B712" s="8" t="s">
        <v>21861</v>
      </c>
      <c r="C712" s="9" t="s">
        <v>22022</v>
      </c>
      <c r="D712" s="10" t="s">
        <v>22023</v>
      </c>
      <c r="E712" s="11" t="s">
        <v>22024</v>
      </c>
      <c r="F712" s="6">
        <v>376814</v>
      </c>
      <c r="G712" s="6" t="s">
        <v>608</v>
      </c>
      <c r="H712" s="16">
        <v>1880128.85</v>
      </c>
      <c r="I712" s="12" t="s">
        <v>22025</v>
      </c>
      <c r="J712" s="12">
        <v>43955</v>
      </c>
      <c r="K712" s="15">
        <v>1878226</v>
      </c>
      <c r="L712" s="13" t="s">
        <v>14</v>
      </c>
      <c r="M712" s="7">
        <v>1</v>
      </c>
      <c r="N712" s="14"/>
    </row>
    <row r="713" spans="1:14" ht="78.75">
      <c r="A713" s="6">
        <v>712</v>
      </c>
      <c r="B713" s="8" t="s">
        <v>21861</v>
      </c>
      <c r="C713" s="9" t="s">
        <v>22026</v>
      </c>
      <c r="D713" s="10" t="s">
        <v>22027</v>
      </c>
      <c r="E713" s="11" t="s">
        <v>22028</v>
      </c>
      <c r="F713" s="6">
        <v>491115</v>
      </c>
      <c r="G713" s="6" t="s">
        <v>608</v>
      </c>
      <c r="H713" s="16">
        <v>7248750.7999999998</v>
      </c>
      <c r="I713" s="12">
        <v>44115</v>
      </c>
      <c r="J713" s="12">
        <v>44471</v>
      </c>
      <c r="K713" s="15">
        <v>7097376</v>
      </c>
      <c r="L713" s="13" t="s">
        <v>14</v>
      </c>
      <c r="M713" s="7">
        <v>1</v>
      </c>
      <c r="N713" s="14"/>
    </row>
    <row r="714" spans="1:14" ht="78.75">
      <c r="A714" s="6">
        <v>713</v>
      </c>
      <c r="B714" s="8" t="s">
        <v>21861</v>
      </c>
      <c r="C714" s="9" t="s">
        <v>22029</v>
      </c>
      <c r="D714" s="10" t="s">
        <v>21912</v>
      </c>
      <c r="E714" s="11" t="s">
        <v>22030</v>
      </c>
      <c r="F714" s="6">
        <v>491116</v>
      </c>
      <c r="G714" s="6" t="s">
        <v>608</v>
      </c>
      <c r="H714" s="16">
        <v>9561460.25</v>
      </c>
      <c r="I714" s="12" t="s">
        <v>5408</v>
      </c>
      <c r="J714" s="12" t="s">
        <v>8431</v>
      </c>
      <c r="K714" s="15">
        <v>9255000</v>
      </c>
      <c r="L714" s="13" t="s">
        <v>14</v>
      </c>
      <c r="M714" s="7">
        <v>1</v>
      </c>
      <c r="N714" s="14"/>
    </row>
    <row r="715" spans="1:14" ht="63">
      <c r="A715" s="6">
        <v>714</v>
      </c>
      <c r="B715" s="8" t="s">
        <v>21861</v>
      </c>
      <c r="C715" s="9" t="s">
        <v>22031</v>
      </c>
      <c r="D715" s="10" t="s">
        <v>22032</v>
      </c>
      <c r="E715" s="11" t="s">
        <v>22033</v>
      </c>
      <c r="F715" s="6">
        <v>491117</v>
      </c>
      <c r="G715" s="6" t="s">
        <v>608</v>
      </c>
      <c r="H715" s="16">
        <v>11939075.6</v>
      </c>
      <c r="I715" s="12">
        <v>43841</v>
      </c>
      <c r="J715" s="12">
        <v>44198</v>
      </c>
      <c r="K715" s="15">
        <v>11939075</v>
      </c>
      <c r="L715" s="13" t="s">
        <v>14</v>
      </c>
      <c r="M715" s="7">
        <v>1</v>
      </c>
      <c r="N715" s="14"/>
    </row>
    <row r="716" spans="1:14" ht="94.5">
      <c r="A716" s="6">
        <v>715</v>
      </c>
      <c r="B716" s="8" t="s">
        <v>21861</v>
      </c>
      <c r="C716" s="9" t="s">
        <v>22034</v>
      </c>
      <c r="D716" s="10" t="s">
        <v>22035</v>
      </c>
      <c r="E716" s="11" t="s">
        <v>22036</v>
      </c>
      <c r="F716" s="6">
        <v>491118</v>
      </c>
      <c r="G716" s="6" t="s">
        <v>608</v>
      </c>
      <c r="H716" s="16">
        <v>9532186</v>
      </c>
      <c r="I716" s="12">
        <v>44085</v>
      </c>
      <c r="J716" s="12">
        <v>44441</v>
      </c>
      <c r="K716" s="15">
        <v>0</v>
      </c>
      <c r="L716" s="13" t="s">
        <v>14</v>
      </c>
      <c r="M716" s="7">
        <v>1</v>
      </c>
      <c r="N716" s="14"/>
    </row>
    <row r="717" spans="1:14" ht="110.25">
      <c r="A717" s="6">
        <v>716</v>
      </c>
      <c r="B717" s="8" t="s">
        <v>21861</v>
      </c>
      <c r="C717" s="9" t="s">
        <v>22037</v>
      </c>
      <c r="D717" s="10" t="s">
        <v>22038</v>
      </c>
      <c r="E717" s="11" t="s">
        <v>22039</v>
      </c>
      <c r="F717" s="6">
        <v>491119</v>
      </c>
      <c r="G717" s="6" t="s">
        <v>608</v>
      </c>
      <c r="H717" s="16">
        <v>2517353.7000000002</v>
      </c>
      <c r="I717" s="12" t="s">
        <v>5408</v>
      </c>
      <c r="J717" s="12" t="s">
        <v>8226</v>
      </c>
      <c r="K717" s="15">
        <v>2516282</v>
      </c>
      <c r="L717" s="13" t="s">
        <v>14</v>
      </c>
      <c r="M717" s="7">
        <v>1</v>
      </c>
      <c r="N717" s="14"/>
    </row>
    <row r="718" spans="1:14" ht="110.25">
      <c r="A718" s="6">
        <v>717</v>
      </c>
      <c r="B718" s="8" t="s">
        <v>21861</v>
      </c>
      <c r="C718" s="9" t="s">
        <v>22040</v>
      </c>
      <c r="D718" s="10" t="s">
        <v>22041</v>
      </c>
      <c r="E718" s="11" t="s">
        <v>22042</v>
      </c>
      <c r="F718" s="6">
        <v>491120</v>
      </c>
      <c r="G718" s="6" t="s">
        <v>608</v>
      </c>
      <c r="H718" s="16">
        <v>3217717.45</v>
      </c>
      <c r="I718" s="12">
        <v>44054</v>
      </c>
      <c r="J718" s="12">
        <v>44409</v>
      </c>
      <c r="K718" s="15">
        <v>1500000</v>
      </c>
      <c r="L718" s="13" t="s">
        <v>14</v>
      </c>
      <c r="M718" s="7">
        <v>1</v>
      </c>
      <c r="N718" s="14"/>
    </row>
    <row r="719" spans="1:14" ht="94.5">
      <c r="A719" s="6">
        <v>718</v>
      </c>
      <c r="B719" s="8" t="s">
        <v>21861</v>
      </c>
      <c r="C719" s="9" t="s">
        <v>21895</v>
      </c>
      <c r="D719" s="10" t="s">
        <v>21896</v>
      </c>
      <c r="E719" s="11" t="s">
        <v>22043</v>
      </c>
      <c r="F719" s="6">
        <v>491121</v>
      </c>
      <c r="G719" s="6" t="s">
        <v>608</v>
      </c>
      <c r="H719" s="16">
        <v>272345.05</v>
      </c>
      <c r="I719" s="12" t="s">
        <v>8219</v>
      </c>
      <c r="J719" s="12" t="s">
        <v>8810</v>
      </c>
      <c r="K719" s="15">
        <v>272345</v>
      </c>
      <c r="L719" s="13" t="s">
        <v>14</v>
      </c>
      <c r="M719" s="7">
        <v>1</v>
      </c>
      <c r="N719" s="14"/>
    </row>
    <row r="720" spans="1:14" ht="63">
      <c r="A720" s="6">
        <v>719</v>
      </c>
      <c r="B720" s="8" t="s">
        <v>21861</v>
      </c>
      <c r="C720" s="9" t="s">
        <v>22044</v>
      </c>
      <c r="D720" s="10" t="s">
        <v>21902</v>
      </c>
      <c r="E720" s="11" t="s">
        <v>22045</v>
      </c>
      <c r="F720" s="6">
        <v>376811</v>
      </c>
      <c r="G720" s="6" t="s">
        <v>608</v>
      </c>
      <c r="H720" s="16">
        <v>1403497.7</v>
      </c>
      <c r="I720" s="12">
        <v>43953</v>
      </c>
      <c r="J720" s="12">
        <v>43955</v>
      </c>
      <c r="K720" s="15">
        <v>1402966</v>
      </c>
      <c r="L720" s="13" t="s">
        <v>14</v>
      </c>
      <c r="M720" s="7">
        <v>1</v>
      </c>
      <c r="N720" s="14"/>
    </row>
    <row r="721" spans="1:14" ht="78.75">
      <c r="A721" s="6">
        <v>720</v>
      </c>
      <c r="B721" s="8" t="s">
        <v>21861</v>
      </c>
      <c r="C721" s="9" t="s">
        <v>22046</v>
      </c>
      <c r="D721" s="10" t="s">
        <v>22047</v>
      </c>
      <c r="E721" s="11" t="s">
        <v>22048</v>
      </c>
      <c r="F721" s="6">
        <v>376836</v>
      </c>
      <c r="G721" s="6" t="s">
        <v>608</v>
      </c>
      <c r="H721" s="16">
        <v>12338297.9</v>
      </c>
      <c r="I721" s="12" t="s">
        <v>22049</v>
      </c>
      <c r="J721" s="12" t="s">
        <v>22050</v>
      </c>
      <c r="K721" s="15">
        <v>10701810</v>
      </c>
      <c r="L721" s="13" t="s">
        <v>14</v>
      </c>
      <c r="M721" s="7">
        <v>1</v>
      </c>
      <c r="N721" s="14"/>
    </row>
    <row r="722" spans="1:14" ht="94.5">
      <c r="A722" s="6">
        <v>721</v>
      </c>
      <c r="B722" s="8" t="s">
        <v>21861</v>
      </c>
      <c r="C722" s="9" t="s">
        <v>22051</v>
      </c>
      <c r="D722" s="10" t="s">
        <v>22052</v>
      </c>
      <c r="E722" s="11" t="s">
        <v>22053</v>
      </c>
      <c r="F722" s="6">
        <v>491128</v>
      </c>
      <c r="G722" s="6" t="s">
        <v>608</v>
      </c>
      <c r="H722" s="16">
        <v>13857221.399</v>
      </c>
      <c r="I722" s="12" t="s">
        <v>672</v>
      </c>
      <c r="J722" s="12" t="s">
        <v>22054</v>
      </c>
      <c r="K722" s="15">
        <v>11669542</v>
      </c>
      <c r="L722" s="13" t="s">
        <v>14</v>
      </c>
      <c r="M722" s="7">
        <v>1</v>
      </c>
      <c r="N722" s="14"/>
    </row>
    <row r="723" spans="1:14" ht="78.75">
      <c r="A723" s="6">
        <v>722</v>
      </c>
      <c r="B723" s="8" t="s">
        <v>21861</v>
      </c>
      <c r="C723" s="9" t="s">
        <v>22055</v>
      </c>
      <c r="D723" s="10" t="s">
        <v>22056</v>
      </c>
      <c r="E723" s="11" t="s">
        <v>22057</v>
      </c>
      <c r="F723" s="6">
        <v>491129</v>
      </c>
      <c r="G723" s="6" t="s">
        <v>608</v>
      </c>
      <c r="H723" s="16">
        <v>7553410.0999999996</v>
      </c>
      <c r="I723" s="12"/>
      <c r="J723" s="12"/>
      <c r="K723" s="15">
        <v>7553410</v>
      </c>
      <c r="L723" s="13" t="s">
        <v>14</v>
      </c>
      <c r="M723" s="7">
        <v>1</v>
      </c>
      <c r="N723" s="14"/>
    </row>
    <row r="724" spans="1:14" ht="94.5">
      <c r="A724" s="6">
        <v>723</v>
      </c>
      <c r="B724" s="8" t="s">
        <v>21861</v>
      </c>
      <c r="C724" s="9" t="s">
        <v>22058</v>
      </c>
      <c r="D724" s="10" t="s">
        <v>22059</v>
      </c>
      <c r="E724" s="11" t="s">
        <v>22060</v>
      </c>
      <c r="F724" s="6">
        <v>376820</v>
      </c>
      <c r="G724" s="6" t="s">
        <v>608</v>
      </c>
      <c r="H724" s="16">
        <v>3977874</v>
      </c>
      <c r="I724" s="12" t="s">
        <v>14872</v>
      </c>
      <c r="J724" s="12" t="s">
        <v>8781</v>
      </c>
      <c r="K724" s="15">
        <v>3976795</v>
      </c>
      <c r="L724" s="13" t="s">
        <v>14</v>
      </c>
      <c r="M724" s="7">
        <v>1</v>
      </c>
      <c r="N724" s="14"/>
    </row>
    <row r="725" spans="1:14" ht="94.5">
      <c r="A725" s="6">
        <v>724</v>
      </c>
      <c r="B725" s="8" t="s">
        <v>21861</v>
      </c>
      <c r="C725" s="9" t="s">
        <v>22058</v>
      </c>
      <c r="D725" s="10" t="s">
        <v>22059</v>
      </c>
      <c r="E725" s="11" t="s">
        <v>22061</v>
      </c>
      <c r="F725" s="6">
        <v>376821</v>
      </c>
      <c r="G725" s="6" t="s">
        <v>608</v>
      </c>
      <c r="H725" s="16">
        <v>5036656</v>
      </c>
      <c r="I725" s="12" t="s">
        <v>14872</v>
      </c>
      <c r="J725" s="12" t="s">
        <v>8781</v>
      </c>
      <c r="K725" s="15">
        <v>5036297</v>
      </c>
      <c r="L725" s="13" t="s">
        <v>14</v>
      </c>
      <c r="M725" s="7">
        <v>1</v>
      </c>
      <c r="N725" s="14"/>
    </row>
    <row r="726" spans="1:14" ht="94.5">
      <c r="A726" s="6">
        <v>725</v>
      </c>
      <c r="B726" s="8" t="s">
        <v>21861</v>
      </c>
      <c r="C726" s="9" t="s">
        <v>22058</v>
      </c>
      <c r="D726" s="10" t="s">
        <v>22059</v>
      </c>
      <c r="E726" s="11" t="s">
        <v>22062</v>
      </c>
      <c r="F726" s="6">
        <v>376833</v>
      </c>
      <c r="G726" s="6" t="s">
        <v>608</v>
      </c>
      <c r="H726" s="16">
        <v>18296907</v>
      </c>
      <c r="I726" s="12" t="s">
        <v>22063</v>
      </c>
      <c r="J726" s="12" t="s">
        <v>22064</v>
      </c>
      <c r="K726" s="15">
        <v>15000000</v>
      </c>
      <c r="L726" s="13" t="s">
        <v>14</v>
      </c>
      <c r="M726" s="7">
        <v>1</v>
      </c>
      <c r="N726" s="14"/>
    </row>
    <row r="727" spans="1:14" ht="189">
      <c r="A727" s="6">
        <v>726</v>
      </c>
      <c r="B727" s="8" t="s">
        <v>21861</v>
      </c>
      <c r="C727" s="9" t="s">
        <v>22065</v>
      </c>
      <c r="D727" s="10" t="s">
        <v>257</v>
      </c>
      <c r="E727" s="11" t="s">
        <v>22066</v>
      </c>
      <c r="F727" s="6">
        <v>491107</v>
      </c>
      <c r="G727" s="6" t="s">
        <v>608</v>
      </c>
      <c r="H727" s="16">
        <v>43389916.061999999</v>
      </c>
      <c r="I727" s="12"/>
      <c r="J727" s="12"/>
      <c r="K727" s="15">
        <v>0</v>
      </c>
      <c r="L727" s="13" t="s">
        <v>14</v>
      </c>
      <c r="M727" s="7">
        <v>1</v>
      </c>
      <c r="N727" s="14"/>
    </row>
    <row r="728" spans="1:14" ht="126">
      <c r="A728" s="6">
        <v>727</v>
      </c>
      <c r="B728" s="8" t="s">
        <v>21861</v>
      </c>
      <c r="C728" s="9" t="s">
        <v>22065</v>
      </c>
      <c r="D728" s="10" t="s">
        <v>257</v>
      </c>
      <c r="E728" s="11" t="s">
        <v>22067</v>
      </c>
      <c r="F728" s="6">
        <v>491108</v>
      </c>
      <c r="G728" s="6" t="s">
        <v>608</v>
      </c>
      <c r="H728" s="16">
        <v>23813718.234000001</v>
      </c>
      <c r="I728" s="12"/>
      <c r="J728" s="12"/>
      <c r="K728" s="15">
        <v>0</v>
      </c>
      <c r="L728" s="13" t="s">
        <v>14</v>
      </c>
      <c r="M728" s="7">
        <v>1</v>
      </c>
      <c r="N728" s="14"/>
    </row>
    <row r="729" spans="1:14" ht="78.75">
      <c r="A729" s="6">
        <v>728</v>
      </c>
      <c r="B729" s="8" t="s">
        <v>21861</v>
      </c>
      <c r="C729" s="9" t="s">
        <v>22068</v>
      </c>
      <c r="D729" s="10" t="s">
        <v>22069</v>
      </c>
      <c r="E729" s="11" t="s">
        <v>22070</v>
      </c>
      <c r="F729" s="6">
        <v>376813</v>
      </c>
      <c r="G729" s="6" t="s">
        <v>608</v>
      </c>
      <c r="H729" s="16">
        <v>1625926.9</v>
      </c>
      <c r="I729" s="12">
        <v>44167</v>
      </c>
      <c r="J729" s="12">
        <v>44169</v>
      </c>
      <c r="K729" s="15">
        <v>1547893</v>
      </c>
      <c r="L729" s="13" t="s">
        <v>14</v>
      </c>
      <c r="M729" s="7">
        <v>1</v>
      </c>
      <c r="N729" s="14"/>
    </row>
    <row r="730" spans="1:14" ht="78.75">
      <c r="A730" s="6">
        <v>729</v>
      </c>
      <c r="B730" s="8" t="s">
        <v>21861</v>
      </c>
      <c r="C730" s="9" t="s">
        <v>22000</v>
      </c>
      <c r="D730" s="10" t="s">
        <v>453</v>
      </c>
      <c r="E730" s="11" t="s">
        <v>22071</v>
      </c>
      <c r="F730" s="6">
        <v>491135</v>
      </c>
      <c r="G730" s="6" t="s">
        <v>608</v>
      </c>
      <c r="H730" s="16">
        <v>10448620.6</v>
      </c>
      <c r="I730" s="12" t="s">
        <v>4075</v>
      </c>
      <c r="J730" s="12" t="s">
        <v>22072</v>
      </c>
      <c r="K730" s="15">
        <v>10446579</v>
      </c>
      <c r="L730" s="13" t="s">
        <v>14</v>
      </c>
      <c r="M730" s="7">
        <v>1</v>
      </c>
      <c r="N730" s="14"/>
    </row>
    <row r="731" spans="1:14" ht="78.75">
      <c r="A731" s="6">
        <v>730</v>
      </c>
      <c r="B731" s="8" t="s">
        <v>21861</v>
      </c>
      <c r="C731" s="9" t="s">
        <v>22073</v>
      </c>
      <c r="D731" s="10" t="s">
        <v>22035</v>
      </c>
      <c r="E731" s="11" t="s">
        <v>22074</v>
      </c>
      <c r="F731" s="6">
        <v>491136</v>
      </c>
      <c r="G731" s="6" t="s">
        <v>608</v>
      </c>
      <c r="H731" s="16">
        <v>282378</v>
      </c>
      <c r="I731" s="12" t="s">
        <v>12515</v>
      </c>
      <c r="J731" s="12" t="s">
        <v>8900</v>
      </c>
      <c r="K731" s="15">
        <v>241958</v>
      </c>
      <c r="L731" s="13" t="s">
        <v>14</v>
      </c>
      <c r="M731" s="7">
        <v>1</v>
      </c>
      <c r="N731" s="14"/>
    </row>
    <row r="732" spans="1:14" ht="63">
      <c r="A732" s="6">
        <v>731</v>
      </c>
      <c r="B732" s="8" t="s">
        <v>21861</v>
      </c>
      <c r="C732" s="9" t="s">
        <v>22075</v>
      </c>
      <c r="D732" s="10" t="s">
        <v>21884</v>
      </c>
      <c r="E732" s="11" t="s">
        <v>22076</v>
      </c>
      <c r="F732" s="6">
        <v>376824</v>
      </c>
      <c r="G732" s="6" t="s">
        <v>608</v>
      </c>
      <c r="H732" s="16">
        <v>3493486.3</v>
      </c>
      <c r="I732" s="12" t="s">
        <v>22077</v>
      </c>
      <c r="J732" s="12" t="s">
        <v>22078</v>
      </c>
      <c r="K732" s="15">
        <v>3491349</v>
      </c>
      <c r="L732" s="13" t="s">
        <v>14</v>
      </c>
      <c r="M732" s="7">
        <v>1</v>
      </c>
      <c r="N732" s="14"/>
    </row>
    <row r="733" spans="1:14" ht="78.75">
      <c r="A733" s="6">
        <v>732</v>
      </c>
      <c r="B733" s="8" t="s">
        <v>21861</v>
      </c>
      <c r="C733" s="9" t="s">
        <v>22079</v>
      </c>
      <c r="D733" s="10" t="s">
        <v>22080</v>
      </c>
      <c r="E733" s="11" t="s">
        <v>22081</v>
      </c>
      <c r="F733" s="6">
        <v>376848</v>
      </c>
      <c r="G733" s="6" t="s">
        <v>608</v>
      </c>
      <c r="H733" s="16">
        <v>8706624.5999999996</v>
      </c>
      <c r="I733" s="12" t="s">
        <v>22082</v>
      </c>
      <c r="J733" s="12" t="s">
        <v>22083</v>
      </c>
      <c r="K733" s="15">
        <v>7000000</v>
      </c>
      <c r="L733" s="13" t="s">
        <v>14</v>
      </c>
      <c r="M733" s="7">
        <v>1</v>
      </c>
      <c r="N733" s="14"/>
    </row>
    <row r="734" spans="1:14" ht="78.75">
      <c r="A734" s="6">
        <v>733</v>
      </c>
      <c r="B734" s="8" t="s">
        <v>21861</v>
      </c>
      <c r="C734" s="9" t="s">
        <v>22084</v>
      </c>
      <c r="D734" s="10" t="s">
        <v>22085</v>
      </c>
      <c r="E734" s="11" t="s">
        <v>22086</v>
      </c>
      <c r="F734" s="6">
        <v>217378</v>
      </c>
      <c r="G734" s="6" t="s">
        <v>608</v>
      </c>
      <c r="H734" s="16">
        <v>1128240</v>
      </c>
      <c r="I734" s="12">
        <v>43111</v>
      </c>
      <c r="J734" s="12">
        <v>43466</v>
      </c>
      <c r="K734" s="15">
        <v>1017285</v>
      </c>
      <c r="L734" s="13" t="s">
        <v>14</v>
      </c>
      <c r="M734" s="7">
        <v>1</v>
      </c>
      <c r="N734" s="14"/>
    </row>
    <row r="735" spans="1:14" ht="63">
      <c r="A735" s="6">
        <v>734</v>
      </c>
      <c r="B735" s="8" t="s">
        <v>21861</v>
      </c>
      <c r="C735" s="9" t="s">
        <v>22087</v>
      </c>
      <c r="D735" s="10" t="s">
        <v>22088</v>
      </c>
      <c r="E735" s="11" t="s">
        <v>22089</v>
      </c>
      <c r="F735" s="6">
        <v>344384</v>
      </c>
      <c r="G735" s="6" t="s">
        <v>608</v>
      </c>
      <c r="H735" s="16">
        <v>1395816</v>
      </c>
      <c r="I735" s="12" t="s">
        <v>22090</v>
      </c>
      <c r="J735" s="12" t="s">
        <v>22091</v>
      </c>
      <c r="K735" s="15">
        <v>1392195</v>
      </c>
      <c r="L735" s="13" t="s">
        <v>14</v>
      </c>
      <c r="M735" s="7">
        <v>1</v>
      </c>
      <c r="N735" s="14"/>
    </row>
    <row r="736" spans="1:14" ht="94.5">
      <c r="A736" s="6">
        <v>735</v>
      </c>
      <c r="B736" s="8" t="s">
        <v>21861</v>
      </c>
      <c r="C736" s="9" t="s">
        <v>22092</v>
      </c>
      <c r="D736" s="10" t="s">
        <v>22093</v>
      </c>
      <c r="E736" s="11" t="s">
        <v>22094</v>
      </c>
      <c r="F736" s="6">
        <v>491114</v>
      </c>
      <c r="G736" s="6" t="s">
        <v>608</v>
      </c>
      <c r="H736" s="16">
        <v>10905023.4</v>
      </c>
      <c r="I736" s="12" t="s">
        <v>704</v>
      </c>
      <c r="J736" s="12" t="s">
        <v>5209</v>
      </c>
      <c r="K736" s="15">
        <v>3200000</v>
      </c>
      <c r="L736" s="13" t="s">
        <v>14</v>
      </c>
      <c r="M736" s="7">
        <v>1</v>
      </c>
      <c r="N736" s="14"/>
    </row>
    <row r="737" spans="1:14" ht="94.5">
      <c r="A737" s="6">
        <v>736</v>
      </c>
      <c r="B737" s="8" t="s">
        <v>21861</v>
      </c>
      <c r="C737" s="9" t="s">
        <v>22095</v>
      </c>
      <c r="D737" s="10" t="s">
        <v>21932</v>
      </c>
      <c r="E737" s="11" t="s">
        <v>22096</v>
      </c>
      <c r="F737" s="6">
        <v>491123</v>
      </c>
      <c r="G737" s="6" t="s">
        <v>608</v>
      </c>
      <c r="H737" s="16">
        <v>10470943.699999999</v>
      </c>
      <c r="I737" s="12">
        <v>44256</v>
      </c>
      <c r="J737" s="12">
        <v>44259</v>
      </c>
      <c r="K737" s="15">
        <v>4500000</v>
      </c>
      <c r="L737" s="13" t="s">
        <v>14</v>
      </c>
      <c r="M737" s="7">
        <v>1</v>
      </c>
      <c r="N737" s="14"/>
    </row>
    <row r="738" spans="1:14" ht="110.25">
      <c r="A738" s="6">
        <v>737</v>
      </c>
      <c r="B738" s="8" t="s">
        <v>21861</v>
      </c>
      <c r="C738" s="9" t="s">
        <v>22097</v>
      </c>
      <c r="D738" s="10" t="s">
        <v>22098</v>
      </c>
      <c r="E738" s="11" t="s">
        <v>22099</v>
      </c>
      <c r="F738" s="6">
        <v>491124</v>
      </c>
      <c r="G738" s="6" t="s">
        <v>608</v>
      </c>
      <c r="H738" s="16">
        <v>3267886.95</v>
      </c>
      <c r="I738" s="12" t="s">
        <v>9166</v>
      </c>
      <c r="J738" s="12" t="s">
        <v>8248</v>
      </c>
      <c r="K738" s="15">
        <v>3263481</v>
      </c>
      <c r="L738" s="13" t="s">
        <v>14</v>
      </c>
      <c r="M738" s="7">
        <v>1</v>
      </c>
      <c r="N738" s="14"/>
    </row>
    <row r="739" spans="1:14" ht="63">
      <c r="A739" s="6">
        <v>738</v>
      </c>
      <c r="B739" s="8" t="s">
        <v>21861</v>
      </c>
      <c r="C739" s="9" t="s">
        <v>22100</v>
      </c>
      <c r="D739" s="10" t="s">
        <v>22101</v>
      </c>
      <c r="E739" s="11" t="s">
        <v>22102</v>
      </c>
      <c r="F739" s="6">
        <v>376834</v>
      </c>
      <c r="G739" s="6" t="s">
        <v>608</v>
      </c>
      <c r="H739" s="16">
        <v>8136275</v>
      </c>
      <c r="I739" s="12" t="s">
        <v>22103</v>
      </c>
      <c r="J739" s="12" t="s">
        <v>22104</v>
      </c>
      <c r="K739" s="15">
        <v>8134142</v>
      </c>
      <c r="L739" s="13" t="s">
        <v>14</v>
      </c>
      <c r="M739" s="7">
        <v>1</v>
      </c>
      <c r="N739" s="14"/>
    </row>
    <row r="740" spans="1:14" ht="78.75">
      <c r="A740" s="6">
        <v>739</v>
      </c>
      <c r="B740" s="8" t="s">
        <v>21861</v>
      </c>
      <c r="C740" s="9" t="s">
        <v>22105</v>
      </c>
      <c r="D740" s="10" t="s">
        <v>22106</v>
      </c>
      <c r="E740" s="11" t="s">
        <v>22107</v>
      </c>
      <c r="F740" s="6">
        <v>376835</v>
      </c>
      <c r="G740" s="6" t="s">
        <v>608</v>
      </c>
      <c r="H740" s="16">
        <v>6258657.9500000002</v>
      </c>
      <c r="I740" s="12" t="s">
        <v>9048</v>
      </c>
      <c r="J740" s="12">
        <v>44016</v>
      </c>
      <c r="K740" s="15">
        <v>4757346</v>
      </c>
      <c r="L740" s="13" t="s">
        <v>14</v>
      </c>
      <c r="M740" s="7">
        <v>1</v>
      </c>
      <c r="N740" s="14"/>
    </row>
    <row r="741" spans="1:14" ht="63">
      <c r="A741" s="6">
        <v>740</v>
      </c>
      <c r="B741" s="8" t="s">
        <v>21861</v>
      </c>
      <c r="C741" s="9" t="s">
        <v>22108</v>
      </c>
      <c r="D741" s="10" t="s">
        <v>22109</v>
      </c>
      <c r="E741" s="11" t="s">
        <v>22110</v>
      </c>
      <c r="F741" s="6">
        <v>491125</v>
      </c>
      <c r="G741" s="6" t="s">
        <v>608</v>
      </c>
      <c r="H741" s="16">
        <v>19300000</v>
      </c>
      <c r="I741" s="12">
        <v>44378</v>
      </c>
      <c r="J741" s="12">
        <v>44382</v>
      </c>
      <c r="K741" s="15">
        <v>0</v>
      </c>
      <c r="L741" s="13" t="s">
        <v>70</v>
      </c>
      <c r="M741" s="7">
        <v>1</v>
      </c>
      <c r="N741" s="14"/>
    </row>
    <row r="742" spans="1:14" ht="94.5">
      <c r="A742" s="6">
        <v>741</v>
      </c>
      <c r="B742" s="8" t="s">
        <v>21861</v>
      </c>
      <c r="C742" s="9" t="s">
        <v>22111</v>
      </c>
      <c r="D742" s="10" t="s">
        <v>5657</v>
      </c>
      <c r="E742" s="11" t="s">
        <v>22110</v>
      </c>
      <c r="F742" s="6">
        <v>491125</v>
      </c>
      <c r="G742" s="6" t="s">
        <v>608</v>
      </c>
      <c r="H742" s="16">
        <v>19300000</v>
      </c>
      <c r="I742" s="12">
        <v>44378</v>
      </c>
      <c r="J742" s="12">
        <v>44382</v>
      </c>
      <c r="K742" s="15">
        <v>0</v>
      </c>
      <c r="L742" s="13" t="s">
        <v>70</v>
      </c>
      <c r="M742" s="7">
        <v>0.6</v>
      </c>
      <c r="N742" s="14"/>
    </row>
    <row r="743" spans="1:14" ht="63">
      <c r="A743" s="6">
        <v>742</v>
      </c>
      <c r="B743" s="8" t="s">
        <v>21861</v>
      </c>
      <c r="C743" s="9" t="s">
        <v>22112</v>
      </c>
      <c r="D743" s="10" t="s">
        <v>22113</v>
      </c>
      <c r="E743" s="11" t="s">
        <v>22110</v>
      </c>
      <c r="F743" s="6">
        <v>491125</v>
      </c>
      <c r="G743" s="6" t="s">
        <v>608</v>
      </c>
      <c r="H743" s="16">
        <v>19300000</v>
      </c>
      <c r="I743" s="12">
        <v>44378</v>
      </c>
      <c r="J743" s="12">
        <v>44382</v>
      </c>
      <c r="K743" s="15">
        <v>0</v>
      </c>
      <c r="L743" s="13" t="s">
        <v>70</v>
      </c>
      <c r="M743" s="7">
        <v>0.4</v>
      </c>
      <c r="N743" s="14"/>
    </row>
    <row r="744" spans="1:14" ht="78.75">
      <c r="A744" s="6">
        <v>743</v>
      </c>
      <c r="B744" s="8" t="s">
        <v>21861</v>
      </c>
      <c r="C744" s="9" t="s">
        <v>22114</v>
      </c>
      <c r="D744" s="10" t="s">
        <v>22115</v>
      </c>
      <c r="E744" s="11" t="s">
        <v>22116</v>
      </c>
      <c r="F744" s="6">
        <v>491126</v>
      </c>
      <c r="G744" s="6" t="s">
        <v>608</v>
      </c>
      <c r="H744" s="16">
        <v>7469389.25</v>
      </c>
      <c r="I744" s="12" t="s">
        <v>9814</v>
      </c>
      <c r="J744" s="12" t="s">
        <v>8255</v>
      </c>
      <c r="K744" s="15">
        <v>2500000</v>
      </c>
      <c r="L744" s="13" t="s">
        <v>14</v>
      </c>
      <c r="M744" s="7">
        <v>1</v>
      </c>
      <c r="N744" s="14"/>
    </row>
    <row r="745" spans="1:14" ht="78.75">
      <c r="A745" s="6">
        <v>744</v>
      </c>
      <c r="B745" s="8" t="s">
        <v>21861</v>
      </c>
      <c r="C745" s="9" t="s">
        <v>22117</v>
      </c>
      <c r="D745" s="10" t="s">
        <v>22118</v>
      </c>
      <c r="E745" s="11" t="s">
        <v>22119</v>
      </c>
      <c r="F745" s="6">
        <v>491127</v>
      </c>
      <c r="G745" s="6" t="s">
        <v>608</v>
      </c>
      <c r="H745" s="16">
        <v>2883992.9</v>
      </c>
      <c r="I745" s="12" t="s">
        <v>9814</v>
      </c>
      <c r="J745" s="12" t="s">
        <v>14684</v>
      </c>
      <c r="K745" s="15">
        <v>2882432</v>
      </c>
      <c r="L745" s="13" t="s">
        <v>14</v>
      </c>
      <c r="M745" s="7">
        <v>1</v>
      </c>
      <c r="N745" s="14"/>
    </row>
    <row r="746" spans="1:14" ht="94.5">
      <c r="A746" s="6">
        <v>745</v>
      </c>
      <c r="B746" s="8" t="s">
        <v>21861</v>
      </c>
      <c r="C746" s="9" t="s">
        <v>22120</v>
      </c>
      <c r="D746" s="10" t="s">
        <v>73</v>
      </c>
      <c r="E746" s="11" t="s">
        <v>22121</v>
      </c>
      <c r="F746" s="6">
        <v>483041</v>
      </c>
      <c r="G746" s="6" t="s">
        <v>608</v>
      </c>
      <c r="H746" s="16">
        <v>3104680.5</v>
      </c>
      <c r="I746" s="12" t="s">
        <v>21892</v>
      </c>
      <c r="J746" s="12" t="s">
        <v>4075</v>
      </c>
      <c r="K746" s="15">
        <v>23738746</v>
      </c>
      <c r="L746" s="13" t="s">
        <v>14</v>
      </c>
      <c r="M746" s="7">
        <v>1</v>
      </c>
      <c r="N746" s="14"/>
    </row>
    <row r="747" spans="1:14" ht="126">
      <c r="A747" s="6">
        <v>746</v>
      </c>
      <c r="B747" s="8" t="s">
        <v>21861</v>
      </c>
      <c r="C747" s="9" t="s">
        <v>22122</v>
      </c>
      <c r="D747" s="10" t="s">
        <v>22123</v>
      </c>
      <c r="E747" s="11" t="s">
        <v>22124</v>
      </c>
      <c r="F747" s="6">
        <v>323918</v>
      </c>
      <c r="G747" s="6" t="s">
        <v>19</v>
      </c>
      <c r="H747" s="16">
        <v>9265509.3090000004</v>
      </c>
      <c r="I747" s="12">
        <v>43593</v>
      </c>
      <c r="J747" s="12">
        <v>44167</v>
      </c>
      <c r="K747" s="15">
        <v>9211090</v>
      </c>
      <c r="L747" s="13" t="s">
        <v>14</v>
      </c>
      <c r="M747" s="7">
        <v>1</v>
      </c>
      <c r="N747" s="14"/>
    </row>
    <row r="748" spans="1:14" ht="157.5">
      <c r="A748" s="6">
        <v>747</v>
      </c>
      <c r="B748" s="8" t="s">
        <v>21861</v>
      </c>
      <c r="C748" s="9" t="s">
        <v>22058</v>
      </c>
      <c r="D748" s="10" t="s">
        <v>22059</v>
      </c>
      <c r="E748" s="11" t="s">
        <v>22125</v>
      </c>
      <c r="F748" s="6">
        <v>380019</v>
      </c>
      <c r="G748" s="6" t="s">
        <v>19</v>
      </c>
      <c r="H748" s="16">
        <v>11855717.278999999</v>
      </c>
      <c r="I748" s="12" t="s">
        <v>15089</v>
      </c>
      <c r="J748" s="12" t="s">
        <v>21948</v>
      </c>
      <c r="K748" s="15">
        <v>12752880</v>
      </c>
      <c r="L748" s="13" t="s">
        <v>14</v>
      </c>
      <c r="M748" s="7">
        <v>1</v>
      </c>
      <c r="N748" s="14"/>
    </row>
    <row r="749" spans="1:14" ht="94.5">
      <c r="A749" s="6">
        <v>748</v>
      </c>
      <c r="B749" s="8" t="s">
        <v>21861</v>
      </c>
      <c r="C749" s="9" t="s">
        <v>22058</v>
      </c>
      <c r="D749" s="10" t="s">
        <v>22059</v>
      </c>
      <c r="E749" s="11" t="s">
        <v>22126</v>
      </c>
      <c r="F749" s="6">
        <v>380018</v>
      </c>
      <c r="G749" s="6" t="s">
        <v>19</v>
      </c>
      <c r="H749" s="16">
        <v>4692681.5939999996</v>
      </c>
      <c r="I749" s="12" t="s">
        <v>22127</v>
      </c>
      <c r="J749" s="12">
        <v>43929</v>
      </c>
      <c r="K749" s="15">
        <v>4468518</v>
      </c>
      <c r="L749" s="13" t="s">
        <v>14</v>
      </c>
      <c r="M749" s="7">
        <v>1</v>
      </c>
      <c r="N749" s="14"/>
    </row>
    <row r="750" spans="1:14" ht="189">
      <c r="A750" s="6">
        <v>749</v>
      </c>
      <c r="B750" s="8" t="s">
        <v>21861</v>
      </c>
      <c r="C750" s="9" t="s">
        <v>22058</v>
      </c>
      <c r="D750" s="10" t="s">
        <v>22059</v>
      </c>
      <c r="E750" s="11" t="s">
        <v>22128</v>
      </c>
      <c r="F750" s="6">
        <v>404080</v>
      </c>
      <c r="G750" s="6" t="s">
        <v>19</v>
      </c>
      <c r="H750" s="16">
        <v>17835597.963</v>
      </c>
      <c r="I750" s="12" t="s">
        <v>22129</v>
      </c>
      <c r="J750" s="12">
        <v>43872</v>
      </c>
      <c r="K750" s="15">
        <v>17810493</v>
      </c>
      <c r="L750" s="13" t="s">
        <v>14</v>
      </c>
      <c r="M750" s="7">
        <v>1</v>
      </c>
      <c r="N750" s="14"/>
    </row>
    <row r="751" spans="1:14" ht="141.75">
      <c r="A751" s="6">
        <v>750</v>
      </c>
      <c r="B751" s="8" t="s">
        <v>21861</v>
      </c>
      <c r="C751" s="9" t="s">
        <v>22058</v>
      </c>
      <c r="D751" s="10" t="s">
        <v>22059</v>
      </c>
      <c r="E751" s="11" t="s">
        <v>22130</v>
      </c>
      <c r="F751" s="6">
        <v>380017</v>
      </c>
      <c r="G751" s="6" t="s">
        <v>19</v>
      </c>
      <c r="H751" s="16">
        <v>4345757.4780000001</v>
      </c>
      <c r="I751" s="12" t="s">
        <v>22127</v>
      </c>
      <c r="J751" s="12">
        <v>43929</v>
      </c>
      <c r="K751" s="15">
        <v>4335783</v>
      </c>
      <c r="L751" s="13" t="s">
        <v>14</v>
      </c>
      <c r="M751" s="7">
        <v>1</v>
      </c>
      <c r="N751" s="14"/>
    </row>
    <row r="752" spans="1:14" ht="141.75">
      <c r="A752" s="6">
        <v>751</v>
      </c>
      <c r="B752" s="8" t="s">
        <v>21861</v>
      </c>
      <c r="C752" s="9" t="s">
        <v>22058</v>
      </c>
      <c r="D752" s="10" t="s">
        <v>22059</v>
      </c>
      <c r="E752" s="11" t="s">
        <v>22131</v>
      </c>
      <c r="F752" s="6">
        <v>404081</v>
      </c>
      <c r="G752" s="6" t="s">
        <v>19</v>
      </c>
      <c r="H752" s="16">
        <v>16415649.213</v>
      </c>
      <c r="I752" s="12" t="s">
        <v>22129</v>
      </c>
      <c r="J752" s="12">
        <v>43872</v>
      </c>
      <c r="K752" s="15">
        <v>16383820</v>
      </c>
      <c r="L752" s="13" t="s">
        <v>14</v>
      </c>
      <c r="M752" s="7">
        <v>1</v>
      </c>
      <c r="N752" s="14"/>
    </row>
    <row r="753" spans="1:14" ht="173.25">
      <c r="A753" s="6">
        <v>752</v>
      </c>
      <c r="B753" s="8" t="s">
        <v>21861</v>
      </c>
      <c r="C753" s="9" t="s">
        <v>22058</v>
      </c>
      <c r="D753" s="10" t="s">
        <v>22059</v>
      </c>
      <c r="E753" s="11" t="s">
        <v>22132</v>
      </c>
      <c r="F753" s="6">
        <v>404078</v>
      </c>
      <c r="G753" s="6" t="s">
        <v>19</v>
      </c>
      <c r="H753" s="16">
        <v>16399113.66</v>
      </c>
      <c r="I753" s="12" t="s">
        <v>22129</v>
      </c>
      <c r="J753" s="12">
        <v>43872</v>
      </c>
      <c r="K753" s="15">
        <v>16306497</v>
      </c>
      <c r="L753" s="13" t="s">
        <v>14</v>
      </c>
      <c r="M753" s="7">
        <v>1</v>
      </c>
      <c r="N753" s="14"/>
    </row>
    <row r="754" spans="1:14" ht="252">
      <c r="A754" s="6">
        <v>753</v>
      </c>
      <c r="B754" s="8" t="s">
        <v>21861</v>
      </c>
      <c r="C754" s="9" t="s">
        <v>22058</v>
      </c>
      <c r="D754" s="10" t="s">
        <v>22059</v>
      </c>
      <c r="E754" s="11" t="s">
        <v>22133</v>
      </c>
      <c r="F754" s="6">
        <v>400274</v>
      </c>
      <c r="G754" s="6" t="s">
        <v>19</v>
      </c>
      <c r="H754" s="16">
        <v>23199999.999000002</v>
      </c>
      <c r="I754" s="12">
        <v>43896</v>
      </c>
      <c r="J754" s="12">
        <v>44116</v>
      </c>
      <c r="K754" s="15">
        <v>23166869</v>
      </c>
      <c r="L754" s="13" t="s">
        <v>14</v>
      </c>
      <c r="M754" s="7">
        <v>1</v>
      </c>
      <c r="N754" s="14"/>
    </row>
    <row r="755" spans="1:14" ht="252">
      <c r="A755" s="6">
        <v>754</v>
      </c>
      <c r="B755" s="8" t="s">
        <v>21861</v>
      </c>
      <c r="C755" s="9" t="s">
        <v>22058</v>
      </c>
      <c r="D755" s="10" t="s">
        <v>22059</v>
      </c>
      <c r="E755" s="11" t="s">
        <v>22134</v>
      </c>
      <c r="F755" s="6">
        <v>400273</v>
      </c>
      <c r="G755" s="6" t="s">
        <v>19</v>
      </c>
      <c r="H755" s="16">
        <v>21970000</v>
      </c>
      <c r="I755" s="12">
        <v>43896</v>
      </c>
      <c r="J755" s="12">
        <v>44116</v>
      </c>
      <c r="K755" s="15">
        <v>21498090</v>
      </c>
      <c r="L755" s="13" t="s">
        <v>14</v>
      </c>
      <c r="M755" s="7">
        <v>1</v>
      </c>
      <c r="N755" s="14"/>
    </row>
    <row r="756" spans="1:14" ht="189">
      <c r="A756" s="6">
        <v>755</v>
      </c>
      <c r="B756" s="8" t="s">
        <v>21861</v>
      </c>
      <c r="C756" s="9" t="s">
        <v>22135</v>
      </c>
      <c r="D756" s="10" t="s">
        <v>22136</v>
      </c>
      <c r="E756" s="11" t="s">
        <v>22137</v>
      </c>
      <c r="F756" s="6">
        <v>378078</v>
      </c>
      <c r="G756" s="6" t="s">
        <v>19</v>
      </c>
      <c r="H756" s="16">
        <v>16124208.300000001</v>
      </c>
      <c r="I756" s="12">
        <v>44076</v>
      </c>
      <c r="J756" s="12" t="s">
        <v>21957</v>
      </c>
      <c r="K756" s="15">
        <v>16122334</v>
      </c>
      <c r="L756" s="13" t="s">
        <v>70</v>
      </c>
      <c r="M756" s="7">
        <v>1</v>
      </c>
      <c r="N756" s="14"/>
    </row>
    <row r="757" spans="1:14" ht="189">
      <c r="A757" s="6">
        <v>756</v>
      </c>
      <c r="B757" s="8" t="s">
        <v>21861</v>
      </c>
      <c r="C757" s="9" t="s">
        <v>22138</v>
      </c>
      <c r="D757" s="10" t="s">
        <v>22139</v>
      </c>
      <c r="E757" s="11" t="s">
        <v>22137</v>
      </c>
      <c r="F757" s="6">
        <v>378078</v>
      </c>
      <c r="G757" s="6" t="s">
        <v>19</v>
      </c>
      <c r="H757" s="16">
        <v>16124208.300000001</v>
      </c>
      <c r="I757" s="12">
        <v>44076</v>
      </c>
      <c r="J757" s="12" t="s">
        <v>21957</v>
      </c>
      <c r="K757" s="15">
        <v>16122334</v>
      </c>
      <c r="L757" s="13" t="s">
        <v>70</v>
      </c>
      <c r="M757" s="7">
        <v>0.49</v>
      </c>
      <c r="N757" s="14"/>
    </row>
    <row r="758" spans="1:14" ht="189">
      <c r="A758" s="6">
        <v>757</v>
      </c>
      <c r="B758" s="8" t="s">
        <v>21861</v>
      </c>
      <c r="C758" s="9" t="s">
        <v>22140</v>
      </c>
      <c r="D758" s="10" t="s">
        <v>21863</v>
      </c>
      <c r="E758" s="11" t="s">
        <v>22137</v>
      </c>
      <c r="F758" s="6">
        <v>378078</v>
      </c>
      <c r="G758" s="6" t="s">
        <v>19</v>
      </c>
      <c r="H758" s="16">
        <v>16124208.300000001</v>
      </c>
      <c r="I758" s="12">
        <v>44076</v>
      </c>
      <c r="J758" s="12" t="s">
        <v>21957</v>
      </c>
      <c r="K758" s="15">
        <v>16122334</v>
      </c>
      <c r="L758" s="13" t="s">
        <v>70</v>
      </c>
      <c r="M758" s="7">
        <v>0.51</v>
      </c>
      <c r="N758" s="14"/>
    </row>
    <row r="759" spans="1:14" ht="110.25">
      <c r="A759" s="6">
        <v>758</v>
      </c>
      <c r="B759" s="8" t="s">
        <v>21861</v>
      </c>
      <c r="C759" s="9" t="s">
        <v>22140</v>
      </c>
      <c r="D759" s="10" t="s">
        <v>21863</v>
      </c>
      <c r="E759" s="11" t="s">
        <v>22141</v>
      </c>
      <c r="F759" s="6">
        <v>378071</v>
      </c>
      <c r="G759" s="6" t="s">
        <v>19</v>
      </c>
      <c r="H759" s="16">
        <v>33152449</v>
      </c>
      <c r="I759" s="12">
        <v>44076</v>
      </c>
      <c r="J759" s="12" t="s">
        <v>21957</v>
      </c>
      <c r="K759" s="15">
        <v>33135345</v>
      </c>
      <c r="L759" s="13" t="s">
        <v>14</v>
      </c>
      <c r="M759" s="7">
        <v>1</v>
      </c>
      <c r="N759" s="14"/>
    </row>
    <row r="760" spans="1:14" ht="236.25">
      <c r="A760" s="6">
        <v>759</v>
      </c>
      <c r="B760" s="8" t="s">
        <v>21861</v>
      </c>
      <c r="C760" s="9" t="s">
        <v>22140</v>
      </c>
      <c r="D760" s="10" t="s">
        <v>21863</v>
      </c>
      <c r="E760" s="11" t="s">
        <v>22142</v>
      </c>
      <c r="F760" s="6">
        <v>378069</v>
      </c>
      <c r="G760" s="6" t="s">
        <v>19</v>
      </c>
      <c r="H760" s="16">
        <v>13928246.306</v>
      </c>
      <c r="I760" s="12">
        <v>43953</v>
      </c>
      <c r="J760" s="12">
        <v>44173</v>
      </c>
      <c r="K760" s="15">
        <v>13920437</v>
      </c>
      <c r="L760" s="13" t="s">
        <v>14</v>
      </c>
      <c r="M760" s="7">
        <v>1</v>
      </c>
      <c r="N760" s="14"/>
    </row>
    <row r="761" spans="1:14" ht="189">
      <c r="A761" s="6">
        <v>760</v>
      </c>
      <c r="B761" s="8" t="s">
        <v>21861</v>
      </c>
      <c r="C761" s="9" t="s">
        <v>22140</v>
      </c>
      <c r="D761" s="10" t="s">
        <v>21863</v>
      </c>
      <c r="E761" s="11" t="s">
        <v>22143</v>
      </c>
      <c r="F761" s="6">
        <v>378079</v>
      </c>
      <c r="G761" s="6" t="s">
        <v>19</v>
      </c>
      <c r="H761" s="16">
        <v>11818488.176999999</v>
      </c>
      <c r="I761" s="12" t="s">
        <v>15089</v>
      </c>
      <c r="J761" s="12" t="s">
        <v>8786</v>
      </c>
      <c r="K761" s="15">
        <v>11817134</v>
      </c>
      <c r="L761" s="13" t="s">
        <v>14</v>
      </c>
      <c r="M761" s="7">
        <v>1</v>
      </c>
      <c r="N761" s="14"/>
    </row>
    <row r="762" spans="1:14" ht="126">
      <c r="A762" s="6">
        <v>761</v>
      </c>
      <c r="B762" s="8" t="s">
        <v>21861</v>
      </c>
      <c r="C762" s="9" t="s">
        <v>22144</v>
      </c>
      <c r="D762" s="10" t="s">
        <v>22145</v>
      </c>
      <c r="E762" s="11" t="s">
        <v>22146</v>
      </c>
      <c r="F762" s="6">
        <v>378068</v>
      </c>
      <c r="G762" s="6" t="s">
        <v>19</v>
      </c>
      <c r="H762" s="16">
        <v>8036490.1160000004</v>
      </c>
      <c r="I762" s="12" t="s">
        <v>22147</v>
      </c>
      <c r="J762" s="12" t="s">
        <v>22148</v>
      </c>
      <c r="K762" s="15">
        <v>7956571</v>
      </c>
      <c r="L762" s="13" t="s">
        <v>14</v>
      </c>
      <c r="M762" s="7">
        <v>1</v>
      </c>
      <c r="N762" s="14"/>
    </row>
    <row r="763" spans="1:14" ht="141.75">
      <c r="A763" s="6">
        <v>762</v>
      </c>
      <c r="B763" s="8" t="s">
        <v>21861</v>
      </c>
      <c r="C763" s="9" t="s">
        <v>21994</v>
      </c>
      <c r="D763" s="10" t="s">
        <v>21995</v>
      </c>
      <c r="E763" s="11" t="s">
        <v>22149</v>
      </c>
      <c r="F763" s="6">
        <v>378077</v>
      </c>
      <c r="G763" s="6" t="s">
        <v>19</v>
      </c>
      <c r="H763" s="16">
        <v>12763961.389</v>
      </c>
      <c r="I763" s="12">
        <v>43892</v>
      </c>
      <c r="J763" s="12">
        <v>44112</v>
      </c>
      <c r="K763" s="15">
        <v>12755774</v>
      </c>
      <c r="L763" s="13" t="s">
        <v>14</v>
      </c>
      <c r="M763" s="7">
        <v>1</v>
      </c>
      <c r="N763" s="14"/>
    </row>
    <row r="764" spans="1:14" ht="94.5">
      <c r="A764" s="6">
        <v>763</v>
      </c>
      <c r="B764" s="8" t="s">
        <v>21861</v>
      </c>
      <c r="C764" s="9" t="s">
        <v>21994</v>
      </c>
      <c r="D764" s="10" t="s">
        <v>21995</v>
      </c>
      <c r="E764" s="11" t="s">
        <v>22150</v>
      </c>
      <c r="F764" s="6">
        <v>378075</v>
      </c>
      <c r="G764" s="6" t="s">
        <v>19</v>
      </c>
      <c r="H764" s="16">
        <v>11169145.4</v>
      </c>
      <c r="I764" s="12">
        <v>43984</v>
      </c>
      <c r="J764" s="12" t="s">
        <v>14556</v>
      </c>
      <c r="K764" s="15">
        <v>11163811</v>
      </c>
      <c r="L764" s="13" t="s">
        <v>14</v>
      </c>
      <c r="M764" s="7">
        <v>1</v>
      </c>
      <c r="N764" s="14"/>
    </row>
    <row r="765" spans="1:14" ht="78.75">
      <c r="A765" s="6">
        <v>764</v>
      </c>
      <c r="B765" s="8" t="s">
        <v>21861</v>
      </c>
      <c r="C765" s="9" t="s">
        <v>22140</v>
      </c>
      <c r="D765" s="10" t="s">
        <v>21863</v>
      </c>
      <c r="E765" s="11" t="s">
        <v>22151</v>
      </c>
      <c r="F765" s="6">
        <v>378073</v>
      </c>
      <c r="G765" s="6" t="s">
        <v>19</v>
      </c>
      <c r="H765" s="16">
        <v>16141736.455</v>
      </c>
      <c r="I765" s="12">
        <v>44106</v>
      </c>
      <c r="J765" s="12" t="s">
        <v>8276</v>
      </c>
      <c r="K765" s="15">
        <v>16140287</v>
      </c>
      <c r="L765" s="13" t="s">
        <v>14</v>
      </c>
      <c r="M765" s="7">
        <v>1</v>
      </c>
      <c r="N765" s="14"/>
    </row>
    <row r="766" spans="1:14" ht="126">
      <c r="A766" s="6">
        <v>765</v>
      </c>
      <c r="B766" s="8" t="s">
        <v>21861</v>
      </c>
      <c r="C766" s="9" t="s">
        <v>22138</v>
      </c>
      <c r="D766" s="10" t="s">
        <v>22139</v>
      </c>
      <c r="E766" s="11" t="s">
        <v>22152</v>
      </c>
      <c r="F766" s="6">
        <v>378080</v>
      </c>
      <c r="G766" s="6" t="s">
        <v>19</v>
      </c>
      <c r="H766" s="16">
        <v>15449228.359999999</v>
      </c>
      <c r="I766" s="12" t="s">
        <v>1103</v>
      </c>
      <c r="J766" s="12" t="s">
        <v>700</v>
      </c>
      <c r="K766" s="15">
        <v>15418279</v>
      </c>
      <c r="L766" s="13" t="s">
        <v>14</v>
      </c>
      <c r="M766" s="7">
        <v>1</v>
      </c>
      <c r="N766" s="14"/>
    </row>
    <row r="767" spans="1:14" ht="94.5">
      <c r="A767" s="6">
        <v>766</v>
      </c>
      <c r="B767" s="8" t="s">
        <v>21861</v>
      </c>
      <c r="C767" s="9" t="s">
        <v>22140</v>
      </c>
      <c r="D767" s="10" t="s">
        <v>21863</v>
      </c>
      <c r="E767" s="11" t="s">
        <v>22153</v>
      </c>
      <c r="F767" s="6">
        <v>378070</v>
      </c>
      <c r="G767" s="6" t="s">
        <v>19</v>
      </c>
      <c r="H767" s="16">
        <v>11080418.981000001</v>
      </c>
      <c r="I767" s="12">
        <v>43953</v>
      </c>
      <c r="J767" s="12">
        <v>44177</v>
      </c>
      <c r="K767" s="15">
        <v>11031210</v>
      </c>
      <c r="L767" s="13" t="s">
        <v>14</v>
      </c>
      <c r="M767" s="7">
        <v>1</v>
      </c>
      <c r="N767" s="14"/>
    </row>
    <row r="768" spans="1:14" ht="157.5">
      <c r="A768" s="6">
        <v>767</v>
      </c>
      <c r="B768" s="8" t="s">
        <v>21861</v>
      </c>
      <c r="C768" s="9" t="s">
        <v>22154</v>
      </c>
      <c r="D768" s="10" t="s">
        <v>22155</v>
      </c>
      <c r="E768" s="11" t="s">
        <v>22156</v>
      </c>
      <c r="F768" s="6">
        <v>378074</v>
      </c>
      <c r="G768" s="6" t="s">
        <v>19</v>
      </c>
      <c r="H768" s="16">
        <v>17590922.800999999</v>
      </c>
      <c r="I768" s="12" t="s">
        <v>15126</v>
      </c>
      <c r="J768" s="12" t="s">
        <v>22157</v>
      </c>
      <c r="K768" s="15">
        <v>17574204</v>
      </c>
      <c r="L768" s="13" t="s">
        <v>14</v>
      </c>
      <c r="M768" s="7">
        <v>1</v>
      </c>
      <c r="N768" s="14"/>
    </row>
    <row r="769" spans="1:14" ht="94.5">
      <c r="A769" s="6">
        <v>768</v>
      </c>
      <c r="B769" s="8" t="s">
        <v>21861</v>
      </c>
      <c r="C769" s="9" t="s">
        <v>22140</v>
      </c>
      <c r="D769" s="10" t="s">
        <v>21863</v>
      </c>
      <c r="E769" s="11" t="s">
        <v>22153</v>
      </c>
      <c r="F769" s="6">
        <v>378070</v>
      </c>
      <c r="G769" s="6" t="s">
        <v>19</v>
      </c>
      <c r="H769" s="16">
        <v>11080418.981000001</v>
      </c>
      <c r="I769" s="12">
        <v>43953</v>
      </c>
      <c r="J769" s="12">
        <v>44177</v>
      </c>
      <c r="K769" s="15">
        <v>11031210</v>
      </c>
      <c r="L769" s="13" t="s">
        <v>14</v>
      </c>
      <c r="M769" s="7">
        <v>1</v>
      </c>
      <c r="N769" s="14"/>
    </row>
    <row r="770" spans="1:14" ht="157.5">
      <c r="A770" s="6">
        <v>769</v>
      </c>
      <c r="B770" s="8" t="s">
        <v>21861</v>
      </c>
      <c r="C770" s="9" t="s">
        <v>22154</v>
      </c>
      <c r="D770" s="10" t="s">
        <v>22155</v>
      </c>
      <c r="E770" s="11" t="s">
        <v>22156</v>
      </c>
      <c r="F770" s="6">
        <v>378074</v>
      </c>
      <c r="G770" s="6" t="s">
        <v>19</v>
      </c>
      <c r="H770" s="16">
        <v>17590922.800999999</v>
      </c>
      <c r="I770" s="12" t="s">
        <v>15126</v>
      </c>
      <c r="J770" s="12" t="s">
        <v>22157</v>
      </c>
      <c r="K770" s="15">
        <v>17574204</v>
      </c>
      <c r="L770" s="13" t="s">
        <v>14</v>
      </c>
      <c r="M770" s="7">
        <v>1</v>
      </c>
      <c r="N770" s="14"/>
    </row>
    <row r="771" spans="1:14" ht="141.75">
      <c r="A771" s="6">
        <v>770</v>
      </c>
      <c r="B771" s="8" t="s">
        <v>21861</v>
      </c>
      <c r="C771" s="9" t="s">
        <v>22144</v>
      </c>
      <c r="D771" s="10" t="s">
        <v>22145</v>
      </c>
      <c r="E771" s="11" t="s">
        <v>22158</v>
      </c>
      <c r="F771" s="6">
        <v>378072</v>
      </c>
      <c r="G771" s="6" t="s">
        <v>19</v>
      </c>
      <c r="H771" s="16">
        <v>8515042.6510000005</v>
      </c>
      <c r="I771" s="12">
        <v>43984</v>
      </c>
      <c r="J771" s="12" t="s">
        <v>14176</v>
      </c>
      <c r="K771" s="15">
        <v>8488867</v>
      </c>
      <c r="L771" s="13" t="s">
        <v>14</v>
      </c>
      <c r="M771" s="7">
        <v>1</v>
      </c>
      <c r="N771" s="14"/>
    </row>
    <row r="772" spans="1:14" ht="362.25">
      <c r="A772" s="6">
        <v>771</v>
      </c>
      <c r="B772" s="8" t="s">
        <v>21861</v>
      </c>
      <c r="C772" s="9" t="s">
        <v>22140</v>
      </c>
      <c r="D772" s="10" t="s">
        <v>21863</v>
      </c>
      <c r="E772" s="11" t="s">
        <v>22159</v>
      </c>
      <c r="F772" s="6">
        <v>400279</v>
      </c>
      <c r="G772" s="6" t="s">
        <v>19</v>
      </c>
      <c r="H772" s="16">
        <v>32136722.701000001</v>
      </c>
      <c r="I772" s="12">
        <v>44047</v>
      </c>
      <c r="J772" s="12" t="s">
        <v>22160</v>
      </c>
      <c r="K772" s="15">
        <v>32105101</v>
      </c>
      <c r="L772" s="13" t="s">
        <v>14</v>
      </c>
      <c r="M772" s="7">
        <v>1</v>
      </c>
      <c r="N772" s="14"/>
    </row>
    <row r="773" spans="1:14" ht="236.25">
      <c r="A773" s="6">
        <v>772</v>
      </c>
      <c r="B773" s="8" t="s">
        <v>21861</v>
      </c>
      <c r="C773" s="9" t="s">
        <v>22140</v>
      </c>
      <c r="D773" s="10" t="s">
        <v>21863</v>
      </c>
      <c r="E773" s="11" t="s">
        <v>22161</v>
      </c>
      <c r="F773" s="6">
        <v>400276</v>
      </c>
      <c r="G773" s="6" t="s">
        <v>19</v>
      </c>
      <c r="H773" s="16">
        <v>19371241.651000001</v>
      </c>
      <c r="I773" s="12">
        <v>44047</v>
      </c>
      <c r="J773" s="12" t="s">
        <v>21958</v>
      </c>
      <c r="K773" s="15">
        <v>19364577</v>
      </c>
      <c r="L773" s="13" t="s">
        <v>14</v>
      </c>
      <c r="M773" s="7">
        <v>1</v>
      </c>
      <c r="N773" s="14"/>
    </row>
    <row r="774" spans="1:14" ht="204.75">
      <c r="A774" s="6">
        <v>773</v>
      </c>
      <c r="B774" s="8" t="s">
        <v>21861</v>
      </c>
      <c r="C774" s="9" t="s">
        <v>21994</v>
      </c>
      <c r="D774" s="10" t="s">
        <v>21995</v>
      </c>
      <c r="E774" s="11" t="s">
        <v>22162</v>
      </c>
      <c r="F774" s="6">
        <v>406417</v>
      </c>
      <c r="G774" s="6" t="s">
        <v>19</v>
      </c>
      <c r="H774" s="16">
        <v>14561691.493000001</v>
      </c>
      <c r="I774" s="12">
        <v>44021</v>
      </c>
      <c r="J774" s="12" t="s">
        <v>22163</v>
      </c>
      <c r="K774" s="15">
        <v>14550569</v>
      </c>
      <c r="L774" s="13" t="s">
        <v>14</v>
      </c>
      <c r="M774" s="7">
        <v>1</v>
      </c>
      <c r="N774" s="14"/>
    </row>
    <row r="775" spans="1:14" ht="236.25">
      <c r="A775" s="6">
        <v>774</v>
      </c>
      <c r="B775" s="8" t="s">
        <v>21861</v>
      </c>
      <c r="C775" s="9" t="s">
        <v>22140</v>
      </c>
      <c r="D775" s="10" t="s">
        <v>21863</v>
      </c>
      <c r="E775" s="11" t="s">
        <v>22164</v>
      </c>
      <c r="F775" s="6">
        <v>406416</v>
      </c>
      <c r="G775" s="6" t="s">
        <v>19</v>
      </c>
      <c r="H775" s="16">
        <v>17776406.932</v>
      </c>
      <c r="I775" s="12"/>
      <c r="J775" s="12"/>
      <c r="K775" s="15">
        <v>17766989</v>
      </c>
      <c r="L775" s="13" t="s">
        <v>14</v>
      </c>
      <c r="M775" s="7">
        <v>1</v>
      </c>
      <c r="N775" s="14"/>
    </row>
    <row r="776" spans="1:14" ht="126">
      <c r="A776" s="6">
        <v>775</v>
      </c>
      <c r="B776" s="8" t="s">
        <v>21861</v>
      </c>
      <c r="C776" s="9" t="s">
        <v>22165</v>
      </c>
      <c r="D776" s="10" t="s">
        <v>22166</v>
      </c>
      <c r="E776" s="11" t="s">
        <v>22167</v>
      </c>
      <c r="F776" s="6">
        <v>428468</v>
      </c>
      <c r="G776" s="6" t="s">
        <v>19</v>
      </c>
      <c r="H776" s="16">
        <v>21370237.811999999</v>
      </c>
      <c r="I776" s="12"/>
      <c r="J776" s="12"/>
      <c r="K776" s="15">
        <v>21231542</v>
      </c>
      <c r="L776" s="13" t="s">
        <v>70</v>
      </c>
      <c r="M776" s="7">
        <v>1</v>
      </c>
      <c r="N776" s="14"/>
    </row>
    <row r="777" spans="1:14" ht="126">
      <c r="A777" s="6">
        <v>776</v>
      </c>
      <c r="B777" s="8" t="s">
        <v>21861</v>
      </c>
      <c r="C777" s="9" t="s">
        <v>22168</v>
      </c>
      <c r="D777" s="10" t="s">
        <v>5614</v>
      </c>
      <c r="E777" s="11" t="s">
        <v>22167</v>
      </c>
      <c r="F777" s="6">
        <v>428468</v>
      </c>
      <c r="G777" s="6" t="s">
        <v>19</v>
      </c>
      <c r="H777" s="16">
        <v>21370237.811999999</v>
      </c>
      <c r="I777" s="12"/>
      <c r="J777" s="12"/>
      <c r="K777" s="15">
        <v>21231542</v>
      </c>
      <c r="L777" s="13" t="s">
        <v>70</v>
      </c>
      <c r="M777" s="7">
        <v>0.6</v>
      </c>
      <c r="N777" s="14"/>
    </row>
    <row r="778" spans="1:14" ht="126">
      <c r="A778" s="6">
        <v>777</v>
      </c>
      <c r="B778" s="8" t="s">
        <v>21861</v>
      </c>
      <c r="C778" s="9" t="s">
        <v>22140</v>
      </c>
      <c r="D778" s="10" t="s">
        <v>21863</v>
      </c>
      <c r="E778" s="11" t="s">
        <v>22167</v>
      </c>
      <c r="F778" s="6">
        <v>428468</v>
      </c>
      <c r="G778" s="6" t="s">
        <v>19</v>
      </c>
      <c r="H778" s="16">
        <v>21370237.811999999</v>
      </c>
      <c r="I778" s="12"/>
      <c r="J778" s="12"/>
      <c r="K778" s="15">
        <v>21231542</v>
      </c>
      <c r="L778" s="13" t="s">
        <v>70</v>
      </c>
      <c r="M778" s="7">
        <v>0.4</v>
      </c>
      <c r="N778" s="14"/>
    </row>
    <row r="779" spans="1:14" ht="126">
      <c r="A779" s="6">
        <v>778</v>
      </c>
      <c r="B779" s="8" t="s">
        <v>21861</v>
      </c>
      <c r="C779" s="9" t="s">
        <v>22165</v>
      </c>
      <c r="D779" s="10" t="s">
        <v>22166</v>
      </c>
      <c r="E779" s="11" t="s">
        <v>22169</v>
      </c>
      <c r="F779" s="6">
        <v>428469</v>
      </c>
      <c r="G779" s="6" t="s">
        <v>19</v>
      </c>
      <c r="H779" s="16">
        <v>17552158.125999998</v>
      </c>
      <c r="I779" s="12"/>
      <c r="J779" s="12"/>
      <c r="K779" s="15">
        <v>17539348</v>
      </c>
      <c r="L779" s="13" t="s">
        <v>70</v>
      </c>
      <c r="M779" s="7">
        <v>1</v>
      </c>
      <c r="N779" s="14"/>
    </row>
    <row r="780" spans="1:14" ht="126">
      <c r="A780" s="6">
        <v>779</v>
      </c>
      <c r="B780" s="8" t="s">
        <v>21861</v>
      </c>
      <c r="C780" s="9" t="s">
        <v>22168</v>
      </c>
      <c r="D780" s="10" t="s">
        <v>5614</v>
      </c>
      <c r="E780" s="11" t="s">
        <v>22169</v>
      </c>
      <c r="F780" s="6">
        <v>428469</v>
      </c>
      <c r="G780" s="6" t="s">
        <v>19</v>
      </c>
      <c r="H780" s="16">
        <v>17552158.125999998</v>
      </c>
      <c r="I780" s="12"/>
      <c r="J780" s="12"/>
      <c r="K780" s="15">
        <v>17539348</v>
      </c>
      <c r="L780" s="13" t="s">
        <v>70</v>
      </c>
      <c r="M780" s="7">
        <v>0.6</v>
      </c>
      <c r="N780" s="14"/>
    </row>
    <row r="781" spans="1:14" ht="126">
      <c r="A781" s="6">
        <v>780</v>
      </c>
      <c r="B781" s="8" t="s">
        <v>21861</v>
      </c>
      <c r="C781" s="9" t="s">
        <v>22140</v>
      </c>
      <c r="D781" s="10" t="s">
        <v>21863</v>
      </c>
      <c r="E781" s="11" t="s">
        <v>22169</v>
      </c>
      <c r="F781" s="6">
        <v>428469</v>
      </c>
      <c r="G781" s="6" t="s">
        <v>19</v>
      </c>
      <c r="H781" s="16">
        <v>17552158.125999998</v>
      </c>
      <c r="I781" s="12"/>
      <c r="J781" s="12"/>
      <c r="K781" s="15">
        <v>17539348</v>
      </c>
      <c r="L781" s="13" t="s">
        <v>70</v>
      </c>
      <c r="M781" s="7">
        <v>0.4</v>
      </c>
      <c r="N781" s="14"/>
    </row>
    <row r="782" spans="1:14" ht="126">
      <c r="A782" s="6">
        <v>781</v>
      </c>
      <c r="B782" s="8" t="s">
        <v>21861</v>
      </c>
      <c r="C782" s="9" t="s">
        <v>22165</v>
      </c>
      <c r="D782" s="10" t="s">
        <v>22166</v>
      </c>
      <c r="E782" s="11" t="s">
        <v>22170</v>
      </c>
      <c r="F782" s="6">
        <v>436151</v>
      </c>
      <c r="G782" s="6" t="s">
        <v>19</v>
      </c>
      <c r="H782" s="16">
        <v>16976289.905000001</v>
      </c>
      <c r="I782" s="12"/>
      <c r="J782" s="12"/>
      <c r="K782" s="15">
        <v>16955022</v>
      </c>
      <c r="L782" s="13" t="s">
        <v>70</v>
      </c>
      <c r="M782" s="7">
        <v>1</v>
      </c>
      <c r="N782" s="14"/>
    </row>
    <row r="783" spans="1:14" ht="126">
      <c r="A783" s="6">
        <v>782</v>
      </c>
      <c r="B783" s="8" t="s">
        <v>21861</v>
      </c>
      <c r="C783" s="9" t="s">
        <v>22168</v>
      </c>
      <c r="D783" s="10" t="s">
        <v>5614</v>
      </c>
      <c r="E783" s="11" t="s">
        <v>22170</v>
      </c>
      <c r="F783" s="6">
        <v>436151</v>
      </c>
      <c r="G783" s="6" t="s">
        <v>19</v>
      </c>
      <c r="H783" s="16">
        <v>16976289.905000001</v>
      </c>
      <c r="I783" s="12"/>
      <c r="J783" s="12"/>
      <c r="K783" s="15">
        <v>16955022</v>
      </c>
      <c r="L783" s="13" t="s">
        <v>70</v>
      </c>
      <c r="M783" s="7">
        <v>0.6</v>
      </c>
      <c r="N783" s="14"/>
    </row>
    <row r="784" spans="1:14" ht="126">
      <c r="A784" s="6">
        <v>783</v>
      </c>
      <c r="B784" s="8" t="s">
        <v>21861</v>
      </c>
      <c r="C784" s="9" t="s">
        <v>22140</v>
      </c>
      <c r="D784" s="10" t="s">
        <v>21863</v>
      </c>
      <c r="E784" s="11" t="s">
        <v>22170</v>
      </c>
      <c r="F784" s="6">
        <v>436151</v>
      </c>
      <c r="G784" s="6" t="s">
        <v>19</v>
      </c>
      <c r="H784" s="16">
        <v>16976289.905000001</v>
      </c>
      <c r="I784" s="12"/>
      <c r="J784" s="12"/>
      <c r="K784" s="15">
        <v>16955022</v>
      </c>
      <c r="L784" s="13" t="s">
        <v>70</v>
      </c>
      <c r="M784" s="7">
        <v>0.4</v>
      </c>
      <c r="N784" s="14"/>
    </row>
    <row r="785" spans="1:14" ht="126">
      <c r="A785" s="6">
        <v>784</v>
      </c>
      <c r="B785" s="8" t="s">
        <v>21861</v>
      </c>
      <c r="C785" s="9" t="s">
        <v>22171</v>
      </c>
      <c r="D785" s="10" t="s">
        <v>22172</v>
      </c>
      <c r="E785" s="11" t="s">
        <v>22173</v>
      </c>
      <c r="F785" s="6">
        <v>436153</v>
      </c>
      <c r="G785" s="6" t="s">
        <v>19</v>
      </c>
      <c r="H785" s="16">
        <v>7401576.8600000003</v>
      </c>
      <c r="I785" s="12"/>
      <c r="J785" s="12"/>
      <c r="K785" s="15">
        <v>7271200</v>
      </c>
      <c r="L785" s="13" t="s">
        <v>14</v>
      </c>
      <c r="M785" s="7">
        <v>1</v>
      </c>
      <c r="N785" s="14"/>
    </row>
    <row r="786" spans="1:14" ht="110.25">
      <c r="A786" s="6">
        <v>785</v>
      </c>
      <c r="B786" s="8" t="s">
        <v>21861</v>
      </c>
      <c r="C786" s="9" t="s">
        <v>21876</v>
      </c>
      <c r="D786" s="10" t="s">
        <v>21877</v>
      </c>
      <c r="E786" s="11" t="s">
        <v>22174</v>
      </c>
      <c r="F786" s="6">
        <v>77454</v>
      </c>
      <c r="G786" s="6" t="s">
        <v>19</v>
      </c>
      <c r="H786" s="16">
        <v>14275617.27</v>
      </c>
      <c r="I786" s="12">
        <v>42738</v>
      </c>
      <c r="J786" s="12">
        <v>42959</v>
      </c>
      <c r="K786" s="15">
        <v>9414454</v>
      </c>
      <c r="L786" s="13" t="s">
        <v>14</v>
      </c>
      <c r="M786" s="7">
        <v>1</v>
      </c>
      <c r="N786" s="14"/>
    </row>
    <row r="787" spans="1:14" ht="78.75">
      <c r="A787" s="6">
        <v>786</v>
      </c>
      <c r="B787" s="8" t="s">
        <v>21861</v>
      </c>
      <c r="C787" s="9" t="s">
        <v>21876</v>
      </c>
      <c r="D787" s="10" t="s">
        <v>21877</v>
      </c>
      <c r="E787" s="11" t="s">
        <v>22175</v>
      </c>
      <c r="F787" s="6">
        <v>77455</v>
      </c>
      <c r="G787" s="6" t="s">
        <v>19</v>
      </c>
      <c r="H787" s="16">
        <v>11501091.23</v>
      </c>
      <c r="I787" s="12">
        <v>42738</v>
      </c>
      <c r="J787" s="12">
        <v>42959</v>
      </c>
      <c r="K787" s="15">
        <v>8635000</v>
      </c>
      <c r="L787" s="13" t="s">
        <v>14</v>
      </c>
      <c r="M787" s="7">
        <v>1</v>
      </c>
      <c r="N787" s="14"/>
    </row>
    <row r="788" spans="1:14" ht="141.75">
      <c r="A788" s="6">
        <v>787</v>
      </c>
      <c r="B788" s="8" t="s">
        <v>21861</v>
      </c>
      <c r="C788" s="9" t="s">
        <v>22176</v>
      </c>
      <c r="D788" s="10" t="s">
        <v>1108</v>
      </c>
      <c r="E788" s="11" t="s">
        <v>22177</v>
      </c>
      <c r="F788" s="6">
        <v>151221</v>
      </c>
      <c r="G788" s="6" t="s">
        <v>19</v>
      </c>
      <c r="H788" s="16">
        <v>18399998.875999998</v>
      </c>
      <c r="I788" s="12">
        <v>43315</v>
      </c>
      <c r="J788" s="12" t="s">
        <v>22178</v>
      </c>
      <c r="K788" s="15">
        <v>17769960</v>
      </c>
      <c r="L788" s="13" t="s">
        <v>14</v>
      </c>
      <c r="M788" s="7">
        <v>1</v>
      </c>
      <c r="N788" s="14"/>
    </row>
    <row r="789" spans="1:14" ht="141.75">
      <c r="A789" s="6">
        <v>788</v>
      </c>
      <c r="B789" s="8" t="s">
        <v>21861</v>
      </c>
      <c r="C789" s="9" t="s">
        <v>22179</v>
      </c>
      <c r="D789" s="10" t="s">
        <v>1112</v>
      </c>
      <c r="E789" s="11" t="s">
        <v>22180</v>
      </c>
      <c r="F789" s="6">
        <v>106237</v>
      </c>
      <c r="G789" s="6" t="s">
        <v>19</v>
      </c>
      <c r="H789" s="16">
        <v>13554596.177999999</v>
      </c>
      <c r="I789" s="12">
        <v>42776</v>
      </c>
      <c r="J789" s="12">
        <v>43351</v>
      </c>
      <c r="K789" s="15">
        <v>13554578</v>
      </c>
      <c r="L789" s="13" t="s">
        <v>14</v>
      </c>
      <c r="M789" s="7">
        <v>1</v>
      </c>
      <c r="N789" s="14"/>
    </row>
    <row r="790" spans="1:14" ht="173.25">
      <c r="A790" s="6">
        <v>789</v>
      </c>
      <c r="B790" s="8" t="s">
        <v>21861</v>
      </c>
      <c r="C790" s="9" t="s">
        <v>22181</v>
      </c>
      <c r="D790" s="10" t="s">
        <v>217</v>
      </c>
      <c r="E790" s="11" t="s">
        <v>22182</v>
      </c>
      <c r="F790" s="6">
        <v>160379</v>
      </c>
      <c r="G790" s="6" t="s">
        <v>19</v>
      </c>
      <c r="H790" s="16">
        <v>10838588.202</v>
      </c>
      <c r="I790" s="12">
        <v>43164</v>
      </c>
      <c r="J790" s="12">
        <v>43741</v>
      </c>
      <c r="K790" s="15">
        <v>10783744</v>
      </c>
      <c r="L790" s="13" t="s">
        <v>14</v>
      </c>
      <c r="M790" s="7">
        <v>1</v>
      </c>
      <c r="N790" s="14"/>
    </row>
    <row r="791" spans="1:14" ht="315">
      <c r="A791" s="6">
        <v>790</v>
      </c>
      <c r="B791" s="8" t="s">
        <v>21861</v>
      </c>
      <c r="C791" s="9" t="s">
        <v>22183</v>
      </c>
      <c r="D791" s="10" t="s">
        <v>17359</v>
      </c>
      <c r="E791" s="11" t="s">
        <v>22184</v>
      </c>
      <c r="F791" s="6">
        <v>286396</v>
      </c>
      <c r="G791" s="6" t="s">
        <v>19</v>
      </c>
      <c r="H791" s="16">
        <v>21586749.471000001</v>
      </c>
      <c r="I791" s="12" t="s">
        <v>22185</v>
      </c>
      <c r="J791" s="12" t="s">
        <v>4113</v>
      </c>
      <c r="K791" s="15">
        <v>21583152</v>
      </c>
      <c r="L791" s="13" t="s">
        <v>14</v>
      </c>
      <c r="M791" s="7">
        <v>1</v>
      </c>
      <c r="N791" s="14"/>
    </row>
    <row r="792" spans="1:14" ht="157.5">
      <c r="A792" s="6">
        <v>791</v>
      </c>
      <c r="B792" s="8" t="s">
        <v>21861</v>
      </c>
      <c r="C792" s="9" t="s">
        <v>22186</v>
      </c>
      <c r="D792" s="10" t="s">
        <v>22187</v>
      </c>
      <c r="E792" s="11" t="s">
        <v>22188</v>
      </c>
      <c r="F792" s="6">
        <v>406420</v>
      </c>
      <c r="G792" s="6" t="s">
        <v>19</v>
      </c>
      <c r="H792" s="16">
        <v>11857236.814999999</v>
      </c>
      <c r="I792" s="12">
        <v>44140</v>
      </c>
      <c r="J792" s="12" t="s">
        <v>22189</v>
      </c>
      <c r="K792" s="15">
        <v>11845232</v>
      </c>
      <c r="L792" s="13" t="s">
        <v>14</v>
      </c>
      <c r="M792" s="7">
        <v>1</v>
      </c>
      <c r="N792" s="14"/>
    </row>
    <row r="793" spans="1:14" ht="157.5">
      <c r="A793" s="6">
        <v>792</v>
      </c>
      <c r="B793" s="8" t="s">
        <v>21861</v>
      </c>
      <c r="C793" s="9" t="s">
        <v>22190</v>
      </c>
      <c r="D793" s="10" t="s">
        <v>22191</v>
      </c>
      <c r="E793" s="11" t="s">
        <v>22192</v>
      </c>
      <c r="F793" s="6">
        <v>293971</v>
      </c>
      <c r="G793" s="6" t="s">
        <v>19</v>
      </c>
      <c r="H793" s="16">
        <v>8870774.5869999994</v>
      </c>
      <c r="I793" s="12">
        <v>43805</v>
      </c>
      <c r="J793" s="12" t="s">
        <v>22193</v>
      </c>
      <c r="K793" s="15">
        <v>8867879</v>
      </c>
      <c r="L793" s="13" t="s">
        <v>14</v>
      </c>
      <c r="M793" s="7">
        <v>1</v>
      </c>
      <c r="N793" s="14"/>
    </row>
    <row r="794" spans="1:14" ht="236.25">
      <c r="A794" s="6">
        <v>793</v>
      </c>
      <c r="B794" s="8" t="s">
        <v>21861</v>
      </c>
      <c r="C794" s="9" t="s">
        <v>22194</v>
      </c>
      <c r="D794" s="10" t="s">
        <v>22195</v>
      </c>
      <c r="E794" s="11" t="s">
        <v>22196</v>
      </c>
      <c r="F794" s="6">
        <v>331047</v>
      </c>
      <c r="G794" s="6" t="s">
        <v>19</v>
      </c>
      <c r="H794" s="16">
        <v>9124094.7379999999</v>
      </c>
      <c r="I794" s="12" t="s">
        <v>22197</v>
      </c>
      <c r="J794" s="12" t="s">
        <v>22198</v>
      </c>
      <c r="K794" s="15">
        <v>8940989</v>
      </c>
      <c r="L794" s="13" t="s">
        <v>14</v>
      </c>
      <c r="M794" s="7">
        <v>1</v>
      </c>
      <c r="N794" s="14"/>
    </row>
    <row r="795" spans="1:14" ht="157.5">
      <c r="A795" s="6">
        <v>794</v>
      </c>
      <c r="B795" s="8" t="s">
        <v>21861</v>
      </c>
      <c r="C795" s="9" t="s">
        <v>22065</v>
      </c>
      <c r="D795" s="10" t="s">
        <v>257</v>
      </c>
      <c r="E795" s="11" t="s">
        <v>22199</v>
      </c>
      <c r="F795" s="6">
        <v>477043</v>
      </c>
      <c r="G795" s="6" t="s">
        <v>19</v>
      </c>
      <c r="H795" s="16">
        <v>59630016.556000002</v>
      </c>
      <c r="I795" s="12"/>
      <c r="J795" s="12"/>
      <c r="K795" s="15">
        <v>64971888</v>
      </c>
      <c r="L795" s="13" t="s">
        <v>14</v>
      </c>
      <c r="M795" s="7">
        <v>1</v>
      </c>
      <c r="N795" s="14"/>
    </row>
    <row r="796" spans="1:14" ht="126">
      <c r="A796" s="6">
        <v>795</v>
      </c>
      <c r="B796" s="8" t="s">
        <v>21861</v>
      </c>
      <c r="C796" s="9" t="s">
        <v>22140</v>
      </c>
      <c r="D796" s="10" t="s">
        <v>21863</v>
      </c>
      <c r="E796" s="11" t="s">
        <v>22200</v>
      </c>
      <c r="F796" s="6">
        <v>277026</v>
      </c>
      <c r="G796" s="6" t="s">
        <v>19</v>
      </c>
      <c r="H796" s="16">
        <v>10984452.472999999</v>
      </c>
      <c r="I796" s="12">
        <v>43559</v>
      </c>
      <c r="J796" s="12">
        <v>43779</v>
      </c>
      <c r="K796" s="15">
        <v>10975491</v>
      </c>
      <c r="L796" s="13" t="s">
        <v>14</v>
      </c>
      <c r="M796" s="7">
        <v>1</v>
      </c>
      <c r="N796" s="14"/>
    </row>
    <row r="797" spans="1:14" ht="173.25">
      <c r="A797" s="6">
        <v>796</v>
      </c>
      <c r="B797" s="8" t="s">
        <v>21861</v>
      </c>
      <c r="C797" s="9" t="s">
        <v>21926</v>
      </c>
      <c r="D797" s="10" t="s">
        <v>21927</v>
      </c>
      <c r="E797" s="11" t="s">
        <v>22201</v>
      </c>
      <c r="F797" s="6">
        <v>293968</v>
      </c>
      <c r="G797" s="6" t="s">
        <v>19</v>
      </c>
      <c r="H797" s="16">
        <v>7547988.8679999998</v>
      </c>
      <c r="I797" s="12" t="s">
        <v>22202</v>
      </c>
      <c r="J797" s="12" t="s">
        <v>22203</v>
      </c>
      <c r="K797" s="15">
        <v>7489711</v>
      </c>
      <c r="L797" s="13" t="s">
        <v>14</v>
      </c>
      <c r="M797" s="7">
        <v>1</v>
      </c>
      <c r="N797" s="14"/>
    </row>
    <row r="798" spans="1:14" ht="94.5">
      <c r="A798" s="6">
        <v>797</v>
      </c>
      <c r="B798" s="8" t="s">
        <v>21861</v>
      </c>
      <c r="C798" s="9" t="s">
        <v>22181</v>
      </c>
      <c r="D798" s="10" t="s">
        <v>217</v>
      </c>
      <c r="E798" s="11" t="s">
        <v>22204</v>
      </c>
      <c r="F798" s="6">
        <v>160381</v>
      </c>
      <c r="G798" s="6" t="s">
        <v>19</v>
      </c>
      <c r="H798" s="16">
        <v>5400000.9000000004</v>
      </c>
      <c r="I798" s="12">
        <v>43164</v>
      </c>
      <c r="J798" s="12">
        <v>43375</v>
      </c>
      <c r="K798" s="15">
        <v>5359991</v>
      </c>
      <c r="L798" s="13" t="s">
        <v>14</v>
      </c>
      <c r="M798" s="7">
        <v>1</v>
      </c>
      <c r="N798" s="14"/>
    </row>
    <row r="799" spans="1:14" ht="94.5">
      <c r="A799" s="6">
        <v>798</v>
      </c>
      <c r="B799" s="8" t="s">
        <v>21861</v>
      </c>
      <c r="C799" s="9" t="s">
        <v>22205</v>
      </c>
      <c r="D799" s="10" t="s">
        <v>21874</v>
      </c>
      <c r="E799" s="11" t="s">
        <v>22206</v>
      </c>
      <c r="F799" s="6">
        <v>176381</v>
      </c>
      <c r="G799" s="6" t="s">
        <v>19</v>
      </c>
      <c r="H799" s="16">
        <v>8689972.6109999996</v>
      </c>
      <c r="I799" s="12" t="s">
        <v>8128</v>
      </c>
      <c r="J799" s="12">
        <v>43293</v>
      </c>
      <c r="K799" s="15">
        <v>8689600</v>
      </c>
      <c r="L799" s="13" t="s">
        <v>14</v>
      </c>
      <c r="M799" s="7">
        <v>1</v>
      </c>
      <c r="N799" s="14"/>
    </row>
    <row r="800" spans="1:14" ht="94.5">
      <c r="A800" s="6">
        <v>799</v>
      </c>
      <c r="B800" s="8" t="s">
        <v>21861</v>
      </c>
      <c r="C800" s="9" t="s">
        <v>22120</v>
      </c>
      <c r="D800" s="10" t="s">
        <v>73</v>
      </c>
      <c r="E800" s="11" t="s">
        <v>22207</v>
      </c>
      <c r="F800" s="6">
        <v>313500</v>
      </c>
      <c r="G800" s="6" t="s">
        <v>19</v>
      </c>
      <c r="H800" s="16">
        <v>14133678.509</v>
      </c>
      <c r="I800" s="12" t="s">
        <v>22208</v>
      </c>
      <c r="J800" s="12">
        <v>43900</v>
      </c>
      <c r="K800" s="15">
        <v>13200262</v>
      </c>
      <c r="L800" s="13" t="s">
        <v>14</v>
      </c>
      <c r="M800" s="7">
        <v>1</v>
      </c>
      <c r="N800" s="14"/>
    </row>
    <row r="801" spans="1:14" ht="236.25">
      <c r="A801" s="6">
        <v>800</v>
      </c>
      <c r="B801" s="8" t="s">
        <v>21861</v>
      </c>
      <c r="C801" s="9" t="s">
        <v>22176</v>
      </c>
      <c r="D801" s="10" t="s">
        <v>1108</v>
      </c>
      <c r="E801" s="11" t="s">
        <v>22209</v>
      </c>
      <c r="F801" s="6">
        <v>319673</v>
      </c>
      <c r="G801" s="6" t="s">
        <v>19</v>
      </c>
      <c r="H801" s="16">
        <v>13710063.179</v>
      </c>
      <c r="I801" s="12" t="s">
        <v>22210</v>
      </c>
      <c r="J801" s="12" t="s">
        <v>22211</v>
      </c>
      <c r="K801" s="15">
        <v>13285154</v>
      </c>
      <c r="L801" s="13" t="s">
        <v>14</v>
      </c>
      <c r="M801" s="7">
        <v>1</v>
      </c>
      <c r="N801" s="14"/>
    </row>
    <row r="802" spans="1:14" ht="236.25">
      <c r="A802" s="6">
        <v>801</v>
      </c>
      <c r="B802" s="8" t="s">
        <v>21861</v>
      </c>
      <c r="C802" s="9" t="s">
        <v>22176</v>
      </c>
      <c r="D802" s="10" t="s">
        <v>1108</v>
      </c>
      <c r="E802" s="11" t="s">
        <v>22212</v>
      </c>
      <c r="F802" s="6">
        <v>319674</v>
      </c>
      <c r="G802" s="6" t="s">
        <v>19</v>
      </c>
      <c r="H802" s="16">
        <v>16991019.041999999</v>
      </c>
      <c r="I802" s="12" t="s">
        <v>22210</v>
      </c>
      <c r="J802" s="12" t="s">
        <v>22211</v>
      </c>
      <c r="K802" s="15">
        <v>16973198</v>
      </c>
      <c r="L802" s="13" t="s">
        <v>14</v>
      </c>
      <c r="M802" s="7">
        <v>1</v>
      </c>
      <c r="N802" s="14"/>
    </row>
    <row r="803" spans="1:14" ht="189">
      <c r="A803" s="6">
        <v>802</v>
      </c>
      <c r="B803" s="8" t="s">
        <v>21861</v>
      </c>
      <c r="C803" s="9" t="s">
        <v>22120</v>
      </c>
      <c r="D803" s="10" t="s">
        <v>73</v>
      </c>
      <c r="E803" s="11" t="s">
        <v>22213</v>
      </c>
      <c r="F803" s="6">
        <v>343596</v>
      </c>
      <c r="G803" s="6" t="s">
        <v>19</v>
      </c>
      <c r="H803" s="16">
        <v>12345108</v>
      </c>
      <c r="I803" s="12" t="s">
        <v>22214</v>
      </c>
      <c r="J803" s="12" t="s">
        <v>14880</v>
      </c>
      <c r="K803" s="15">
        <v>12241009</v>
      </c>
      <c r="L803" s="13" t="s">
        <v>14</v>
      </c>
      <c r="M803" s="7">
        <v>1</v>
      </c>
      <c r="N803" s="14"/>
    </row>
    <row r="804" spans="1:14" ht="157.5">
      <c r="A804" s="6">
        <v>803</v>
      </c>
      <c r="B804" s="8" t="s">
        <v>21861</v>
      </c>
      <c r="C804" s="9" t="s">
        <v>22215</v>
      </c>
      <c r="D804" s="10" t="s">
        <v>22216</v>
      </c>
      <c r="E804" s="11" t="s">
        <v>22217</v>
      </c>
      <c r="F804" s="6">
        <v>343597</v>
      </c>
      <c r="G804" s="6" t="s">
        <v>19</v>
      </c>
      <c r="H804" s="16">
        <v>13727146.517999999</v>
      </c>
      <c r="I804" s="12" t="s">
        <v>22193</v>
      </c>
      <c r="J804" s="12" t="s">
        <v>14996</v>
      </c>
      <c r="K804" s="15">
        <v>13177470</v>
      </c>
      <c r="L804" s="13" t="s">
        <v>70</v>
      </c>
      <c r="M804" s="7">
        <v>1</v>
      </c>
      <c r="N804" s="14"/>
    </row>
    <row r="805" spans="1:14" ht="157.5">
      <c r="A805" s="6">
        <v>804</v>
      </c>
      <c r="B805" s="8" t="s">
        <v>21861</v>
      </c>
      <c r="C805" s="9" t="s">
        <v>22218</v>
      </c>
      <c r="D805" s="10" t="s">
        <v>22219</v>
      </c>
      <c r="E805" s="11" t="s">
        <v>22217</v>
      </c>
      <c r="F805" s="6">
        <v>343597</v>
      </c>
      <c r="G805" s="6" t="s">
        <v>19</v>
      </c>
      <c r="H805" s="16">
        <v>13727146.517999999</v>
      </c>
      <c r="I805" s="12" t="s">
        <v>22193</v>
      </c>
      <c r="J805" s="12" t="s">
        <v>14996</v>
      </c>
      <c r="K805" s="15">
        <v>13177470</v>
      </c>
      <c r="L805" s="13" t="s">
        <v>70</v>
      </c>
      <c r="M805" s="7">
        <v>0.51</v>
      </c>
      <c r="N805" s="14"/>
    </row>
    <row r="806" spans="1:14" ht="157.5">
      <c r="A806" s="6">
        <v>805</v>
      </c>
      <c r="B806" s="8" t="s">
        <v>21861</v>
      </c>
      <c r="C806" s="9" t="s">
        <v>22220</v>
      </c>
      <c r="D806" s="10" t="s">
        <v>22221</v>
      </c>
      <c r="E806" s="11" t="s">
        <v>22217</v>
      </c>
      <c r="F806" s="6">
        <v>343597</v>
      </c>
      <c r="G806" s="6" t="s">
        <v>19</v>
      </c>
      <c r="H806" s="16">
        <v>13727146.517999999</v>
      </c>
      <c r="I806" s="12" t="s">
        <v>22193</v>
      </c>
      <c r="J806" s="12" t="s">
        <v>14996</v>
      </c>
      <c r="K806" s="15">
        <v>13177470</v>
      </c>
      <c r="L806" s="13" t="s">
        <v>70</v>
      </c>
      <c r="M806" s="7">
        <v>0.49</v>
      </c>
      <c r="N806" s="14"/>
    </row>
    <row r="807" spans="1:14" ht="63">
      <c r="A807" s="6">
        <v>806</v>
      </c>
      <c r="B807" s="8" t="s">
        <v>21861</v>
      </c>
      <c r="C807" s="9" t="s">
        <v>22222</v>
      </c>
      <c r="D807" s="10" t="s">
        <v>22223</v>
      </c>
      <c r="E807" s="11" t="s">
        <v>22224</v>
      </c>
      <c r="F807" s="6">
        <v>406418</v>
      </c>
      <c r="G807" s="6" t="s">
        <v>19</v>
      </c>
      <c r="H807" s="16">
        <v>6240373.6610000003</v>
      </c>
      <c r="I807" s="12" t="s">
        <v>22225</v>
      </c>
      <c r="J807" s="12">
        <v>43899</v>
      </c>
      <c r="K807" s="15">
        <v>6229292</v>
      </c>
      <c r="L807" s="13" t="s">
        <v>14</v>
      </c>
      <c r="M807" s="7">
        <v>1</v>
      </c>
      <c r="N807" s="14"/>
    </row>
    <row r="808" spans="1:14" ht="94.5">
      <c r="A808" s="6">
        <v>807</v>
      </c>
      <c r="B808" s="8" t="s">
        <v>21861</v>
      </c>
      <c r="C808" s="9" t="s">
        <v>22000</v>
      </c>
      <c r="D808" s="10" t="s">
        <v>453</v>
      </c>
      <c r="E808" s="11" t="s">
        <v>22226</v>
      </c>
      <c r="F808" s="6">
        <v>423633</v>
      </c>
      <c r="G808" s="6" t="s">
        <v>19</v>
      </c>
      <c r="H808" s="16">
        <v>19141490.416000001</v>
      </c>
      <c r="I808" s="12"/>
      <c r="J808" s="12"/>
      <c r="K808" s="15">
        <v>21113609</v>
      </c>
      <c r="L808" s="13" t="s">
        <v>14</v>
      </c>
      <c r="M808" s="7">
        <v>1</v>
      </c>
      <c r="N808" s="14"/>
    </row>
    <row r="809" spans="1:14" ht="110.25">
      <c r="A809" s="6">
        <v>808</v>
      </c>
      <c r="B809" s="8" t="s">
        <v>21861</v>
      </c>
      <c r="C809" s="9" t="s">
        <v>22181</v>
      </c>
      <c r="D809" s="10" t="s">
        <v>217</v>
      </c>
      <c r="E809" s="11" t="s">
        <v>22227</v>
      </c>
      <c r="F809" s="6">
        <v>151218</v>
      </c>
      <c r="G809" s="6" t="s">
        <v>19</v>
      </c>
      <c r="H809" s="16">
        <v>7950598.0470000003</v>
      </c>
      <c r="I809" s="12">
        <v>43194</v>
      </c>
      <c r="J809" s="12">
        <v>43467</v>
      </c>
      <c r="K809" s="15">
        <v>6071658</v>
      </c>
      <c r="L809" s="13" t="s">
        <v>14</v>
      </c>
      <c r="M809" s="7">
        <v>1</v>
      </c>
      <c r="N809" s="14"/>
    </row>
    <row r="810" spans="1:14" ht="141.75">
      <c r="A810" s="6">
        <v>809</v>
      </c>
      <c r="B810" s="8" t="s">
        <v>21861</v>
      </c>
      <c r="C810" s="9" t="s">
        <v>22205</v>
      </c>
      <c r="D810" s="10" t="s">
        <v>21874</v>
      </c>
      <c r="E810" s="11" t="s">
        <v>22228</v>
      </c>
      <c r="F810" s="6">
        <v>189558</v>
      </c>
      <c r="G810" s="6" t="s">
        <v>19</v>
      </c>
      <c r="H810" s="16">
        <v>9550790.9619999994</v>
      </c>
      <c r="I810" s="12" t="s">
        <v>22229</v>
      </c>
      <c r="J810" s="12" t="s">
        <v>22230</v>
      </c>
      <c r="K810" s="15">
        <v>9346181</v>
      </c>
      <c r="L810" s="13" t="s">
        <v>14</v>
      </c>
      <c r="M810" s="7">
        <v>1</v>
      </c>
      <c r="N810" s="14"/>
    </row>
    <row r="811" spans="1:14" ht="110.25">
      <c r="A811" s="6">
        <v>810</v>
      </c>
      <c r="B811" s="8" t="s">
        <v>21861</v>
      </c>
      <c r="C811" s="9" t="s">
        <v>21931</v>
      </c>
      <c r="D811" s="10" t="s">
        <v>21932</v>
      </c>
      <c r="E811" s="11" t="s">
        <v>22231</v>
      </c>
      <c r="F811" s="6">
        <v>277025</v>
      </c>
      <c r="G811" s="6" t="s">
        <v>19</v>
      </c>
      <c r="H811" s="16">
        <v>12101581.992000001</v>
      </c>
      <c r="I811" s="12">
        <v>43559</v>
      </c>
      <c r="J811" s="12">
        <v>43779</v>
      </c>
      <c r="K811" s="15">
        <v>12085502</v>
      </c>
      <c r="L811" s="13" t="s">
        <v>14</v>
      </c>
      <c r="M811" s="7">
        <v>1</v>
      </c>
      <c r="N811" s="14"/>
    </row>
    <row r="812" spans="1:14" ht="110.25">
      <c r="A812" s="6">
        <v>811</v>
      </c>
      <c r="B812" s="8" t="s">
        <v>21861</v>
      </c>
      <c r="C812" s="9" t="s">
        <v>22232</v>
      </c>
      <c r="D812" s="10" t="s">
        <v>22233</v>
      </c>
      <c r="E812" s="11" t="s">
        <v>22234</v>
      </c>
      <c r="F812" s="6">
        <v>282293</v>
      </c>
      <c r="G812" s="6" t="s">
        <v>19</v>
      </c>
      <c r="H812" s="16">
        <v>4993137.642</v>
      </c>
      <c r="I812" s="12">
        <v>43501</v>
      </c>
      <c r="J812" s="12">
        <v>43719</v>
      </c>
      <c r="K812" s="15">
        <v>4891886</v>
      </c>
      <c r="L812" s="13" t="s">
        <v>14</v>
      </c>
      <c r="M812" s="7">
        <v>1</v>
      </c>
      <c r="N812" s="14"/>
    </row>
    <row r="813" spans="1:14" ht="94.5">
      <c r="A813" s="6">
        <v>812</v>
      </c>
      <c r="B813" s="8" t="s">
        <v>21861</v>
      </c>
      <c r="C813" s="9" t="s">
        <v>21926</v>
      </c>
      <c r="D813" s="10" t="s">
        <v>21927</v>
      </c>
      <c r="E813" s="11" t="s">
        <v>22235</v>
      </c>
      <c r="F813" s="6">
        <v>293969</v>
      </c>
      <c r="G813" s="6" t="s">
        <v>19</v>
      </c>
      <c r="H813" s="16">
        <v>6417561.3339999998</v>
      </c>
      <c r="I813" s="12" t="s">
        <v>22202</v>
      </c>
      <c r="J813" s="12" t="s">
        <v>22203</v>
      </c>
      <c r="K813" s="15">
        <v>6407704</v>
      </c>
      <c r="L813" s="13" t="s">
        <v>14</v>
      </c>
      <c r="M813" s="7">
        <v>1</v>
      </c>
      <c r="N813" s="14"/>
    </row>
    <row r="814" spans="1:14" ht="94.5">
      <c r="A814" s="6">
        <v>813</v>
      </c>
      <c r="B814" s="8" t="s">
        <v>21861</v>
      </c>
      <c r="C814" s="9" t="s">
        <v>22236</v>
      </c>
      <c r="D814" s="10" t="s">
        <v>22237</v>
      </c>
      <c r="E814" s="11" t="s">
        <v>22238</v>
      </c>
      <c r="F814" s="6">
        <v>319672</v>
      </c>
      <c r="G814" s="6" t="s">
        <v>19</v>
      </c>
      <c r="H814" s="16">
        <v>9439521.9839999992</v>
      </c>
      <c r="I814" s="12" t="s">
        <v>22239</v>
      </c>
      <c r="J814" s="12" t="s">
        <v>22240</v>
      </c>
      <c r="K814" s="15">
        <v>9397499</v>
      </c>
      <c r="L814" s="13" t="s">
        <v>14</v>
      </c>
      <c r="M814" s="7">
        <v>1</v>
      </c>
      <c r="N814" s="14"/>
    </row>
    <row r="815" spans="1:14" ht="110.25">
      <c r="A815" s="6">
        <v>814</v>
      </c>
      <c r="B815" s="8" t="s">
        <v>21861</v>
      </c>
      <c r="C815" s="9" t="s">
        <v>22241</v>
      </c>
      <c r="D815" s="10" t="s">
        <v>61</v>
      </c>
      <c r="E815" s="11" t="s">
        <v>22242</v>
      </c>
      <c r="F815" s="6">
        <v>406419</v>
      </c>
      <c r="G815" s="6" t="s">
        <v>19</v>
      </c>
      <c r="H815" s="16">
        <v>6652013.6770000001</v>
      </c>
      <c r="I815" s="12" t="s">
        <v>22243</v>
      </c>
      <c r="J815" s="12" t="s">
        <v>22244</v>
      </c>
      <c r="K815" s="15">
        <v>6642355</v>
      </c>
      <c r="L815" s="13" t="s">
        <v>14</v>
      </c>
      <c r="M815" s="7">
        <v>1</v>
      </c>
      <c r="N815" s="14"/>
    </row>
    <row r="816" spans="1:14" ht="94.5">
      <c r="A816" s="6">
        <v>815</v>
      </c>
      <c r="B816" s="8" t="s">
        <v>21861</v>
      </c>
      <c r="C816" s="9" t="s">
        <v>22245</v>
      </c>
      <c r="D816" s="10" t="s">
        <v>22246</v>
      </c>
      <c r="E816" s="11" t="s">
        <v>22247</v>
      </c>
      <c r="F816" s="6">
        <v>436154</v>
      </c>
      <c r="G816" s="6" t="s">
        <v>19</v>
      </c>
      <c r="H816" s="16">
        <v>2194782.074</v>
      </c>
      <c r="I816" s="12" t="s">
        <v>22248</v>
      </c>
      <c r="J816" s="12" t="s">
        <v>22249</v>
      </c>
      <c r="K816" s="15">
        <v>2194774</v>
      </c>
      <c r="L816" s="13" t="s">
        <v>14</v>
      </c>
      <c r="M816" s="7">
        <v>1</v>
      </c>
      <c r="N816" s="14"/>
    </row>
    <row r="817" spans="1:14" ht="78.75">
      <c r="A817" s="6">
        <v>816</v>
      </c>
      <c r="B817" s="8" t="s">
        <v>21861</v>
      </c>
      <c r="C817" s="9" t="s">
        <v>22000</v>
      </c>
      <c r="D817" s="10" t="s">
        <v>453</v>
      </c>
      <c r="E817" s="11" t="s">
        <v>22250</v>
      </c>
      <c r="F817" s="6">
        <v>453289</v>
      </c>
      <c r="G817" s="6" t="s">
        <v>19</v>
      </c>
      <c r="H817" s="16">
        <v>14242474.754000001</v>
      </c>
      <c r="I817" s="12"/>
      <c r="J817" s="12"/>
      <c r="K817" s="15">
        <v>14688169</v>
      </c>
      <c r="L817" s="13" t="s">
        <v>14</v>
      </c>
      <c r="M817" s="7">
        <v>1</v>
      </c>
      <c r="N817" s="14"/>
    </row>
    <row r="818" spans="1:14" ht="94.5">
      <c r="A818" s="6">
        <v>817</v>
      </c>
      <c r="B818" s="8" t="s">
        <v>21861</v>
      </c>
      <c r="C818" s="9" t="s">
        <v>21876</v>
      </c>
      <c r="D818" s="10" t="s">
        <v>21877</v>
      </c>
      <c r="E818" s="11" t="s">
        <v>22251</v>
      </c>
      <c r="F818" s="6">
        <v>75471</v>
      </c>
      <c r="G818" s="6" t="s">
        <v>19</v>
      </c>
      <c r="H818" s="16">
        <v>6860287.9500000002</v>
      </c>
      <c r="I818" s="12">
        <v>43070</v>
      </c>
      <c r="J818" s="12" t="s">
        <v>22252</v>
      </c>
      <c r="K818" s="15">
        <v>3897751</v>
      </c>
      <c r="L818" s="13" t="s">
        <v>14</v>
      </c>
      <c r="M818" s="7">
        <v>1</v>
      </c>
      <c r="N818" s="14"/>
    </row>
    <row r="819" spans="1:14" ht="157.5">
      <c r="A819" s="6">
        <v>818</v>
      </c>
      <c r="B819" s="8" t="s">
        <v>21861</v>
      </c>
      <c r="C819" s="9" t="s">
        <v>22253</v>
      </c>
      <c r="D819" s="10" t="s">
        <v>22254</v>
      </c>
      <c r="E819" s="11" t="s">
        <v>22255</v>
      </c>
      <c r="F819" s="6">
        <v>236329</v>
      </c>
      <c r="G819" s="6" t="s">
        <v>19</v>
      </c>
      <c r="H819" s="16">
        <v>4740301.45</v>
      </c>
      <c r="I819" s="12">
        <v>43556</v>
      </c>
      <c r="J819" s="12">
        <v>43562</v>
      </c>
      <c r="K819" s="15">
        <v>4737986</v>
      </c>
      <c r="L819" s="13" t="s">
        <v>14</v>
      </c>
      <c r="M819" s="7">
        <v>1</v>
      </c>
      <c r="N819" s="14"/>
    </row>
    <row r="820" spans="1:14" ht="141.75">
      <c r="A820" s="6">
        <v>819</v>
      </c>
      <c r="B820" s="8" t="s">
        <v>21861</v>
      </c>
      <c r="C820" s="9" t="s">
        <v>22256</v>
      </c>
      <c r="D820" s="10" t="s">
        <v>22257</v>
      </c>
      <c r="E820" s="11" t="s">
        <v>22258</v>
      </c>
      <c r="F820" s="6">
        <v>309514</v>
      </c>
      <c r="G820" s="6" t="s">
        <v>19</v>
      </c>
      <c r="H820" s="16">
        <v>9103224.6809999999</v>
      </c>
      <c r="I820" s="12" t="s">
        <v>15258</v>
      </c>
      <c r="J820" s="12" t="s">
        <v>22025</v>
      </c>
      <c r="K820" s="15">
        <v>9098833</v>
      </c>
      <c r="L820" s="13" t="s">
        <v>14</v>
      </c>
      <c r="M820" s="7">
        <v>1</v>
      </c>
      <c r="N820" s="14"/>
    </row>
    <row r="821" spans="1:14" ht="362.25">
      <c r="A821" s="6">
        <v>820</v>
      </c>
      <c r="B821" s="8" t="s">
        <v>21861</v>
      </c>
      <c r="C821" s="9" t="s">
        <v>22000</v>
      </c>
      <c r="D821" s="10" t="s">
        <v>453</v>
      </c>
      <c r="E821" s="11" t="s">
        <v>22259</v>
      </c>
      <c r="F821" s="6">
        <v>309515</v>
      </c>
      <c r="G821" s="6" t="s">
        <v>19</v>
      </c>
      <c r="H821" s="16">
        <v>20716818.215999998</v>
      </c>
      <c r="I821" s="12" t="s">
        <v>15030</v>
      </c>
      <c r="J821" s="12" t="s">
        <v>22260</v>
      </c>
      <c r="K821" s="15">
        <v>20703517</v>
      </c>
      <c r="L821" s="13" t="s">
        <v>14</v>
      </c>
      <c r="M821" s="7">
        <v>1</v>
      </c>
      <c r="N821" s="14"/>
    </row>
    <row r="822" spans="1:14" ht="126">
      <c r="A822" s="6">
        <v>821</v>
      </c>
      <c r="B822" s="8" t="s">
        <v>21861</v>
      </c>
      <c r="C822" s="9" t="s">
        <v>22261</v>
      </c>
      <c r="D822" s="10" t="s">
        <v>22262</v>
      </c>
      <c r="E822" s="11" t="s">
        <v>22263</v>
      </c>
      <c r="F822" s="6">
        <v>400278</v>
      </c>
      <c r="G822" s="6" t="s">
        <v>19</v>
      </c>
      <c r="H822" s="16">
        <v>8729299.5899999999</v>
      </c>
      <c r="I822" s="12" t="s">
        <v>22264</v>
      </c>
      <c r="J822" s="12" t="s">
        <v>22265</v>
      </c>
      <c r="K822" s="15">
        <v>8718163</v>
      </c>
      <c r="L822" s="13" t="s">
        <v>14</v>
      </c>
      <c r="M822" s="7">
        <v>1</v>
      </c>
      <c r="N822" s="14"/>
    </row>
    <row r="823" spans="1:14" ht="141.75">
      <c r="A823" s="6">
        <v>822</v>
      </c>
      <c r="B823" s="8" t="s">
        <v>21861</v>
      </c>
      <c r="C823" s="9" t="s">
        <v>22266</v>
      </c>
      <c r="D823" s="10" t="s">
        <v>22267</v>
      </c>
      <c r="E823" s="11" t="s">
        <v>22268</v>
      </c>
      <c r="F823" s="6">
        <v>400270</v>
      </c>
      <c r="G823" s="6" t="s">
        <v>19</v>
      </c>
      <c r="H823" s="16">
        <v>7526074.5060000001</v>
      </c>
      <c r="I823" s="12" t="s">
        <v>22269</v>
      </c>
      <c r="J823" s="12" t="s">
        <v>8776</v>
      </c>
      <c r="K823" s="15">
        <v>7515467</v>
      </c>
      <c r="L823" s="13" t="s">
        <v>14</v>
      </c>
      <c r="M823" s="7">
        <v>1</v>
      </c>
      <c r="N823" s="14"/>
    </row>
    <row r="824" spans="1:14" ht="63">
      <c r="A824" s="6">
        <v>823</v>
      </c>
      <c r="B824" s="8" t="s">
        <v>21861</v>
      </c>
      <c r="C824" s="9" t="s">
        <v>22270</v>
      </c>
      <c r="D824" s="10" t="s">
        <v>6960</v>
      </c>
      <c r="E824" s="11" t="s">
        <v>22271</v>
      </c>
      <c r="F824" s="6">
        <v>406422</v>
      </c>
      <c r="G824" s="6" t="s">
        <v>19</v>
      </c>
      <c r="H824" s="16">
        <v>14062143</v>
      </c>
      <c r="I824" s="12" t="s">
        <v>21970</v>
      </c>
      <c r="J824" s="12" t="s">
        <v>22272</v>
      </c>
      <c r="K824" s="15">
        <v>13960604</v>
      </c>
      <c r="L824" s="13" t="s">
        <v>14</v>
      </c>
      <c r="M824" s="7">
        <v>1</v>
      </c>
      <c r="N824" s="14"/>
    </row>
    <row r="825" spans="1:14" ht="78.75">
      <c r="A825" s="6">
        <v>824</v>
      </c>
      <c r="B825" s="8" t="s">
        <v>21861</v>
      </c>
      <c r="C825" s="9" t="s">
        <v>22273</v>
      </c>
      <c r="D825" s="10" t="s">
        <v>21912</v>
      </c>
      <c r="E825" s="11" t="s">
        <v>22274</v>
      </c>
      <c r="F825" s="6">
        <v>453290</v>
      </c>
      <c r="G825" s="6" t="s">
        <v>19</v>
      </c>
      <c r="H825" s="16">
        <v>12226673.964</v>
      </c>
      <c r="I825" s="12" t="s">
        <v>22275</v>
      </c>
      <c r="J825" s="12" t="s">
        <v>14952</v>
      </c>
      <c r="K825" s="15">
        <v>12198386</v>
      </c>
      <c r="L825" s="13" t="s">
        <v>14</v>
      </c>
      <c r="M825" s="7">
        <v>1</v>
      </c>
      <c r="N825" s="14"/>
    </row>
    <row r="826" spans="1:14" ht="220.5">
      <c r="A826" s="6">
        <v>825</v>
      </c>
      <c r="B826" s="8" t="s">
        <v>21861</v>
      </c>
      <c r="C826" s="9" t="s">
        <v>22181</v>
      </c>
      <c r="D826" s="10" t="s">
        <v>217</v>
      </c>
      <c r="E826" s="11" t="s">
        <v>22276</v>
      </c>
      <c r="F826" s="6">
        <v>112912</v>
      </c>
      <c r="G826" s="6" t="s">
        <v>19</v>
      </c>
      <c r="H826" s="16">
        <v>16884454.166999999</v>
      </c>
      <c r="I826" s="12" t="s">
        <v>22277</v>
      </c>
      <c r="J826" s="12" t="s">
        <v>22278</v>
      </c>
      <c r="K826" s="15">
        <v>16878189</v>
      </c>
      <c r="L826" s="13" t="s">
        <v>14</v>
      </c>
      <c r="M826" s="7">
        <v>1</v>
      </c>
      <c r="N826" s="14"/>
    </row>
    <row r="827" spans="1:14" ht="63">
      <c r="A827" s="6">
        <v>826</v>
      </c>
      <c r="B827" s="8" t="s">
        <v>21861</v>
      </c>
      <c r="C827" s="9" t="s">
        <v>22179</v>
      </c>
      <c r="D827" s="10" t="s">
        <v>1112</v>
      </c>
      <c r="E827" s="11" t="s">
        <v>22279</v>
      </c>
      <c r="F827" s="6">
        <v>112914</v>
      </c>
      <c r="G827" s="6" t="s">
        <v>19</v>
      </c>
      <c r="H827" s="16">
        <v>3788612.3429999999</v>
      </c>
      <c r="I827" s="12">
        <v>43132</v>
      </c>
      <c r="J827" s="12">
        <v>43351</v>
      </c>
      <c r="K827" s="15">
        <v>3788612</v>
      </c>
      <c r="L827" s="13" t="s">
        <v>14</v>
      </c>
      <c r="M827" s="7">
        <v>1</v>
      </c>
      <c r="N827" s="14"/>
    </row>
    <row r="828" spans="1:14" ht="126">
      <c r="A828" s="6">
        <v>827</v>
      </c>
      <c r="B828" s="8" t="s">
        <v>21861</v>
      </c>
      <c r="C828" s="9" t="s">
        <v>22065</v>
      </c>
      <c r="D828" s="10" t="s">
        <v>257</v>
      </c>
      <c r="E828" s="11" t="s">
        <v>22280</v>
      </c>
      <c r="F828" s="6">
        <v>131121</v>
      </c>
      <c r="G828" s="6" t="s">
        <v>19</v>
      </c>
      <c r="H828" s="16">
        <v>7892249.9400000004</v>
      </c>
      <c r="I828" s="12" t="s">
        <v>22277</v>
      </c>
      <c r="J828" s="12" t="s">
        <v>21734</v>
      </c>
      <c r="K828" s="15">
        <v>7888969</v>
      </c>
      <c r="L828" s="13" t="s">
        <v>14</v>
      </c>
      <c r="M828" s="7">
        <v>1</v>
      </c>
      <c r="N828" s="14"/>
    </row>
    <row r="829" spans="1:14" ht="173.25">
      <c r="A829" s="6">
        <v>828</v>
      </c>
      <c r="B829" s="8" t="s">
        <v>21861</v>
      </c>
      <c r="C829" s="9" t="s">
        <v>22281</v>
      </c>
      <c r="D829" s="10" t="s">
        <v>22282</v>
      </c>
      <c r="E829" s="11" t="s">
        <v>22283</v>
      </c>
      <c r="F829" s="6">
        <v>245553</v>
      </c>
      <c r="G829" s="6" t="s">
        <v>19</v>
      </c>
      <c r="H829" s="16">
        <v>9606318.3100000005</v>
      </c>
      <c r="I829" s="12" t="s">
        <v>22284</v>
      </c>
      <c r="J829" s="12" t="s">
        <v>22285</v>
      </c>
      <c r="K829" s="15">
        <v>9571870</v>
      </c>
      <c r="L829" s="13" t="s">
        <v>14</v>
      </c>
      <c r="M829" s="7">
        <v>1</v>
      </c>
      <c r="N829" s="14"/>
    </row>
    <row r="830" spans="1:14" ht="173.25">
      <c r="A830" s="6">
        <v>829</v>
      </c>
      <c r="B830" s="8" t="s">
        <v>21861</v>
      </c>
      <c r="C830" s="9" t="s">
        <v>22190</v>
      </c>
      <c r="D830" s="10" t="s">
        <v>22191</v>
      </c>
      <c r="E830" s="11" t="s">
        <v>22286</v>
      </c>
      <c r="F830" s="6">
        <v>313499</v>
      </c>
      <c r="G830" s="6" t="s">
        <v>19</v>
      </c>
      <c r="H830" s="16">
        <v>8173473.0860000001</v>
      </c>
      <c r="I830" s="12"/>
      <c r="J830" s="12"/>
      <c r="K830" s="15">
        <v>8122615</v>
      </c>
      <c r="L830" s="13" t="s">
        <v>14</v>
      </c>
      <c r="M830" s="7">
        <v>1</v>
      </c>
      <c r="N830" s="14"/>
    </row>
    <row r="831" spans="1:14" ht="94.5">
      <c r="A831" s="6">
        <v>830</v>
      </c>
      <c r="B831" s="8" t="s">
        <v>21861</v>
      </c>
      <c r="C831" s="9" t="s">
        <v>22287</v>
      </c>
      <c r="D831" s="10" t="s">
        <v>22288</v>
      </c>
      <c r="E831" s="11" t="s">
        <v>22289</v>
      </c>
      <c r="F831" s="6">
        <v>343595</v>
      </c>
      <c r="G831" s="6" t="s">
        <v>19</v>
      </c>
      <c r="H831" s="16">
        <v>4033509.8190000001</v>
      </c>
      <c r="I831" s="12" t="s">
        <v>22290</v>
      </c>
      <c r="J831" s="12" t="s">
        <v>10958</v>
      </c>
      <c r="K831" s="15">
        <v>4032052</v>
      </c>
      <c r="L831" s="13" t="s">
        <v>14</v>
      </c>
      <c r="M831" s="7">
        <v>1</v>
      </c>
      <c r="N831" s="14"/>
    </row>
    <row r="832" spans="1:14" ht="141.75">
      <c r="A832" s="6">
        <v>831</v>
      </c>
      <c r="B832" s="8" t="s">
        <v>21861</v>
      </c>
      <c r="C832" s="9" t="s">
        <v>22215</v>
      </c>
      <c r="D832" s="10" t="s">
        <v>22216</v>
      </c>
      <c r="E832" s="11" t="s">
        <v>22291</v>
      </c>
      <c r="F832" s="6">
        <v>343598</v>
      </c>
      <c r="G832" s="6" t="s">
        <v>19</v>
      </c>
      <c r="H832" s="16">
        <v>12265012.426999999</v>
      </c>
      <c r="I832" s="12" t="s">
        <v>22193</v>
      </c>
      <c r="J832" s="12" t="s">
        <v>14996</v>
      </c>
      <c r="K832" s="15">
        <v>12186710</v>
      </c>
      <c r="L832" s="13" t="s">
        <v>70</v>
      </c>
      <c r="M832" s="7">
        <v>1</v>
      </c>
      <c r="N832" s="14"/>
    </row>
    <row r="833" spans="1:14" ht="141.75">
      <c r="A833" s="6">
        <v>832</v>
      </c>
      <c r="B833" s="8" t="s">
        <v>21861</v>
      </c>
      <c r="C833" s="9" t="s">
        <v>22218</v>
      </c>
      <c r="D833" s="10" t="s">
        <v>22219</v>
      </c>
      <c r="E833" s="11" t="s">
        <v>22291</v>
      </c>
      <c r="F833" s="6">
        <v>343598</v>
      </c>
      <c r="G833" s="6" t="s">
        <v>19</v>
      </c>
      <c r="H833" s="16">
        <v>12265012.426999999</v>
      </c>
      <c r="I833" s="12" t="s">
        <v>22193</v>
      </c>
      <c r="J833" s="12" t="s">
        <v>14996</v>
      </c>
      <c r="K833" s="15">
        <v>12186710</v>
      </c>
      <c r="L833" s="13" t="s">
        <v>70</v>
      </c>
      <c r="M833" s="7">
        <v>0.51</v>
      </c>
      <c r="N833" s="14"/>
    </row>
    <row r="834" spans="1:14" ht="141.75">
      <c r="A834" s="6">
        <v>833</v>
      </c>
      <c r="B834" s="8" t="s">
        <v>21861</v>
      </c>
      <c r="C834" s="9" t="s">
        <v>22220</v>
      </c>
      <c r="D834" s="10" t="s">
        <v>22221</v>
      </c>
      <c r="E834" s="11" t="s">
        <v>22291</v>
      </c>
      <c r="F834" s="6">
        <v>343598</v>
      </c>
      <c r="G834" s="6" t="s">
        <v>19</v>
      </c>
      <c r="H834" s="16">
        <v>12265012.426999999</v>
      </c>
      <c r="I834" s="12" t="s">
        <v>22193</v>
      </c>
      <c r="J834" s="12" t="s">
        <v>14996</v>
      </c>
      <c r="K834" s="15">
        <v>12186710</v>
      </c>
      <c r="L834" s="13" t="s">
        <v>70</v>
      </c>
      <c r="M834" s="7">
        <v>0.49</v>
      </c>
      <c r="N834" s="14"/>
    </row>
    <row r="835" spans="1:14" ht="236.25">
      <c r="A835" s="6">
        <v>834</v>
      </c>
      <c r="B835" s="8" t="s">
        <v>21861</v>
      </c>
      <c r="C835" s="9" t="s">
        <v>22215</v>
      </c>
      <c r="D835" s="10" t="s">
        <v>22216</v>
      </c>
      <c r="E835" s="11" t="s">
        <v>22292</v>
      </c>
      <c r="F835" s="6">
        <v>400275</v>
      </c>
      <c r="G835" s="6" t="s">
        <v>19</v>
      </c>
      <c r="H835" s="16">
        <v>25159216.829999998</v>
      </c>
      <c r="I835" s="12">
        <v>44140</v>
      </c>
      <c r="J835" s="12" t="s">
        <v>22189</v>
      </c>
      <c r="K835" s="15">
        <v>25092035</v>
      </c>
      <c r="L835" s="13" t="s">
        <v>70</v>
      </c>
      <c r="M835" s="7">
        <v>1</v>
      </c>
      <c r="N835" s="14"/>
    </row>
    <row r="836" spans="1:14" ht="236.25">
      <c r="A836" s="6">
        <v>835</v>
      </c>
      <c r="B836" s="8" t="s">
        <v>21861</v>
      </c>
      <c r="C836" s="9" t="s">
        <v>22218</v>
      </c>
      <c r="D836" s="10" t="s">
        <v>22219</v>
      </c>
      <c r="E836" s="11" t="s">
        <v>22292</v>
      </c>
      <c r="F836" s="6">
        <v>400275</v>
      </c>
      <c r="G836" s="6" t="s">
        <v>19</v>
      </c>
      <c r="H836" s="16">
        <v>25159216.829999998</v>
      </c>
      <c r="I836" s="12">
        <v>44140</v>
      </c>
      <c r="J836" s="12" t="s">
        <v>22189</v>
      </c>
      <c r="K836" s="15">
        <v>25092035</v>
      </c>
      <c r="L836" s="13" t="s">
        <v>70</v>
      </c>
      <c r="M836" s="7">
        <v>0.51</v>
      </c>
      <c r="N836" s="14"/>
    </row>
    <row r="837" spans="1:14" ht="236.25">
      <c r="A837" s="6">
        <v>836</v>
      </c>
      <c r="B837" s="8" t="s">
        <v>21861</v>
      </c>
      <c r="C837" s="9" t="s">
        <v>22220</v>
      </c>
      <c r="D837" s="10" t="s">
        <v>22221</v>
      </c>
      <c r="E837" s="11" t="s">
        <v>22292</v>
      </c>
      <c r="F837" s="6">
        <v>400275</v>
      </c>
      <c r="G837" s="6" t="s">
        <v>19</v>
      </c>
      <c r="H837" s="16">
        <v>25159216.829999998</v>
      </c>
      <c r="I837" s="12">
        <v>44140</v>
      </c>
      <c r="J837" s="12" t="s">
        <v>22189</v>
      </c>
      <c r="K837" s="15">
        <v>25092035</v>
      </c>
      <c r="L837" s="13" t="s">
        <v>70</v>
      </c>
      <c r="M837" s="7">
        <v>0.49</v>
      </c>
      <c r="N837" s="14"/>
    </row>
    <row r="838" spans="1:14" ht="94.5">
      <c r="A838" s="6">
        <v>837</v>
      </c>
      <c r="B838" s="8" t="s">
        <v>21861</v>
      </c>
      <c r="C838" s="9" t="s">
        <v>22293</v>
      </c>
      <c r="D838" s="10" t="s">
        <v>22294</v>
      </c>
      <c r="E838" s="11" t="s">
        <v>22295</v>
      </c>
      <c r="F838" s="6">
        <v>22666</v>
      </c>
      <c r="G838" s="6" t="s">
        <v>19</v>
      </c>
      <c r="H838" s="16">
        <v>3523866.83</v>
      </c>
      <c r="I838" s="12" t="s">
        <v>22296</v>
      </c>
      <c r="J838" s="12" t="s">
        <v>22297</v>
      </c>
      <c r="K838" s="15">
        <v>2125989</v>
      </c>
      <c r="L838" s="13" t="s">
        <v>14</v>
      </c>
      <c r="M838" s="7">
        <v>1</v>
      </c>
      <c r="N838" s="14"/>
    </row>
    <row r="839" spans="1:14" ht="204.75">
      <c r="A839" s="6">
        <v>838</v>
      </c>
      <c r="B839" s="8" t="s">
        <v>21861</v>
      </c>
      <c r="C839" s="9" t="s">
        <v>22298</v>
      </c>
      <c r="D839" s="10" t="s">
        <v>22085</v>
      </c>
      <c r="E839" s="11" t="s">
        <v>22299</v>
      </c>
      <c r="F839" s="6">
        <v>206869</v>
      </c>
      <c r="G839" s="6" t="s">
        <v>19</v>
      </c>
      <c r="H839" s="16">
        <v>7995234.2860000003</v>
      </c>
      <c r="I839" s="12" t="s">
        <v>22300</v>
      </c>
      <c r="J839" s="12">
        <v>43561</v>
      </c>
      <c r="K839" s="15">
        <v>7943445</v>
      </c>
      <c r="L839" s="13" t="s">
        <v>14</v>
      </c>
      <c r="M839" s="7">
        <v>1</v>
      </c>
      <c r="N839" s="14"/>
    </row>
    <row r="840" spans="1:14" ht="173.25">
      <c r="A840" s="6">
        <v>839</v>
      </c>
      <c r="B840" s="8" t="s">
        <v>21861</v>
      </c>
      <c r="C840" s="9" t="s">
        <v>22301</v>
      </c>
      <c r="D840" s="10" t="s">
        <v>22302</v>
      </c>
      <c r="E840" s="11" t="s">
        <v>22303</v>
      </c>
      <c r="F840" s="6">
        <v>245552</v>
      </c>
      <c r="G840" s="6" t="s">
        <v>19</v>
      </c>
      <c r="H840" s="16">
        <v>13794593.437000001</v>
      </c>
      <c r="I840" s="12" t="s">
        <v>22304</v>
      </c>
      <c r="J840" s="12" t="s">
        <v>22305</v>
      </c>
      <c r="K840" s="15">
        <v>13675421</v>
      </c>
      <c r="L840" s="13" t="s">
        <v>14</v>
      </c>
      <c r="M840" s="7">
        <v>1</v>
      </c>
      <c r="N840" s="14"/>
    </row>
    <row r="841" spans="1:14" ht="94.5">
      <c r="A841" s="6">
        <v>840</v>
      </c>
      <c r="B841" s="8" t="s">
        <v>21861</v>
      </c>
      <c r="C841" s="9" t="s">
        <v>21914</v>
      </c>
      <c r="D841" s="10" t="s">
        <v>21915</v>
      </c>
      <c r="E841" s="11" t="s">
        <v>22306</v>
      </c>
      <c r="F841" s="6">
        <v>277036</v>
      </c>
      <c r="G841" s="6" t="s">
        <v>19</v>
      </c>
      <c r="H841" s="16">
        <v>3081298.6850000001</v>
      </c>
      <c r="I841" s="12" t="s">
        <v>22307</v>
      </c>
      <c r="J841" s="12" t="s">
        <v>22308</v>
      </c>
      <c r="K841" s="15">
        <v>3080080</v>
      </c>
      <c r="L841" s="13" t="s">
        <v>14</v>
      </c>
      <c r="M841" s="7">
        <v>1</v>
      </c>
      <c r="N841" s="14"/>
    </row>
    <row r="842" spans="1:14" ht="110.25">
      <c r="A842" s="6">
        <v>841</v>
      </c>
      <c r="B842" s="8" t="s">
        <v>21861</v>
      </c>
      <c r="C842" s="9" t="s">
        <v>22309</v>
      </c>
      <c r="D842" s="10" t="s">
        <v>22310</v>
      </c>
      <c r="E842" s="11" t="s">
        <v>22311</v>
      </c>
      <c r="F842" s="6">
        <v>277035</v>
      </c>
      <c r="G842" s="6" t="s">
        <v>19</v>
      </c>
      <c r="H842" s="16">
        <v>8138352.4409999996</v>
      </c>
      <c r="I842" s="12">
        <v>43559</v>
      </c>
      <c r="J842" s="12">
        <v>43779</v>
      </c>
      <c r="K842" s="15">
        <v>8135460</v>
      </c>
      <c r="L842" s="13" t="s">
        <v>14</v>
      </c>
      <c r="M842" s="7">
        <v>1</v>
      </c>
      <c r="N842" s="14"/>
    </row>
    <row r="843" spans="1:14" ht="299.25">
      <c r="A843" s="6">
        <v>842</v>
      </c>
      <c r="B843" s="8" t="s">
        <v>21861</v>
      </c>
      <c r="C843" s="9" t="s">
        <v>21881</v>
      </c>
      <c r="D843" s="10" t="s">
        <v>1075</v>
      </c>
      <c r="E843" s="11" t="s">
        <v>22312</v>
      </c>
      <c r="F843" s="6">
        <v>284021</v>
      </c>
      <c r="G843" s="6" t="s">
        <v>19</v>
      </c>
      <c r="H843" s="16">
        <v>13806417.903999999</v>
      </c>
      <c r="I843" s="12" t="s">
        <v>22313</v>
      </c>
      <c r="J843" s="12" t="s">
        <v>22314</v>
      </c>
      <c r="K843" s="15">
        <v>13779583</v>
      </c>
      <c r="L843" s="13" t="s">
        <v>14</v>
      </c>
      <c r="M843" s="7">
        <v>1</v>
      </c>
      <c r="N843" s="14"/>
    </row>
    <row r="844" spans="1:14" ht="409.5">
      <c r="A844" s="6">
        <v>843</v>
      </c>
      <c r="B844" s="8" t="s">
        <v>21861</v>
      </c>
      <c r="C844" s="9" t="s">
        <v>22176</v>
      </c>
      <c r="D844" s="10" t="s">
        <v>1108</v>
      </c>
      <c r="E844" s="11" t="s">
        <v>22315</v>
      </c>
      <c r="F844" s="6">
        <v>290384</v>
      </c>
      <c r="G844" s="6" t="s">
        <v>19</v>
      </c>
      <c r="H844" s="16">
        <v>14202513.209000001</v>
      </c>
      <c r="I844" s="12" t="s">
        <v>22316</v>
      </c>
      <c r="J844" s="12" t="s">
        <v>22077</v>
      </c>
      <c r="K844" s="15">
        <v>13974840</v>
      </c>
      <c r="L844" s="13" t="s">
        <v>14</v>
      </c>
      <c r="M844" s="7">
        <v>1</v>
      </c>
      <c r="N844" s="14"/>
    </row>
    <row r="845" spans="1:14" ht="110.25">
      <c r="A845" s="6">
        <v>844</v>
      </c>
      <c r="B845" s="8" t="s">
        <v>21861</v>
      </c>
      <c r="C845" s="9" t="s">
        <v>22317</v>
      </c>
      <c r="D845" s="10" t="s">
        <v>22318</v>
      </c>
      <c r="E845" s="11" t="s">
        <v>22319</v>
      </c>
      <c r="F845" s="6">
        <v>293970</v>
      </c>
      <c r="G845" s="6" t="s">
        <v>19</v>
      </c>
      <c r="H845" s="16">
        <v>3506728.8530000001</v>
      </c>
      <c r="I845" s="12">
        <v>43744</v>
      </c>
      <c r="J845" s="12" t="s">
        <v>22320</v>
      </c>
      <c r="K845" s="15">
        <v>3505917</v>
      </c>
      <c r="L845" s="13" t="s">
        <v>14</v>
      </c>
      <c r="M845" s="7">
        <v>1</v>
      </c>
      <c r="N845" s="14"/>
    </row>
    <row r="846" spans="1:14" ht="315">
      <c r="A846" s="6">
        <v>845</v>
      </c>
      <c r="B846" s="8" t="s">
        <v>21861</v>
      </c>
      <c r="C846" s="9" t="s">
        <v>22321</v>
      </c>
      <c r="D846" s="10" t="s">
        <v>3239</v>
      </c>
      <c r="E846" s="11" t="s">
        <v>22322</v>
      </c>
      <c r="F846" s="6">
        <v>342016</v>
      </c>
      <c r="G846" s="6" t="s">
        <v>19</v>
      </c>
      <c r="H846" s="16">
        <v>13468196.310000001</v>
      </c>
      <c r="I846" s="12" t="s">
        <v>14959</v>
      </c>
      <c r="J846" s="12">
        <v>44019</v>
      </c>
      <c r="K846" s="15">
        <v>13280508</v>
      </c>
      <c r="L846" s="13" t="s">
        <v>14</v>
      </c>
      <c r="M846" s="7">
        <v>1</v>
      </c>
      <c r="N846" s="14"/>
    </row>
    <row r="847" spans="1:14" ht="157.5">
      <c r="A847" s="6">
        <v>846</v>
      </c>
      <c r="B847" s="8" t="s">
        <v>21861</v>
      </c>
      <c r="C847" s="9" t="s">
        <v>22323</v>
      </c>
      <c r="D847" s="10" t="s">
        <v>22324</v>
      </c>
      <c r="E847" s="11" t="s">
        <v>22325</v>
      </c>
      <c r="F847" s="6">
        <v>342020</v>
      </c>
      <c r="G847" s="6" t="s">
        <v>19</v>
      </c>
      <c r="H847" s="16">
        <v>7311104.1830000002</v>
      </c>
      <c r="I847" s="12" t="s">
        <v>22326</v>
      </c>
      <c r="J847" s="12" t="s">
        <v>22327</v>
      </c>
      <c r="K847" s="15">
        <v>7078857</v>
      </c>
      <c r="L847" s="13" t="s">
        <v>14</v>
      </c>
      <c r="M847" s="7">
        <v>1</v>
      </c>
      <c r="N847" s="14"/>
    </row>
    <row r="848" spans="1:14" ht="126">
      <c r="A848" s="6">
        <v>847</v>
      </c>
      <c r="B848" s="8" t="s">
        <v>21861</v>
      </c>
      <c r="C848" s="9" t="s">
        <v>22328</v>
      </c>
      <c r="D848" s="10" t="s">
        <v>22329</v>
      </c>
      <c r="E848" s="11" t="s">
        <v>22330</v>
      </c>
      <c r="F848" s="6">
        <v>354571</v>
      </c>
      <c r="G848" s="6" t="s">
        <v>19</v>
      </c>
      <c r="H848" s="16">
        <v>6545007.6720000003</v>
      </c>
      <c r="I848" s="12" t="s">
        <v>1178</v>
      </c>
      <c r="J848" s="12" t="s">
        <v>22331</v>
      </c>
      <c r="K848" s="15">
        <v>6532599</v>
      </c>
      <c r="L848" s="13" t="s">
        <v>14</v>
      </c>
      <c r="M848" s="7">
        <v>1</v>
      </c>
      <c r="N848" s="14"/>
    </row>
    <row r="849" spans="1:14" ht="189">
      <c r="A849" s="6">
        <v>848</v>
      </c>
      <c r="B849" s="8" t="s">
        <v>21861</v>
      </c>
      <c r="C849" s="9" t="s">
        <v>22332</v>
      </c>
      <c r="D849" s="10" t="s">
        <v>22333</v>
      </c>
      <c r="E849" s="11" t="s">
        <v>22334</v>
      </c>
      <c r="F849" s="6">
        <v>354572</v>
      </c>
      <c r="G849" s="6" t="s">
        <v>19</v>
      </c>
      <c r="H849" s="16">
        <v>10091507.715</v>
      </c>
      <c r="I849" s="12" t="s">
        <v>22335</v>
      </c>
      <c r="J849" s="12">
        <v>43989</v>
      </c>
      <c r="K849" s="15">
        <v>10076998</v>
      </c>
      <c r="L849" s="13" t="s">
        <v>14</v>
      </c>
      <c r="M849" s="7">
        <v>1</v>
      </c>
      <c r="N849" s="14"/>
    </row>
    <row r="850" spans="1:14" ht="141.75">
      <c r="A850" s="6">
        <v>849</v>
      </c>
      <c r="B850" s="8" t="s">
        <v>21861</v>
      </c>
      <c r="C850" s="9" t="s">
        <v>22336</v>
      </c>
      <c r="D850" s="10" t="s">
        <v>22337</v>
      </c>
      <c r="E850" s="11" t="s">
        <v>22338</v>
      </c>
      <c r="F850" s="6">
        <v>389954</v>
      </c>
      <c r="G850" s="6" t="s">
        <v>19</v>
      </c>
      <c r="H850" s="16">
        <v>7137573.0029999996</v>
      </c>
      <c r="I850" s="12" t="s">
        <v>8781</v>
      </c>
      <c r="J850" s="12">
        <v>43993</v>
      </c>
      <c r="K850" s="15">
        <v>7126313</v>
      </c>
      <c r="L850" s="13" t="s">
        <v>14</v>
      </c>
      <c r="M850" s="7">
        <v>1</v>
      </c>
      <c r="N850" s="14"/>
    </row>
    <row r="851" spans="1:14" ht="299.25">
      <c r="A851" s="6">
        <v>850</v>
      </c>
      <c r="B851" s="8" t="s">
        <v>21861</v>
      </c>
      <c r="C851" s="9" t="s">
        <v>22339</v>
      </c>
      <c r="D851" s="10" t="s">
        <v>7834</v>
      </c>
      <c r="E851" s="11" t="s">
        <v>22340</v>
      </c>
      <c r="F851" s="6">
        <v>389952</v>
      </c>
      <c r="G851" s="6" t="s">
        <v>19</v>
      </c>
      <c r="H851" s="16">
        <v>15862509.98</v>
      </c>
      <c r="I851" s="12"/>
      <c r="J851" s="12"/>
      <c r="K851" s="15">
        <v>15831190</v>
      </c>
      <c r="L851" s="13" t="s">
        <v>14</v>
      </c>
      <c r="M851" s="7">
        <v>1</v>
      </c>
      <c r="N851" s="14"/>
    </row>
    <row r="852" spans="1:14" ht="346.5">
      <c r="A852" s="6">
        <v>851</v>
      </c>
      <c r="B852" s="8" t="s">
        <v>21861</v>
      </c>
      <c r="C852" s="9" t="s">
        <v>22000</v>
      </c>
      <c r="D852" s="10" t="s">
        <v>453</v>
      </c>
      <c r="E852" s="11" t="s">
        <v>22341</v>
      </c>
      <c r="F852" s="6">
        <v>400269</v>
      </c>
      <c r="G852" s="6" t="s">
        <v>19</v>
      </c>
      <c r="H852" s="16">
        <v>28439715.399999999</v>
      </c>
      <c r="I852" s="12">
        <v>43896</v>
      </c>
      <c r="J852" s="12">
        <v>44116</v>
      </c>
      <c r="K852" s="15">
        <v>28439415</v>
      </c>
      <c r="L852" s="13" t="s">
        <v>14</v>
      </c>
      <c r="M852" s="7">
        <v>1</v>
      </c>
      <c r="N852" s="14"/>
    </row>
    <row r="853" spans="1:14" ht="252">
      <c r="A853" s="6">
        <v>852</v>
      </c>
      <c r="B853" s="8" t="s">
        <v>21861</v>
      </c>
      <c r="C853" s="9" t="s">
        <v>22342</v>
      </c>
      <c r="D853" s="10" t="s">
        <v>22056</v>
      </c>
      <c r="E853" s="11" t="s">
        <v>22343</v>
      </c>
      <c r="F853" s="6">
        <v>400277</v>
      </c>
      <c r="G853" s="6" t="s">
        <v>19</v>
      </c>
      <c r="H853" s="16">
        <v>12491546.514</v>
      </c>
      <c r="I853" s="12" t="s">
        <v>14922</v>
      </c>
      <c r="J853" s="12" t="s">
        <v>21953</v>
      </c>
      <c r="K853" s="15">
        <v>12283229</v>
      </c>
      <c r="L853" s="13" t="s">
        <v>14</v>
      </c>
      <c r="M853" s="7">
        <v>1</v>
      </c>
      <c r="N853" s="14"/>
    </row>
    <row r="854" spans="1:14" ht="189">
      <c r="A854" s="6">
        <v>853</v>
      </c>
      <c r="B854" s="8" t="s">
        <v>21861</v>
      </c>
      <c r="C854" s="9" t="s">
        <v>22344</v>
      </c>
      <c r="D854" s="10" t="s">
        <v>22345</v>
      </c>
      <c r="E854" s="11" t="s">
        <v>22346</v>
      </c>
      <c r="F854" s="6">
        <v>406421</v>
      </c>
      <c r="G854" s="6" t="s">
        <v>19</v>
      </c>
      <c r="H854" s="16">
        <v>12889725.380000001</v>
      </c>
      <c r="I854" s="12">
        <v>44140</v>
      </c>
      <c r="J854" s="12" t="s">
        <v>22189</v>
      </c>
      <c r="K854" s="15">
        <v>12886663</v>
      </c>
      <c r="L854" s="13" t="s">
        <v>14</v>
      </c>
      <c r="M854" s="7">
        <v>1</v>
      </c>
      <c r="N854" s="14"/>
    </row>
    <row r="855" spans="1:14" ht="94.5">
      <c r="A855" s="6">
        <v>854</v>
      </c>
      <c r="B855" s="8" t="s">
        <v>21861</v>
      </c>
      <c r="C855" s="9" t="s">
        <v>22347</v>
      </c>
      <c r="D855" s="10" t="s">
        <v>7877</v>
      </c>
      <c r="E855" s="11" t="s">
        <v>22348</v>
      </c>
      <c r="F855" s="6">
        <v>406423</v>
      </c>
      <c r="G855" s="6" t="s">
        <v>19</v>
      </c>
      <c r="H855" s="16">
        <v>25115515.375</v>
      </c>
      <c r="I855" s="12">
        <v>44140</v>
      </c>
      <c r="J855" s="12" t="s">
        <v>22349</v>
      </c>
      <c r="K855" s="15">
        <v>25112322</v>
      </c>
      <c r="L855" s="13" t="s">
        <v>14</v>
      </c>
      <c r="M855" s="7">
        <v>1</v>
      </c>
      <c r="N855" s="14"/>
    </row>
    <row r="856" spans="1:14" ht="78.75">
      <c r="A856" s="6">
        <v>855</v>
      </c>
      <c r="B856" s="8" t="s">
        <v>21861</v>
      </c>
      <c r="C856" s="9" t="s">
        <v>22350</v>
      </c>
      <c r="D856" s="10" t="s">
        <v>22351</v>
      </c>
      <c r="E856" s="11" t="s">
        <v>22352</v>
      </c>
      <c r="F856" s="6">
        <v>99668</v>
      </c>
      <c r="G856" s="6" t="s">
        <v>1177</v>
      </c>
      <c r="H856" s="16">
        <v>502071732</v>
      </c>
      <c r="I856" s="12" t="s">
        <v>22353</v>
      </c>
      <c r="J856" s="12" t="s">
        <v>22354</v>
      </c>
      <c r="K856" s="15">
        <v>287394000</v>
      </c>
      <c r="L856" s="13" t="s">
        <v>70</v>
      </c>
      <c r="M856" s="7">
        <v>1</v>
      </c>
      <c r="N856" s="14"/>
    </row>
    <row r="857" spans="1:14" ht="94.5">
      <c r="A857" s="6">
        <v>856</v>
      </c>
      <c r="B857" s="8" t="s">
        <v>21861</v>
      </c>
      <c r="C857" s="9" t="s">
        <v>22355</v>
      </c>
      <c r="D857" s="10" t="s">
        <v>257</v>
      </c>
      <c r="E857" s="11" t="s">
        <v>22352</v>
      </c>
      <c r="F857" s="6">
        <v>99668</v>
      </c>
      <c r="G857" s="6" t="s">
        <v>1177</v>
      </c>
      <c r="H857" s="16">
        <v>502071732</v>
      </c>
      <c r="I857" s="12" t="s">
        <v>22353</v>
      </c>
      <c r="J857" s="12" t="s">
        <v>22354</v>
      </c>
      <c r="K857" s="15">
        <v>287394000</v>
      </c>
      <c r="L857" s="13" t="s">
        <v>70</v>
      </c>
      <c r="M857" s="7">
        <v>0.49</v>
      </c>
      <c r="N857" s="14"/>
    </row>
    <row r="858" spans="1:14" ht="126">
      <c r="A858" s="6">
        <v>857</v>
      </c>
      <c r="B858" s="8" t="s">
        <v>21861</v>
      </c>
      <c r="C858" s="9" t="s">
        <v>22356</v>
      </c>
      <c r="D858" s="10" t="s">
        <v>188</v>
      </c>
      <c r="E858" s="11" t="s">
        <v>22352</v>
      </c>
      <c r="F858" s="6">
        <v>99668</v>
      </c>
      <c r="G858" s="6" t="s">
        <v>1177</v>
      </c>
      <c r="H858" s="16">
        <v>502071732</v>
      </c>
      <c r="I858" s="12" t="s">
        <v>22353</v>
      </c>
      <c r="J858" s="12" t="s">
        <v>22354</v>
      </c>
      <c r="K858" s="15">
        <v>287394000</v>
      </c>
      <c r="L858" s="13" t="s">
        <v>70</v>
      </c>
      <c r="M858" s="7">
        <v>0.51</v>
      </c>
      <c r="N858" s="14"/>
    </row>
    <row r="859" spans="1:14" ht="236.25">
      <c r="A859" s="6">
        <v>858</v>
      </c>
      <c r="B859" s="8" t="s">
        <v>21861</v>
      </c>
      <c r="C859" s="9" t="s">
        <v>22357</v>
      </c>
      <c r="D859" s="10" t="s">
        <v>910</v>
      </c>
      <c r="E859" s="11" t="s">
        <v>22358</v>
      </c>
      <c r="F859" s="6">
        <v>281197</v>
      </c>
      <c r="G859" s="6" t="s">
        <v>808</v>
      </c>
      <c r="H859" s="16">
        <v>4752634.9910000004</v>
      </c>
      <c r="I859" s="12" t="s">
        <v>22359</v>
      </c>
      <c r="J859" s="12" t="s">
        <v>14968</v>
      </c>
      <c r="K859" s="15">
        <v>1190000</v>
      </c>
      <c r="L859" s="13" t="s">
        <v>14</v>
      </c>
      <c r="M859" s="7">
        <v>1</v>
      </c>
      <c r="N859" s="14"/>
    </row>
    <row r="860" spans="1:14" ht="267.75">
      <c r="A860" s="6">
        <v>859</v>
      </c>
      <c r="B860" s="8" t="s">
        <v>21861</v>
      </c>
      <c r="C860" s="9" t="s">
        <v>22058</v>
      </c>
      <c r="D860" s="10" t="s">
        <v>22059</v>
      </c>
      <c r="E860" s="11" t="s">
        <v>22360</v>
      </c>
      <c r="F860" s="6">
        <v>314206</v>
      </c>
      <c r="G860" s="6" t="s">
        <v>808</v>
      </c>
      <c r="H860" s="16">
        <v>5998107.3679999998</v>
      </c>
      <c r="I860" s="12" t="s">
        <v>22361</v>
      </c>
      <c r="J860" s="12" t="s">
        <v>22362</v>
      </c>
      <c r="K860" s="15">
        <v>5350000</v>
      </c>
      <c r="L860" s="13" t="s">
        <v>14</v>
      </c>
      <c r="M860" s="7">
        <v>1</v>
      </c>
      <c r="N860" s="14"/>
    </row>
    <row r="861" spans="1:14" ht="110.25">
      <c r="A861" s="6">
        <v>860</v>
      </c>
      <c r="B861" s="8" t="s">
        <v>21861</v>
      </c>
      <c r="C861" s="9" t="s">
        <v>22253</v>
      </c>
      <c r="D861" s="10" t="s">
        <v>22254</v>
      </c>
      <c r="E861" s="11" t="s">
        <v>22363</v>
      </c>
      <c r="F861" s="6">
        <v>283622</v>
      </c>
      <c r="G861" s="6" t="s">
        <v>808</v>
      </c>
      <c r="H861" s="16">
        <v>4427667.8499999996</v>
      </c>
      <c r="I861" s="12" t="s">
        <v>13438</v>
      </c>
      <c r="J861" s="12" t="s">
        <v>22364</v>
      </c>
      <c r="K861" s="15">
        <v>933100</v>
      </c>
      <c r="L861" s="13" t="s">
        <v>14</v>
      </c>
      <c r="M861" s="7">
        <v>1</v>
      </c>
      <c r="N861" s="14"/>
    </row>
    <row r="862" spans="1:14" ht="63">
      <c r="A862" s="6">
        <v>861</v>
      </c>
      <c r="B862" s="8" t="s">
        <v>21861</v>
      </c>
      <c r="C862" s="9" t="s">
        <v>22365</v>
      </c>
      <c r="D862" s="10" t="s">
        <v>22366</v>
      </c>
      <c r="E862" s="11" t="s">
        <v>22367</v>
      </c>
      <c r="F862" s="6">
        <v>368820</v>
      </c>
      <c r="G862" s="6" t="s">
        <v>808</v>
      </c>
      <c r="H862" s="16">
        <v>4098618.9849999999</v>
      </c>
      <c r="I862" s="12">
        <v>43833</v>
      </c>
      <c r="J862" s="12">
        <v>44410</v>
      </c>
      <c r="K862" s="15">
        <v>0</v>
      </c>
      <c r="L862" s="13" t="s">
        <v>14</v>
      </c>
      <c r="M862" s="7">
        <v>1</v>
      </c>
      <c r="N862" s="14"/>
    </row>
    <row r="863" spans="1:14" ht="94.5">
      <c r="A863" s="6">
        <v>862</v>
      </c>
      <c r="B863" s="8" t="s">
        <v>21861</v>
      </c>
      <c r="C863" s="9" t="s">
        <v>22058</v>
      </c>
      <c r="D863" s="10" t="s">
        <v>22059</v>
      </c>
      <c r="E863" s="11" t="s">
        <v>22368</v>
      </c>
      <c r="F863" s="6">
        <v>456899</v>
      </c>
      <c r="G863" s="6" t="s">
        <v>808</v>
      </c>
      <c r="H863" s="16">
        <v>1035035.693</v>
      </c>
      <c r="I863" s="12">
        <v>43991</v>
      </c>
      <c r="J863" s="12" t="s">
        <v>15253</v>
      </c>
      <c r="K863" s="15">
        <v>800000</v>
      </c>
      <c r="L863" s="13" t="s">
        <v>14</v>
      </c>
      <c r="M863" s="7">
        <v>1</v>
      </c>
      <c r="N863" s="14"/>
    </row>
    <row r="864" spans="1:14" ht="110.25">
      <c r="A864" s="6">
        <v>863</v>
      </c>
      <c r="B864" s="8" t="s">
        <v>21861</v>
      </c>
      <c r="C864" s="9" t="s">
        <v>22369</v>
      </c>
      <c r="D864" s="10" t="s">
        <v>22370</v>
      </c>
      <c r="E864" s="11" t="s">
        <v>22371</v>
      </c>
      <c r="F864" s="6">
        <v>368822</v>
      </c>
      <c r="G864" s="6" t="s">
        <v>808</v>
      </c>
      <c r="H864" s="16">
        <v>3876703.95</v>
      </c>
      <c r="I864" s="12">
        <v>43923</v>
      </c>
      <c r="J864" s="12" t="s">
        <v>672</v>
      </c>
      <c r="K864" s="15">
        <v>2621075</v>
      </c>
      <c r="L864" s="13" t="s">
        <v>14</v>
      </c>
      <c r="M864" s="7">
        <v>1</v>
      </c>
      <c r="N864" s="14"/>
    </row>
    <row r="865" spans="1:14" ht="78.75">
      <c r="A865" s="6">
        <v>864</v>
      </c>
      <c r="B865" s="8" t="s">
        <v>21861</v>
      </c>
      <c r="C865" s="9" t="s">
        <v>21901</v>
      </c>
      <c r="D865" s="10" t="s">
        <v>21902</v>
      </c>
      <c r="E865" s="11" t="s">
        <v>22372</v>
      </c>
      <c r="F865" s="6">
        <v>395738</v>
      </c>
      <c r="G865" s="6" t="s">
        <v>808</v>
      </c>
      <c r="H865" s="16">
        <v>15112830.289999999</v>
      </c>
      <c r="I865" s="12">
        <v>44137</v>
      </c>
      <c r="J865" s="12" t="s">
        <v>8907</v>
      </c>
      <c r="K865" s="15">
        <v>4450000</v>
      </c>
      <c r="L865" s="13" t="s">
        <v>14</v>
      </c>
      <c r="M865" s="7">
        <v>1</v>
      </c>
      <c r="N865" s="14"/>
    </row>
    <row r="866" spans="1:14" ht="94.5">
      <c r="A866" s="6">
        <v>865</v>
      </c>
      <c r="B866" s="8" t="s">
        <v>21861</v>
      </c>
      <c r="C866" s="9" t="s">
        <v>22373</v>
      </c>
      <c r="D866" s="10" t="s">
        <v>22374</v>
      </c>
      <c r="E866" s="11" t="s">
        <v>22375</v>
      </c>
      <c r="F866" s="6">
        <v>395739</v>
      </c>
      <c r="G866" s="6" t="s">
        <v>808</v>
      </c>
      <c r="H866" s="16">
        <v>5838686.7000000002</v>
      </c>
      <c r="I866" s="12">
        <v>44106</v>
      </c>
      <c r="J866" s="12" t="s">
        <v>5139</v>
      </c>
      <c r="K866" s="15">
        <v>3500000</v>
      </c>
      <c r="L866" s="13" t="s">
        <v>14</v>
      </c>
      <c r="M866" s="7">
        <v>1</v>
      </c>
      <c r="N866" s="14"/>
    </row>
    <row r="867" spans="1:14" ht="78.75">
      <c r="A867" s="6">
        <v>866</v>
      </c>
      <c r="B867" s="8" t="s">
        <v>21861</v>
      </c>
      <c r="C867" s="9" t="s">
        <v>22253</v>
      </c>
      <c r="D867" s="10" t="s">
        <v>22254</v>
      </c>
      <c r="E867" s="11" t="s">
        <v>22376</v>
      </c>
      <c r="F867" s="6">
        <v>395740</v>
      </c>
      <c r="G867" s="6" t="s">
        <v>808</v>
      </c>
      <c r="H867" s="16">
        <v>1855111.997</v>
      </c>
      <c r="I867" s="12" t="s">
        <v>15126</v>
      </c>
      <c r="J867" s="12" t="s">
        <v>22377</v>
      </c>
      <c r="K867" s="15">
        <v>1786621</v>
      </c>
      <c r="L867" s="13" t="s">
        <v>14</v>
      </c>
      <c r="M867" s="7">
        <v>1</v>
      </c>
      <c r="N867" s="14"/>
    </row>
    <row r="868" spans="1:14" ht="110.25">
      <c r="A868" s="6">
        <v>867</v>
      </c>
      <c r="B868" s="8" t="s">
        <v>21861</v>
      </c>
      <c r="C868" s="9" t="s">
        <v>22378</v>
      </c>
      <c r="D868" s="10" t="s">
        <v>22379</v>
      </c>
      <c r="E868" s="11" t="s">
        <v>22380</v>
      </c>
      <c r="F868" s="6">
        <v>395741</v>
      </c>
      <c r="G868" s="6" t="s">
        <v>808</v>
      </c>
      <c r="H868" s="16">
        <v>8373459.3430000003</v>
      </c>
      <c r="I868" s="12">
        <v>44106</v>
      </c>
      <c r="J868" s="12" t="s">
        <v>22381</v>
      </c>
      <c r="K868" s="15">
        <v>7709204</v>
      </c>
      <c r="L868" s="13" t="s">
        <v>14</v>
      </c>
      <c r="M868" s="7">
        <v>1</v>
      </c>
      <c r="N868" s="14"/>
    </row>
    <row r="869" spans="1:14" ht="94.5">
      <c r="A869" s="6">
        <v>868</v>
      </c>
      <c r="B869" s="8" t="s">
        <v>21861</v>
      </c>
      <c r="C869" s="9" t="s">
        <v>22382</v>
      </c>
      <c r="D869" s="10" t="s">
        <v>22383</v>
      </c>
      <c r="E869" s="11" t="s">
        <v>22384</v>
      </c>
      <c r="F869" s="6">
        <v>395742</v>
      </c>
      <c r="G869" s="6" t="s">
        <v>808</v>
      </c>
      <c r="H869" s="16">
        <v>3162902.773</v>
      </c>
      <c r="I869" s="12">
        <v>44106</v>
      </c>
      <c r="J869" s="12">
        <v>44256</v>
      </c>
      <c r="K869" s="15">
        <v>2550000</v>
      </c>
      <c r="L869" s="13" t="s">
        <v>14</v>
      </c>
      <c r="M869" s="7">
        <v>1</v>
      </c>
      <c r="N869" s="14"/>
    </row>
    <row r="870" spans="1:14" ht="94.5">
      <c r="A870" s="6">
        <v>869</v>
      </c>
      <c r="B870" s="8" t="s">
        <v>21861</v>
      </c>
      <c r="C870" s="9" t="s">
        <v>22019</v>
      </c>
      <c r="D870" s="10" t="s">
        <v>22020</v>
      </c>
      <c r="E870" s="11" t="s">
        <v>22385</v>
      </c>
      <c r="F870" s="6">
        <v>395743</v>
      </c>
      <c r="G870" s="6" t="s">
        <v>808</v>
      </c>
      <c r="H870" s="16">
        <v>1460473.4180000001</v>
      </c>
      <c r="I870" s="12">
        <v>44137</v>
      </c>
      <c r="J870" s="12" t="s">
        <v>22386</v>
      </c>
      <c r="K870" s="15">
        <v>0</v>
      </c>
      <c r="L870" s="13" t="s">
        <v>14</v>
      </c>
      <c r="M870" s="7">
        <v>1</v>
      </c>
      <c r="N870" s="14"/>
    </row>
    <row r="871" spans="1:14" ht="78.75">
      <c r="A871" s="6">
        <v>870</v>
      </c>
      <c r="B871" s="8" t="s">
        <v>21861</v>
      </c>
      <c r="C871" s="9" t="s">
        <v>22031</v>
      </c>
      <c r="D871" s="10" t="s">
        <v>22032</v>
      </c>
      <c r="E871" s="11" t="s">
        <v>22387</v>
      </c>
      <c r="F871" s="6">
        <v>395744</v>
      </c>
      <c r="G871" s="6" t="s">
        <v>808</v>
      </c>
      <c r="H871" s="16">
        <v>1582836.9620000001</v>
      </c>
      <c r="I871" s="12">
        <v>44106</v>
      </c>
      <c r="J871" s="12" t="s">
        <v>22388</v>
      </c>
      <c r="K871" s="15">
        <v>0</v>
      </c>
      <c r="L871" s="13" t="s">
        <v>14</v>
      </c>
      <c r="M871" s="7">
        <v>1</v>
      </c>
      <c r="N871" s="14"/>
    </row>
    <row r="872" spans="1:14" ht="173.25">
      <c r="A872" s="6">
        <v>871</v>
      </c>
      <c r="B872" s="8" t="s">
        <v>21861</v>
      </c>
      <c r="C872" s="9" t="s">
        <v>22378</v>
      </c>
      <c r="D872" s="10" t="s">
        <v>22379</v>
      </c>
      <c r="E872" s="11" t="s">
        <v>22389</v>
      </c>
      <c r="F872" s="6">
        <v>395745</v>
      </c>
      <c r="G872" s="6" t="s">
        <v>808</v>
      </c>
      <c r="H872" s="16">
        <v>6934829.5650000004</v>
      </c>
      <c r="I872" s="12">
        <v>44106</v>
      </c>
      <c r="J872" s="12" t="s">
        <v>22388</v>
      </c>
      <c r="K872" s="15">
        <v>6300000</v>
      </c>
      <c r="L872" s="13" t="s">
        <v>14</v>
      </c>
      <c r="M872" s="7">
        <v>1</v>
      </c>
      <c r="N872" s="14"/>
    </row>
    <row r="873" spans="1:14" ht="78.75">
      <c r="A873" s="6">
        <v>872</v>
      </c>
      <c r="B873" s="8" t="s">
        <v>21861</v>
      </c>
      <c r="C873" s="9" t="s">
        <v>22390</v>
      </c>
      <c r="D873" s="10" t="s">
        <v>22391</v>
      </c>
      <c r="E873" s="11" t="s">
        <v>22392</v>
      </c>
      <c r="F873" s="6">
        <v>441282</v>
      </c>
      <c r="G873" s="6" t="s">
        <v>808</v>
      </c>
      <c r="H873" s="16">
        <v>1888478.4</v>
      </c>
      <c r="I873" s="12"/>
      <c r="J873" s="12"/>
      <c r="K873" s="15">
        <v>450000</v>
      </c>
      <c r="L873" s="13" t="s">
        <v>14</v>
      </c>
      <c r="M873" s="7">
        <v>1</v>
      </c>
      <c r="N873" s="14"/>
    </row>
    <row r="874" spans="1:14" ht="94.5">
      <c r="A874" s="6">
        <v>873</v>
      </c>
      <c r="B874" s="8" t="s">
        <v>21861</v>
      </c>
      <c r="C874" s="9" t="s">
        <v>22058</v>
      </c>
      <c r="D874" s="10" t="s">
        <v>22059</v>
      </c>
      <c r="E874" s="11" t="s">
        <v>22393</v>
      </c>
      <c r="F874" s="6">
        <v>485133</v>
      </c>
      <c r="G874" s="6" t="s">
        <v>808</v>
      </c>
      <c r="H874" s="16">
        <v>4960906.7379999999</v>
      </c>
      <c r="I874" s="12"/>
      <c r="J874" s="12"/>
      <c r="K874" s="15">
        <v>1000000</v>
      </c>
      <c r="L874" s="13" t="s">
        <v>14</v>
      </c>
      <c r="M874" s="7">
        <v>1</v>
      </c>
      <c r="N874" s="14"/>
    </row>
    <row r="875" spans="1:14" ht="409.5">
      <c r="A875" s="6">
        <v>874</v>
      </c>
      <c r="B875" s="8" t="s">
        <v>21861</v>
      </c>
      <c r="C875" s="9" t="s">
        <v>22000</v>
      </c>
      <c r="D875" s="10" t="s">
        <v>453</v>
      </c>
      <c r="E875" s="11" t="s">
        <v>22394</v>
      </c>
      <c r="F875" s="6">
        <v>448838</v>
      </c>
      <c r="G875" s="6" t="s">
        <v>1369</v>
      </c>
      <c r="H875" s="16">
        <v>3794508.8420000002</v>
      </c>
      <c r="I875" s="12" t="s">
        <v>21953</v>
      </c>
      <c r="J875" s="12" t="s">
        <v>22395</v>
      </c>
      <c r="K875" s="15">
        <v>3000000</v>
      </c>
      <c r="L875" s="13" t="s">
        <v>14</v>
      </c>
      <c r="M875" s="7">
        <v>1</v>
      </c>
      <c r="N875" s="14"/>
    </row>
    <row r="876" spans="1:14" ht="409.5">
      <c r="A876" s="6">
        <v>875</v>
      </c>
      <c r="B876" s="8" t="s">
        <v>21861</v>
      </c>
      <c r="C876" s="9" t="s">
        <v>22000</v>
      </c>
      <c r="D876" s="10" t="s">
        <v>453</v>
      </c>
      <c r="E876" s="11" t="s">
        <v>22396</v>
      </c>
      <c r="F876" s="6">
        <v>448839</v>
      </c>
      <c r="G876" s="6" t="s">
        <v>1369</v>
      </c>
      <c r="H876" s="16">
        <v>6512589.7070000004</v>
      </c>
      <c r="I876" s="12" t="s">
        <v>21953</v>
      </c>
      <c r="J876" s="12" t="s">
        <v>22395</v>
      </c>
      <c r="K876" s="15">
        <v>1500000</v>
      </c>
      <c r="L876" s="13" t="s">
        <v>14</v>
      </c>
      <c r="M876" s="7">
        <v>1</v>
      </c>
      <c r="N876" s="14"/>
    </row>
    <row r="877" spans="1:14" ht="126">
      <c r="A877" s="6">
        <v>876</v>
      </c>
      <c r="B877" s="8" t="s">
        <v>21861</v>
      </c>
      <c r="C877" s="9" t="s">
        <v>22065</v>
      </c>
      <c r="D877" s="10" t="s">
        <v>257</v>
      </c>
      <c r="E877" s="11" t="s">
        <v>22397</v>
      </c>
      <c r="F877" s="6">
        <v>426394</v>
      </c>
      <c r="G877" s="6" t="s">
        <v>7075</v>
      </c>
      <c r="H877" s="16">
        <v>81861971.464000002</v>
      </c>
      <c r="I877" s="12"/>
      <c r="J877" s="12"/>
      <c r="K877" s="15">
        <v>0</v>
      </c>
      <c r="L877" s="13" t="s">
        <v>14</v>
      </c>
      <c r="M877" s="7">
        <v>1</v>
      </c>
      <c r="N877" s="14"/>
    </row>
    <row r="878" spans="1:14" ht="110.25">
      <c r="A878" s="6">
        <v>877</v>
      </c>
      <c r="B878" s="8" t="s">
        <v>21861</v>
      </c>
      <c r="C878" s="9" t="s">
        <v>22398</v>
      </c>
      <c r="D878" s="10" t="s">
        <v>22399</v>
      </c>
      <c r="E878" s="11" t="s">
        <v>22400</v>
      </c>
      <c r="F878" s="6">
        <v>174330</v>
      </c>
      <c r="G878" s="6" t="s">
        <v>3596</v>
      </c>
      <c r="H878" s="16">
        <v>370000000</v>
      </c>
      <c r="I878" s="12"/>
      <c r="J878" s="12"/>
      <c r="K878" s="15">
        <v>245200000</v>
      </c>
      <c r="L878" s="13" t="s">
        <v>70</v>
      </c>
      <c r="M878" s="7">
        <v>1</v>
      </c>
      <c r="N878" s="14"/>
    </row>
    <row r="879" spans="1:14" ht="110.25">
      <c r="A879" s="6">
        <v>878</v>
      </c>
      <c r="B879" s="8" t="s">
        <v>21861</v>
      </c>
      <c r="C879" s="9" t="s">
        <v>22401</v>
      </c>
      <c r="D879" s="10" t="s">
        <v>217</v>
      </c>
      <c r="E879" s="11" t="s">
        <v>22402</v>
      </c>
      <c r="F879" s="6">
        <v>174330</v>
      </c>
      <c r="G879" s="6" t="s">
        <v>3596</v>
      </c>
      <c r="H879" s="16">
        <v>370000000</v>
      </c>
      <c r="I879" s="12"/>
      <c r="J879" s="12"/>
      <c r="K879" s="15">
        <v>245200000</v>
      </c>
      <c r="L879" s="13" t="s">
        <v>70</v>
      </c>
      <c r="M879" s="7">
        <v>0.49</v>
      </c>
      <c r="N879" s="14"/>
    </row>
    <row r="880" spans="1:14" ht="110.25">
      <c r="A880" s="6">
        <v>879</v>
      </c>
      <c r="B880" s="8" t="s">
        <v>21861</v>
      </c>
      <c r="C880" s="9" t="s">
        <v>22403</v>
      </c>
      <c r="D880" s="10" t="s">
        <v>22404</v>
      </c>
      <c r="E880" s="11" t="s">
        <v>22405</v>
      </c>
      <c r="F880" s="6">
        <v>174330</v>
      </c>
      <c r="G880" s="6" t="s">
        <v>3596</v>
      </c>
      <c r="H880" s="16">
        <v>370000000</v>
      </c>
      <c r="I880" s="12"/>
      <c r="J880" s="12"/>
      <c r="K880" s="15">
        <v>245200000</v>
      </c>
      <c r="L880" s="13" t="s">
        <v>70</v>
      </c>
      <c r="M880" s="7">
        <v>0.51</v>
      </c>
      <c r="N880" s="14"/>
    </row>
    <row r="881" spans="1:14" ht="78.75">
      <c r="A881" s="6">
        <v>880</v>
      </c>
      <c r="B881" s="8" t="s">
        <v>21861</v>
      </c>
      <c r="C881" s="9" t="s">
        <v>21881</v>
      </c>
      <c r="D881" s="10" t="s">
        <v>1075</v>
      </c>
      <c r="E881" s="11" t="s">
        <v>22406</v>
      </c>
      <c r="F881" s="6">
        <v>390944</v>
      </c>
      <c r="G881" s="6" t="s">
        <v>2777</v>
      </c>
      <c r="H881" s="16">
        <v>5085924.3</v>
      </c>
      <c r="I881" s="12" t="s">
        <v>22407</v>
      </c>
      <c r="J881" s="12" t="s">
        <v>22408</v>
      </c>
      <c r="K881" s="15">
        <v>4330000</v>
      </c>
      <c r="L881" s="13" t="s">
        <v>14</v>
      </c>
      <c r="M881" s="7">
        <v>1</v>
      </c>
      <c r="N881" s="14"/>
    </row>
    <row r="882" spans="1:14" ht="94.5">
      <c r="A882" s="6">
        <v>881</v>
      </c>
      <c r="B882" s="8" t="s">
        <v>21861</v>
      </c>
      <c r="C882" s="9" t="s">
        <v>22409</v>
      </c>
      <c r="D882" s="10"/>
      <c r="E882" s="11" t="s">
        <v>22410</v>
      </c>
      <c r="F882" s="6" t="s">
        <v>22411</v>
      </c>
      <c r="G882" s="6" t="s">
        <v>3778</v>
      </c>
      <c r="H882" s="16">
        <v>3450013836</v>
      </c>
      <c r="I882" s="12" t="s">
        <v>22412</v>
      </c>
      <c r="J882" s="12" t="s">
        <v>22413</v>
      </c>
      <c r="K882" s="15">
        <v>2296163522.1300001</v>
      </c>
      <c r="L882" s="13" t="s">
        <v>14</v>
      </c>
      <c r="M882" s="7">
        <v>1</v>
      </c>
      <c r="N882" s="14"/>
    </row>
    <row r="883" spans="1:14" ht="78.75">
      <c r="A883" s="6">
        <v>882</v>
      </c>
      <c r="B883" s="8" t="s">
        <v>21861</v>
      </c>
      <c r="C883" s="9" t="s">
        <v>22414</v>
      </c>
      <c r="D883" s="10" t="s">
        <v>22415</v>
      </c>
      <c r="E883" s="11" t="s">
        <v>22416</v>
      </c>
      <c r="F883" s="6">
        <v>155185</v>
      </c>
      <c r="G883" s="6" t="s">
        <v>77</v>
      </c>
      <c r="H883" s="16">
        <v>11249389.586999999</v>
      </c>
      <c r="I883" s="12">
        <v>43437</v>
      </c>
      <c r="J883" s="12" t="s">
        <v>22417</v>
      </c>
      <c r="K883" s="15">
        <v>10423360</v>
      </c>
      <c r="L883" s="13" t="s">
        <v>14</v>
      </c>
      <c r="M883" s="7">
        <v>1</v>
      </c>
      <c r="N883" s="14"/>
    </row>
    <row r="884" spans="1:14" ht="126">
      <c r="A884" s="6">
        <v>883</v>
      </c>
      <c r="B884" s="8" t="s">
        <v>21861</v>
      </c>
      <c r="C884" s="9" t="s">
        <v>22065</v>
      </c>
      <c r="D884" s="10" t="s">
        <v>257</v>
      </c>
      <c r="E884" s="11" t="s">
        <v>22418</v>
      </c>
      <c r="F884" s="6">
        <v>121529</v>
      </c>
      <c r="G884" s="6" t="s">
        <v>77</v>
      </c>
      <c r="H884" s="16">
        <v>13072500</v>
      </c>
      <c r="I884" s="12" t="s">
        <v>22419</v>
      </c>
      <c r="J884" s="12" t="s">
        <v>22420</v>
      </c>
      <c r="K884" s="15">
        <v>12999000</v>
      </c>
      <c r="L884" s="13" t="s">
        <v>14</v>
      </c>
      <c r="M884" s="7">
        <v>1</v>
      </c>
      <c r="N884" s="14"/>
    </row>
    <row r="885" spans="1:14" ht="126">
      <c r="A885" s="6">
        <v>884</v>
      </c>
      <c r="B885" s="8" t="s">
        <v>21861</v>
      </c>
      <c r="C885" s="9" t="s">
        <v>22065</v>
      </c>
      <c r="D885" s="10" t="s">
        <v>257</v>
      </c>
      <c r="E885" s="11" t="s">
        <v>22421</v>
      </c>
      <c r="F885" s="6">
        <v>121528</v>
      </c>
      <c r="G885" s="6" t="s">
        <v>77</v>
      </c>
      <c r="H885" s="16">
        <v>13218300</v>
      </c>
      <c r="I885" s="12">
        <v>43406</v>
      </c>
      <c r="J885" s="12" t="s">
        <v>22422</v>
      </c>
      <c r="K885" s="15">
        <v>13320000</v>
      </c>
      <c r="L885" s="13" t="s">
        <v>14</v>
      </c>
      <c r="M885" s="7">
        <v>1</v>
      </c>
      <c r="N885" s="14"/>
    </row>
    <row r="886" spans="1:14" ht="78.75">
      <c r="A886" s="6">
        <v>885</v>
      </c>
      <c r="B886" s="8" t="s">
        <v>21861</v>
      </c>
      <c r="C886" s="9" t="s">
        <v>22068</v>
      </c>
      <c r="D886" s="10" t="s">
        <v>22069</v>
      </c>
      <c r="E886" s="11" t="s">
        <v>22423</v>
      </c>
      <c r="F886" s="6">
        <v>368813</v>
      </c>
      <c r="G886" s="6" t="s">
        <v>77</v>
      </c>
      <c r="H886" s="16">
        <v>12050750</v>
      </c>
      <c r="I886" s="12" t="s">
        <v>10579</v>
      </c>
      <c r="J886" s="12" t="s">
        <v>8258</v>
      </c>
      <c r="K886" s="15">
        <v>8580000</v>
      </c>
      <c r="L886" s="13" t="s">
        <v>14</v>
      </c>
      <c r="M886" s="7">
        <v>1</v>
      </c>
      <c r="N886" s="14"/>
    </row>
    <row r="887" spans="1:14" ht="78.75">
      <c r="A887" s="6">
        <v>886</v>
      </c>
      <c r="B887" s="8" t="s">
        <v>21861</v>
      </c>
      <c r="C887" s="9" t="s">
        <v>22424</v>
      </c>
      <c r="D887" s="10" t="s">
        <v>22425</v>
      </c>
      <c r="E887" s="11" t="s">
        <v>22426</v>
      </c>
      <c r="F887" s="6">
        <v>368814</v>
      </c>
      <c r="G887" s="6" t="s">
        <v>77</v>
      </c>
      <c r="H887" s="16">
        <v>11892100</v>
      </c>
      <c r="I887" s="12" t="s">
        <v>10154</v>
      </c>
      <c r="J887" s="12">
        <v>44351</v>
      </c>
      <c r="K887" s="15">
        <v>3490000</v>
      </c>
      <c r="L887" s="13" t="s">
        <v>14</v>
      </c>
      <c r="M887" s="7">
        <v>1</v>
      </c>
      <c r="N887" s="14"/>
    </row>
    <row r="888" spans="1:14" ht="78.75">
      <c r="A888" s="6">
        <v>887</v>
      </c>
      <c r="B888" s="8" t="s">
        <v>21861</v>
      </c>
      <c r="C888" s="9" t="s">
        <v>22031</v>
      </c>
      <c r="D888" s="10" t="s">
        <v>22032</v>
      </c>
      <c r="E888" s="11" t="s">
        <v>22427</v>
      </c>
      <c r="F888" s="6">
        <v>368815</v>
      </c>
      <c r="G888" s="6" t="s">
        <v>77</v>
      </c>
      <c r="H888" s="16">
        <v>11400000</v>
      </c>
      <c r="I888" s="12" t="s">
        <v>10579</v>
      </c>
      <c r="J888" s="12" t="s">
        <v>4051</v>
      </c>
      <c r="K888" s="15">
        <v>4350000</v>
      </c>
      <c r="L888" s="13" t="s">
        <v>14</v>
      </c>
      <c r="M888" s="7">
        <v>1</v>
      </c>
      <c r="N888" s="14"/>
    </row>
    <row r="889" spans="1:14" ht="78.75">
      <c r="A889" s="6">
        <v>888</v>
      </c>
      <c r="B889" s="8" t="s">
        <v>21861</v>
      </c>
      <c r="C889" s="9" t="s">
        <v>22378</v>
      </c>
      <c r="D889" s="10" t="s">
        <v>22379</v>
      </c>
      <c r="E889" s="11" t="s">
        <v>22428</v>
      </c>
      <c r="F889" s="6">
        <v>368816</v>
      </c>
      <c r="G889" s="6" t="s">
        <v>77</v>
      </c>
      <c r="H889" s="16">
        <v>6268500</v>
      </c>
      <c r="I889" s="12">
        <v>43955</v>
      </c>
      <c r="J889" s="12">
        <v>44532</v>
      </c>
      <c r="K889" s="15">
        <v>4250000</v>
      </c>
      <c r="L889" s="13" t="s">
        <v>14</v>
      </c>
      <c r="M889" s="7">
        <v>1</v>
      </c>
      <c r="N889" s="14"/>
    </row>
    <row r="890" spans="1:14" ht="78.75">
      <c r="A890" s="6">
        <v>889</v>
      </c>
      <c r="B890" s="8" t="s">
        <v>21861</v>
      </c>
      <c r="C890" s="9" t="s">
        <v>22429</v>
      </c>
      <c r="D890" s="10" t="s">
        <v>22430</v>
      </c>
      <c r="E890" s="11" t="s">
        <v>22431</v>
      </c>
      <c r="F890" s="6">
        <v>368817</v>
      </c>
      <c r="G890" s="6" t="s">
        <v>77</v>
      </c>
      <c r="H890" s="16">
        <v>12050750</v>
      </c>
      <c r="I890" s="12" t="s">
        <v>10154</v>
      </c>
      <c r="J890" s="12">
        <v>44350</v>
      </c>
      <c r="K890" s="15">
        <v>6300000</v>
      </c>
      <c r="L890" s="13" t="s">
        <v>14</v>
      </c>
      <c r="M890" s="7">
        <v>1</v>
      </c>
      <c r="N890" s="14"/>
    </row>
    <row r="891" spans="1:14" ht="78.75">
      <c r="A891" s="6">
        <v>890</v>
      </c>
      <c r="B891" s="8" t="s">
        <v>21861</v>
      </c>
      <c r="C891" s="9" t="s">
        <v>22432</v>
      </c>
      <c r="D891" s="10" t="s">
        <v>22433</v>
      </c>
      <c r="E891" s="11" t="s">
        <v>22434</v>
      </c>
      <c r="F891" s="6">
        <v>368818</v>
      </c>
      <c r="G891" s="6" t="s">
        <v>77</v>
      </c>
      <c r="H891" s="16">
        <v>12649250</v>
      </c>
      <c r="I891" s="12" t="s">
        <v>8179</v>
      </c>
      <c r="J891" s="12" t="s">
        <v>8258</v>
      </c>
      <c r="K891" s="15">
        <v>4550000</v>
      </c>
      <c r="L891" s="13" t="s">
        <v>14</v>
      </c>
      <c r="M891" s="7">
        <v>1</v>
      </c>
      <c r="N891" s="14"/>
    </row>
    <row r="892" spans="1:14" ht="78.75">
      <c r="A892" s="6">
        <v>891</v>
      </c>
      <c r="B892" s="8" t="s">
        <v>21861</v>
      </c>
      <c r="C892" s="9" t="s">
        <v>22435</v>
      </c>
      <c r="D892" s="10" t="s">
        <v>22436</v>
      </c>
      <c r="E892" s="11" t="s">
        <v>22437</v>
      </c>
      <c r="F892" s="6">
        <v>368819</v>
      </c>
      <c r="G892" s="6" t="s">
        <v>77</v>
      </c>
      <c r="H892" s="16">
        <v>6645250</v>
      </c>
      <c r="I892" s="12" t="s">
        <v>4050</v>
      </c>
      <c r="J892" s="12" t="s">
        <v>10417</v>
      </c>
      <c r="K892" s="15">
        <v>4990000</v>
      </c>
      <c r="L892" s="13" t="s">
        <v>14</v>
      </c>
      <c r="M892" s="7">
        <v>1</v>
      </c>
      <c r="N892" s="14"/>
    </row>
    <row r="893" spans="1:14" ht="110.25">
      <c r="A893" s="6">
        <v>892</v>
      </c>
      <c r="B893" s="8" t="s">
        <v>21861</v>
      </c>
      <c r="C893" s="9" t="s">
        <v>22058</v>
      </c>
      <c r="D893" s="10" t="s">
        <v>22059</v>
      </c>
      <c r="E893" s="11" t="s">
        <v>22438</v>
      </c>
      <c r="F893" s="6">
        <v>389664</v>
      </c>
      <c r="G893" s="6" t="s">
        <v>77</v>
      </c>
      <c r="H893" s="16">
        <v>4719765.71</v>
      </c>
      <c r="I893" s="12" t="s">
        <v>4050</v>
      </c>
      <c r="J893" s="12" t="s">
        <v>10417</v>
      </c>
      <c r="K893" s="15">
        <v>2500000</v>
      </c>
      <c r="L893" s="13" t="s">
        <v>14</v>
      </c>
      <c r="M893" s="7">
        <v>1</v>
      </c>
      <c r="N893" s="14"/>
    </row>
    <row r="894" spans="1:14" ht="110.25">
      <c r="A894" s="6">
        <v>893</v>
      </c>
      <c r="B894" s="8" t="s">
        <v>21861</v>
      </c>
      <c r="C894" s="9" t="s">
        <v>22097</v>
      </c>
      <c r="D894" s="10" t="s">
        <v>22098</v>
      </c>
      <c r="E894" s="11" t="s">
        <v>22439</v>
      </c>
      <c r="F894" s="6">
        <v>401384</v>
      </c>
      <c r="G894" s="6" t="s">
        <v>77</v>
      </c>
      <c r="H894" s="16">
        <v>6336500</v>
      </c>
      <c r="I894" s="12" t="s">
        <v>8175</v>
      </c>
      <c r="J894" s="12" t="s">
        <v>22440</v>
      </c>
      <c r="K894" s="15">
        <v>0</v>
      </c>
      <c r="L894" s="13" t="s">
        <v>14</v>
      </c>
      <c r="M894" s="7">
        <v>1</v>
      </c>
      <c r="N894" s="14"/>
    </row>
    <row r="895" spans="1:14" ht="78.75">
      <c r="A895" s="6">
        <v>894</v>
      </c>
      <c r="B895" s="8" t="s">
        <v>21861</v>
      </c>
      <c r="C895" s="9" t="s">
        <v>22441</v>
      </c>
      <c r="D895" s="10" t="s">
        <v>22442</v>
      </c>
      <c r="E895" s="11" t="s">
        <v>22443</v>
      </c>
      <c r="F895" s="6">
        <v>407891</v>
      </c>
      <c r="G895" s="6" t="s">
        <v>77</v>
      </c>
      <c r="H895" s="16">
        <v>6593000</v>
      </c>
      <c r="I895" s="12" t="s">
        <v>22444</v>
      </c>
      <c r="J895" s="12" t="s">
        <v>5217</v>
      </c>
      <c r="K895" s="15">
        <v>5690000</v>
      </c>
      <c r="L895" s="13" t="s">
        <v>14</v>
      </c>
      <c r="M895" s="7">
        <v>1</v>
      </c>
      <c r="N895" s="14"/>
    </row>
    <row r="896" spans="1:14" ht="157.5">
      <c r="A896" s="6">
        <v>895</v>
      </c>
      <c r="B896" s="8" t="s">
        <v>21861</v>
      </c>
      <c r="C896" s="9" t="s">
        <v>22120</v>
      </c>
      <c r="D896" s="10" t="s">
        <v>73</v>
      </c>
      <c r="E896" s="11" t="s">
        <v>22445</v>
      </c>
      <c r="F896" s="6">
        <v>473078</v>
      </c>
      <c r="G896" s="6" t="s">
        <v>907</v>
      </c>
      <c r="H896" s="16">
        <v>13136449.5</v>
      </c>
      <c r="I896" s="12"/>
      <c r="J896" s="12"/>
      <c r="K896" s="15">
        <v>6500000</v>
      </c>
      <c r="L896" s="13" t="s">
        <v>14</v>
      </c>
      <c r="M896" s="7">
        <v>1</v>
      </c>
      <c r="N896" s="14"/>
    </row>
    <row r="897" spans="1:14" ht="78.75">
      <c r="A897" s="6">
        <v>896</v>
      </c>
      <c r="B897" s="8" t="s">
        <v>21861</v>
      </c>
      <c r="C897" s="9" t="s">
        <v>22000</v>
      </c>
      <c r="D897" s="10" t="s">
        <v>453</v>
      </c>
      <c r="E897" s="11" t="s">
        <v>22446</v>
      </c>
      <c r="F897" s="6">
        <v>152391</v>
      </c>
      <c r="G897" s="6" t="s">
        <v>907</v>
      </c>
      <c r="H897" s="16">
        <v>73786076</v>
      </c>
      <c r="I897" s="12" t="s">
        <v>22447</v>
      </c>
      <c r="J897" s="12" t="s">
        <v>5123</v>
      </c>
      <c r="K897" s="15">
        <v>69425000</v>
      </c>
      <c r="L897" s="13" t="s">
        <v>14</v>
      </c>
      <c r="M897" s="7">
        <v>1</v>
      </c>
      <c r="N897" s="14"/>
    </row>
    <row r="898" spans="1:14" ht="78.75">
      <c r="A898" s="6">
        <v>897</v>
      </c>
      <c r="B898" s="8" t="s">
        <v>21861</v>
      </c>
      <c r="C898" s="9" t="s">
        <v>22000</v>
      </c>
      <c r="D898" s="10" t="s">
        <v>453</v>
      </c>
      <c r="E898" s="11" t="s">
        <v>22448</v>
      </c>
      <c r="F898" s="6">
        <v>357238</v>
      </c>
      <c r="G898" s="6" t="s">
        <v>801</v>
      </c>
      <c r="H898" s="16">
        <v>31309863.182999998</v>
      </c>
      <c r="I898" s="12">
        <v>44168</v>
      </c>
      <c r="J898" s="12" t="s">
        <v>5218</v>
      </c>
      <c r="K898" s="15">
        <v>6800000</v>
      </c>
      <c r="L898" s="13" t="s">
        <v>14</v>
      </c>
      <c r="M898" s="7">
        <v>1</v>
      </c>
      <c r="N898" s="14"/>
    </row>
    <row r="899" spans="1:14" ht="63">
      <c r="A899" s="6">
        <v>898</v>
      </c>
      <c r="B899" s="8" t="s">
        <v>21861</v>
      </c>
      <c r="C899" s="9" t="s">
        <v>22241</v>
      </c>
      <c r="D899" s="10" t="s">
        <v>61</v>
      </c>
      <c r="E899" s="11" t="s">
        <v>22449</v>
      </c>
      <c r="F899" s="6">
        <v>412664</v>
      </c>
      <c r="G899" s="6" t="s">
        <v>801</v>
      </c>
      <c r="H899" s="16">
        <v>19635000</v>
      </c>
      <c r="I899" s="12" t="s">
        <v>8542</v>
      </c>
      <c r="J899" s="12">
        <v>44322</v>
      </c>
      <c r="K899" s="15">
        <v>5700000</v>
      </c>
      <c r="L899" s="13" t="s">
        <v>14</v>
      </c>
      <c r="M899" s="7">
        <v>1</v>
      </c>
      <c r="N899" s="14"/>
    </row>
    <row r="900" spans="1:14" ht="63">
      <c r="A900" s="6">
        <v>899</v>
      </c>
      <c r="B900" s="8" t="s">
        <v>21861</v>
      </c>
      <c r="C900" s="9" t="s">
        <v>22450</v>
      </c>
      <c r="D900" s="10" t="s">
        <v>22451</v>
      </c>
      <c r="E900" s="11" t="s">
        <v>22452</v>
      </c>
      <c r="F900" s="6">
        <v>456677</v>
      </c>
      <c r="G900" s="6" t="s">
        <v>801</v>
      </c>
      <c r="H900" s="16">
        <v>20640188.612</v>
      </c>
      <c r="I900" s="12"/>
      <c r="J900" s="12"/>
      <c r="K900" s="15">
        <v>0</v>
      </c>
      <c r="L900" s="13" t="s">
        <v>70</v>
      </c>
      <c r="M900" s="7">
        <v>1</v>
      </c>
      <c r="N900" s="14"/>
    </row>
    <row r="901" spans="1:14" ht="141.75">
      <c r="A901" s="6">
        <v>900</v>
      </c>
      <c r="B901" s="8" t="s">
        <v>21861</v>
      </c>
      <c r="C901" s="9" t="s">
        <v>22453</v>
      </c>
      <c r="D901" s="10" t="s">
        <v>1075</v>
      </c>
      <c r="E901" s="11" t="s">
        <v>22452</v>
      </c>
      <c r="F901" s="6">
        <v>456677</v>
      </c>
      <c r="G901" s="6" t="s">
        <v>801</v>
      </c>
      <c r="H901" s="16">
        <v>20640188.612</v>
      </c>
      <c r="I901" s="12"/>
      <c r="J901" s="12"/>
      <c r="K901" s="15">
        <v>0</v>
      </c>
      <c r="L901" s="13" t="s">
        <v>70</v>
      </c>
      <c r="M901" s="7">
        <v>0.51</v>
      </c>
      <c r="N901" s="14"/>
    </row>
    <row r="902" spans="1:14" ht="78.75">
      <c r="A902" s="6">
        <v>901</v>
      </c>
      <c r="B902" s="8" t="s">
        <v>21861</v>
      </c>
      <c r="C902" s="9" t="s">
        <v>22454</v>
      </c>
      <c r="D902" s="10" t="s">
        <v>22088</v>
      </c>
      <c r="E902" s="11" t="s">
        <v>22452</v>
      </c>
      <c r="F902" s="6">
        <v>456677</v>
      </c>
      <c r="G902" s="6" t="s">
        <v>801</v>
      </c>
      <c r="H902" s="16">
        <v>20640188.612</v>
      </c>
      <c r="I902" s="12"/>
      <c r="J902" s="12"/>
      <c r="K902" s="15">
        <v>0</v>
      </c>
      <c r="L902" s="13" t="s">
        <v>70</v>
      </c>
      <c r="M902" s="7">
        <v>0.49</v>
      </c>
      <c r="N902" s="14"/>
    </row>
    <row r="903" spans="1:14" ht="78.75">
      <c r="A903" s="6">
        <v>902</v>
      </c>
      <c r="B903" s="8" t="s">
        <v>21861</v>
      </c>
      <c r="C903" s="9" t="s">
        <v>22455</v>
      </c>
      <c r="D903" s="10" t="s">
        <v>22456</v>
      </c>
      <c r="E903" s="11" t="s">
        <v>22457</v>
      </c>
      <c r="F903" s="6">
        <v>204406</v>
      </c>
      <c r="G903" s="6" t="s">
        <v>1638</v>
      </c>
      <c r="H903" s="16">
        <v>2940120.8</v>
      </c>
      <c r="I903" s="12" t="s">
        <v>22458</v>
      </c>
      <c r="J903" s="12">
        <v>43649</v>
      </c>
      <c r="K903" s="15">
        <v>1000000</v>
      </c>
      <c r="L903" s="13" t="s">
        <v>14</v>
      </c>
      <c r="M903" s="7">
        <v>1</v>
      </c>
      <c r="N903" s="14"/>
    </row>
    <row r="904" spans="1:14" ht="78.75">
      <c r="A904" s="6">
        <v>903</v>
      </c>
      <c r="B904" s="8" t="s">
        <v>21861</v>
      </c>
      <c r="C904" s="9" t="s">
        <v>22459</v>
      </c>
      <c r="D904" s="10" t="s">
        <v>22460</v>
      </c>
      <c r="E904" s="11" t="s">
        <v>22461</v>
      </c>
      <c r="F904" s="6">
        <v>204407</v>
      </c>
      <c r="G904" s="6" t="s">
        <v>1638</v>
      </c>
      <c r="H904" s="16">
        <v>3325000</v>
      </c>
      <c r="I904" s="12" t="s">
        <v>22300</v>
      </c>
      <c r="J904" s="12">
        <v>43558</v>
      </c>
      <c r="K904" s="15">
        <v>1300000</v>
      </c>
      <c r="L904" s="13" t="s">
        <v>14</v>
      </c>
      <c r="M904" s="7">
        <v>1</v>
      </c>
      <c r="N904" s="14"/>
    </row>
    <row r="905" spans="1:14" ht="78.75">
      <c r="A905" s="6">
        <v>904</v>
      </c>
      <c r="B905" s="8" t="s">
        <v>21861</v>
      </c>
      <c r="C905" s="9" t="s">
        <v>22462</v>
      </c>
      <c r="D905" s="10" t="s">
        <v>22463</v>
      </c>
      <c r="E905" s="11" t="s">
        <v>22464</v>
      </c>
      <c r="F905" s="6">
        <v>187900</v>
      </c>
      <c r="G905" s="6" t="s">
        <v>1638</v>
      </c>
      <c r="H905" s="16">
        <v>2934328.08</v>
      </c>
      <c r="I905" s="12">
        <v>43257</v>
      </c>
      <c r="J905" s="12" t="s">
        <v>22465</v>
      </c>
      <c r="K905" s="15">
        <v>1900000</v>
      </c>
      <c r="L905" s="13" t="s">
        <v>14</v>
      </c>
      <c r="M905" s="7">
        <v>1</v>
      </c>
      <c r="N905" s="14"/>
    </row>
    <row r="906" spans="1:14" ht="78.75">
      <c r="A906" s="6">
        <v>905</v>
      </c>
      <c r="B906" s="8" t="s">
        <v>21861</v>
      </c>
      <c r="C906" s="9" t="s">
        <v>22466</v>
      </c>
      <c r="D906" s="10" t="s">
        <v>22467</v>
      </c>
      <c r="E906" s="11" t="s">
        <v>22468</v>
      </c>
      <c r="F906" s="6">
        <v>297989</v>
      </c>
      <c r="G906" s="6" t="s">
        <v>1638</v>
      </c>
      <c r="H906" s="16">
        <v>3667995.8080000002</v>
      </c>
      <c r="I906" s="12" t="s">
        <v>22469</v>
      </c>
      <c r="J906" s="12" t="s">
        <v>22470</v>
      </c>
      <c r="K906" s="15">
        <v>3152378</v>
      </c>
      <c r="L906" s="13" t="s">
        <v>14</v>
      </c>
      <c r="M906" s="7">
        <v>1</v>
      </c>
      <c r="N906" s="14"/>
    </row>
    <row r="907" spans="1:14" ht="78.75">
      <c r="A907" s="6">
        <v>906</v>
      </c>
      <c r="B907" s="8" t="s">
        <v>21861</v>
      </c>
      <c r="C907" s="9" t="s">
        <v>22466</v>
      </c>
      <c r="D907" s="10" t="s">
        <v>22467</v>
      </c>
      <c r="E907" s="11" t="s">
        <v>22471</v>
      </c>
      <c r="F907" s="6">
        <v>297988</v>
      </c>
      <c r="G907" s="6" t="s">
        <v>1638</v>
      </c>
      <c r="H907" s="16">
        <v>3667078.8080000002</v>
      </c>
      <c r="I907" s="12" t="s">
        <v>22469</v>
      </c>
      <c r="J907" s="12" t="s">
        <v>22470</v>
      </c>
      <c r="K907" s="15">
        <v>3297000</v>
      </c>
      <c r="L907" s="13" t="s">
        <v>14</v>
      </c>
      <c r="M907" s="7">
        <v>1</v>
      </c>
      <c r="N907" s="14"/>
    </row>
    <row r="908" spans="1:14" ht="110.25">
      <c r="A908" s="6">
        <v>907</v>
      </c>
      <c r="B908" s="8" t="s">
        <v>21861</v>
      </c>
      <c r="C908" s="9" t="s">
        <v>22097</v>
      </c>
      <c r="D908" s="10" t="s">
        <v>22098</v>
      </c>
      <c r="E908" s="11" t="s">
        <v>22472</v>
      </c>
      <c r="F908" s="6">
        <v>416717</v>
      </c>
      <c r="G908" s="6" t="s">
        <v>1638</v>
      </c>
      <c r="H908" s="16">
        <v>3324952.5</v>
      </c>
      <c r="I908" s="12" t="s">
        <v>22225</v>
      </c>
      <c r="J908" s="12" t="s">
        <v>22473</v>
      </c>
      <c r="K908" s="15">
        <v>0</v>
      </c>
      <c r="L908" s="13" t="s">
        <v>14</v>
      </c>
      <c r="M908" s="7">
        <v>1</v>
      </c>
      <c r="N908" s="14"/>
    </row>
    <row r="909" spans="1:14" ht="63">
      <c r="A909" s="6">
        <v>908</v>
      </c>
      <c r="B909" s="8" t="s">
        <v>21861</v>
      </c>
      <c r="C909" s="9" t="s">
        <v>22474</v>
      </c>
      <c r="D909" s="10" t="s">
        <v>22475</v>
      </c>
      <c r="E909" s="11" t="s">
        <v>22476</v>
      </c>
      <c r="F909" s="6">
        <v>416718</v>
      </c>
      <c r="G909" s="6" t="s">
        <v>1638</v>
      </c>
      <c r="H909" s="16">
        <v>3324952.5</v>
      </c>
      <c r="I909" s="12" t="s">
        <v>22225</v>
      </c>
      <c r="J909" s="12" t="s">
        <v>22473</v>
      </c>
      <c r="K909" s="15">
        <v>2130000</v>
      </c>
      <c r="L909" s="13" t="s">
        <v>14</v>
      </c>
      <c r="M909" s="7">
        <v>1</v>
      </c>
      <c r="N909" s="14"/>
    </row>
    <row r="910" spans="1:14" ht="63">
      <c r="A910" s="6">
        <v>909</v>
      </c>
      <c r="B910" s="8" t="s">
        <v>21861</v>
      </c>
      <c r="C910" s="9" t="s">
        <v>22477</v>
      </c>
      <c r="D910" s="10" t="s">
        <v>22478</v>
      </c>
      <c r="E910" s="11" t="s">
        <v>22479</v>
      </c>
      <c r="F910" s="6">
        <v>416719</v>
      </c>
      <c r="G910" s="6" t="s">
        <v>1638</v>
      </c>
      <c r="H910" s="16">
        <v>3324952.5</v>
      </c>
      <c r="I910" s="12" t="s">
        <v>22480</v>
      </c>
      <c r="J910" s="12" t="s">
        <v>22481</v>
      </c>
      <c r="K910" s="15">
        <v>2000000</v>
      </c>
      <c r="L910" s="13" t="s">
        <v>14</v>
      </c>
      <c r="M910" s="7">
        <v>1</v>
      </c>
      <c r="N910" s="14"/>
    </row>
    <row r="911" spans="1:14" ht="78.75">
      <c r="A911" s="6">
        <v>910</v>
      </c>
      <c r="B911" s="8" t="s">
        <v>21861</v>
      </c>
      <c r="C911" s="9" t="s">
        <v>22482</v>
      </c>
      <c r="D911" s="10" t="s">
        <v>22483</v>
      </c>
      <c r="E911" s="11" t="s">
        <v>22484</v>
      </c>
      <c r="F911" s="6">
        <v>416720</v>
      </c>
      <c r="G911" s="6" t="s">
        <v>1638</v>
      </c>
      <c r="H911" s="16">
        <v>3324952.5</v>
      </c>
      <c r="I911" s="12" t="s">
        <v>22225</v>
      </c>
      <c r="J911" s="12" t="s">
        <v>22473</v>
      </c>
      <c r="K911" s="15">
        <v>2000000</v>
      </c>
      <c r="L911" s="13" t="s">
        <v>14</v>
      </c>
      <c r="M911" s="7">
        <v>1</v>
      </c>
      <c r="N911" s="14"/>
    </row>
    <row r="912" spans="1:14" ht="94.5">
      <c r="A912" s="6">
        <v>911</v>
      </c>
      <c r="B912" s="8" t="s">
        <v>21861</v>
      </c>
      <c r="C912" s="9" t="s">
        <v>22058</v>
      </c>
      <c r="D912" s="10" t="s">
        <v>22059</v>
      </c>
      <c r="E912" s="11" t="s">
        <v>22485</v>
      </c>
      <c r="F912" s="6">
        <v>440044</v>
      </c>
      <c r="G912" s="6" t="s">
        <v>1638</v>
      </c>
      <c r="H912" s="16">
        <v>3674870.85</v>
      </c>
      <c r="I912" s="12" t="s">
        <v>22486</v>
      </c>
      <c r="J912" s="12" t="s">
        <v>14952</v>
      </c>
      <c r="K912" s="15">
        <v>0</v>
      </c>
      <c r="L912" s="13" t="s">
        <v>14</v>
      </c>
      <c r="M912" s="7">
        <v>1</v>
      </c>
      <c r="N912" s="14"/>
    </row>
    <row r="913" spans="1:14" ht="63">
      <c r="A913" s="6">
        <v>912</v>
      </c>
      <c r="B913" s="8" t="s">
        <v>21861</v>
      </c>
      <c r="C913" s="9" t="s">
        <v>22487</v>
      </c>
      <c r="D913" s="10" t="s">
        <v>22488</v>
      </c>
      <c r="E913" s="11" t="s">
        <v>22489</v>
      </c>
      <c r="F913" s="6">
        <v>220359</v>
      </c>
      <c r="G913" s="6" t="s">
        <v>19114</v>
      </c>
      <c r="H913" s="16">
        <v>8738742.1999999993</v>
      </c>
      <c r="I913" s="12" t="s">
        <v>22490</v>
      </c>
      <c r="J913" s="12" t="s">
        <v>8133</v>
      </c>
      <c r="K913" s="15">
        <v>6400000</v>
      </c>
      <c r="L913" s="13" t="s">
        <v>14</v>
      </c>
      <c r="M913" s="7">
        <v>1</v>
      </c>
      <c r="N913" s="14"/>
    </row>
    <row r="914" spans="1:14" ht="63">
      <c r="A914" s="6">
        <v>913</v>
      </c>
      <c r="B914" s="8" t="s">
        <v>21861</v>
      </c>
      <c r="C914" s="9" t="s">
        <v>22491</v>
      </c>
      <c r="D914" s="10" t="s">
        <v>22492</v>
      </c>
      <c r="E914" s="11" t="s">
        <v>22493</v>
      </c>
      <c r="F914" s="6">
        <v>367908</v>
      </c>
      <c r="G914" s="6" t="s">
        <v>19114</v>
      </c>
      <c r="H914" s="16">
        <v>11544345.346999999</v>
      </c>
      <c r="I914" s="12" t="s">
        <v>1178</v>
      </c>
      <c r="J914" s="12" t="s">
        <v>8781</v>
      </c>
      <c r="K914" s="15">
        <v>7690000</v>
      </c>
      <c r="L914" s="13" t="s">
        <v>14</v>
      </c>
      <c r="M914" s="7">
        <v>1</v>
      </c>
      <c r="N914" s="14"/>
    </row>
    <row r="915" spans="1:14" ht="63">
      <c r="A915" s="6">
        <v>914</v>
      </c>
      <c r="B915" s="8" t="s">
        <v>21861</v>
      </c>
      <c r="C915" s="9" t="s">
        <v>22494</v>
      </c>
      <c r="D915" s="10" t="s">
        <v>22495</v>
      </c>
      <c r="E915" s="11" t="s">
        <v>22496</v>
      </c>
      <c r="F915" s="6">
        <v>367909</v>
      </c>
      <c r="G915" s="6" t="s">
        <v>19114</v>
      </c>
      <c r="H915" s="16">
        <v>49939517.512999997</v>
      </c>
      <c r="I915" s="12">
        <v>44106</v>
      </c>
      <c r="J915" s="12" t="s">
        <v>22497</v>
      </c>
      <c r="K915" s="15">
        <v>20900000</v>
      </c>
      <c r="L915" s="13" t="s">
        <v>70</v>
      </c>
      <c r="M915" s="7">
        <v>1</v>
      </c>
      <c r="N915" s="14"/>
    </row>
    <row r="916" spans="1:14" ht="110.25">
      <c r="A916" s="6">
        <v>915</v>
      </c>
      <c r="B916" s="8" t="s">
        <v>21861</v>
      </c>
      <c r="C916" s="9" t="s">
        <v>22498</v>
      </c>
      <c r="D916" s="10" t="s">
        <v>499</v>
      </c>
      <c r="E916" s="11" t="s">
        <v>22496</v>
      </c>
      <c r="F916" s="6">
        <v>367909</v>
      </c>
      <c r="G916" s="6" t="s">
        <v>19114</v>
      </c>
      <c r="H916" s="16">
        <v>49939517.512999997</v>
      </c>
      <c r="I916" s="12">
        <v>44106</v>
      </c>
      <c r="J916" s="12" t="s">
        <v>22497</v>
      </c>
      <c r="K916" s="15">
        <v>20900000</v>
      </c>
      <c r="L916" s="13" t="s">
        <v>70</v>
      </c>
      <c r="M916" s="7">
        <v>0.51</v>
      </c>
      <c r="N916" s="14"/>
    </row>
    <row r="917" spans="1:14" ht="78.75">
      <c r="A917" s="6">
        <v>916</v>
      </c>
      <c r="B917" s="8" t="s">
        <v>21861</v>
      </c>
      <c r="C917" s="9" t="s">
        <v>22000</v>
      </c>
      <c r="D917" s="10" t="s">
        <v>453</v>
      </c>
      <c r="E917" s="11" t="s">
        <v>22496</v>
      </c>
      <c r="F917" s="6">
        <v>367909</v>
      </c>
      <c r="G917" s="6" t="s">
        <v>19114</v>
      </c>
      <c r="H917" s="16">
        <v>49939517.512999997</v>
      </c>
      <c r="I917" s="12">
        <v>44106</v>
      </c>
      <c r="J917" s="12" t="s">
        <v>22497</v>
      </c>
      <c r="K917" s="15">
        <v>20900000</v>
      </c>
      <c r="L917" s="13" t="s">
        <v>70</v>
      </c>
      <c r="M917" s="7">
        <v>0.49</v>
      </c>
      <c r="N917" s="14"/>
    </row>
    <row r="918" spans="1:14" ht="78.75">
      <c r="A918" s="6">
        <v>917</v>
      </c>
      <c r="B918" s="8" t="s">
        <v>21861</v>
      </c>
      <c r="C918" s="9" t="s">
        <v>22414</v>
      </c>
      <c r="D918" s="10" t="s">
        <v>22415</v>
      </c>
      <c r="E918" s="11" t="s">
        <v>22499</v>
      </c>
      <c r="F918" s="6">
        <v>130980</v>
      </c>
      <c r="G918" s="6" t="s">
        <v>22500</v>
      </c>
      <c r="H918" s="16">
        <v>3499867.4380000001</v>
      </c>
      <c r="I918" s="12" t="s">
        <v>22501</v>
      </c>
      <c r="J918" s="12" t="s">
        <v>22502</v>
      </c>
      <c r="K918" s="15">
        <v>1900000</v>
      </c>
      <c r="L918" s="13" t="s">
        <v>14</v>
      </c>
      <c r="M918" s="7">
        <v>1</v>
      </c>
      <c r="N918" s="14"/>
    </row>
    <row r="919" spans="1:14" ht="78.75">
      <c r="A919" s="6">
        <v>918</v>
      </c>
      <c r="B919" s="8" t="s">
        <v>21861</v>
      </c>
      <c r="C919" s="9" t="s">
        <v>22414</v>
      </c>
      <c r="D919" s="10" t="s">
        <v>22415</v>
      </c>
      <c r="E919" s="11" t="s">
        <v>22503</v>
      </c>
      <c r="F919" s="6">
        <v>130982</v>
      </c>
      <c r="G919" s="6" t="s">
        <v>22500</v>
      </c>
      <c r="H919" s="16">
        <v>3513810.696</v>
      </c>
      <c r="I919" s="12" t="s">
        <v>22501</v>
      </c>
      <c r="J919" s="12" t="s">
        <v>22502</v>
      </c>
      <c r="K919" s="15">
        <v>1700000</v>
      </c>
      <c r="L919" s="13" t="s">
        <v>14</v>
      </c>
      <c r="M919" s="7">
        <v>1</v>
      </c>
      <c r="N919" s="14"/>
    </row>
    <row r="920" spans="1:14" ht="78.75">
      <c r="A920" s="6">
        <v>919</v>
      </c>
      <c r="B920" s="8" t="s">
        <v>21861</v>
      </c>
      <c r="C920" s="9" t="s">
        <v>22154</v>
      </c>
      <c r="D920" s="10" t="s">
        <v>22155</v>
      </c>
      <c r="E920" s="11" t="s">
        <v>22504</v>
      </c>
      <c r="F920" s="6">
        <v>130984</v>
      </c>
      <c r="G920" s="6" t="s">
        <v>22500</v>
      </c>
      <c r="H920" s="16">
        <v>4999886.7630000003</v>
      </c>
      <c r="I920" s="12" t="s">
        <v>22501</v>
      </c>
      <c r="J920" s="12" t="s">
        <v>22502</v>
      </c>
      <c r="K920" s="15">
        <v>0</v>
      </c>
      <c r="L920" s="13" t="s">
        <v>14</v>
      </c>
      <c r="M920" s="7">
        <v>1</v>
      </c>
      <c r="N920" s="14"/>
    </row>
    <row r="921" spans="1:14" ht="94.5">
      <c r="A921" s="6">
        <v>920</v>
      </c>
      <c r="B921" s="8" t="s">
        <v>21861</v>
      </c>
      <c r="C921" s="9" t="s">
        <v>21862</v>
      </c>
      <c r="D921" s="10" t="s">
        <v>21863</v>
      </c>
      <c r="E921" s="11" t="s">
        <v>22505</v>
      </c>
      <c r="F921" s="6">
        <v>130985</v>
      </c>
      <c r="G921" s="6" t="s">
        <v>22500</v>
      </c>
      <c r="H921" s="16">
        <v>4999853.2970000003</v>
      </c>
      <c r="I921" s="12" t="s">
        <v>22506</v>
      </c>
      <c r="J921" s="12" t="s">
        <v>22502</v>
      </c>
      <c r="K921" s="15">
        <v>1000000</v>
      </c>
      <c r="L921" s="13" t="s">
        <v>14</v>
      </c>
      <c r="M921" s="7">
        <v>1</v>
      </c>
      <c r="N921" s="14"/>
    </row>
    <row r="922" spans="1:14" ht="94.5">
      <c r="A922" s="6">
        <v>921</v>
      </c>
      <c r="B922" s="8" t="s">
        <v>21861</v>
      </c>
      <c r="C922" s="9" t="s">
        <v>22507</v>
      </c>
      <c r="D922" s="10" t="s">
        <v>22508</v>
      </c>
      <c r="E922" s="11" t="s">
        <v>22509</v>
      </c>
      <c r="F922" s="6">
        <v>130986</v>
      </c>
      <c r="G922" s="6" t="s">
        <v>22500</v>
      </c>
      <c r="H922" s="16">
        <v>5027333.2829999998</v>
      </c>
      <c r="I922" s="12">
        <v>43222</v>
      </c>
      <c r="J922" s="12" t="s">
        <v>22502</v>
      </c>
      <c r="K922" s="15">
        <v>2200000</v>
      </c>
      <c r="L922" s="13" t="s">
        <v>14</v>
      </c>
      <c r="M922" s="7">
        <v>1</v>
      </c>
      <c r="N922" s="14"/>
    </row>
    <row r="923" spans="1:14" ht="78.75">
      <c r="A923" s="6">
        <v>922</v>
      </c>
      <c r="B923" s="8" t="s">
        <v>21861</v>
      </c>
      <c r="C923" s="9" t="s">
        <v>21926</v>
      </c>
      <c r="D923" s="10" t="s">
        <v>21927</v>
      </c>
      <c r="E923" s="11" t="s">
        <v>22510</v>
      </c>
      <c r="F923" s="6">
        <v>318746</v>
      </c>
      <c r="G923" s="6" t="s">
        <v>22511</v>
      </c>
      <c r="H923" s="16">
        <v>5150523.8</v>
      </c>
      <c r="I923" s="12" t="s">
        <v>22285</v>
      </c>
      <c r="J923" s="12">
        <v>43924</v>
      </c>
      <c r="K923" s="15">
        <v>0</v>
      </c>
      <c r="L923" s="13" t="s">
        <v>14</v>
      </c>
      <c r="M923" s="7">
        <v>1</v>
      </c>
      <c r="N923" s="14"/>
    </row>
    <row r="924" spans="1:14" ht="126">
      <c r="A924" s="6">
        <v>923</v>
      </c>
      <c r="B924" s="8" t="s">
        <v>21861</v>
      </c>
      <c r="C924" s="9" t="s">
        <v>22512</v>
      </c>
      <c r="D924" s="10" t="s">
        <v>926</v>
      </c>
      <c r="E924" s="11" t="s">
        <v>22513</v>
      </c>
      <c r="F924" s="6">
        <v>318747</v>
      </c>
      <c r="G924" s="6" t="s">
        <v>22511</v>
      </c>
      <c r="H924" s="16">
        <v>10184870.196</v>
      </c>
      <c r="I924" s="12" t="s">
        <v>22514</v>
      </c>
      <c r="J924" s="12" t="s">
        <v>21646</v>
      </c>
      <c r="K924" s="15">
        <v>0</v>
      </c>
      <c r="L924" s="13" t="s">
        <v>14</v>
      </c>
      <c r="M924" s="7">
        <v>1</v>
      </c>
      <c r="N924" s="14"/>
    </row>
    <row r="925" spans="1:14" ht="78.75">
      <c r="A925" s="6">
        <v>924</v>
      </c>
      <c r="B925" s="8" t="s">
        <v>21861</v>
      </c>
      <c r="C925" s="9" t="s">
        <v>22515</v>
      </c>
      <c r="D925" s="10" t="s">
        <v>22516</v>
      </c>
      <c r="E925" s="11" t="s">
        <v>22517</v>
      </c>
      <c r="F925" s="6">
        <v>318748</v>
      </c>
      <c r="G925" s="6" t="s">
        <v>22511</v>
      </c>
      <c r="H925" s="16">
        <v>4410517.5</v>
      </c>
      <c r="I925" s="12" t="s">
        <v>22518</v>
      </c>
      <c r="J925" s="12">
        <v>43923</v>
      </c>
      <c r="K925" s="15">
        <v>0</v>
      </c>
      <c r="L925" s="13" t="s">
        <v>14</v>
      </c>
      <c r="M925" s="7">
        <v>1</v>
      </c>
      <c r="N925" s="14"/>
    </row>
    <row r="926" spans="1:14" ht="110.25">
      <c r="A926" s="6">
        <v>925</v>
      </c>
      <c r="B926" s="8" t="s">
        <v>21861</v>
      </c>
      <c r="C926" s="9" t="s">
        <v>22519</v>
      </c>
      <c r="D926" s="10" t="s">
        <v>22520</v>
      </c>
      <c r="E926" s="11" t="s">
        <v>22521</v>
      </c>
      <c r="F926" s="6">
        <v>318749</v>
      </c>
      <c r="G926" s="6" t="s">
        <v>22511</v>
      </c>
      <c r="H926" s="16">
        <v>8152282.5</v>
      </c>
      <c r="I926" s="12">
        <v>43505</v>
      </c>
      <c r="J926" s="12">
        <v>44080</v>
      </c>
      <c r="K926" s="15">
        <v>0</v>
      </c>
      <c r="L926" s="13" t="s">
        <v>14</v>
      </c>
      <c r="M926" s="7">
        <v>1</v>
      </c>
      <c r="N926" s="14"/>
    </row>
    <row r="927" spans="1:14" ht="110.25">
      <c r="A927" s="6">
        <v>926</v>
      </c>
      <c r="B927" s="8" t="s">
        <v>21861</v>
      </c>
      <c r="C927" s="9" t="s">
        <v>22058</v>
      </c>
      <c r="D927" s="10" t="s">
        <v>22059</v>
      </c>
      <c r="E927" s="11" t="s">
        <v>22522</v>
      </c>
      <c r="F927" s="6">
        <v>160367</v>
      </c>
      <c r="G927" s="6" t="s">
        <v>3644</v>
      </c>
      <c r="H927" s="16">
        <v>12432937.734999999</v>
      </c>
      <c r="I927" s="12">
        <v>43194</v>
      </c>
      <c r="J927" s="12">
        <v>43773</v>
      </c>
      <c r="K927" s="15">
        <v>11000000</v>
      </c>
      <c r="L927" s="13" t="s">
        <v>14</v>
      </c>
      <c r="M927" s="7">
        <v>1</v>
      </c>
      <c r="N927" s="14"/>
    </row>
    <row r="928" spans="1:14" ht="110.25">
      <c r="A928" s="6">
        <v>927</v>
      </c>
      <c r="B928" s="8" t="s">
        <v>21861</v>
      </c>
      <c r="C928" s="9" t="s">
        <v>22523</v>
      </c>
      <c r="D928" s="10" t="s">
        <v>22524</v>
      </c>
      <c r="E928" s="11" t="s">
        <v>22525</v>
      </c>
      <c r="F928" s="6">
        <v>209413</v>
      </c>
      <c r="G928" s="6" t="s">
        <v>3644</v>
      </c>
      <c r="H928" s="16">
        <v>2863462.45</v>
      </c>
      <c r="I928" s="12" t="s">
        <v>22526</v>
      </c>
      <c r="J928" s="12">
        <v>43650</v>
      </c>
      <c r="K928" s="15">
        <v>0</v>
      </c>
      <c r="L928" s="13" t="s">
        <v>14</v>
      </c>
      <c r="M928" s="7">
        <v>1</v>
      </c>
      <c r="N928" s="14"/>
    </row>
    <row r="929" spans="1:14" ht="126">
      <c r="A929" s="6">
        <v>928</v>
      </c>
      <c r="B929" s="8" t="s">
        <v>21861</v>
      </c>
      <c r="C929" s="9" t="s">
        <v>22527</v>
      </c>
      <c r="D929" s="10" t="s">
        <v>22528</v>
      </c>
      <c r="E929" s="11" t="s">
        <v>22529</v>
      </c>
      <c r="F929" s="6">
        <v>67529</v>
      </c>
      <c r="G929" s="6" t="s">
        <v>3644</v>
      </c>
      <c r="H929" s="16">
        <v>6044045.7199999997</v>
      </c>
      <c r="I929" s="12" t="s">
        <v>22530</v>
      </c>
      <c r="J929" s="12" t="s">
        <v>22531</v>
      </c>
      <c r="K929" s="15">
        <v>3900000</v>
      </c>
      <c r="L929" s="13" t="s">
        <v>14</v>
      </c>
      <c r="M929" s="7">
        <v>1</v>
      </c>
      <c r="N929" s="14"/>
    </row>
    <row r="930" spans="1:14" ht="94.5">
      <c r="A930" s="6">
        <v>929</v>
      </c>
      <c r="B930" s="8" t="s">
        <v>21861</v>
      </c>
      <c r="C930" s="9" t="s">
        <v>22527</v>
      </c>
      <c r="D930" s="10" t="s">
        <v>22528</v>
      </c>
      <c r="E930" s="11" t="s">
        <v>22532</v>
      </c>
      <c r="F930" s="6">
        <v>67530</v>
      </c>
      <c r="G930" s="6" t="s">
        <v>3644</v>
      </c>
      <c r="H930" s="16">
        <v>6605489.8300000001</v>
      </c>
      <c r="I930" s="12" t="s">
        <v>22530</v>
      </c>
      <c r="J930" s="12" t="s">
        <v>22531</v>
      </c>
      <c r="K930" s="15">
        <v>1679363</v>
      </c>
      <c r="L930" s="13" t="s">
        <v>14</v>
      </c>
      <c r="M930" s="7">
        <v>1</v>
      </c>
      <c r="N930" s="14"/>
    </row>
    <row r="931" spans="1:14" ht="94.5">
      <c r="A931" s="6">
        <v>930</v>
      </c>
      <c r="B931" s="8" t="s">
        <v>21861</v>
      </c>
      <c r="C931" s="9" t="s">
        <v>22533</v>
      </c>
      <c r="D931" s="10" t="s">
        <v>22534</v>
      </c>
      <c r="E931" s="11" t="s">
        <v>22535</v>
      </c>
      <c r="F931" s="6">
        <v>39405</v>
      </c>
      <c r="G931" s="6" t="s">
        <v>3644</v>
      </c>
      <c r="H931" s="16">
        <v>5133816.96</v>
      </c>
      <c r="I931" s="12" t="s">
        <v>22536</v>
      </c>
      <c r="J931" s="12" t="s">
        <v>1777</v>
      </c>
      <c r="K931" s="15">
        <v>1400000</v>
      </c>
      <c r="L931" s="13" t="s">
        <v>14</v>
      </c>
      <c r="M931" s="7">
        <v>1</v>
      </c>
      <c r="N931" s="14"/>
    </row>
    <row r="932" spans="1:14" ht="126">
      <c r="A932" s="6">
        <v>931</v>
      </c>
      <c r="B932" s="8" t="s">
        <v>21861</v>
      </c>
      <c r="C932" s="9" t="s">
        <v>22533</v>
      </c>
      <c r="D932" s="10" t="s">
        <v>22534</v>
      </c>
      <c r="E932" s="11" t="s">
        <v>22537</v>
      </c>
      <c r="F932" s="6">
        <v>39411</v>
      </c>
      <c r="G932" s="6" t="s">
        <v>3644</v>
      </c>
      <c r="H932" s="16">
        <v>5526396.7599999998</v>
      </c>
      <c r="I932" s="12" t="s">
        <v>22536</v>
      </c>
      <c r="J932" s="12" t="s">
        <v>14969</v>
      </c>
      <c r="K932" s="15">
        <v>3300000</v>
      </c>
      <c r="L932" s="13" t="s">
        <v>14</v>
      </c>
      <c r="M932" s="7">
        <v>1</v>
      </c>
      <c r="N932" s="14"/>
    </row>
    <row r="933" spans="1:14" ht="141.75">
      <c r="A933" s="6">
        <v>932</v>
      </c>
      <c r="B933" s="8" t="s">
        <v>21861</v>
      </c>
      <c r="C933" s="9" t="s">
        <v>22538</v>
      </c>
      <c r="D933" s="10" t="s">
        <v>22539</v>
      </c>
      <c r="E933" s="11" t="s">
        <v>22540</v>
      </c>
      <c r="F933" s="6">
        <v>47957</v>
      </c>
      <c r="G933" s="6" t="s">
        <v>3644</v>
      </c>
      <c r="H933" s="16">
        <v>5134415.7699999996</v>
      </c>
      <c r="I933" s="12" t="s">
        <v>22541</v>
      </c>
      <c r="J933" s="12" t="s">
        <v>22542</v>
      </c>
      <c r="K933" s="15">
        <v>3690000</v>
      </c>
      <c r="L933" s="13" t="s">
        <v>14</v>
      </c>
      <c r="M933" s="7">
        <v>1</v>
      </c>
      <c r="N933" s="14"/>
    </row>
    <row r="934" spans="1:14" ht="141.75">
      <c r="A934" s="6">
        <v>933</v>
      </c>
      <c r="B934" s="8" t="s">
        <v>21861</v>
      </c>
      <c r="C934" s="9" t="s">
        <v>22543</v>
      </c>
      <c r="D934" s="10" t="s">
        <v>134</v>
      </c>
      <c r="E934" s="11" t="s">
        <v>22544</v>
      </c>
      <c r="F934" s="6">
        <v>95131</v>
      </c>
      <c r="G934" s="6" t="s">
        <v>3644</v>
      </c>
      <c r="H934" s="16">
        <v>12603693.069</v>
      </c>
      <c r="I934" s="12">
        <v>43016</v>
      </c>
      <c r="J934" s="12" t="s">
        <v>22545</v>
      </c>
      <c r="K934" s="15">
        <v>3700000</v>
      </c>
      <c r="L934" s="13" t="s">
        <v>14</v>
      </c>
      <c r="M934" s="7">
        <v>1</v>
      </c>
      <c r="N934" s="14"/>
    </row>
    <row r="935" spans="1:14" ht="126">
      <c r="A935" s="6">
        <v>934</v>
      </c>
      <c r="B935" s="8" t="s">
        <v>21861</v>
      </c>
      <c r="C935" s="9" t="s">
        <v>22546</v>
      </c>
      <c r="D935" s="10" t="s">
        <v>22547</v>
      </c>
      <c r="E935" s="11" t="s">
        <v>22548</v>
      </c>
      <c r="F935" s="6">
        <v>204408</v>
      </c>
      <c r="G935" s="6" t="s">
        <v>3644</v>
      </c>
      <c r="H935" s="16">
        <v>2482981.75</v>
      </c>
      <c r="I935" s="12" t="s">
        <v>22458</v>
      </c>
      <c r="J935" s="12" t="s">
        <v>22502</v>
      </c>
      <c r="K935" s="15">
        <v>1850000</v>
      </c>
      <c r="L935" s="13" t="s">
        <v>14</v>
      </c>
      <c r="M935" s="7">
        <v>1</v>
      </c>
      <c r="N935" s="14"/>
    </row>
    <row r="936" spans="1:14" ht="126">
      <c r="A936" s="6">
        <v>935</v>
      </c>
      <c r="B936" s="8" t="s">
        <v>21861</v>
      </c>
      <c r="C936" s="9" t="s">
        <v>21926</v>
      </c>
      <c r="D936" s="10" t="s">
        <v>21927</v>
      </c>
      <c r="E936" s="11" t="s">
        <v>22549</v>
      </c>
      <c r="F936" s="6">
        <v>294287</v>
      </c>
      <c r="G936" s="6" t="s">
        <v>3644</v>
      </c>
      <c r="H936" s="16">
        <v>4958753</v>
      </c>
      <c r="I936" s="12" t="s">
        <v>22202</v>
      </c>
      <c r="J936" s="12" t="s">
        <v>22550</v>
      </c>
      <c r="K936" s="15">
        <v>2690000</v>
      </c>
      <c r="L936" s="13" t="s">
        <v>14</v>
      </c>
      <c r="M936" s="7">
        <v>1</v>
      </c>
      <c r="N936" s="14"/>
    </row>
    <row r="937" spans="1:14" ht="157.5">
      <c r="A937" s="6">
        <v>936</v>
      </c>
      <c r="B937" s="8" t="s">
        <v>21861</v>
      </c>
      <c r="C937" s="9" t="s">
        <v>22551</v>
      </c>
      <c r="D937" s="10" t="s">
        <v>22552</v>
      </c>
      <c r="E937" s="11" t="s">
        <v>22553</v>
      </c>
      <c r="F937" s="6">
        <v>314670</v>
      </c>
      <c r="G937" s="6" t="s">
        <v>3644</v>
      </c>
      <c r="H937" s="16">
        <v>7611246.0999999996</v>
      </c>
      <c r="I937" s="12" t="s">
        <v>22554</v>
      </c>
      <c r="J937" s="12" t="s">
        <v>22502</v>
      </c>
      <c r="K937" s="15">
        <v>5090076</v>
      </c>
      <c r="L937" s="13" t="s">
        <v>14</v>
      </c>
      <c r="M937" s="7">
        <v>1</v>
      </c>
      <c r="N937" s="14"/>
    </row>
    <row r="938" spans="1:14" ht="204.75">
      <c r="A938" s="6">
        <v>937</v>
      </c>
      <c r="B938" s="8" t="s">
        <v>21861</v>
      </c>
      <c r="C938" s="9" t="s">
        <v>22555</v>
      </c>
      <c r="D938" s="10" t="s">
        <v>22556</v>
      </c>
      <c r="E938" s="11" t="s">
        <v>22557</v>
      </c>
      <c r="F938" s="6">
        <v>239904</v>
      </c>
      <c r="G938" s="6" t="s">
        <v>7827</v>
      </c>
      <c r="H938" s="16">
        <v>39636016.787</v>
      </c>
      <c r="I938" s="12" t="s">
        <v>22558</v>
      </c>
      <c r="J938" s="12" t="s">
        <v>13444</v>
      </c>
      <c r="K938" s="15">
        <v>36200000</v>
      </c>
      <c r="L938" s="13" t="s">
        <v>14</v>
      </c>
      <c r="M938" s="7">
        <v>1</v>
      </c>
      <c r="N938" s="14"/>
    </row>
    <row r="939" spans="1:14" ht="299.25">
      <c r="A939" s="6">
        <v>938</v>
      </c>
      <c r="B939" s="8" t="s">
        <v>21861</v>
      </c>
      <c r="C939" s="9" t="s">
        <v>22555</v>
      </c>
      <c r="D939" s="10" t="s">
        <v>22556</v>
      </c>
      <c r="E939" s="11" t="s">
        <v>22559</v>
      </c>
      <c r="F939" s="6">
        <v>239905</v>
      </c>
      <c r="G939" s="6" t="s">
        <v>7827</v>
      </c>
      <c r="H939" s="16">
        <v>29750433.840999998</v>
      </c>
      <c r="I939" s="12" t="s">
        <v>22558</v>
      </c>
      <c r="J939" s="12" t="s">
        <v>13444</v>
      </c>
      <c r="K939" s="15">
        <v>26900000</v>
      </c>
      <c r="L939" s="13" t="s">
        <v>14</v>
      </c>
      <c r="M939" s="7">
        <v>1</v>
      </c>
      <c r="N939" s="14"/>
    </row>
    <row r="940" spans="1:14" ht="346.5">
      <c r="A940" s="6">
        <v>939</v>
      </c>
      <c r="B940" s="8" t="s">
        <v>21861</v>
      </c>
      <c r="C940" s="9" t="s">
        <v>22555</v>
      </c>
      <c r="D940" s="10" t="s">
        <v>22556</v>
      </c>
      <c r="E940" s="11" t="s">
        <v>22560</v>
      </c>
      <c r="F940" s="6">
        <v>239906</v>
      </c>
      <c r="G940" s="6" t="s">
        <v>7827</v>
      </c>
      <c r="H940" s="16">
        <v>28077911.857000001</v>
      </c>
      <c r="I940" s="12" t="s">
        <v>22558</v>
      </c>
      <c r="J940" s="12" t="s">
        <v>22561</v>
      </c>
      <c r="K940" s="15">
        <v>23000000</v>
      </c>
      <c r="L940" s="13" t="s">
        <v>14</v>
      </c>
      <c r="M940" s="7">
        <v>1</v>
      </c>
      <c r="N940" s="14"/>
    </row>
    <row r="941" spans="1:14" ht="157.5">
      <c r="A941" s="6">
        <v>940</v>
      </c>
      <c r="B941" s="8" t="s">
        <v>21861</v>
      </c>
      <c r="C941" s="9" t="s">
        <v>22555</v>
      </c>
      <c r="D941" s="10" t="s">
        <v>22556</v>
      </c>
      <c r="E941" s="11" t="s">
        <v>22562</v>
      </c>
      <c r="F941" s="6">
        <v>315953</v>
      </c>
      <c r="G941" s="6" t="s">
        <v>7827</v>
      </c>
      <c r="H941" s="16">
        <v>12370052.470000001</v>
      </c>
      <c r="I941" s="12" t="s">
        <v>22563</v>
      </c>
      <c r="J941" s="12" t="s">
        <v>22564</v>
      </c>
      <c r="K941" s="15">
        <v>0</v>
      </c>
      <c r="L941" s="13" t="s">
        <v>14</v>
      </c>
      <c r="M941" s="7">
        <v>1</v>
      </c>
      <c r="N941" s="14"/>
    </row>
    <row r="942" spans="1:14" ht="204.75">
      <c r="A942" s="6">
        <v>941</v>
      </c>
      <c r="B942" s="8" t="s">
        <v>21861</v>
      </c>
      <c r="C942" s="9" t="s">
        <v>22555</v>
      </c>
      <c r="D942" s="10" t="s">
        <v>22556</v>
      </c>
      <c r="E942" s="11" t="s">
        <v>22565</v>
      </c>
      <c r="F942" s="6">
        <v>293961</v>
      </c>
      <c r="G942" s="6" t="s">
        <v>7827</v>
      </c>
      <c r="H942" s="16">
        <v>11126303.568</v>
      </c>
      <c r="I942" s="12" t="s">
        <v>22558</v>
      </c>
      <c r="J942" s="12" t="s">
        <v>22561</v>
      </c>
      <c r="K942" s="15">
        <v>11118491</v>
      </c>
      <c r="L942" s="13" t="s">
        <v>14</v>
      </c>
      <c r="M942" s="7">
        <v>1</v>
      </c>
      <c r="N942" s="14"/>
    </row>
    <row r="943" spans="1:14" ht="141.75">
      <c r="A943" s="6">
        <v>942</v>
      </c>
      <c r="B943" s="8" t="s">
        <v>21861</v>
      </c>
      <c r="C943" s="9" t="s">
        <v>22555</v>
      </c>
      <c r="D943" s="10" t="s">
        <v>22556</v>
      </c>
      <c r="E943" s="11" t="s">
        <v>22566</v>
      </c>
      <c r="F943" s="6">
        <v>312809</v>
      </c>
      <c r="G943" s="6" t="s">
        <v>7827</v>
      </c>
      <c r="H943" s="16">
        <v>18596715.588</v>
      </c>
      <c r="I943" s="12" t="s">
        <v>22361</v>
      </c>
      <c r="J943" s="12" t="s">
        <v>22567</v>
      </c>
      <c r="K943" s="15">
        <v>18100000</v>
      </c>
      <c r="L943" s="13" t="s">
        <v>14</v>
      </c>
      <c r="M943" s="7">
        <v>1</v>
      </c>
      <c r="N943" s="14"/>
    </row>
    <row r="944" spans="1:14" ht="94.5">
      <c r="A944" s="6">
        <v>943</v>
      </c>
      <c r="B944" s="8" t="s">
        <v>21861</v>
      </c>
      <c r="C944" s="9" t="s">
        <v>22555</v>
      </c>
      <c r="D944" s="10" t="s">
        <v>22556</v>
      </c>
      <c r="E944" s="11" t="s">
        <v>22568</v>
      </c>
      <c r="F944" s="6">
        <v>312810</v>
      </c>
      <c r="G944" s="6" t="s">
        <v>7827</v>
      </c>
      <c r="H944" s="16">
        <v>18182508.065000001</v>
      </c>
      <c r="I944" s="12" t="s">
        <v>22361</v>
      </c>
      <c r="J944" s="12" t="s">
        <v>22567</v>
      </c>
      <c r="K944" s="15">
        <v>0</v>
      </c>
      <c r="L944" s="13" t="s">
        <v>14</v>
      </c>
      <c r="M944" s="7">
        <v>1</v>
      </c>
      <c r="N944" s="14"/>
    </row>
    <row r="945" spans="1:14" ht="126">
      <c r="A945" s="6">
        <v>944</v>
      </c>
      <c r="B945" s="8" t="s">
        <v>21861</v>
      </c>
      <c r="C945" s="9" t="s">
        <v>22569</v>
      </c>
      <c r="D945" s="10" t="s">
        <v>22570</v>
      </c>
      <c r="E945" s="11" t="s">
        <v>22571</v>
      </c>
      <c r="F945" s="6">
        <v>372061</v>
      </c>
      <c r="G945" s="6" t="s">
        <v>7827</v>
      </c>
      <c r="H945" s="16">
        <v>7783417.0700000003</v>
      </c>
      <c r="I945" s="12" t="s">
        <v>22572</v>
      </c>
      <c r="J945" s="12" t="s">
        <v>22573</v>
      </c>
      <c r="K945" s="15">
        <v>3600000</v>
      </c>
      <c r="L945" s="13" t="s">
        <v>14</v>
      </c>
      <c r="M945" s="7">
        <v>1</v>
      </c>
      <c r="N945" s="14"/>
    </row>
    <row r="946" spans="1:14" ht="94.5">
      <c r="A946" s="6">
        <v>945</v>
      </c>
      <c r="B946" s="8" t="s">
        <v>21861</v>
      </c>
      <c r="C946" s="9" t="s">
        <v>22058</v>
      </c>
      <c r="D946" s="10" t="s">
        <v>22059</v>
      </c>
      <c r="E946" s="11" t="s">
        <v>22574</v>
      </c>
      <c r="F946" s="6">
        <v>406572</v>
      </c>
      <c r="G946" s="6" t="s">
        <v>7827</v>
      </c>
      <c r="H946" s="16">
        <v>11587559.936000001</v>
      </c>
      <c r="I946" s="12" t="s">
        <v>22572</v>
      </c>
      <c r="J946" s="12" t="s">
        <v>22573</v>
      </c>
      <c r="K946" s="15">
        <v>6000000</v>
      </c>
      <c r="L946" s="13" t="s">
        <v>14</v>
      </c>
      <c r="M946" s="7">
        <v>1</v>
      </c>
      <c r="N946" s="14"/>
    </row>
    <row r="947" spans="1:14" ht="78.75">
      <c r="A947" s="6">
        <v>946</v>
      </c>
      <c r="B947" s="8" t="s">
        <v>21861</v>
      </c>
      <c r="C947" s="9" t="s">
        <v>22569</v>
      </c>
      <c r="D947" s="10" t="s">
        <v>22570</v>
      </c>
      <c r="E947" s="11" t="s">
        <v>22575</v>
      </c>
      <c r="F947" s="6">
        <v>406573</v>
      </c>
      <c r="G947" s="6" t="s">
        <v>7827</v>
      </c>
      <c r="H947" s="16">
        <v>11018997.275</v>
      </c>
      <c r="I947" s="12" t="s">
        <v>22572</v>
      </c>
      <c r="J947" s="12" t="s">
        <v>22573</v>
      </c>
      <c r="K947" s="15">
        <v>5600000</v>
      </c>
      <c r="L947" s="13" t="s">
        <v>14</v>
      </c>
      <c r="M947" s="7">
        <v>1</v>
      </c>
      <c r="N947" s="14"/>
    </row>
    <row r="948" spans="1:14" ht="110.25">
      <c r="A948" s="6">
        <v>947</v>
      </c>
      <c r="B948" s="8" t="s">
        <v>21861</v>
      </c>
      <c r="C948" s="9" t="s">
        <v>22058</v>
      </c>
      <c r="D948" s="10" t="s">
        <v>22059</v>
      </c>
      <c r="E948" s="11" t="s">
        <v>22576</v>
      </c>
      <c r="F948" s="6">
        <v>406574</v>
      </c>
      <c r="G948" s="6" t="s">
        <v>7827</v>
      </c>
      <c r="H948" s="16">
        <v>11490773.995999999</v>
      </c>
      <c r="I948" s="12" t="s">
        <v>22572</v>
      </c>
      <c r="J948" s="12" t="s">
        <v>22573</v>
      </c>
      <c r="K948" s="15">
        <v>0</v>
      </c>
      <c r="L948" s="13" t="s">
        <v>14</v>
      </c>
      <c r="M948" s="7">
        <v>1</v>
      </c>
      <c r="N948" s="14"/>
    </row>
    <row r="949" spans="1:14" ht="330.75">
      <c r="A949" s="6">
        <v>948</v>
      </c>
      <c r="B949" s="8" t="s">
        <v>21861</v>
      </c>
      <c r="C949" s="9" t="s">
        <v>21990</v>
      </c>
      <c r="D949" s="10" t="s">
        <v>21991</v>
      </c>
      <c r="E949" s="11" t="s">
        <v>22577</v>
      </c>
      <c r="F949" s="6">
        <v>228678</v>
      </c>
      <c r="G949" s="6" t="s">
        <v>7827</v>
      </c>
      <c r="H949" s="16">
        <v>31478519.932999998</v>
      </c>
      <c r="I949" s="12" t="s">
        <v>22578</v>
      </c>
      <c r="J949" s="12">
        <v>43984</v>
      </c>
      <c r="K949" s="15">
        <v>23550000</v>
      </c>
      <c r="L949" s="13" t="s">
        <v>14</v>
      </c>
      <c r="M949" s="7">
        <v>1</v>
      </c>
      <c r="N949" s="14"/>
    </row>
    <row r="950" spans="1:14" ht="267.75">
      <c r="A950" s="6">
        <v>949</v>
      </c>
      <c r="B950" s="8" t="s">
        <v>21861</v>
      </c>
      <c r="C950" s="9" t="s">
        <v>21990</v>
      </c>
      <c r="D950" s="10" t="s">
        <v>21991</v>
      </c>
      <c r="E950" s="11" t="s">
        <v>22579</v>
      </c>
      <c r="F950" s="6">
        <v>228680</v>
      </c>
      <c r="G950" s="6" t="s">
        <v>7827</v>
      </c>
      <c r="H950" s="16">
        <v>27987214.798999999</v>
      </c>
      <c r="I950" s="12" t="s">
        <v>22578</v>
      </c>
      <c r="J950" s="12">
        <v>43984</v>
      </c>
      <c r="K950" s="15">
        <v>21408142</v>
      </c>
      <c r="L950" s="13" t="s">
        <v>14</v>
      </c>
      <c r="M950" s="7">
        <v>1</v>
      </c>
      <c r="N950" s="14"/>
    </row>
    <row r="951" spans="1:14" ht="393.75">
      <c r="A951" s="6">
        <v>950</v>
      </c>
      <c r="B951" s="8" t="s">
        <v>21861</v>
      </c>
      <c r="C951" s="9" t="s">
        <v>22580</v>
      </c>
      <c r="D951" s="10" t="s">
        <v>22581</v>
      </c>
      <c r="E951" s="11" t="s">
        <v>22582</v>
      </c>
      <c r="F951" s="6">
        <v>274879</v>
      </c>
      <c r="G951" s="6" t="s">
        <v>7827</v>
      </c>
      <c r="H951" s="16">
        <v>32339332.706999999</v>
      </c>
      <c r="I951" s="12">
        <v>43773</v>
      </c>
      <c r="J951" s="12" t="s">
        <v>22583</v>
      </c>
      <c r="K951" s="15">
        <v>26888000</v>
      </c>
      <c r="L951" s="13" t="s">
        <v>70</v>
      </c>
      <c r="M951" s="7">
        <v>1</v>
      </c>
      <c r="N951" s="14"/>
    </row>
    <row r="952" spans="1:14" ht="393.75">
      <c r="A952" s="6">
        <v>951</v>
      </c>
      <c r="B952" s="8" t="s">
        <v>21861</v>
      </c>
      <c r="C952" s="9" t="s">
        <v>22584</v>
      </c>
      <c r="D952" s="10" t="s">
        <v>22155</v>
      </c>
      <c r="E952" s="11" t="s">
        <v>22582</v>
      </c>
      <c r="F952" s="6">
        <v>274879</v>
      </c>
      <c r="G952" s="6" t="s">
        <v>7827</v>
      </c>
      <c r="H952" s="16">
        <v>32339332.706999999</v>
      </c>
      <c r="I952" s="12">
        <v>43773</v>
      </c>
      <c r="J952" s="12" t="s">
        <v>22583</v>
      </c>
      <c r="K952" s="15">
        <v>23388000</v>
      </c>
      <c r="L952" s="13" t="s">
        <v>70</v>
      </c>
      <c r="M952" s="7">
        <v>0.49</v>
      </c>
      <c r="N952" s="14"/>
    </row>
    <row r="953" spans="1:14" ht="393.75">
      <c r="A953" s="6">
        <v>952</v>
      </c>
      <c r="B953" s="8" t="s">
        <v>21861</v>
      </c>
      <c r="C953" s="9" t="s">
        <v>22585</v>
      </c>
      <c r="D953" s="10" t="s">
        <v>1108</v>
      </c>
      <c r="E953" s="11" t="s">
        <v>22582</v>
      </c>
      <c r="F953" s="6">
        <v>274879</v>
      </c>
      <c r="G953" s="6" t="s">
        <v>7827</v>
      </c>
      <c r="H953" s="16">
        <v>32339332.706999999</v>
      </c>
      <c r="I953" s="12">
        <v>43773</v>
      </c>
      <c r="J953" s="12" t="s">
        <v>22583</v>
      </c>
      <c r="K953" s="15">
        <v>23388000</v>
      </c>
      <c r="L953" s="13" t="s">
        <v>70</v>
      </c>
      <c r="M953" s="7">
        <v>0.51</v>
      </c>
      <c r="N953" s="14"/>
    </row>
    <row r="954" spans="1:14" ht="409.5">
      <c r="A954" s="6">
        <v>953</v>
      </c>
      <c r="B954" s="8" t="s">
        <v>21861</v>
      </c>
      <c r="C954" s="9" t="s">
        <v>21994</v>
      </c>
      <c r="D954" s="10" t="s">
        <v>21995</v>
      </c>
      <c r="E954" s="11" t="s">
        <v>22586</v>
      </c>
      <c r="F954" s="6">
        <v>239919</v>
      </c>
      <c r="G954" s="6" t="s">
        <v>7827</v>
      </c>
      <c r="H954" s="16">
        <v>37002187.854999997</v>
      </c>
      <c r="I954" s="12">
        <v>43619</v>
      </c>
      <c r="J954" s="12" t="s">
        <v>22587</v>
      </c>
      <c r="K954" s="15">
        <v>29149000</v>
      </c>
      <c r="L954" s="13" t="s">
        <v>14</v>
      </c>
      <c r="M954" s="7">
        <v>1</v>
      </c>
      <c r="N954" s="14"/>
    </row>
    <row r="955" spans="1:14" ht="126">
      <c r="A955" s="6">
        <v>954</v>
      </c>
      <c r="B955" s="8" t="s">
        <v>21861</v>
      </c>
      <c r="C955" s="9" t="s">
        <v>22588</v>
      </c>
      <c r="D955" s="10" t="s">
        <v>22589</v>
      </c>
      <c r="E955" s="11" t="s">
        <v>22590</v>
      </c>
      <c r="F955" s="6">
        <v>471062</v>
      </c>
      <c r="G955" s="6" t="s">
        <v>7827</v>
      </c>
      <c r="H955" s="16">
        <v>9912998.5500000007</v>
      </c>
      <c r="I955" s="12"/>
      <c r="J955" s="12"/>
      <c r="K955" s="15">
        <v>8900000</v>
      </c>
      <c r="L955" s="13" t="s">
        <v>14</v>
      </c>
      <c r="M955" s="7">
        <v>1</v>
      </c>
      <c r="N955" s="14"/>
    </row>
    <row r="956" spans="1:14" ht="157.5">
      <c r="A956" s="6">
        <v>955</v>
      </c>
      <c r="B956" s="8" t="s">
        <v>21861</v>
      </c>
      <c r="C956" s="9" t="s">
        <v>22591</v>
      </c>
      <c r="D956" s="10" t="s">
        <v>22592</v>
      </c>
      <c r="E956" s="11" t="s">
        <v>22593</v>
      </c>
      <c r="F956" s="6">
        <v>471063</v>
      </c>
      <c r="G956" s="6" t="s">
        <v>7827</v>
      </c>
      <c r="H956" s="16">
        <v>9748422.4670000002</v>
      </c>
      <c r="I956" s="12">
        <v>43962</v>
      </c>
      <c r="J956" s="12">
        <v>44538</v>
      </c>
      <c r="K956" s="15">
        <v>8900000</v>
      </c>
      <c r="L956" s="13" t="s">
        <v>14</v>
      </c>
      <c r="M956" s="7">
        <v>1</v>
      </c>
      <c r="N956" s="14"/>
    </row>
    <row r="957" spans="1:14" ht="94.5">
      <c r="A957" s="6">
        <v>956</v>
      </c>
      <c r="B957" s="8" t="s">
        <v>21861</v>
      </c>
      <c r="C957" s="9" t="s">
        <v>22138</v>
      </c>
      <c r="D957" s="10" t="s">
        <v>22139</v>
      </c>
      <c r="E957" s="11" t="s">
        <v>22594</v>
      </c>
      <c r="F957" s="6">
        <v>471064</v>
      </c>
      <c r="G957" s="6" t="s">
        <v>7827</v>
      </c>
      <c r="H957" s="16">
        <v>6728324.2379999999</v>
      </c>
      <c r="I957" s="12"/>
      <c r="J957" s="12"/>
      <c r="K957" s="15">
        <v>2500000</v>
      </c>
      <c r="L957" s="13" t="s">
        <v>14</v>
      </c>
      <c r="M957" s="7">
        <v>1</v>
      </c>
      <c r="N957" s="14"/>
    </row>
    <row r="958" spans="1:14" ht="78.75">
      <c r="A958" s="6">
        <v>957</v>
      </c>
      <c r="B958" s="8" t="s">
        <v>21861</v>
      </c>
      <c r="C958" s="9" t="s">
        <v>22595</v>
      </c>
      <c r="D958" s="10" t="s">
        <v>22596</v>
      </c>
      <c r="E958" s="11" t="s">
        <v>22597</v>
      </c>
      <c r="F958" s="6">
        <v>471065</v>
      </c>
      <c r="G958" s="6" t="s">
        <v>7827</v>
      </c>
      <c r="H958" s="16">
        <v>6928844.7390000001</v>
      </c>
      <c r="I958" s="12"/>
      <c r="J958" s="12"/>
      <c r="K958" s="15">
        <v>2300000</v>
      </c>
      <c r="L958" s="13" t="s">
        <v>14</v>
      </c>
      <c r="M958" s="7">
        <v>1</v>
      </c>
      <c r="N958" s="14"/>
    </row>
    <row r="959" spans="1:14" ht="220.5">
      <c r="A959" s="6">
        <v>958</v>
      </c>
      <c r="B959" s="8" t="s">
        <v>21861</v>
      </c>
      <c r="C959" s="9" t="s">
        <v>22598</v>
      </c>
      <c r="D959" s="10" t="s">
        <v>22599</v>
      </c>
      <c r="E959" s="11" t="s">
        <v>22600</v>
      </c>
      <c r="F959" s="6">
        <v>211669</v>
      </c>
      <c r="G959" s="6" t="s">
        <v>7827</v>
      </c>
      <c r="H959" s="16">
        <v>8591375.3499999996</v>
      </c>
      <c r="I959" s="12" t="s">
        <v>22601</v>
      </c>
      <c r="J959" s="12">
        <v>43593</v>
      </c>
      <c r="K959" s="15">
        <v>5050000</v>
      </c>
      <c r="L959" s="13" t="s">
        <v>14</v>
      </c>
      <c r="M959" s="7">
        <v>1</v>
      </c>
      <c r="N959" s="14"/>
    </row>
    <row r="960" spans="1:14" ht="236.25">
      <c r="A960" s="6">
        <v>959</v>
      </c>
      <c r="B960" s="8" t="s">
        <v>21861</v>
      </c>
      <c r="C960" s="9" t="s">
        <v>22602</v>
      </c>
      <c r="D960" s="10" t="s">
        <v>22603</v>
      </c>
      <c r="E960" s="11" t="s">
        <v>22604</v>
      </c>
      <c r="F960" s="6">
        <v>252398</v>
      </c>
      <c r="G960" s="6" t="s">
        <v>7827</v>
      </c>
      <c r="H960" s="16">
        <v>12118171.5</v>
      </c>
      <c r="I960" s="12" t="s">
        <v>22284</v>
      </c>
      <c r="J960" s="12" t="s">
        <v>22605</v>
      </c>
      <c r="K960" s="15">
        <v>7500000</v>
      </c>
      <c r="L960" s="13" t="s">
        <v>14</v>
      </c>
      <c r="M960" s="7">
        <v>1</v>
      </c>
      <c r="N960" s="14"/>
    </row>
    <row r="961" spans="1:14" ht="346.5">
      <c r="A961" s="6">
        <v>960</v>
      </c>
      <c r="B961" s="8" t="s">
        <v>21861</v>
      </c>
      <c r="C961" s="9" t="s">
        <v>22606</v>
      </c>
      <c r="D961" s="10" t="s">
        <v>22607</v>
      </c>
      <c r="E961" s="11" t="s">
        <v>22608</v>
      </c>
      <c r="F961" s="6">
        <v>283442</v>
      </c>
      <c r="G961" s="6" t="s">
        <v>7827</v>
      </c>
      <c r="H961" s="16">
        <v>23897876.302999999</v>
      </c>
      <c r="I961" s="12" t="s">
        <v>8133</v>
      </c>
      <c r="J961" s="12" t="s">
        <v>22609</v>
      </c>
      <c r="K961" s="15">
        <v>13100000</v>
      </c>
      <c r="L961" s="13" t="s">
        <v>70</v>
      </c>
      <c r="M961" s="7">
        <v>1</v>
      </c>
      <c r="N961" s="14"/>
    </row>
    <row r="962" spans="1:14" ht="346.5">
      <c r="A962" s="6">
        <v>961</v>
      </c>
      <c r="B962" s="8" t="s">
        <v>21861</v>
      </c>
      <c r="C962" s="9" t="s">
        <v>22453</v>
      </c>
      <c r="D962" s="10" t="s">
        <v>1075</v>
      </c>
      <c r="E962" s="11" t="s">
        <v>22608</v>
      </c>
      <c r="F962" s="6">
        <v>283442</v>
      </c>
      <c r="G962" s="6" t="s">
        <v>7827</v>
      </c>
      <c r="H962" s="16">
        <v>23897876.302999999</v>
      </c>
      <c r="I962" s="12" t="s">
        <v>8133</v>
      </c>
      <c r="J962" s="12" t="s">
        <v>22609</v>
      </c>
      <c r="K962" s="15">
        <v>13100000</v>
      </c>
      <c r="L962" s="13" t="s">
        <v>70</v>
      </c>
      <c r="M962" s="7">
        <v>0.51</v>
      </c>
      <c r="N962" s="14"/>
    </row>
    <row r="963" spans="1:14" ht="346.5">
      <c r="A963" s="6">
        <v>962</v>
      </c>
      <c r="B963" s="8" t="s">
        <v>21861</v>
      </c>
      <c r="C963" s="9" t="s">
        <v>22610</v>
      </c>
      <c r="D963" s="10" t="s">
        <v>22611</v>
      </c>
      <c r="E963" s="11" t="s">
        <v>22608</v>
      </c>
      <c r="F963" s="6">
        <v>283442</v>
      </c>
      <c r="G963" s="6" t="s">
        <v>7827</v>
      </c>
      <c r="H963" s="16">
        <v>23897876.302999999</v>
      </c>
      <c r="I963" s="12" t="s">
        <v>8133</v>
      </c>
      <c r="J963" s="12" t="s">
        <v>22609</v>
      </c>
      <c r="K963" s="15">
        <v>13100000</v>
      </c>
      <c r="L963" s="13" t="s">
        <v>70</v>
      </c>
      <c r="M963" s="7">
        <v>0.49</v>
      </c>
      <c r="N963" s="14"/>
    </row>
    <row r="964" spans="1:14" ht="299.25">
      <c r="A964" s="6">
        <v>963</v>
      </c>
      <c r="B964" s="8" t="s">
        <v>21861</v>
      </c>
      <c r="C964" s="9" t="s">
        <v>22000</v>
      </c>
      <c r="D964" s="10" t="s">
        <v>453</v>
      </c>
      <c r="E964" s="11" t="s">
        <v>22612</v>
      </c>
      <c r="F964" s="6">
        <v>283443</v>
      </c>
      <c r="G964" s="6" t="s">
        <v>7827</v>
      </c>
      <c r="H964" s="16">
        <v>18907817.493999999</v>
      </c>
      <c r="I964" s="12" t="s">
        <v>22613</v>
      </c>
      <c r="J964" s="12">
        <v>43927</v>
      </c>
      <c r="K964" s="15">
        <v>14400000</v>
      </c>
      <c r="L964" s="13" t="s">
        <v>14</v>
      </c>
      <c r="M964" s="7">
        <v>1</v>
      </c>
      <c r="N964" s="14"/>
    </row>
    <row r="965" spans="1:14" ht="283.5">
      <c r="A965" s="6">
        <v>964</v>
      </c>
      <c r="B965" s="8" t="s">
        <v>21861</v>
      </c>
      <c r="C965" s="9" t="s">
        <v>22176</v>
      </c>
      <c r="D965" s="10" t="s">
        <v>1108</v>
      </c>
      <c r="E965" s="11" t="s">
        <v>22614</v>
      </c>
      <c r="F965" s="6">
        <v>293956</v>
      </c>
      <c r="G965" s="6" t="s">
        <v>7827</v>
      </c>
      <c r="H965" s="16">
        <v>15738085.039000001</v>
      </c>
      <c r="I965" s="12" t="s">
        <v>8163</v>
      </c>
      <c r="J965" s="12">
        <v>43837</v>
      </c>
      <c r="K965" s="15">
        <v>11500000</v>
      </c>
      <c r="L965" s="13" t="s">
        <v>14</v>
      </c>
      <c r="M965" s="7">
        <v>1</v>
      </c>
      <c r="N965" s="14"/>
    </row>
    <row r="966" spans="1:14" ht="378">
      <c r="A966" s="6">
        <v>965</v>
      </c>
      <c r="B966" s="8" t="s">
        <v>21861</v>
      </c>
      <c r="C966" s="9" t="s">
        <v>22414</v>
      </c>
      <c r="D966" s="10" t="s">
        <v>22415</v>
      </c>
      <c r="E966" s="11" t="s">
        <v>22615</v>
      </c>
      <c r="F966" s="6">
        <v>293957</v>
      </c>
      <c r="G966" s="6" t="s">
        <v>7827</v>
      </c>
      <c r="H966" s="16">
        <v>32252295.993000001</v>
      </c>
      <c r="I966" s="12" t="s">
        <v>22616</v>
      </c>
      <c r="J966" s="12" t="s">
        <v>22617</v>
      </c>
      <c r="K966" s="15">
        <v>12000000</v>
      </c>
      <c r="L966" s="13" t="s">
        <v>14</v>
      </c>
      <c r="M966" s="7">
        <v>1</v>
      </c>
      <c r="N966" s="14"/>
    </row>
    <row r="967" spans="1:14" ht="236.25">
      <c r="A967" s="6">
        <v>966</v>
      </c>
      <c r="B967" s="8" t="s">
        <v>21861</v>
      </c>
      <c r="C967" s="9" t="s">
        <v>22058</v>
      </c>
      <c r="D967" s="10" t="s">
        <v>22059</v>
      </c>
      <c r="E967" s="11" t="s">
        <v>22618</v>
      </c>
      <c r="F967" s="6">
        <v>293958</v>
      </c>
      <c r="G967" s="6" t="s">
        <v>7827</v>
      </c>
      <c r="H967" s="16">
        <v>13947225.449999999</v>
      </c>
      <c r="I967" s="12">
        <v>43533</v>
      </c>
      <c r="J967" s="12">
        <v>44113</v>
      </c>
      <c r="K967" s="15">
        <v>6500000</v>
      </c>
      <c r="L967" s="13" t="s">
        <v>14</v>
      </c>
      <c r="M967" s="7">
        <v>1</v>
      </c>
      <c r="N967" s="14"/>
    </row>
    <row r="968" spans="1:14" ht="236.25">
      <c r="A968" s="6">
        <v>967</v>
      </c>
      <c r="B968" s="8" t="s">
        <v>21861</v>
      </c>
      <c r="C968" s="9" t="s">
        <v>22176</v>
      </c>
      <c r="D968" s="10" t="s">
        <v>1108</v>
      </c>
      <c r="E968" s="11" t="s">
        <v>22619</v>
      </c>
      <c r="F968" s="6">
        <v>329997</v>
      </c>
      <c r="G968" s="6" t="s">
        <v>7827</v>
      </c>
      <c r="H968" s="16">
        <v>11152699.102</v>
      </c>
      <c r="I968" s="12" t="s">
        <v>15190</v>
      </c>
      <c r="J968" s="12">
        <v>43992</v>
      </c>
      <c r="K968" s="15">
        <v>6200000</v>
      </c>
      <c r="L968" s="13" t="s">
        <v>14</v>
      </c>
      <c r="M968" s="7">
        <v>1</v>
      </c>
      <c r="N968" s="14"/>
    </row>
    <row r="969" spans="1:14" ht="141.75">
      <c r="A969" s="6">
        <v>968</v>
      </c>
      <c r="B969" s="8" t="s">
        <v>21861</v>
      </c>
      <c r="C969" s="9" t="s">
        <v>22241</v>
      </c>
      <c r="D969" s="10" t="s">
        <v>61</v>
      </c>
      <c r="E969" s="11" t="s">
        <v>22620</v>
      </c>
      <c r="F969" s="6">
        <v>350071</v>
      </c>
      <c r="G969" s="6" t="s">
        <v>7827</v>
      </c>
      <c r="H969" s="16">
        <v>11322584.039000001</v>
      </c>
      <c r="I969" s="12" t="s">
        <v>14922</v>
      </c>
      <c r="J969" s="12" t="s">
        <v>22621</v>
      </c>
      <c r="K969" s="15">
        <v>7500000</v>
      </c>
      <c r="L969" s="13" t="s">
        <v>14</v>
      </c>
      <c r="M969" s="7">
        <v>1</v>
      </c>
      <c r="N969" s="14"/>
    </row>
    <row r="970" spans="1:14" ht="126">
      <c r="A970" s="6">
        <v>969</v>
      </c>
      <c r="B970" s="8" t="s">
        <v>21861</v>
      </c>
      <c r="C970" s="9" t="s">
        <v>22622</v>
      </c>
      <c r="D970" s="10" t="s">
        <v>22623</v>
      </c>
      <c r="E970" s="11" t="s">
        <v>22624</v>
      </c>
      <c r="F970" s="6">
        <v>350072</v>
      </c>
      <c r="G970" s="6" t="s">
        <v>7827</v>
      </c>
      <c r="H970" s="16">
        <v>9659715.7809999995</v>
      </c>
      <c r="I970" s="12" t="s">
        <v>14922</v>
      </c>
      <c r="J970" s="12" t="s">
        <v>22621</v>
      </c>
      <c r="K970" s="15">
        <v>9656523</v>
      </c>
      <c r="L970" s="13" t="s">
        <v>70</v>
      </c>
      <c r="M970" s="7">
        <v>1</v>
      </c>
      <c r="N970" s="14"/>
    </row>
    <row r="971" spans="1:14" ht="126">
      <c r="A971" s="6">
        <v>970</v>
      </c>
      <c r="B971" s="8" t="s">
        <v>21861</v>
      </c>
      <c r="C971" s="9" t="s">
        <v>22625</v>
      </c>
      <c r="D971" s="10" t="s">
        <v>22603</v>
      </c>
      <c r="E971" s="11" t="s">
        <v>22624</v>
      </c>
      <c r="F971" s="6">
        <v>350072</v>
      </c>
      <c r="G971" s="6" t="s">
        <v>7827</v>
      </c>
      <c r="H971" s="16">
        <v>9659715.7809999995</v>
      </c>
      <c r="I971" s="12" t="s">
        <v>14922</v>
      </c>
      <c r="J971" s="12" t="s">
        <v>22621</v>
      </c>
      <c r="K971" s="15">
        <v>9656523</v>
      </c>
      <c r="L971" s="13" t="s">
        <v>70</v>
      </c>
      <c r="M971" s="7">
        <v>0.49</v>
      </c>
      <c r="N971" s="14"/>
    </row>
    <row r="972" spans="1:14" ht="126">
      <c r="A972" s="6">
        <v>971</v>
      </c>
      <c r="B972" s="8" t="s">
        <v>21861</v>
      </c>
      <c r="C972" s="9" t="s">
        <v>22626</v>
      </c>
      <c r="D972" s="10" t="s">
        <v>8065</v>
      </c>
      <c r="E972" s="11" t="s">
        <v>22624</v>
      </c>
      <c r="F972" s="6">
        <v>350072</v>
      </c>
      <c r="G972" s="6" t="s">
        <v>7827</v>
      </c>
      <c r="H972" s="16">
        <v>9659715.7809999995</v>
      </c>
      <c r="I972" s="12" t="s">
        <v>14922</v>
      </c>
      <c r="J972" s="12" t="s">
        <v>22621</v>
      </c>
      <c r="K972" s="15">
        <v>9656523</v>
      </c>
      <c r="L972" s="13" t="s">
        <v>70</v>
      </c>
      <c r="M972" s="7">
        <v>0.51</v>
      </c>
      <c r="N972" s="14"/>
    </row>
    <row r="973" spans="1:14" ht="110.25">
      <c r="A973" s="6">
        <v>972</v>
      </c>
      <c r="B973" s="8" t="s">
        <v>21861</v>
      </c>
      <c r="C973" s="9" t="s">
        <v>22627</v>
      </c>
      <c r="D973" s="10" t="s">
        <v>22628</v>
      </c>
      <c r="E973" s="11" t="s">
        <v>22629</v>
      </c>
      <c r="F973" s="6">
        <v>372055</v>
      </c>
      <c r="G973" s="6" t="s">
        <v>7827</v>
      </c>
      <c r="H973" s="16">
        <v>7757553.7000000002</v>
      </c>
      <c r="I973" s="12" t="s">
        <v>22147</v>
      </c>
      <c r="J973" s="12" t="s">
        <v>622</v>
      </c>
      <c r="K973" s="15">
        <v>0</v>
      </c>
      <c r="L973" s="13" t="s">
        <v>14</v>
      </c>
      <c r="M973" s="7">
        <v>1</v>
      </c>
      <c r="N973" s="14"/>
    </row>
    <row r="974" spans="1:14" ht="141.75">
      <c r="A974" s="6">
        <v>973</v>
      </c>
      <c r="B974" s="8" t="s">
        <v>21861</v>
      </c>
      <c r="C974" s="9" t="s">
        <v>22630</v>
      </c>
      <c r="D974" s="10" t="s">
        <v>22631</v>
      </c>
      <c r="E974" s="11" t="s">
        <v>22632</v>
      </c>
      <c r="F974" s="6">
        <v>372057</v>
      </c>
      <c r="G974" s="6" t="s">
        <v>7827</v>
      </c>
      <c r="H974" s="16">
        <v>13126478.699999999</v>
      </c>
      <c r="I974" s="12" t="s">
        <v>8858</v>
      </c>
      <c r="J974" s="12">
        <v>43902</v>
      </c>
      <c r="K974" s="15">
        <v>7500000</v>
      </c>
      <c r="L974" s="13" t="s">
        <v>14</v>
      </c>
      <c r="M974" s="7">
        <v>1</v>
      </c>
      <c r="N974" s="14"/>
    </row>
    <row r="975" spans="1:14" ht="78.75">
      <c r="A975" s="6">
        <v>974</v>
      </c>
      <c r="B975" s="8" t="s">
        <v>21861</v>
      </c>
      <c r="C975" s="9" t="s">
        <v>22633</v>
      </c>
      <c r="D975" s="10" t="s">
        <v>22634</v>
      </c>
      <c r="E975" s="11" t="s">
        <v>22635</v>
      </c>
      <c r="F975" s="6">
        <v>372058</v>
      </c>
      <c r="G975" s="6" t="s">
        <v>7827</v>
      </c>
      <c r="H975" s="16">
        <v>2258223.15</v>
      </c>
      <c r="I975" s="12" t="s">
        <v>8858</v>
      </c>
      <c r="J975" s="12">
        <v>43895</v>
      </c>
      <c r="K975" s="15">
        <v>1000000</v>
      </c>
      <c r="L975" s="13" t="s">
        <v>14</v>
      </c>
      <c r="M975" s="7">
        <v>1</v>
      </c>
      <c r="N975" s="14"/>
    </row>
    <row r="976" spans="1:14" ht="78.75">
      <c r="A976" s="6">
        <v>975</v>
      </c>
      <c r="B976" s="8" t="s">
        <v>21861</v>
      </c>
      <c r="C976" s="9" t="s">
        <v>21901</v>
      </c>
      <c r="D976" s="10" t="s">
        <v>21902</v>
      </c>
      <c r="E976" s="11" t="s">
        <v>22636</v>
      </c>
      <c r="F976" s="6">
        <v>372059</v>
      </c>
      <c r="G976" s="6" t="s">
        <v>7827</v>
      </c>
      <c r="H976" s="16">
        <v>13494009</v>
      </c>
      <c r="I976" s="12" t="s">
        <v>22082</v>
      </c>
      <c r="J976" s="12" t="s">
        <v>22637</v>
      </c>
      <c r="K976" s="15">
        <v>7150000</v>
      </c>
      <c r="L976" s="13" t="s">
        <v>14</v>
      </c>
      <c r="M976" s="7">
        <v>1</v>
      </c>
      <c r="N976" s="14"/>
    </row>
    <row r="977" spans="1:14" ht="94.5">
      <c r="A977" s="6">
        <v>976</v>
      </c>
      <c r="B977" s="8" t="s">
        <v>21861</v>
      </c>
      <c r="C977" s="9" t="s">
        <v>21862</v>
      </c>
      <c r="D977" s="10" t="s">
        <v>21863</v>
      </c>
      <c r="E977" s="11" t="s">
        <v>22638</v>
      </c>
      <c r="F977" s="6">
        <v>372060</v>
      </c>
      <c r="G977" s="6" t="s">
        <v>7827</v>
      </c>
      <c r="H977" s="16">
        <v>2428172.4500000002</v>
      </c>
      <c r="I977" s="12" t="s">
        <v>8858</v>
      </c>
      <c r="J977" s="12">
        <v>43896</v>
      </c>
      <c r="K977" s="15">
        <v>0</v>
      </c>
      <c r="L977" s="13" t="s">
        <v>14</v>
      </c>
      <c r="M977" s="7">
        <v>1</v>
      </c>
      <c r="N977" s="14"/>
    </row>
    <row r="978" spans="1:14" ht="110.25">
      <c r="A978" s="6">
        <v>977</v>
      </c>
      <c r="B978" s="8" t="s">
        <v>21861</v>
      </c>
      <c r="C978" s="9" t="s">
        <v>22639</v>
      </c>
      <c r="D978" s="10" t="s">
        <v>22640</v>
      </c>
      <c r="E978" s="11" t="s">
        <v>22641</v>
      </c>
      <c r="F978" s="6">
        <v>471061</v>
      </c>
      <c r="G978" s="6" t="s">
        <v>7827</v>
      </c>
      <c r="H978" s="16">
        <v>11587140.611</v>
      </c>
      <c r="I978" s="12"/>
      <c r="J978" s="12"/>
      <c r="K978" s="15">
        <v>0</v>
      </c>
      <c r="L978" s="13" t="s">
        <v>14</v>
      </c>
      <c r="M978" s="7">
        <v>1</v>
      </c>
      <c r="N978" s="14"/>
    </row>
    <row r="979" spans="1:14" ht="141.75">
      <c r="A979" s="6">
        <v>978</v>
      </c>
      <c r="B979" s="8" t="s">
        <v>21861</v>
      </c>
      <c r="C979" s="9" t="s">
        <v>22642</v>
      </c>
      <c r="D979" s="10" t="s">
        <v>22643</v>
      </c>
      <c r="E979" s="11" t="s">
        <v>22644</v>
      </c>
      <c r="F979" s="6">
        <v>181163</v>
      </c>
      <c r="G979" s="6" t="s">
        <v>7827</v>
      </c>
      <c r="H979" s="16">
        <v>5120567.45</v>
      </c>
      <c r="I979" s="12" t="s">
        <v>22645</v>
      </c>
      <c r="J979" s="12" t="s">
        <v>22646</v>
      </c>
      <c r="K979" s="15">
        <v>3500000</v>
      </c>
      <c r="L979" s="13" t="s">
        <v>14</v>
      </c>
      <c r="M979" s="7">
        <v>1</v>
      </c>
      <c r="N979" s="14"/>
    </row>
    <row r="980" spans="1:14" ht="141.75">
      <c r="A980" s="6">
        <v>979</v>
      </c>
      <c r="B980" s="8" t="s">
        <v>21861</v>
      </c>
      <c r="C980" s="9" t="s">
        <v>22647</v>
      </c>
      <c r="D980" s="10" t="s">
        <v>22648</v>
      </c>
      <c r="E980" s="11" t="s">
        <v>22649</v>
      </c>
      <c r="F980" s="6">
        <v>183610</v>
      </c>
      <c r="G980" s="6" t="s">
        <v>7827</v>
      </c>
      <c r="H980" s="16">
        <v>7121263.6500000004</v>
      </c>
      <c r="I980" s="12">
        <v>43226</v>
      </c>
      <c r="J980" s="12">
        <v>43802</v>
      </c>
      <c r="K980" s="15">
        <v>2300000</v>
      </c>
      <c r="L980" s="13" t="s">
        <v>14</v>
      </c>
      <c r="M980" s="7">
        <v>1</v>
      </c>
      <c r="N980" s="14"/>
    </row>
    <row r="981" spans="1:14" ht="299.25">
      <c r="A981" s="6">
        <v>980</v>
      </c>
      <c r="B981" s="8" t="s">
        <v>21861</v>
      </c>
      <c r="C981" s="9" t="s">
        <v>22650</v>
      </c>
      <c r="D981" s="10" t="s">
        <v>188</v>
      </c>
      <c r="E981" s="11" t="s">
        <v>22651</v>
      </c>
      <c r="F981" s="6">
        <v>239917</v>
      </c>
      <c r="G981" s="6" t="s">
        <v>7827</v>
      </c>
      <c r="H981" s="16">
        <v>21583647.921</v>
      </c>
      <c r="I981" s="12">
        <v>43771</v>
      </c>
      <c r="J981" s="12" t="s">
        <v>22652</v>
      </c>
      <c r="K981" s="15">
        <v>11658000</v>
      </c>
      <c r="L981" s="13" t="s">
        <v>14</v>
      </c>
      <c r="M981" s="7">
        <v>1</v>
      </c>
      <c r="N981" s="14"/>
    </row>
    <row r="982" spans="1:14" ht="378">
      <c r="A982" s="6">
        <v>981</v>
      </c>
      <c r="B982" s="8" t="s">
        <v>21861</v>
      </c>
      <c r="C982" s="9" t="s">
        <v>22650</v>
      </c>
      <c r="D982" s="10" t="s">
        <v>188</v>
      </c>
      <c r="E982" s="11" t="s">
        <v>22653</v>
      </c>
      <c r="F982" s="6">
        <v>239918</v>
      </c>
      <c r="G982" s="6" t="s">
        <v>7827</v>
      </c>
      <c r="H982" s="16">
        <v>22316004.811999999</v>
      </c>
      <c r="I982" s="12">
        <v>43771</v>
      </c>
      <c r="J982" s="12" t="s">
        <v>22652</v>
      </c>
      <c r="K982" s="15">
        <v>21855177</v>
      </c>
      <c r="L982" s="13" t="s">
        <v>14</v>
      </c>
      <c r="M982" s="7">
        <v>1</v>
      </c>
      <c r="N982" s="14"/>
    </row>
    <row r="983" spans="1:14" ht="141.75">
      <c r="A983" s="6">
        <v>982</v>
      </c>
      <c r="B983" s="8" t="s">
        <v>21861</v>
      </c>
      <c r="C983" s="9" t="s">
        <v>22058</v>
      </c>
      <c r="D983" s="10" t="s">
        <v>22059</v>
      </c>
      <c r="E983" s="11" t="s">
        <v>22654</v>
      </c>
      <c r="F983" s="6">
        <v>293959</v>
      </c>
      <c r="G983" s="6" t="s">
        <v>7827</v>
      </c>
      <c r="H983" s="16">
        <v>28877769.350000001</v>
      </c>
      <c r="I983" s="12">
        <v>43771</v>
      </c>
      <c r="J983" s="12" t="s">
        <v>22655</v>
      </c>
      <c r="K983" s="15">
        <v>8250000</v>
      </c>
      <c r="L983" s="13" t="s">
        <v>14</v>
      </c>
      <c r="M983" s="7">
        <v>1</v>
      </c>
      <c r="N983" s="14"/>
    </row>
    <row r="984" spans="1:14" ht="330.75">
      <c r="A984" s="6">
        <v>983</v>
      </c>
      <c r="B984" s="8" t="s">
        <v>21861</v>
      </c>
      <c r="C984" s="9" t="s">
        <v>22656</v>
      </c>
      <c r="D984" s="10" t="s">
        <v>1331</v>
      </c>
      <c r="E984" s="11" t="s">
        <v>22657</v>
      </c>
      <c r="F984" s="6">
        <v>293960</v>
      </c>
      <c r="G984" s="6" t="s">
        <v>7827</v>
      </c>
      <c r="H984" s="16">
        <v>20373960.670000002</v>
      </c>
      <c r="I984" s="12" t="s">
        <v>22616</v>
      </c>
      <c r="J984" s="12">
        <v>43930</v>
      </c>
      <c r="K984" s="15">
        <v>1000000</v>
      </c>
      <c r="L984" s="13" t="s">
        <v>14</v>
      </c>
      <c r="M984" s="7">
        <v>1</v>
      </c>
      <c r="N984" s="14"/>
    </row>
    <row r="985" spans="1:14" ht="110.25">
      <c r="A985" s="6">
        <v>984</v>
      </c>
      <c r="B985" s="8" t="s">
        <v>21861</v>
      </c>
      <c r="C985" s="9" t="s">
        <v>21881</v>
      </c>
      <c r="D985" s="10" t="s">
        <v>1075</v>
      </c>
      <c r="E985" s="11" t="s">
        <v>22658</v>
      </c>
      <c r="F985" s="6">
        <v>350065</v>
      </c>
      <c r="G985" s="6" t="s">
        <v>7827</v>
      </c>
      <c r="H985" s="16">
        <v>11747680.342</v>
      </c>
      <c r="I985" s="12">
        <v>44138</v>
      </c>
      <c r="J985" s="12" t="s">
        <v>1709</v>
      </c>
      <c r="K985" s="15">
        <v>10400000</v>
      </c>
      <c r="L985" s="13" t="s">
        <v>14</v>
      </c>
      <c r="M985" s="7">
        <v>1</v>
      </c>
      <c r="N985" s="14"/>
    </row>
    <row r="986" spans="1:14" ht="204.75">
      <c r="A986" s="6">
        <v>985</v>
      </c>
      <c r="B986" s="8" t="s">
        <v>21861</v>
      </c>
      <c r="C986" s="9" t="s">
        <v>22241</v>
      </c>
      <c r="D986" s="10" t="s">
        <v>61</v>
      </c>
      <c r="E986" s="11" t="s">
        <v>22659</v>
      </c>
      <c r="F986" s="6">
        <v>350066</v>
      </c>
      <c r="G986" s="6" t="s">
        <v>7827</v>
      </c>
      <c r="H986" s="16">
        <v>17386031.030000001</v>
      </c>
      <c r="I986" s="12" t="s">
        <v>14922</v>
      </c>
      <c r="J986" s="12" t="s">
        <v>1677</v>
      </c>
      <c r="K986" s="15">
        <v>1700000</v>
      </c>
      <c r="L986" s="13" t="s">
        <v>14</v>
      </c>
      <c r="M986" s="7">
        <v>1</v>
      </c>
      <c r="N986" s="14"/>
    </row>
    <row r="987" spans="1:14" ht="173.25">
      <c r="A987" s="6">
        <v>986</v>
      </c>
      <c r="B987" s="8" t="s">
        <v>21861</v>
      </c>
      <c r="C987" s="9" t="s">
        <v>22660</v>
      </c>
      <c r="D987" s="10" t="s">
        <v>22661</v>
      </c>
      <c r="E987" s="11" t="s">
        <v>22662</v>
      </c>
      <c r="F987" s="6">
        <v>471067</v>
      </c>
      <c r="G987" s="6" t="s">
        <v>7827</v>
      </c>
      <c r="H987" s="16">
        <v>9070505.9499999993</v>
      </c>
      <c r="I987" s="12"/>
      <c r="J987" s="12"/>
      <c r="K987" s="15">
        <v>1100000</v>
      </c>
      <c r="L987" s="13" t="s">
        <v>14</v>
      </c>
      <c r="M987" s="7">
        <v>1</v>
      </c>
      <c r="N987" s="14"/>
    </row>
    <row r="988" spans="1:14" ht="409.5">
      <c r="A988" s="6">
        <v>987</v>
      </c>
      <c r="B988" s="8" t="s">
        <v>21861</v>
      </c>
      <c r="C988" s="9" t="s">
        <v>22181</v>
      </c>
      <c r="D988" s="10" t="s">
        <v>217</v>
      </c>
      <c r="E988" s="11" t="s">
        <v>22663</v>
      </c>
      <c r="F988" s="6">
        <v>211672</v>
      </c>
      <c r="G988" s="6" t="s">
        <v>7827</v>
      </c>
      <c r="H988" s="16">
        <v>45172007.766000003</v>
      </c>
      <c r="I988" s="12" t="s">
        <v>21734</v>
      </c>
      <c r="J988" s="12">
        <v>43476</v>
      </c>
      <c r="K988" s="15">
        <v>41293000</v>
      </c>
      <c r="L988" s="13" t="s">
        <v>14</v>
      </c>
      <c r="M988" s="7">
        <v>1</v>
      </c>
      <c r="N988" s="14"/>
    </row>
    <row r="989" spans="1:14" ht="409.5">
      <c r="A989" s="6">
        <v>988</v>
      </c>
      <c r="B989" s="8" t="s">
        <v>21861</v>
      </c>
      <c r="C989" s="9" t="s">
        <v>22000</v>
      </c>
      <c r="D989" s="10" t="s">
        <v>453</v>
      </c>
      <c r="E989" s="11" t="s">
        <v>22664</v>
      </c>
      <c r="F989" s="6">
        <v>252604</v>
      </c>
      <c r="G989" s="6" t="s">
        <v>7827</v>
      </c>
      <c r="H989" s="16">
        <v>25282245.25</v>
      </c>
      <c r="I989" s="12" t="s">
        <v>21760</v>
      </c>
      <c r="J989" s="12" t="s">
        <v>1202</v>
      </c>
      <c r="K989" s="15">
        <v>20290000</v>
      </c>
      <c r="L989" s="13" t="s">
        <v>14</v>
      </c>
      <c r="M989" s="7">
        <v>1</v>
      </c>
      <c r="N989" s="14"/>
    </row>
    <row r="990" spans="1:14" ht="409.5">
      <c r="A990" s="6">
        <v>989</v>
      </c>
      <c r="B990" s="8" t="s">
        <v>21861</v>
      </c>
      <c r="C990" s="9" t="s">
        <v>22414</v>
      </c>
      <c r="D990" s="10" t="s">
        <v>22415</v>
      </c>
      <c r="E990" s="11" t="s">
        <v>22665</v>
      </c>
      <c r="F990" s="6">
        <v>252605</v>
      </c>
      <c r="G990" s="6" t="s">
        <v>7827</v>
      </c>
      <c r="H990" s="16">
        <v>23532581.879999999</v>
      </c>
      <c r="I990" s="12">
        <v>43649</v>
      </c>
      <c r="J990" s="12" t="s">
        <v>1117</v>
      </c>
      <c r="K990" s="15">
        <v>19000000</v>
      </c>
      <c r="L990" s="13" t="s">
        <v>14</v>
      </c>
      <c r="M990" s="7">
        <v>1</v>
      </c>
      <c r="N990" s="14"/>
    </row>
    <row r="991" spans="1:14" ht="236.25">
      <c r="A991" s="6">
        <v>990</v>
      </c>
      <c r="B991" s="8" t="s">
        <v>21861</v>
      </c>
      <c r="C991" s="9" t="s">
        <v>22414</v>
      </c>
      <c r="D991" s="10" t="s">
        <v>22415</v>
      </c>
      <c r="E991" s="11" t="s">
        <v>22666</v>
      </c>
      <c r="F991" s="6">
        <v>252606</v>
      </c>
      <c r="G991" s="6" t="s">
        <v>7827</v>
      </c>
      <c r="H991" s="16">
        <v>25407031.100000001</v>
      </c>
      <c r="I991" s="12">
        <v>43649</v>
      </c>
      <c r="J991" s="12" t="s">
        <v>1117</v>
      </c>
      <c r="K991" s="15">
        <v>20043257</v>
      </c>
      <c r="L991" s="13" t="s">
        <v>14</v>
      </c>
      <c r="M991" s="7">
        <v>1</v>
      </c>
      <c r="N991" s="14"/>
    </row>
    <row r="992" spans="1:14" ht="299.25">
      <c r="A992" s="6">
        <v>991</v>
      </c>
      <c r="B992" s="8" t="s">
        <v>21861</v>
      </c>
      <c r="C992" s="9" t="s">
        <v>22667</v>
      </c>
      <c r="D992" s="10" t="s">
        <v>2984</v>
      </c>
      <c r="E992" s="11" t="s">
        <v>22668</v>
      </c>
      <c r="F992" s="6">
        <v>283445</v>
      </c>
      <c r="G992" s="6" t="s">
        <v>7827</v>
      </c>
      <c r="H992" s="16">
        <v>18439872.82</v>
      </c>
      <c r="I992" s="12" t="s">
        <v>22613</v>
      </c>
      <c r="J992" s="12">
        <v>43927</v>
      </c>
      <c r="K992" s="15">
        <v>9300000</v>
      </c>
      <c r="L992" s="13" t="s">
        <v>70</v>
      </c>
      <c r="M992" s="7">
        <v>1</v>
      </c>
      <c r="N992" s="14"/>
    </row>
    <row r="993" spans="1:14" ht="299.25">
      <c r="A993" s="6">
        <v>992</v>
      </c>
      <c r="B993" s="8" t="s">
        <v>21861</v>
      </c>
      <c r="C993" s="9" t="s">
        <v>22000</v>
      </c>
      <c r="D993" s="10" t="s">
        <v>453</v>
      </c>
      <c r="E993" s="11" t="s">
        <v>22668</v>
      </c>
      <c r="F993" s="6">
        <v>283445</v>
      </c>
      <c r="G993" s="6" t="s">
        <v>7827</v>
      </c>
      <c r="H993" s="16">
        <v>18439872.82</v>
      </c>
      <c r="I993" s="12" t="s">
        <v>22613</v>
      </c>
      <c r="J993" s="12">
        <v>43927</v>
      </c>
      <c r="K993" s="15">
        <v>9300000</v>
      </c>
      <c r="L993" s="13" t="s">
        <v>70</v>
      </c>
      <c r="M993" s="7">
        <v>0.51</v>
      </c>
      <c r="N993" s="14"/>
    </row>
    <row r="994" spans="1:14" ht="299.25">
      <c r="A994" s="6">
        <v>993</v>
      </c>
      <c r="B994" s="8" t="s">
        <v>21861</v>
      </c>
      <c r="C994" s="9" t="s">
        <v>22669</v>
      </c>
      <c r="D994" s="10" t="s">
        <v>2990</v>
      </c>
      <c r="E994" s="11" t="s">
        <v>22668</v>
      </c>
      <c r="F994" s="6">
        <v>283445</v>
      </c>
      <c r="G994" s="6" t="s">
        <v>7827</v>
      </c>
      <c r="H994" s="16">
        <v>18439872.82</v>
      </c>
      <c r="I994" s="12" t="s">
        <v>22613</v>
      </c>
      <c r="J994" s="12">
        <v>43927</v>
      </c>
      <c r="K994" s="15">
        <v>9300000</v>
      </c>
      <c r="L994" s="13" t="s">
        <v>70</v>
      </c>
      <c r="M994" s="7">
        <v>0.49</v>
      </c>
      <c r="N994" s="14"/>
    </row>
    <row r="995" spans="1:14" ht="236.25">
      <c r="A995" s="6">
        <v>994</v>
      </c>
      <c r="B995" s="8" t="s">
        <v>21861</v>
      </c>
      <c r="C995" s="9" t="s">
        <v>21881</v>
      </c>
      <c r="D995" s="10" t="s">
        <v>1075</v>
      </c>
      <c r="E995" s="11" t="s">
        <v>22670</v>
      </c>
      <c r="F995" s="6">
        <v>312807</v>
      </c>
      <c r="G995" s="6" t="s">
        <v>7827</v>
      </c>
      <c r="H995" s="16">
        <v>14586240.470000001</v>
      </c>
      <c r="I995" s="12" t="s">
        <v>22090</v>
      </c>
      <c r="J995" s="12" t="s">
        <v>14985</v>
      </c>
      <c r="K995" s="15">
        <v>9300000</v>
      </c>
      <c r="L995" s="13" t="s">
        <v>14</v>
      </c>
      <c r="M995" s="7">
        <v>1</v>
      </c>
      <c r="N995" s="14"/>
    </row>
    <row r="996" spans="1:14" ht="110.25">
      <c r="A996" s="6">
        <v>995</v>
      </c>
      <c r="B996" s="8" t="s">
        <v>21861</v>
      </c>
      <c r="C996" s="9" t="s">
        <v>22176</v>
      </c>
      <c r="D996" s="10" t="s">
        <v>1108</v>
      </c>
      <c r="E996" s="11" t="s">
        <v>22671</v>
      </c>
      <c r="F996" s="6">
        <v>312808</v>
      </c>
      <c r="G996" s="6" t="s">
        <v>7827</v>
      </c>
      <c r="H996" s="16">
        <v>11734219.359999999</v>
      </c>
      <c r="I996" s="12">
        <v>43534</v>
      </c>
      <c r="J996" s="12">
        <v>44112</v>
      </c>
      <c r="K996" s="15">
        <v>2800000</v>
      </c>
      <c r="L996" s="13" t="s">
        <v>14</v>
      </c>
      <c r="M996" s="7">
        <v>1</v>
      </c>
      <c r="N996" s="14"/>
    </row>
    <row r="997" spans="1:14" ht="299.25">
      <c r="A997" s="6">
        <v>996</v>
      </c>
      <c r="B997" s="8" t="s">
        <v>21861</v>
      </c>
      <c r="C997" s="9" t="s">
        <v>22065</v>
      </c>
      <c r="D997" s="10" t="s">
        <v>257</v>
      </c>
      <c r="E997" s="11" t="s">
        <v>22672</v>
      </c>
      <c r="F997" s="6">
        <v>329996</v>
      </c>
      <c r="G997" s="6" t="s">
        <v>7827</v>
      </c>
      <c r="H997" s="16">
        <v>26684373.471000001</v>
      </c>
      <c r="I997" s="12">
        <v>43535</v>
      </c>
      <c r="J997" s="12">
        <v>44115</v>
      </c>
      <c r="K997" s="15">
        <v>15800000</v>
      </c>
      <c r="L997" s="13" t="s">
        <v>14</v>
      </c>
      <c r="M997" s="7">
        <v>1</v>
      </c>
      <c r="N997" s="14"/>
    </row>
    <row r="998" spans="1:14" ht="299.25">
      <c r="A998" s="6">
        <v>997</v>
      </c>
      <c r="B998" s="8" t="s">
        <v>21861</v>
      </c>
      <c r="C998" s="9" t="s">
        <v>22065</v>
      </c>
      <c r="D998" s="10" t="s">
        <v>257</v>
      </c>
      <c r="E998" s="11" t="s">
        <v>22673</v>
      </c>
      <c r="F998" s="6">
        <v>330000</v>
      </c>
      <c r="G998" s="6" t="s">
        <v>7827</v>
      </c>
      <c r="H998" s="16">
        <v>25664072.875</v>
      </c>
      <c r="I998" s="12">
        <v>43535</v>
      </c>
      <c r="J998" s="12">
        <v>44115</v>
      </c>
      <c r="K998" s="15">
        <v>11790000</v>
      </c>
      <c r="L998" s="13" t="s">
        <v>14</v>
      </c>
      <c r="M998" s="7">
        <v>1</v>
      </c>
      <c r="N998" s="14"/>
    </row>
    <row r="999" spans="1:14" ht="94.5">
      <c r="A999" s="6">
        <v>998</v>
      </c>
      <c r="B999" s="8" t="s">
        <v>21861</v>
      </c>
      <c r="C999" s="9" t="s">
        <v>22674</v>
      </c>
      <c r="D999" s="10" t="s">
        <v>22675</v>
      </c>
      <c r="E999" s="11" t="s">
        <v>22676</v>
      </c>
      <c r="F999" s="6">
        <v>350063</v>
      </c>
      <c r="G999" s="6" t="s">
        <v>7827</v>
      </c>
      <c r="H999" s="16">
        <v>7960227</v>
      </c>
      <c r="I999" s="12" t="s">
        <v>8877</v>
      </c>
      <c r="J999" s="12" t="s">
        <v>9703</v>
      </c>
      <c r="K999" s="15">
        <v>7957211</v>
      </c>
      <c r="L999" s="13" t="s">
        <v>14</v>
      </c>
      <c r="M999" s="7">
        <v>1</v>
      </c>
      <c r="N999" s="14"/>
    </row>
    <row r="1000" spans="1:14" ht="252">
      <c r="A1000" s="6">
        <v>999</v>
      </c>
      <c r="B1000" s="8" t="s">
        <v>21861</v>
      </c>
      <c r="C1000" s="9" t="s">
        <v>22677</v>
      </c>
      <c r="D1000" s="10" t="s">
        <v>111</v>
      </c>
      <c r="E1000" s="11" t="s">
        <v>22678</v>
      </c>
      <c r="F1000" s="6">
        <v>367847</v>
      </c>
      <c r="G1000" s="6" t="s">
        <v>7827</v>
      </c>
      <c r="H1000" s="16">
        <v>18223616.423</v>
      </c>
      <c r="I1000" s="12">
        <v>44077</v>
      </c>
      <c r="J1000" s="12" t="s">
        <v>22679</v>
      </c>
      <c r="K1000" s="15">
        <v>8800000</v>
      </c>
      <c r="L1000" s="13" t="s">
        <v>14</v>
      </c>
      <c r="M1000" s="7">
        <v>1</v>
      </c>
      <c r="N1000" s="14"/>
    </row>
    <row r="1001" spans="1:14" ht="110.25">
      <c r="A1001" s="6">
        <v>1000</v>
      </c>
      <c r="B1001" s="8" t="s">
        <v>21861</v>
      </c>
      <c r="C1001" s="9" t="s">
        <v>22680</v>
      </c>
      <c r="D1001" s="10" t="s">
        <v>22681</v>
      </c>
      <c r="E1001" s="11" t="s">
        <v>22682</v>
      </c>
      <c r="F1001" s="6">
        <v>406576</v>
      </c>
      <c r="G1001" s="6" t="s">
        <v>7827</v>
      </c>
      <c r="H1001" s="16">
        <v>6433654.5999999996</v>
      </c>
      <c r="I1001" s="12">
        <v>44140</v>
      </c>
      <c r="J1001" s="12" t="s">
        <v>22189</v>
      </c>
      <c r="K1001" s="15">
        <v>4100000</v>
      </c>
      <c r="L1001" s="13" t="s">
        <v>14</v>
      </c>
      <c r="M1001" s="7">
        <v>1</v>
      </c>
      <c r="N1001" s="14"/>
    </row>
    <row r="1002" spans="1:14" ht="157.5">
      <c r="A1002" s="6">
        <v>1001</v>
      </c>
      <c r="B1002" s="8" t="s">
        <v>21861</v>
      </c>
      <c r="C1002" s="9" t="s">
        <v>22683</v>
      </c>
      <c r="D1002" s="10" t="s">
        <v>22684</v>
      </c>
      <c r="E1002" s="11" t="s">
        <v>22685</v>
      </c>
      <c r="F1002" s="6">
        <v>406577</v>
      </c>
      <c r="G1002" s="6" t="s">
        <v>7827</v>
      </c>
      <c r="H1002" s="16">
        <v>17207756.236000001</v>
      </c>
      <c r="I1002" s="12">
        <v>43867</v>
      </c>
      <c r="J1002" s="12">
        <v>44444</v>
      </c>
      <c r="K1002" s="15">
        <v>5100000</v>
      </c>
      <c r="L1002" s="13" t="s">
        <v>70</v>
      </c>
      <c r="M1002" s="7">
        <v>1</v>
      </c>
      <c r="N1002" s="14"/>
    </row>
    <row r="1003" spans="1:14" ht="157.5">
      <c r="A1003" s="6">
        <v>1002</v>
      </c>
      <c r="B1003" s="8" t="s">
        <v>21861</v>
      </c>
      <c r="C1003" s="9" t="s">
        <v>22357</v>
      </c>
      <c r="D1003" s="10" t="s">
        <v>910</v>
      </c>
      <c r="E1003" s="11" t="s">
        <v>22685</v>
      </c>
      <c r="F1003" s="6">
        <v>406577</v>
      </c>
      <c r="G1003" s="6" t="s">
        <v>7827</v>
      </c>
      <c r="H1003" s="16">
        <v>17207756.236000001</v>
      </c>
      <c r="I1003" s="12">
        <v>43867</v>
      </c>
      <c r="J1003" s="12">
        <v>44444</v>
      </c>
      <c r="K1003" s="15">
        <v>5100000</v>
      </c>
      <c r="L1003" s="13" t="s">
        <v>70</v>
      </c>
      <c r="M1003" s="7">
        <v>0.51</v>
      </c>
      <c r="N1003" s="14"/>
    </row>
    <row r="1004" spans="1:14" ht="157.5">
      <c r="A1004" s="6">
        <v>1003</v>
      </c>
      <c r="B1004" s="8" t="s">
        <v>21861</v>
      </c>
      <c r="C1004" s="9" t="s">
        <v>22686</v>
      </c>
      <c r="D1004" s="10" t="s">
        <v>22687</v>
      </c>
      <c r="E1004" s="11" t="s">
        <v>22685</v>
      </c>
      <c r="F1004" s="6">
        <v>406577</v>
      </c>
      <c r="G1004" s="6" t="s">
        <v>7827</v>
      </c>
      <c r="H1004" s="16">
        <v>17207756.236000001</v>
      </c>
      <c r="I1004" s="12">
        <v>43867</v>
      </c>
      <c r="J1004" s="12">
        <v>44444</v>
      </c>
      <c r="K1004" s="15">
        <v>5100000</v>
      </c>
      <c r="L1004" s="13" t="s">
        <v>70</v>
      </c>
      <c r="M1004" s="7">
        <v>0.49</v>
      </c>
      <c r="N1004" s="14"/>
    </row>
    <row r="1005" spans="1:14" ht="94.5">
      <c r="A1005" s="6">
        <v>1004</v>
      </c>
      <c r="B1005" s="8" t="s">
        <v>21861</v>
      </c>
      <c r="C1005" s="9" t="s">
        <v>22688</v>
      </c>
      <c r="D1005" s="10" t="s">
        <v>22689</v>
      </c>
      <c r="E1005" s="11" t="s">
        <v>22690</v>
      </c>
      <c r="F1005" s="6">
        <v>205395</v>
      </c>
      <c r="G1005" s="6" t="s">
        <v>7827</v>
      </c>
      <c r="H1005" s="16">
        <v>8559636.8000000007</v>
      </c>
      <c r="I1005" s="12">
        <v>43141</v>
      </c>
      <c r="J1005" s="12">
        <v>43350</v>
      </c>
      <c r="K1005" s="15">
        <v>8552268</v>
      </c>
      <c r="L1005" s="13" t="s">
        <v>14</v>
      </c>
      <c r="M1005" s="7">
        <v>1</v>
      </c>
      <c r="N1005" s="14"/>
    </row>
    <row r="1006" spans="1:14" ht="346.5">
      <c r="A1006" s="6">
        <v>1005</v>
      </c>
      <c r="B1006" s="8" t="s">
        <v>21861</v>
      </c>
      <c r="C1006" s="9" t="s">
        <v>22181</v>
      </c>
      <c r="D1006" s="10" t="s">
        <v>217</v>
      </c>
      <c r="E1006" s="11" t="s">
        <v>22691</v>
      </c>
      <c r="F1006" s="6">
        <v>211670</v>
      </c>
      <c r="G1006" s="6" t="s">
        <v>7827</v>
      </c>
      <c r="H1006" s="16">
        <v>30290127.037999999</v>
      </c>
      <c r="I1006" s="12" t="s">
        <v>21734</v>
      </c>
      <c r="J1006" s="12">
        <v>43476</v>
      </c>
      <c r="K1006" s="15">
        <v>11000000</v>
      </c>
      <c r="L1006" s="13" t="s">
        <v>14</v>
      </c>
      <c r="M1006" s="7">
        <v>1</v>
      </c>
      <c r="N1006" s="14"/>
    </row>
    <row r="1007" spans="1:14" ht="409.5">
      <c r="A1007" s="6">
        <v>1006</v>
      </c>
      <c r="B1007" s="8" t="s">
        <v>21861</v>
      </c>
      <c r="C1007" s="9" t="s">
        <v>22181</v>
      </c>
      <c r="D1007" s="10" t="s">
        <v>217</v>
      </c>
      <c r="E1007" s="11" t="s">
        <v>22692</v>
      </c>
      <c r="F1007" s="6">
        <v>211671</v>
      </c>
      <c r="G1007" s="6" t="s">
        <v>7827</v>
      </c>
      <c r="H1007" s="16">
        <v>22341049.254999999</v>
      </c>
      <c r="I1007" s="12" t="s">
        <v>21734</v>
      </c>
      <c r="J1007" s="12">
        <v>43476</v>
      </c>
      <c r="K1007" s="15">
        <v>16890000</v>
      </c>
      <c r="L1007" s="13" t="s">
        <v>14</v>
      </c>
      <c r="M1007" s="7">
        <v>1</v>
      </c>
      <c r="N1007" s="14"/>
    </row>
    <row r="1008" spans="1:14" ht="409.5">
      <c r="A1008" s="6">
        <v>1007</v>
      </c>
      <c r="B1008" s="8" t="s">
        <v>21861</v>
      </c>
      <c r="C1008" s="9" t="s">
        <v>22677</v>
      </c>
      <c r="D1008" s="10" t="s">
        <v>111</v>
      </c>
      <c r="E1008" s="11" t="s">
        <v>22693</v>
      </c>
      <c r="F1008" s="6">
        <v>232143</v>
      </c>
      <c r="G1008" s="6" t="s">
        <v>7827</v>
      </c>
      <c r="H1008" s="16">
        <v>20500579.886999998</v>
      </c>
      <c r="I1008" s="12">
        <v>43771</v>
      </c>
      <c r="J1008" s="12" t="s">
        <v>15126</v>
      </c>
      <c r="K1008" s="15">
        <v>4050000</v>
      </c>
      <c r="L1008" s="13" t="s">
        <v>14</v>
      </c>
      <c r="M1008" s="7">
        <v>1</v>
      </c>
      <c r="N1008" s="14"/>
    </row>
    <row r="1009" spans="1:14" ht="346.5">
      <c r="A1009" s="6">
        <v>1008</v>
      </c>
      <c r="B1009" s="8" t="s">
        <v>21861</v>
      </c>
      <c r="C1009" s="9" t="s">
        <v>22414</v>
      </c>
      <c r="D1009" s="10" t="s">
        <v>22415</v>
      </c>
      <c r="E1009" s="11" t="s">
        <v>22694</v>
      </c>
      <c r="F1009" s="6">
        <v>283444</v>
      </c>
      <c r="G1009" s="6" t="s">
        <v>7827</v>
      </c>
      <c r="H1009" s="16">
        <v>20608236.66</v>
      </c>
      <c r="I1009" s="12" t="s">
        <v>22695</v>
      </c>
      <c r="J1009" s="12" t="s">
        <v>22696</v>
      </c>
      <c r="K1009" s="15">
        <v>14400000</v>
      </c>
      <c r="L1009" s="13" t="s">
        <v>14</v>
      </c>
      <c r="M1009" s="7">
        <v>1</v>
      </c>
      <c r="N1009" s="14"/>
    </row>
    <row r="1010" spans="1:14" ht="189">
      <c r="A1010" s="6">
        <v>1009</v>
      </c>
      <c r="B1010" s="8" t="s">
        <v>21861</v>
      </c>
      <c r="C1010" s="9" t="s">
        <v>22697</v>
      </c>
      <c r="D1010" s="10" t="s">
        <v>22698</v>
      </c>
      <c r="E1010" s="11" t="s">
        <v>22699</v>
      </c>
      <c r="F1010" s="6">
        <v>293965</v>
      </c>
      <c r="G1010" s="6" t="s">
        <v>7827</v>
      </c>
      <c r="H1010" s="16">
        <v>9263309.6699999999</v>
      </c>
      <c r="I1010" s="12" t="s">
        <v>22700</v>
      </c>
      <c r="J1010" s="12" t="s">
        <v>22701</v>
      </c>
      <c r="K1010" s="15">
        <v>8000000</v>
      </c>
      <c r="L1010" s="13" t="s">
        <v>14</v>
      </c>
      <c r="M1010" s="7">
        <v>1</v>
      </c>
      <c r="N1010" s="14"/>
    </row>
    <row r="1011" spans="1:14" ht="189">
      <c r="A1011" s="6">
        <v>1010</v>
      </c>
      <c r="B1011" s="8" t="s">
        <v>21861</v>
      </c>
      <c r="C1011" s="9" t="s">
        <v>22527</v>
      </c>
      <c r="D1011" s="10" t="s">
        <v>22528</v>
      </c>
      <c r="E1011" s="11" t="s">
        <v>22702</v>
      </c>
      <c r="F1011" s="6">
        <v>293966</v>
      </c>
      <c r="G1011" s="6" t="s">
        <v>7827</v>
      </c>
      <c r="H1011" s="16">
        <v>17743316.52</v>
      </c>
      <c r="I1011" s="12" t="s">
        <v>22703</v>
      </c>
      <c r="J1011" s="12" t="s">
        <v>8781</v>
      </c>
      <c r="K1011" s="15">
        <v>17300000</v>
      </c>
      <c r="L1011" s="13" t="s">
        <v>14</v>
      </c>
      <c r="M1011" s="7">
        <v>1</v>
      </c>
      <c r="N1011" s="14"/>
    </row>
    <row r="1012" spans="1:14" ht="220.5">
      <c r="A1012" s="6">
        <v>1011</v>
      </c>
      <c r="B1012" s="8" t="s">
        <v>21861</v>
      </c>
      <c r="C1012" s="9" t="s">
        <v>22414</v>
      </c>
      <c r="D1012" s="10" t="s">
        <v>22415</v>
      </c>
      <c r="E1012" s="11" t="s">
        <v>22704</v>
      </c>
      <c r="F1012" s="6">
        <v>299816</v>
      </c>
      <c r="G1012" s="6" t="s">
        <v>7827</v>
      </c>
      <c r="H1012" s="16">
        <v>22941370.649999999</v>
      </c>
      <c r="I1012" s="12" t="s">
        <v>22705</v>
      </c>
      <c r="J1012" s="12" t="s">
        <v>14968</v>
      </c>
      <c r="K1012" s="15">
        <v>17100000</v>
      </c>
      <c r="L1012" s="13" t="s">
        <v>14</v>
      </c>
      <c r="M1012" s="7">
        <v>1</v>
      </c>
      <c r="N1012" s="14"/>
    </row>
    <row r="1013" spans="1:14" ht="220.5">
      <c r="A1013" s="6">
        <v>1012</v>
      </c>
      <c r="B1013" s="8" t="s">
        <v>21861</v>
      </c>
      <c r="C1013" s="9" t="s">
        <v>22176</v>
      </c>
      <c r="D1013" s="10" t="s">
        <v>1108</v>
      </c>
      <c r="E1013" s="11" t="s">
        <v>22706</v>
      </c>
      <c r="F1013" s="6">
        <v>299817</v>
      </c>
      <c r="G1013" s="6" t="s">
        <v>7827</v>
      </c>
      <c r="H1013" s="16">
        <v>37098678.100000001</v>
      </c>
      <c r="I1013" s="12" t="s">
        <v>8163</v>
      </c>
      <c r="J1013" s="12">
        <v>43838</v>
      </c>
      <c r="K1013" s="15">
        <v>19100000</v>
      </c>
      <c r="L1013" s="13" t="s">
        <v>14</v>
      </c>
      <c r="M1013" s="7">
        <v>1</v>
      </c>
      <c r="N1013" s="14"/>
    </row>
    <row r="1014" spans="1:14" ht="236.25">
      <c r="A1014" s="6">
        <v>1013</v>
      </c>
      <c r="B1014" s="8" t="s">
        <v>21861</v>
      </c>
      <c r="C1014" s="9" t="s">
        <v>22414</v>
      </c>
      <c r="D1014" s="10" t="s">
        <v>22415</v>
      </c>
      <c r="E1014" s="11" t="s">
        <v>22707</v>
      </c>
      <c r="F1014" s="6">
        <v>350073</v>
      </c>
      <c r="G1014" s="6" t="s">
        <v>7827</v>
      </c>
      <c r="H1014" s="16">
        <v>30097400.18</v>
      </c>
      <c r="I1014" s="12" t="s">
        <v>4001</v>
      </c>
      <c r="J1014" s="12">
        <v>44288</v>
      </c>
      <c r="K1014" s="15">
        <v>10900000</v>
      </c>
      <c r="L1014" s="13" t="s">
        <v>14</v>
      </c>
      <c r="M1014" s="7">
        <v>1</v>
      </c>
      <c r="N1014" s="14"/>
    </row>
    <row r="1015" spans="1:14" ht="94.5">
      <c r="A1015" s="6">
        <v>1014</v>
      </c>
      <c r="B1015" s="8" t="s">
        <v>21861</v>
      </c>
      <c r="C1015" s="9" t="s">
        <v>22708</v>
      </c>
      <c r="D1015" s="10" t="s">
        <v>21902</v>
      </c>
      <c r="E1015" s="11" t="s">
        <v>22709</v>
      </c>
      <c r="F1015" s="6">
        <v>406571</v>
      </c>
      <c r="G1015" s="6" t="s">
        <v>7827</v>
      </c>
      <c r="H1015" s="16">
        <v>4094184.6</v>
      </c>
      <c r="I1015" s="12" t="s">
        <v>22710</v>
      </c>
      <c r="J1015" s="12">
        <v>44379</v>
      </c>
      <c r="K1015" s="15">
        <v>0</v>
      </c>
      <c r="L1015" s="13" t="s">
        <v>14</v>
      </c>
      <c r="M1015" s="7">
        <v>1</v>
      </c>
      <c r="N1015" s="14"/>
    </row>
    <row r="1016" spans="1:14" ht="94.5">
      <c r="A1016" s="6">
        <v>1015</v>
      </c>
      <c r="B1016" s="8" t="s">
        <v>21861</v>
      </c>
      <c r="C1016" s="9" t="s">
        <v>22711</v>
      </c>
      <c r="D1016" s="10" t="s">
        <v>22246</v>
      </c>
      <c r="E1016" s="11" t="s">
        <v>22712</v>
      </c>
      <c r="F1016" s="6">
        <v>416910</v>
      </c>
      <c r="G1016" s="6" t="s">
        <v>7827</v>
      </c>
      <c r="H1016" s="16">
        <v>5933406.4500000002</v>
      </c>
      <c r="I1016" s="12" t="s">
        <v>15232</v>
      </c>
      <c r="J1016" s="12" t="s">
        <v>22713</v>
      </c>
      <c r="K1016" s="15">
        <v>0</v>
      </c>
      <c r="L1016" s="13" t="s">
        <v>14</v>
      </c>
      <c r="M1016" s="7">
        <v>1</v>
      </c>
      <c r="N1016" s="14"/>
    </row>
    <row r="1017" spans="1:14" ht="78.75">
      <c r="A1017" s="6">
        <v>1016</v>
      </c>
      <c r="B1017" s="8" t="s">
        <v>21861</v>
      </c>
      <c r="C1017" s="9" t="s">
        <v>22714</v>
      </c>
      <c r="D1017" s="10" t="s">
        <v>22715</v>
      </c>
      <c r="E1017" s="11" t="s">
        <v>22716</v>
      </c>
      <c r="F1017" s="6">
        <v>416911</v>
      </c>
      <c r="G1017" s="6" t="s">
        <v>7827</v>
      </c>
      <c r="H1017" s="16">
        <v>2921996.7</v>
      </c>
      <c r="I1017" s="12"/>
      <c r="J1017" s="12"/>
      <c r="K1017" s="15">
        <v>0</v>
      </c>
      <c r="L1017" s="13" t="s">
        <v>14</v>
      </c>
      <c r="M1017" s="7">
        <v>1</v>
      </c>
      <c r="N1017" s="14"/>
    </row>
    <row r="1018" spans="1:14" ht="110.25">
      <c r="A1018" s="6">
        <v>1017</v>
      </c>
      <c r="B1018" s="8" t="s">
        <v>21861</v>
      </c>
      <c r="C1018" s="9" t="s">
        <v>22717</v>
      </c>
      <c r="D1018" s="10" t="s">
        <v>22718</v>
      </c>
      <c r="E1018" s="11" t="s">
        <v>22719</v>
      </c>
      <c r="F1018" s="6">
        <v>485674</v>
      </c>
      <c r="G1018" s="6" t="s">
        <v>7827</v>
      </c>
      <c r="H1018" s="16">
        <v>10584351.85</v>
      </c>
      <c r="I1018" s="12"/>
      <c r="J1018" s="12"/>
      <c r="K1018" s="15">
        <v>10000000</v>
      </c>
      <c r="L1018" s="13" t="s">
        <v>14</v>
      </c>
      <c r="M1018" s="7">
        <v>1</v>
      </c>
      <c r="N1018" s="14"/>
    </row>
    <row r="1019" spans="1:14" ht="157.5">
      <c r="A1019" s="6">
        <v>1018</v>
      </c>
      <c r="B1019" s="8" t="s">
        <v>21861</v>
      </c>
      <c r="C1019" s="9" t="s">
        <v>22527</v>
      </c>
      <c r="D1019" s="10" t="s">
        <v>22528</v>
      </c>
      <c r="E1019" s="11" t="s">
        <v>22720</v>
      </c>
      <c r="F1019" s="6">
        <v>329991</v>
      </c>
      <c r="G1019" s="6" t="s">
        <v>7827</v>
      </c>
      <c r="H1019" s="16">
        <v>21585205.120000001</v>
      </c>
      <c r="I1019" s="12">
        <v>43567</v>
      </c>
      <c r="J1019" s="12">
        <v>43932</v>
      </c>
      <c r="K1019" s="15">
        <v>8600000</v>
      </c>
      <c r="L1019" s="13" t="s">
        <v>14</v>
      </c>
      <c r="M1019" s="7">
        <v>1</v>
      </c>
      <c r="N1019" s="14"/>
    </row>
    <row r="1020" spans="1:14" ht="141.75">
      <c r="A1020" s="6">
        <v>1019</v>
      </c>
      <c r="B1020" s="8" t="s">
        <v>21861</v>
      </c>
      <c r="C1020" s="9" t="s">
        <v>21881</v>
      </c>
      <c r="D1020" s="10" t="s">
        <v>1075</v>
      </c>
      <c r="E1020" s="11" t="s">
        <v>22721</v>
      </c>
      <c r="F1020" s="6">
        <v>329992</v>
      </c>
      <c r="G1020" s="6" t="s">
        <v>7827</v>
      </c>
      <c r="H1020" s="16">
        <v>21134093.109999999</v>
      </c>
      <c r="I1020" s="12">
        <v>43597</v>
      </c>
      <c r="J1020" s="12">
        <v>44176</v>
      </c>
      <c r="K1020" s="15">
        <v>14700000</v>
      </c>
      <c r="L1020" s="13" t="s">
        <v>14</v>
      </c>
      <c r="M1020" s="7">
        <v>1</v>
      </c>
      <c r="N1020" s="14"/>
    </row>
    <row r="1021" spans="1:14" ht="141.75">
      <c r="A1021" s="6">
        <v>1020</v>
      </c>
      <c r="B1021" s="8" t="s">
        <v>21861</v>
      </c>
      <c r="C1021" s="9" t="s">
        <v>22357</v>
      </c>
      <c r="D1021" s="10" t="s">
        <v>910</v>
      </c>
      <c r="E1021" s="11" t="s">
        <v>22722</v>
      </c>
      <c r="F1021" s="6">
        <v>329993</v>
      </c>
      <c r="G1021" s="6" t="s">
        <v>7827</v>
      </c>
      <c r="H1021" s="16">
        <v>16637766.32</v>
      </c>
      <c r="I1021" s="12">
        <v>43720</v>
      </c>
      <c r="J1021" s="12" t="s">
        <v>22723</v>
      </c>
      <c r="K1021" s="15">
        <v>8984000</v>
      </c>
      <c r="L1021" s="13" t="s">
        <v>14</v>
      </c>
      <c r="M1021" s="7">
        <v>1</v>
      </c>
      <c r="N1021" s="14"/>
    </row>
    <row r="1022" spans="1:14" ht="110.25">
      <c r="A1022" s="6">
        <v>1021</v>
      </c>
      <c r="B1022" s="8" t="s">
        <v>21861</v>
      </c>
      <c r="C1022" s="9" t="s">
        <v>22000</v>
      </c>
      <c r="D1022" s="10" t="s">
        <v>453</v>
      </c>
      <c r="E1022" s="11" t="s">
        <v>22724</v>
      </c>
      <c r="F1022" s="6">
        <v>329995</v>
      </c>
      <c r="G1022" s="6" t="s">
        <v>7827</v>
      </c>
      <c r="H1022" s="16">
        <v>39550434.020000003</v>
      </c>
      <c r="I1022" s="12">
        <v>43597</v>
      </c>
      <c r="J1022" s="12">
        <v>44177</v>
      </c>
      <c r="K1022" s="15">
        <v>21000000</v>
      </c>
      <c r="L1022" s="13" t="s">
        <v>14</v>
      </c>
      <c r="M1022" s="7">
        <v>1</v>
      </c>
      <c r="N1022" s="14"/>
    </row>
    <row r="1023" spans="1:14" ht="78.75">
      <c r="A1023" s="6">
        <v>1022</v>
      </c>
      <c r="B1023" s="8" t="s">
        <v>21861</v>
      </c>
      <c r="C1023" s="9" t="s">
        <v>22725</v>
      </c>
      <c r="D1023" s="10" t="s">
        <v>21955</v>
      </c>
      <c r="E1023" s="11" t="s">
        <v>22726</v>
      </c>
      <c r="F1023" s="6">
        <v>367854</v>
      </c>
      <c r="G1023" s="6" t="s">
        <v>7827</v>
      </c>
      <c r="H1023" s="16">
        <v>8397786.25</v>
      </c>
      <c r="I1023" s="12">
        <v>43959</v>
      </c>
      <c r="J1023" s="12">
        <v>44535</v>
      </c>
      <c r="K1023" s="15">
        <v>0</v>
      </c>
      <c r="L1023" s="13" t="s">
        <v>14</v>
      </c>
      <c r="M1023" s="7">
        <v>1</v>
      </c>
      <c r="N1023" s="14"/>
    </row>
    <row r="1024" spans="1:14" ht="94.5">
      <c r="A1024" s="6">
        <v>1023</v>
      </c>
      <c r="B1024" s="8" t="s">
        <v>21861</v>
      </c>
      <c r="C1024" s="9" t="s">
        <v>22176</v>
      </c>
      <c r="D1024" s="10" t="s">
        <v>1108</v>
      </c>
      <c r="E1024" s="11" t="s">
        <v>22727</v>
      </c>
      <c r="F1024" s="6">
        <v>367858</v>
      </c>
      <c r="G1024" s="6" t="s">
        <v>7827</v>
      </c>
      <c r="H1024" s="16">
        <v>17462501.352000002</v>
      </c>
      <c r="I1024" s="12" t="s">
        <v>9268</v>
      </c>
      <c r="J1024" s="12" t="s">
        <v>15103</v>
      </c>
      <c r="K1024" s="15">
        <v>0</v>
      </c>
      <c r="L1024" s="13" t="s">
        <v>14</v>
      </c>
      <c r="M1024" s="7">
        <v>1</v>
      </c>
      <c r="N1024" s="14"/>
    </row>
    <row r="1025" spans="1:14" ht="94.5">
      <c r="A1025" s="6">
        <v>1024</v>
      </c>
      <c r="B1025" s="8" t="s">
        <v>21861</v>
      </c>
      <c r="C1025" s="9" t="s">
        <v>22005</v>
      </c>
      <c r="D1025" s="10" t="s">
        <v>22006</v>
      </c>
      <c r="E1025" s="11" t="s">
        <v>22728</v>
      </c>
      <c r="F1025" s="6">
        <v>471066</v>
      </c>
      <c r="G1025" s="6" t="s">
        <v>7827</v>
      </c>
      <c r="H1025" s="16">
        <v>7996124.3499999996</v>
      </c>
      <c r="I1025" s="12">
        <v>43872</v>
      </c>
      <c r="J1025" s="12">
        <v>44447</v>
      </c>
      <c r="K1025" s="15">
        <v>4900000</v>
      </c>
      <c r="L1025" s="13" t="s">
        <v>14</v>
      </c>
      <c r="M1025" s="7">
        <v>1</v>
      </c>
      <c r="N1025" s="14"/>
    </row>
    <row r="1026" spans="1:14" ht="409.5">
      <c r="A1026" s="6">
        <v>1025</v>
      </c>
      <c r="B1026" s="8" t="s">
        <v>21861</v>
      </c>
      <c r="C1026" s="9" t="s">
        <v>22000</v>
      </c>
      <c r="D1026" s="10" t="s">
        <v>453</v>
      </c>
      <c r="E1026" s="11" t="s">
        <v>22729</v>
      </c>
      <c r="F1026" s="6">
        <v>232142</v>
      </c>
      <c r="G1026" s="6" t="s">
        <v>7827</v>
      </c>
      <c r="H1026" s="16">
        <v>22621677.532000002</v>
      </c>
      <c r="I1026" s="12" t="s">
        <v>22558</v>
      </c>
      <c r="J1026" s="12" t="s">
        <v>15126</v>
      </c>
      <c r="K1026" s="15">
        <v>17900000</v>
      </c>
      <c r="L1026" s="13" t="s">
        <v>14</v>
      </c>
      <c r="M1026" s="7">
        <v>1</v>
      </c>
      <c r="N1026" s="14"/>
    </row>
    <row r="1027" spans="1:14" ht="252">
      <c r="A1027" s="6">
        <v>1026</v>
      </c>
      <c r="B1027" s="8" t="s">
        <v>21861</v>
      </c>
      <c r="C1027" s="9" t="s">
        <v>22000</v>
      </c>
      <c r="D1027" s="10" t="s">
        <v>453</v>
      </c>
      <c r="E1027" s="11" t="s">
        <v>22730</v>
      </c>
      <c r="F1027" s="6">
        <v>283446</v>
      </c>
      <c r="G1027" s="6" t="s">
        <v>7827</v>
      </c>
      <c r="H1027" s="16">
        <v>29715176.489999998</v>
      </c>
      <c r="I1027" s="12" t="s">
        <v>22613</v>
      </c>
      <c r="J1027" s="12">
        <v>43988</v>
      </c>
      <c r="K1027" s="15">
        <v>5500000</v>
      </c>
      <c r="L1027" s="13" t="s">
        <v>14</v>
      </c>
      <c r="M1027" s="7">
        <v>1</v>
      </c>
      <c r="N1027" s="14"/>
    </row>
    <row r="1028" spans="1:14" ht="236.25">
      <c r="A1028" s="6">
        <v>1027</v>
      </c>
      <c r="B1028" s="8" t="s">
        <v>21861</v>
      </c>
      <c r="C1028" s="9" t="s">
        <v>22667</v>
      </c>
      <c r="D1028" s="10" t="s">
        <v>2984</v>
      </c>
      <c r="E1028" s="11" t="s">
        <v>22731</v>
      </c>
      <c r="F1028" s="6">
        <v>283447</v>
      </c>
      <c r="G1028" s="6" t="s">
        <v>7827</v>
      </c>
      <c r="H1028" s="16">
        <v>27052933.68</v>
      </c>
      <c r="I1028" s="12" t="s">
        <v>22613</v>
      </c>
      <c r="J1028" s="12">
        <v>43988</v>
      </c>
      <c r="K1028" s="15">
        <v>10340000</v>
      </c>
      <c r="L1028" s="13" t="s">
        <v>70</v>
      </c>
      <c r="M1028" s="7">
        <v>1</v>
      </c>
      <c r="N1028" s="14"/>
    </row>
    <row r="1029" spans="1:14" ht="236.25">
      <c r="A1029" s="6">
        <v>1028</v>
      </c>
      <c r="B1029" s="8" t="s">
        <v>21861</v>
      </c>
      <c r="C1029" s="9" t="s">
        <v>22000</v>
      </c>
      <c r="D1029" s="10" t="s">
        <v>453</v>
      </c>
      <c r="E1029" s="11" t="s">
        <v>22731</v>
      </c>
      <c r="F1029" s="6">
        <v>283447</v>
      </c>
      <c r="G1029" s="6" t="s">
        <v>7827</v>
      </c>
      <c r="H1029" s="16">
        <v>27052933.68</v>
      </c>
      <c r="I1029" s="12" t="s">
        <v>22613</v>
      </c>
      <c r="J1029" s="12">
        <v>43988</v>
      </c>
      <c r="K1029" s="15">
        <v>10340000</v>
      </c>
      <c r="L1029" s="13" t="s">
        <v>70</v>
      </c>
      <c r="M1029" s="7">
        <v>0.51</v>
      </c>
      <c r="N1029" s="14"/>
    </row>
    <row r="1030" spans="1:14" ht="236.25">
      <c r="A1030" s="6">
        <v>1029</v>
      </c>
      <c r="B1030" s="8" t="s">
        <v>21861</v>
      </c>
      <c r="C1030" s="9" t="s">
        <v>22669</v>
      </c>
      <c r="D1030" s="10" t="s">
        <v>2990</v>
      </c>
      <c r="E1030" s="11" t="s">
        <v>22731</v>
      </c>
      <c r="F1030" s="6">
        <v>283447</v>
      </c>
      <c r="G1030" s="6" t="s">
        <v>7827</v>
      </c>
      <c r="H1030" s="16">
        <v>27052933.68</v>
      </c>
      <c r="I1030" s="12" t="s">
        <v>22613</v>
      </c>
      <c r="J1030" s="12">
        <v>43988</v>
      </c>
      <c r="K1030" s="15">
        <v>10340000</v>
      </c>
      <c r="L1030" s="13" t="s">
        <v>70</v>
      </c>
      <c r="M1030" s="7">
        <v>0.49</v>
      </c>
      <c r="N1030" s="14"/>
    </row>
    <row r="1031" spans="1:14" ht="94.5">
      <c r="A1031" s="6">
        <v>1030</v>
      </c>
      <c r="B1031" s="8" t="s">
        <v>21861</v>
      </c>
      <c r="C1031" s="9" t="s">
        <v>22732</v>
      </c>
      <c r="D1031" s="10" t="s">
        <v>22733</v>
      </c>
      <c r="E1031" s="11" t="s">
        <v>22734</v>
      </c>
      <c r="F1031" s="6">
        <v>367848</v>
      </c>
      <c r="G1031" s="6" t="s">
        <v>7827</v>
      </c>
      <c r="H1031" s="16">
        <v>7743907.9000000004</v>
      </c>
      <c r="I1031" s="12">
        <v>43959</v>
      </c>
      <c r="J1031" s="12">
        <v>44535</v>
      </c>
      <c r="K1031" s="15">
        <v>0</v>
      </c>
      <c r="L1031" s="13" t="s">
        <v>14</v>
      </c>
      <c r="M1031" s="7">
        <v>1</v>
      </c>
      <c r="N1031" s="14"/>
    </row>
    <row r="1032" spans="1:14" ht="78.75">
      <c r="A1032" s="6">
        <v>1031</v>
      </c>
      <c r="B1032" s="8" t="s">
        <v>21861</v>
      </c>
      <c r="C1032" s="9" t="s">
        <v>21876</v>
      </c>
      <c r="D1032" s="10" t="s">
        <v>21877</v>
      </c>
      <c r="E1032" s="11" t="s">
        <v>22735</v>
      </c>
      <c r="F1032" s="6">
        <v>367849</v>
      </c>
      <c r="G1032" s="6" t="s">
        <v>7827</v>
      </c>
      <c r="H1032" s="16">
        <v>13837909.949999999</v>
      </c>
      <c r="I1032" s="12" t="s">
        <v>22736</v>
      </c>
      <c r="J1032" s="12">
        <v>44322</v>
      </c>
      <c r="K1032" s="15">
        <v>7200000</v>
      </c>
      <c r="L1032" s="13" t="s">
        <v>14</v>
      </c>
      <c r="M1032" s="7">
        <v>1</v>
      </c>
      <c r="N1032" s="14"/>
    </row>
    <row r="1033" spans="1:14" ht="94.5">
      <c r="A1033" s="6">
        <v>1032</v>
      </c>
      <c r="B1033" s="8" t="s">
        <v>21861</v>
      </c>
      <c r="C1033" s="9" t="s">
        <v>22688</v>
      </c>
      <c r="D1033" s="10" t="s">
        <v>22689</v>
      </c>
      <c r="E1033" s="11" t="s">
        <v>22737</v>
      </c>
      <c r="F1033" s="6">
        <v>367850</v>
      </c>
      <c r="G1033" s="6" t="s">
        <v>7827</v>
      </c>
      <c r="H1033" s="16">
        <v>6771093.6500000004</v>
      </c>
      <c r="I1033" s="12"/>
      <c r="J1033" s="12"/>
      <c r="K1033" s="15">
        <v>0</v>
      </c>
      <c r="L1033" s="13" t="s">
        <v>14</v>
      </c>
      <c r="M1033" s="7">
        <v>1</v>
      </c>
      <c r="N1033" s="14"/>
    </row>
    <row r="1034" spans="1:14" ht="110.25">
      <c r="A1034" s="6">
        <v>1033</v>
      </c>
      <c r="B1034" s="8" t="s">
        <v>21861</v>
      </c>
      <c r="C1034" s="9" t="s">
        <v>22266</v>
      </c>
      <c r="D1034" s="10" t="s">
        <v>22267</v>
      </c>
      <c r="E1034" s="11" t="s">
        <v>22738</v>
      </c>
      <c r="F1034" s="6">
        <v>367851</v>
      </c>
      <c r="G1034" s="6" t="s">
        <v>7827</v>
      </c>
      <c r="H1034" s="16">
        <v>10949081.550000001</v>
      </c>
      <c r="I1034" s="12" t="s">
        <v>22739</v>
      </c>
      <c r="J1034" s="12">
        <v>44261</v>
      </c>
      <c r="K1034" s="15">
        <v>0</v>
      </c>
      <c r="L1034" s="13" t="s">
        <v>14</v>
      </c>
      <c r="M1034" s="7">
        <v>1</v>
      </c>
      <c r="N1034" s="14"/>
    </row>
    <row r="1035" spans="1:14" ht="78.75">
      <c r="A1035" s="6">
        <v>1034</v>
      </c>
      <c r="B1035" s="8" t="s">
        <v>21861</v>
      </c>
      <c r="C1035" s="9" t="s">
        <v>22680</v>
      </c>
      <c r="D1035" s="10" t="s">
        <v>22681</v>
      </c>
      <c r="E1035" s="11" t="s">
        <v>22740</v>
      </c>
      <c r="F1035" s="6">
        <v>367852</v>
      </c>
      <c r="G1035" s="6" t="s">
        <v>7827</v>
      </c>
      <c r="H1035" s="16">
        <v>7089545.0499999998</v>
      </c>
      <c r="I1035" s="12"/>
      <c r="J1035" s="12"/>
      <c r="K1035" s="15">
        <v>0</v>
      </c>
      <c r="L1035" s="13" t="s">
        <v>14</v>
      </c>
      <c r="M1035" s="7">
        <v>1</v>
      </c>
      <c r="N1035" s="14"/>
    </row>
    <row r="1036" spans="1:14" ht="126">
      <c r="A1036" s="6">
        <v>1035</v>
      </c>
      <c r="B1036" s="8" t="s">
        <v>21861</v>
      </c>
      <c r="C1036" s="9" t="s">
        <v>21873</v>
      </c>
      <c r="D1036" s="10" t="s">
        <v>21874</v>
      </c>
      <c r="E1036" s="11" t="s">
        <v>22741</v>
      </c>
      <c r="F1036" s="6">
        <v>367853</v>
      </c>
      <c r="G1036" s="6" t="s">
        <v>7827</v>
      </c>
      <c r="H1036" s="16">
        <v>11243194.9</v>
      </c>
      <c r="I1036" s="12">
        <v>44173</v>
      </c>
      <c r="J1036" s="12" t="s">
        <v>22742</v>
      </c>
      <c r="K1036" s="15">
        <v>0</v>
      </c>
      <c r="L1036" s="13" t="s">
        <v>14</v>
      </c>
      <c r="M1036" s="7">
        <v>1</v>
      </c>
      <c r="N1036" s="14"/>
    </row>
    <row r="1037" spans="1:14" ht="94.5">
      <c r="A1037" s="6">
        <v>1036</v>
      </c>
      <c r="B1037" s="8" t="s">
        <v>21861</v>
      </c>
      <c r="C1037" s="9" t="s">
        <v>22000</v>
      </c>
      <c r="D1037" s="10" t="s">
        <v>453</v>
      </c>
      <c r="E1037" s="11" t="s">
        <v>22743</v>
      </c>
      <c r="F1037" s="6">
        <v>367855</v>
      </c>
      <c r="G1037" s="6" t="s">
        <v>7827</v>
      </c>
      <c r="H1037" s="16">
        <v>16590917.152000001</v>
      </c>
      <c r="I1037" s="12" t="s">
        <v>15031</v>
      </c>
      <c r="J1037" s="12" t="s">
        <v>8692</v>
      </c>
      <c r="K1037" s="15">
        <v>0</v>
      </c>
      <c r="L1037" s="13" t="s">
        <v>14</v>
      </c>
      <c r="M1037" s="7">
        <v>1</v>
      </c>
      <c r="N1037" s="14"/>
    </row>
    <row r="1038" spans="1:14" ht="94.5">
      <c r="A1038" s="6">
        <v>1037</v>
      </c>
      <c r="B1038" s="8" t="s">
        <v>21861</v>
      </c>
      <c r="C1038" s="9" t="s">
        <v>22000</v>
      </c>
      <c r="D1038" s="10" t="s">
        <v>453</v>
      </c>
      <c r="E1038" s="11" t="s">
        <v>22744</v>
      </c>
      <c r="F1038" s="6">
        <v>367856</v>
      </c>
      <c r="G1038" s="6" t="s">
        <v>7827</v>
      </c>
      <c r="H1038" s="16">
        <v>14851402.614</v>
      </c>
      <c r="I1038" s="12" t="s">
        <v>15031</v>
      </c>
      <c r="J1038" s="12" t="s">
        <v>8692</v>
      </c>
      <c r="K1038" s="15">
        <v>0</v>
      </c>
      <c r="L1038" s="13" t="s">
        <v>14</v>
      </c>
      <c r="M1038" s="7">
        <v>1</v>
      </c>
      <c r="N1038" s="14"/>
    </row>
    <row r="1039" spans="1:14" ht="126">
      <c r="A1039" s="6">
        <v>1038</v>
      </c>
      <c r="B1039" s="8" t="s">
        <v>21861</v>
      </c>
      <c r="C1039" s="9" t="s">
        <v>22000</v>
      </c>
      <c r="D1039" s="10" t="s">
        <v>453</v>
      </c>
      <c r="E1039" s="11" t="s">
        <v>22745</v>
      </c>
      <c r="F1039" s="6">
        <v>367857</v>
      </c>
      <c r="G1039" s="6" t="s">
        <v>7827</v>
      </c>
      <c r="H1039" s="16">
        <v>15197501.102</v>
      </c>
      <c r="I1039" s="12" t="s">
        <v>15031</v>
      </c>
      <c r="J1039" s="12" t="s">
        <v>8692</v>
      </c>
      <c r="K1039" s="15">
        <v>0</v>
      </c>
      <c r="L1039" s="13" t="s">
        <v>14</v>
      </c>
      <c r="M1039" s="7">
        <v>1</v>
      </c>
      <c r="N1039" s="14"/>
    </row>
    <row r="1040" spans="1:14" ht="173.25">
      <c r="A1040" s="6">
        <v>1039</v>
      </c>
      <c r="B1040" s="8" t="s">
        <v>21861</v>
      </c>
      <c r="C1040" s="9" t="s">
        <v>22087</v>
      </c>
      <c r="D1040" s="10" t="s">
        <v>22088</v>
      </c>
      <c r="E1040" s="11" t="s">
        <v>22746</v>
      </c>
      <c r="F1040" s="6">
        <v>190534</v>
      </c>
      <c r="G1040" s="6" t="s">
        <v>7827</v>
      </c>
      <c r="H1040" s="16">
        <v>12663540.85</v>
      </c>
      <c r="I1040" s="12" t="s">
        <v>22229</v>
      </c>
      <c r="J1040" s="12" t="s">
        <v>22747</v>
      </c>
      <c r="K1040" s="15">
        <v>10300000</v>
      </c>
      <c r="L1040" s="13" t="s">
        <v>14</v>
      </c>
      <c r="M1040" s="7">
        <v>1</v>
      </c>
      <c r="N1040" s="14"/>
    </row>
    <row r="1041" spans="1:14" ht="409.5">
      <c r="A1041" s="6">
        <v>1040</v>
      </c>
      <c r="B1041" s="8" t="s">
        <v>21861</v>
      </c>
      <c r="C1041" s="9" t="s">
        <v>22677</v>
      </c>
      <c r="D1041" s="10" t="s">
        <v>111</v>
      </c>
      <c r="E1041" s="11" t="s">
        <v>22748</v>
      </c>
      <c r="F1041" s="6">
        <v>232144</v>
      </c>
      <c r="G1041" s="6" t="s">
        <v>7827</v>
      </c>
      <c r="H1041" s="16">
        <v>22779233.712000001</v>
      </c>
      <c r="I1041" s="12">
        <v>43771</v>
      </c>
      <c r="J1041" s="12" t="s">
        <v>22652</v>
      </c>
      <c r="K1041" s="15">
        <v>6700000</v>
      </c>
      <c r="L1041" s="13" t="s">
        <v>14</v>
      </c>
      <c r="M1041" s="7">
        <v>1</v>
      </c>
      <c r="N1041" s="14"/>
    </row>
    <row r="1042" spans="1:14" ht="315">
      <c r="A1042" s="6">
        <v>1041</v>
      </c>
      <c r="B1042" s="8" t="s">
        <v>21861</v>
      </c>
      <c r="C1042" s="9" t="s">
        <v>22176</v>
      </c>
      <c r="D1042" s="10" t="s">
        <v>1108</v>
      </c>
      <c r="E1042" s="11" t="s">
        <v>22749</v>
      </c>
      <c r="F1042" s="6">
        <v>299814</v>
      </c>
      <c r="G1042" s="6" t="s">
        <v>7827</v>
      </c>
      <c r="H1042" s="16">
        <v>26901428.739999998</v>
      </c>
      <c r="I1042" s="12" t="s">
        <v>22750</v>
      </c>
      <c r="J1042" s="12" t="s">
        <v>22751</v>
      </c>
      <c r="K1042" s="15">
        <v>22900000</v>
      </c>
      <c r="L1042" s="13" t="s">
        <v>14</v>
      </c>
      <c r="M1042" s="7">
        <v>1</v>
      </c>
      <c r="N1042" s="14"/>
    </row>
    <row r="1043" spans="1:14" ht="299.25">
      <c r="A1043" s="6">
        <v>1042</v>
      </c>
      <c r="B1043" s="8" t="s">
        <v>21861</v>
      </c>
      <c r="C1043" s="9" t="s">
        <v>22176</v>
      </c>
      <c r="D1043" s="10" t="s">
        <v>1108</v>
      </c>
      <c r="E1043" s="11" t="s">
        <v>22752</v>
      </c>
      <c r="F1043" s="6">
        <v>312811</v>
      </c>
      <c r="G1043" s="6" t="s">
        <v>7827</v>
      </c>
      <c r="H1043" s="16">
        <v>42773009</v>
      </c>
      <c r="I1043" s="12" t="s">
        <v>15030</v>
      </c>
      <c r="J1043" s="12" t="s">
        <v>15246</v>
      </c>
      <c r="K1043" s="15">
        <v>39600000</v>
      </c>
      <c r="L1043" s="13" t="s">
        <v>14</v>
      </c>
      <c r="M1043" s="7">
        <v>1</v>
      </c>
      <c r="N1043" s="14"/>
    </row>
    <row r="1044" spans="1:14" ht="126">
      <c r="A1044" s="6">
        <v>1043</v>
      </c>
      <c r="B1044" s="8" t="s">
        <v>21861</v>
      </c>
      <c r="C1044" s="9" t="s">
        <v>22753</v>
      </c>
      <c r="D1044" s="10" t="s">
        <v>22754</v>
      </c>
      <c r="E1044" s="11" t="s">
        <v>22755</v>
      </c>
      <c r="F1044" s="6">
        <v>350064</v>
      </c>
      <c r="G1044" s="6" t="s">
        <v>7827</v>
      </c>
      <c r="H1044" s="16">
        <v>9515092.8300000001</v>
      </c>
      <c r="I1044" s="12" t="s">
        <v>4038</v>
      </c>
      <c r="J1044" s="12" t="s">
        <v>8219</v>
      </c>
      <c r="K1044" s="15">
        <v>8300000</v>
      </c>
      <c r="L1044" s="13" t="s">
        <v>14</v>
      </c>
      <c r="M1044" s="7">
        <v>1</v>
      </c>
      <c r="N1044" s="14"/>
    </row>
    <row r="1045" spans="1:14" ht="94.5">
      <c r="A1045" s="6">
        <v>1044</v>
      </c>
      <c r="B1045" s="8" t="s">
        <v>21861</v>
      </c>
      <c r="C1045" s="9" t="s">
        <v>22756</v>
      </c>
      <c r="D1045" s="10" t="s">
        <v>22757</v>
      </c>
      <c r="E1045" s="11" t="s">
        <v>22758</v>
      </c>
      <c r="F1045" s="6">
        <v>416912</v>
      </c>
      <c r="G1045" s="6" t="s">
        <v>7827</v>
      </c>
      <c r="H1045" s="16">
        <v>5183283.5999999996</v>
      </c>
      <c r="I1045" s="12">
        <v>43929</v>
      </c>
      <c r="J1045" s="12">
        <v>44503</v>
      </c>
      <c r="K1045" s="15">
        <v>0</v>
      </c>
      <c r="L1045" s="13" t="s">
        <v>14</v>
      </c>
      <c r="M1045" s="7">
        <v>1</v>
      </c>
      <c r="N1045" s="14"/>
    </row>
    <row r="1046" spans="1:14" ht="173.25">
      <c r="A1046" s="6">
        <v>1045</v>
      </c>
      <c r="B1046" s="8" t="s">
        <v>21861</v>
      </c>
      <c r="C1046" s="9" t="s">
        <v>22759</v>
      </c>
      <c r="D1046" s="10" t="s">
        <v>22760</v>
      </c>
      <c r="E1046" s="11" t="s">
        <v>22761</v>
      </c>
      <c r="F1046" s="6">
        <v>484105</v>
      </c>
      <c r="G1046" s="6" t="s">
        <v>7827</v>
      </c>
      <c r="H1046" s="16">
        <v>10617613.25</v>
      </c>
      <c r="I1046" s="12" t="s">
        <v>21949</v>
      </c>
      <c r="J1046" s="12" t="s">
        <v>22762</v>
      </c>
      <c r="K1046" s="15">
        <v>4200000</v>
      </c>
      <c r="L1046" s="13" t="s">
        <v>14</v>
      </c>
      <c r="M1046" s="7">
        <v>1</v>
      </c>
      <c r="N1046" s="14"/>
    </row>
    <row r="1047" spans="1:14" ht="110.25">
      <c r="A1047" s="6">
        <v>1046</v>
      </c>
      <c r="B1047" s="8" t="s">
        <v>21861</v>
      </c>
      <c r="C1047" s="9" t="s">
        <v>22058</v>
      </c>
      <c r="D1047" s="10" t="s">
        <v>22059</v>
      </c>
      <c r="E1047" s="11" t="s">
        <v>22763</v>
      </c>
      <c r="F1047" s="6">
        <v>181165</v>
      </c>
      <c r="G1047" s="6" t="s">
        <v>7827</v>
      </c>
      <c r="H1047" s="16">
        <v>6360920.7000000002</v>
      </c>
      <c r="I1047" s="12">
        <v>43379</v>
      </c>
      <c r="J1047" s="12" t="s">
        <v>22764</v>
      </c>
      <c r="K1047" s="15">
        <v>6266866</v>
      </c>
      <c r="L1047" s="13" t="s">
        <v>14</v>
      </c>
      <c r="M1047" s="7">
        <v>1</v>
      </c>
      <c r="N1047" s="14"/>
    </row>
    <row r="1048" spans="1:14" ht="267.75">
      <c r="A1048" s="6">
        <v>1047</v>
      </c>
      <c r="B1048" s="8" t="s">
        <v>21861</v>
      </c>
      <c r="C1048" s="9" t="s">
        <v>22765</v>
      </c>
      <c r="D1048" s="10" t="s">
        <v>22766</v>
      </c>
      <c r="E1048" s="11" t="s">
        <v>22767</v>
      </c>
      <c r="F1048" s="6">
        <v>181166</v>
      </c>
      <c r="G1048" s="6" t="s">
        <v>7827</v>
      </c>
      <c r="H1048" s="16">
        <v>12152737.25</v>
      </c>
      <c r="I1048" s="12">
        <v>43379</v>
      </c>
      <c r="J1048" s="12" t="s">
        <v>22307</v>
      </c>
      <c r="K1048" s="15">
        <v>2350000</v>
      </c>
      <c r="L1048" s="13" t="s">
        <v>14</v>
      </c>
      <c r="M1048" s="7">
        <v>1</v>
      </c>
      <c r="N1048" s="14"/>
    </row>
    <row r="1049" spans="1:14" ht="173.25">
      <c r="A1049" s="6">
        <v>1048</v>
      </c>
      <c r="B1049" s="8" t="s">
        <v>21861</v>
      </c>
      <c r="C1049" s="9" t="s">
        <v>22768</v>
      </c>
      <c r="D1049" s="10" t="s">
        <v>22374</v>
      </c>
      <c r="E1049" s="11" t="s">
        <v>22769</v>
      </c>
      <c r="F1049" s="6">
        <v>183605</v>
      </c>
      <c r="G1049" s="6" t="s">
        <v>7827</v>
      </c>
      <c r="H1049" s="16">
        <v>7918230.0499999998</v>
      </c>
      <c r="I1049" s="12">
        <v>43440</v>
      </c>
      <c r="J1049" s="12" t="s">
        <v>22770</v>
      </c>
      <c r="K1049" s="15">
        <v>7722702</v>
      </c>
      <c r="L1049" s="13" t="s">
        <v>14</v>
      </c>
      <c r="M1049" s="7">
        <v>1</v>
      </c>
      <c r="N1049" s="14"/>
    </row>
    <row r="1050" spans="1:14" ht="157.5">
      <c r="A1050" s="6">
        <v>1049</v>
      </c>
      <c r="B1050" s="8" t="s">
        <v>21861</v>
      </c>
      <c r="C1050" s="9" t="s">
        <v>22765</v>
      </c>
      <c r="D1050" s="10" t="s">
        <v>22766</v>
      </c>
      <c r="E1050" s="11" t="s">
        <v>22771</v>
      </c>
      <c r="F1050" s="6">
        <v>183608</v>
      </c>
      <c r="G1050" s="6" t="s">
        <v>7827</v>
      </c>
      <c r="H1050" s="16">
        <v>10732924.25</v>
      </c>
      <c r="I1050" s="12">
        <v>43379</v>
      </c>
      <c r="J1050" s="12" t="s">
        <v>15195</v>
      </c>
      <c r="K1050" s="15">
        <v>7950000</v>
      </c>
      <c r="L1050" s="13" t="s">
        <v>14</v>
      </c>
      <c r="M1050" s="7">
        <v>1</v>
      </c>
      <c r="N1050" s="14"/>
    </row>
    <row r="1051" spans="1:14" ht="110.25">
      <c r="A1051" s="6">
        <v>1050</v>
      </c>
      <c r="B1051" s="8" t="s">
        <v>21861</v>
      </c>
      <c r="C1051" s="9" t="s">
        <v>22772</v>
      </c>
      <c r="D1051" s="10" t="s">
        <v>22773</v>
      </c>
      <c r="E1051" s="11" t="s">
        <v>22774</v>
      </c>
      <c r="F1051" s="6">
        <v>190531</v>
      </c>
      <c r="G1051" s="6" t="s">
        <v>7827</v>
      </c>
      <c r="H1051" s="16">
        <v>11167400.1</v>
      </c>
      <c r="I1051" s="12">
        <v>43440</v>
      </c>
      <c r="J1051" s="12" t="s">
        <v>21938</v>
      </c>
      <c r="K1051" s="15">
        <v>6600000</v>
      </c>
      <c r="L1051" s="13" t="s">
        <v>14</v>
      </c>
      <c r="M1051" s="7">
        <v>1</v>
      </c>
      <c r="N1051" s="14"/>
    </row>
    <row r="1052" spans="1:14" ht="110.25">
      <c r="A1052" s="6">
        <v>1051</v>
      </c>
      <c r="B1052" s="8" t="s">
        <v>21861</v>
      </c>
      <c r="C1052" s="9" t="s">
        <v>22772</v>
      </c>
      <c r="D1052" s="10" t="s">
        <v>22773</v>
      </c>
      <c r="E1052" s="11" t="s">
        <v>22775</v>
      </c>
      <c r="F1052" s="6">
        <v>190532</v>
      </c>
      <c r="G1052" s="6" t="s">
        <v>7827</v>
      </c>
      <c r="H1052" s="16">
        <v>10490496.6</v>
      </c>
      <c r="I1052" s="12">
        <v>43440</v>
      </c>
      <c r="J1052" s="12" t="s">
        <v>21938</v>
      </c>
      <c r="K1052" s="15">
        <v>5500000</v>
      </c>
      <c r="L1052" s="13" t="s">
        <v>14</v>
      </c>
      <c r="M1052" s="7">
        <v>1</v>
      </c>
      <c r="N1052" s="14"/>
    </row>
    <row r="1053" spans="1:14" ht="94.5">
      <c r="A1053" s="6">
        <v>1052</v>
      </c>
      <c r="B1053" s="8" t="s">
        <v>21861</v>
      </c>
      <c r="C1053" s="9" t="s">
        <v>22776</v>
      </c>
      <c r="D1053" s="10" t="s">
        <v>22777</v>
      </c>
      <c r="E1053" s="11" t="s">
        <v>22778</v>
      </c>
      <c r="F1053" s="6">
        <v>191125</v>
      </c>
      <c r="G1053" s="6" t="s">
        <v>7827</v>
      </c>
      <c r="H1053" s="16">
        <v>6069866</v>
      </c>
      <c r="I1053" s="12" t="s">
        <v>22229</v>
      </c>
      <c r="J1053" s="12" t="s">
        <v>15043</v>
      </c>
      <c r="K1053" s="15">
        <v>0</v>
      </c>
      <c r="L1053" s="13" t="s">
        <v>14</v>
      </c>
      <c r="M1053" s="7">
        <v>1</v>
      </c>
      <c r="N1053" s="14"/>
    </row>
    <row r="1054" spans="1:14" ht="409.5">
      <c r="A1054" s="6">
        <v>1053</v>
      </c>
      <c r="B1054" s="8" t="s">
        <v>21861</v>
      </c>
      <c r="C1054" s="9" t="s">
        <v>22527</v>
      </c>
      <c r="D1054" s="10" t="s">
        <v>22528</v>
      </c>
      <c r="E1054" s="11" t="s">
        <v>22779</v>
      </c>
      <c r="F1054" s="6">
        <v>252607</v>
      </c>
      <c r="G1054" s="6" t="s">
        <v>7827</v>
      </c>
      <c r="H1054" s="16">
        <v>24111446.940000001</v>
      </c>
      <c r="I1054" s="12" t="s">
        <v>22780</v>
      </c>
      <c r="J1054" s="12" t="s">
        <v>22587</v>
      </c>
      <c r="K1054" s="15">
        <v>18300000</v>
      </c>
      <c r="L1054" s="13" t="s">
        <v>14</v>
      </c>
      <c r="M1054" s="7">
        <v>1</v>
      </c>
      <c r="N1054" s="14"/>
    </row>
    <row r="1055" spans="1:14" ht="409.5">
      <c r="A1055" s="6">
        <v>1054</v>
      </c>
      <c r="B1055" s="8" t="s">
        <v>21861</v>
      </c>
      <c r="C1055" s="9" t="s">
        <v>22000</v>
      </c>
      <c r="D1055" s="10" t="s">
        <v>453</v>
      </c>
      <c r="E1055" s="11" t="s">
        <v>22781</v>
      </c>
      <c r="F1055" s="6">
        <v>291197</v>
      </c>
      <c r="G1055" s="6" t="s">
        <v>7827</v>
      </c>
      <c r="H1055" s="16">
        <v>28182278</v>
      </c>
      <c r="I1055" s="12" t="s">
        <v>21938</v>
      </c>
      <c r="J1055" s="12" t="s">
        <v>22782</v>
      </c>
      <c r="K1055" s="15">
        <v>27572541</v>
      </c>
      <c r="L1055" s="13" t="s">
        <v>14</v>
      </c>
      <c r="M1055" s="7">
        <v>1</v>
      </c>
      <c r="N1055" s="14"/>
    </row>
    <row r="1056" spans="1:14" ht="299.25">
      <c r="A1056" s="6">
        <v>1055</v>
      </c>
      <c r="B1056" s="8" t="s">
        <v>21861</v>
      </c>
      <c r="C1056" s="9" t="s">
        <v>22000</v>
      </c>
      <c r="D1056" s="10" t="s">
        <v>453</v>
      </c>
      <c r="E1056" s="11" t="s">
        <v>22783</v>
      </c>
      <c r="F1056" s="6">
        <v>283439</v>
      </c>
      <c r="G1056" s="6" t="s">
        <v>7827</v>
      </c>
      <c r="H1056" s="16">
        <v>22897021</v>
      </c>
      <c r="I1056" s="12" t="s">
        <v>21938</v>
      </c>
      <c r="J1056" s="12" t="s">
        <v>22782</v>
      </c>
      <c r="K1056" s="15">
        <v>22000000</v>
      </c>
      <c r="L1056" s="13" t="s">
        <v>14</v>
      </c>
      <c r="M1056" s="7">
        <v>1</v>
      </c>
      <c r="N1056" s="14"/>
    </row>
    <row r="1057" spans="1:14" ht="330.75">
      <c r="A1057" s="6">
        <v>1056</v>
      </c>
      <c r="B1057" s="8" t="s">
        <v>21861</v>
      </c>
      <c r="C1057" s="9" t="s">
        <v>22000</v>
      </c>
      <c r="D1057" s="10" t="s">
        <v>453</v>
      </c>
      <c r="E1057" s="11" t="s">
        <v>22784</v>
      </c>
      <c r="F1057" s="6">
        <v>283440</v>
      </c>
      <c r="G1057" s="6" t="s">
        <v>7827</v>
      </c>
      <c r="H1057" s="16">
        <v>24663146</v>
      </c>
      <c r="I1057" s="12" t="s">
        <v>21938</v>
      </c>
      <c r="J1057" s="12" t="s">
        <v>22782</v>
      </c>
      <c r="K1057" s="15">
        <v>19500000</v>
      </c>
      <c r="L1057" s="13" t="s">
        <v>14</v>
      </c>
      <c r="M1057" s="7">
        <v>1</v>
      </c>
      <c r="N1057" s="14"/>
    </row>
    <row r="1058" spans="1:14" ht="267.75">
      <c r="A1058" s="6">
        <v>1057</v>
      </c>
      <c r="B1058" s="8" t="s">
        <v>21861</v>
      </c>
      <c r="C1058" s="9" t="s">
        <v>22000</v>
      </c>
      <c r="D1058" s="10" t="s">
        <v>453</v>
      </c>
      <c r="E1058" s="11" t="s">
        <v>22785</v>
      </c>
      <c r="F1058" s="6">
        <v>283441</v>
      </c>
      <c r="G1058" s="6" t="s">
        <v>7827</v>
      </c>
      <c r="H1058" s="16">
        <v>19002360</v>
      </c>
      <c r="I1058" s="12" t="s">
        <v>21938</v>
      </c>
      <c r="J1058" s="12" t="s">
        <v>22782</v>
      </c>
      <c r="K1058" s="15">
        <v>11700000</v>
      </c>
      <c r="L1058" s="13" t="s">
        <v>14</v>
      </c>
      <c r="M1058" s="7">
        <v>1</v>
      </c>
      <c r="N1058" s="14"/>
    </row>
    <row r="1059" spans="1:14" ht="378">
      <c r="A1059" s="6">
        <v>1058</v>
      </c>
      <c r="B1059" s="8" t="s">
        <v>21861</v>
      </c>
      <c r="C1059" s="9" t="s">
        <v>21893</v>
      </c>
      <c r="D1059" s="10" t="s">
        <v>9448</v>
      </c>
      <c r="E1059" s="11" t="s">
        <v>22786</v>
      </c>
      <c r="F1059" s="6">
        <v>293962</v>
      </c>
      <c r="G1059" s="6" t="s">
        <v>7827</v>
      </c>
      <c r="H1059" s="16">
        <v>30154105.329999998</v>
      </c>
      <c r="I1059" s="12" t="s">
        <v>22787</v>
      </c>
      <c r="J1059" s="12" t="s">
        <v>22788</v>
      </c>
      <c r="K1059" s="15">
        <v>6400000</v>
      </c>
      <c r="L1059" s="13" t="s">
        <v>14</v>
      </c>
      <c r="M1059" s="7">
        <v>1</v>
      </c>
      <c r="N1059" s="14"/>
    </row>
    <row r="1060" spans="1:14" ht="157.5">
      <c r="A1060" s="6">
        <v>1059</v>
      </c>
      <c r="B1060" s="8" t="s">
        <v>21861</v>
      </c>
      <c r="C1060" s="9" t="s">
        <v>21893</v>
      </c>
      <c r="D1060" s="10" t="s">
        <v>9448</v>
      </c>
      <c r="E1060" s="11" t="s">
        <v>22789</v>
      </c>
      <c r="F1060" s="6">
        <v>293963</v>
      </c>
      <c r="G1060" s="6" t="s">
        <v>7827</v>
      </c>
      <c r="H1060" s="16">
        <v>21580831.670000002</v>
      </c>
      <c r="I1060" s="12" t="s">
        <v>22787</v>
      </c>
      <c r="J1060" s="12" t="s">
        <v>22788</v>
      </c>
      <c r="K1060" s="15">
        <v>12900000</v>
      </c>
      <c r="L1060" s="13" t="s">
        <v>14</v>
      </c>
      <c r="M1060" s="7">
        <v>1</v>
      </c>
      <c r="N1060" s="14"/>
    </row>
    <row r="1061" spans="1:14" ht="283.5">
      <c r="A1061" s="6">
        <v>1060</v>
      </c>
      <c r="B1061" s="8" t="s">
        <v>21861</v>
      </c>
      <c r="C1061" s="9" t="s">
        <v>21893</v>
      </c>
      <c r="D1061" s="10" t="s">
        <v>9448</v>
      </c>
      <c r="E1061" s="11" t="s">
        <v>22790</v>
      </c>
      <c r="F1061" s="6">
        <v>293964</v>
      </c>
      <c r="G1061" s="6" t="s">
        <v>7827</v>
      </c>
      <c r="H1061" s="16">
        <v>19416848.27</v>
      </c>
      <c r="I1061" s="12" t="s">
        <v>22787</v>
      </c>
      <c r="J1061" s="12" t="s">
        <v>22788</v>
      </c>
      <c r="K1061" s="15">
        <v>6100000</v>
      </c>
      <c r="L1061" s="13" t="s">
        <v>14</v>
      </c>
      <c r="M1061" s="7">
        <v>1</v>
      </c>
      <c r="N1061" s="14"/>
    </row>
    <row r="1062" spans="1:14" ht="204.75">
      <c r="A1062" s="6">
        <v>1061</v>
      </c>
      <c r="B1062" s="8" t="s">
        <v>21861</v>
      </c>
      <c r="C1062" s="9" t="s">
        <v>22697</v>
      </c>
      <c r="D1062" s="10" t="s">
        <v>22698</v>
      </c>
      <c r="E1062" s="11" t="s">
        <v>22791</v>
      </c>
      <c r="F1062" s="6">
        <v>299813</v>
      </c>
      <c r="G1062" s="6" t="s">
        <v>7827</v>
      </c>
      <c r="H1062" s="16">
        <v>14876843.41</v>
      </c>
      <c r="I1062" s="12" t="s">
        <v>22792</v>
      </c>
      <c r="J1062" s="12" t="s">
        <v>22083</v>
      </c>
      <c r="K1062" s="15">
        <v>7455000</v>
      </c>
      <c r="L1062" s="13" t="s">
        <v>14</v>
      </c>
      <c r="M1062" s="7">
        <v>1</v>
      </c>
      <c r="N1062" s="14"/>
    </row>
    <row r="1063" spans="1:14" ht="110.25">
      <c r="A1063" s="6">
        <v>1062</v>
      </c>
      <c r="B1063" s="8" t="s">
        <v>21861</v>
      </c>
      <c r="C1063" s="9" t="s">
        <v>22321</v>
      </c>
      <c r="D1063" s="10" t="s">
        <v>3239</v>
      </c>
      <c r="E1063" s="11" t="s">
        <v>22793</v>
      </c>
      <c r="F1063" s="6">
        <v>299815</v>
      </c>
      <c r="G1063" s="6" t="s">
        <v>7827</v>
      </c>
      <c r="H1063" s="16">
        <v>13020294.82</v>
      </c>
      <c r="I1063" s="12">
        <v>43475</v>
      </c>
      <c r="J1063" s="12">
        <v>44022</v>
      </c>
      <c r="K1063" s="15">
        <v>6500000</v>
      </c>
      <c r="L1063" s="13" t="s">
        <v>14</v>
      </c>
      <c r="M1063" s="7">
        <v>1</v>
      </c>
      <c r="N1063" s="14"/>
    </row>
    <row r="1064" spans="1:14" ht="299.25">
      <c r="A1064" s="6">
        <v>1063</v>
      </c>
      <c r="B1064" s="8" t="s">
        <v>21861</v>
      </c>
      <c r="C1064" s="9" t="s">
        <v>22321</v>
      </c>
      <c r="D1064" s="10" t="s">
        <v>3239</v>
      </c>
      <c r="E1064" s="11" t="s">
        <v>22794</v>
      </c>
      <c r="F1064" s="6">
        <v>312806</v>
      </c>
      <c r="G1064" s="6" t="s">
        <v>7827</v>
      </c>
      <c r="H1064" s="16">
        <v>19405712</v>
      </c>
      <c r="I1064" s="12" t="s">
        <v>22795</v>
      </c>
      <c r="J1064" s="12" t="s">
        <v>22796</v>
      </c>
      <c r="K1064" s="15">
        <v>6500000</v>
      </c>
      <c r="L1064" s="13" t="s">
        <v>14</v>
      </c>
      <c r="M1064" s="7">
        <v>1</v>
      </c>
      <c r="N1064" s="14"/>
    </row>
    <row r="1065" spans="1:14" ht="220.5">
      <c r="A1065" s="6">
        <v>1064</v>
      </c>
      <c r="B1065" s="8" t="s">
        <v>21861</v>
      </c>
      <c r="C1065" s="9" t="s">
        <v>22339</v>
      </c>
      <c r="D1065" s="10" t="s">
        <v>7834</v>
      </c>
      <c r="E1065" s="11" t="s">
        <v>22797</v>
      </c>
      <c r="F1065" s="6">
        <v>329990</v>
      </c>
      <c r="G1065" s="6" t="s">
        <v>7827</v>
      </c>
      <c r="H1065" s="16">
        <v>21016686.899999999</v>
      </c>
      <c r="I1065" s="12" t="s">
        <v>22798</v>
      </c>
      <c r="J1065" s="12" t="s">
        <v>22799</v>
      </c>
      <c r="K1065" s="15">
        <v>11300000</v>
      </c>
      <c r="L1065" s="13" t="s">
        <v>14</v>
      </c>
      <c r="M1065" s="7">
        <v>1</v>
      </c>
      <c r="N1065" s="14"/>
    </row>
    <row r="1066" spans="1:14" ht="299.25">
      <c r="A1066" s="6">
        <v>1065</v>
      </c>
      <c r="B1066" s="8" t="s">
        <v>21861</v>
      </c>
      <c r="C1066" s="9" t="s">
        <v>22321</v>
      </c>
      <c r="D1066" s="10" t="s">
        <v>3239</v>
      </c>
      <c r="E1066" s="11" t="s">
        <v>22800</v>
      </c>
      <c r="F1066" s="6">
        <v>329998</v>
      </c>
      <c r="G1066" s="6" t="s">
        <v>7827</v>
      </c>
      <c r="H1066" s="16">
        <v>27444083.289999999</v>
      </c>
      <c r="I1066" s="12" t="s">
        <v>14959</v>
      </c>
      <c r="J1066" s="12">
        <v>44378</v>
      </c>
      <c r="K1066" s="15">
        <v>1800000</v>
      </c>
      <c r="L1066" s="13" t="s">
        <v>14</v>
      </c>
      <c r="M1066" s="7">
        <v>1</v>
      </c>
      <c r="N1066" s="14"/>
    </row>
    <row r="1067" spans="1:14" ht="315">
      <c r="A1067" s="6">
        <v>1066</v>
      </c>
      <c r="B1067" s="8" t="s">
        <v>21861</v>
      </c>
      <c r="C1067" s="9" t="s">
        <v>22753</v>
      </c>
      <c r="D1067" s="10" t="s">
        <v>22754</v>
      </c>
      <c r="E1067" s="11" t="s">
        <v>22801</v>
      </c>
      <c r="F1067" s="6">
        <v>329999</v>
      </c>
      <c r="G1067" s="6" t="s">
        <v>7827</v>
      </c>
      <c r="H1067" s="16">
        <v>22054191.93</v>
      </c>
      <c r="I1067" s="12" t="s">
        <v>13444</v>
      </c>
      <c r="J1067" s="12" t="s">
        <v>22802</v>
      </c>
      <c r="K1067" s="15">
        <v>6100000</v>
      </c>
      <c r="L1067" s="13" t="s">
        <v>14</v>
      </c>
      <c r="M1067" s="7">
        <v>1</v>
      </c>
      <c r="N1067" s="14"/>
    </row>
    <row r="1068" spans="1:14" ht="157.5">
      <c r="A1068" s="6">
        <v>1067</v>
      </c>
      <c r="B1068" s="8" t="s">
        <v>21861</v>
      </c>
      <c r="C1068" s="9" t="s">
        <v>22241</v>
      </c>
      <c r="D1068" s="10" t="s">
        <v>61</v>
      </c>
      <c r="E1068" s="11" t="s">
        <v>22803</v>
      </c>
      <c r="F1068" s="6">
        <v>350067</v>
      </c>
      <c r="G1068" s="6" t="s">
        <v>7827</v>
      </c>
      <c r="H1068" s="16">
        <v>9738645.6750000007</v>
      </c>
      <c r="I1068" s="12" t="s">
        <v>1095</v>
      </c>
      <c r="J1068" s="12" t="s">
        <v>22621</v>
      </c>
      <c r="K1068" s="15">
        <v>0</v>
      </c>
      <c r="L1068" s="13" t="s">
        <v>14</v>
      </c>
      <c r="M1068" s="7">
        <v>1</v>
      </c>
      <c r="N1068" s="14"/>
    </row>
    <row r="1069" spans="1:14" ht="141.75">
      <c r="A1069" s="6">
        <v>1068</v>
      </c>
      <c r="B1069" s="8" t="s">
        <v>21861</v>
      </c>
      <c r="C1069" s="9" t="s">
        <v>22241</v>
      </c>
      <c r="D1069" s="10" t="s">
        <v>61</v>
      </c>
      <c r="E1069" s="11" t="s">
        <v>22804</v>
      </c>
      <c r="F1069" s="6">
        <v>350068</v>
      </c>
      <c r="G1069" s="6" t="s">
        <v>7827</v>
      </c>
      <c r="H1069" s="16">
        <v>13570664.346000001</v>
      </c>
      <c r="I1069" s="12" t="s">
        <v>1095</v>
      </c>
      <c r="J1069" s="12" t="s">
        <v>22621</v>
      </c>
      <c r="K1069" s="15">
        <v>0</v>
      </c>
      <c r="L1069" s="13" t="s">
        <v>14</v>
      </c>
      <c r="M1069" s="7">
        <v>1</v>
      </c>
      <c r="N1069" s="14"/>
    </row>
    <row r="1070" spans="1:14" ht="189">
      <c r="A1070" s="6">
        <v>1069</v>
      </c>
      <c r="B1070" s="8" t="s">
        <v>21861</v>
      </c>
      <c r="C1070" s="9" t="s">
        <v>22241</v>
      </c>
      <c r="D1070" s="10" t="s">
        <v>61</v>
      </c>
      <c r="E1070" s="11" t="s">
        <v>22805</v>
      </c>
      <c r="F1070" s="6">
        <v>350069</v>
      </c>
      <c r="G1070" s="6" t="s">
        <v>7827</v>
      </c>
      <c r="H1070" s="16">
        <v>13956537.468</v>
      </c>
      <c r="I1070" s="12" t="s">
        <v>1095</v>
      </c>
      <c r="J1070" s="12" t="s">
        <v>22621</v>
      </c>
      <c r="K1070" s="15">
        <v>0</v>
      </c>
      <c r="L1070" s="13" t="s">
        <v>14</v>
      </c>
      <c r="M1070" s="7">
        <v>1</v>
      </c>
      <c r="N1070" s="14"/>
    </row>
    <row r="1071" spans="1:14" ht="267.75">
      <c r="A1071" s="6">
        <v>1070</v>
      </c>
      <c r="B1071" s="8" t="s">
        <v>21861</v>
      </c>
      <c r="C1071" s="9" t="s">
        <v>22241</v>
      </c>
      <c r="D1071" s="10" t="s">
        <v>61</v>
      </c>
      <c r="E1071" s="11" t="s">
        <v>22806</v>
      </c>
      <c r="F1071" s="6">
        <v>350070</v>
      </c>
      <c r="G1071" s="6" t="s">
        <v>7827</v>
      </c>
      <c r="H1071" s="16">
        <v>14955951.979</v>
      </c>
      <c r="I1071" s="12" t="s">
        <v>1095</v>
      </c>
      <c r="J1071" s="12" t="s">
        <v>22621</v>
      </c>
      <c r="K1071" s="15">
        <v>0</v>
      </c>
      <c r="L1071" s="13" t="s">
        <v>14</v>
      </c>
      <c r="M1071" s="7">
        <v>1</v>
      </c>
      <c r="N1071" s="14"/>
    </row>
    <row r="1072" spans="1:14" ht="173.25">
      <c r="A1072" s="6">
        <v>1071</v>
      </c>
      <c r="B1072" s="8" t="s">
        <v>21861</v>
      </c>
      <c r="C1072" s="9" t="s">
        <v>22807</v>
      </c>
      <c r="D1072" s="10" t="s">
        <v>22808</v>
      </c>
      <c r="E1072" s="11" t="s">
        <v>22809</v>
      </c>
      <c r="F1072" s="6">
        <v>406575</v>
      </c>
      <c r="G1072" s="6" t="s">
        <v>7827</v>
      </c>
      <c r="H1072" s="16">
        <v>9059484.0500000007</v>
      </c>
      <c r="I1072" s="12">
        <v>44110</v>
      </c>
      <c r="J1072" s="12" t="s">
        <v>22810</v>
      </c>
      <c r="K1072" s="15">
        <v>2500000</v>
      </c>
      <c r="L1072" s="13" t="s">
        <v>14</v>
      </c>
      <c r="M1072" s="7">
        <v>1</v>
      </c>
      <c r="N1072" s="14"/>
    </row>
    <row r="1073" spans="1:14" ht="126">
      <c r="A1073" s="6">
        <v>1072</v>
      </c>
      <c r="B1073" s="8" t="s">
        <v>21861</v>
      </c>
      <c r="C1073" s="9" t="s">
        <v>22811</v>
      </c>
      <c r="D1073" s="10" t="s">
        <v>22812</v>
      </c>
      <c r="E1073" s="11" t="s">
        <v>22813</v>
      </c>
      <c r="F1073" s="6">
        <v>416913</v>
      </c>
      <c r="G1073" s="6" t="s">
        <v>7827</v>
      </c>
      <c r="H1073" s="16">
        <v>9184976.1999999993</v>
      </c>
      <c r="I1073" s="12">
        <v>44109</v>
      </c>
      <c r="J1073" s="12">
        <v>44474</v>
      </c>
      <c r="K1073" s="15">
        <v>0</v>
      </c>
      <c r="L1073" s="13" t="s">
        <v>14</v>
      </c>
      <c r="M1073" s="7">
        <v>1</v>
      </c>
      <c r="N1073" s="14"/>
    </row>
    <row r="1074" spans="1:14" ht="126">
      <c r="A1074" s="6">
        <v>1073</v>
      </c>
      <c r="B1074" s="8" t="s">
        <v>21861</v>
      </c>
      <c r="C1074" s="9" t="s">
        <v>22814</v>
      </c>
      <c r="D1074" s="10" t="s">
        <v>22815</v>
      </c>
      <c r="E1074" s="11" t="s">
        <v>22816</v>
      </c>
      <c r="F1074" s="6">
        <v>416914</v>
      </c>
      <c r="G1074" s="6" t="s">
        <v>7827</v>
      </c>
      <c r="H1074" s="16">
        <v>6707018.0499999998</v>
      </c>
      <c r="I1074" s="12">
        <v>44170</v>
      </c>
      <c r="J1074" s="12" t="s">
        <v>22817</v>
      </c>
      <c r="K1074" s="15">
        <v>2576846</v>
      </c>
      <c r="L1074" s="13" t="s">
        <v>14</v>
      </c>
      <c r="M1074" s="7">
        <v>1</v>
      </c>
      <c r="N1074" s="14"/>
    </row>
    <row r="1075" spans="1:14" ht="94.5">
      <c r="A1075" s="6">
        <v>1074</v>
      </c>
      <c r="B1075" s="8" t="s">
        <v>21861</v>
      </c>
      <c r="C1075" s="9" t="s">
        <v>22818</v>
      </c>
      <c r="D1075" s="10" t="s">
        <v>434</v>
      </c>
      <c r="E1075" s="11" t="s">
        <v>22819</v>
      </c>
      <c r="F1075" s="6">
        <v>452437</v>
      </c>
      <c r="G1075" s="6" t="s">
        <v>7827</v>
      </c>
      <c r="H1075" s="16">
        <v>23185779.688999999</v>
      </c>
      <c r="I1075" s="12">
        <v>44145</v>
      </c>
      <c r="J1075" s="12">
        <v>44479</v>
      </c>
      <c r="K1075" s="15">
        <v>0</v>
      </c>
      <c r="L1075" s="13" t="s">
        <v>14</v>
      </c>
      <c r="M1075" s="7">
        <v>1</v>
      </c>
      <c r="N1075" s="14"/>
    </row>
    <row r="1076" spans="1:14" ht="110.25">
      <c r="A1076" s="6">
        <v>1075</v>
      </c>
      <c r="B1076" s="8" t="s">
        <v>21861</v>
      </c>
      <c r="C1076" s="9" t="s">
        <v>22820</v>
      </c>
      <c r="D1076" s="10" t="s">
        <v>22821</v>
      </c>
      <c r="E1076" s="11" t="s">
        <v>22822</v>
      </c>
      <c r="F1076" s="6">
        <v>471068</v>
      </c>
      <c r="G1076" s="6" t="s">
        <v>7827</v>
      </c>
      <c r="H1076" s="16">
        <v>5774976.0290000001</v>
      </c>
      <c r="I1076" s="12"/>
      <c r="J1076" s="12"/>
      <c r="K1076" s="15">
        <v>700000</v>
      </c>
      <c r="L1076" s="13" t="s">
        <v>14</v>
      </c>
      <c r="M1076" s="7">
        <v>1</v>
      </c>
      <c r="N1076" s="14"/>
    </row>
    <row r="1077" spans="1:14" ht="94.5">
      <c r="A1077" s="6">
        <v>1076</v>
      </c>
      <c r="B1077" s="8" t="s">
        <v>21861</v>
      </c>
      <c r="C1077" s="9" t="s">
        <v>22823</v>
      </c>
      <c r="D1077" s="10" t="s">
        <v>22824</v>
      </c>
      <c r="E1077" s="11" t="s">
        <v>22825</v>
      </c>
      <c r="F1077" s="6">
        <v>365532</v>
      </c>
      <c r="G1077" s="6" t="s">
        <v>359</v>
      </c>
      <c r="H1077" s="16">
        <v>1598993.45</v>
      </c>
      <c r="I1077" s="12" t="s">
        <v>9048</v>
      </c>
      <c r="J1077" s="12" t="s">
        <v>8781</v>
      </c>
      <c r="K1077" s="15">
        <v>900000</v>
      </c>
      <c r="L1077" s="13" t="s">
        <v>14</v>
      </c>
      <c r="M1077" s="7">
        <v>1</v>
      </c>
      <c r="N1077" s="14"/>
    </row>
    <row r="1078" spans="1:14" ht="94.5">
      <c r="A1078" s="6">
        <v>1077</v>
      </c>
      <c r="B1078" s="8" t="s">
        <v>21861</v>
      </c>
      <c r="C1078" s="9" t="s">
        <v>22058</v>
      </c>
      <c r="D1078" s="10" t="s">
        <v>22059</v>
      </c>
      <c r="E1078" s="11" t="s">
        <v>22826</v>
      </c>
      <c r="F1078" s="6">
        <v>436758</v>
      </c>
      <c r="G1078" s="6" t="s">
        <v>359</v>
      </c>
      <c r="H1078" s="16">
        <v>2984391</v>
      </c>
      <c r="I1078" s="12" t="s">
        <v>22739</v>
      </c>
      <c r="J1078" s="12">
        <v>43902</v>
      </c>
      <c r="K1078" s="15">
        <v>1425000</v>
      </c>
      <c r="L1078" s="13" t="s">
        <v>14</v>
      </c>
      <c r="M1078" s="7">
        <v>1</v>
      </c>
      <c r="N1078" s="14"/>
    </row>
    <row r="1079" spans="1:14" ht="78.75">
      <c r="A1079" s="6">
        <v>1078</v>
      </c>
      <c r="B1079" s="8" t="s">
        <v>21861</v>
      </c>
      <c r="C1079" s="9" t="s">
        <v>22827</v>
      </c>
      <c r="D1079" s="10" t="s">
        <v>22828</v>
      </c>
      <c r="E1079" s="11" t="s">
        <v>22829</v>
      </c>
      <c r="F1079" s="6">
        <v>341808</v>
      </c>
      <c r="G1079" s="6" t="s">
        <v>359</v>
      </c>
      <c r="H1079" s="16">
        <v>285004.75</v>
      </c>
      <c r="I1079" s="12">
        <v>43657</v>
      </c>
      <c r="J1079" s="12" t="s">
        <v>22830</v>
      </c>
      <c r="K1079" s="15">
        <v>0</v>
      </c>
      <c r="L1079" s="13" t="s">
        <v>14</v>
      </c>
      <c r="M1079" s="7">
        <v>1</v>
      </c>
      <c r="N1079" s="14"/>
    </row>
    <row r="1080" spans="1:14" ht="63">
      <c r="A1080" s="6">
        <v>1079</v>
      </c>
      <c r="B1080" s="8" t="s">
        <v>21861</v>
      </c>
      <c r="C1080" s="9" t="s">
        <v>22831</v>
      </c>
      <c r="D1080" s="10" t="s">
        <v>22832</v>
      </c>
      <c r="E1080" s="11" t="s">
        <v>22833</v>
      </c>
      <c r="F1080" s="6">
        <v>365534</v>
      </c>
      <c r="G1080" s="6" t="s">
        <v>359</v>
      </c>
      <c r="H1080" s="16">
        <v>950000</v>
      </c>
      <c r="I1080" s="12">
        <v>44107</v>
      </c>
      <c r="J1080" s="12" t="s">
        <v>22834</v>
      </c>
      <c r="K1080" s="15">
        <v>0</v>
      </c>
      <c r="L1080" s="13" t="s">
        <v>14</v>
      </c>
      <c r="M1080" s="7">
        <v>1</v>
      </c>
      <c r="N1080" s="14"/>
    </row>
    <row r="1081" spans="1:14" ht="63">
      <c r="A1081" s="6">
        <v>1080</v>
      </c>
      <c r="B1081" s="8" t="s">
        <v>21861</v>
      </c>
      <c r="C1081" s="9" t="s">
        <v>22835</v>
      </c>
      <c r="D1081" s="10" t="s">
        <v>22836</v>
      </c>
      <c r="E1081" s="11" t="s">
        <v>22837</v>
      </c>
      <c r="F1081" s="6">
        <v>365535</v>
      </c>
      <c r="G1081" s="6" t="s">
        <v>359</v>
      </c>
      <c r="H1081" s="16">
        <v>950000</v>
      </c>
      <c r="I1081" s="12">
        <v>43985</v>
      </c>
      <c r="J1081" s="12" t="s">
        <v>22838</v>
      </c>
      <c r="K1081" s="15">
        <v>0</v>
      </c>
      <c r="L1081" s="13" t="s">
        <v>14</v>
      </c>
      <c r="M1081" s="7">
        <v>1</v>
      </c>
      <c r="N1081" s="14"/>
    </row>
    <row r="1082" spans="1:14" ht="78.75">
      <c r="A1082" s="6">
        <v>1081</v>
      </c>
      <c r="B1082" s="8" t="s">
        <v>21861</v>
      </c>
      <c r="C1082" s="9" t="s">
        <v>22839</v>
      </c>
      <c r="D1082" s="10" t="s">
        <v>22840</v>
      </c>
      <c r="E1082" s="11" t="s">
        <v>22841</v>
      </c>
      <c r="F1082" s="6">
        <v>403215</v>
      </c>
      <c r="G1082" s="6" t="s">
        <v>359</v>
      </c>
      <c r="H1082" s="16">
        <v>285000</v>
      </c>
      <c r="I1082" s="12">
        <v>44107</v>
      </c>
      <c r="J1082" s="12" t="s">
        <v>22842</v>
      </c>
      <c r="K1082" s="15">
        <v>0</v>
      </c>
      <c r="L1082" s="13" t="s">
        <v>14</v>
      </c>
      <c r="M1082" s="7">
        <v>1</v>
      </c>
      <c r="N1082" s="14"/>
    </row>
    <row r="1083" spans="1:14" ht="63">
      <c r="A1083" s="6">
        <v>1082</v>
      </c>
      <c r="B1083" s="8" t="s">
        <v>21861</v>
      </c>
      <c r="C1083" s="9" t="s">
        <v>22843</v>
      </c>
      <c r="D1083" s="10" t="s">
        <v>22844</v>
      </c>
      <c r="E1083" s="11" t="s">
        <v>22845</v>
      </c>
      <c r="F1083" s="6">
        <v>406449</v>
      </c>
      <c r="G1083" s="6" t="s">
        <v>359</v>
      </c>
      <c r="H1083" s="16">
        <v>475000</v>
      </c>
      <c r="I1083" s="12">
        <v>44019</v>
      </c>
      <c r="J1083" s="12" t="s">
        <v>22572</v>
      </c>
      <c r="K1083" s="15">
        <v>0</v>
      </c>
      <c r="L1083" s="13" t="s">
        <v>14</v>
      </c>
      <c r="M1083" s="7">
        <v>1</v>
      </c>
      <c r="N1083" s="14"/>
    </row>
    <row r="1084" spans="1:14" ht="78.75">
      <c r="A1084" s="6">
        <v>1083</v>
      </c>
      <c r="B1084" s="8" t="s">
        <v>21861</v>
      </c>
      <c r="C1084" s="9" t="s">
        <v>22846</v>
      </c>
      <c r="D1084" s="10" t="s">
        <v>22847</v>
      </c>
      <c r="E1084" s="11" t="s">
        <v>22848</v>
      </c>
      <c r="F1084" s="6">
        <v>464061</v>
      </c>
      <c r="G1084" s="6" t="s">
        <v>359</v>
      </c>
      <c r="H1084" s="16">
        <v>475000</v>
      </c>
      <c r="I1084" s="12" t="s">
        <v>1200</v>
      </c>
      <c r="J1084" s="12" t="s">
        <v>22849</v>
      </c>
      <c r="K1084" s="15">
        <v>0</v>
      </c>
      <c r="L1084" s="13" t="s">
        <v>14</v>
      </c>
      <c r="M1084" s="7">
        <v>1</v>
      </c>
      <c r="N1084" s="14"/>
    </row>
    <row r="1085" spans="1:14" ht="78.75">
      <c r="A1085" s="6">
        <v>1084</v>
      </c>
      <c r="B1085" s="8" t="s">
        <v>21861</v>
      </c>
      <c r="C1085" s="9" t="s">
        <v>22850</v>
      </c>
      <c r="D1085" s="10" t="s">
        <v>22851</v>
      </c>
      <c r="E1085" s="11" t="s">
        <v>22852</v>
      </c>
      <c r="F1085" s="6">
        <v>406453</v>
      </c>
      <c r="G1085" s="6" t="s">
        <v>359</v>
      </c>
      <c r="H1085" s="16">
        <v>285000</v>
      </c>
      <c r="I1085" s="12">
        <v>44019</v>
      </c>
      <c r="J1085" s="12" t="s">
        <v>22572</v>
      </c>
      <c r="K1085" s="15">
        <v>0</v>
      </c>
      <c r="L1085" s="13" t="s">
        <v>14</v>
      </c>
      <c r="M1085" s="7">
        <v>1</v>
      </c>
      <c r="N1085" s="14"/>
    </row>
    <row r="1086" spans="1:14" ht="78.75">
      <c r="A1086" s="6">
        <v>1085</v>
      </c>
      <c r="B1086" s="8" t="s">
        <v>21861</v>
      </c>
      <c r="C1086" s="9" t="s">
        <v>22850</v>
      </c>
      <c r="D1086" s="10" t="s">
        <v>22851</v>
      </c>
      <c r="E1086" s="11" t="s">
        <v>22853</v>
      </c>
      <c r="F1086" s="6">
        <v>406454</v>
      </c>
      <c r="G1086" s="6" t="s">
        <v>359</v>
      </c>
      <c r="H1086" s="16">
        <v>285000</v>
      </c>
      <c r="I1086" s="12">
        <v>44019</v>
      </c>
      <c r="J1086" s="12" t="s">
        <v>22572</v>
      </c>
      <c r="K1086" s="15">
        <v>0</v>
      </c>
      <c r="L1086" s="13" t="s">
        <v>14</v>
      </c>
      <c r="M1086" s="7">
        <v>1</v>
      </c>
      <c r="N1086" s="14"/>
    </row>
    <row r="1087" spans="1:14" ht="78.75">
      <c r="A1087" s="6">
        <v>1086</v>
      </c>
      <c r="B1087" s="8" t="s">
        <v>21861</v>
      </c>
      <c r="C1087" s="9" t="s">
        <v>22835</v>
      </c>
      <c r="D1087" s="10" t="s">
        <v>22836</v>
      </c>
      <c r="E1087" s="11" t="s">
        <v>22854</v>
      </c>
      <c r="F1087" s="6">
        <v>406457</v>
      </c>
      <c r="G1087" s="6" t="s">
        <v>359</v>
      </c>
      <c r="H1087" s="16">
        <v>285000</v>
      </c>
      <c r="I1087" s="12"/>
      <c r="J1087" s="12"/>
      <c r="K1087" s="15">
        <v>0</v>
      </c>
      <c r="L1087" s="13" t="s">
        <v>14</v>
      </c>
      <c r="M1087" s="7">
        <v>1</v>
      </c>
      <c r="N1087" s="14"/>
    </row>
    <row r="1088" spans="1:14" ht="63">
      <c r="A1088" s="6">
        <v>1087</v>
      </c>
      <c r="B1088" s="8" t="s">
        <v>21861</v>
      </c>
      <c r="C1088" s="9" t="s">
        <v>22022</v>
      </c>
      <c r="D1088" s="10" t="s">
        <v>22023</v>
      </c>
      <c r="E1088" s="11" t="s">
        <v>22855</v>
      </c>
      <c r="F1088" s="6">
        <v>406458</v>
      </c>
      <c r="G1088" s="6" t="s">
        <v>359</v>
      </c>
      <c r="H1088" s="16">
        <v>285000</v>
      </c>
      <c r="I1088" s="12" t="s">
        <v>15222</v>
      </c>
      <c r="J1088" s="12" t="s">
        <v>9277</v>
      </c>
      <c r="K1088" s="15">
        <v>0</v>
      </c>
      <c r="L1088" s="13" t="s">
        <v>14</v>
      </c>
      <c r="M1088" s="7">
        <v>1</v>
      </c>
      <c r="N1088" s="14"/>
    </row>
    <row r="1089" spans="1:14" ht="63">
      <c r="A1089" s="6">
        <v>1088</v>
      </c>
      <c r="B1089" s="8" t="s">
        <v>21861</v>
      </c>
      <c r="C1089" s="9" t="s">
        <v>22022</v>
      </c>
      <c r="D1089" s="10" t="s">
        <v>22023</v>
      </c>
      <c r="E1089" s="11" t="s">
        <v>22856</v>
      </c>
      <c r="F1089" s="6">
        <v>406459</v>
      </c>
      <c r="G1089" s="6" t="s">
        <v>359</v>
      </c>
      <c r="H1089" s="16">
        <v>285000</v>
      </c>
      <c r="I1089" s="12" t="s">
        <v>15222</v>
      </c>
      <c r="J1089" s="12" t="s">
        <v>9277</v>
      </c>
      <c r="K1089" s="15">
        <v>0</v>
      </c>
      <c r="L1089" s="13" t="s">
        <v>14</v>
      </c>
      <c r="M1089" s="7">
        <v>1</v>
      </c>
      <c r="N1089" s="14"/>
    </row>
    <row r="1090" spans="1:14" ht="78.75">
      <c r="A1090" s="6">
        <v>1089</v>
      </c>
      <c r="B1090" s="8" t="s">
        <v>21861</v>
      </c>
      <c r="C1090" s="9" t="s">
        <v>22477</v>
      </c>
      <c r="D1090" s="10" t="s">
        <v>22478</v>
      </c>
      <c r="E1090" s="11" t="s">
        <v>22857</v>
      </c>
      <c r="F1090" s="6">
        <v>406460</v>
      </c>
      <c r="G1090" s="6" t="s">
        <v>359</v>
      </c>
      <c r="H1090" s="16">
        <v>285000</v>
      </c>
      <c r="I1090" s="12" t="s">
        <v>22834</v>
      </c>
      <c r="J1090" s="12" t="s">
        <v>22858</v>
      </c>
      <c r="K1090" s="15">
        <v>0</v>
      </c>
      <c r="L1090" s="13" t="s">
        <v>14</v>
      </c>
      <c r="M1090" s="7">
        <v>1</v>
      </c>
      <c r="N1090" s="14"/>
    </row>
    <row r="1091" spans="1:14" ht="78.75">
      <c r="A1091" s="6">
        <v>1090</v>
      </c>
      <c r="B1091" s="8" t="s">
        <v>21861</v>
      </c>
      <c r="C1091" s="9" t="s">
        <v>22477</v>
      </c>
      <c r="D1091" s="10" t="s">
        <v>22478</v>
      </c>
      <c r="E1091" s="11" t="s">
        <v>22859</v>
      </c>
      <c r="F1091" s="6">
        <v>406463</v>
      </c>
      <c r="G1091" s="6" t="s">
        <v>359</v>
      </c>
      <c r="H1091" s="16">
        <v>285000</v>
      </c>
      <c r="I1091" s="12" t="s">
        <v>14927</v>
      </c>
      <c r="J1091" s="12" t="s">
        <v>21949</v>
      </c>
      <c r="K1091" s="15">
        <v>0</v>
      </c>
      <c r="L1091" s="13" t="s">
        <v>14</v>
      </c>
      <c r="M1091" s="7">
        <v>1</v>
      </c>
      <c r="N1091" s="14"/>
    </row>
    <row r="1092" spans="1:14" ht="78.75">
      <c r="A1092" s="6">
        <v>1091</v>
      </c>
      <c r="B1092" s="8" t="s">
        <v>21861</v>
      </c>
      <c r="C1092" s="9" t="s">
        <v>22477</v>
      </c>
      <c r="D1092" s="10" t="s">
        <v>22478</v>
      </c>
      <c r="E1092" s="11" t="s">
        <v>22860</v>
      </c>
      <c r="F1092" s="6">
        <v>406464</v>
      </c>
      <c r="G1092" s="6" t="s">
        <v>359</v>
      </c>
      <c r="H1092" s="16">
        <v>285000</v>
      </c>
      <c r="I1092" s="12" t="s">
        <v>15222</v>
      </c>
      <c r="J1092" s="12" t="s">
        <v>21949</v>
      </c>
      <c r="K1092" s="15">
        <v>0</v>
      </c>
      <c r="L1092" s="13" t="s">
        <v>14</v>
      </c>
      <c r="M1092" s="7">
        <v>1</v>
      </c>
      <c r="N1092" s="14"/>
    </row>
    <row r="1093" spans="1:14" ht="63">
      <c r="A1093" s="6">
        <v>1092</v>
      </c>
      <c r="B1093" s="8" t="s">
        <v>21861</v>
      </c>
      <c r="C1093" s="9" t="s">
        <v>22477</v>
      </c>
      <c r="D1093" s="10" t="s">
        <v>22478</v>
      </c>
      <c r="E1093" s="11" t="s">
        <v>22861</v>
      </c>
      <c r="F1093" s="6">
        <v>406465</v>
      </c>
      <c r="G1093" s="6" t="s">
        <v>359</v>
      </c>
      <c r="H1093" s="16">
        <v>285000</v>
      </c>
      <c r="I1093" s="12" t="s">
        <v>15222</v>
      </c>
      <c r="J1093" s="12" t="s">
        <v>21949</v>
      </c>
      <c r="K1093" s="15">
        <v>0</v>
      </c>
      <c r="L1093" s="13" t="s">
        <v>14</v>
      </c>
      <c r="M1093" s="7">
        <v>1</v>
      </c>
      <c r="N1093" s="14"/>
    </row>
    <row r="1094" spans="1:14" ht="78.75">
      <c r="A1094" s="6">
        <v>1093</v>
      </c>
      <c r="B1094" s="8" t="s">
        <v>21861</v>
      </c>
      <c r="C1094" s="9" t="s">
        <v>22850</v>
      </c>
      <c r="D1094" s="10" t="s">
        <v>22851</v>
      </c>
      <c r="E1094" s="11" t="s">
        <v>22862</v>
      </c>
      <c r="F1094" s="6">
        <v>415153</v>
      </c>
      <c r="G1094" s="6" t="s">
        <v>359</v>
      </c>
      <c r="H1094" s="16">
        <v>285000</v>
      </c>
      <c r="I1094" s="12">
        <v>44018</v>
      </c>
      <c r="J1094" s="12" t="s">
        <v>22572</v>
      </c>
      <c r="K1094" s="15">
        <v>0</v>
      </c>
      <c r="L1094" s="13" t="s">
        <v>14</v>
      </c>
      <c r="M1094" s="7">
        <v>1</v>
      </c>
      <c r="N1094" s="14"/>
    </row>
    <row r="1095" spans="1:14" ht="78.75">
      <c r="A1095" s="6">
        <v>1094</v>
      </c>
      <c r="B1095" s="8" t="s">
        <v>21861</v>
      </c>
      <c r="C1095" s="9" t="s">
        <v>22850</v>
      </c>
      <c r="D1095" s="10" t="s">
        <v>22851</v>
      </c>
      <c r="E1095" s="11" t="s">
        <v>22863</v>
      </c>
      <c r="F1095" s="6">
        <v>416806</v>
      </c>
      <c r="G1095" s="6" t="s">
        <v>359</v>
      </c>
      <c r="H1095" s="16">
        <v>285000</v>
      </c>
      <c r="I1095" s="12">
        <v>44018</v>
      </c>
      <c r="J1095" s="12" t="s">
        <v>22572</v>
      </c>
      <c r="K1095" s="15">
        <v>0</v>
      </c>
      <c r="L1095" s="13" t="s">
        <v>14</v>
      </c>
      <c r="M1095" s="7">
        <v>1</v>
      </c>
      <c r="N1095" s="14"/>
    </row>
    <row r="1096" spans="1:14" ht="78.75">
      <c r="A1096" s="6">
        <v>1095</v>
      </c>
      <c r="B1096" s="8" t="s">
        <v>21861</v>
      </c>
      <c r="C1096" s="9" t="s">
        <v>22839</v>
      </c>
      <c r="D1096" s="10" t="s">
        <v>22840</v>
      </c>
      <c r="E1096" s="11" t="s">
        <v>22864</v>
      </c>
      <c r="F1096" s="6">
        <v>456942</v>
      </c>
      <c r="G1096" s="6" t="s">
        <v>359</v>
      </c>
      <c r="H1096" s="16">
        <v>475000</v>
      </c>
      <c r="I1096" s="12">
        <v>44175</v>
      </c>
      <c r="J1096" s="12" t="s">
        <v>9023</v>
      </c>
      <c r="K1096" s="15">
        <v>0</v>
      </c>
      <c r="L1096" s="13" t="s">
        <v>14</v>
      </c>
      <c r="M1096" s="7">
        <v>1</v>
      </c>
      <c r="N1096" s="14"/>
    </row>
    <row r="1097" spans="1:14" ht="78.75">
      <c r="A1097" s="6">
        <v>1096</v>
      </c>
      <c r="B1097" s="8" t="s">
        <v>21861</v>
      </c>
      <c r="C1097" s="9" t="s">
        <v>22084</v>
      </c>
      <c r="D1097" s="10" t="s">
        <v>22085</v>
      </c>
      <c r="E1097" s="11" t="s">
        <v>22865</v>
      </c>
      <c r="F1097" s="6">
        <v>209425</v>
      </c>
      <c r="G1097" s="6" t="s">
        <v>359</v>
      </c>
      <c r="H1097" s="16">
        <v>354410.8</v>
      </c>
      <c r="I1097" s="12" t="s">
        <v>22866</v>
      </c>
      <c r="J1097" s="12" t="s">
        <v>22867</v>
      </c>
      <c r="K1097" s="15">
        <v>0</v>
      </c>
      <c r="L1097" s="13" t="s">
        <v>14</v>
      </c>
      <c r="M1097" s="7">
        <v>1</v>
      </c>
      <c r="N1097" s="14"/>
    </row>
    <row r="1098" spans="1:14" ht="78.75">
      <c r="A1098" s="6">
        <v>1097</v>
      </c>
      <c r="B1098" s="8" t="s">
        <v>21861</v>
      </c>
      <c r="C1098" s="9" t="s">
        <v>22084</v>
      </c>
      <c r="D1098" s="10" t="s">
        <v>22085</v>
      </c>
      <c r="E1098" s="11" t="s">
        <v>22868</v>
      </c>
      <c r="F1098" s="6">
        <v>378547</v>
      </c>
      <c r="G1098" s="6" t="s">
        <v>359</v>
      </c>
      <c r="H1098" s="16">
        <v>289750</v>
      </c>
      <c r="I1098" s="12">
        <v>44077</v>
      </c>
      <c r="J1098" s="12" t="s">
        <v>22869</v>
      </c>
      <c r="K1098" s="15">
        <v>0</v>
      </c>
      <c r="L1098" s="13" t="s">
        <v>14</v>
      </c>
      <c r="M1098" s="7">
        <v>1</v>
      </c>
      <c r="N1098" s="14"/>
    </row>
    <row r="1099" spans="1:14" ht="78.75">
      <c r="A1099" s="6">
        <v>1098</v>
      </c>
      <c r="B1099" s="8" t="s">
        <v>21861</v>
      </c>
      <c r="C1099" s="9" t="s">
        <v>22831</v>
      </c>
      <c r="D1099" s="10" t="s">
        <v>22832</v>
      </c>
      <c r="E1099" s="11" t="s">
        <v>22870</v>
      </c>
      <c r="F1099" s="6">
        <v>378549</v>
      </c>
      <c r="G1099" s="6" t="s">
        <v>359</v>
      </c>
      <c r="H1099" s="16">
        <v>492850.5</v>
      </c>
      <c r="I1099" s="12">
        <v>44107</v>
      </c>
      <c r="J1099" s="12" t="s">
        <v>22871</v>
      </c>
      <c r="K1099" s="15">
        <v>335000</v>
      </c>
      <c r="L1099" s="13" t="s">
        <v>14</v>
      </c>
      <c r="M1099" s="7">
        <v>1</v>
      </c>
      <c r="N1099" s="14"/>
    </row>
    <row r="1100" spans="1:14" ht="78.75">
      <c r="A1100" s="6">
        <v>1099</v>
      </c>
      <c r="B1100" s="8" t="s">
        <v>21861</v>
      </c>
      <c r="C1100" s="9" t="s">
        <v>22432</v>
      </c>
      <c r="D1100" s="10" t="s">
        <v>22433</v>
      </c>
      <c r="E1100" s="11" t="s">
        <v>22872</v>
      </c>
      <c r="F1100" s="6">
        <v>378553</v>
      </c>
      <c r="G1100" s="6" t="s">
        <v>359</v>
      </c>
      <c r="H1100" s="16">
        <v>485863.25</v>
      </c>
      <c r="I1100" s="12">
        <v>44077</v>
      </c>
      <c r="J1100" s="12" t="s">
        <v>22873</v>
      </c>
      <c r="K1100" s="15">
        <v>0</v>
      </c>
      <c r="L1100" s="13" t="s">
        <v>14</v>
      </c>
      <c r="M1100" s="7">
        <v>1</v>
      </c>
      <c r="N1100" s="14"/>
    </row>
    <row r="1101" spans="1:14" ht="78.75">
      <c r="A1101" s="6">
        <v>1100</v>
      </c>
      <c r="B1101" s="8" t="s">
        <v>21861</v>
      </c>
      <c r="C1101" s="9" t="s">
        <v>22874</v>
      </c>
      <c r="D1101" s="10" t="s">
        <v>22875</v>
      </c>
      <c r="E1101" s="11" t="s">
        <v>22876</v>
      </c>
      <c r="F1101" s="6">
        <v>356061</v>
      </c>
      <c r="G1101" s="6" t="s">
        <v>359</v>
      </c>
      <c r="H1101" s="16">
        <v>806056</v>
      </c>
      <c r="I1101" s="12">
        <v>44075</v>
      </c>
      <c r="J1101" s="12" t="s">
        <v>22877</v>
      </c>
      <c r="K1101" s="15">
        <v>0</v>
      </c>
      <c r="L1101" s="13" t="s">
        <v>14</v>
      </c>
      <c r="M1101" s="7">
        <v>1</v>
      </c>
      <c r="N1101" s="14"/>
    </row>
    <row r="1102" spans="1:14" ht="78.75">
      <c r="A1102" s="6">
        <v>1101</v>
      </c>
      <c r="B1102" s="8" t="s">
        <v>21861</v>
      </c>
      <c r="C1102" s="9" t="s">
        <v>22878</v>
      </c>
      <c r="D1102" s="10" t="s">
        <v>22879</v>
      </c>
      <c r="E1102" s="11" t="s">
        <v>22880</v>
      </c>
      <c r="F1102" s="6">
        <v>403219</v>
      </c>
      <c r="G1102" s="6" t="s">
        <v>359</v>
      </c>
      <c r="H1102" s="16">
        <v>491368.5</v>
      </c>
      <c r="I1102" s="12">
        <v>44017</v>
      </c>
      <c r="J1102" s="12" t="s">
        <v>22881</v>
      </c>
      <c r="K1102" s="15">
        <v>0</v>
      </c>
      <c r="L1102" s="13" t="s">
        <v>14</v>
      </c>
      <c r="M1102" s="7">
        <v>1</v>
      </c>
      <c r="N1102" s="14"/>
    </row>
    <row r="1103" spans="1:14" ht="78.75">
      <c r="A1103" s="6">
        <v>1102</v>
      </c>
      <c r="B1103" s="8" t="s">
        <v>21861</v>
      </c>
      <c r="C1103" s="9" t="s">
        <v>22882</v>
      </c>
      <c r="D1103" s="10" t="s">
        <v>22883</v>
      </c>
      <c r="E1103" s="11" t="s">
        <v>22884</v>
      </c>
      <c r="F1103" s="6">
        <v>416808</v>
      </c>
      <c r="G1103" s="6" t="s">
        <v>359</v>
      </c>
      <c r="H1103" s="16">
        <v>475158.65</v>
      </c>
      <c r="I1103" s="12">
        <v>43838</v>
      </c>
      <c r="J1103" s="12">
        <v>44409</v>
      </c>
      <c r="K1103" s="15">
        <v>0</v>
      </c>
      <c r="L1103" s="13" t="s">
        <v>14</v>
      </c>
      <c r="M1103" s="7">
        <v>1</v>
      </c>
      <c r="N1103" s="14"/>
    </row>
    <row r="1104" spans="1:14" ht="78.75">
      <c r="A1104" s="6">
        <v>1103</v>
      </c>
      <c r="B1104" s="8" t="s">
        <v>21861</v>
      </c>
      <c r="C1104" s="9" t="s">
        <v>22084</v>
      </c>
      <c r="D1104" s="10" t="s">
        <v>22085</v>
      </c>
      <c r="E1104" s="11" t="s">
        <v>22885</v>
      </c>
      <c r="F1104" s="6">
        <v>289893</v>
      </c>
      <c r="G1104" s="6" t="s">
        <v>359</v>
      </c>
      <c r="H1104" s="16">
        <v>285000</v>
      </c>
      <c r="I1104" s="12" t="s">
        <v>22613</v>
      </c>
      <c r="J1104" s="12">
        <v>43625</v>
      </c>
      <c r="K1104" s="15">
        <v>0</v>
      </c>
      <c r="L1104" s="13" t="s">
        <v>14</v>
      </c>
      <c r="M1104" s="7">
        <v>1</v>
      </c>
      <c r="N1104" s="14"/>
    </row>
    <row r="1105" spans="1:14" ht="63">
      <c r="A1105" s="6">
        <v>1104</v>
      </c>
      <c r="B1105" s="8" t="s">
        <v>21861</v>
      </c>
      <c r="C1105" s="9" t="s">
        <v>22084</v>
      </c>
      <c r="D1105" s="10" t="s">
        <v>22085</v>
      </c>
      <c r="E1105" s="11" t="s">
        <v>22886</v>
      </c>
      <c r="F1105" s="6">
        <v>289899</v>
      </c>
      <c r="G1105" s="6" t="s">
        <v>359</v>
      </c>
      <c r="H1105" s="16">
        <v>285000.95</v>
      </c>
      <c r="I1105" s="12" t="s">
        <v>22613</v>
      </c>
      <c r="J1105" s="12">
        <v>43625</v>
      </c>
      <c r="K1105" s="15">
        <v>0</v>
      </c>
      <c r="L1105" s="13" t="s">
        <v>14</v>
      </c>
      <c r="M1105" s="7">
        <v>1</v>
      </c>
      <c r="N1105" s="14"/>
    </row>
    <row r="1106" spans="1:14" ht="78.75">
      <c r="A1106" s="6">
        <v>1105</v>
      </c>
      <c r="B1106" s="8" t="s">
        <v>21861</v>
      </c>
      <c r="C1106" s="9" t="s">
        <v>22874</v>
      </c>
      <c r="D1106" s="10" t="s">
        <v>22875</v>
      </c>
      <c r="E1106" s="11" t="s">
        <v>22887</v>
      </c>
      <c r="F1106" s="6">
        <v>289901</v>
      </c>
      <c r="G1106" s="6" t="s">
        <v>359</v>
      </c>
      <c r="H1106" s="16">
        <v>285000</v>
      </c>
      <c r="I1106" s="12" t="s">
        <v>22695</v>
      </c>
      <c r="J1106" s="12" t="s">
        <v>22305</v>
      </c>
      <c r="K1106" s="15">
        <v>0</v>
      </c>
      <c r="L1106" s="13" t="s">
        <v>14</v>
      </c>
      <c r="M1106" s="7">
        <v>1</v>
      </c>
      <c r="N1106" s="14"/>
    </row>
    <row r="1107" spans="1:14" ht="78.75">
      <c r="A1107" s="6">
        <v>1106</v>
      </c>
      <c r="B1107" s="8" t="s">
        <v>21861</v>
      </c>
      <c r="C1107" s="9" t="s">
        <v>22236</v>
      </c>
      <c r="D1107" s="10" t="s">
        <v>22237</v>
      </c>
      <c r="E1107" s="11" t="s">
        <v>22888</v>
      </c>
      <c r="F1107" s="6">
        <v>341798</v>
      </c>
      <c r="G1107" s="6" t="s">
        <v>359</v>
      </c>
      <c r="H1107" s="16">
        <v>285000</v>
      </c>
      <c r="I1107" s="12" t="s">
        <v>9048</v>
      </c>
      <c r="J1107" s="12" t="s">
        <v>22889</v>
      </c>
      <c r="K1107" s="15">
        <v>0</v>
      </c>
      <c r="L1107" s="13" t="s">
        <v>14</v>
      </c>
      <c r="M1107" s="7">
        <v>1</v>
      </c>
      <c r="N1107" s="14"/>
    </row>
    <row r="1108" spans="1:14" ht="63">
      <c r="A1108" s="6">
        <v>1107</v>
      </c>
      <c r="B1108" s="8" t="s">
        <v>21861</v>
      </c>
      <c r="C1108" s="9" t="s">
        <v>22890</v>
      </c>
      <c r="D1108" s="10" t="s">
        <v>22891</v>
      </c>
      <c r="E1108" s="11" t="s">
        <v>22892</v>
      </c>
      <c r="F1108" s="6">
        <v>365536</v>
      </c>
      <c r="G1108" s="6" t="s">
        <v>359</v>
      </c>
      <c r="H1108" s="16">
        <v>285000</v>
      </c>
      <c r="I1108" s="12">
        <v>43864</v>
      </c>
      <c r="J1108" s="12">
        <v>43714</v>
      </c>
      <c r="K1108" s="15">
        <v>0</v>
      </c>
      <c r="L1108" s="13" t="s">
        <v>14</v>
      </c>
      <c r="M1108" s="7">
        <v>1</v>
      </c>
      <c r="N1108" s="14"/>
    </row>
    <row r="1109" spans="1:14" ht="63">
      <c r="A1109" s="6">
        <v>1108</v>
      </c>
      <c r="B1109" s="8" t="s">
        <v>21861</v>
      </c>
      <c r="C1109" s="9" t="s">
        <v>22893</v>
      </c>
      <c r="D1109" s="10" t="s">
        <v>22894</v>
      </c>
      <c r="E1109" s="11" t="s">
        <v>22895</v>
      </c>
      <c r="F1109" s="6">
        <v>213676</v>
      </c>
      <c r="G1109" s="6" t="s">
        <v>359</v>
      </c>
      <c r="H1109" s="16">
        <v>2141562.2000000002</v>
      </c>
      <c r="I1109" s="12" t="s">
        <v>22896</v>
      </c>
      <c r="J1109" s="12">
        <v>43467</v>
      </c>
      <c r="K1109" s="15">
        <v>1082000</v>
      </c>
      <c r="L1109" s="13" t="s">
        <v>14</v>
      </c>
      <c r="M1109" s="7">
        <v>1</v>
      </c>
      <c r="N1109" s="14"/>
    </row>
    <row r="1110" spans="1:14" ht="63">
      <c r="A1110" s="6">
        <v>1109</v>
      </c>
      <c r="B1110" s="8" t="s">
        <v>21861</v>
      </c>
      <c r="C1110" s="9" t="s">
        <v>22084</v>
      </c>
      <c r="D1110" s="10" t="s">
        <v>22085</v>
      </c>
      <c r="E1110" s="11" t="s">
        <v>22897</v>
      </c>
      <c r="F1110" s="6">
        <v>356064</v>
      </c>
      <c r="G1110" s="6" t="s">
        <v>359</v>
      </c>
      <c r="H1110" s="16">
        <v>636622.55000000005</v>
      </c>
      <c r="I1110" s="12" t="s">
        <v>22290</v>
      </c>
      <c r="J1110" s="12" t="s">
        <v>22898</v>
      </c>
      <c r="K1110" s="15">
        <v>0</v>
      </c>
      <c r="L1110" s="13" t="s">
        <v>14</v>
      </c>
      <c r="M1110" s="7">
        <v>1</v>
      </c>
      <c r="N1110" s="14"/>
    </row>
    <row r="1111" spans="1:14" ht="78.75">
      <c r="A1111" s="6">
        <v>1110</v>
      </c>
      <c r="B1111" s="8" t="s">
        <v>21861</v>
      </c>
      <c r="C1111" s="9" t="s">
        <v>22899</v>
      </c>
      <c r="D1111" s="10" t="s">
        <v>22900</v>
      </c>
      <c r="E1111" s="11" t="s">
        <v>22901</v>
      </c>
      <c r="F1111" s="6">
        <v>392532</v>
      </c>
      <c r="G1111" s="6" t="s">
        <v>359</v>
      </c>
      <c r="H1111" s="16">
        <v>1073500</v>
      </c>
      <c r="I1111" s="12">
        <v>44170</v>
      </c>
      <c r="J1111" s="12" t="s">
        <v>22902</v>
      </c>
      <c r="K1111" s="15">
        <v>0</v>
      </c>
      <c r="L1111" s="13" t="s">
        <v>14</v>
      </c>
      <c r="M1111" s="7">
        <v>1</v>
      </c>
      <c r="N1111" s="14"/>
    </row>
    <row r="1112" spans="1:14" ht="78.75">
      <c r="A1112" s="6">
        <v>1111</v>
      </c>
      <c r="B1112" s="8" t="s">
        <v>21861</v>
      </c>
      <c r="C1112" s="9" t="s">
        <v>22084</v>
      </c>
      <c r="D1112" s="10" t="s">
        <v>22085</v>
      </c>
      <c r="E1112" s="11" t="s">
        <v>22903</v>
      </c>
      <c r="F1112" s="6">
        <v>289923</v>
      </c>
      <c r="G1112" s="6" t="s">
        <v>359</v>
      </c>
      <c r="H1112" s="16">
        <v>950000</v>
      </c>
      <c r="I1112" s="12" t="s">
        <v>22613</v>
      </c>
      <c r="J1112" s="12">
        <v>43625</v>
      </c>
      <c r="K1112" s="15">
        <v>0</v>
      </c>
      <c r="L1112" s="13" t="s">
        <v>14</v>
      </c>
      <c r="M1112" s="7">
        <v>1</v>
      </c>
      <c r="N1112" s="14"/>
    </row>
    <row r="1113" spans="1:14" ht="94.5">
      <c r="A1113" s="6">
        <v>1112</v>
      </c>
      <c r="B1113" s="8" t="s">
        <v>21861</v>
      </c>
      <c r="C1113" s="9" t="s">
        <v>21904</v>
      </c>
      <c r="D1113" s="10" t="s">
        <v>21905</v>
      </c>
      <c r="E1113" s="11" t="s">
        <v>22904</v>
      </c>
      <c r="F1113" s="6">
        <v>289926</v>
      </c>
      <c r="G1113" s="6" t="s">
        <v>359</v>
      </c>
      <c r="H1113" s="16">
        <v>285000</v>
      </c>
      <c r="I1113" s="12" t="s">
        <v>22905</v>
      </c>
      <c r="J1113" s="12" t="s">
        <v>22906</v>
      </c>
      <c r="K1113" s="15">
        <v>0</v>
      </c>
      <c r="L1113" s="13" t="s">
        <v>14</v>
      </c>
      <c r="M1113" s="7">
        <v>1</v>
      </c>
      <c r="N1113" s="14"/>
    </row>
    <row r="1114" spans="1:14" ht="78.75">
      <c r="A1114" s="6">
        <v>1113</v>
      </c>
      <c r="B1114" s="8" t="s">
        <v>21861</v>
      </c>
      <c r="C1114" s="9" t="s">
        <v>22515</v>
      </c>
      <c r="D1114" s="10" t="s">
        <v>22516</v>
      </c>
      <c r="E1114" s="11" t="s">
        <v>22907</v>
      </c>
      <c r="F1114" s="6">
        <v>313908</v>
      </c>
      <c r="G1114" s="6" t="s">
        <v>359</v>
      </c>
      <c r="H1114" s="16">
        <v>548232.65</v>
      </c>
      <c r="I1114" s="12">
        <v>43654</v>
      </c>
      <c r="J1114" s="12" t="s">
        <v>22908</v>
      </c>
      <c r="K1114" s="15">
        <v>250000</v>
      </c>
      <c r="L1114" s="13" t="s">
        <v>14</v>
      </c>
      <c r="M1114" s="7">
        <v>1</v>
      </c>
      <c r="N1114" s="14"/>
    </row>
    <row r="1115" spans="1:14" ht="63">
      <c r="A1115" s="6">
        <v>1114</v>
      </c>
      <c r="B1115" s="8" t="s">
        <v>21861</v>
      </c>
      <c r="C1115" s="9" t="s">
        <v>22477</v>
      </c>
      <c r="D1115" s="10" t="s">
        <v>22478</v>
      </c>
      <c r="E1115" s="11" t="s">
        <v>22909</v>
      </c>
      <c r="F1115" s="6">
        <v>313909</v>
      </c>
      <c r="G1115" s="6" t="s">
        <v>359</v>
      </c>
      <c r="H1115" s="16">
        <v>565250</v>
      </c>
      <c r="I1115" s="12" t="s">
        <v>22910</v>
      </c>
      <c r="J1115" s="12">
        <v>43596</v>
      </c>
      <c r="K1115" s="15">
        <v>0</v>
      </c>
      <c r="L1115" s="13" t="s">
        <v>14</v>
      </c>
      <c r="M1115" s="7">
        <v>1</v>
      </c>
      <c r="N1115" s="14"/>
    </row>
    <row r="1116" spans="1:14" ht="69.75" customHeight="1">
      <c r="A1116" s="6">
        <v>1115</v>
      </c>
      <c r="B1116" s="8" t="s">
        <v>21861</v>
      </c>
      <c r="C1116" s="9" t="s">
        <v>22515</v>
      </c>
      <c r="D1116" s="10" t="s">
        <v>22516</v>
      </c>
      <c r="E1116" s="11" t="s">
        <v>22911</v>
      </c>
      <c r="F1116" s="6">
        <v>316955</v>
      </c>
      <c r="G1116" s="6" t="s">
        <v>359</v>
      </c>
      <c r="H1116" s="16">
        <v>569994.30000000005</v>
      </c>
      <c r="I1116" s="12" t="s">
        <v>22912</v>
      </c>
      <c r="J1116" s="12" t="s">
        <v>22913</v>
      </c>
      <c r="K1116" s="15">
        <v>0</v>
      </c>
      <c r="L1116" s="13" t="s">
        <v>14</v>
      </c>
      <c r="M1116" s="7">
        <v>1</v>
      </c>
      <c r="N1116" s="14"/>
    </row>
    <row r="1117" spans="1:14" ht="52.5" customHeight="1">
      <c r="A1117" s="6">
        <v>1116</v>
      </c>
      <c r="B1117" s="8" t="s">
        <v>21861</v>
      </c>
      <c r="C1117" s="9" t="s">
        <v>22717</v>
      </c>
      <c r="D1117" s="10" t="s">
        <v>22718</v>
      </c>
      <c r="E1117" s="11" t="s">
        <v>22914</v>
      </c>
      <c r="F1117" s="6">
        <v>365540</v>
      </c>
      <c r="G1117" s="6" t="s">
        <v>359</v>
      </c>
      <c r="H1117" s="16">
        <v>568100</v>
      </c>
      <c r="I1117" s="12">
        <v>43924</v>
      </c>
      <c r="J1117" s="12">
        <v>44141</v>
      </c>
      <c r="K1117" s="15">
        <v>0</v>
      </c>
      <c r="L1117" s="13" t="s">
        <v>14</v>
      </c>
      <c r="M1117" s="7">
        <v>1</v>
      </c>
      <c r="N1117" s="14"/>
    </row>
    <row r="1118" spans="1:14" ht="101.25" customHeight="1">
      <c r="A1118" s="6">
        <v>1117</v>
      </c>
      <c r="B1118" s="8" t="s">
        <v>21861</v>
      </c>
      <c r="C1118" s="9" t="s">
        <v>22717</v>
      </c>
      <c r="D1118" s="10" t="s">
        <v>22718</v>
      </c>
      <c r="E1118" s="11" t="s">
        <v>22915</v>
      </c>
      <c r="F1118" s="6">
        <v>365541</v>
      </c>
      <c r="G1118" s="6" t="s">
        <v>359</v>
      </c>
      <c r="H1118" s="16">
        <v>563350</v>
      </c>
      <c r="I1118" s="12">
        <v>43924</v>
      </c>
      <c r="J1118" s="12">
        <v>44141</v>
      </c>
      <c r="K1118" s="15">
        <v>0</v>
      </c>
      <c r="L1118" s="13" t="s">
        <v>14</v>
      </c>
      <c r="M1118" s="7">
        <v>1</v>
      </c>
      <c r="N1118" s="14"/>
    </row>
    <row r="1119" spans="1:14" ht="94.5">
      <c r="A1119" s="6">
        <v>1118</v>
      </c>
      <c r="B1119" s="8" t="s">
        <v>21861</v>
      </c>
      <c r="C1119" s="9" t="s">
        <v>22916</v>
      </c>
      <c r="D1119" s="10" t="s">
        <v>22917</v>
      </c>
      <c r="E1119" s="11" t="s">
        <v>22918</v>
      </c>
      <c r="F1119" s="6">
        <v>378556</v>
      </c>
      <c r="G1119" s="6" t="s">
        <v>359</v>
      </c>
      <c r="H1119" s="16">
        <v>289750</v>
      </c>
      <c r="I1119" s="12">
        <v>44107</v>
      </c>
      <c r="J1119" s="12" t="s">
        <v>22834</v>
      </c>
      <c r="K1119" s="15">
        <v>0</v>
      </c>
      <c r="L1119" s="13" t="s">
        <v>14</v>
      </c>
      <c r="M1119" s="7">
        <v>1</v>
      </c>
      <c r="N1119" s="14"/>
    </row>
    <row r="1120" spans="1:14" ht="78.75">
      <c r="A1120" s="6">
        <v>1119</v>
      </c>
      <c r="B1120" s="8" t="s">
        <v>21861</v>
      </c>
      <c r="C1120" s="9" t="s">
        <v>22839</v>
      </c>
      <c r="D1120" s="10" t="s">
        <v>22840</v>
      </c>
      <c r="E1120" s="11" t="s">
        <v>22919</v>
      </c>
      <c r="F1120" s="6">
        <v>392533</v>
      </c>
      <c r="G1120" s="6" t="s">
        <v>359</v>
      </c>
      <c r="H1120" s="16">
        <v>1795500</v>
      </c>
      <c r="I1120" s="12">
        <v>44109</v>
      </c>
      <c r="J1120" s="12" t="s">
        <v>22842</v>
      </c>
      <c r="K1120" s="15">
        <v>0</v>
      </c>
      <c r="L1120" s="13" t="s">
        <v>14</v>
      </c>
      <c r="M1120" s="7">
        <v>1</v>
      </c>
      <c r="N1120" s="14"/>
    </row>
    <row r="1121" spans="1:14" ht="94.5">
      <c r="A1121" s="6">
        <v>1120</v>
      </c>
      <c r="B1121" s="8" t="s">
        <v>21861</v>
      </c>
      <c r="C1121" s="9" t="s">
        <v>22827</v>
      </c>
      <c r="D1121" s="10" t="s">
        <v>22828</v>
      </c>
      <c r="E1121" s="11" t="s">
        <v>22920</v>
      </c>
      <c r="F1121" s="6">
        <v>426105</v>
      </c>
      <c r="G1121" s="6" t="s">
        <v>359</v>
      </c>
      <c r="H1121" s="16">
        <v>615630.4</v>
      </c>
      <c r="I1121" s="12">
        <v>43836</v>
      </c>
      <c r="J1121" s="12">
        <v>44052</v>
      </c>
      <c r="K1121" s="15">
        <v>0</v>
      </c>
      <c r="L1121" s="13" t="s">
        <v>14</v>
      </c>
      <c r="M1121" s="7">
        <v>1</v>
      </c>
      <c r="N1121" s="14"/>
    </row>
    <row r="1122" spans="1:14" ht="94.5">
      <c r="A1122" s="6">
        <v>1121</v>
      </c>
      <c r="B1122" s="8" t="s">
        <v>21861</v>
      </c>
      <c r="C1122" s="9" t="s">
        <v>22839</v>
      </c>
      <c r="D1122" s="10" t="s">
        <v>22840</v>
      </c>
      <c r="E1122" s="11" t="s">
        <v>22921</v>
      </c>
      <c r="F1122" s="6">
        <v>436760</v>
      </c>
      <c r="G1122" s="6" t="s">
        <v>359</v>
      </c>
      <c r="H1122" s="16">
        <v>285000</v>
      </c>
      <c r="I1122" s="12">
        <v>43836</v>
      </c>
      <c r="J1122" s="12">
        <v>44052</v>
      </c>
      <c r="K1122" s="15">
        <v>0</v>
      </c>
      <c r="L1122" s="13" t="s">
        <v>14</v>
      </c>
      <c r="M1122" s="7">
        <v>1</v>
      </c>
      <c r="N1122" s="14"/>
    </row>
    <row r="1123" spans="1:14" ht="78.75">
      <c r="A1123" s="6">
        <v>1122</v>
      </c>
      <c r="B1123" s="8" t="s">
        <v>21861</v>
      </c>
      <c r="C1123" s="9" t="s">
        <v>22922</v>
      </c>
      <c r="D1123" s="10" t="s">
        <v>22923</v>
      </c>
      <c r="E1123" s="11" t="s">
        <v>22924</v>
      </c>
      <c r="F1123" s="6">
        <v>469741</v>
      </c>
      <c r="G1123" s="6" t="s">
        <v>359</v>
      </c>
      <c r="H1123" s="16">
        <v>1679239.95</v>
      </c>
      <c r="I1123" s="12" t="s">
        <v>9268</v>
      </c>
      <c r="J1123" s="12" t="s">
        <v>15238</v>
      </c>
      <c r="K1123" s="15">
        <v>0</v>
      </c>
      <c r="L1123" s="13" t="s">
        <v>14</v>
      </c>
      <c r="M1123" s="7">
        <v>1</v>
      </c>
      <c r="N1123" s="14"/>
    </row>
    <row r="1124" spans="1:14" ht="94.5">
      <c r="A1124" s="6">
        <v>1123</v>
      </c>
      <c r="B1124" s="8" t="s">
        <v>21861</v>
      </c>
      <c r="C1124" s="9" t="s">
        <v>22925</v>
      </c>
      <c r="D1124" s="10" t="s">
        <v>22926</v>
      </c>
      <c r="E1124" s="11" t="s">
        <v>22927</v>
      </c>
      <c r="F1124" s="6">
        <v>469742</v>
      </c>
      <c r="G1124" s="6" t="s">
        <v>359</v>
      </c>
      <c r="H1124" s="16">
        <v>2112478.9</v>
      </c>
      <c r="I1124" s="12" t="s">
        <v>22928</v>
      </c>
      <c r="J1124" s="12">
        <v>44348</v>
      </c>
      <c r="K1124" s="15">
        <v>0</v>
      </c>
      <c r="L1124" s="13" t="s">
        <v>14</v>
      </c>
      <c r="M1124" s="7">
        <v>1</v>
      </c>
      <c r="N1124" s="14"/>
    </row>
    <row r="1125" spans="1:14" ht="126">
      <c r="A1125" s="6">
        <v>1124</v>
      </c>
      <c r="B1125" s="8" t="s">
        <v>21861</v>
      </c>
      <c r="C1125" s="9" t="s">
        <v>22065</v>
      </c>
      <c r="D1125" s="10" t="s">
        <v>257</v>
      </c>
      <c r="E1125" s="11" t="s">
        <v>22929</v>
      </c>
      <c r="F1125" s="6">
        <v>426394</v>
      </c>
      <c r="G1125" s="6" t="s">
        <v>1034</v>
      </c>
      <c r="H1125" s="16">
        <v>81861000</v>
      </c>
      <c r="I1125" s="12" t="s">
        <v>21886</v>
      </c>
      <c r="J1125" s="12">
        <v>44238</v>
      </c>
      <c r="K1125" s="15">
        <v>40000000</v>
      </c>
      <c r="L1125" s="13" t="s">
        <v>14</v>
      </c>
      <c r="M1125" s="7">
        <v>1</v>
      </c>
      <c r="N1125" s="14"/>
    </row>
    <row r="1126" spans="1:14" ht="126">
      <c r="A1126" s="6">
        <v>1125</v>
      </c>
      <c r="B1126" s="8" t="s">
        <v>21861</v>
      </c>
      <c r="C1126" s="9" t="s">
        <v>22065</v>
      </c>
      <c r="D1126" s="10" t="s">
        <v>257</v>
      </c>
      <c r="E1126" s="11" t="s">
        <v>22930</v>
      </c>
      <c r="F1126" s="6">
        <v>460194</v>
      </c>
      <c r="G1126" s="6" t="s">
        <v>462</v>
      </c>
      <c r="H1126" s="16">
        <v>14602791</v>
      </c>
      <c r="I1126" s="12"/>
      <c r="J1126" s="12"/>
      <c r="K1126" s="15">
        <v>0</v>
      </c>
      <c r="L1126" s="13" t="s">
        <v>14</v>
      </c>
      <c r="M1126" s="7">
        <v>1</v>
      </c>
      <c r="N1126" s="14"/>
    </row>
    <row r="1127" spans="1:14" ht="126">
      <c r="A1127" s="6">
        <v>1126</v>
      </c>
      <c r="B1127" s="8" t="s">
        <v>21861</v>
      </c>
      <c r="C1127" s="9" t="s">
        <v>22065</v>
      </c>
      <c r="D1127" s="10" t="s">
        <v>257</v>
      </c>
      <c r="E1127" s="11" t="s">
        <v>22931</v>
      </c>
      <c r="F1127" s="6">
        <v>460195</v>
      </c>
      <c r="G1127" s="6" t="s">
        <v>462</v>
      </c>
      <c r="H1127" s="16">
        <v>13395722.550000001</v>
      </c>
      <c r="I1127" s="12"/>
      <c r="J1127" s="12"/>
      <c r="K1127" s="15">
        <v>0</v>
      </c>
      <c r="L1127" s="13" t="s">
        <v>14</v>
      </c>
      <c r="M1127" s="7">
        <v>1</v>
      </c>
      <c r="N1127" s="14"/>
    </row>
    <row r="1128" spans="1:14" ht="126">
      <c r="A1128" s="6">
        <v>1127</v>
      </c>
      <c r="B1128" s="8" t="s">
        <v>21861</v>
      </c>
      <c r="C1128" s="9" t="s">
        <v>22065</v>
      </c>
      <c r="D1128" s="10" t="s">
        <v>257</v>
      </c>
      <c r="E1128" s="11" t="s">
        <v>22932</v>
      </c>
      <c r="F1128" s="6">
        <v>460196</v>
      </c>
      <c r="G1128" s="6" t="s">
        <v>462</v>
      </c>
      <c r="H1128" s="16">
        <v>13395722.550000001</v>
      </c>
      <c r="I1128" s="12"/>
      <c r="J1128" s="12"/>
      <c r="K1128" s="15">
        <v>0</v>
      </c>
      <c r="L1128" s="13" t="s">
        <v>14</v>
      </c>
      <c r="M1128" s="7">
        <v>1</v>
      </c>
      <c r="N1128" s="14"/>
    </row>
    <row r="1129" spans="1:14" ht="94.5">
      <c r="A1129" s="6">
        <v>1128</v>
      </c>
      <c r="B1129" s="8" t="s">
        <v>21861</v>
      </c>
      <c r="C1129" s="9" t="s">
        <v>22058</v>
      </c>
      <c r="D1129" s="10" t="s">
        <v>22059</v>
      </c>
      <c r="E1129" s="11" t="s">
        <v>22933</v>
      </c>
      <c r="F1129" s="6">
        <v>396892</v>
      </c>
      <c r="G1129" s="6" t="s">
        <v>462</v>
      </c>
      <c r="H1129" s="16">
        <v>23191368.794</v>
      </c>
      <c r="I1129" s="12"/>
      <c r="J1129" s="12"/>
      <c r="K1129" s="15">
        <v>0</v>
      </c>
      <c r="L1129" s="13" t="s">
        <v>14</v>
      </c>
      <c r="M1129" s="7">
        <v>1</v>
      </c>
      <c r="N1129" s="14"/>
    </row>
    <row r="1130" spans="1:14" ht="94.5">
      <c r="A1130" s="6">
        <v>1129</v>
      </c>
      <c r="B1130" s="8" t="s">
        <v>21861</v>
      </c>
      <c r="C1130" s="9" t="s">
        <v>22058</v>
      </c>
      <c r="D1130" s="10" t="s">
        <v>22059</v>
      </c>
      <c r="E1130" s="11" t="s">
        <v>22934</v>
      </c>
      <c r="F1130" s="6">
        <v>396893</v>
      </c>
      <c r="G1130" s="6" t="s">
        <v>462</v>
      </c>
      <c r="H1130" s="16">
        <v>19879852.046</v>
      </c>
      <c r="I1130" s="12"/>
      <c r="J1130" s="12"/>
      <c r="K1130" s="15">
        <v>0</v>
      </c>
      <c r="L1130" s="13" t="s">
        <v>14</v>
      </c>
      <c r="M1130" s="7">
        <v>1</v>
      </c>
      <c r="N1130" s="14"/>
    </row>
    <row r="1131" spans="1:14" ht="78.75">
      <c r="A1131" s="6">
        <v>1130</v>
      </c>
      <c r="B1131" s="8" t="s">
        <v>21861</v>
      </c>
      <c r="C1131" s="9" t="s">
        <v>22935</v>
      </c>
      <c r="D1131" s="10" t="s">
        <v>22936</v>
      </c>
      <c r="E1131" s="11" t="s">
        <v>22937</v>
      </c>
      <c r="F1131" s="6">
        <v>351201</v>
      </c>
      <c r="G1131" s="6" t="s">
        <v>462</v>
      </c>
      <c r="H1131" s="16">
        <v>31009654.146000002</v>
      </c>
      <c r="I1131" s="12" t="s">
        <v>14284</v>
      </c>
      <c r="J1131" s="12" t="s">
        <v>9036</v>
      </c>
      <c r="K1131" s="15">
        <v>25300000</v>
      </c>
      <c r="L1131" s="13" t="s">
        <v>70</v>
      </c>
      <c r="M1131" s="7">
        <v>1</v>
      </c>
      <c r="N1131" s="14"/>
    </row>
    <row r="1132" spans="1:14" ht="78.75">
      <c r="A1132" s="6">
        <v>1131</v>
      </c>
      <c r="B1132" s="8" t="s">
        <v>21861</v>
      </c>
      <c r="C1132" s="9" t="s">
        <v>22938</v>
      </c>
      <c r="D1132" s="10" t="s">
        <v>22145</v>
      </c>
      <c r="E1132" s="11" t="s">
        <v>22939</v>
      </c>
      <c r="F1132" s="6">
        <v>351201</v>
      </c>
      <c r="G1132" s="6" t="s">
        <v>462</v>
      </c>
      <c r="H1132" s="16">
        <v>31009654.146000002</v>
      </c>
      <c r="I1132" s="12" t="s">
        <v>14284</v>
      </c>
      <c r="J1132" s="12" t="s">
        <v>9036</v>
      </c>
      <c r="K1132" s="15">
        <v>25300000</v>
      </c>
      <c r="L1132" s="13" t="s">
        <v>70</v>
      </c>
      <c r="M1132" s="7">
        <v>0.49</v>
      </c>
      <c r="N1132" s="14"/>
    </row>
    <row r="1133" spans="1:14" ht="78.75">
      <c r="A1133" s="6">
        <v>1132</v>
      </c>
      <c r="B1133" s="8" t="s">
        <v>21861</v>
      </c>
      <c r="C1133" s="9" t="s">
        <v>22940</v>
      </c>
      <c r="D1133" s="10" t="s">
        <v>7877</v>
      </c>
      <c r="E1133" s="11" t="s">
        <v>22941</v>
      </c>
      <c r="F1133" s="6">
        <v>351201</v>
      </c>
      <c r="G1133" s="6" t="s">
        <v>462</v>
      </c>
      <c r="H1133" s="16">
        <v>31009654.146000002</v>
      </c>
      <c r="I1133" s="12" t="s">
        <v>14284</v>
      </c>
      <c r="J1133" s="12" t="s">
        <v>9036</v>
      </c>
      <c r="K1133" s="15">
        <v>25300000</v>
      </c>
      <c r="L1133" s="13" t="s">
        <v>70</v>
      </c>
      <c r="M1133" s="7">
        <v>0.51</v>
      </c>
      <c r="N1133" s="14"/>
    </row>
    <row r="1134" spans="1:14" ht="78.75">
      <c r="A1134" s="6">
        <v>1133</v>
      </c>
      <c r="B1134" s="8" t="s">
        <v>21861</v>
      </c>
      <c r="C1134" s="9" t="s">
        <v>21990</v>
      </c>
      <c r="D1134" s="10" t="s">
        <v>21991</v>
      </c>
      <c r="E1134" s="11" t="s">
        <v>22942</v>
      </c>
      <c r="F1134" s="6">
        <v>351202</v>
      </c>
      <c r="G1134" s="6" t="s">
        <v>462</v>
      </c>
      <c r="H1134" s="16">
        <v>17561200.578000002</v>
      </c>
      <c r="I1134" s="12" t="s">
        <v>1655</v>
      </c>
      <c r="J1134" s="12" t="s">
        <v>22943</v>
      </c>
      <c r="K1134" s="15">
        <v>6850000</v>
      </c>
      <c r="L1134" s="13" t="s">
        <v>14</v>
      </c>
      <c r="M1134" s="7">
        <v>1</v>
      </c>
      <c r="N1134" s="14"/>
    </row>
    <row r="1135" spans="1:14" ht="78.75">
      <c r="A1135" s="6">
        <v>1134</v>
      </c>
      <c r="B1135" s="8" t="s">
        <v>21861</v>
      </c>
      <c r="C1135" s="9" t="s">
        <v>21990</v>
      </c>
      <c r="D1135" s="10" t="s">
        <v>21991</v>
      </c>
      <c r="E1135" s="11" t="s">
        <v>22944</v>
      </c>
      <c r="F1135" s="6">
        <v>351203</v>
      </c>
      <c r="G1135" s="6" t="s">
        <v>462</v>
      </c>
      <c r="H1135" s="16">
        <v>17812219.361000001</v>
      </c>
      <c r="I1135" s="12" t="s">
        <v>1655</v>
      </c>
      <c r="J1135" s="12" t="s">
        <v>22943</v>
      </c>
      <c r="K1135" s="15">
        <v>9700000</v>
      </c>
      <c r="L1135" s="13" t="s">
        <v>14</v>
      </c>
      <c r="M1135" s="7">
        <v>1</v>
      </c>
      <c r="N1135" s="14"/>
    </row>
    <row r="1136" spans="1:14" ht="78.75">
      <c r="A1136" s="6">
        <v>1135</v>
      </c>
      <c r="B1136" s="8" t="s">
        <v>21861</v>
      </c>
      <c r="C1136" s="9" t="s">
        <v>22945</v>
      </c>
      <c r="D1136" s="10" t="s">
        <v>22946</v>
      </c>
      <c r="E1136" s="11" t="s">
        <v>22947</v>
      </c>
      <c r="F1136" s="6">
        <v>351204</v>
      </c>
      <c r="G1136" s="6" t="s">
        <v>462</v>
      </c>
      <c r="H1136" s="16">
        <v>19948391.895</v>
      </c>
      <c r="I1136" s="12" t="s">
        <v>22407</v>
      </c>
      <c r="J1136" s="12" t="s">
        <v>647</v>
      </c>
      <c r="K1136" s="15">
        <v>7500000</v>
      </c>
      <c r="L1136" s="13" t="s">
        <v>70</v>
      </c>
      <c r="M1136" s="7">
        <v>1</v>
      </c>
      <c r="N1136" s="14"/>
    </row>
    <row r="1137" spans="1:14" ht="78.75">
      <c r="A1137" s="6">
        <v>1136</v>
      </c>
      <c r="B1137" s="8" t="s">
        <v>21861</v>
      </c>
      <c r="C1137" s="9" t="s">
        <v>22948</v>
      </c>
      <c r="D1137" s="10" t="s">
        <v>21863</v>
      </c>
      <c r="E1137" s="11" t="s">
        <v>22949</v>
      </c>
      <c r="F1137" s="6">
        <v>351204</v>
      </c>
      <c r="G1137" s="6" t="s">
        <v>462</v>
      </c>
      <c r="H1137" s="16">
        <v>19948391.895</v>
      </c>
      <c r="I1137" s="12" t="s">
        <v>22407</v>
      </c>
      <c r="J1137" s="12" t="s">
        <v>647</v>
      </c>
      <c r="K1137" s="15">
        <v>7500000</v>
      </c>
      <c r="L1137" s="13" t="s">
        <v>70</v>
      </c>
      <c r="M1137" s="7">
        <v>0.49</v>
      </c>
      <c r="N1137" s="14"/>
    </row>
    <row r="1138" spans="1:14" ht="78.75">
      <c r="A1138" s="6">
        <v>1137</v>
      </c>
      <c r="B1138" s="8" t="s">
        <v>21861</v>
      </c>
      <c r="C1138" s="9" t="s">
        <v>22950</v>
      </c>
      <c r="D1138" s="10" t="s">
        <v>22415</v>
      </c>
      <c r="E1138" s="11" t="s">
        <v>22951</v>
      </c>
      <c r="F1138" s="6">
        <v>351204</v>
      </c>
      <c r="G1138" s="6" t="s">
        <v>462</v>
      </c>
      <c r="H1138" s="16">
        <v>19948391.895</v>
      </c>
      <c r="I1138" s="12" t="s">
        <v>22407</v>
      </c>
      <c r="J1138" s="12" t="s">
        <v>647</v>
      </c>
      <c r="K1138" s="15">
        <v>7500000</v>
      </c>
      <c r="L1138" s="13" t="s">
        <v>70</v>
      </c>
      <c r="M1138" s="7">
        <v>0.51</v>
      </c>
      <c r="N1138" s="14"/>
    </row>
    <row r="1139" spans="1:14" ht="78.75">
      <c r="A1139" s="6">
        <v>1138</v>
      </c>
      <c r="B1139" s="8" t="s">
        <v>21861</v>
      </c>
      <c r="C1139" s="9" t="s">
        <v>22591</v>
      </c>
      <c r="D1139" s="10" t="s">
        <v>22592</v>
      </c>
      <c r="E1139" s="11" t="s">
        <v>22952</v>
      </c>
      <c r="F1139" s="6">
        <v>479005</v>
      </c>
      <c r="G1139" s="6" t="s">
        <v>462</v>
      </c>
      <c r="H1139" s="16">
        <v>15508386.727</v>
      </c>
      <c r="I1139" s="12"/>
      <c r="J1139" s="12"/>
      <c r="K1139" s="15">
        <v>0</v>
      </c>
      <c r="L1139" s="13" t="s">
        <v>14</v>
      </c>
      <c r="M1139" s="7">
        <v>1</v>
      </c>
      <c r="N1139" s="14"/>
    </row>
    <row r="1140" spans="1:14" ht="78.75">
      <c r="A1140" s="6">
        <v>1139</v>
      </c>
      <c r="B1140" s="8" t="s">
        <v>21861</v>
      </c>
      <c r="C1140" s="9" t="s">
        <v>22953</v>
      </c>
      <c r="D1140" s="10" t="s">
        <v>22954</v>
      </c>
      <c r="E1140" s="11" t="s">
        <v>22955</v>
      </c>
      <c r="F1140" s="6">
        <v>369401</v>
      </c>
      <c r="G1140" s="6" t="s">
        <v>462</v>
      </c>
      <c r="H1140" s="16">
        <v>21053876.436000001</v>
      </c>
      <c r="I1140" s="12"/>
      <c r="J1140" s="12"/>
      <c r="K1140" s="15">
        <v>0</v>
      </c>
      <c r="L1140" s="13" t="s">
        <v>70</v>
      </c>
      <c r="M1140" s="7">
        <v>1</v>
      </c>
      <c r="N1140" s="14"/>
    </row>
    <row r="1141" spans="1:14" ht="94.5">
      <c r="A1141" s="6">
        <v>1140</v>
      </c>
      <c r="B1141" s="8" t="s">
        <v>21861</v>
      </c>
      <c r="C1141" s="9" t="s">
        <v>22956</v>
      </c>
      <c r="D1141" s="10" t="s">
        <v>22139</v>
      </c>
      <c r="E1141" s="11" t="s">
        <v>22955</v>
      </c>
      <c r="F1141" s="6">
        <v>369401</v>
      </c>
      <c r="G1141" s="6" t="s">
        <v>462</v>
      </c>
      <c r="H1141" s="16">
        <v>21053876.436000001</v>
      </c>
      <c r="I1141" s="12"/>
      <c r="J1141" s="12"/>
      <c r="K1141" s="15">
        <v>0</v>
      </c>
      <c r="L1141" s="13" t="s">
        <v>70</v>
      </c>
      <c r="M1141" s="7">
        <v>0.49</v>
      </c>
      <c r="N1141" s="14"/>
    </row>
    <row r="1142" spans="1:14" ht="78.75">
      <c r="A1142" s="6">
        <v>1141</v>
      </c>
      <c r="B1142" s="8" t="s">
        <v>21861</v>
      </c>
      <c r="C1142" s="9" t="s">
        <v>22168</v>
      </c>
      <c r="D1142" s="10" t="s">
        <v>5614</v>
      </c>
      <c r="E1142" s="11" t="s">
        <v>22955</v>
      </c>
      <c r="F1142" s="6">
        <v>369401</v>
      </c>
      <c r="G1142" s="6" t="s">
        <v>462</v>
      </c>
      <c r="H1142" s="16">
        <v>21053876.436000001</v>
      </c>
      <c r="I1142" s="12"/>
      <c r="J1142" s="12"/>
      <c r="K1142" s="15">
        <v>0</v>
      </c>
      <c r="L1142" s="13" t="s">
        <v>70</v>
      </c>
      <c r="M1142" s="7">
        <v>0.51</v>
      </c>
      <c r="N1142" s="14"/>
    </row>
    <row r="1143" spans="1:14" ht="94.5">
      <c r="A1143" s="6">
        <v>1142</v>
      </c>
      <c r="B1143" s="8" t="s">
        <v>21861</v>
      </c>
      <c r="C1143" s="9" t="s">
        <v>21862</v>
      </c>
      <c r="D1143" s="10" t="s">
        <v>21863</v>
      </c>
      <c r="E1143" s="11" t="s">
        <v>22957</v>
      </c>
      <c r="F1143" s="6">
        <v>369402</v>
      </c>
      <c r="G1143" s="6" t="s">
        <v>462</v>
      </c>
      <c r="H1143" s="16">
        <v>16937569.971999999</v>
      </c>
      <c r="I1143" s="12" t="s">
        <v>15155</v>
      </c>
      <c r="J1143" s="12" t="s">
        <v>15314</v>
      </c>
      <c r="K1143" s="15">
        <v>0</v>
      </c>
      <c r="L1143" s="13" t="s">
        <v>14</v>
      </c>
      <c r="M1143" s="7">
        <v>1</v>
      </c>
      <c r="N1143" s="14"/>
    </row>
    <row r="1144" spans="1:14" ht="78.75">
      <c r="A1144" s="6">
        <v>1143</v>
      </c>
      <c r="B1144" s="8" t="s">
        <v>21861</v>
      </c>
      <c r="C1144" s="9" t="s">
        <v>22165</v>
      </c>
      <c r="D1144" s="10" t="s">
        <v>22166</v>
      </c>
      <c r="E1144" s="11" t="s">
        <v>22958</v>
      </c>
      <c r="F1144" s="6">
        <v>369403</v>
      </c>
      <c r="G1144" s="6" t="s">
        <v>462</v>
      </c>
      <c r="H1144" s="16">
        <v>30970666.837000001</v>
      </c>
      <c r="I1144" s="12"/>
      <c r="J1144" s="12"/>
      <c r="K1144" s="15">
        <v>0</v>
      </c>
      <c r="L1144" s="13" t="s">
        <v>70</v>
      </c>
      <c r="M1144" s="7">
        <v>1</v>
      </c>
      <c r="N1144" s="14"/>
    </row>
    <row r="1145" spans="1:14" ht="94.5">
      <c r="A1145" s="6">
        <v>1144</v>
      </c>
      <c r="B1145" s="8" t="s">
        <v>21861</v>
      </c>
      <c r="C1145" s="9" t="s">
        <v>21862</v>
      </c>
      <c r="D1145" s="10" t="s">
        <v>21863</v>
      </c>
      <c r="E1145" s="11" t="s">
        <v>22958</v>
      </c>
      <c r="F1145" s="6">
        <v>369404</v>
      </c>
      <c r="G1145" s="6" t="s">
        <v>462</v>
      </c>
      <c r="H1145" s="16">
        <v>30970667.837000001</v>
      </c>
      <c r="I1145" s="12"/>
      <c r="J1145" s="12"/>
      <c r="K1145" s="15">
        <v>1</v>
      </c>
      <c r="L1145" s="13" t="s">
        <v>70</v>
      </c>
      <c r="M1145" s="7">
        <v>0.4</v>
      </c>
      <c r="N1145" s="14"/>
    </row>
    <row r="1146" spans="1:14" ht="78.75">
      <c r="A1146" s="6">
        <v>1145</v>
      </c>
      <c r="B1146" s="8" t="s">
        <v>21861</v>
      </c>
      <c r="C1146" s="9" t="s">
        <v>22168</v>
      </c>
      <c r="D1146" s="10" t="s">
        <v>5614</v>
      </c>
      <c r="E1146" s="11" t="s">
        <v>22958</v>
      </c>
      <c r="F1146" s="6">
        <v>369405</v>
      </c>
      <c r="G1146" s="6" t="s">
        <v>462</v>
      </c>
      <c r="H1146" s="16">
        <v>30970668.837000001</v>
      </c>
      <c r="I1146" s="12"/>
      <c r="J1146" s="12"/>
      <c r="K1146" s="15">
        <v>2</v>
      </c>
      <c r="L1146" s="13" t="s">
        <v>70</v>
      </c>
      <c r="M1146" s="7">
        <v>0.6</v>
      </c>
      <c r="N1146" s="14"/>
    </row>
    <row r="1147" spans="1:14" ht="78.75">
      <c r="A1147" s="6">
        <v>1146</v>
      </c>
      <c r="B1147" s="8" t="s">
        <v>21861</v>
      </c>
      <c r="C1147" s="9" t="s">
        <v>22959</v>
      </c>
      <c r="D1147" s="10" t="s">
        <v>22960</v>
      </c>
      <c r="E1147" s="11" t="s">
        <v>22961</v>
      </c>
      <c r="F1147" s="6">
        <v>369404</v>
      </c>
      <c r="G1147" s="6" t="s">
        <v>462</v>
      </c>
      <c r="H1147" s="16">
        <v>25914897.026000001</v>
      </c>
      <c r="I1147" s="12"/>
      <c r="J1147" s="12"/>
      <c r="K1147" s="15">
        <v>0</v>
      </c>
      <c r="L1147" s="13" t="s">
        <v>70</v>
      </c>
      <c r="M1147" s="7">
        <v>1</v>
      </c>
      <c r="N1147" s="14"/>
    </row>
    <row r="1148" spans="1:14" ht="94.5">
      <c r="A1148" s="6">
        <v>1147</v>
      </c>
      <c r="B1148" s="8" t="s">
        <v>21861</v>
      </c>
      <c r="C1148" s="9" t="s">
        <v>22962</v>
      </c>
      <c r="D1148" s="10" t="s">
        <v>5657</v>
      </c>
      <c r="E1148" s="11" t="s">
        <v>22961</v>
      </c>
      <c r="F1148" s="6">
        <v>369404</v>
      </c>
      <c r="G1148" s="6" t="s">
        <v>462</v>
      </c>
      <c r="H1148" s="16">
        <v>25914897.026000001</v>
      </c>
      <c r="I1148" s="12"/>
      <c r="J1148" s="12"/>
      <c r="K1148" s="15">
        <v>0</v>
      </c>
      <c r="L1148" s="13" t="s">
        <v>70</v>
      </c>
      <c r="M1148" s="7">
        <v>0.51</v>
      </c>
      <c r="N1148" s="14"/>
    </row>
    <row r="1149" spans="1:14" ht="78.75">
      <c r="A1149" s="6">
        <v>1148</v>
      </c>
      <c r="B1149" s="8" t="s">
        <v>21861</v>
      </c>
      <c r="C1149" s="9" t="s">
        <v>22963</v>
      </c>
      <c r="D1149" s="10" t="s">
        <v>22964</v>
      </c>
      <c r="E1149" s="11" t="s">
        <v>22961</v>
      </c>
      <c r="F1149" s="6">
        <v>369404</v>
      </c>
      <c r="G1149" s="6" t="s">
        <v>462</v>
      </c>
      <c r="H1149" s="16">
        <v>25914897.026000001</v>
      </c>
      <c r="I1149" s="12"/>
      <c r="J1149" s="12"/>
      <c r="K1149" s="15">
        <v>0</v>
      </c>
      <c r="L1149" s="13" t="s">
        <v>70</v>
      </c>
      <c r="M1149" s="7">
        <v>0.49</v>
      </c>
      <c r="N1149" s="14"/>
    </row>
    <row r="1150" spans="1:14" ht="78.75">
      <c r="A1150" s="6">
        <v>1149</v>
      </c>
      <c r="B1150" s="8" t="s">
        <v>21861</v>
      </c>
      <c r="C1150" s="9" t="s">
        <v>22591</v>
      </c>
      <c r="D1150" s="10" t="s">
        <v>22592</v>
      </c>
      <c r="E1150" s="11" t="s">
        <v>22965</v>
      </c>
      <c r="F1150" s="6">
        <v>479005</v>
      </c>
      <c r="G1150" s="6" t="s">
        <v>462</v>
      </c>
      <c r="H1150" s="16">
        <v>15508386.727</v>
      </c>
      <c r="I1150" s="12"/>
      <c r="J1150" s="12"/>
      <c r="K1150" s="15">
        <v>0</v>
      </c>
      <c r="L1150" s="13" t="s">
        <v>14</v>
      </c>
      <c r="M1150" s="7">
        <v>1</v>
      </c>
      <c r="N1150" s="14"/>
    </row>
    <row r="1151" spans="1:14" ht="78.75">
      <c r="A1151" s="6">
        <v>1150</v>
      </c>
      <c r="B1151" s="8" t="s">
        <v>21861</v>
      </c>
      <c r="C1151" s="9" t="s">
        <v>22000</v>
      </c>
      <c r="D1151" s="10" t="s">
        <v>453</v>
      </c>
      <c r="E1151" s="11" t="s">
        <v>22966</v>
      </c>
      <c r="F1151" s="6">
        <v>277100</v>
      </c>
      <c r="G1151" s="6" t="s">
        <v>462</v>
      </c>
      <c r="H1151" s="16">
        <v>30733265.613000002</v>
      </c>
      <c r="I1151" s="12">
        <v>43773</v>
      </c>
      <c r="J1151" s="12" t="s">
        <v>22967</v>
      </c>
      <c r="K1151" s="15">
        <v>16800000</v>
      </c>
      <c r="L1151" s="13" t="s">
        <v>14</v>
      </c>
      <c r="M1151" s="7">
        <v>1</v>
      </c>
      <c r="N1151" s="14"/>
    </row>
    <row r="1152" spans="1:14" ht="78.75">
      <c r="A1152" s="6">
        <v>1151</v>
      </c>
      <c r="B1152" s="8" t="s">
        <v>21861</v>
      </c>
      <c r="C1152" s="9" t="s">
        <v>22968</v>
      </c>
      <c r="D1152" s="10" t="s">
        <v>22969</v>
      </c>
      <c r="E1152" s="11" t="s">
        <v>22970</v>
      </c>
      <c r="F1152" s="6">
        <v>352448</v>
      </c>
      <c r="G1152" s="6" t="s">
        <v>462</v>
      </c>
      <c r="H1152" s="16">
        <v>4849320.5999999996</v>
      </c>
      <c r="I1152" s="12" t="s">
        <v>22971</v>
      </c>
      <c r="J1152" s="12" t="s">
        <v>22972</v>
      </c>
      <c r="K1152" s="15">
        <v>2400000</v>
      </c>
      <c r="L1152" s="13" t="s">
        <v>14</v>
      </c>
      <c r="M1152" s="7">
        <v>1</v>
      </c>
      <c r="N1152" s="14"/>
    </row>
    <row r="1153" spans="1:14" ht="78.75">
      <c r="A1153" s="6">
        <v>1152</v>
      </c>
      <c r="B1153" s="8" t="s">
        <v>21861</v>
      </c>
      <c r="C1153" s="9" t="s">
        <v>21881</v>
      </c>
      <c r="D1153" s="10" t="s">
        <v>1075</v>
      </c>
      <c r="E1153" s="11" t="s">
        <v>22973</v>
      </c>
      <c r="F1153" s="6">
        <v>363500</v>
      </c>
      <c r="G1153" s="6" t="s">
        <v>462</v>
      </c>
      <c r="H1153" s="16">
        <v>14440064.02</v>
      </c>
      <c r="I1153" s="12" t="s">
        <v>15126</v>
      </c>
      <c r="J1153" s="12" t="s">
        <v>22974</v>
      </c>
      <c r="K1153" s="15">
        <v>0</v>
      </c>
      <c r="L1153" s="13" t="s">
        <v>14</v>
      </c>
      <c r="M1153" s="7">
        <v>1</v>
      </c>
      <c r="N1153" s="14"/>
    </row>
    <row r="1154" spans="1:14" ht="110.25">
      <c r="A1154" s="6">
        <v>1153</v>
      </c>
      <c r="B1154" s="8" t="s">
        <v>21861</v>
      </c>
      <c r="C1154" s="9" t="s">
        <v>22639</v>
      </c>
      <c r="D1154" s="10" t="s">
        <v>22640</v>
      </c>
      <c r="E1154" s="11" t="s">
        <v>22975</v>
      </c>
      <c r="F1154" s="6">
        <v>371970</v>
      </c>
      <c r="G1154" s="6" t="s">
        <v>462</v>
      </c>
      <c r="H1154" s="16">
        <v>11981092.607000001</v>
      </c>
      <c r="I1154" s="12"/>
      <c r="J1154" s="12"/>
      <c r="K1154" s="15">
        <v>0</v>
      </c>
      <c r="L1154" s="13" t="s">
        <v>14</v>
      </c>
      <c r="M1154" s="7">
        <v>1</v>
      </c>
      <c r="N1154" s="14"/>
    </row>
    <row r="1155" spans="1:14" ht="78.75">
      <c r="A1155" s="6">
        <v>1154</v>
      </c>
      <c r="B1155" s="8" t="s">
        <v>21861</v>
      </c>
      <c r="C1155" s="9" t="s">
        <v>22976</v>
      </c>
      <c r="D1155" s="10" t="s">
        <v>22977</v>
      </c>
      <c r="E1155" s="11" t="s">
        <v>22978</v>
      </c>
      <c r="F1155" s="6">
        <v>472533</v>
      </c>
      <c r="G1155" s="6" t="s">
        <v>462</v>
      </c>
      <c r="H1155" s="16">
        <v>13124903.914000001</v>
      </c>
      <c r="I1155" s="12" t="s">
        <v>22796</v>
      </c>
      <c r="J1155" s="12" t="s">
        <v>22979</v>
      </c>
      <c r="K1155" s="15">
        <v>0</v>
      </c>
      <c r="L1155" s="13" t="s">
        <v>14</v>
      </c>
      <c r="M1155" s="7">
        <v>1</v>
      </c>
      <c r="N1155" s="14"/>
    </row>
    <row r="1156" spans="1:14" ht="78.75">
      <c r="A1156" s="6">
        <v>1155</v>
      </c>
      <c r="B1156" s="8" t="s">
        <v>21861</v>
      </c>
      <c r="C1156" s="9" t="s">
        <v>22602</v>
      </c>
      <c r="D1156" s="10" t="s">
        <v>22603</v>
      </c>
      <c r="E1156" s="11" t="s">
        <v>22980</v>
      </c>
      <c r="F1156" s="6">
        <v>472534</v>
      </c>
      <c r="G1156" s="6" t="s">
        <v>462</v>
      </c>
      <c r="H1156" s="16">
        <v>11219861.637</v>
      </c>
      <c r="I1156" s="12" t="s">
        <v>15213</v>
      </c>
      <c r="J1156" s="12" t="s">
        <v>22981</v>
      </c>
      <c r="K1156" s="15">
        <v>0</v>
      </c>
      <c r="L1156" s="13" t="s">
        <v>14</v>
      </c>
      <c r="M1156" s="7">
        <v>1</v>
      </c>
      <c r="N1156" s="14"/>
    </row>
    <row r="1157" spans="1:14" ht="94.5">
      <c r="A1157" s="6">
        <v>1156</v>
      </c>
      <c r="B1157" s="8" t="s">
        <v>21861</v>
      </c>
      <c r="C1157" s="9" t="s">
        <v>22982</v>
      </c>
      <c r="D1157" s="10" t="s">
        <v>22983</v>
      </c>
      <c r="E1157" s="11" t="s">
        <v>22984</v>
      </c>
      <c r="F1157" s="6">
        <v>472535</v>
      </c>
      <c r="G1157" s="6" t="s">
        <v>462</v>
      </c>
      <c r="H1157" s="16">
        <v>13295899.534</v>
      </c>
      <c r="I1157" s="12"/>
      <c r="J1157" s="12"/>
      <c r="K1157" s="15">
        <v>0</v>
      </c>
      <c r="L1157" s="13" t="s">
        <v>14</v>
      </c>
      <c r="M1157" s="7">
        <v>1</v>
      </c>
      <c r="N1157" s="14"/>
    </row>
    <row r="1158" spans="1:14" ht="126">
      <c r="A1158" s="6">
        <v>1157</v>
      </c>
      <c r="B1158" s="8" t="s">
        <v>21861</v>
      </c>
      <c r="C1158" s="9" t="s">
        <v>22985</v>
      </c>
      <c r="D1158" s="10" t="s">
        <v>22986</v>
      </c>
      <c r="E1158" s="11" t="s">
        <v>22987</v>
      </c>
      <c r="F1158" s="6">
        <v>484620</v>
      </c>
      <c r="G1158" s="6" t="s">
        <v>462</v>
      </c>
      <c r="H1158" s="16">
        <v>2261746.3390000002</v>
      </c>
      <c r="I1158" s="12"/>
      <c r="J1158" s="12"/>
      <c r="K1158" s="15">
        <v>0</v>
      </c>
      <c r="L1158" s="13" t="s">
        <v>14</v>
      </c>
      <c r="M1158" s="7">
        <v>1</v>
      </c>
      <c r="N1158" s="14"/>
    </row>
    <row r="1159" spans="1:14" ht="110.25">
      <c r="A1159" s="6">
        <v>1158</v>
      </c>
      <c r="B1159" s="8" t="s">
        <v>21861</v>
      </c>
      <c r="C1159" s="9" t="s">
        <v>22527</v>
      </c>
      <c r="D1159" s="10" t="s">
        <v>22528</v>
      </c>
      <c r="E1159" s="11" t="s">
        <v>22988</v>
      </c>
      <c r="F1159" s="6">
        <v>484621</v>
      </c>
      <c r="G1159" s="6" t="s">
        <v>462</v>
      </c>
      <c r="H1159" s="16">
        <v>3728196.2549999999</v>
      </c>
      <c r="I1159" s="12"/>
      <c r="J1159" s="12"/>
      <c r="K1159" s="15">
        <v>0</v>
      </c>
      <c r="L1159" s="13" t="s">
        <v>14</v>
      </c>
      <c r="M1159" s="7">
        <v>1</v>
      </c>
      <c r="N1159" s="14"/>
    </row>
    <row r="1160" spans="1:14" ht="110.25">
      <c r="A1160" s="6">
        <v>1159</v>
      </c>
      <c r="B1160" s="8" t="s">
        <v>21861</v>
      </c>
      <c r="C1160" s="9" t="s">
        <v>22989</v>
      </c>
      <c r="D1160" s="10" t="s">
        <v>22990</v>
      </c>
      <c r="E1160" s="11" t="s">
        <v>22991</v>
      </c>
      <c r="F1160" s="6">
        <v>484624</v>
      </c>
      <c r="G1160" s="6" t="s">
        <v>462</v>
      </c>
      <c r="H1160" s="16">
        <v>1956616.2</v>
      </c>
      <c r="I1160" s="12"/>
      <c r="J1160" s="12"/>
      <c r="K1160" s="15">
        <v>0</v>
      </c>
      <c r="L1160" s="13" t="s">
        <v>14</v>
      </c>
      <c r="M1160" s="7">
        <v>1</v>
      </c>
      <c r="N1160" s="14"/>
    </row>
    <row r="1161" spans="1:14" ht="94.5">
      <c r="A1161" s="6">
        <v>1160</v>
      </c>
      <c r="B1161" s="8" t="s">
        <v>21861</v>
      </c>
      <c r="C1161" s="9" t="s">
        <v>22992</v>
      </c>
      <c r="D1161" s="10" t="s">
        <v>22993</v>
      </c>
      <c r="E1161" s="11" t="s">
        <v>22994</v>
      </c>
      <c r="F1161" s="6">
        <v>425998</v>
      </c>
      <c r="G1161" s="6" t="s">
        <v>462</v>
      </c>
      <c r="H1161" s="16">
        <v>12293063.65</v>
      </c>
      <c r="I1161" s="12" t="s">
        <v>1095</v>
      </c>
      <c r="J1161" s="12" t="s">
        <v>17176</v>
      </c>
      <c r="K1161" s="15">
        <v>0</v>
      </c>
      <c r="L1161" s="13" t="s">
        <v>14</v>
      </c>
      <c r="M1161" s="7">
        <v>1</v>
      </c>
      <c r="N1161" s="14"/>
    </row>
    <row r="1162" spans="1:14" ht="110.25">
      <c r="A1162" s="6">
        <v>1161</v>
      </c>
      <c r="B1162" s="8" t="s">
        <v>21861</v>
      </c>
      <c r="C1162" s="9" t="s">
        <v>22995</v>
      </c>
      <c r="D1162" s="10" t="s">
        <v>22996</v>
      </c>
      <c r="E1162" s="11" t="s">
        <v>22997</v>
      </c>
      <c r="F1162" s="6">
        <v>449198</v>
      </c>
      <c r="G1162" s="6" t="s">
        <v>462</v>
      </c>
      <c r="H1162" s="16">
        <v>7806954.5269999998</v>
      </c>
      <c r="I1162" s="12"/>
      <c r="J1162" s="12"/>
      <c r="K1162" s="15">
        <v>0</v>
      </c>
      <c r="L1162" s="13" t="s">
        <v>14</v>
      </c>
      <c r="M1162" s="7">
        <v>1</v>
      </c>
      <c r="N1162" s="14"/>
    </row>
    <row r="1163" spans="1:14" ht="94.5">
      <c r="A1163" s="6">
        <v>1162</v>
      </c>
      <c r="B1163" s="8" t="s">
        <v>21861</v>
      </c>
      <c r="C1163" s="9" t="s">
        <v>22998</v>
      </c>
      <c r="D1163" s="10" t="s">
        <v>22999</v>
      </c>
      <c r="E1163" s="11" t="s">
        <v>23000</v>
      </c>
      <c r="F1163" s="6">
        <v>449199</v>
      </c>
      <c r="G1163" s="6" t="s">
        <v>462</v>
      </c>
      <c r="H1163" s="16">
        <v>7737999.8499999996</v>
      </c>
      <c r="I1163" s="12" t="s">
        <v>23001</v>
      </c>
      <c r="J1163" s="12" t="s">
        <v>23002</v>
      </c>
      <c r="K1163" s="15">
        <v>0</v>
      </c>
      <c r="L1163" s="13" t="s">
        <v>14</v>
      </c>
      <c r="M1163" s="7">
        <v>1</v>
      </c>
      <c r="N1163" s="14"/>
    </row>
    <row r="1164" spans="1:14" ht="110.25">
      <c r="A1164" s="6">
        <v>1163</v>
      </c>
      <c r="B1164" s="8" t="s">
        <v>21861</v>
      </c>
      <c r="C1164" s="9" t="s">
        <v>23003</v>
      </c>
      <c r="D1164" s="10" t="s">
        <v>23004</v>
      </c>
      <c r="E1164" s="11" t="s">
        <v>23005</v>
      </c>
      <c r="F1164" s="6">
        <v>449200</v>
      </c>
      <c r="G1164" s="6" t="s">
        <v>462</v>
      </c>
      <c r="H1164" s="16">
        <v>3272128.9759999998</v>
      </c>
      <c r="I1164" s="12" t="s">
        <v>22788</v>
      </c>
      <c r="J1164" s="12" t="s">
        <v>23006</v>
      </c>
      <c r="K1164" s="15">
        <v>0</v>
      </c>
      <c r="L1164" s="13" t="s">
        <v>14</v>
      </c>
      <c r="M1164" s="7">
        <v>1</v>
      </c>
      <c r="N1164" s="14"/>
    </row>
    <row r="1165" spans="1:14" ht="78.75">
      <c r="A1165" s="6">
        <v>1164</v>
      </c>
      <c r="B1165" s="8" t="s">
        <v>21861</v>
      </c>
      <c r="C1165" s="9" t="s">
        <v>23007</v>
      </c>
      <c r="D1165" s="10" t="s">
        <v>23008</v>
      </c>
      <c r="E1165" s="11" t="s">
        <v>23009</v>
      </c>
      <c r="F1165" s="6">
        <v>449201</v>
      </c>
      <c r="G1165" s="6" t="s">
        <v>462</v>
      </c>
      <c r="H1165" s="16">
        <v>3253390.9</v>
      </c>
      <c r="I1165" s="12" t="s">
        <v>22655</v>
      </c>
      <c r="J1165" s="12" t="s">
        <v>22381</v>
      </c>
      <c r="K1165" s="15">
        <v>0</v>
      </c>
      <c r="L1165" s="13" t="s">
        <v>14</v>
      </c>
      <c r="M1165" s="7">
        <v>1</v>
      </c>
      <c r="N1165" s="14"/>
    </row>
    <row r="1166" spans="1:14" ht="78.75">
      <c r="A1166" s="6">
        <v>1165</v>
      </c>
      <c r="B1166" s="8" t="s">
        <v>21861</v>
      </c>
      <c r="C1166" s="9" t="s">
        <v>22850</v>
      </c>
      <c r="D1166" s="10" t="s">
        <v>22851</v>
      </c>
      <c r="E1166" s="11" t="s">
        <v>23010</v>
      </c>
      <c r="F1166" s="6">
        <v>449202</v>
      </c>
      <c r="G1166" s="6" t="s">
        <v>462</v>
      </c>
      <c r="H1166" s="16">
        <v>3321943.85</v>
      </c>
      <c r="I1166" s="12" t="s">
        <v>22655</v>
      </c>
      <c r="J1166" s="12" t="s">
        <v>22381</v>
      </c>
      <c r="K1166" s="15">
        <v>0</v>
      </c>
      <c r="L1166" s="13" t="s">
        <v>14</v>
      </c>
      <c r="M1166" s="7">
        <v>1</v>
      </c>
      <c r="N1166" s="14"/>
    </row>
    <row r="1167" spans="1:14" ht="409.5">
      <c r="A1167" s="6">
        <v>1166</v>
      </c>
      <c r="B1167" s="8" t="s">
        <v>21861</v>
      </c>
      <c r="C1167" s="9" t="s">
        <v>22065</v>
      </c>
      <c r="D1167" s="10" t="s">
        <v>257</v>
      </c>
      <c r="E1167" s="11" t="s">
        <v>23011</v>
      </c>
      <c r="F1167" s="6">
        <v>472529</v>
      </c>
      <c r="G1167" s="6" t="s">
        <v>462</v>
      </c>
      <c r="H1167" s="16">
        <v>217639759.41999999</v>
      </c>
      <c r="I1167" s="12"/>
      <c r="J1167" s="12"/>
      <c r="K1167" s="15">
        <v>5700000</v>
      </c>
      <c r="L1167" s="13" t="s">
        <v>14</v>
      </c>
      <c r="M1167" s="7">
        <v>1</v>
      </c>
      <c r="N1167" s="14"/>
    </row>
    <row r="1168" spans="1:14" ht="409.5">
      <c r="A1168" s="6">
        <v>1167</v>
      </c>
      <c r="B1168" s="8" t="s">
        <v>21861</v>
      </c>
      <c r="C1168" s="9" t="s">
        <v>22065</v>
      </c>
      <c r="D1168" s="10" t="s">
        <v>257</v>
      </c>
      <c r="E1168" s="11" t="s">
        <v>23012</v>
      </c>
      <c r="F1168" s="6">
        <v>472530</v>
      </c>
      <c r="G1168" s="6" t="s">
        <v>462</v>
      </c>
      <c r="H1168" s="16">
        <v>209390444.93599999</v>
      </c>
      <c r="I1168" s="12"/>
      <c r="J1168" s="12"/>
      <c r="K1168" s="15">
        <v>26000000</v>
      </c>
      <c r="L1168" s="13" t="s">
        <v>14</v>
      </c>
      <c r="M1168" s="7">
        <v>1</v>
      </c>
      <c r="N1168" s="14"/>
    </row>
    <row r="1169" spans="1:14" ht="409.5">
      <c r="A1169" s="6">
        <v>1168</v>
      </c>
      <c r="B1169" s="8" t="s">
        <v>21861</v>
      </c>
      <c r="C1169" s="9" t="s">
        <v>22065</v>
      </c>
      <c r="D1169" s="10" t="s">
        <v>257</v>
      </c>
      <c r="E1169" s="11" t="s">
        <v>23013</v>
      </c>
      <c r="F1169" s="6">
        <v>472531</v>
      </c>
      <c r="G1169" s="6" t="s">
        <v>462</v>
      </c>
      <c r="H1169" s="16">
        <v>99930534.067000002</v>
      </c>
      <c r="I1169" s="12"/>
      <c r="J1169" s="12"/>
      <c r="K1169" s="15">
        <v>48000000</v>
      </c>
      <c r="L1169" s="13" t="s">
        <v>14</v>
      </c>
      <c r="M1169" s="7">
        <v>1</v>
      </c>
      <c r="N1169" s="14"/>
    </row>
    <row r="1170" spans="1:14" ht="409.5">
      <c r="A1170" s="6">
        <v>1169</v>
      </c>
      <c r="B1170" s="8" t="s">
        <v>21861</v>
      </c>
      <c r="C1170" s="9" t="s">
        <v>22065</v>
      </c>
      <c r="D1170" s="10" t="s">
        <v>257</v>
      </c>
      <c r="E1170" s="11" t="s">
        <v>23014</v>
      </c>
      <c r="F1170" s="6">
        <v>472532</v>
      </c>
      <c r="G1170" s="6" t="s">
        <v>462</v>
      </c>
      <c r="H1170" s="16">
        <v>121470576.627</v>
      </c>
      <c r="I1170" s="12"/>
      <c r="J1170" s="12"/>
      <c r="K1170" s="15">
        <v>33355000</v>
      </c>
      <c r="L1170" s="13" t="s">
        <v>14</v>
      </c>
      <c r="M1170" s="7">
        <v>1</v>
      </c>
      <c r="N1170" s="14"/>
    </row>
    <row r="1171" spans="1:14" ht="78.75">
      <c r="A1171" s="6">
        <v>1170</v>
      </c>
      <c r="B1171" s="8" t="s">
        <v>21861</v>
      </c>
      <c r="C1171" s="9" t="s">
        <v>22000</v>
      </c>
      <c r="D1171" s="10" t="s">
        <v>453</v>
      </c>
      <c r="E1171" s="11" t="s">
        <v>23015</v>
      </c>
      <c r="F1171" s="6">
        <v>483511</v>
      </c>
      <c r="G1171" s="6" t="s">
        <v>462</v>
      </c>
      <c r="H1171" s="16">
        <v>8304816.5279999999</v>
      </c>
      <c r="I1171" s="12"/>
      <c r="J1171" s="12"/>
      <c r="K1171" s="15">
        <v>0</v>
      </c>
      <c r="L1171" s="13" t="s">
        <v>14</v>
      </c>
      <c r="M1171" s="7">
        <v>1</v>
      </c>
      <c r="N1171" s="14"/>
    </row>
    <row r="1172" spans="1:14" ht="78.75">
      <c r="A1172" s="6">
        <v>1171</v>
      </c>
      <c r="B1172" s="8" t="s">
        <v>21861</v>
      </c>
      <c r="C1172" s="9" t="s">
        <v>22000</v>
      </c>
      <c r="D1172" s="10" t="s">
        <v>453</v>
      </c>
      <c r="E1172" s="11" t="s">
        <v>23016</v>
      </c>
      <c r="F1172" s="6">
        <v>483512</v>
      </c>
      <c r="G1172" s="6" t="s">
        <v>462</v>
      </c>
      <c r="H1172" s="16">
        <v>8158146.3990000002</v>
      </c>
      <c r="I1172" s="12"/>
      <c r="J1172" s="12"/>
      <c r="K1172" s="15">
        <v>0</v>
      </c>
      <c r="L1172" s="13" t="s">
        <v>14</v>
      </c>
      <c r="M1172" s="7">
        <v>1</v>
      </c>
      <c r="N1172" s="14"/>
    </row>
    <row r="1173" spans="1:14" ht="94.5">
      <c r="A1173" s="6">
        <v>1172</v>
      </c>
      <c r="B1173" s="8" t="s">
        <v>21861</v>
      </c>
      <c r="C1173" s="9" t="s">
        <v>22424</v>
      </c>
      <c r="D1173" s="10" t="s">
        <v>22425</v>
      </c>
      <c r="E1173" s="11" t="s">
        <v>23017</v>
      </c>
      <c r="F1173" s="6">
        <v>484625</v>
      </c>
      <c r="G1173" s="6" t="s">
        <v>462</v>
      </c>
      <c r="H1173" s="16">
        <v>5839901.75</v>
      </c>
      <c r="I1173" s="12"/>
      <c r="J1173" s="12"/>
      <c r="K1173" s="15">
        <v>0</v>
      </c>
      <c r="L1173" s="13" t="s">
        <v>14</v>
      </c>
      <c r="M1173" s="7">
        <v>1</v>
      </c>
      <c r="N1173" s="14"/>
    </row>
    <row r="1174" spans="1:14" ht="78.75">
      <c r="A1174" s="6">
        <v>1173</v>
      </c>
      <c r="B1174" s="8" t="s">
        <v>21861</v>
      </c>
      <c r="C1174" s="9" t="s">
        <v>23018</v>
      </c>
      <c r="D1174" s="10" t="s">
        <v>23019</v>
      </c>
      <c r="E1174" s="11" t="s">
        <v>23020</v>
      </c>
      <c r="F1174" s="6">
        <v>369396</v>
      </c>
      <c r="G1174" s="6" t="s">
        <v>462</v>
      </c>
      <c r="H1174" s="16">
        <v>9280289.5289999992</v>
      </c>
      <c r="I1174" s="12" t="s">
        <v>23021</v>
      </c>
      <c r="J1174" s="12" t="s">
        <v>23022</v>
      </c>
      <c r="K1174" s="15">
        <v>0</v>
      </c>
      <c r="L1174" s="13" t="s">
        <v>14</v>
      </c>
      <c r="M1174" s="7">
        <v>1</v>
      </c>
      <c r="N1174" s="14"/>
    </row>
    <row r="1175" spans="1:14" ht="78.75">
      <c r="A1175" s="6">
        <v>1174</v>
      </c>
      <c r="B1175" s="8" t="s">
        <v>21861</v>
      </c>
      <c r="C1175" s="9" t="s">
        <v>21881</v>
      </c>
      <c r="D1175" s="10" t="s">
        <v>1075</v>
      </c>
      <c r="E1175" s="11" t="s">
        <v>23023</v>
      </c>
      <c r="F1175" s="6">
        <v>371921</v>
      </c>
      <c r="G1175" s="6" t="s">
        <v>462</v>
      </c>
      <c r="H1175" s="16">
        <v>14932226.854</v>
      </c>
      <c r="I1175" s="12" t="s">
        <v>22572</v>
      </c>
      <c r="J1175" s="12" t="s">
        <v>22573</v>
      </c>
      <c r="K1175" s="15">
        <v>0</v>
      </c>
      <c r="L1175" s="13" t="s">
        <v>14</v>
      </c>
      <c r="M1175" s="7">
        <v>1</v>
      </c>
      <c r="N1175" s="14"/>
    </row>
    <row r="1176" spans="1:14" ht="78.75">
      <c r="A1176" s="6">
        <v>1175</v>
      </c>
      <c r="B1176" s="8" t="s">
        <v>21861</v>
      </c>
      <c r="C1176" s="9" t="s">
        <v>21881</v>
      </c>
      <c r="D1176" s="10" t="s">
        <v>1075</v>
      </c>
      <c r="E1176" s="11" t="s">
        <v>23024</v>
      </c>
      <c r="F1176" s="6">
        <v>371922</v>
      </c>
      <c r="G1176" s="6" t="s">
        <v>462</v>
      </c>
      <c r="H1176" s="16">
        <v>9249064.3609999996</v>
      </c>
      <c r="I1176" s="12" t="s">
        <v>22572</v>
      </c>
      <c r="J1176" s="12" t="s">
        <v>22573</v>
      </c>
      <c r="K1176" s="15">
        <v>2900000</v>
      </c>
      <c r="L1176" s="13" t="s">
        <v>14</v>
      </c>
      <c r="M1176" s="7">
        <v>1</v>
      </c>
      <c r="N1176" s="14"/>
    </row>
    <row r="1177" spans="1:14" ht="78.75">
      <c r="A1177" s="6">
        <v>1176</v>
      </c>
      <c r="B1177" s="8" t="s">
        <v>21861</v>
      </c>
      <c r="C1177" s="9" t="s">
        <v>21881</v>
      </c>
      <c r="D1177" s="10" t="s">
        <v>1075</v>
      </c>
      <c r="E1177" s="11" t="s">
        <v>23025</v>
      </c>
      <c r="F1177" s="6">
        <v>369400</v>
      </c>
      <c r="G1177" s="6" t="s">
        <v>462</v>
      </c>
      <c r="H1177" s="16">
        <v>17567981.563000001</v>
      </c>
      <c r="I1177" s="12" t="s">
        <v>22572</v>
      </c>
      <c r="J1177" s="12" t="s">
        <v>22573</v>
      </c>
      <c r="K1177" s="15">
        <v>0</v>
      </c>
      <c r="L1177" s="13" t="s">
        <v>14</v>
      </c>
      <c r="M1177" s="7">
        <v>1</v>
      </c>
      <c r="N1177" s="14"/>
    </row>
    <row r="1178" spans="1:14" ht="78.75">
      <c r="A1178" s="6">
        <v>1177</v>
      </c>
      <c r="B1178" s="8" t="s">
        <v>21861</v>
      </c>
      <c r="C1178" s="9" t="s">
        <v>23026</v>
      </c>
      <c r="D1178" s="10" t="s">
        <v>22812</v>
      </c>
      <c r="E1178" s="11" t="s">
        <v>23027</v>
      </c>
      <c r="F1178" s="6">
        <v>371978</v>
      </c>
      <c r="G1178" s="6" t="s">
        <v>462</v>
      </c>
      <c r="H1178" s="16">
        <v>1433410.35</v>
      </c>
      <c r="I1178" s="12" t="s">
        <v>23028</v>
      </c>
      <c r="J1178" s="12" t="s">
        <v>23029</v>
      </c>
      <c r="K1178" s="15">
        <v>0</v>
      </c>
      <c r="L1178" s="13" t="s">
        <v>14</v>
      </c>
      <c r="M1178" s="7">
        <v>1</v>
      </c>
      <c r="N1178" s="14"/>
    </row>
    <row r="1179" spans="1:14" ht="94.5">
      <c r="A1179" s="6">
        <v>1178</v>
      </c>
      <c r="B1179" s="8" t="s">
        <v>21861</v>
      </c>
      <c r="C1179" s="9" t="s">
        <v>23026</v>
      </c>
      <c r="D1179" s="10" t="s">
        <v>22812</v>
      </c>
      <c r="E1179" s="11" t="s">
        <v>23030</v>
      </c>
      <c r="F1179" s="6">
        <v>371979</v>
      </c>
      <c r="G1179" s="6" t="s">
        <v>462</v>
      </c>
      <c r="H1179" s="16">
        <v>1433410.35</v>
      </c>
      <c r="I1179" s="12" t="s">
        <v>23028</v>
      </c>
      <c r="J1179" s="12" t="s">
        <v>23029</v>
      </c>
      <c r="K1179" s="15">
        <v>0</v>
      </c>
      <c r="L1179" s="13" t="s">
        <v>14</v>
      </c>
      <c r="M1179" s="7">
        <v>1</v>
      </c>
      <c r="N1179" s="14"/>
    </row>
    <row r="1180" spans="1:14" ht="63">
      <c r="A1180" s="6">
        <v>1179</v>
      </c>
      <c r="B1180" s="8" t="s">
        <v>21861</v>
      </c>
      <c r="C1180" s="9" t="s">
        <v>22344</v>
      </c>
      <c r="D1180" s="10" t="s">
        <v>22345</v>
      </c>
      <c r="E1180" s="11" t="s">
        <v>23031</v>
      </c>
      <c r="F1180" s="6">
        <v>447488</v>
      </c>
      <c r="G1180" s="6" t="s">
        <v>462</v>
      </c>
      <c r="H1180" s="16">
        <v>5241935.2039999999</v>
      </c>
      <c r="I1180" s="12" t="s">
        <v>15024</v>
      </c>
      <c r="J1180" s="12" t="s">
        <v>15081</v>
      </c>
      <c r="K1180" s="15">
        <v>3600000</v>
      </c>
      <c r="L1180" s="13" t="s">
        <v>14</v>
      </c>
      <c r="M1180" s="7">
        <v>1</v>
      </c>
      <c r="N1180" s="14"/>
    </row>
    <row r="1181" spans="1:14" ht="110.25">
      <c r="A1181" s="6">
        <v>1180</v>
      </c>
      <c r="B1181" s="8" t="s">
        <v>21861</v>
      </c>
      <c r="C1181" s="9" t="s">
        <v>23032</v>
      </c>
      <c r="D1181" s="10" t="s">
        <v>23033</v>
      </c>
      <c r="E1181" s="11" t="s">
        <v>23034</v>
      </c>
      <c r="F1181" s="6">
        <v>456539</v>
      </c>
      <c r="G1181" s="6" t="s">
        <v>462</v>
      </c>
      <c r="H1181" s="16">
        <v>11258850.9</v>
      </c>
      <c r="I1181" s="12" t="s">
        <v>23035</v>
      </c>
      <c r="J1181" s="12" t="s">
        <v>23036</v>
      </c>
      <c r="K1181" s="15">
        <v>0</v>
      </c>
      <c r="L1181" s="13" t="s">
        <v>14</v>
      </c>
      <c r="M1181" s="7">
        <v>1</v>
      </c>
      <c r="N1181" s="14"/>
    </row>
    <row r="1182" spans="1:14" ht="94.5">
      <c r="A1182" s="6">
        <v>1181</v>
      </c>
      <c r="B1182" s="8" t="s">
        <v>21861</v>
      </c>
      <c r="C1182" s="9" t="s">
        <v>22000</v>
      </c>
      <c r="D1182" s="10" t="s">
        <v>453</v>
      </c>
      <c r="E1182" s="11" t="s">
        <v>23037</v>
      </c>
      <c r="F1182" s="6">
        <v>483507</v>
      </c>
      <c r="G1182" s="6" t="s">
        <v>462</v>
      </c>
      <c r="H1182" s="16">
        <v>1074277.5390000001</v>
      </c>
      <c r="I1182" s="12"/>
      <c r="J1182" s="12"/>
      <c r="K1182" s="15">
        <v>0</v>
      </c>
      <c r="L1182" s="13" t="s">
        <v>14</v>
      </c>
      <c r="M1182" s="7">
        <v>1</v>
      </c>
      <c r="N1182" s="14"/>
    </row>
    <row r="1183" spans="1:14" ht="378">
      <c r="A1183" s="6">
        <v>1182</v>
      </c>
      <c r="B1183" s="8" t="s">
        <v>21861</v>
      </c>
      <c r="C1183" s="9" t="s">
        <v>23038</v>
      </c>
      <c r="D1183" s="10" t="s">
        <v>23039</v>
      </c>
      <c r="E1183" s="11" t="s">
        <v>23040</v>
      </c>
      <c r="F1183" s="6">
        <v>484626</v>
      </c>
      <c r="G1183" s="6" t="s">
        <v>462</v>
      </c>
      <c r="H1183" s="16">
        <v>6535651.3499999996</v>
      </c>
      <c r="I1183" s="12"/>
      <c r="J1183" s="12"/>
      <c r="K1183" s="15">
        <v>0</v>
      </c>
      <c r="L1183" s="13" t="s">
        <v>14</v>
      </c>
      <c r="M1183" s="7">
        <v>1</v>
      </c>
      <c r="N1183" s="14"/>
    </row>
    <row r="1184" spans="1:14" ht="94.5">
      <c r="A1184" s="6">
        <v>1183</v>
      </c>
      <c r="B1184" s="8" t="s">
        <v>21861</v>
      </c>
      <c r="C1184" s="9" t="s">
        <v>23041</v>
      </c>
      <c r="D1184" s="10" t="s">
        <v>23042</v>
      </c>
      <c r="E1184" s="11" t="s">
        <v>23043</v>
      </c>
      <c r="F1184" s="6">
        <v>482345</v>
      </c>
      <c r="G1184" s="6" t="s">
        <v>462</v>
      </c>
      <c r="H1184" s="16">
        <v>1167437.4439999999</v>
      </c>
      <c r="I1184" s="12" t="s">
        <v>22858</v>
      </c>
      <c r="J1184" s="12" t="s">
        <v>22637</v>
      </c>
      <c r="K1184" s="15">
        <v>0</v>
      </c>
      <c r="L1184" s="13" t="s">
        <v>14</v>
      </c>
      <c r="M1184" s="7">
        <v>1</v>
      </c>
      <c r="N1184" s="14"/>
    </row>
    <row r="1185" spans="1:14" ht="126">
      <c r="A1185" s="6">
        <v>1184</v>
      </c>
      <c r="B1185" s="8" t="s">
        <v>21861</v>
      </c>
      <c r="C1185" s="9" t="s">
        <v>23044</v>
      </c>
      <c r="D1185" s="10" t="s">
        <v>1062</v>
      </c>
      <c r="E1185" s="11" t="s">
        <v>23045</v>
      </c>
      <c r="F1185" s="6">
        <v>492664</v>
      </c>
      <c r="G1185" s="6" t="s">
        <v>462</v>
      </c>
      <c r="H1185" s="16">
        <v>5905385.25</v>
      </c>
      <c r="I1185" s="12"/>
      <c r="J1185" s="12"/>
      <c r="K1185" s="15">
        <v>0</v>
      </c>
      <c r="L1185" s="13" t="s">
        <v>14</v>
      </c>
      <c r="M1185" s="7">
        <v>1</v>
      </c>
      <c r="N1185" s="14"/>
    </row>
    <row r="1186" spans="1:14" ht="94.5">
      <c r="A1186" s="6">
        <v>1185</v>
      </c>
      <c r="B1186" s="8" t="s">
        <v>21861</v>
      </c>
      <c r="C1186" s="9" t="s">
        <v>22087</v>
      </c>
      <c r="D1186" s="10" t="s">
        <v>22088</v>
      </c>
      <c r="E1186" s="11" t="s">
        <v>23046</v>
      </c>
      <c r="F1186" s="6">
        <v>301200</v>
      </c>
      <c r="G1186" s="6" t="s">
        <v>462</v>
      </c>
      <c r="H1186" s="16">
        <v>1824686.85</v>
      </c>
      <c r="I1186" s="12">
        <v>43715</v>
      </c>
      <c r="J1186" s="12" t="s">
        <v>22470</v>
      </c>
      <c r="K1186" s="15">
        <v>1000000</v>
      </c>
      <c r="L1186" s="13" t="s">
        <v>14</v>
      </c>
      <c r="M1186" s="7">
        <v>1</v>
      </c>
      <c r="N1186" s="14"/>
    </row>
    <row r="1187" spans="1:14" ht="110.25">
      <c r="A1187" s="6">
        <v>1186</v>
      </c>
      <c r="B1187" s="8" t="s">
        <v>21861</v>
      </c>
      <c r="C1187" s="9" t="s">
        <v>23047</v>
      </c>
      <c r="D1187" s="10" t="s">
        <v>23048</v>
      </c>
      <c r="E1187" s="11" t="s">
        <v>23049</v>
      </c>
      <c r="F1187" s="6">
        <v>345682</v>
      </c>
      <c r="G1187" s="6" t="s">
        <v>462</v>
      </c>
      <c r="H1187" s="16">
        <v>5450896.7000000002</v>
      </c>
      <c r="I1187" s="12" t="s">
        <v>23050</v>
      </c>
      <c r="J1187" s="12" t="s">
        <v>23051</v>
      </c>
      <c r="K1187" s="15">
        <v>5270000</v>
      </c>
      <c r="L1187" s="13" t="s">
        <v>14</v>
      </c>
      <c r="M1187" s="7">
        <v>1</v>
      </c>
      <c r="N1187" s="14"/>
    </row>
    <row r="1188" spans="1:14" ht="78.75">
      <c r="A1188" s="6">
        <v>1187</v>
      </c>
      <c r="B1188" s="8" t="s">
        <v>21861</v>
      </c>
      <c r="C1188" s="9" t="s">
        <v>23052</v>
      </c>
      <c r="D1188" s="10" t="s">
        <v>23053</v>
      </c>
      <c r="E1188" s="11" t="s">
        <v>23054</v>
      </c>
      <c r="F1188" s="6">
        <v>345693</v>
      </c>
      <c r="G1188" s="6" t="s">
        <v>462</v>
      </c>
      <c r="H1188" s="16">
        <v>712354.65</v>
      </c>
      <c r="I1188" s="12" t="s">
        <v>22913</v>
      </c>
      <c r="J1188" s="12" t="s">
        <v>14887</v>
      </c>
      <c r="K1188" s="15">
        <v>400000</v>
      </c>
      <c r="L1188" s="13" t="s">
        <v>14</v>
      </c>
      <c r="M1188" s="7">
        <v>1</v>
      </c>
      <c r="N1188" s="14"/>
    </row>
    <row r="1189" spans="1:14" ht="78.75">
      <c r="A1189" s="6">
        <v>1188</v>
      </c>
      <c r="B1189" s="8" t="s">
        <v>21861</v>
      </c>
      <c r="C1189" s="9" t="s">
        <v>21901</v>
      </c>
      <c r="D1189" s="10" t="s">
        <v>21902</v>
      </c>
      <c r="E1189" s="11" t="s">
        <v>23055</v>
      </c>
      <c r="F1189" s="6">
        <v>345694</v>
      </c>
      <c r="G1189" s="6" t="s">
        <v>462</v>
      </c>
      <c r="H1189" s="16">
        <v>2921307.95</v>
      </c>
      <c r="I1189" s="12" t="s">
        <v>23056</v>
      </c>
      <c r="J1189" s="12" t="s">
        <v>23057</v>
      </c>
      <c r="K1189" s="15">
        <v>2000000</v>
      </c>
      <c r="L1189" s="13" t="s">
        <v>14</v>
      </c>
      <c r="M1189" s="7">
        <v>1</v>
      </c>
      <c r="N1189" s="14"/>
    </row>
    <row r="1190" spans="1:14" ht="78.75">
      <c r="A1190" s="6">
        <v>1189</v>
      </c>
      <c r="B1190" s="8" t="s">
        <v>21861</v>
      </c>
      <c r="C1190" s="9" t="s">
        <v>23058</v>
      </c>
      <c r="D1190" s="10" t="s">
        <v>23059</v>
      </c>
      <c r="E1190" s="11" t="s">
        <v>23060</v>
      </c>
      <c r="F1190" s="6">
        <v>345695</v>
      </c>
      <c r="G1190" s="6" t="s">
        <v>462</v>
      </c>
      <c r="H1190" s="16">
        <v>2574734.65</v>
      </c>
      <c r="I1190" s="12" t="s">
        <v>23061</v>
      </c>
      <c r="J1190" s="12" t="s">
        <v>15135</v>
      </c>
      <c r="K1190" s="15">
        <v>1800000</v>
      </c>
      <c r="L1190" s="13" t="s">
        <v>14</v>
      </c>
      <c r="M1190" s="7">
        <v>1</v>
      </c>
      <c r="N1190" s="14"/>
    </row>
    <row r="1191" spans="1:14" ht="78.75">
      <c r="A1191" s="6">
        <v>1190</v>
      </c>
      <c r="B1191" s="8" t="s">
        <v>21861</v>
      </c>
      <c r="C1191" s="9" t="s">
        <v>23062</v>
      </c>
      <c r="D1191" s="10" t="s">
        <v>23063</v>
      </c>
      <c r="E1191" s="11" t="s">
        <v>23064</v>
      </c>
      <c r="F1191" s="6">
        <v>345696</v>
      </c>
      <c r="G1191" s="6" t="s">
        <v>462</v>
      </c>
      <c r="H1191" s="16">
        <v>725051.4</v>
      </c>
      <c r="I1191" s="12" t="s">
        <v>23061</v>
      </c>
      <c r="J1191" s="12" t="s">
        <v>15074</v>
      </c>
      <c r="K1191" s="15">
        <v>400000</v>
      </c>
      <c r="L1191" s="13" t="s">
        <v>14</v>
      </c>
      <c r="M1191" s="7">
        <v>1</v>
      </c>
      <c r="N1191" s="14"/>
    </row>
    <row r="1192" spans="1:14" ht="78.75">
      <c r="A1192" s="6">
        <v>1191</v>
      </c>
      <c r="B1192" s="8" t="s">
        <v>21861</v>
      </c>
      <c r="C1192" s="9" t="s">
        <v>23065</v>
      </c>
      <c r="D1192" s="10" t="s">
        <v>22993</v>
      </c>
      <c r="E1192" s="11" t="s">
        <v>23066</v>
      </c>
      <c r="F1192" s="6">
        <v>345698</v>
      </c>
      <c r="G1192" s="6" t="s">
        <v>462</v>
      </c>
      <c r="H1192" s="16">
        <v>2596445</v>
      </c>
      <c r="I1192" s="12" t="s">
        <v>23067</v>
      </c>
      <c r="J1192" s="12" t="s">
        <v>15217</v>
      </c>
      <c r="K1192" s="15">
        <v>2289000</v>
      </c>
      <c r="L1192" s="13" t="s">
        <v>14</v>
      </c>
      <c r="M1192" s="7">
        <v>1</v>
      </c>
      <c r="N1192" s="14"/>
    </row>
    <row r="1193" spans="1:14" ht="78.75">
      <c r="A1193" s="6">
        <v>1192</v>
      </c>
      <c r="B1193" s="8" t="s">
        <v>21861</v>
      </c>
      <c r="C1193" s="9" t="s">
        <v>23068</v>
      </c>
      <c r="D1193" s="10" t="s">
        <v>22088</v>
      </c>
      <c r="E1193" s="11" t="s">
        <v>23069</v>
      </c>
      <c r="F1193" s="6">
        <v>345699</v>
      </c>
      <c r="G1193" s="6" t="s">
        <v>462</v>
      </c>
      <c r="H1193" s="16">
        <v>2502566</v>
      </c>
      <c r="I1193" s="12" t="s">
        <v>23070</v>
      </c>
      <c r="J1193" s="12" t="s">
        <v>23071</v>
      </c>
      <c r="K1193" s="15">
        <v>2100000</v>
      </c>
      <c r="L1193" s="13" t="s">
        <v>14</v>
      </c>
      <c r="M1193" s="7">
        <v>1</v>
      </c>
      <c r="N1193" s="14"/>
    </row>
    <row r="1194" spans="1:14" ht="78.75">
      <c r="A1194" s="6">
        <v>1193</v>
      </c>
      <c r="B1194" s="8" t="s">
        <v>21861</v>
      </c>
      <c r="C1194" s="9" t="s">
        <v>23072</v>
      </c>
      <c r="D1194" s="10" t="s">
        <v>23073</v>
      </c>
      <c r="E1194" s="11" t="s">
        <v>23074</v>
      </c>
      <c r="F1194" s="6">
        <v>345700</v>
      </c>
      <c r="G1194" s="6" t="s">
        <v>462</v>
      </c>
      <c r="H1194" s="16">
        <v>2222827.1</v>
      </c>
      <c r="I1194" s="12" t="s">
        <v>23075</v>
      </c>
      <c r="J1194" s="12" t="s">
        <v>23076</v>
      </c>
      <c r="K1194" s="15">
        <v>1300000</v>
      </c>
      <c r="L1194" s="13" t="s">
        <v>14</v>
      </c>
      <c r="M1194" s="7">
        <v>1</v>
      </c>
      <c r="N1194" s="14"/>
    </row>
    <row r="1195" spans="1:14" ht="94.5">
      <c r="A1195" s="6">
        <v>1194</v>
      </c>
      <c r="B1195" s="8" t="s">
        <v>21861</v>
      </c>
      <c r="C1195" s="9" t="s">
        <v>23077</v>
      </c>
      <c r="D1195" s="10" t="s">
        <v>23078</v>
      </c>
      <c r="E1195" s="11" t="s">
        <v>23079</v>
      </c>
      <c r="F1195" s="6">
        <v>544827</v>
      </c>
      <c r="G1195" s="6" t="s">
        <v>875</v>
      </c>
      <c r="H1195" s="16">
        <v>14622983.300000001</v>
      </c>
      <c r="I1195" s="12" t="s">
        <v>23080</v>
      </c>
      <c r="J1195" s="12" t="s">
        <v>23081</v>
      </c>
      <c r="K1195" s="15">
        <v>2000000</v>
      </c>
      <c r="L1195" s="13" t="s">
        <v>14</v>
      </c>
      <c r="M1195" s="7">
        <v>1</v>
      </c>
      <c r="N1195" s="14"/>
    </row>
    <row r="1196" spans="1:14" ht="94.5">
      <c r="A1196" s="6">
        <v>1195</v>
      </c>
      <c r="B1196" s="8" t="s">
        <v>21861</v>
      </c>
      <c r="C1196" s="9" t="s">
        <v>23082</v>
      </c>
      <c r="D1196" s="10" t="s">
        <v>22442</v>
      </c>
      <c r="E1196" s="11" t="s">
        <v>23083</v>
      </c>
      <c r="F1196" s="6">
        <v>549691</v>
      </c>
      <c r="G1196" s="6" t="s">
        <v>875</v>
      </c>
      <c r="H1196" s="16">
        <v>8995688.6999999993</v>
      </c>
      <c r="I1196" s="12" t="s">
        <v>8340</v>
      </c>
      <c r="J1196" s="12" t="s">
        <v>23084</v>
      </c>
      <c r="K1196" s="15">
        <v>2000000</v>
      </c>
      <c r="L1196" s="13" t="s">
        <v>14</v>
      </c>
      <c r="M1196" s="7">
        <v>1</v>
      </c>
      <c r="N1196" s="14"/>
    </row>
    <row r="1197" spans="1:14" ht="94.5">
      <c r="A1197" s="6">
        <v>1196</v>
      </c>
      <c r="B1197" s="8" t="s">
        <v>21861</v>
      </c>
      <c r="C1197" s="9" t="s">
        <v>23085</v>
      </c>
      <c r="D1197" s="10" t="s">
        <v>22926</v>
      </c>
      <c r="E1197" s="11" t="s">
        <v>23086</v>
      </c>
      <c r="F1197" s="6">
        <v>544832</v>
      </c>
      <c r="G1197" s="6" t="s">
        <v>875</v>
      </c>
      <c r="H1197" s="16">
        <v>5405680.5</v>
      </c>
      <c r="I1197" s="12" t="s">
        <v>23087</v>
      </c>
      <c r="J1197" s="12" t="s">
        <v>23088</v>
      </c>
      <c r="K1197" s="15">
        <v>2200000</v>
      </c>
      <c r="L1197" s="13" t="s">
        <v>14</v>
      </c>
      <c r="M1197" s="7">
        <v>1</v>
      </c>
      <c r="N1197" s="14"/>
    </row>
    <row r="1198" spans="1:14" ht="157.5">
      <c r="A1198" s="6">
        <v>1197</v>
      </c>
      <c r="B1198" s="8" t="s">
        <v>21861</v>
      </c>
      <c r="C1198" s="9" t="s">
        <v>23089</v>
      </c>
      <c r="D1198" s="10" t="s">
        <v>23090</v>
      </c>
      <c r="E1198" s="11" t="s">
        <v>23091</v>
      </c>
      <c r="F1198" s="6">
        <v>549690</v>
      </c>
      <c r="G1198" s="6" t="s">
        <v>875</v>
      </c>
      <c r="H1198" s="16">
        <v>23111330.199999999</v>
      </c>
      <c r="I1198" s="12" t="s">
        <v>23092</v>
      </c>
      <c r="J1198" s="12" t="s">
        <v>23093</v>
      </c>
      <c r="K1198" s="15">
        <v>8800000</v>
      </c>
      <c r="L1198" s="13" t="s">
        <v>14</v>
      </c>
      <c r="M1198" s="7">
        <v>1</v>
      </c>
      <c r="N1198" s="14"/>
    </row>
    <row r="1199" spans="1:14" ht="110.25">
      <c r="A1199" s="6">
        <v>1198</v>
      </c>
      <c r="B1199" s="8" t="s">
        <v>918</v>
      </c>
      <c r="C1199" s="9" t="s">
        <v>919</v>
      </c>
      <c r="D1199" s="10" t="s">
        <v>920</v>
      </c>
      <c r="E1199" s="11" t="s">
        <v>921</v>
      </c>
      <c r="F1199" s="6">
        <v>400556</v>
      </c>
      <c r="G1199" s="6" t="s">
        <v>922</v>
      </c>
      <c r="H1199" s="16">
        <v>5028057</v>
      </c>
      <c r="I1199" s="12" t="s">
        <v>923</v>
      </c>
      <c r="J1199" s="12" t="s">
        <v>924</v>
      </c>
      <c r="K1199" s="15"/>
      <c r="L1199" s="13" t="s">
        <v>14</v>
      </c>
      <c r="M1199" s="7">
        <v>1</v>
      </c>
      <c r="N1199" s="14"/>
    </row>
    <row r="1200" spans="1:14" ht="63">
      <c r="A1200" s="6">
        <v>1199</v>
      </c>
      <c r="B1200" s="8" t="s">
        <v>918</v>
      </c>
      <c r="C1200" s="9" t="s">
        <v>925</v>
      </c>
      <c r="D1200" s="10" t="s">
        <v>926</v>
      </c>
      <c r="E1200" s="11" t="s">
        <v>927</v>
      </c>
      <c r="F1200" s="6">
        <v>400557</v>
      </c>
      <c r="G1200" s="6" t="s">
        <v>922</v>
      </c>
      <c r="H1200" s="16">
        <v>10637993</v>
      </c>
      <c r="I1200" s="12" t="s">
        <v>928</v>
      </c>
      <c r="J1200" s="12" t="s">
        <v>929</v>
      </c>
      <c r="K1200" s="15">
        <v>9429585</v>
      </c>
      <c r="L1200" s="13" t="s">
        <v>14</v>
      </c>
      <c r="M1200" s="7">
        <v>1</v>
      </c>
      <c r="N1200" s="14"/>
    </row>
    <row r="1201" spans="1:14" ht="126">
      <c r="A1201" s="6">
        <v>1200</v>
      </c>
      <c r="B1201" s="8" t="s">
        <v>918</v>
      </c>
      <c r="C1201" s="9" t="s">
        <v>930</v>
      </c>
      <c r="D1201" s="10" t="s">
        <v>931</v>
      </c>
      <c r="E1201" s="11" t="s">
        <v>932</v>
      </c>
      <c r="F1201" s="6">
        <v>272990</v>
      </c>
      <c r="G1201" s="6" t="s">
        <v>922</v>
      </c>
      <c r="H1201" s="16">
        <v>59206145</v>
      </c>
      <c r="I1201" s="12" t="s">
        <v>933</v>
      </c>
      <c r="J1201" s="12" t="s">
        <v>934</v>
      </c>
      <c r="K1201" s="15">
        <v>35737733</v>
      </c>
      <c r="L1201" s="13" t="s">
        <v>70</v>
      </c>
      <c r="M1201" s="7">
        <v>0.4</v>
      </c>
      <c r="N1201" s="14"/>
    </row>
    <row r="1202" spans="1:14" ht="126">
      <c r="A1202" s="6">
        <v>1201</v>
      </c>
      <c r="B1202" s="8" t="s">
        <v>918</v>
      </c>
      <c r="C1202" s="9" t="s">
        <v>935</v>
      </c>
      <c r="D1202" s="10" t="s">
        <v>936</v>
      </c>
      <c r="E1202" s="11" t="s">
        <v>937</v>
      </c>
      <c r="F1202" s="6">
        <v>272990</v>
      </c>
      <c r="G1202" s="6" t="s">
        <v>922</v>
      </c>
      <c r="H1202" s="16">
        <v>59206145</v>
      </c>
      <c r="I1202" s="12" t="s">
        <v>933</v>
      </c>
      <c r="J1202" s="12" t="s">
        <v>934</v>
      </c>
      <c r="K1202" s="15">
        <v>35737733</v>
      </c>
      <c r="L1202" s="13" t="s">
        <v>70</v>
      </c>
      <c r="M1202" s="7">
        <v>0.6</v>
      </c>
      <c r="N1202" s="14"/>
    </row>
    <row r="1203" spans="1:14" ht="63">
      <c r="A1203" s="6">
        <v>1202</v>
      </c>
      <c r="B1203" s="8" t="s">
        <v>918</v>
      </c>
      <c r="C1203" s="9" t="s">
        <v>938</v>
      </c>
      <c r="D1203" s="10" t="s">
        <v>939</v>
      </c>
      <c r="E1203" s="11" t="s">
        <v>940</v>
      </c>
      <c r="F1203" s="6">
        <v>343364</v>
      </c>
      <c r="G1203" s="6" t="s">
        <v>922</v>
      </c>
      <c r="H1203" s="16">
        <v>30391633</v>
      </c>
      <c r="I1203" s="12" t="s">
        <v>941</v>
      </c>
      <c r="J1203" s="12" t="s">
        <v>942</v>
      </c>
      <c r="K1203" s="15">
        <v>22971087</v>
      </c>
      <c r="L1203" s="13" t="s">
        <v>14</v>
      </c>
      <c r="M1203" s="7">
        <v>1</v>
      </c>
      <c r="N1203" s="14"/>
    </row>
    <row r="1204" spans="1:14" ht="78.75">
      <c r="A1204" s="6">
        <v>1203</v>
      </c>
      <c r="B1204" s="8" t="s">
        <v>918</v>
      </c>
      <c r="C1204" s="9" t="s">
        <v>943</v>
      </c>
      <c r="D1204" s="10" t="s">
        <v>944</v>
      </c>
      <c r="E1204" s="11" t="s">
        <v>945</v>
      </c>
      <c r="F1204" s="6">
        <v>365477</v>
      </c>
      <c r="G1204" s="6" t="s">
        <v>922</v>
      </c>
      <c r="H1204" s="16">
        <v>22719848</v>
      </c>
      <c r="I1204" s="12" t="s">
        <v>941</v>
      </c>
      <c r="J1204" s="12" t="s">
        <v>942</v>
      </c>
      <c r="K1204" s="15">
        <v>10536635</v>
      </c>
      <c r="L1204" s="13" t="s">
        <v>14</v>
      </c>
      <c r="M1204" s="7">
        <v>1</v>
      </c>
      <c r="N1204" s="14"/>
    </row>
    <row r="1205" spans="1:14" ht="63">
      <c r="A1205" s="6">
        <v>1204</v>
      </c>
      <c r="B1205" s="8" t="s">
        <v>918</v>
      </c>
      <c r="C1205" s="9" t="s">
        <v>943</v>
      </c>
      <c r="D1205" s="10" t="s">
        <v>944</v>
      </c>
      <c r="E1205" s="11" t="s">
        <v>946</v>
      </c>
      <c r="F1205" s="6">
        <v>365476</v>
      </c>
      <c r="G1205" s="6" t="s">
        <v>922</v>
      </c>
      <c r="H1205" s="16">
        <v>24134267</v>
      </c>
      <c r="I1205" s="12" t="s">
        <v>947</v>
      </c>
      <c r="J1205" s="12" t="s">
        <v>948</v>
      </c>
      <c r="K1205" s="15">
        <v>10231969</v>
      </c>
      <c r="L1205" s="13" t="s">
        <v>14</v>
      </c>
      <c r="M1205" s="7">
        <v>1</v>
      </c>
      <c r="N1205" s="14"/>
    </row>
    <row r="1206" spans="1:14" ht="78.75">
      <c r="A1206" s="6">
        <v>1205</v>
      </c>
      <c r="B1206" s="8" t="s">
        <v>918</v>
      </c>
      <c r="C1206" s="9" t="s">
        <v>949</v>
      </c>
      <c r="D1206" s="10" t="s">
        <v>950</v>
      </c>
      <c r="E1206" s="11" t="s">
        <v>951</v>
      </c>
      <c r="F1206" s="6">
        <v>475962</v>
      </c>
      <c r="G1206" s="6" t="s">
        <v>922</v>
      </c>
      <c r="H1206" s="16">
        <v>11662285</v>
      </c>
      <c r="I1206" s="12" t="s">
        <v>952</v>
      </c>
      <c r="J1206" s="12" t="s">
        <v>953</v>
      </c>
      <c r="K1206" s="15">
        <v>6564261</v>
      </c>
      <c r="L1206" s="13" t="s">
        <v>14</v>
      </c>
      <c r="M1206" s="7">
        <v>1</v>
      </c>
      <c r="N1206" s="14"/>
    </row>
    <row r="1207" spans="1:14" ht="63">
      <c r="A1207" s="6">
        <v>1206</v>
      </c>
      <c r="B1207" s="8" t="s">
        <v>918</v>
      </c>
      <c r="C1207" s="9" t="s">
        <v>954</v>
      </c>
      <c r="D1207" s="10" t="s">
        <v>955</v>
      </c>
      <c r="E1207" s="11" t="s">
        <v>956</v>
      </c>
      <c r="F1207" s="6">
        <v>151937</v>
      </c>
      <c r="G1207" s="6" t="s">
        <v>922</v>
      </c>
      <c r="H1207" s="16">
        <v>3618251.2749999999</v>
      </c>
      <c r="I1207" s="12" t="s">
        <v>957</v>
      </c>
      <c r="J1207" s="12" t="s">
        <v>958</v>
      </c>
      <c r="K1207" s="15">
        <v>482678</v>
      </c>
      <c r="L1207" s="13" t="s">
        <v>14</v>
      </c>
      <c r="M1207" s="7">
        <v>1</v>
      </c>
      <c r="N1207" s="14"/>
    </row>
    <row r="1208" spans="1:14" ht="252">
      <c r="A1208" s="6">
        <v>1207</v>
      </c>
      <c r="B1208" s="8" t="s">
        <v>918</v>
      </c>
      <c r="C1208" s="9" t="s">
        <v>959</v>
      </c>
      <c r="D1208" s="10" t="s">
        <v>931</v>
      </c>
      <c r="E1208" s="11" t="s">
        <v>960</v>
      </c>
      <c r="F1208" s="6">
        <v>155652</v>
      </c>
      <c r="G1208" s="6" t="s">
        <v>922</v>
      </c>
      <c r="H1208" s="16">
        <v>9805000</v>
      </c>
      <c r="I1208" s="12" t="s">
        <v>961</v>
      </c>
      <c r="J1208" s="12" t="s">
        <v>962</v>
      </c>
      <c r="K1208" s="15">
        <v>4550908</v>
      </c>
      <c r="L1208" s="13" t="s">
        <v>14</v>
      </c>
      <c r="M1208" s="7">
        <v>1</v>
      </c>
      <c r="N1208" s="14"/>
    </row>
    <row r="1209" spans="1:14" ht="220.5">
      <c r="A1209" s="6">
        <v>1208</v>
      </c>
      <c r="B1209" s="8" t="s">
        <v>918</v>
      </c>
      <c r="C1209" s="9" t="s">
        <v>963</v>
      </c>
      <c r="D1209" s="10" t="s">
        <v>931</v>
      </c>
      <c r="E1209" s="11" t="s">
        <v>964</v>
      </c>
      <c r="F1209" s="6">
        <v>155642</v>
      </c>
      <c r="G1209" s="6" t="s">
        <v>922</v>
      </c>
      <c r="H1209" s="16">
        <v>8557016.6439999994</v>
      </c>
      <c r="I1209" s="12" t="s">
        <v>961</v>
      </c>
      <c r="J1209" s="12" t="s">
        <v>965</v>
      </c>
      <c r="K1209" s="15">
        <v>5700000</v>
      </c>
      <c r="L1209" s="13" t="s">
        <v>14</v>
      </c>
      <c r="M1209" s="7">
        <v>1</v>
      </c>
      <c r="N1209" s="14"/>
    </row>
    <row r="1210" spans="1:14" ht="63">
      <c r="A1210" s="6">
        <v>1209</v>
      </c>
      <c r="B1210" s="8" t="s">
        <v>918</v>
      </c>
      <c r="C1210" s="9" t="s">
        <v>966</v>
      </c>
      <c r="D1210" s="10" t="s">
        <v>967</v>
      </c>
      <c r="E1210" s="11" t="s">
        <v>968</v>
      </c>
      <c r="F1210" s="6">
        <v>368873</v>
      </c>
      <c r="G1210" s="6" t="s">
        <v>922</v>
      </c>
      <c r="H1210" s="16">
        <v>3539633</v>
      </c>
      <c r="I1210" s="12" t="s">
        <v>969</v>
      </c>
      <c r="J1210" s="12" t="s">
        <v>970</v>
      </c>
      <c r="K1210" s="15"/>
      <c r="L1210" s="13" t="s">
        <v>14</v>
      </c>
      <c r="M1210" s="7">
        <v>1</v>
      </c>
      <c r="N1210" s="14"/>
    </row>
    <row r="1211" spans="1:14" ht="47.25">
      <c r="A1211" s="6">
        <v>1210</v>
      </c>
      <c r="B1211" s="8" t="s">
        <v>918</v>
      </c>
      <c r="C1211" s="9" t="s">
        <v>971</v>
      </c>
      <c r="D1211" s="10" t="s">
        <v>972</v>
      </c>
      <c r="E1211" s="11" t="s">
        <v>973</v>
      </c>
      <c r="F1211" s="6">
        <v>368875</v>
      </c>
      <c r="G1211" s="6" t="s">
        <v>922</v>
      </c>
      <c r="H1211" s="16">
        <v>4157394</v>
      </c>
      <c r="I1211" s="12" t="s">
        <v>974</v>
      </c>
      <c r="J1211" s="12" t="s">
        <v>975</v>
      </c>
      <c r="K1211" s="15">
        <v>0</v>
      </c>
      <c r="L1211" s="13" t="s">
        <v>14</v>
      </c>
      <c r="M1211" s="7">
        <v>1</v>
      </c>
      <c r="N1211" s="14"/>
    </row>
    <row r="1212" spans="1:14" ht="78.75">
      <c r="A1212" s="6">
        <v>1211</v>
      </c>
      <c r="B1212" s="8" t="s">
        <v>918</v>
      </c>
      <c r="C1212" s="9" t="s">
        <v>976</v>
      </c>
      <c r="D1212" s="10" t="s">
        <v>972</v>
      </c>
      <c r="E1212" s="11" t="s">
        <v>977</v>
      </c>
      <c r="F1212" s="6">
        <v>368879</v>
      </c>
      <c r="G1212" s="6" t="s">
        <v>922</v>
      </c>
      <c r="H1212" s="16">
        <v>12561387</v>
      </c>
      <c r="I1212" s="12" t="s">
        <v>978</v>
      </c>
      <c r="J1212" s="12" t="s">
        <v>979</v>
      </c>
      <c r="K1212" s="15">
        <v>2500000</v>
      </c>
      <c r="L1212" s="13" t="s">
        <v>14</v>
      </c>
      <c r="M1212" s="7">
        <v>1</v>
      </c>
      <c r="N1212" s="14"/>
    </row>
    <row r="1213" spans="1:14" ht="63">
      <c r="A1213" s="6">
        <v>1212</v>
      </c>
      <c r="B1213" s="8" t="s">
        <v>918</v>
      </c>
      <c r="C1213" s="9" t="s">
        <v>980</v>
      </c>
      <c r="D1213" s="10" t="s">
        <v>981</v>
      </c>
      <c r="E1213" s="11" t="s">
        <v>982</v>
      </c>
      <c r="F1213" s="6">
        <v>368882</v>
      </c>
      <c r="G1213" s="6" t="s">
        <v>922</v>
      </c>
      <c r="H1213" s="16">
        <v>8953923</v>
      </c>
      <c r="I1213" s="12" t="s">
        <v>983</v>
      </c>
      <c r="J1213" s="12" t="s">
        <v>984</v>
      </c>
      <c r="K1213" s="15">
        <v>6234420</v>
      </c>
      <c r="L1213" s="13" t="s">
        <v>14</v>
      </c>
      <c r="M1213" s="7">
        <v>1</v>
      </c>
      <c r="N1213" s="14"/>
    </row>
    <row r="1214" spans="1:14" ht="78.75">
      <c r="A1214" s="6">
        <v>1213</v>
      </c>
      <c r="B1214" s="8" t="s">
        <v>918</v>
      </c>
      <c r="C1214" s="9" t="s">
        <v>985</v>
      </c>
      <c r="D1214" s="10" t="s">
        <v>986</v>
      </c>
      <c r="E1214" s="11" t="s">
        <v>987</v>
      </c>
      <c r="F1214" s="6">
        <v>356396</v>
      </c>
      <c r="G1214" s="6" t="s">
        <v>922</v>
      </c>
      <c r="H1214" s="16">
        <v>13002534</v>
      </c>
      <c r="I1214" s="12" t="s">
        <v>957</v>
      </c>
      <c r="J1214" s="12" t="s">
        <v>988</v>
      </c>
      <c r="K1214" s="15"/>
      <c r="L1214" s="13" t="s">
        <v>14</v>
      </c>
      <c r="M1214" s="7">
        <v>1</v>
      </c>
      <c r="N1214" s="14"/>
    </row>
    <row r="1215" spans="1:14" ht="63">
      <c r="A1215" s="6">
        <v>1214</v>
      </c>
      <c r="B1215" s="8" t="s">
        <v>918</v>
      </c>
      <c r="C1215" s="9" t="s">
        <v>989</v>
      </c>
      <c r="D1215" s="10" t="s">
        <v>990</v>
      </c>
      <c r="E1215" s="11" t="s">
        <v>991</v>
      </c>
      <c r="F1215" s="6">
        <v>356395</v>
      </c>
      <c r="G1215" s="6" t="s">
        <v>922</v>
      </c>
      <c r="H1215" s="16">
        <v>19878000</v>
      </c>
      <c r="I1215" s="12" t="s">
        <v>992</v>
      </c>
      <c r="J1215" s="12" t="s">
        <v>993</v>
      </c>
      <c r="K1215" s="15"/>
      <c r="L1215" s="13" t="s">
        <v>14</v>
      </c>
      <c r="M1215" s="7">
        <v>1</v>
      </c>
      <c r="N1215" s="14"/>
    </row>
    <row r="1216" spans="1:14" ht="63">
      <c r="A1216" s="6">
        <v>1215</v>
      </c>
      <c r="B1216" s="8" t="s">
        <v>918</v>
      </c>
      <c r="C1216" s="9" t="s">
        <v>994</v>
      </c>
      <c r="D1216" s="10" t="s">
        <v>995</v>
      </c>
      <c r="E1216" s="11" t="s">
        <v>996</v>
      </c>
      <c r="F1216" s="6">
        <v>368876</v>
      </c>
      <c r="G1216" s="6" t="s">
        <v>922</v>
      </c>
      <c r="H1216" s="16">
        <v>19980397</v>
      </c>
      <c r="I1216" s="12" t="s">
        <v>997</v>
      </c>
      <c r="J1216" s="12" t="s">
        <v>998</v>
      </c>
      <c r="K1216" s="15">
        <v>10022438</v>
      </c>
      <c r="L1216" s="13" t="s">
        <v>14</v>
      </c>
      <c r="M1216" s="7">
        <v>1</v>
      </c>
      <c r="N1216" s="14"/>
    </row>
    <row r="1217" spans="1:14" ht="63">
      <c r="A1217" s="6">
        <v>1216</v>
      </c>
      <c r="B1217" s="8" t="s">
        <v>918</v>
      </c>
      <c r="C1217" s="9" t="s">
        <v>999</v>
      </c>
      <c r="D1217" s="10" t="s">
        <v>1000</v>
      </c>
      <c r="E1217" s="11" t="s">
        <v>1001</v>
      </c>
      <c r="F1217" s="6">
        <v>515311</v>
      </c>
      <c r="G1217" s="6" t="s">
        <v>922</v>
      </c>
      <c r="H1217" s="16">
        <v>23045691</v>
      </c>
      <c r="I1217" s="12" t="s">
        <v>1002</v>
      </c>
      <c r="J1217" s="12" t="s">
        <v>1003</v>
      </c>
      <c r="K1217" s="15"/>
      <c r="L1217" s="13" t="s">
        <v>14</v>
      </c>
      <c r="M1217" s="7">
        <v>1</v>
      </c>
      <c r="N1217" s="14"/>
    </row>
    <row r="1218" spans="1:14" ht="78.75">
      <c r="A1218" s="6">
        <v>1217</v>
      </c>
      <c r="B1218" s="8" t="s">
        <v>918</v>
      </c>
      <c r="C1218" s="9" t="s">
        <v>1004</v>
      </c>
      <c r="D1218" s="10" t="s">
        <v>1005</v>
      </c>
      <c r="E1218" s="11" t="s">
        <v>1006</v>
      </c>
      <c r="F1218" s="6">
        <v>499892</v>
      </c>
      <c r="G1218" s="6" t="s">
        <v>922</v>
      </c>
      <c r="H1218" s="16">
        <v>13272021</v>
      </c>
      <c r="I1218" s="12" t="s">
        <v>1002</v>
      </c>
      <c r="J1218" s="12" t="s">
        <v>1003</v>
      </c>
      <c r="K1218" s="15"/>
      <c r="L1218" s="13" t="s">
        <v>14</v>
      </c>
      <c r="M1218" s="7">
        <v>1</v>
      </c>
      <c r="N1218" s="14"/>
    </row>
    <row r="1219" spans="1:14" ht="94.5">
      <c r="A1219" s="6">
        <v>1218</v>
      </c>
      <c r="B1219" s="8" t="s">
        <v>918</v>
      </c>
      <c r="C1219" s="9" t="s">
        <v>1007</v>
      </c>
      <c r="D1219" s="10" t="s">
        <v>990</v>
      </c>
      <c r="E1219" s="11" t="s">
        <v>1008</v>
      </c>
      <c r="F1219" s="6">
        <v>499893</v>
      </c>
      <c r="G1219" s="6" t="s">
        <v>922</v>
      </c>
      <c r="H1219" s="16">
        <v>13606250</v>
      </c>
      <c r="I1219" s="12" t="s">
        <v>1009</v>
      </c>
      <c r="J1219" s="12" t="s">
        <v>1010</v>
      </c>
      <c r="K1219" s="15"/>
      <c r="L1219" s="13" t="s">
        <v>14</v>
      </c>
      <c r="M1219" s="7">
        <v>1</v>
      </c>
      <c r="N1219" s="14"/>
    </row>
    <row r="1220" spans="1:14" ht="78.75">
      <c r="A1220" s="6">
        <v>1219</v>
      </c>
      <c r="B1220" s="8" t="s">
        <v>918</v>
      </c>
      <c r="C1220" s="9" t="s">
        <v>1011</v>
      </c>
      <c r="D1220" s="10" t="s">
        <v>1005</v>
      </c>
      <c r="E1220" s="11" t="s">
        <v>1006</v>
      </c>
      <c r="F1220" s="6">
        <v>499892</v>
      </c>
      <c r="G1220" s="6" t="s">
        <v>922</v>
      </c>
      <c r="H1220" s="16">
        <v>13172021</v>
      </c>
      <c r="I1220" s="12" t="s">
        <v>1012</v>
      </c>
      <c r="J1220" s="12" t="s">
        <v>1013</v>
      </c>
      <c r="K1220" s="15"/>
      <c r="L1220" s="13" t="s">
        <v>14</v>
      </c>
      <c r="M1220" s="7">
        <v>1</v>
      </c>
      <c r="N1220" s="14"/>
    </row>
    <row r="1221" spans="1:14" ht="94.5">
      <c r="A1221" s="6">
        <v>1220</v>
      </c>
      <c r="B1221" s="8" t="s">
        <v>918</v>
      </c>
      <c r="C1221" s="9" t="s">
        <v>1014</v>
      </c>
      <c r="D1221" s="10" t="s">
        <v>990</v>
      </c>
      <c r="E1221" s="11" t="s">
        <v>1008</v>
      </c>
      <c r="F1221" s="6">
        <v>499893</v>
      </c>
      <c r="G1221" s="6" t="s">
        <v>922</v>
      </c>
      <c r="H1221" s="16">
        <v>13602150</v>
      </c>
      <c r="I1221" s="12" t="s">
        <v>1015</v>
      </c>
      <c r="J1221" s="12" t="s">
        <v>1016</v>
      </c>
      <c r="K1221" s="15"/>
      <c r="L1221" s="13" t="s">
        <v>14</v>
      </c>
      <c r="M1221" s="7">
        <v>1</v>
      </c>
      <c r="N1221" s="14"/>
    </row>
    <row r="1222" spans="1:14" ht="63">
      <c r="A1222" s="6">
        <v>1221</v>
      </c>
      <c r="B1222" s="8" t="s">
        <v>918</v>
      </c>
      <c r="C1222" s="9" t="s">
        <v>1017</v>
      </c>
      <c r="D1222" s="10" t="s">
        <v>1018</v>
      </c>
      <c r="E1222" s="11" t="s">
        <v>1019</v>
      </c>
      <c r="F1222" s="6">
        <v>508217</v>
      </c>
      <c r="G1222" s="6" t="s">
        <v>922</v>
      </c>
      <c r="H1222" s="16">
        <v>16042683</v>
      </c>
      <c r="I1222" s="12" t="s">
        <v>1020</v>
      </c>
      <c r="J1222" s="12" t="s">
        <v>1021</v>
      </c>
      <c r="K1222" s="15"/>
      <c r="L1222" s="13" t="s">
        <v>70</v>
      </c>
      <c r="M1222" s="7">
        <v>0.6</v>
      </c>
      <c r="N1222" s="14"/>
    </row>
    <row r="1223" spans="1:14" ht="63">
      <c r="A1223" s="6">
        <v>1222</v>
      </c>
      <c r="B1223" s="8" t="s">
        <v>918</v>
      </c>
      <c r="C1223" s="9" t="s">
        <v>1022</v>
      </c>
      <c r="D1223" s="10" t="s">
        <v>1018</v>
      </c>
      <c r="E1223" s="11" t="s">
        <v>1019</v>
      </c>
      <c r="F1223" s="6">
        <v>508217</v>
      </c>
      <c r="G1223" s="6" t="s">
        <v>922</v>
      </c>
      <c r="H1223" s="16">
        <v>16042683</v>
      </c>
      <c r="I1223" s="12" t="s">
        <v>1020</v>
      </c>
      <c r="J1223" s="12" t="s">
        <v>1021</v>
      </c>
      <c r="K1223" s="15"/>
      <c r="L1223" s="13" t="s">
        <v>70</v>
      </c>
      <c r="M1223" s="7">
        <v>0.4</v>
      </c>
      <c r="N1223" s="14"/>
    </row>
    <row r="1224" spans="1:14" ht="78.75">
      <c r="A1224" s="6">
        <v>1223</v>
      </c>
      <c r="B1224" s="8" t="s">
        <v>918</v>
      </c>
      <c r="C1224" s="9" t="s">
        <v>1023</v>
      </c>
      <c r="D1224" s="10" t="s">
        <v>926</v>
      </c>
      <c r="E1224" s="11" t="s">
        <v>1024</v>
      </c>
      <c r="F1224" s="6">
        <v>508215</v>
      </c>
      <c r="G1224" s="6" t="s">
        <v>922</v>
      </c>
      <c r="H1224" s="16">
        <v>22113700</v>
      </c>
      <c r="I1224" s="12" t="s">
        <v>1025</v>
      </c>
      <c r="J1224" s="12" t="s">
        <v>1026</v>
      </c>
      <c r="K1224" s="15"/>
      <c r="L1224" s="13" t="s">
        <v>14</v>
      </c>
      <c r="M1224" s="7">
        <v>1</v>
      </c>
      <c r="N1224" s="14"/>
    </row>
    <row r="1225" spans="1:14" ht="126">
      <c r="A1225" s="6">
        <v>1224</v>
      </c>
      <c r="B1225" s="8" t="s">
        <v>918</v>
      </c>
      <c r="C1225" s="9" t="s">
        <v>1027</v>
      </c>
      <c r="D1225" s="10" t="s">
        <v>1028</v>
      </c>
      <c r="E1225" s="11" t="s">
        <v>1029</v>
      </c>
      <c r="F1225" s="6">
        <v>484756</v>
      </c>
      <c r="G1225" s="6" t="s">
        <v>922</v>
      </c>
      <c r="H1225" s="16">
        <v>8000885</v>
      </c>
      <c r="I1225" s="12" t="s">
        <v>1030</v>
      </c>
      <c r="J1225" s="12" t="s">
        <v>993</v>
      </c>
      <c r="K1225" s="15"/>
      <c r="L1225" s="13" t="s">
        <v>14</v>
      </c>
      <c r="M1225" s="7">
        <v>1</v>
      </c>
      <c r="N1225" s="14"/>
    </row>
    <row r="1226" spans="1:14" ht="78.75">
      <c r="A1226" s="6">
        <v>1225</v>
      </c>
      <c r="B1226" s="8" t="s">
        <v>918</v>
      </c>
      <c r="C1226" s="9" t="s">
        <v>1031</v>
      </c>
      <c r="D1226" s="10" t="s">
        <v>1032</v>
      </c>
      <c r="E1226" s="11" t="s">
        <v>1033</v>
      </c>
      <c r="F1226" s="6">
        <v>490317</v>
      </c>
      <c r="G1226" s="6" t="s">
        <v>1034</v>
      </c>
      <c r="H1226" s="16">
        <v>37476371</v>
      </c>
      <c r="I1226" s="12">
        <v>44473</v>
      </c>
      <c r="J1226" s="12" t="s">
        <v>1035</v>
      </c>
      <c r="K1226" s="15"/>
      <c r="L1226" s="13" t="s">
        <v>70</v>
      </c>
      <c r="M1226" s="7">
        <v>0.6</v>
      </c>
      <c r="N1226" s="14"/>
    </row>
    <row r="1227" spans="1:14" ht="78.75">
      <c r="A1227" s="6">
        <v>1226</v>
      </c>
      <c r="B1227" s="8" t="s">
        <v>918</v>
      </c>
      <c r="C1227" s="9" t="s">
        <v>1036</v>
      </c>
      <c r="D1227" s="10" t="s">
        <v>1032</v>
      </c>
      <c r="E1227" s="11" t="s">
        <v>1033</v>
      </c>
      <c r="F1227" s="6">
        <v>490317</v>
      </c>
      <c r="G1227" s="6" t="s">
        <v>1034</v>
      </c>
      <c r="H1227" s="16">
        <v>37476371</v>
      </c>
      <c r="I1227" s="12">
        <v>44473</v>
      </c>
      <c r="J1227" s="12" t="s">
        <v>1035</v>
      </c>
      <c r="K1227" s="15"/>
      <c r="L1227" s="13" t="s">
        <v>70</v>
      </c>
      <c r="M1227" s="7">
        <v>0.4</v>
      </c>
      <c r="N1227" s="14"/>
    </row>
    <row r="1228" spans="1:14" ht="31.5">
      <c r="A1228" s="6">
        <v>1227</v>
      </c>
      <c r="B1228" s="8" t="s">
        <v>918</v>
      </c>
      <c r="C1228" s="9" t="s">
        <v>1037</v>
      </c>
      <c r="D1228" s="10" t="s">
        <v>1038</v>
      </c>
      <c r="E1228" s="11" t="s">
        <v>1039</v>
      </c>
      <c r="F1228" s="6">
        <v>400576</v>
      </c>
      <c r="G1228" s="6" t="s">
        <v>1040</v>
      </c>
      <c r="H1228" s="16">
        <v>8075000</v>
      </c>
      <c r="I1228" s="12">
        <v>44107</v>
      </c>
      <c r="J1228" s="12">
        <v>44440</v>
      </c>
      <c r="K1228" s="15">
        <v>1106823</v>
      </c>
      <c r="L1228" s="13" t="s">
        <v>14</v>
      </c>
      <c r="M1228" s="7">
        <v>1</v>
      </c>
      <c r="N1228" s="14"/>
    </row>
    <row r="1229" spans="1:14" ht="31.5">
      <c r="A1229" s="6">
        <v>1228</v>
      </c>
      <c r="B1229" s="8" t="s">
        <v>918</v>
      </c>
      <c r="C1229" s="9" t="s">
        <v>1041</v>
      </c>
      <c r="D1229" s="10" t="s">
        <v>1042</v>
      </c>
      <c r="E1229" s="11" t="s">
        <v>1043</v>
      </c>
      <c r="F1229" s="6">
        <v>400578</v>
      </c>
      <c r="G1229" s="6" t="s">
        <v>1040</v>
      </c>
      <c r="H1229" s="16">
        <v>8051250</v>
      </c>
      <c r="I1229" s="12">
        <v>43954</v>
      </c>
      <c r="J1229" s="12">
        <v>44287</v>
      </c>
      <c r="K1229" s="15">
        <v>1496713</v>
      </c>
      <c r="L1229" s="13" t="s">
        <v>14</v>
      </c>
      <c r="M1229" s="7">
        <v>1</v>
      </c>
      <c r="N1229" s="14"/>
    </row>
    <row r="1230" spans="1:14" ht="63">
      <c r="A1230" s="6">
        <v>1229</v>
      </c>
      <c r="B1230" s="8" t="s">
        <v>918</v>
      </c>
      <c r="C1230" s="9" t="s">
        <v>1044</v>
      </c>
      <c r="D1230" s="10" t="s">
        <v>1045</v>
      </c>
      <c r="E1230" s="11" t="s">
        <v>1046</v>
      </c>
      <c r="F1230" s="6">
        <v>329043</v>
      </c>
      <c r="G1230" s="6" t="s">
        <v>801</v>
      </c>
      <c r="H1230" s="16">
        <v>30281654</v>
      </c>
      <c r="I1230" s="12" t="s">
        <v>1047</v>
      </c>
      <c r="J1230" s="12" t="s">
        <v>1048</v>
      </c>
      <c r="K1230" s="15">
        <v>26416580</v>
      </c>
      <c r="L1230" s="13" t="s">
        <v>70</v>
      </c>
      <c r="M1230" s="7">
        <v>0.6</v>
      </c>
      <c r="N1230" s="14"/>
    </row>
    <row r="1231" spans="1:14" ht="63">
      <c r="A1231" s="6">
        <v>1230</v>
      </c>
      <c r="B1231" s="8" t="s">
        <v>918</v>
      </c>
      <c r="C1231" s="9" t="s">
        <v>1049</v>
      </c>
      <c r="D1231" s="10" t="s">
        <v>1050</v>
      </c>
      <c r="E1231" s="11" t="s">
        <v>1051</v>
      </c>
      <c r="F1231" s="6">
        <v>329043</v>
      </c>
      <c r="G1231" s="6" t="s">
        <v>801</v>
      </c>
      <c r="H1231" s="16">
        <v>30281654</v>
      </c>
      <c r="I1231" s="12" t="s">
        <v>1047</v>
      </c>
      <c r="J1231" s="12" t="s">
        <v>1048</v>
      </c>
      <c r="K1231" s="15">
        <v>26416580</v>
      </c>
      <c r="L1231" s="13" t="s">
        <v>70</v>
      </c>
      <c r="M1231" s="7">
        <v>0.4</v>
      </c>
      <c r="N1231" s="14"/>
    </row>
    <row r="1232" spans="1:14" ht="63">
      <c r="A1232" s="6">
        <v>1231</v>
      </c>
      <c r="B1232" s="8" t="s">
        <v>918</v>
      </c>
      <c r="C1232" s="9" t="s">
        <v>1052</v>
      </c>
      <c r="D1232" s="10" t="s">
        <v>1053</v>
      </c>
      <c r="E1232" s="11" t="s">
        <v>1054</v>
      </c>
      <c r="F1232" s="6">
        <v>329044</v>
      </c>
      <c r="G1232" s="6" t="s">
        <v>801</v>
      </c>
      <c r="H1232" s="16">
        <v>30284145</v>
      </c>
      <c r="I1232" s="12" t="s">
        <v>1055</v>
      </c>
      <c r="J1232" s="12" t="s">
        <v>1056</v>
      </c>
      <c r="K1232" s="15">
        <v>25003926</v>
      </c>
      <c r="L1232" s="13" t="s">
        <v>14</v>
      </c>
      <c r="M1232" s="7">
        <v>1</v>
      </c>
      <c r="N1232" s="14"/>
    </row>
    <row r="1233" spans="1:14" ht="63">
      <c r="A1233" s="6">
        <v>1232</v>
      </c>
      <c r="B1233" s="8" t="s">
        <v>918</v>
      </c>
      <c r="C1233" s="9" t="s">
        <v>1057</v>
      </c>
      <c r="D1233" s="10" t="s">
        <v>931</v>
      </c>
      <c r="E1233" s="11" t="s">
        <v>1058</v>
      </c>
      <c r="F1233" s="6">
        <v>317906</v>
      </c>
      <c r="G1233" s="6" t="s">
        <v>801</v>
      </c>
      <c r="H1233" s="16">
        <v>22599975</v>
      </c>
      <c r="I1233" s="12" t="s">
        <v>1047</v>
      </c>
      <c r="J1233" s="12" t="s">
        <v>1048</v>
      </c>
      <c r="K1233" s="15">
        <v>18763292</v>
      </c>
      <c r="L1233" s="13" t="s">
        <v>14</v>
      </c>
      <c r="M1233" s="7">
        <v>1</v>
      </c>
      <c r="N1233" s="14"/>
    </row>
    <row r="1234" spans="1:14" ht="63">
      <c r="A1234" s="6">
        <v>1233</v>
      </c>
      <c r="B1234" s="8" t="s">
        <v>918</v>
      </c>
      <c r="C1234" s="9" t="s">
        <v>1059</v>
      </c>
      <c r="D1234" s="10" t="s">
        <v>990</v>
      </c>
      <c r="E1234" s="11" t="s">
        <v>1060</v>
      </c>
      <c r="F1234" s="6">
        <v>324376</v>
      </c>
      <c r="G1234" s="6" t="s">
        <v>801</v>
      </c>
      <c r="H1234" s="16">
        <v>28055813</v>
      </c>
      <c r="I1234" s="12" t="s">
        <v>1047</v>
      </c>
      <c r="J1234" s="12" t="s">
        <v>1048</v>
      </c>
      <c r="K1234" s="15">
        <v>23680129</v>
      </c>
      <c r="L1234" s="13" t="s">
        <v>14</v>
      </c>
      <c r="M1234" s="7">
        <v>1</v>
      </c>
      <c r="N1234" s="14"/>
    </row>
    <row r="1235" spans="1:14" ht="63">
      <c r="A1235" s="6">
        <v>1234</v>
      </c>
      <c r="B1235" s="8" t="s">
        <v>918</v>
      </c>
      <c r="C1235" s="9" t="s">
        <v>1061</v>
      </c>
      <c r="D1235" s="10" t="s">
        <v>1062</v>
      </c>
      <c r="E1235" s="11" t="s">
        <v>1063</v>
      </c>
      <c r="F1235" s="6">
        <v>410632</v>
      </c>
      <c r="G1235" s="6" t="s">
        <v>801</v>
      </c>
      <c r="H1235" s="16">
        <v>18756500</v>
      </c>
      <c r="I1235" s="12">
        <v>43927</v>
      </c>
      <c r="J1235" s="12">
        <v>44267</v>
      </c>
      <c r="K1235" s="15">
        <v>3000000</v>
      </c>
      <c r="L1235" s="13" t="s">
        <v>14</v>
      </c>
      <c r="M1235" s="7">
        <v>1</v>
      </c>
      <c r="N1235" s="14"/>
    </row>
    <row r="1236" spans="1:14" ht="63">
      <c r="A1236" s="6">
        <v>1235</v>
      </c>
      <c r="B1236" s="8" t="s">
        <v>918</v>
      </c>
      <c r="C1236" s="9" t="s">
        <v>1052</v>
      </c>
      <c r="D1236" s="10" t="s">
        <v>1053</v>
      </c>
      <c r="E1236" s="11" t="s">
        <v>1064</v>
      </c>
      <c r="F1236" s="6">
        <v>329042</v>
      </c>
      <c r="G1236" s="6" t="s">
        <v>801</v>
      </c>
      <c r="H1236" s="16">
        <v>27486707</v>
      </c>
      <c r="I1236" s="12" t="s">
        <v>1055</v>
      </c>
      <c r="J1236" s="12" t="s">
        <v>1056</v>
      </c>
      <c r="K1236" s="15">
        <v>20435973</v>
      </c>
      <c r="L1236" s="13" t="s">
        <v>14</v>
      </c>
      <c r="M1236" s="7">
        <v>1</v>
      </c>
      <c r="N1236" s="14"/>
    </row>
    <row r="1237" spans="1:14" ht="63">
      <c r="A1237" s="6">
        <v>1236</v>
      </c>
      <c r="B1237" s="8" t="s">
        <v>918</v>
      </c>
      <c r="C1237" s="9" t="s">
        <v>1065</v>
      </c>
      <c r="D1237" s="10" t="s">
        <v>931</v>
      </c>
      <c r="E1237" s="11" t="s">
        <v>1066</v>
      </c>
      <c r="F1237" s="6">
        <v>295683</v>
      </c>
      <c r="G1237" s="6" t="s">
        <v>462</v>
      </c>
      <c r="H1237" s="16">
        <v>157.43</v>
      </c>
      <c r="I1237" s="12">
        <v>43530</v>
      </c>
      <c r="J1237" s="12">
        <v>43867</v>
      </c>
      <c r="K1237" s="15">
        <v>14612000</v>
      </c>
      <c r="L1237" s="13" t="s">
        <v>14</v>
      </c>
      <c r="M1237" s="7">
        <v>1</v>
      </c>
      <c r="N1237" s="14"/>
    </row>
    <row r="1238" spans="1:14" ht="47.25">
      <c r="A1238" s="6">
        <v>1237</v>
      </c>
      <c r="B1238" s="8" t="s">
        <v>918</v>
      </c>
      <c r="C1238" s="9" t="s">
        <v>1065</v>
      </c>
      <c r="D1238" s="10" t="s">
        <v>931</v>
      </c>
      <c r="E1238" s="11" t="s">
        <v>1067</v>
      </c>
      <c r="F1238" s="6">
        <v>295684</v>
      </c>
      <c r="G1238" s="6" t="s">
        <v>462</v>
      </c>
      <c r="H1238" s="16">
        <v>456.45</v>
      </c>
      <c r="I1238" s="12">
        <v>43530</v>
      </c>
      <c r="J1238" s="12">
        <v>43867</v>
      </c>
      <c r="K1238" s="15">
        <v>41272000</v>
      </c>
      <c r="L1238" s="13" t="s">
        <v>14</v>
      </c>
      <c r="M1238" s="7">
        <v>1</v>
      </c>
      <c r="N1238" s="14"/>
    </row>
    <row r="1239" spans="1:14" ht="47.25">
      <c r="A1239" s="6">
        <v>1238</v>
      </c>
      <c r="B1239" s="8" t="s">
        <v>918</v>
      </c>
      <c r="C1239" s="9" t="s">
        <v>1068</v>
      </c>
      <c r="D1239" s="10" t="s">
        <v>1069</v>
      </c>
      <c r="E1239" s="11" t="s">
        <v>1070</v>
      </c>
      <c r="F1239" s="6">
        <v>295685</v>
      </c>
      <c r="G1239" s="6" t="s">
        <v>462</v>
      </c>
      <c r="H1239" s="16">
        <v>193.67</v>
      </c>
      <c r="I1239" s="12">
        <v>0</v>
      </c>
      <c r="J1239" s="12">
        <v>43868</v>
      </c>
      <c r="K1239" s="15">
        <v>16832000</v>
      </c>
      <c r="L1239" s="13" t="s">
        <v>14</v>
      </c>
      <c r="M1239" s="7">
        <v>1</v>
      </c>
      <c r="N1239" s="14"/>
    </row>
    <row r="1240" spans="1:14" ht="78.75">
      <c r="A1240" s="6">
        <v>1239</v>
      </c>
      <c r="B1240" s="8" t="s">
        <v>918</v>
      </c>
      <c r="C1240" s="9" t="s">
        <v>1071</v>
      </c>
      <c r="D1240" s="10" t="s">
        <v>1072</v>
      </c>
      <c r="E1240" s="11" t="s">
        <v>1073</v>
      </c>
      <c r="F1240" s="6">
        <v>295687</v>
      </c>
      <c r="G1240" s="6" t="s">
        <v>462</v>
      </c>
      <c r="H1240" s="16">
        <v>282.62</v>
      </c>
      <c r="I1240" s="12">
        <v>43530</v>
      </c>
      <c r="J1240" s="12">
        <v>43867</v>
      </c>
      <c r="K1240" s="15">
        <v>21865000</v>
      </c>
      <c r="L1240" s="13" t="s">
        <v>14</v>
      </c>
      <c r="M1240" s="7">
        <v>1</v>
      </c>
      <c r="N1240" s="14"/>
    </row>
    <row r="1241" spans="1:14" ht="78.75">
      <c r="A1241" s="6">
        <v>1240</v>
      </c>
      <c r="B1241" s="8" t="s">
        <v>918</v>
      </c>
      <c r="C1241" s="9" t="s">
        <v>1074</v>
      </c>
      <c r="D1241" s="10" t="s">
        <v>1075</v>
      </c>
      <c r="E1241" s="11" t="s">
        <v>1076</v>
      </c>
      <c r="F1241" s="6">
        <v>355209</v>
      </c>
      <c r="G1241" s="6" t="s">
        <v>462</v>
      </c>
      <c r="H1241" s="16">
        <v>129.26</v>
      </c>
      <c r="I1241" s="12" t="s">
        <v>1077</v>
      </c>
      <c r="J1241" s="12" t="s">
        <v>1078</v>
      </c>
      <c r="K1241" s="15">
        <v>9398432</v>
      </c>
      <c r="L1241" s="13" t="s">
        <v>14</v>
      </c>
      <c r="M1241" s="7">
        <v>1</v>
      </c>
      <c r="N1241" s="14"/>
    </row>
    <row r="1242" spans="1:14" ht="78.75">
      <c r="A1242" s="6">
        <v>1241</v>
      </c>
      <c r="B1242" s="8" t="s">
        <v>918</v>
      </c>
      <c r="C1242" s="9" t="s">
        <v>1079</v>
      </c>
      <c r="D1242" s="10" t="s">
        <v>926</v>
      </c>
      <c r="E1242" s="11" t="s">
        <v>1080</v>
      </c>
      <c r="F1242" s="6">
        <v>368793</v>
      </c>
      <c r="G1242" s="6" t="s">
        <v>462</v>
      </c>
      <c r="H1242" s="16">
        <v>106.46</v>
      </c>
      <c r="I1242" s="12">
        <v>43895</v>
      </c>
      <c r="J1242" s="12">
        <v>44232</v>
      </c>
      <c r="K1242" s="15">
        <v>7070000</v>
      </c>
      <c r="L1242" s="13" t="s">
        <v>14</v>
      </c>
      <c r="M1242" s="7">
        <v>1</v>
      </c>
      <c r="N1242" s="14"/>
    </row>
    <row r="1243" spans="1:14" ht="78">
      <c r="A1243" s="6">
        <v>1242</v>
      </c>
      <c r="B1243" s="8" t="s">
        <v>918</v>
      </c>
      <c r="C1243" s="9" t="s">
        <v>1081</v>
      </c>
      <c r="D1243" s="10" t="s">
        <v>1082</v>
      </c>
      <c r="E1243" s="11" t="s">
        <v>1083</v>
      </c>
      <c r="F1243" s="6">
        <v>368794</v>
      </c>
      <c r="G1243" s="6" t="s">
        <v>462</v>
      </c>
      <c r="H1243" s="16">
        <v>374.7</v>
      </c>
      <c r="I1243" s="12" t="s">
        <v>1084</v>
      </c>
      <c r="J1243" s="12" t="s">
        <v>1020</v>
      </c>
      <c r="K1243" s="15">
        <v>25797689</v>
      </c>
      <c r="L1243" s="13" t="s">
        <v>70</v>
      </c>
      <c r="M1243" s="7">
        <v>0.4</v>
      </c>
      <c r="N1243" s="14"/>
    </row>
    <row r="1244" spans="1:14" ht="78">
      <c r="A1244" s="6">
        <v>1243</v>
      </c>
      <c r="B1244" s="8" t="s">
        <v>918</v>
      </c>
      <c r="C1244" s="9" t="s">
        <v>1085</v>
      </c>
      <c r="D1244" s="10" t="s">
        <v>944</v>
      </c>
      <c r="E1244" s="11" t="s">
        <v>1086</v>
      </c>
      <c r="F1244" s="6">
        <v>368794</v>
      </c>
      <c r="G1244" s="6" t="s">
        <v>462</v>
      </c>
      <c r="H1244" s="16">
        <v>374.7</v>
      </c>
      <c r="I1244" s="12" t="s">
        <v>1084</v>
      </c>
      <c r="J1244" s="12" t="s">
        <v>1020</v>
      </c>
      <c r="K1244" s="15">
        <v>25797689</v>
      </c>
      <c r="L1244" s="13" t="s">
        <v>70</v>
      </c>
      <c r="M1244" s="7">
        <v>0.6</v>
      </c>
      <c r="N1244" s="14"/>
    </row>
    <row r="1245" spans="1:14" ht="141">
      <c r="A1245" s="6">
        <v>1244</v>
      </c>
      <c r="B1245" s="8" t="s">
        <v>918</v>
      </c>
      <c r="C1245" s="9" t="s">
        <v>1081</v>
      </c>
      <c r="D1245" s="10" t="s">
        <v>1082</v>
      </c>
      <c r="E1245" s="11" t="s">
        <v>1087</v>
      </c>
      <c r="F1245" s="6">
        <v>400587</v>
      </c>
      <c r="G1245" s="6" t="s">
        <v>462</v>
      </c>
      <c r="H1245" s="16">
        <v>209.73</v>
      </c>
      <c r="I1245" s="12">
        <v>43836</v>
      </c>
      <c r="J1245" s="12" t="s">
        <v>1088</v>
      </c>
      <c r="K1245" s="15">
        <v>13011071</v>
      </c>
      <c r="L1245" s="13" t="s">
        <v>70</v>
      </c>
      <c r="M1245" s="7">
        <v>0.4</v>
      </c>
      <c r="N1245" s="14"/>
    </row>
    <row r="1246" spans="1:14" ht="94.5">
      <c r="A1246" s="6">
        <v>1245</v>
      </c>
      <c r="B1246" s="8" t="s">
        <v>918</v>
      </c>
      <c r="C1246" s="9" t="s">
        <v>1085</v>
      </c>
      <c r="D1246" s="10" t="s">
        <v>944</v>
      </c>
      <c r="E1246" s="11" t="s">
        <v>1089</v>
      </c>
      <c r="F1246" s="6">
        <v>400587</v>
      </c>
      <c r="G1246" s="6" t="s">
        <v>462</v>
      </c>
      <c r="H1246" s="16">
        <v>209.73</v>
      </c>
      <c r="I1246" s="12">
        <v>43836</v>
      </c>
      <c r="J1246" s="12" t="s">
        <v>1088</v>
      </c>
      <c r="K1246" s="15">
        <v>13011071</v>
      </c>
      <c r="L1246" s="13" t="s">
        <v>70</v>
      </c>
      <c r="M1246" s="7">
        <v>0.6</v>
      </c>
      <c r="N1246" s="14"/>
    </row>
    <row r="1247" spans="1:14" ht="78.75">
      <c r="A1247" s="6">
        <v>1246</v>
      </c>
      <c r="B1247" s="8" t="s">
        <v>918</v>
      </c>
      <c r="C1247" s="9" t="s">
        <v>1090</v>
      </c>
      <c r="D1247" s="10" t="s">
        <v>1072</v>
      </c>
      <c r="E1247" s="11" t="s">
        <v>1091</v>
      </c>
      <c r="F1247" s="6">
        <v>400586</v>
      </c>
      <c r="G1247" s="6" t="s">
        <v>462</v>
      </c>
      <c r="H1247" s="16">
        <v>122.46</v>
      </c>
      <c r="I1247" s="12">
        <v>44081</v>
      </c>
      <c r="J1247" s="12">
        <v>44415</v>
      </c>
      <c r="K1247" s="15">
        <v>8895105</v>
      </c>
      <c r="L1247" s="13" t="s">
        <v>14</v>
      </c>
      <c r="M1247" s="7">
        <v>1</v>
      </c>
      <c r="N1247" s="14"/>
    </row>
    <row r="1248" spans="1:14" ht="63">
      <c r="A1248" s="6">
        <v>1247</v>
      </c>
      <c r="B1248" s="8" t="s">
        <v>918</v>
      </c>
      <c r="C1248" s="9" t="s">
        <v>1092</v>
      </c>
      <c r="D1248" s="10" t="s">
        <v>1093</v>
      </c>
      <c r="E1248" s="11" t="s">
        <v>1094</v>
      </c>
      <c r="F1248" s="6">
        <v>410287</v>
      </c>
      <c r="G1248" s="6" t="s">
        <v>462</v>
      </c>
      <c r="H1248" s="16">
        <v>133.09</v>
      </c>
      <c r="I1248" s="12" t="s">
        <v>1095</v>
      </c>
      <c r="J1248" s="12" t="s">
        <v>1096</v>
      </c>
      <c r="K1248" s="15">
        <v>5448833</v>
      </c>
      <c r="L1248" s="13" t="s">
        <v>14</v>
      </c>
      <c r="M1248" s="7">
        <v>1</v>
      </c>
      <c r="N1248" s="14"/>
    </row>
    <row r="1249" spans="1:14" ht="78.75">
      <c r="A1249" s="6">
        <v>1248</v>
      </c>
      <c r="B1249" s="8" t="s">
        <v>918</v>
      </c>
      <c r="C1249" s="9" t="s">
        <v>1097</v>
      </c>
      <c r="D1249" s="10" t="s">
        <v>926</v>
      </c>
      <c r="E1249" s="11" t="s">
        <v>1098</v>
      </c>
      <c r="F1249" s="6">
        <v>355210</v>
      </c>
      <c r="G1249" s="6" t="s">
        <v>462</v>
      </c>
      <c r="H1249" s="16">
        <v>101.32</v>
      </c>
      <c r="I1249" s="12" t="s">
        <v>1077</v>
      </c>
      <c r="J1249" s="12" t="s">
        <v>1099</v>
      </c>
      <c r="K1249" s="15">
        <v>6759428</v>
      </c>
      <c r="L1249" s="13" t="s">
        <v>14</v>
      </c>
      <c r="M1249" s="7">
        <v>1</v>
      </c>
      <c r="N1249" s="14"/>
    </row>
    <row r="1250" spans="1:14" ht="78.75">
      <c r="A1250" s="6">
        <v>1249</v>
      </c>
      <c r="B1250" s="8" t="s">
        <v>918</v>
      </c>
      <c r="C1250" s="9" t="s">
        <v>1100</v>
      </c>
      <c r="D1250" s="10" t="s">
        <v>1101</v>
      </c>
      <c r="E1250" s="11" t="s">
        <v>1102</v>
      </c>
      <c r="F1250" s="6">
        <v>355211</v>
      </c>
      <c r="G1250" s="6" t="s">
        <v>462</v>
      </c>
      <c r="H1250" s="16">
        <v>109.88</v>
      </c>
      <c r="I1250" s="12" t="s">
        <v>1103</v>
      </c>
      <c r="J1250" s="12" t="s">
        <v>1104</v>
      </c>
      <c r="K1250" s="15">
        <v>9002000</v>
      </c>
      <c r="L1250" s="13" t="s">
        <v>14</v>
      </c>
      <c r="M1250" s="7">
        <v>1</v>
      </c>
      <c r="N1250" s="14"/>
    </row>
    <row r="1251" spans="1:14" ht="63">
      <c r="A1251" s="6">
        <v>1250</v>
      </c>
      <c r="B1251" s="8" t="s">
        <v>918</v>
      </c>
      <c r="C1251" s="9" t="s">
        <v>1100</v>
      </c>
      <c r="D1251" s="10" t="s">
        <v>1101</v>
      </c>
      <c r="E1251" s="11" t="s">
        <v>1105</v>
      </c>
      <c r="F1251" s="6">
        <v>355213</v>
      </c>
      <c r="G1251" s="6" t="s">
        <v>462</v>
      </c>
      <c r="H1251" s="16">
        <v>140.13999999999999</v>
      </c>
      <c r="I1251" s="12" t="s">
        <v>1103</v>
      </c>
      <c r="J1251" s="12" t="s">
        <v>1106</v>
      </c>
      <c r="K1251" s="15">
        <v>10865000</v>
      </c>
      <c r="L1251" s="13" t="s">
        <v>14</v>
      </c>
      <c r="M1251" s="7">
        <v>1</v>
      </c>
      <c r="N1251" s="14"/>
    </row>
    <row r="1252" spans="1:14" ht="78.75">
      <c r="A1252" s="6">
        <v>1251</v>
      </c>
      <c r="B1252" s="8" t="s">
        <v>918</v>
      </c>
      <c r="C1252" s="9" t="s">
        <v>1107</v>
      </c>
      <c r="D1252" s="10" t="s">
        <v>1108</v>
      </c>
      <c r="E1252" s="11" t="s">
        <v>1109</v>
      </c>
      <c r="F1252" s="6">
        <v>355214</v>
      </c>
      <c r="G1252" s="6" t="s">
        <v>462</v>
      </c>
      <c r="H1252" s="16">
        <v>125.47</v>
      </c>
      <c r="I1252" s="12" t="s">
        <v>1077</v>
      </c>
      <c r="J1252" s="12" t="s">
        <v>1078</v>
      </c>
      <c r="K1252" s="15">
        <v>7666278</v>
      </c>
      <c r="L1252" s="13" t="s">
        <v>14</v>
      </c>
      <c r="M1252" s="7">
        <v>1</v>
      </c>
      <c r="N1252" s="14"/>
    </row>
    <row r="1253" spans="1:14" ht="63">
      <c r="A1253" s="6">
        <v>1252</v>
      </c>
      <c r="B1253" s="8" t="s">
        <v>918</v>
      </c>
      <c r="C1253" s="9" t="s">
        <v>1097</v>
      </c>
      <c r="D1253" s="10" t="s">
        <v>926</v>
      </c>
      <c r="E1253" s="11" t="s">
        <v>1110</v>
      </c>
      <c r="F1253" s="6">
        <v>355215</v>
      </c>
      <c r="G1253" s="6" t="s">
        <v>462</v>
      </c>
      <c r="H1253" s="16">
        <v>93.06</v>
      </c>
      <c r="I1253" s="12" t="s">
        <v>1103</v>
      </c>
      <c r="J1253" s="12" t="s">
        <v>1106</v>
      </c>
      <c r="K1253" s="15">
        <v>5265000</v>
      </c>
      <c r="L1253" s="13" t="s">
        <v>14</v>
      </c>
      <c r="M1253" s="7">
        <v>1</v>
      </c>
      <c r="N1253" s="14"/>
    </row>
    <row r="1254" spans="1:14" ht="78.75">
      <c r="A1254" s="6">
        <v>1253</v>
      </c>
      <c r="B1254" s="8" t="s">
        <v>918</v>
      </c>
      <c r="C1254" s="9" t="s">
        <v>1111</v>
      </c>
      <c r="D1254" s="10" t="s">
        <v>1112</v>
      </c>
      <c r="E1254" s="11" t="s">
        <v>1113</v>
      </c>
      <c r="F1254" s="6">
        <v>355216</v>
      </c>
      <c r="G1254" s="6" t="s">
        <v>462</v>
      </c>
      <c r="H1254" s="16">
        <v>91.11</v>
      </c>
      <c r="I1254" s="12" t="s">
        <v>1077</v>
      </c>
      <c r="J1254" s="12" t="s">
        <v>1078</v>
      </c>
      <c r="K1254" s="15">
        <v>5437000</v>
      </c>
      <c r="L1254" s="13" t="s">
        <v>14</v>
      </c>
      <c r="M1254" s="7">
        <v>1</v>
      </c>
      <c r="N1254" s="14"/>
    </row>
    <row r="1255" spans="1:14" ht="63">
      <c r="A1255" s="6">
        <v>1254</v>
      </c>
      <c r="B1255" s="8" t="s">
        <v>918</v>
      </c>
      <c r="C1255" s="9" t="s">
        <v>1100</v>
      </c>
      <c r="D1255" s="10" t="s">
        <v>1101</v>
      </c>
      <c r="E1255" s="11" t="s">
        <v>1114</v>
      </c>
      <c r="F1255" s="6">
        <v>355217</v>
      </c>
      <c r="G1255" s="6" t="s">
        <v>462</v>
      </c>
      <c r="H1255" s="16">
        <v>95.67</v>
      </c>
      <c r="I1255" s="12" t="s">
        <v>1103</v>
      </c>
      <c r="J1255" s="12" t="s">
        <v>1104</v>
      </c>
      <c r="K1255" s="15">
        <v>7311000</v>
      </c>
      <c r="L1255" s="13" t="s">
        <v>14</v>
      </c>
      <c r="M1255" s="7">
        <v>1</v>
      </c>
      <c r="N1255" s="14"/>
    </row>
    <row r="1256" spans="1:14" ht="63">
      <c r="A1256" s="6">
        <v>1255</v>
      </c>
      <c r="B1256" s="8" t="s">
        <v>918</v>
      </c>
      <c r="C1256" s="9" t="s">
        <v>1014</v>
      </c>
      <c r="D1256" s="10" t="s">
        <v>990</v>
      </c>
      <c r="E1256" s="11" t="s">
        <v>1115</v>
      </c>
      <c r="F1256" s="6">
        <v>355221</v>
      </c>
      <c r="G1256" s="6" t="s">
        <v>462</v>
      </c>
      <c r="H1256" s="16">
        <v>171.05</v>
      </c>
      <c r="I1256" s="12" t="s">
        <v>1116</v>
      </c>
      <c r="J1256" s="12" t="s">
        <v>1117</v>
      </c>
      <c r="K1256" s="15">
        <v>4700000</v>
      </c>
      <c r="L1256" s="13" t="s">
        <v>14</v>
      </c>
      <c r="M1256" s="7">
        <v>1</v>
      </c>
      <c r="N1256" s="14"/>
    </row>
    <row r="1257" spans="1:14" ht="78.75">
      <c r="A1257" s="6">
        <v>1256</v>
      </c>
      <c r="B1257" s="8" t="s">
        <v>918</v>
      </c>
      <c r="C1257" s="9" t="s">
        <v>1081</v>
      </c>
      <c r="D1257" s="10" t="s">
        <v>1118</v>
      </c>
      <c r="E1257" s="11" t="s">
        <v>1119</v>
      </c>
      <c r="F1257" s="6">
        <v>397239</v>
      </c>
      <c r="G1257" s="6" t="s">
        <v>462</v>
      </c>
      <c r="H1257" s="16">
        <v>124.46</v>
      </c>
      <c r="I1257" s="12">
        <v>43836</v>
      </c>
      <c r="J1257" s="12" t="s">
        <v>1088</v>
      </c>
      <c r="K1257" s="15">
        <v>5689805</v>
      </c>
      <c r="L1257" s="13" t="s">
        <v>70</v>
      </c>
      <c r="M1257" s="7">
        <v>0.4</v>
      </c>
      <c r="N1257" s="14"/>
    </row>
    <row r="1258" spans="1:14" ht="78.75">
      <c r="A1258" s="6">
        <v>1257</v>
      </c>
      <c r="B1258" s="8" t="s">
        <v>918</v>
      </c>
      <c r="C1258" s="9" t="s">
        <v>1085</v>
      </c>
      <c r="D1258" s="10" t="s">
        <v>944</v>
      </c>
      <c r="E1258" s="11" t="s">
        <v>1120</v>
      </c>
      <c r="F1258" s="6">
        <v>397239</v>
      </c>
      <c r="G1258" s="6" t="s">
        <v>462</v>
      </c>
      <c r="H1258" s="16">
        <v>124.46</v>
      </c>
      <c r="I1258" s="12">
        <v>43836</v>
      </c>
      <c r="J1258" s="12" t="s">
        <v>1088</v>
      </c>
      <c r="K1258" s="15"/>
      <c r="L1258" s="13" t="s">
        <v>70</v>
      </c>
      <c r="M1258" s="7">
        <v>0.6</v>
      </c>
      <c r="N1258" s="14"/>
    </row>
    <row r="1259" spans="1:14" ht="63">
      <c r="A1259" s="6">
        <v>1258</v>
      </c>
      <c r="B1259" s="8" t="s">
        <v>918</v>
      </c>
      <c r="C1259" s="9" t="s">
        <v>1121</v>
      </c>
      <c r="D1259" s="10" t="s">
        <v>1122</v>
      </c>
      <c r="E1259" s="11" t="s">
        <v>1123</v>
      </c>
      <c r="F1259" s="6">
        <v>397240</v>
      </c>
      <c r="G1259" s="6" t="s">
        <v>462</v>
      </c>
      <c r="H1259" s="16">
        <v>48.89</v>
      </c>
      <c r="I1259" s="12" t="s">
        <v>1084</v>
      </c>
      <c r="J1259" s="12" t="s">
        <v>1020</v>
      </c>
      <c r="K1259" s="15">
        <v>0</v>
      </c>
      <c r="L1259" s="13" t="s">
        <v>14</v>
      </c>
      <c r="M1259" s="7">
        <v>1</v>
      </c>
      <c r="N1259" s="14"/>
    </row>
    <row r="1260" spans="1:14" ht="78.75">
      <c r="A1260" s="6">
        <v>1259</v>
      </c>
      <c r="B1260" s="8" t="s">
        <v>918</v>
      </c>
      <c r="C1260" s="9" t="s">
        <v>1124</v>
      </c>
      <c r="D1260" s="10" t="s">
        <v>926</v>
      </c>
      <c r="E1260" s="11" t="s">
        <v>1125</v>
      </c>
      <c r="F1260" s="6">
        <v>367311</v>
      </c>
      <c r="G1260" s="6" t="s">
        <v>462</v>
      </c>
      <c r="H1260" s="16">
        <v>155.47999999999999</v>
      </c>
      <c r="I1260" s="12">
        <v>43865</v>
      </c>
      <c r="J1260" s="12">
        <v>44200</v>
      </c>
      <c r="K1260" s="15"/>
      <c r="L1260" s="13" t="s">
        <v>14</v>
      </c>
      <c r="M1260" s="7">
        <v>1</v>
      </c>
      <c r="N1260" s="14"/>
    </row>
    <row r="1261" spans="1:14" ht="78">
      <c r="A1261" s="6">
        <v>1260</v>
      </c>
      <c r="B1261" s="8" t="s">
        <v>918</v>
      </c>
      <c r="C1261" s="9" t="s">
        <v>1124</v>
      </c>
      <c r="D1261" s="10" t="s">
        <v>926</v>
      </c>
      <c r="E1261" s="11" t="s">
        <v>1126</v>
      </c>
      <c r="F1261" s="6">
        <v>368787</v>
      </c>
      <c r="G1261" s="6" t="s">
        <v>462</v>
      </c>
      <c r="H1261" s="16">
        <v>161.68</v>
      </c>
      <c r="I1261" s="12">
        <v>44169</v>
      </c>
      <c r="J1261" s="12">
        <v>44504</v>
      </c>
      <c r="K1261" s="15">
        <v>3877000</v>
      </c>
      <c r="L1261" s="13" t="s">
        <v>14</v>
      </c>
      <c r="M1261" s="7">
        <v>1</v>
      </c>
      <c r="N1261" s="14"/>
    </row>
    <row r="1262" spans="1:14" ht="78">
      <c r="A1262" s="6">
        <v>1261</v>
      </c>
      <c r="B1262" s="8" t="s">
        <v>918</v>
      </c>
      <c r="C1262" s="9" t="s">
        <v>1124</v>
      </c>
      <c r="D1262" s="10" t="s">
        <v>926</v>
      </c>
      <c r="E1262" s="11" t="s">
        <v>1127</v>
      </c>
      <c r="F1262" s="6">
        <v>368788</v>
      </c>
      <c r="G1262" s="6" t="s">
        <v>462</v>
      </c>
      <c r="H1262" s="16">
        <v>164.64</v>
      </c>
      <c r="I1262" s="12">
        <v>43895</v>
      </c>
      <c r="J1262" s="12">
        <v>44232</v>
      </c>
      <c r="K1262" s="15">
        <v>7451099</v>
      </c>
      <c r="L1262" s="13" t="s">
        <v>14</v>
      </c>
      <c r="M1262" s="7">
        <v>1</v>
      </c>
      <c r="N1262" s="14"/>
    </row>
    <row r="1263" spans="1:14" ht="78">
      <c r="A1263" s="6">
        <v>1262</v>
      </c>
      <c r="B1263" s="8" t="s">
        <v>918</v>
      </c>
      <c r="C1263" s="9" t="s">
        <v>1124</v>
      </c>
      <c r="D1263" s="10" t="s">
        <v>926</v>
      </c>
      <c r="E1263" s="11" t="s">
        <v>1128</v>
      </c>
      <c r="F1263" s="6">
        <v>368789</v>
      </c>
      <c r="G1263" s="6" t="s">
        <v>462</v>
      </c>
      <c r="H1263" s="16">
        <v>124.39</v>
      </c>
      <c r="I1263" s="12">
        <v>44169</v>
      </c>
      <c r="J1263" s="12">
        <v>44504</v>
      </c>
      <c r="K1263" s="15">
        <v>8418861</v>
      </c>
      <c r="L1263" s="13" t="s">
        <v>14</v>
      </c>
      <c r="M1263" s="7">
        <v>1</v>
      </c>
      <c r="N1263" s="14"/>
    </row>
    <row r="1264" spans="1:14" ht="78">
      <c r="A1264" s="6">
        <v>1263</v>
      </c>
      <c r="B1264" s="8" t="s">
        <v>918</v>
      </c>
      <c r="C1264" s="9" t="s">
        <v>1124</v>
      </c>
      <c r="D1264" s="10" t="s">
        <v>926</v>
      </c>
      <c r="E1264" s="11" t="s">
        <v>1129</v>
      </c>
      <c r="F1264" s="6">
        <v>368790</v>
      </c>
      <c r="G1264" s="6" t="s">
        <v>462</v>
      </c>
      <c r="H1264" s="16">
        <v>161.85</v>
      </c>
      <c r="I1264" s="12">
        <v>44169</v>
      </c>
      <c r="J1264" s="12">
        <v>44504</v>
      </c>
      <c r="K1264" s="15">
        <v>7451000</v>
      </c>
      <c r="L1264" s="13" t="s">
        <v>14</v>
      </c>
      <c r="M1264" s="7">
        <v>1</v>
      </c>
      <c r="N1264" s="14"/>
    </row>
    <row r="1265" spans="1:14" ht="63">
      <c r="A1265" s="6">
        <v>1264</v>
      </c>
      <c r="B1265" s="8" t="s">
        <v>918</v>
      </c>
      <c r="C1265" s="9" t="s">
        <v>1124</v>
      </c>
      <c r="D1265" s="10" t="s">
        <v>926</v>
      </c>
      <c r="E1265" s="11" t="s">
        <v>1130</v>
      </c>
      <c r="F1265" s="6">
        <v>368791</v>
      </c>
      <c r="G1265" s="6" t="s">
        <v>462</v>
      </c>
      <c r="H1265" s="16">
        <v>128.03</v>
      </c>
      <c r="I1265" s="12">
        <v>44169</v>
      </c>
      <c r="J1265" s="12">
        <v>44504</v>
      </c>
      <c r="K1265" s="15">
        <v>4408427</v>
      </c>
      <c r="L1265" s="13" t="s">
        <v>14</v>
      </c>
      <c r="M1265" s="7">
        <v>1</v>
      </c>
      <c r="N1265" s="14"/>
    </row>
    <row r="1266" spans="1:14" ht="78.75">
      <c r="A1266" s="6">
        <v>1265</v>
      </c>
      <c r="B1266" s="8" t="s">
        <v>918</v>
      </c>
      <c r="C1266" s="9" t="s">
        <v>1079</v>
      </c>
      <c r="D1266" s="10" t="s">
        <v>926</v>
      </c>
      <c r="E1266" s="11" t="s">
        <v>1131</v>
      </c>
      <c r="F1266" s="6">
        <v>368792</v>
      </c>
      <c r="G1266" s="6" t="s">
        <v>462</v>
      </c>
      <c r="H1266" s="16">
        <v>217.08</v>
      </c>
      <c r="I1266" s="12">
        <v>43895</v>
      </c>
      <c r="J1266" s="12">
        <v>44232</v>
      </c>
      <c r="K1266" s="15">
        <v>3877000</v>
      </c>
      <c r="L1266" s="13" t="s">
        <v>14</v>
      </c>
      <c r="M1266" s="7">
        <v>1</v>
      </c>
      <c r="N1266" s="14"/>
    </row>
    <row r="1267" spans="1:14" ht="141.75">
      <c r="A1267" s="6">
        <v>1266</v>
      </c>
      <c r="B1267" s="8" t="s">
        <v>918</v>
      </c>
      <c r="C1267" s="9" t="s">
        <v>1023</v>
      </c>
      <c r="D1267" s="10" t="s">
        <v>926</v>
      </c>
      <c r="E1267" s="11" t="s">
        <v>1132</v>
      </c>
      <c r="F1267" s="6">
        <v>508398</v>
      </c>
      <c r="G1267" s="6" t="s">
        <v>462</v>
      </c>
      <c r="H1267" s="16">
        <v>27117339</v>
      </c>
      <c r="I1267" s="12" t="s">
        <v>1133</v>
      </c>
      <c r="J1267" s="12" t="s">
        <v>1134</v>
      </c>
      <c r="K1267" s="15"/>
      <c r="L1267" s="13" t="s">
        <v>14</v>
      </c>
      <c r="M1267" s="7">
        <v>1</v>
      </c>
      <c r="N1267" s="14"/>
    </row>
    <row r="1268" spans="1:14" ht="63">
      <c r="A1268" s="6">
        <v>1267</v>
      </c>
      <c r="B1268" s="8" t="s">
        <v>918</v>
      </c>
      <c r="C1268" s="9" t="s">
        <v>1135</v>
      </c>
      <c r="D1268" s="10" t="s">
        <v>1136</v>
      </c>
      <c r="E1268" s="11" t="s">
        <v>1137</v>
      </c>
      <c r="F1268" s="6">
        <v>540545</v>
      </c>
      <c r="G1268" s="6" t="s">
        <v>462</v>
      </c>
      <c r="H1268" s="16">
        <v>35888740</v>
      </c>
      <c r="I1268" s="12">
        <v>44264</v>
      </c>
      <c r="J1268" s="12" t="s">
        <v>1138</v>
      </c>
      <c r="K1268" s="15"/>
      <c r="L1268" s="13" t="s">
        <v>70</v>
      </c>
      <c r="M1268" s="7">
        <v>0.51</v>
      </c>
      <c r="N1268" s="14"/>
    </row>
    <row r="1269" spans="1:14" ht="63">
      <c r="A1269" s="6">
        <v>1268</v>
      </c>
      <c r="B1269" s="8" t="s">
        <v>918</v>
      </c>
      <c r="C1269" s="9" t="s">
        <v>1139</v>
      </c>
      <c r="D1269" s="10" t="s">
        <v>1136</v>
      </c>
      <c r="E1269" s="11" t="s">
        <v>1137</v>
      </c>
      <c r="F1269" s="6">
        <v>540545</v>
      </c>
      <c r="G1269" s="6" t="s">
        <v>462</v>
      </c>
      <c r="H1269" s="16">
        <v>35888740</v>
      </c>
      <c r="I1269" s="12">
        <v>44264</v>
      </c>
      <c r="J1269" s="12" t="s">
        <v>1138</v>
      </c>
      <c r="K1269" s="15"/>
      <c r="L1269" s="13" t="s">
        <v>70</v>
      </c>
      <c r="M1269" s="7">
        <v>0.49</v>
      </c>
      <c r="N1269" s="14"/>
    </row>
    <row r="1270" spans="1:14" ht="63">
      <c r="A1270" s="6">
        <v>1269</v>
      </c>
      <c r="B1270" s="8" t="s">
        <v>918</v>
      </c>
      <c r="C1270" s="9" t="s">
        <v>1140</v>
      </c>
      <c r="D1270" s="10" t="s">
        <v>1141</v>
      </c>
      <c r="E1270" s="11" t="s">
        <v>1142</v>
      </c>
      <c r="F1270" s="6">
        <v>540546</v>
      </c>
      <c r="G1270" s="6" t="s">
        <v>462</v>
      </c>
      <c r="H1270" s="16">
        <v>29350000</v>
      </c>
      <c r="I1270" s="12" t="s">
        <v>1143</v>
      </c>
      <c r="J1270" s="12" t="s">
        <v>1138</v>
      </c>
      <c r="K1270" s="15"/>
      <c r="L1270" s="13" t="s">
        <v>14</v>
      </c>
      <c r="M1270" s="7">
        <v>1</v>
      </c>
      <c r="N1270" s="14"/>
    </row>
    <row r="1271" spans="1:14" ht="409.5">
      <c r="A1271" s="6">
        <v>1270</v>
      </c>
      <c r="B1271" s="8" t="s">
        <v>918</v>
      </c>
      <c r="C1271" s="9" t="s">
        <v>1144</v>
      </c>
      <c r="D1271" s="10" t="s">
        <v>1145</v>
      </c>
      <c r="E1271" s="11" t="s">
        <v>1146</v>
      </c>
      <c r="F1271" s="6">
        <v>301272</v>
      </c>
      <c r="G1271" s="6" t="s">
        <v>808</v>
      </c>
      <c r="H1271" s="16">
        <v>8747764</v>
      </c>
      <c r="I1271" s="12" t="s">
        <v>1147</v>
      </c>
      <c r="J1271" s="12" t="s">
        <v>1148</v>
      </c>
      <c r="K1271" s="15">
        <v>1400000</v>
      </c>
      <c r="L1271" s="13" t="s">
        <v>14</v>
      </c>
      <c r="M1271" s="7">
        <v>1</v>
      </c>
      <c r="N1271" s="14"/>
    </row>
    <row r="1272" spans="1:14" ht="220.5">
      <c r="A1272" s="6">
        <v>1271</v>
      </c>
      <c r="B1272" s="8" t="s">
        <v>918</v>
      </c>
      <c r="C1272" s="9" t="s">
        <v>1149</v>
      </c>
      <c r="D1272" s="10" t="s">
        <v>1150</v>
      </c>
      <c r="E1272" s="11" t="s">
        <v>1151</v>
      </c>
      <c r="F1272" s="6">
        <v>397217</v>
      </c>
      <c r="G1272" s="6" t="s">
        <v>808</v>
      </c>
      <c r="H1272" s="16">
        <v>2428895</v>
      </c>
      <c r="I1272" s="12" t="s">
        <v>1152</v>
      </c>
      <c r="J1272" s="12">
        <v>43898</v>
      </c>
      <c r="K1272" s="15">
        <v>2234614</v>
      </c>
      <c r="L1272" s="13" t="s">
        <v>14</v>
      </c>
      <c r="M1272" s="7">
        <v>1</v>
      </c>
      <c r="N1272" s="14"/>
    </row>
    <row r="1273" spans="1:14" ht="330.75">
      <c r="A1273" s="6">
        <v>1272</v>
      </c>
      <c r="B1273" s="8" t="s">
        <v>918</v>
      </c>
      <c r="C1273" s="9" t="s">
        <v>1153</v>
      </c>
      <c r="D1273" s="10" t="s">
        <v>1154</v>
      </c>
      <c r="E1273" s="11" t="s">
        <v>1155</v>
      </c>
      <c r="F1273" s="6">
        <v>444091</v>
      </c>
      <c r="G1273" s="6" t="s">
        <v>808</v>
      </c>
      <c r="H1273" s="16">
        <v>7102978</v>
      </c>
      <c r="I1273" s="12" t="s">
        <v>1156</v>
      </c>
      <c r="J1273" s="12">
        <v>44384</v>
      </c>
      <c r="K1273" s="15">
        <v>1959900</v>
      </c>
      <c r="L1273" s="13" t="s">
        <v>14</v>
      </c>
      <c r="M1273" s="7">
        <v>1</v>
      </c>
      <c r="N1273" s="14"/>
    </row>
    <row r="1274" spans="1:14" ht="378">
      <c r="A1274" s="6">
        <v>1273</v>
      </c>
      <c r="B1274" s="8" t="s">
        <v>918</v>
      </c>
      <c r="C1274" s="9" t="s">
        <v>1157</v>
      </c>
      <c r="D1274" s="10" t="s">
        <v>1158</v>
      </c>
      <c r="E1274" s="11" t="s">
        <v>1159</v>
      </c>
      <c r="F1274" s="6">
        <v>481347</v>
      </c>
      <c r="G1274" s="6" t="s">
        <v>808</v>
      </c>
      <c r="H1274" s="16">
        <v>4696400</v>
      </c>
      <c r="I1274" s="12" t="s">
        <v>1160</v>
      </c>
      <c r="J1274" s="12" t="s">
        <v>1161</v>
      </c>
      <c r="K1274" s="15">
        <v>2304328</v>
      </c>
      <c r="L1274" s="13" t="s">
        <v>14</v>
      </c>
      <c r="M1274" s="7">
        <v>1</v>
      </c>
      <c r="N1274" s="14"/>
    </row>
    <row r="1275" spans="1:14" ht="94.5">
      <c r="A1275" s="6">
        <v>1274</v>
      </c>
      <c r="B1275" s="8" t="s">
        <v>918</v>
      </c>
      <c r="C1275" s="9" t="s">
        <v>1162</v>
      </c>
      <c r="D1275" s="10" t="s">
        <v>1163</v>
      </c>
      <c r="E1275" s="11" t="s">
        <v>1164</v>
      </c>
      <c r="F1275" s="6">
        <v>485945</v>
      </c>
      <c r="G1275" s="6" t="s">
        <v>808</v>
      </c>
      <c r="H1275" s="16">
        <v>6197963</v>
      </c>
      <c r="I1275" s="12" t="s">
        <v>1165</v>
      </c>
      <c r="J1275" s="12" t="s">
        <v>1166</v>
      </c>
      <c r="K1275" s="15">
        <v>2000000</v>
      </c>
      <c r="L1275" s="13" t="s">
        <v>14</v>
      </c>
      <c r="M1275" s="7">
        <v>1</v>
      </c>
      <c r="N1275" s="14"/>
    </row>
    <row r="1276" spans="1:14" ht="315">
      <c r="A1276" s="6">
        <v>1275</v>
      </c>
      <c r="B1276" s="8" t="s">
        <v>918</v>
      </c>
      <c r="C1276" s="9" t="s">
        <v>1167</v>
      </c>
      <c r="D1276" s="10" t="s">
        <v>1168</v>
      </c>
      <c r="E1276" s="11" t="s">
        <v>1169</v>
      </c>
      <c r="F1276" s="6">
        <v>515321</v>
      </c>
      <c r="G1276" s="6" t="s">
        <v>808</v>
      </c>
      <c r="H1276" s="16">
        <v>3716152</v>
      </c>
      <c r="I1276" s="12" t="s">
        <v>1009</v>
      </c>
      <c r="J1276" s="12" t="s">
        <v>1170</v>
      </c>
      <c r="K1276" s="15">
        <v>1922725</v>
      </c>
      <c r="L1276" s="13" t="s">
        <v>14</v>
      </c>
      <c r="M1276" s="7">
        <v>1</v>
      </c>
      <c r="N1276" s="14"/>
    </row>
    <row r="1277" spans="1:14" ht="409.5">
      <c r="A1277" s="6">
        <v>1276</v>
      </c>
      <c r="B1277" s="8" t="s">
        <v>918</v>
      </c>
      <c r="C1277" s="9" t="s">
        <v>1171</v>
      </c>
      <c r="D1277" s="10"/>
      <c r="E1277" s="11" t="s">
        <v>1172</v>
      </c>
      <c r="F1277" s="6">
        <v>542685</v>
      </c>
      <c r="G1277" s="6" t="s">
        <v>808</v>
      </c>
      <c r="H1277" s="16">
        <v>18319686</v>
      </c>
      <c r="I1277" s="12">
        <v>44416</v>
      </c>
      <c r="J1277" s="12">
        <v>44385</v>
      </c>
      <c r="K1277" s="15"/>
      <c r="L1277" s="13" t="s">
        <v>70</v>
      </c>
      <c r="M1277" s="7">
        <v>0.51</v>
      </c>
      <c r="N1277" s="14"/>
    </row>
    <row r="1278" spans="1:14" ht="31.5">
      <c r="A1278" s="6">
        <v>1277</v>
      </c>
      <c r="B1278" s="8" t="s">
        <v>918</v>
      </c>
      <c r="C1278" s="9" t="s">
        <v>1173</v>
      </c>
      <c r="D1278" s="10"/>
      <c r="E1278" s="11" t="s">
        <v>1174</v>
      </c>
      <c r="F1278" s="6">
        <v>542685</v>
      </c>
      <c r="G1278" s="6" t="s">
        <v>808</v>
      </c>
      <c r="H1278" s="16">
        <v>18319686</v>
      </c>
      <c r="I1278" s="12">
        <v>44416</v>
      </c>
      <c r="J1278" s="12">
        <v>44385</v>
      </c>
      <c r="K1278" s="15"/>
      <c r="L1278" s="13" t="s">
        <v>70</v>
      </c>
      <c r="M1278" s="7">
        <v>0.49</v>
      </c>
      <c r="N1278" s="14"/>
    </row>
    <row r="1279" spans="1:14" ht="63">
      <c r="A1279" s="6">
        <v>1278</v>
      </c>
      <c r="B1279" s="8" t="s">
        <v>918</v>
      </c>
      <c r="C1279" s="9" t="s">
        <v>1175</v>
      </c>
      <c r="D1279" s="10" t="s">
        <v>1136</v>
      </c>
      <c r="E1279" s="11" t="s">
        <v>1176</v>
      </c>
      <c r="F1279" s="6">
        <v>346138</v>
      </c>
      <c r="G1279" s="6" t="s">
        <v>1177</v>
      </c>
      <c r="H1279" s="16">
        <v>50915105</v>
      </c>
      <c r="I1279" s="12" t="s">
        <v>1178</v>
      </c>
      <c r="J1279" s="12" t="s">
        <v>1179</v>
      </c>
      <c r="K1279" s="15"/>
      <c r="L1279" s="13" t="s">
        <v>70</v>
      </c>
      <c r="M1279" s="7">
        <v>0.51</v>
      </c>
      <c r="N1279" s="14"/>
    </row>
    <row r="1280" spans="1:14" ht="63">
      <c r="A1280" s="6">
        <v>1279</v>
      </c>
      <c r="B1280" s="8" t="s">
        <v>918</v>
      </c>
      <c r="C1280" s="9" t="s">
        <v>1180</v>
      </c>
      <c r="D1280" s="10" t="s">
        <v>1181</v>
      </c>
      <c r="E1280" s="11" t="s">
        <v>1182</v>
      </c>
      <c r="F1280" s="6">
        <v>346138</v>
      </c>
      <c r="G1280" s="6" t="s">
        <v>1177</v>
      </c>
      <c r="H1280" s="16">
        <v>50915105</v>
      </c>
      <c r="I1280" s="12" t="s">
        <v>1178</v>
      </c>
      <c r="J1280" s="12" t="s">
        <v>1179</v>
      </c>
      <c r="K1280" s="15"/>
      <c r="L1280" s="13" t="s">
        <v>70</v>
      </c>
      <c r="M1280" s="7">
        <v>0.49</v>
      </c>
      <c r="N1280" s="14"/>
    </row>
    <row r="1281" spans="1:14" ht="78.75">
      <c r="A1281" s="6">
        <v>1280</v>
      </c>
      <c r="B1281" s="8" t="s">
        <v>918</v>
      </c>
      <c r="C1281" s="9" t="s">
        <v>1183</v>
      </c>
      <c r="D1281" s="10" t="s">
        <v>1184</v>
      </c>
      <c r="E1281" s="11" t="s">
        <v>1185</v>
      </c>
      <c r="F1281" s="6">
        <v>406488</v>
      </c>
      <c r="G1281" s="6" t="s">
        <v>794</v>
      </c>
      <c r="H1281" s="16">
        <v>8914408</v>
      </c>
      <c r="I1281" s="12" t="s">
        <v>1186</v>
      </c>
      <c r="J1281" s="12" t="s">
        <v>1187</v>
      </c>
      <c r="K1281" s="15">
        <v>2790778</v>
      </c>
      <c r="L1281" s="13" t="s">
        <v>14</v>
      </c>
      <c r="M1281" s="7">
        <v>1</v>
      </c>
      <c r="N1281" s="14"/>
    </row>
    <row r="1282" spans="1:14" ht="110.25">
      <c r="A1282" s="6">
        <v>1281</v>
      </c>
      <c r="B1282" s="8" t="s">
        <v>918</v>
      </c>
      <c r="C1282" s="9" t="s">
        <v>943</v>
      </c>
      <c r="D1282" s="10" t="s">
        <v>944</v>
      </c>
      <c r="E1282" s="11" t="s">
        <v>1188</v>
      </c>
      <c r="F1282" s="6">
        <v>406489</v>
      </c>
      <c r="G1282" s="6" t="s">
        <v>794</v>
      </c>
      <c r="H1282" s="16">
        <v>1923513</v>
      </c>
      <c r="I1282" s="12" t="s">
        <v>1189</v>
      </c>
      <c r="J1282" s="12" t="s">
        <v>1190</v>
      </c>
      <c r="K1282" s="15"/>
      <c r="L1282" s="13" t="s">
        <v>14</v>
      </c>
      <c r="M1282" s="7">
        <v>1</v>
      </c>
      <c r="N1282" s="14"/>
    </row>
    <row r="1283" spans="1:14" ht="157.5">
      <c r="A1283" s="6">
        <v>1282</v>
      </c>
      <c r="B1283" s="8" t="s">
        <v>918</v>
      </c>
      <c r="C1283" s="9" t="s">
        <v>1191</v>
      </c>
      <c r="D1283" s="10" t="s">
        <v>1192</v>
      </c>
      <c r="E1283" s="11" t="s">
        <v>1193</v>
      </c>
      <c r="F1283" s="6">
        <v>406491</v>
      </c>
      <c r="G1283" s="6" t="s">
        <v>794</v>
      </c>
      <c r="H1283" s="16">
        <v>9707718</v>
      </c>
      <c r="I1283" s="12" t="s">
        <v>1194</v>
      </c>
      <c r="J1283" s="12" t="s">
        <v>1195</v>
      </c>
      <c r="K1283" s="15">
        <v>4607626</v>
      </c>
      <c r="L1283" s="13" t="s">
        <v>14</v>
      </c>
      <c r="M1283" s="7">
        <v>1</v>
      </c>
      <c r="N1283" s="14"/>
    </row>
    <row r="1284" spans="1:14" ht="47.25">
      <c r="A1284" s="6">
        <v>1283</v>
      </c>
      <c r="B1284" s="8" t="s">
        <v>918</v>
      </c>
      <c r="C1284" s="9" t="s">
        <v>1196</v>
      </c>
      <c r="D1284" s="10" t="s">
        <v>1197</v>
      </c>
      <c r="E1284" s="11" t="s">
        <v>1198</v>
      </c>
      <c r="F1284" s="6">
        <v>406492</v>
      </c>
      <c r="G1284" s="6" t="s">
        <v>794</v>
      </c>
      <c r="H1284" s="16">
        <v>5375929</v>
      </c>
      <c r="I1284" s="12" t="s">
        <v>1199</v>
      </c>
      <c r="J1284" s="12" t="s">
        <v>1200</v>
      </c>
      <c r="K1284" s="15">
        <v>3000000</v>
      </c>
      <c r="L1284" s="13" t="s">
        <v>14</v>
      </c>
      <c r="M1284" s="7">
        <v>1</v>
      </c>
      <c r="N1284" s="14"/>
    </row>
    <row r="1285" spans="1:14" ht="63">
      <c r="A1285" s="6">
        <v>1284</v>
      </c>
      <c r="B1285" s="8" t="s">
        <v>918</v>
      </c>
      <c r="C1285" s="9" t="s">
        <v>971</v>
      </c>
      <c r="D1285" s="10" t="s">
        <v>972</v>
      </c>
      <c r="E1285" s="11" t="s">
        <v>1201</v>
      </c>
      <c r="F1285" s="6"/>
      <c r="G1285" s="6" t="s">
        <v>794</v>
      </c>
      <c r="H1285" s="16">
        <v>8194999</v>
      </c>
      <c r="I1285" s="12" t="s">
        <v>1202</v>
      </c>
      <c r="J1285" s="12">
        <v>43897</v>
      </c>
      <c r="K1285" s="15">
        <v>1016590</v>
      </c>
      <c r="L1285" s="13" t="s">
        <v>14</v>
      </c>
      <c r="M1285" s="7">
        <v>1</v>
      </c>
      <c r="N1285" s="14"/>
    </row>
    <row r="1286" spans="1:14" ht="63">
      <c r="A1286" s="6">
        <v>1285</v>
      </c>
      <c r="B1286" s="8" t="s">
        <v>918</v>
      </c>
      <c r="C1286" s="9" t="s">
        <v>1203</v>
      </c>
      <c r="D1286" s="10" t="s">
        <v>1204</v>
      </c>
      <c r="E1286" s="11" t="s">
        <v>1205</v>
      </c>
      <c r="F1286" s="6">
        <v>400583</v>
      </c>
      <c r="G1286" s="6" t="s">
        <v>794</v>
      </c>
      <c r="H1286" s="16">
        <v>10543100</v>
      </c>
      <c r="I1286" s="12">
        <v>43954</v>
      </c>
      <c r="J1286" s="12">
        <v>44289</v>
      </c>
      <c r="K1286" s="15">
        <v>1480975</v>
      </c>
      <c r="L1286" s="13" t="s">
        <v>14</v>
      </c>
      <c r="M1286" s="7">
        <v>1</v>
      </c>
      <c r="N1286" s="14"/>
    </row>
    <row r="1287" spans="1:14" ht="94.5">
      <c r="A1287" s="6">
        <v>1286</v>
      </c>
      <c r="B1287" s="8" t="s">
        <v>918</v>
      </c>
      <c r="C1287" s="9" t="s">
        <v>1206</v>
      </c>
      <c r="D1287" s="10" t="s">
        <v>926</v>
      </c>
      <c r="E1287" s="11" t="s">
        <v>1207</v>
      </c>
      <c r="F1287" s="6">
        <v>466948</v>
      </c>
      <c r="G1287" s="6" t="s">
        <v>1208</v>
      </c>
      <c r="H1287" s="16">
        <v>486808</v>
      </c>
      <c r="I1287" s="12" t="s">
        <v>1209</v>
      </c>
      <c r="J1287" s="12" t="s">
        <v>1210</v>
      </c>
      <c r="K1287" s="15">
        <v>2000000</v>
      </c>
      <c r="L1287" s="13" t="s">
        <v>14</v>
      </c>
      <c r="M1287" s="7">
        <v>1</v>
      </c>
      <c r="N1287" s="14"/>
    </row>
    <row r="1288" spans="1:14" ht="94.5">
      <c r="A1288" s="6">
        <v>1287</v>
      </c>
      <c r="B1288" s="8" t="s">
        <v>918</v>
      </c>
      <c r="C1288" s="9" t="s">
        <v>1206</v>
      </c>
      <c r="D1288" s="10" t="s">
        <v>926</v>
      </c>
      <c r="E1288" s="11" t="s">
        <v>1211</v>
      </c>
      <c r="F1288" s="6">
        <v>466948</v>
      </c>
      <c r="G1288" s="6" t="s">
        <v>1208</v>
      </c>
      <c r="H1288" s="16">
        <v>457982</v>
      </c>
      <c r="I1288" s="12" t="s">
        <v>1209</v>
      </c>
      <c r="J1288" s="12" t="s">
        <v>1210</v>
      </c>
      <c r="K1288" s="15">
        <v>2000000</v>
      </c>
      <c r="L1288" s="13" t="s">
        <v>14</v>
      </c>
      <c r="M1288" s="7">
        <v>1</v>
      </c>
      <c r="N1288" s="14"/>
    </row>
    <row r="1289" spans="1:14" ht="94.5">
      <c r="A1289" s="6">
        <v>1288</v>
      </c>
      <c r="B1289" s="8" t="s">
        <v>918</v>
      </c>
      <c r="C1289" s="9" t="s">
        <v>1206</v>
      </c>
      <c r="D1289" s="10" t="s">
        <v>926</v>
      </c>
      <c r="E1289" s="11" t="s">
        <v>1212</v>
      </c>
      <c r="F1289" s="6">
        <v>466948</v>
      </c>
      <c r="G1289" s="6" t="s">
        <v>1208</v>
      </c>
      <c r="H1289" s="16">
        <v>352264</v>
      </c>
      <c r="I1289" s="12" t="s">
        <v>1209</v>
      </c>
      <c r="J1289" s="12" t="s">
        <v>1210</v>
      </c>
      <c r="K1289" s="15">
        <v>2000000</v>
      </c>
      <c r="L1289" s="13" t="s">
        <v>14</v>
      </c>
      <c r="M1289" s="7">
        <v>1</v>
      </c>
      <c r="N1289" s="14"/>
    </row>
    <row r="1290" spans="1:14" ht="94.5">
      <c r="A1290" s="6">
        <v>1289</v>
      </c>
      <c r="B1290" s="8" t="s">
        <v>918</v>
      </c>
      <c r="C1290" s="9" t="s">
        <v>1206</v>
      </c>
      <c r="D1290" s="10" t="s">
        <v>926</v>
      </c>
      <c r="E1290" s="11" t="s">
        <v>1213</v>
      </c>
      <c r="F1290" s="6">
        <v>466948</v>
      </c>
      <c r="G1290" s="6" t="s">
        <v>1208</v>
      </c>
      <c r="H1290" s="16">
        <v>417736</v>
      </c>
      <c r="I1290" s="12" t="s">
        <v>1209</v>
      </c>
      <c r="J1290" s="12" t="s">
        <v>1210</v>
      </c>
      <c r="K1290" s="15">
        <v>2000000</v>
      </c>
      <c r="L1290" s="13" t="s">
        <v>14</v>
      </c>
      <c r="M1290" s="7">
        <v>1</v>
      </c>
      <c r="N1290" s="14"/>
    </row>
    <row r="1291" spans="1:14" ht="94.5">
      <c r="A1291" s="6">
        <v>1290</v>
      </c>
      <c r="B1291" s="8" t="s">
        <v>918</v>
      </c>
      <c r="C1291" s="9" t="s">
        <v>1206</v>
      </c>
      <c r="D1291" s="10" t="s">
        <v>926</v>
      </c>
      <c r="E1291" s="11" t="s">
        <v>1214</v>
      </c>
      <c r="F1291" s="6">
        <v>466948</v>
      </c>
      <c r="G1291" s="6" t="s">
        <v>1208</v>
      </c>
      <c r="H1291" s="16">
        <v>491467</v>
      </c>
      <c r="I1291" s="12" t="s">
        <v>1209</v>
      </c>
      <c r="J1291" s="12" t="s">
        <v>1210</v>
      </c>
      <c r="K1291" s="15">
        <v>2000000</v>
      </c>
      <c r="L1291" s="13" t="s">
        <v>14</v>
      </c>
      <c r="M1291" s="7">
        <v>1</v>
      </c>
      <c r="N1291" s="14"/>
    </row>
    <row r="1292" spans="1:14" ht="94.5">
      <c r="A1292" s="6">
        <v>1291</v>
      </c>
      <c r="B1292" s="8" t="s">
        <v>918</v>
      </c>
      <c r="C1292" s="9" t="s">
        <v>1206</v>
      </c>
      <c r="D1292" s="10" t="s">
        <v>926</v>
      </c>
      <c r="E1292" s="11" t="s">
        <v>1215</v>
      </c>
      <c r="F1292" s="6">
        <v>466948</v>
      </c>
      <c r="G1292" s="6" t="s">
        <v>1208</v>
      </c>
      <c r="H1292" s="16">
        <v>478968</v>
      </c>
      <c r="I1292" s="12" t="s">
        <v>1209</v>
      </c>
      <c r="J1292" s="12" t="s">
        <v>1210</v>
      </c>
      <c r="K1292" s="15">
        <v>2000000</v>
      </c>
      <c r="L1292" s="13" t="s">
        <v>14</v>
      </c>
      <c r="M1292" s="7">
        <v>1</v>
      </c>
      <c r="N1292" s="14"/>
    </row>
    <row r="1293" spans="1:14" ht="94.5">
      <c r="A1293" s="6">
        <v>1292</v>
      </c>
      <c r="B1293" s="8" t="s">
        <v>918</v>
      </c>
      <c r="C1293" s="9" t="s">
        <v>1206</v>
      </c>
      <c r="D1293" s="10" t="s">
        <v>926</v>
      </c>
      <c r="E1293" s="11" t="s">
        <v>1216</v>
      </c>
      <c r="F1293" s="6">
        <v>466948</v>
      </c>
      <c r="G1293" s="6" t="s">
        <v>1208</v>
      </c>
      <c r="H1293" s="16">
        <v>439182</v>
      </c>
      <c r="I1293" s="12" t="s">
        <v>1209</v>
      </c>
      <c r="J1293" s="12" t="s">
        <v>1210</v>
      </c>
      <c r="K1293" s="15">
        <v>2000000</v>
      </c>
      <c r="L1293" s="13" t="s">
        <v>14</v>
      </c>
      <c r="M1293" s="7">
        <v>1</v>
      </c>
      <c r="N1293" s="14"/>
    </row>
    <row r="1294" spans="1:14" ht="94.5">
      <c r="A1294" s="6">
        <v>1293</v>
      </c>
      <c r="B1294" s="8" t="s">
        <v>918</v>
      </c>
      <c r="C1294" s="9" t="s">
        <v>1206</v>
      </c>
      <c r="D1294" s="10" t="s">
        <v>926</v>
      </c>
      <c r="E1294" s="11" t="s">
        <v>1217</v>
      </c>
      <c r="F1294" s="6">
        <v>466948</v>
      </c>
      <c r="G1294" s="6" t="s">
        <v>1208</v>
      </c>
      <c r="H1294" s="16">
        <v>3360041</v>
      </c>
      <c r="I1294" s="12" t="s">
        <v>1209</v>
      </c>
      <c r="J1294" s="12" t="s">
        <v>1210</v>
      </c>
      <c r="K1294" s="15">
        <v>2000000</v>
      </c>
      <c r="L1294" s="13" t="s">
        <v>14</v>
      </c>
      <c r="M1294" s="7">
        <v>1</v>
      </c>
      <c r="N1294" s="14"/>
    </row>
    <row r="1295" spans="1:14" ht="94.5">
      <c r="A1295" s="6">
        <v>1294</v>
      </c>
      <c r="B1295" s="8" t="s">
        <v>918</v>
      </c>
      <c r="C1295" s="9" t="s">
        <v>1206</v>
      </c>
      <c r="D1295" s="10" t="s">
        <v>926</v>
      </c>
      <c r="E1295" s="11" t="s">
        <v>1218</v>
      </c>
      <c r="F1295" s="6">
        <v>466948</v>
      </c>
      <c r="G1295" s="6" t="s">
        <v>1208</v>
      </c>
      <c r="H1295" s="16">
        <v>555300</v>
      </c>
      <c r="I1295" s="12" t="s">
        <v>1209</v>
      </c>
      <c r="J1295" s="12" t="s">
        <v>1210</v>
      </c>
      <c r="K1295" s="15">
        <v>2000000</v>
      </c>
      <c r="L1295" s="13" t="s">
        <v>14</v>
      </c>
      <c r="M1295" s="7">
        <v>1</v>
      </c>
      <c r="N1295" s="14"/>
    </row>
    <row r="1296" spans="1:14" ht="94.5">
      <c r="A1296" s="6">
        <v>1295</v>
      </c>
      <c r="B1296" s="8" t="s">
        <v>918</v>
      </c>
      <c r="C1296" s="9" t="s">
        <v>1206</v>
      </c>
      <c r="D1296" s="10" t="s">
        <v>926</v>
      </c>
      <c r="E1296" s="11" t="s">
        <v>1219</v>
      </c>
      <c r="F1296" s="6">
        <v>466948</v>
      </c>
      <c r="G1296" s="6" t="s">
        <v>1208</v>
      </c>
      <c r="H1296" s="16">
        <v>349169</v>
      </c>
      <c r="I1296" s="12" t="s">
        <v>1209</v>
      </c>
      <c r="J1296" s="12" t="s">
        <v>1210</v>
      </c>
      <c r="K1296" s="15">
        <v>2000000</v>
      </c>
      <c r="L1296" s="13" t="s">
        <v>14</v>
      </c>
      <c r="M1296" s="7">
        <v>1</v>
      </c>
      <c r="N1296" s="14"/>
    </row>
    <row r="1297" spans="1:14" ht="94.5">
      <c r="A1297" s="6">
        <v>1296</v>
      </c>
      <c r="B1297" s="8" t="s">
        <v>918</v>
      </c>
      <c r="C1297" s="9" t="s">
        <v>1206</v>
      </c>
      <c r="D1297" s="10" t="s">
        <v>926</v>
      </c>
      <c r="E1297" s="11" t="s">
        <v>1220</v>
      </c>
      <c r="F1297" s="6">
        <v>466948</v>
      </c>
      <c r="G1297" s="6" t="s">
        <v>1208</v>
      </c>
      <c r="H1297" s="16">
        <v>418234</v>
      </c>
      <c r="I1297" s="12" t="s">
        <v>1209</v>
      </c>
      <c r="J1297" s="12" t="s">
        <v>1210</v>
      </c>
      <c r="K1297" s="15">
        <v>2000000</v>
      </c>
      <c r="L1297" s="13" t="s">
        <v>14</v>
      </c>
      <c r="M1297" s="7">
        <v>1</v>
      </c>
      <c r="N1297" s="14"/>
    </row>
    <row r="1298" spans="1:14" ht="94.5">
      <c r="A1298" s="6">
        <v>1297</v>
      </c>
      <c r="B1298" s="8" t="s">
        <v>918</v>
      </c>
      <c r="C1298" s="9" t="s">
        <v>1206</v>
      </c>
      <c r="D1298" s="10" t="s">
        <v>926</v>
      </c>
      <c r="E1298" s="11" t="s">
        <v>1221</v>
      </c>
      <c r="F1298" s="6">
        <v>466948</v>
      </c>
      <c r="G1298" s="6" t="s">
        <v>1208</v>
      </c>
      <c r="H1298" s="16">
        <v>915549</v>
      </c>
      <c r="I1298" s="12" t="s">
        <v>1209</v>
      </c>
      <c r="J1298" s="12" t="s">
        <v>1210</v>
      </c>
      <c r="K1298" s="15">
        <v>2000000</v>
      </c>
      <c r="L1298" s="13" t="s">
        <v>14</v>
      </c>
      <c r="M1298" s="7">
        <v>1</v>
      </c>
      <c r="N1298" s="14"/>
    </row>
    <row r="1299" spans="1:14" ht="78.75">
      <c r="A1299" s="6">
        <v>1298</v>
      </c>
      <c r="B1299" s="8" t="s">
        <v>918</v>
      </c>
      <c r="C1299" s="9" t="s">
        <v>1222</v>
      </c>
      <c r="D1299" s="10" t="s">
        <v>1223</v>
      </c>
      <c r="E1299" s="11" t="s">
        <v>1224</v>
      </c>
      <c r="F1299" s="6">
        <v>504256</v>
      </c>
      <c r="G1299" s="6" t="s">
        <v>848</v>
      </c>
      <c r="H1299" s="16">
        <v>6466734</v>
      </c>
      <c r="I1299" s="12" t="s">
        <v>1225</v>
      </c>
      <c r="J1299" s="12" t="s">
        <v>1025</v>
      </c>
      <c r="K1299" s="15">
        <v>2850000</v>
      </c>
      <c r="L1299" s="13" t="s">
        <v>14</v>
      </c>
      <c r="M1299" s="7">
        <v>1</v>
      </c>
      <c r="N1299" s="14"/>
    </row>
    <row r="1300" spans="1:14" ht="78.75">
      <c r="A1300" s="6">
        <v>1299</v>
      </c>
      <c r="B1300" s="8" t="s">
        <v>918</v>
      </c>
      <c r="C1300" s="9" t="s">
        <v>1226</v>
      </c>
      <c r="D1300" s="10" t="s">
        <v>1227</v>
      </c>
      <c r="E1300" s="11" t="s">
        <v>1228</v>
      </c>
      <c r="F1300" s="6">
        <v>504252</v>
      </c>
      <c r="G1300" s="6" t="s">
        <v>848</v>
      </c>
      <c r="H1300" s="16">
        <v>9069601</v>
      </c>
      <c r="I1300" s="12" t="s">
        <v>1225</v>
      </c>
      <c r="J1300" s="12" t="s">
        <v>1229</v>
      </c>
      <c r="K1300" s="15">
        <v>5012832</v>
      </c>
      <c r="L1300" s="13" t="s">
        <v>14</v>
      </c>
      <c r="M1300" s="7">
        <v>1</v>
      </c>
      <c r="N1300" s="14"/>
    </row>
    <row r="1301" spans="1:14" ht="94.5">
      <c r="A1301" s="6">
        <v>1300</v>
      </c>
      <c r="B1301" s="8" t="s">
        <v>918</v>
      </c>
      <c r="C1301" s="9" t="s">
        <v>989</v>
      </c>
      <c r="D1301" s="10" t="s">
        <v>990</v>
      </c>
      <c r="E1301" s="11" t="s">
        <v>1230</v>
      </c>
      <c r="F1301" s="6">
        <v>504254</v>
      </c>
      <c r="G1301" s="6" t="s">
        <v>848</v>
      </c>
      <c r="H1301" s="16">
        <v>4861167</v>
      </c>
      <c r="I1301" s="12" t="s">
        <v>1225</v>
      </c>
      <c r="J1301" s="12" t="s">
        <v>1025</v>
      </c>
      <c r="K1301" s="15">
        <v>3000000</v>
      </c>
      <c r="L1301" s="13" t="s">
        <v>14</v>
      </c>
      <c r="M1301" s="7">
        <v>1</v>
      </c>
      <c r="N1301" s="14"/>
    </row>
    <row r="1302" spans="1:14" ht="63">
      <c r="A1302" s="6">
        <v>1301</v>
      </c>
      <c r="B1302" s="8" t="s">
        <v>918</v>
      </c>
      <c r="C1302" s="9" t="s">
        <v>1231</v>
      </c>
      <c r="D1302" s="10" t="s">
        <v>1232</v>
      </c>
      <c r="E1302" s="11" t="s">
        <v>1233</v>
      </c>
      <c r="F1302" s="6">
        <v>504267</v>
      </c>
      <c r="G1302" s="6" t="s">
        <v>848</v>
      </c>
      <c r="H1302" s="16">
        <v>6841058</v>
      </c>
      <c r="I1302" s="12" t="s">
        <v>1225</v>
      </c>
      <c r="J1302" s="12" t="s">
        <v>1025</v>
      </c>
      <c r="K1302" s="15">
        <v>2100000</v>
      </c>
      <c r="L1302" s="13" t="s">
        <v>14</v>
      </c>
      <c r="M1302" s="7">
        <v>1</v>
      </c>
      <c r="N1302" s="14"/>
    </row>
    <row r="1303" spans="1:14" ht="63">
      <c r="A1303" s="6">
        <v>1302</v>
      </c>
      <c r="B1303" s="8" t="s">
        <v>918</v>
      </c>
      <c r="C1303" s="9" t="s">
        <v>1234</v>
      </c>
      <c r="D1303" s="10" t="s">
        <v>1235</v>
      </c>
      <c r="E1303" s="11" t="s">
        <v>1236</v>
      </c>
      <c r="F1303" s="6">
        <v>504263</v>
      </c>
      <c r="G1303" s="6" t="s">
        <v>848</v>
      </c>
      <c r="H1303" s="16">
        <v>5311064</v>
      </c>
      <c r="I1303" s="12" t="s">
        <v>1225</v>
      </c>
      <c r="J1303" s="12" t="s">
        <v>1025</v>
      </c>
      <c r="K1303" s="15">
        <v>2100000</v>
      </c>
      <c r="L1303" s="13" t="s">
        <v>14</v>
      </c>
      <c r="M1303" s="7">
        <v>1</v>
      </c>
      <c r="N1303" s="14"/>
    </row>
    <row r="1304" spans="1:14" ht="78.75">
      <c r="A1304" s="6">
        <v>1303</v>
      </c>
      <c r="B1304" s="8" t="s">
        <v>918</v>
      </c>
      <c r="C1304" s="9" t="s">
        <v>1237</v>
      </c>
      <c r="D1304" s="10" t="s">
        <v>1238</v>
      </c>
      <c r="E1304" s="11" t="s">
        <v>1239</v>
      </c>
      <c r="F1304" s="6">
        <v>504265</v>
      </c>
      <c r="G1304" s="6" t="s">
        <v>848</v>
      </c>
      <c r="H1304" s="16">
        <v>6502355</v>
      </c>
      <c r="I1304" s="12" t="s">
        <v>1225</v>
      </c>
      <c r="J1304" s="12" t="s">
        <v>1025</v>
      </c>
      <c r="K1304" s="15">
        <v>6451365</v>
      </c>
      <c r="L1304" s="13" t="s">
        <v>14</v>
      </c>
      <c r="M1304" s="7">
        <v>1</v>
      </c>
      <c r="N1304" s="14"/>
    </row>
    <row r="1305" spans="1:14" ht="78.75">
      <c r="A1305" s="6">
        <v>1304</v>
      </c>
      <c r="B1305" s="8" t="s">
        <v>918</v>
      </c>
      <c r="C1305" s="9" t="s">
        <v>1240</v>
      </c>
      <c r="D1305" s="10" t="s">
        <v>1241</v>
      </c>
      <c r="E1305" s="11" t="s">
        <v>1242</v>
      </c>
      <c r="F1305" s="6">
        <v>511061</v>
      </c>
      <c r="G1305" s="6" t="s">
        <v>848</v>
      </c>
      <c r="H1305" s="16">
        <v>14291572</v>
      </c>
      <c r="I1305" s="12" t="s">
        <v>1009</v>
      </c>
      <c r="J1305" s="12" t="s">
        <v>1243</v>
      </c>
      <c r="K1305" s="15">
        <v>6500000</v>
      </c>
      <c r="L1305" s="13" t="s">
        <v>14</v>
      </c>
      <c r="M1305" s="7">
        <v>1</v>
      </c>
      <c r="N1305" s="14"/>
    </row>
    <row r="1306" spans="1:14" ht="63">
      <c r="A1306" s="6">
        <v>1305</v>
      </c>
      <c r="B1306" s="8" t="s">
        <v>918</v>
      </c>
      <c r="C1306" s="9" t="s">
        <v>1244</v>
      </c>
      <c r="D1306" s="10" t="s">
        <v>1245</v>
      </c>
      <c r="E1306" s="11" t="s">
        <v>1246</v>
      </c>
      <c r="F1306" s="6">
        <v>511060</v>
      </c>
      <c r="G1306" s="6" t="s">
        <v>848</v>
      </c>
      <c r="H1306" s="16">
        <v>10421196</v>
      </c>
      <c r="I1306" s="12" t="s">
        <v>1247</v>
      </c>
      <c r="J1306" s="12" t="s">
        <v>1243</v>
      </c>
      <c r="K1306" s="15"/>
      <c r="L1306" s="13" t="s">
        <v>14</v>
      </c>
      <c r="M1306" s="7">
        <v>1</v>
      </c>
      <c r="N1306" s="14"/>
    </row>
    <row r="1307" spans="1:14" ht="63">
      <c r="A1307" s="6">
        <v>1306</v>
      </c>
      <c r="B1307" s="8" t="s">
        <v>918</v>
      </c>
      <c r="C1307" s="9" t="s">
        <v>1248</v>
      </c>
      <c r="D1307" s="10" t="s">
        <v>1249</v>
      </c>
      <c r="E1307" s="11" t="s">
        <v>1250</v>
      </c>
      <c r="F1307" s="6">
        <v>529741</v>
      </c>
      <c r="G1307" s="6" t="s">
        <v>848</v>
      </c>
      <c r="H1307" s="16">
        <v>4812690</v>
      </c>
      <c r="I1307" s="12" t="s">
        <v>1009</v>
      </c>
      <c r="J1307" s="12" t="s">
        <v>1251</v>
      </c>
      <c r="K1307" s="15">
        <v>4807443</v>
      </c>
      <c r="L1307" s="13" t="s">
        <v>14</v>
      </c>
      <c r="M1307" s="7">
        <v>1</v>
      </c>
      <c r="N1307" s="14"/>
    </row>
    <row r="1308" spans="1:14" ht="47.25">
      <c r="A1308" s="6">
        <v>1307</v>
      </c>
      <c r="B1308" s="8" t="s">
        <v>918</v>
      </c>
      <c r="C1308" s="9" t="s">
        <v>1252</v>
      </c>
      <c r="D1308" s="10" t="s">
        <v>1204</v>
      </c>
      <c r="E1308" s="11" t="s">
        <v>1253</v>
      </c>
      <c r="F1308" s="6">
        <v>529740</v>
      </c>
      <c r="G1308" s="6" t="s">
        <v>848</v>
      </c>
      <c r="H1308" s="16">
        <v>9622733</v>
      </c>
      <c r="I1308" s="12" t="s">
        <v>1254</v>
      </c>
      <c r="J1308" s="12" t="s">
        <v>1255</v>
      </c>
      <c r="K1308" s="15">
        <v>4850000</v>
      </c>
      <c r="L1308" s="13" t="s">
        <v>14</v>
      </c>
      <c r="M1308" s="7">
        <v>1</v>
      </c>
      <c r="N1308" s="14"/>
    </row>
    <row r="1309" spans="1:14" ht="63">
      <c r="A1309" s="6">
        <v>1308</v>
      </c>
      <c r="B1309" s="8" t="s">
        <v>918</v>
      </c>
      <c r="C1309" s="9" t="s">
        <v>1256</v>
      </c>
      <c r="D1309" s="10" t="s">
        <v>1257</v>
      </c>
      <c r="E1309" s="11" t="s">
        <v>1258</v>
      </c>
      <c r="F1309" s="6">
        <v>513642</v>
      </c>
      <c r="G1309" s="6" t="s">
        <v>848</v>
      </c>
      <c r="H1309" s="16">
        <v>9181209</v>
      </c>
      <c r="I1309" s="12" t="s">
        <v>1015</v>
      </c>
      <c r="J1309" s="12" t="s">
        <v>1259</v>
      </c>
      <c r="K1309" s="15"/>
      <c r="L1309" s="13" t="s">
        <v>14</v>
      </c>
      <c r="M1309" s="7">
        <v>1</v>
      </c>
      <c r="N1309" s="14"/>
    </row>
    <row r="1310" spans="1:14" ht="47.25">
      <c r="A1310" s="6">
        <v>1309</v>
      </c>
      <c r="B1310" s="8" t="s">
        <v>918</v>
      </c>
      <c r="C1310" s="9" t="s">
        <v>1260</v>
      </c>
      <c r="D1310" s="10" t="s">
        <v>1261</v>
      </c>
      <c r="E1310" s="11" t="s">
        <v>1262</v>
      </c>
      <c r="F1310" s="6"/>
      <c r="G1310" s="6" t="s">
        <v>1263</v>
      </c>
      <c r="H1310" s="16">
        <v>529806936.22000003</v>
      </c>
      <c r="I1310" s="12" t="s">
        <v>1264</v>
      </c>
      <c r="J1310" s="12" t="s">
        <v>1265</v>
      </c>
      <c r="K1310" s="15">
        <v>0</v>
      </c>
      <c r="L1310" s="13" t="s">
        <v>14</v>
      </c>
      <c r="M1310" s="7">
        <v>1</v>
      </c>
      <c r="N1310" s="14"/>
    </row>
    <row r="1311" spans="1:14" ht="94.5">
      <c r="A1311" s="6">
        <v>1310</v>
      </c>
      <c r="B1311" s="8" t="s">
        <v>918</v>
      </c>
      <c r="C1311" s="9" t="s">
        <v>1266</v>
      </c>
      <c r="D1311" s="10" t="s">
        <v>1267</v>
      </c>
      <c r="E1311" s="11" t="s">
        <v>1268</v>
      </c>
      <c r="F1311" s="6">
        <v>536694</v>
      </c>
      <c r="G1311" s="6" t="s">
        <v>875</v>
      </c>
      <c r="H1311" s="16">
        <v>7946043</v>
      </c>
      <c r="I1311" s="12" t="s">
        <v>1269</v>
      </c>
      <c r="J1311" s="12" t="s">
        <v>1270</v>
      </c>
      <c r="K1311" s="15">
        <v>2964263</v>
      </c>
      <c r="L1311" s="13" t="s">
        <v>14</v>
      </c>
      <c r="M1311" s="7">
        <v>1</v>
      </c>
      <c r="N1311" s="14"/>
    </row>
    <row r="1312" spans="1:14" ht="63">
      <c r="A1312" s="6">
        <v>1311</v>
      </c>
      <c r="B1312" s="8" t="s">
        <v>918</v>
      </c>
      <c r="C1312" s="9" t="s">
        <v>1271</v>
      </c>
      <c r="D1312" s="10" t="s">
        <v>1272</v>
      </c>
      <c r="E1312" s="11" t="s">
        <v>1273</v>
      </c>
      <c r="F1312" s="6">
        <v>536698</v>
      </c>
      <c r="G1312" s="6" t="s">
        <v>875</v>
      </c>
      <c r="H1312" s="16">
        <v>4900025</v>
      </c>
      <c r="I1312" s="12" t="s">
        <v>1274</v>
      </c>
      <c r="J1312" s="12" t="s">
        <v>1275</v>
      </c>
      <c r="K1312" s="15">
        <v>2411077</v>
      </c>
      <c r="L1312" s="13" t="s">
        <v>14</v>
      </c>
      <c r="M1312" s="7">
        <v>1</v>
      </c>
      <c r="N1312" s="14"/>
    </row>
    <row r="1313" spans="1:14" ht="94.5">
      <c r="A1313" s="6">
        <v>1312</v>
      </c>
      <c r="B1313" s="8" t="s">
        <v>918</v>
      </c>
      <c r="C1313" s="9" t="s">
        <v>1276</v>
      </c>
      <c r="D1313" s="10" t="s">
        <v>1277</v>
      </c>
      <c r="E1313" s="11" t="s">
        <v>1278</v>
      </c>
      <c r="F1313" s="6">
        <v>536689</v>
      </c>
      <c r="G1313" s="6" t="s">
        <v>875</v>
      </c>
      <c r="H1313" s="16">
        <v>3722188</v>
      </c>
      <c r="I1313" s="12" t="s">
        <v>1274</v>
      </c>
      <c r="J1313" s="12" t="s">
        <v>1279</v>
      </c>
      <c r="K1313" s="15">
        <v>2500000</v>
      </c>
      <c r="L1313" s="13" t="s">
        <v>14</v>
      </c>
      <c r="M1313" s="7">
        <v>1</v>
      </c>
      <c r="N1313" s="14"/>
    </row>
    <row r="1314" spans="1:14" ht="126">
      <c r="A1314" s="6">
        <v>1313</v>
      </c>
      <c r="B1314" s="8" t="s">
        <v>918</v>
      </c>
      <c r="C1314" s="9" t="s">
        <v>1234</v>
      </c>
      <c r="D1314" s="10" t="s">
        <v>1235</v>
      </c>
      <c r="E1314" s="11" t="s">
        <v>1280</v>
      </c>
      <c r="F1314" s="6">
        <v>536690</v>
      </c>
      <c r="G1314" s="6" t="s">
        <v>875</v>
      </c>
      <c r="H1314" s="16">
        <v>14030498</v>
      </c>
      <c r="I1314" s="12" t="s">
        <v>1274</v>
      </c>
      <c r="J1314" s="12" t="s">
        <v>1281</v>
      </c>
      <c r="K1314" s="15"/>
      <c r="L1314" s="13" t="s">
        <v>14</v>
      </c>
      <c r="M1314" s="7">
        <v>1</v>
      </c>
      <c r="N1314" s="14"/>
    </row>
    <row r="1315" spans="1:14" ht="110.25">
      <c r="A1315" s="6">
        <v>1314</v>
      </c>
      <c r="B1315" s="8" t="s">
        <v>918</v>
      </c>
      <c r="C1315" s="9" t="s">
        <v>1282</v>
      </c>
      <c r="D1315" s="10" t="s">
        <v>1283</v>
      </c>
      <c r="E1315" s="11" t="s">
        <v>1284</v>
      </c>
      <c r="F1315" s="6">
        <v>536691</v>
      </c>
      <c r="G1315" s="6" t="s">
        <v>875</v>
      </c>
      <c r="H1315" s="16">
        <v>6201499</v>
      </c>
      <c r="I1315" s="12" t="s">
        <v>1274</v>
      </c>
      <c r="J1315" s="12" t="s">
        <v>1281</v>
      </c>
      <c r="K1315" s="15"/>
      <c r="L1315" s="13" t="s">
        <v>14</v>
      </c>
      <c r="M1315" s="7">
        <v>1</v>
      </c>
      <c r="N1315" s="14"/>
    </row>
    <row r="1316" spans="1:14" ht="141.75">
      <c r="A1316" s="6">
        <v>1315</v>
      </c>
      <c r="B1316" s="8" t="s">
        <v>918</v>
      </c>
      <c r="C1316" s="9" t="s">
        <v>1285</v>
      </c>
      <c r="D1316" s="10" t="s">
        <v>1286</v>
      </c>
      <c r="E1316" s="11" t="s">
        <v>1287</v>
      </c>
      <c r="F1316" s="6">
        <v>536692</v>
      </c>
      <c r="G1316" s="6" t="s">
        <v>875</v>
      </c>
      <c r="H1316" s="16">
        <v>6173287</v>
      </c>
      <c r="I1316" s="12" t="s">
        <v>1274</v>
      </c>
      <c r="J1316" s="12" t="s">
        <v>1281</v>
      </c>
      <c r="K1316" s="15">
        <v>1300000</v>
      </c>
      <c r="L1316" s="13" t="s">
        <v>14</v>
      </c>
      <c r="M1316" s="7">
        <v>1</v>
      </c>
      <c r="N1316" s="14"/>
    </row>
    <row r="1317" spans="1:14" ht="126">
      <c r="A1317" s="6">
        <v>1316</v>
      </c>
      <c r="B1317" s="8" t="s">
        <v>918</v>
      </c>
      <c r="C1317" s="9" t="s">
        <v>1288</v>
      </c>
      <c r="D1317" s="10" t="s">
        <v>1289</v>
      </c>
      <c r="E1317" s="11" t="s">
        <v>1290</v>
      </c>
      <c r="F1317" s="6">
        <v>536693</v>
      </c>
      <c r="G1317" s="6" t="s">
        <v>875</v>
      </c>
      <c r="H1317" s="16">
        <v>5025743</v>
      </c>
      <c r="I1317" s="12" t="s">
        <v>1269</v>
      </c>
      <c r="J1317" s="12" t="s">
        <v>1279</v>
      </c>
      <c r="K1317" s="15">
        <v>2465899</v>
      </c>
      <c r="L1317" s="13" t="s">
        <v>14</v>
      </c>
      <c r="M1317" s="7">
        <v>1</v>
      </c>
      <c r="N1317" s="14"/>
    </row>
    <row r="1318" spans="1:14" ht="126">
      <c r="A1318" s="6">
        <v>1317</v>
      </c>
      <c r="B1318" s="8" t="s">
        <v>918</v>
      </c>
      <c r="C1318" s="9" t="s">
        <v>1291</v>
      </c>
      <c r="D1318" s="10" t="s">
        <v>1292</v>
      </c>
      <c r="E1318" s="11" t="s">
        <v>1293</v>
      </c>
      <c r="F1318" s="6">
        <v>536694</v>
      </c>
      <c r="G1318" s="6" t="s">
        <v>875</v>
      </c>
      <c r="H1318" s="16">
        <v>2767113</v>
      </c>
      <c r="I1318" s="12" t="s">
        <v>1274</v>
      </c>
      <c r="J1318" s="12" t="s">
        <v>1275</v>
      </c>
      <c r="K1318" s="15"/>
      <c r="L1318" s="13" t="s">
        <v>14</v>
      </c>
      <c r="M1318" s="7">
        <v>1</v>
      </c>
      <c r="N1318" s="14"/>
    </row>
    <row r="1319" spans="1:14" ht="141.75">
      <c r="A1319" s="6">
        <v>1318</v>
      </c>
      <c r="B1319" s="8" t="s">
        <v>918</v>
      </c>
      <c r="C1319" s="9" t="s">
        <v>1294</v>
      </c>
      <c r="D1319" s="10" t="s">
        <v>1295</v>
      </c>
      <c r="E1319" s="11" t="s">
        <v>1296</v>
      </c>
      <c r="F1319" s="6">
        <v>536697</v>
      </c>
      <c r="G1319" s="6" t="s">
        <v>875</v>
      </c>
      <c r="H1319" s="16">
        <v>3528533</v>
      </c>
      <c r="I1319" s="12" t="s">
        <v>1274</v>
      </c>
      <c r="J1319" s="12" t="s">
        <v>1281</v>
      </c>
      <c r="K1319" s="15"/>
      <c r="L1319" s="13" t="s">
        <v>14</v>
      </c>
      <c r="M1319" s="7">
        <v>1</v>
      </c>
      <c r="N1319" s="14"/>
    </row>
    <row r="1320" spans="1:14" ht="78.75">
      <c r="A1320" s="6">
        <v>1319</v>
      </c>
      <c r="B1320" s="8" t="s">
        <v>918</v>
      </c>
      <c r="C1320" s="9" t="s">
        <v>1297</v>
      </c>
      <c r="D1320" s="10" t="s">
        <v>1298</v>
      </c>
      <c r="E1320" s="11" t="s">
        <v>1299</v>
      </c>
      <c r="F1320" s="6">
        <v>556383</v>
      </c>
      <c r="G1320" s="6" t="s">
        <v>875</v>
      </c>
      <c r="H1320" s="16">
        <v>4921819</v>
      </c>
      <c r="I1320" s="12">
        <v>44261</v>
      </c>
      <c r="J1320" s="12">
        <v>44239</v>
      </c>
      <c r="K1320" s="15"/>
      <c r="L1320" s="13" t="s">
        <v>14</v>
      </c>
      <c r="M1320" s="7">
        <v>1</v>
      </c>
      <c r="N1320" s="14"/>
    </row>
    <row r="1321" spans="1:14" ht="63">
      <c r="A1321" s="6">
        <v>1320</v>
      </c>
      <c r="B1321" s="8" t="s">
        <v>918</v>
      </c>
      <c r="C1321" s="9" t="s">
        <v>971</v>
      </c>
      <c r="D1321" s="10" t="s">
        <v>972</v>
      </c>
      <c r="E1321" s="11" t="s">
        <v>1300</v>
      </c>
      <c r="F1321" s="6">
        <v>550113</v>
      </c>
      <c r="G1321" s="6" t="s">
        <v>875</v>
      </c>
      <c r="H1321" s="16">
        <v>2107012</v>
      </c>
      <c r="I1321" s="12" t="s">
        <v>1301</v>
      </c>
      <c r="J1321" s="12" t="s">
        <v>1302</v>
      </c>
      <c r="K1321" s="15"/>
      <c r="L1321" s="13" t="s">
        <v>14</v>
      </c>
      <c r="M1321" s="7">
        <v>1</v>
      </c>
      <c r="N1321" s="14"/>
    </row>
    <row r="1322" spans="1:14" ht="126">
      <c r="A1322" s="6">
        <v>1321</v>
      </c>
      <c r="B1322" s="8" t="s">
        <v>918</v>
      </c>
      <c r="C1322" s="9" t="s">
        <v>1303</v>
      </c>
      <c r="D1322" s="10" t="s">
        <v>1304</v>
      </c>
      <c r="E1322" s="11" t="s">
        <v>1305</v>
      </c>
      <c r="F1322" s="6">
        <v>550111</v>
      </c>
      <c r="G1322" s="6" t="s">
        <v>875</v>
      </c>
      <c r="H1322" s="16">
        <v>7049730</v>
      </c>
      <c r="I1322" s="12">
        <v>44383</v>
      </c>
      <c r="J1322" s="12">
        <v>44715</v>
      </c>
      <c r="K1322" s="15"/>
      <c r="L1322" s="13" t="s">
        <v>14</v>
      </c>
      <c r="M1322" s="7">
        <v>1</v>
      </c>
      <c r="N1322" s="14"/>
    </row>
    <row r="1323" spans="1:14" ht="110.25">
      <c r="A1323" s="6">
        <v>1322</v>
      </c>
      <c r="B1323" s="8" t="s">
        <v>918</v>
      </c>
      <c r="C1323" s="9" t="s">
        <v>1306</v>
      </c>
      <c r="D1323" s="10" t="s">
        <v>1307</v>
      </c>
      <c r="E1323" s="11" t="s">
        <v>1308</v>
      </c>
      <c r="F1323" s="6">
        <v>548215</v>
      </c>
      <c r="G1323" s="6" t="s">
        <v>875</v>
      </c>
      <c r="H1323" s="16">
        <v>8292562</v>
      </c>
      <c r="I1323" s="12">
        <v>44445</v>
      </c>
      <c r="J1323" s="12">
        <v>44420</v>
      </c>
      <c r="K1323" s="15"/>
      <c r="L1323" s="13" t="s">
        <v>14</v>
      </c>
      <c r="M1323" s="7">
        <v>1</v>
      </c>
      <c r="N1323" s="14"/>
    </row>
    <row r="1324" spans="1:14" ht="78.75">
      <c r="A1324" s="6">
        <v>1323</v>
      </c>
      <c r="B1324" s="8" t="s">
        <v>918</v>
      </c>
      <c r="C1324" s="9" t="s">
        <v>1309</v>
      </c>
      <c r="D1324" s="10" t="s">
        <v>1310</v>
      </c>
      <c r="E1324" s="11" t="s">
        <v>1311</v>
      </c>
      <c r="F1324" s="6">
        <v>548214</v>
      </c>
      <c r="G1324" s="6" t="s">
        <v>875</v>
      </c>
      <c r="H1324" s="16">
        <v>4935108</v>
      </c>
      <c r="I1324" s="12">
        <v>44445</v>
      </c>
      <c r="J1324" s="12">
        <v>44418</v>
      </c>
      <c r="K1324" s="15"/>
      <c r="L1324" s="13" t="s">
        <v>14</v>
      </c>
      <c r="M1324" s="7">
        <v>1</v>
      </c>
      <c r="N1324" s="14"/>
    </row>
    <row r="1325" spans="1:14" ht="78.75">
      <c r="A1325" s="6">
        <v>1324</v>
      </c>
      <c r="B1325" s="8" t="s">
        <v>918</v>
      </c>
      <c r="C1325" s="9" t="s">
        <v>1312</v>
      </c>
      <c r="D1325" s="10" t="s">
        <v>1145</v>
      </c>
      <c r="E1325" s="11" t="s">
        <v>1313</v>
      </c>
      <c r="F1325" s="6">
        <v>566382</v>
      </c>
      <c r="G1325" s="6" t="s">
        <v>875</v>
      </c>
      <c r="H1325" s="16">
        <v>1851280</v>
      </c>
      <c r="I1325" s="12">
        <v>44475</v>
      </c>
      <c r="J1325" s="12">
        <v>44807</v>
      </c>
      <c r="K1325" s="15"/>
      <c r="L1325" s="13" t="s">
        <v>14</v>
      </c>
      <c r="M1325" s="7">
        <v>1</v>
      </c>
      <c r="N1325" s="14"/>
    </row>
    <row r="1326" spans="1:14" ht="126">
      <c r="A1326" s="6">
        <v>1325</v>
      </c>
      <c r="B1326" s="8" t="s">
        <v>918</v>
      </c>
      <c r="C1326" s="9" t="s">
        <v>1314</v>
      </c>
      <c r="D1326" s="10" t="s">
        <v>990</v>
      </c>
      <c r="E1326" s="11" t="s">
        <v>1315</v>
      </c>
      <c r="F1326" s="6">
        <v>539336</v>
      </c>
      <c r="G1326" s="6" t="s">
        <v>1316</v>
      </c>
      <c r="H1326" s="16">
        <v>10444659</v>
      </c>
      <c r="I1326" s="12">
        <v>44383</v>
      </c>
      <c r="J1326" s="12">
        <v>44718</v>
      </c>
      <c r="K1326" s="15"/>
      <c r="L1326" s="13" t="s">
        <v>14</v>
      </c>
      <c r="M1326" s="7">
        <v>1</v>
      </c>
      <c r="N1326" s="14"/>
    </row>
    <row r="1327" spans="1:14" ht="189">
      <c r="A1327" s="6">
        <v>1326</v>
      </c>
      <c r="B1327" s="8" t="s">
        <v>918</v>
      </c>
      <c r="C1327" s="9" t="s">
        <v>1317</v>
      </c>
      <c r="D1327" s="10" t="s">
        <v>73</v>
      </c>
      <c r="E1327" s="11" t="s">
        <v>1318</v>
      </c>
      <c r="F1327" s="6">
        <v>539337</v>
      </c>
      <c r="G1327" s="6" t="s">
        <v>1316</v>
      </c>
      <c r="H1327" s="16">
        <v>10444659</v>
      </c>
      <c r="I1327" s="12">
        <v>44233</v>
      </c>
      <c r="J1327" s="12">
        <v>44208</v>
      </c>
      <c r="K1327" s="15"/>
      <c r="L1327" s="13" t="s">
        <v>14</v>
      </c>
      <c r="M1327" s="7">
        <v>1</v>
      </c>
      <c r="N1327" s="14"/>
    </row>
    <row r="1328" spans="1:14" ht="94.5">
      <c r="A1328" s="6">
        <v>1327</v>
      </c>
      <c r="B1328" s="8" t="s">
        <v>918</v>
      </c>
      <c r="C1328" s="9" t="s">
        <v>1319</v>
      </c>
      <c r="D1328" s="10" t="s">
        <v>1072</v>
      </c>
      <c r="E1328" s="11" t="s">
        <v>1320</v>
      </c>
      <c r="F1328" s="6">
        <v>563993</v>
      </c>
      <c r="G1328" s="6" t="s">
        <v>1316</v>
      </c>
      <c r="H1328" s="16">
        <v>7240184</v>
      </c>
      <c r="I1328" s="12" t="s">
        <v>1143</v>
      </c>
      <c r="J1328" s="12" t="s">
        <v>1321</v>
      </c>
      <c r="K1328" s="15"/>
      <c r="L1328" s="13" t="s">
        <v>14</v>
      </c>
      <c r="M1328" s="7">
        <v>1</v>
      </c>
      <c r="N1328" s="14"/>
    </row>
    <row r="1329" spans="1:14" ht="47.25">
      <c r="A1329" s="6">
        <v>1328</v>
      </c>
      <c r="B1329" s="8" t="s">
        <v>918</v>
      </c>
      <c r="C1329" s="9" t="s">
        <v>1322</v>
      </c>
      <c r="D1329" s="10" t="s">
        <v>1323</v>
      </c>
      <c r="E1329" s="11" t="s">
        <v>1324</v>
      </c>
      <c r="F1329" s="6">
        <v>563972</v>
      </c>
      <c r="G1329" s="6" t="s">
        <v>340</v>
      </c>
      <c r="H1329" s="16">
        <v>8025792</v>
      </c>
      <c r="I1329" s="12" t="s">
        <v>1302</v>
      </c>
      <c r="J1329" s="12" t="s">
        <v>1325</v>
      </c>
      <c r="K1329" s="15"/>
      <c r="L1329" s="13" t="s">
        <v>14</v>
      </c>
      <c r="M1329" s="7">
        <v>1</v>
      </c>
      <c r="N1329" s="14"/>
    </row>
    <row r="1330" spans="1:14" ht="78.75">
      <c r="A1330" s="6">
        <v>1329</v>
      </c>
      <c r="B1330" s="8" t="s">
        <v>918</v>
      </c>
      <c r="C1330" s="9" t="s">
        <v>1326</v>
      </c>
      <c r="D1330" s="10" t="s">
        <v>1327</v>
      </c>
      <c r="E1330" s="11" t="s">
        <v>1328</v>
      </c>
      <c r="F1330" s="6">
        <v>563971</v>
      </c>
      <c r="G1330" s="6" t="s">
        <v>340</v>
      </c>
      <c r="H1330" s="16">
        <v>6595369</v>
      </c>
      <c r="I1330" s="12" t="s">
        <v>1143</v>
      </c>
      <c r="J1330" s="12" t="s">
        <v>1329</v>
      </c>
      <c r="K1330" s="15"/>
      <c r="L1330" s="13" t="s">
        <v>14</v>
      </c>
      <c r="M1330" s="7">
        <v>1</v>
      </c>
      <c r="N1330" s="14"/>
    </row>
    <row r="1331" spans="1:14" ht="47.25">
      <c r="A1331" s="6">
        <v>1330</v>
      </c>
      <c r="B1331" s="8" t="s">
        <v>918</v>
      </c>
      <c r="C1331" s="9" t="s">
        <v>1330</v>
      </c>
      <c r="D1331" s="10" t="s">
        <v>1331</v>
      </c>
      <c r="E1331" s="11" t="s">
        <v>1332</v>
      </c>
      <c r="F1331" s="6">
        <v>563968</v>
      </c>
      <c r="G1331" s="6" t="s">
        <v>340</v>
      </c>
      <c r="H1331" s="16">
        <v>15593309</v>
      </c>
      <c r="I1331" s="12" t="s">
        <v>1143</v>
      </c>
      <c r="J1331" s="12" t="s">
        <v>1329</v>
      </c>
      <c r="K1331" s="15"/>
      <c r="L1331" s="13" t="s">
        <v>14</v>
      </c>
      <c r="M1331" s="7">
        <v>1</v>
      </c>
      <c r="N1331" s="14"/>
    </row>
    <row r="1332" spans="1:14" ht="78.75">
      <c r="A1332" s="6">
        <v>1331</v>
      </c>
      <c r="B1332" s="8" t="s">
        <v>918</v>
      </c>
      <c r="C1332" s="9" t="s">
        <v>1333</v>
      </c>
      <c r="D1332" s="10" t="s">
        <v>1334</v>
      </c>
      <c r="E1332" s="11" t="s">
        <v>1335</v>
      </c>
      <c r="F1332" s="6">
        <v>563966</v>
      </c>
      <c r="G1332" s="6" t="s">
        <v>340</v>
      </c>
      <c r="H1332" s="16">
        <v>13570641</v>
      </c>
      <c r="I1332" s="12" t="s">
        <v>1302</v>
      </c>
      <c r="J1332" s="12" t="s">
        <v>1325</v>
      </c>
      <c r="K1332" s="15"/>
      <c r="L1332" s="13" t="s">
        <v>14</v>
      </c>
      <c r="M1332" s="7">
        <v>1</v>
      </c>
      <c r="N1332" s="14"/>
    </row>
    <row r="1333" spans="1:14" ht="47.25">
      <c r="A1333" s="6">
        <v>1332</v>
      </c>
      <c r="B1333" s="8" t="s">
        <v>918</v>
      </c>
      <c r="C1333" s="9" t="s">
        <v>1336</v>
      </c>
      <c r="D1333" s="10" t="s">
        <v>1337</v>
      </c>
      <c r="E1333" s="11" t="s">
        <v>1338</v>
      </c>
      <c r="F1333" s="6">
        <v>563970</v>
      </c>
      <c r="G1333" s="6" t="s">
        <v>340</v>
      </c>
      <c r="H1333" s="16">
        <v>5064287</v>
      </c>
      <c r="I1333" s="12" t="s">
        <v>1143</v>
      </c>
      <c r="J1333" s="12" t="s">
        <v>1329</v>
      </c>
      <c r="K1333" s="15"/>
      <c r="L1333" s="13" t="s">
        <v>14</v>
      </c>
      <c r="M1333" s="7">
        <v>1</v>
      </c>
      <c r="N1333" s="14"/>
    </row>
    <row r="1334" spans="1:14" ht="30" customHeight="1">
      <c r="A1334" s="6">
        <v>1333</v>
      </c>
      <c r="B1334" s="8" t="s">
        <v>918</v>
      </c>
      <c r="C1334" s="9" t="s">
        <v>1339</v>
      </c>
      <c r="D1334" s="10" t="s">
        <v>1340</v>
      </c>
      <c r="E1334" s="11" t="s">
        <v>1341</v>
      </c>
      <c r="F1334" s="6">
        <v>563973</v>
      </c>
      <c r="G1334" s="6" t="s">
        <v>340</v>
      </c>
      <c r="H1334" s="16">
        <v>5950466</v>
      </c>
      <c r="I1334" s="12" t="s">
        <v>1143</v>
      </c>
      <c r="J1334" s="12" t="s">
        <v>1329</v>
      </c>
      <c r="K1334" s="15"/>
      <c r="L1334" s="13" t="s">
        <v>14</v>
      </c>
      <c r="M1334" s="7">
        <v>1</v>
      </c>
      <c r="N1334" s="14"/>
    </row>
    <row r="1335" spans="1:14" ht="30" customHeight="1">
      <c r="A1335" s="6">
        <v>1334</v>
      </c>
      <c r="B1335" s="8" t="s">
        <v>918</v>
      </c>
      <c r="C1335" s="9" t="s">
        <v>1342</v>
      </c>
      <c r="D1335" s="10" t="s">
        <v>1343</v>
      </c>
      <c r="E1335" s="11" t="s">
        <v>1344</v>
      </c>
      <c r="F1335" s="6">
        <v>563975</v>
      </c>
      <c r="G1335" s="6" t="s">
        <v>340</v>
      </c>
      <c r="H1335" s="16">
        <v>4256501</v>
      </c>
      <c r="I1335" s="12">
        <v>44386</v>
      </c>
      <c r="J1335" s="12">
        <v>44713</v>
      </c>
      <c r="K1335" s="15"/>
      <c r="L1335" s="13" t="s">
        <v>14</v>
      </c>
      <c r="M1335" s="7">
        <v>1</v>
      </c>
      <c r="N1335" s="14"/>
    </row>
    <row r="1336" spans="1:14" ht="50.1" customHeight="1">
      <c r="A1336" s="6">
        <v>1335</v>
      </c>
      <c r="B1336" s="8" t="s">
        <v>918</v>
      </c>
      <c r="C1336" s="9" t="s">
        <v>1345</v>
      </c>
      <c r="D1336" s="10" t="s">
        <v>1346</v>
      </c>
      <c r="E1336" s="11" t="s">
        <v>1347</v>
      </c>
      <c r="F1336" s="6"/>
      <c r="G1336" s="6" t="s">
        <v>340</v>
      </c>
      <c r="H1336" s="16">
        <v>7554630</v>
      </c>
      <c r="I1336" s="12" t="s">
        <v>1143</v>
      </c>
      <c r="J1336" s="12" t="s">
        <v>1329</v>
      </c>
      <c r="K1336" s="15"/>
      <c r="L1336" s="13" t="s">
        <v>14</v>
      </c>
      <c r="M1336" s="7">
        <v>1</v>
      </c>
      <c r="N1336" s="14"/>
    </row>
    <row r="1337" spans="1:14" ht="78.75">
      <c r="A1337" s="6">
        <v>1336</v>
      </c>
      <c r="B1337" s="8" t="s">
        <v>918</v>
      </c>
      <c r="C1337" s="9" t="s">
        <v>1342</v>
      </c>
      <c r="D1337" s="10" t="s">
        <v>1343</v>
      </c>
      <c r="E1337" s="11" t="s">
        <v>1348</v>
      </c>
      <c r="F1337" s="6">
        <v>563974</v>
      </c>
      <c r="G1337" s="6" t="s">
        <v>340</v>
      </c>
      <c r="H1337" s="16">
        <v>5109318</v>
      </c>
      <c r="I1337" s="12">
        <v>44386</v>
      </c>
      <c r="J1337" s="12">
        <v>44713</v>
      </c>
      <c r="K1337" s="15"/>
      <c r="L1337" s="13" t="s">
        <v>14</v>
      </c>
      <c r="M1337" s="7">
        <v>1</v>
      </c>
      <c r="N1337" s="14"/>
    </row>
    <row r="1338" spans="1:14" ht="157.5">
      <c r="A1338" s="6">
        <v>1337</v>
      </c>
      <c r="B1338" s="8" t="s">
        <v>1349</v>
      </c>
      <c r="C1338" s="9" t="s">
        <v>1350</v>
      </c>
      <c r="D1338" s="10" t="s">
        <v>1351</v>
      </c>
      <c r="E1338" s="11" t="s">
        <v>1352</v>
      </c>
      <c r="F1338" s="6">
        <v>487357</v>
      </c>
      <c r="G1338" s="6" t="s">
        <v>794</v>
      </c>
      <c r="H1338" s="16">
        <v>15977287</v>
      </c>
      <c r="I1338" s="12" t="s">
        <v>1353</v>
      </c>
      <c r="J1338" s="12" t="s">
        <v>1354</v>
      </c>
      <c r="K1338" s="15"/>
      <c r="L1338" s="13" t="s">
        <v>14</v>
      </c>
      <c r="M1338" s="7">
        <v>1</v>
      </c>
      <c r="N1338" s="14"/>
    </row>
    <row r="1339" spans="1:14" ht="173.25">
      <c r="A1339" s="6">
        <v>1338</v>
      </c>
      <c r="B1339" s="8" t="s">
        <v>1349</v>
      </c>
      <c r="C1339" s="9" t="s">
        <v>1355</v>
      </c>
      <c r="D1339" s="10" t="s">
        <v>1356</v>
      </c>
      <c r="E1339" s="11" t="s">
        <v>1357</v>
      </c>
      <c r="F1339" s="6">
        <v>434188</v>
      </c>
      <c r="G1339" s="6" t="s">
        <v>794</v>
      </c>
      <c r="H1339" s="16">
        <v>9871406</v>
      </c>
      <c r="I1339" s="12" t="s">
        <v>1358</v>
      </c>
      <c r="J1339" s="12" t="s">
        <v>1359</v>
      </c>
      <c r="K1339" s="15">
        <v>5218585</v>
      </c>
      <c r="L1339" s="13" t="s">
        <v>14</v>
      </c>
      <c r="M1339" s="7">
        <v>1</v>
      </c>
      <c r="N1339" s="14"/>
    </row>
    <row r="1340" spans="1:14" ht="283.5">
      <c r="A1340" s="6">
        <v>1339</v>
      </c>
      <c r="B1340" s="8" t="s">
        <v>1349</v>
      </c>
      <c r="C1340" s="9" t="s">
        <v>1360</v>
      </c>
      <c r="D1340" s="10" t="s">
        <v>1361</v>
      </c>
      <c r="E1340" s="11" t="s">
        <v>1362</v>
      </c>
      <c r="F1340" s="6">
        <v>487359</v>
      </c>
      <c r="G1340" s="6" t="s">
        <v>794</v>
      </c>
      <c r="H1340" s="16" t="s">
        <v>1363</v>
      </c>
      <c r="I1340" s="12" t="s">
        <v>1364</v>
      </c>
      <c r="J1340" s="12" t="s">
        <v>1365</v>
      </c>
      <c r="K1340" s="15">
        <v>3132076</v>
      </c>
      <c r="L1340" s="13" t="s">
        <v>14</v>
      </c>
      <c r="M1340" s="7">
        <v>1</v>
      </c>
      <c r="N1340" s="14"/>
    </row>
    <row r="1341" spans="1:14" ht="63">
      <c r="A1341" s="6">
        <v>1340</v>
      </c>
      <c r="B1341" s="8" t="s">
        <v>1349</v>
      </c>
      <c r="C1341" s="9" t="s">
        <v>1366</v>
      </c>
      <c r="D1341" s="10" t="s">
        <v>1367</v>
      </c>
      <c r="E1341" s="11" t="s">
        <v>1368</v>
      </c>
      <c r="F1341" s="6">
        <v>485474</v>
      </c>
      <c r="G1341" s="6" t="s">
        <v>1369</v>
      </c>
      <c r="H1341" s="16">
        <v>27806063</v>
      </c>
      <c r="I1341" s="12" t="s">
        <v>1370</v>
      </c>
      <c r="J1341" s="12" t="s">
        <v>1371</v>
      </c>
      <c r="K1341" s="15"/>
      <c r="L1341" s="13" t="s">
        <v>14</v>
      </c>
      <c r="M1341" s="7">
        <v>1</v>
      </c>
      <c r="N1341" s="14"/>
    </row>
    <row r="1342" spans="1:14" ht="189">
      <c r="A1342" s="6">
        <v>1341</v>
      </c>
      <c r="B1342" s="8" t="s">
        <v>1349</v>
      </c>
      <c r="C1342" s="9" t="s">
        <v>1372</v>
      </c>
      <c r="D1342" s="10" t="s">
        <v>1373</v>
      </c>
      <c r="E1342" s="11" t="s">
        <v>1374</v>
      </c>
      <c r="F1342" s="6">
        <v>487362</v>
      </c>
      <c r="G1342" s="6" t="s">
        <v>794</v>
      </c>
      <c r="H1342" s="16" t="s">
        <v>1375</v>
      </c>
      <c r="I1342" s="12">
        <v>44143</v>
      </c>
      <c r="J1342" s="12">
        <v>44392</v>
      </c>
      <c r="K1342" s="15">
        <v>1500573</v>
      </c>
      <c r="L1342" s="13" t="s">
        <v>14</v>
      </c>
      <c r="M1342" s="7">
        <v>1</v>
      </c>
      <c r="N1342" s="14"/>
    </row>
    <row r="1343" spans="1:14" ht="173.25">
      <c r="A1343" s="6">
        <v>1342</v>
      </c>
      <c r="B1343" s="8" t="s">
        <v>1349</v>
      </c>
      <c r="C1343" s="9" t="s">
        <v>1376</v>
      </c>
      <c r="D1343" s="10" t="s">
        <v>1377</v>
      </c>
      <c r="E1343" s="11" t="s">
        <v>1378</v>
      </c>
      <c r="F1343" s="6">
        <v>423420</v>
      </c>
      <c r="G1343" s="6" t="s">
        <v>1379</v>
      </c>
      <c r="H1343" s="16">
        <v>7502657.2999999998</v>
      </c>
      <c r="I1343" s="12" t="s">
        <v>1380</v>
      </c>
      <c r="J1343" s="12" t="s">
        <v>1381</v>
      </c>
      <c r="K1343" s="15"/>
      <c r="L1343" s="13" t="s">
        <v>14</v>
      </c>
      <c r="M1343" s="7">
        <v>1</v>
      </c>
      <c r="N1343" s="14"/>
    </row>
    <row r="1344" spans="1:14" ht="78.75">
      <c r="A1344" s="6">
        <v>1343</v>
      </c>
      <c r="B1344" s="8" t="s">
        <v>1349</v>
      </c>
      <c r="C1344" s="9" t="s">
        <v>1382</v>
      </c>
      <c r="D1344" s="10" t="s">
        <v>1383</v>
      </c>
      <c r="E1344" s="11" t="s">
        <v>1384</v>
      </c>
      <c r="F1344" s="6">
        <v>574339</v>
      </c>
      <c r="G1344" s="6" t="s">
        <v>608</v>
      </c>
      <c r="H1344" s="16">
        <v>7397596</v>
      </c>
      <c r="I1344" s="12">
        <v>44386</v>
      </c>
      <c r="J1344" s="12" t="s">
        <v>1385</v>
      </c>
      <c r="K1344" s="15"/>
      <c r="L1344" s="13" t="s">
        <v>14</v>
      </c>
      <c r="M1344" s="7">
        <v>1</v>
      </c>
      <c r="N1344" s="14"/>
    </row>
    <row r="1345" spans="1:14" ht="78.75">
      <c r="A1345" s="6">
        <v>1344</v>
      </c>
      <c r="B1345" s="8" t="s">
        <v>1349</v>
      </c>
      <c r="C1345" s="9" t="s">
        <v>1386</v>
      </c>
      <c r="D1345" s="10" t="s">
        <v>1387</v>
      </c>
      <c r="E1345" s="11" t="s">
        <v>1388</v>
      </c>
      <c r="F1345" s="6">
        <v>574340</v>
      </c>
      <c r="G1345" s="6" t="s">
        <v>608</v>
      </c>
      <c r="H1345" s="16">
        <v>7238020</v>
      </c>
      <c r="I1345" s="12" t="s">
        <v>1389</v>
      </c>
      <c r="J1345" s="12">
        <v>44358</v>
      </c>
      <c r="K1345" s="15">
        <v>5320026</v>
      </c>
      <c r="L1345" s="13" t="s">
        <v>14</v>
      </c>
      <c r="M1345" s="7">
        <v>1</v>
      </c>
      <c r="N1345" s="14"/>
    </row>
    <row r="1346" spans="1:14" ht="63">
      <c r="A1346" s="6">
        <v>1345</v>
      </c>
      <c r="B1346" s="8" t="s">
        <v>1349</v>
      </c>
      <c r="C1346" s="9" t="s">
        <v>1390</v>
      </c>
      <c r="D1346" s="10" t="s">
        <v>1391</v>
      </c>
      <c r="E1346" s="11" t="s">
        <v>1392</v>
      </c>
      <c r="F1346" s="6">
        <v>574341</v>
      </c>
      <c r="G1346" s="6" t="s">
        <v>608</v>
      </c>
      <c r="H1346" s="16">
        <v>8492305</v>
      </c>
      <c r="I1346" s="12" t="s">
        <v>1393</v>
      </c>
      <c r="J1346" s="12" t="s">
        <v>1394</v>
      </c>
      <c r="K1346" s="15"/>
      <c r="L1346" s="13" t="s">
        <v>14</v>
      </c>
      <c r="M1346" s="7">
        <v>1</v>
      </c>
      <c r="N1346" s="14"/>
    </row>
    <row r="1347" spans="1:14" ht="63">
      <c r="A1347" s="6">
        <v>1346</v>
      </c>
      <c r="B1347" s="8" t="s">
        <v>1349</v>
      </c>
      <c r="C1347" s="9" t="s">
        <v>1395</v>
      </c>
      <c r="D1347" s="10" t="s">
        <v>1396</v>
      </c>
      <c r="E1347" s="11" t="s">
        <v>1397</v>
      </c>
      <c r="F1347" s="6">
        <v>574342</v>
      </c>
      <c r="G1347" s="6" t="s">
        <v>608</v>
      </c>
      <c r="H1347" s="16">
        <v>9148217</v>
      </c>
      <c r="I1347" s="12" t="s">
        <v>1398</v>
      </c>
      <c r="J1347" s="12">
        <v>44420</v>
      </c>
      <c r="K1347" s="15"/>
      <c r="L1347" s="13" t="s">
        <v>14</v>
      </c>
      <c r="M1347" s="7">
        <v>1</v>
      </c>
      <c r="N1347" s="14"/>
    </row>
    <row r="1348" spans="1:14" ht="94.5">
      <c r="A1348" s="6">
        <v>1347</v>
      </c>
      <c r="B1348" s="8" t="s">
        <v>1349</v>
      </c>
      <c r="C1348" s="9" t="s">
        <v>1399</v>
      </c>
      <c r="D1348" s="10" t="s">
        <v>1400</v>
      </c>
      <c r="E1348" s="11" t="s">
        <v>1401</v>
      </c>
      <c r="F1348" s="6">
        <v>574343</v>
      </c>
      <c r="G1348" s="6" t="s">
        <v>608</v>
      </c>
      <c r="H1348" s="16">
        <v>4096299</v>
      </c>
      <c r="I1348" s="12" t="s">
        <v>1402</v>
      </c>
      <c r="J1348" s="12" t="s">
        <v>1403</v>
      </c>
      <c r="K1348" s="15"/>
      <c r="L1348" s="13" t="s">
        <v>14</v>
      </c>
      <c r="M1348" s="7">
        <v>1</v>
      </c>
      <c r="N1348" s="14"/>
    </row>
    <row r="1349" spans="1:14" ht="63">
      <c r="A1349" s="6">
        <v>1348</v>
      </c>
      <c r="B1349" s="8" t="s">
        <v>1349</v>
      </c>
      <c r="C1349" s="9" t="s">
        <v>1404</v>
      </c>
      <c r="D1349" s="10" t="s">
        <v>1405</v>
      </c>
      <c r="E1349" s="11" t="s">
        <v>1406</v>
      </c>
      <c r="F1349" s="6">
        <v>582762</v>
      </c>
      <c r="G1349" s="6" t="s">
        <v>608</v>
      </c>
      <c r="H1349" s="16">
        <v>3947229.1</v>
      </c>
      <c r="I1349" s="12">
        <v>44386</v>
      </c>
      <c r="J1349" s="12" t="s">
        <v>1407</v>
      </c>
      <c r="K1349" s="15"/>
      <c r="L1349" s="13" t="s">
        <v>14</v>
      </c>
      <c r="M1349" s="7">
        <v>1</v>
      </c>
      <c r="N1349" s="14"/>
    </row>
    <row r="1350" spans="1:14" ht="78.75">
      <c r="A1350" s="6">
        <v>1349</v>
      </c>
      <c r="B1350" s="8" t="s">
        <v>1349</v>
      </c>
      <c r="C1350" s="9" t="s">
        <v>1408</v>
      </c>
      <c r="D1350" s="10" t="s">
        <v>1409</v>
      </c>
      <c r="E1350" s="11" t="s">
        <v>1410</v>
      </c>
      <c r="F1350" s="6">
        <v>574344</v>
      </c>
      <c r="G1350" s="6" t="s">
        <v>608</v>
      </c>
      <c r="H1350" s="16">
        <v>16348749</v>
      </c>
      <c r="I1350" s="12" t="s">
        <v>1411</v>
      </c>
      <c r="J1350" s="12" t="s">
        <v>1412</v>
      </c>
      <c r="K1350" s="15"/>
      <c r="L1350" s="13" t="s">
        <v>70</v>
      </c>
      <c r="M1350" s="7">
        <v>1</v>
      </c>
      <c r="N1350" s="14"/>
    </row>
    <row r="1351" spans="1:14" ht="78.75">
      <c r="A1351" s="6">
        <v>1350</v>
      </c>
      <c r="B1351" s="8" t="s">
        <v>1349</v>
      </c>
      <c r="C1351" s="9" t="s">
        <v>1413</v>
      </c>
      <c r="D1351" s="10" t="s">
        <v>499</v>
      </c>
      <c r="E1351" s="11" t="s">
        <v>1410</v>
      </c>
      <c r="F1351" s="6">
        <v>574344</v>
      </c>
      <c r="G1351" s="6" t="s">
        <v>608</v>
      </c>
      <c r="H1351" s="16">
        <v>16348749</v>
      </c>
      <c r="I1351" s="12" t="s">
        <v>1411</v>
      </c>
      <c r="J1351" s="12" t="s">
        <v>1412</v>
      </c>
      <c r="K1351" s="15"/>
      <c r="L1351" s="13" t="s">
        <v>70</v>
      </c>
      <c r="M1351" s="7">
        <v>0.75</v>
      </c>
      <c r="N1351" s="14"/>
    </row>
    <row r="1352" spans="1:14" ht="63">
      <c r="A1352" s="6">
        <v>1351</v>
      </c>
      <c r="B1352" s="8" t="s">
        <v>1349</v>
      </c>
      <c r="C1352" s="9" t="s">
        <v>1414</v>
      </c>
      <c r="D1352" s="10" t="s">
        <v>1415</v>
      </c>
      <c r="E1352" s="11" t="s">
        <v>1410</v>
      </c>
      <c r="F1352" s="6">
        <v>574344</v>
      </c>
      <c r="G1352" s="6" t="s">
        <v>608</v>
      </c>
      <c r="H1352" s="16">
        <v>16348749</v>
      </c>
      <c r="I1352" s="12" t="s">
        <v>1411</v>
      </c>
      <c r="J1352" s="12" t="s">
        <v>1412</v>
      </c>
      <c r="K1352" s="15"/>
      <c r="L1352" s="13" t="s">
        <v>70</v>
      </c>
      <c r="M1352" s="7">
        <v>0.25</v>
      </c>
      <c r="N1352" s="14"/>
    </row>
    <row r="1353" spans="1:14" ht="63">
      <c r="A1353" s="6">
        <v>1352</v>
      </c>
      <c r="B1353" s="8" t="s">
        <v>1349</v>
      </c>
      <c r="C1353" s="9" t="s">
        <v>1416</v>
      </c>
      <c r="D1353" s="10" t="s">
        <v>1417</v>
      </c>
      <c r="E1353" s="11" t="s">
        <v>1418</v>
      </c>
      <c r="F1353" s="6">
        <v>574345</v>
      </c>
      <c r="G1353" s="6" t="s">
        <v>608</v>
      </c>
      <c r="H1353" s="16">
        <v>14211283</v>
      </c>
      <c r="I1353" s="12" t="s">
        <v>1393</v>
      </c>
      <c r="J1353" s="12" t="s">
        <v>1419</v>
      </c>
      <c r="K1353" s="15"/>
      <c r="L1353" s="13" t="s">
        <v>14</v>
      </c>
      <c r="M1353" s="7">
        <v>1</v>
      </c>
      <c r="N1353" s="14"/>
    </row>
    <row r="1354" spans="1:14" ht="110.25">
      <c r="A1354" s="6">
        <v>1353</v>
      </c>
      <c r="B1354" s="8" t="s">
        <v>1349</v>
      </c>
      <c r="C1354" s="9" t="s">
        <v>1420</v>
      </c>
      <c r="D1354" s="10" t="s">
        <v>1421</v>
      </c>
      <c r="E1354" s="11" t="s">
        <v>1422</v>
      </c>
      <c r="F1354" s="6">
        <v>582752</v>
      </c>
      <c r="G1354" s="6" t="s">
        <v>608</v>
      </c>
      <c r="H1354" s="16">
        <v>14632504</v>
      </c>
      <c r="I1354" s="12">
        <v>44539</v>
      </c>
      <c r="J1354" s="12" t="s">
        <v>1419</v>
      </c>
      <c r="K1354" s="15"/>
      <c r="L1354" s="13" t="s">
        <v>70</v>
      </c>
      <c r="M1354" s="7">
        <v>1</v>
      </c>
      <c r="N1354" s="14"/>
    </row>
    <row r="1355" spans="1:14" ht="94.5">
      <c r="A1355" s="6">
        <v>1354</v>
      </c>
      <c r="B1355" s="8" t="s">
        <v>1349</v>
      </c>
      <c r="C1355" s="9" t="s">
        <v>1423</v>
      </c>
      <c r="D1355" s="10" t="s">
        <v>1424</v>
      </c>
      <c r="E1355" s="11" t="s">
        <v>1422</v>
      </c>
      <c r="F1355" s="6">
        <v>582752</v>
      </c>
      <c r="G1355" s="6" t="s">
        <v>608</v>
      </c>
      <c r="H1355" s="16">
        <v>14632504</v>
      </c>
      <c r="I1355" s="12">
        <v>44539</v>
      </c>
      <c r="J1355" s="12" t="s">
        <v>1419</v>
      </c>
      <c r="K1355" s="15"/>
      <c r="L1355" s="13" t="s">
        <v>70</v>
      </c>
      <c r="M1355" s="7">
        <v>0.51</v>
      </c>
      <c r="N1355" s="14"/>
    </row>
    <row r="1356" spans="1:14" ht="63">
      <c r="A1356" s="6">
        <v>1355</v>
      </c>
      <c r="B1356" s="8" t="s">
        <v>1349</v>
      </c>
      <c r="C1356" s="9" t="s">
        <v>1425</v>
      </c>
      <c r="D1356" s="10" t="s">
        <v>1426</v>
      </c>
      <c r="E1356" s="11" t="s">
        <v>1422</v>
      </c>
      <c r="F1356" s="6">
        <v>582752</v>
      </c>
      <c r="G1356" s="6" t="s">
        <v>608</v>
      </c>
      <c r="H1356" s="16">
        <v>14632504</v>
      </c>
      <c r="I1356" s="12">
        <v>44539</v>
      </c>
      <c r="J1356" s="12" t="s">
        <v>1419</v>
      </c>
      <c r="K1356" s="15"/>
      <c r="L1356" s="13" t="s">
        <v>70</v>
      </c>
      <c r="M1356" s="7">
        <v>0.49</v>
      </c>
      <c r="N1356" s="14"/>
    </row>
    <row r="1357" spans="1:14" ht="78.75">
      <c r="A1357" s="6">
        <v>1356</v>
      </c>
      <c r="B1357" s="8" t="s">
        <v>1349</v>
      </c>
      <c r="C1357" s="9" t="s">
        <v>1427</v>
      </c>
      <c r="D1357" s="10" t="s">
        <v>1428</v>
      </c>
      <c r="E1357" s="11" t="s">
        <v>1429</v>
      </c>
      <c r="F1357" s="6">
        <v>582754</v>
      </c>
      <c r="G1357" s="6" t="s">
        <v>608</v>
      </c>
      <c r="H1357" s="16">
        <v>2759186</v>
      </c>
      <c r="I1357" s="12" t="s">
        <v>1430</v>
      </c>
      <c r="J1357" s="12" t="s">
        <v>1385</v>
      </c>
      <c r="K1357" s="15"/>
      <c r="L1357" s="13" t="s">
        <v>14</v>
      </c>
      <c r="M1357" s="7">
        <v>1</v>
      </c>
      <c r="N1357" s="14"/>
    </row>
    <row r="1358" spans="1:14" ht="63">
      <c r="A1358" s="6">
        <v>1357</v>
      </c>
      <c r="B1358" s="8" t="s">
        <v>1349</v>
      </c>
      <c r="C1358" s="9" t="s">
        <v>1431</v>
      </c>
      <c r="D1358" s="10" t="s">
        <v>1432</v>
      </c>
      <c r="E1358" s="11" t="s">
        <v>1433</v>
      </c>
      <c r="F1358" s="6">
        <v>582756</v>
      </c>
      <c r="G1358" s="6" t="s">
        <v>608</v>
      </c>
      <c r="H1358" s="16">
        <v>1069677</v>
      </c>
      <c r="I1358" s="12" t="s">
        <v>1393</v>
      </c>
      <c r="J1358" s="12" t="s">
        <v>1434</v>
      </c>
      <c r="K1358" s="15"/>
      <c r="L1358" s="13" t="s">
        <v>14</v>
      </c>
      <c r="M1358" s="7">
        <v>1</v>
      </c>
      <c r="N1358" s="14"/>
    </row>
    <row r="1359" spans="1:14" ht="78.75">
      <c r="A1359" s="6">
        <v>1358</v>
      </c>
      <c r="B1359" s="8" t="s">
        <v>1349</v>
      </c>
      <c r="C1359" s="9" t="s">
        <v>1435</v>
      </c>
      <c r="D1359" s="10" t="s">
        <v>1436</v>
      </c>
      <c r="E1359" s="11" t="s">
        <v>1437</v>
      </c>
      <c r="F1359" s="6">
        <v>582757</v>
      </c>
      <c r="G1359" s="6" t="s">
        <v>608</v>
      </c>
      <c r="H1359" s="16">
        <v>556382</v>
      </c>
      <c r="I1359" s="12" t="s">
        <v>1393</v>
      </c>
      <c r="J1359" s="12" t="s">
        <v>1438</v>
      </c>
      <c r="K1359" s="15"/>
      <c r="L1359" s="13" t="s">
        <v>14</v>
      </c>
      <c r="M1359" s="7">
        <v>1</v>
      </c>
      <c r="N1359" s="14"/>
    </row>
    <row r="1360" spans="1:14" ht="63">
      <c r="A1360" s="6">
        <v>1359</v>
      </c>
      <c r="B1360" s="8" t="s">
        <v>1349</v>
      </c>
      <c r="C1360" s="9" t="s">
        <v>1439</v>
      </c>
      <c r="D1360" s="10" t="s">
        <v>1440</v>
      </c>
      <c r="E1360" s="11" t="s">
        <v>1441</v>
      </c>
      <c r="F1360" s="6">
        <v>582758</v>
      </c>
      <c r="G1360" s="6" t="s">
        <v>608</v>
      </c>
      <c r="H1360" s="16">
        <v>4453571</v>
      </c>
      <c r="I1360" s="12" t="s">
        <v>1442</v>
      </c>
      <c r="J1360" s="12" t="s">
        <v>1443</v>
      </c>
      <c r="K1360" s="15"/>
      <c r="L1360" s="13" t="s">
        <v>14</v>
      </c>
      <c r="M1360" s="7">
        <v>1</v>
      </c>
      <c r="N1360" s="14"/>
    </row>
    <row r="1361" spans="1:14" ht="63">
      <c r="A1361" s="6">
        <v>1360</v>
      </c>
      <c r="B1361" s="8" t="s">
        <v>1349</v>
      </c>
      <c r="C1361" s="9" t="s">
        <v>1444</v>
      </c>
      <c r="D1361" s="10" t="s">
        <v>1445</v>
      </c>
      <c r="E1361" s="11" t="s">
        <v>1446</v>
      </c>
      <c r="F1361" s="6">
        <v>582759</v>
      </c>
      <c r="G1361" s="6" t="s">
        <v>608</v>
      </c>
      <c r="H1361" s="16">
        <v>7821219</v>
      </c>
      <c r="I1361" s="12" t="s">
        <v>1393</v>
      </c>
      <c r="J1361" s="12" t="s">
        <v>1394</v>
      </c>
      <c r="K1361" s="15"/>
      <c r="L1361" s="13" t="s">
        <v>14</v>
      </c>
      <c r="M1361" s="7">
        <v>1</v>
      </c>
      <c r="N1361" s="14"/>
    </row>
    <row r="1362" spans="1:14" ht="78.75">
      <c r="A1362" s="6">
        <v>1361</v>
      </c>
      <c r="B1362" s="8" t="s">
        <v>1349</v>
      </c>
      <c r="C1362" s="9" t="s">
        <v>1447</v>
      </c>
      <c r="D1362" s="10" t="s">
        <v>1448</v>
      </c>
      <c r="E1362" s="11" t="s">
        <v>1449</v>
      </c>
      <c r="F1362" s="6">
        <v>582760</v>
      </c>
      <c r="G1362" s="6" t="s">
        <v>608</v>
      </c>
      <c r="H1362" s="16">
        <v>3163038</v>
      </c>
      <c r="I1362" s="12" t="s">
        <v>1393</v>
      </c>
      <c r="J1362" s="12" t="s">
        <v>1434</v>
      </c>
      <c r="K1362" s="15"/>
      <c r="L1362" s="13" t="s">
        <v>14</v>
      </c>
      <c r="M1362" s="7">
        <v>1</v>
      </c>
      <c r="N1362" s="14"/>
    </row>
    <row r="1363" spans="1:14" ht="63">
      <c r="A1363" s="6">
        <v>1362</v>
      </c>
      <c r="B1363" s="8" t="s">
        <v>1349</v>
      </c>
      <c r="C1363" s="9" t="s">
        <v>1450</v>
      </c>
      <c r="D1363" s="10" t="s">
        <v>1451</v>
      </c>
      <c r="E1363" s="11" t="s">
        <v>1452</v>
      </c>
      <c r="F1363" s="6">
        <v>582761</v>
      </c>
      <c r="G1363" s="6" t="s">
        <v>608</v>
      </c>
      <c r="H1363" s="16">
        <v>6108892</v>
      </c>
      <c r="I1363" s="12" t="s">
        <v>1393</v>
      </c>
      <c r="J1363" s="12" t="s">
        <v>1453</v>
      </c>
      <c r="K1363" s="15"/>
      <c r="L1363" s="13" t="s">
        <v>14</v>
      </c>
      <c r="M1363" s="7">
        <v>1</v>
      </c>
      <c r="N1363" s="14"/>
    </row>
    <row r="1364" spans="1:14" ht="94.5">
      <c r="A1364" s="6">
        <v>1363</v>
      </c>
      <c r="B1364" s="8" t="s">
        <v>1349</v>
      </c>
      <c r="C1364" s="9" t="s">
        <v>1454</v>
      </c>
      <c r="D1364" s="10" t="s">
        <v>1405</v>
      </c>
      <c r="E1364" s="11" t="s">
        <v>1406</v>
      </c>
      <c r="F1364" s="6">
        <v>582762</v>
      </c>
      <c r="G1364" s="6" t="s">
        <v>608</v>
      </c>
      <c r="H1364" s="16">
        <v>3947229</v>
      </c>
      <c r="I1364" s="12" t="s">
        <v>1398</v>
      </c>
      <c r="J1364" s="12" t="s">
        <v>1455</v>
      </c>
      <c r="K1364" s="15"/>
      <c r="L1364" s="13" t="s">
        <v>14</v>
      </c>
      <c r="M1364" s="7">
        <v>1</v>
      </c>
      <c r="N1364" s="14"/>
    </row>
    <row r="1365" spans="1:14" ht="78.75">
      <c r="A1365" s="6">
        <v>1364</v>
      </c>
      <c r="B1365" s="8" t="s">
        <v>1349</v>
      </c>
      <c r="C1365" s="9" t="s">
        <v>1456</v>
      </c>
      <c r="D1365" s="10" t="s">
        <v>1377</v>
      </c>
      <c r="E1365" s="11" t="s">
        <v>1457</v>
      </c>
      <c r="F1365" s="6">
        <v>582763</v>
      </c>
      <c r="G1365" s="6" t="s">
        <v>608</v>
      </c>
      <c r="H1365" s="16">
        <v>4715871</v>
      </c>
      <c r="I1365" s="12">
        <v>44206</v>
      </c>
      <c r="J1365" s="12" t="s">
        <v>1458</v>
      </c>
      <c r="K1365" s="15"/>
      <c r="L1365" s="13" t="s">
        <v>14</v>
      </c>
      <c r="M1365" s="7">
        <v>1</v>
      </c>
      <c r="N1365" s="14"/>
    </row>
    <row r="1366" spans="1:14" ht="47.25">
      <c r="A1366" s="6">
        <v>1365</v>
      </c>
      <c r="B1366" s="8" t="s">
        <v>1349</v>
      </c>
      <c r="C1366" s="9" t="s">
        <v>1459</v>
      </c>
      <c r="D1366" s="10" t="s">
        <v>1460</v>
      </c>
      <c r="E1366" s="11" t="s">
        <v>1461</v>
      </c>
      <c r="F1366" s="6">
        <v>550226</v>
      </c>
      <c r="G1366" s="6" t="s">
        <v>359</v>
      </c>
      <c r="H1366" s="16">
        <v>9467298</v>
      </c>
      <c r="I1366" s="12">
        <v>44412</v>
      </c>
      <c r="J1366" s="12" t="s">
        <v>1462</v>
      </c>
      <c r="K1366" s="15">
        <v>3173746</v>
      </c>
      <c r="L1366" s="13" t="s">
        <v>14</v>
      </c>
      <c r="M1366" s="7">
        <v>1</v>
      </c>
      <c r="N1366" s="14"/>
    </row>
    <row r="1367" spans="1:14" ht="63">
      <c r="A1367" s="6">
        <v>1366</v>
      </c>
      <c r="B1367" s="8" t="s">
        <v>1349</v>
      </c>
      <c r="C1367" s="9" t="s">
        <v>1463</v>
      </c>
      <c r="D1367" s="10" t="s">
        <v>1464</v>
      </c>
      <c r="E1367" s="11" t="s">
        <v>1465</v>
      </c>
      <c r="F1367" s="6">
        <v>568892</v>
      </c>
      <c r="G1367" s="6" t="s">
        <v>848</v>
      </c>
      <c r="H1367" s="16">
        <v>3987803.6</v>
      </c>
      <c r="I1367" s="12">
        <v>44356</v>
      </c>
      <c r="J1367" s="12" t="s">
        <v>1466</v>
      </c>
      <c r="K1367" s="15"/>
      <c r="L1367" s="13" t="s">
        <v>14</v>
      </c>
      <c r="M1367" s="7">
        <v>1</v>
      </c>
      <c r="N1367" s="14"/>
    </row>
    <row r="1368" spans="1:14" ht="63">
      <c r="A1368" s="6">
        <v>1367</v>
      </c>
      <c r="B1368" s="8" t="s">
        <v>1349</v>
      </c>
      <c r="C1368" s="9" t="s">
        <v>1467</v>
      </c>
      <c r="D1368" s="10" t="s">
        <v>1468</v>
      </c>
      <c r="E1368" s="11" t="s">
        <v>1469</v>
      </c>
      <c r="F1368" s="6">
        <v>487364</v>
      </c>
      <c r="G1368" s="6" t="s">
        <v>848</v>
      </c>
      <c r="H1368" s="16">
        <v>6388553</v>
      </c>
      <c r="I1368" s="12" t="s">
        <v>1470</v>
      </c>
      <c r="J1368" s="12" t="s">
        <v>1471</v>
      </c>
      <c r="K1368" s="15"/>
      <c r="L1368" s="13" t="s">
        <v>14</v>
      </c>
      <c r="M1368" s="7">
        <v>1</v>
      </c>
      <c r="N1368" s="14"/>
    </row>
    <row r="1369" spans="1:14" ht="63">
      <c r="A1369" s="6">
        <v>1368</v>
      </c>
      <c r="B1369" s="8" t="s">
        <v>1349</v>
      </c>
      <c r="C1369" s="9" t="s">
        <v>1472</v>
      </c>
      <c r="D1369" s="10" t="s">
        <v>1473</v>
      </c>
      <c r="E1369" s="11" t="s">
        <v>1474</v>
      </c>
      <c r="F1369" s="6">
        <v>487367</v>
      </c>
      <c r="G1369" s="6" t="s">
        <v>848</v>
      </c>
      <c r="H1369" s="16">
        <v>5497233</v>
      </c>
      <c r="I1369" s="12" t="s">
        <v>1475</v>
      </c>
      <c r="J1369" s="12" t="s">
        <v>1476</v>
      </c>
      <c r="K1369" s="15"/>
      <c r="L1369" s="13" t="s">
        <v>14</v>
      </c>
      <c r="M1369" s="7">
        <v>1</v>
      </c>
      <c r="N1369" s="14"/>
    </row>
    <row r="1370" spans="1:14" ht="63">
      <c r="A1370" s="6">
        <v>1369</v>
      </c>
      <c r="B1370" s="8" t="s">
        <v>1349</v>
      </c>
      <c r="C1370" s="9" t="s">
        <v>1477</v>
      </c>
      <c r="D1370" s="10" t="s">
        <v>1478</v>
      </c>
      <c r="E1370" s="11" t="s">
        <v>1479</v>
      </c>
      <c r="F1370" s="6">
        <v>568888</v>
      </c>
      <c r="G1370" s="6" t="s">
        <v>848</v>
      </c>
      <c r="H1370" s="16">
        <v>6056791.5</v>
      </c>
      <c r="I1370" s="12">
        <v>44206</v>
      </c>
      <c r="J1370" s="12" t="s">
        <v>1453</v>
      </c>
      <c r="K1370" s="15"/>
      <c r="L1370" s="13" t="s">
        <v>14</v>
      </c>
      <c r="M1370" s="7">
        <v>1</v>
      </c>
      <c r="N1370" s="14"/>
    </row>
    <row r="1371" spans="1:14" ht="63">
      <c r="A1371" s="6">
        <v>1370</v>
      </c>
      <c r="B1371" s="8" t="s">
        <v>1349</v>
      </c>
      <c r="C1371" s="9" t="s">
        <v>1480</v>
      </c>
      <c r="D1371" s="10" t="s">
        <v>1481</v>
      </c>
      <c r="E1371" s="11" t="s">
        <v>1482</v>
      </c>
      <c r="F1371" s="6">
        <v>568889</v>
      </c>
      <c r="G1371" s="6" t="s">
        <v>848</v>
      </c>
      <c r="H1371" s="16">
        <v>2256475.15</v>
      </c>
      <c r="I1371" s="12" t="s">
        <v>1483</v>
      </c>
      <c r="J1371" s="12" t="s">
        <v>1403</v>
      </c>
      <c r="K1371" s="15"/>
      <c r="L1371" s="13" t="s">
        <v>14</v>
      </c>
      <c r="M1371" s="7">
        <v>1</v>
      </c>
      <c r="N1371" s="14"/>
    </row>
    <row r="1372" spans="1:14" ht="110.25">
      <c r="A1372" s="6">
        <v>1371</v>
      </c>
      <c r="B1372" s="8" t="s">
        <v>1349</v>
      </c>
      <c r="C1372" s="9" t="s">
        <v>1484</v>
      </c>
      <c r="D1372" s="10" t="s">
        <v>1485</v>
      </c>
      <c r="E1372" s="11" t="s">
        <v>1486</v>
      </c>
      <c r="F1372" s="6">
        <v>568890</v>
      </c>
      <c r="G1372" s="6" t="s">
        <v>848</v>
      </c>
      <c r="H1372" s="16">
        <v>4071581.25</v>
      </c>
      <c r="I1372" s="12" t="s">
        <v>1483</v>
      </c>
      <c r="J1372" s="12" t="s">
        <v>1403</v>
      </c>
      <c r="K1372" s="15"/>
      <c r="L1372" s="13" t="s">
        <v>14</v>
      </c>
      <c r="M1372" s="7">
        <v>1</v>
      </c>
      <c r="N1372" s="14"/>
    </row>
    <row r="1373" spans="1:14" ht="78.75">
      <c r="A1373" s="6">
        <v>1372</v>
      </c>
      <c r="B1373" s="8" t="s">
        <v>1349</v>
      </c>
      <c r="C1373" s="9" t="s">
        <v>1487</v>
      </c>
      <c r="D1373" s="10" t="s">
        <v>1488</v>
      </c>
      <c r="E1373" s="11" t="s">
        <v>1489</v>
      </c>
      <c r="F1373" s="6">
        <v>568891</v>
      </c>
      <c r="G1373" s="6" t="s">
        <v>848</v>
      </c>
      <c r="H1373" s="16">
        <v>4481162.3499999996</v>
      </c>
      <c r="I1373" s="12" t="s">
        <v>1393</v>
      </c>
      <c r="J1373" s="12" t="s">
        <v>1434</v>
      </c>
      <c r="K1373" s="15"/>
      <c r="L1373" s="13" t="s">
        <v>14</v>
      </c>
      <c r="M1373" s="7">
        <v>1</v>
      </c>
      <c r="N1373" s="14"/>
    </row>
    <row r="1374" spans="1:14" ht="47.25">
      <c r="A1374" s="6">
        <v>1373</v>
      </c>
      <c r="B1374" s="8" t="s">
        <v>1349</v>
      </c>
      <c r="C1374" s="9" t="s">
        <v>1490</v>
      </c>
      <c r="D1374" s="10" t="s">
        <v>1464</v>
      </c>
      <c r="E1374" s="11" t="s">
        <v>1491</v>
      </c>
      <c r="F1374" s="6">
        <v>568892</v>
      </c>
      <c r="G1374" s="6" t="s">
        <v>848</v>
      </c>
      <c r="H1374" s="16">
        <v>3987803.6</v>
      </c>
      <c r="I1374" s="12" t="s">
        <v>1398</v>
      </c>
      <c r="J1374" s="12" t="s">
        <v>1466</v>
      </c>
      <c r="K1374" s="15"/>
      <c r="L1374" s="13" t="s">
        <v>14</v>
      </c>
      <c r="M1374" s="7">
        <v>1</v>
      </c>
      <c r="N1374" s="14"/>
    </row>
    <row r="1375" spans="1:14" ht="63">
      <c r="A1375" s="6">
        <v>1374</v>
      </c>
      <c r="B1375" s="8" t="s">
        <v>1349</v>
      </c>
      <c r="C1375" s="9" t="s">
        <v>1492</v>
      </c>
      <c r="D1375" s="10" t="s">
        <v>1493</v>
      </c>
      <c r="E1375" s="11" t="s">
        <v>1494</v>
      </c>
      <c r="F1375" s="6">
        <v>574338</v>
      </c>
      <c r="G1375" s="6" t="s">
        <v>848</v>
      </c>
      <c r="H1375" s="16">
        <v>10450768</v>
      </c>
      <c r="I1375" s="12" t="s">
        <v>1495</v>
      </c>
      <c r="J1375" s="12" t="s">
        <v>1496</v>
      </c>
      <c r="K1375" s="15"/>
      <c r="L1375" s="13" t="s">
        <v>14</v>
      </c>
      <c r="M1375" s="7">
        <v>1</v>
      </c>
      <c r="N1375" s="14"/>
    </row>
    <row r="1376" spans="1:14" ht="78.75">
      <c r="A1376" s="6">
        <v>1375</v>
      </c>
      <c r="B1376" s="8" t="s">
        <v>1349</v>
      </c>
      <c r="C1376" s="9" t="s">
        <v>1477</v>
      </c>
      <c r="D1376" s="10" t="s">
        <v>1478</v>
      </c>
      <c r="E1376" s="11" t="s">
        <v>1497</v>
      </c>
      <c r="F1376" s="6">
        <v>568888</v>
      </c>
      <c r="G1376" s="6" t="s">
        <v>848</v>
      </c>
      <c r="H1376" s="16">
        <v>6056791</v>
      </c>
      <c r="I1376" s="12">
        <v>44206</v>
      </c>
      <c r="J1376" s="12" t="s">
        <v>1453</v>
      </c>
      <c r="K1376" s="15"/>
      <c r="L1376" s="13" t="s">
        <v>14</v>
      </c>
      <c r="M1376" s="7">
        <v>1</v>
      </c>
      <c r="N1376" s="14"/>
    </row>
    <row r="1377" spans="1:14" ht="63">
      <c r="A1377" s="6">
        <v>1376</v>
      </c>
      <c r="B1377" s="8" t="s">
        <v>1349</v>
      </c>
      <c r="C1377" s="9" t="s">
        <v>1498</v>
      </c>
      <c r="D1377" s="10" t="s">
        <v>1481</v>
      </c>
      <c r="E1377" s="11" t="s">
        <v>1499</v>
      </c>
      <c r="F1377" s="6">
        <v>568889</v>
      </c>
      <c r="G1377" s="6" t="s">
        <v>848</v>
      </c>
      <c r="H1377" s="16">
        <v>2256475</v>
      </c>
      <c r="I1377" s="12" t="s">
        <v>1483</v>
      </c>
      <c r="J1377" s="12" t="s">
        <v>1403</v>
      </c>
      <c r="K1377" s="15"/>
      <c r="L1377" s="13" t="s">
        <v>14</v>
      </c>
      <c r="M1377" s="7">
        <v>1</v>
      </c>
      <c r="N1377" s="14"/>
    </row>
    <row r="1378" spans="1:14" ht="78.75">
      <c r="A1378" s="6">
        <v>1377</v>
      </c>
      <c r="B1378" s="8" t="s">
        <v>1349</v>
      </c>
      <c r="C1378" s="9" t="s">
        <v>1500</v>
      </c>
      <c r="D1378" s="10" t="s">
        <v>1485</v>
      </c>
      <c r="E1378" s="11" t="s">
        <v>1501</v>
      </c>
      <c r="F1378" s="6">
        <v>568890</v>
      </c>
      <c r="G1378" s="6" t="s">
        <v>848</v>
      </c>
      <c r="H1378" s="16">
        <v>4071581</v>
      </c>
      <c r="I1378" s="12" t="s">
        <v>1483</v>
      </c>
      <c r="J1378" s="12" t="s">
        <v>1403</v>
      </c>
      <c r="K1378" s="15"/>
      <c r="L1378" s="13" t="s">
        <v>14</v>
      </c>
      <c r="M1378" s="7">
        <v>1</v>
      </c>
      <c r="N1378" s="14"/>
    </row>
    <row r="1379" spans="1:14" ht="78.75">
      <c r="A1379" s="6">
        <v>1378</v>
      </c>
      <c r="B1379" s="8" t="s">
        <v>1349</v>
      </c>
      <c r="C1379" s="9" t="s">
        <v>1502</v>
      </c>
      <c r="D1379" s="10" t="s">
        <v>1488</v>
      </c>
      <c r="E1379" s="11" t="s">
        <v>1503</v>
      </c>
      <c r="F1379" s="6">
        <v>568891</v>
      </c>
      <c r="G1379" s="6" t="s">
        <v>848</v>
      </c>
      <c r="H1379" s="16">
        <v>4481162</v>
      </c>
      <c r="I1379" s="12" t="s">
        <v>1393</v>
      </c>
      <c r="J1379" s="12" t="s">
        <v>1434</v>
      </c>
      <c r="K1379" s="15"/>
      <c r="L1379" s="13" t="s">
        <v>14</v>
      </c>
      <c r="M1379" s="7">
        <v>1</v>
      </c>
      <c r="N1379" s="14"/>
    </row>
    <row r="1380" spans="1:14" ht="63">
      <c r="A1380" s="6">
        <v>1379</v>
      </c>
      <c r="B1380" s="8" t="s">
        <v>1349</v>
      </c>
      <c r="C1380" s="9" t="s">
        <v>1504</v>
      </c>
      <c r="D1380" s="10" t="s">
        <v>1464</v>
      </c>
      <c r="E1380" s="11" t="s">
        <v>1465</v>
      </c>
      <c r="F1380" s="6">
        <v>568892</v>
      </c>
      <c r="G1380" s="6" t="s">
        <v>848</v>
      </c>
      <c r="H1380" s="16">
        <v>3987803</v>
      </c>
      <c r="I1380" s="12" t="s">
        <v>1398</v>
      </c>
      <c r="J1380" s="12" t="s">
        <v>1466</v>
      </c>
      <c r="K1380" s="15"/>
      <c r="L1380" s="13" t="s">
        <v>14</v>
      </c>
      <c r="M1380" s="7">
        <v>1</v>
      </c>
      <c r="N1380" s="14"/>
    </row>
    <row r="1381" spans="1:14" ht="141.75">
      <c r="A1381" s="6">
        <v>1380</v>
      </c>
      <c r="B1381" s="8" t="s">
        <v>1349</v>
      </c>
      <c r="C1381" s="9" t="s">
        <v>1505</v>
      </c>
      <c r="D1381" s="10" t="s">
        <v>1506</v>
      </c>
      <c r="E1381" s="11" t="s">
        <v>1507</v>
      </c>
      <c r="F1381" s="6">
        <v>423418</v>
      </c>
      <c r="G1381" s="6" t="s">
        <v>1508</v>
      </c>
      <c r="H1381" s="16">
        <v>7874019</v>
      </c>
      <c r="I1381" s="12" t="s">
        <v>1509</v>
      </c>
      <c r="J1381" s="12" t="s">
        <v>1510</v>
      </c>
      <c r="K1381" s="15"/>
      <c r="L1381" s="13" t="s">
        <v>14</v>
      </c>
      <c r="M1381" s="7">
        <v>1</v>
      </c>
      <c r="N1381" s="14"/>
    </row>
    <row r="1382" spans="1:14" ht="63">
      <c r="A1382" s="6">
        <v>1381</v>
      </c>
      <c r="B1382" s="8" t="s">
        <v>1349</v>
      </c>
      <c r="C1382" s="9" t="s">
        <v>1511</v>
      </c>
      <c r="D1382" s="10" t="s">
        <v>1512</v>
      </c>
      <c r="E1382" s="11" t="s">
        <v>1513</v>
      </c>
      <c r="F1382" s="6">
        <v>423419</v>
      </c>
      <c r="G1382" s="6" t="s">
        <v>1508</v>
      </c>
      <c r="H1382" s="16">
        <v>9651930.6500000004</v>
      </c>
      <c r="I1382" s="12" t="s">
        <v>1380</v>
      </c>
      <c r="J1382" s="12" t="s">
        <v>1510</v>
      </c>
      <c r="K1382" s="15">
        <v>2419707</v>
      </c>
      <c r="L1382" s="13" t="s">
        <v>14</v>
      </c>
      <c r="M1382" s="7">
        <v>1</v>
      </c>
      <c r="N1382" s="14"/>
    </row>
    <row r="1383" spans="1:14" ht="236.25">
      <c r="A1383" s="6">
        <v>1382</v>
      </c>
      <c r="B1383" s="8" t="s">
        <v>1349</v>
      </c>
      <c r="C1383" s="9" t="s">
        <v>1514</v>
      </c>
      <c r="D1383" s="10" t="s">
        <v>1515</v>
      </c>
      <c r="E1383" s="11" t="s">
        <v>1516</v>
      </c>
      <c r="F1383" s="6">
        <v>423422</v>
      </c>
      <c r="G1383" s="6" t="s">
        <v>1508</v>
      </c>
      <c r="H1383" s="16">
        <v>7285398</v>
      </c>
      <c r="I1383" s="12" t="s">
        <v>1380</v>
      </c>
      <c r="J1383" s="12" t="s">
        <v>1510</v>
      </c>
      <c r="K1383" s="15"/>
      <c r="L1383" s="13" t="s">
        <v>14</v>
      </c>
      <c r="M1383" s="7">
        <v>1</v>
      </c>
      <c r="N1383" s="14"/>
    </row>
    <row r="1384" spans="1:14" ht="299.25">
      <c r="A1384" s="6">
        <v>1383</v>
      </c>
      <c r="B1384" s="8" t="s">
        <v>1349</v>
      </c>
      <c r="C1384" s="9" t="s">
        <v>1517</v>
      </c>
      <c r="D1384" s="10" t="s">
        <v>1518</v>
      </c>
      <c r="E1384" s="11" t="s">
        <v>1519</v>
      </c>
      <c r="F1384" s="6">
        <v>423423</v>
      </c>
      <c r="G1384" s="6" t="s">
        <v>1508</v>
      </c>
      <c r="H1384" s="16">
        <v>9589140</v>
      </c>
      <c r="I1384" s="12" t="s">
        <v>1520</v>
      </c>
      <c r="J1384" s="12" t="s">
        <v>1510</v>
      </c>
      <c r="K1384" s="15">
        <v>2000000</v>
      </c>
      <c r="L1384" s="13" t="s">
        <v>14</v>
      </c>
      <c r="M1384" s="7">
        <v>1</v>
      </c>
      <c r="N1384" s="14"/>
    </row>
    <row r="1385" spans="1:14" ht="141.75">
      <c r="A1385" s="6">
        <v>1384</v>
      </c>
      <c r="B1385" s="8" t="s">
        <v>1349</v>
      </c>
      <c r="C1385" s="9" t="s">
        <v>1521</v>
      </c>
      <c r="D1385" s="10" t="s">
        <v>1522</v>
      </c>
      <c r="E1385" s="11" t="s">
        <v>1523</v>
      </c>
      <c r="F1385" s="6">
        <v>394075</v>
      </c>
      <c r="G1385" s="6" t="s">
        <v>1508</v>
      </c>
      <c r="H1385" s="16">
        <v>9244463</v>
      </c>
      <c r="I1385" s="12" t="s">
        <v>1524</v>
      </c>
      <c r="J1385" s="12" t="s">
        <v>1525</v>
      </c>
      <c r="K1385" s="15">
        <v>6604877</v>
      </c>
      <c r="L1385" s="13" t="s">
        <v>14</v>
      </c>
      <c r="M1385" s="7">
        <v>1</v>
      </c>
      <c r="N1385" s="14"/>
    </row>
    <row r="1386" spans="1:14" ht="141.75">
      <c r="A1386" s="6">
        <v>1385</v>
      </c>
      <c r="B1386" s="8" t="s">
        <v>1349</v>
      </c>
      <c r="C1386" s="9" t="s">
        <v>1526</v>
      </c>
      <c r="D1386" s="10" t="s">
        <v>1527</v>
      </c>
      <c r="E1386" s="11" t="s">
        <v>1528</v>
      </c>
      <c r="F1386" s="6">
        <v>394076</v>
      </c>
      <c r="G1386" s="6" t="s">
        <v>1508</v>
      </c>
      <c r="H1386" s="16">
        <v>7431007.3499999996</v>
      </c>
      <c r="I1386" s="12" t="s">
        <v>1529</v>
      </c>
      <c r="J1386" s="12" t="s">
        <v>1525</v>
      </c>
      <c r="K1386" s="15">
        <v>3500000</v>
      </c>
      <c r="L1386" s="13" t="s">
        <v>14</v>
      </c>
      <c r="M1386" s="7">
        <v>1</v>
      </c>
      <c r="N1386" s="14"/>
    </row>
    <row r="1387" spans="1:14" ht="141.75">
      <c r="A1387" s="6">
        <v>1386</v>
      </c>
      <c r="B1387" s="8" t="s">
        <v>1349</v>
      </c>
      <c r="C1387" s="9" t="s">
        <v>1530</v>
      </c>
      <c r="D1387" s="10" t="s">
        <v>1531</v>
      </c>
      <c r="E1387" s="11" t="s">
        <v>1532</v>
      </c>
      <c r="F1387" s="6">
        <v>218417</v>
      </c>
      <c r="G1387" s="6" t="s">
        <v>1508</v>
      </c>
      <c r="H1387" s="16">
        <v>11893416</v>
      </c>
      <c r="I1387" s="12" t="s">
        <v>1533</v>
      </c>
      <c r="J1387" s="12" t="s">
        <v>1520</v>
      </c>
      <c r="K1387" s="15">
        <v>3574071</v>
      </c>
      <c r="L1387" s="13" t="s">
        <v>14</v>
      </c>
      <c r="M1387" s="7">
        <v>1</v>
      </c>
      <c r="N1387" s="14"/>
    </row>
    <row r="1388" spans="1:14" ht="173.25">
      <c r="A1388" s="6">
        <v>1387</v>
      </c>
      <c r="B1388" s="8" t="s">
        <v>1349</v>
      </c>
      <c r="C1388" s="9" t="s">
        <v>1534</v>
      </c>
      <c r="D1388" s="10" t="s">
        <v>1535</v>
      </c>
      <c r="E1388" s="11" t="s">
        <v>1536</v>
      </c>
      <c r="F1388" s="6">
        <v>289849</v>
      </c>
      <c r="G1388" s="6" t="s">
        <v>1508</v>
      </c>
      <c r="H1388" s="16">
        <v>13684289.85</v>
      </c>
      <c r="I1388" s="12" t="s">
        <v>1537</v>
      </c>
      <c r="J1388" s="12" t="s">
        <v>1538</v>
      </c>
      <c r="K1388" s="15">
        <v>5770155</v>
      </c>
      <c r="L1388" s="13" t="s">
        <v>14</v>
      </c>
      <c r="M1388" s="7">
        <v>1</v>
      </c>
      <c r="N1388" s="14"/>
    </row>
    <row r="1389" spans="1:14" ht="157.5">
      <c r="A1389" s="6">
        <v>1388</v>
      </c>
      <c r="B1389" s="8" t="s">
        <v>1349</v>
      </c>
      <c r="C1389" s="9" t="s">
        <v>1539</v>
      </c>
      <c r="D1389" s="10" t="s">
        <v>1540</v>
      </c>
      <c r="E1389" s="11" t="s">
        <v>1541</v>
      </c>
      <c r="F1389" s="6">
        <v>423426</v>
      </c>
      <c r="G1389" s="6" t="s">
        <v>1508</v>
      </c>
      <c r="H1389" s="16">
        <v>6574705.8499999996</v>
      </c>
      <c r="I1389" s="12" t="s">
        <v>1542</v>
      </c>
      <c r="J1389" s="12" t="s">
        <v>1510</v>
      </c>
      <c r="K1389" s="15"/>
      <c r="L1389" s="13" t="s">
        <v>14</v>
      </c>
      <c r="M1389" s="7">
        <v>1</v>
      </c>
      <c r="N1389" s="14"/>
    </row>
    <row r="1390" spans="1:14" ht="78.75">
      <c r="A1390" s="6">
        <v>1389</v>
      </c>
      <c r="B1390" s="8" t="s">
        <v>1349</v>
      </c>
      <c r="C1390" s="9" t="s">
        <v>1543</v>
      </c>
      <c r="D1390" s="10" t="s">
        <v>1544</v>
      </c>
      <c r="E1390" s="11" t="s">
        <v>1545</v>
      </c>
      <c r="F1390" s="6">
        <v>208542</v>
      </c>
      <c r="G1390" s="6" t="s">
        <v>1508</v>
      </c>
      <c r="H1390" s="16">
        <v>29250397.59</v>
      </c>
      <c r="I1390" s="12" t="s">
        <v>1546</v>
      </c>
      <c r="J1390" s="12" t="s">
        <v>1547</v>
      </c>
      <c r="K1390" s="15">
        <v>7113410</v>
      </c>
      <c r="L1390" s="13" t="s">
        <v>70</v>
      </c>
      <c r="M1390" s="7">
        <v>1</v>
      </c>
      <c r="N1390" s="14"/>
    </row>
    <row r="1391" spans="1:14" ht="78.75">
      <c r="A1391" s="6">
        <v>1390</v>
      </c>
      <c r="B1391" s="8" t="s">
        <v>1349</v>
      </c>
      <c r="C1391" s="9" t="s">
        <v>1548</v>
      </c>
      <c r="D1391" s="10" t="s">
        <v>1549</v>
      </c>
      <c r="E1391" s="11" t="s">
        <v>1545</v>
      </c>
      <c r="F1391" s="6">
        <v>208542</v>
      </c>
      <c r="G1391" s="6" t="s">
        <v>1508</v>
      </c>
      <c r="H1391" s="16">
        <v>29250397.59</v>
      </c>
      <c r="I1391" s="12" t="s">
        <v>1546</v>
      </c>
      <c r="J1391" s="12" t="s">
        <v>1547</v>
      </c>
      <c r="K1391" s="15">
        <v>7113410</v>
      </c>
      <c r="L1391" s="13" t="s">
        <v>70</v>
      </c>
      <c r="M1391" s="7">
        <v>0.51</v>
      </c>
      <c r="N1391" s="14"/>
    </row>
    <row r="1392" spans="1:14" ht="78.75">
      <c r="A1392" s="6">
        <v>1391</v>
      </c>
      <c r="B1392" s="8" t="s">
        <v>1349</v>
      </c>
      <c r="C1392" s="9" t="s">
        <v>1550</v>
      </c>
      <c r="D1392" s="10" t="s">
        <v>1551</v>
      </c>
      <c r="E1392" s="11" t="s">
        <v>1545</v>
      </c>
      <c r="F1392" s="6">
        <v>208542</v>
      </c>
      <c r="G1392" s="6" t="s">
        <v>1508</v>
      </c>
      <c r="H1392" s="16">
        <v>29250397.59</v>
      </c>
      <c r="I1392" s="12" t="s">
        <v>1546</v>
      </c>
      <c r="J1392" s="12" t="s">
        <v>1547</v>
      </c>
      <c r="K1392" s="15">
        <v>7113410</v>
      </c>
      <c r="L1392" s="13" t="s">
        <v>70</v>
      </c>
      <c r="M1392" s="7">
        <v>0.49</v>
      </c>
      <c r="N1392" s="14"/>
    </row>
    <row r="1393" spans="1:14" ht="63">
      <c r="A1393" s="6">
        <v>1392</v>
      </c>
      <c r="B1393" s="8" t="s">
        <v>1349</v>
      </c>
      <c r="C1393" s="9" t="s">
        <v>1552</v>
      </c>
      <c r="D1393" s="10" t="s">
        <v>1553</v>
      </c>
      <c r="E1393" s="11" t="s">
        <v>1554</v>
      </c>
      <c r="F1393" s="6">
        <v>588320</v>
      </c>
      <c r="G1393" s="6" t="s">
        <v>1508</v>
      </c>
      <c r="H1393" s="16">
        <v>3391579.8</v>
      </c>
      <c r="I1393" s="12" t="s">
        <v>1555</v>
      </c>
      <c r="J1393" s="12" t="s">
        <v>1556</v>
      </c>
      <c r="K1393" s="15"/>
      <c r="L1393" s="13" t="s">
        <v>14</v>
      </c>
      <c r="M1393" s="7">
        <v>1</v>
      </c>
      <c r="N1393" s="14"/>
    </row>
    <row r="1394" spans="1:14" ht="315">
      <c r="A1394" s="6">
        <v>1393</v>
      </c>
      <c r="B1394" s="8" t="s">
        <v>1349</v>
      </c>
      <c r="C1394" s="9" t="s">
        <v>1557</v>
      </c>
      <c r="D1394" s="10" t="s">
        <v>1558</v>
      </c>
      <c r="E1394" s="11" t="s">
        <v>1559</v>
      </c>
      <c r="F1394" s="6">
        <v>434180</v>
      </c>
      <c r="G1394" s="6" t="s">
        <v>1508</v>
      </c>
      <c r="H1394" s="16">
        <v>9249678</v>
      </c>
      <c r="I1394" s="12" t="s">
        <v>1560</v>
      </c>
      <c r="J1394" s="12" t="s">
        <v>1561</v>
      </c>
      <c r="K1394" s="15"/>
      <c r="L1394" s="13" t="s">
        <v>14</v>
      </c>
      <c r="M1394" s="7">
        <v>1</v>
      </c>
      <c r="N1394" s="14"/>
    </row>
    <row r="1395" spans="1:14" ht="110.25">
      <c r="A1395" s="6">
        <v>1394</v>
      </c>
      <c r="B1395" s="8" t="s">
        <v>1349</v>
      </c>
      <c r="C1395" s="9" t="s">
        <v>1562</v>
      </c>
      <c r="D1395" s="10" t="s">
        <v>1563</v>
      </c>
      <c r="E1395" s="11" t="s">
        <v>1564</v>
      </c>
      <c r="F1395" s="6">
        <v>588324</v>
      </c>
      <c r="G1395" s="6" t="s">
        <v>1508</v>
      </c>
      <c r="H1395" s="16">
        <v>5319898.3499999996</v>
      </c>
      <c r="I1395" s="12" t="s">
        <v>1555</v>
      </c>
      <c r="J1395" s="12" t="s">
        <v>1565</v>
      </c>
      <c r="K1395" s="15"/>
      <c r="L1395" s="13" t="s">
        <v>14</v>
      </c>
      <c r="M1395" s="7">
        <v>1</v>
      </c>
      <c r="N1395" s="14"/>
    </row>
    <row r="1396" spans="1:14" ht="110.25">
      <c r="A1396" s="6">
        <v>1395</v>
      </c>
      <c r="B1396" s="8" t="s">
        <v>1349</v>
      </c>
      <c r="C1396" s="9" t="s">
        <v>1566</v>
      </c>
      <c r="D1396" s="10" t="s">
        <v>1567</v>
      </c>
      <c r="E1396" s="11" t="s">
        <v>1568</v>
      </c>
      <c r="F1396" s="6">
        <v>588325</v>
      </c>
      <c r="G1396" s="6" t="s">
        <v>1508</v>
      </c>
      <c r="H1396" s="16">
        <v>3088175.5</v>
      </c>
      <c r="I1396" s="12">
        <v>44448</v>
      </c>
      <c r="J1396" s="12" t="s">
        <v>1569</v>
      </c>
      <c r="K1396" s="15"/>
      <c r="L1396" s="13" t="s">
        <v>14</v>
      </c>
      <c r="M1396" s="7">
        <v>1</v>
      </c>
      <c r="N1396" s="14"/>
    </row>
    <row r="1397" spans="1:14" ht="94.5">
      <c r="A1397" s="6">
        <v>1396</v>
      </c>
      <c r="B1397" s="8" t="s">
        <v>1349</v>
      </c>
      <c r="C1397" s="9" t="s">
        <v>1570</v>
      </c>
      <c r="D1397" s="10" t="s">
        <v>1571</v>
      </c>
      <c r="E1397" s="11" t="s">
        <v>1572</v>
      </c>
      <c r="F1397" s="6">
        <v>588326</v>
      </c>
      <c r="G1397" s="6" t="s">
        <v>1508</v>
      </c>
      <c r="H1397" s="16">
        <v>6008594.2000000002</v>
      </c>
      <c r="I1397" s="12" t="s">
        <v>1573</v>
      </c>
      <c r="J1397" s="12" t="s">
        <v>1574</v>
      </c>
      <c r="K1397" s="15"/>
      <c r="L1397" s="13" t="s">
        <v>14</v>
      </c>
      <c r="M1397" s="7">
        <v>1</v>
      </c>
      <c r="N1397" s="14"/>
    </row>
    <row r="1398" spans="1:14" ht="63">
      <c r="A1398" s="6">
        <v>1397</v>
      </c>
      <c r="B1398" s="8" t="s">
        <v>1349</v>
      </c>
      <c r="C1398" s="9" t="s">
        <v>1552</v>
      </c>
      <c r="D1398" s="10" t="s">
        <v>1553</v>
      </c>
      <c r="E1398" s="11" t="s">
        <v>1554</v>
      </c>
      <c r="F1398" s="6">
        <v>588320</v>
      </c>
      <c r="G1398" s="6" t="s">
        <v>1508</v>
      </c>
      <c r="H1398" s="16">
        <v>3391579.8</v>
      </c>
      <c r="I1398" s="12" t="s">
        <v>1555</v>
      </c>
      <c r="J1398" s="12" t="s">
        <v>1575</v>
      </c>
      <c r="K1398" s="15"/>
      <c r="L1398" s="13" t="s">
        <v>14</v>
      </c>
      <c r="M1398" s="7">
        <v>1</v>
      </c>
      <c r="N1398" s="14"/>
    </row>
    <row r="1399" spans="1:14" ht="94.5">
      <c r="A1399" s="6">
        <v>1398</v>
      </c>
      <c r="B1399" s="8" t="s">
        <v>1349</v>
      </c>
      <c r="C1399" s="9" t="s">
        <v>1576</v>
      </c>
      <c r="D1399" s="10" t="s">
        <v>1577</v>
      </c>
      <c r="E1399" s="11" t="s">
        <v>1578</v>
      </c>
      <c r="F1399" s="6">
        <v>548255</v>
      </c>
      <c r="G1399" s="6" t="s">
        <v>1508</v>
      </c>
      <c r="H1399" s="16">
        <v>4152686.55</v>
      </c>
      <c r="I1399" s="12">
        <v>44507</v>
      </c>
      <c r="J1399" s="12" t="s">
        <v>1579</v>
      </c>
      <c r="K1399" s="15"/>
      <c r="L1399" s="13" t="s">
        <v>14</v>
      </c>
      <c r="M1399" s="7">
        <v>1</v>
      </c>
      <c r="N1399" s="14"/>
    </row>
    <row r="1400" spans="1:14" ht="126">
      <c r="A1400" s="6">
        <v>1399</v>
      </c>
      <c r="B1400" s="8" t="s">
        <v>1349</v>
      </c>
      <c r="C1400" s="9" t="s">
        <v>1580</v>
      </c>
      <c r="D1400" s="10" t="s">
        <v>1581</v>
      </c>
      <c r="E1400" s="11" t="s">
        <v>1582</v>
      </c>
      <c r="F1400" s="6">
        <v>588323</v>
      </c>
      <c r="G1400" s="6" t="s">
        <v>1508</v>
      </c>
      <c r="H1400" s="16">
        <v>3902162.05</v>
      </c>
      <c r="I1400" s="12">
        <v>44448</v>
      </c>
      <c r="J1400" s="12" t="s">
        <v>1583</v>
      </c>
      <c r="K1400" s="15"/>
      <c r="L1400" s="13" t="s">
        <v>14</v>
      </c>
      <c r="M1400" s="7">
        <v>1</v>
      </c>
      <c r="N1400" s="14"/>
    </row>
    <row r="1401" spans="1:14" ht="409.5">
      <c r="A1401" s="6">
        <v>1400</v>
      </c>
      <c r="B1401" s="8" t="s">
        <v>1349</v>
      </c>
      <c r="C1401" s="9" t="s">
        <v>1584</v>
      </c>
      <c r="D1401" s="10" t="s">
        <v>1585</v>
      </c>
      <c r="E1401" s="11" t="s">
        <v>1586</v>
      </c>
      <c r="F1401" s="6">
        <v>308133</v>
      </c>
      <c r="G1401" s="6" t="s">
        <v>1587</v>
      </c>
      <c r="H1401" s="16">
        <v>566256553.39999998</v>
      </c>
      <c r="I1401" s="12" t="s">
        <v>1588</v>
      </c>
      <c r="J1401" s="12" t="s">
        <v>1589</v>
      </c>
      <c r="K1401" s="15">
        <v>201877749</v>
      </c>
      <c r="L1401" s="13" t="s">
        <v>14</v>
      </c>
      <c r="M1401" s="7">
        <v>1</v>
      </c>
      <c r="N1401" s="14"/>
    </row>
    <row r="1402" spans="1:14" ht="157.5">
      <c r="A1402" s="6">
        <v>1401</v>
      </c>
      <c r="B1402" s="8" t="s">
        <v>1349</v>
      </c>
      <c r="C1402" s="9" t="s">
        <v>1590</v>
      </c>
      <c r="D1402" s="10" t="s">
        <v>1585</v>
      </c>
      <c r="E1402" s="11" t="s">
        <v>1591</v>
      </c>
      <c r="F1402" s="6">
        <v>426363</v>
      </c>
      <c r="G1402" s="6" t="s">
        <v>1587</v>
      </c>
      <c r="H1402" s="16">
        <v>196249888</v>
      </c>
      <c r="I1402" s="12" t="s">
        <v>1592</v>
      </c>
      <c r="J1402" s="12" t="s">
        <v>1593</v>
      </c>
      <c r="K1402" s="15">
        <v>196249809</v>
      </c>
      <c r="L1402" s="13" t="s">
        <v>14</v>
      </c>
      <c r="M1402" s="7">
        <v>1</v>
      </c>
      <c r="N1402" s="14"/>
    </row>
    <row r="1403" spans="1:14" ht="78.75">
      <c r="A1403" s="6">
        <v>1402</v>
      </c>
      <c r="B1403" s="8" t="s">
        <v>1349</v>
      </c>
      <c r="C1403" s="9" t="s">
        <v>1590</v>
      </c>
      <c r="D1403" s="10" t="s">
        <v>1585</v>
      </c>
      <c r="E1403" s="11" t="s">
        <v>1594</v>
      </c>
      <c r="F1403" s="6">
        <v>420589</v>
      </c>
      <c r="G1403" s="6" t="s">
        <v>1587</v>
      </c>
      <c r="H1403" s="16">
        <v>92900000.170000002</v>
      </c>
      <c r="I1403" s="12" t="s">
        <v>1592</v>
      </c>
      <c r="J1403" s="12" t="s">
        <v>1593</v>
      </c>
      <c r="K1403" s="15"/>
      <c r="L1403" s="13" t="s">
        <v>14</v>
      </c>
      <c r="M1403" s="7">
        <v>1</v>
      </c>
      <c r="N1403" s="14"/>
    </row>
    <row r="1404" spans="1:14" ht="141.75">
      <c r="A1404" s="6">
        <v>1403</v>
      </c>
      <c r="B1404" s="8" t="s">
        <v>1349</v>
      </c>
      <c r="C1404" s="9" t="s">
        <v>1590</v>
      </c>
      <c r="D1404" s="10" t="s">
        <v>1585</v>
      </c>
      <c r="E1404" s="11" t="s">
        <v>1595</v>
      </c>
      <c r="F1404" s="6">
        <v>423417</v>
      </c>
      <c r="G1404" s="6" t="s">
        <v>1587</v>
      </c>
      <c r="H1404" s="16">
        <v>204999973</v>
      </c>
      <c r="I1404" s="12" t="s">
        <v>1592</v>
      </c>
      <c r="J1404" s="12" t="s">
        <v>1593</v>
      </c>
      <c r="K1404" s="15">
        <v>20499997</v>
      </c>
      <c r="L1404" s="13" t="s">
        <v>14</v>
      </c>
      <c r="M1404" s="7">
        <v>1</v>
      </c>
      <c r="N1404" s="14"/>
    </row>
    <row r="1405" spans="1:14" ht="110.25">
      <c r="A1405" s="6">
        <v>1404</v>
      </c>
      <c r="B1405" s="8" t="s">
        <v>1349</v>
      </c>
      <c r="C1405" s="9" t="s">
        <v>1596</v>
      </c>
      <c r="D1405" s="10" t="s">
        <v>1597</v>
      </c>
      <c r="E1405" s="11" t="s">
        <v>1598</v>
      </c>
      <c r="F1405" s="6">
        <v>423416</v>
      </c>
      <c r="G1405" s="6" t="s">
        <v>1587</v>
      </c>
      <c r="H1405" s="16">
        <v>106192018.8</v>
      </c>
      <c r="I1405" s="12" t="s">
        <v>1599</v>
      </c>
      <c r="J1405" s="12" t="s">
        <v>1600</v>
      </c>
      <c r="K1405" s="15">
        <v>10519179</v>
      </c>
      <c r="L1405" s="13" t="s">
        <v>70</v>
      </c>
      <c r="M1405" s="7">
        <v>1</v>
      </c>
      <c r="N1405" s="14"/>
    </row>
    <row r="1406" spans="1:14" ht="110.25">
      <c r="A1406" s="6">
        <v>1405</v>
      </c>
      <c r="B1406" s="8" t="s">
        <v>1349</v>
      </c>
      <c r="C1406" s="9" t="s">
        <v>1601</v>
      </c>
      <c r="D1406" s="10" t="s">
        <v>1602</v>
      </c>
      <c r="E1406" s="11" t="s">
        <v>1598</v>
      </c>
      <c r="F1406" s="6">
        <v>423416</v>
      </c>
      <c r="G1406" s="6" t="s">
        <v>1587</v>
      </c>
      <c r="H1406" s="16">
        <v>106192018.8</v>
      </c>
      <c r="I1406" s="12" t="s">
        <v>1599</v>
      </c>
      <c r="J1406" s="12" t="s">
        <v>1600</v>
      </c>
      <c r="K1406" s="15">
        <v>10519179</v>
      </c>
      <c r="L1406" s="13" t="s">
        <v>70</v>
      </c>
      <c r="M1406" s="7">
        <v>0.3</v>
      </c>
      <c r="N1406" s="14"/>
    </row>
    <row r="1407" spans="1:14" ht="110.25">
      <c r="A1407" s="6">
        <v>1406</v>
      </c>
      <c r="B1407" s="8" t="s">
        <v>1349</v>
      </c>
      <c r="C1407" s="9" t="s">
        <v>1603</v>
      </c>
      <c r="D1407" s="10" t="s">
        <v>1604</v>
      </c>
      <c r="E1407" s="11" t="s">
        <v>1598</v>
      </c>
      <c r="F1407" s="6">
        <v>423416</v>
      </c>
      <c r="G1407" s="6" t="s">
        <v>1587</v>
      </c>
      <c r="H1407" s="16">
        <v>106192018.8</v>
      </c>
      <c r="I1407" s="12" t="s">
        <v>1599</v>
      </c>
      <c r="J1407" s="12" t="s">
        <v>1600</v>
      </c>
      <c r="K1407" s="15">
        <v>10519179</v>
      </c>
      <c r="L1407" s="13" t="s">
        <v>70</v>
      </c>
      <c r="M1407" s="7">
        <v>0.3</v>
      </c>
      <c r="N1407" s="14"/>
    </row>
    <row r="1408" spans="1:14" ht="63">
      <c r="A1408" s="6">
        <v>1407</v>
      </c>
      <c r="B1408" s="8" t="s">
        <v>1349</v>
      </c>
      <c r="C1408" s="9" t="s">
        <v>1605</v>
      </c>
      <c r="D1408" s="10" t="s">
        <v>1606</v>
      </c>
      <c r="E1408" s="11" t="s">
        <v>1607</v>
      </c>
      <c r="F1408" s="6">
        <v>305595</v>
      </c>
      <c r="G1408" s="6" t="s">
        <v>801</v>
      </c>
      <c r="H1408" s="16">
        <v>294730097.49000001</v>
      </c>
      <c r="I1408" s="12" t="s">
        <v>1608</v>
      </c>
      <c r="J1408" s="12" t="s">
        <v>1609</v>
      </c>
      <c r="K1408" s="15">
        <v>5000000</v>
      </c>
      <c r="L1408" s="13" t="s">
        <v>70</v>
      </c>
      <c r="M1408" s="7">
        <v>1</v>
      </c>
      <c r="N1408" s="14"/>
    </row>
    <row r="1409" spans="1:14" ht="63">
      <c r="A1409" s="6">
        <v>1408</v>
      </c>
      <c r="B1409" s="8" t="s">
        <v>1349</v>
      </c>
      <c r="C1409" s="9" t="s">
        <v>1610</v>
      </c>
      <c r="D1409" s="10" t="s">
        <v>1611</v>
      </c>
      <c r="E1409" s="11" t="s">
        <v>1607</v>
      </c>
      <c r="F1409" s="6">
        <v>305595</v>
      </c>
      <c r="G1409" s="6" t="s">
        <v>801</v>
      </c>
      <c r="H1409" s="16">
        <v>294730097.49000001</v>
      </c>
      <c r="I1409" s="12" t="s">
        <v>1608</v>
      </c>
      <c r="J1409" s="12" t="s">
        <v>1609</v>
      </c>
      <c r="K1409" s="15">
        <v>5000000</v>
      </c>
      <c r="L1409" s="13" t="s">
        <v>70</v>
      </c>
      <c r="M1409" s="7">
        <v>0.75</v>
      </c>
      <c r="N1409" s="14"/>
    </row>
    <row r="1410" spans="1:14" ht="78.75">
      <c r="A1410" s="6">
        <v>1409</v>
      </c>
      <c r="B1410" s="8" t="s">
        <v>1349</v>
      </c>
      <c r="C1410" s="9" t="s">
        <v>1612</v>
      </c>
      <c r="D1410" s="10" t="s">
        <v>1613</v>
      </c>
      <c r="E1410" s="11" t="s">
        <v>1607</v>
      </c>
      <c r="F1410" s="6">
        <v>305595</v>
      </c>
      <c r="G1410" s="6" t="s">
        <v>801</v>
      </c>
      <c r="H1410" s="16">
        <v>294730097.49000001</v>
      </c>
      <c r="I1410" s="12" t="s">
        <v>1608</v>
      </c>
      <c r="J1410" s="12" t="s">
        <v>1609</v>
      </c>
      <c r="K1410" s="15">
        <v>5000000</v>
      </c>
      <c r="L1410" s="13" t="s">
        <v>70</v>
      </c>
      <c r="M1410" s="7">
        <v>0.25</v>
      </c>
      <c r="N1410" s="14"/>
    </row>
    <row r="1411" spans="1:14" ht="78.75">
      <c r="A1411" s="6">
        <v>1410</v>
      </c>
      <c r="B1411" s="8" t="s">
        <v>1349</v>
      </c>
      <c r="C1411" s="9" t="s">
        <v>1614</v>
      </c>
      <c r="D1411" s="10" t="s">
        <v>1602</v>
      </c>
      <c r="E1411" s="11" t="s">
        <v>1615</v>
      </c>
      <c r="F1411" s="6">
        <v>323226</v>
      </c>
      <c r="G1411" s="6" t="s">
        <v>801</v>
      </c>
      <c r="H1411" s="16">
        <v>27051640</v>
      </c>
      <c r="I1411" s="12" t="s">
        <v>1616</v>
      </c>
      <c r="J1411" s="12" t="s">
        <v>1617</v>
      </c>
      <c r="K1411" s="15">
        <v>17620938</v>
      </c>
      <c r="L1411" s="13" t="s">
        <v>14</v>
      </c>
      <c r="M1411" s="7">
        <v>1</v>
      </c>
      <c r="N1411" s="14"/>
    </row>
    <row r="1412" spans="1:14" ht="78.75">
      <c r="A1412" s="6">
        <v>1411</v>
      </c>
      <c r="B1412" s="8" t="s">
        <v>1349</v>
      </c>
      <c r="C1412" s="9" t="s">
        <v>1614</v>
      </c>
      <c r="D1412" s="10" t="s">
        <v>1602</v>
      </c>
      <c r="E1412" s="11" t="s">
        <v>1618</v>
      </c>
      <c r="F1412" s="6">
        <v>305593</v>
      </c>
      <c r="G1412" s="6" t="s">
        <v>801</v>
      </c>
      <c r="H1412" s="16">
        <v>31241340</v>
      </c>
      <c r="I1412" s="12" t="s">
        <v>1616</v>
      </c>
      <c r="J1412" s="12" t="s">
        <v>1617</v>
      </c>
      <c r="K1412" s="15">
        <v>11504062</v>
      </c>
      <c r="L1412" s="13" t="s">
        <v>14</v>
      </c>
      <c r="M1412" s="7">
        <v>1</v>
      </c>
      <c r="N1412" s="14"/>
    </row>
    <row r="1413" spans="1:14" ht="78.75">
      <c r="A1413" s="6">
        <v>1412</v>
      </c>
      <c r="B1413" s="8" t="s">
        <v>1349</v>
      </c>
      <c r="C1413" s="9" t="s">
        <v>1619</v>
      </c>
      <c r="D1413" s="10" t="s">
        <v>1620</v>
      </c>
      <c r="E1413" s="11" t="s">
        <v>1621</v>
      </c>
      <c r="F1413" s="6">
        <v>305594</v>
      </c>
      <c r="G1413" s="6" t="s">
        <v>801</v>
      </c>
      <c r="H1413" s="16">
        <v>29460316.43</v>
      </c>
      <c r="I1413" s="12" t="s">
        <v>1622</v>
      </c>
      <c r="J1413" s="12" t="s">
        <v>1623</v>
      </c>
      <c r="K1413" s="15">
        <v>4500000</v>
      </c>
      <c r="L1413" s="13" t="s">
        <v>14</v>
      </c>
      <c r="M1413" s="7">
        <v>1</v>
      </c>
      <c r="N1413" s="14"/>
    </row>
    <row r="1414" spans="1:14" ht="63">
      <c r="A1414" s="6">
        <v>1413</v>
      </c>
      <c r="B1414" s="8" t="s">
        <v>1349</v>
      </c>
      <c r="C1414" s="9" t="s">
        <v>1624</v>
      </c>
      <c r="D1414" s="10" t="s">
        <v>1625</v>
      </c>
      <c r="E1414" s="11" t="s">
        <v>1626</v>
      </c>
      <c r="F1414" s="6">
        <v>321603</v>
      </c>
      <c r="G1414" s="6" t="s">
        <v>801</v>
      </c>
      <c r="H1414" s="16">
        <v>26955540</v>
      </c>
      <c r="I1414" s="12" t="s">
        <v>1627</v>
      </c>
      <c r="J1414" s="12" t="s">
        <v>1628</v>
      </c>
      <c r="K1414" s="15"/>
      <c r="L1414" s="13" t="s">
        <v>14</v>
      </c>
      <c r="M1414" s="7">
        <v>1</v>
      </c>
      <c r="N1414" s="14"/>
    </row>
    <row r="1415" spans="1:14" ht="110.25">
      <c r="A1415" s="6">
        <v>1414</v>
      </c>
      <c r="B1415" s="8" t="s">
        <v>1349</v>
      </c>
      <c r="C1415" s="9" t="s">
        <v>1629</v>
      </c>
      <c r="D1415" s="10" t="s">
        <v>1630</v>
      </c>
      <c r="E1415" s="11" t="s">
        <v>1631</v>
      </c>
      <c r="F1415" s="6">
        <v>479895</v>
      </c>
      <c r="G1415" s="6" t="s">
        <v>801</v>
      </c>
      <c r="H1415" s="16" t="s">
        <v>1632</v>
      </c>
      <c r="I1415" s="12" t="s">
        <v>1633</v>
      </c>
      <c r="J1415" s="12" t="s">
        <v>1634</v>
      </c>
      <c r="K1415" s="15"/>
      <c r="L1415" s="13" t="s">
        <v>14</v>
      </c>
      <c r="M1415" s="7">
        <v>1</v>
      </c>
      <c r="N1415" s="14"/>
    </row>
    <row r="1416" spans="1:14" ht="63">
      <c r="A1416" s="6">
        <v>1415</v>
      </c>
      <c r="B1416" s="8" t="s">
        <v>1349</v>
      </c>
      <c r="C1416" s="9" t="s">
        <v>1635</v>
      </c>
      <c r="D1416" s="10" t="s">
        <v>1636</v>
      </c>
      <c r="E1416" s="11" t="s">
        <v>1637</v>
      </c>
      <c r="F1416" s="6">
        <v>414688</v>
      </c>
      <c r="G1416" s="6" t="s">
        <v>1638</v>
      </c>
      <c r="H1416" s="16">
        <v>3324938</v>
      </c>
      <c r="I1416" s="12" t="s">
        <v>1639</v>
      </c>
      <c r="J1416" s="12" t="s">
        <v>1640</v>
      </c>
      <c r="K1416" s="15"/>
      <c r="L1416" s="13" t="s">
        <v>14</v>
      </c>
      <c r="M1416" s="7">
        <v>1</v>
      </c>
      <c r="N1416" s="14"/>
    </row>
    <row r="1417" spans="1:14" ht="47.25">
      <c r="A1417" s="6">
        <v>1416</v>
      </c>
      <c r="B1417" s="8" t="s">
        <v>1349</v>
      </c>
      <c r="C1417" s="9" t="s">
        <v>1641</v>
      </c>
      <c r="D1417" s="10" t="s">
        <v>1642</v>
      </c>
      <c r="E1417" s="11" t="s">
        <v>1643</v>
      </c>
      <c r="F1417" s="6">
        <v>414689</v>
      </c>
      <c r="G1417" s="6" t="s">
        <v>1638</v>
      </c>
      <c r="H1417" s="16">
        <v>3324918</v>
      </c>
      <c r="I1417" s="12" t="s">
        <v>1639</v>
      </c>
      <c r="J1417" s="12" t="s">
        <v>1640</v>
      </c>
      <c r="K1417" s="15"/>
      <c r="L1417" s="13" t="s">
        <v>14</v>
      </c>
      <c r="M1417" s="7">
        <v>1</v>
      </c>
      <c r="N1417" s="14"/>
    </row>
    <row r="1418" spans="1:14" ht="409.5">
      <c r="A1418" s="6">
        <v>1417</v>
      </c>
      <c r="B1418" s="8" t="s">
        <v>1349</v>
      </c>
      <c r="C1418" s="9" t="s">
        <v>1644</v>
      </c>
      <c r="D1418" s="10" t="s">
        <v>1645</v>
      </c>
      <c r="E1418" s="11" t="s">
        <v>1646</v>
      </c>
      <c r="F1418" s="6">
        <v>479905</v>
      </c>
      <c r="G1418" s="6" t="s">
        <v>1369</v>
      </c>
      <c r="H1418" s="16">
        <v>5600471</v>
      </c>
      <c r="I1418" s="12" t="s">
        <v>1647</v>
      </c>
      <c r="J1418" s="12" t="s">
        <v>1648</v>
      </c>
      <c r="K1418" s="15"/>
      <c r="L1418" s="13" t="s">
        <v>14</v>
      </c>
      <c r="M1418" s="7">
        <v>1</v>
      </c>
      <c r="N1418" s="14"/>
    </row>
    <row r="1419" spans="1:14" ht="283.5">
      <c r="A1419" s="6">
        <v>1418</v>
      </c>
      <c r="B1419" s="8" t="s">
        <v>1349</v>
      </c>
      <c r="C1419" s="9" t="s">
        <v>1649</v>
      </c>
      <c r="D1419" s="10" t="s">
        <v>1650</v>
      </c>
      <c r="E1419" s="11" t="s">
        <v>1651</v>
      </c>
      <c r="F1419" s="6">
        <v>479906</v>
      </c>
      <c r="G1419" s="6" t="s">
        <v>1369</v>
      </c>
      <c r="H1419" s="16">
        <v>2593992</v>
      </c>
      <c r="I1419" s="12" t="s">
        <v>704</v>
      </c>
      <c r="J1419" s="12" t="s">
        <v>1652</v>
      </c>
      <c r="K1419" s="15"/>
      <c r="L1419" s="13" t="s">
        <v>14</v>
      </c>
      <c r="M1419" s="7">
        <v>1</v>
      </c>
      <c r="N1419" s="14"/>
    </row>
    <row r="1420" spans="1:14" ht="110.25">
      <c r="A1420" s="6">
        <v>1419</v>
      </c>
      <c r="B1420" s="8" t="s">
        <v>1349</v>
      </c>
      <c r="C1420" s="9" t="s">
        <v>1653</v>
      </c>
      <c r="D1420" s="10" t="s">
        <v>1650</v>
      </c>
      <c r="E1420" s="11" t="s">
        <v>1654</v>
      </c>
      <c r="F1420" s="6">
        <v>425305</v>
      </c>
      <c r="G1420" s="6" t="s">
        <v>1369</v>
      </c>
      <c r="H1420" s="16">
        <v>1378833</v>
      </c>
      <c r="I1420" s="12" t="s">
        <v>1655</v>
      </c>
      <c r="J1420" s="12" t="s">
        <v>1656</v>
      </c>
      <c r="K1420" s="15"/>
      <c r="L1420" s="13" t="s">
        <v>14</v>
      </c>
      <c r="M1420" s="7">
        <v>1</v>
      </c>
      <c r="N1420" s="14"/>
    </row>
    <row r="1421" spans="1:14" ht="94.5">
      <c r="A1421" s="6">
        <v>1420</v>
      </c>
      <c r="B1421" s="8" t="s">
        <v>1349</v>
      </c>
      <c r="C1421" s="9" t="s">
        <v>1657</v>
      </c>
      <c r="D1421" s="10" t="s">
        <v>1658</v>
      </c>
      <c r="E1421" s="11" t="s">
        <v>1659</v>
      </c>
      <c r="F1421" s="6">
        <v>591755</v>
      </c>
      <c r="G1421" s="6" t="s">
        <v>1369</v>
      </c>
      <c r="H1421" s="16">
        <v>23129692.890000001</v>
      </c>
      <c r="I1421" s="12" t="s">
        <v>1555</v>
      </c>
      <c r="J1421" s="12" t="s">
        <v>1660</v>
      </c>
      <c r="K1421" s="15"/>
      <c r="L1421" s="13" t="s">
        <v>70</v>
      </c>
      <c r="M1421" s="7">
        <v>1</v>
      </c>
      <c r="N1421" s="14"/>
    </row>
    <row r="1422" spans="1:14" ht="94.5">
      <c r="A1422" s="6">
        <v>1421</v>
      </c>
      <c r="B1422" s="8" t="s">
        <v>1349</v>
      </c>
      <c r="C1422" s="9" t="s">
        <v>1661</v>
      </c>
      <c r="D1422" s="10" t="s">
        <v>1662</v>
      </c>
      <c r="E1422" s="11" t="s">
        <v>1659</v>
      </c>
      <c r="F1422" s="6">
        <v>591755</v>
      </c>
      <c r="G1422" s="6" t="s">
        <v>1369</v>
      </c>
      <c r="H1422" s="16">
        <v>23129692.890000001</v>
      </c>
      <c r="I1422" s="12" t="s">
        <v>1555</v>
      </c>
      <c r="J1422" s="12" t="s">
        <v>1660</v>
      </c>
      <c r="K1422" s="15"/>
      <c r="L1422" s="13" t="s">
        <v>70</v>
      </c>
      <c r="M1422" s="7">
        <v>0.51</v>
      </c>
      <c r="N1422" s="14"/>
    </row>
    <row r="1423" spans="1:14" ht="94.5">
      <c r="A1423" s="6">
        <v>1422</v>
      </c>
      <c r="B1423" s="8" t="s">
        <v>1349</v>
      </c>
      <c r="C1423" s="9" t="s">
        <v>1663</v>
      </c>
      <c r="D1423" s="10" t="s">
        <v>565</v>
      </c>
      <c r="E1423" s="11" t="s">
        <v>1659</v>
      </c>
      <c r="F1423" s="6">
        <v>591755</v>
      </c>
      <c r="G1423" s="6" t="s">
        <v>1369</v>
      </c>
      <c r="H1423" s="16">
        <v>23129692.890000001</v>
      </c>
      <c r="I1423" s="12" t="s">
        <v>1555</v>
      </c>
      <c r="J1423" s="12" t="s">
        <v>1660</v>
      </c>
      <c r="K1423" s="15"/>
      <c r="L1423" s="13" t="s">
        <v>70</v>
      </c>
      <c r="M1423" s="7">
        <v>0.49</v>
      </c>
      <c r="N1423" s="14"/>
    </row>
    <row r="1424" spans="1:14" ht="94.5">
      <c r="A1424" s="6">
        <v>1423</v>
      </c>
      <c r="B1424" s="8" t="s">
        <v>1349</v>
      </c>
      <c r="C1424" s="9" t="s">
        <v>1657</v>
      </c>
      <c r="D1424" s="10" t="s">
        <v>1658</v>
      </c>
      <c r="E1424" s="11" t="s">
        <v>1664</v>
      </c>
      <c r="F1424" s="6">
        <v>591756</v>
      </c>
      <c r="G1424" s="6" t="s">
        <v>1369</v>
      </c>
      <c r="H1424" s="16">
        <v>22115757.809999999</v>
      </c>
      <c r="I1424" s="12" t="s">
        <v>1555</v>
      </c>
      <c r="J1424" s="12" t="s">
        <v>1660</v>
      </c>
      <c r="K1424" s="15"/>
      <c r="L1424" s="13" t="s">
        <v>70</v>
      </c>
      <c r="M1424" s="7">
        <v>1</v>
      </c>
      <c r="N1424" s="14"/>
    </row>
    <row r="1425" spans="1:14" ht="94.5">
      <c r="A1425" s="6">
        <v>1424</v>
      </c>
      <c r="B1425" s="8" t="s">
        <v>1349</v>
      </c>
      <c r="C1425" s="9" t="s">
        <v>1661</v>
      </c>
      <c r="D1425" s="10" t="s">
        <v>1662</v>
      </c>
      <c r="E1425" s="11" t="s">
        <v>1664</v>
      </c>
      <c r="F1425" s="6">
        <v>591756</v>
      </c>
      <c r="G1425" s="6" t="s">
        <v>1369</v>
      </c>
      <c r="H1425" s="16">
        <v>22115757.809999999</v>
      </c>
      <c r="I1425" s="12" t="s">
        <v>1555</v>
      </c>
      <c r="J1425" s="12" t="s">
        <v>1660</v>
      </c>
      <c r="K1425" s="15"/>
      <c r="L1425" s="13" t="s">
        <v>70</v>
      </c>
      <c r="M1425" s="7">
        <v>0.51</v>
      </c>
      <c r="N1425" s="14"/>
    </row>
    <row r="1426" spans="1:14" ht="94.5">
      <c r="A1426" s="6">
        <v>1425</v>
      </c>
      <c r="B1426" s="8" t="s">
        <v>1349</v>
      </c>
      <c r="C1426" s="9" t="s">
        <v>1663</v>
      </c>
      <c r="D1426" s="10" t="s">
        <v>565</v>
      </c>
      <c r="E1426" s="11" t="s">
        <v>1664</v>
      </c>
      <c r="F1426" s="6">
        <v>591756</v>
      </c>
      <c r="G1426" s="6" t="s">
        <v>1369</v>
      </c>
      <c r="H1426" s="16">
        <v>22115757.809999999</v>
      </c>
      <c r="I1426" s="12" t="s">
        <v>1555</v>
      </c>
      <c r="J1426" s="12" t="s">
        <v>1660</v>
      </c>
      <c r="K1426" s="15"/>
      <c r="L1426" s="13" t="s">
        <v>70</v>
      </c>
      <c r="M1426" s="7">
        <v>0.49</v>
      </c>
      <c r="N1426" s="14"/>
    </row>
    <row r="1427" spans="1:14" ht="126">
      <c r="A1427" s="6">
        <v>1426</v>
      </c>
      <c r="B1427" s="8" t="s">
        <v>1349</v>
      </c>
      <c r="C1427" s="9" t="s">
        <v>1665</v>
      </c>
      <c r="D1427" s="10" t="s">
        <v>1666</v>
      </c>
      <c r="E1427" s="11" t="s">
        <v>1667</v>
      </c>
      <c r="F1427" s="6">
        <v>584080</v>
      </c>
      <c r="G1427" s="6" t="s">
        <v>1369</v>
      </c>
      <c r="H1427" s="16">
        <v>9108147.2200000007</v>
      </c>
      <c r="I1427" s="12">
        <v>44448</v>
      </c>
      <c r="J1427" s="12" t="s">
        <v>1668</v>
      </c>
      <c r="K1427" s="15"/>
      <c r="L1427" s="13" t="s">
        <v>70</v>
      </c>
      <c r="M1427" s="7">
        <v>1</v>
      </c>
      <c r="N1427" s="14"/>
    </row>
    <row r="1428" spans="1:14" ht="126">
      <c r="A1428" s="6">
        <v>1427</v>
      </c>
      <c r="B1428" s="8" t="s">
        <v>1349</v>
      </c>
      <c r="C1428" s="9" t="s">
        <v>1669</v>
      </c>
      <c r="D1428" s="10" t="s">
        <v>1670</v>
      </c>
      <c r="E1428" s="11" t="s">
        <v>1667</v>
      </c>
      <c r="F1428" s="6">
        <v>584080</v>
      </c>
      <c r="G1428" s="6" t="s">
        <v>1369</v>
      </c>
      <c r="H1428" s="16">
        <v>9108147.2200000007</v>
      </c>
      <c r="I1428" s="12">
        <v>44448</v>
      </c>
      <c r="J1428" s="12" t="s">
        <v>1668</v>
      </c>
      <c r="K1428" s="15"/>
      <c r="L1428" s="13" t="s">
        <v>70</v>
      </c>
      <c r="M1428" s="7">
        <v>0.51</v>
      </c>
      <c r="N1428" s="14"/>
    </row>
    <row r="1429" spans="1:14" ht="126">
      <c r="A1429" s="6">
        <v>1428</v>
      </c>
      <c r="B1429" s="8" t="s">
        <v>1349</v>
      </c>
      <c r="C1429" s="9" t="s">
        <v>1566</v>
      </c>
      <c r="D1429" s="10" t="s">
        <v>1567</v>
      </c>
      <c r="E1429" s="11" t="s">
        <v>1667</v>
      </c>
      <c r="F1429" s="6">
        <v>584080</v>
      </c>
      <c r="G1429" s="6" t="s">
        <v>1369</v>
      </c>
      <c r="H1429" s="16">
        <v>9108147.2200000007</v>
      </c>
      <c r="I1429" s="12">
        <v>44448</v>
      </c>
      <c r="J1429" s="12" t="s">
        <v>1668</v>
      </c>
      <c r="K1429" s="15"/>
      <c r="L1429" s="13" t="s">
        <v>70</v>
      </c>
      <c r="M1429" s="7">
        <v>0.49</v>
      </c>
      <c r="N1429" s="14"/>
    </row>
    <row r="1430" spans="1:14" ht="110.25">
      <c r="A1430" s="6">
        <v>1429</v>
      </c>
      <c r="B1430" s="8" t="s">
        <v>1349</v>
      </c>
      <c r="C1430" s="9" t="s">
        <v>1671</v>
      </c>
      <c r="D1430" s="10" t="s">
        <v>1672</v>
      </c>
      <c r="E1430" s="11" t="s">
        <v>1673</v>
      </c>
      <c r="F1430" s="6">
        <v>584081</v>
      </c>
      <c r="G1430" s="6" t="s">
        <v>1369</v>
      </c>
      <c r="H1430" s="16">
        <v>8671107.9399999995</v>
      </c>
      <c r="I1430" s="12">
        <v>44539</v>
      </c>
      <c r="J1430" s="12" t="s">
        <v>1668</v>
      </c>
      <c r="K1430" s="15"/>
      <c r="L1430" s="13" t="s">
        <v>70</v>
      </c>
      <c r="M1430" s="7">
        <v>1</v>
      </c>
      <c r="N1430" s="14"/>
    </row>
    <row r="1431" spans="1:14" ht="110.25">
      <c r="A1431" s="6">
        <v>1430</v>
      </c>
      <c r="B1431" s="8" t="s">
        <v>1349</v>
      </c>
      <c r="C1431" s="9" t="s">
        <v>1674</v>
      </c>
      <c r="D1431" s="10" t="s">
        <v>1675</v>
      </c>
      <c r="E1431" s="11" t="s">
        <v>1676</v>
      </c>
      <c r="F1431" s="6">
        <v>551059</v>
      </c>
      <c r="G1431" s="6" t="s">
        <v>875</v>
      </c>
      <c r="H1431" s="16">
        <v>7571746</v>
      </c>
      <c r="I1431" s="12" t="s">
        <v>1677</v>
      </c>
      <c r="J1431" s="12" t="s">
        <v>1678</v>
      </c>
      <c r="K1431" s="15"/>
      <c r="L1431" s="13" t="s">
        <v>70</v>
      </c>
      <c r="M1431" s="7">
        <v>1</v>
      </c>
      <c r="N1431" s="14"/>
    </row>
    <row r="1432" spans="1:14" ht="189">
      <c r="A1432" s="6">
        <v>1431</v>
      </c>
      <c r="B1432" s="8" t="s">
        <v>1349</v>
      </c>
      <c r="C1432" s="9" t="s">
        <v>1679</v>
      </c>
      <c r="D1432" s="10" t="s">
        <v>1540</v>
      </c>
      <c r="E1432" s="11" t="s">
        <v>1680</v>
      </c>
      <c r="F1432" s="6">
        <v>530173</v>
      </c>
      <c r="G1432" s="6" t="s">
        <v>875</v>
      </c>
      <c r="H1432" s="16">
        <v>11980036.75</v>
      </c>
      <c r="I1432" s="12">
        <v>44442</v>
      </c>
      <c r="J1432" s="12">
        <v>44836</v>
      </c>
      <c r="K1432" s="15"/>
      <c r="L1432" s="13" t="s">
        <v>14</v>
      </c>
      <c r="M1432" s="7">
        <v>1</v>
      </c>
      <c r="N1432" s="14"/>
    </row>
    <row r="1433" spans="1:14" ht="126">
      <c r="A1433" s="6">
        <v>1432</v>
      </c>
      <c r="B1433" s="8" t="s">
        <v>1349</v>
      </c>
      <c r="C1433" s="9" t="s">
        <v>1681</v>
      </c>
      <c r="D1433" s="10" t="s">
        <v>1682</v>
      </c>
      <c r="E1433" s="11" t="s">
        <v>1683</v>
      </c>
      <c r="F1433" s="6">
        <v>530174</v>
      </c>
      <c r="G1433" s="6" t="s">
        <v>875</v>
      </c>
      <c r="H1433" s="16">
        <v>15467660</v>
      </c>
      <c r="I1433" s="12">
        <v>44472</v>
      </c>
      <c r="J1433" s="12" t="s">
        <v>1684</v>
      </c>
      <c r="K1433" s="15"/>
      <c r="L1433" s="13" t="s">
        <v>14</v>
      </c>
      <c r="M1433" s="7">
        <v>1</v>
      </c>
      <c r="N1433" s="14"/>
    </row>
    <row r="1434" spans="1:14" ht="126">
      <c r="A1434" s="6">
        <v>1433</v>
      </c>
      <c r="B1434" s="8" t="s">
        <v>1349</v>
      </c>
      <c r="C1434" s="9" t="s">
        <v>1685</v>
      </c>
      <c r="D1434" s="10" t="s">
        <v>1686</v>
      </c>
      <c r="E1434" s="11" t="s">
        <v>1687</v>
      </c>
      <c r="F1434" s="6">
        <v>530176</v>
      </c>
      <c r="G1434" s="6" t="s">
        <v>875</v>
      </c>
      <c r="H1434" s="16">
        <v>8434205.4499999993</v>
      </c>
      <c r="I1434" s="12">
        <v>44442</v>
      </c>
      <c r="J1434" s="12" t="s">
        <v>1462</v>
      </c>
      <c r="K1434" s="15"/>
      <c r="L1434" s="13" t="s">
        <v>14</v>
      </c>
      <c r="M1434" s="7">
        <v>1</v>
      </c>
      <c r="N1434" s="14"/>
    </row>
    <row r="1435" spans="1:14" ht="94.5">
      <c r="A1435" s="6">
        <v>1434</v>
      </c>
      <c r="B1435" s="8" t="s">
        <v>1349</v>
      </c>
      <c r="C1435" s="9" t="s">
        <v>1688</v>
      </c>
      <c r="D1435" s="10" t="s">
        <v>1689</v>
      </c>
      <c r="E1435" s="11" t="s">
        <v>1690</v>
      </c>
      <c r="F1435" s="6">
        <v>527441</v>
      </c>
      <c r="G1435" s="6" t="s">
        <v>875</v>
      </c>
      <c r="H1435" s="16">
        <v>7364620.4000000004</v>
      </c>
      <c r="I1435" s="12">
        <v>44442</v>
      </c>
      <c r="J1435" s="12" t="s">
        <v>1691</v>
      </c>
      <c r="K1435" s="15"/>
      <c r="L1435" s="13" t="s">
        <v>14</v>
      </c>
      <c r="M1435" s="7">
        <v>1</v>
      </c>
      <c r="N1435" s="14"/>
    </row>
    <row r="1436" spans="1:14" ht="94.5">
      <c r="A1436" s="6">
        <v>1435</v>
      </c>
      <c r="B1436" s="8" t="s">
        <v>1349</v>
      </c>
      <c r="C1436" s="9" t="s">
        <v>1692</v>
      </c>
      <c r="D1436" s="10" t="s">
        <v>1426</v>
      </c>
      <c r="E1436" s="11" t="s">
        <v>1693</v>
      </c>
      <c r="F1436" s="6">
        <v>527445</v>
      </c>
      <c r="G1436" s="6" t="s">
        <v>875</v>
      </c>
      <c r="H1436" s="16">
        <v>7334608</v>
      </c>
      <c r="I1436" s="12">
        <v>44442</v>
      </c>
      <c r="J1436" s="12" t="s">
        <v>1462</v>
      </c>
      <c r="K1436" s="15">
        <v>5468634</v>
      </c>
      <c r="L1436" s="13" t="s">
        <v>14</v>
      </c>
      <c r="M1436" s="7">
        <v>1</v>
      </c>
      <c r="N1436" s="14"/>
    </row>
    <row r="1437" spans="1:14" ht="63">
      <c r="A1437" s="6">
        <v>1436</v>
      </c>
      <c r="B1437" s="8" t="s">
        <v>1349</v>
      </c>
      <c r="C1437" s="9" t="s">
        <v>1694</v>
      </c>
      <c r="D1437" s="10" t="s">
        <v>1695</v>
      </c>
      <c r="E1437" s="11" t="s">
        <v>1696</v>
      </c>
      <c r="F1437" s="6">
        <v>527444</v>
      </c>
      <c r="G1437" s="6" t="s">
        <v>875</v>
      </c>
      <c r="H1437" s="16">
        <v>3743493.05</v>
      </c>
      <c r="I1437" s="12">
        <v>44411</v>
      </c>
      <c r="J1437" s="12" t="s">
        <v>1697</v>
      </c>
      <c r="K1437" s="15">
        <v>2528507</v>
      </c>
      <c r="L1437" s="13" t="s">
        <v>14</v>
      </c>
      <c r="M1437" s="7">
        <v>1</v>
      </c>
      <c r="N1437" s="14"/>
    </row>
    <row r="1438" spans="1:14" ht="110.25">
      <c r="A1438" s="6">
        <v>1437</v>
      </c>
      <c r="B1438" s="8" t="s">
        <v>1349</v>
      </c>
      <c r="C1438" s="9" t="s">
        <v>1698</v>
      </c>
      <c r="D1438" s="10" t="s">
        <v>1699</v>
      </c>
      <c r="E1438" s="11" t="s">
        <v>1700</v>
      </c>
      <c r="F1438" s="6">
        <v>527446</v>
      </c>
      <c r="G1438" s="6" t="s">
        <v>875</v>
      </c>
      <c r="H1438" s="16">
        <v>3972577.95</v>
      </c>
      <c r="I1438" s="12" t="s">
        <v>1195</v>
      </c>
      <c r="J1438" s="12" t="s">
        <v>1701</v>
      </c>
      <c r="K1438" s="15">
        <v>2535834</v>
      </c>
      <c r="L1438" s="13" t="s">
        <v>14</v>
      </c>
      <c r="M1438" s="7">
        <v>1</v>
      </c>
      <c r="N1438" s="14"/>
    </row>
    <row r="1439" spans="1:14" ht="78.75">
      <c r="A1439" s="6">
        <v>1438</v>
      </c>
      <c r="B1439" s="8" t="s">
        <v>1349</v>
      </c>
      <c r="C1439" s="9" t="s">
        <v>1702</v>
      </c>
      <c r="D1439" s="10" t="s">
        <v>1703</v>
      </c>
      <c r="E1439" s="11" t="s">
        <v>1704</v>
      </c>
      <c r="F1439" s="6">
        <v>534089</v>
      </c>
      <c r="G1439" s="6" t="s">
        <v>875</v>
      </c>
      <c r="H1439" s="16">
        <v>5591796.9000000004</v>
      </c>
      <c r="I1439" s="12" t="s">
        <v>1705</v>
      </c>
      <c r="J1439" s="12" t="s">
        <v>1701</v>
      </c>
      <c r="K1439" s="15">
        <v>4166622</v>
      </c>
      <c r="L1439" s="13" t="s">
        <v>14</v>
      </c>
      <c r="M1439" s="7">
        <v>1</v>
      </c>
      <c r="N1439" s="14"/>
    </row>
    <row r="1440" spans="1:14" ht="126">
      <c r="A1440" s="6">
        <v>1439</v>
      </c>
      <c r="B1440" s="8" t="s">
        <v>1349</v>
      </c>
      <c r="C1440" s="9" t="s">
        <v>1706</v>
      </c>
      <c r="D1440" s="10" t="s">
        <v>1707</v>
      </c>
      <c r="E1440" s="11" t="s">
        <v>1708</v>
      </c>
      <c r="F1440" s="6">
        <v>534090</v>
      </c>
      <c r="G1440" s="6" t="s">
        <v>875</v>
      </c>
      <c r="H1440" s="16">
        <v>4433720</v>
      </c>
      <c r="I1440" s="12" t="s">
        <v>1709</v>
      </c>
      <c r="J1440" s="12" t="s">
        <v>1462</v>
      </c>
      <c r="K1440" s="15"/>
      <c r="L1440" s="13" t="s">
        <v>14</v>
      </c>
      <c r="M1440" s="7">
        <v>1</v>
      </c>
      <c r="N1440" s="14"/>
    </row>
    <row r="1441" spans="1:14" ht="110.25">
      <c r="A1441" s="6">
        <v>1440</v>
      </c>
      <c r="B1441" s="8" t="s">
        <v>1349</v>
      </c>
      <c r="C1441" s="9" t="s">
        <v>1710</v>
      </c>
      <c r="D1441" s="10" t="s">
        <v>1711</v>
      </c>
      <c r="E1441" s="11" t="s">
        <v>1712</v>
      </c>
      <c r="F1441" s="6">
        <v>534091</v>
      </c>
      <c r="G1441" s="6" t="s">
        <v>875</v>
      </c>
      <c r="H1441" s="16">
        <v>3984807.3</v>
      </c>
      <c r="I1441" s="12" t="s">
        <v>1713</v>
      </c>
      <c r="J1441" s="12" t="s">
        <v>1714</v>
      </c>
      <c r="K1441" s="15"/>
      <c r="L1441" s="13" t="s">
        <v>14</v>
      </c>
      <c r="M1441" s="7">
        <v>1</v>
      </c>
      <c r="N1441" s="14"/>
    </row>
    <row r="1442" spans="1:14" ht="126">
      <c r="A1442" s="6">
        <v>1441</v>
      </c>
      <c r="B1442" s="8" t="s">
        <v>1349</v>
      </c>
      <c r="C1442" s="9" t="s">
        <v>1715</v>
      </c>
      <c r="D1442" s="10" t="s">
        <v>1716</v>
      </c>
      <c r="E1442" s="11" t="s">
        <v>1717</v>
      </c>
      <c r="F1442" s="6">
        <v>534092</v>
      </c>
      <c r="G1442" s="6" t="s">
        <v>875</v>
      </c>
      <c r="H1442" s="16">
        <v>9396920.25</v>
      </c>
      <c r="I1442" s="12">
        <v>44442</v>
      </c>
      <c r="J1442" s="12" t="s">
        <v>1462</v>
      </c>
      <c r="K1442" s="15">
        <v>1550000</v>
      </c>
      <c r="L1442" s="13" t="s">
        <v>14</v>
      </c>
      <c r="M1442" s="7">
        <v>1</v>
      </c>
      <c r="N1442" s="14"/>
    </row>
    <row r="1443" spans="1:14" ht="126">
      <c r="A1443" s="6">
        <v>1442</v>
      </c>
      <c r="B1443" s="8" t="s">
        <v>1349</v>
      </c>
      <c r="C1443" s="9" t="s">
        <v>1718</v>
      </c>
      <c r="D1443" s="10" t="s">
        <v>1356</v>
      </c>
      <c r="E1443" s="11" t="s">
        <v>1719</v>
      </c>
      <c r="F1443" s="6">
        <v>534093</v>
      </c>
      <c r="G1443" s="6" t="s">
        <v>875</v>
      </c>
      <c r="H1443" s="16">
        <v>8884615.6999999993</v>
      </c>
      <c r="I1443" s="12">
        <v>44472</v>
      </c>
      <c r="J1443" s="12" t="s">
        <v>1462</v>
      </c>
      <c r="K1443" s="15"/>
      <c r="L1443" s="13" t="s">
        <v>14</v>
      </c>
      <c r="M1443" s="7">
        <v>1</v>
      </c>
      <c r="N1443" s="14"/>
    </row>
    <row r="1444" spans="1:14" ht="63">
      <c r="A1444" s="6">
        <v>1443</v>
      </c>
      <c r="B1444" s="8" t="s">
        <v>1349</v>
      </c>
      <c r="C1444" s="9" t="s">
        <v>1720</v>
      </c>
      <c r="D1444" s="10" t="s">
        <v>1721</v>
      </c>
      <c r="E1444" s="11" t="s">
        <v>1722</v>
      </c>
      <c r="F1444" s="6">
        <v>534094</v>
      </c>
      <c r="G1444" s="6" t="s">
        <v>875</v>
      </c>
      <c r="H1444" s="16">
        <v>4676149.95</v>
      </c>
      <c r="I1444" s="12" t="s">
        <v>1709</v>
      </c>
      <c r="J1444" s="12" t="s">
        <v>1462</v>
      </c>
      <c r="K1444" s="15"/>
      <c r="L1444" s="13" t="s">
        <v>14</v>
      </c>
      <c r="M1444" s="7">
        <v>1</v>
      </c>
      <c r="N1444" s="14"/>
    </row>
    <row r="1445" spans="1:14" ht="110.25">
      <c r="A1445" s="6">
        <v>1444</v>
      </c>
      <c r="B1445" s="8" t="s">
        <v>1349</v>
      </c>
      <c r="C1445" s="9" t="s">
        <v>1723</v>
      </c>
      <c r="D1445" s="10" t="s">
        <v>1724</v>
      </c>
      <c r="E1445" s="11" t="s">
        <v>1725</v>
      </c>
      <c r="F1445" s="6">
        <v>534095</v>
      </c>
      <c r="G1445" s="6" t="s">
        <v>875</v>
      </c>
      <c r="H1445" s="16">
        <v>3838673.55</v>
      </c>
      <c r="I1445" s="12" t="s">
        <v>1705</v>
      </c>
      <c r="J1445" s="12" t="s">
        <v>1701</v>
      </c>
      <c r="K1445" s="15"/>
      <c r="L1445" s="13" t="s">
        <v>14</v>
      </c>
      <c r="M1445" s="7">
        <v>1</v>
      </c>
      <c r="N1445" s="14"/>
    </row>
    <row r="1446" spans="1:14" ht="173.25">
      <c r="A1446" s="6">
        <v>1445</v>
      </c>
      <c r="B1446" s="8" t="s">
        <v>1349</v>
      </c>
      <c r="C1446" s="9" t="s">
        <v>1726</v>
      </c>
      <c r="D1446" s="10" t="s">
        <v>1727</v>
      </c>
      <c r="E1446" s="11" t="s">
        <v>1728</v>
      </c>
      <c r="F1446" s="6">
        <v>534096</v>
      </c>
      <c r="G1446" s="6" t="s">
        <v>875</v>
      </c>
      <c r="H1446" s="16">
        <v>18671372.100000001</v>
      </c>
      <c r="I1446" s="12" t="s">
        <v>1709</v>
      </c>
      <c r="J1446" s="12" t="s">
        <v>1684</v>
      </c>
      <c r="K1446" s="15">
        <v>5609297</v>
      </c>
      <c r="L1446" s="13" t="s">
        <v>14</v>
      </c>
      <c r="M1446" s="7">
        <v>1</v>
      </c>
      <c r="N1446" s="14"/>
    </row>
    <row r="1447" spans="1:14" ht="141.75">
      <c r="A1447" s="6">
        <v>1446</v>
      </c>
      <c r="B1447" s="8" t="s">
        <v>1349</v>
      </c>
      <c r="C1447" s="9" t="s">
        <v>1702</v>
      </c>
      <c r="D1447" s="10" t="s">
        <v>1703</v>
      </c>
      <c r="E1447" s="11" t="s">
        <v>1729</v>
      </c>
      <c r="F1447" s="6">
        <v>534097</v>
      </c>
      <c r="G1447" s="6" t="s">
        <v>875</v>
      </c>
      <c r="H1447" s="16">
        <v>8446090.9000000004</v>
      </c>
      <c r="I1447" s="12" t="s">
        <v>1709</v>
      </c>
      <c r="J1447" s="12">
        <v>44836</v>
      </c>
      <c r="K1447" s="15"/>
      <c r="L1447" s="13" t="s">
        <v>14</v>
      </c>
      <c r="M1447" s="7">
        <v>1</v>
      </c>
      <c r="N1447" s="14"/>
    </row>
    <row r="1448" spans="1:14" ht="110.25">
      <c r="A1448" s="6">
        <v>1447</v>
      </c>
      <c r="B1448" s="8" t="s">
        <v>1349</v>
      </c>
      <c r="C1448" s="9" t="s">
        <v>1723</v>
      </c>
      <c r="D1448" s="10" t="s">
        <v>1724</v>
      </c>
      <c r="E1448" s="11" t="s">
        <v>1730</v>
      </c>
      <c r="F1448" s="6">
        <v>534098</v>
      </c>
      <c r="G1448" s="6" t="s">
        <v>875</v>
      </c>
      <c r="H1448" s="16">
        <v>7681830.1500000004</v>
      </c>
      <c r="I1448" s="12" t="s">
        <v>1705</v>
      </c>
      <c r="J1448" s="12" t="s">
        <v>1701</v>
      </c>
      <c r="K1448" s="15"/>
      <c r="L1448" s="13" t="s">
        <v>14</v>
      </c>
      <c r="M1448" s="7">
        <v>1</v>
      </c>
      <c r="N1448" s="14"/>
    </row>
    <row r="1449" spans="1:14" ht="126">
      <c r="A1449" s="6">
        <v>1448</v>
      </c>
      <c r="B1449" s="8" t="s">
        <v>1349</v>
      </c>
      <c r="C1449" s="9" t="s">
        <v>1731</v>
      </c>
      <c r="D1449" s="10" t="s">
        <v>1732</v>
      </c>
      <c r="E1449" s="11" t="s">
        <v>1733</v>
      </c>
      <c r="F1449" s="6">
        <v>551058</v>
      </c>
      <c r="G1449" s="6" t="s">
        <v>875</v>
      </c>
      <c r="H1449" s="16">
        <v>7700230.7000000002</v>
      </c>
      <c r="I1449" s="12" t="s">
        <v>1677</v>
      </c>
      <c r="J1449" s="12">
        <v>44837</v>
      </c>
      <c r="K1449" s="15"/>
      <c r="L1449" s="13" t="s">
        <v>14</v>
      </c>
      <c r="M1449" s="7">
        <v>1</v>
      </c>
      <c r="N1449" s="14"/>
    </row>
    <row r="1450" spans="1:14" ht="110.25">
      <c r="A1450" s="6">
        <v>1449</v>
      </c>
      <c r="B1450" s="8" t="s">
        <v>1349</v>
      </c>
      <c r="C1450" s="9" t="s">
        <v>1734</v>
      </c>
      <c r="D1450" s="10" t="s">
        <v>1735</v>
      </c>
      <c r="E1450" s="11" t="s">
        <v>1736</v>
      </c>
      <c r="F1450" s="6">
        <v>551061</v>
      </c>
      <c r="G1450" s="6" t="s">
        <v>875</v>
      </c>
      <c r="H1450" s="16">
        <v>4118233.85</v>
      </c>
      <c r="I1450" s="12" t="s">
        <v>1737</v>
      </c>
      <c r="J1450" s="12" t="s">
        <v>1738</v>
      </c>
      <c r="K1450" s="15"/>
      <c r="L1450" s="13" t="s">
        <v>14</v>
      </c>
      <c r="M1450" s="7">
        <v>1</v>
      </c>
      <c r="N1450" s="14"/>
    </row>
    <row r="1451" spans="1:14" ht="126">
      <c r="A1451" s="6">
        <v>1450</v>
      </c>
      <c r="B1451" s="8" t="s">
        <v>1349</v>
      </c>
      <c r="C1451" s="9" t="s">
        <v>1739</v>
      </c>
      <c r="D1451" s="10" t="s">
        <v>1740</v>
      </c>
      <c r="E1451" s="11" t="s">
        <v>1741</v>
      </c>
      <c r="F1451" s="6">
        <v>551060</v>
      </c>
      <c r="G1451" s="6" t="s">
        <v>875</v>
      </c>
      <c r="H1451" s="16">
        <v>9748728.0500000007</v>
      </c>
      <c r="I1451" s="12" t="s">
        <v>1737</v>
      </c>
      <c r="J1451" s="12">
        <v>44837</v>
      </c>
      <c r="K1451" s="15"/>
      <c r="L1451" s="13" t="s">
        <v>14</v>
      </c>
      <c r="M1451" s="7">
        <v>1</v>
      </c>
      <c r="N1451" s="14"/>
    </row>
    <row r="1452" spans="1:14" ht="189">
      <c r="A1452" s="6">
        <v>1451</v>
      </c>
      <c r="B1452" s="8" t="s">
        <v>1349</v>
      </c>
      <c r="C1452" s="9" t="s">
        <v>1742</v>
      </c>
      <c r="D1452" s="10" t="s">
        <v>1743</v>
      </c>
      <c r="E1452" s="11" t="s">
        <v>1744</v>
      </c>
      <c r="F1452" s="6">
        <v>530172</v>
      </c>
      <c r="G1452" s="6" t="s">
        <v>875</v>
      </c>
      <c r="H1452" s="16">
        <v>10472320.24</v>
      </c>
      <c r="I1452" s="12">
        <v>44442</v>
      </c>
      <c r="J1452" s="12" t="s">
        <v>1462</v>
      </c>
      <c r="K1452" s="15"/>
      <c r="L1452" s="13" t="s">
        <v>14</v>
      </c>
      <c r="M1452" s="7">
        <v>1</v>
      </c>
      <c r="N1452" s="14"/>
    </row>
    <row r="1453" spans="1:14" ht="189">
      <c r="A1453" s="6">
        <v>1452</v>
      </c>
      <c r="B1453" s="8" t="s">
        <v>1349</v>
      </c>
      <c r="C1453" s="9" t="s">
        <v>1679</v>
      </c>
      <c r="D1453" s="10" t="s">
        <v>1540</v>
      </c>
      <c r="E1453" s="11" t="s">
        <v>1680</v>
      </c>
      <c r="F1453" s="6">
        <v>530173</v>
      </c>
      <c r="G1453" s="6" t="s">
        <v>875</v>
      </c>
      <c r="H1453" s="16">
        <v>11980036.75</v>
      </c>
      <c r="I1453" s="12">
        <v>44442</v>
      </c>
      <c r="J1453" s="12">
        <v>44836</v>
      </c>
      <c r="K1453" s="15"/>
      <c r="L1453" s="13" t="s">
        <v>14</v>
      </c>
      <c r="M1453" s="7">
        <v>1</v>
      </c>
      <c r="N1453" s="14"/>
    </row>
    <row r="1454" spans="1:14" ht="126">
      <c r="A1454" s="6">
        <v>1453</v>
      </c>
      <c r="B1454" s="8" t="s">
        <v>1349</v>
      </c>
      <c r="C1454" s="9" t="s">
        <v>1685</v>
      </c>
      <c r="D1454" s="10" t="s">
        <v>1686</v>
      </c>
      <c r="E1454" s="11" t="s">
        <v>1687</v>
      </c>
      <c r="F1454" s="6">
        <v>530176</v>
      </c>
      <c r="G1454" s="6" t="s">
        <v>875</v>
      </c>
      <c r="H1454" s="16">
        <v>8434205.4499999993</v>
      </c>
      <c r="I1454" s="12">
        <v>44442</v>
      </c>
      <c r="J1454" s="12" t="s">
        <v>1462</v>
      </c>
      <c r="K1454" s="15"/>
      <c r="L1454" s="13" t="s">
        <v>14</v>
      </c>
      <c r="M1454" s="7">
        <v>1</v>
      </c>
      <c r="N1454" s="14"/>
    </row>
    <row r="1455" spans="1:14" ht="110.25">
      <c r="A1455" s="6">
        <v>1454</v>
      </c>
      <c r="B1455" s="8" t="s">
        <v>1349</v>
      </c>
      <c r="C1455" s="9" t="s">
        <v>1723</v>
      </c>
      <c r="D1455" s="10" t="s">
        <v>1724</v>
      </c>
      <c r="E1455" s="11" t="s">
        <v>1730</v>
      </c>
      <c r="F1455" s="6">
        <v>534098</v>
      </c>
      <c r="G1455" s="6" t="s">
        <v>875</v>
      </c>
      <c r="H1455" s="16">
        <v>7681830.1500000004</v>
      </c>
      <c r="I1455" s="12" t="s">
        <v>1705</v>
      </c>
      <c r="J1455" s="12" t="s">
        <v>1701</v>
      </c>
      <c r="K1455" s="15"/>
      <c r="L1455" s="13" t="s">
        <v>14</v>
      </c>
      <c r="M1455" s="7">
        <v>1</v>
      </c>
      <c r="N1455" s="14"/>
    </row>
    <row r="1456" spans="1:14" ht="110.25">
      <c r="A1456" s="6">
        <v>1455</v>
      </c>
      <c r="B1456" s="8" t="s">
        <v>1349</v>
      </c>
      <c r="C1456" s="9" t="s">
        <v>1710</v>
      </c>
      <c r="D1456" s="10" t="s">
        <v>1711</v>
      </c>
      <c r="E1456" s="11" t="s">
        <v>1712</v>
      </c>
      <c r="F1456" s="6">
        <v>534091</v>
      </c>
      <c r="G1456" s="6" t="s">
        <v>875</v>
      </c>
      <c r="H1456" s="16">
        <v>3984807.3</v>
      </c>
      <c r="I1456" s="12" t="s">
        <v>1709</v>
      </c>
      <c r="J1456" s="12" t="s">
        <v>1714</v>
      </c>
      <c r="K1456" s="15"/>
      <c r="L1456" s="13" t="s">
        <v>14</v>
      </c>
      <c r="M1456" s="7">
        <v>1</v>
      </c>
      <c r="N1456" s="14"/>
    </row>
    <row r="1457" spans="1:14" ht="94.5">
      <c r="A1457" s="6">
        <v>1456</v>
      </c>
      <c r="B1457" s="8" t="s">
        <v>1349</v>
      </c>
      <c r="C1457" s="9" t="s">
        <v>1745</v>
      </c>
      <c r="D1457" s="10" t="s">
        <v>1746</v>
      </c>
      <c r="E1457" s="11" t="s">
        <v>1747</v>
      </c>
      <c r="F1457" s="6">
        <v>551050</v>
      </c>
      <c r="G1457" s="6" t="s">
        <v>875</v>
      </c>
      <c r="H1457" s="16">
        <v>6273569.1500000004</v>
      </c>
      <c r="I1457" s="12" t="s">
        <v>1748</v>
      </c>
      <c r="J1457" s="12">
        <v>44838</v>
      </c>
      <c r="K1457" s="15"/>
      <c r="L1457" s="13" t="s">
        <v>14</v>
      </c>
      <c r="M1457" s="7">
        <v>1</v>
      </c>
      <c r="N1457" s="14"/>
    </row>
    <row r="1458" spans="1:14" ht="126">
      <c r="A1458" s="6">
        <v>1457</v>
      </c>
      <c r="B1458" s="8" t="s">
        <v>1349</v>
      </c>
      <c r="C1458" s="9" t="s">
        <v>1718</v>
      </c>
      <c r="D1458" s="10" t="s">
        <v>1356</v>
      </c>
      <c r="E1458" s="11" t="s">
        <v>1719</v>
      </c>
      <c r="F1458" s="6">
        <v>534093</v>
      </c>
      <c r="G1458" s="6" t="s">
        <v>875</v>
      </c>
      <c r="H1458" s="16">
        <v>8884614.6999999993</v>
      </c>
      <c r="I1458" s="12">
        <v>44472</v>
      </c>
      <c r="J1458" s="12" t="s">
        <v>1462</v>
      </c>
      <c r="K1458" s="15"/>
      <c r="L1458" s="13" t="s">
        <v>14</v>
      </c>
      <c r="M1458" s="7">
        <v>1</v>
      </c>
      <c r="N1458" s="14"/>
    </row>
    <row r="1459" spans="1:14" ht="110.25">
      <c r="A1459" s="6">
        <v>1458</v>
      </c>
      <c r="B1459" s="8" t="s">
        <v>1349</v>
      </c>
      <c r="C1459" s="9" t="s">
        <v>1734</v>
      </c>
      <c r="D1459" s="10" t="s">
        <v>1735</v>
      </c>
      <c r="E1459" s="11" t="s">
        <v>1749</v>
      </c>
      <c r="F1459" s="6">
        <v>551052</v>
      </c>
      <c r="G1459" s="6" t="s">
        <v>875</v>
      </c>
      <c r="H1459" s="16">
        <v>7823557.7999999998</v>
      </c>
      <c r="I1459" s="12" t="s">
        <v>1750</v>
      </c>
      <c r="J1459" s="12">
        <v>44838</v>
      </c>
      <c r="K1459" s="15"/>
      <c r="L1459" s="13" t="s">
        <v>14</v>
      </c>
      <c r="M1459" s="7">
        <v>1</v>
      </c>
      <c r="N1459" s="14"/>
    </row>
    <row r="1460" spans="1:14" ht="94.5">
      <c r="A1460" s="6">
        <v>1459</v>
      </c>
      <c r="B1460" s="8" t="s">
        <v>1349</v>
      </c>
      <c r="C1460" s="9" t="s">
        <v>1751</v>
      </c>
      <c r="D1460" s="10" t="s">
        <v>1752</v>
      </c>
      <c r="E1460" s="11" t="s">
        <v>1753</v>
      </c>
      <c r="F1460" s="6">
        <v>551053</v>
      </c>
      <c r="G1460" s="6" t="s">
        <v>875</v>
      </c>
      <c r="H1460" s="16">
        <v>8076652.0499999998</v>
      </c>
      <c r="I1460" s="12" t="s">
        <v>1748</v>
      </c>
      <c r="J1460" s="12">
        <v>44838</v>
      </c>
      <c r="K1460" s="15"/>
      <c r="L1460" s="13" t="s">
        <v>14</v>
      </c>
      <c r="M1460" s="7">
        <v>1</v>
      </c>
      <c r="N1460" s="14"/>
    </row>
    <row r="1461" spans="1:14" ht="110.25">
      <c r="A1461" s="6">
        <v>1460</v>
      </c>
      <c r="B1461" s="8" t="s">
        <v>1349</v>
      </c>
      <c r="C1461" s="9" t="s">
        <v>1723</v>
      </c>
      <c r="D1461" s="10" t="s">
        <v>1724</v>
      </c>
      <c r="E1461" s="11" t="s">
        <v>1725</v>
      </c>
      <c r="F1461" s="6">
        <v>534095</v>
      </c>
      <c r="G1461" s="6" t="s">
        <v>875</v>
      </c>
      <c r="H1461" s="16">
        <v>3638673.55</v>
      </c>
      <c r="I1461" s="12" t="s">
        <v>1705</v>
      </c>
      <c r="J1461" s="12" t="s">
        <v>1701</v>
      </c>
      <c r="K1461" s="15"/>
      <c r="L1461" s="13" t="s">
        <v>14</v>
      </c>
      <c r="M1461" s="7">
        <v>1</v>
      </c>
      <c r="N1461" s="14"/>
    </row>
    <row r="1462" spans="1:14" ht="126">
      <c r="A1462" s="6">
        <v>1461</v>
      </c>
      <c r="B1462" s="8" t="s">
        <v>1349</v>
      </c>
      <c r="C1462" s="9" t="s">
        <v>1706</v>
      </c>
      <c r="D1462" s="10" t="s">
        <v>1707</v>
      </c>
      <c r="E1462" s="11" t="s">
        <v>1708</v>
      </c>
      <c r="F1462" s="6">
        <v>534090</v>
      </c>
      <c r="G1462" s="6" t="s">
        <v>875</v>
      </c>
      <c r="H1462" s="16">
        <v>4433720.3</v>
      </c>
      <c r="I1462" s="12" t="s">
        <v>1709</v>
      </c>
      <c r="J1462" s="12" t="s">
        <v>1462</v>
      </c>
      <c r="K1462" s="15"/>
      <c r="L1462" s="13" t="s">
        <v>14</v>
      </c>
      <c r="M1462" s="7">
        <v>1</v>
      </c>
      <c r="N1462" s="14"/>
    </row>
    <row r="1463" spans="1:14" ht="110.25">
      <c r="A1463" s="6">
        <v>1462</v>
      </c>
      <c r="B1463" s="8" t="s">
        <v>1349</v>
      </c>
      <c r="C1463" s="9" t="s">
        <v>1754</v>
      </c>
      <c r="D1463" s="10" t="s">
        <v>1755</v>
      </c>
      <c r="E1463" s="11" t="s">
        <v>1756</v>
      </c>
      <c r="F1463" s="6">
        <v>551054</v>
      </c>
      <c r="G1463" s="6" t="s">
        <v>875</v>
      </c>
      <c r="H1463" s="16">
        <v>4001240.4</v>
      </c>
      <c r="I1463" s="12" t="s">
        <v>1748</v>
      </c>
      <c r="J1463" s="12" t="s">
        <v>1697</v>
      </c>
      <c r="K1463" s="15">
        <v>2150000</v>
      </c>
      <c r="L1463" s="13" t="s">
        <v>14</v>
      </c>
      <c r="M1463" s="7">
        <v>1</v>
      </c>
      <c r="N1463" s="14"/>
    </row>
    <row r="1464" spans="1:14" ht="157.5">
      <c r="A1464" s="6">
        <v>1463</v>
      </c>
      <c r="B1464" s="8" t="s">
        <v>1349</v>
      </c>
      <c r="C1464" s="9" t="s">
        <v>1757</v>
      </c>
      <c r="D1464" s="10" t="s">
        <v>1758</v>
      </c>
      <c r="E1464" s="11" t="s">
        <v>1759</v>
      </c>
      <c r="F1464" s="6">
        <v>551057</v>
      </c>
      <c r="G1464" s="6" t="s">
        <v>875</v>
      </c>
      <c r="H1464" s="16">
        <v>7807788.3499999996</v>
      </c>
      <c r="I1464" s="12" t="s">
        <v>1750</v>
      </c>
      <c r="J1464" s="12" t="s">
        <v>1684</v>
      </c>
      <c r="K1464" s="15"/>
      <c r="L1464" s="13" t="s">
        <v>14</v>
      </c>
      <c r="M1464" s="7">
        <v>1</v>
      </c>
      <c r="N1464" s="14"/>
    </row>
    <row r="1465" spans="1:14" ht="126">
      <c r="A1465" s="6">
        <v>1464</v>
      </c>
      <c r="B1465" s="8" t="s">
        <v>1349</v>
      </c>
      <c r="C1465" s="9" t="s">
        <v>1760</v>
      </c>
      <c r="D1465" s="10" t="s">
        <v>1405</v>
      </c>
      <c r="E1465" s="11" t="s">
        <v>1761</v>
      </c>
      <c r="F1465" s="6">
        <v>558769</v>
      </c>
      <c r="G1465" s="6" t="s">
        <v>875</v>
      </c>
      <c r="H1465" s="16">
        <v>4430911.1500000004</v>
      </c>
      <c r="I1465" s="12" t="s">
        <v>1705</v>
      </c>
      <c r="J1465" s="12" t="s">
        <v>1462</v>
      </c>
      <c r="K1465" s="15">
        <v>3300403</v>
      </c>
      <c r="L1465" s="13" t="s">
        <v>14</v>
      </c>
      <c r="M1465" s="7">
        <v>1</v>
      </c>
      <c r="N1465" s="14"/>
    </row>
    <row r="1466" spans="1:14" ht="78.75">
      <c r="A1466" s="6">
        <v>1465</v>
      </c>
      <c r="B1466" s="8" t="s">
        <v>1349</v>
      </c>
      <c r="C1466" s="9" t="s">
        <v>1762</v>
      </c>
      <c r="D1466" s="10" t="s">
        <v>1763</v>
      </c>
      <c r="E1466" s="11" t="s">
        <v>1764</v>
      </c>
      <c r="F1466" s="6">
        <v>511154</v>
      </c>
      <c r="G1466" s="6" t="s">
        <v>1034</v>
      </c>
      <c r="H1466" s="16">
        <v>35653673.700000003</v>
      </c>
      <c r="I1466" s="12" t="s">
        <v>1117</v>
      </c>
      <c r="J1466" s="12" t="s">
        <v>1668</v>
      </c>
      <c r="K1466" s="15"/>
      <c r="L1466" s="13" t="s">
        <v>70</v>
      </c>
      <c r="M1466" s="7">
        <v>1</v>
      </c>
      <c r="N1466" s="14"/>
    </row>
    <row r="1467" spans="1:14" ht="63">
      <c r="A1467" s="6">
        <v>1466</v>
      </c>
      <c r="B1467" s="8" t="s">
        <v>1349</v>
      </c>
      <c r="C1467" s="9" t="s">
        <v>1765</v>
      </c>
      <c r="D1467" s="10" t="s">
        <v>1763</v>
      </c>
      <c r="E1467" s="11" t="s">
        <v>1764</v>
      </c>
      <c r="F1467" s="6">
        <v>511154</v>
      </c>
      <c r="G1467" s="6" t="s">
        <v>1034</v>
      </c>
      <c r="H1467" s="16">
        <v>35653673.700000003</v>
      </c>
      <c r="I1467" s="12" t="s">
        <v>1117</v>
      </c>
      <c r="J1467" s="12" t="s">
        <v>1668</v>
      </c>
      <c r="K1467" s="15"/>
      <c r="L1467" s="13" t="s">
        <v>70</v>
      </c>
      <c r="M1467" s="7">
        <v>1</v>
      </c>
      <c r="N1467" s="14"/>
    </row>
    <row r="1468" spans="1:14" ht="63">
      <c r="A1468" s="6">
        <v>1467</v>
      </c>
      <c r="B1468" s="8" t="s">
        <v>1349</v>
      </c>
      <c r="C1468" s="9" t="s">
        <v>1766</v>
      </c>
      <c r="D1468" s="10" t="s">
        <v>1763</v>
      </c>
      <c r="E1468" s="11" t="s">
        <v>1764</v>
      </c>
      <c r="F1468" s="6">
        <v>511154</v>
      </c>
      <c r="G1468" s="6" t="s">
        <v>1034</v>
      </c>
      <c r="H1468" s="16">
        <v>35653673.700000003</v>
      </c>
      <c r="I1468" s="12" t="s">
        <v>1117</v>
      </c>
      <c r="J1468" s="12" t="s">
        <v>1668</v>
      </c>
      <c r="K1468" s="15"/>
      <c r="L1468" s="13" t="s">
        <v>70</v>
      </c>
      <c r="M1468" s="7">
        <v>1</v>
      </c>
      <c r="N1468" s="14"/>
    </row>
    <row r="1469" spans="1:14" ht="94.5">
      <c r="A1469" s="6">
        <v>1468</v>
      </c>
      <c r="B1469" s="8" t="s">
        <v>1349</v>
      </c>
      <c r="C1469" s="9" t="s">
        <v>1767</v>
      </c>
      <c r="D1469" s="10" t="s">
        <v>1768</v>
      </c>
      <c r="E1469" s="11" t="s">
        <v>1769</v>
      </c>
      <c r="F1469" s="6">
        <v>511152</v>
      </c>
      <c r="G1469" s="6" t="s">
        <v>1034</v>
      </c>
      <c r="H1469" s="16">
        <v>65116661.43</v>
      </c>
      <c r="I1469" s="12" t="s">
        <v>1770</v>
      </c>
      <c r="J1469" s="12" t="s">
        <v>1771</v>
      </c>
      <c r="K1469" s="15"/>
      <c r="L1469" s="13" t="s">
        <v>70</v>
      </c>
      <c r="M1469" s="7">
        <v>1</v>
      </c>
      <c r="N1469" s="14"/>
    </row>
    <row r="1470" spans="1:14" ht="78.75">
      <c r="A1470" s="6">
        <v>1469</v>
      </c>
      <c r="B1470" s="8" t="s">
        <v>1349</v>
      </c>
      <c r="C1470" s="9" t="s">
        <v>1772</v>
      </c>
      <c r="D1470" s="10" t="s">
        <v>1768</v>
      </c>
      <c r="E1470" s="11" t="s">
        <v>1769</v>
      </c>
      <c r="F1470" s="6">
        <v>511152</v>
      </c>
      <c r="G1470" s="6" t="s">
        <v>1034</v>
      </c>
      <c r="H1470" s="16">
        <v>65116661.43</v>
      </c>
      <c r="I1470" s="12" t="s">
        <v>1770</v>
      </c>
      <c r="J1470" s="12" t="s">
        <v>1771</v>
      </c>
      <c r="K1470" s="15"/>
      <c r="L1470" s="13" t="s">
        <v>70</v>
      </c>
      <c r="M1470" s="7">
        <v>0.51</v>
      </c>
      <c r="N1470" s="14"/>
    </row>
    <row r="1471" spans="1:14" ht="78.75">
      <c r="A1471" s="6">
        <v>1470</v>
      </c>
      <c r="B1471" s="8" t="s">
        <v>1349</v>
      </c>
      <c r="C1471" s="9" t="s">
        <v>1773</v>
      </c>
      <c r="D1471" s="10" t="s">
        <v>257</v>
      </c>
      <c r="E1471" s="11" t="s">
        <v>1769</v>
      </c>
      <c r="F1471" s="6">
        <v>511152</v>
      </c>
      <c r="G1471" s="6" t="s">
        <v>1034</v>
      </c>
      <c r="H1471" s="16">
        <v>65116661.43</v>
      </c>
      <c r="I1471" s="12" t="s">
        <v>1770</v>
      </c>
      <c r="J1471" s="12" t="s">
        <v>1771</v>
      </c>
      <c r="K1471" s="15"/>
      <c r="L1471" s="13" t="s">
        <v>70</v>
      </c>
      <c r="M1471" s="7">
        <v>0.49</v>
      </c>
      <c r="N1471" s="14"/>
    </row>
    <row r="1472" spans="1:14" ht="78.75">
      <c r="A1472" s="6">
        <v>1471</v>
      </c>
      <c r="B1472" s="8" t="s">
        <v>1349</v>
      </c>
      <c r="C1472" s="9" t="s">
        <v>1774</v>
      </c>
      <c r="D1472" s="10" t="s">
        <v>1775</v>
      </c>
      <c r="E1472" s="11" t="s">
        <v>1776</v>
      </c>
      <c r="F1472" s="6">
        <v>511153</v>
      </c>
      <c r="G1472" s="6" t="s">
        <v>1034</v>
      </c>
      <c r="H1472" s="16">
        <v>56500000</v>
      </c>
      <c r="I1472" s="12" t="s">
        <v>1777</v>
      </c>
      <c r="J1472" s="12" t="s">
        <v>1660</v>
      </c>
      <c r="K1472" s="15">
        <v>26000000</v>
      </c>
      <c r="L1472" s="13" t="s">
        <v>14</v>
      </c>
      <c r="M1472" s="7">
        <v>1</v>
      </c>
      <c r="N1472" s="14"/>
    </row>
    <row r="1473" spans="1:14" ht="63">
      <c r="A1473" s="6">
        <v>1472</v>
      </c>
      <c r="B1473" s="8" t="s">
        <v>1349</v>
      </c>
      <c r="C1473" s="9" t="s">
        <v>1416</v>
      </c>
      <c r="D1473" s="10" t="s">
        <v>1417</v>
      </c>
      <c r="E1473" s="11" t="s">
        <v>1778</v>
      </c>
      <c r="F1473" s="6">
        <v>566944</v>
      </c>
      <c r="G1473" s="6" t="s">
        <v>1779</v>
      </c>
      <c r="H1473" s="16">
        <v>22151592.899999999</v>
      </c>
      <c r="I1473" s="12" t="s">
        <v>1780</v>
      </c>
      <c r="J1473" s="12" t="s">
        <v>1781</v>
      </c>
      <c r="K1473" s="15"/>
      <c r="L1473" s="13" t="s">
        <v>14</v>
      </c>
      <c r="M1473" s="7">
        <v>1</v>
      </c>
      <c r="N1473" s="14"/>
    </row>
    <row r="1474" spans="1:14" ht="94.5">
      <c r="A1474" s="6">
        <v>1473</v>
      </c>
      <c r="B1474" s="8" t="s">
        <v>1349</v>
      </c>
      <c r="C1474" s="9" t="s">
        <v>1566</v>
      </c>
      <c r="D1474" s="10" t="s">
        <v>1567</v>
      </c>
      <c r="E1474" s="11" t="s">
        <v>1782</v>
      </c>
      <c r="F1474" s="6">
        <v>568704</v>
      </c>
      <c r="G1474" s="6" t="s">
        <v>1779</v>
      </c>
      <c r="H1474" s="16">
        <v>19952952.969999999</v>
      </c>
      <c r="I1474" s="12">
        <v>44386</v>
      </c>
      <c r="J1474" s="12" t="s">
        <v>1783</v>
      </c>
      <c r="K1474" s="15"/>
      <c r="L1474" s="13" t="s">
        <v>14</v>
      </c>
      <c r="M1474" s="7">
        <v>1</v>
      </c>
      <c r="N1474" s="14"/>
    </row>
    <row r="1475" spans="1:14" ht="63">
      <c r="A1475" s="6">
        <v>1474</v>
      </c>
      <c r="B1475" s="8" t="s">
        <v>1349</v>
      </c>
      <c r="C1475" s="9" t="s">
        <v>1784</v>
      </c>
      <c r="D1475" s="10" t="s">
        <v>1409</v>
      </c>
      <c r="E1475" s="11" t="s">
        <v>1785</v>
      </c>
      <c r="F1475" s="6">
        <v>573515</v>
      </c>
      <c r="G1475" s="6" t="s">
        <v>1779</v>
      </c>
      <c r="H1475" s="16">
        <v>12984299.9</v>
      </c>
      <c r="I1475" s="12" t="s">
        <v>1780</v>
      </c>
      <c r="J1475" s="12" t="s">
        <v>1781</v>
      </c>
      <c r="K1475" s="15"/>
      <c r="L1475" s="13" t="s">
        <v>70</v>
      </c>
      <c r="M1475" s="7">
        <v>1</v>
      </c>
      <c r="N1475" s="14"/>
    </row>
    <row r="1476" spans="1:14" ht="63">
      <c r="A1476" s="6">
        <v>1475</v>
      </c>
      <c r="B1476" s="8" t="s">
        <v>1349</v>
      </c>
      <c r="C1476" s="9" t="s">
        <v>1786</v>
      </c>
      <c r="D1476" s="10" t="s">
        <v>1409</v>
      </c>
      <c r="E1476" s="11" t="s">
        <v>1785</v>
      </c>
      <c r="F1476" s="6">
        <v>573515</v>
      </c>
      <c r="G1476" s="6" t="s">
        <v>1779</v>
      </c>
      <c r="H1476" s="16">
        <v>12984299.9</v>
      </c>
      <c r="I1476" s="12" t="s">
        <v>1780</v>
      </c>
      <c r="J1476" s="12" t="s">
        <v>1781</v>
      </c>
      <c r="K1476" s="15"/>
      <c r="L1476" s="13" t="s">
        <v>70</v>
      </c>
      <c r="M1476" s="7">
        <v>0.75</v>
      </c>
      <c r="N1476" s="14"/>
    </row>
    <row r="1477" spans="1:14" ht="63">
      <c r="A1477" s="6">
        <v>1476</v>
      </c>
      <c r="B1477" s="8" t="s">
        <v>1349</v>
      </c>
      <c r="C1477" s="9" t="s">
        <v>1787</v>
      </c>
      <c r="D1477" s="10" t="s">
        <v>1409</v>
      </c>
      <c r="E1477" s="11" t="s">
        <v>1785</v>
      </c>
      <c r="F1477" s="6">
        <v>573515</v>
      </c>
      <c r="G1477" s="6" t="s">
        <v>1779</v>
      </c>
      <c r="H1477" s="16">
        <v>12984299.9</v>
      </c>
      <c r="I1477" s="12" t="s">
        <v>1780</v>
      </c>
      <c r="J1477" s="12" t="s">
        <v>1781</v>
      </c>
      <c r="K1477" s="15"/>
      <c r="L1477" s="13" t="s">
        <v>70</v>
      </c>
      <c r="M1477" s="7">
        <v>0.25</v>
      </c>
      <c r="N1477" s="14"/>
    </row>
    <row r="1478" spans="1:14" ht="94.5">
      <c r="A1478" s="6">
        <v>1477</v>
      </c>
      <c r="B1478" s="8" t="s">
        <v>23094</v>
      </c>
      <c r="C1478" s="9" t="s">
        <v>23095</v>
      </c>
      <c r="D1478" s="10" t="s">
        <v>18206</v>
      </c>
      <c r="E1478" s="11" t="s">
        <v>23096</v>
      </c>
      <c r="F1478" s="6">
        <v>414028</v>
      </c>
      <c r="G1478" s="6" t="s">
        <v>2133</v>
      </c>
      <c r="H1478" s="16">
        <v>9876876.4199999999</v>
      </c>
      <c r="I1478" s="12" t="s">
        <v>23097</v>
      </c>
      <c r="J1478" s="12" t="s">
        <v>7409</v>
      </c>
      <c r="K1478" s="15">
        <v>2000000</v>
      </c>
      <c r="L1478" s="13" t="s">
        <v>14</v>
      </c>
      <c r="M1478" s="7">
        <v>1</v>
      </c>
      <c r="N1478" s="14"/>
    </row>
    <row r="1479" spans="1:14" ht="94.5">
      <c r="A1479" s="6">
        <v>1478</v>
      </c>
      <c r="B1479" s="8" t="s">
        <v>23094</v>
      </c>
      <c r="C1479" s="9" t="s">
        <v>23098</v>
      </c>
      <c r="D1479" s="10" t="s">
        <v>6914</v>
      </c>
      <c r="E1479" s="11" t="s">
        <v>23099</v>
      </c>
      <c r="F1479" s="6">
        <v>414029</v>
      </c>
      <c r="G1479" s="6" t="s">
        <v>2133</v>
      </c>
      <c r="H1479" s="16">
        <v>35224853.100000001</v>
      </c>
      <c r="I1479" s="12" t="s">
        <v>7766</v>
      </c>
      <c r="J1479" s="12" t="s">
        <v>23100</v>
      </c>
      <c r="K1479" s="15">
        <v>18865000</v>
      </c>
      <c r="L1479" s="13" t="s">
        <v>14</v>
      </c>
      <c r="M1479" s="7">
        <v>1</v>
      </c>
      <c r="N1479" s="14"/>
    </row>
    <row r="1480" spans="1:14" ht="78.75">
      <c r="A1480" s="6">
        <v>1479</v>
      </c>
      <c r="B1480" s="8" t="s">
        <v>23094</v>
      </c>
      <c r="C1480" s="9" t="s">
        <v>23101</v>
      </c>
      <c r="D1480" s="10" t="s">
        <v>23102</v>
      </c>
      <c r="E1480" s="11" t="s">
        <v>23103</v>
      </c>
      <c r="F1480" s="6">
        <v>414030</v>
      </c>
      <c r="G1480" s="6" t="s">
        <v>2133</v>
      </c>
      <c r="H1480" s="16">
        <v>35575400.43</v>
      </c>
      <c r="I1480" s="12" t="s">
        <v>7766</v>
      </c>
      <c r="J1480" s="12" t="s">
        <v>23100</v>
      </c>
      <c r="K1480" s="15">
        <v>12000000</v>
      </c>
      <c r="L1480" s="13" t="s">
        <v>14</v>
      </c>
      <c r="M1480" s="7">
        <v>1</v>
      </c>
      <c r="N1480" s="14"/>
    </row>
    <row r="1481" spans="1:14" ht="94.5">
      <c r="A1481" s="6">
        <v>1480</v>
      </c>
      <c r="B1481" s="8" t="s">
        <v>23094</v>
      </c>
      <c r="C1481" s="9" t="s">
        <v>23104</v>
      </c>
      <c r="D1481" s="10" t="s">
        <v>23105</v>
      </c>
      <c r="E1481" s="11" t="s">
        <v>23106</v>
      </c>
      <c r="F1481" s="6">
        <v>418312</v>
      </c>
      <c r="G1481" s="6" t="s">
        <v>2133</v>
      </c>
      <c r="H1481" s="16">
        <v>40726866.939999998</v>
      </c>
      <c r="I1481" s="12" t="s">
        <v>7766</v>
      </c>
      <c r="J1481" s="12" t="s">
        <v>23100</v>
      </c>
      <c r="K1481" s="15">
        <v>6000000</v>
      </c>
      <c r="L1481" s="13" t="s">
        <v>14</v>
      </c>
      <c r="M1481" s="7">
        <v>1</v>
      </c>
      <c r="N1481" s="14"/>
    </row>
    <row r="1482" spans="1:14" ht="189">
      <c r="A1482" s="6">
        <v>1481</v>
      </c>
      <c r="B1482" s="8" t="s">
        <v>23094</v>
      </c>
      <c r="C1482" s="9" t="s">
        <v>23107</v>
      </c>
      <c r="D1482" s="10" t="s">
        <v>7031</v>
      </c>
      <c r="E1482" s="11" t="s">
        <v>23108</v>
      </c>
      <c r="F1482" s="6">
        <v>447561</v>
      </c>
      <c r="G1482" s="6" t="s">
        <v>2133</v>
      </c>
      <c r="H1482" s="16">
        <v>21685000</v>
      </c>
      <c r="I1482" s="12" t="s">
        <v>2574</v>
      </c>
      <c r="J1482" s="12" t="s">
        <v>2265</v>
      </c>
      <c r="K1482" s="15">
        <v>12963000</v>
      </c>
      <c r="L1482" s="13" t="s">
        <v>14</v>
      </c>
      <c r="M1482" s="7">
        <v>1</v>
      </c>
      <c r="N1482" s="14"/>
    </row>
    <row r="1483" spans="1:14" ht="189">
      <c r="A1483" s="6">
        <v>1482</v>
      </c>
      <c r="B1483" s="8" t="s">
        <v>23094</v>
      </c>
      <c r="C1483" s="9" t="s">
        <v>23109</v>
      </c>
      <c r="D1483" s="10" t="s">
        <v>7029</v>
      </c>
      <c r="E1483" s="11" t="s">
        <v>23110</v>
      </c>
      <c r="F1483" s="6">
        <v>447562</v>
      </c>
      <c r="G1483" s="6" t="s">
        <v>2133</v>
      </c>
      <c r="H1483" s="16">
        <v>22089877.309999999</v>
      </c>
      <c r="I1483" s="12" t="s">
        <v>2574</v>
      </c>
      <c r="J1483" s="12" t="s">
        <v>2265</v>
      </c>
      <c r="K1483" s="15">
        <v>8000000</v>
      </c>
      <c r="L1483" s="13" t="s">
        <v>14</v>
      </c>
      <c r="M1483" s="7">
        <v>1</v>
      </c>
      <c r="N1483" s="14"/>
    </row>
    <row r="1484" spans="1:14" ht="299.25">
      <c r="A1484" s="6">
        <v>1483</v>
      </c>
      <c r="B1484" s="8" t="s">
        <v>23094</v>
      </c>
      <c r="C1484" s="9" t="s">
        <v>23109</v>
      </c>
      <c r="D1484" s="10" t="s">
        <v>7029</v>
      </c>
      <c r="E1484" s="11" t="s">
        <v>23111</v>
      </c>
      <c r="F1484" s="6">
        <v>447563</v>
      </c>
      <c r="G1484" s="6" t="s">
        <v>2133</v>
      </c>
      <c r="H1484" s="16">
        <v>27508630.050000001</v>
      </c>
      <c r="I1484" s="12" t="s">
        <v>2574</v>
      </c>
      <c r="J1484" s="12" t="s">
        <v>2265</v>
      </c>
      <c r="K1484" s="15">
        <v>7694000</v>
      </c>
      <c r="L1484" s="13" t="s">
        <v>14</v>
      </c>
      <c r="M1484" s="7">
        <v>1</v>
      </c>
      <c r="N1484" s="14"/>
    </row>
    <row r="1485" spans="1:14" ht="63">
      <c r="A1485" s="6">
        <v>1484</v>
      </c>
      <c r="B1485" s="8" t="s">
        <v>23094</v>
      </c>
      <c r="C1485" s="9" t="s">
        <v>23112</v>
      </c>
      <c r="D1485" s="10" t="s">
        <v>9751</v>
      </c>
      <c r="E1485" s="11" t="s">
        <v>23113</v>
      </c>
      <c r="F1485" s="6">
        <v>450286</v>
      </c>
      <c r="G1485" s="6" t="s">
        <v>2133</v>
      </c>
      <c r="H1485" s="16">
        <v>23007684.129999999</v>
      </c>
      <c r="I1485" s="12" t="s">
        <v>23114</v>
      </c>
      <c r="J1485" s="12" t="s">
        <v>2265</v>
      </c>
      <c r="K1485" s="15"/>
      <c r="L1485" s="13" t="s">
        <v>14</v>
      </c>
      <c r="M1485" s="7">
        <v>1</v>
      </c>
      <c r="N1485" s="14"/>
    </row>
    <row r="1486" spans="1:14" ht="157.5">
      <c r="A1486" s="6">
        <v>1485</v>
      </c>
      <c r="B1486" s="8" t="s">
        <v>23094</v>
      </c>
      <c r="C1486" s="9" t="s">
        <v>23098</v>
      </c>
      <c r="D1486" s="10" t="s">
        <v>6914</v>
      </c>
      <c r="E1486" s="11" t="s">
        <v>23115</v>
      </c>
      <c r="F1486" s="6">
        <v>461670</v>
      </c>
      <c r="G1486" s="6" t="s">
        <v>2133</v>
      </c>
      <c r="H1486" s="16">
        <v>20903810.379999999</v>
      </c>
      <c r="I1486" s="12" t="s">
        <v>17316</v>
      </c>
      <c r="J1486" s="12" t="s">
        <v>2265</v>
      </c>
      <c r="K1486" s="15">
        <v>10000000</v>
      </c>
      <c r="L1486" s="13" t="s">
        <v>14</v>
      </c>
      <c r="M1486" s="7">
        <v>1</v>
      </c>
      <c r="N1486" s="14"/>
    </row>
    <row r="1487" spans="1:14" ht="63">
      <c r="A1487" s="6">
        <v>1486</v>
      </c>
      <c r="B1487" s="8" t="s">
        <v>23094</v>
      </c>
      <c r="C1487" s="9" t="s">
        <v>23098</v>
      </c>
      <c r="D1487" s="10" t="s">
        <v>6914</v>
      </c>
      <c r="E1487" s="11" t="s">
        <v>23116</v>
      </c>
      <c r="F1487" s="6">
        <v>461671</v>
      </c>
      <c r="G1487" s="6" t="s">
        <v>2133</v>
      </c>
      <c r="H1487" s="16">
        <v>14108348.460000001</v>
      </c>
      <c r="I1487" s="12" t="s">
        <v>5983</v>
      </c>
      <c r="J1487" s="12" t="s">
        <v>2265</v>
      </c>
      <c r="K1487" s="15">
        <v>4683467</v>
      </c>
      <c r="L1487" s="13" t="s">
        <v>14</v>
      </c>
      <c r="M1487" s="7">
        <v>1</v>
      </c>
      <c r="N1487" s="14"/>
    </row>
    <row r="1488" spans="1:14" ht="110.25">
      <c r="A1488" s="6">
        <v>1487</v>
      </c>
      <c r="B1488" s="8" t="s">
        <v>23094</v>
      </c>
      <c r="C1488" s="9" t="s">
        <v>23098</v>
      </c>
      <c r="D1488" s="10" t="s">
        <v>6914</v>
      </c>
      <c r="E1488" s="11" t="s">
        <v>23117</v>
      </c>
      <c r="F1488" s="6">
        <v>461672</v>
      </c>
      <c r="G1488" s="6" t="s">
        <v>2133</v>
      </c>
      <c r="H1488" s="16">
        <v>26332625.559999999</v>
      </c>
      <c r="I1488" s="12" t="s">
        <v>17316</v>
      </c>
      <c r="J1488" s="12" t="s">
        <v>2265</v>
      </c>
      <c r="K1488" s="15">
        <v>2000000</v>
      </c>
      <c r="L1488" s="13" t="s">
        <v>14</v>
      </c>
      <c r="M1488" s="7">
        <v>1</v>
      </c>
      <c r="N1488" s="14"/>
    </row>
    <row r="1489" spans="1:14" ht="78.75">
      <c r="A1489" s="6">
        <v>1488</v>
      </c>
      <c r="B1489" s="8" t="s">
        <v>23094</v>
      </c>
      <c r="C1489" s="9" t="s">
        <v>23118</v>
      </c>
      <c r="D1489" s="10" t="s">
        <v>23119</v>
      </c>
      <c r="E1489" s="11" t="s">
        <v>23120</v>
      </c>
      <c r="F1489" s="6">
        <v>324399</v>
      </c>
      <c r="G1489" s="6" t="s">
        <v>3596</v>
      </c>
      <c r="H1489" s="16">
        <v>336075000</v>
      </c>
      <c r="I1489" s="12" t="s">
        <v>2350</v>
      </c>
      <c r="J1489" s="12" t="s">
        <v>23121</v>
      </c>
      <c r="K1489" s="15">
        <v>21128000</v>
      </c>
      <c r="L1489" s="13" t="s">
        <v>70</v>
      </c>
      <c r="M1489" s="7">
        <v>1</v>
      </c>
      <c r="N1489" s="14"/>
    </row>
    <row r="1490" spans="1:14" ht="78.75">
      <c r="A1490" s="6">
        <v>1489</v>
      </c>
      <c r="B1490" s="8" t="s">
        <v>23094</v>
      </c>
      <c r="C1490" s="9" t="s">
        <v>23109</v>
      </c>
      <c r="D1490" s="10" t="s">
        <v>7029</v>
      </c>
      <c r="E1490" s="11" t="s">
        <v>23120</v>
      </c>
      <c r="F1490" s="6">
        <v>324399</v>
      </c>
      <c r="G1490" s="6" t="s">
        <v>3596</v>
      </c>
      <c r="H1490" s="16">
        <v>336075000</v>
      </c>
      <c r="I1490" s="12" t="s">
        <v>2350</v>
      </c>
      <c r="J1490" s="12" t="s">
        <v>23121</v>
      </c>
      <c r="K1490" s="15">
        <v>21128000</v>
      </c>
      <c r="L1490" s="13" t="s">
        <v>14</v>
      </c>
      <c r="M1490" s="7">
        <v>0.3</v>
      </c>
      <c r="N1490" s="14"/>
    </row>
    <row r="1491" spans="1:14" ht="78.75">
      <c r="A1491" s="6">
        <v>1490</v>
      </c>
      <c r="B1491" s="8" t="s">
        <v>23094</v>
      </c>
      <c r="C1491" s="9" t="s">
        <v>23122</v>
      </c>
      <c r="D1491" s="10" t="s">
        <v>23123</v>
      </c>
      <c r="E1491" s="11" t="s">
        <v>23120</v>
      </c>
      <c r="F1491" s="6">
        <v>324399</v>
      </c>
      <c r="G1491" s="6" t="s">
        <v>3596</v>
      </c>
      <c r="H1491" s="16">
        <v>336075000</v>
      </c>
      <c r="I1491" s="12" t="s">
        <v>2350</v>
      </c>
      <c r="J1491" s="12" t="s">
        <v>23121</v>
      </c>
      <c r="K1491" s="15">
        <v>21128000</v>
      </c>
      <c r="L1491" s="13" t="s">
        <v>14</v>
      </c>
      <c r="M1491" s="7">
        <v>0.4</v>
      </c>
      <c r="N1491" s="14"/>
    </row>
    <row r="1492" spans="1:14" ht="78.75">
      <c r="A1492" s="6">
        <v>1491</v>
      </c>
      <c r="B1492" s="8" t="s">
        <v>23094</v>
      </c>
      <c r="C1492" s="9" t="s">
        <v>23124</v>
      </c>
      <c r="D1492" s="10" t="s">
        <v>23125</v>
      </c>
      <c r="E1492" s="11" t="s">
        <v>23120</v>
      </c>
      <c r="F1492" s="6">
        <v>324399</v>
      </c>
      <c r="G1492" s="6" t="s">
        <v>3596</v>
      </c>
      <c r="H1492" s="16">
        <v>336075000</v>
      </c>
      <c r="I1492" s="12" t="s">
        <v>2350</v>
      </c>
      <c r="J1492" s="12" t="s">
        <v>23121</v>
      </c>
      <c r="K1492" s="15">
        <v>21128000</v>
      </c>
      <c r="L1492" s="13" t="s">
        <v>14</v>
      </c>
      <c r="M1492" s="7">
        <v>0.3</v>
      </c>
      <c r="N1492" s="14"/>
    </row>
    <row r="1493" spans="1:14" ht="78.75">
      <c r="A1493" s="6">
        <v>1492</v>
      </c>
      <c r="B1493" s="8" t="s">
        <v>23094</v>
      </c>
      <c r="C1493" s="9" t="s">
        <v>23126</v>
      </c>
      <c r="D1493" s="10" t="s">
        <v>23127</v>
      </c>
      <c r="E1493" s="11" t="s">
        <v>23128</v>
      </c>
      <c r="F1493" s="6">
        <v>216257</v>
      </c>
      <c r="G1493" s="6" t="s">
        <v>3596</v>
      </c>
      <c r="H1493" s="16">
        <v>200461000</v>
      </c>
      <c r="I1493" s="12" t="s">
        <v>13068</v>
      </c>
      <c r="J1493" s="12" t="s">
        <v>2045</v>
      </c>
      <c r="K1493" s="15">
        <v>125452000</v>
      </c>
      <c r="L1493" s="13" t="s">
        <v>70</v>
      </c>
      <c r="M1493" s="7">
        <v>1</v>
      </c>
      <c r="N1493" s="14"/>
    </row>
    <row r="1494" spans="1:14" ht="78.75">
      <c r="A1494" s="6">
        <v>1493</v>
      </c>
      <c r="B1494" s="8" t="s">
        <v>23094</v>
      </c>
      <c r="C1494" s="9" t="s">
        <v>23129</v>
      </c>
      <c r="D1494" s="10" t="s">
        <v>499</v>
      </c>
      <c r="E1494" s="11" t="s">
        <v>23128</v>
      </c>
      <c r="F1494" s="6">
        <v>216257</v>
      </c>
      <c r="G1494" s="6" t="s">
        <v>3596</v>
      </c>
      <c r="H1494" s="16">
        <v>200461000</v>
      </c>
      <c r="I1494" s="12" t="s">
        <v>13068</v>
      </c>
      <c r="J1494" s="12" t="s">
        <v>2045</v>
      </c>
      <c r="K1494" s="15">
        <v>125452000</v>
      </c>
      <c r="L1494" s="13" t="s">
        <v>14</v>
      </c>
      <c r="M1494" s="7">
        <v>0.51</v>
      </c>
      <c r="N1494" s="14"/>
    </row>
    <row r="1495" spans="1:14" ht="78.75">
      <c r="A1495" s="6">
        <v>1494</v>
      </c>
      <c r="B1495" s="8" t="s">
        <v>23094</v>
      </c>
      <c r="C1495" s="9" t="s">
        <v>23098</v>
      </c>
      <c r="D1495" s="10" t="s">
        <v>6914</v>
      </c>
      <c r="E1495" s="11" t="s">
        <v>23128</v>
      </c>
      <c r="F1495" s="6">
        <v>216257</v>
      </c>
      <c r="G1495" s="6" t="s">
        <v>3596</v>
      </c>
      <c r="H1495" s="16">
        <v>200461000</v>
      </c>
      <c r="I1495" s="12" t="s">
        <v>13068</v>
      </c>
      <c r="J1495" s="12" t="s">
        <v>2045</v>
      </c>
      <c r="K1495" s="15">
        <v>125452000</v>
      </c>
      <c r="L1495" s="13" t="s">
        <v>14</v>
      </c>
      <c r="M1495" s="7">
        <v>0.49</v>
      </c>
      <c r="N1495" s="14"/>
    </row>
    <row r="1496" spans="1:14" ht="78.75">
      <c r="A1496" s="6">
        <v>1495</v>
      </c>
      <c r="B1496" s="8" t="s">
        <v>23094</v>
      </c>
      <c r="C1496" s="9" t="s">
        <v>23118</v>
      </c>
      <c r="D1496" s="10"/>
      <c r="E1496" s="11" t="s">
        <v>23130</v>
      </c>
      <c r="F1496" s="6">
        <v>170034</v>
      </c>
      <c r="G1496" s="6" t="s">
        <v>3596</v>
      </c>
      <c r="H1496" s="16">
        <v>324715000</v>
      </c>
      <c r="I1496" s="12" t="s">
        <v>23131</v>
      </c>
      <c r="J1496" s="12" t="s">
        <v>6056</v>
      </c>
      <c r="K1496" s="15">
        <v>233144000</v>
      </c>
      <c r="L1496" s="13" t="s">
        <v>70</v>
      </c>
      <c r="M1496" s="7">
        <v>1</v>
      </c>
      <c r="N1496" s="14"/>
    </row>
    <row r="1497" spans="1:14" ht="78.75">
      <c r="A1497" s="6">
        <v>1496</v>
      </c>
      <c r="B1497" s="8" t="s">
        <v>23094</v>
      </c>
      <c r="C1497" s="9" t="s">
        <v>23109</v>
      </c>
      <c r="D1497" s="10" t="s">
        <v>7029</v>
      </c>
      <c r="E1497" s="11" t="s">
        <v>23130</v>
      </c>
      <c r="F1497" s="6">
        <v>170034</v>
      </c>
      <c r="G1497" s="6" t="s">
        <v>3596</v>
      </c>
      <c r="H1497" s="16">
        <v>324715000</v>
      </c>
      <c r="I1497" s="12" t="s">
        <v>23131</v>
      </c>
      <c r="J1497" s="12" t="s">
        <v>6056</v>
      </c>
      <c r="K1497" s="15">
        <v>233144000</v>
      </c>
      <c r="L1497" s="13" t="s">
        <v>14</v>
      </c>
      <c r="M1497" s="7">
        <v>0.3</v>
      </c>
      <c r="N1497" s="14"/>
    </row>
    <row r="1498" spans="1:14" ht="78.75">
      <c r="A1498" s="6">
        <v>1497</v>
      </c>
      <c r="B1498" s="8" t="s">
        <v>23094</v>
      </c>
      <c r="C1498" s="9" t="s">
        <v>23122</v>
      </c>
      <c r="D1498" s="10" t="s">
        <v>23123</v>
      </c>
      <c r="E1498" s="11" t="s">
        <v>23130</v>
      </c>
      <c r="F1498" s="6">
        <v>170034</v>
      </c>
      <c r="G1498" s="6" t="s">
        <v>3596</v>
      </c>
      <c r="H1498" s="16">
        <v>324715000</v>
      </c>
      <c r="I1498" s="12" t="s">
        <v>23131</v>
      </c>
      <c r="J1498" s="12" t="s">
        <v>6056</v>
      </c>
      <c r="K1498" s="15">
        <v>233144000</v>
      </c>
      <c r="L1498" s="13" t="s">
        <v>14</v>
      </c>
      <c r="M1498" s="7">
        <v>0.4</v>
      </c>
      <c r="N1498" s="14"/>
    </row>
    <row r="1499" spans="1:14" ht="78.75">
      <c r="A1499" s="6">
        <v>1498</v>
      </c>
      <c r="B1499" s="8" t="s">
        <v>23094</v>
      </c>
      <c r="C1499" s="9" t="s">
        <v>23124</v>
      </c>
      <c r="D1499" s="10" t="s">
        <v>23125</v>
      </c>
      <c r="E1499" s="11" t="s">
        <v>23130</v>
      </c>
      <c r="F1499" s="6">
        <v>170034</v>
      </c>
      <c r="G1499" s="6" t="s">
        <v>3596</v>
      </c>
      <c r="H1499" s="16">
        <v>324715000</v>
      </c>
      <c r="I1499" s="12" t="s">
        <v>23131</v>
      </c>
      <c r="J1499" s="12" t="s">
        <v>6056</v>
      </c>
      <c r="K1499" s="15">
        <v>233144000</v>
      </c>
      <c r="L1499" s="13" t="s">
        <v>14</v>
      </c>
      <c r="M1499" s="7">
        <v>0.3</v>
      </c>
      <c r="N1499" s="14"/>
    </row>
    <row r="1500" spans="1:14" ht="94.5">
      <c r="A1500" s="6">
        <v>1499</v>
      </c>
      <c r="B1500" s="8" t="s">
        <v>23094</v>
      </c>
      <c r="C1500" s="9" t="s">
        <v>23132</v>
      </c>
      <c r="D1500" s="10" t="s">
        <v>23133</v>
      </c>
      <c r="E1500" s="11" t="s">
        <v>23134</v>
      </c>
      <c r="F1500" s="6">
        <v>321161</v>
      </c>
      <c r="G1500" s="6" t="s">
        <v>3596</v>
      </c>
      <c r="H1500" s="16">
        <v>138694000</v>
      </c>
      <c r="I1500" s="12" t="s">
        <v>7049</v>
      </c>
      <c r="J1500" s="12" t="s">
        <v>6556</v>
      </c>
      <c r="K1500" s="15">
        <v>97140000</v>
      </c>
      <c r="L1500" s="13" t="s">
        <v>70</v>
      </c>
      <c r="M1500" s="7">
        <v>1</v>
      </c>
      <c r="N1500" s="14"/>
    </row>
    <row r="1501" spans="1:14" ht="94.5">
      <c r="A1501" s="6">
        <v>1500</v>
      </c>
      <c r="B1501" s="8" t="s">
        <v>23094</v>
      </c>
      <c r="C1501" s="9" t="s">
        <v>23098</v>
      </c>
      <c r="D1501" s="10" t="s">
        <v>6914</v>
      </c>
      <c r="E1501" s="11" t="s">
        <v>23134</v>
      </c>
      <c r="F1501" s="6">
        <v>321161</v>
      </c>
      <c r="G1501" s="6" t="s">
        <v>3596</v>
      </c>
      <c r="H1501" s="16">
        <v>138694000</v>
      </c>
      <c r="I1501" s="12" t="s">
        <v>7049</v>
      </c>
      <c r="J1501" s="12" t="s">
        <v>6556</v>
      </c>
      <c r="K1501" s="15">
        <v>97140000</v>
      </c>
      <c r="L1501" s="13" t="s">
        <v>14</v>
      </c>
      <c r="M1501" s="7">
        <v>0.49</v>
      </c>
      <c r="N1501" s="14"/>
    </row>
    <row r="1502" spans="1:14" ht="94.5">
      <c r="A1502" s="6">
        <v>1501</v>
      </c>
      <c r="B1502" s="8" t="s">
        <v>23094</v>
      </c>
      <c r="C1502" s="9" t="s">
        <v>10491</v>
      </c>
      <c r="D1502" s="10" t="s">
        <v>2957</v>
      </c>
      <c r="E1502" s="11" t="s">
        <v>23134</v>
      </c>
      <c r="F1502" s="6">
        <v>321161</v>
      </c>
      <c r="G1502" s="6" t="s">
        <v>3596</v>
      </c>
      <c r="H1502" s="16">
        <v>138694000</v>
      </c>
      <c r="I1502" s="12" t="s">
        <v>7049</v>
      </c>
      <c r="J1502" s="12" t="s">
        <v>6556</v>
      </c>
      <c r="K1502" s="15">
        <v>97140000</v>
      </c>
      <c r="L1502" s="13" t="s">
        <v>14</v>
      </c>
      <c r="M1502" s="7">
        <v>0.51</v>
      </c>
      <c r="N1502" s="14"/>
    </row>
    <row r="1503" spans="1:14" ht="110.25">
      <c r="A1503" s="6">
        <v>1502</v>
      </c>
      <c r="B1503" s="8" t="s">
        <v>23094</v>
      </c>
      <c r="C1503" s="9" t="s">
        <v>23098</v>
      </c>
      <c r="D1503" s="10" t="s">
        <v>6914</v>
      </c>
      <c r="E1503" s="11" t="s">
        <v>23135</v>
      </c>
      <c r="F1503" s="6">
        <v>472608</v>
      </c>
      <c r="G1503" s="6" t="s">
        <v>3596</v>
      </c>
      <c r="H1503" s="16">
        <v>190224000</v>
      </c>
      <c r="I1503" s="12" t="s">
        <v>17301</v>
      </c>
      <c r="J1503" s="12" t="s">
        <v>23136</v>
      </c>
      <c r="K1503" s="15">
        <v>23400000</v>
      </c>
      <c r="L1503" s="13" t="s">
        <v>14</v>
      </c>
      <c r="M1503" s="7">
        <v>1</v>
      </c>
      <c r="N1503" s="14"/>
    </row>
    <row r="1504" spans="1:14" ht="63">
      <c r="A1504" s="6">
        <v>1503</v>
      </c>
      <c r="B1504" s="8" t="s">
        <v>23094</v>
      </c>
      <c r="C1504" s="9" t="s">
        <v>23137</v>
      </c>
      <c r="D1504" s="10" t="s">
        <v>23138</v>
      </c>
      <c r="E1504" s="11" t="s">
        <v>23139</v>
      </c>
      <c r="F1504" s="6">
        <v>391337</v>
      </c>
      <c r="G1504" s="6" t="s">
        <v>801</v>
      </c>
      <c r="H1504" s="16">
        <v>19865400</v>
      </c>
      <c r="I1504" s="12" t="s">
        <v>1264</v>
      </c>
      <c r="J1504" s="12" t="s">
        <v>6707</v>
      </c>
      <c r="K1504" s="15">
        <v>3215000</v>
      </c>
      <c r="L1504" s="13" t="s">
        <v>70</v>
      </c>
      <c r="M1504" s="7">
        <v>1</v>
      </c>
      <c r="N1504" s="14"/>
    </row>
    <row r="1505" spans="1:14" ht="63">
      <c r="A1505" s="6">
        <v>1504</v>
      </c>
      <c r="B1505" s="8" t="s">
        <v>23094</v>
      </c>
      <c r="C1505" s="9" t="s">
        <v>23140</v>
      </c>
      <c r="D1505" s="10" t="s">
        <v>23141</v>
      </c>
      <c r="E1505" s="11" t="s">
        <v>23139</v>
      </c>
      <c r="F1505" s="6">
        <v>391337</v>
      </c>
      <c r="G1505" s="6" t="s">
        <v>801</v>
      </c>
      <c r="H1505" s="16">
        <v>19865400</v>
      </c>
      <c r="I1505" s="12" t="s">
        <v>1264</v>
      </c>
      <c r="J1505" s="12" t="s">
        <v>6707</v>
      </c>
      <c r="K1505" s="15">
        <v>3215000</v>
      </c>
      <c r="L1505" s="13" t="s">
        <v>14</v>
      </c>
      <c r="M1505" s="7">
        <v>0.6</v>
      </c>
      <c r="N1505" s="14"/>
    </row>
    <row r="1506" spans="1:14" ht="63">
      <c r="A1506" s="6">
        <v>1505</v>
      </c>
      <c r="B1506" s="8" t="s">
        <v>23094</v>
      </c>
      <c r="C1506" s="9" t="s">
        <v>23142</v>
      </c>
      <c r="D1506" s="10" t="s">
        <v>23143</v>
      </c>
      <c r="E1506" s="11" t="s">
        <v>23139</v>
      </c>
      <c r="F1506" s="6">
        <v>391337</v>
      </c>
      <c r="G1506" s="6" t="s">
        <v>801</v>
      </c>
      <c r="H1506" s="16">
        <v>19865400</v>
      </c>
      <c r="I1506" s="12" t="s">
        <v>1264</v>
      </c>
      <c r="J1506" s="12" t="s">
        <v>6707</v>
      </c>
      <c r="K1506" s="15">
        <v>3215000</v>
      </c>
      <c r="L1506" s="13" t="s">
        <v>14</v>
      </c>
      <c r="M1506" s="7">
        <v>0.4</v>
      </c>
      <c r="N1506" s="14"/>
    </row>
    <row r="1507" spans="1:14" ht="63">
      <c r="A1507" s="6">
        <v>1506</v>
      </c>
      <c r="B1507" s="8" t="s">
        <v>23094</v>
      </c>
      <c r="C1507" s="9" t="s">
        <v>23144</v>
      </c>
      <c r="D1507" s="10" t="s">
        <v>23145</v>
      </c>
      <c r="E1507" s="11" t="s">
        <v>23146</v>
      </c>
      <c r="F1507" s="6">
        <v>401715</v>
      </c>
      <c r="G1507" s="6" t="s">
        <v>801</v>
      </c>
      <c r="H1507" s="16">
        <v>18030713.905000001</v>
      </c>
      <c r="I1507" s="12" t="s">
        <v>974</v>
      </c>
      <c r="J1507" s="12" t="s">
        <v>1880</v>
      </c>
      <c r="K1507" s="15">
        <v>9068000</v>
      </c>
      <c r="L1507" s="13" t="s">
        <v>70</v>
      </c>
      <c r="M1507" s="7">
        <v>1</v>
      </c>
      <c r="N1507" s="14"/>
    </row>
    <row r="1508" spans="1:14" ht="78.75">
      <c r="A1508" s="6">
        <v>1507</v>
      </c>
      <c r="B1508" s="8" t="s">
        <v>23094</v>
      </c>
      <c r="C1508" s="9" t="s">
        <v>10289</v>
      </c>
      <c r="D1508" s="10" t="s">
        <v>5478</v>
      </c>
      <c r="E1508" s="11" t="s">
        <v>23146</v>
      </c>
      <c r="F1508" s="6">
        <v>401715</v>
      </c>
      <c r="G1508" s="6" t="s">
        <v>801</v>
      </c>
      <c r="H1508" s="16">
        <v>18030713.905000001</v>
      </c>
      <c r="I1508" s="12" t="s">
        <v>974</v>
      </c>
      <c r="J1508" s="12" t="s">
        <v>1880</v>
      </c>
      <c r="K1508" s="15">
        <v>9068000</v>
      </c>
      <c r="L1508" s="13" t="s">
        <v>14</v>
      </c>
      <c r="M1508" s="7">
        <v>0.49</v>
      </c>
      <c r="N1508" s="14"/>
    </row>
    <row r="1509" spans="1:14" ht="78.75">
      <c r="A1509" s="6">
        <v>1508</v>
      </c>
      <c r="B1509" s="8" t="s">
        <v>23094</v>
      </c>
      <c r="C1509" s="9" t="s">
        <v>23147</v>
      </c>
      <c r="D1509" s="10" t="s">
        <v>23148</v>
      </c>
      <c r="E1509" s="11" t="s">
        <v>23146</v>
      </c>
      <c r="F1509" s="6">
        <v>401715</v>
      </c>
      <c r="G1509" s="6" t="s">
        <v>801</v>
      </c>
      <c r="H1509" s="16">
        <v>18030713.905000001</v>
      </c>
      <c r="I1509" s="12" t="s">
        <v>974</v>
      </c>
      <c r="J1509" s="12" t="s">
        <v>1880</v>
      </c>
      <c r="K1509" s="15">
        <v>9068000</v>
      </c>
      <c r="L1509" s="13" t="s">
        <v>14</v>
      </c>
      <c r="M1509" s="7">
        <v>0.51</v>
      </c>
      <c r="N1509" s="14"/>
    </row>
    <row r="1510" spans="1:14" ht="63">
      <c r="A1510" s="6">
        <v>1509</v>
      </c>
      <c r="B1510" s="8" t="s">
        <v>23094</v>
      </c>
      <c r="C1510" s="9" t="s">
        <v>23149</v>
      </c>
      <c r="D1510" s="10" t="s">
        <v>23150</v>
      </c>
      <c r="E1510" s="11" t="s">
        <v>23151</v>
      </c>
      <c r="F1510" s="6">
        <v>406087</v>
      </c>
      <c r="G1510" s="6" t="s">
        <v>801</v>
      </c>
      <c r="H1510" s="16">
        <v>18400000</v>
      </c>
      <c r="I1510" s="12" t="s">
        <v>7737</v>
      </c>
      <c r="J1510" s="12" t="s">
        <v>2454</v>
      </c>
      <c r="K1510" s="15">
        <v>3340000</v>
      </c>
      <c r="L1510" s="13" t="s">
        <v>70</v>
      </c>
      <c r="M1510" s="7">
        <v>1</v>
      </c>
      <c r="N1510" s="14"/>
    </row>
    <row r="1511" spans="1:14" ht="63">
      <c r="A1511" s="6">
        <v>1510</v>
      </c>
      <c r="B1511" s="8" t="s">
        <v>23094</v>
      </c>
      <c r="C1511" s="9" t="s">
        <v>23152</v>
      </c>
      <c r="D1511" s="10" t="s">
        <v>23153</v>
      </c>
      <c r="E1511" s="11" t="s">
        <v>23151</v>
      </c>
      <c r="F1511" s="6">
        <v>406087</v>
      </c>
      <c r="G1511" s="6" t="s">
        <v>801</v>
      </c>
      <c r="H1511" s="16">
        <v>18400000</v>
      </c>
      <c r="I1511" s="12" t="s">
        <v>7737</v>
      </c>
      <c r="J1511" s="12" t="s">
        <v>2454</v>
      </c>
      <c r="K1511" s="15">
        <v>3340000</v>
      </c>
      <c r="L1511" s="13" t="s">
        <v>14</v>
      </c>
      <c r="M1511" s="7">
        <v>0.7</v>
      </c>
      <c r="N1511" s="14"/>
    </row>
    <row r="1512" spans="1:14" ht="63">
      <c r="A1512" s="6">
        <v>1511</v>
      </c>
      <c r="B1512" s="8" t="s">
        <v>23094</v>
      </c>
      <c r="C1512" s="9" t="s">
        <v>23154</v>
      </c>
      <c r="D1512" s="10" t="s">
        <v>23155</v>
      </c>
      <c r="E1512" s="11" t="s">
        <v>23151</v>
      </c>
      <c r="F1512" s="6">
        <v>406087</v>
      </c>
      <c r="G1512" s="6" t="s">
        <v>801</v>
      </c>
      <c r="H1512" s="16">
        <v>18400000</v>
      </c>
      <c r="I1512" s="12" t="s">
        <v>7737</v>
      </c>
      <c r="J1512" s="12" t="s">
        <v>2454</v>
      </c>
      <c r="K1512" s="15">
        <v>3340000</v>
      </c>
      <c r="L1512" s="13" t="s">
        <v>14</v>
      </c>
      <c r="M1512" s="7">
        <v>0.3</v>
      </c>
      <c r="N1512" s="14"/>
    </row>
    <row r="1513" spans="1:14" ht="94.5">
      <c r="A1513" s="6">
        <v>1512</v>
      </c>
      <c r="B1513" s="8" t="s">
        <v>23094</v>
      </c>
      <c r="C1513" s="9" t="s">
        <v>23156</v>
      </c>
      <c r="D1513" s="10" t="s">
        <v>23157</v>
      </c>
      <c r="E1513" s="11" t="s">
        <v>23158</v>
      </c>
      <c r="F1513" s="6">
        <v>338137</v>
      </c>
      <c r="G1513" s="6" t="s">
        <v>1587</v>
      </c>
      <c r="H1513" s="16">
        <v>313139623.87800002</v>
      </c>
      <c r="I1513" s="12" t="s">
        <v>23159</v>
      </c>
      <c r="J1513" s="12" t="s">
        <v>7450</v>
      </c>
      <c r="K1513" s="15">
        <v>67600000.560000002</v>
      </c>
      <c r="L1513" s="13" t="s">
        <v>70</v>
      </c>
      <c r="M1513" s="7">
        <v>1</v>
      </c>
      <c r="N1513" s="14"/>
    </row>
    <row r="1514" spans="1:14" ht="94.5">
      <c r="A1514" s="6">
        <v>1513</v>
      </c>
      <c r="B1514" s="8" t="s">
        <v>23094</v>
      </c>
      <c r="C1514" s="9" t="s">
        <v>23160</v>
      </c>
      <c r="D1514" s="10" t="s">
        <v>6276</v>
      </c>
      <c r="E1514" s="11" t="s">
        <v>23158</v>
      </c>
      <c r="F1514" s="6">
        <v>338137</v>
      </c>
      <c r="G1514" s="6" t="s">
        <v>1587</v>
      </c>
      <c r="H1514" s="16">
        <v>313139623.87800002</v>
      </c>
      <c r="I1514" s="12" t="s">
        <v>23159</v>
      </c>
      <c r="J1514" s="12" t="s">
        <v>7450</v>
      </c>
      <c r="K1514" s="15">
        <v>67600000.560000002</v>
      </c>
      <c r="L1514" s="13" t="s">
        <v>14</v>
      </c>
      <c r="M1514" s="7">
        <v>0.51</v>
      </c>
      <c r="N1514" s="14"/>
    </row>
    <row r="1515" spans="1:14" ht="94.5">
      <c r="A1515" s="6">
        <v>1514</v>
      </c>
      <c r="B1515" s="8" t="s">
        <v>23094</v>
      </c>
      <c r="C1515" s="9" t="s">
        <v>23161</v>
      </c>
      <c r="D1515" s="10" t="s">
        <v>9852</v>
      </c>
      <c r="E1515" s="11" t="s">
        <v>23158</v>
      </c>
      <c r="F1515" s="6">
        <v>338137</v>
      </c>
      <c r="G1515" s="6" t="s">
        <v>1587</v>
      </c>
      <c r="H1515" s="16">
        <v>313139623.87800002</v>
      </c>
      <c r="I1515" s="12" t="s">
        <v>23159</v>
      </c>
      <c r="J1515" s="12" t="s">
        <v>7450</v>
      </c>
      <c r="K1515" s="15">
        <v>67600000.560000002</v>
      </c>
      <c r="L1515" s="13" t="s">
        <v>14</v>
      </c>
      <c r="M1515" s="7">
        <v>0.49</v>
      </c>
      <c r="N1515" s="14"/>
    </row>
    <row r="1516" spans="1:14" ht="94.5">
      <c r="A1516" s="6">
        <v>1515</v>
      </c>
      <c r="B1516" s="8" t="s">
        <v>23094</v>
      </c>
      <c r="C1516" s="9" t="s">
        <v>23162</v>
      </c>
      <c r="D1516" s="10"/>
      <c r="E1516" s="11" t="s">
        <v>23163</v>
      </c>
      <c r="F1516" s="6">
        <v>338136</v>
      </c>
      <c r="G1516" s="6" t="s">
        <v>1587</v>
      </c>
      <c r="H1516" s="16">
        <v>223373920.495</v>
      </c>
      <c r="I1516" s="12" t="s">
        <v>23164</v>
      </c>
      <c r="J1516" s="12" t="s">
        <v>23165</v>
      </c>
      <c r="K1516" s="15">
        <v>21900000.370000001</v>
      </c>
      <c r="L1516" s="13" t="s">
        <v>70</v>
      </c>
      <c r="M1516" s="7">
        <v>1</v>
      </c>
      <c r="N1516" s="14"/>
    </row>
    <row r="1517" spans="1:14" ht="110.25">
      <c r="A1517" s="6">
        <v>1516</v>
      </c>
      <c r="B1517" s="8" t="s">
        <v>23094</v>
      </c>
      <c r="C1517" s="9" t="s">
        <v>23166</v>
      </c>
      <c r="D1517" s="10" t="s">
        <v>499</v>
      </c>
      <c r="E1517" s="11" t="s">
        <v>23163</v>
      </c>
      <c r="F1517" s="6">
        <v>338136</v>
      </c>
      <c r="G1517" s="6" t="s">
        <v>1587</v>
      </c>
      <c r="H1517" s="16">
        <v>223373920.495</v>
      </c>
      <c r="I1517" s="12" t="s">
        <v>23164</v>
      </c>
      <c r="J1517" s="12" t="s">
        <v>23165</v>
      </c>
      <c r="K1517" s="15">
        <v>21900000.370000001</v>
      </c>
      <c r="L1517" s="13" t="s">
        <v>14</v>
      </c>
      <c r="M1517" s="7">
        <v>0.51</v>
      </c>
      <c r="N1517" s="14"/>
    </row>
    <row r="1518" spans="1:14" ht="94.5">
      <c r="A1518" s="6">
        <v>1517</v>
      </c>
      <c r="B1518" s="8" t="s">
        <v>23094</v>
      </c>
      <c r="C1518" s="9" t="s">
        <v>23098</v>
      </c>
      <c r="D1518" s="10" t="s">
        <v>6914</v>
      </c>
      <c r="E1518" s="11" t="s">
        <v>23163</v>
      </c>
      <c r="F1518" s="6">
        <v>338136</v>
      </c>
      <c r="G1518" s="6" t="s">
        <v>1587</v>
      </c>
      <c r="H1518" s="16">
        <v>223373920.495</v>
      </c>
      <c r="I1518" s="12" t="s">
        <v>23164</v>
      </c>
      <c r="J1518" s="12" t="s">
        <v>23165</v>
      </c>
      <c r="K1518" s="15">
        <v>21900000.370000001</v>
      </c>
      <c r="L1518" s="13" t="s">
        <v>14</v>
      </c>
      <c r="M1518" s="7">
        <v>0.49</v>
      </c>
      <c r="N1518" s="14"/>
    </row>
    <row r="1519" spans="1:14" ht="189">
      <c r="A1519" s="6">
        <v>1518</v>
      </c>
      <c r="B1519" s="8" t="s">
        <v>23094</v>
      </c>
      <c r="C1519" s="9" t="s">
        <v>23167</v>
      </c>
      <c r="D1519" s="10" t="s">
        <v>23168</v>
      </c>
      <c r="E1519" s="11" t="s">
        <v>23169</v>
      </c>
      <c r="F1519" s="6">
        <v>274086</v>
      </c>
      <c r="G1519" s="6" t="s">
        <v>1587</v>
      </c>
      <c r="H1519" s="16">
        <v>417524508.71100003</v>
      </c>
      <c r="I1519" s="12" t="s">
        <v>7004</v>
      </c>
      <c r="J1519" s="12" t="s">
        <v>6267</v>
      </c>
      <c r="K1519" s="15">
        <v>193599000</v>
      </c>
      <c r="L1519" s="13" t="s">
        <v>70</v>
      </c>
      <c r="M1519" s="7">
        <v>1</v>
      </c>
      <c r="N1519" s="14"/>
    </row>
    <row r="1520" spans="1:14" ht="189">
      <c r="A1520" s="6">
        <v>1519</v>
      </c>
      <c r="B1520" s="8" t="s">
        <v>23094</v>
      </c>
      <c r="C1520" s="9" t="s">
        <v>23170</v>
      </c>
      <c r="D1520" s="10" t="s">
        <v>21808</v>
      </c>
      <c r="E1520" s="11" t="s">
        <v>23169</v>
      </c>
      <c r="F1520" s="6">
        <v>274086</v>
      </c>
      <c r="G1520" s="6" t="s">
        <v>1587</v>
      </c>
      <c r="H1520" s="16">
        <v>417524508.71100003</v>
      </c>
      <c r="I1520" s="12" t="s">
        <v>7004</v>
      </c>
      <c r="J1520" s="12" t="s">
        <v>6267</v>
      </c>
      <c r="K1520" s="15">
        <v>193599000</v>
      </c>
      <c r="L1520" s="13" t="s">
        <v>14</v>
      </c>
      <c r="M1520" s="7">
        <v>0.3</v>
      </c>
      <c r="N1520" s="14"/>
    </row>
    <row r="1521" spans="1:14" ht="189">
      <c r="A1521" s="6">
        <v>1520</v>
      </c>
      <c r="B1521" s="8" t="s">
        <v>23094</v>
      </c>
      <c r="C1521" s="9" t="s">
        <v>23171</v>
      </c>
      <c r="D1521" s="10" t="s">
        <v>2353</v>
      </c>
      <c r="E1521" s="11" t="s">
        <v>23169</v>
      </c>
      <c r="F1521" s="6">
        <v>274086</v>
      </c>
      <c r="G1521" s="6" t="s">
        <v>1587</v>
      </c>
      <c r="H1521" s="16">
        <v>417524508.71100003</v>
      </c>
      <c r="I1521" s="12" t="s">
        <v>7004</v>
      </c>
      <c r="J1521" s="12" t="s">
        <v>6267</v>
      </c>
      <c r="K1521" s="15">
        <v>193599000</v>
      </c>
      <c r="L1521" s="13" t="s">
        <v>14</v>
      </c>
      <c r="M1521" s="7">
        <v>0.4</v>
      </c>
      <c r="N1521" s="14"/>
    </row>
    <row r="1522" spans="1:14" ht="189">
      <c r="A1522" s="6">
        <v>1521</v>
      </c>
      <c r="B1522" s="8" t="s">
        <v>23094</v>
      </c>
      <c r="C1522" s="9" t="s">
        <v>23172</v>
      </c>
      <c r="D1522" s="10" t="s">
        <v>9751</v>
      </c>
      <c r="E1522" s="11" t="s">
        <v>23169</v>
      </c>
      <c r="F1522" s="6">
        <v>274086</v>
      </c>
      <c r="G1522" s="6" t="s">
        <v>1587</v>
      </c>
      <c r="H1522" s="16">
        <v>417524508.71100003</v>
      </c>
      <c r="I1522" s="12" t="s">
        <v>7004</v>
      </c>
      <c r="J1522" s="12" t="s">
        <v>6267</v>
      </c>
      <c r="K1522" s="15">
        <v>193599000</v>
      </c>
      <c r="L1522" s="13" t="s">
        <v>14</v>
      </c>
      <c r="M1522" s="7">
        <v>0.3</v>
      </c>
      <c r="N1522" s="14"/>
    </row>
    <row r="1523" spans="1:14" ht="63">
      <c r="A1523" s="6">
        <v>1522</v>
      </c>
      <c r="B1523" s="8" t="s">
        <v>23094</v>
      </c>
      <c r="C1523" s="9" t="s">
        <v>23098</v>
      </c>
      <c r="D1523" s="10" t="s">
        <v>6914</v>
      </c>
      <c r="E1523" s="11" t="s">
        <v>23173</v>
      </c>
      <c r="F1523" s="6">
        <v>416290</v>
      </c>
      <c r="G1523" s="6" t="s">
        <v>1369</v>
      </c>
      <c r="H1523" s="16">
        <v>9972840.0600000005</v>
      </c>
      <c r="I1523" s="12" t="s">
        <v>1264</v>
      </c>
      <c r="J1523" s="12" t="s">
        <v>2152</v>
      </c>
      <c r="K1523" s="15"/>
      <c r="L1523" s="13" t="s">
        <v>14</v>
      </c>
      <c r="M1523" s="7">
        <v>1</v>
      </c>
      <c r="N1523" s="14"/>
    </row>
    <row r="1524" spans="1:14" ht="63">
      <c r="A1524" s="6">
        <v>1523</v>
      </c>
      <c r="B1524" s="8" t="s">
        <v>23094</v>
      </c>
      <c r="C1524" s="9" t="s">
        <v>23174</v>
      </c>
      <c r="D1524" s="10" t="s">
        <v>23175</v>
      </c>
      <c r="E1524" s="11" t="s">
        <v>23176</v>
      </c>
      <c r="F1524" s="6">
        <v>504130</v>
      </c>
      <c r="G1524" s="6" t="s">
        <v>801</v>
      </c>
      <c r="H1524" s="16">
        <v>2112632.44</v>
      </c>
      <c r="I1524" s="12" t="s">
        <v>1933</v>
      </c>
      <c r="J1524" s="12" t="s">
        <v>23177</v>
      </c>
      <c r="K1524" s="15"/>
      <c r="L1524" s="13" t="s">
        <v>70</v>
      </c>
      <c r="M1524" s="7">
        <v>1</v>
      </c>
      <c r="N1524" s="14"/>
    </row>
    <row r="1525" spans="1:14" ht="63">
      <c r="A1525" s="6">
        <v>1524</v>
      </c>
      <c r="B1525" s="8" t="s">
        <v>23094</v>
      </c>
      <c r="C1525" s="9" t="s">
        <v>23178</v>
      </c>
      <c r="D1525" s="10" t="s">
        <v>23148</v>
      </c>
      <c r="E1525" s="11" t="s">
        <v>23176</v>
      </c>
      <c r="F1525" s="6">
        <v>504130</v>
      </c>
      <c r="G1525" s="6" t="s">
        <v>801</v>
      </c>
      <c r="H1525" s="16">
        <v>2112632.44</v>
      </c>
      <c r="I1525" s="12" t="s">
        <v>1933</v>
      </c>
      <c r="J1525" s="12" t="s">
        <v>23177</v>
      </c>
      <c r="K1525" s="15"/>
      <c r="L1525" s="13" t="s">
        <v>14</v>
      </c>
      <c r="M1525" s="7">
        <v>0.51</v>
      </c>
      <c r="N1525" s="14"/>
    </row>
    <row r="1526" spans="1:14" ht="63">
      <c r="A1526" s="6">
        <v>1525</v>
      </c>
      <c r="B1526" s="8" t="s">
        <v>23094</v>
      </c>
      <c r="C1526" s="9" t="s">
        <v>23179</v>
      </c>
      <c r="D1526" s="10" t="s">
        <v>23180</v>
      </c>
      <c r="E1526" s="11" t="s">
        <v>23176</v>
      </c>
      <c r="F1526" s="6">
        <v>504130</v>
      </c>
      <c r="G1526" s="6" t="s">
        <v>801</v>
      </c>
      <c r="H1526" s="16">
        <v>2112632.44</v>
      </c>
      <c r="I1526" s="12" t="s">
        <v>1933</v>
      </c>
      <c r="J1526" s="12" t="s">
        <v>23177</v>
      </c>
      <c r="K1526" s="15"/>
      <c r="L1526" s="13" t="s">
        <v>14</v>
      </c>
      <c r="M1526" s="7">
        <v>0.49</v>
      </c>
      <c r="N1526" s="14"/>
    </row>
    <row r="1527" spans="1:14" ht="110.25">
      <c r="A1527" s="6">
        <v>1526</v>
      </c>
      <c r="B1527" s="8" t="s">
        <v>23094</v>
      </c>
      <c r="C1527" s="9" t="s">
        <v>23181</v>
      </c>
      <c r="D1527" s="10" t="s">
        <v>7031</v>
      </c>
      <c r="E1527" s="11" t="s">
        <v>23182</v>
      </c>
      <c r="F1527" s="6">
        <v>505140</v>
      </c>
      <c r="G1527" s="6" t="s">
        <v>2133</v>
      </c>
      <c r="H1527" s="16">
        <v>27791862.954</v>
      </c>
      <c r="I1527" s="12" t="s">
        <v>6366</v>
      </c>
      <c r="J1527" s="12" t="s">
        <v>6561</v>
      </c>
      <c r="K1527" s="15"/>
      <c r="L1527" s="13" t="s">
        <v>14</v>
      </c>
      <c r="M1527" s="7">
        <v>1</v>
      </c>
      <c r="N1527" s="14"/>
    </row>
    <row r="1528" spans="1:14" ht="63">
      <c r="A1528" s="6">
        <v>1527</v>
      </c>
      <c r="B1528" s="8" t="s">
        <v>23094</v>
      </c>
      <c r="C1528" s="9" t="s">
        <v>23098</v>
      </c>
      <c r="D1528" s="10" t="s">
        <v>6914</v>
      </c>
      <c r="E1528" s="11" t="s">
        <v>23183</v>
      </c>
      <c r="F1528" s="6">
        <v>505141</v>
      </c>
      <c r="G1528" s="6" t="s">
        <v>2133</v>
      </c>
      <c r="H1528" s="16">
        <v>22309037.721000001</v>
      </c>
      <c r="I1528" s="12" t="s">
        <v>1914</v>
      </c>
      <c r="J1528" s="12" t="s">
        <v>23184</v>
      </c>
      <c r="K1528" s="15"/>
      <c r="L1528" s="13" t="s">
        <v>14</v>
      </c>
      <c r="M1528" s="7">
        <v>1</v>
      </c>
      <c r="N1528" s="14"/>
    </row>
    <row r="1529" spans="1:14" ht="78.75">
      <c r="A1529" s="6">
        <v>1528</v>
      </c>
      <c r="B1529" s="8" t="s">
        <v>23094</v>
      </c>
      <c r="C1529" s="9" t="s">
        <v>23185</v>
      </c>
      <c r="D1529" s="10" t="s">
        <v>9804</v>
      </c>
      <c r="E1529" s="11" t="s">
        <v>23186</v>
      </c>
      <c r="F1529" s="6">
        <v>488662</v>
      </c>
      <c r="G1529" s="6" t="s">
        <v>608</v>
      </c>
      <c r="H1529" s="16">
        <v>11781968.546</v>
      </c>
      <c r="I1529" s="12" t="s">
        <v>2761</v>
      </c>
      <c r="J1529" s="12" t="s">
        <v>2615</v>
      </c>
      <c r="K1529" s="15"/>
      <c r="L1529" s="13" t="s">
        <v>14</v>
      </c>
      <c r="M1529" s="7">
        <v>1</v>
      </c>
      <c r="N1529" s="14"/>
    </row>
    <row r="1530" spans="1:14" ht="63">
      <c r="A1530" s="6">
        <v>1529</v>
      </c>
      <c r="B1530" s="8" t="s">
        <v>23094</v>
      </c>
      <c r="C1530" s="9" t="s">
        <v>23187</v>
      </c>
      <c r="D1530" s="10" t="s">
        <v>23188</v>
      </c>
      <c r="E1530" s="11" t="s">
        <v>23189</v>
      </c>
      <c r="F1530" s="6">
        <v>517798</v>
      </c>
      <c r="G1530" s="6" t="s">
        <v>608</v>
      </c>
      <c r="H1530" s="16">
        <v>11340144.300000001</v>
      </c>
      <c r="I1530" s="12" t="s">
        <v>1920</v>
      </c>
      <c r="J1530" s="12" t="s">
        <v>1251</v>
      </c>
      <c r="K1530" s="15"/>
      <c r="L1530" s="13" t="s">
        <v>14</v>
      </c>
      <c r="M1530" s="7">
        <v>1</v>
      </c>
      <c r="N1530" s="14"/>
    </row>
    <row r="1531" spans="1:14" ht="47.25">
      <c r="A1531" s="6">
        <v>1530</v>
      </c>
      <c r="B1531" s="8" t="s">
        <v>23094</v>
      </c>
      <c r="C1531" s="9" t="s">
        <v>23190</v>
      </c>
      <c r="D1531" s="10" t="s">
        <v>23191</v>
      </c>
      <c r="E1531" s="11" t="s">
        <v>23192</v>
      </c>
      <c r="F1531" s="6">
        <v>517795</v>
      </c>
      <c r="G1531" s="6" t="s">
        <v>848</v>
      </c>
      <c r="H1531" s="16">
        <v>9930363.3000000007</v>
      </c>
      <c r="I1531" s="12" t="s">
        <v>2082</v>
      </c>
      <c r="J1531" s="12" t="s">
        <v>23193</v>
      </c>
      <c r="K1531" s="15"/>
      <c r="L1531" s="13" t="s">
        <v>14</v>
      </c>
      <c r="M1531" s="7">
        <v>1</v>
      </c>
      <c r="N1531" s="14"/>
    </row>
    <row r="1532" spans="1:14" ht="94.5">
      <c r="A1532" s="6">
        <v>1531</v>
      </c>
      <c r="B1532" s="8" t="s">
        <v>23094</v>
      </c>
      <c r="C1532" s="9" t="s">
        <v>23194</v>
      </c>
      <c r="D1532" s="10" t="s">
        <v>23195</v>
      </c>
      <c r="E1532" s="11" t="s">
        <v>23196</v>
      </c>
      <c r="F1532" s="6">
        <v>528180</v>
      </c>
      <c r="G1532" s="6" t="s">
        <v>808</v>
      </c>
      <c r="H1532" s="16">
        <v>13175246</v>
      </c>
      <c r="I1532" s="12" t="s">
        <v>1897</v>
      </c>
      <c r="J1532" s="12" t="s">
        <v>6691</v>
      </c>
      <c r="K1532" s="15"/>
      <c r="L1532" s="13" t="s">
        <v>14</v>
      </c>
      <c r="M1532" s="7">
        <v>1</v>
      </c>
      <c r="N1532" s="14"/>
    </row>
    <row r="1533" spans="1:14" ht="330.75">
      <c r="A1533" s="6">
        <v>1532</v>
      </c>
      <c r="B1533" s="8" t="s">
        <v>23094</v>
      </c>
      <c r="C1533" s="9" t="s">
        <v>23197</v>
      </c>
      <c r="D1533" s="10" t="s">
        <v>23198</v>
      </c>
      <c r="E1533" s="11" t="s">
        <v>23199</v>
      </c>
      <c r="F1533" s="6">
        <v>551048</v>
      </c>
      <c r="G1533" s="6" t="s">
        <v>808</v>
      </c>
      <c r="H1533" s="16">
        <v>12406766.300000001</v>
      </c>
      <c r="I1533" s="12" t="s">
        <v>7409</v>
      </c>
      <c r="J1533" s="12" t="s">
        <v>6725</v>
      </c>
      <c r="K1533" s="15"/>
      <c r="L1533" s="13" t="s">
        <v>14</v>
      </c>
      <c r="M1533" s="7">
        <v>1</v>
      </c>
      <c r="N1533" s="14"/>
    </row>
    <row r="1534" spans="1:14" ht="94.5">
      <c r="A1534" s="6">
        <v>1533</v>
      </c>
      <c r="B1534" s="8" t="s">
        <v>23094</v>
      </c>
      <c r="C1534" s="9" t="s">
        <v>23200</v>
      </c>
      <c r="D1534" s="10" t="s">
        <v>23201</v>
      </c>
      <c r="E1534" s="11" t="s">
        <v>23202</v>
      </c>
      <c r="F1534" s="6">
        <v>553043</v>
      </c>
      <c r="G1534" s="6" t="s">
        <v>875</v>
      </c>
      <c r="H1534" s="16">
        <v>18893496.449999999</v>
      </c>
      <c r="I1534" s="12" t="s">
        <v>2055</v>
      </c>
      <c r="J1534" s="12" t="s">
        <v>23203</v>
      </c>
      <c r="K1534" s="15"/>
      <c r="L1534" s="13" t="s">
        <v>14</v>
      </c>
      <c r="M1534" s="7">
        <v>1</v>
      </c>
      <c r="N1534" s="14"/>
    </row>
    <row r="1535" spans="1:14" ht="157.5">
      <c r="A1535" s="6">
        <v>1534</v>
      </c>
      <c r="B1535" s="8" t="s">
        <v>23094</v>
      </c>
      <c r="C1535" s="9" t="s">
        <v>23204</v>
      </c>
      <c r="D1535" s="10" t="s">
        <v>23205</v>
      </c>
      <c r="E1535" s="11" t="s">
        <v>23206</v>
      </c>
      <c r="F1535" s="6">
        <v>550523</v>
      </c>
      <c r="G1535" s="6" t="s">
        <v>875</v>
      </c>
      <c r="H1535" s="16">
        <v>15941860.699999999</v>
      </c>
      <c r="I1535" s="12" t="s">
        <v>2314</v>
      </c>
      <c r="J1535" s="12" t="s">
        <v>2206</v>
      </c>
      <c r="K1535" s="15"/>
      <c r="L1535" s="13" t="s">
        <v>14</v>
      </c>
      <c r="M1535" s="7">
        <v>1</v>
      </c>
      <c r="N1535" s="14"/>
    </row>
    <row r="1536" spans="1:14" ht="126">
      <c r="A1536" s="6">
        <v>1535</v>
      </c>
      <c r="B1536" s="8" t="s">
        <v>23094</v>
      </c>
      <c r="C1536" s="9" t="s">
        <v>23207</v>
      </c>
      <c r="D1536" s="10" t="s">
        <v>23208</v>
      </c>
      <c r="E1536" s="11" t="s">
        <v>23209</v>
      </c>
      <c r="F1536" s="6">
        <v>541057</v>
      </c>
      <c r="G1536" s="6" t="s">
        <v>875</v>
      </c>
      <c r="H1536" s="16">
        <v>10068237.75</v>
      </c>
      <c r="I1536" s="12" t="s">
        <v>1793</v>
      </c>
      <c r="J1536" s="12" t="s">
        <v>2162</v>
      </c>
      <c r="K1536" s="15"/>
      <c r="L1536" s="13" t="s">
        <v>14</v>
      </c>
      <c r="M1536" s="7">
        <v>1</v>
      </c>
      <c r="N1536" s="14"/>
    </row>
    <row r="1537" spans="1:14" ht="110.25">
      <c r="A1537" s="6">
        <v>1536</v>
      </c>
      <c r="B1537" s="8" t="s">
        <v>23094</v>
      </c>
      <c r="C1537" s="9" t="s">
        <v>23210</v>
      </c>
      <c r="D1537" s="10" t="s">
        <v>23211</v>
      </c>
      <c r="E1537" s="11" t="s">
        <v>23212</v>
      </c>
      <c r="F1537" s="6">
        <v>541056</v>
      </c>
      <c r="G1537" s="6" t="s">
        <v>875</v>
      </c>
      <c r="H1537" s="16">
        <v>14324401.15</v>
      </c>
      <c r="I1537" s="12" t="s">
        <v>1793</v>
      </c>
      <c r="J1537" s="12" t="s">
        <v>2162</v>
      </c>
      <c r="K1537" s="15"/>
      <c r="L1537" s="13" t="s">
        <v>14</v>
      </c>
      <c r="M1537" s="7">
        <v>1</v>
      </c>
      <c r="N1537" s="14"/>
    </row>
    <row r="1538" spans="1:14" ht="94.5">
      <c r="A1538" s="6">
        <v>1537</v>
      </c>
      <c r="B1538" s="8" t="s">
        <v>23094</v>
      </c>
      <c r="C1538" s="9" t="s">
        <v>23213</v>
      </c>
      <c r="D1538" s="10" t="s">
        <v>23214</v>
      </c>
      <c r="E1538" s="11" t="s">
        <v>23215</v>
      </c>
      <c r="F1538" s="6">
        <v>541051</v>
      </c>
      <c r="G1538" s="6" t="s">
        <v>875</v>
      </c>
      <c r="H1538" s="16">
        <v>11602653.050000001</v>
      </c>
      <c r="I1538" s="12" t="s">
        <v>1020</v>
      </c>
      <c r="J1538" s="12" t="s">
        <v>1021</v>
      </c>
      <c r="K1538" s="15"/>
      <c r="L1538" s="13" t="s">
        <v>14</v>
      </c>
      <c r="M1538" s="7">
        <v>1</v>
      </c>
      <c r="N1538" s="14"/>
    </row>
    <row r="1539" spans="1:14" ht="110.25">
      <c r="A1539" s="6">
        <v>1538</v>
      </c>
      <c r="B1539" s="8" t="s">
        <v>23094</v>
      </c>
      <c r="C1539" s="9" t="s">
        <v>23216</v>
      </c>
      <c r="D1539" s="10" t="s">
        <v>23217</v>
      </c>
      <c r="E1539" s="11" t="s">
        <v>23218</v>
      </c>
      <c r="F1539" s="6">
        <v>541048</v>
      </c>
      <c r="G1539" s="6" t="s">
        <v>875</v>
      </c>
      <c r="H1539" s="16" t="s">
        <v>23219</v>
      </c>
      <c r="I1539" s="12" t="s">
        <v>1793</v>
      </c>
      <c r="J1539" s="12" t="s">
        <v>2162</v>
      </c>
      <c r="K1539" s="15"/>
      <c r="L1539" s="13" t="s">
        <v>14</v>
      </c>
      <c r="M1539" s="7">
        <v>1</v>
      </c>
      <c r="N1539" s="14"/>
    </row>
    <row r="1540" spans="1:14" ht="78.75">
      <c r="A1540" s="6">
        <v>1539</v>
      </c>
      <c r="B1540" s="8" t="s">
        <v>23094</v>
      </c>
      <c r="C1540" s="9" t="s">
        <v>23220</v>
      </c>
      <c r="D1540" s="10" t="s">
        <v>23221</v>
      </c>
      <c r="E1540" s="11" t="s">
        <v>23222</v>
      </c>
      <c r="F1540" s="6">
        <v>541047</v>
      </c>
      <c r="G1540" s="6" t="s">
        <v>875</v>
      </c>
      <c r="H1540" s="16">
        <v>14889461.15</v>
      </c>
      <c r="I1540" s="12" t="s">
        <v>1844</v>
      </c>
      <c r="J1540" s="12" t="s">
        <v>23223</v>
      </c>
      <c r="K1540" s="15"/>
      <c r="L1540" s="13" t="s">
        <v>14</v>
      </c>
      <c r="M1540" s="7">
        <v>1</v>
      </c>
      <c r="N1540" s="14"/>
    </row>
    <row r="1541" spans="1:14" ht="110.25">
      <c r="A1541" s="6">
        <v>1540</v>
      </c>
      <c r="B1541" s="8" t="s">
        <v>23094</v>
      </c>
      <c r="C1541" s="9" t="s">
        <v>23224</v>
      </c>
      <c r="D1541" s="10" t="s">
        <v>23225</v>
      </c>
      <c r="E1541" s="11" t="s">
        <v>23226</v>
      </c>
      <c r="F1541" s="6">
        <v>597382</v>
      </c>
      <c r="G1541" s="6" t="s">
        <v>875</v>
      </c>
      <c r="H1541" s="16">
        <v>10466491.050000001</v>
      </c>
      <c r="I1541" s="12" t="s">
        <v>5635</v>
      </c>
      <c r="J1541" s="12" t="s">
        <v>20623</v>
      </c>
      <c r="K1541" s="15"/>
      <c r="L1541" s="13" t="s">
        <v>14</v>
      </c>
      <c r="M1541" s="7">
        <v>1</v>
      </c>
      <c r="N1541" s="14"/>
    </row>
    <row r="1542" spans="1:14" ht="47.25">
      <c r="A1542" s="6">
        <v>1541</v>
      </c>
      <c r="B1542" s="8" t="s">
        <v>23094</v>
      </c>
      <c r="C1542" s="9" t="s">
        <v>23227</v>
      </c>
      <c r="D1542" s="10" t="s">
        <v>23228</v>
      </c>
      <c r="E1542" s="11" t="s">
        <v>23229</v>
      </c>
      <c r="F1542" s="6">
        <v>560811</v>
      </c>
      <c r="G1542" s="6" t="s">
        <v>608</v>
      </c>
      <c r="H1542" s="16">
        <v>6579549.9000000004</v>
      </c>
      <c r="I1542" s="12" t="s">
        <v>443</v>
      </c>
      <c r="J1542" s="12" t="s">
        <v>2293</v>
      </c>
      <c r="K1542" s="15"/>
      <c r="L1542" s="13" t="s">
        <v>14</v>
      </c>
      <c r="M1542" s="7">
        <v>1</v>
      </c>
      <c r="N1542" s="14"/>
    </row>
    <row r="1543" spans="1:14" ht="47.25">
      <c r="A1543" s="6">
        <v>1542</v>
      </c>
      <c r="B1543" s="8" t="s">
        <v>23094</v>
      </c>
      <c r="C1543" s="9" t="s">
        <v>23230</v>
      </c>
      <c r="D1543" s="10" t="s">
        <v>23231</v>
      </c>
      <c r="E1543" s="11" t="s">
        <v>23232</v>
      </c>
      <c r="F1543" s="6">
        <v>597381</v>
      </c>
      <c r="G1543" s="6" t="s">
        <v>875</v>
      </c>
      <c r="H1543" s="16">
        <v>6767295.5499999998</v>
      </c>
      <c r="I1543" s="12" t="s">
        <v>5635</v>
      </c>
      <c r="J1543" s="12" t="s">
        <v>20623</v>
      </c>
      <c r="K1543" s="15"/>
      <c r="L1543" s="13" t="s">
        <v>14</v>
      </c>
      <c r="M1543" s="7">
        <v>1</v>
      </c>
      <c r="N1543" s="14"/>
    </row>
    <row r="1544" spans="1:14" ht="94.5">
      <c r="A1544" s="6">
        <v>1543</v>
      </c>
      <c r="B1544" s="8" t="s">
        <v>23094</v>
      </c>
      <c r="C1544" s="9" t="s">
        <v>23233</v>
      </c>
      <c r="D1544" s="10" t="s">
        <v>23234</v>
      </c>
      <c r="E1544" s="11" t="s">
        <v>23235</v>
      </c>
      <c r="F1544" s="6">
        <v>597383</v>
      </c>
      <c r="G1544" s="6" t="s">
        <v>875</v>
      </c>
      <c r="H1544" s="16">
        <v>9608554.5999999996</v>
      </c>
      <c r="I1544" s="12" t="s">
        <v>2256</v>
      </c>
      <c r="J1544" s="12" t="s">
        <v>7157</v>
      </c>
      <c r="K1544" s="15"/>
      <c r="L1544" s="13" t="s">
        <v>14</v>
      </c>
      <c r="M1544" s="7">
        <v>1</v>
      </c>
      <c r="N1544" s="14"/>
    </row>
    <row r="1545" spans="1:14" ht="94.5">
      <c r="A1545" s="6">
        <v>1544</v>
      </c>
      <c r="B1545" s="8" t="s">
        <v>23094</v>
      </c>
      <c r="C1545" s="9" t="s">
        <v>23236</v>
      </c>
      <c r="D1545" s="10" t="s">
        <v>23237</v>
      </c>
      <c r="E1545" s="11" t="s">
        <v>23238</v>
      </c>
      <c r="F1545" s="6">
        <v>597384</v>
      </c>
      <c r="G1545" s="6" t="s">
        <v>875</v>
      </c>
      <c r="H1545" s="16">
        <v>4440919.4000000004</v>
      </c>
      <c r="I1545" s="12" t="s">
        <v>5635</v>
      </c>
      <c r="J1545" s="12" t="s">
        <v>20623</v>
      </c>
      <c r="K1545" s="15"/>
      <c r="L1545" s="13" t="s">
        <v>14</v>
      </c>
      <c r="M1545" s="7">
        <v>1</v>
      </c>
      <c r="N1545" s="14"/>
    </row>
    <row r="1546" spans="1:14" ht="63">
      <c r="A1546" s="6">
        <v>1545</v>
      </c>
      <c r="B1546" s="8" t="s">
        <v>23094</v>
      </c>
      <c r="C1546" s="9" t="s">
        <v>23239</v>
      </c>
      <c r="D1546" s="10" t="s">
        <v>23240</v>
      </c>
      <c r="E1546" s="11" t="s">
        <v>23241</v>
      </c>
      <c r="F1546" s="6">
        <v>594760</v>
      </c>
      <c r="G1546" s="6" t="s">
        <v>608</v>
      </c>
      <c r="H1546" s="16">
        <v>5238198.3499999996</v>
      </c>
      <c r="I1546" s="12" t="s">
        <v>20687</v>
      </c>
      <c r="J1546" s="12" t="s">
        <v>7522</v>
      </c>
      <c r="K1546" s="15"/>
      <c r="L1546" s="13" t="s">
        <v>14</v>
      </c>
      <c r="M1546" s="7">
        <v>1</v>
      </c>
      <c r="N1546" s="14"/>
    </row>
    <row r="1547" spans="1:14" ht="63">
      <c r="A1547" s="6">
        <v>1546</v>
      </c>
      <c r="B1547" s="8" t="s">
        <v>23094</v>
      </c>
      <c r="C1547" s="9" t="s">
        <v>23242</v>
      </c>
      <c r="D1547" s="10" t="s">
        <v>23243</v>
      </c>
      <c r="E1547" s="11" t="s">
        <v>23244</v>
      </c>
      <c r="F1547" s="6">
        <v>594759</v>
      </c>
      <c r="G1547" s="6" t="s">
        <v>608</v>
      </c>
      <c r="H1547" s="16">
        <v>6078343.2000000002</v>
      </c>
      <c r="I1547" s="12" t="s">
        <v>7626</v>
      </c>
      <c r="J1547" s="12" t="s">
        <v>23245</v>
      </c>
      <c r="K1547" s="15"/>
      <c r="L1547" s="13" t="s">
        <v>14</v>
      </c>
      <c r="M1547" s="7">
        <v>1</v>
      </c>
      <c r="N1547" s="14"/>
    </row>
    <row r="1548" spans="1:14" ht="78.75">
      <c r="A1548" s="6">
        <v>1547</v>
      </c>
      <c r="B1548" s="8" t="s">
        <v>23094</v>
      </c>
      <c r="C1548" s="9" t="s">
        <v>23246</v>
      </c>
      <c r="D1548" s="10" t="s">
        <v>23247</v>
      </c>
      <c r="E1548" s="11" t="s">
        <v>23248</v>
      </c>
      <c r="F1548" s="6">
        <v>589590</v>
      </c>
      <c r="G1548" s="6" t="s">
        <v>608</v>
      </c>
      <c r="H1548" s="16">
        <v>4690328.0999999996</v>
      </c>
      <c r="I1548" s="12" t="s">
        <v>20687</v>
      </c>
      <c r="J1548" s="12" t="s">
        <v>2165</v>
      </c>
      <c r="K1548" s="15"/>
      <c r="L1548" s="13" t="s">
        <v>14</v>
      </c>
      <c r="M1548" s="7">
        <v>1</v>
      </c>
      <c r="N1548" s="14"/>
    </row>
    <row r="1549" spans="1:14" ht="94.5">
      <c r="A1549" s="6">
        <v>1548</v>
      </c>
      <c r="B1549" s="8" t="s">
        <v>1788</v>
      </c>
      <c r="C1549" s="9" t="s">
        <v>1789</v>
      </c>
      <c r="D1549" s="10" t="s">
        <v>1790</v>
      </c>
      <c r="E1549" s="11" t="s">
        <v>1791</v>
      </c>
      <c r="F1549" s="6">
        <v>488791</v>
      </c>
      <c r="G1549" s="6" t="s">
        <v>608</v>
      </c>
      <c r="H1549" s="16">
        <v>13448188.756999999</v>
      </c>
      <c r="I1549" s="12" t="s">
        <v>1792</v>
      </c>
      <c r="J1549" s="12" t="s">
        <v>1793</v>
      </c>
      <c r="K1549" s="15" t="s">
        <v>1794</v>
      </c>
      <c r="L1549" s="13" t="s">
        <v>14</v>
      </c>
      <c r="M1549" s="7">
        <v>1</v>
      </c>
      <c r="N1549" s="14"/>
    </row>
    <row r="1550" spans="1:14" ht="78.75">
      <c r="A1550" s="6">
        <v>1549</v>
      </c>
      <c r="B1550" s="8" t="s">
        <v>1788</v>
      </c>
      <c r="C1550" s="9" t="s">
        <v>1795</v>
      </c>
      <c r="D1550" s="10" t="s">
        <v>1796</v>
      </c>
      <c r="E1550" s="11" t="s">
        <v>1797</v>
      </c>
      <c r="F1550" s="6">
        <v>488801</v>
      </c>
      <c r="G1550" s="6" t="s">
        <v>608</v>
      </c>
      <c r="H1550" s="16">
        <v>14678940.227</v>
      </c>
      <c r="I1550" s="12" t="s">
        <v>1798</v>
      </c>
      <c r="J1550" s="12" t="s">
        <v>1799</v>
      </c>
      <c r="K1550" s="15" t="s">
        <v>1794</v>
      </c>
      <c r="L1550" s="13" t="s">
        <v>14</v>
      </c>
      <c r="M1550" s="7">
        <v>1</v>
      </c>
      <c r="N1550" s="14"/>
    </row>
    <row r="1551" spans="1:14" ht="78.75">
      <c r="A1551" s="6">
        <v>1550</v>
      </c>
      <c r="B1551" s="8" t="s">
        <v>1788</v>
      </c>
      <c r="C1551" s="9" t="s">
        <v>1800</v>
      </c>
      <c r="D1551" s="10" t="s">
        <v>1801</v>
      </c>
      <c r="E1551" s="11" t="s">
        <v>1797</v>
      </c>
      <c r="F1551" s="6">
        <v>488801</v>
      </c>
      <c r="G1551" s="6" t="s">
        <v>608</v>
      </c>
      <c r="H1551" s="16">
        <v>14678940.227</v>
      </c>
      <c r="I1551" s="12" t="s">
        <v>1798</v>
      </c>
      <c r="J1551" s="12" t="s">
        <v>1799</v>
      </c>
      <c r="K1551" s="15" t="s">
        <v>1794</v>
      </c>
      <c r="L1551" s="13" t="s">
        <v>70</v>
      </c>
      <c r="M1551" s="7">
        <v>0.55000000000000004</v>
      </c>
      <c r="N1551" s="14"/>
    </row>
    <row r="1552" spans="1:14" ht="78.75">
      <c r="A1552" s="6">
        <v>1551</v>
      </c>
      <c r="B1552" s="8" t="s">
        <v>1788</v>
      </c>
      <c r="C1552" s="9" t="s">
        <v>1802</v>
      </c>
      <c r="D1552" s="10" t="s">
        <v>1803</v>
      </c>
      <c r="E1552" s="11" t="s">
        <v>1797</v>
      </c>
      <c r="F1552" s="6">
        <v>488801</v>
      </c>
      <c r="G1552" s="6" t="s">
        <v>608</v>
      </c>
      <c r="H1552" s="16">
        <v>14678940.227</v>
      </c>
      <c r="I1552" s="12" t="s">
        <v>1798</v>
      </c>
      <c r="J1552" s="12" t="s">
        <v>1799</v>
      </c>
      <c r="K1552" s="15" t="s">
        <v>1794</v>
      </c>
      <c r="L1552" s="13" t="s">
        <v>70</v>
      </c>
      <c r="M1552" s="7">
        <v>0.45</v>
      </c>
      <c r="N1552" s="14"/>
    </row>
    <row r="1553" spans="1:14" ht="63">
      <c r="A1553" s="6">
        <v>1552</v>
      </c>
      <c r="B1553" s="8" t="s">
        <v>1788</v>
      </c>
      <c r="C1553" s="9" t="s">
        <v>1804</v>
      </c>
      <c r="D1553" s="10" t="s">
        <v>1805</v>
      </c>
      <c r="E1553" s="11" t="s">
        <v>1806</v>
      </c>
      <c r="F1553" s="6">
        <v>488805</v>
      </c>
      <c r="G1553" s="6" t="s">
        <v>608</v>
      </c>
      <c r="H1553" s="16">
        <v>15061728.688999999</v>
      </c>
      <c r="I1553" s="12" t="s">
        <v>1807</v>
      </c>
      <c r="J1553" s="12" t="s">
        <v>1793</v>
      </c>
      <c r="K1553" s="15" t="s">
        <v>1794</v>
      </c>
      <c r="L1553" s="13" t="s">
        <v>14</v>
      </c>
      <c r="M1553" s="7">
        <v>1</v>
      </c>
      <c r="N1553" s="14"/>
    </row>
    <row r="1554" spans="1:14" ht="63">
      <c r="A1554" s="6">
        <v>1553</v>
      </c>
      <c r="B1554" s="8" t="s">
        <v>1788</v>
      </c>
      <c r="C1554" s="9" t="s">
        <v>1804</v>
      </c>
      <c r="D1554" s="10" t="s">
        <v>1805</v>
      </c>
      <c r="E1554" s="11" t="s">
        <v>1808</v>
      </c>
      <c r="F1554" s="6">
        <v>488806</v>
      </c>
      <c r="G1554" s="6" t="s">
        <v>608</v>
      </c>
      <c r="H1554" s="16">
        <v>16275437.944</v>
      </c>
      <c r="I1554" s="12" t="s">
        <v>1807</v>
      </c>
      <c r="J1554" s="12" t="s">
        <v>1793</v>
      </c>
      <c r="K1554" s="15" t="s">
        <v>1794</v>
      </c>
      <c r="L1554" s="13" t="s">
        <v>14</v>
      </c>
      <c r="M1554" s="7">
        <v>1</v>
      </c>
      <c r="N1554" s="14"/>
    </row>
    <row r="1555" spans="1:14" ht="47.25">
      <c r="A1555" s="6">
        <v>1554</v>
      </c>
      <c r="B1555" s="8" t="s">
        <v>1788</v>
      </c>
      <c r="C1555" s="9" t="s">
        <v>1809</v>
      </c>
      <c r="D1555" s="10" t="s">
        <v>1810</v>
      </c>
      <c r="E1555" s="11" t="s">
        <v>1811</v>
      </c>
      <c r="F1555" s="6">
        <v>488792</v>
      </c>
      <c r="G1555" s="6" t="s">
        <v>608</v>
      </c>
      <c r="H1555" s="16">
        <v>18092463.647999998</v>
      </c>
      <c r="I1555" s="12" t="s">
        <v>1812</v>
      </c>
      <c r="J1555" s="12" t="s">
        <v>1025</v>
      </c>
      <c r="K1555" s="15" t="s">
        <v>1794</v>
      </c>
      <c r="L1555" s="13" t="s">
        <v>14</v>
      </c>
      <c r="M1555" s="7">
        <v>1</v>
      </c>
      <c r="N1555" s="14"/>
    </row>
    <row r="1556" spans="1:14" ht="47.25">
      <c r="A1556" s="6">
        <v>1555</v>
      </c>
      <c r="B1556" s="8" t="s">
        <v>1788</v>
      </c>
      <c r="C1556" s="9" t="s">
        <v>1813</v>
      </c>
      <c r="D1556" s="10" t="s">
        <v>1814</v>
      </c>
      <c r="E1556" s="11" t="s">
        <v>1811</v>
      </c>
      <c r="F1556" s="6">
        <v>488792</v>
      </c>
      <c r="G1556" s="6" t="s">
        <v>608</v>
      </c>
      <c r="H1556" s="16">
        <v>18092463.647999998</v>
      </c>
      <c r="I1556" s="12" t="s">
        <v>1812</v>
      </c>
      <c r="J1556" s="12" t="s">
        <v>1025</v>
      </c>
      <c r="K1556" s="15" t="s">
        <v>1794</v>
      </c>
      <c r="L1556" s="13" t="s">
        <v>70</v>
      </c>
      <c r="M1556" s="7">
        <v>0.51</v>
      </c>
      <c r="N1556" s="14"/>
    </row>
    <row r="1557" spans="1:14" ht="47.25">
      <c r="A1557" s="6">
        <v>1556</v>
      </c>
      <c r="B1557" s="8" t="s">
        <v>1788</v>
      </c>
      <c r="C1557" s="9" t="s">
        <v>1815</v>
      </c>
      <c r="D1557" s="10" t="s">
        <v>1816</v>
      </c>
      <c r="E1557" s="11" t="s">
        <v>1811</v>
      </c>
      <c r="F1557" s="6">
        <v>488792</v>
      </c>
      <c r="G1557" s="6" t="s">
        <v>608</v>
      </c>
      <c r="H1557" s="16">
        <v>18092463.647999998</v>
      </c>
      <c r="I1557" s="12" t="s">
        <v>1812</v>
      </c>
      <c r="J1557" s="12" t="s">
        <v>1025</v>
      </c>
      <c r="K1557" s="15" t="s">
        <v>1794</v>
      </c>
      <c r="L1557" s="13" t="s">
        <v>70</v>
      </c>
      <c r="M1557" s="7">
        <v>0.49</v>
      </c>
      <c r="N1557" s="14"/>
    </row>
    <row r="1558" spans="1:14" ht="63">
      <c r="A1558" s="6">
        <v>1557</v>
      </c>
      <c r="B1558" s="8" t="s">
        <v>1788</v>
      </c>
      <c r="C1558" s="9" t="s">
        <v>1817</v>
      </c>
      <c r="D1558" s="10" t="s">
        <v>1818</v>
      </c>
      <c r="E1558" s="11" t="s">
        <v>1819</v>
      </c>
      <c r="F1558" s="6">
        <v>488799</v>
      </c>
      <c r="G1558" s="6" t="s">
        <v>608</v>
      </c>
      <c r="H1558" s="16">
        <v>23252471.291999999</v>
      </c>
      <c r="I1558" s="12" t="s">
        <v>1812</v>
      </c>
      <c r="J1558" s="12" t="s">
        <v>1025</v>
      </c>
      <c r="K1558" s="15" t="s">
        <v>1794</v>
      </c>
      <c r="L1558" s="13" t="s">
        <v>14</v>
      </c>
      <c r="M1558" s="7">
        <v>1</v>
      </c>
      <c r="N1558" s="14"/>
    </row>
    <row r="1559" spans="1:14" ht="47.25">
      <c r="A1559" s="6">
        <v>1558</v>
      </c>
      <c r="B1559" s="8" t="s">
        <v>1788</v>
      </c>
      <c r="C1559" s="9" t="s">
        <v>1820</v>
      </c>
      <c r="D1559" s="10" t="s">
        <v>1821</v>
      </c>
      <c r="E1559" s="11" t="s">
        <v>1819</v>
      </c>
      <c r="F1559" s="6">
        <v>488799</v>
      </c>
      <c r="G1559" s="6" t="s">
        <v>608</v>
      </c>
      <c r="H1559" s="16">
        <v>23252471.291999999</v>
      </c>
      <c r="I1559" s="12" t="s">
        <v>1812</v>
      </c>
      <c r="J1559" s="12" t="s">
        <v>1025</v>
      </c>
      <c r="K1559" s="15" t="s">
        <v>1794</v>
      </c>
      <c r="L1559" s="13" t="s">
        <v>70</v>
      </c>
      <c r="M1559" s="7">
        <v>0.6</v>
      </c>
      <c r="N1559" s="14"/>
    </row>
    <row r="1560" spans="1:14" ht="47.25">
      <c r="A1560" s="6">
        <v>1559</v>
      </c>
      <c r="B1560" s="8" t="s">
        <v>1788</v>
      </c>
      <c r="C1560" s="9" t="s">
        <v>1822</v>
      </c>
      <c r="D1560" s="10" t="s">
        <v>1823</v>
      </c>
      <c r="E1560" s="11" t="s">
        <v>1819</v>
      </c>
      <c r="F1560" s="6">
        <v>488799</v>
      </c>
      <c r="G1560" s="6" t="s">
        <v>608</v>
      </c>
      <c r="H1560" s="16">
        <v>23252471.291999999</v>
      </c>
      <c r="I1560" s="12" t="s">
        <v>1812</v>
      </c>
      <c r="J1560" s="12" t="s">
        <v>1025</v>
      </c>
      <c r="K1560" s="15" t="s">
        <v>1794</v>
      </c>
      <c r="L1560" s="13" t="s">
        <v>70</v>
      </c>
      <c r="M1560" s="7">
        <v>0.4</v>
      </c>
      <c r="N1560" s="14"/>
    </row>
    <row r="1561" spans="1:14" ht="94.5">
      <c r="A1561" s="6">
        <v>1560</v>
      </c>
      <c r="B1561" s="8" t="s">
        <v>1788</v>
      </c>
      <c r="C1561" s="9" t="s">
        <v>1824</v>
      </c>
      <c r="D1561" s="10" t="s">
        <v>1825</v>
      </c>
      <c r="E1561" s="11" t="s">
        <v>1826</v>
      </c>
      <c r="F1561" s="6">
        <v>488770</v>
      </c>
      <c r="G1561" s="6" t="s">
        <v>608</v>
      </c>
      <c r="H1561" s="16">
        <v>2648217.15</v>
      </c>
      <c r="I1561" s="12" t="s">
        <v>1827</v>
      </c>
      <c r="J1561" s="12" t="s">
        <v>1828</v>
      </c>
      <c r="K1561" s="15" t="s">
        <v>1794</v>
      </c>
      <c r="L1561" s="13" t="s">
        <v>14</v>
      </c>
      <c r="M1561" s="7">
        <v>1</v>
      </c>
      <c r="N1561" s="14"/>
    </row>
    <row r="1562" spans="1:14" ht="94.5">
      <c r="A1562" s="6">
        <v>1561</v>
      </c>
      <c r="B1562" s="8" t="s">
        <v>1788</v>
      </c>
      <c r="C1562" s="9" t="s">
        <v>1829</v>
      </c>
      <c r="D1562" s="10" t="s">
        <v>1830</v>
      </c>
      <c r="E1562" s="11" t="s">
        <v>1831</v>
      </c>
      <c r="F1562" s="6">
        <v>488772</v>
      </c>
      <c r="G1562" s="6" t="s">
        <v>608</v>
      </c>
      <c r="H1562" s="16" t="s">
        <v>1832</v>
      </c>
      <c r="I1562" s="12" t="s">
        <v>1833</v>
      </c>
      <c r="J1562" s="12" t="s">
        <v>1828</v>
      </c>
      <c r="K1562" s="15" t="s">
        <v>1794</v>
      </c>
      <c r="L1562" s="13" t="s">
        <v>14</v>
      </c>
      <c r="M1562" s="7">
        <v>1</v>
      </c>
      <c r="N1562" s="14"/>
    </row>
    <row r="1563" spans="1:14" ht="78.75">
      <c r="A1563" s="6">
        <v>1562</v>
      </c>
      <c r="B1563" s="8" t="s">
        <v>1788</v>
      </c>
      <c r="C1563" s="9" t="s">
        <v>1834</v>
      </c>
      <c r="D1563" s="10" t="s">
        <v>1801</v>
      </c>
      <c r="E1563" s="11" t="s">
        <v>1835</v>
      </c>
      <c r="F1563" s="6">
        <v>488773</v>
      </c>
      <c r="G1563" s="6" t="s">
        <v>608</v>
      </c>
      <c r="H1563" s="16" t="s">
        <v>1836</v>
      </c>
      <c r="I1563" s="12" t="s">
        <v>1837</v>
      </c>
      <c r="J1563" s="12" t="s">
        <v>1838</v>
      </c>
      <c r="K1563" s="15" t="s">
        <v>1794</v>
      </c>
      <c r="L1563" s="13" t="s">
        <v>14</v>
      </c>
      <c r="M1563" s="7">
        <v>1</v>
      </c>
      <c r="N1563" s="14"/>
    </row>
    <row r="1564" spans="1:14" ht="78.75">
      <c r="A1564" s="6">
        <v>1563</v>
      </c>
      <c r="B1564" s="8" t="s">
        <v>1788</v>
      </c>
      <c r="C1564" s="9" t="s">
        <v>1839</v>
      </c>
      <c r="D1564" s="10" t="s">
        <v>1840</v>
      </c>
      <c r="E1564" s="11" t="s">
        <v>1841</v>
      </c>
      <c r="F1564" s="6">
        <v>488774</v>
      </c>
      <c r="G1564" s="6" t="s">
        <v>608</v>
      </c>
      <c r="H1564" s="16" t="s">
        <v>1842</v>
      </c>
      <c r="I1564" s="12" t="s">
        <v>1843</v>
      </c>
      <c r="J1564" s="12" t="s">
        <v>1844</v>
      </c>
      <c r="K1564" s="15" t="s">
        <v>1794</v>
      </c>
      <c r="L1564" s="13" t="s">
        <v>14</v>
      </c>
      <c r="M1564" s="7">
        <v>1</v>
      </c>
      <c r="N1564" s="14"/>
    </row>
    <row r="1565" spans="1:14" ht="94.5">
      <c r="A1565" s="6">
        <v>1564</v>
      </c>
      <c r="B1565" s="8" t="s">
        <v>1788</v>
      </c>
      <c r="C1565" s="9" t="s">
        <v>1845</v>
      </c>
      <c r="D1565" s="10" t="s">
        <v>1846</v>
      </c>
      <c r="E1565" s="11" t="s">
        <v>1847</v>
      </c>
      <c r="F1565" s="6">
        <v>488775</v>
      </c>
      <c r="G1565" s="6" t="s">
        <v>608</v>
      </c>
      <c r="H1565" s="16">
        <v>3688342.7</v>
      </c>
      <c r="I1565" s="12" t="s">
        <v>1848</v>
      </c>
      <c r="J1565" s="12" t="s">
        <v>1849</v>
      </c>
      <c r="K1565" s="15" t="s">
        <v>1794</v>
      </c>
      <c r="L1565" s="13" t="s">
        <v>14</v>
      </c>
      <c r="M1565" s="7">
        <v>1</v>
      </c>
      <c r="N1565" s="14"/>
    </row>
    <row r="1566" spans="1:14" ht="78.75">
      <c r="A1566" s="6">
        <v>1565</v>
      </c>
      <c r="B1566" s="8" t="s">
        <v>1788</v>
      </c>
      <c r="C1566" s="9" t="s">
        <v>1850</v>
      </c>
      <c r="D1566" s="10" t="s">
        <v>1851</v>
      </c>
      <c r="E1566" s="11" t="s">
        <v>1852</v>
      </c>
      <c r="F1566" s="6">
        <v>488776</v>
      </c>
      <c r="G1566" s="6" t="s">
        <v>608</v>
      </c>
      <c r="H1566" s="16">
        <v>2527928.15</v>
      </c>
      <c r="I1566" s="12" t="s">
        <v>1833</v>
      </c>
      <c r="J1566" s="12" t="s">
        <v>1853</v>
      </c>
      <c r="K1566" s="15" t="s">
        <v>1794</v>
      </c>
      <c r="L1566" s="13" t="s">
        <v>14</v>
      </c>
      <c r="M1566" s="7">
        <v>1</v>
      </c>
      <c r="N1566" s="14"/>
    </row>
    <row r="1567" spans="1:14" ht="94.5">
      <c r="A1567" s="6">
        <v>1566</v>
      </c>
      <c r="B1567" s="8" t="s">
        <v>1788</v>
      </c>
      <c r="C1567" s="9" t="s">
        <v>1854</v>
      </c>
      <c r="D1567" s="10" t="s">
        <v>1855</v>
      </c>
      <c r="E1567" s="11" t="s">
        <v>1856</v>
      </c>
      <c r="F1567" s="6">
        <v>488777</v>
      </c>
      <c r="G1567" s="6" t="s">
        <v>608</v>
      </c>
      <c r="H1567" s="16">
        <v>4165879.2</v>
      </c>
      <c r="I1567" s="12" t="s">
        <v>1827</v>
      </c>
      <c r="J1567" s="12" t="s">
        <v>1853</v>
      </c>
      <c r="K1567" s="15" t="s">
        <v>1794</v>
      </c>
      <c r="L1567" s="13" t="s">
        <v>14</v>
      </c>
      <c r="M1567" s="7">
        <v>1</v>
      </c>
      <c r="N1567" s="14"/>
    </row>
    <row r="1568" spans="1:14" ht="78.75">
      <c r="A1568" s="6">
        <v>1567</v>
      </c>
      <c r="B1568" s="8" t="s">
        <v>1788</v>
      </c>
      <c r="C1568" s="9" t="s">
        <v>1857</v>
      </c>
      <c r="D1568" s="10" t="s">
        <v>1858</v>
      </c>
      <c r="E1568" s="11" t="s">
        <v>1859</v>
      </c>
      <c r="F1568" s="6">
        <v>488778</v>
      </c>
      <c r="G1568" s="6" t="s">
        <v>608</v>
      </c>
      <c r="H1568" s="16">
        <v>2632372.1</v>
      </c>
      <c r="I1568" s="12" t="s">
        <v>1833</v>
      </c>
      <c r="J1568" s="12" t="s">
        <v>1853</v>
      </c>
      <c r="K1568" s="15" t="s">
        <v>1794</v>
      </c>
      <c r="L1568" s="13" t="s">
        <v>14</v>
      </c>
      <c r="M1568" s="7">
        <v>1</v>
      </c>
      <c r="N1568" s="14"/>
    </row>
    <row r="1569" spans="1:14" ht="94.5">
      <c r="A1569" s="6">
        <v>1568</v>
      </c>
      <c r="B1569" s="8" t="s">
        <v>1788</v>
      </c>
      <c r="C1569" s="9" t="s">
        <v>1860</v>
      </c>
      <c r="D1569" s="10" t="s">
        <v>1855</v>
      </c>
      <c r="E1569" s="11" t="s">
        <v>1861</v>
      </c>
      <c r="F1569" s="6">
        <v>488798</v>
      </c>
      <c r="G1569" s="6" t="s">
        <v>608</v>
      </c>
      <c r="H1569" s="16">
        <v>7748989.4500000002</v>
      </c>
      <c r="I1569" s="12" t="s">
        <v>1862</v>
      </c>
      <c r="J1569" s="12" t="s">
        <v>1863</v>
      </c>
      <c r="K1569" s="15" t="s">
        <v>1794</v>
      </c>
      <c r="L1569" s="13" t="s">
        <v>14</v>
      </c>
      <c r="M1569" s="7">
        <v>1</v>
      </c>
      <c r="N1569" s="14"/>
    </row>
    <row r="1570" spans="1:14" ht="110.25">
      <c r="A1570" s="6">
        <v>1569</v>
      </c>
      <c r="B1570" s="8" t="s">
        <v>1788</v>
      </c>
      <c r="C1570" s="9" t="s">
        <v>1864</v>
      </c>
      <c r="D1570" s="10" t="s">
        <v>1865</v>
      </c>
      <c r="E1570" s="11" t="s">
        <v>1866</v>
      </c>
      <c r="F1570" s="6">
        <v>488800</v>
      </c>
      <c r="G1570" s="6" t="s">
        <v>608</v>
      </c>
      <c r="H1570" s="16">
        <v>9438789.5999999996</v>
      </c>
      <c r="I1570" s="12" t="s">
        <v>1862</v>
      </c>
      <c r="J1570" s="12" t="s">
        <v>1247</v>
      </c>
      <c r="K1570" s="15" t="s">
        <v>1794</v>
      </c>
      <c r="L1570" s="13" t="s">
        <v>14</v>
      </c>
      <c r="M1570" s="7">
        <v>1</v>
      </c>
      <c r="N1570" s="14"/>
    </row>
    <row r="1571" spans="1:14" ht="78.75">
      <c r="A1571" s="6">
        <v>1570</v>
      </c>
      <c r="B1571" s="8" t="s">
        <v>1788</v>
      </c>
      <c r="C1571" s="9" t="s">
        <v>1867</v>
      </c>
      <c r="D1571" s="10" t="s">
        <v>1868</v>
      </c>
      <c r="E1571" s="11" t="s">
        <v>1869</v>
      </c>
      <c r="F1571" s="6">
        <v>488802</v>
      </c>
      <c r="G1571" s="6" t="s">
        <v>608</v>
      </c>
      <c r="H1571" s="16">
        <v>11339020.449999999</v>
      </c>
      <c r="I1571" s="12" t="s">
        <v>1837</v>
      </c>
      <c r="J1571" s="12" t="s">
        <v>1838</v>
      </c>
      <c r="K1571" s="15" t="s">
        <v>1794</v>
      </c>
      <c r="L1571" s="13" t="s">
        <v>14</v>
      </c>
      <c r="M1571" s="7">
        <v>1</v>
      </c>
      <c r="N1571" s="14"/>
    </row>
    <row r="1572" spans="1:14" ht="63">
      <c r="A1572" s="6">
        <v>1571</v>
      </c>
      <c r="B1572" s="8" t="s">
        <v>1788</v>
      </c>
      <c r="C1572" s="9" t="s">
        <v>1870</v>
      </c>
      <c r="D1572" s="10" t="s">
        <v>1871</v>
      </c>
      <c r="E1572" s="11" t="s">
        <v>1872</v>
      </c>
      <c r="F1572" s="6">
        <v>488803</v>
      </c>
      <c r="G1572" s="6" t="s">
        <v>608</v>
      </c>
      <c r="H1572" s="16">
        <v>11227775.449999999</v>
      </c>
      <c r="I1572" s="12" t="s">
        <v>1848</v>
      </c>
      <c r="J1572" s="12" t="s">
        <v>1863</v>
      </c>
      <c r="K1572" s="15" t="s">
        <v>1794</v>
      </c>
      <c r="L1572" s="13" t="s">
        <v>14</v>
      </c>
      <c r="M1572" s="7">
        <v>1</v>
      </c>
      <c r="N1572" s="14"/>
    </row>
    <row r="1573" spans="1:14" ht="94.5">
      <c r="A1573" s="6">
        <v>1572</v>
      </c>
      <c r="B1573" s="8" t="s">
        <v>1788</v>
      </c>
      <c r="C1573" s="9" t="s">
        <v>1873</v>
      </c>
      <c r="D1573" s="10" t="s">
        <v>1874</v>
      </c>
      <c r="E1573" s="11" t="s">
        <v>1875</v>
      </c>
      <c r="F1573" s="6">
        <v>488796</v>
      </c>
      <c r="G1573" s="6" t="s">
        <v>608</v>
      </c>
      <c r="H1573" s="16" t="s">
        <v>1876</v>
      </c>
      <c r="I1573" s="12" t="s">
        <v>1837</v>
      </c>
      <c r="J1573" s="12" t="s">
        <v>1838</v>
      </c>
      <c r="K1573" s="15" t="s">
        <v>1794</v>
      </c>
      <c r="L1573" s="13" t="s">
        <v>14</v>
      </c>
      <c r="M1573" s="7">
        <v>1</v>
      </c>
      <c r="N1573" s="14"/>
    </row>
    <row r="1574" spans="1:14" ht="141.75">
      <c r="A1574" s="6">
        <v>1573</v>
      </c>
      <c r="B1574" s="8" t="s">
        <v>1788</v>
      </c>
      <c r="C1574" s="9" t="s">
        <v>1877</v>
      </c>
      <c r="D1574" s="10" t="s">
        <v>1878</v>
      </c>
      <c r="E1574" s="11" t="s">
        <v>1879</v>
      </c>
      <c r="F1574" s="6">
        <v>488797</v>
      </c>
      <c r="G1574" s="6" t="s">
        <v>608</v>
      </c>
      <c r="H1574" s="16">
        <v>12397933.199999999</v>
      </c>
      <c r="I1574" s="12" t="s">
        <v>1837</v>
      </c>
      <c r="J1574" s="12" t="s">
        <v>1880</v>
      </c>
      <c r="K1574" s="15" t="s">
        <v>1794</v>
      </c>
      <c r="L1574" s="13" t="s">
        <v>14</v>
      </c>
      <c r="M1574" s="7">
        <v>1</v>
      </c>
      <c r="N1574" s="14"/>
    </row>
    <row r="1575" spans="1:14" ht="78.75">
      <c r="A1575" s="6">
        <v>1574</v>
      </c>
      <c r="B1575" s="8" t="s">
        <v>1788</v>
      </c>
      <c r="C1575" s="9" t="s">
        <v>1881</v>
      </c>
      <c r="D1575" s="10" t="s">
        <v>1882</v>
      </c>
      <c r="E1575" s="11" t="s">
        <v>1883</v>
      </c>
      <c r="F1575" s="6">
        <v>488789</v>
      </c>
      <c r="G1575" s="6" t="s">
        <v>608</v>
      </c>
      <c r="H1575" s="16" t="s">
        <v>1884</v>
      </c>
      <c r="I1575" s="12" t="s">
        <v>1848</v>
      </c>
      <c r="J1575" s="12" t="s">
        <v>1849</v>
      </c>
      <c r="K1575" s="15" t="s">
        <v>1794</v>
      </c>
      <c r="L1575" s="13" t="s">
        <v>14</v>
      </c>
      <c r="M1575" s="7">
        <v>1</v>
      </c>
      <c r="N1575" s="14"/>
    </row>
    <row r="1576" spans="1:14" ht="78.75">
      <c r="A1576" s="6">
        <v>1575</v>
      </c>
      <c r="B1576" s="8" t="s">
        <v>1788</v>
      </c>
      <c r="C1576" s="9" t="s">
        <v>1885</v>
      </c>
      <c r="D1576" s="10" t="s">
        <v>1886</v>
      </c>
      <c r="E1576" s="11" t="s">
        <v>1887</v>
      </c>
      <c r="F1576" s="6">
        <v>488793</v>
      </c>
      <c r="G1576" s="6" t="s">
        <v>608</v>
      </c>
      <c r="H1576" s="16" t="s">
        <v>1888</v>
      </c>
      <c r="I1576" s="12" t="s">
        <v>1889</v>
      </c>
      <c r="J1576" s="12" t="s">
        <v>1009</v>
      </c>
      <c r="K1576" s="15" t="s">
        <v>1794</v>
      </c>
      <c r="L1576" s="13" t="s">
        <v>14</v>
      </c>
      <c r="M1576" s="7">
        <v>1</v>
      </c>
      <c r="N1576" s="14"/>
    </row>
    <row r="1577" spans="1:14" ht="110.25">
      <c r="A1577" s="6">
        <v>1576</v>
      </c>
      <c r="B1577" s="8" t="s">
        <v>1788</v>
      </c>
      <c r="C1577" s="9" t="s">
        <v>1890</v>
      </c>
      <c r="D1577" s="10" t="s">
        <v>1865</v>
      </c>
      <c r="E1577" s="11" t="s">
        <v>1891</v>
      </c>
      <c r="F1577" s="6">
        <v>488794</v>
      </c>
      <c r="G1577" s="6" t="s">
        <v>608</v>
      </c>
      <c r="H1577" s="16" t="s">
        <v>1892</v>
      </c>
      <c r="I1577" s="12" t="s">
        <v>1862</v>
      </c>
      <c r="J1577" s="12" t="s">
        <v>1247</v>
      </c>
      <c r="K1577" s="15" t="s">
        <v>1794</v>
      </c>
      <c r="L1577" s="13" t="s">
        <v>14</v>
      </c>
      <c r="M1577" s="7">
        <v>1</v>
      </c>
      <c r="N1577" s="14"/>
    </row>
    <row r="1578" spans="1:14" ht="94.5">
      <c r="A1578" s="6">
        <v>1577</v>
      </c>
      <c r="B1578" s="8" t="s">
        <v>1788</v>
      </c>
      <c r="C1578" s="9" t="s">
        <v>1893</v>
      </c>
      <c r="D1578" s="10" t="s">
        <v>1894</v>
      </c>
      <c r="E1578" s="11" t="s">
        <v>1895</v>
      </c>
      <c r="F1578" s="6">
        <v>488795</v>
      </c>
      <c r="G1578" s="6" t="s">
        <v>608</v>
      </c>
      <c r="H1578" s="16" t="s">
        <v>1896</v>
      </c>
      <c r="I1578" s="12" t="s">
        <v>1862</v>
      </c>
      <c r="J1578" s="12" t="s">
        <v>1897</v>
      </c>
      <c r="K1578" s="15" t="s">
        <v>1794</v>
      </c>
      <c r="L1578" s="13" t="s">
        <v>14</v>
      </c>
      <c r="M1578" s="7">
        <v>1</v>
      </c>
      <c r="N1578" s="14"/>
    </row>
    <row r="1579" spans="1:14" ht="78.75">
      <c r="A1579" s="6">
        <v>1578</v>
      </c>
      <c r="B1579" s="8" t="s">
        <v>1788</v>
      </c>
      <c r="C1579" s="9" t="s">
        <v>1898</v>
      </c>
      <c r="D1579" s="10" t="s">
        <v>1899</v>
      </c>
      <c r="E1579" s="11" t="s">
        <v>1900</v>
      </c>
      <c r="F1579" s="6">
        <v>488804</v>
      </c>
      <c r="G1579" s="6" t="s">
        <v>608</v>
      </c>
      <c r="H1579" s="16" t="s">
        <v>1901</v>
      </c>
      <c r="I1579" s="12" t="s">
        <v>1827</v>
      </c>
      <c r="J1579" s="12" t="s">
        <v>1838</v>
      </c>
      <c r="K1579" s="15" t="s">
        <v>1794</v>
      </c>
      <c r="L1579" s="13" t="s">
        <v>14</v>
      </c>
      <c r="M1579" s="7">
        <v>1</v>
      </c>
      <c r="N1579" s="14"/>
    </row>
    <row r="1580" spans="1:14" ht="63">
      <c r="A1580" s="6">
        <v>1579</v>
      </c>
      <c r="B1580" s="8" t="s">
        <v>1788</v>
      </c>
      <c r="C1580" s="9" t="s">
        <v>1902</v>
      </c>
      <c r="D1580" s="10" t="s">
        <v>1903</v>
      </c>
      <c r="E1580" s="11" t="s">
        <v>1904</v>
      </c>
      <c r="F1580" s="6">
        <v>488807</v>
      </c>
      <c r="G1580" s="6" t="s">
        <v>608</v>
      </c>
      <c r="H1580" s="16" t="s">
        <v>1905</v>
      </c>
      <c r="I1580" s="12" t="s">
        <v>924</v>
      </c>
      <c r="J1580" s="12" t="s">
        <v>1838</v>
      </c>
      <c r="K1580" s="15" t="s">
        <v>1794</v>
      </c>
      <c r="L1580" s="13" t="s">
        <v>14</v>
      </c>
      <c r="M1580" s="7">
        <v>1</v>
      </c>
      <c r="N1580" s="14"/>
    </row>
    <row r="1581" spans="1:14" ht="78.75">
      <c r="A1581" s="6">
        <v>1580</v>
      </c>
      <c r="B1581" s="8" t="s">
        <v>1788</v>
      </c>
      <c r="C1581" s="9" t="s">
        <v>1906</v>
      </c>
      <c r="D1581" s="10" t="s">
        <v>1907</v>
      </c>
      <c r="E1581" s="11" t="s">
        <v>1908</v>
      </c>
      <c r="F1581" s="6">
        <v>488780</v>
      </c>
      <c r="G1581" s="6" t="s">
        <v>608</v>
      </c>
      <c r="H1581" s="16" t="s">
        <v>1909</v>
      </c>
      <c r="I1581" s="12" t="s">
        <v>1165</v>
      </c>
      <c r="J1581" s="12" t="s">
        <v>1849</v>
      </c>
      <c r="K1581" s="15" t="s">
        <v>1794</v>
      </c>
      <c r="L1581" s="13" t="s">
        <v>14</v>
      </c>
      <c r="M1581" s="7">
        <v>1</v>
      </c>
      <c r="N1581" s="14"/>
    </row>
    <row r="1582" spans="1:14" ht="110.25">
      <c r="A1582" s="6">
        <v>1581</v>
      </c>
      <c r="B1582" s="8" t="s">
        <v>1788</v>
      </c>
      <c r="C1582" s="9" t="s">
        <v>1910</v>
      </c>
      <c r="D1582" s="10" t="s">
        <v>1911</v>
      </c>
      <c r="E1582" s="11" t="s">
        <v>1912</v>
      </c>
      <c r="F1582" s="6">
        <v>488781</v>
      </c>
      <c r="G1582" s="6" t="s">
        <v>608</v>
      </c>
      <c r="H1582" s="16" t="s">
        <v>1913</v>
      </c>
      <c r="I1582" s="12" t="s">
        <v>1848</v>
      </c>
      <c r="J1582" s="12" t="s">
        <v>1914</v>
      </c>
      <c r="K1582" s="15" t="s">
        <v>1794</v>
      </c>
      <c r="L1582" s="13" t="s">
        <v>14</v>
      </c>
      <c r="M1582" s="7">
        <v>1</v>
      </c>
      <c r="N1582" s="14"/>
    </row>
    <row r="1583" spans="1:14" ht="78.75">
      <c r="A1583" s="6">
        <v>1582</v>
      </c>
      <c r="B1583" s="8" t="s">
        <v>1788</v>
      </c>
      <c r="C1583" s="9" t="s">
        <v>1915</v>
      </c>
      <c r="D1583" s="10" t="s">
        <v>1916</v>
      </c>
      <c r="E1583" s="11" t="s">
        <v>1917</v>
      </c>
      <c r="F1583" s="6">
        <v>488782</v>
      </c>
      <c r="G1583" s="6" t="s">
        <v>608</v>
      </c>
      <c r="H1583" s="16" t="s">
        <v>1918</v>
      </c>
      <c r="I1583" s="12" t="s">
        <v>1919</v>
      </c>
      <c r="J1583" s="12" t="s">
        <v>1920</v>
      </c>
      <c r="K1583" s="15" t="s">
        <v>1794</v>
      </c>
      <c r="L1583" s="13" t="s">
        <v>14</v>
      </c>
      <c r="M1583" s="7">
        <v>1</v>
      </c>
      <c r="N1583" s="14"/>
    </row>
    <row r="1584" spans="1:14" ht="78.75">
      <c r="A1584" s="6">
        <v>1583</v>
      </c>
      <c r="B1584" s="8" t="s">
        <v>1788</v>
      </c>
      <c r="C1584" s="9" t="s">
        <v>1921</v>
      </c>
      <c r="D1584" s="10" t="s">
        <v>1922</v>
      </c>
      <c r="E1584" s="11" t="s">
        <v>1923</v>
      </c>
      <c r="F1584" s="6">
        <v>488783</v>
      </c>
      <c r="G1584" s="6" t="s">
        <v>608</v>
      </c>
      <c r="H1584" s="16" t="s">
        <v>1924</v>
      </c>
      <c r="I1584" s="12" t="s">
        <v>1848</v>
      </c>
      <c r="J1584" s="12" t="s">
        <v>1914</v>
      </c>
      <c r="K1584" s="15" t="s">
        <v>1794</v>
      </c>
      <c r="L1584" s="13" t="s">
        <v>14</v>
      </c>
      <c r="M1584" s="7">
        <v>1</v>
      </c>
      <c r="N1584" s="14"/>
    </row>
    <row r="1585" spans="1:14" ht="126">
      <c r="A1585" s="6">
        <v>1584</v>
      </c>
      <c r="B1585" s="8" t="s">
        <v>1788</v>
      </c>
      <c r="C1585" s="9" t="s">
        <v>1925</v>
      </c>
      <c r="D1585" s="10" t="s">
        <v>1926</v>
      </c>
      <c r="E1585" s="11" t="s">
        <v>1927</v>
      </c>
      <c r="F1585" s="6">
        <v>488784</v>
      </c>
      <c r="G1585" s="6" t="s">
        <v>608</v>
      </c>
      <c r="H1585" s="16" t="s">
        <v>1928</v>
      </c>
      <c r="I1585" s="12" t="s">
        <v>1848</v>
      </c>
      <c r="J1585" s="12" t="s">
        <v>1920</v>
      </c>
      <c r="K1585" s="15" t="s">
        <v>1794</v>
      </c>
      <c r="L1585" s="13" t="s">
        <v>14</v>
      </c>
      <c r="M1585" s="7">
        <v>1</v>
      </c>
      <c r="N1585" s="14"/>
    </row>
    <row r="1586" spans="1:14" ht="78.75">
      <c r="A1586" s="6">
        <v>1585</v>
      </c>
      <c r="B1586" s="8" t="s">
        <v>1788</v>
      </c>
      <c r="C1586" s="9" t="s">
        <v>1929</v>
      </c>
      <c r="D1586" s="10" t="s">
        <v>1930</v>
      </c>
      <c r="E1586" s="11" t="s">
        <v>1931</v>
      </c>
      <c r="F1586" s="6">
        <v>488785</v>
      </c>
      <c r="G1586" s="6" t="s">
        <v>608</v>
      </c>
      <c r="H1586" s="16" t="s">
        <v>1932</v>
      </c>
      <c r="I1586" s="12" t="s">
        <v>1848</v>
      </c>
      <c r="J1586" s="12" t="s">
        <v>1933</v>
      </c>
      <c r="K1586" s="15" t="s">
        <v>1794</v>
      </c>
      <c r="L1586" s="13" t="s">
        <v>14</v>
      </c>
      <c r="M1586" s="7">
        <v>1</v>
      </c>
      <c r="N1586" s="14"/>
    </row>
    <row r="1587" spans="1:14" ht="94.5">
      <c r="A1587" s="6">
        <v>1586</v>
      </c>
      <c r="B1587" s="8" t="s">
        <v>1788</v>
      </c>
      <c r="C1587" s="9" t="s">
        <v>1934</v>
      </c>
      <c r="D1587" s="10" t="s">
        <v>1935</v>
      </c>
      <c r="E1587" s="11" t="s">
        <v>1936</v>
      </c>
      <c r="F1587" s="6">
        <v>488786</v>
      </c>
      <c r="G1587" s="6" t="s">
        <v>608</v>
      </c>
      <c r="H1587" s="16" t="s">
        <v>1937</v>
      </c>
      <c r="I1587" s="12" t="s">
        <v>1848</v>
      </c>
      <c r="J1587" s="12" t="s">
        <v>1920</v>
      </c>
      <c r="K1587" s="15" t="s">
        <v>1794</v>
      </c>
      <c r="L1587" s="13" t="s">
        <v>14</v>
      </c>
      <c r="M1587" s="7">
        <v>1</v>
      </c>
      <c r="N1587" s="14"/>
    </row>
    <row r="1588" spans="1:14" ht="94.5">
      <c r="A1588" s="6">
        <v>1587</v>
      </c>
      <c r="B1588" s="8" t="s">
        <v>1788</v>
      </c>
      <c r="C1588" s="9" t="s">
        <v>1938</v>
      </c>
      <c r="D1588" s="10" t="s">
        <v>1823</v>
      </c>
      <c r="E1588" s="11" t="s">
        <v>1939</v>
      </c>
      <c r="F1588" s="6">
        <v>488787</v>
      </c>
      <c r="G1588" s="6" t="s">
        <v>608</v>
      </c>
      <c r="H1588" s="16" t="s">
        <v>1940</v>
      </c>
      <c r="I1588" s="12" t="s">
        <v>1862</v>
      </c>
      <c r="J1588" s="12" t="s">
        <v>1914</v>
      </c>
      <c r="K1588" s="15" t="s">
        <v>1794</v>
      </c>
      <c r="L1588" s="13" t="s">
        <v>14</v>
      </c>
      <c r="M1588" s="7">
        <v>1</v>
      </c>
      <c r="N1588" s="14"/>
    </row>
    <row r="1589" spans="1:14" ht="78.75">
      <c r="A1589" s="6">
        <v>1588</v>
      </c>
      <c r="B1589" s="8" t="s">
        <v>1788</v>
      </c>
      <c r="C1589" s="9" t="s">
        <v>1941</v>
      </c>
      <c r="D1589" s="10" t="s">
        <v>1942</v>
      </c>
      <c r="E1589" s="11" t="s">
        <v>1943</v>
      </c>
      <c r="F1589" s="6">
        <v>488788</v>
      </c>
      <c r="G1589" s="6" t="s">
        <v>608</v>
      </c>
      <c r="H1589" s="16" t="s">
        <v>1944</v>
      </c>
      <c r="I1589" s="12" t="s">
        <v>1848</v>
      </c>
      <c r="J1589" s="12" t="s">
        <v>1920</v>
      </c>
      <c r="K1589" s="15" t="s">
        <v>1794</v>
      </c>
      <c r="L1589" s="13" t="s">
        <v>14</v>
      </c>
      <c r="M1589" s="7">
        <v>1</v>
      </c>
      <c r="N1589" s="14"/>
    </row>
    <row r="1590" spans="1:14" ht="78.75">
      <c r="A1590" s="6">
        <v>1589</v>
      </c>
      <c r="B1590" s="8" t="s">
        <v>1788</v>
      </c>
      <c r="C1590" s="9" t="s">
        <v>1945</v>
      </c>
      <c r="D1590" s="10" t="s">
        <v>1946</v>
      </c>
      <c r="E1590" s="11" t="s">
        <v>1947</v>
      </c>
      <c r="F1590" s="6">
        <v>488746</v>
      </c>
      <c r="G1590" s="6" t="s">
        <v>608</v>
      </c>
      <c r="H1590" s="16" t="s">
        <v>1948</v>
      </c>
      <c r="I1590" s="12" t="s">
        <v>1837</v>
      </c>
      <c r="J1590" s="12" t="s">
        <v>1225</v>
      </c>
      <c r="K1590" s="15" t="s">
        <v>1794</v>
      </c>
      <c r="L1590" s="13" t="s">
        <v>14</v>
      </c>
      <c r="M1590" s="7">
        <v>1</v>
      </c>
      <c r="N1590" s="14"/>
    </row>
    <row r="1591" spans="1:14" ht="94.5">
      <c r="A1591" s="6">
        <v>1590</v>
      </c>
      <c r="B1591" s="8" t="s">
        <v>1788</v>
      </c>
      <c r="C1591" s="9" t="s">
        <v>1949</v>
      </c>
      <c r="D1591" s="10" t="s">
        <v>1823</v>
      </c>
      <c r="E1591" s="11" t="s">
        <v>1950</v>
      </c>
      <c r="F1591" s="6">
        <v>488747</v>
      </c>
      <c r="G1591" s="6" t="s">
        <v>608</v>
      </c>
      <c r="H1591" s="16" t="s">
        <v>1951</v>
      </c>
      <c r="I1591" s="12" t="s">
        <v>1862</v>
      </c>
      <c r="J1591" s="12" t="s">
        <v>1952</v>
      </c>
      <c r="K1591" s="15" t="s">
        <v>1794</v>
      </c>
      <c r="L1591" s="13" t="s">
        <v>14</v>
      </c>
      <c r="M1591" s="7">
        <v>1</v>
      </c>
      <c r="N1591" s="14"/>
    </row>
    <row r="1592" spans="1:14" ht="94.5">
      <c r="A1592" s="6">
        <v>1591</v>
      </c>
      <c r="B1592" s="8" t="s">
        <v>1788</v>
      </c>
      <c r="C1592" s="9" t="s">
        <v>1953</v>
      </c>
      <c r="D1592" s="10" t="s">
        <v>1821</v>
      </c>
      <c r="E1592" s="11" t="s">
        <v>1954</v>
      </c>
      <c r="F1592" s="6">
        <v>488748</v>
      </c>
      <c r="G1592" s="6" t="s">
        <v>608</v>
      </c>
      <c r="H1592" s="16" t="s">
        <v>1955</v>
      </c>
      <c r="I1592" s="12" t="s">
        <v>1862</v>
      </c>
      <c r="J1592" s="12" t="s">
        <v>1952</v>
      </c>
      <c r="K1592" s="15" t="s">
        <v>1794</v>
      </c>
      <c r="L1592" s="13" t="s">
        <v>14</v>
      </c>
      <c r="M1592" s="7">
        <v>1</v>
      </c>
      <c r="N1592" s="14"/>
    </row>
    <row r="1593" spans="1:14" ht="78.75">
      <c r="A1593" s="6">
        <v>1592</v>
      </c>
      <c r="B1593" s="8" t="s">
        <v>1788</v>
      </c>
      <c r="C1593" s="9" t="s">
        <v>1956</v>
      </c>
      <c r="D1593" s="10" t="s">
        <v>1957</v>
      </c>
      <c r="E1593" s="11" t="s">
        <v>1958</v>
      </c>
      <c r="F1593" s="6">
        <v>488749</v>
      </c>
      <c r="G1593" s="6" t="s">
        <v>608</v>
      </c>
      <c r="H1593" s="16" t="s">
        <v>1959</v>
      </c>
      <c r="I1593" s="12" t="s">
        <v>1837</v>
      </c>
      <c r="J1593" s="12" t="s">
        <v>1960</v>
      </c>
      <c r="K1593" s="15" t="s">
        <v>1794</v>
      </c>
      <c r="L1593" s="13" t="s">
        <v>14</v>
      </c>
      <c r="M1593" s="7">
        <v>1</v>
      </c>
      <c r="N1593" s="14"/>
    </row>
    <row r="1594" spans="1:14" ht="78.75">
      <c r="A1594" s="6">
        <v>1593</v>
      </c>
      <c r="B1594" s="8" t="s">
        <v>1788</v>
      </c>
      <c r="C1594" s="9" t="s">
        <v>1961</v>
      </c>
      <c r="D1594" s="10" t="s">
        <v>1962</v>
      </c>
      <c r="E1594" s="11" t="s">
        <v>1963</v>
      </c>
      <c r="F1594" s="6">
        <v>488750</v>
      </c>
      <c r="G1594" s="6" t="s">
        <v>608</v>
      </c>
      <c r="H1594" s="16" t="s">
        <v>1964</v>
      </c>
      <c r="I1594" s="12" t="s">
        <v>1862</v>
      </c>
      <c r="J1594" s="12" t="s">
        <v>1225</v>
      </c>
      <c r="K1594" s="15" t="s">
        <v>1794</v>
      </c>
      <c r="L1594" s="13" t="s">
        <v>14</v>
      </c>
      <c r="M1594" s="7">
        <v>1</v>
      </c>
      <c r="N1594" s="14"/>
    </row>
    <row r="1595" spans="1:14" ht="94.5">
      <c r="A1595" s="6">
        <v>1594</v>
      </c>
      <c r="B1595" s="8" t="s">
        <v>1788</v>
      </c>
      <c r="C1595" s="9" t="s">
        <v>1965</v>
      </c>
      <c r="D1595" s="10" t="s">
        <v>1823</v>
      </c>
      <c r="E1595" s="11" t="s">
        <v>1966</v>
      </c>
      <c r="F1595" s="6">
        <v>488751</v>
      </c>
      <c r="G1595" s="6" t="s">
        <v>608</v>
      </c>
      <c r="H1595" s="16" t="s">
        <v>1967</v>
      </c>
      <c r="I1595" s="12" t="s">
        <v>1862</v>
      </c>
      <c r="J1595" s="12" t="s">
        <v>1225</v>
      </c>
      <c r="K1595" s="15" t="s">
        <v>1794</v>
      </c>
      <c r="L1595" s="13" t="s">
        <v>14</v>
      </c>
      <c r="M1595" s="7">
        <v>1</v>
      </c>
      <c r="N1595" s="14"/>
    </row>
    <row r="1596" spans="1:14" ht="94.5">
      <c r="A1596" s="6">
        <v>1595</v>
      </c>
      <c r="B1596" s="8" t="s">
        <v>1788</v>
      </c>
      <c r="C1596" s="9" t="s">
        <v>1934</v>
      </c>
      <c r="D1596" s="10" t="s">
        <v>1935</v>
      </c>
      <c r="E1596" s="11" t="s">
        <v>1968</v>
      </c>
      <c r="F1596" s="6">
        <v>488752</v>
      </c>
      <c r="G1596" s="6" t="s">
        <v>608</v>
      </c>
      <c r="H1596" s="16" t="s">
        <v>1969</v>
      </c>
      <c r="I1596" s="12" t="s">
        <v>1848</v>
      </c>
      <c r="J1596" s="12" t="s">
        <v>1225</v>
      </c>
      <c r="K1596" s="15" t="s">
        <v>1794</v>
      </c>
      <c r="L1596" s="13" t="s">
        <v>14</v>
      </c>
      <c r="M1596" s="7">
        <v>1</v>
      </c>
      <c r="N1596" s="14"/>
    </row>
    <row r="1597" spans="1:14" ht="78.75">
      <c r="A1597" s="6">
        <v>1596</v>
      </c>
      <c r="B1597" s="8" t="s">
        <v>1788</v>
      </c>
      <c r="C1597" s="9" t="s">
        <v>1970</v>
      </c>
      <c r="D1597" s="10" t="s">
        <v>1971</v>
      </c>
      <c r="E1597" s="11" t="s">
        <v>1972</v>
      </c>
      <c r="F1597" s="6">
        <v>488753</v>
      </c>
      <c r="G1597" s="6" t="s">
        <v>608</v>
      </c>
      <c r="H1597" s="16" t="s">
        <v>1973</v>
      </c>
      <c r="I1597" s="12" t="s">
        <v>1974</v>
      </c>
      <c r="J1597" s="12" t="s">
        <v>1975</v>
      </c>
      <c r="K1597" s="15" t="s">
        <v>1794</v>
      </c>
      <c r="L1597" s="13" t="s">
        <v>14</v>
      </c>
      <c r="M1597" s="7">
        <v>1</v>
      </c>
      <c r="N1597" s="14"/>
    </row>
    <row r="1598" spans="1:14" ht="78.75">
      <c r="A1598" s="6">
        <v>1597</v>
      </c>
      <c r="B1598" s="8" t="s">
        <v>1788</v>
      </c>
      <c r="C1598" s="9" t="s">
        <v>1976</v>
      </c>
      <c r="D1598" s="10" t="s">
        <v>1977</v>
      </c>
      <c r="E1598" s="11" t="s">
        <v>1978</v>
      </c>
      <c r="F1598" s="6">
        <v>488754</v>
      </c>
      <c r="G1598" s="6" t="s">
        <v>608</v>
      </c>
      <c r="H1598" s="16" t="s">
        <v>1979</v>
      </c>
      <c r="I1598" s="12" t="s">
        <v>1974</v>
      </c>
      <c r="J1598" s="12" t="s">
        <v>1980</v>
      </c>
      <c r="K1598" s="15" t="s">
        <v>1794</v>
      </c>
      <c r="L1598" s="13" t="s">
        <v>14</v>
      </c>
      <c r="M1598" s="7">
        <v>1</v>
      </c>
      <c r="N1598" s="14"/>
    </row>
    <row r="1599" spans="1:14" ht="126">
      <c r="A1599" s="6">
        <v>1598</v>
      </c>
      <c r="B1599" s="8" t="s">
        <v>1788</v>
      </c>
      <c r="C1599" s="9" t="s">
        <v>1981</v>
      </c>
      <c r="D1599" s="10" t="s">
        <v>1982</v>
      </c>
      <c r="E1599" s="11" t="s">
        <v>1983</v>
      </c>
      <c r="F1599" s="6">
        <v>488755</v>
      </c>
      <c r="G1599" s="6" t="s">
        <v>608</v>
      </c>
      <c r="H1599" s="16" t="s">
        <v>1984</v>
      </c>
      <c r="I1599" s="12" t="s">
        <v>1848</v>
      </c>
      <c r="J1599" s="12" t="s">
        <v>1985</v>
      </c>
      <c r="K1599" s="15" t="s">
        <v>1794</v>
      </c>
      <c r="L1599" s="13" t="s">
        <v>14</v>
      </c>
      <c r="M1599" s="7">
        <v>1</v>
      </c>
      <c r="N1599" s="14"/>
    </row>
    <row r="1600" spans="1:14" ht="110.25">
      <c r="A1600" s="6">
        <v>1599</v>
      </c>
      <c r="B1600" s="8" t="s">
        <v>1788</v>
      </c>
      <c r="C1600" s="9" t="s">
        <v>1986</v>
      </c>
      <c r="D1600" s="10" t="s">
        <v>1987</v>
      </c>
      <c r="E1600" s="11" t="s">
        <v>1988</v>
      </c>
      <c r="F1600" s="6">
        <v>488756</v>
      </c>
      <c r="G1600" s="6" t="s">
        <v>608</v>
      </c>
      <c r="H1600" s="16" t="s">
        <v>1989</v>
      </c>
      <c r="I1600" s="12" t="s">
        <v>1919</v>
      </c>
      <c r="J1600" s="12" t="s">
        <v>1975</v>
      </c>
      <c r="K1600" s="15" t="s">
        <v>1794</v>
      </c>
      <c r="L1600" s="13" t="s">
        <v>14</v>
      </c>
      <c r="M1600" s="7">
        <v>1</v>
      </c>
      <c r="N1600" s="14"/>
    </row>
    <row r="1601" spans="1:14" ht="78.75">
      <c r="A1601" s="6">
        <v>1600</v>
      </c>
      <c r="B1601" s="8" t="s">
        <v>1788</v>
      </c>
      <c r="C1601" s="9" t="s">
        <v>1990</v>
      </c>
      <c r="D1601" s="10" t="s">
        <v>1991</v>
      </c>
      <c r="E1601" s="11" t="s">
        <v>1992</v>
      </c>
      <c r="F1601" s="6">
        <v>488757</v>
      </c>
      <c r="G1601" s="6" t="s">
        <v>608</v>
      </c>
      <c r="H1601" s="16" t="s">
        <v>1993</v>
      </c>
      <c r="I1601" s="12" t="s">
        <v>1848</v>
      </c>
      <c r="J1601" s="12" t="s">
        <v>1975</v>
      </c>
      <c r="K1601" s="15" t="s">
        <v>1794</v>
      </c>
      <c r="L1601" s="13" t="s">
        <v>14</v>
      </c>
      <c r="M1601" s="7">
        <v>1</v>
      </c>
      <c r="N1601" s="14"/>
    </row>
    <row r="1602" spans="1:14" ht="126">
      <c r="A1602" s="6">
        <v>1601</v>
      </c>
      <c r="B1602" s="8" t="s">
        <v>1788</v>
      </c>
      <c r="C1602" s="9" t="s">
        <v>1994</v>
      </c>
      <c r="D1602" s="10" t="s">
        <v>1995</v>
      </c>
      <c r="E1602" s="11" t="s">
        <v>1996</v>
      </c>
      <c r="F1602" s="6">
        <v>488758</v>
      </c>
      <c r="G1602" s="6" t="s">
        <v>608</v>
      </c>
      <c r="H1602" s="16" t="s">
        <v>1997</v>
      </c>
      <c r="I1602" s="12" t="s">
        <v>1919</v>
      </c>
      <c r="J1602" s="12" t="s">
        <v>1960</v>
      </c>
      <c r="K1602" s="15" t="s">
        <v>1794</v>
      </c>
      <c r="L1602" s="13" t="s">
        <v>14</v>
      </c>
      <c r="M1602" s="7">
        <v>1</v>
      </c>
      <c r="N1602" s="14"/>
    </row>
    <row r="1603" spans="1:14" ht="78.75">
      <c r="A1603" s="6">
        <v>1602</v>
      </c>
      <c r="B1603" s="8" t="s">
        <v>1788</v>
      </c>
      <c r="C1603" s="9" t="s">
        <v>1998</v>
      </c>
      <c r="D1603" s="10" t="s">
        <v>1801</v>
      </c>
      <c r="E1603" s="11" t="s">
        <v>1999</v>
      </c>
      <c r="F1603" s="6">
        <v>488759</v>
      </c>
      <c r="G1603" s="6" t="s">
        <v>608</v>
      </c>
      <c r="H1603" s="16" t="s">
        <v>2000</v>
      </c>
      <c r="I1603" s="12" t="s">
        <v>1919</v>
      </c>
      <c r="J1603" s="12" t="s">
        <v>1975</v>
      </c>
      <c r="K1603" s="15" t="s">
        <v>1794</v>
      </c>
      <c r="L1603" s="13" t="s">
        <v>14</v>
      </c>
      <c r="M1603" s="7">
        <v>1</v>
      </c>
      <c r="N1603" s="14"/>
    </row>
    <row r="1604" spans="1:14" ht="78.75">
      <c r="A1604" s="6">
        <v>1603</v>
      </c>
      <c r="B1604" s="8" t="s">
        <v>1788</v>
      </c>
      <c r="C1604" s="9" t="s">
        <v>1990</v>
      </c>
      <c r="D1604" s="10" t="s">
        <v>1991</v>
      </c>
      <c r="E1604" s="11" t="s">
        <v>2001</v>
      </c>
      <c r="F1604" s="6">
        <v>488760</v>
      </c>
      <c r="G1604" s="6" t="s">
        <v>608</v>
      </c>
      <c r="H1604" s="16" t="s">
        <v>2002</v>
      </c>
      <c r="I1604" s="12" t="s">
        <v>1848</v>
      </c>
      <c r="J1604" s="12" t="s">
        <v>2003</v>
      </c>
      <c r="K1604" s="15" t="s">
        <v>1794</v>
      </c>
      <c r="L1604" s="13" t="s">
        <v>14</v>
      </c>
      <c r="M1604" s="7">
        <v>1</v>
      </c>
      <c r="N1604" s="14"/>
    </row>
    <row r="1605" spans="1:14" ht="94.5">
      <c r="A1605" s="6">
        <v>1604</v>
      </c>
      <c r="B1605" s="8" t="s">
        <v>1788</v>
      </c>
      <c r="C1605" s="9" t="s">
        <v>2004</v>
      </c>
      <c r="D1605" s="10" t="s">
        <v>1865</v>
      </c>
      <c r="E1605" s="11" t="s">
        <v>2005</v>
      </c>
      <c r="F1605" s="6">
        <v>488761</v>
      </c>
      <c r="G1605" s="6" t="s">
        <v>608</v>
      </c>
      <c r="H1605" s="16" t="s">
        <v>2006</v>
      </c>
      <c r="I1605" s="12" t="s">
        <v>1974</v>
      </c>
      <c r="J1605" s="12" t="s">
        <v>1985</v>
      </c>
      <c r="K1605" s="15" t="s">
        <v>1794</v>
      </c>
      <c r="L1605" s="13" t="s">
        <v>14</v>
      </c>
      <c r="M1605" s="7">
        <v>1</v>
      </c>
      <c r="N1605" s="14"/>
    </row>
    <row r="1606" spans="1:14" ht="110.25">
      <c r="A1606" s="6">
        <v>1605</v>
      </c>
      <c r="B1606" s="8" t="s">
        <v>1788</v>
      </c>
      <c r="C1606" s="9" t="s">
        <v>2007</v>
      </c>
      <c r="D1606" s="10" t="s">
        <v>1926</v>
      </c>
      <c r="E1606" s="11" t="s">
        <v>2008</v>
      </c>
      <c r="F1606" s="6">
        <v>488762</v>
      </c>
      <c r="G1606" s="6" t="s">
        <v>608</v>
      </c>
      <c r="H1606" s="16" t="s">
        <v>2009</v>
      </c>
      <c r="I1606" s="12" t="s">
        <v>1848</v>
      </c>
      <c r="J1606" s="12" t="s">
        <v>1225</v>
      </c>
      <c r="K1606" s="15" t="s">
        <v>1794</v>
      </c>
      <c r="L1606" s="13" t="s">
        <v>14</v>
      </c>
      <c r="M1606" s="7">
        <v>1</v>
      </c>
      <c r="N1606" s="14"/>
    </row>
    <row r="1607" spans="1:14" ht="110.25">
      <c r="A1607" s="6">
        <v>1606</v>
      </c>
      <c r="B1607" s="8" t="s">
        <v>1788</v>
      </c>
      <c r="C1607" s="9" t="s">
        <v>1986</v>
      </c>
      <c r="D1607" s="10" t="s">
        <v>1987</v>
      </c>
      <c r="E1607" s="11" t="s">
        <v>2010</v>
      </c>
      <c r="F1607" s="6">
        <v>488763</v>
      </c>
      <c r="G1607" s="6" t="s">
        <v>608</v>
      </c>
      <c r="H1607" s="16" t="s">
        <v>2011</v>
      </c>
      <c r="I1607" s="12" t="s">
        <v>1919</v>
      </c>
      <c r="J1607" s="12" t="s">
        <v>1985</v>
      </c>
      <c r="K1607" s="15" t="s">
        <v>1794</v>
      </c>
      <c r="L1607" s="13" t="s">
        <v>14</v>
      </c>
      <c r="M1607" s="7">
        <v>1</v>
      </c>
      <c r="N1607" s="14"/>
    </row>
    <row r="1608" spans="1:14" ht="78.75">
      <c r="A1608" s="6">
        <v>1607</v>
      </c>
      <c r="B1608" s="8" t="s">
        <v>1788</v>
      </c>
      <c r="C1608" s="9" t="s">
        <v>2012</v>
      </c>
      <c r="D1608" s="10" t="s">
        <v>2013</v>
      </c>
      <c r="E1608" s="11" t="s">
        <v>2014</v>
      </c>
      <c r="F1608" s="6">
        <v>488764</v>
      </c>
      <c r="G1608" s="6" t="s">
        <v>608</v>
      </c>
      <c r="H1608" s="16" t="s">
        <v>2015</v>
      </c>
      <c r="I1608" s="12" t="s">
        <v>1974</v>
      </c>
      <c r="J1608" s="12" t="s">
        <v>1985</v>
      </c>
      <c r="K1608" s="15" t="s">
        <v>1794</v>
      </c>
      <c r="L1608" s="13" t="s">
        <v>14</v>
      </c>
      <c r="M1608" s="7">
        <v>1</v>
      </c>
      <c r="N1608" s="14"/>
    </row>
    <row r="1609" spans="1:14" ht="78.75">
      <c r="A1609" s="6">
        <v>1608</v>
      </c>
      <c r="B1609" s="8" t="s">
        <v>1788</v>
      </c>
      <c r="C1609" s="9" t="s">
        <v>1839</v>
      </c>
      <c r="D1609" s="10" t="s">
        <v>1840</v>
      </c>
      <c r="E1609" s="11" t="s">
        <v>2016</v>
      </c>
      <c r="F1609" s="6">
        <v>488765</v>
      </c>
      <c r="G1609" s="6" t="s">
        <v>608</v>
      </c>
      <c r="H1609" s="16" t="s">
        <v>2017</v>
      </c>
      <c r="I1609" s="12" t="s">
        <v>1974</v>
      </c>
      <c r="J1609" s="12" t="s">
        <v>1985</v>
      </c>
      <c r="K1609" s="15" t="s">
        <v>1794</v>
      </c>
      <c r="L1609" s="13" t="s">
        <v>14</v>
      </c>
      <c r="M1609" s="7">
        <v>1</v>
      </c>
      <c r="N1609" s="14"/>
    </row>
    <row r="1610" spans="1:14" ht="78.75">
      <c r="A1610" s="6">
        <v>1609</v>
      </c>
      <c r="B1610" s="8" t="s">
        <v>1788</v>
      </c>
      <c r="C1610" s="9" t="s">
        <v>2018</v>
      </c>
      <c r="D1610" s="10" t="s">
        <v>2019</v>
      </c>
      <c r="E1610" s="11" t="s">
        <v>2020</v>
      </c>
      <c r="F1610" s="6">
        <v>488766</v>
      </c>
      <c r="G1610" s="6" t="s">
        <v>608</v>
      </c>
      <c r="H1610" s="16" t="s">
        <v>2021</v>
      </c>
      <c r="I1610" s="12" t="s">
        <v>1848</v>
      </c>
      <c r="J1610" s="12" t="s">
        <v>1985</v>
      </c>
      <c r="K1610" s="15" t="s">
        <v>1794</v>
      </c>
      <c r="L1610" s="13" t="s">
        <v>14</v>
      </c>
      <c r="M1610" s="7">
        <v>1</v>
      </c>
      <c r="N1610" s="14"/>
    </row>
    <row r="1611" spans="1:14" ht="78.75">
      <c r="A1611" s="6">
        <v>1610</v>
      </c>
      <c r="B1611" s="8" t="s">
        <v>1788</v>
      </c>
      <c r="C1611" s="9" t="s">
        <v>2022</v>
      </c>
      <c r="D1611" s="10" t="s">
        <v>2023</v>
      </c>
      <c r="E1611" s="11" t="s">
        <v>2024</v>
      </c>
      <c r="F1611" s="6">
        <v>488767</v>
      </c>
      <c r="G1611" s="6" t="s">
        <v>608</v>
      </c>
      <c r="H1611" s="16" t="s">
        <v>2025</v>
      </c>
      <c r="I1611" s="12" t="s">
        <v>1974</v>
      </c>
      <c r="J1611" s="12" t="s">
        <v>1985</v>
      </c>
      <c r="K1611" s="15" t="s">
        <v>1794</v>
      </c>
      <c r="L1611" s="13" t="s">
        <v>14</v>
      </c>
      <c r="M1611" s="7">
        <v>1</v>
      </c>
      <c r="N1611" s="14"/>
    </row>
    <row r="1612" spans="1:14" ht="78.75">
      <c r="A1612" s="6">
        <v>1611</v>
      </c>
      <c r="B1612" s="8" t="s">
        <v>1788</v>
      </c>
      <c r="C1612" s="9" t="s">
        <v>2026</v>
      </c>
      <c r="D1612" s="10" t="s">
        <v>2027</v>
      </c>
      <c r="E1612" s="11" t="s">
        <v>2028</v>
      </c>
      <c r="F1612" s="6">
        <v>488768</v>
      </c>
      <c r="G1612" s="6" t="s">
        <v>608</v>
      </c>
      <c r="H1612" s="16" t="s">
        <v>2029</v>
      </c>
      <c r="I1612" s="12" t="s">
        <v>975</v>
      </c>
      <c r="J1612" s="12" t="s">
        <v>2003</v>
      </c>
      <c r="K1612" s="15" t="s">
        <v>1794</v>
      </c>
      <c r="L1612" s="13" t="s">
        <v>14</v>
      </c>
      <c r="M1612" s="7">
        <v>1</v>
      </c>
      <c r="N1612" s="14"/>
    </row>
    <row r="1613" spans="1:14" ht="110.25">
      <c r="A1613" s="6">
        <v>1612</v>
      </c>
      <c r="B1613" s="8" t="s">
        <v>1788</v>
      </c>
      <c r="C1613" s="9" t="s">
        <v>2030</v>
      </c>
      <c r="D1613" s="10" t="s">
        <v>2031</v>
      </c>
      <c r="E1613" s="11" t="s">
        <v>2032</v>
      </c>
      <c r="F1613" s="6">
        <v>488769</v>
      </c>
      <c r="G1613" s="6" t="s">
        <v>608</v>
      </c>
      <c r="H1613" s="16" t="s">
        <v>2033</v>
      </c>
      <c r="I1613" s="12" t="s">
        <v>1837</v>
      </c>
      <c r="J1613" s="12" t="s">
        <v>2003</v>
      </c>
      <c r="K1613" s="15" t="s">
        <v>1794</v>
      </c>
      <c r="L1613" s="13" t="s">
        <v>14</v>
      </c>
      <c r="M1613" s="7">
        <v>1</v>
      </c>
      <c r="N1613" s="14"/>
    </row>
    <row r="1614" spans="1:14" ht="94.5">
      <c r="A1614" s="6">
        <v>1613</v>
      </c>
      <c r="B1614" s="8" t="s">
        <v>1788</v>
      </c>
      <c r="C1614" s="9" t="s">
        <v>2034</v>
      </c>
      <c r="D1614" s="10" t="s">
        <v>1823</v>
      </c>
      <c r="E1614" s="11" t="s">
        <v>2035</v>
      </c>
      <c r="F1614" s="6">
        <v>449494</v>
      </c>
      <c r="G1614" s="6" t="s">
        <v>608</v>
      </c>
      <c r="H1614" s="16">
        <v>9607877.25</v>
      </c>
      <c r="I1614" s="12" t="s">
        <v>2036</v>
      </c>
      <c r="J1614" s="12" t="s">
        <v>2037</v>
      </c>
      <c r="K1614" s="15" t="s">
        <v>1794</v>
      </c>
      <c r="L1614" s="13" t="s">
        <v>14</v>
      </c>
      <c r="M1614" s="7">
        <v>1</v>
      </c>
      <c r="N1614" s="14"/>
    </row>
    <row r="1615" spans="1:14" ht="63">
      <c r="A1615" s="6">
        <v>1614</v>
      </c>
      <c r="B1615" s="8" t="s">
        <v>1788</v>
      </c>
      <c r="C1615" s="9" t="s">
        <v>2038</v>
      </c>
      <c r="D1615" s="10" t="s">
        <v>2039</v>
      </c>
      <c r="E1615" s="11" t="s">
        <v>2040</v>
      </c>
      <c r="F1615" s="6">
        <v>449501</v>
      </c>
      <c r="G1615" s="6" t="s">
        <v>608</v>
      </c>
      <c r="H1615" s="16">
        <v>10367673</v>
      </c>
      <c r="I1615" s="12" t="s">
        <v>2036</v>
      </c>
      <c r="J1615" s="12" t="s">
        <v>2041</v>
      </c>
      <c r="K1615" s="15" t="s">
        <v>1794</v>
      </c>
      <c r="L1615" s="13" t="s">
        <v>14</v>
      </c>
      <c r="M1615" s="7">
        <v>1</v>
      </c>
      <c r="N1615" s="14"/>
    </row>
    <row r="1616" spans="1:14" ht="78.75">
      <c r="A1616" s="6">
        <v>1615</v>
      </c>
      <c r="B1616" s="8" t="s">
        <v>1788</v>
      </c>
      <c r="C1616" s="9" t="s">
        <v>2042</v>
      </c>
      <c r="D1616" s="10" t="s">
        <v>2043</v>
      </c>
      <c r="E1616" s="11" t="s">
        <v>2044</v>
      </c>
      <c r="F1616" s="6">
        <v>538497</v>
      </c>
      <c r="G1616" s="6" t="s">
        <v>608</v>
      </c>
      <c r="H1616" s="16">
        <v>769022.15</v>
      </c>
      <c r="I1616" s="12" t="s">
        <v>2045</v>
      </c>
      <c r="J1616" s="12" t="s">
        <v>2046</v>
      </c>
      <c r="K1616" s="15" t="s">
        <v>1794</v>
      </c>
      <c r="L1616" s="13" t="s">
        <v>14</v>
      </c>
      <c r="M1616" s="7">
        <v>1</v>
      </c>
      <c r="N1616" s="14"/>
    </row>
    <row r="1617" spans="1:14" ht="78.75">
      <c r="A1617" s="6">
        <v>1616</v>
      </c>
      <c r="B1617" s="8" t="s">
        <v>1788</v>
      </c>
      <c r="C1617" s="9" t="s">
        <v>2047</v>
      </c>
      <c r="D1617" s="10" t="s">
        <v>2048</v>
      </c>
      <c r="E1617" s="11" t="s">
        <v>2049</v>
      </c>
      <c r="F1617" s="6">
        <v>538494</v>
      </c>
      <c r="G1617" s="6" t="s">
        <v>608</v>
      </c>
      <c r="H1617" s="16">
        <v>279860.5</v>
      </c>
      <c r="I1617" s="12" t="s">
        <v>2050</v>
      </c>
      <c r="J1617" s="12" t="s">
        <v>2046</v>
      </c>
      <c r="K1617" s="15"/>
      <c r="L1617" s="13" t="s">
        <v>14</v>
      </c>
      <c r="M1617" s="7">
        <v>1</v>
      </c>
      <c r="N1617" s="14"/>
    </row>
    <row r="1618" spans="1:14" ht="78.75">
      <c r="A1618" s="6">
        <v>1617</v>
      </c>
      <c r="B1618" s="8" t="s">
        <v>1788</v>
      </c>
      <c r="C1618" s="9" t="s">
        <v>2051</v>
      </c>
      <c r="D1618" s="10" t="s">
        <v>2052</v>
      </c>
      <c r="E1618" s="11" t="s">
        <v>2053</v>
      </c>
      <c r="F1618" s="6">
        <v>538988</v>
      </c>
      <c r="G1618" s="6" t="s">
        <v>608</v>
      </c>
      <c r="H1618" s="16">
        <v>339165.2</v>
      </c>
      <c r="I1618" s="12" t="s">
        <v>2054</v>
      </c>
      <c r="J1618" s="12" t="s">
        <v>2055</v>
      </c>
      <c r="K1618" s="15"/>
      <c r="L1618" s="13" t="s">
        <v>14</v>
      </c>
      <c r="M1618" s="7">
        <v>1</v>
      </c>
      <c r="N1618" s="14"/>
    </row>
    <row r="1619" spans="1:14" ht="78.75">
      <c r="A1619" s="6">
        <v>1618</v>
      </c>
      <c r="B1619" s="8" t="s">
        <v>1788</v>
      </c>
      <c r="C1619" s="9" t="s">
        <v>2042</v>
      </c>
      <c r="D1619" s="10" t="s">
        <v>2043</v>
      </c>
      <c r="E1619" s="11" t="s">
        <v>2056</v>
      </c>
      <c r="F1619" s="6">
        <v>538495</v>
      </c>
      <c r="G1619" s="6" t="s">
        <v>608</v>
      </c>
      <c r="H1619" s="16">
        <v>290004</v>
      </c>
      <c r="I1619" s="12" t="s">
        <v>2050</v>
      </c>
      <c r="J1619" s="12" t="s">
        <v>2046</v>
      </c>
      <c r="K1619" s="15"/>
      <c r="L1619" s="13" t="s">
        <v>14</v>
      </c>
      <c r="M1619" s="7">
        <v>1</v>
      </c>
      <c r="N1619" s="14"/>
    </row>
    <row r="1620" spans="1:14" ht="78.75">
      <c r="A1620" s="6">
        <v>1619</v>
      </c>
      <c r="B1620" s="8" t="s">
        <v>1788</v>
      </c>
      <c r="C1620" s="9" t="s">
        <v>2057</v>
      </c>
      <c r="D1620" s="10" t="s">
        <v>2058</v>
      </c>
      <c r="E1620" s="11" t="s">
        <v>2059</v>
      </c>
      <c r="F1620" s="6">
        <v>538498</v>
      </c>
      <c r="G1620" s="6" t="s">
        <v>608</v>
      </c>
      <c r="H1620" s="16">
        <v>127164.15</v>
      </c>
      <c r="I1620" s="12" t="s">
        <v>2060</v>
      </c>
      <c r="J1620" s="12" t="s">
        <v>2055</v>
      </c>
      <c r="K1620" s="15"/>
      <c r="L1620" s="13" t="s">
        <v>14</v>
      </c>
      <c r="M1620" s="7">
        <v>1</v>
      </c>
      <c r="N1620" s="14"/>
    </row>
    <row r="1621" spans="1:14" ht="78.75">
      <c r="A1621" s="6">
        <v>1620</v>
      </c>
      <c r="B1621" s="8" t="s">
        <v>1788</v>
      </c>
      <c r="C1621" s="9" t="s">
        <v>2061</v>
      </c>
      <c r="D1621" s="10" t="s">
        <v>2062</v>
      </c>
      <c r="E1621" s="11" t="s">
        <v>2063</v>
      </c>
      <c r="F1621" s="6">
        <v>538472</v>
      </c>
      <c r="G1621" s="6" t="s">
        <v>608</v>
      </c>
      <c r="H1621" s="16">
        <v>461456.8</v>
      </c>
      <c r="I1621" s="12" t="s">
        <v>2060</v>
      </c>
      <c r="J1621" s="12" t="s">
        <v>2064</v>
      </c>
      <c r="K1621" s="15"/>
      <c r="L1621" s="13" t="s">
        <v>14</v>
      </c>
      <c r="M1621" s="7">
        <v>1</v>
      </c>
      <c r="N1621" s="14"/>
    </row>
    <row r="1622" spans="1:14" ht="78.75">
      <c r="A1622" s="6">
        <v>1621</v>
      </c>
      <c r="B1622" s="8" t="s">
        <v>1788</v>
      </c>
      <c r="C1622" s="9" t="s">
        <v>2061</v>
      </c>
      <c r="D1622" s="10" t="s">
        <v>2062</v>
      </c>
      <c r="E1622" s="11" t="s">
        <v>2065</v>
      </c>
      <c r="F1622" s="6">
        <v>538475</v>
      </c>
      <c r="G1622" s="6" t="s">
        <v>608</v>
      </c>
      <c r="H1622" s="16">
        <v>599117.5</v>
      </c>
      <c r="I1622" s="12" t="s">
        <v>2066</v>
      </c>
      <c r="J1622" s="12" t="s">
        <v>2064</v>
      </c>
      <c r="K1622" s="15"/>
      <c r="L1622" s="13" t="s">
        <v>14</v>
      </c>
      <c r="M1622" s="7">
        <v>1</v>
      </c>
      <c r="N1622" s="14"/>
    </row>
    <row r="1623" spans="1:14" ht="78.75">
      <c r="A1623" s="6">
        <v>1622</v>
      </c>
      <c r="B1623" s="8" t="s">
        <v>1788</v>
      </c>
      <c r="C1623" s="9" t="s">
        <v>2061</v>
      </c>
      <c r="D1623" s="10" t="s">
        <v>2062</v>
      </c>
      <c r="E1623" s="11" t="s">
        <v>2067</v>
      </c>
      <c r="F1623" s="6">
        <v>538987</v>
      </c>
      <c r="G1623" s="6" t="s">
        <v>608</v>
      </c>
      <c r="H1623" s="16">
        <v>706580.55</v>
      </c>
      <c r="I1623" s="12" t="s">
        <v>2066</v>
      </c>
      <c r="J1623" s="12" t="s">
        <v>2064</v>
      </c>
      <c r="K1623" s="15"/>
      <c r="L1623" s="13" t="s">
        <v>14</v>
      </c>
      <c r="M1623" s="7">
        <v>1</v>
      </c>
      <c r="N1623" s="14"/>
    </row>
    <row r="1624" spans="1:14" ht="63">
      <c r="A1624" s="6">
        <v>1623</v>
      </c>
      <c r="B1624" s="8" t="s">
        <v>1788</v>
      </c>
      <c r="C1624" s="9" t="s">
        <v>2061</v>
      </c>
      <c r="D1624" s="10" t="s">
        <v>2062</v>
      </c>
      <c r="E1624" s="11" t="s">
        <v>2068</v>
      </c>
      <c r="F1624" s="6">
        <v>538469</v>
      </c>
      <c r="G1624" s="6" t="s">
        <v>608</v>
      </c>
      <c r="H1624" s="16">
        <v>516037.15</v>
      </c>
      <c r="I1624" s="12" t="s">
        <v>2066</v>
      </c>
      <c r="J1624" s="12" t="s">
        <v>2064</v>
      </c>
      <c r="K1624" s="15"/>
      <c r="L1624" s="13" t="s">
        <v>14</v>
      </c>
      <c r="M1624" s="7">
        <v>1</v>
      </c>
      <c r="N1624" s="14"/>
    </row>
    <row r="1625" spans="1:14" ht="63">
      <c r="A1625" s="6">
        <v>1624</v>
      </c>
      <c r="B1625" s="8" t="s">
        <v>1788</v>
      </c>
      <c r="C1625" s="9" t="s">
        <v>2069</v>
      </c>
      <c r="D1625" s="10" t="s">
        <v>2070</v>
      </c>
      <c r="E1625" s="11" t="s">
        <v>2068</v>
      </c>
      <c r="F1625" s="6">
        <v>538474</v>
      </c>
      <c r="G1625" s="6" t="s">
        <v>608</v>
      </c>
      <c r="H1625" s="16">
        <v>564597.35</v>
      </c>
      <c r="I1625" s="12" t="s">
        <v>2050</v>
      </c>
      <c r="J1625" s="12" t="s">
        <v>2046</v>
      </c>
      <c r="K1625" s="15"/>
      <c r="L1625" s="13" t="s">
        <v>14</v>
      </c>
      <c r="M1625" s="7">
        <v>1</v>
      </c>
      <c r="N1625" s="14"/>
    </row>
    <row r="1626" spans="1:14" ht="78.75">
      <c r="A1626" s="6">
        <v>1625</v>
      </c>
      <c r="B1626" s="8" t="s">
        <v>1788</v>
      </c>
      <c r="C1626" s="9" t="s">
        <v>2051</v>
      </c>
      <c r="D1626" s="10" t="s">
        <v>2052</v>
      </c>
      <c r="E1626" s="11" t="s">
        <v>2071</v>
      </c>
      <c r="F1626" s="6">
        <v>538492</v>
      </c>
      <c r="G1626" s="6" t="s">
        <v>608</v>
      </c>
      <c r="H1626" s="16">
        <v>319474.55</v>
      </c>
      <c r="I1626" s="12" t="s">
        <v>2072</v>
      </c>
      <c r="J1626" s="12" t="s">
        <v>2073</v>
      </c>
      <c r="K1626" s="15"/>
      <c r="L1626" s="13" t="s">
        <v>14</v>
      </c>
      <c r="M1626" s="7">
        <v>1</v>
      </c>
      <c r="N1626" s="14"/>
    </row>
    <row r="1627" spans="1:14" ht="78.75">
      <c r="A1627" s="6">
        <v>1626</v>
      </c>
      <c r="B1627" s="8" t="s">
        <v>1788</v>
      </c>
      <c r="C1627" s="9" t="s">
        <v>2074</v>
      </c>
      <c r="D1627" s="10" t="s">
        <v>2075</v>
      </c>
      <c r="E1627" s="11" t="s">
        <v>2076</v>
      </c>
      <c r="F1627" s="6">
        <v>538499</v>
      </c>
      <c r="G1627" s="6" t="s">
        <v>608</v>
      </c>
      <c r="H1627" s="16">
        <v>385760</v>
      </c>
      <c r="I1627" s="12" t="s">
        <v>2072</v>
      </c>
      <c r="J1627" s="12" t="s">
        <v>2073</v>
      </c>
      <c r="K1627" s="15"/>
      <c r="L1627" s="13" t="s">
        <v>14</v>
      </c>
      <c r="M1627" s="7">
        <v>1</v>
      </c>
      <c r="N1627" s="14"/>
    </row>
    <row r="1628" spans="1:14" ht="78.75">
      <c r="A1628" s="6">
        <v>1627</v>
      </c>
      <c r="B1628" s="8" t="s">
        <v>1788</v>
      </c>
      <c r="C1628" s="9" t="s">
        <v>2074</v>
      </c>
      <c r="D1628" s="10" t="s">
        <v>2075</v>
      </c>
      <c r="E1628" s="11" t="s">
        <v>2076</v>
      </c>
      <c r="F1628" s="6">
        <v>538493</v>
      </c>
      <c r="G1628" s="6" t="s">
        <v>608</v>
      </c>
      <c r="H1628" s="16">
        <v>403340.55</v>
      </c>
      <c r="I1628" s="12" t="s">
        <v>2072</v>
      </c>
      <c r="J1628" s="12" t="s">
        <v>2073</v>
      </c>
      <c r="K1628" s="15"/>
      <c r="L1628" s="13" t="s">
        <v>14</v>
      </c>
      <c r="M1628" s="7">
        <v>1</v>
      </c>
      <c r="N1628" s="14"/>
    </row>
    <row r="1629" spans="1:14" ht="78.75">
      <c r="A1629" s="6">
        <v>1628</v>
      </c>
      <c r="B1629" s="8" t="s">
        <v>1788</v>
      </c>
      <c r="C1629" s="9" t="s">
        <v>2077</v>
      </c>
      <c r="D1629" s="10" t="s">
        <v>1946</v>
      </c>
      <c r="E1629" s="11" t="s">
        <v>2078</v>
      </c>
      <c r="F1629" s="6">
        <v>538992</v>
      </c>
      <c r="G1629" s="6" t="s">
        <v>608</v>
      </c>
      <c r="H1629" s="16">
        <v>414474.55</v>
      </c>
      <c r="I1629" s="12" t="s">
        <v>2050</v>
      </c>
      <c r="J1629" s="12" t="s">
        <v>2046</v>
      </c>
      <c r="K1629" s="15"/>
      <c r="L1629" s="13" t="s">
        <v>14</v>
      </c>
      <c r="M1629" s="7">
        <v>1</v>
      </c>
      <c r="N1629" s="14"/>
    </row>
    <row r="1630" spans="1:14" ht="78.75">
      <c r="A1630" s="6">
        <v>1629</v>
      </c>
      <c r="B1630" s="8" t="s">
        <v>1788</v>
      </c>
      <c r="C1630" s="9" t="s">
        <v>2077</v>
      </c>
      <c r="D1630" s="10" t="s">
        <v>1946</v>
      </c>
      <c r="E1630" s="11" t="s">
        <v>2079</v>
      </c>
      <c r="F1630" s="6">
        <v>538943</v>
      </c>
      <c r="G1630" s="6" t="s">
        <v>608</v>
      </c>
      <c r="H1630" s="16">
        <v>176110.05</v>
      </c>
      <c r="I1630" s="12" t="s">
        <v>2050</v>
      </c>
      <c r="J1630" s="12" t="s">
        <v>2046</v>
      </c>
      <c r="K1630" s="15"/>
      <c r="L1630" s="13" t="s">
        <v>14</v>
      </c>
      <c r="M1630" s="7">
        <v>1</v>
      </c>
      <c r="N1630" s="14"/>
    </row>
    <row r="1631" spans="1:14" ht="94.5">
      <c r="A1631" s="6">
        <v>1630</v>
      </c>
      <c r="B1631" s="8" t="s">
        <v>1788</v>
      </c>
      <c r="C1631" s="9" t="s">
        <v>2080</v>
      </c>
      <c r="D1631" s="10" t="s">
        <v>1903</v>
      </c>
      <c r="E1631" s="11" t="s">
        <v>2081</v>
      </c>
      <c r="F1631" s="6">
        <v>538942</v>
      </c>
      <c r="G1631" s="6" t="s">
        <v>608</v>
      </c>
      <c r="H1631" s="16">
        <v>444481.25</v>
      </c>
      <c r="I1631" s="12" t="s">
        <v>2082</v>
      </c>
      <c r="J1631" s="12" t="s">
        <v>929</v>
      </c>
      <c r="K1631" s="15"/>
      <c r="L1631" s="13" t="s">
        <v>14</v>
      </c>
      <c r="M1631" s="7">
        <v>1</v>
      </c>
      <c r="N1631" s="14"/>
    </row>
    <row r="1632" spans="1:14" ht="78.75">
      <c r="A1632" s="6">
        <v>1631</v>
      </c>
      <c r="B1632" s="8" t="s">
        <v>1788</v>
      </c>
      <c r="C1632" s="9" t="s">
        <v>2080</v>
      </c>
      <c r="D1632" s="10" t="s">
        <v>1903</v>
      </c>
      <c r="E1632" s="11" t="s">
        <v>2083</v>
      </c>
      <c r="F1632" s="6">
        <v>538944</v>
      </c>
      <c r="G1632" s="6" t="s">
        <v>608</v>
      </c>
      <c r="H1632" s="16">
        <v>224285.5</v>
      </c>
      <c r="I1632" s="12" t="s">
        <v>2082</v>
      </c>
      <c r="J1632" s="12" t="s">
        <v>929</v>
      </c>
      <c r="K1632" s="15"/>
      <c r="L1632" s="13" t="s">
        <v>14</v>
      </c>
      <c r="M1632" s="7">
        <v>1</v>
      </c>
      <c r="N1632" s="14"/>
    </row>
    <row r="1633" spans="1:14" ht="94.5">
      <c r="A1633" s="6">
        <v>1632</v>
      </c>
      <c r="B1633" s="8" t="s">
        <v>1788</v>
      </c>
      <c r="C1633" s="9" t="s">
        <v>2084</v>
      </c>
      <c r="D1633" s="10" t="s">
        <v>2085</v>
      </c>
      <c r="E1633" s="11" t="s">
        <v>2086</v>
      </c>
      <c r="F1633" s="6">
        <v>538986</v>
      </c>
      <c r="G1633" s="6" t="s">
        <v>608</v>
      </c>
      <c r="H1633" s="16">
        <v>159721.60000000001</v>
      </c>
      <c r="I1633" s="12" t="s">
        <v>2050</v>
      </c>
      <c r="J1633" s="12" t="s">
        <v>2046</v>
      </c>
      <c r="K1633" s="15"/>
      <c r="L1633" s="13" t="s">
        <v>14</v>
      </c>
      <c r="M1633" s="7">
        <v>1</v>
      </c>
      <c r="N1633" s="14"/>
    </row>
    <row r="1634" spans="1:14" ht="78.75">
      <c r="A1634" s="6">
        <v>1633</v>
      </c>
      <c r="B1634" s="8" t="s">
        <v>1788</v>
      </c>
      <c r="C1634" s="9" t="s">
        <v>2087</v>
      </c>
      <c r="D1634" s="10" t="s">
        <v>2088</v>
      </c>
      <c r="E1634" s="11" t="s">
        <v>2089</v>
      </c>
      <c r="F1634" s="6">
        <v>538991</v>
      </c>
      <c r="G1634" s="6" t="s">
        <v>608</v>
      </c>
      <c r="H1634" s="16">
        <v>369511</v>
      </c>
      <c r="I1634" s="12" t="s">
        <v>2050</v>
      </c>
      <c r="J1634" s="12" t="s">
        <v>2046</v>
      </c>
      <c r="K1634" s="15"/>
      <c r="L1634" s="13" t="s">
        <v>14</v>
      </c>
      <c r="M1634" s="7">
        <v>1</v>
      </c>
      <c r="N1634" s="14"/>
    </row>
    <row r="1635" spans="1:14" ht="94.5">
      <c r="A1635" s="6">
        <v>1634</v>
      </c>
      <c r="B1635" s="8" t="s">
        <v>1788</v>
      </c>
      <c r="C1635" s="9" t="s">
        <v>2090</v>
      </c>
      <c r="D1635" s="10" t="s">
        <v>2091</v>
      </c>
      <c r="E1635" s="11" t="s">
        <v>2092</v>
      </c>
      <c r="F1635" s="6">
        <v>538990</v>
      </c>
      <c r="G1635" s="6" t="s">
        <v>608</v>
      </c>
      <c r="H1635" s="16">
        <v>217109.2</v>
      </c>
      <c r="I1635" s="12" t="s">
        <v>1897</v>
      </c>
      <c r="J1635" s="12" t="s">
        <v>2046</v>
      </c>
      <c r="K1635" s="15"/>
      <c r="L1635" s="13" t="s">
        <v>14</v>
      </c>
      <c r="M1635" s="7">
        <v>1</v>
      </c>
      <c r="N1635" s="14"/>
    </row>
    <row r="1636" spans="1:14" ht="78.75">
      <c r="A1636" s="6">
        <v>1635</v>
      </c>
      <c r="B1636" s="8" t="s">
        <v>1788</v>
      </c>
      <c r="C1636" s="9" t="s">
        <v>2093</v>
      </c>
      <c r="D1636" s="10" t="s">
        <v>2094</v>
      </c>
      <c r="E1636" s="11" t="s">
        <v>2095</v>
      </c>
      <c r="F1636" s="6">
        <v>538473</v>
      </c>
      <c r="G1636" s="6" t="s">
        <v>608</v>
      </c>
      <c r="H1636" s="16">
        <v>218215</v>
      </c>
      <c r="I1636" s="12" t="s">
        <v>2060</v>
      </c>
      <c r="J1636" s="12" t="s">
        <v>2055</v>
      </c>
      <c r="K1636" s="15"/>
      <c r="L1636" s="13" t="s">
        <v>14</v>
      </c>
      <c r="M1636" s="7">
        <v>1</v>
      </c>
      <c r="N1636" s="14"/>
    </row>
    <row r="1637" spans="1:14" ht="94.5">
      <c r="A1637" s="6">
        <v>1636</v>
      </c>
      <c r="B1637" s="8" t="s">
        <v>1788</v>
      </c>
      <c r="C1637" s="9" t="s">
        <v>2096</v>
      </c>
      <c r="D1637" s="10" t="s">
        <v>2097</v>
      </c>
      <c r="E1637" s="11" t="s">
        <v>2098</v>
      </c>
      <c r="F1637" s="6">
        <v>538476</v>
      </c>
      <c r="G1637" s="6" t="s">
        <v>608</v>
      </c>
      <c r="H1637" s="16">
        <v>765882.4</v>
      </c>
      <c r="I1637" s="12" t="s">
        <v>2050</v>
      </c>
      <c r="J1637" s="12" t="s">
        <v>2046</v>
      </c>
      <c r="K1637" s="15"/>
      <c r="L1637" s="13" t="s">
        <v>14</v>
      </c>
      <c r="M1637" s="7">
        <v>1</v>
      </c>
      <c r="N1637" s="14"/>
    </row>
    <row r="1638" spans="1:14" ht="94.5">
      <c r="A1638" s="6">
        <v>1637</v>
      </c>
      <c r="B1638" s="8" t="s">
        <v>1788</v>
      </c>
      <c r="C1638" s="9" t="s">
        <v>2096</v>
      </c>
      <c r="D1638" s="10" t="s">
        <v>2097</v>
      </c>
      <c r="E1638" s="11" t="s">
        <v>2098</v>
      </c>
      <c r="F1638" s="6">
        <v>538476</v>
      </c>
      <c r="G1638" s="6" t="s">
        <v>608</v>
      </c>
      <c r="H1638" s="16">
        <v>765882.4</v>
      </c>
      <c r="I1638" s="12" t="s">
        <v>2050</v>
      </c>
      <c r="J1638" s="12" t="s">
        <v>2046</v>
      </c>
      <c r="K1638" s="15"/>
      <c r="L1638" s="13" t="s">
        <v>14</v>
      </c>
      <c r="M1638" s="7">
        <v>1</v>
      </c>
      <c r="N1638" s="14"/>
    </row>
    <row r="1639" spans="1:14" ht="78.75">
      <c r="A1639" s="6">
        <v>1638</v>
      </c>
      <c r="B1639" s="8" t="s">
        <v>1788</v>
      </c>
      <c r="C1639" s="9" t="s">
        <v>2096</v>
      </c>
      <c r="D1639" s="10" t="s">
        <v>2097</v>
      </c>
      <c r="E1639" s="11" t="s">
        <v>2099</v>
      </c>
      <c r="F1639" s="6">
        <v>538471</v>
      </c>
      <c r="G1639" s="6" t="s">
        <v>608</v>
      </c>
      <c r="H1639" s="16">
        <v>482838.45</v>
      </c>
      <c r="I1639" s="12" t="s">
        <v>2050</v>
      </c>
      <c r="J1639" s="12" t="s">
        <v>2046</v>
      </c>
      <c r="K1639" s="15"/>
      <c r="L1639" s="13" t="s">
        <v>14</v>
      </c>
      <c r="M1639" s="7">
        <v>1</v>
      </c>
      <c r="N1639" s="14"/>
    </row>
    <row r="1640" spans="1:14" ht="78.75">
      <c r="A1640" s="6">
        <v>1639</v>
      </c>
      <c r="B1640" s="8" t="s">
        <v>1788</v>
      </c>
      <c r="C1640" s="9" t="s">
        <v>2100</v>
      </c>
      <c r="D1640" s="10" t="s">
        <v>2101</v>
      </c>
      <c r="E1640" s="11" t="s">
        <v>2102</v>
      </c>
      <c r="F1640" s="6">
        <v>538989</v>
      </c>
      <c r="G1640" s="6" t="s">
        <v>608</v>
      </c>
      <c r="H1640" s="16">
        <v>412594.5</v>
      </c>
      <c r="I1640" s="12" t="s">
        <v>2050</v>
      </c>
      <c r="J1640" s="12" t="s">
        <v>2046</v>
      </c>
      <c r="K1640" s="15"/>
      <c r="L1640" s="13" t="s">
        <v>14</v>
      </c>
      <c r="M1640" s="7">
        <v>1</v>
      </c>
      <c r="N1640" s="14"/>
    </row>
    <row r="1641" spans="1:14" ht="78.75">
      <c r="A1641" s="6">
        <v>1640</v>
      </c>
      <c r="B1641" s="8" t="s">
        <v>1788</v>
      </c>
      <c r="C1641" s="9" t="s">
        <v>2103</v>
      </c>
      <c r="D1641" s="10" t="s">
        <v>2104</v>
      </c>
      <c r="E1641" s="11" t="s">
        <v>2105</v>
      </c>
      <c r="F1641" s="6">
        <v>538993</v>
      </c>
      <c r="G1641" s="6" t="s">
        <v>608</v>
      </c>
      <c r="H1641" s="16">
        <v>282796.95</v>
      </c>
      <c r="I1641" s="12" t="s">
        <v>1897</v>
      </c>
      <c r="J1641" s="12" t="s">
        <v>2046</v>
      </c>
      <c r="K1641" s="15"/>
      <c r="L1641" s="13" t="s">
        <v>14</v>
      </c>
      <c r="M1641" s="7">
        <v>1</v>
      </c>
      <c r="N1641" s="14"/>
    </row>
    <row r="1642" spans="1:14" ht="78.75">
      <c r="A1642" s="6">
        <v>1641</v>
      </c>
      <c r="B1642" s="8" t="s">
        <v>1788</v>
      </c>
      <c r="C1642" s="9" t="s">
        <v>1813</v>
      </c>
      <c r="D1642" s="10" t="s">
        <v>1814</v>
      </c>
      <c r="E1642" s="11" t="s">
        <v>2106</v>
      </c>
      <c r="F1642" s="6">
        <v>538945</v>
      </c>
      <c r="G1642" s="6" t="s">
        <v>608</v>
      </c>
      <c r="H1642" s="16">
        <v>121763.4</v>
      </c>
      <c r="I1642" s="12" t="s">
        <v>2050</v>
      </c>
      <c r="J1642" s="12" t="s">
        <v>2046</v>
      </c>
      <c r="K1642" s="15"/>
      <c r="L1642" s="13" t="s">
        <v>14</v>
      </c>
      <c r="M1642" s="7">
        <v>1</v>
      </c>
      <c r="N1642" s="14"/>
    </row>
    <row r="1643" spans="1:14" ht="78.75">
      <c r="A1643" s="6">
        <v>1642</v>
      </c>
      <c r="B1643" s="8" t="s">
        <v>1788</v>
      </c>
      <c r="C1643" s="9" t="s">
        <v>2107</v>
      </c>
      <c r="D1643" s="10" t="s">
        <v>2108</v>
      </c>
      <c r="E1643" s="11" t="s">
        <v>2109</v>
      </c>
      <c r="F1643" s="6">
        <v>538947</v>
      </c>
      <c r="G1643" s="6" t="s">
        <v>608</v>
      </c>
      <c r="H1643" s="16">
        <v>242542</v>
      </c>
      <c r="I1643" s="12" t="s">
        <v>1897</v>
      </c>
      <c r="J1643" s="12" t="s">
        <v>2046</v>
      </c>
      <c r="K1643" s="15"/>
      <c r="L1643" s="13" t="s">
        <v>14</v>
      </c>
      <c r="M1643" s="7">
        <v>1</v>
      </c>
      <c r="N1643" s="14"/>
    </row>
    <row r="1644" spans="1:14" ht="126">
      <c r="A1644" s="6">
        <v>1643</v>
      </c>
      <c r="B1644" s="8" t="s">
        <v>1788</v>
      </c>
      <c r="C1644" s="9" t="s">
        <v>2110</v>
      </c>
      <c r="D1644" s="10" t="s">
        <v>2111</v>
      </c>
      <c r="E1644" s="11" t="s">
        <v>2112</v>
      </c>
      <c r="F1644" s="6">
        <v>538949</v>
      </c>
      <c r="G1644" s="6" t="s">
        <v>608</v>
      </c>
      <c r="H1644" s="16">
        <v>427329.95</v>
      </c>
      <c r="I1644" s="12" t="s">
        <v>2050</v>
      </c>
      <c r="J1644" s="12" t="s">
        <v>2046</v>
      </c>
      <c r="K1644" s="15"/>
      <c r="L1644" s="13" t="s">
        <v>14</v>
      </c>
      <c r="M1644" s="7">
        <v>1</v>
      </c>
      <c r="N1644" s="14"/>
    </row>
    <row r="1645" spans="1:14" ht="78.75">
      <c r="A1645" s="6">
        <v>1644</v>
      </c>
      <c r="B1645" s="8" t="s">
        <v>1788</v>
      </c>
      <c r="C1645" s="9" t="s">
        <v>2113</v>
      </c>
      <c r="D1645" s="10" t="s">
        <v>2114</v>
      </c>
      <c r="E1645" s="11" t="s">
        <v>2115</v>
      </c>
      <c r="F1645" s="6">
        <v>538470</v>
      </c>
      <c r="G1645" s="6" t="s">
        <v>608</v>
      </c>
      <c r="H1645" s="16">
        <v>233594.55</v>
      </c>
      <c r="I1645" s="12" t="s">
        <v>1897</v>
      </c>
      <c r="J1645" s="12" t="s">
        <v>2046</v>
      </c>
      <c r="K1645" s="15"/>
      <c r="L1645" s="13" t="s">
        <v>14</v>
      </c>
      <c r="M1645" s="7">
        <v>1</v>
      </c>
      <c r="N1645" s="14"/>
    </row>
    <row r="1646" spans="1:14" ht="78.75">
      <c r="A1646" s="6">
        <v>1645</v>
      </c>
      <c r="B1646" s="8" t="s">
        <v>1788</v>
      </c>
      <c r="C1646" s="9" t="s">
        <v>2116</v>
      </c>
      <c r="D1646" s="10" t="s">
        <v>2117</v>
      </c>
      <c r="E1646" s="11" t="s">
        <v>2118</v>
      </c>
      <c r="F1646" s="6">
        <v>538496</v>
      </c>
      <c r="G1646" s="6" t="s">
        <v>608</v>
      </c>
      <c r="H1646" s="16">
        <v>143870</v>
      </c>
      <c r="I1646" s="12" t="s">
        <v>2082</v>
      </c>
      <c r="J1646" s="12" t="s">
        <v>929</v>
      </c>
      <c r="K1646" s="15"/>
      <c r="L1646" s="13" t="s">
        <v>14</v>
      </c>
      <c r="M1646" s="7">
        <v>1</v>
      </c>
      <c r="N1646" s="14"/>
    </row>
    <row r="1647" spans="1:14" ht="63">
      <c r="A1647" s="6">
        <v>1646</v>
      </c>
      <c r="B1647" s="8" t="s">
        <v>1788</v>
      </c>
      <c r="C1647" s="9" t="s">
        <v>2119</v>
      </c>
      <c r="D1647" s="10" t="s">
        <v>2120</v>
      </c>
      <c r="E1647" s="11" t="s">
        <v>2121</v>
      </c>
      <c r="F1647" s="6">
        <v>602892</v>
      </c>
      <c r="G1647" s="6" t="s">
        <v>608</v>
      </c>
      <c r="H1647" s="16">
        <v>2429198.4500000002</v>
      </c>
      <c r="I1647" s="12" t="s">
        <v>2122</v>
      </c>
      <c r="J1647" s="12" t="s">
        <v>2123</v>
      </c>
      <c r="K1647" s="15"/>
      <c r="L1647" s="13" t="s">
        <v>14</v>
      </c>
      <c r="M1647" s="7">
        <v>1</v>
      </c>
      <c r="N1647" s="14"/>
    </row>
    <row r="1648" spans="1:14" ht="63">
      <c r="A1648" s="6">
        <v>1647</v>
      </c>
      <c r="B1648" s="8" t="s">
        <v>1788</v>
      </c>
      <c r="C1648" s="9" t="s">
        <v>2119</v>
      </c>
      <c r="D1648" s="10" t="s">
        <v>2120</v>
      </c>
      <c r="E1648" s="11" t="s">
        <v>2124</v>
      </c>
      <c r="F1648" s="6">
        <v>602967</v>
      </c>
      <c r="G1648" s="6" t="s">
        <v>608</v>
      </c>
      <c r="H1648" s="16">
        <v>3046752.6</v>
      </c>
      <c r="I1648" s="12" t="s">
        <v>2122</v>
      </c>
      <c r="J1648" s="12" t="s">
        <v>2123</v>
      </c>
      <c r="K1648" s="15"/>
      <c r="L1648" s="13" t="s">
        <v>14</v>
      </c>
      <c r="M1648" s="7">
        <v>1</v>
      </c>
      <c r="N1648" s="14"/>
    </row>
    <row r="1649" spans="1:14" ht="78.75">
      <c r="A1649" s="6">
        <v>1648</v>
      </c>
      <c r="B1649" s="8" t="s">
        <v>1788</v>
      </c>
      <c r="C1649" s="9" t="s">
        <v>2125</v>
      </c>
      <c r="D1649" s="10" t="s">
        <v>2126</v>
      </c>
      <c r="E1649" s="11" t="s">
        <v>2127</v>
      </c>
      <c r="F1649" s="6">
        <v>602893</v>
      </c>
      <c r="G1649" s="6" t="s">
        <v>608</v>
      </c>
      <c r="H1649" s="16">
        <v>3682161.05</v>
      </c>
      <c r="I1649" s="12" t="s">
        <v>2128</v>
      </c>
      <c r="J1649" s="12" t="s">
        <v>2129</v>
      </c>
      <c r="K1649" s="15"/>
      <c r="L1649" s="13" t="s">
        <v>14</v>
      </c>
      <c r="M1649" s="7">
        <v>1</v>
      </c>
      <c r="N1649" s="14"/>
    </row>
    <row r="1650" spans="1:14" ht="173.25">
      <c r="A1650" s="6">
        <v>1649</v>
      </c>
      <c r="B1650" s="8" t="s">
        <v>1788</v>
      </c>
      <c r="C1650" s="9" t="s">
        <v>2130</v>
      </c>
      <c r="D1650" s="10" t="s">
        <v>2131</v>
      </c>
      <c r="E1650" s="11" t="s">
        <v>2132</v>
      </c>
      <c r="F1650" s="6">
        <v>479710</v>
      </c>
      <c r="G1650" s="6" t="s">
        <v>2133</v>
      </c>
      <c r="H1650" s="16">
        <v>17920000</v>
      </c>
      <c r="I1650" s="12" t="s">
        <v>2134</v>
      </c>
      <c r="J1650" s="12" t="s">
        <v>2135</v>
      </c>
      <c r="K1650" s="15"/>
      <c r="L1650" s="13" t="s">
        <v>70</v>
      </c>
      <c r="M1650" s="7">
        <v>0.7</v>
      </c>
      <c r="N1650" s="14"/>
    </row>
    <row r="1651" spans="1:14" ht="47.25">
      <c r="A1651" s="6">
        <v>1650</v>
      </c>
      <c r="B1651" s="8" t="s">
        <v>1788</v>
      </c>
      <c r="C1651" s="9" t="s">
        <v>2136</v>
      </c>
      <c r="D1651" s="10" t="s">
        <v>2031</v>
      </c>
      <c r="E1651" s="11" t="s">
        <v>2137</v>
      </c>
      <c r="F1651" s="6">
        <v>590614</v>
      </c>
      <c r="G1651" s="6" t="s">
        <v>2133</v>
      </c>
      <c r="H1651" s="16">
        <v>10879488.35</v>
      </c>
      <c r="I1651" s="12" t="s">
        <v>2138</v>
      </c>
      <c r="J1651" s="12" t="s">
        <v>2139</v>
      </c>
      <c r="K1651" s="15"/>
      <c r="L1651" s="13" t="s">
        <v>14</v>
      </c>
      <c r="M1651" s="7">
        <v>1</v>
      </c>
      <c r="N1651" s="14"/>
    </row>
    <row r="1652" spans="1:14" ht="47.25">
      <c r="A1652" s="6">
        <v>1651</v>
      </c>
      <c r="B1652" s="8" t="s">
        <v>1788</v>
      </c>
      <c r="C1652" s="9" t="s">
        <v>2140</v>
      </c>
      <c r="D1652" s="10" t="s">
        <v>2141</v>
      </c>
      <c r="E1652" s="11" t="s">
        <v>2142</v>
      </c>
      <c r="F1652" s="6">
        <v>590617</v>
      </c>
      <c r="G1652" s="6" t="s">
        <v>2133</v>
      </c>
      <c r="H1652" s="16">
        <v>14852639.091</v>
      </c>
      <c r="I1652" s="12" t="s">
        <v>2138</v>
      </c>
      <c r="J1652" s="12" t="s">
        <v>2139</v>
      </c>
      <c r="K1652" s="15"/>
      <c r="L1652" s="13" t="s">
        <v>14</v>
      </c>
      <c r="M1652" s="7">
        <v>1</v>
      </c>
      <c r="N1652" s="14"/>
    </row>
    <row r="1653" spans="1:14" ht="63">
      <c r="A1653" s="6">
        <v>1652</v>
      </c>
      <c r="B1653" s="8" t="s">
        <v>1788</v>
      </c>
      <c r="C1653" s="9" t="s">
        <v>2143</v>
      </c>
      <c r="D1653" s="10" t="s">
        <v>2144</v>
      </c>
      <c r="E1653" s="11" t="s">
        <v>2145</v>
      </c>
      <c r="F1653" s="6">
        <v>590616</v>
      </c>
      <c r="G1653" s="6" t="s">
        <v>2133</v>
      </c>
      <c r="H1653" s="16" t="s">
        <v>2146</v>
      </c>
      <c r="I1653" s="12" t="s">
        <v>2138</v>
      </c>
      <c r="J1653" s="12" t="s">
        <v>2139</v>
      </c>
      <c r="K1653" s="15"/>
      <c r="L1653" s="13" t="s">
        <v>14</v>
      </c>
      <c r="M1653" s="7">
        <v>1</v>
      </c>
      <c r="N1653" s="14"/>
    </row>
    <row r="1654" spans="1:14" ht="78.75">
      <c r="A1654" s="6">
        <v>1653</v>
      </c>
      <c r="B1654" s="8" t="s">
        <v>1788</v>
      </c>
      <c r="C1654" s="9" t="s">
        <v>2147</v>
      </c>
      <c r="D1654" s="10" t="s">
        <v>2148</v>
      </c>
      <c r="E1654" s="11" t="s">
        <v>2149</v>
      </c>
      <c r="F1654" s="6">
        <v>530267</v>
      </c>
      <c r="G1654" s="6" t="s">
        <v>875</v>
      </c>
      <c r="H1654" s="16">
        <v>6820846</v>
      </c>
      <c r="I1654" s="12" t="s">
        <v>2072</v>
      </c>
      <c r="J1654" s="12" t="s">
        <v>2150</v>
      </c>
      <c r="K1654" s="15"/>
      <c r="L1654" s="13" t="s">
        <v>14</v>
      </c>
      <c r="M1654" s="7">
        <v>1</v>
      </c>
      <c r="N1654" s="14"/>
    </row>
    <row r="1655" spans="1:14" ht="78.75">
      <c r="A1655" s="6">
        <v>1654</v>
      </c>
      <c r="B1655" s="8" t="s">
        <v>1788</v>
      </c>
      <c r="C1655" s="9" t="s">
        <v>2080</v>
      </c>
      <c r="D1655" s="10" t="s">
        <v>1903</v>
      </c>
      <c r="E1655" s="11" t="s">
        <v>2151</v>
      </c>
      <c r="F1655" s="6">
        <v>530266</v>
      </c>
      <c r="G1655" s="6" t="s">
        <v>875</v>
      </c>
      <c r="H1655" s="16">
        <v>4447846.8</v>
      </c>
      <c r="I1655" s="12" t="s">
        <v>2152</v>
      </c>
      <c r="J1655" s="12" t="s">
        <v>2153</v>
      </c>
      <c r="K1655" s="15"/>
      <c r="L1655" s="13" t="s">
        <v>14</v>
      </c>
      <c r="M1655" s="7">
        <v>1</v>
      </c>
      <c r="N1655" s="14"/>
    </row>
    <row r="1656" spans="1:14" ht="63">
      <c r="A1656" s="6">
        <v>1655</v>
      </c>
      <c r="B1656" s="8" t="s">
        <v>1788</v>
      </c>
      <c r="C1656" s="9" t="s">
        <v>2154</v>
      </c>
      <c r="D1656" s="10" t="s">
        <v>2155</v>
      </c>
      <c r="E1656" s="11" t="s">
        <v>2156</v>
      </c>
      <c r="F1656" s="6">
        <v>536262</v>
      </c>
      <c r="G1656" s="6" t="s">
        <v>875</v>
      </c>
      <c r="H1656" s="16">
        <v>12218966.5</v>
      </c>
      <c r="I1656" s="12" t="s">
        <v>2157</v>
      </c>
      <c r="J1656" s="12" t="s">
        <v>1021</v>
      </c>
      <c r="K1656" s="15"/>
      <c r="L1656" s="13" t="s">
        <v>14</v>
      </c>
      <c r="M1656" s="7">
        <v>1</v>
      </c>
      <c r="N1656" s="14"/>
    </row>
    <row r="1657" spans="1:14" ht="94.5">
      <c r="A1657" s="6">
        <v>1656</v>
      </c>
      <c r="B1657" s="8" t="s">
        <v>1788</v>
      </c>
      <c r="C1657" s="9" t="s">
        <v>2158</v>
      </c>
      <c r="D1657" s="10" t="s">
        <v>2159</v>
      </c>
      <c r="E1657" s="11" t="s">
        <v>2160</v>
      </c>
      <c r="F1657" s="6">
        <v>536263</v>
      </c>
      <c r="G1657" s="6" t="s">
        <v>875</v>
      </c>
      <c r="H1657" s="16" t="s">
        <v>2161</v>
      </c>
      <c r="I1657" s="12" t="s">
        <v>1844</v>
      </c>
      <c r="J1657" s="12" t="s">
        <v>2162</v>
      </c>
      <c r="K1657" s="15"/>
      <c r="L1657" s="13" t="s">
        <v>14</v>
      </c>
      <c r="M1657" s="7">
        <v>1</v>
      </c>
      <c r="N1657" s="14"/>
    </row>
    <row r="1658" spans="1:14" ht="110.25">
      <c r="A1658" s="6">
        <v>1657</v>
      </c>
      <c r="B1658" s="8" t="s">
        <v>1788</v>
      </c>
      <c r="C1658" s="9" t="s">
        <v>2061</v>
      </c>
      <c r="D1658" s="10" t="s">
        <v>2062</v>
      </c>
      <c r="E1658" s="11" t="s">
        <v>2163</v>
      </c>
      <c r="F1658" s="6">
        <v>536264</v>
      </c>
      <c r="G1658" s="6" t="s">
        <v>875</v>
      </c>
      <c r="H1658" s="16">
        <v>15964367.15</v>
      </c>
      <c r="I1658" s="12" t="s">
        <v>2164</v>
      </c>
      <c r="J1658" s="12" t="s">
        <v>2165</v>
      </c>
      <c r="K1658" s="15"/>
      <c r="L1658" s="13" t="s">
        <v>14</v>
      </c>
      <c r="M1658" s="7">
        <v>1</v>
      </c>
      <c r="N1658" s="14"/>
    </row>
    <row r="1659" spans="1:14" ht="110.25">
      <c r="A1659" s="6">
        <v>1658</v>
      </c>
      <c r="B1659" s="8" t="s">
        <v>1788</v>
      </c>
      <c r="C1659" s="9" t="s">
        <v>2166</v>
      </c>
      <c r="D1659" s="10" t="s">
        <v>2167</v>
      </c>
      <c r="E1659" s="11" t="s">
        <v>2168</v>
      </c>
      <c r="F1659" s="6">
        <v>536265</v>
      </c>
      <c r="G1659" s="6" t="s">
        <v>875</v>
      </c>
      <c r="H1659" s="16">
        <v>16968322.399999999</v>
      </c>
      <c r="I1659" s="12" t="s">
        <v>2157</v>
      </c>
      <c r="J1659" s="12" t="s">
        <v>2169</v>
      </c>
      <c r="K1659" s="15"/>
      <c r="L1659" s="13" t="s">
        <v>14</v>
      </c>
      <c r="M1659" s="7">
        <v>1</v>
      </c>
      <c r="N1659" s="14"/>
    </row>
    <row r="1660" spans="1:14" ht="63">
      <c r="A1660" s="6">
        <v>1659</v>
      </c>
      <c r="B1660" s="8" t="s">
        <v>1788</v>
      </c>
      <c r="C1660" s="9" t="s">
        <v>2170</v>
      </c>
      <c r="D1660" s="10" t="s">
        <v>2171</v>
      </c>
      <c r="E1660" s="11" t="s">
        <v>2172</v>
      </c>
      <c r="F1660" s="6">
        <v>536266</v>
      </c>
      <c r="G1660" s="6" t="s">
        <v>875</v>
      </c>
      <c r="H1660" s="16">
        <v>6833694.8499999996</v>
      </c>
      <c r="I1660" s="12" t="s">
        <v>2164</v>
      </c>
      <c r="J1660" s="12" t="s">
        <v>2173</v>
      </c>
      <c r="K1660" s="15"/>
      <c r="L1660" s="13" t="s">
        <v>14</v>
      </c>
      <c r="M1660" s="7">
        <v>1</v>
      </c>
      <c r="N1660" s="14"/>
    </row>
    <row r="1661" spans="1:14" ht="78.75">
      <c r="A1661" s="6">
        <v>1660</v>
      </c>
      <c r="B1661" s="8" t="s">
        <v>1788</v>
      </c>
      <c r="C1661" s="9" t="s">
        <v>2174</v>
      </c>
      <c r="D1661" s="10" t="s">
        <v>2175</v>
      </c>
      <c r="E1661" s="11" t="s">
        <v>2176</v>
      </c>
      <c r="F1661" s="6">
        <v>536267</v>
      </c>
      <c r="G1661" s="6" t="s">
        <v>875</v>
      </c>
      <c r="H1661" s="16">
        <v>11070157.15</v>
      </c>
      <c r="I1661" s="12" t="s">
        <v>2157</v>
      </c>
      <c r="J1661" s="12" t="s">
        <v>1021</v>
      </c>
      <c r="K1661" s="15"/>
      <c r="L1661" s="13" t="s">
        <v>14</v>
      </c>
      <c r="M1661" s="7">
        <v>1</v>
      </c>
      <c r="N1661" s="14"/>
    </row>
    <row r="1662" spans="1:14" ht="63">
      <c r="A1662" s="6">
        <v>1661</v>
      </c>
      <c r="B1662" s="8" t="s">
        <v>1788</v>
      </c>
      <c r="C1662" s="9" t="s">
        <v>2177</v>
      </c>
      <c r="D1662" s="10" t="s">
        <v>2178</v>
      </c>
      <c r="E1662" s="11" t="s">
        <v>2179</v>
      </c>
      <c r="F1662" s="6">
        <v>539464</v>
      </c>
      <c r="G1662" s="6" t="s">
        <v>875</v>
      </c>
      <c r="H1662" s="16">
        <v>9418006.4499999993</v>
      </c>
      <c r="I1662" s="12" t="s">
        <v>1844</v>
      </c>
      <c r="J1662" s="12" t="s">
        <v>2162</v>
      </c>
      <c r="K1662" s="15"/>
      <c r="L1662" s="13" t="s">
        <v>14</v>
      </c>
      <c r="M1662" s="7">
        <v>1</v>
      </c>
      <c r="N1662" s="14"/>
    </row>
    <row r="1663" spans="1:14" ht="110.25">
      <c r="A1663" s="6">
        <v>1662</v>
      </c>
      <c r="B1663" s="8" t="s">
        <v>1788</v>
      </c>
      <c r="C1663" s="9" t="s">
        <v>2180</v>
      </c>
      <c r="D1663" s="10" t="s">
        <v>2181</v>
      </c>
      <c r="E1663" s="11" t="s">
        <v>2182</v>
      </c>
      <c r="F1663" s="6">
        <v>539465</v>
      </c>
      <c r="G1663" s="6" t="s">
        <v>875</v>
      </c>
      <c r="H1663" s="16">
        <v>9762931.5</v>
      </c>
      <c r="I1663" s="12" t="s">
        <v>2164</v>
      </c>
      <c r="J1663" s="12" t="s">
        <v>2165</v>
      </c>
      <c r="K1663" s="15"/>
      <c r="L1663" s="13" t="s">
        <v>14</v>
      </c>
      <c r="M1663" s="7">
        <v>1</v>
      </c>
      <c r="N1663" s="14"/>
    </row>
    <row r="1664" spans="1:14" ht="63">
      <c r="A1664" s="6">
        <v>1663</v>
      </c>
      <c r="B1664" s="8" t="s">
        <v>1788</v>
      </c>
      <c r="C1664" s="9" t="s">
        <v>2183</v>
      </c>
      <c r="D1664" s="10" t="s">
        <v>2184</v>
      </c>
      <c r="E1664" s="11" t="s">
        <v>2185</v>
      </c>
      <c r="F1664" s="6">
        <v>539466</v>
      </c>
      <c r="G1664" s="6" t="s">
        <v>875</v>
      </c>
      <c r="H1664" s="16">
        <v>8720905.9499999993</v>
      </c>
      <c r="I1664" s="12" t="s">
        <v>1844</v>
      </c>
      <c r="J1664" s="12" t="s">
        <v>2162</v>
      </c>
      <c r="K1664" s="15"/>
      <c r="L1664" s="13" t="s">
        <v>14</v>
      </c>
      <c r="M1664" s="7">
        <v>1</v>
      </c>
      <c r="N1664" s="14"/>
    </row>
    <row r="1665" spans="1:14" ht="63">
      <c r="A1665" s="6">
        <v>1664</v>
      </c>
      <c r="B1665" s="8" t="s">
        <v>1788</v>
      </c>
      <c r="C1665" s="9" t="s">
        <v>2186</v>
      </c>
      <c r="D1665" s="10" t="s">
        <v>2187</v>
      </c>
      <c r="E1665" s="11" t="s">
        <v>2188</v>
      </c>
      <c r="F1665" s="6">
        <v>539467</v>
      </c>
      <c r="G1665" s="6" t="s">
        <v>875</v>
      </c>
      <c r="H1665" s="16">
        <v>5332850</v>
      </c>
      <c r="I1665" s="12" t="s">
        <v>2157</v>
      </c>
      <c r="J1665" s="12" t="s">
        <v>1021</v>
      </c>
      <c r="K1665" s="15"/>
      <c r="L1665" s="13" t="s">
        <v>14</v>
      </c>
      <c r="M1665" s="7">
        <v>1</v>
      </c>
      <c r="N1665" s="14"/>
    </row>
    <row r="1666" spans="1:14" ht="110.25">
      <c r="A1666" s="6">
        <v>1665</v>
      </c>
      <c r="B1666" s="8" t="s">
        <v>1788</v>
      </c>
      <c r="C1666" s="9" t="s">
        <v>1893</v>
      </c>
      <c r="D1666" s="10" t="s">
        <v>1894</v>
      </c>
      <c r="E1666" s="11" t="s">
        <v>2189</v>
      </c>
      <c r="F1666" s="6">
        <v>539468</v>
      </c>
      <c r="G1666" s="6" t="s">
        <v>875</v>
      </c>
      <c r="H1666" s="16">
        <v>7574004.2000000002</v>
      </c>
      <c r="I1666" s="12" t="s">
        <v>1020</v>
      </c>
      <c r="J1666" s="12" t="s">
        <v>2190</v>
      </c>
      <c r="K1666" s="15"/>
      <c r="L1666" s="13" t="s">
        <v>14</v>
      </c>
      <c r="M1666" s="7">
        <v>1</v>
      </c>
      <c r="N1666" s="14"/>
    </row>
    <row r="1667" spans="1:14" ht="126">
      <c r="A1667" s="6">
        <v>1666</v>
      </c>
      <c r="B1667" s="8" t="s">
        <v>1788</v>
      </c>
      <c r="C1667" s="9" t="s">
        <v>1925</v>
      </c>
      <c r="D1667" s="10" t="s">
        <v>1926</v>
      </c>
      <c r="E1667" s="11" t="s">
        <v>2191</v>
      </c>
      <c r="F1667" s="6">
        <v>539469</v>
      </c>
      <c r="G1667" s="6" t="s">
        <v>875</v>
      </c>
      <c r="H1667" s="16">
        <v>11008675.050000001</v>
      </c>
      <c r="I1667" s="12" t="s">
        <v>2157</v>
      </c>
      <c r="J1667" s="12" t="s">
        <v>2192</v>
      </c>
      <c r="K1667" s="15"/>
      <c r="L1667" s="13" t="s">
        <v>14</v>
      </c>
      <c r="M1667" s="7">
        <v>1</v>
      </c>
      <c r="N1667" s="14"/>
    </row>
    <row r="1668" spans="1:14" ht="63">
      <c r="A1668" s="6">
        <v>1667</v>
      </c>
      <c r="B1668" s="8" t="s">
        <v>1788</v>
      </c>
      <c r="C1668" s="9" t="s">
        <v>2193</v>
      </c>
      <c r="D1668" s="10" t="s">
        <v>2108</v>
      </c>
      <c r="E1668" s="11" t="s">
        <v>2194</v>
      </c>
      <c r="F1668" s="6">
        <v>542009</v>
      </c>
      <c r="G1668" s="6" t="s">
        <v>875</v>
      </c>
      <c r="H1668" s="16">
        <v>11325482</v>
      </c>
      <c r="I1668" s="12" t="s">
        <v>998</v>
      </c>
      <c r="J1668" s="12" t="s">
        <v>2195</v>
      </c>
      <c r="K1668" s="15"/>
      <c r="L1668" s="13" t="s">
        <v>14</v>
      </c>
      <c r="M1668" s="7">
        <v>1</v>
      </c>
      <c r="N1668" s="14"/>
    </row>
    <row r="1669" spans="1:14" ht="110.25">
      <c r="A1669" s="6">
        <v>1668</v>
      </c>
      <c r="B1669" s="8" t="s">
        <v>1788</v>
      </c>
      <c r="C1669" s="9" t="s">
        <v>2196</v>
      </c>
      <c r="D1669" s="10" t="s">
        <v>2197</v>
      </c>
      <c r="E1669" s="11" t="s">
        <v>2198</v>
      </c>
      <c r="F1669" s="6">
        <v>542010</v>
      </c>
      <c r="G1669" s="6" t="s">
        <v>875</v>
      </c>
      <c r="H1669" s="16">
        <v>8778443.8499999996</v>
      </c>
      <c r="I1669" s="12" t="s">
        <v>2199</v>
      </c>
      <c r="J1669" s="12" t="s">
        <v>2200</v>
      </c>
      <c r="K1669" s="15"/>
      <c r="L1669" s="13" t="s">
        <v>14</v>
      </c>
      <c r="M1669" s="7">
        <v>1</v>
      </c>
      <c r="N1669" s="14"/>
    </row>
    <row r="1670" spans="1:14" ht="110.25">
      <c r="A1670" s="6">
        <v>1669</v>
      </c>
      <c r="B1670" s="8" t="s">
        <v>1788</v>
      </c>
      <c r="C1670" s="9" t="s">
        <v>2047</v>
      </c>
      <c r="D1670" s="10" t="s">
        <v>2048</v>
      </c>
      <c r="E1670" s="11" t="s">
        <v>2201</v>
      </c>
      <c r="F1670" s="6">
        <v>542011</v>
      </c>
      <c r="G1670" s="6" t="s">
        <v>875</v>
      </c>
      <c r="H1670" s="16">
        <v>9104559.6500000004</v>
      </c>
      <c r="I1670" s="12" t="s">
        <v>998</v>
      </c>
      <c r="J1670" s="12" t="s">
        <v>2195</v>
      </c>
      <c r="K1670" s="15"/>
      <c r="L1670" s="13" t="s">
        <v>14</v>
      </c>
      <c r="M1670" s="7">
        <v>1</v>
      </c>
      <c r="N1670" s="14"/>
    </row>
    <row r="1671" spans="1:14" ht="63">
      <c r="A1671" s="6">
        <v>1670</v>
      </c>
      <c r="B1671" s="8" t="s">
        <v>1788</v>
      </c>
      <c r="C1671" s="9" t="s">
        <v>2202</v>
      </c>
      <c r="D1671" s="10" t="s">
        <v>2203</v>
      </c>
      <c r="E1671" s="11" t="s">
        <v>2204</v>
      </c>
      <c r="F1671" s="6">
        <v>552394</v>
      </c>
      <c r="G1671" s="6" t="s">
        <v>875</v>
      </c>
      <c r="H1671" s="16">
        <v>8132388.5499999998</v>
      </c>
      <c r="I1671" s="12" t="s">
        <v>2205</v>
      </c>
      <c r="J1671" s="12" t="s">
        <v>2206</v>
      </c>
      <c r="K1671" s="15"/>
      <c r="L1671" s="13" t="s">
        <v>14</v>
      </c>
      <c r="M1671" s="7">
        <v>1</v>
      </c>
      <c r="N1671" s="14"/>
    </row>
    <row r="1672" spans="1:14" ht="47.25">
      <c r="A1672" s="6">
        <v>1671</v>
      </c>
      <c r="B1672" s="8" t="s">
        <v>1788</v>
      </c>
      <c r="C1672" s="9" t="s">
        <v>2207</v>
      </c>
      <c r="D1672" s="10" t="s">
        <v>2208</v>
      </c>
      <c r="E1672" s="11" t="s">
        <v>2209</v>
      </c>
      <c r="F1672" s="6">
        <v>568614</v>
      </c>
      <c r="G1672" s="6" t="s">
        <v>875</v>
      </c>
      <c r="H1672" s="16">
        <v>11399751.1</v>
      </c>
      <c r="I1672" s="12" t="s">
        <v>2210</v>
      </c>
      <c r="J1672" s="12" t="s">
        <v>2211</v>
      </c>
      <c r="K1672" s="15"/>
      <c r="L1672" s="13" t="s">
        <v>14</v>
      </c>
      <c r="M1672" s="7">
        <v>1</v>
      </c>
      <c r="N1672" s="14"/>
    </row>
    <row r="1673" spans="1:14" ht="63">
      <c r="A1673" s="6">
        <v>1672</v>
      </c>
      <c r="B1673" s="8" t="s">
        <v>1788</v>
      </c>
      <c r="C1673" s="9" t="s">
        <v>2212</v>
      </c>
      <c r="D1673" s="10" t="s">
        <v>2213</v>
      </c>
      <c r="E1673" s="11" t="s">
        <v>2214</v>
      </c>
      <c r="F1673" s="6">
        <v>556555</v>
      </c>
      <c r="G1673" s="6" t="s">
        <v>875</v>
      </c>
      <c r="H1673" s="16">
        <v>2373940</v>
      </c>
      <c r="I1673" s="12" t="s">
        <v>2215</v>
      </c>
      <c r="J1673" s="12" t="s">
        <v>2216</v>
      </c>
      <c r="K1673" s="15"/>
      <c r="L1673" s="13" t="s">
        <v>14</v>
      </c>
      <c r="M1673" s="7">
        <v>1</v>
      </c>
      <c r="N1673" s="14"/>
    </row>
    <row r="1674" spans="1:14" ht="63">
      <c r="A1674" s="6">
        <v>1673</v>
      </c>
      <c r="B1674" s="8" t="s">
        <v>1788</v>
      </c>
      <c r="C1674" s="9" t="s">
        <v>2217</v>
      </c>
      <c r="D1674" s="10" t="s">
        <v>2218</v>
      </c>
      <c r="E1674" s="11" t="s">
        <v>2219</v>
      </c>
      <c r="F1674" s="6">
        <v>556556</v>
      </c>
      <c r="G1674" s="6" t="s">
        <v>875</v>
      </c>
      <c r="H1674" s="16">
        <v>8204748.1500000004</v>
      </c>
      <c r="I1674" s="12" t="s">
        <v>2220</v>
      </c>
      <c r="J1674" s="12" t="s">
        <v>2221</v>
      </c>
      <c r="K1674" s="15"/>
      <c r="L1674" s="13" t="s">
        <v>14</v>
      </c>
      <c r="M1674" s="7">
        <v>1</v>
      </c>
      <c r="N1674" s="14"/>
    </row>
    <row r="1675" spans="1:14" ht="63">
      <c r="A1675" s="6">
        <v>1674</v>
      </c>
      <c r="B1675" s="8" t="s">
        <v>1788</v>
      </c>
      <c r="C1675" s="9" t="s">
        <v>2222</v>
      </c>
      <c r="D1675" s="10" t="s">
        <v>2223</v>
      </c>
      <c r="E1675" s="11" t="s">
        <v>2224</v>
      </c>
      <c r="F1675" s="6">
        <v>568615</v>
      </c>
      <c r="G1675" s="6" t="s">
        <v>848</v>
      </c>
      <c r="H1675" s="16">
        <v>6722123.0499999998</v>
      </c>
      <c r="I1675" s="12" t="s">
        <v>2210</v>
      </c>
      <c r="J1675" s="12" t="s">
        <v>1210</v>
      </c>
      <c r="K1675" s="15"/>
      <c r="L1675" s="13" t="s">
        <v>14</v>
      </c>
      <c r="M1675" s="7">
        <v>1</v>
      </c>
      <c r="N1675" s="14"/>
    </row>
    <row r="1676" spans="1:14" ht="63">
      <c r="A1676" s="6">
        <v>1675</v>
      </c>
      <c r="B1676" s="8" t="s">
        <v>1788</v>
      </c>
      <c r="C1676" s="9" t="s">
        <v>2225</v>
      </c>
      <c r="D1676" s="10" t="s">
        <v>2226</v>
      </c>
      <c r="E1676" s="11" t="s">
        <v>2227</v>
      </c>
      <c r="F1676" s="6">
        <v>556571</v>
      </c>
      <c r="G1676" s="6" t="s">
        <v>875</v>
      </c>
      <c r="H1676" s="16">
        <v>7514116</v>
      </c>
      <c r="I1676" s="12" t="s">
        <v>2228</v>
      </c>
      <c r="J1676" s="12" t="s">
        <v>2229</v>
      </c>
      <c r="K1676" s="15"/>
      <c r="L1676" s="13" t="s">
        <v>14</v>
      </c>
      <c r="M1676" s="7">
        <v>1</v>
      </c>
      <c r="N1676" s="14"/>
    </row>
    <row r="1677" spans="1:14" ht="47.25">
      <c r="A1677" s="6">
        <v>1676</v>
      </c>
      <c r="B1677" s="8" t="s">
        <v>1788</v>
      </c>
      <c r="C1677" s="9" t="s">
        <v>2230</v>
      </c>
      <c r="D1677" s="10" t="s">
        <v>2231</v>
      </c>
      <c r="E1677" s="11" t="s">
        <v>2232</v>
      </c>
      <c r="F1677" s="6">
        <v>556572</v>
      </c>
      <c r="G1677" s="6" t="s">
        <v>2133</v>
      </c>
      <c r="H1677" s="16">
        <v>3214015.3</v>
      </c>
      <c r="I1677" s="12" t="s">
        <v>2233</v>
      </c>
      <c r="J1677" s="12" t="s">
        <v>2234</v>
      </c>
      <c r="K1677" s="15"/>
      <c r="L1677" s="13" t="s">
        <v>14</v>
      </c>
      <c r="M1677" s="7">
        <v>1</v>
      </c>
      <c r="N1677" s="14"/>
    </row>
    <row r="1678" spans="1:14" ht="63">
      <c r="A1678" s="6">
        <v>1677</v>
      </c>
      <c r="B1678" s="8" t="s">
        <v>1788</v>
      </c>
      <c r="C1678" s="9" t="s">
        <v>2235</v>
      </c>
      <c r="D1678" s="10" t="s">
        <v>2031</v>
      </c>
      <c r="E1678" s="11" t="s">
        <v>2236</v>
      </c>
      <c r="F1678" s="6">
        <v>590614</v>
      </c>
      <c r="G1678" s="6" t="s">
        <v>2133</v>
      </c>
      <c r="H1678" s="16">
        <v>10879488.35</v>
      </c>
      <c r="I1678" s="12" t="s">
        <v>2138</v>
      </c>
      <c r="J1678" s="12" t="s">
        <v>2237</v>
      </c>
      <c r="K1678" s="15"/>
      <c r="L1678" s="13" t="s">
        <v>14</v>
      </c>
      <c r="M1678" s="7">
        <v>1</v>
      </c>
      <c r="N1678" s="14"/>
    </row>
    <row r="1679" spans="1:14" ht="63">
      <c r="A1679" s="6">
        <v>1678</v>
      </c>
      <c r="B1679" s="8" t="s">
        <v>1788</v>
      </c>
      <c r="C1679" s="9" t="s">
        <v>2238</v>
      </c>
      <c r="D1679" s="10" t="s">
        <v>2239</v>
      </c>
      <c r="E1679" s="11" t="s">
        <v>2240</v>
      </c>
      <c r="F1679" s="6">
        <v>556568</v>
      </c>
      <c r="G1679" s="6" t="s">
        <v>875</v>
      </c>
      <c r="H1679" s="16">
        <v>9040698.4499999993</v>
      </c>
      <c r="I1679" s="12" t="s">
        <v>2241</v>
      </c>
      <c r="J1679" s="12" t="s">
        <v>2242</v>
      </c>
      <c r="K1679" s="15"/>
      <c r="L1679" s="13" t="s">
        <v>14</v>
      </c>
      <c r="M1679" s="7">
        <v>1</v>
      </c>
      <c r="N1679" s="14"/>
    </row>
    <row r="1680" spans="1:14" ht="204.75">
      <c r="A1680" s="6">
        <v>1679</v>
      </c>
      <c r="B1680" s="8" t="s">
        <v>1788</v>
      </c>
      <c r="C1680" s="9" t="s">
        <v>2243</v>
      </c>
      <c r="D1680" s="10" t="s">
        <v>2244</v>
      </c>
      <c r="E1680" s="11" t="s">
        <v>2245</v>
      </c>
      <c r="F1680" s="6">
        <v>590040</v>
      </c>
      <c r="G1680" s="6" t="s">
        <v>808</v>
      </c>
      <c r="H1680" s="16">
        <v>8431671.8000000007</v>
      </c>
      <c r="I1680" s="12" t="s">
        <v>2246</v>
      </c>
      <c r="J1680" s="12" t="s">
        <v>2247</v>
      </c>
      <c r="K1680" s="15"/>
      <c r="L1680" s="13" t="s">
        <v>14</v>
      </c>
      <c r="M1680" s="7">
        <v>1</v>
      </c>
      <c r="N1680" s="14"/>
    </row>
    <row r="1681" spans="1:14" ht="63">
      <c r="A1681" s="6">
        <v>1680</v>
      </c>
      <c r="B1681" s="8" t="s">
        <v>1788</v>
      </c>
      <c r="C1681" s="9" t="s">
        <v>2248</v>
      </c>
      <c r="D1681" s="10" t="s">
        <v>2249</v>
      </c>
      <c r="E1681" s="11" t="s">
        <v>2250</v>
      </c>
      <c r="F1681" s="6">
        <v>556570</v>
      </c>
      <c r="G1681" s="6" t="s">
        <v>875</v>
      </c>
      <c r="H1681" s="16">
        <v>11039209.949999999</v>
      </c>
      <c r="I1681" s="12" t="s">
        <v>2241</v>
      </c>
      <c r="J1681" s="12" t="s">
        <v>2251</v>
      </c>
      <c r="K1681" s="15"/>
      <c r="L1681" s="13" t="s">
        <v>14</v>
      </c>
      <c r="M1681" s="7">
        <v>1</v>
      </c>
      <c r="N1681" s="14"/>
    </row>
    <row r="1682" spans="1:14" ht="126">
      <c r="A1682" s="6">
        <v>1681</v>
      </c>
      <c r="B1682" s="8" t="s">
        <v>1788</v>
      </c>
      <c r="C1682" s="9" t="s">
        <v>2252</v>
      </c>
      <c r="D1682" s="10" t="s">
        <v>2253</v>
      </c>
      <c r="E1682" s="11" t="s">
        <v>2254</v>
      </c>
      <c r="F1682" s="6">
        <v>383100</v>
      </c>
      <c r="G1682" s="6" t="s">
        <v>1587</v>
      </c>
      <c r="H1682" s="16">
        <v>167365148.91999999</v>
      </c>
      <c r="I1682" s="12" t="s">
        <v>2255</v>
      </c>
      <c r="J1682" s="12" t="s">
        <v>2256</v>
      </c>
      <c r="K1682" s="15" t="s">
        <v>1794</v>
      </c>
      <c r="L1682" s="13" t="s">
        <v>70</v>
      </c>
      <c r="M1682" s="7">
        <v>1</v>
      </c>
      <c r="N1682" s="14"/>
    </row>
    <row r="1683" spans="1:14" ht="126">
      <c r="A1683" s="6">
        <v>1682</v>
      </c>
      <c r="B1683" s="8" t="s">
        <v>1788</v>
      </c>
      <c r="C1683" s="9" t="s">
        <v>2257</v>
      </c>
      <c r="D1683" s="10" t="s">
        <v>2258</v>
      </c>
      <c r="E1683" s="11" t="s">
        <v>2254</v>
      </c>
      <c r="F1683" s="6">
        <v>383100</v>
      </c>
      <c r="G1683" s="6" t="s">
        <v>1587</v>
      </c>
      <c r="H1683" s="16">
        <v>167365148.91999999</v>
      </c>
      <c r="I1683" s="12" t="s">
        <v>2255</v>
      </c>
      <c r="J1683" s="12" t="s">
        <v>2256</v>
      </c>
      <c r="K1683" s="15" t="s">
        <v>1794</v>
      </c>
      <c r="L1683" s="13" t="s">
        <v>70</v>
      </c>
      <c r="M1683" s="7">
        <v>0.51</v>
      </c>
      <c r="N1683" s="14"/>
    </row>
    <row r="1684" spans="1:14" ht="126">
      <c r="A1684" s="6">
        <v>1683</v>
      </c>
      <c r="B1684" s="8" t="s">
        <v>1788</v>
      </c>
      <c r="C1684" s="9" t="s">
        <v>2259</v>
      </c>
      <c r="D1684" s="10" t="s">
        <v>2260</v>
      </c>
      <c r="E1684" s="11" t="s">
        <v>2254</v>
      </c>
      <c r="F1684" s="6">
        <v>383100</v>
      </c>
      <c r="G1684" s="6" t="s">
        <v>1587</v>
      </c>
      <c r="H1684" s="16">
        <v>167365148.91999999</v>
      </c>
      <c r="I1684" s="12" t="s">
        <v>2255</v>
      </c>
      <c r="J1684" s="12" t="s">
        <v>2256</v>
      </c>
      <c r="K1684" s="15" t="s">
        <v>1794</v>
      </c>
      <c r="L1684" s="13" t="s">
        <v>70</v>
      </c>
      <c r="M1684" s="7">
        <v>0.49</v>
      </c>
      <c r="N1684" s="14"/>
    </row>
    <row r="1685" spans="1:14" ht="47.25">
      <c r="A1685" s="6">
        <v>1684</v>
      </c>
      <c r="B1685" s="8" t="s">
        <v>1788</v>
      </c>
      <c r="C1685" s="9" t="s">
        <v>2261</v>
      </c>
      <c r="D1685" s="10" t="s">
        <v>2262</v>
      </c>
      <c r="E1685" s="11" t="s">
        <v>2263</v>
      </c>
      <c r="F1685" s="6">
        <v>383118</v>
      </c>
      <c r="G1685" s="6" t="s">
        <v>1587</v>
      </c>
      <c r="H1685" s="16">
        <v>34059959.990000002</v>
      </c>
      <c r="I1685" s="12" t="s">
        <v>2264</v>
      </c>
      <c r="J1685" s="12" t="s">
        <v>2265</v>
      </c>
      <c r="K1685" s="15" t="s">
        <v>1794</v>
      </c>
      <c r="L1685" s="13" t="s">
        <v>70</v>
      </c>
      <c r="M1685" s="7">
        <v>1</v>
      </c>
      <c r="N1685" s="14"/>
    </row>
    <row r="1686" spans="1:14" ht="78.75">
      <c r="A1686" s="6">
        <v>1685</v>
      </c>
      <c r="B1686" s="8" t="s">
        <v>1788</v>
      </c>
      <c r="C1686" s="9" t="s">
        <v>2266</v>
      </c>
      <c r="D1686" s="10" t="s">
        <v>2267</v>
      </c>
      <c r="E1686" s="11" t="s">
        <v>2263</v>
      </c>
      <c r="F1686" s="6">
        <v>383118</v>
      </c>
      <c r="G1686" s="6" t="s">
        <v>1587</v>
      </c>
      <c r="H1686" s="16">
        <v>34059959.990000002</v>
      </c>
      <c r="I1686" s="12" t="s">
        <v>2264</v>
      </c>
      <c r="J1686" s="12" t="s">
        <v>2265</v>
      </c>
      <c r="K1686" s="15" t="s">
        <v>1794</v>
      </c>
      <c r="L1686" s="13" t="s">
        <v>70</v>
      </c>
      <c r="M1686" s="7">
        <v>0.4</v>
      </c>
      <c r="N1686" s="14"/>
    </row>
    <row r="1687" spans="1:14" ht="47.25">
      <c r="A1687" s="6">
        <v>1686</v>
      </c>
      <c r="B1687" s="8" t="s">
        <v>1788</v>
      </c>
      <c r="C1687" s="9" t="s">
        <v>1820</v>
      </c>
      <c r="D1687" s="10" t="s">
        <v>1821</v>
      </c>
      <c r="E1687" s="11" t="s">
        <v>2263</v>
      </c>
      <c r="F1687" s="6">
        <v>383118</v>
      </c>
      <c r="G1687" s="6" t="s">
        <v>1587</v>
      </c>
      <c r="H1687" s="16">
        <v>34059959.990000002</v>
      </c>
      <c r="I1687" s="12" t="s">
        <v>2264</v>
      </c>
      <c r="J1687" s="12" t="s">
        <v>2265</v>
      </c>
      <c r="K1687" s="15" t="s">
        <v>1794</v>
      </c>
      <c r="L1687" s="13" t="s">
        <v>70</v>
      </c>
      <c r="M1687" s="7">
        <v>0.6</v>
      </c>
      <c r="N1687" s="14"/>
    </row>
    <row r="1688" spans="1:14" ht="63">
      <c r="A1688" s="6">
        <v>1687</v>
      </c>
      <c r="B1688" s="8" t="s">
        <v>1788</v>
      </c>
      <c r="C1688" s="9" t="s">
        <v>2268</v>
      </c>
      <c r="D1688" s="10" t="s">
        <v>2269</v>
      </c>
      <c r="E1688" s="11" t="s">
        <v>2270</v>
      </c>
      <c r="F1688" s="6">
        <v>383119</v>
      </c>
      <c r="G1688" s="6" t="s">
        <v>1587</v>
      </c>
      <c r="H1688" s="16">
        <v>73863176.299999997</v>
      </c>
      <c r="I1688" s="12" t="s">
        <v>2255</v>
      </c>
      <c r="J1688" s="12" t="s">
        <v>2256</v>
      </c>
      <c r="K1688" s="15" t="s">
        <v>1794</v>
      </c>
      <c r="L1688" s="13" t="s">
        <v>70</v>
      </c>
      <c r="M1688" s="7">
        <v>1</v>
      </c>
      <c r="N1688" s="14"/>
    </row>
    <row r="1689" spans="1:14" ht="63">
      <c r="A1689" s="6">
        <v>1688</v>
      </c>
      <c r="B1689" s="8" t="s">
        <v>1788</v>
      </c>
      <c r="C1689" s="9" t="s">
        <v>2271</v>
      </c>
      <c r="D1689" s="10" t="s">
        <v>1894</v>
      </c>
      <c r="E1689" s="11" t="s">
        <v>2270</v>
      </c>
      <c r="F1689" s="6">
        <v>383119</v>
      </c>
      <c r="G1689" s="6" t="s">
        <v>1587</v>
      </c>
      <c r="H1689" s="16">
        <v>73863176.299999997</v>
      </c>
      <c r="I1689" s="12" t="s">
        <v>2255</v>
      </c>
      <c r="J1689" s="12" t="s">
        <v>2256</v>
      </c>
      <c r="K1689" s="15" t="s">
        <v>1794</v>
      </c>
      <c r="L1689" s="13" t="s">
        <v>70</v>
      </c>
      <c r="M1689" s="7">
        <v>0.6</v>
      </c>
      <c r="N1689" s="14"/>
    </row>
    <row r="1690" spans="1:14" ht="78.75">
      <c r="A1690" s="6">
        <v>1689</v>
      </c>
      <c r="B1690" s="8" t="s">
        <v>1788</v>
      </c>
      <c r="C1690" s="9" t="s">
        <v>2272</v>
      </c>
      <c r="D1690" s="10" t="s">
        <v>2273</v>
      </c>
      <c r="E1690" s="11" t="s">
        <v>2270</v>
      </c>
      <c r="F1690" s="6">
        <v>383119</v>
      </c>
      <c r="G1690" s="6" t="s">
        <v>1587</v>
      </c>
      <c r="H1690" s="16">
        <v>73863176.299999997</v>
      </c>
      <c r="I1690" s="12" t="s">
        <v>2255</v>
      </c>
      <c r="J1690" s="12" t="s">
        <v>2256</v>
      </c>
      <c r="K1690" s="15" t="s">
        <v>1794</v>
      </c>
      <c r="L1690" s="13" t="s">
        <v>70</v>
      </c>
      <c r="M1690" s="7">
        <v>0.4</v>
      </c>
      <c r="N1690" s="14"/>
    </row>
    <row r="1691" spans="1:14" ht="126">
      <c r="A1691" s="6">
        <v>1690</v>
      </c>
      <c r="B1691" s="8" t="s">
        <v>1788</v>
      </c>
      <c r="C1691" s="9" t="s">
        <v>2274</v>
      </c>
      <c r="D1691" s="10" t="s">
        <v>2275</v>
      </c>
      <c r="E1691" s="11" t="s">
        <v>2276</v>
      </c>
      <c r="F1691" s="6">
        <v>416315</v>
      </c>
      <c r="G1691" s="6" t="s">
        <v>1587</v>
      </c>
      <c r="H1691" s="16">
        <v>171466529.65000001</v>
      </c>
      <c r="I1691" s="12" t="s">
        <v>2277</v>
      </c>
      <c r="J1691" s="12" t="s">
        <v>1003</v>
      </c>
      <c r="K1691" s="15" t="s">
        <v>1794</v>
      </c>
      <c r="L1691" s="13" t="s">
        <v>70</v>
      </c>
      <c r="M1691" s="7">
        <v>1</v>
      </c>
      <c r="N1691" s="14"/>
    </row>
    <row r="1692" spans="1:14" ht="126">
      <c r="A1692" s="6">
        <v>1691</v>
      </c>
      <c r="B1692" s="8" t="s">
        <v>1788</v>
      </c>
      <c r="C1692" s="9" t="s">
        <v>2278</v>
      </c>
      <c r="D1692" s="10" t="s">
        <v>2279</v>
      </c>
      <c r="E1692" s="11" t="s">
        <v>2276</v>
      </c>
      <c r="F1692" s="6">
        <v>416315</v>
      </c>
      <c r="G1692" s="6" t="s">
        <v>1587</v>
      </c>
      <c r="H1692" s="16">
        <v>171466529.65000001</v>
      </c>
      <c r="I1692" s="12" t="s">
        <v>2277</v>
      </c>
      <c r="J1692" s="12" t="s">
        <v>1003</v>
      </c>
      <c r="K1692" s="15" t="s">
        <v>1794</v>
      </c>
      <c r="L1692" s="13" t="s">
        <v>70</v>
      </c>
      <c r="M1692" s="7">
        <v>0.6</v>
      </c>
      <c r="N1692" s="14"/>
    </row>
    <row r="1693" spans="1:14" ht="126">
      <c r="A1693" s="6">
        <v>1692</v>
      </c>
      <c r="B1693" s="8" t="s">
        <v>1788</v>
      </c>
      <c r="C1693" s="9" t="s">
        <v>2280</v>
      </c>
      <c r="D1693" s="10" t="s">
        <v>2281</v>
      </c>
      <c r="E1693" s="11" t="s">
        <v>2276</v>
      </c>
      <c r="F1693" s="6">
        <v>416315</v>
      </c>
      <c r="G1693" s="6" t="s">
        <v>1587</v>
      </c>
      <c r="H1693" s="16">
        <v>171466529.65000001</v>
      </c>
      <c r="I1693" s="12" t="s">
        <v>2277</v>
      </c>
      <c r="J1693" s="12" t="s">
        <v>1003</v>
      </c>
      <c r="K1693" s="15" t="s">
        <v>1794</v>
      </c>
      <c r="L1693" s="13" t="s">
        <v>70</v>
      </c>
      <c r="M1693" s="7">
        <v>0.4</v>
      </c>
      <c r="N1693" s="14"/>
    </row>
    <row r="1694" spans="1:14" ht="110.25">
      <c r="A1694" s="6">
        <v>1693</v>
      </c>
      <c r="B1694" s="8" t="s">
        <v>1788</v>
      </c>
      <c r="C1694" s="9" t="s">
        <v>2282</v>
      </c>
      <c r="D1694" s="10" t="s">
        <v>2283</v>
      </c>
      <c r="E1694" s="11" t="s">
        <v>2284</v>
      </c>
      <c r="F1694" s="6">
        <v>383121</v>
      </c>
      <c r="G1694" s="6" t="s">
        <v>1587</v>
      </c>
      <c r="H1694" s="16">
        <v>102600246.27</v>
      </c>
      <c r="I1694" s="12" t="s">
        <v>2255</v>
      </c>
      <c r="J1694" s="12" t="s">
        <v>2256</v>
      </c>
      <c r="K1694" s="15" t="s">
        <v>1794</v>
      </c>
      <c r="L1694" s="13" t="s">
        <v>70</v>
      </c>
      <c r="M1694" s="7">
        <v>1</v>
      </c>
      <c r="N1694" s="14"/>
    </row>
    <row r="1695" spans="1:14" ht="78.75">
      <c r="A1695" s="6">
        <v>1694</v>
      </c>
      <c r="B1695" s="8" t="s">
        <v>1788</v>
      </c>
      <c r="C1695" s="9" t="s">
        <v>2285</v>
      </c>
      <c r="D1695" s="10" t="s">
        <v>2286</v>
      </c>
      <c r="E1695" s="11" t="s">
        <v>2284</v>
      </c>
      <c r="F1695" s="6">
        <v>383121</v>
      </c>
      <c r="G1695" s="6" t="s">
        <v>1587</v>
      </c>
      <c r="H1695" s="16">
        <v>102600246.27</v>
      </c>
      <c r="I1695" s="12" t="s">
        <v>2255</v>
      </c>
      <c r="J1695" s="12" t="s">
        <v>2256</v>
      </c>
      <c r="K1695" s="15" t="s">
        <v>1794</v>
      </c>
      <c r="L1695" s="13" t="s">
        <v>70</v>
      </c>
      <c r="M1695" s="7">
        <v>0.4</v>
      </c>
      <c r="N1695" s="14"/>
    </row>
    <row r="1696" spans="1:14" ht="110.25">
      <c r="A1696" s="6">
        <v>1695</v>
      </c>
      <c r="B1696" s="8" t="s">
        <v>1788</v>
      </c>
      <c r="C1696" s="9" t="s">
        <v>2287</v>
      </c>
      <c r="D1696" s="10" t="s">
        <v>2288</v>
      </c>
      <c r="E1696" s="11" t="s">
        <v>2284</v>
      </c>
      <c r="F1696" s="6">
        <v>383121</v>
      </c>
      <c r="G1696" s="6" t="s">
        <v>1587</v>
      </c>
      <c r="H1696" s="16">
        <v>102600246.27</v>
      </c>
      <c r="I1696" s="12" t="s">
        <v>2255</v>
      </c>
      <c r="J1696" s="12" t="s">
        <v>2256</v>
      </c>
      <c r="K1696" s="15" t="s">
        <v>1794</v>
      </c>
      <c r="L1696" s="13" t="s">
        <v>70</v>
      </c>
      <c r="M1696" s="7">
        <v>0.3</v>
      </c>
      <c r="N1696" s="14"/>
    </row>
    <row r="1697" spans="1:14" ht="63">
      <c r="A1697" s="6">
        <v>1696</v>
      </c>
      <c r="B1697" s="8" t="s">
        <v>1788</v>
      </c>
      <c r="C1697" s="9" t="s">
        <v>2278</v>
      </c>
      <c r="D1697" s="10" t="s">
        <v>2279</v>
      </c>
      <c r="E1697" s="11" t="s">
        <v>2284</v>
      </c>
      <c r="F1697" s="6">
        <v>383121</v>
      </c>
      <c r="G1697" s="6" t="s">
        <v>1587</v>
      </c>
      <c r="H1697" s="16">
        <v>102600246.27</v>
      </c>
      <c r="I1697" s="12" t="s">
        <v>2255</v>
      </c>
      <c r="J1697" s="12" t="s">
        <v>2256</v>
      </c>
      <c r="K1697" s="15" t="s">
        <v>1794</v>
      </c>
      <c r="L1697" s="13" t="s">
        <v>70</v>
      </c>
      <c r="M1697" s="7">
        <v>0.3</v>
      </c>
      <c r="N1697" s="14"/>
    </row>
    <row r="1698" spans="1:14" ht="78.75">
      <c r="A1698" s="6">
        <v>1697</v>
      </c>
      <c r="B1698" s="8" t="s">
        <v>1788</v>
      </c>
      <c r="C1698" s="9" t="s">
        <v>2289</v>
      </c>
      <c r="D1698" s="10" t="s">
        <v>2290</v>
      </c>
      <c r="E1698" s="11" t="s">
        <v>2291</v>
      </c>
      <c r="F1698" s="6">
        <v>362171</v>
      </c>
      <c r="G1698" s="6" t="s">
        <v>77</v>
      </c>
      <c r="H1698" s="16">
        <v>12146700</v>
      </c>
      <c r="I1698" s="12" t="s">
        <v>2292</v>
      </c>
      <c r="J1698" s="12" t="s">
        <v>2293</v>
      </c>
      <c r="K1698" s="15">
        <v>3726302</v>
      </c>
      <c r="L1698" s="13" t="s">
        <v>14</v>
      </c>
      <c r="M1698" s="7">
        <v>1</v>
      </c>
      <c r="N1698" s="14"/>
    </row>
    <row r="1699" spans="1:14" ht="94.5">
      <c r="A1699" s="6">
        <v>1698</v>
      </c>
      <c r="B1699" s="8" t="s">
        <v>1788</v>
      </c>
      <c r="C1699" s="9" t="s">
        <v>2294</v>
      </c>
      <c r="D1699" s="10" t="s">
        <v>1916</v>
      </c>
      <c r="E1699" s="11" t="s">
        <v>2295</v>
      </c>
      <c r="F1699" s="6">
        <v>362170</v>
      </c>
      <c r="G1699" s="6" t="s">
        <v>77</v>
      </c>
      <c r="H1699" s="16">
        <v>5985000</v>
      </c>
      <c r="I1699" s="12" t="s">
        <v>2296</v>
      </c>
      <c r="J1699" s="12" t="s">
        <v>2297</v>
      </c>
      <c r="K1699" s="15" t="s">
        <v>1794</v>
      </c>
      <c r="L1699" s="13" t="s">
        <v>14</v>
      </c>
      <c r="M1699" s="7">
        <v>1</v>
      </c>
      <c r="N1699" s="14"/>
    </row>
    <row r="1700" spans="1:14" ht="47.25">
      <c r="A1700" s="6">
        <v>1699</v>
      </c>
      <c r="B1700" s="8" t="s">
        <v>1788</v>
      </c>
      <c r="C1700" s="9" t="s">
        <v>2298</v>
      </c>
      <c r="D1700" s="10" t="s">
        <v>2299</v>
      </c>
      <c r="E1700" s="11" t="s">
        <v>2300</v>
      </c>
      <c r="F1700" s="6">
        <v>394964</v>
      </c>
      <c r="G1700" s="6" t="s">
        <v>77</v>
      </c>
      <c r="H1700" s="16">
        <v>6526500</v>
      </c>
      <c r="I1700" s="12" t="s">
        <v>2301</v>
      </c>
      <c r="J1700" s="12" t="s">
        <v>2302</v>
      </c>
      <c r="K1700" s="15">
        <v>645036</v>
      </c>
      <c r="L1700" s="13" t="s">
        <v>14</v>
      </c>
      <c r="M1700" s="7">
        <v>1</v>
      </c>
      <c r="N1700" s="14"/>
    </row>
    <row r="1701" spans="1:14" ht="63">
      <c r="A1701" s="6">
        <v>1700</v>
      </c>
      <c r="B1701" s="8" t="s">
        <v>1788</v>
      </c>
      <c r="C1701" s="9" t="s">
        <v>2303</v>
      </c>
      <c r="D1701" s="10" t="s">
        <v>2304</v>
      </c>
      <c r="E1701" s="11" t="s">
        <v>2305</v>
      </c>
      <c r="F1701" s="6">
        <v>394965</v>
      </c>
      <c r="G1701" s="6" t="s">
        <v>77</v>
      </c>
      <c r="H1701" s="16">
        <v>6521750</v>
      </c>
      <c r="I1701" s="12" t="s">
        <v>2306</v>
      </c>
      <c r="J1701" s="12" t="s">
        <v>2307</v>
      </c>
      <c r="K1701" s="15" t="s">
        <v>1794</v>
      </c>
      <c r="L1701" s="13" t="s">
        <v>14</v>
      </c>
      <c r="M1701" s="7">
        <v>1</v>
      </c>
      <c r="N1701" s="14"/>
    </row>
    <row r="1702" spans="1:14" ht="63">
      <c r="A1702" s="6">
        <v>1701</v>
      </c>
      <c r="B1702" s="8" t="s">
        <v>1788</v>
      </c>
      <c r="C1702" s="9" t="s">
        <v>2308</v>
      </c>
      <c r="D1702" s="10" t="s">
        <v>2309</v>
      </c>
      <c r="E1702" s="11" t="s">
        <v>2310</v>
      </c>
      <c r="F1702" s="6">
        <v>394962</v>
      </c>
      <c r="G1702" s="6" t="s">
        <v>77</v>
      </c>
      <c r="H1702" s="16">
        <v>6545500</v>
      </c>
      <c r="I1702" s="12" t="s">
        <v>2306</v>
      </c>
      <c r="J1702" s="12" t="s">
        <v>2307</v>
      </c>
      <c r="K1702" s="15" t="s">
        <v>1794</v>
      </c>
      <c r="L1702" s="13" t="s">
        <v>14</v>
      </c>
      <c r="M1702" s="7">
        <v>1</v>
      </c>
      <c r="N1702" s="14"/>
    </row>
    <row r="1703" spans="1:14" ht="31.5">
      <c r="A1703" s="6">
        <v>1702</v>
      </c>
      <c r="B1703" s="8" t="s">
        <v>1788</v>
      </c>
      <c r="C1703" s="9" t="s">
        <v>2311</v>
      </c>
      <c r="D1703" s="10" t="s">
        <v>1982</v>
      </c>
      <c r="E1703" s="11" t="s">
        <v>2312</v>
      </c>
      <c r="F1703" s="6">
        <v>460666</v>
      </c>
      <c r="G1703" s="6" t="s">
        <v>77</v>
      </c>
      <c r="H1703" s="16">
        <v>6379250</v>
      </c>
      <c r="I1703" s="12" t="s">
        <v>2313</v>
      </c>
      <c r="J1703" s="12" t="s">
        <v>2314</v>
      </c>
      <c r="K1703" s="15" t="s">
        <v>1794</v>
      </c>
      <c r="L1703" s="13" t="s">
        <v>14</v>
      </c>
      <c r="M1703" s="7">
        <v>1</v>
      </c>
      <c r="N1703" s="14"/>
    </row>
    <row r="1704" spans="1:14" ht="94.5">
      <c r="A1704" s="6">
        <v>1703</v>
      </c>
      <c r="B1704" s="8" t="s">
        <v>1788</v>
      </c>
      <c r="C1704" s="9" t="s">
        <v>2315</v>
      </c>
      <c r="D1704" s="10" t="s">
        <v>1821</v>
      </c>
      <c r="E1704" s="11" t="s">
        <v>2316</v>
      </c>
      <c r="F1704" s="6">
        <v>387382</v>
      </c>
      <c r="G1704" s="6" t="s">
        <v>801</v>
      </c>
      <c r="H1704" s="16">
        <v>20179000.030000001</v>
      </c>
      <c r="I1704" s="12" t="s">
        <v>2301</v>
      </c>
      <c r="J1704" s="12" t="s">
        <v>2317</v>
      </c>
      <c r="K1704" s="15" t="s">
        <v>1794</v>
      </c>
      <c r="L1704" s="13" t="s">
        <v>14</v>
      </c>
      <c r="M1704" s="7">
        <v>1</v>
      </c>
      <c r="N1704" s="14"/>
    </row>
    <row r="1705" spans="1:14" ht="126">
      <c r="A1705" s="6">
        <v>1704</v>
      </c>
      <c r="B1705" s="8" t="s">
        <v>1788</v>
      </c>
      <c r="C1705" s="9" t="s">
        <v>2318</v>
      </c>
      <c r="D1705" s="10" t="s">
        <v>2288</v>
      </c>
      <c r="E1705" s="11" t="s">
        <v>2319</v>
      </c>
      <c r="F1705" s="6">
        <v>405846</v>
      </c>
      <c r="G1705" s="6" t="s">
        <v>801</v>
      </c>
      <c r="H1705" s="16">
        <v>25999999.927999999</v>
      </c>
      <c r="I1705" s="12" t="s">
        <v>2255</v>
      </c>
      <c r="J1705" s="12" t="s">
        <v>2256</v>
      </c>
      <c r="K1705" s="15" t="s">
        <v>1794</v>
      </c>
      <c r="L1705" s="13" t="s">
        <v>14</v>
      </c>
      <c r="M1705" s="7">
        <v>1</v>
      </c>
      <c r="N1705" s="14"/>
    </row>
    <row r="1706" spans="1:14" ht="78.75">
      <c r="A1706" s="6">
        <v>1705</v>
      </c>
      <c r="B1706" s="8" t="s">
        <v>1788</v>
      </c>
      <c r="C1706" s="9" t="s">
        <v>2320</v>
      </c>
      <c r="D1706" s="10" t="s">
        <v>2321</v>
      </c>
      <c r="E1706" s="11" t="s">
        <v>2322</v>
      </c>
      <c r="F1706" s="6">
        <v>24422</v>
      </c>
      <c r="G1706" s="6" t="s">
        <v>2323</v>
      </c>
      <c r="H1706" s="16">
        <v>21809057</v>
      </c>
      <c r="I1706" s="12" t="s">
        <v>2324</v>
      </c>
      <c r="J1706" s="12" t="s">
        <v>2325</v>
      </c>
      <c r="K1706" s="15">
        <v>12099199</v>
      </c>
      <c r="L1706" s="13" t="s">
        <v>14</v>
      </c>
      <c r="M1706" s="7">
        <v>1</v>
      </c>
      <c r="N1706" s="14"/>
    </row>
    <row r="1707" spans="1:14" ht="94.5">
      <c r="A1707" s="6">
        <v>1706</v>
      </c>
      <c r="B1707" s="8" t="s">
        <v>1788</v>
      </c>
      <c r="C1707" s="9" t="s">
        <v>2326</v>
      </c>
      <c r="D1707" s="10" t="s">
        <v>1821</v>
      </c>
      <c r="E1707" s="11" t="s">
        <v>2327</v>
      </c>
      <c r="F1707" s="6">
        <v>362169</v>
      </c>
      <c r="G1707" s="6" t="s">
        <v>2323</v>
      </c>
      <c r="H1707" s="16">
        <v>31417468.260000002</v>
      </c>
      <c r="I1707" s="12" t="s">
        <v>2328</v>
      </c>
      <c r="J1707" s="12" t="s">
        <v>2329</v>
      </c>
      <c r="K1707" s="15">
        <v>4394714</v>
      </c>
      <c r="L1707" s="13" t="s">
        <v>14</v>
      </c>
      <c r="M1707" s="7">
        <v>1</v>
      </c>
      <c r="N1707" s="14"/>
    </row>
    <row r="1708" spans="1:14" ht="63">
      <c r="A1708" s="6">
        <v>1707</v>
      </c>
      <c r="B1708" s="8" t="s">
        <v>1788</v>
      </c>
      <c r="C1708" s="9" t="s">
        <v>2330</v>
      </c>
      <c r="D1708" s="10" t="s">
        <v>2331</v>
      </c>
      <c r="E1708" s="11" t="s">
        <v>2332</v>
      </c>
      <c r="F1708" s="6">
        <v>354274</v>
      </c>
      <c r="G1708" s="6" t="s">
        <v>2323</v>
      </c>
      <c r="H1708" s="16">
        <v>23072522.399999999</v>
      </c>
      <c r="I1708" s="12" t="s">
        <v>2333</v>
      </c>
      <c r="J1708" s="12" t="s">
        <v>2334</v>
      </c>
      <c r="K1708" s="15">
        <v>8605286</v>
      </c>
      <c r="L1708" s="13" t="s">
        <v>70</v>
      </c>
      <c r="M1708" s="7">
        <v>1</v>
      </c>
      <c r="N1708" s="14"/>
    </row>
    <row r="1709" spans="1:14" ht="94.5">
      <c r="A1709" s="6">
        <v>1708</v>
      </c>
      <c r="B1709" s="8" t="s">
        <v>1788</v>
      </c>
      <c r="C1709" s="9" t="s">
        <v>2315</v>
      </c>
      <c r="D1709" s="10" t="s">
        <v>1821</v>
      </c>
      <c r="E1709" s="11" t="s">
        <v>2332</v>
      </c>
      <c r="F1709" s="6">
        <v>354274</v>
      </c>
      <c r="G1709" s="6" t="s">
        <v>2323</v>
      </c>
      <c r="H1709" s="16">
        <v>23072522.399999999</v>
      </c>
      <c r="I1709" s="12" t="s">
        <v>2333</v>
      </c>
      <c r="J1709" s="12" t="s">
        <v>2334</v>
      </c>
      <c r="K1709" s="15">
        <v>8605286</v>
      </c>
      <c r="L1709" s="13" t="s">
        <v>70</v>
      </c>
      <c r="M1709" s="7">
        <v>0.7</v>
      </c>
      <c r="N1709" s="14"/>
    </row>
    <row r="1710" spans="1:14" ht="94.5">
      <c r="A1710" s="6">
        <v>1709</v>
      </c>
      <c r="B1710" s="8" t="s">
        <v>1788</v>
      </c>
      <c r="C1710" s="9" t="s">
        <v>2034</v>
      </c>
      <c r="D1710" s="10" t="s">
        <v>1823</v>
      </c>
      <c r="E1710" s="11" t="s">
        <v>2332</v>
      </c>
      <c r="F1710" s="6">
        <v>354274</v>
      </c>
      <c r="G1710" s="6" t="s">
        <v>2323</v>
      </c>
      <c r="H1710" s="16">
        <v>23072522.399999999</v>
      </c>
      <c r="I1710" s="12" t="s">
        <v>2333</v>
      </c>
      <c r="J1710" s="12" t="s">
        <v>2334</v>
      </c>
      <c r="K1710" s="15">
        <v>8605286</v>
      </c>
      <c r="L1710" s="13" t="s">
        <v>70</v>
      </c>
      <c r="M1710" s="7">
        <v>0.3</v>
      </c>
      <c r="N1710" s="14"/>
    </row>
    <row r="1711" spans="1:14" ht="126">
      <c r="A1711" s="6">
        <v>1710</v>
      </c>
      <c r="B1711" s="8" t="s">
        <v>1788</v>
      </c>
      <c r="C1711" s="9" t="s">
        <v>2335</v>
      </c>
      <c r="D1711" s="10" t="s">
        <v>2336</v>
      </c>
      <c r="E1711" s="11" t="s">
        <v>2337</v>
      </c>
      <c r="F1711" s="6">
        <v>422641</v>
      </c>
      <c r="G1711" s="6" t="s">
        <v>808</v>
      </c>
      <c r="H1711" s="16">
        <v>10112023.25</v>
      </c>
      <c r="I1711" s="12" t="s">
        <v>2338</v>
      </c>
      <c r="J1711" s="12" t="s">
        <v>2246</v>
      </c>
      <c r="K1711" s="15" t="s">
        <v>1794</v>
      </c>
      <c r="L1711" s="13" t="s">
        <v>14</v>
      </c>
      <c r="M1711" s="7">
        <v>1</v>
      </c>
      <c r="N1711" s="14"/>
    </row>
    <row r="1712" spans="1:14" ht="110.25">
      <c r="A1712" s="6">
        <v>1711</v>
      </c>
      <c r="B1712" s="8" t="s">
        <v>1788</v>
      </c>
      <c r="C1712" s="9" t="s">
        <v>2339</v>
      </c>
      <c r="D1712" s="10" t="s">
        <v>2340</v>
      </c>
      <c r="E1712" s="11" t="s">
        <v>2341</v>
      </c>
      <c r="F1712" s="6">
        <v>430224</v>
      </c>
      <c r="G1712" s="6" t="s">
        <v>808</v>
      </c>
      <c r="H1712" s="16">
        <v>14563762.199999999</v>
      </c>
      <c r="I1712" s="12" t="s">
        <v>2342</v>
      </c>
      <c r="J1712" s="12" t="s">
        <v>2246</v>
      </c>
      <c r="K1712" s="15" t="s">
        <v>1794</v>
      </c>
      <c r="L1712" s="13" t="s">
        <v>14</v>
      </c>
      <c r="M1712" s="7">
        <v>1</v>
      </c>
      <c r="N1712" s="14"/>
    </row>
    <row r="1713" spans="1:14" ht="189">
      <c r="A1713" s="6">
        <v>1712</v>
      </c>
      <c r="B1713" s="8" t="s">
        <v>1788</v>
      </c>
      <c r="C1713" s="9" t="s">
        <v>2343</v>
      </c>
      <c r="D1713" s="10" t="s">
        <v>2260</v>
      </c>
      <c r="E1713" s="11" t="s">
        <v>2344</v>
      </c>
      <c r="F1713" s="6">
        <v>303422</v>
      </c>
      <c r="G1713" s="6" t="s">
        <v>794</v>
      </c>
      <c r="H1713" s="16">
        <v>20200162.82</v>
      </c>
      <c r="I1713" s="12" t="s">
        <v>2345</v>
      </c>
      <c r="J1713" s="12" t="s">
        <v>2346</v>
      </c>
      <c r="K1713" s="15">
        <v>3000000</v>
      </c>
      <c r="L1713" s="13" t="s">
        <v>14</v>
      </c>
      <c r="M1713" s="7">
        <v>1</v>
      </c>
      <c r="N1713" s="14"/>
    </row>
    <row r="1714" spans="1:14" ht="204.75">
      <c r="A1714" s="6">
        <v>1713</v>
      </c>
      <c r="B1714" s="8" t="s">
        <v>1788</v>
      </c>
      <c r="C1714" s="9" t="s">
        <v>2347</v>
      </c>
      <c r="D1714" s="10" t="s">
        <v>2348</v>
      </c>
      <c r="E1714" s="11" t="s">
        <v>2349</v>
      </c>
      <c r="F1714" s="6">
        <v>331255</v>
      </c>
      <c r="G1714" s="6" t="s">
        <v>794</v>
      </c>
      <c r="H1714" s="16">
        <v>20458983.27</v>
      </c>
      <c r="I1714" s="12" t="s">
        <v>2350</v>
      </c>
      <c r="J1714" s="12" t="s">
        <v>2351</v>
      </c>
      <c r="K1714" s="15" t="s">
        <v>1794</v>
      </c>
      <c r="L1714" s="13" t="s">
        <v>70</v>
      </c>
      <c r="M1714" s="7">
        <v>0.6</v>
      </c>
      <c r="N1714" s="14"/>
    </row>
    <row r="1715" spans="1:14" ht="204.75">
      <c r="A1715" s="6">
        <v>1714</v>
      </c>
      <c r="B1715" s="8" t="s">
        <v>1788</v>
      </c>
      <c r="C1715" s="9" t="s">
        <v>2352</v>
      </c>
      <c r="D1715" s="10" t="s">
        <v>2353</v>
      </c>
      <c r="E1715" s="11" t="s">
        <v>2349</v>
      </c>
      <c r="F1715" s="6">
        <v>331255</v>
      </c>
      <c r="G1715" s="6" t="s">
        <v>794</v>
      </c>
      <c r="H1715" s="16">
        <v>20458983.27</v>
      </c>
      <c r="I1715" s="12" t="s">
        <v>2350</v>
      </c>
      <c r="J1715" s="12" t="s">
        <v>2351</v>
      </c>
      <c r="K1715" s="15" t="s">
        <v>1794</v>
      </c>
      <c r="L1715" s="13" t="s">
        <v>70</v>
      </c>
      <c r="M1715" s="7">
        <v>0.6</v>
      </c>
      <c r="N1715" s="14"/>
    </row>
    <row r="1716" spans="1:14" ht="204.75">
      <c r="A1716" s="6">
        <v>1715</v>
      </c>
      <c r="B1716" s="8" t="s">
        <v>1788</v>
      </c>
      <c r="C1716" s="9" t="s">
        <v>2271</v>
      </c>
      <c r="D1716" s="10" t="s">
        <v>1894</v>
      </c>
      <c r="E1716" s="11" t="s">
        <v>2349</v>
      </c>
      <c r="F1716" s="6">
        <v>331255</v>
      </c>
      <c r="G1716" s="6" t="s">
        <v>794</v>
      </c>
      <c r="H1716" s="16">
        <v>20458983.27</v>
      </c>
      <c r="I1716" s="12" t="s">
        <v>2350</v>
      </c>
      <c r="J1716" s="12" t="s">
        <v>2351</v>
      </c>
      <c r="K1716" s="15" t="s">
        <v>1794</v>
      </c>
      <c r="L1716" s="13" t="s">
        <v>70</v>
      </c>
      <c r="M1716" s="7">
        <v>0.4</v>
      </c>
      <c r="N1716" s="14"/>
    </row>
    <row r="1717" spans="1:14" ht="94.5">
      <c r="A1717" s="6">
        <v>1716</v>
      </c>
      <c r="B1717" s="8" t="s">
        <v>1788</v>
      </c>
      <c r="C1717" s="9" t="s">
        <v>2354</v>
      </c>
      <c r="D1717" s="10" t="s">
        <v>2260</v>
      </c>
      <c r="E1717" s="11" t="s">
        <v>2355</v>
      </c>
      <c r="F1717" s="6">
        <v>365487</v>
      </c>
      <c r="G1717" s="6" t="s">
        <v>794</v>
      </c>
      <c r="H1717" s="16">
        <v>12812674.050000001</v>
      </c>
      <c r="I1717" s="12" t="s">
        <v>2356</v>
      </c>
      <c r="J1717" s="12" t="s">
        <v>2357</v>
      </c>
      <c r="K1717" s="15" t="s">
        <v>1794</v>
      </c>
      <c r="L1717" s="13" t="s">
        <v>14</v>
      </c>
      <c r="M1717" s="7">
        <v>1</v>
      </c>
      <c r="N1717" s="14"/>
    </row>
    <row r="1718" spans="1:14" ht="126">
      <c r="A1718" s="6">
        <v>1717</v>
      </c>
      <c r="B1718" s="8" t="s">
        <v>1788</v>
      </c>
      <c r="C1718" s="9" t="s">
        <v>2358</v>
      </c>
      <c r="D1718" s="10" t="s">
        <v>2359</v>
      </c>
      <c r="E1718" s="11" t="s">
        <v>2360</v>
      </c>
      <c r="F1718" s="6">
        <v>435845</v>
      </c>
      <c r="G1718" s="6" t="s">
        <v>1034</v>
      </c>
      <c r="H1718" s="16">
        <v>30051842.973999999</v>
      </c>
      <c r="I1718" s="12" t="s">
        <v>2361</v>
      </c>
      <c r="J1718" s="12" t="s">
        <v>2362</v>
      </c>
      <c r="K1718" s="15" t="s">
        <v>1794</v>
      </c>
      <c r="L1718" s="13" t="s">
        <v>70</v>
      </c>
      <c r="M1718" s="7">
        <v>1</v>
      </c>
      <c r="N1718" s="14"/>
    </row>
    <row r="1719" spans="1:14" ht="78.75">
      <c r="A1719" s="6">
        <v>1718</v>
      </c>
      <c r="B1719" s="8" t="s">
        <v>1788</v>
      </c>
      <c r="C1719" s="9" t="s">
        <v>2363</v>
      </c>
      <c r="D1719" s="10" t="s">
        <v>257</v>
      </c>
      <c r="E1719" s="11" t="s">
        <v>2360</v>
      </c>
      <c r="F1719" s="6">
        <v>435845</v>
      </c>
      <c r="G1719" s="6" t="s">
        <v>1034</v>
      </c>
      <c r="H1719" s="16">
        <v>30051842.973999999</v>
      </c>
      <c r="I1719" s="12" t="s">
        <v>2361</v>
      </c>
      <c r="J1719" s="12" t="s">
        <v>2362</v>
      </c>
      <c r="K1719" s="15" t="s">
        <v>1794</v>
      </c>
      <c r="L1719" s="13" t="s">
        <v>70</v>
      </c>
      <c r="M1719" s="7">
        <v>0.51</v>
      </c>
      <c r="N1719" s="14"/>
    </row>
    <row r="1720" spans="1:14" ht="63">
      <c r="A1720" s="6">
        <v>1719</v>
      </c>
      <c r="B1720" s="8" t="s">
        <v>1788</v>
      </c>
      <c r="C1720" s="9" t="s">
        <v>2364</v>
      </c>
      <c r="D1720" s="10" t="s">
        <v>2365</v>
      </c>
      <c r="E1720" s="11" t="s">
        <v>2360</v>
      </c>
      <c r="F1720" s="6">
        <v>435845</v>
      </c>
      <c r="G1720" s="6" t="s">
        <v>1034</v>
      </c>
      <c r="H1720" s="16">
        <v>30051842.973999999</v>
      </c>
      <c r="I1720" s="12" t="s">
        <v>2361</v>
      </c>
      <c r="J1720" s="12" t="s">
        <v>2362</v>
      </c>
      <c r="K1720" s="15" t="s">
        <v>1794</v>
      </c>
      <c r="L1720" s="13" t="s">
        <v>70</v>
      </c>
      <c r="M1720" s="7">
        <v>0.49</v>
      </c>
      <c r="N1720" s="14"/>
    </row>
    <row r="1721" spans="1:14" ht="78.75">
      <c r="A1721" s="6">
        <v>1720</v>
      </c>
      <c r="B1721" s="8" t="s">
        <v>1788</v>
      </c>
      <c r="C1721" s="9" t="s">
        <v>2366</v>
      </c>
      <c r="D1721" s="10" t="s">
        <v>2367</v>
      </c>
      <c r="E1721" s="11" t="s">
        <v>2368</v>
      </c>
      <c r="F1721" s="6">
        <v>426970</v>
      </c>
      <c r="G1721" s="6" t="s">
        <v>1034</v>
      </c>
      <c r="H1721" s="16">
        <v>42090389.829999998</v>
      </c>
      <c r="I1721" s="12" t="s">
        <v>2369</v>
      </c>
      <c r="J1721" s="12" t="s">
        <v>2370</v>
      </c>
      <c r="K1721" s="15" t="s">
        <v>1794</v>
      </c>
      <c r="L1721" s="13" t="s">
        <v>70</v>
      </c>
      <c r="M1721" s="7">
        <v>1</v>
      </c>
      <c r="N1721" s="14"/>
    </row>
    <row r="1722" spans="1:14" ht="94.5">
      <c r="A1722" s="6">
        <v>1721</v>
      </c>
      <c r="B1722" s="8" t="s">
        <v>1788</v>
      </c>
      <c r="C1722" s="9" t="s">
        <v>2371</v>
      </c>
      <c r="D1722" s="10" t="s">
        <v>2372</v>
      </c>
      <c r="E1722" s="11" t="s">
        <v>2368</v>
      </c>
      <c r="F1722" s="6">
        <v>426970</v>
      </c>
      <c r="G1722" s="6" t="s">
        <v>1034</v>
      </c>
      <c r="H1722" s="16">
        <v>42090389.829999998</v>
      </c>
      <c r="I1722" s="12" t="s">
        <v>2369</v>
      </c>
      <c r="J1722" s="12" t="s">
        <v>2370</v>
      </c>
      <c r="K1722" s="15" t="s">
        <v>1794</v>
      </c>
      <c r="L1722" s="13" t="s">
        <v>70</v>
      </c>
      <c r="M1722" s="7">
        <v>0.51</v>
      </c>
      <c r="N1722" s="14"/>
    </row>
    <row r="1723" spans="1:14" ht="63">
      <c r="A1723" s="6">
        <v>1722</v>
      </c>
      <c r="B1723" s="8" t="s">
        <v>1788</v>
      </c>
      <c r="C1723" s="9" t="s">
        <v>2143</v>
      </c>
      <c r="D1723" s="10" t="s">
        <v>2373</v>
      </c>
      <c r="E1723" s="11" t="s">
        <v>2368</v>
      </c>
      <c r="F1723" s="6">
        <v>426970</v>
      </c>
      <c r="G1723" s="6" t="s">
        <v>1034</v>
      </c>
      <c r="H1723" s="16">
        <v>42090389.829999998</v>
      </c>
      <c r="I1723" s="12" t="s">
        <v>2369</v>
      </c>
      <c r="J1723" s="12" t="s">
        <v>2370</v>
      </c>
      <c r="K1723" s="15" t="s">
        <v>1794</v>
      </c>
      <c r="L1723" s="13" t="s">
        <v>70</v>
      </c>
      <c r="M1723" s="7">
        <v>0.49</v>
      </c>
      <c r="N1723" s="14"/>
    </row>
    <row r="1724" spans="1:14" ht="78.75">
      <c r="A1724" s="6">
        <v>1723</v>
      </c>
      <c r="B1724" s="8" t="s">
        <v>1788</v>
      </c>
      <c r="C1724" s="9" t="s">
        <v>2374</v>
      </c>
      <c r="D1724" s="10" t="s">
        <v>2375</v>
      </c>
      <c r="E1724" s="11" t="s">
        <v>2376</v>
      </c>
      <c r="F1724" s="6">
        <v>426971</v>
      </c>
      <c r="G1724" s="6" t="s">
        <v>1034</v>
      </c>
      <c r="H1724" s="16">
        <v>22340448.149999999</v>
      </c>
      <c r="I1724" s="12" t="s">
        <v>2369</v>
      </c>
      <c r="J1724" s="12" t="s">
        <v>2370</v>
      </c>
      <c r="K1724" s="15" t="s">
        <v>1794</v>
      </c>
      <c r="L1724" s="13" t="s">
        <v>70</v>
      </c>
      <c r="M1724" s="7">
        <v>1</v>
      </c>
      <c r="N1724" s="14"/>
    </row>
    <row r="1725" spans="1:14" ht="94.5">
      <c r="A1725" s="6">
        <v>1724</v>
      </c>
      <c r="B1725" s="8" t="s">
        <v>1788</v>
      </c>
      <c r="C1725" s="9" t="s">
        <v>2371</v>
      </c>
      <c r="D1725" s="10" t="s">
        <v>2372</v>
      </c>
      <c r="E1725" s="11" t="s">
        <v>2376</v>
      </c>
      <c r="F1725" s="6">
        <v>426971</v>
      </c>
      <c r="G1725" s="6" t="s">
        <v>1034</v>
      </c>
      <c r="H1725" s="16">
        <v>22340448.149999999</v>
      </c>
      <c r="I1725" s="12" t="s">
        <v>2369</v>
      </c>
      <c r="J1725" s="12" t="s">
        <v>2370</v>
      </c>
      <c r="K1725" s="15" t="s">
        <v>1794</v>
      </c>
      <c r="L1725" s="13" t="s">
        <v>70</v>
      </c>
      <c r="M1725" s="7">
        <v>0.51</v>
      </c>
      <c r="N1725" s="14"/>
    </row>
    <row r="1726" spans="1:14" ht="63">
      <c r="A1726" s="6">
        <v>1725</v>
      </c>
      <c r="B1726" s="8" t="s">
        <v>1788</v>
      </c>
      <c r="C1726" s="9" t="s">
        <v>2377</v>
      </c>
      <c r="D1726" s="10" t="s">
        <v>1874</v>
      </c>
      <c r="E1726" s="11" t="s">
        <v>2376</v>
      </c>
      <c r="F1726" s="6">
        <v>426971</v>
      </c>
      <c r="G1726" s="6" t="s">
        <v>1034</v>
      </c>
      <c r="H1726" s="16">
        <v>22340448.149999999</v>
      </c>
      <c r="I1726" s="12" t="s">
        <v>2369</v>
      </c>
      <c r="J1726" s="12" t="s">
        <v>2370</v>
      </c>
      <c r="K1726" s="15" t="s">
        <v>1794</v>
      </c>
      <c r="L1726" s="13" t="s">
        <v>70</v>
      </c>
      <c r="M1726" s="7">
        <v>0.49</v>
      </c>
      <c r="N1726" s="14"/>
    </row>
    <row r="1727" spans="1:14" ht="63">
      <c r="A1727" s="6">
        <v>1726</v>
      </c>
      <c r="B1727" s="8" t="s">
        <v>1788</v>
      </c>
      <c r="C1727" s="9" t="s">
        <v>2378</v>
      </c>
      <c r="D1727" s="10" t="s">
        <v>2379</v>
      </c>
      <c r="E1727" s="11" t="s">
        <v>2380</v>
      </c>
      <c r="F1727" s="6">
        <v>435846</v>
      </c>
      <c r="G1727" s="6" t="s">
        <v>1034</v>
      </c>
      <c r="H1727" s="16">
        <v>79413753.700000003</v>
      </c>
      <c r="I1727" s="12" t="s">
        <v>2381</v>
      </c>
      <c r="J1727" s="12" t="s">
        <v>2382</v>
      </c>
      <c r="K1727" s="15" t="s">
        <v>1794</v>
      </c>
      <c r="L1727" s="13" t="s">
        <v>14</v>
      </c>
      <c r="M1727" s="7">
        <v>1</v>
      </c>
      <c r="N1727" s="14"/>
    </row>
    <row r="1728" spans="1:14" ht="126">
      <c r="A1728" s="6">
        <v>1727</v>
      </c>
      <c r="B1728" s="8" t="s">
        <v>1788</v>
      </c>
      <c r="C1728" s="9" t="s">
        <v>2358</v>
      </c>
      <c r="D1728" s="10" t="s">
        <v>2359</v>
      </c>
      <c r="E1728" s="11" t="s">
        <v>2383</v>
      </c>
      <c r="F1728" s="6">
        <v>477169</v>
      </c>
      <c r="G1728" s="6" t="s">
        <v>1177</v>
      </c>
      <c r="H1728" s="16">
        <v>199000000</v>
      </c>
      <c r="I1728" s="12" t="s">
        <v>1862</v>
      </c>
      <c r="J1728" s="12" t="s">
        <v>2384</v>
      </c>
      <c r="K1728" s="15" t="s">
        <v>1794</v>
      </c>
      <c r="L1728" s="13" t="s">
        <v>70</v>
      </c>
      <c r="M1728" s="7">
        <v>1</v>
      </c>
      <c r="N1728" s="14"/>
    </row>
    <row r="1729" spans="1:14" ht="110.25">
      <c r="A1729" s="6">
        <v>1728</v>
      </c>
      <c r="B1729" s="8" t="s">
        <v>1788</v>
      </c>
      <c r="C1729" s="9" t="s">
        <v>2363</v>
      </c>
      <c r="D1729" s="10" t="s">
        <v>257</v>
      </c>
      <c r="E1729" s="11" t="s">
        <v>2383</v>
      </c>
      <c r="F1729" s="6">
        <v>477169</v>
      </c>
      <c r="G1729" s="6" t="s">
        <v>1177</v>
      </c>
      <c r="H1729" s="16">
        <v>199000000</v>
      </c>
      <c r="I1729" s="12" t="s">
        <v>1862</v>
      </c>
      <c r="J1729" s="12" t="s">
        <v>2384</v>
      </c>
      <c r="K1729" s="15" t="s">
        <v>1794</v>
      </c>
      <c r="L1729" s="13" t="s">
        <v>70</v>
      </c>
      <c r="M1729" s="7">
        <v>0.51</v>
      </c>
      <c r="N1729" s="14"/>
    </row>
    <row r="1730" spans="1:14" ht="110.25">
      <c r="A1730" s="6">
        <v>1729</v>
      </c>
      <c r="B1730" s="8" t="s">
        <v>1788</v>
      </c>
      <c r="C1730" s="9" t="s">
        <v>2364</v>
      </c>
      <c r="D1730" s="10" t="s">
        <v>2365</v>
      </c>
      <c r="E1730" s="11" t="s">
        <v>2383</v>
      </c>
      <c r="F1730" s="6">
        <v>477169</v>
      </c>
      <c r="G1730" s="6" t="s">
        <v>1177</v>
      </c>
      <c r="H1730" s="16">
        <v>199000000</v>
      </c>
      <c r="I1730" s="12" t="s">
        <v>1862</v>
      </c>
      <c r="J1730" s="12" t="s">
        <v>2384</v>
      </c>
      <c r="K1730" s="15" t="s">
        <v>1794</v>
      </c>
      <c r="L1730" s="13" t="s">
        <v>70</v>
      </c>
      <c r="M1730" s="7">
        <v>0.49</v>
      </c>
      <c r="N1730" s="14"/>
    </row>
    <row r="1731" spans="1:14" ht="110.25">
      <c r="A1731" s="6">
        <v>1730</v>
      </c>
      <c r="B1731" s="8" t="s">
        <v>1788</v>
      </c>
      <c r="C1731" s="9" t="s">
        <v>2385</v>
      </c>
      <c r="D1731" s="10" t="s">
        <v>2386</v>
      </c>
      <c r="E1731" s="11" t="s">
        <v>2387</v>
      </c>
      <c r="F1731" s="6">
        <v>484185</v>
      </c>
      <c r="G1731" s="6" t="s">
        <v>1177</v>
      </c>
      <c r="H1731" s="16">
        <v>289582854.33700001</v>
      </c>
      <c r="I1731" s="12" t="s">
        <v>2388</v>
      </c>
      <c r="J1731" s="12" t="s">
        <v>2389</v>
      </c>
      <c r="K1731" s="15" t="s">
        <v>1794</v>
      </c>
      <c r="L1731" s="13" t="s">
        <v>70</v>
      </c>
      <c r="M1731" s="7">
        <v>0.51</v>
      </c>
      <c r="N1731" s="14"/>
    </row>
    <row r="1732" spans="1:14" ht="110.25">
      <c r="A1732" s="6">
        <v>1731</v>
      </c>
      <c r="B1732" s="8" t="s">
        <v>1788</v>
      </c>
      <c r="C1732" s="9" t="s">
        <v>2390</v>
      </c>
      <c r="D1732" s="10" t="s">
        <v>2391</v>
      </c>
      <c r="E1732" s="11" t="s">
        <v>2387</v>
      </c>
      <c r="F1732" s="6">
        <v>484185</v>
      </c>
      <c r="G1732" s="6" t="s">
        <v>1177</v>
      </c>
      <c r="H1732" s="16">
        <v>289582854.33700001</v>
      </c>
      <c r="I1732" s="12" t="s">
        <v>2388</v>
      </c>
      <c r="J1732" s="12" t="s">
        <v>2389</v>
      </c>
      <c r="K1732" s="15" t="s">
        <v>1794</v>
      </c>
      <c r="L1732" s="13" t="s">
        <v>70</v>
      </c>
      <c r="M1732" s="7">
        <v>0.51</v>
      </c>
      <c r="N1732" s="14"/>
    </row>
    <row r="1733" spans="1:14" ht="110.25">
      <c r="A1733" s="6">
        <v>1732</v>
      </c>
      <c r="B1733" s="8" t="s">
        <v>1788</v>
      </c>
      <c r="C1733" s="9" t="s">
        <v>2392</v>
      </c>
      <c r="D1733" s="10" t="s">
        <v>2393</v>
      </c>
      <c r="E1733" s="11" t="s">
        <v>2387</v>
      </c>
      <c r="F1733" s="6">
        <v>484185</v>
      </c>
      <c r="G1733" s="6" t="s">
        <v>1177</v>
      </c>
      <c r="H1733" s="16">
        <v>289582854.33700001</v>
      </c>
      <c r="I1733" s="12" t="s">
        <v>2388</v>
      </c>
      <c r="J1733" s="12" t="s">
        <v>2389</v>
      </c>
      <c r="K1733" s="15" t="s">
        <v>1794</v>
      </c>
      <c r="L1733" s="13" t="s">
        <v>70</v>
      </c>
      <c r="M1733" s="7">
        <v>0.49</v>
      </c>
      <c r="N1733" s="14"/>
    </row>
    <row r="1734" spans="1:14" ht="63">
      <c r="A1734" s="6">
        <v>1733</v>
      </c>
      <c r="B1734" s="8" t="s">
        <v>1788</v>
      </c>
      <c r="C1734" s="9" t="s">
        <v>2394</v>
      </c>
      <c r="D1734" s="10" t="s">
        <v>1796</v>
      </c>
      <c r="E1734" s="11" t="s">
        <v>2395</v>
      </c>
      <c r="F1734" s="6">
        <v>419656</v>
      </c>
      <c r="G1734" s="6" t="s">
        <v>2133</v>
      </c>
      <c r="H1734" s="16">
        <v>16314048.823000001</v>
      </c>
      <c r="I1734" s="12" t="s">
        <v>2396</v>
      </c>
      <c r="J1734" s="12" t="s">
        <v>2397</v>
      </c>
      <c r="K1734" s="15" t="s">
        <v>1794</v>
      </c>
      <c r="L1734" s="13" t="s">
        <v>70</v>
      </c>
      <c r="M1734" s="7">
        <v>1</v>
      </c>
      <c r="N1734" s="14"/>
    </row>
    <row r="1735" spans="1:14" ht="63">
      <c r="A1735" s="6">
        <v>1734</v>
      </c>
      <c r="B1735" s="8" t="s">
        <v>1788</v>
      </c>
      <c r="C1735" s="9" t="s">
        <v>1800</v>
      </c>
      <c r="D1735" s="10" t="s">
        <v>1801</v>
      </c>
      <c r="E1735" s="11" t="s">
        <v>2395</v>
      </c>
      <c r="F1735" s="6">
        <v>419656</v>
      </c>
      <c r="G1735" s="6" t="s">
        <v>2133</v>
      </c>
      <c r="H1735" s="16">
        <v>16314048.823000001</v>
      </c>
      <c r="I1735" s="12" t="s">
        <v>2396</v>
      </c>
      <c r="J1735" s="12" t="s">
        <v>2397</v>
      </c>
      <c r="K1735" s="15" t="s">
        <v>1794</v>
      </c>
      <c r="L1735" s="13" t="s">
        <v>70</v>
      </c>
      <c r="M1735" s="7">
        <v>0.55000000000000004</v>
      </c>
      <c r="N1735" s="14"/>
    </row>
    <row r="1736" spans="1:14" ht="47.25">
      <c r="A1736" s="6">
        <v>1735</v>
      </c>
      <c r="B1736" s="8" t="s">
        <v>1788</v>
      </c>
      <c r="C1736" s="9" t="s">
        <v>1802</v>
      </c>
      <c r="D1736" s="10" t="s">
        <v>1803</v>
      </c>
      <c r="E1736" s="11" t="s">
        <v>2395</v>
      </c>
      <c r="F1736" s="6">
        <v>419656</v>
      </c>
      <c r="G1736" s="6" t="s">
        <v>2133</v>
      </c>
      <c r="H1736" s="16">
        <v>16314048.823000001</v>
      </c>
      <c r="I1736" s="12" t="s">
        <v>2396</v>
      </c>
      <c r="J1736" s="12" t="s">
        <v>2397</v>
      </c>
      <c r="K1736" s="15" t="s">
        <v>1794</v>
      </c>
      <c r="L1736" s="13" t="s">
        <v>70</v>
      </c>
      <c r="M1736" s="7">
        <v>0.45</v>
      </c>
      <c r="N1736" s="14"/>
    </row>
    <row r="1737" spans="1:14" ht="63">
      <c r="A1737" s="6">
        <v>1736</v>
      </c>
      <c r="B1737" s="8" t="s">
        <v>1788</v>
      </c>
      <c r="C1737" s="9" t="s">
        <v>2398</v>
      </c>
      <c r="D1737" s="10" t="s">
        <v>2399</v>
      </c>
      <c r="E1737" s="11" t="s">
        <v>2400</v>
      </c>
      <c r="F1737" s="6">
        <v>419657</v>
      </c>
      <c r="G1737" s="6" t="s">
        <v>2133</v>
      </c>
      <c r="H1737" s="16">
        <v>11647072.465</v>
      </c>
      <c r="I1737" s="12" t="s">
        <v>2401</v>
      </c>
      <c r="J1737" s="12" t="s">
        <v>2402</v>
      </c>
      <c r="K1737" s="15" t="s">
        <v>1794</v>
      </c>
      <c r="L1737" s="13" t="s">
        <v>14</v>
      </c>
      <c r="M1737" s="7">
        <v>1</v>
      </c>
      <c r="N1737" s="14"/>
    </row>
    <row r="1738" spans="1:14" ht="78.75">
      <c r="A1738" s="6">
        <v>1737</v>
      </c>
      <c r="B1738" s="8" t="s">
        <v>1788</v>
      </c>
      <c r="C1738" s="9" t="s">
        <v>2403</v>
      </c>
      <c r="D1738" s="10" t="s">
        <v>2290</v>
      </c>
      <c r="E1738" s="11" t="s">
        <v>2404</v>
      </c>
      <c r="F1738" s="6">
        <v>419658</v>
      </c>
      <c r="G1738" s="6" t="s">
        <v>2133</v>
      </c>
      <c r="H1738" s="16">
        <v>11511725</v>
      </c>
      <c r="I1738" s="12" t="s">
        <v>2405</v>
      </c>
      <c r="J1738" s="12" t="s">
        <v>2406</v>
      </c>
      <c r="K1738" s="15" t="s">
        <v>1794</v>
      </c>
      <c r="L1738" s="13" t="s">
        <v>14</v>
      </c>
      <c r="M1738" s="7">
        <v>1</v>
      </c>
      <c r="N1738" s="14"/>
    </row>
    <row r="1739" spans="1:14" ht="47.25">
      <c r="A1739" s="6">
        <v>1738</v>
      </c>
      <c r="B1739" s="8" t="s">
        <v>1788</v>
      </c>
      <c r="C1739" s="9" t="s">
        <v>2407</v>
      </c>
      <c r="D1739" s="10" t="s">
        <v>2408</v>
      </c>
      <c r="E1739" s="11" t="s">
        <v>2409</v>
      </c>
      <c r="F1739" s="6">
        <v>450911</v>
      </c>
      <c r="G1739" s="6" t="s">
        <v>2133</v>
      </c>
      <c r="H1739" s="16">
        <v>2849862</v>
      </c>
      <c r="I1739" s="12" t="s">
        <v>2410</v>
      </c>
      <c r="J1739" s="12" t="s">
        <v>2411</v>
      </c>
      <c r="K1739" s="15">
        <v>2029475</v>
      </c>
      <c r="L1739" s="13" t="s">
        <v>14</v>
      </c>
      <c r="M1739" s="7">
        <v>1</v>
      </c>
      <c r="N1739" s="14"/>
    </row>
    <row r="1740" spans="1:14" ht="47.25">
      <c r="A1740" s="6">
        <v>1739</v>
      </c>
      <c r="B1740" s="8" t="s">
        <v>1788</v>
      </c>
      <c r="C1740" s="9" t="s">
        <v>2183</v>
      </c>
      <c r="D1740" s="10" t="s">
        <v>2184</v>
      </c>
      <c r="E1740" s="11" t="s">
        <v>2412</v>
      </c>
      <c r="F1740" s="6">
        <v>450912</v>
      </c>
      <c r="G1740" s="6" t="s">
        <v>2133</v>
      </c>
      <c r="H1740" s="16">
        <v>2850000</v>
      </c>
      <c r="I1740" s="12" t="s">
        <v>2413</v>
      </c>
      <c r="J1740" s="12" t="s">
        <v>2414</v>
      </c>
      <c r="K1740" s="15" t="s">
        <v>1794</v>
      </c>
      <c r="L1740" s="13" t="s">
        <v>14</v>
      </c>
      <c r="M1740" s="7">
        <v>1</v>
      </c>
      <c r="N1740" s="14"/>
    </row>
    <row r="1741" spans="1:14" ht="47.25">
      <c r="A1741" s="6">
        <v>1740</v>
      </c>
      <c r="B1741" s="8" t="s">
        <v>1788</v>
      </c>
      <c r="C1741" s="9" t="s">
        <v>2415</v>
      </c>
      <c r="D1741" s="10" t="s">
        <v>2416</v>
      </c>
      <c r="E1741" s="11" t="s">
        <v>2417</v>
      </c>
      <c r="F1741" s="6">
        <v>450914</v>
      </c>
      <c r="G1741" s="6" t="s">
        <v>2133</v>
      </c>
      <c r="H1741" s="16">
        <v>1919693.5</v>
      </c>
      <c r="I1741" s="12" t="s">
        <v>2418</v>
      </c>
      <c r="J1741" s="12" t="s">
        <v>2157</v>
      </c>
      <c r="K1741" s="15" t="s">
        <v>1794</v>
      </c>
      <c r="L1741" s="13" t="s">
        <v>14</v>
      </c>
      <c r="M1741" s="7">
        <v>1</v>
      </c>
      <c r="N1741" s="14"/>
    </row>
    <row r="1742" spans="1:14" ht="31.5">
      <c r="A1742" s="6">
        <v>1741</v>
      </c>
      <c r="B1742" s="8" t="s">
        <v>1788</v>
      </c>
      <c r="C1742" s="9" t="s">
        <v>2047</v>
      </c>
      <c r="D1742" s="10" t="s">
        <v>2048</v>
      </c>
      <c r="E1742" s="11" t="s">
        <v>2419</v>
      </c>
      <c r="F1742" s="6">
        <v>450915</v>
      </c>
      <c r="G1742" s="6" t="s">
        <v>2133</v>
      </c>
      <c r="H1742" s="16">
        <v>2882437.75</v>
      </c>
      <c r="I1742" s="12" t="s">
        <v>988</v>
      </c>
      <c r="J1742" s="12" t="s">
        <v>2066</v>
      </c>
      <c r="K1742" s="15" t="s">
        <v>1794</v>
      </c>
      <c r="L1742" s="13" t="s">
        <v>14</v>
      </c>
      <c r="M1742" s="7">
        <v>1</v>
      </c>
      <c r="N1742" s="14"/>
    </row>
    <row r="1743" spans="1:14" ht="126">
      <c r="A1743" s="6">
        <v>1742</v>
      </c>
      <c r="B1743" s="8" t="s">
        <v>1788</v>
      </c>
      <c r="C1743" s="9" t="s">
        <v>2420</v>
      </c>
      <c r="D1743" s="10" t="s">
        <v>2421</v>
      </c>
      <c r="E1743" s="11" t="s">
        <v>2422</v>
      </c>
      <c r="F1743" s="6">
        <v>252277</v>
      </c>
      <c r="G1743" s="6" t="s">
        <v>2133</v>
      </c>
      <c r="H1743" s="16">
        <v>40238158.759999998</v>
      </c>
      <c r="I1743" s="12" t="s">
        <v>2423</v>
      </c>
      <c r="J1743" s="12" t="s">
        <v>2424</v>
      </c>
      <c r="K1743" s="15">
        <v>4739963</v>
      </c>
      <c r="L1743" s="13" t="s">
        <v>70</v>
      </c>
      <c r="M1743" s="7">
        <v>1</v>
      </c>
      <c r="N1743" s="14"/>
    </row>
    <row r="1744" spans="1:14" ht="126">
      <c r="A1744" s="6">
        <v>1743</v>
      </c>
      <c r="B1744" s="8" t="s">
        <v>1788</v>
      </c>
      <c r="C1744" s="9" t="s">
        <v>2285</v>
      </c>
      <c r="D1744" s="10" t="s">
        <v>2286</v>
      </c>
      <c r="E1744" s="11" t="s">
        <v>2422</v>
      </c>
      <c r="F1744" s="6">
        <v>252277</v>
      </c>
      <c r="G1744" s="6" t="s">
        <v>2133</v>
      </c>
      <c r="H1744" s="16">
        <v>40238158.759999998</v>
      </c>
      <c r="I1744" s="12" t="s">
        <v>2423</v>
      </c>
      <c r="J1744" s="12" t="s">
        <v>2424</v>
      </c>
      <c r="K1744" s="15">
        <v>4739963</v>
      </c>
      <c r="L1744" s="13" t="s">
        <v>70</v>
      </c>
      <c r="M1744" s="7">
        <v>0.6</v>
      </c>
      <c r="N1744" s="14"/>
    </row>
    <row r="1745" spans="1:14" ht="126">
      <c r="A1745" s="6">
        <v>1744</v>
      </c>
      <c r="B1745" s="8" t="s">
        <v>1788</v>
      </c>
      <c r="C1745" s="9" t="s">
        <v>2287</v>
      </c>
      <c r="D1745" s="10" t="s">
        <v>2288</v>
      </c>
      <c r="E1745" s="11" t="s">
        <v>2422</v>
      </c>
      <c r="F1745" s="6">
        <v>252277</v>
      </c>
      <c r="G1745" s="6" t="s">
        <v>2133</v>
      </c>
      <c r="H1745" s="16">
        <v>40238158.759999998</v>
      </c>
      <c r="I1745" s="12" t="s">
        <v>2423</v>
      </c>
      <c r="J1745" s="12" t="s">
        <v>2424</v>
      </c>
      <c r="K1745" s="15">
        <v>4739963</v>
      </c>
      <c r="L1745" s="13" t="s">
        <v>70</v>
      </c>
      <c r="M1745" s="7">
        <v>0.4</v>
      </c>
      <c r="N1745" s="14"/>
    </row>
    <row r="1746" spans="1:14" ht="78.75">
      <c r="A1746" s="6">
        <v>1745</v>
      </c>
      <c r="B1746" s="8" t="s">
        <v>1788</v>
      </c>
      <c r="C1746" s="9" t="s">
        <v>2266</v>
      </c>
      <c r="D1746" s="10" t="s">
        <v>2267</v>
      </c>
      <c r="E1746" s="11" t="s">
        <v>2425</v>
      </c>
      <c r="F1746" s="6">
        <v>402930</v>
      </c>
      <c r="G1746" s="6" t="s">
        <v>2133</v>
      </c>
      <c r="H1746" s="16">
        <v>1217224</v>
      </c>
      <c r="I1746" s="12" t="s">
        <v>2426</v>
      </c>
      <c r="J1746" s="12" t="s">
        <v>2427</v>
      </c>
      <c r="K1746" s="15" t="s">
        <v>1794</v>
      </c>
      <c r="L1746" s="13" t="s">
        <v>14</v>
      </c>
      <c r="M1746" s="7">
        <v>1</v>
      </c>
      <c r="N1746" s="14"/>
    </row>
    <row r="1747" spans="1:14" ht="126">
      <c r="A1747" s="6">
        <v>1746</v>
      </c>
      <c r="B1747" s="8" t="s">
        <v>1788</v>
      </c>
      <c r="C1747" s="9" t="s">
        <v>1800</v>
      </c>
      <c r="D1747" s="10" t="s">
        <v>1801</v>
      </c>
      <c r="E1747" s="11" t="s">
        <v>2428</v>
      </c>
      <c r="F1747" s="6">
        <v>266097</v>
      </c>
      <c r="G1747" s="6" t="s">
        <v>2133</v>
      </c>
      <c r="H1747" s="16">
        <v>14250945.060000001</v>
      </c>
      <c r="I1747" s="12" t="s">
        <v>2429</v>
      </c>
      <c r="J1747" s="12" t="s">
        <v>2430</v>
      </c>
      <c r="K1747" s="15">
        <v>9771315</v>
      </c>
      <c r="L1747" s="13" t="s">
        <v>14</v>
      </c>
      <c r="M1747" s="7">
        <v>1</v>
      </c>
      <c r="N1747" s="14"/>
    </row>
    <row r="1748" spans="1:14" ht="94.5">
      <c r="A1748" s="6">
        <v>1747</v>
      </c>
      <c r="B1748" s="8" t="s">
        <v>1788</v>
      </c>
      <c r="C1748" s="9" t="s">
        <v>2431</v>
      </c>
      <c r="D1748" s="10" t="s">
        <v>1907</v>
      </c>
      <c r="E1748" s="11" t="s">
        <v>2432</v>
      </c>
      <c r="F1748" s="6">
        <v>402928</v>
      </c>
      <c r="G1748" s="6" t="s">
        <v>2133</v>
      </c>
      <c r="H1748" s="16">
        <v>7380163.3499999996</v>
      </c>
      <c r="I1748" s="12" t="s">
        <v>2433</v>
      </c>
      <c r="J1748" s="12" t="s">
        <v>2434</v>
      </c>
      <c r="K1748" s="15" t="s">
        <v>1794</v>
      </c>
      <c r="L1748" s="13" t="s">
        <v>14</v>
      </c>
      <c r="M1748" s="7">
        <v>1</v>
      </c>
      <c r="N1748" s="14"/>
    </row>
    <row r="1749" spans="1:14" ht="78.75">
      <c r="A1749" s="6">
        <v>1748</v>
      </c>
      <c r="B1749" s="8" t="s">
        <v>1788</v>
      </c>
      <c r="C1749" s="9" t="s">
        <v>2435</v>
      </c>
      <c r="D1749" s="10" t="s">
        <v>2436</v>
      </c>
      <c r="E1749" s="11" t="s">
        <v>2437</v>
      </c>
      <c r="F1749" s="6">
        <v>415123</v>
      </c>
      <c r="G1749" s="6" t="s">
        <v>2133</v>
      </c>
      <c r="H1749" s="16">
        <v>14239432</v>
      </c>
      <c r="I1749" s="12" t="s">
        <v>2438</v>
      </c>
      <c r="J1749" s="12" t="s">
        <v>2439</v>
      </c>
      <c r="K1749" s="15" t="s">
        <v>1794</v>
      </c>
      <c r="L1749" s="13" t="s">
        <v>14</v>
      </c>
      <c r="M1749" s="7">
        <v>1</v>
      </c>
      <c r="N1749" s="14"/>
    </row>
    <row r="1750" spans="1:14" ht="63">
      <c r="A1750" s="6">
        <v>1749</v>
      </c>
      <c r="B1750" s="8" t="s">
        <v>1788</v>
      </c>
      <c r="C1750" s="9" t="s">
        <v>2440</v>
      </c>
      <c r="D1750" s="10" t="s">
        <v>1805</v>
      </c>
      <c r="E1750" s="11" t="s">
        <v>2441</v>
      </c>
      <c r="F1750" s="6">
        <v>415124</v>
      </c>
      <c r="G1750" s="6" t="s">
        <v>2133</v>
      </c>
      <c r="H1750" s="16">
        <v>22591184.129999999</v>
      </c>
      <c r="I1750" s="12" t="s">
        <v>2442</v>
      </c>
      <c r="J1750" s="12" t="s">
        <v>1243</v>
      </c>
      <c r="K1750" s="15" t="s">
        <v>1794</v>
      </c>
      <c r="L1750" s="13" t="s">
        <v>14</v>
      </c>
      <c r="M1750" s="7">
        <v>1</v>
      </c>
      <c r="N1750" s="14"/>
    </row>
    <row r="1751" spans="1:14" ht="63">
      <c r="A1751" s="6">
        <v>1750</v>
      </c>
      <c r="B1751" s="8" t="s">
        <v>1788</v>
      </c>
      <c r="C1751" s="9" t="s">
        <v>2440</v>
      </c>
      <c r="D1751" s="10" t="s">
        <v>1805</v>
      </c>
      <c r="E1751" s="11" t="s">
        <v>2443</v>
      </c>
      <c r="F1751" s="6">
        <v>415130</v>
      </c>
      <c r="G1751" s="6" t="s">
        <v>2133</v>
      </c>
      <c r="H1751" s="16">
        <v>21882734.850000001</v>
      </c>
      <c r="I1751" s="12" t="s">
        <v>2442</v>
      </c>
      <c r="J1751" s="12" t="s">
        <v>1243</v>
      </c>
      <c r="K1751" s="15" t="s">
        <v>1794</v>
      </c>
      <c r="L1751" s="13" t="s">
        <v>14</v>
      </c>
      <c r="M1751" s="7">
        <v>1</v>
      </c>
      <c r="N1751" s="14"/>
    </row>
    <row r="1752" spans="1:14" ht="63">
      <c r="A1752" s="6">
        <v>1751</v>
      </c>
      <c r="B1752" s="8" t="s">
        <v>1788</v>
      </c>
      <c r="C1752" s="9" t="s">
        <v>1800</v>
      </c>
      <c r="D1752" s="10" t="s">
        <v>1801</v>
      </c>
      <c r="E1752" s="11" t="s">
        <v>2444</v>
      </c>
      <c r="F1752" s="6">
        <v>464340</v>
      </c>
      <c r="G1752" s="6" t="s">
        <v>2133</v>
      </c>
      <c r="H1752" s="16">
        <v>14709615.214</v>
      </c>
      <c r="I1752" s="12" t="s">
        <v>2445</v>
      </c>
      <c r="J1752" s="12" t="s">
        <v>2446</v>
      </c>
      <c r="K1752" s="15" t="s">
        <v>1794</v>
      </c>
      <c r="L1752" s="13" t="s">
        <v>14</v>
      </c>
      <c r="M1752" s="7">
        <v>1</v>
      </c>
      <c r="N1752" s="14"/>
    </row>
    <row r="1753" spans="1:14" ht="78.75">
      <c r="A1753" s="6">
        <v>1752</v>
      </c>
      <c r="B1753" s="8" t="s">
        <v>1788</v>
      </c>
      <c r="C1753" s="9" t="s">
        <v>2447</v>
      </c>
      <c r="D1753" s="10" t="s">
        <v>2448</v>
      </c>
      <c r="E1753" s="11" t="s">
        <v>2449</v>
      </c>
      <c r="F1753" s="6">
        <v>402924</v>
      </c>
      <c r="G1753" s="6" t="s">
        <v>2133</v>
      </c>
      <c r="H1753" s="16">
        <v>19850046.776000001</v>
      </c>
      <c r="I1753" s="12" t="s">
        <v>2450</v>
      </c>
      <c r="J1753" s="12" t="s">
        <v>2451</v>
      </c>
      <c r="K1753" s="15" t="s">
        <v>1794</v>
      </c>
      <c r="L1753" s="13" t="s">
        <v>14</v>
      </c>
      <c r="M1753" s="7">
        <v>1</v>
      </c>
      <c r="N1753" s="14"/>
    </row>
    <row r="1754" spans="1:14" ht="110.25">
      <c r="A1754" s="6">
        <v>1753</v>
      </c>
      <c r="B1754" s="8" t="s">
        <v>1788</v>
      </c>
      <c r="C1754" s="9" t="s">
        <v>2452</v>
      </c>
      <c r="D1754" s="10" t="s">
        <v>2239</v>
      </c>
      <c r="E1754" s="11" t="s">
        <v>2453</v>
      </c>
      <c r="F1754" s="6">
        <v>423575</v>
      </c>
      <c r="G1754" s="6" t="s">
        <v>2133</v>
      </c>
      <c r="H1754" s="16">
        <v>7834802</v>
      </c>
      <c r="I1754" s="12" t="s">
        <v>272</v>
      </c>
      <c r="J1754" s="12" t="s">
        <v>2454</v>
      </c>
      <c r="K1754" s="15" t="s">
        <v>1794</v>
      </c>
      <c r="L1754" s="13" t="s">
        <v>14</v>
      </c>
      <c r="M1754" s="7">
        <v>1</v>
      </c>
      <c r="N1754" s="14"/>
    </row>
    <row r="1755" spans="1:14" ht="47.25">
      <c r="A1755" s="6">
        <v>1754</v>
      </c>
      <c r="B1755" s="8" t="s">
        <v>1788</v>
      </c>
      <c r="C1755" s="9" t="s">
        <v>2455</v>
      </c>
      <c r="D1755" s="10" t="s">
        <v>2456</v>
      </c>
      <c r="E1755" s="11" t="s">
        <v>2457</v>
      </c>
      <c r="F1755" s="6">
        <v>368784</v>
      </c>
      <c r="G1755" s="6" t="s">
        <v>2133</v>
      </c>
      <c r="H1755" s="16">
        <v>13281235</v>
      </c>
      <c r="I1755" s="12" t="s">
        <v>2458</v>
      </c>
      <c r="J1755" s="12" t="s">
        <v>2459</v>
      </c>
      <c r="K1755" s="15">
        <v>10851867</v>
      </c>
      <c r="L1755" s="13" t="s">
        <v>14</v>
      </c>
      <c r="M1755" s="7">
        <v>1</v>
      </c>
      <c r="N1755" s="14"/>
    </row>
    <row r="1756" spans="1:14" ht="126">
      <c r="A1756" s="6">
        <v>1755</v>
      </c>
      <c r="B1756" s="8" t="s">
        <v>1788</v>
      </c>
      <c r="C1756" s="9" t="s">
        <v>2460</v>
      </c>
      <c r="D1756" s="10" t="s">
        <v>1987</v>
      </c>
      <c r="E1756" s="11" t="s">
        <v>2461</v>
      </c>
      <c r="F1756" s="6">
        <v>479708</v>
      </c>
      <c r="G1756" s="6" t="s">
        <v>2133</v>
      </c>
      <c r="H1756" s="16">
        <v>11916268</v>
      </c>
      <c r="I1756" s="12" t="s">
        <v>2462</v>
      </c>
      <c r="J1756" s="12" t="s">
        <v>2463</v>
      </c>
      <c r="K1756" s="15" t="s">
        <v>1794</v>
      </c>
      <c r="L1756" s="13" t="s">
        <v>14</v>
      </c>
      <c r="M1756" s="7">
        <v>1</v>
      </c>
      <c r="N1756" s="14"/>
    </row>
    <row r="1757" spans="1:14" ht="126">
      <c r="A1757" s="6">
        <v>1756</v>
      </c>
      <c r="B1757" s="8" t="s">
        <v>1788</v>
      </c>
      <c r="C1757" s="9" t="s">
        <v>2464</v>
      </c>
      <c r="D1757" s="10" t="s">
        <v>2465</v>
      </c>
      <c r="E1757" s="11" t="s">
        <v>2466</v>
      </c>
      <c r="F1757" s="6">
        <v>154644</v>
      </c>
      <c r="G1757" s="6" t="s">
        <v>2133</v>
      </c>
      <c r="H1757" s="16">
        <v>11949828</v>
      </c>
      <c r="I1757" s="12" t="s">
        <v>2467</v>
      </c>
      <c r="J1757" s="12" t="s">
        <v>2468</v>
      </c>
      <c r="K1757" s="15">
        <v>9210511</v>
      </c>
      <c r="L1757" s="13" t="s">
        <v>14</v>
      </c>
      <c r="M1757" s="7">
        <v>1</v>
      </c>
      <c r="N1757" s="14"/>
    </row>
    <row r="1758" spans="1:14" ht="78.75">
      <c r="A1758" s="6">
        <v>1757</v>
      </c>
      <c r="B1758" s="8" t="s">
        <v>1788</v>
      </c>
      <c r="C1758" s="9" t="s">
        <v>2469</v>
      </c>
      <c r="D1758" s="10" t="s">
        <v>2470</v>
      </c>
      <c r="E1758" s="11" t="s">
        <v>2471</v>
      </c>
      <c r="F1758" s="6">
        <v>234452</v>
      </c>
      <c r="G1758" s="6" t="s">
        <v>2133</v>
      </c>
      <c r="H1758" s="16">
        <v>7781776.5060000001</v>
      </c>
      <c r="I1758" s="12" t="s">
        <v>2472</v>
      </c>
      <c r="J1758" s="12" t="s">
        <v>2388</v>
      </c>
      <c r="K1758" s="15">
        <v>1968604</v>
      </c>
      <c r="L1758" s="13" t="s">
        <v>14</v>
      </c>
      <c r="M1758" s="7">
        <v>1</v>
      </c>
      <c r="N1758" s="14"/>
    </row>
    <row r="1759" spans="1:14" ht="63">
      <c r="A1759" s="6">
        <v>1758</v>
      </c>
      <c r="B1759" s="8" t="s">
        <v>1788</v>
      </c>
      <c r="C1759" s="9" t="s">
        <v>2473</v>
      </c>
      <c r="D1759" s="10" t="s">
        <v>2013</v>
      </c>
      <c r="E1759" s="11" t="s">
        <v>2474</v>
      </c>
      <c r="F1759" s="6">
        <v>234459</v>
      </c>
      <c r="G1759" s="6" t="s">
        <v>2133</v>
      </c>
      <c r="H1759" s="16">
        <v>15990903</v>
      </c>
      <c r="I1759" s="12" t="s">
        <v>2475</v>
      </c>
      <c r="J1759" s="12" t="s">
        <v>2476</v>
      </c>
      <c r="K1759" s="15">
        <v>7921131</v>
      </c>
      <c r="L1759" s="13" t="s">
        <v>14</v>
      </c>
      <c r="M1759" s="7">
        <v>1</v>
      </c>
      <c r="N1759" s="14"/>
    </row>
    <row r="1760" spans="1:14" ht="110.25">
      <c r="A1760" s="6">
        <v>1759</v>
      </c>
      <c r="B1760" s="8" t="s">
        <v>1788</v>
      </c>
      <c r="C1760" s="9" t="s">
        <v>2440</v>
      </c>
      <c r="D1760" s="10" t="s">
        <v>1805</v>
      </c>
      <c r="E1760" s="11" t="s">
        <v>2477</v>
      </c>
      <c r="F1760" s="6">
        <v>415117</v>
      </c>
      <c r="G1760" s="6" t="s">
        <v>2133</v>
      </c>
      <c r="H1760" s="16">
        <v>9864040</v>
      </c>
      <c r="I1760" s="12" t="s">
        <v>2478</v>
      </c>
      <c r="J1760" s="12" t="s">
        <v>2439</v>
      </c>
      <c r="K1760" s="15" t="s">
        <v>1794</v>
      </c>
      <c r="L1760" s="13" t="s">
        <v>14</v>
      </c>
      <c r="M1760" s="7">
        <v>1</v>
      </c>
      <c r="N1760" s="14"/>
    </row>
    <row r="1761" spans="1:14" ht="47.25">
      <c r="A1761" s="6">
        <v>1760</v>
      </c>
      <c r="B1761" s="8" t="s">
        <v>1788</v>
      </c>
      <c r="C1761" s="9" t="s">
        <v>2415</v>
      </c>
      <c r="D1761" s="10" t="s">
        <v>2416</v>
      </c>
      <c r="E1761" s="11" t="s">
        <v>2479</v>
      </c>
      <c r="F1761" s="6">
        <v>415118</v>
      </c>
      <c r="G1761" s="6" t="s">
        <v>2133</v>
      </c>
      <c r="H1761" s="16">
        <v>16081750.560000001</v>
      </c>
      <c r="I1761" s="12" t="s">
        <v>2480</v>
      </c>
      <c r="J1761" s="12" t="s">
        <v>2481</v>
      </c>
      <c r="K1761" s="15" t="s">
        <v>1794</v>
      </c>
      <c r="L1761" s="13" t="s">
        <v>14</v>
      </c>
      <c r="M1761" s="7">
        <v>1</v>
      </c>
      <c r="N1761" s="14"/>
    </row>
    <row r="1762" spans="1:14" ht="78.75">
      <c r="A1762" s="6">
        <v>1761</v>
      </c>
      <c r="B1762" s="8" t="s">
        <v>1788</v>
      </c>
      <c r="C1762" s="9" t="s">
        <v>2403</v>
      </c>
      <c r="D1762" s="10" t="s">
        <v>2290</v>
      </c>
      <c r="E1762" s="11" t="s">
        <v>2482</v>
      </c>
      <c r="F1762" s="6">
        <v>415120</v>
      </c>
      <c r="G1762" s="6" t="s">
        <v>2133</v>
      </c>
      <c r="H1762" s="16">
        <v>8895405.75</v>
      </c>
      <c r="I1762" s="12" t="s">
        <v>2483</v>
      </c>
      <c r="J1762" s="12" t="s">
        <v>2484</v>
      </c>
      <c r="K1762" s="15" t="s">
        <v>1794</v>
      </c>
      <c r="L1762" s="13" t="s">
        <v>14</v>
      </c>
      <c r="M1762" s="7">
        <v>1</v>
      </c>
      <c r="N1762" s="14"/>
    </row>
    <row r="1763" spans="1:14" ht="56.25">
      <c r="A1763" s="6">
        <v>1762</v>
      </c>
      <c r="B1763" s="8" t="s">
        <v>1788</v>
      </c>
      <c r="C1763" s="9" t="s">
        <v>2460</v>
      </c>
      <c r="D1763" s="10" t="s">
        <v>1987</v>
      </c>
      <c r="E1763" s="11" t="s">
        <v>2485</v>
      </c>
      <c r="F1763" s="6">
        <v>415121</v>
      </c>
      <c r="G1763" s="6" t="s">
        <v>2133</v>
      </c>
      <c r="H1763" s="16">
        <v>8179072.5</v>
      </c>
      <c r="I1763" s="12" t="s">
        <v>974</v>
      </c>
      <c r="J1763" s="12" t="s">
        <v>2486</v>
      </c>
      <c r="K1763" s="15">
        <v>7184727</v>
      </c>
      <c r="L1763" s="13" t="s">
        <v>14</v>
      </c>
      <c r="M1763" s="7">
        <v>1</v>
      </c>
      <c r="N1763" s="14"/>
    </row>
    <row r="1764" spans="1:14" ht="63">
      <c r="A1764" s="6">
        <v>1763</v>
      </c>
      <c r="B1764" s="8" t="s">
        <v>1788</v>
      </c>
      <c r="C1764" s="9" t="s">
        <v>2487</v>
      </c>
      <c r="D1764" s="10" t="s">
        <v>2488</v>
      </c>
      <c r="E1764" s="11" t="s">
        <v>2489</v>
      </c>
      <c r="F1764" s="6">
        <v>415122</v>
      </c>
      <c r="G1764" s="6" t="s">
        <v>2133</v>
      </c>
      <c r="H1764" s="16">
        <v>7009733.6500000004</v>
      </c>
      <c r="I1764" s="12" t="s">
        <v>2338</v>
      </c>
      <c r="J1764" s="12" t="s">
        <v>1952</v>
      </c>
      <c r="K1764" s="15" t="s">
        <v>1794</v>
      </c>
      <c r="L1764" s="13" t="s">
        <v>14</v>
      </c>
      <c r="M1764" s="7">
        <v>1</v>
      </c>
      <c r="N1764" s="14"/>
    </row>
    <row r="1765" spans="1:14" ht="110.25">
      <c r="A1765" s="6">
        <v>1764</v>
      </c>
      <c r="B1765" s="8" t="s">
        <v>1788</v>
      </c>
      <c r="C1765" s="9" t="s">
        <v>2490</v>
      </c>
      <c r="D1765" s="10" t="s">
        <v>2491</v>
      </c>
      <c r="E1765" s="11" t="s">
        <v>2492</v>
      </c>
      <c r="F1765" s="6">
        <v>354996</v>
      </c>
      <c r="G1765" s="6" t="s">
        <v>2133</v>
      </c>
      <c r="H1765" s="16">
        <v>24314000.305</v>
      </c>
      <c r="I1765" s="12" t="s">
        <v>2493</v>
      </c>
      <c r="J1765" s="12" t="s">
        <v>2314</v>
      </c>
      <c r="K1765" s="15" t="s">
        <v>1794</v>
      </c>
      <c r="L1765" s="13" t="s">
        <v>70</v>
      </c>
      <c r="M1765" s="7">
        <v>1</v>
      </c>
      <c r="N1765" s="14"/>
    </row>
    <row r="1766" spans="1:14" ht="110.25">
      <c r="A1766" s="6">
        <v>1765</v>
      </c>
      <c r="B1766" s="8" t="s">
        <v>1788</v>
      </c>
      <c r="C1766" s="9" t="s">
        <v>2494</v>
      </c>
      <c r="D1766" s="10" t="s">
        <v>2495</v>
      </c>
      <c r="E1766" s="11" t="s">
        <v>2492</v>
      </c>
      <c r="F1766" s="6">
        <v>354996</v>
      </c>
      <c r="G1766" s="6" t="s">
        <v>2133</v>
      </c>
      <c r="H1766" s="16">
        <v>24314000.305</v>
      </c>
      <c r="I1766" s="12" t="s">
        <v>2493</v>
      </c>
      <c r="J1766" s="12" t="s">
        <v>2314</v>
      </c>
      <c r="K1766" s="15" t="s">
        <v>1794</v>
      </c>
      <c r="L1766" s="13" t="s">
        <v>70</v>
      </c>
      <c r="M1766" s="7">
        <v>0.75</v>
      </c>
      <c r="N1766" s="14"/>
    </row>
    <row r="1767" spans="1:14" ht="110.25">
      <c r="A1767" s="6">
        <v>1766</v>
      </c>
      <c r="B1767" s="8" t="s">
        <v>1788</v>
      </c>
      <c r="C1767" s="9" t="s">
        <v>2496</v>
      </c>
      <c r="D1767" s="10" t="s">
        <v>2304</v>
      </c>
      <c r="E1767" s="11" t="s">
        <v>2492</v>
      </c>
      <c r="F1767" s="6">
        <v>354996</v>
      </c>
      <c r="G1767" s="6" t="s">
        <v>2133</v>
      </c>
      <c r="H1767" s="16">
        <v>24314000.305</v>
      </c>
      <c r="I1767" s="12" t="s">
        <v>2493</v>
      </c>
      <c r="J1767" s="12" t="s">
        <v>2314</v>
      </c>
      <c r="K1767" s="15" t="s">
        <v>1794</v>
      </c>
      <c r="L1767" s="13" t="s">
        <v>70</v>
      </c>
      <c r="M1767" s="7">
        <v>0.25</v>
      </c>
      <c r="N1767" s="14"/>
    </row>
    <row r="1768" spans="1:14" ht="126">
      <c r="A1768" s="6">
        <v>1767</v>
      </c>
      <c r="B1768" s="8" t="s">
        <v>1788</v>
      </c>
      <c r="C1768" s="9" t="s">
        <v>2497</v>
      </c>
      <c r="D1768" s="10" t="s">
        <v>2498</v>
      </c>
      <c r="E1768" s="11" t="s">
        <v>2499</v>
      </c>
      <c r="F1768" s="6">
        <v>356722</v>
      </c>
      <c r="G1768" s="6" t="s">
        <v>2133</v>
      </c>
      <c r="H1768" s="16">
        <v>22459840.171</v>
      </c>
      <c r="I1768" s="12" t="s">
        <v>2356</v>
      </c>
      <c r="J1768" s="12" t="s">
        <v>2434</v>
      </c>
      <c r="K1768" s="15">
        <v>5913837</v>
      </c>
      <c r="L1768" s="13" t="s">
        <v>14</v>
      </c>
      <c r="M1768" s="7">
        <v>1</v>
      </c>
      <c r="N1768" s="14"/>
    </row>
    <row r="1769" spans="1:14" ht="126">
      <c r="A1769" s="6">
        <v>1768</v>
      </c>
      <c r="B1769" s="8" t="s">
        <v>1788</v>
      </c>
      <c r="C1769" s="9" t="s">
        <v>2500</v>
      </c>
      <c r="D1769" s="10" t="s">
        <v>2501</v>
      </c>
      <c r="E1769" s="11" t="s">
        <v>2502</v>
      </c>
      <c r="F1769" s="6">
        <v>234448</v>
      </c>
      <c r="G1769" s="6" t="s">
        <v>2133</v>
      </c>
      <c r="H1769" s="16">
        <v>19000048</v>
      </c>
      <c r="I1769" s="12" t="s">
        <v>2503</v>
      </c>
      <c r="J1769" s="12" t="s">
        <v>2504</v>
      </c>
      <c r="K1769" s="15">
        <v>14307295</v>
      </c>
      <c r="L1769" s="13" t="s">
        <v>14</v>
      </c>
      <c r="M1769" s="7">
        <v>1</v>
      </c>
      <c r="N1769" s="14"/>
    </row>
    <row r="1770" spans="1:14" ht="126">
      <c r="A1770" s="6">
        <v>1769</v>
      </c>
      <c r="B1770" s="8" t="s">
        <v>1788</v>
      </c>
      <c r="C1770" s="9" t="s">
        <v>2505</v>
      </c>
      <c r="D1770" s="10" t="s">
        <v>2506</v>
      </c>
      <c r="E1770" s="11" t="s">
        <v>2507</v>
      </c>
      <c r="F1770" s="6">
        <v>234455</v>
      </c>
      <c r="G1770" s="6" t="s">
        <v>2133</v>
      </c>
      <c r="H1770" s="16">
        <v>33042198</v>
      </c>
      <c r="I1770" s="12" t="s">
        <v>2508</v>
      </c>
      <c r="J1770" s="12" t="s">
        <v>2509</v>
      </c>
      <c r="K1770" s="15">
        <v>18980000</v>
      </c>
      <c r="L1770" s="13" t="s">
        <v>14</v>
      </c>
      <c r="M1770" s="7">
        <v>1</v>
      </c>
      <c r="N1770" s="14"/>
    </row>
    <row r="1771" spans="1:14" ht="94.5">
      <c r="A1771" s="6">
        <v>1770</v>
      </c>
      <c r="B1771" s="8" t="s">
        <v>1788</v>
      </c>
      <c r="C1771" s="9" t="s">
        <v>2510</v>
      </c>
      <c r="D1771" s="10" t="s">
        <v>2365</v>
      </c>
      <c r="E1771" s="11" t="s">
        <v>2511</v>
      </c>
      <c r="F1771" s="6">
        <v>329366</v>
      </c>
      <c r="G1771" s="6" t="s">
        <v>2133</v>
      </c>
      <c r="H1771" s="16">
        <v>22737620.295000002</v>
      </c>
      <c r="I1771" s="12" t="s">
        <v>2512</v>
      </c>
      <c r="J1771" s="12" t="s">
        <v>2513</v>
      </c>
      <c r="K1771" s="15">
        <v>12450365</v>
      </c>
      <c r="L1771" s="13" t="s">
        <v>14</v>
      </c>
      <c r="M1771" s="7">
        <v>1</v>
      </c>
      <c r="N1771" s="14"/>
    </row>
    <row r="1772" spans="1:14" ht="110.25">
      <c r="A1772" s="6">
        <v>1771</v>
      </c>
      <c r="B1772" s="8" t="s">
        <v>1788</v>
      </c>
      <c r="C1772" s="9" t="s">
        <v>2490</v>
      </c>
      <c r="D1772" s="10" t="s">
        <v>2491</v>
      </c>
      <c r="E1772" s="11" t="s">
        <v>2514</v>
      </c>
      <c r="F1772" s="6">
        <v>354604</v>
      </c>
      <c r="G1772" s="6" t="s">
        <v>2133</v>
      </c>
      <c r="H1772" s="16">
        <v>16255140</v>
      </c>
      <c r="I1772" s="12" t="s">
        <v>2493</v>
      </c>
      <c r="J1772" s="12" t="s">
        <v>2515</v>
      </c>
      <c r="K1772" s="15" t="s">
        <v>1794</v>
      </c>
      <c r="L1772" s="13" t="s">
        <v>70</v>
      </c>
      <c r="M1772" s="7">
        <v>0.75</v>
      </c>
      <c r="N1772" s="14"/>
    </row>
    <row r="1773" spans="1:14" ht="110.25">
      <c r="A1773" s="6">
        <v>1772</v>
      </c>
      <c r="B1773" s="8" t="s">
        <v>1788</v>
      </c>
      <c r="C1773" s="9" t="s">
        <v>2494</v>
      </c>
      <c r="D1773" s="10" t="s">
        <v>2495</v>
      </c>
      <c r="E1773" s="11" t="s">
        <v>2514</v>
      </c>
      <c r="F1773" s="6">
        <v>354604</v>
      </c>
      <c r="G1773" s="6" t="s">
        <v>2133</v>
      </c>
      <c r="H1773" s="16">
        <v>16255140</v>
      </c>
      <c r="I1773" s="12" t="s">
        <v>2493</v>
      </c>
      <c r="J1773" s="12" t="s">
        <v>2515</v>
      </c>
      <c r="K1773" s="15" t="s">
        <v>1794</v>
      </c>
      <c r="L1773" s="13" t="s">
        <v>70</v>
      </c>
      <c r="M1773" s="7">
        <v>0.75</v>
      </c>
      <c r="N1773" s="14"/>
    </row>
    <row r="1774" spans="1:14" ht="110.25">
      <c r="A1774" s="6">
        <v>1773</v>
      </c>
      <c r="B1774" s="8" t="s">
        <v>1788</v>
      </c>
      <c r="C1774" s="9" t="s">
        <v>2496</v>
      </c>
      <c r="D1774" s="10" t="s">
        <v>2304</v>
      </c>
      <c r="E1774" s="11" t="s">
        <v>2514</v>
      </c>
      <c r="F1774" s="6">
        <v>354604</v>
      </c>
      <c r="G1774" s="6" t="s">
        <v>2133</v>
      </c>
      <c r="H1774" s="16">
        <v>16255140</v>
      </c>
      <c r="I1774" s="12" t="s">
        <v>2493</v>
      </c>
      <c r="J1774" s="12" t="s">
        <v>2515</v>
      </c>
      <c r="K1774" s="15" t="s">
        <v>1794</v>
      </c>
      <c r="L1774" s="13" t="s">
        <v>70</v>
      </c>
      <c r="M1774" s="7">
        <v>0.25</v>
      </c>
      <c r="N1774" s="14"/>
    </row>
    <row r="1775" spans="1:14" ht="78.75">
      <c r="A1775" s="6">
        <v>1774</v>
      </c>
      <c r="B1775" s="8" t="s">
        <v>1788</v>
      </c>
      <c r="C1775" s="9" t="s">
        <v>2516</v>
      </c>
      <c r="D1775" s="10" t="s">
        <v>2517</v>
      </c>
      <c r="E1775" s="11" t="s">
        <v>2518</v>
      </c>
      <c r="F1775" s="6">
        <v>327945</v>
      </c>
      <c r="G1775" s="6" t="s">
        <v>2133</v>
      </c>
      <c r="H1775" s="16">
        <v>9838593.068</v>
      </c>
      <c r="I1775" s="12" t="s">
        <v>2350</v>
      </c>
      <c r="J1775" s="12" t="s">
        <v>2519</v>
      </c>
      <c r="K1775" s="15" t="s">
        <v>1794</v>
      </c>
      <c r="L1775" s="13" t="s">
        <v>14</v>
      </c>
      <c r="M1775" s="7">
        <v>1</v>
      </c>
      <c r="N1775" s="14"/>
    </row>
    <row r="1776" spans="1:14" ht="94.5">
      <c r="A1776" s="6">
        <v>1775</v>
      </c>
      <c r="B1776" s="8" t="s">
        <v>1788</v>
      </c>
      <c r="C1776" s="9" t="s">
        <v>2520</v>
      </c>
      <c r="D1776" s="10" t="s">
        <v>1916</v>
      </c>
      <c r="E1776" s="11" t="s">
        <v>2521</v>
      </c>
      <c r="F1776" s="6">
        <v>357663</v>
      </c>
      <c r="G1776" s="6" t="s">
        <v>2133</v>
      </c>
      <c r="H1776" s="16">
        <v>13159836.050000001</v>
      </c>
      <c r="I1776" s="12" t="s">
        <v>2522</v>
      </c>
      <c r="J1776" s="12" t="s">
        <v>2523</v>
      </c>
      <c r="K1776" s="15">
        <v>4860902</v>
      </c>
      <c r="L1776" s="13" t="s">
        <v>14</v>
      </c>
      <c r="M1776" s="7">
        <v>1</v>
      </c>
      <c r="N1776" s="14"/>
    </row>
    <row r="1777" spans="1:14" ht="63">
      <c r="A1777" s="6">
        <v>1776</v>
      </c>
      <c r="B1777" s="8" t="s">
        <v>1788</v>
      </c>
      <c r="C1777" s="9" t="s">
        <v>2524</v>
      </c>
      <c r="D1777" s="10" t="s">
        <v>2495</v>
      </c>
      <c r="E1777" s="11" t="s">
        <v>2525</v>
      </c>
      <c r="F1777" s="6">
        <v>357668</v>
      </c>
      <c r="G1777" s="6" t="s">
        <v>2133</v>
      </c>
      <c r="H1777" s="16">
        <v>6462064.3499999996</v>
      </c>
      <c r="I1777" s="12" t="s">
        <v>2526</v>
      </c>
      <c r="J1777" s="12" t="s">
        <v>2527</v>
      </c>
      <c r="K1777" s="15" t="s">
        <v>1794</v>
      </c>
      <c r="L1777" s="13" t="s">
        <v>14</v>
      </c>
      <c r="M1777" s="7">
        <v>1</v>
      </c>
      <c r="N1777" s="14"/>
    </row>
    <row r="1778" spans="1:14" ht="63">
      <c r="A1778" s="6">
        <v>1777</v>
      </c>
      <c r="B1778" s="8" t="s">
        <v>1788</v>
      </c>
      <c r="C1778" s="9" t="s">
        <v>2528</v>
      </c>
      <c r="D1778" s="10" t="s">
        <v>1922</v>
      </c>
      <c r="E1778" s="11" t="s">
        <v>2529</v>
      </c>
      <c r="F1778" s="6">
        <v>357670</v>
      </c>
      <c r="G1778" s="6" t="s">
        <v>2133</v>
      </c>
      <c r="H1778" s="16">
        <v>12586433.15</v>
      </c>
      <c r="I1778" s="12" t="s">
        <v>2530</v>
      </c>
      <c r="J1778" s="12" t="s">
        <v>2531</v>
      </c>
      <c r="K1778" s="15">
        <v>2815553</v>
      </c>
      <c r="L1778" s="13" t="s">
        <v>14</v>
      </c>
      <c r="M1778" s="7">
        <v>1</v>
      </c>
      <c r="N1778" s="14"/>
    </row>
    <row r="1779" spans="1:14" ht="78.75">
      <c r="A1779" s="6">
        <v>1778</v>
      </c>
      <c r="B1779" s="8" t="s">
        <v>1788</v>
      </c>
      <c r="C1779" s="9" t="s">
        <v>2532</v>
      </c>
      <c r="D1779" s="10" t="s">
        <v>2533</v>
      </c>
      <c r="E1779" s="11" t="s">
        <v>2534</v>
      </c>
      <c r="F1779" s="6">
        <v>357665</v>
      </c>
      <c r="G1779" s="6" t="s">
        <v>2133</v>
      </c>
      <c r="H1779" s="16">
        <v>6951998.3499999996</v>
      </c>
      <c r="I1779" s="12" t="s">
        <v>2522</v>
      </c>
      <c r="J1779" s="12" t="s">
        <v>2037</v>
      </c>
      <c r="K1779" s="15" t="s">
        <v>1794</v>
      </c>
      <c r="L1779" s="13" t="s">
        <v>14</v>
      </c>
      <c r="M1779" s="7">
        <v>1</v>
      </c>
      <c r="N1779" s="14"/>
    </row>
    <row r="1780" spans="1:14" ht="94.5">
      <c r="A1780" s="6">
        <v>1779</v>
      </c>
      <c r="B1780" s="8" t="s">
        <v>1788</v>
      </c>
      <c r="C1780" s="9" t="s">
        <v>2535</v>
      </c>
      <c r="D1780" s="10" t="s">
        <v>1903</v>
      </c>
      <c r="E1780" s="11" t="s">
        <v>2536</v>
      </c>
      <c r="F1780" s="6">
        <v>357666</v>
      </c>
      <c r="G1780" s="6" t="s">
        <v>2133</v>
      </c>
      <c r="H1780" s="16">
        <v>6575380.3499999996</v>
      </c>
      <c r="I1780" s="12" t="s">
        <v>2537</v>
      </c>
      <c r="J1780" s="12" t="s">
        <v>2504</v>
      </c>
      <c r="K1780" s="15" t="s">
        <v>1794</v>
      </c>
      <c r="L1780" s="13" t="s">
        <v>14</v>
      </c>
      <c r="M1780" s="7">
        <v>1</v>
      </c>
      <c r="N1780" s="14"/>
    </row>
    <row r="1781" spans="1:14" ht="63">
      <c r="A1781" s="6">
        <v>1780</v>
      </c>
      <c r="B1781" s="8" t="s">
        <v>1788</v>
      </c>
      <c r="C1781" s="9" t="s">
        <v>2510</v>
      </c>
      <c r="D1781" s="10" t="s">
        <v>2365</v>
      </c>
      <c r="E1781" s="11" t="s">
        <v>2538</v>
      </c>
      <c r="F1781" s="6">
        <v>412923</v>
      </c>
      <c r="G1781" s="6" t="s">
        <v>2133</v>
      </c>
      <c r="H1781" s="16">
        <v>19727453</v>
      </c>
      <c r="I1781" s="12" t="s">
        <v>2539</v>
      </c>
      <c r="J1781" s="12" t="s">
        <v>1025</v>
      </c>
      <c r="K1781" s="15" t="s">
        <v>1794</v>
      </c>
      <c r="L1781" s="13" t="s">
        <v>14</v>
      </c>
      <c r="M1781" s="7">
        <v>1</v>
      </c>
      <c r="N1781" s="14"/>
    </row>
    <row r="1782" spans="1:14" ht="47.25">
      <c r="A1782" s="6">
        <v>1781</v>
      </c>
      <c r="B1782" s="8" t="s">
        <v>1788</v>
      </c>
      <c r="C1782" s="9" t="s">
        <v>2540</v>
      </c>
      <c r="D1782" s="10" t="s">
        <v>2541</v>
      </c>
      <c r="E1782" s="11" t="s">
        <v>2542</v>
      </c>
      <c r="F1782" s="6">
        <v>402925</v>
      </c>
      <c r="G1782" s="6" t="s">
        <v>2133</v>
      </c>
      <c r="H1782" s="16">
        <v>25573340.120000001</v>
      </c>
      <c r="I1782" s="12" t="s">
        <v>562</v>
      </c>
      <c r="J1782" s="12" t="s">
        <v>2256</v>
      </c>
      <c r="K1782" s="15" t="s">
        <v>1794</v>
      </c>
      <c r="L1782" s="13" t="s">
        <v>14</v>
      </c>
      <c r="M1782" s="7">
        <v>1</v>
      </c>
      <c r="N1782" s="14"/>
    </row>
    <row r="1783" spans="1:14" ht="78.75">
      <c r="A1783" s="6">
        <v>1782</v>
      </c>
      <c r="B1783" s="8" t="s">
        <v>1788</v>
      </c>
      <c r="C1783" s="9" t="s">
        <v>2403</v>
      </c>
      <c r="D1783" s="10" t="s">
        <v>2290</v>
      </c>
      <c r="E1783" s="11" t="s">
        <v>2543</v>
      </c>
      <c r="F1783" s="6">
        <v>415125</v>
      </c>
      <c r="G1783" s="6" t="s">
        <v>2133</v>
      </c>
      <c r="H1783" s="16">
        <v>7659616.2999999998</v>
      </c>
      <c r="I1783" s="12" t="s">
        <v>2483</v>
      </c>
      <c r="J1783" s="12" t="s">
        <v>2504</v>
      </c>
      <c r="K1783" s="15" t="s">
        <v>1794</v>
      </c>
      <c r="L1783" s="13" t="s">
        <v>14</v>
      </c>
      <c r="M1783" s="7">
        <v>1</v>
      </c>
      <c r="N1783" s="14"/>
    </row>
    <row r="1784" spans="1:14" ht="47.25">
      <c r="A1784" s="6">
        <v>1783</v>
      </c>
      <c r="B1784" s="8" t="s">
        <v>1788</v>
      </c>
      <c r="C1784" s="9" t="s">
        <v>2544</v>
      </c>
      <c r="D1784" s="10" t="s">
        <v>2545</v>
      </c>
      <c r="E1784" s="11" t="s">
        <v>2546</v>
      </c>
      <c r="F1784" s="6">
        <v>415126</v>
      </c>
      <c r="G1784" s="6" t="s">
        <v>2133</v>
      </c>
      <c r="H1784" s="16">
        <v>6343706.7000000002</v>
      </c>
      <c r="I1784" s="12" t="s">
        <v>2338</v>
      </c>
      <c r="J1784" s="12" t="s">
        <v>2547</v>
      </c>
      <c r="K1784" s="15" t="s">
        <v>1794</v>
      </c>
      <c r="L1784" s="13" t="s">
        <v>14</v>
      </c>
      <c r="M1784" s="7">
        <v>1</v>
      </c>
      <c r="N1784" s="14"/>
    </row>
    <row r="1785" spans="1:14" ht="78.75">
      <c r="A1785" s="6">
        <v>1784</v>
      </c>
      <c r="B1785" s="8" t="s">
        <v>1788</v>
      </c>
      <c r="C1785" s="9" t="s">
        <v>2403</v>
      </c>
      <c r="D1785" s="10" t="s">
        <v>2290</v>
      </c>
      <c r="E1785" s="11" t="s">
        <v>2548</v>
      </c>
      <c r="F1785" s="6">
        <v>415127</v>
      </c>
      <c r="G1785" s="6" t="s">
        <v>2133</v>
      </c>
      <c r="H1785" s="16">
        <v>10343347.300000001</v>
      </c>
      <c r="I1785" s="12" t="s">
        <v>2549</v>
      </c>
      <c r="J1785" s="12" t="s">
        <v>2550</v>
      </c>
      <c r="K1785" s="15" t="s">
        <v>1794</v>
      </c>
      <c r="L1785" s="13" t="s">
        <v>14</v>
      </c>
      <c r="M1785" s="7">
        <v>1</v>
      </c>
      <c r="N1785" s="14"/>
    </row>
    <row r="1786" spans="1:14" ht="63">
      <c r="A1786" s="6">
        <v>1785</v>
      </c>
      <c r="B1786" s="8" t="s">
        <v>1788</v>
      </c>
      <c r="C1786" s="9" t="s">
        <v>2551</v>
      </c>
      <c r="D1786" s="10" t="s">
        <v>1962</v>
      </c>
      <c r="E1786" s="11" t="s">
        <v>2552</v>
      </c>
      <c r="F1786" s="6">
        <v>415128</v>
      </c>
      <c r="G1786" s="6" t="s">
        <v>2133</v>
      </c>
      <c r="H1786" s="16">
        <v>11518458.35</v>
      </c>
      <c r="I1786" s="12" t="s">
        <v>2438</v>
      </c>
      <c r="J1786" s="12" t="s">
        <v>2439</v>
      </c>
      <c r="K1786" s="15" t="s">
        <v>1794</v>
      </c>
      <c r="L1786" s="13" t="s">
        <v>14</v>
      </c>
      <c r="M1786" s="7">
        <v>1</v>
      </c>
      <c r="N1786" s="14"/>
    </row>
    <row r="1787" spans="1:14" ht="47.25">
      <c r="A1787" s="6">
        <v>1786</v>
      </c>
      <c r="B1787" s="8" t="s">
        <v>1788</v>
      </c>
      <c r="C1787" s="9" t="s">
        <v>2553</v>
      </c>
      <c r="D1787" s="10" t="s">
        <v>2299</v>
      </c>
      <c r="E1787" s="11" t="s">
        <v>2554</v>
      </c>
      <c r="F1787" s="6">
        <v>415131</v>
      </c>
      <c r="G1787" s="6" t="s">
        <v>2133</v>
      </c>
      <c r="H1787" s="16">
        <v>8761961.1500000004</v>
      </c>
      <c r="I1787" s="12" t="s">
        <v>2338</v>
      </c>
      <c r="J1787" s="12" t="s">
        <v>1952</v>
      </c>
      <c r="K1787" s="15" t="s">
        <v>1794</v>
      </c>
      <c r="L1787" s="13" t="s">
        <v>14</v>
      </c>
      <c r="M1787" s="7">
        <v>1</v>
      </c>
      <c r="N1787" s="14"/>
    </row>
    <row r="1788" spans="1:14" ht="63">
      <c r="A1788" s="6">
        <v>1787</v>
      </c>
      <c r="B1788" s="8" t="s">
        <v>1788</v>
      </c>
      <c r="C1788" s="9" t="s">
        <v>2555</v>
      </c>
      <c r="D1788" s="10" t="s">
        <v>2556</v>
      </c>
      <c r="E1788" s="11" t="s">
        <v>2557</v>
      </c>
      <c r="F1788" s="6">
        <v>415132</v>
      </c>
      <c r="G1788" s="6" t="s">
        <v>2133</v>
      </c>
      <c r="H1788" s="16">
        <v>5832421.4500000002</v>
      </c>
      <c r="I1788" s="12" t="s">
        <v>2478</v>
      </c>
      <c r="J1788" s="12" t="s">
        <v>2558</v>
      </c>
      <c r="K1788" s="15" t="s">
        <v>1794</v>
      </c>
      <c r="L1788" s="13" t="s">
        <v>14</v>
      </c>
      <c r="M1788" s="7">
        <v>1</v>
      </c>
      <c r="N1788" s="14"/>
    </row>
    <row r="1789" spans="1:14" ht="78.75">
      <c r="A1789" s="6">
        <v>1788</v>
      </c>
      <c r="B1789" s="8" t="s">
        <v>1788</v>
      </c>
      <c r="C1789" s="9" t="s">
        <v>2403</v>
      </c>
      <c r="D1789" s="10" t="s">
        <v>2290</v>
      </c>
      <c r="E1789" s="11" t="s">
        <v>2559</v>
      </c>
      <c r="F1789" s="6">
        <v>415133</v>
      </c>
      <c r="G1789" s="6" t="s">
        <v>2133</v>
      </c>
      <c r="H1789" s="16">
        <v>4214872</v>
      </c>
      <c r="I1789" s="12" t="s">
        <v>2483</v>
      </c>
      <c r="J1789" s="12" t="s">
        <v>2484</v>
      </c>
      <c r="K1789" s="15" t="s">
        <v>1794</v>
      </c>
      <c r="L1789" s="13" t="s">
        <v>14</v>
      </c>
      <c r="M1789" s="7">
        <v>1</v>
      </c>
      <c r="N1789" s="14"/>
    </row>
    <row r="1790" spans="1:14" ht="56.25">
      <c r="A1790" s="6">
        <v>1789</v>
      </c>
      <c r="B1790" s="8" t="s">
        <v>1788</v>
      </c>
      <c r="C1790" s="9" t="s">
        <v>2460</v>
      </c>
      <c r="D1790" s="10" t="s">
        <v>1987</v>
      </c>
      <c r="E1790" s="11" t="s">
        <v>2560</v>
      </c>
      <c r="F1790" s="6">
        <v>415136</v>
      </c>
      <c r="G1790" s="6" t="s">
        <v>2133</v>
      </c>
      <c r="H1790" s="16">
        <v>11329493.85</v>
      </c>
      <c r="I1790" s="12" t="s">
        <v>2539</v>
      </c>
      <c r="J1790" s="12" t="s">
        <v>2561</v>
      </c>
      <c r="K1790" s="15" t="s">
        <v>1794</v>
      </c>
      <c r="L1790" s="13" t="s">
        <v>14</v>
      </c>
      <c r="M1790" s="7">
        <v>1</v>
      </c>
      <c r="N1790" s="14"/>
    </row>
    <row r="1791" spans="1:14" ht="56.25">
      <c r="A1791" s="6">
        <v>1790</v>
      </c>
      <c r="B1791" s="8" t="s">
        <v>1788</v>
      </c>
      <c r="C1791" s="9" t="s">
        <v>2460</v>
      </c>
      <c r="D1791" s="10" t="s">
        <v>1987</v>
      </c>
      <c r="E1791" s="11" t="s">
        <v>2562</v>
      </c>
      <c r="F1791" s="6">
        <v>415137</v>
      </c>
      <c r="G1791" s="6" t="s">
        <v>2133</v>
      </c>
      <c r="H1791" s="16">
        <v>7859791.75</v>
      </c>
      <c r="I1791" s="12" t="s">
        <v>2478</v>
      </c>
      <c r="J1791" s="12" t="s">
        <v>2563</v>
      </c>
      <c r="K1791" s="15" t="s">
        <v>1794</v>
      </c>
      <c r="L1791" s="13" t="s">
        <v>14</v>
      </c>
      <c r="M1791" s="7">
        <v>1</v>
      </c>
      <c r="N1791" s="14"/>
    </row>
    <row r="1792" spans="1:14" ht="47.25">
      <c r="A1792" s="6">
        <v>1791</v>
      </c>
      <c r="B1792" s="8" t="s">
        <v>1788</v>
      </c>
      <c r="C1792" s="9" t="s">
        <v>2564</v>
      </c>
      <c r="D1792" s="10" t="s">
        <v>2565</v>
      </c>
      <c r="E1792" s="11" t="s">
        <v>2566</v>
      </c>
      <c r="F1792" s="6">
        <v>415138</v>
      </c>
      <c r="G1792" s="6" t="s">
        <v>2133</v>
      </c>
      <c r="H1792" s="16">
        <v>7608372.3499999996</v>
      </c>
      <c r="I1792" s="12" t="s">
        <v>1084</v>
      </c>
      <c r="J1792" s="12" t="s">
        <v>2567</v>
      </c>
      <c r="K1792" s="15" t="s">
        <v>1794</v>
      </c>
      <c r="L1792" s="13" t="s">
        <v>14</v>
      </c>
      <c r="M1792" s="7">
        <v>1</v>
      </c>
      <c r="N1792" s="14"/>
    </row>
    <row r="1793" spans="1:14" ht="78.75">
      <c r="A1793" s="6">
        <v>1792</v>
      </c>
      <c r="B1793" s="8" t="s">
        <v>1788</v>
      </c>
      <c r="C1793" s="9" t="s">
        <v>2568</v>
      </c>
      <c r="D1793" s="10" t="s">
        <v>2569</v>
      </c>
      <c r="E1793" s="11" t="s">
        <v>2570</v>
      </c>
      <c r="F1793" s="6">
        <v>412931</v>
      </c>
      <c r="G1793" s="6" t="s">
        <v>2133</v>
      </c>
      <c r="H1793" s="16">
        <v>10904739.35</v>
      </c>
      <c r="I1793" s="12" t="s">
        <v>2571</v>
      </c>
      <c r="J1793" s="12" t="s">
        <v>1133</v>
      </c>
      <c r="K1793" s="15" t="s">
        <v>1794</v>
      </c>
      <c r="L1793" s="13" t="s">
        <v>14</v>
      </c>
      <c r="M1793" s="7">
        <v>1</v>
      </c>
      <c r="N1793" s="14"/>
    </row>
    <row r="1794" spans="1:14" ht="63">
      <c r="A1794" s="6">
        <v>1793</v>
      </c>
      <c r="B1794" s="8" t="s">
        <v>1788</v>
      </c>
      <c r="C1794" s="9" t="s">
        <v>2398</v>
      </c>
      <c r="D1794" s="10" t="s">
        <v>2399</v>
      </c>
      <c r="E1794" s="11" t="s">
        <v>2572</v>
      </c>
      <c r="F1794" s="6">
        <v>483441</v>
      </c>
      <c r="G1794" s="6" t="s">
        <v>2133</v>
      </c>
      <c r="H1794" s="16">
        <v>15899794.293</v>
      </c>
      <c r="I1794" s="12" t="s">
        <v>1862</v>
      </c>
      <c r="J1794" s="12" t="s">
        <v>1279</v>
      </c>
      <c r="K1794" s="15" t="s">
        <v>1794</v>
      </c>
      <c r="L1794" s="13" t="s">
        <v>14</v>
      </c>
      <c r="M1794" s="7">
        <v>1</v>
      </c>
      <c r="N1794" s="14"/>
    </row>
    <row r="1795" spans="1:14" ht="110.25">
      <c r="A1795" s="6">
        <v>1794</v>
      </c>
      <c r="B1795" s="8" t="s">
        <v>1788</v>
      </c>
      <c r="C1795" s="9" t="s">
        <v>2497</v>
      </c>
      <c r="D1795" s="10" t="s">
        <v>2498</v>
      </c>
      <c r="E1795" s="11" t="s">
        <v>2573</v>
      </c>
      <c r="F1795" s="6">
        <v>423576</v>
      </c>
      <c r="G1795" s="6" t="s">
        <v>2133</v>
      </c>
      <c r="H1795" s="16">
        <v>18983154.879999999</v>
      </c>
      <c r="I1795" s="12" t="s">
        <v>2574</v>
      </c>
      <c r="J1795" s="12" t="s">
        <v>2575</v>
      </c>
      <c r="K1795" s="15" t="s">
        <v>1794</v>
      </c>
      <c r="L1795" s="13" t="s">
        <v>14</v>
      </c>
      <c r="M1795" s="7">
        <v>1</v>
      </c>
      <c r="N1795" s="14"/>
    </row>
    <row r="1796" spans="1:14" ht="63">
      <c r="A1796" s="6">
        <v>1795</v>
      </c>
      <c r="B1796" s="8" t="s">
        <v>1788</v>
      </c>
      <c r="C1796" s="9" t="s">
        <v>2576</v>
      </c>
      <c r="D1796" s="10" t="s">
        <v>2577</v>
      </c>
      <c r="E1796" s="11" t="s">
        <v>2578</v>
      </c>
      <c r="F1796" s="6">
        <v>423578</v>
      </c>
      <c r="G1796" s="6" t="s">
        <v>2133</v>
      </c>
      <c r="H1796" s="16">
        <v>15224553.529999999</v>
      </c>
      <c r="I1796" s="12" t="s">
        <v>2369</v>
      </c>
      <c r="J1796" s="12" t="s">
        <v>2579</v>
      </c>
      <c r="K1796" s="15" t="s">
        <v>1794</v>
      </c>
      <c r="L1796" s="13" t="s">
        <v>70</v>
      </c>
      <c r="M1796" s="7">
        <v>1</v>
      </c>
      <c r="N1796" s="14"/>
    </row>
    <row r="1797" spans="1:14" ht="63">
      <c r="A1797" s="6">
        <v>1796</v>
      </c>
      <c r="B1797" s="8" t="s">
        <v>1788</v>
      </c>
      <c r="C1797" s="9" t="s">
        <v>2580</v>
      </c>
      <c r="D1797" s="10" t="s">
        <v>2581</v>
      </c>
      <c r="E1797" s="11" t="s">
        <v>2578</v>
      </c>
      <c r="F1797" s="6">
        <v>423578</v>
      </c>
      <c r="G1797" s="6" t="s">
        <v>2133</v>
      </c>
      <c r="H1797" s="16">
        <v>15224553.529999999</v>
      </c>
      <c r="I1797" s="12" t="s">
        <v>2369</v>
      </c>
      <c r="J1797" s="12" t="s">
        <v>2579</v>
      </c>
      <c r="K1797" s="15" t="s">
        <v>1794</v>
      </c>
      <c r="L1797" s="13" t="s">
        <v>70</v>
      </c>
      <c r="M1797" s="7">
        <v>0.6</v>
      </c>
      <c r="N1797" s="14"/>
    </row>
    <row r="1798" spans="1:14" ht="63">
      <c r="A1798" s="6">
        <v>1797</v>
      </c>
      <c r="B1798" s="8" t="s">
        <v>1788</v>
      </c>
      <c r="C1798" s="9" t="s">
        <v>2377</v>
      </c>
      <c r="D1798" s="10" t="s">
        <v>1874</v>
      </c>
      <c r="E1798" s="11" t="s">
        <v>2578</v>
      </c>
      <c r="F1798" s="6">
        <v>423578</v>
      </c>
      <c r="G1798" s="6" t="s">
        <v>2133</v>
      </c>
      <c r="H1798" s="16">
        <v>15224553.529999999</v>
      </c>
      <c r="I1798" s="12" t="s">
        <v>2369</v>
      </c>
      <c r="J1798" s="12" t="s">
        <v>2579</v>
      </c>
      <c r="K1798" s="15" t="s">
        <v>1794</v>
      </c>
      <c r="L1798" s="13" t="s">
        <v>70</v>
      </c>
      <c r="M1798" s="7">
        <v>0.4</v>
      </c>
      <c r="N1798" s="14"/>
    </row>
    <row r="1799" spans="1:14" ht="126">
      <c r="A1799" s="6">
        <v>1798</v>
      </c>
      <c r="B1799" s="8" t="s">
        <v>1788</v>
      </c>
      <c r="C1799" s="9" t="s">
        <v>1800</v>
      </c>
      <c r="D1799" s="10" t="s">
        <v>1801</v>
      </c>
      <c r="E1799" s="11" t="s">
        <v>2582</v>
      </c>
      <c r="F1799" s="6">
        <v>423582</v>
      </c>
      <c r="G1799" s="6" t="s">
        <v>2133</v>
      </c>
      <c r="H1799" s="16">
        <v>19519309.059999999</v>
      </c>
      <c r="I1799" s="12" t="s">
        <v>2583</v>
      </c>
      <c r="J1799" s="12" t="s">
        <v>2584</v>
      </c>
      <c r="K1799" s="15" t="s">
        <v>1794</v>
      </c>
      <c r="L1799" s="13" t="s">
        <v>14</v>
      </c>
      <c r="M1799" s="7">
        <v>1</v>
      </c>
      <c r="N1799" s="14"/>
    </row>
    <row r="1800" spans="1:14" ht="94.5">
      <c r="A1800" s="6">
        <v>1799</v>
      </c>
      <c r="B1800" s="8" t="s">
        <v>1788</v>
      </c>
      <c r="C1800" s="9" t="s">
        <v>2497</v>
      </c>
      <c r="D1800" s="10" t="s">
        <v>2260</v>
      </c>
      <c r="E1800" s="11" t="s">
        <v>2585</v>
      </c>
      <c r="F1800" s="6">
        <v>423583</v>
      </c>
      <c r="G1800" s="6" t="s">
        <v>2133</v>
      </c>
      <c r="H1800" s="16">
        <v>17693157.100000001</v>
      </c>
      <c r="I1800" s="12" t="s">
        <v>2369</v>
      </c>
      <c r="J1800" s="12" t="s">
        <v>2586</v>
      </c>
      <c r="K1800" s="15" t="s">
        <v>1794</v>
      </c>
      <c r="L1800" s="13" t="s">
        <v>14</v>
      </c>
      <c r="M1800" s="7">
        <v>1</v>
      </c>
      <c r="N1800" s="14"/>
    </row>
    <row r="1801" spans="1:14" ht="47.25">
      <c r="A1801" s="6">
        <v>1800</v>
      </c>
      <c r="B1801" s="8" t="s">
        <v>1788</v>
      </c>
      <c r="C1801" s="9" t="s">
        <v>2587</v>
      </c>
      <c r="D1801" s="10" t="s">
        <v>2588</v>
      </c>
      <c r="E1801" s="11" t="s">
        <v>2589</v>
      </c>
      <c r="F1801" s="6">
        <v>423588</v>
      </c>
      <c r="G1801" s="6" t="s">
        <v>2133</v>
      </c>
      <c r="H1801" s="16">
        <v>19909792.879999999</v>
      </c>
      <c r="I1801" s="12" t="s">
        <v>984</v>
      </c>
      <c r="J1801" s="12" t="s">
        <v>2590</v>
      </c>
      <c r="K1801" s="15" t="s">
        <v>1794</v>
      </c>
      <c r="L1801" s="13" t="s">
        <v>14</v>
      </c>
      <c r="M1801" s="7">
        <v>1</v>
      </c>
      <c r="N1801" s="14"/>
    </row>
    <row r="1802" spans="1:14" ht="78.75">
      <c r="A1802" s="6">
        <v>1801</v>
      </c>
      <c r="B1802" s="8" t="s">
        <v>1788</v>
      </c>
      <c r="C1802" s="9" t="s">
        <v>2403</v>
      </c>
      <c r="D1802" s="10" t="s">
        <v>2290</v>
      </c>
      <c r="E1802" s="11" t="s">
        <v>2591</v>
      </c>
      <c r="F1802" s="6">
        <v>423569</v>
      </c>
      <c r="G1802" s="6" t="s">
        <v>2133</v>
      </c>
      <c r="H1802" s="16">
        <v>11550936</v>
      </c>
      <c r="I1802" s="12" t="s">
        <v>2592</v>
      </c>
      <c r="J1802" s="12" t="s">
        <v>2593</v>
      </c>
      <c r="K1802" s="15" t="s">
        <v>1794</v>
      </c>
      <c r="L1802" s="13" t="s">
        <v>14</v>
      </c>
      <c r="M1802" s="7">
        <v>1</v>
      </c>
      <c r="N1802" s="14"/>
    </row>
    <row r="1803" spans="1:14" ht="63">
      <c r="A1803" s="6">
        <v>1802</v>
      </c>
      <c r="B1803" s="8" t="s">
        <v>1788</v>
      </c>
      <c r="C1803" s="9" t="s">
        <v>2524</v>
      </c>
      <c r="D1803" s="10" t="s">
        <v>2495</v>
      </c>
      <c r="E1803" s="11" t="s">
        <v>2594</v>
      </c>
      <c r="F1803" s="6">
        <v>423570</v>
      </c>
      <c r="G1803" s="6" t="s">
        <v>2133</v>
      </c>
      <c r="H1803" s="16">
        <v>4801092.9000000004</v>
      </c>
      <c r="I1803" s="12" t="s">
        <v>2442</v>
      </c>
      <c r="J1803" s="12" t="s">
        <v>1009</v>
      </c>
      <c r="K1803" s="15" t="s">
        <v>1794</v>
      </c>
      <c r="L1803" s="13" t="s">
        <v>14</v>
      </c>
      <c r="M1803" s="7">
        <v>1</v>
      </c>
      <c r="N1803" s="14"/>
    </row>
    <row r="1804" spans="1:14" ht="47.25">
      <c r="A1804" s="6">
        <v>1803</v>
      </c>
      <c r="B1804" s="8" t="s">
        <v>1788</v>
      </c>
      <c r="C1804" s="9" t="s">
        <v>2595</v>
      </c>
      <c r="D1804" s="10" t="s">
        <v>2596</v>
      </c>
      <c r="E1804" s="11" t="s">
        <v>2597</v>
      </c>
      <c r="F1804" s="6">
        <v>423571</v>
      </c>
      <c r="G1804" s="6" t="s">
        <v>2133</v>
      </c>
      <c r="H1804" s="16">
        <v>12041416.25</v>
      </c>
      <c r="I1804" s="12" t="s">
        <v>1827</v>
      </c>
      <c r="J1804" s="12" t="s">
        <v>2598</v>
      </c>
      <c r="K1804" s="15" t="s">
        <v>1794</v>
      </c>
      <c r="L1804" s="13" t="s">
        <v>14</v>
      </c>
      <c r="M1804" s="7">
        <v>1</v>
      </c>
      <c r="N1804" s="14"/>
    </row>
    <row r="1805" spans="1:14" ht="47.25">
      <c r="A1805" s="6">
        <v>1804</v>
      </c>
      <c r="B1805" s="8" t="s">
        <v>1788</v>
      </c>
      <c r="C1805" s="9" t="s">
        <v>2599</v>
      </c>
      <c r="D1805" s="10" t="s">
        <v>2588</v>
      </c>
      <c r="E1805" s="11" t="s">
        <v>2600</v>
      </c>
      <c r="F1805" s="6">
        <v>423572</v>
      </c>
      <c r="G1805" s="6" t="s">
        <v>2133</v>
      </c>
      <c r="H1805" s="16">
        <v>9039741</v>
      </c>
      <c r="I1805" s="12" t="s">
        <v>579</v>
      </c>
      <c r="J1805" s="12" t="s">
        <v>2601</v>
      </c>
      <c r="K1805" s="15">
        <v>5000000</v>
      </c>
      <c r="L1805" s="13" t="s">
        <v>14</v>
      </c>
      <c r="M1805" s="7">
        <v>1</v>
      </c>
      <c r="N1805" s="14"/>
    </row>
    <row r="1806" spans="1:14" ht="47.25">
      <c r="A1806" s="6">
        <v>1805</v>
      </c>
      <c r="B1806" s="8" t="s">
        <v>1788</v>
      </c>
      <c r="C1806" s="9" t="s">
        <v>2602</v>
      </c>
      <c r="D1806" s="10" t="s">
        <v>1816</v>
      </c>
      <c r="E1806" s="11" t="s">
        <v>2603</v>
      </c>
      <c r="F1806" s="6">
        <v>423573</v>
      </c>
      <c r="G1806" s="6" t="s">
        <v>2133</v>
      </c>
      <c r="H1806" s="16">
        <v>13037456.1</v>
      </c>
      <c r="I1806" s="12" t="s">
        <v>2604</v>
      </c>
      <c r="J1806" s="12" t="s">
        <v>2605</v>
      </c>
      <c r="K1806" s="15" t="s">
        <v>1794</v>
      </c>
      <c r="L1806" s="13" t="s">
        <v>14</v>
      </c>
      <c r="M1806" s="7">
        <v>1</v>
      </c>
      <c r="N1806" s="14"/>
    </row>
    <row r="1807" spans="1:14" ht="63">
      <c r="A1807" s="6">
        <v>1806</v>
      </c>
      <c r="B1807" s="8" t="s">
        <v>1788</v>
      </c>
      <c r="C1807" s="9" t="s">
        <v>2606</v>
      </c>
      <c r="D1807" s="10" t="s">
        <v>2607</v>
      </c>
      <c r="E1807" s="11" t="s">
        <v>2608</v>
      </c>
      <c r="F1807" s="6">
        <v>423577</v>
      </c>
      <c r="G1807" s="6" t="s">
        <v>2133</v>
      </c>
      <c r="H1807" s="16">
        <v>13485157.85</v>
      </c>
      <c r="I1807" s="12" t="s">
        <v>2609</v>
      </c>
      <c r="J1807" s="12" t="s">
        <v>2481</v>
      </c>
      <c r="K1807" s="15" t="s">
        <v>1794</v>
      </c>
      <c r="L1807" s="13" t="s">
        <v>14</v>
      </c>
      <c r="M1807" s="7">
        <v>1</v>
      </c>
      <c r="N1807" s="14"/>
    </row>
    <row r="1808" spans="1:14" ht="63">
      <c r="A1808" s="6">
        <v>1807</v>
      </c>
      <c r="B1808" s="8" t="s">
        <v>1788</v>
      </c>
      <c r="C1808" s="9" t="s">
        <v>1800</v>
      </c>
      <c r="D1808" s="10" t="s">
        <v>1801</v>
      </c>
      <c r="E1808" s="11" t="s">
        <v>2610</v>
      </c>
      <c r="F1808" s="6">
        <v>423580</v>
      </c>
      <c r="G1808" s="6" t="s">
        <v>2133</v>
      </c>
      <c r="H1808" s="16">
        <v>10448746</v>
      </c>
      <c r="I1808" s="12" t="s">
        <v>2611</v>
      </c>
      <c r="J1808" s="12" t="s">
        <v>443</v>
      </c>
      <c r="K1808" s="15" t="s">
        <v>1794</v>
      </c>
      <c r="L1808" s="13" t="s">
        <v>14</v>
      </c>
      <c r="M1808" s="7">
        <v>1</v>
      </c>
      <c r="N1808" s="14"/>
    </row>
    <row r="1809" spans="1:14" ht="110.25">
      <c r="A1809" s="6">
        <v>1808</v>
      </c>
      <c r="B1809" s="8" t="s">
        <v>1788</v>
      </c>
      <c r="C1809" s="9" t="s">
        <v>1800</v>
      </c>
      <c r="D1809" s="10" t="s">
        <v>1801</v>
      </c>
      <c r="E1809" s="11" t="s">
        <v>2612</v>
      </c>
      <c r="F1809" s="6">
        <v>423581</v>
      </c>
      <c r="G1809" s="6" t="s">
        <v>2133</v>
      </c>
      <c r="H1809" s="16">
        <v>12386126</v>
      </c>
      <c r="I1809" s="12" t="s">
        <v>2611</v>
      </c>
      <c r="J1809" s="12" t="s">
        <v>443</v>
      </c>
      <c r="K1809" s="15" t="s">
        <v>1794</v>
      </c>
      <c r="L1809" s="13" t="s">
        <v>14</v>
      </c>
      <c r="M1809" s="7">
        <v>1</v>
      </c>
      <c r="N1809" s="14"/>
    </row>
    <row r="1810" spans="1:14" ht="78.75">
      <c r="A1810" s="6">
        <v>1809</v>
      </c>
      <c r="B1810" s="8" t="s">
        <v>1788</v>
      </c>
      <c r="C1810" s="9" t="s">
        <v>2174</v>
      </c>
      <c r="D1810" s="10" t="s">
        <v>2175</v>
      </c>
      <c r="E1810" s="11" t="s">
        <v>2613</v>
      </c>
      <c r="F1810" s="6">
        <v>423584</v>
      </c>
      <c r="G1810" s="6" t="s">
        <v>2133</v>
      </c>
      <c r="H1810" s="16">
        <v>14172192.15</v>
      </c>
      <c r="I1810" s="12" t="s">
        <v>2614</v>
      </c>
      <c r="J1810" s="12" t="s">
        <v>2615</v>
      </c>
      <c r="K1810" s="15" t="s">
        <v>1794</v>
      </c>
      <c r="L1810" s="13" t="s">
        <v>14</v>
      </c>
      <c r="M1810" s="7">
        <v>1</v>
      </c>
      <c r="N1810" s="14"/>
    </row>
    <row r="1811" spans="1:14" ht="78.75">
      <c r="A1811" s="6">
        <v>1810</v>
      </c>
      <c r="B1811" s="8" t="s">
        <v>1788</v>
      </c>
      <c r="C1811" s="9" t="s">
        <v>1800</v>
      </c>
      <c r="D1811" s="10" t="s">
        <v>1801</v>
      </c>
      <c r="E1811" s="11" t="s">
        <v>2616</v>
      </c>
      <c r="F1811" s="6">
        <v>423585</v>
      </c>
      <c r="G1811" s="6" t="s">
        <v>2133</v>
      </c>
      <c r="H1811" s="16">
        <v>5788215.0999999996</v>
      </c>
      <c r="I1811" s="12" t="s">
        <v>2617</v>
      </c>
      <c r="J1811" s="12" t="s">
        <v>2618</v>
      </c>
      <c r="K1811" s="15" t="s">
        <v>1794</v>
      </c>
      <c r="L1811" s="13" t="s">
        <v>14</v>
      </c>
      <c r="M1811" s="7">
        <v>1</v>
      </c>
      <c r="N1811" s="14"/>
    </row>
    <row r="1812" spans="1:14" ht="63">
      <c r="A1812" s="6">
        <v>1811</v>
      </c>
      <c r="B1812" s="8" t="s">
        <v>1788</v>
      </c>
      <c r="C1812" s="9" t="s">
        <v>2619</v>
      </c>
      <c r="D1812" s="10" t="s">
        <v>2620</v>
      </c>
      <c r="E1812" s="11" t="s">
        <v>2621</v>
      </c>
      <c r="F1812" s="6">
        <v>423586</v>
      </c>
      <c r="G1812" s="6" t="s">
        <v>2133</v>
      </c>
      <c r="H1812" s="16">
        <v>7687577</v>
      </c>
      <c r="I1812" s="12" t="s">
        <v>2442</v>
      </c>
      <c r="J1812" s="12" t="s">
        <v>2550</v>
      </c>
      <c r="K1812" s="15" t="s">
        <v>1794</v>
      </c>
      <c r="L1812" s="13" t="s">
        <v>14</v>
      </c>
      <c r="M1812" s="7">
        <v>1</v>
      </c>
      <c r="N1812" s="14"/>
    </row>
    <row r="1813" spans="1:14" ht="47.25">
      <c r="A1813" s="6">
        <v>1812</v>
      </c>
      <c r="B1813" s="8" t="s">
        <v>1788</v>
      </c>
      <c r="C1813" s="9" t="s">
        <v>2622</v>
      </c>
      <c r="D1813" s="10" t="s">
        <v>2623</v>
      </c>
      <c r="E1813" s="11" t="s">
        <v>2624</v>
      </c>
      <c r="F1813" s="6">
        <v>423587</v>
      </c>
      <c r="G1813" s="6" t="s">
        <v>2133</v>
      </c>
      <c r="H1813" s="16">
        <v>7633474.2000000002</v>
      </c>
      <c r="I1813" s="12" t="s">
        <v>2625</v>
      </c>
      <c r="J1813" s="12" t="s">
        <v>2626</v>
      </c>
      <c r="K1813" s="15" t="s">
        <v>1794</v>
      </c>
      <c r="L1813" s="13" t="s">
        <v>14</v>
      </c>
      <c r="M1813" s="7">
        <v>1</v>
      </c>
      <c r="N1813" s="14"/>
    </row>
    <row r="1814" spans="1:14" ht="63">
      <c r="A1814" s="6">
        <v>1813</v>
      </c>
      <c r="B1814" s="8" t="s">
        <v>1788</v>
      </c>
      <c r="C1814" s="9" t="s">
        <v>2460</v>
      </c>
      <c r="D1814" s="10" t="s">
        <v>1987</v>
      </c>
      <c r="E1814" s="11" t="s">
        <v>2627</v>
      </c>
      <c r="F1814" s="6">
        <v>423590</v>
      </c>
      <c r="G1814" s="6" t="s">
        <v>2133</v>
      </c>
      <c r="H1814" s="16">
        <v>8231569.5499999998</v>
      </c>
      <c r="I1814" s="12" t="s">
        <v>2628</v>
      </c>
      <c r="J1814" s="12" t="s">
        <v>2164</v>
      </c>
      <c r="K1814" s="15" t="s">
        <v>1794</v>
      </c>
      <c r="L1814" s="13" t="s">
        <v>14</v>
      </c>
      <c r="M1814" s="7">
        <v>1</v>
      </c>
      <c r="N1814" s="14"/>
    </row>
    <row r="1815" spans="1:14" ht="126">
      <c r="A1815" s="6">
        <v>1814</v>
      </c>
      <c r="B1815" s="8" t="s">
        <v>1788</v>
      </c>
      <c r="C1815" s="9" t="s">
        <v>2398</v>
      </c>
      <c r="D1815" s="10" t="s">
        <v>2399</v>
      </c>
      <c r="E1815" s="11" t="s">
        <v>2629</v>
      </c>
      <c r="F1815" s="6">
        <v>450916</v>
      </c>
      <c r="G1815" s="6" t="s">
        <v>2133</v>
      </c>
      <c r="H1815" s="16">
        <v>29526721.719000001</v>
      </c>
      <c r="I1815" s="12" t="s">
        <v>2277</v>
      </c>
      <c r="J1815" s="12" t="s">
        <v>2630</v>
      </c>
      <c r="K1815" s="15" t="s">
        <v>1794</v>
      </c>
      <c r="L1815" s="13" t="s">
        <v>14</v>
      </c>
      <c r="M1815" s="7">
        <v>1</v>
      </c>
      <c r="N1815" s="14"/>
    </row>
    <row r="1816" spans="1:14" ht="63">
      <c r="A1816" s="6">
        <v>1815</v>
      </c>
      <c r="B1816" s="8" t="s">
        <v>1788</v>
      </c>
      <c r="C1816" s="9" t="s">
        <v>2631</v>
      </c>
      <c r="D1816" s="10" t="s">
        <v>2632</v>
      </c>
      <c r="E1816" s="11" t="s">
        <v>2633</v>
      </c>
      <c r="F1816" s="6">
        <v>479709</v>
      </c>
      <c r="G1816" s="6" t="s">
        <v>2133</v>
      </c>
      <c r="H1816" s="16">
        <v>13784932.719000001</v>
      </c>
      <c r="I1816" s="12" t="s">
        <v>1919</v>
      </c>
      <c r="J1816" s="12" t="s">
        <v>2634</v>
      </c>
      <c r="K1816" s="15" t="s">
        <v>1794</v>
      </c>
      <c r="L1816" s="13" t="s">
        <v>70</v>
      </c>
      <c r="M1816" s="7">
        <v>1</v>
      </c>
      <c r="N1816" s="14"/>
    </row>
    <row r="1817" spans="1:14" ht="110.25">
      <c r="A1817" s="6">
        <v>1816</v>
      </c>
      <c r="B1817" s="8" t="s">
        <v>1788</v>
      </c>
      <c r="C1817" s="9" t="s">
        <v>2635</v>
      </c>
      <c r="D1817" s="10" t="s">
        <v>2636</v>
      </c>
      <c r="E1817" s="11" t="s">
        <v>2633</v>
      </c>
      <c r="F1817" s="6">
        <v>479709</v>
      </c>
      <c r="G1817" s="6" t="s">
        <v>2133</v>
      </c>
      <c r="H1817" s="16">
        <v>13784932.719000001</v>
      </c>
      <c r="I1817" s="12" t="s">
        <v>1919</v>
      </c>
      <c r="J1817" s="12" t="s">
        <v>2634</v>
      </c>
      <c r="K1817" s="15" t="s">
        <v>1794</v>
      </c>
      <c r="L1817" s="13" t="s">
        <v>70</v>
      </c>
      <c r="M1817" s="7">
        <v>0.51</v>
      </c>
      <c r="N1817" s="14"/>
    </row>
    <row r="1818" spans="1:14" ht="63">
      <c r="A1818" s="6">
        <v>1817</v>
      </c>
      <c r="B1818" s="8" t="s">
        <v>1788</v>
      </c>
      <c r="C1818" s="9" t="s">
        <v>2377</v>
      </c>
      <c r="D1818" s="10" t="s">
        <v>1874</v>
      </c>
      <c r="E1818" s="11" t="s">
        <v>2633</v>
      </c>
      <c r="F1818" s="6">
        <v>479709</v>
      </c>
      <c r="G1818" s="6" t="s">
        <v>2133</v>
      </c>
      <c r="H1818" s="16">
        <v>13784932.719000001</v>
      </c>
      <c r="I1818" s="12" t="s">
        <v>1919</v>
      </c>
      <c r="J1818" s="12" t="s">
        <v>2634</v>
      </c>
      <c r="K1818" s="15" t="s">
        <v>1794</v>
      </c>
      <c r="L1818" s="13" t="s">
        <v>70</v>
      </c>
      <c r="M1818" s="7">
        <v>0.49</v>
      </c>
      <c r="N1818" s="14"/>
    </row>
    <row r="1819" spans="1:14" ht="126">
      <c r="A1819" s="6">
        <v>1818</v>
      </c>
      <c r="B1819" s="8" t="s">
        <v>1788</v>
      </c>
      <c r="C1819" s="9" t="s">
        <v>2637</v>
      </c>
      <c r="D1819" s="10" t="s">
        <v>2131</v>
      </c>
      <c r="E1819" s="11" t="s">
        <v>2638</v>
      </c>
      <c r="F1819" s="6">
        <v>479710</v>
      </c>
      <c r="G1819" s="6" t="s">
        <v>2133</v>
      </c>
      <c r="H1819" s="16">
        <v>17920000</v>
      </c>
      <c r="I1819" s="12" t="s">
        <v>1837</v>
      </c>
      <c r="J1819" s="12" t="s">
        <v>2639</v>
      </c>
      <c r="K1819" s="15" t="s">
        <v>1794</v>
      </c>
      <c r="L1819" s="13" t="s">
        <v>70</v>
      </c>
      <c r="M1819" s="7">
        <v>1</v>
      </c>
      <c r="N1819" s="14"/>
    </row>
    <row r="1820" spans="1:14" ht="126">
      <c r="A1820" s="6">
        <v>1819</v>
      </c>
      <c r="B1820" s="8" t="s">
        <v>1788</v>
      </c>
      <c r="C1820" s="9" t="s">
        <v>1800</v>
      </c>
      <c r="D1820" s="10" t="s">
        <v>1801</v>
      </c>
      <c r="E1820" s="11" t="s">
        <v>2638</v>
      </c>
      <c r="F1820" s="6">
        <v>479710</v>
      </c>
      <c r="G1820" s="6" t="s">
        <v>2133</v>
      </c>
      <c r="H1820" s="16">
        <v>17920000</v>
      </c>
      <c r="I1820" s="12" t="s">
        <v>1837</v>
      </c>
      <c r="J1820" s="12" t="s">
        <v>2639</v>
      </c>
      <c r="K1820" s="15" t="s">
        <v>1794</v>
      </c>
      <c r="L1820" s="13" t="s">
        <v>70</v>
      </c>
      <c r="M1820" s="7">
        <v>0.7</v>
      </c>
      <c r="N1820" s="14"/>
    </row>
    <row r="1821" spans="1:14" ht="126">
      <c r="A1821" s="6">
        <v>1820</v>
      </c>
      <c r="B1821" s="8" t="s">
        <v>1788</v>
      </c>
      <c r="C1821" s="9" t="s">
        <v>2640</v>
      </c>
      <c r="D1821" s="10" t="s">
        <v>2641</v>
      </c>
      <c r="E1821" s="11" t="s">
        <v>2638</v>
      </c>
      <c r="F1821" s="6">
        <v>479710</v>
      </c>
      <c r="G1821" s="6" t="s">
        <v>2133</v>
      </c>
      <c r="H1821" s="16">
        <v>17920000</v>
      </c>
      <c r="I1821" s="12" t="s">
        <v>1837</v>
      </c>
      <c r="J1821" s="12" t="s">
        <v>2639</v>
      </c>
      <c r="K1821" s="15" t="s">
        <v>1794</v>
      </c>
      <c r="L1821" s="13" t="s">
        <v>70</v>
      </c>
      <c r="M1821" s="7">
        <v>0.3</v>
      </c>
      <c r="N1821" s="14"/>
    </row>
    <row r="1822" spans="1:14" ht="78.75">
      <c r="A1822" s="6">
        <v>1821</v>
      </c>
      <c r="B1822" s="8" t="s">
        <v>1788</v>
      </c>
      <c r="C1822" s="9" t="s">
        <v>2642</v>
      </c>
      <c r="D1822" s="10" t="s">
        <v>2643</v>
      </c>
      <c r="E1822" s="11" t="s">
        <v>2644</v>
      </c>
      <c r="F1822" s="6">
        <v>479711</v>
      </c>
      <c r="G1822" s="6" t="s">
        <v>2133</v>
      </c>
      <c r="H1822" s="16">
        <v>14205563.314999999</v>
      </c>
      <c r="I1822" s="12" t="s">
        <v>2645</v>
      </c>
      <c r="J1822" s="12" t="s">
        <v>2634</v>
      </c>
      <c r="K1822" s="15" t="s">
        <v>1794</v>
      </c>
      <c r="L1822" s="13" t="s">
        <v>14</v>
      </c>
      <c r="M1822" s="7">
        <v>1</v>
      </c>
      <c r="N1822" s="14"/>
    </row>
    <row r="1823" spans="1:14" ht="47.25">
      <c r="A1823" s="6">
        <v>1822</v>
      </c>
      <c r="B1823" s="8" t="s">
        <v>1788</v>
      </c>
      <c r="C1823" s="9" t="s">
        <v>2646</v>
      </c>
      <c r="D1823" s="10" t="s">
        <v>1830</v>
      </c>
      <c r="E1823" s="11" t="s">
        <v>2647</v>
      </c>
      <c r="F1823" s="6">
        <v>504779</v>
      </c>
      <c r="G1823" s="6" t="s">
        <v>2133</v>
      </c>
      <c r="H1823" s="16">
        <v>7925256</v>
      </c>
      <c r="I1823" s="12" t="s">
        <v>2648</v>
      </c>
      <c r="J1823" s="12" t="s">
        <v>2649</v>
      </c>
      <c r="K1823" s="15"/>
      <c r="L1823" s="13" t="s">
        <v>14</v>
      </c>
      <c r="M1823" s="7">
        <v>1</v>
      </c>
      <c r="N1823" s="14"/>
    </row>
    <row r="1824" spans="1:14" ht="63">
      <c r="A1824" s="6">
        <v>1823</v>
      </c>
      <c r="B1824" s="8" t="s">
        <v>1788</v>
      </c>
      <c r="C1824" s="9" t="s">
        <v>2650</v>
      </c>
      <c r="D1824" s="10" t="s">
        <v>2651</v>
      </c>
      <c r="E1824" s="11" t="s">
        <v>2652</v>
      </c>
      <c r="F1824" s="6">
        <v>497576</v>
      </c>
      <c r="G1824" s="6" t="s">
        <v>2133</v>
      </c>
      <c r="H1824" s="16">
        <v>8503272.3499999996</v>
      </c>
      <c r="I1824" s="12" t="s">
        <v>2434</v>
      </c>
      <c r="J1824" s="12" t="s">
        <v>2653</v>
      </c>
      <c r="K1824" s="15"/>
      <c r="L1824" s="13" t="s">
        <v>14</v>
      </c>
      <c r="M1824" s="7">
        <v>1</v>
      </c>
      <c r="N1824" s="14"/>
    </row>
    <row r="1825" spans="1:14" ht="126">
      <c r="A1825" s="6">
        <v>1824</v>
      </c>
      <c r="B1825" s="8" t="s">
        <v>1788</v>
      </c>
      <c r="C1825" s="9" t="s">
        <v>2654</v>
      </c>
      <c r="D1825" s="10" t="s">
        <v>2655</v>
      </c>
      <c r="E1825" s="11" t="s">
        <v>2656</v>
      </c>
      <c r="F1825" s="6">
        <v>509091</v>
      </c>
      <c r="G1825" s="6" t="s">
        <v>2133</v>
      </c>
      <c r="H1825" s="16">
        <v>6309445.9000000004</v>
      </c>
      <c r="I1825" s="12" t="s">
        <v>2657</v>
      </c>
      <c r="J1825" s="12" t="s">
        <v>2658</v>
      </c>
      <c r="K1825" s="15"/>
      <c r="L1825" s="13" t="s">
        <v>14</v>
      </c>
      <c r="M1825" s="7">
        <v>1</v>
      </c>
      <c r="N1825" s="14"/>
    </row>
    <row r="1826" spans="1:14" ht="63">
      <c r="A1826" s="6">
        <v>1825</v>
      </c>
      <c r="B1826" s="8" t="s">
        <v>1788</v>
      </c>
      <c r="C1826" s="9" t="s">
        <v>2659</v>
      </c>
      <c r="D1826" s="10" t="s">
        <v>2660</v>
      </c>
      <c r="E1826" s="11" t="s">
        <v>2661</v>
      </c>
      <c r="F1826" s="6">
        <v>509092</v>
      </c>
      <c r="G1826" s="6" t="s">
        <v>2133</v>
      </c>
      <c r="H1826" s="16">
        <v>2910784.8</v>
      </c>
      <c r="I1826" s="12" t="s">
        <v>2662</v>
      </c>
      <c r="J1826" s="12" t="s">
        <v>2663</v>
      </c>
      <c r="K1826" s="15"/>
      <c r="L1826" s="13" t="s">
        <v>14</v>
      </c>
      <c r="M1826" s="7">
        <v>1</v>
      </c>
      <c r="N1826" s="14"/>
    </row>
    <row r="1827" spans="1:14" ht="63">
      <c r="A1827" s="6">
        <v>1826</v>
      </c>
      <c r="B1827" s="8" t="s">
        <v>1788</v>
      </c>
      <c r="C1827" s="9" t="s">
        <v>2664</v>
      </c>
      <c r="D1827" s="10" t="s">
        <v>2665</v>
      </c>
      <c r="E1827" s="11" t="s">
        <v>2666</v>
      </c>
      <c r="F1827" s="6">
        <v>509094</v>
      </c>
      <c r="G1827" s="6" t="s">
        <v>2133</v>
      </c>
      <c r="H1827" s="16">
        <v>3869504.85</v>
      </c>
      <c r="I1827" s="12" t="s">
        <v>2667</v>
      </c>
      <c r="J1827" s="12" t="s">
        <v>2668</v>
      </c>
      <c r="K1827" s="15"/>
      <c r="L1827" s="13" t="s">
        <v>14</v>
      </c>
      <c r="M1827" s="7">
        <v>1</v>
      </c>
      <c r="N1827" s="14"/>
    </row>
    <row r="1828" spans="1:14" ht="63">
      <c r="A1828" s="6">
        <v>1827</v>
      </c>
      <c r="B1828" s="8" t="s">
        <v>1788</v>
      </c>
      <c r="C1828" s="9" t="s">
        <v>2669</v>
      </c>
      <c r="D1828" s="10" t="s">
        <v>2670</v>
      </c>
      <c r="E1828" s="11" t="s">
        <v>2671</v>
      </c>
      <c r="F1828" s="6">
        <v>281943</v>
      </c>
      <c r="G1828" s="6" t="s">
        <v>2672</v>
      </c>
      <c r="H1828" s="16">
        <v>6502687.2379999999</v>
      </c>
      <c r="I1828" s="12" t="s">
        <v>2673</v>
      </c>
      <c r="J1828" s="12" t="s">
        <v>2292</v>
      </c>
      <c r="K1828" s="15" t="s">
        <v>1794</v>
      </c>
      <c r="L1828" s="13" t="s">
        <v>14</v>
      </c>
      <c r="M1828" s="7">
        <v>1</v>
      </c>
      <c r="N1828" s="14"/>
    </row>
    <row r="1829" spans="1:14" ht="63">
      <c r="A1829" s="6">
        <v>1828</v>
      </c>
      <c r="B1829" s="8" t="s">
        <v>1788</v>
      </c>
      <c r="C1829" s="9" t="s">
        <v>2674</v>
      </c>
      <c r="D1829" s="10" t="s">
        <v>1894</v>
      </c>
      <c r="E1829" s="11" t="s">
        <v>2675</v>
      </c>
      <c r="F1829" s="6">
        <v>180684</v>
      </c>
      <c r="G1829" s="6" t="s">
        <v>2672</v>
      </c>
      <c r="H1829" s="16">
        <v>11782865.216</v>
      </c>
      <c r="I1829" s="12" t="s">
        <v>2676</v>
      </c>
      <c r="J1829" s="12" t="s">
        <v>2677</v>
      </c>
      <c r="K1829" s="15">
        <v>7985343</v>
      </c>
      <c r="L1829" s="13" t="s">
        <v>14</v>
      </c>
      <c r="M1829" s="7">
        <v>1</v>
      </c>
      <c r="N1829" s="14"/>
    </row>
    <row r="1830" spans="1:14" ht="63">
      <c r="A1830" s="6">
        <v>1829</v>
      </c>
      <c r="B1830" s="8" t="s">
        <v>1788</v>
      </c>
      <c r="C1830" s="9" t="s">
        <v>2678</v>
      </c>
      <c r="D1830" s="10" t="s">
        <v>2348</v>
      </c>
      <c r="E1830" s="11" t="s">
        <v>2679</v>
      </c>
      <c r="F1830" s="6">
        <v>336509</v>
      </c>
      <c r="G1830" s="6" t="s">
        <v>2672</v>
      </c>
      <c r="H1830" s="16">
        <v>20044825.25</v>
      </c>
      <c r="I1830" s="12" t="s">
        <v>2680</v>
      </c>
      <c r="J1830" s="12" t="s">
        <v>2681</v>
      </c>
      <c r="K1830" s="15">
        <v>17093185</v>
      </c>
      <c r="L1830" s="13" t="s">
        <v>14</v>
      </c>
      <c r="M1830" s="7">
        <v>1</v>
      </c>
      <c r="N1830" s="14"/>
    </row>
    <row r="1831" spans="1:14" ht="47.25">
      <c r="A1831" s="6">
        <v>1830</v>
      </c>
      <c r="B1831" s="8" t="s">
        <v>1788</v>
      </c>
      <c r="C1831" s="9" t="s">
        <v>2682</v>
      </c>
      <c r="D1831" s="10" t="s">
        <v>1899</v>
      </c>
      <c r="E1831" s="11" t="s">
        <v>2683</v>
      </c>
      <c r="F1831" s="6">
        <v>266110</v>
      </c>
      <c r="G1831" s="6" t="s">
        <v>2672</v>
      </c>
      <c r="H1831" s="16">
        <v>5017352.3509999998</v>
      </c>
      <c r="I1831" s="12" t="s">
        <v>2684</v>
      </c>
      <c r="J1831" s="12" t="s">
        <v>2685</v>
      </c>
      <c r="K1831" s="15">
        <v>2014410</v>
      </c>
      <c r="L1831" s="13" t="s">
        <v>14</v>
      </c>
      <c r="M1831" s="7">
        <v>1</v>
      </c>
      <c r="N1831" s="14"/>
    </row>
    <row r="1832" spans="1:14" ht="126">
      <c r="A1832" s="6">
        <v>1831</v>
      </c>
      <c r="B1832" s="8" t="s">
        <v>1788</v>
      </c>
      <c r="C1832" s="9" t="s">
        <v>1800</v>
      </c>
      <c r="D1832" s="10" t="s">
        <v>1801</v>
      </c>
      <c r="E1832" s="11" t="s">
        <v>2686</v>
      </c>
      <c r="F1832" s="6">
        <v>273958</v>
      </c>
      <c r="G1832" s="6" t="s">
        <v>2672</v>
      </c>
      <c r="H1832" s="16">
        <v>8357675</v>
      </c>
      <c r="I1832" s="12" t="s">
        <v>2687</v>
      </c>
      <c r="J1832" s="12" t="s">
        <v>2526</v>
      </c>
      <c r="K1832" s="15">
        <v>3589438</v>
      </c>
      <c r="L1832" s="13" t="s">
        <v>14</v>
      </c>
      <c r="M1832" s="7">
        <v>1</v>
      </c>
      <c r="N1832" s="14"/>
    </row>
    <row r="1833" spans="1:14" ht="94.5">
      <c r="A1833" s="6">
        <v>1832</v>
      </c>
      <c r="B1833" s="8" t="s">
        <v>1788</v>
      </c>
      <c r="C1833" s="9" t="s">
        <v>2473</v>
      </c>
      <c r="D1833" s="10" t="s">
        <v>2013</v>
      </c>
      <c r="E1833" s="11" t="s">
        <v>2688</v>
      </c>
      <c r="F1833" s="6">
        <v>273959</v>
      </c>
      <c r="G1833" s="6" t="s">
        <v>2672</v>
      </c>
      <c r="H1833" s="16">
        <v>11232571.828</v>
      </c>
      <c r="I1833" s="12" t="s">
        <v>2689</v>
      </c>
      <c r="J1833" s="12" t="s">
        <v>2690</v>
      </c>
      <c r="K1833" s="15">
        <v>5395801</v>
      </c>
      <c r="L1833" s="13" t="s">
        <v>14</v>
      </c>
      <c r="M1833" s="7">
        <v>1</v>
      </c>
      <c r="N1833" s="14"/>
    </row>
    <row r="1834" spans="1:14" ht="110.25">
      <c r="A1834" s="6">
        <v>1833</v>
      </c>
      <c r="B1834" s="8" t="s">
        <v>1788</v>
      </c>
      <c r="C1834" s="9" t="s">
        <v>2595</v>
      </c>
      <c r="D1834" s="10" t="s">
        <v>2596</v>
      </c>
      <c r="E1834" s="11" t="s">
        <v>2691</v>
      </c>
      <c r="F1834" s="6">
        <v>289521</v>
      </c>
      <c r="G1834" s="6" t="s">
        <v>2672</v>
      </c>
      <c r="H1834" s="16">
        <v>7650300.7649999997</v>
      </c>
      <c r="I1834" s="12" t="s">
        <v>2692</v>
      </c>
      <c r="J1834" s="12" t="s">
        <v>2693</v>
      </c>
      <c r="K1834" s="15">
        <v>5251982</v>
      </c>
      <c r="L1834" s="13" t="s">
        <v>14</v>
      </c>
      <c r="M1834" s="7">
        <v>1</v>
      </c>
      <c r="N1834" s="14"/>
    </row>
    <row r="1835" spans="1:14" ht="94.5">
      <c r="A1835" s="6">
        <v>1834</v>
      </c>
      <c r="B1835" s="8" t="s">
        <v>1788</v>
      </c>
      <c r="C1835" s="9" t="s">
        <v>2694</v>
      </c>
      <c r="D1835" s="10" t="s">
        <v>2695</v>
      </c>
      <c r="E1835" s="11" t="s">
        <v>2696</v>
      </c>
      <c r="F1835" s="6">
        <v>278126</v>
      </c>
      <c r="G1835" s="6" t="s">
        <v>2672</v>
      </c>
      <c r="H1835" s="16">
        <v>6559719.3439999996</v>
      </c>
      <c r="I1835" s="12" t="s">
        <v>2697</v>
      </c>
      <c r="J1835" s="12" t="s">
        <v>2698</v>
      </c>
      <c r="K1835" s="15">
        <v>4627256</v>
      </c>
      <c r="L1835" s="13" t="s">
        <v>14</v>
      </c>
      <c r="M1835" s="7">
        <v>1</v>
      </c>
      <c r="N1835" s="14"/>
    </row>
    <row r="1836" spans="1:14" ht="78.75">
      <c r="A1836" s="6">
        <v>1835</v>
      </c>
      <c r="B1836" s="8" t="s">
        <v>1788</v>
      </c>
      <c r="C1836" s="9" t="s">
        <v>2464</v>
      </c>
      <c r="D1836" s="10" t="s">
        <v>2465</v>
      </c>
      <c r="E1836" s="11" t="s">
        <v>2699</v>
      </c>
      <c r="F1836" s="6">
        <v>146004</v>
      </c>
      <c r="G1836" s="6" t="s">
        <v>2672</v>
      </c>
      <c r="H1836" s="16">
        <v>5658681.5769999996</v>
      </c>
      <c r="I1836" s="12" t="s">
        <v>2700</v>
      </c>
      <c r="J1836" s="12" t="s">
        <v>2701</v>
      </c>
      <c r="K1836" s="15">
        <v>2678712</v>
      </c>
      <c r="L1836" s="13" t="s">
        <v>14</v>
      </c>
      <c r="M1836" s="7">
        <v>1</v>
      </c>
      <c r="N1836" s="14"/>
    </row>
    <row r="1837" spans="1:14" ht="47.25">
      <c r="A1837" s="6">
        <v>1836</v>
      </c>
      <c r="B1837" s="8" t="s">
        <v>1788</v>
      </c>
      <c r="C1837" s="9" t="s">
        <v>2464</v>
      </c>
      <c r="D1837" s="10" t="s">
        <v>2465</v>
      </c>
      <c r="E1837" s="11" t="s">
        <v>2702</v>
      </c>
      <c r="F1837" s="6">
        <v>165258</v>
      </c>
      <c r="G1837" s="6" t="s">
        <v>2672</v>
      </c>
      <c r="H1837" s="16">
        <v>8692978.7510000002</v>
      </c>
      <c r="I1837" s="12" t="s">
        <v>2703</v>
      </c>
      <c r="J1837" s="12" t="s">
        <v>2704</v>
      </c>
      <c r="K1837" s="15">
        <v>3564042</v>
      </c>
      <c r="L1837" s="13" t="s">
        <v>14</v>
      </c>
      <c r="M1837" s="7">
        <v>1</v>
      </c>
      <c r="N1837" s="14"/>
    </row>
    <row r="1838" spans="1:14" ht="110.25">
      <c r="A1838" s="6">
        <v>1837</v>
      </c>
      <c r="B1838" s="8" t="s">
        <v>1788</v>
      </c>
      <c r="C1838" s="9" t="s">
        <v>2595</v>
      </c>
      <c r="D1838" s="10" t="s">
        <v>2596</v>
      </c>
      <c r="E1838" s="11" t="s">
        <v>2705</v>
      </c>
      <c r="F1838" s="6">
        <v>460668</v>
      </c>
      <c r="G1838" s="6" t="s">
        <v>2672</v>
      </c>
      <c r="H1838" s="16">
        <v>18185000</v>
      </c>
      <c r="I1838" s="12" t="s">
        <v>984</v>
      </c>
      <c r="J1838" s="12" t="s">
        <v>2706</v>
      </c>
      <c r="K1838" s="15" t="s">
        <v>1794</v>
      </c>
      <c r="L1838" s="13" t="s">
        <v>14</v>
      </c>
      <c r="M1838" s="7">
        <v>1</v>
      </c>
      <c r="N1838" s="14"/>
    </row>
    <row r="1839" spans="1:14" ht="126">
      <c r="A1839" s="6">
        <v>1838</v>
      </c>
      <c r="B1839" s="8" t="s">
        <v>1788</v>
      </c>
      <c r="C1839" s="9" t="s">
        <v>2516</v>
      </c>
      <c r="D1839" s="10" t="s">
        <v>2517</v>
      </c>
      <c r="E1839" s="11" t="s">
        <v>2707</v>
      </c>
      <c r="F1839" s="6">
        <v>278129</v>
      </c>
      <c r="G1839" s="6" t="s">
        <v>2672</v>
      </c>
      <c r="H1839" s="16">
        <v>19418405.767000001</v>
      </c>
      <c r="I1839" s="12" t="s">
        <v>2708</v>
      </c>
      <c r="J1839" s="12" t="s">
        <v>2537</v>
      </c>
      <c r="K1839" s="15">
        <v>11252501</v>
      </c>
      <c r="L1839" s="13" t="s">
        <v>14</v>
      </c>
      <c r="M1839" s="7">
        <v>1</v>
      </c>
      <c r="N1839" s="14"/>
    </row>
    <row r="1840" spans="1:14" ht="78.75">
      <c r="A1840" s="6">
        <v>1839</v>
      </c>
      <c r="B1840" s="8" t="s">
        <v>1788</v>
      </c>
      <c r="C1840" s="9" t="s">
        <v>2415</v>
      </c>
      <c r="D1840" s="10" t="s">
        <v>2416</v>
      </c>
      <c r="E1840" s="11" t="s">
        <v>2709</v>
      </c>
      <c r="F1840" s="6">
        <v>303394</v>
      </c>
      <c r="G1840" s="6" t="s">
        <v>2672</v>
      </c>
      <c r="H1840" s="16">
        <v>8576211</v>
      </c>
      <c r="I1840" s="12" t="s">
        <v>2710</v>
      </c>
      <c r="J1840" s="12" t="s">
        <v>2711</v>
      </c>
      <c r="K1840" s="15">
        <v>3921195</v>
      </c>
      <c r="L1840" s="13" t="s">
        <v>14</v>
      </c>
      <c r="M1840" s="7">
        <v>1</v>
      </c>
      <c r="N1840" s="14"/>
    </row>
    <row r="1841" spans="1:14" ht="126">
      <c r="A1841" s="6">
        <v>1840</v>
      </c>
      <c r="B1841" s="8" t="s">
        <v>1788</v>
      </c>
      <c r="C1841" s="9" t="s">
        <v>2490</v>
      </c>
      <c r="D1841" s="10" t="s">
        <v>2491</v>
      </c>
      <c r="E1841" s="11" t="s">
        <v>2712</v>
      </c>
      <c r="F1841" s="6">
        <v>278131</v>
      </c>
      <c r="G1841" s="6" t="s">
        <v>2672</v>
      </c>
      <c r="H1841" s="16">
        <v>12316128.197000001</v>
      </c>
      <c r="I1841" s="12" t="s">
        <v>2713</v>
      </c>
      <c r="J1841" s="12" t="s">
        <v>2714</v>
      </c>
      <c r="K1841" s="15">
        <v>3441938</v>
      </c>
      <c r="L1841" s="13" t="s">
        <v>70</v>
      </c>
      <c r="M1841" s="7">
        <v>1</v>
      </c>
      <c r="N1841" s="14"/>
    </row>
    <row r="1842" spans="1:14" ht="126">
      <c r="A1842" s="6">
        <v>1841</v>
      </c>
      <c r="B1842" s="8" t="s">
        <v>1788</v>
      </c>
      <c r="C1842" s="9" t="s">
        <v>2496</v>
      </c>
      <c r="D1842" s="10" t="s">
        <v>2304</v>
      </c>
      <c r="E1842" s="11" t="s">
        <v>2712</v>
      </c>
      <c r="F1842" s="6">
        <v>278131</v>
      </c>
      <c r="G1842" s="6" t="s">
        <v>2672</v>
      </c>
      <c r="H1842" s="16">
        <v>12316128.197000001</v>
      </c>
      <c r="I1842" s="12" t="s">
        <v>2713</v>
      </c>
      <c r="J1842" s="12" t="s">
        <v>2714</v>
      </c>
      <c r="K1842" s="15">
        <v>3441938</v>
      </c>
      <c r="L1842" s="13" t="s">
        <v>70</v>
      </c>
      <c r="M1842" s="7">
        <v>0.75</v>
      </c>
      <c r="N1842" s="14"/>
    </row>
    <row r="1843" spans="1:14" ht="126">
      <c r="A1843" s="6">
        <v>1842</v>
      </c>
      <c r="B1843" s="8" t="s">
        <v>1788</v>
      </c>
      <c r="C1843" s="9" t="s">
        <v>2494</v>
      </c>
      <c r="D1843" s="10" t="s">
        <v>2495</v>
      </c>
      <c r="E1843" s="11" t="s">
        <v>2712</v>
      </c>
      <c r="F1843" s="6">
        <v>278131</v>
      </c>
      <c r="G1843" s="6" t="s">
        <v>2672</v>
      </c>
      <c r="H1843" s="16">
        <v>12316128.197000001</v>
      </c>
      <c r="I1843" s="12" t="s">
        <v>2713</v>
      </c>
      <c r="J1843" s="12" t="s">
        <v>2714</v>
      </c>
      <c r="K1843" s="15">
        <v>3441938</v>
      </c>
      <c r="L1843" s="13" t="s">
        <v>70</v>
      </c>
      <c r="M1843" s="7">
        <v>0.25</v>
      </c>
      <c r="N1843" s="14"/>
    </row>
    <row r="1844" spans="1:14" ht="126">
      <c r="A1844" s="6">
        <v>1843</v>
      </c>
      <c r="B1844" s="8" t="s">
        <v>1788</v>
      </c>
      <c r="C1844" s="9" t="s">
        <v>2490</v>
      </c>
      <c r="D1844" s="10" t="s">
        <v>2491</v>
      </c>
      <c r="E1844" s="11" t="s">
        <v>2715</v>
      </c>
      <c r="F1844" s="6">
        <v>278132</v>
      </c>
      <c r="G1844" s="6" t="s">
        <v>2672</v>
      </c>
      <c r="H1844" s="16">
        <v>23957018.702</v>
      </c>
      <c r="I1844" s="12" t="s">
        <v>2713</v>
      </c>
      <c r="J1844" s="12" t="s">
        <v>2716</v>
      </c>
      <c r="K1844" s="15">
        <v>17300898</v>
      </c>
      <c r="L1844" s="13" t="s">
        <v>70</v>
      </c>
      <c r="M1844" s="7">
        <v>1</v>
      </c>
      <c r="N1844" s="14"/>
    </row>
    <row r="1845" spans="1:14" ht="126">
      <c r="A1845" s="6">
        <v>1844</v>
      </c>
      <c r="B1845" s="8" t="s">
        <v>1788</v>
      </c>
      <c r="C1845" s="9" t="s">
        <v>2496</v>
      </c>
      <c r="D1845" s="10" t="s">
        <v>2304</v>
      </c>
      <c r="E1845" s="11" t="s">
        <v>2715</v>
      </c>
      <c r="F1845" s="6">
        <v>278132</v>
      </c>
      <c r="G1845" s="6" t="s">
        <v>2672</v>
      </c>
      <c r="H1845" s="16">
        <v>23957018.702</v>
      </c>
      <c r="I1845" s="12" t="s">
        <v>2713</v>
      </c>
      <c r="J1845" s="12" t="s">
        <v>2716</v>
      </c>
      <c r="K1845" s="15">
        <v>17300898</v>
      </c>
      <c r="L1845" s="13" t="s">
        <v>70</v>
      </c>
      <c r="M1845" s="7">
        <v>0.75</v>
      </c>
      <c r="N1845" s="14"/>
    </row>
    <row r="1846" spans="1:14" ht="126">
      <c r="A1846" s="6">
        <v>1845</v>
      </c>
      <c r="B1846" s="8" t="s">
        <v>1788</v>
      </c>
      <c r="C1846" s="9" t="s">
        <v>2494</v>
      </c>
      <c r="D1846" s="10" t="s">
        <v>2495</v>
      </c>
      <c r="E1846" s="11" t="s">
        <v>2715</v>
      </c>
      <c r="F1846" s="6">
        <v>278132</v>
      </c>
      <c r="G1846" s="6" t="s">
        <v>2672</v>
      </c>
      <c r="H1846" s="16">
        <v>23957018.702</v>
      </c>
      <c r="I1846" s="12" t="s">
        <v>2713</v>
      </c>
      <c r="J1846" s="12" t="s">
        <v>2716</v>
      </c>
      <c r="K1846" s="15">
        <v>17300898</v>
      </c>
      <c r="L1846" s="13" t="s">
        <v>70</v>
      </c>
      <c r="M1846" s="7">
        <v>0.25</v>
      </c>
      <c r="N1846" s="14"/>
    </row>
    <row r="1847" spans="1:14" ht="78.75">
      <c r="A1847" s="6">
        <v>1846</v>
      </c>
      <c r="B1847" s="8" t="s">
        <v>1788</v>
      </c>
      <c r="C1847" s="9" t="s">
        <v>2717</v>
      </c>
      <c r="D1847" s="10" t="s">
        <v>2718</v>
      </c>
      <c r="E1847" s="11" t="s">
        <v>2719</v>
      </c>
      <c r="F1847" s="6">
        <v>245474</v>
      </c>
      <c r="G1847" s="6" t="s">
        <v>2672</v>
      </c>
      <c r="H1847" s="16">
        <v>9331640.0500000007</v>
      </c>
      <c r="I1847" s="12" t="s">
        <v>2720</v>
      </c>
      <c r="J1847" s="12" t="s">
        <v>2721</v>
      </c>
      <c r="K1847" s="15">
        <v>3494282</v>
      </c>
      <c r="L1847" s="13" t="s">
        <v>14</v>
      </c>
      <c r="M1847" s="7">
        <v>1</v>
      </c>
      <c r="N1847" s="14"/>
    </row>
    <row r="1848" spans="1:14" ht="126">
      <c r="A1848" s="6">
        <v>1847</v>
      </c>
      <c r="B1848" s="8" t="s">
        <v>1788</v>
      </c>
      <c r="C1848" s="9" t="s">
        <v>2510</v>
      </c>
      <c r="D1848" s="10" t="s">
        <v>2365</v>
      </c>
      <c r="E1848" s="11" t="s">
        <v>2722</v>
      </c>
      <c r="F1848" s="6">
        <v>329383</v>
      </c>
      <c r="G1848" s="6" t="s">
        <v>2672</v>
      </c>
      <c r="H1848" s="16">
        <v>19949377.195</v>
      </c>
      <c r="I1848" s="12" t="s">
        <v>2723</v>
      </c>
      <c r="J1848" s="12" t="s">
        <v>2724</v>
      </c>
      <c r="K1848" s="15">
        <v>10060211</v>
      </c>
      <c r="L1848" s="13" t="s">
        <v>14</v>
      </c>
      <c r="M1848" s="7">
        <v>1</v>
      </c>
      <c r="N1848" s="14"/>
    </row>
    <row r="1849" spans="1:14" ht="94.5">
      <c r="A1849" s="6">
        <v>1848</v>
      </c>
      <c r="B1849" s="8" t="s">
        <v>1788</v>
      </c>
      <c r="C1849" s="9" t="s">
        <v>2725</v>
      </c>
      <c r="D1849" s="10" t="s">
        <v>1930</v>
      </c>
      <c r="E1849" s="11" t="s">
        <v>2726</v>
      </c>
      <c r="F1849" s="6">
        <v>124329</v>
      </c>
      <c r="G1849" s="6" t="s">
        <v>2672</v>
      </c>
      <c r="H1849" s="16">
        <v>6921546</v>
      </c>
      <c r="I1849" s="12" t="s">
        <v>2727</v>
      </c>
      <c r="J1849" s="12" t="s">
        <v>2728</v>
      </c>
      <c r="K1849" s="15">
        <v>2540714</v>
      </c>
      <c r="L1849" s="13" t="s">
        <v>14</v>
      </c>
      <c r="M1849" s="7">
        <v>1</v>
      </c>
      <c r="N1849" s="14"/>
    </row>
    <row r="1850" spans="1:14" ht="78.75">
      <c r="A1850" s="6">
        <v>1849</v>
      </c>
      <c r="B1850" s="8" t="s">
        <v>1788</v>
      </c>
      <c r="C1850" s="9" t="s">
        <v>2729</v>
      </c>
      <c r="D1850" s="10" t="s">
        <v>2104</v>
      </c>
      <c r="E1850" s="11" t="s">
        <v>2730</v>
      </c>
      <c r="F1850" s="6">
        <v>306986</v>
      </c>
      <c r="G1850" s="6" t="s">
        <v>2672</v>
      </c>
      <c r="H1850" s="16">
        <v>3610006.65</v>
      </c>
      <c r="I1850" s="12" t="s">
        <v>2731</v>
      </c>
      <c r="J1850" s="12" t="s">
        <v>2732</v>
      </c>
      <c r="K1850" s="15">
        <v>2258648</v>
      </c>
      <c r="L1850" s="13" t="s">
        <v>14</v>
      </c>
      <c r="M1850" s="7">
        <v>1</v>
      </c>
      <c r="N1850" s="14"/>
    </row>
    <row r="1851" spans="1:14" ht="110.25">
      <c r="A1851" s="6">
        <v>1850</v>
      </c>
      <c r="B1851" s="8" t="s">
        <v>1788</v>
      </c>
      <c r="C1851" s="9" t="s">
        <v>2733</v>
      </c>
      <c r="D1851" s="10" t="s">
        <v>2104</v>
      </c>
      <c r="E1851" s="11" t="s">
        <v>2734</v>
      </c>
      <c r="F1851" s="6">
        <v>310535</v>
      </c>
      <c r="G1851" s="6" t="s">
        <v>2672</v>
      </c>
      <c r="H1851" s="16">
        <v>28769495.594999999</v>
      </c>
      <c r="I1851" s="12" t="s">
        <v>2735</v>
      </c>
      <c r="J1851" s="12" t="s">
        <v>2736</v>
      </c>
      <c r="K1851" s="15">
        <v>19022466</v>
      </c>
      <c r="L1851" s="13" t="s">
        <v>14</v>
      </c>
      <c r="M1851" s="7">
        <v>1</v>
      </c>
      <c r="N1851" s="14"/>
    </row>
    <row r="1852" spans="1:14" ht="78.75">
      <c r="A1852" s="6">
        <v>1851</v>
      </c>
      <c r="B1852" s="8" t="s">
        <v>1788</v>
      </c>
      <c r="C1852" s="9" t="s">
        <v>2737</v>
      </c>
      <c r="D1852" s="10" t="s">
        <v>2104</v>
      </c>
      <c r="E1852" s="11" t="s">
        <v>2738</v>
      </c>
      <c r="F1852" s="6">
        <v>310536</v>
      </c>
      <c r="G1852" s="6" t="s">
        <v>2672</v>
      </c>
      <c r="H1852" s="16">
        <v>10700120.973999999</v>
      </c>
      <c r="I1852" s="12" t="s">
        <v>2739</v>
      </c>
      <c r="J1852" s="12" t="s">
        <v>2740</v>
      </c>
      <c r="K1852" s="15" t="s">
        <v>1794</v>
      </c>
      <c r="L1852" s="13" t="s">
        <v>14</v>
      </c>
      <c r="M1852" s="7">
        <v>1</v>
      </c>
      <c r="N1852" s="14"/>
    </row>
    <row r="1853" spans="1:14" ht="63">
      <c r="A1853" s="6">
        <v>1852</v>
      </c>
      <c r="B1853" s="8" t="s">
        <v>1788</v>
      </c>
      <c r="C1853" s="9" t="s">
        <v>2741</v>
      </c>
      <c r="D1853" s="10" t="s">
        <v>2742</v>
      </c>
      <c r="E1853" s="11" t="s">
        <v>2743</v>
      </c>
      <c r="F1853" s="6">
        <v>499866</v>
      </c>
      <c r="G1853" s="6" t="s">
        <v>2672</v>
      </c>
      <c r="H1853" s="16">
        <v>5515748.4500000002</v>
      </c>
      <c r="I1853" s="12" t="s">
        <v>2744</v>
      </c>
      <c r="J1853" s="12" t="s">
        <v>2745</v>
      </c>
      <c r="K1853" s="15" t="s">
        <v>1794</v>
      </c>
      <c r="L1853" s="13" t="s">
        <v>14</v>
      </c>
      <c r="M1853" s="7">
        <v>1</v>
      </c>
      <c r="N1853" s="14"/>
    </row>
    <row r="1854" spans="1:14" ht="126">
      <c r="A1854" s="6">
        <v>1853</v>
      </c>
      <c r="B1854" s="8" t="s">
        <v>1788</v>
      </c>
      <c r="C1854" s="9" t="s">
        <v>2746</v>
      </c>
      <c r="D1854" s="10" t="s">
        <v>2304</v>
      </c>
      <c r="E1854" s="11" t="s">
        <v>2747</v>
      </c>
      <c r="F1854" s="6">
        <v>293096</v>
      </c>
      <c r="G1854" s="6" t="s">
        <v>2672</v>
      </c>
      <c r="H1854" s="16">
        <v>15008879.357999999</v>
      </c>
      <c r="I1854" s="12" t="s">
        <v>2748</v>
      </c>
      <c r="J1854" s="12" t="s">
        <v>2693</v>
      </c>
      <c r="K1854" s="15">
        <v>4602635</v>
      </c>
      <c r="L1854" s="13" t="s">
        <v>14</v>
      </c>
      <c r="M1854" s="7">
        <v>1</v>
      </c>
      <c r="N1854" s="14"/>
    </row>
    <row r="1855" spans="1:14" ht="110.25">
      <c r="A1855" s="6">
        <v>1854</v>
      </c>
      <c r="B1855" s="8" t="s">
        <v>1788</v>
      </c>
      <c r="C1855" s="9" t="s">
        <v>2749</v>
      </c>
      <c r="D1855" s="10" t="s">
        <v>2750</v>
      </c>
      <c r="E1855" s="11" t="s">
        <v>2751</v>
      </c>
      <c r="F1855" s="6">
        <v>476328</v>
      </c>
      <c r="G1855" s="6" t="s">
        <v>2672</v>
      </c>
      <c r="H1855" s="16">
        <v>16910257.449999999</v>
      </c>
      <c r="I1855" s="12" t="s">
        <v>2752</v>
      </c>
      <c r="J1855" s="12" t="s">
        <v>2630</v>
      </c>
      <c r="K1855" s="15" t="s">
        <v>1794</v>
      </c>
      <c r="L1855" s="13" t="s">
        <v>14</v>
      </c>
      <c r="M1855" s="7">
        <v>1</v>
      </c>
      <c r="N1855" s="14"/>
    </row>
    <row r="1856" spans="1:14" ht="110.25">
      <c r="A1856" s="6">
        <v>1855</v>
      </c>
      <c r="B1856" s="8" t="s">
        <v>1788</v>
      </c>
      <c r="C1856" s="9" t="s">
        <v>2154</v>
      </c>
      <c r="D1856" s="10" t="s">
        <v>2155</v>
      </c>
      <c r="E1856" s="11" t="s">
        <v>2753</v>
      </c>
      <c r="F1856" s="6">
        <v>476329</v>
      </c>
      <c r="G1856" s="6" t="s">
        <v>2672</v>
      </c>
      <c r="H1856" s="16">
        <v>7742126</v>
      </c>
      <c r="I1856" s="12" t="s">
        <v>984</v>
      </c>
      <c r="J1856" s="12" t="s">
        <v>2754</v>
      </c>
      <c r="K1856" s="15" t="s">
        <v>1794</v>
      </c>
      <c r="L1856" s="13" t="s">
        <v>14</v>
      </c>
      <c r="M1856" s="7">
        <v>1</v>
      </c>
      <c r="N1856" s="14"/>
    </row>
    <row r="1857" spans="1:14" ht="78.75">
      <c r="A1857" s="6">
        <v>1856</v>
      </c>
      <c r="B1857" s="8" t="s">
        <v>1788</v>
      </c>
      <c r="C1857" s="9" t="s">
        <v>2755</v>
      </c>
      <c r="D1857" s="10" t="s">
        <v>2048</v>
      </c>
      <c r="E1857" s="11" t="s">
        <v>2756</v>
      </c>
      <c r="F1857" s="6">
        <v>476330</v>
      </c>
      <c r="G1857" s="6" t="s">
        <v>2672</v>
      </c>
      <c r="H1857" s="16" t="s">
        <v>2757</v>
      </c>
      <c r="I1857" s="12" t="s">
        <v>2744</v>
      </c>
      <c r="J1857" s="12" t="s">
        <v>2745</v>
      </c>
      <c r="K1857" s="15" t="s">
        <v>1794</v>
      </c>
      <c r="L1857" s="13" t="s">
        <v>14</v>
      </c>
      <c r="M1857" s="7">
        <v>1</v>
      </c>
      <c r="N1857" s="14"/>
    </row>
    <row r="1858" spans="1:14" ht="78.75">
      <c r="A1858" s="6">
        <v>1857</v>
      </c>
      <c r="B1858" s="8" t="s">
        <v>1788</v>
      </c>
      <c r="C1858" s="9" t="s">
        <v>2758</v>
      </c>
      <c r="D1858" s="10" t="s">
        <v>2759</v>
      </c>
      <c r="E1858" s="11" t="s">
        <v>2760</v>
      </c>
      <c r="F1858" s="6">
        <v>509089</v>
      </c>
      <c r="G1858" s="6" t="s">
        <v>2672</v>
      </c>
      <c r="H1858" s="16">
        <v>5745414.75</v>
      </c>
      <c r="I1858" s="12" t="s">
        <v>2761</v>
      </c>
      <c r="J1858" s="12" t="s">
        <v>2293</v>
      </c>
      <c r="K1858" s="15" t="s">
        <v>1794</v>
      </c>
      <c r="L1858" s="13" t="s">
        <v>14</v>
      </c>
      <c r="M1858" s="7">
        <v>1</v>
      </c>
      <c r="N1858" s="14"/>
    </row>
    <row r="1859" spans="1:14" ht="63">
      <c r="A1859" s="6">
        <v>1858</v>
      </c>
      <c r="B1859" s="8" t="s">
        <v>1788</v>
      </c>
      <c r="C1859" s="9" t="s">
        <v>2762</v>
      </c>
      <c r="D1859" s="10" t="s">
        <v>2763</v>
      </c>
      <c r="E1859" s="11" t="s">
        <v>2764</v>
      </c>
      <c r="F1859" s="6">
        <v>509090</v>
      </c>
      <c r="G1859" s="6" t="s">
        <v>2672</v>
      </c>
      <c r="H1859" s="16">
        <v>4747585</v>
      </c>
      <c r="I1859" s="12" t="s">
        <v>2657</v>
      </c>
      <c r="J1859" s="12" t="s">
        <v>2293</v>
      </c>
      <c r="K1859" s="15" t="s">
        <v>1794</v>
      </c>
      <c r="L1859" s="13" t="s">
        <v>14</v>
      </c>
      <c r="M1859" s="7">
        <v>1</v>
      </c>
      <c r="N1859" s="14"/>
    </row>
    <row r="1860" spans="1:14" ht="78.75">
      <c r="A1860" s="6">
        <v>1859</v>
      </c>
      <c r="B1860" s="8" t="s">
        <v>2765</v>
      </c>
      <c r="C1860" s="9" t="s">
        <v>2766</v>
      </c>
      <c r="D1860" s="10" t="s">
        <v>2767</v>
      </c>
      <c r="E1860" s="11" t="s">
        <v>2768</v>
      </c>
      <c r="F1860" s="6">
        <v>491922</v>
      </c>
      <c r="G1860" s="6" t="s">
        <v>608</v>
      </c>
      <c r="H1860" s="16">
        <v>3941647</v>
      </c>
      <c r="I1860" s="12" t="s">
        <v>375</v>
      </c>
      <c r="J1860" s="12" t="s">
        <v>160</v>
      </c>
      <c r="K1860" s="15">
        <v>3939760</v>
      </c>
      <c r="L1860" s="13" t="s">
        <v>14</v>
      </c>
      <c r="M1860" s="7">
        <v>1</v>
      </c>
      <c r="N1860" s="14"/>
    </row>
    <row r="1861" spans="1:14" ht="78.75">
      <c r="A1861" s="6">
        <v>1860</v>
      </c>
      <c r="B1861" s="8" t="s">
        <v>2765</v>
      </c>
      <c r="C1861" s="9" t="s">
        <v>2769</v>
      </c>
      <c r="D1861" s="10" t="s">
        <v>2770</v>
      </c>
      <c r="E1861" s="11" t="s">
        <v>2771</v>
      </c>
      <c r="F1861" s="6">
        <v>485710</v>
      </c>
      <c r="G1861" s="6" t="s">
        <v>359</v>
      </c>
      <c r="H1861" s="16">
        <v>297777</v>
      </c>
      <c r="I1861" s="12" t="s">
        <v>2772</v>
      </c>
      <c r="J1861" s="12" t="s">
        <v>2773</v>
      </c>
      <c r="K1861" s="15">
        <v>297610</v>
      </c>
      <c r="L1861" s="13" t="s">
        <v>14</v>
      </c>
      <c r="M1861" s="7">
        <v>1</v>
      </c>
      <c r="N1861" s="14"/>
    </row>
    <row r="1862" spans="1:14" ht="63">
      <c r="A1862" s="6">
        <v>1861</v>
      </c>
      <c r="B1862" s="8" t="s">
        <v>2765</v>
      </c>
      <c r="C1862" s="9" t="s">
        <v>2774</v>
      </c>
      <c r="D1862" s="10" t="s">
        <v>2775</v>
      </c>
      <c r="E1862" s="11" t="s">
        <v>2776</v>
      </c>
      <c r="F1862" s="6">
        <v>498553</v>
      </c>
      <c r="G1862" s="6" t="s">
        <v>2777</v>
      </c>
      <c r="H1862" s="16">
        <v>1955967</v>
      </c>
      <c r="I1862" s="12" t="s">
        <v>318</v>
      </c>
      <c r="J1862" s="12" t="s">
        <v>590</v>
      </c>
      <c r="K1862" s="15">
        <v>1565000</v>
      </c>
      <c r="L1862" s="13" t="s">
        <v>14</v>
      </c>
      <c r="M1862" s="7">
        <v>1</v>
      </c>
      <c r="N1862" s="14"/>
    </row>
    <row r="1863" spans="1:14" ht="63">
      <c r="A1863" s="6">
        <v>1862</v>
      </c>
      <c r="B1863" s="8" t="s">
        <v>2765</v>
      </c>
      <c r="C1863" s="9" t="s">
        <v>2778</v>
      </c>
      <c r="D1863" s="10" t="s">
        <v>2779</v>
      </c>
      <c r="E1863" s="11" t="s">
        <v>2780</v>
      </c>
      <c r="F1863" s="6">
        <v>491932</v>
      </c>
      <c r="G1863" s="6" t="s">
        <v>608</v>
      </c>
      <c r="H1863" s="16">
        <v>24933708</v>
      </c>
      <c r="I1863" s="12" t="s">
        <v>292</v>
      </c>
      <c r="J1863" s="12" t="s">
        <v>817</v>
      </c>
      <c r="K1863" s="15">
        <v>24932630</v>
      </c>
      <c r="L1863" s="13" t="s">
        <v>14</v>
      </c>
      <c r="M1863" s="7">
        <v>1</v>
      </c>
      <c r="N1863" s="14"/>
    </row>
    <row r="1864" spans="1:14" ht="330.75">
      <c r="A1864" s="6">
        <v>1863</v>
      </c>
      <c r="B1864" s="8" t="s">
        <v>2765</v>
      </c>
      <c r="C1864" s="9" t="s">
        <v>2781</v>
      </c>
      <c r="D1864" s="10" t="s">
        <v>2782</v>
      </c>
      <c r="E1864" s="11" t="s">
        <v>2783</v>
      </c>
      <c r="F1864" s="6">
        <v>458137</v>
      </c>
      <c r="G1864" s="6" t="s">
        <v>2784</v>
      </c>
      <c r="H1864" s="16">
        <v>1589225</v>
      </c>
      <c r="I1864" s="12" t="s">
        <v>466</v>
      </c>
      <c r="J1864" s="12" t="s">
        <v>2785</v>
      </c>
      <c r="K1864" s="15">
        <v>801000</v>
      </c>
      <c r="L1864" s="13" t="s">
        <v>14</v>
      </c>
      <c r="M1864" s="7">
        <v>1</v>
      </c>
      <c r="N1864" s="14"/>
    </row>
    <row r="1865" spans="1:14" ht="78.75">
      <c r="A1865" s="6">
        <v>1864</v>
      </c>
      <c r="B1865" s="8" t="s">
        <v>2765</v>
      </c>
      <c r="C1865" s="9" t="s">
        <v>2786</v>
      </c>
      <c r="D1865" s="10" t="s">
        <v>2787</v>
      </c>
      <c r="E1865" s="11" t="s">
        <v>2788</v>
      </c>
      <c r="F1865" s="6">
        <v>368479</v>
      </c>
      <c r="G1865" s="6" t="s">
        <v>1587</v>
      </c>
      <c r="H1865" s="16">
        <v>103215947</v>
      </c>
      <c r="I1865" s="12" t="s">
        <v>2789</v>
      </c>
      <c r="J1865" s="12" t="s">
        <v>2790</v>
      </c>
      <c r="K1865" s="15">
        <v>80712817</v>
      </c>
      <c r="L1865" s="13" t="s">
        <v>70</v>
      </c>
      <c r="M1865" s="7">
        <v>1</v>
      </c>
      <c r="N1865" s="14"/>
    </row>
    <row r="1866" spans="1:14" ht="78.75">
      <c r="A1866" s="6">
        <v>1865</v>
      </c>
      <c r="B1866" s="8" t="s">
        <v>2765</v>
      </c>
      <c r="C1866" s="9" t="s">
        <v>2791</v>
      </c>
      <c r="D1866" s="10" t="s">
        <v>1611</v>
      </c>
      <c r="E1866" s="11" t="s">
        <v>2788</v>
      </c>
      <c r="F1866" s="6">
        <v>368479</v>
      </c>
      <c r="G1866" s="6" t="s">
        <v>1587</v>
      </c>
      <c r="H1866" s="16">
        <v>103215947</v>
      </c>
      <c r="I1866" s="12" t="s">
        <v>2789</v>
      </c>
      <c r="J1866" s="12" t="s">
        <v>2790</v>
      </c>
      <c r="K1866" s="15">
        <v>80712817</v>
      </c>
      <c r="L1866" s="13" t="s">
        <v>70</v>
      </c>
      <c r="M1866" s="7">
        <v>0.51</v>
      </c>
      <c r="N1866" s="14"/>
    </row>
    <row r="1867" spans="1:14" ht="78.75">
      <c r="A1867" s="6">
        <v>1866</v>
      </c>
      <c r="B1867" s="8" t="s">
        <v>2765</v>
      </c>
      <c r="C1867" s="9" t="s">
        <v>2778</v>
      </c>
      <c r="D1867" s="10" t="s">
        <v>2779</v>
      </c>
      <c r="E1867" s="11" t="s">
        <v>2788</v>
      </c>
      <c r="F1867" s="6">
        <v>368479</v>
      </c>
      <c r="G1867" s="6" t="s">
        <v>1587</v>
      </c>
      <c r="H1867" s="16">
        <v>103215947</v>
      </c>
      <c r="I1867" s="12" t="s">
        <v>2789</v>
      </c>
      <c r="J1867" s="12" t="s">
        <v>2790</v>
      </c>
      <c r="K1867" s="15">
        <v>80712817</v>
      </c>
      <c r="L1867" s="13" t="s">
        <v>70</v>
      </c>
      <c r="M1867" s="7">
        <v>0.49</v>
      </c>
      <c r="N1867" s="14"/>
    </row>
    <row r="1868" spans="1:14" ht="78.75">
      <c r="A1868" s="6">
        <v>1867</v>
      </c>
      <c r="B1868" s="8" t="s">
        <v>2765</v>
      </c>
      <c r="C1868" s="9" t="s">
        <v>2792</v>
      </c>
      <c r="D1868" s="10" t="s">
        <v>2793</v>
      </c>
      <c r="E1868" s="11" t="s">
        <v>2794</v>
      </c>
      <c r="F1868" s="6">
        <v>387476</v>
      </c>
      <c r="G1868" s="6" t="s">
        <v>794</v>
      </c>
      <c r="H1868" s="16">
        <v>12631878</v>
      </c>
      <c r="I1868" s="12" t="s">
        <v>2795</v>
      </c>
      <c r="J1868" s="12" t="s">
        <v>64</v>
      </c>
      <c r="K1868" s="15">
        <v>4631240</v>
      </c>
      <c r="L1868" s="13" t="s">
        <v>70</v>
      </c>
      <c r="M1868" s="7">
        <v>1</v>
      </c>
      <c r="N1868" s="14"/>
    </row>
    <row r="1869" spans="1:14" ht="94.5">
      <c r="A1869" s="6">
        <v>1868</v>
      </c>
      <c r="B1869" s="8" t="s">
        <v>2765</v>
      </c>
      <c r="C1869" s="9" t="s">
        <v>2796</v>
      </c>
      <c r="D1869" s="10" t="s">
        <v>2797</v>
      </c>
      <c r="E1869" s="11" t="s">
        <v>2794</v>
      </c>
      <c r="F1869" s="6">
        <v>387476</v>
      </c>
      <c r="G1869" s="6" t="s">
        <v>794</v>
      </c>
      <c r="H1869" s="16">
        <v>12631878</v>
      </c>
      <c r="I1869" s="12" t="s">
        <v>2795</v>
      </c>
      <c r="J1869" s="12" t="s">
        <v>64</v>
      </c>
      <c r="K1869" s="15">
        <v>4631240</v>
      </c>
      <c r="L1869" s="13" t="s">
        <v>70</v>
      </c>
      <c r="M1869" s="7">
        <v>0.51</v>
      </c>
      <c r="N1869" s="14"/>
    </row>
    <row r="1870" spans="1:14" ht="78.75">
      <c r="A1870" s="6">
        <v>1869</v>
      </c>
      <c r="B1870" s="8" t="s">
        <v>2765</v>
      </c>
      <c r="C1870" s="9" t="s">
        <v>2798</v>
      </c>
      <c r="D1870" s="10" t="s">
        <v>2799</v>
      </c>
      <c r="E1870" s="11" t="s">
        <v>2794</v>
      </c>
      <c r="F1870" s="6">
        <v>387476</v>
      </c>
      <c r="G1870" s="6" t="s">
        <v>794</v>
      </c>
      <c r="H1870" s="16">
        <v>12631878</v>
      </c>
      <c r="I1870" s="12" t="s">
        <v>2795</v>
      </c>
      <c r="J1870" s="12" t="s">
        <v>64</v>
      </c>
      <c r="K1870" s="15">
        <v>4631240</v>
      </c>
      <c r="L1870" s="13" t="s">
        <v>70</v>
      </c>
      <c r="M1870" s="7">
        <v>0.49</v>
      </c>
      <c r="N1870" s="14"/>
    </row>
    <row r="1871" spans="1:14" ht="362.25">
      <c r="A1871" s="6">
        <v>1870</v>
      </c>
      <c r="B1871" s="8" t="s">
        <v>2765</v>
      </c>
      <c r="C1871" s="9" t="s">
        <v>2800</v>
      </c>
      <c r="D1871" s="10" t="s">
        <v>2801</v>
      </c>
      <c r="E1871" s="11" t="s">
        <v>2802</v>
      </c>
      <c r="F1871" s="6">
        <v>387477</v>
      </c>
      <c r="G1871" s="6" t="s">
        <v>794</v>
      </c>
      <c r="H1871" s="16">
        <v>1476042</v>
      </c>
      <c r="I1871" s="12" t="s">
        <v>2803</v>
      </c>
      <c r="J1871" s="12" t="s">
        <v>2804</v>
      </c>
      <c r="K1871" s="15">
        <v>1474860</v>
      </c>
      <c r="L1871" s="13" t="s">
        <v>14</v>
      </c>
      <c r="M1871" s="7">
        <v>1</v>
      </c>
      <c r="N1871" s="14"/>
    </row>
    <row r="1872" spans="1:14" ht="63">
      <c r="A1872" s="6">
        <v>1871</v>
      </c>
      <c r="B1872" s="8" t="s">
        <v>2765</v>
      </c>
      <c r="C1872" s="9" t="s">
        <v>2805</v>
      </c>
      <c r="D1872" s="10" t="s">
        <v>2806</v>
      </c>
      <c r="E1872" s="11" t="s">
        <v>2807</v>
      </c>
      <c r="F1872" s="6">
        <v>391338</v>
      </c>
      <c r="G1872" s="6" t="s">
        <v>801</v>
      </c>
      <c r="H1872" s="16">
        <v>34977939</v>
      </c>
      <c r="I1872" s="12" t="s">
        <v>2609</v>
      </c>
      <c r="J1872" s="12" t="s">
        <v>2808</v>
      </c>
      <c r="K1872" s="15">
        <v>7471000</v>
      </c>
      <c r="L1872" s="13" t="s">
        <v>14</v>
      </c>
      <c r="M1872" s="7">
        <v>1</v>
      </c>
      <c r="N1872" s="14"/>
    </row>
    <row r="1873" spans="1:14" ht="78.75">
      <c r="A1873" s="6">
        <v>1872</v>
      </c>
      <c r="B1873" s="8" t="s">
        <v>2765</v>
      </c>
      <c r="C1873" s="9" t="s">
        <v>2809</v>
      </c>
      <c r="D1873" s="10" t="s">
        <v>2810</v>
      </c>
      <c r="E1873" s="11" t="s">
        <v>2811</v>
      </c>
      <c r="F1873" s="6">
        <v>351150</v>
      </c>
      <c r="G1873" s="6" t="s">
        <v>801</v>
      </c>
      <c r="H1873" s="16">
        <v>26305314</v>
      </c>
      <c r="I1873" s="12" t="s">
        <v>411</v>
      </c>
      <c r="J1873" s="12" t="s">
        <v>2812</v>
      </c>
      <c r="K1873" s="15">
        <v>2500000</v>
      </c>
      <c r="L1873" s="13" t="s">
        <v>14</v>
      </c>
      <c r="M1873" s="7">
        <v>1</v>
      </c>
      <c r="N1873" s="14"/>
    </row>
    <row r="1874" spans="1:14" ht="110.25">
      <c r="A1874" s="6">
        <v>1873</v>
      </c>
      <c r="B1874" s="8" t="s">
        <v>2765</v>
      </c>
      <c r="C1874" s="9" t="s">
        <v>2813</v>
      </c>
      <c r="D1874" s="10" t="s">
        <v>2814</v>
      </c>
      <c r="E1874" s="11" t="s">
        <v>2815</v>
      </c>
      <c r="F1874" s="6">
        <v>457941</v>
      </c>
      <c r="G1874" s="6" t="s">
        <v>2816</v>
      </c>
      <c r="H1874" s="16">
        <v>20786892</v>
      </c>
      <c r="I1874" s="12" t="s">
        <v>2817</v>
      </c>
      <c r="J1874" s="12" t="s">
        <v>2818</v>
      </c>
      <c r="K1874" s="15">
        <v>20786890</v>
      </c>
      <c r="L1874" s="13" t="s">
        <v>14</v>
      </c>
      <c r="M1874" s="7">
        <v>1</v>
      </c>
      <c r="N1874" s="14"/>
    </row>
    <row r="1875" spans="1:14" ht="299.25">
      <c r="A1875" s="6">
        <v>1874</v>
      </c>
      <c r="B1875" s="8" t="s">
        <v>2765</v>
      </c>
      <c r="C1875" s="9" t="s">
        <v>2819</v>
      </c>
      <c r="D1875" s="10" t="s">
        <v>2820</v>
      </c>
      <c r="E1875" s="11" t="s">
        <v>2821</v>
      </c>
      <c r="F1875" s="6">
        <v>478987</v>
      </c>
      <c r="G1875" s="6" t="s">
        <v>2822</v>
      </c>
      <c r="H1875" s="16">
        <v>18683797</v>
      </c>
      <c r="I1875" s="12" t="s">
        <v>2823</v>
      </c>
      <c r="J1875" s="12" t="s">
        <v>2824</v>
      </c>
      <c r="K1875" s="15"/>
      <c r="L1875" s="13" t="s">
        <v>70</v>
      </c>
      <c r="M1875" s="7">
        <v>1</v>
      </c>
      <c r="N1875" s="14"/>
    </row>
    <row r="1876" spans="1:14" ht="299.25">
      <c r="A1876" s="6">
        <v>1875</v>
      </c>
      <c r="B1876" s="8" t="s">
        <v>2765</v>
      </c>
      <c r="C1876" s="9" t="s">
        <v>2825</v>
      </c>
      <c r="D1876" s="10" t="s">
        <v>2826</v>
      </c>
      <c r="E1876" s="11" t="s">
        <v>2821</v>
      </c>
      <c r="F1876" s="6">
        <v>478987</v>
      </c>
      <c r="G1876" s="6" t="s">
        <v>2822</v>
      </c>
      <c r="H1876" s="16">
        <v>18683797</v>
      </c>
      <c r="I1876" s="12" t="s">
        <v>2823</v>
      </c>
      <c r="J1876" s="12" t="s">
        <v>2824</v>
      </c>
      <c r="K1876" s="15"/>
      <c r="L1876" s="13" t="s">
        <v>70</v>
      </c>
      <c r="M1876" s="7">
        <v>0.49</v>
      </c>
      <c r="N1876" s="14"/>
    </row>
    <row r="1877" spans="1:14" ht="299.25">
      <c r="A1877" s="6">
        <v>1876</v>
      </c>
      <c r="B1877" s="8" t="s">
        <v>2765</v>
      </c>
      <c r="C1877" s="9" t="s">
        <v>2827</v>
      </c>
      <c r="D1877" s="10" t="s">
        <v>2828</v>
      </c>
      <c r="E1877" s="11" t="s">
        <v>2821</v>
      </c>
      <c r="F1877" s="6">
        <v>478987</v>
      </c>
      <c r="G1877" s="6" t="s">
        <v>2822</v>
      </c>
      <c r="H1877" s="16">
        <v>18683797</v>
      </c>
      <c r="I1877" s="12" t="s">
        <v>2823</v>
      </c>
      <c r="J1877" s="12" t="s">
        <v>2824</v>
      </c>
      <c r="K1877" s="15"/>
      <c r="L1877" s="13" t="s">
        <v>70</v>
      </c>
      <c r="M1877" s="7">
        <v>0.51</v>
      </c>
      <c r="N1877" s="14"/>
    </row>
    <row r="1878" spans="1:14" ht="63">
      <c r="A1878" s="6">
        <v>1877</v>
      </c>
      <c r="B1878" s="8" t="s">
        <v>2765</v>
      </c>
      <c r="C1878" s="9" t="s">
        <v>2829</v>
      </c>
      <c r="D1878" s="10" t="s">
        <v>2830</v>
      </c>
      <c r="E1878" s="11" t="s">
        <v>2831</v>
      </c>
      <c r="F1878" s="6">
        <v>252508</v>
      </c>
      <c r="G1878" s="6" t="s">
        <v>2832</v>
      </c>
      <c r="H1878" s="16">
        <v>183120498</v>
      </c>
      <c r="I1878" s="12" t="s">
        <v>2833</v>
      </c>
      <c r="J1878" s="12" t="s">
        <v>2834</v>
      </c>
      <c r="K1878" s="15">
        <v>51227000</v>
      </c>
      <c r="L1878" s="13" t="s">
        <v>70</v>
      </c>
      <c r="M1878" s="7">
        <v>1</v>
      </c>
      <c r="N1878" s="14"/>
    </row>
    <row r="1879" spans="1:14" ht="78.75">
      <c r="A1879" s="6">
        <v>1878</v>
      </c>
      <c r="B1879" s="8" t="s">
        <v>2765</v>
      </c>
      <c r="C1879" s="9" t="s">
        <v>2835</v>
      </c>
      <c r="D1879" s="10" t="s">
        <v>2836</v>
      </c>
      <c r="E1879" s="11" t="s">
        <v>2831</v>
      </c>
      <c r="F1879" s="6">
        <v>252508</v>
      </c>
      <c r="G1879" s="6" t="s">
        <v>2832</v>
      </c>
      <c r="H1879" s="16">
        <v>183120498</v>
      </c>
      <c r="I1879" s="12" t="s">
        <v>2833</v>
      </c>
      <c r="J1879" s="12" t="s">
        <v>2834</v>
      </c>
      <c r="K1879" s="15">
        <v>51227000</v>
      </c>
      <c r="L1879" s="13" t="s">
        <v>70</v>
      </c>
      <c r="M1879" s="7">
        <v>0.51</v>
      </c>
      <c r="N1879" s="14"/>
    </row>
    <row r="1880" spans="1:14" ht="78.75">
      <c r="A1880" s="6">
        <v>1879</v>
      </c>
      <c r="B1880" s="8" t="s">
        <v>2765</v>
      </c>
      <c r="C1880" s="9" t="s">
        <v>2837</v>
      </c>
      <c r="D1880" s="10" t="s">
        <v>2838</v>
      </c>
      <c r="E1880" s="11" t="s">
        <v>2831</v>
      </c>
      <c r="F1880" s="6">
        <v>252508</v>
      </c>
      <c r="G1880" s="6" t="s">
        <v>2832</v>
      </c>
      <c r="H1880" s="16">
        <v>183120498</v>
      </c>
      <c r="I1880" s="12" t="s">
        <v>2833</v>
      </c>
      <c r="J1880" s="12" t="s">
        <v>2834</v>
      </c>
      <c r="K1880" s="15">
        <v>51227000</v>
      </c>
      <c r="L1880" s="13" t="s">
        <v>70</v>
      </c>
      <c r="M1880" s="7">
        <v>0.49</v>
      </c>
      <c r="N1880" s="14"/>
    </row>
    <row r="1881" spans="1:14" ht="189">
      <c r="A1881" s="6">
        <v>1880</v>
      </c>
      <c r="B1881" s="8" t="s">
        <v>2765</v>
      </c>
      <c r="C1881" s="9" t="s">
        <v>2839</v>
      </c>
      <c r="D1881" s="10" t="s">
        <v>2840</v>
      </c>
      <c r="E1881" s="11" t="s">
        <v>2841</v>
      </c>
      <c r="F1881" s="6">
        <v>487545</v>
      </c>
      <c r="G1881" s="6" t="s">
        <v>2822</v>
      </c>
      <c r="H1881" s="16">
        <v>21479892</v>
      </c>
      <c r="I1881" s="12" t="s">
        <v>2842</v>
      </c>
      <c r="J1881" s="12" t="s">
        <v>2843</v>
      </c>
      <c r="K1881" s="15"/>
      <c r="L1881" s="13" t="s">
        <v>70</v>
      </c>
      <c r="M1881" s="7">
        <v>1</v>
      </c>
      <c r="N1881" s="14"/>
    </row>
    <row r="1882" spans="1:14" ht="189">
      <c r="A1882" s="6">
        <v>1881</v>
      </c>
      <c r="B1882" s="8" t="s">
        <v>2765</v>
      </c>
      <c r="C1882" s="9" t="s">
        <v>2844</v>
      </c>
      <c r="D1882" s="10" t="s">
        <v>2828</v>
      </c>
      <c r="E1882" s="11" t="s">
        <v>2841</v>
      </c>
      <c r="F1882" s="6">
        <v>487545</v>
      </c>
      <c r="G1882" s="6" t="s">
        <v>2822</v>
      </c>
      <c r="H1882" s="16">
        <v>21479892</v>
      </c>
      <c r="I1882" s="12" t="s">
        <v>2842</v>
      </c>
      <c r="J1882" s="12" t="s">
        <v>2843</v>
      </c>
      <c r="K1882" s="15"/>
      <c r="L1882" s="13" t="s">
        <v>70</v>
      </c>
      <c r="M1882" s="7">
        <v>0.51</v>
      </c>
      <c r="N1882" s="14"/>
    </row>
    <row r="1883" spans="1:14" ht="189">
      <c r="A1883" s="6">
        <v>1882</v>
      </c>
      <c r="B1883" s="8" t="s">
        <v>2765</v>
      </c>
      <c r="C1883" s="9" t="s">
        <v>2805</v>
      </c>
      <c r="D1883" s="10" t="s">
        <v>2806</v>
      </c>
      <c r="E1883" s="11" t="s">
        <v>2841</v>
      </c>
      <c r="F1883" s="6">
        <v>487545</v>
      </c>
      <c r="G1883" s="6" t="s">
        <v>2822</v>
      </c>
      <c r="H1883" s="16">
        <v>21479892</v>
      </c>
      <c r="I1883" s="12" t="s">
        <v>2842</v>
      </c>
      <c r="J1883" s="12" t="s">
        <v>2843</v>
      </c>
      <c r="K1883" s="15"/>
      <c r="L1883" s="13" t="s">
        <v>70</v>
      </c>
      <c r="M1883" s="7">
        <v>0.49</v>
      </c>
      <c r="N1883" s="14"/>
    </row>
    <row r="1884" spans="1:14" ht="173.25">
      <c r="A1884" s="6">
        <v>1883</v>
      </c>
      <c r="B1884" s="8" t="s">
        <v>2765</v>
      </c>
      <c r="C1884" s="9" t="s">
        <v>2845</v>
      </c>
      <c r="D1884" s="10" t="s">
        <v>2846</v>
      </c>
      <c r="E1884" s="11" t="s">
        <v>2847</v>
      </c>
      <c r="F1884" s="6">
        <v>433774</v>
      </c>
      <c r="G1884" s="6" t="s">
        <v>2822</v>
      </c>
      <c r="H1884" s="16">
        <v>21274144</v>
      </c>
      <c r="I1884" s="12" t="s">
        <v>2842</v>
      </c>
      <c r="J1884" s="12" t="s">
        <v>2843</v>
      </c>
      <c r="K1884" s="15"/>
      <c r="L1884" s="13" t="s">
        <v>70</v>
      </c>
      <c r="M1884" s="7">
        <v>1</v>
      </c>
      <c r="N1884" s="14"/>
    </row>
    <row r="1885" spans="1:14" ht="173.25">
      <c r="A1885" s="6">
        <v>1884</v>
      </c>
      <c r="B1885" s="8" t="s">
        <v>2765</v>
      </c>
      <c r="C1885" s="9" t="s">
        <v>2848</v>
      </c>
      <c r="D1885" s="10" t="s">
        <v>2849</v>
      </c>
      <c r="E1885" s="11" t="s">
        <v>2847</v>
      </c>
      <c r="F1885" s="6">
        <v>433774</v>
      </c>
      <c r="G1885" s="6" t="s">
        <v>2822</v>
      </c>
      <c r="H1885" s="16">
        <v>21274144</v>
      </c>
      <c r="I1885" s="12" t="s">
        <v>2842</v>
      </c>
      <c r="J1885" s="12" t="s">
        <v>2843</v>
      </c>
      <c r="K1885" s="15"/>
      <c r="L1885" s="13" t="s">
        <v>70</v>
      </c>
      <c r="M1885" s="7">
        <v>0.51</v>
      </c>
      <c r="N1885" s="14"/>
    </row>
    <row r="1886" spans="1:14" ht="173.25">
      <c r="A1886" s="6">
        <v>1885</v>
      </c>
      <c r="B1886" s="8" t="s">
        <v>2765</v>
      </c>
      <c r="C1886" s="9" t="s">
        <v>2850</v>
      </c>
      <c r="D1886" s="10" t="s">
        <v>2851</v>
      </c>
      <c r="E1886" s="11" t="s">
        <v>2847</v>
      </c>
      <c r="F1886" s="6">
        <v>433774</v>
      </c>
      <c r="G1886" s="6" t="s">
        <v>2822</v>
      </c>
      <c r="H1886" s="16">
        <v>21274144</v>
      </c>
      <c r="I1886" s="12" t="s">
        <v>2842</v>
      </c>
      <c r="J1886" s="12" t="s">
        <v>2843</v>
      </c>
      <c r="K1886" s="15"/>
      <c r="L1886" s="13" t="s">
        <v>70</v>
      </c>
      <c r="M1886" s="7">
        <v>0.49</v>
      </c>
      <c r="N1886" s="14"/>
    </row>
    <row r="1887" spans="1:14" ht="78.75">
      <c r="A1887" s="6">
        <v>1886</v>
      </c>
      <c r="B1887" s="8" t="s">
        <v>2765</v>
      </c>
      <c r="C1887" s="9" t="s">
        <v>2850</v>
      </c>
      <c r="D1887" s="10" t="s">
        <v>2851</v>
      </c>
      <c r="E1887" s="11" t="s">
        <v>2852</v>
      </c>
      <c r="F1887" s="6">
        <v>348266</v>
      </c>
      <c r="G1887" s="6" t="s">
        <v>2822</v>
      </c>
      <c r="H1887" s="16">
        <v>10548716</v>
      </c>
      <c r="I1887" s="12" t="s">
        <v>245</v>
      </c>
      <c r="J1887" s="12" t="s">
        <v>2853</v>
      </c>
      <c r="K1887" s="15">
        <v>4197530</v>
      </c>
      <c r="L1887" s="13" t="s">
        <v>14</v>
      </c>
      <c r="M1887" s="7">
        <v>1</v>
      </c>
      <c r="N1887" s="14"/>
    </row>
    <row r="1888" spans="1:14" ht="110.25">
      <c r="A1888" s="6">
        <v>1887</v>
      </c>
      <c r="B1888" s="8" t="s">
        <v>2765</v>
      </c>
      <c r="C1888" s="9" t="s">
        <v>2854</v>
      </c>
      <c r="D1888" s="10" t="s">
        <v>2855</v>
      </c>
      <c r="E1888" s="11" t="s">
        <v>2856</v>
      </c>
      <c r="F1888" s="6">
        <v>515874</v>
      </c>
      <c r="G1888" s="6" t="s">
        <v>848</v>
      </c>
      <c r="H1888" s="16">
        <v>30429001</v>
      </c>
      <c r="I1888" s="12" t="s">
        <v>2609</v>
      </c>
      <c r="J1888" s="12" t="s">
        <v>43</v>
      </c>
      <c r="K1888" s="15">
        <v>28887000</v>
      </c>
      <c r="L1888" s="13" t="s">
        <v>14</v>
      </c>
      <c r="M1888" s="7">
        <v>1</v>
      </c>
      <c r="N1888" s="14"/>
    </row>
    <row r="1889" spans="1:14" ht="78.75">
      <c r="A1889" s="6">
        <v>1888</v>
      </c>
      <c r="B1889" s="8" t="s">
        <v>2765</v>
      </c>
      <c r="C1889" s="9" t="s">
        <v>2857</v>
      </c>
      <c r="D1889" s="10" t="s">
        <v>2858</v>
      </c>
      <c r="E1889" s="11" t="s">
        <v>2859</v>
      </c>
      <c r="F1889" s="6">
        <v>425715</v>
      </c>
      <c r="G1889" s="6" t="s">
        <v>848</v>
      </c>
      <c r="H1889" s="16">
        <v>3785201</v>
      </c>
      <c r="I1889" s="12" t="s">
        <v>2860</v>
      </c>
      <c r="J1889" s="12" t="s">
        <v>502</v>
      </c>
      <c r="K1889" s="15">
        <v>3784150</v>
      </c>
      <c r="L1889" s="13" t="s">
        <v>14</v>
      </c>
      <c r="M1889" s="7">
        <v>1</v>
      </c>
      <c r="N1889" s="14"/>
    </row>
    <row r="1890" spans="1:14" ht="78.75">
      <c r="A1890" s="6">
        <v>1889</v>
      </c>
      <c r="B1890" s="8" t="s">
        <v>2765</v>
      </c>
      <c r="C1890" s="9" t="s">
        <v>2861</v>
      </c>
      <c r="D1890" s="10" t="s">
        <v>2862</v>
      </c>
      <c r="E1890" s="11" t="s">
        <v>2863</v>
      </c>
      <c r="F1890" s="6">
        <v>425656</v>
      </c>
      <c r="G1890" s="6" t="s">
        <v>848</v>
      </c>
      <c r="H1890" s="16">
        <v>2050275</v>
      </c>
      <c r="I1890" s="12" t="s">
        <v>2860</v>
      </c>
      <c r="J1890" s="12" t="s">
        <v>502</v>
      </c>
      <c r="K1890" s="15">
        <v>2046980</v>
      </c>
      <c r="L1890" s="13" t="s">
        <v>14</v>
      </c>
      <c r="M1890" s="7">
        <v>1</v>
      </c>
      <c r="N1890" s="14"/>
    </row>
    <row r="1891" spans="1:14" ht="378">
      <c r="A1891" s="6">
        <v>1890</v>
      </c>
      <c r="B1891" s="8" t="s">
        <v>2765</v>
      </c>
      <c r="C1891" s="9" t="s">
        <v>2864</v>
      </c>
      <c r="D1891" s="10" t="s">
        <v>2840</v>
      </c>
      <c r="E1891" s="11" t="s">
        <v>2865</v>
      </c>
      <c r="F1891" s="6">
        <v>487546</v>
      </c>
      <c r="G1891" s="6" t="s">
        <v>2822</v>
      </c>
      <c r="H1891" s="16">
        <v>19574173</v>
      </c>
      <c r="I1891" s="12" t="s">
        <v>2842</v>
      </c>
      <c r="J1891" s="12" t="s">
        <v>2843</v>
      </c>
      <c r="K1891" s="15"/>
      <c r="L1891" s="13" t="s">
        <v>70</v>
      </c>
      <c r="M1891" s="7">
        <v>1</v>
      </c>
      <c r="N1891" s="14"/>
    </row>
    <row r="1892" spans="1:14" ht="378">
      <c r="A1892" s="6">
        <v>1891</v>
      </c>
      <c r="B1892" s="8" t="s">
        <v>2765</v>
      </c>
      <c r="C1892" s="9" t="s">
        <v>2866</v>
      </c>
      <c r="D1892" s="10" t="s">
        <v>2828</v>
      </c>
      <c r="E1892" s="11" t="s">
        <v>2865</v>
      </c>
      <c r="F1892" s="6">
        <v>487546</v>
      </c>
      <c r="G1892" s="6" t="s">
        <v>2822</v>
      </c>
      <c r="H1892" s="16">
        <v>19574173</v>
      </c>
      <c r="I1892" s="12" t="s">
        <v>2842</v>
      </c>
      <c r="J1892" s="12" t="s">
        <v>2843</v>
      </c>
      <c r="K1892" s="15"/>
      <c r="L1892" s="13" t="s">
        <v>70</v>
      </c>
      <c r="M1892" s="7">
        <v>0.51</v>
      </c>
      <c r="N1892" s="14"/>
    </row>
    <row r="1893" spans="1:14" ht="378">
      <c r="A1893" s="6">
        <v>1892</v>
      </c>
      <c r="B1893" s="8" t="s">
        <v>2765</v>
      </c>
      <c r="C1893" s="9" t="s">
        <v>2867</v>
      </c>
      <c r="D1893" s="10" t="s">
        <v>2806</v>
      </c>
      <c r="E1893" s="11" t="s">
        <v>2865</v>
      </c>
      <c r="F1893" s="6">
        <v>487546</v>
      </c>
      <c r="G1893" s="6" t="s">
        <v>2822</v>
      </c>
      <c r="H1893" s="16">
        <v>19574173</v>
      </c>
      <c r="I1893" s="12" t="s">
        <v>2842</v>
      </c>
      <c r="J1893" s="12" t="s">
        <v>2843</v>
      </c>
      <c r="K1893" s="15"/>
      <c r="L1893" s="13" t="s">
        <v>70</v>
      </c>
      <c r="M1893" s="7">
        <v>0.49</v>
      </c>
      <c r="N1893" s="14"/>
    </row>
    <row r="1894" spans="1:14" ht="220.5">
      <c r="A1894" s="6">
        <v>1893</v>
      </c>
      <c r="B1894" s="8" t="s">
        <v>2765</v>
      </c>
      <c r="C1894" s="9" t="s">
        <v>2868</v>
      </c>
      <c r="D1894" s="10" t="s">
        <v>2820</v>
      </c>
      <c r="E1894" s="11" t="s">
        <v>2869</v>
      </c>
      <c r="F1894" s="6">
        <v>479602</v>
      </c>
      <c r="G1894" s="6" t="s">
        <v>2822</v>
      </c>
      <c r="H1894" s="16">
        <v>22156439</v>
      </c>
      <c r="I1894" s="12" t="s">
        <v>2823</v>
      </c>
      <c r="J1894" s="12" t="s">
        <v>2870</v>
      </c>
      <c r="K1894" s="15"/>
      <c r="L1894" s="13" t="s">
        <v>70</v>
      </c>
      <c r="M1894" s="7">
        <v>1</v>
      </c>
      <c r="N1894" s="14"/>
    </row>
    <row r="1895" spans="1:14" ht="220.5">
      <c r="A1895" s="6">
        <v>1894</v>
      </c>
      <c r="B1895" s="8" t="s">
        <v>2765</v>
      </c>
      <c r="C1895" s="9" t="s">
        <v>2825</v>
      </c>
      <c r="D1895" s="10" t="s">
        <v>2826</v>
      </c>
      <c r="E1895" s="11" t="s">
        <v>2869</v>
      </c>
      <c r="F1895" s="6">
        <v>479602</v>
      </c>
      <c r="G1895" s="6" t="s">
        <v>2822</v>
      </c>
      <c r="H1895" s="16">
        <v>22156439</v>
      </c>
      <c r="I1895" s="12" t="s">
        <v>2823</v>
      </c>
      <c r="J1895" s="12" t="s">
        <v>2870</v>
      </c>
      <c r="K1895" s="15"/>
      <c r="L1895" s="13" t="s">
        <v>70</v>
      </c>
      <c r="M1895" s="7">
        <v>0.49</v>
      </c>
      <c r="N1895" s="14"/>
    </row>
    <row r="1896" spans="1:14" ht="220.5">
      <c r="A1896" s="6">
        <v>1895</v>
      </c>
      <c r="B1896" s="8" t="s">
        <v>2765</v>
      </c>
      <c r="C1896" s="9" t="s">
        <v>2871</v>
      </c>
      <c r="D1896" s="10" t="s">
        <v>2828</v>
      </c>
      <c r="E1896" s="11" t="s">
        <v>2869</v>
      </c>
      <c r="F1896" s="6">
        <v>479602</v>
      </c>
      <c r="G1896" s="6" t="s">
        <v>2822</v>
      </c>
      <c r="H1896" s="16">
        <v>22156439</v>
      </c>
      <c r="I1896" s="12" t="s">
        <v>2823</v>
      </c>
      <c r="J1896" s="12" t="s">
        <v>2870</v>
      </c>
      <c r="K1896" s="15"/>
      <c r="L1896" s="13" t="s">
        <v>70</v>
      </c>
      <c r="M1896" s="7">
        <v>0.51</v>
      </c>
      <c r="N1896" s="14"/>
    </row>
    <row r="1897" spans="1:14" ht="63">
      <c r="A1897" s="6">
        <v>1896</v>
      </c>
      <c r="B1897" s="8" t="s">
        <v>2765</v>
      </c>
      <c r="C1897" s="9" t="s">
        <v>2872</v>
      </c>
      <c r="D1897" s="10" t="s">
        <v>2873</v>
      </c>
      <c r="E1897" s="11" t="s">
        <v>2874</v>
      </c>
      <c r="F1897" s="6">
        <v>376176</v>
      </c>
      <c r="G1897" s="6" t="s">
        <v>1508</v>
      </c>
      <c r="H1897" s="16">
        <v>6280647</v>
      </c>
      <c r="I1897" s="12" t="s">
        <v>2875</v>
      </c>
      <c r="J1897" s="12" t="s">
        <v>798</v>
      </c>
      <c r="K1897" s="15">
        <v>5633310</v>
      </c>
      <c r="L1897" s="13" t="s">
        <v>14</v>
      </c>
      <c r="M1897" s="7">
        <v>1</v>
      </c>
      <c r="N1897" s="14"/>
    </row>
    <row r="1898" spans="1:14" ht="126">
      <c r="A1898" s="6">
        <v>1897</v>
      </c>
      <c r="B1898" s="8" t="s">
        <v>2765</v>
      </c>
      <c r="C1898" s="9" t="s">
        <v>2876</v>
      </c>
      <c r="D1898" s="10" t="s">
        <v>2877</v>
      </c>
      <c r="E1898" s="11" t="s">
        <v>2878</v>
      </c>
      <c r="F1898" s="6">
        <v>419146</v>
      </c>
      <c r="G1898" s="6" t="s">
        <v>1508</v>
      </c>
      <c r="H1898" s="16">
        <v>7125235</v>
      </c>
      <c r="I1898" s="12" t="s">
        <v>2879</v>
      </c>
      <c r="J1898" s="12" t="s">
        <v>2880</v>
      </c>
      <c r="K1898" s="15">
        <v>3770000</v>
      </c>
      <c r="L1898" s="13" t="s">
        <v>14</v>
      </c>
      <c r="M1898" s="7">
        <v>1</v>
      </c>
      <c r="N1898" s="14"/>
    </row>
    <row r="1899" spans="1:14" ht="157.5">
      <c r="A1899" s="6">
        <v>1898</v>
      </c>
      <c r="B1899" s="8" t="s">
        <v>2765</v>
      </c>
      <c r="C1899" s="9" t="s">
        <v>2805</v>
      </c>
      <c r="D1899" s="10" t="s">
        <v>2806</v>
      </c>
      <c r="E1899" s="11" t="s">
        <v>2881</v>
      </c>
      <c r="F1899" s="6">
        <v>245517</v>
      </c>
      <c r="G1899" s="6" t="s">
        <v>1508</v>
      </c>
      <c r="H1899" s="16">
        <v>23357405</v>
      </c>
      <c r="I1899" s="12" t="s">
        <v>2882</v>
      </c>
      <c r="J1899" s="12" t="s">
        <v>21</v>
      </c>
      <c r="K1899" s="15">
        <v>11583000</v>
      </c>
      <c r="L1899" s="13" t="s">
        <v>14</v>
      </c>
      <c r="M1899" s="7">
        <v>1</v>
      </c>
      <c r="N1899" s="14"/>
    </row>
    <row r="1900" spans="1:14" ht="78.75">
      <c r="A1900" s="6">
        <v>1899</v>
      </c>
      <c r="B1900" s="8" t="s">
        <v>2765</v>
      </c>
      <c r="C1900" s="9" t="s">
        <v>2883</v>
      </c>
      <c r="D1900" s="10" t="s">
        <v>2884</v>
      </c>
      <c r="E1900" s="11" t="s">
        <v>2885</v>
      </c>
      <c r="F1900" s="6">
        <v>376177</v>
      </c>
      <c r="G1900" s="6" t="s">
        <v>1508</v>
      </c>
      <c r="H1900" s="16">
        <v>9420971</v>
      </c>
      <c r="I1900" s="12" t="s">
        <v>2886</v>
      </c>
      <c r="J1900" s="12" t="s">
        <v>2887</v>
      </c>
      <c r="K1900" s="15">
        <v>2335000</v>
      </c>
      <c r="L1900" s="13" t="s">
        <v>14</v>
      </c>
      <c r="M1900" s="7">
        <v>1</v>
      </c>
      <c r="N1900" s="14"/>
    </row>
    <row r="1901" spans="1:14" ht="78.75">
      <c r="A1901" s="6">
        <v>1900</v>
      </c>
      <c r="B1901" s="8" t="s">
        <v>2765</v>
      </c>
      <c r="C1901" s="9" t="s">
        <v>2888</v>
      </c>
      <c r="D1901" s="10" t="s">
        <v>2889</v>
      </c>
      <c r="E1901" s="11" t="s">
        <v>2890</v>
      </c>
      <c r="F1901" s="6">
        <v>417382</v>
      </c>
      <c r="G1901" s="6" t="s">
        <v>2816</v>
      </c>
      <c r="H1901" s="16">
        <v>5197507</v>
      </c>
      <c r="I1901" s="12" t="s">
        <v>2891</v>
      </c>
      <c r="J1901" s="12" t="s">
        <v>2892</v>
      </c>
      <c r="K1901" s="15">
        <v>5185540</v>
      </c>
      <c r="L1901" s="13" t="s">
        <v>14</v>
      </c>
      <c r="M1901" s="7">
        <v>1</v>
      </c>
      <c r="N1901" s="14"/>
    </row>
    <row r="1902" spans="1:14" ht="94.5">
      <c r="A1902" s="6">
        <v>1901</v>
      </c>
      <c r="B1902" s="8" t="s">
        <v>2765</v>
      </c>
      <c r="C1902" s="9" t="s">
        <v>2893</v>
      </c>
      <c r="D1902" s="10" t="s">
        <v>2894</v>
      </c>
      <c r="E1902" s="11" t="s">
        <v>2895</v>
      </c>
      <c r="F1902" s="6">
        <v>417410</v>
      </c>
      <c r="G1902" s="6" t="s">
        <v>2816</v>
      </c>
      <c r="H1902" s="16">
        <v>12654556</v>
      </c>
      <c r="I1902" s="12" t="s">
        <v>2896</v>
      </c>
      <c r="J1902" s="12" t="s">
        <v>2897</v>
      </c>
      <c r="K1902" s="15">
        <v>7400000</v>
      </c>
      <c r="L1902" s="13" t="s">
        <v>14</v>
      </c>
      <c r="M1902" s="7">
        <v>1</v>
      </c>
      <c r="N1902" s="14"/>
    </row>
    <row r="1903" spans="1:14" ht="94.5">
      <c r="A1903" s="6">
        <v>1902</v>
      </c>
      <c r="B1903" s="8" t="s">
        <v>2765</v>
      </c>
      <c r="C1903" s="9" t="s">
        <v>2898</v>
      </c>
      <c r="D1903" s="10" t="s">
        <v>2899</v>
      </c>
      <c r="E1903" s="11" t="s">
        <v>2900</v>
      </c>
      <c r="F1903" s="6">
        <v>471854</v>
      </c>
      <c r="G1903" s="6" t="s">
        <v>2816</v>
      </c>
      <c r="H1903" s="16">
        <v>24309421</v>
      </c>
      <c r="I1903" s="12" t="s">
        <v>2901</v>
      </c>
      <c r="J1903" s="12" t="s">
        <v>2902</v>
      </c>
      <c r="K1903" s="15">
        <v>10200000</v>
      </c>
      <c r="L1903" s="13" t="s">
        <v>14</v>
      </c>
      <c r="M1903" s="7">
        <v>1</v>
      </c>
      <c r="N1903" s="14"/>
    </row>
    <row r="1904" spans="1:14" ht="126">
      <c r="A1904" s="6">
        <v>1903</v>
      </c>
      <c r="B1904" s="8" t="s">
        <v>2765</v>
      </c>
      <c r="C1904" s="9" t="s">
        <v>2903</v>
      </c>
      <c r="D1904" s="10" t="s">
        <v>2814</v>
      </c>
      <c r="E1904" s="11" t="s">
        <v>2904</v>
      </c>
      <c r="F1904" s="6">
        <v>457625</v>
      </c>
      <c r="G1904" s="6" t="s">
        <v>2816</v>
      </c>
      <c r="H1904" s="16">
        <v>23541835</v>
      </c>
      <c r="I1904" s="12" t="s">
        <v>2817</v>
      </c>
      <c r="J1904" s="12" t="s">
        <v>2818</v>
      </c>
      <c r="K1904" s="15">
        <v>8937000</v>
      </c>
      <c r="L1904" s="13" t="s">
        <v>14</v>
      </c>
      <c r="M1904" s="7">
        <v>1</v>
      </c>
      <c r="N1904" s="14"/>
    </row>
    <row r="1905" spans="1:14" ht="94.5">
      <c r="A1905" s="6">
        <v>1904</v>
      </c>
      <c r="B1905" s="8" t="s">
        <v>2765</v>
      </c>
      <c r="C1905" s="9" t="s">
        <v>2905</v>
      </c>
      <c r="D1905" s="10" t="s">
        <v>2906</v>
      </c>
      <c r="E1905" s="11" t="s">
        <v>2907</v>
      </c>
      <c r="F1905" s="6">
        <v>129087</v>
      </c>
      <c r="G1905" s="6" t="s">
        <v>2816</v>
      </c>
      <c r="H1905" s="16">
        <v>170691995</v>
      </c>
      <c r="I1905" s="12" t="s">
        <v>2908</v>
      </c>
      <c r="J1905" s="12" t="s">
        <v>2909</v>
      </c>
      <c r="K1905" s="15">
        <v>116490000</v>
      </c>
      <c r="L1905" s="13" t="s">
        <v>70</v>
      </c>
      <c r="M1905" s="7">
        <v>1</v>
      </c>
      <c r="N1905" s="14"/>
    </row>
    <row r="1906" spans="1:14" ht="94.5">
      <c r="A1906" s="6">
        <v>1905</v>
      </c>
      <c r="B1906" s="8" t="s">
        <v>2765</v>
      </c>
      <c r="C1906" s="9" t="s">
        <v>2910</v>
      </c>
      <c r="D1906" s="10" t="s">
        <v>2911</v>
      </c>
      <c r="E1906" s="11" t="s">
        <v>2907</v>
      </c>
      <c r="F1906" s="6">
        <v>129087</v>
      </c>
      <c r="G1906" s="6" t="s">
        <v>2816</v>
      </c>
      <c r="H1906" s="16">
        <v>170691995</v>
      </c>
      <c r="I1906" s="12" t="s">
        <v>2908</v>
      </c>
      <c r="J1906" s="12" t="s">
        <v>2909</v>
      </c>
      <c r="K1906" s="15">
        <v>116490000</v>
      </c>
      <c r="L1906" s="13" t="s">
        <v>70</v>
      </c>
      <c r="M1906" s="7">
        <v>0.51</v>
      </c>
      <c r="N1906" s="14"/>
    </row>
    <row r="1907" spans="1:14" ht="94.5">
      <c r="A1907" s="6">
        <v>1906</v>
      </c>
      <c r="B1907" s="8" t="s">
        <v>2765</v>
      </c>
      <c r="C1907" s="9" t="s">
        <v>2912</v>
      </c>
      <c r="D1907" s="10" t="s">
        <v>2913</v>
      </c>
      <c r="E1907" s="11" t="s">
        <v>2907</v>
      </c>
      <c r="F1907" s="6">
        <v>129087</v>
      </c>
      <c r="G1907" s="6" t="s">
        <v>2816</v>
      </c>
      <c r="H1907" s="16">
        <v>170691995</v>
      </c>
      <c r="I1907" s="12" t="s">
        <v>2908</v>
      </c>
      <c r="J1907" s="12" t="s">
        <v>2909</v>
      </c>
      <c r="K1907" s="15">
        <v>116490000</v>
      </c>
      <c r="L1907" s="13" t="s">
        <v>70</v>
      </c>
      <c r="M1907" s="7">
        <v>0.49</v>
      </c>
      <c r="N1907" s="14"/>
    </row>
    <row r="1908" spans="1:14" ht="110.25">
      <c r="A1908" s="6">
        <v>1907</v>
      </c>
      <c r="B1908" s="8" t="s">
        <v>2765</v>
      </c>
      <c r="C1908" s="9" t="s">
        <v>2914</v>
      </c>
      <c r="D1908" s="10" t="s">
        <v>2915</v>
      </c>
      <c r="E1908" s="11" t="s">
        <v>2916</v>
      </c>
      <c r="F1908" s="6">
        <v>471855</v>
      </c>
      <c r="G1908" s="6" t="s">
        <v>2816</v>
      </c>
      <c r="H1908" s="16">
        <v>12742988</v>
      </c>
      <c r="I1908" s="12" t="s">
        <v>2917</v>
      </c>
      <c r="J1908" s="12" t="s">
        <v>319</v>
      </c>
      <c r="K1908" s="15">
        <v>12716860</v>
      </c>
      <c r="L1908" s="13" t="s">
        <v>14</v>
      </c>
      <c r="M1908" s="7">
        <v>1</v>
      </c>
      <c r="N1908" s="14"/>
    </row>
    <row r="1909" spans="1:14" ht="63">
      <c r="A1909" s="6">
        <v>1908</v>
      </c>
      <c r="B1909" s="8" t="s">
        <v>2765</v>
      </c>
      <c r="C1909" s="9" t="s">
        <v>2918</v>
      </c>
      <c r="D1909" s="10" t="s">
        <v>2919</v>
      </c>
      <c r="E1909" s="11" t="s">
        <v>2920</v>
      </c>
      <c r="F1909" s="6">
        <v>415960</v>
      </c>
      <c r="G1909" s="6" t="s">
        <v>2816</v>
      </c>
      <c r="H1909" s="16">
        <v>12344993</v>
      </c>
      <c r="I1909" s="12" t="s">
        <v>2921</v>
      </c>
      <c r="J1909" s="12" t="s">
        <v>2922</v>
      </c>
      <c r="K1909" s="15">
        <v>9958000</v>
      </c>
      <c r="L1909" s="13" t="s">
        <v>14</v>
      </c>
      <c r="M1909" s="7">
        <v>1</v>
      </c>
      <c r="N1909" s="14"/>
    </row>
    <row r="1910" spans="1:14" ht="78.75">
      <c r="A1910" s="6">
        <v>1909</v>
      </c>
      <c r="B1910" s="8" t="s">
        <v>2765</v>
      </c>
      <c r="C1910" s="9" t="s">
        <v>2923</v>
      </c>
      <c r="D1910" s="10" t="s">
        <v>2924</v>
      </c>
      <c r="E1910" s="11" t="s">
        <v>2925</v>
      </c>
      <c r="F1910" s="6">
        <v>381837</v>
      </c>
      <c r="G1910" s="6" t="s">
        <v>2816</v>
      </c>
      <c r="H1910" s="16">
        <v>4807581</v>
      </c>
      <c r="I1910" s="12" t="s">
        <v>2926</v>
      </c>
      <c r="J1910" s="12" t="s">
        <v>2927</v>
      </c>
      <c r="K1910" s="15">
        <v>3389000</v>
      </c>
      <c r="L1910" s="13" t="s">
        <v>14</v>
      </c>
      <c r="M1910" s="7">
        <v>1</v>
      </c>
      <c r="N1910" s="14"/>
    </row>
    <row r="1911" spans="1:14" ht="78.75">
      <c r="A1911" s="6">
        <v>1910</v>
      </c>
      <c r="B1911" s="8" t="s">
        <v>2765</v>
      </c>
      <c r="C1911" s="9" t="s">
        <v>2928</v>
      </c>
      <c r="D1911" s="10" t="s">
        <v>2929</v>
      </c>
      <c r="E1911" s="11" t="s">
        <v>2930</v>
      </c>
      <c r="F1911" s="6">
        <v>485709</v>
      </c>
      <c r="G1911" s="6" t="s">
        <v>359</v>
      </c>
      <c r="H1911" s="16">
        <v>319897.3</v>
      </c>
      <c r="I1911" s="12" t="s">
        <v>2931</v>
      </c>
      <c r="J1911" s="12" t="s">
        <v>2932</v>
      </c>
      <c r="K1911" s="15">
        <v>319710</v>
      </c>
      <c r="L1911" s="13" t="s">
        <v>14</v>
      </c>
      <c r="M1911" s="7">
        <v>1</v>
      </c>
      <c r="N1911" s="14"/>
    </row>
    <row r="1912" spans="1:14" ht="78.75">
      <c r="A1912" s="6">
        <v>1911</v>
      </c>
      <c r="B1912" s="8" t="s">
        <v>2765</v>
      </c>
      <c r="C1912" s="9" t="s">
        <v>2933</v>
      </c>
      <c r="D1912" s="10" t="s">
        <v>2934</v>
      </c>
      <c r="E1912" s="11" t="s">
        <v>2935</v>
      </c>
      <c r="F1912" s="6">
        <v>491917</v>
      </c>
      <c r="G1912" s="6" t="s">
        <v>608</v>
      </c>
      <c r="H1912" s="16">
        <v>3027261</v>
      </c>
      <c r="I1912" s="12" t="s">
        <v>2823</v>
      </c>
      <c r="J1912" s="12" t="s">
        <v>2936</v>
      </c>
      <c r="K1912" s="15">
        <v>2975880</v>
      </c>
      <c r="L1912" s="13" t="s">
        <v>14</v>
      </c>
      <c r="M1912" s="7">
        <v>1</v>
      </c>
      <c r="N1912" s="14"/>
    </row>
    <row r="1913" spans="1:14" ht="78.75">
      <c r="A1913" s="6">
        <v>1912</v>
      </c>
      <c r="B1913" s="8" t="s">
        <v>2765</v>
      </c>
      <c r="C1913" s="9" t="s">
        <v>2937</v>
      </c>
      <c r="D1913" s="10" t="s">
        <v>2938</v>
      </c>
      <c r="E1913" s="11" t="s">
        <v>2939</v>
      </c>
      <c r="F1913" s="6">
        <v>491925</v>
      </c>
      <c r="G1913" s="6" t="s">
        <v>608</v>
      </c>
      <c r="H1913" s="16">
        <v>7067926</v>
      </c>
      <c r="I1913" s="12" t="s">
        <v>2940</v>
      </c>
      <c r="J1913" s="12" t="s">
        <v>376</v>
      </c>
      <c r="K1913" s="15">
        <v>7066500</v>
      </c>
      <c r="L1913" s="13" t="s">
        <v>14</v>
      </c>
      <c r="M1913" s="7">
        <v>1</v>
      </c>
      <c r="N1913" s="14"/>
    </row>
    <row r="1914" spans="1:14" ht="63">
      <c r="A1914" s="6">
        <v>1913</v>
      </c>
      <c r="B1914" s="8" t="s">
        <v>2765</v>
      </c>
      <c r="C1914" s="9" t="s">
        <v>2941</v>
      </c>
      <c r="D1914" s="10" t="s">
        <v>2942</v>
      </c>
      <c r="E1914" s="11" t="s">
        <v>2943</v>
      </c>
      <c r="F1914" s="6">
        <v>491921</v>
      </c>
      <c r="G1914" s="6" t="s">
        <v>608</v>
      </c>
      <c r="H1914" s="16">
        <v>3592116</v>
      </c>
      <c r="I1914" s="12" t="s">
        <v>2804</v>
      </c>
      <c r="J1914" s="12" t="s">
        <v>113</v>
      </c>
      <c r="K1914" s="15">
        <v>3553050</v>
      </c>
      <c r="L1914" s="13" t="s">
        <v>14</v>
      </c>
      <c r="M1914" s="7">
        <v>1</v>
      </c>
      <c r="N1914" s="14"/>
    </row>
    <row r="1915" spans="1:14" ht="110.25">
      <c r="A1915" s="6">
        <v>1914</v>
      </c>
      <c r="B1915" s="8" t="s">
        <v>2765</v>
      </c>
      <c r="C1915" s="9" t="s">
        <v>2944</v>
      </c>
      <c r="D1915" s="10" t="s">
        <v>2945</v>
      </c>
      <c r="E1915" s="11" t="s">
        <v>2946</v>
      </c>
      <c r="F1915" s="6">
        <v>491926</v>
      </c>
      <c r="G1915" s="6" t="s">
        <v>608</v>
      </c>
      <c r="H1915" s="16">
        <v>14221887</v>
      </c>
      <c r="I1915" s="12" t="s">
        <v>375</v>
      </c>
      <c r="J1915" s="12" t="s">
        <v>2947</v>
      </c>
      <c r="K1915" s="15">
        <v>14219880</v>
      </c>
      <c r="L1915" s="13" t="s">
        <v>14</v>
      </c>
      <c r="M1915" s="7">
        <v>1</v>
      </c>
      <c r="N1915" s="14"/>
    </row>
    <row r="1916" spans="1:14" ht="78.75">
      <c r="A1916" s="6">
        <v>1915</v>
      </c>
      <c r="B1916" s="8" t="s">
        <v>2765</v>
      </c>
      <c r="C1916" s="9" t="s">
        <v>2778</v>
      </c>
      <c r="D1916" s="10" t="s">
        <v>2779</v>
      </c>
      <c r="E1916" s="11" t="s">
        <v>2948</v>
      </c>
      <c r="F1916" s="6">
        <v>489820</v>
      </c>
      <c r="G1916" s="6" t="s">
        <v>801</v>
      </c>
      <c r="H1916" s="16">
        <v>40486067</v>
      </c>
      <c r="I1916" s="12" t="s">
        <v>387</v>
      </c>
      <c r="J1916" s="12" t="s">
        <v>2949</v>
      </c>
      <c r="K1916" s="15" t="s">
        <v>1794</v>
      </c>
      <c r="L1916" s="13" t="s">
        <v>14</v>
      </c>
      <c r="M1916" s="7">
        <v>1</v>
      </c>
      <c r="N1916" s="14"/>
    </row>
    <row r="1917" spans="1:14" ht="78.75">
      <c r="A1917" s="6">
        <v>1916</v>
      </c>
      <c r="B1917" s="8" t="s">
        <v>2765</v>
      </c>
      <c r="C1917" s="9" t="s">
        <v>2778</v>
      </c>
      <c r="D1917" s="10" t="s">
        <v>2779</v>
      </c>
      <c r="E1917" s="11" t="s">
        <v>2950</v>
      </c>
      <c r="F1917" s="6">
        <v>388233</v>
      </c>
      <c r="G1917" s="6" t="s">
        <v>801</v>
      </c>
      <c r="H1917" s="16">
        <v>20214244</v>
      </c>
      <c r="I1917" s="12" t="s">
        <v>432</v>
      </c>
      <c r="J1917" s="12" t="s">
        <v>2951</v>
      </c>
      <c r="K1917" s="15">
        <v>2500000</v>
      </c>
      <c r="L1917" s="13" t="s">
        <v>14</v>
      </c>
      <c r="M1917" s="7">
        <v>1</v>
      </c>
      <c r="N1917" s="14"/>
    </row>
    <row r="1918" spans="1:14" ht="393.75">
      <c r="A1918" s="6">
        <v>1917</v>
      </c>
      <c r="B1918" s="8" t="s">
        <v>2765</v>
      </c>
      <c r="C1918" s="9" t="s">
        <v>2952</v>
      </c>
      <c r="D1918" s="10" t="s">
        <v>2953</v>
      </c>
      <c r="E1918" s="11" t="s">
        <v>2954</v>
      </c>
      <c r="F1918" s="6">
        <v>371694</v>
      </c>
      <c r="G1918" s="6" t="s">
        <v>1508</v>
      </c>
      <c r="H1918" s="16">
        <v>34888961</v>
      </c>
      <c r="I1918" s="12" t="s">
        <v>2921</v>
      </c>
      <c r="J1918" s="12" t="s">
        <v>2955</v>
      </c>
      <c r="K1918" s="15">
        <v>29181000</v>
      </c>
      <c r="L1918" s="13" t="s">
        <v>14</v>
      </c>
      <c r="M1918" s="7">
        <v>1</v>
      </c>
      <c r="N1918" s="14"/>
    </row>
    <row r="1919" spans="1:14" ht="47.25">
      <c r="A1919" s="6">
        <v>1918</v>
      </c>
      <c r="B1919" s="8" t="s">
        <v>2765</v>
      </c>
      <c r="C1919" s="9" t="s">
        <v>2956</v>
      </c>
      <c r="D1919" s="10" t="s">
        <v>2957</v>
      </c>
      <c r="E1919" s="11" t="s">
        <v>2958</v>
      </c>
      <c r="F1919" s="6">
        <v>236550</v>
      </c>
      <c r="G1919" s="6" t="s">
        <v>1508</v>
      </c>
      <c r="H1919" s="16">
        <v>69141910</v>
      </c>
      <c r="I1919" s="12" t="s">
        <v>2959</v>
      </c>
      <c r="J1919" s="12" t="s">
        <v>2960</v>
      </c>
      <c r="K1919" s="15">
        <v>56200000</v>
      </c>
      <c r="L1919" s="13" t="s">
        <v>14</v>
      </c>
      <c r="M1919" s="7">
        <v>1</v>
      </c>
      <c r="N1919" s="14"/>
    </row>
    <row r="1920" spans="1:14" ht="110.25">
      <c r="A1920" s="6">
        <v>1919</v>
      </c>
      <c r="B1920" s="8" t="s">
        <v>2765</v>
      </c>
      <c r="C1920" s="9" t="s">
        <v>2961</v>
      </c>
      <c r="D1920" s="10" t="s">
        <v>2779</v>
      </c>
      <c r="E1920" s="11" t="s">
        <v>2962</v>
      </c>
      <c r="F1920" s="6">
        <v>126189</v>
      </c>
      <c r="G1920" s="6" t="s">
        <v>2816</v>
      </c>
      <c r="H1920" s="16">
        <v>213785323</v>
      </c>
      <c r="I1920" s="12" t="s">
        <v>2963</v>
      </c>
      <c r="J1920" s="12" t="s">
        <v>2909</v>
      </c>
      <c r="K1920" s="15">
        <v>2000087690</v>
      </c>
      <c r="L1920" s="13" t="s">
        <v>70</v>
      </c>
      <c r="M1920" s="7">
        <v>1</v>
      </c>
      <c r="N1920" s="14"/>
    </row>
    <row r="1921" spans="1:14" ht="110.25">
      <c r="A1921" s="6">
        <v>1920</v>
      </c>
      <c r="B1921" s="8" t="s">
        <v>2765</v>
      </c>
      <c r="C1921" s="9" t="s">
        <v>2778</v>
      </c>
      <c r="D1921" s="10" t="s">
        <v>2779</v>
      </c>
      <c r="E1921" s="11" t="s">
        <v>2962</v>
      </c>
      <c r="F1921" s="6">
        <v>126189</v>
      </c>
      <c r="G1921" s="6" t="s">
        <v>2816</v>
      </c>
      <c r="H1921" s="16">
        <v>213785323</v>
      </c>
      <c r="I1921" s="12" t="s">
        <v>2963</v>
      </c>
      <c r="J1921" s="12" t="s">
        <v>2909</v>
      </c>
      <c r="K1921" s="15">
        <v>2000087690</v>
      </c>
      <c r="L1921" s="13" t="s">
        <v>70</v>
      </c>
      <c r="M1921" s="7">
        <v>0.49</v>
      </c>
      <c r="N1921" s="14"/>
    </row>
    <row r="1922" spans="1:14" ht="110.25">
      <c r="A1922" s="6">
        <v>1921</v>
      </c>
      <c r="B1922" s="8" t="s">
        <v>2765</v>
      </c>
      <c r="C1922" s="9" t="s">
        <v>2964</v>
      </c>
      <c r="D1922" s="10" t="s">
        <v>2957</v>
      </c>
      <c r="E1922" s="11" t="s">
        <v>2962</v>
      </c>
      <c r="F1922" s="6">
        <v>126189</v>
      </c>
      <c r="G1922" s="6" t="s">
        <v>2816</v>
      </c>
      <c r="H1922" s="16">
        <v>213785323</v>
      </c>
      <c r="I1922" s="12" t="s">
        <v>2963</v>
      </c>
      <c r="J1922" s="12" t="s">
        <v>2909</v>
      </c>
      <c r="K1922" s="15">
        <v>2000087690</v>
      </c>
      <c r="L1922" s="13" t="s">
        <v>70</v>
      </c>
      <c r="M1922" s="7">
        <v>0.51</v>
      </c>
      <c r="N1922" s="14"/>
    </row>
    <row r="1923" spans="1:14" ht="63">
      <c r="A1923" s="6">
        <v>1922</v>
      </c>
      <c r="B1923" s="8" t="s">
        <v>2765</v>
      </c>
      <c r="C1923" s="9" t="s">
        <v>2965</v>
      </c>
      <c r="D1923" s="10" t="s">
        <v>2966</v>
      </c>
      <c r="E1923" s="11" t="s">
        <v>2967</v>
      </c>
      <c r="F1923" s="6">
        <v>491934</v>
      </c>
      <c r="G1923" s="6" t="s">
        <v>608</v>
      </c>
      <c r="H1923" s="16">
        <v>12176163</v>
      </c>
      <c r="I1923" s="12" t="s">
        <v>148</v>
      </c>
      <c r="J1923" s="12" t="s">
        <v>2968</v>
      </c>
      <c r="K1923" s="15">
        <v>12174960</v>
      </c>
      <c r="L1923" s="13" t="s">
        <v>14</v>
      </c>
      <c r="M1923" s="7">
        <v>1</v>
      </c>
      <c r="N1923" s="14"/>
    </row>
    <row r="1924" spans="1:14" ht="63">
      <c r="A1924" s="6">
        <v>1923</v>
      </c>
      <c r="B1924" s="8" t="s">
        <v>2765</v>
      </c>
      <c r="C1924" s="9" t="s">
        <v>2969</v>
      </c>
      <c r="D1924" s="10" t="s">
        <v>2970</v>
      </c>
      <c r="E1924" s="11" t="s">
        <v>2971</v>
      </c>
      <c r="F1924" s="6">
        <v>491914</v>
      </c>
      <c r="G1924" s="6" t="s">
        <v>608</v>
      </c>
      <c r="H1924" s="16">
        <v>1726703</v>
      </c>
      <c r="I1924" s="12" t="s">
        <v>2972</v>
      </c>
      <c r="J1924" s="12" t="s">
        <v>2936</v>
      </c>
      <c r="K1924" s="15">
        <v>1726220</v>
      </c>
      <c r="L1924" s="13" t="s">
        <v>14</v>
      </c>
      <c r="M1924" s="7">
        <v>1</v>
      </c>
      <c r="N1924" s="14"/>
    </row>
    <row r="1925" spans="1:14" ht="63">
      <c r="A1925" s="6">
        <v>1924</v>
      </c>
      <c r="B1925" s="8" t="s">
        <v>2765</v>
      </c>
      <c r="C1925" s="9" t="s">
        <v>2973</v>
      </c>
      <c r="D1925" s="10" t="s">
        <v>2974</v>
      </c>
      <c r="E1925" s="11" t="s">
        <v>2975</v>
      </c>
      <c r="F1925" s="6">
        <v>491923</v>
      </c>
      <c r="G1925" s="6" t="s">
        <v>608</v>
      </c>
      <c r="H1925" s="16">
        <v>1942190</v>
      </c>
      <c r="I1925" s="12" t="s">
        <v>148</v>
      </c>
      <c r="J1925" s="12" t="s">
        <v>812</v>
      </c>
      <c r="K1925" s="15">
        <v>1922750</v>
      </c>
      <c r="L1925" s="13" t="s">
        <v>14</v>
      </c>
      <c r="M1925" s="7">
        <v>1</v>
      </c>
      <c r="N1925" s="14"/>
    </row>
    <row r="1926" spans="1:14" ht="78.75">
      <c r="A1926" s="6">
        <v>1925</v>
      </c>
      <c r="B1926" s="8" t="s">
        <v>2765</v>
      </c>
      <c r="C1926" s="9" t="s">
        <v>2976</v>
      </c>
      <c r="D1926" s="10" t="s">
        <v>2977</v>
      </c>
      <c r="E1926" s="11" t="s">
        <v>2978</v>
      </c>
      <c r="F1926" s="6">
        <v>491919</v>
      </c>
      <c r="G1926" s="6" t="s">
        <v>608</v>
      </c>
      <c r="H1926" s="16">
        <v>4036327</v>
      </c>
      <c r="I1926" s="12" t="s">
        <v>375</v>
      </c>
      <c r="J1926" s="12" t="s">
        <v>160</v>
      </c>
      <c r="K1926" s="15">
        <v>4027720</v>
      </c>
      <c r="L1926" s="13" t="s">
        <v>14</v>
      </c>
      <c r="M1926" s="7">
        <v>1</v>
      </c>
      <c r="N1926" s="14"/>
    </row>
    <row r="1927" spans="1:14" ht="78.75">
      <c r="A1927" s="6">
        <v>1926</v>
      </c>
      <c r="B1927" s="8" t="s">
        <v>2765</v>
      </c>
      <c r="C1927" s="9" t="s">
        <v>2979</v>
      </c>
      <c r="D1927" s="10" t="s">
        <v>2980</v>
      </c>
      <c r="E1927" s="11" t="s">
        <v>2981</v>
      </c>
      <c r="F1927" s="6">
        <v>491920</v>
      </c>
      <c r="G1927" s="6" t="s">
        <v>608</v>
      </c>
      <c r="H1927" s="16">
        <v>784776</v>
      </c>
      <c r="I1927" s="12" t="s">
        <v>375</v>
      </c>
      <c r="J1927" s="12" t="s">
        <v>160</v>
      </c>
      <c r="K1927" s="15">
        <v>783610</v>
      </c>
      <c r="L1927" s="13" t="s">
        <v>14</v>
      </c>
      <c r="M1927" s="7">
        <v>1</v>
      </c>
      <c r="N1927" s="14"/>
    </row>
    <row r="1928" spans="1:14" ht="63">
      <c r="A1928" s="6">
        <v>1927</v>
      </c>
      <c r="B1928" s="8" t="s">
        <v>2765</v>
      </c>
      <c r="C1928" s="9" t="s">
        <v>2778</v>
      </c>
      <c r="D1928" s="10" t="s">
        <v>2779</v>
      </c>
      <c r="E1928" s="11" t="s">
        <v>2982</v>
      </c>
      <c r="F1928" s="6">
        <v>491927</v>
      </c>
      <c r="G1928" s="6" t="s">
        <v>608</v>
      </c>
      <c r="H1928" s="16">
        <v>14660986</v>
      </c>
      <c r="I1928" s="12" t="s">
        <v>292</v>
      </c>
      <c r="J1928" s="12" t="s">
        <v>817</v>
      </c>
      <c r="K1928" s="15">
        <v>14660310</v>
      </c>
      <c r="L1928" s="13" t="s">
        <v>14</v>
      </c>
      <c r="M1928" s="7">
        <v>1</v>
      </c>
      <c r="N1928" s="14"/>
    </row>
    <row r="1929" spans="1:14" ht="78.75">
      <c r="A1929" s="6">
        <v>1928</v>
      </c>
      <c r="B1929" s="8" t="s">
        <v>2765</v>
      </c>
      <c r="C1929" s="9" t="s">
        <v>2983</v>
      </c>
      <c r="D1929" s="10" t="s">
        <v>2984</v>
      </c>
      <c r="E1929" s="11" t="s">
        <v>2985</v>
      </c>
      <c r="F1929" s="6">
        <v>351198</v>
      </c>
      <c r="G1929" s="6" t="s">
        <v>2816</v>
      </c>
      <c r="H1929" s="16">
        <v>27342858</v>
      </c>
      <c r="I1929" s="12" t="s">
        <v>2986</v>
      </c>
      <c r="J1929" s="12" t="s">
        <v>2987</v>
      </c>
      <c r="K1929" s="15">
        <v>12681000</v>
      </c>
      <c r="L1929" s="13" t="s">
        <v>70</v>
      </c>
      <c r="M1929" s="7">
        <v>1</v>
      </c>
      <c r="N1929" s="14"/>
    </row>
    <row r="1930" spans="1:14" ht="78.75">
      <c r="A1930" s="6">
        <v>1929</v>
      </c>
      <c r="B1930" s="8" t="s">
        <v>2765</v>
      </c>
      <c r="C1930" s="9" t="s">
        <v>2988</v>
      </c>
      <c r="D1930" s="10" t="s">
        <v>453</v>
      </c>
      <c r="E1930" s="11" t="s">
        <v>2985</v>
      </c>
      <c r="F1930" s="6">
        <v>351198</v>
      </c>
      <c r="G1930" s="6" t="s">
        <v>2816</v>
      </c>
      <c r="H1930" s="16">
        <v>27342858</v>
      </c>
      <c r="I1930" s="12" t="s">
        <v>2986</v>
      </c>
      <c r="J1930" s="12" t="s">
        <v>2987</v>
      </c>
      <c r="K1930" s="15">
        <v>12681000</v>
      </c>
      <c r="L1930" s="13" t="s">
        <v>70</v>
      </c>
      <c r="M1930" s="7">
        <v>0.51</v>
      </c>
      <c r="N1930" s="14"/>
    </row>
    <row r="1931" spans="1:14" ht="78.75">
      <c r="A1931" s="6">
        <v>1930</v>
      </c>
      <c r="B1931" s="8" t="s">
        <v>2765</v>
      </c>
      <c r="C1931" s="9" t="s">
        <v>2989</v>
      </c>
      <c r="D1931" s="10" t="s">
        <v>2990</v>
      </c>
      <c r="E1931" s="11" t="s">
        <v>2985</v>
      </c>
      <c r="F1931" s="6">
        <v>351198</v>
      </c>
      <c r="G1931" s="6" t="s">
        <v>2816</v>
      </c>
      <c r="H1931" s="16">
        <v>27342858</v>
      </c>
      <c r="I1931" s="12" t="s">
        <v>2986</v>
      </c>
      <c r="J1931" s="12" t="s">
        <v>2987</v>
      </c>
      <c r="K1931" s="15">
        <v>12681000</v>
      </c>
      <c r="L1931" s="13" t="s">
        <v>70</v>
      </c>
      <c r="M1931" s="7">
        <v>0.49</v>
      </c>
      <c r="N1931" s="14"/>
    </row>
    <row r="1932" spans="1:14" ht="63">
      <c r="A1932" s="6">
        <v>1931</v>
      </c>
      <c r="B1932" s="8" t="s">
        <v>2765</v>
      </c>
      <c r="C1932" s="9" t="s">
        <v>2991</v>
      </c>
      <c r="D1932" s="10" t="s">
        <v>2992</v>
      </c>
      <c r="E1932" s="11" t="s">
        <v>2993</v>
      </c>
      <c r="F1932" s="6">
        <v>510909</v>
      </c>
      <c r="G1932" s="6" t="s">
        <v>848</v>
      </c>
      <c r="H1932" s="16">
        <v>3276190</v>
      </c>
      <c r="I1932" s="12" t="s">
        <v>2994</v>
      </c>
      <c r="J1932" s="12" t="s">
        <v>817</v>
      </c>
      <c r="K1932" s="15"/>
      <c r="L1932" s="13" t="s">
        <v>14</v>
      </c>
      <c r="M1932" s="7">
        <v>1</v>
      </c>
      <c r="N1932" s="14"/>
    </row>
    <row r="1933" spans="1:14" ht="78.75">
      <c r="A1933" s="6">
        <v>1932</v>
      </c>
      <c r="B1933" s="8" t="s">
        <v>2765</v>
      </c>
      <c r="C1933" s="9" t="s">
        <v>2995</v>
      </c>
      <c r="D1933" s="10" t="s">
        <v>2996</v>
      </c>
      <c r="E1933" s="11" t="s">
        <v>2997</v>
      </c>
      <c r="F1933" s="6">
        <v>510913</v>
      </c>
      <c r="G1933" s="6" t="s">
        <v>848</v>
      </c>
      <c r="H1933" s="16">
        <v>3620458</v>
      </c>
      <c r="I1933" s="12" t="s">
        <v>2998</v>
      </c>
      <c r="J1933" s="12" t="s">
        <v>2999</v>
      </c>
      <c r="K1933" s="15"/>
      <c r="L1933" s="13" t="s">
        <v>14</v>
      </c>
      <c r="M1933" s="7">
        <v>1</v>
      </c>
      <c r="N1933" s="14"/>
    </row>
    <row r="1934" spans="1:14" ht="63">
      <c r="A1934" s="6">
        <v>1933</v>
      </c>
      <c r="B1934" s="8" t="s">
        <v>2765</v>
      </c>
      <c r="C1934" s="9" t="s">
        <v>3000</v>
      </c>
      <c r="D1934" s="10" t="s">
        <v>3001</v>
      </c>
      <c r="E1934" s="11" t="s">
        <v>3002</v>
      </c>
      <c r="F1934" s="6">
        <v>510854</v>
      </c>
      <c r="G1934" s="6" t="s">
        <v>848</v>
      </c>
      <c r="H1934" s="16">
        <v>3116152</v>
      </c>
      <c r="I1934" s="12" t="s">
        <v>2998</v>
      </c>
      <c r="J1934" s="12" t="s">
        <v>2999</v>
      </c>
      <c r="K1934" s="15">
        <v>3114080</v>
      </c>
      <c r="L1934" s="13" t="s">
        <v>14</v>
      </c>
      <c r="M1934" s="7">
        <v>1</v>
      </c>
      <c r="N1934" s="14"/>
    </row>
    <row r="1935" spans="1:14" ht="63">
      <c r="A1935" s="6">
        <v>1934</v>
      </c>
      <c r="B1935" s="8" t="s">
        <v>2765</v>
      </c>
      <c r="C1935" s="9" t="s">
        <v>3003</v>
      </c>
      <c r="D1935" s="10" t="s">
        <v>3004</v>
      </c>
      <c r="E1935" s="11" t="s">
        <v>3005</v>
      </c>
      <c r="F1935" s="6">
        <v>510855</v>
      </c>
      <c r="G1935" s="6" t="s">
        <v>848</v>
      </c>
      <c r="H1935" s="16">
        <v>3036017</v>
      </c>
      <c r="I1935" s="12" t="s">
        <v>2998</v>
      </c>
      <c r="J1935" s="12" t="s">
        <v>2999</v>
      </c>
      <c r="K1935" s="15"/>
      <c r="L1935" s="13" t="s">
        <v>14</v>
      </c>
      <c r="M1935" s="7">
        <v>1</v>
      </c>
      <c r="N1935" s="14"/>
    </row>
    <row r="1936" spans="1:14" ht="94.5">
      <c r="A1936" s="6">
        <v>1935</v>
      </c>
      <c r="B1936" s="8" t="s">
        <v>2765</v>
      </c>
      <c r="C1936" s="9" t="s">
        <v>3003</v>
      </c>
      <c r="D1936" s="10" t="s">
        <v>3004</v>
      </c>
      <c r="E1936" s="11" t="s">
        <v>3006</v>
      </c>
      <c r="F1936" s="6">
        <v>510896</v>
      </c>
      <c r="G1936" s="6" t="s">
        <v>848</v>
      </c>
      <c r="H1936" s="16">
        <v>3457121</v>
      </c>
      <c r="I1936" s="12" t="s">
        <v>3007</v>
      </c>
      <c r="J1936" s="12" t="s">
        <v>2999</v>
      </c>
      <c r="K1936" s="15">
        <v>3456550</v>
      </c>
      <c r="L1936" s="13" t="s">
        <v>14</v>
      </c>
      <c r="M1936" s="7">
        <v>1</v>
      </c>
      <c r="N1936" s="14"/>
    </row>
    <row r="1937" spans="1:14" ht="78.75">
      <c r="A1937" s="6">
        <v>1936</v>
      </c>
      <c r="B1937" s="8" t="s">
        <v>2765</v>
      </c>
      <c r="C1937" s="9" t="s">
        <v>3008</v>
      </c>
      <c r="D1937" s="10" t="s">
        <v>3009</v>
      </c>
      <c r="E1937" s="11" t="s">
        <v>3010</v>
      </c>
      <c r="F1937" s="6">
        <v>510844</v>
      </c>
      <c r="G1937" s="6" t="s">
        <v>848</v>
      </c>
      <c r="H1937" s="16">
        <v>6543367</v>
      </c>
      <c r="I1937" s="12" t="s">
        <v>3011</v>
      </c>
      <c r="J1937" s="12" t="s">
        <v>3012</v>
      </c>
      <c r="K1937" s="15"/>
      <c r="L1937" s="13" t="s">
        <v>14</v>
      </c>
      <c r="M1937" s="7">
        <v>1</v>
      </c>
      <c r="N1937" s="14"/>
    </row>
    <row r="1938" spans="1:14" ht="63">
      <c r="A1938" s="6">
        <v>1937</v>
      </c>
      <c r="B1938" s="8" t="s">
        <v>2765</v>
      </c>
      <c r="C1938" s="9" t="s">
        <v>3013</v>
      </c>
      <c r="D1938" s="10" t="s">
        <v>3014</v>
      </c>
      <c r="E1938" s="11" t="s">
        <v>3015</v>
      </c>
      <c r="F1938" s="6">
        <v>510916</v>
      </c>
      <c r="G1938" s="6" t="s">
        <v>848</v>
      </c>
      <c r="H1938" s="16">
        <v>4571195</v>
      </c>
      <c r="I1938" s="12" t="s">
        <v>3011</v>
      </c>
      <c r="J1938" s="12" t="s">
        <v>64</v>
      </c>
      <c r="K1938" s="15">
        <v>4570720</v>
      </c>
      <c r="L1938" s="13" t="s">
        <v>14</v>
      </c>
      <c r="M1938" s="7">
        <v>1</v>
      </c>
      <c r="N1938" s="14"/>
    </row>
    <row r="1939" spans="1:14" ht="78.75">
      <c r="A1939" s="6">
        <v>1938</v>
      </c>
      <c r="B1939" s="8" t="s">
        <v>2765</v>
      </c>
      <c r="C1939" s="9" t="s">
        <v>3016</v>
      </c>
      <c r="D1939" s="10" t="s">
        <v>3017</v>
      </c>
      <c r="E1939" s="11" t="s">
        <v>3018</v>
      </c>
      <c r="F1939" s="6">
        <v>510893</v>
      </c>
      <c r="G1939" s="6" t="s">
        <v>848</v>
      </c>
      <c r="H1939" s="16">
        <v>4234400</v>
      </c>
      <c r="I1939" s="12" t="s">
        <v>3007</v>
      </c>
      <c r="J1939" s="12" t="s">
        <v>333</v>
      </c>
      <c r="K1939" s="15"/>
      <c r="L1939" s="13" t="s">
        <v>14</v>
      </c>
      <c r="M1939" s="7">
        <v>1</v>
      </c>
      <c r="N1939" s="14"/>
    </row>
    <row r="1940" spans="1:14" ht="78.75">
      <c r="A1940" s="6">
        <v>1939</v>
      </c>
      <c r="B1940" s="8" t="s">
        <v>2765</v>
      </c>
      <c r="C1940" s="9" t="s">
        <v>3019</v>
      </c>
      <c r="D1940" s="10" t="s">
        <v>3020</v>
      </c>
      <c r="E1940" s="11" t="s">
        <v>3021</v>
      </c>
      <c r="F1940" s="6">
        <v>510848</v>
      </c>
      <c r="G1940" s="6" t="s">
        <v>848</v>
      </c>
      <c r="H1940" s="16">
        <v>5346463</v>
      </c>
      <c r="I1940" s="12" t="s">
        <v>535</v>
      </c>
      <c r="J1940" s="12" t="s">
        <v>3022</v>
      </c>
      <c r="K1940" s="15">
        <v>5345100</v>
      </c>
      <c r="L1940" s="13" t="s">
        <v>14</v>
      </c>
      <c r="M1940" s="7">
        <v>1</v>
      </c>
      <c r="N1940" s="14"/>
    </row>
    <row r="1941" spans="1:14" ht="78.75">
      <c r="A1941" s="6">
        <v>1940</v>
      </c>
      <c r="B1941" s="8" t="s">
        <v>2765</v>
      </c>
      <c r="C1941" s="9" t="s">
        <v>3023</v>
      </c>
      <c r="D1941" s="10" t="s">
        <v>3024</v>
      </c>
      <c r="E1941" s="11" t="s">
        <v>3025</v>
      </c>
      <c r="F1941" s="6">
        <v>510851</v>
      </c>
      <c r="G1941" s="6" t="s">
        <v>848</v>
      </c>
      <c r="H1941" s="16">
        <v>3209378</v>
      </c>
      <c r="I1941" s="12" t="s">
        <v>535</v>
      </c>
      <c r="J1941" s="12" t="s">
        <v>3026</v>
      </c>
      <c r="K1941" s="15">
        <v>205870</v>
      </c>
      <c r="L1941" s="13" t="s">
        <v>14</v>
      </c>
      <c r="M1941" s="7">
        <v>1</v>
      </c>
      <c r="N1941" s="14"/>
    </row>
    <row r="1942" spans="1:14" ht="78.75">
      <c r="A1942" s="6">
        <v>1941</v>
      </c>
      <c r="B1942" s="8" t="s">
        <v>2765</v>
      </c>
      <c r="C1942" s="9" t="s">
        <v>3027</v>
      </c>
      <c r="D1942" s="10" t="s">
        <v>3028</v>
      </c>
      <c r="E1942" s="11" t="s">
        <v>3029</v>
      </c>
      <c r="F1942" s="6">
        <v>510852</v>
      </c>
      <c r="G1942" s="6" t="s">
        <v>848</v>
      </c>
      <c r="H1942" s="16">
        <v>4221287</v>
      </c>
      <c r="I1942" s="12" t="s">
        <v>535</v>
      </c>
      <c r="J1942" s="12" t="s">
        <v>3030</v>
      </c>
      <c r="K1942" s="15">
        <v>4218060</v>
      </c>
      <c r="L1942" s="13" t="s">
        <v>14</v>
      </c>
      <c r="M1942" s="7">
        <v>1</v>
      </c>
      <c r="N1942" s="14"/>
    </row>
    <row r="1943" spans="1:14" ht="78.75">
      <c r="A1943" s="6">
        <v>1942</v>
      </c>
      <c r="B1943" s="8" t="s">
        <v>2765</v>
      </c>
      <c r="C1943" s="9" t="s">
        <v>3031</v>
      </c>
      <c r="D1943" s="10" t="s">
        <v>3032</v>
      </c>
      <c r="E1943" s="11" t="s">
        <v>3033</v>
      </c>
      <c r="F1943" s="6">
        <v>510914</v>
      </c>
      <c r="G1943" s="6" t="s">
        <v>848</v>
      </c>
      <c r="H1943" s="16">
        <v>3493039</v>
      </c>
      <c r="I1943" s="12" t="s">
        <v>376</v>
      </c>
      <c r="J1943" s="12" t="s">
        <v>3034</v>
      </c>
      <c r="K1943" s="15">
        <v>3492900</v>
      </c>
      <c r="L1943" s="13" t="s">
        <v>14</v>
      </c>
      <c r="M1943" s="7">
        <v>1</v>
      </c>
      <c r="N1943" s="14"/>
    </row>
    <row r="1944" spans="1:14" ht="63">
      <c r="A1944" s="6">
        <v>1943</v>
      </c>
      <c r="B1944" s="8" t="s">
        <v>2765</v>
      </c>
      <c r="C1944" s="9" t="s">
        <v>3035</v>
      </c>
      <c r="D1944" s="10" t="s">
        <v>3036</v>
      </c>
      <c r="E1944" s="11" t="s">
        <v>3037</v>
      </c>
      <c r="F1944" s="6">
        <v>510849</v>
      </c>
      <c r="G1944" s="6" t="s">
        <v>848</v>
      </c>
      <c r="H1944" s="16">
        <v>8487701</v>
      </c>
      <c r="I1944" s="12" t="s">
        <v>207</v>
      </c>
      <c r="J1944" s="12" t="s">
        <v>3038</v>
      </c>
      <c r="K1944" s="15">
        <v>8486540</v>
      </c>
      <c r="L1944" s="13" t="s">
        <v>14</v>
      </c>
      <c r="M1944" s="7">
        <v>1</v>
      </c>
      <c r="N1944" s="14"/>
    </row>
    <row r="1945" spans="1:14" ht="78.75">
      <c r="A1945" s="6">
        <v>1944</v>
      </c>
      <c r="B1945" s="8" t="s">
        <v>2765</v>
      </c>
      <c r="C1945" s="9" t="s">
        <v>3039</v>
      </c>
      <c r="D1945" s="10" t="s">
        <v>3040</v>
      </c>
      <c r="E1945" s="11" t="s">
        <v>3041</v>
      </c>
      <c r="F1945" s="6">
        <v>510853</v>
      </c>
      <c r="G1945" s="6" t="s">
        <v>848</v>
      </c>
      <c r="H1945" s="16">
        <v>2449976</v>
      </c>
      <c r="I1945" s="12" t="s">
        <v>542</v>
      </c>
      <c r="J1945" s="12" t="s">
        <v>3042</v>
      </c>
      <c r="K1945" s="15"/>
      <c r="L1945" s="13" t="s">
        <v>14</v>
      </c>
      <c r="M1945" s="7">
        <v>1</v>
      </c>
      <c r="N1945" s="14"/>
    </row>
    <row r="1946" spans="1:14" ht="78.75">
      <c r="A1946" s="6">
        <v>1945</v>
      </c>
      <c r="B1946" s="8" t="s">
        <v>2765</v>
      </c>
      <c r="C1946" s="9" t="s">
        <v>3043</v>
      </c>
      <c r="D1946" s="10" t="s">
        <v>3044</v>
      </c>
      <c r="E1946" s="11" t="s">
        <v>3045</v>
      </c>
      <c r="F1946" s="6">
        <v>510842</v>
      </c>
      <c r="G1946" s="6" t="s">
        <v>848</v>
      </c>
      <c r="H1946" s="16">
        <v>4196229</v>
      </c>
      <c r="I1946" s="12" t="s">
        <v>542</v>
      </c>
      <c r="J1946" s="12" t="s">
        <v>3042</v>
      </c>
      <c r="K1946" s="15"/>
      <c r="L1946" s="13" t="s">
        <v>14</v>
      </c>
      <c r="M1946" s="7">
        <v>1</v>
      </c>
      <c r="N1946" s="14"/>
    </row>
    <row r="1947" spans="1:14" ht="94.5">
      <c r="A1947" s="6">
        <v>1946</v>
      </c>
      <c r="B1947" s="8" t="s">
        <v>2765</v>
      </c>
      <c r="C1947" s="9" t="s">
        <v>3046</v>
      </c>
      <c r="D1947" s="10" t="s">
        <v>3047</v>
      </c>
      <c r="E1947" s="11" t="s">
        <v>3048</v>
      </c>
      <c r="F1947" s="6">
        <v>510908</v>
      </c>
      <c r="G1947" s="6" t="s">
        <v>848</v>
      </c>
      <c r="H1947" s="16">
        <v>5764585</v>
      </c>
      <c r="I1947" s="12" t="s">
        <v>3049</v>
      </c>
      <c r="J1947" s="12" t="s">
        <v>2880</v>
      </c>
      <c r="K1947" s="15"/>
      <c r="L1947" s="13" t="s">
        <v>14</v>
      </c>
      <c r="M1947" s="7">
        <v>1</v>
      </c>
      <c r="N1947" s="14"/>
    </row>
    <row r="1948" spans="1:14" ht="78.75">
      <c r="A1948" s="6">
        <v>1947</v>
      </c>
      <c r="B1948" s="8" t="s">
        <v>2765</v>
      </c>
      <c r="C1948" s="9" t="s">
        <v>3050</v>
      </c>
      <c r="D1948" s="10" t="s">
        <v>3051</v>
      </c>
      <c r="E1948" s="11" t="s">
        <v>3052</v>
      </c>
      <c r="F1948" s="6">
        <v>552082</v>
      </c>
      <c r="G1948" s="6" t="s">
        <v>1779</v>
      </c>
      <c r="H1948" s="16">
        <v>12059144</v>
      </c>
      <c r="I1948" s="12" t="s">
        <v>3053</v>
      </c>
      <c r="J1948" s="12" t="s">
        <v>3054</v>
      </c>
      <c r="K1948" s="15">
        <v>10000000</v>
      </c>
      <c r="L1948" s="13" t="s">
        <v>14</v>
      </c>
      <c r="M1948" s="7">
        <v>1</v>
      </c>
      <c r="N1948" s="14"/>
    </row>
    <row r="1949" spans="1:14" ht="126">
      <c r="A1949" s="6">
        <v>1948</v>
      </c>
      <c r="B1949" s="8" t="s">
        <v>2765</v>
      </c>
      <c r="C1949" s="9" t="s">
        <v>3055</v>
      </c>
      <c r="D1949" s="10" t="s">
        <v>3056</v>
      </c>
      <c r="E1949" s="11" t="s">
        <v>3057</v>
      </c>
      <c r="F1949" s="6">
        <v>552080</v>
      </c>
      <c r="G1949" s="6" t="s">
        <v>1779</v>
      </c>
      <c r="H1949" s="16">
        <v>2929456</v>
      </c>
      <c r="I1949" s="12" t="s">
        <v>3053</v>
      </c>
      <c r="J1949" s="12" t="s">
        <v>3058</v>
      </c>
      <c r="K1949" s="15"/>
      <c r="L1949" s="13" t="s">
        <v>14</v>
      </c>
      <c r="M1949" s="7">
        <v>1</v>
      </c>
      <c r="N1949" s="14"/>
    </row>
    <row r="1950" spans="1:14" ht="94.5">
      <c r="A1950" s="6">
        <v>1949</v>
      </c>
      <c r="B1950" s="8" t="s">
        <v>2765</v>
      </c>
      <c r="C1950" s="9" t="s">
        <v>3059</v>
      </c>
      <c r="D1950" s="10" t="s">
        <v>3060</v>
      </c>
      <c r="E1950" s="11" t="s">
        <v>3061</v>
      </c>
      <c r="F1950" s="6">
        <v>558506</v>
      </c>
      <c r="G1950" s="6" t="s">
        <v>608</v>
      </c>
      <c r="H1950" s="16">
        <v>859327</v>
      </c>
      <c r="I1950" s="12" t="s">
        <v>3062</v>
      </c>
      <c r="J1950" s="12" t="s">
        <v>3063</v>
      </c>
      <c r="K1950" s="15"/>
      <c r="L1950" s="13" t="s">
        <v>14</v>
      </c>
      <c r="M1950" s="7">
        <v>1</v>
      </c>
      <c r="N1950" s="14"/>
    </row>
    <row r="1951" spans="1:14" ht="78.75">
      <c r="A1951" s="6">
        <v>1950</v>
      </c>
      <c r="B1951" s="8" t="s">
        <v>2765</v>
      </c>
      <c r="C1951" s="9" t="s">
        <v>3064</v>
      </c>
      <c r="D1951" s="10" t="s">
        <v>3065</v>
      </c>
      <c r="E1951" s="11" t="s">
        <v>3066</v>
      </c>
      <c r="F1951" s="6">
        <v>558511</v>
      </c>
      <c r="G1951" s="6" t="s">
        <v>608</v>
      </c>
      <c r="H1951" s="16">
        <v>3907674</v>
      </c>
      <c r="I1951" s="12" t="s">
        <v>3053</v>
      </c>
      <c r="J1951" s="12" t="s">
        <v>3067</v>
      </c>
      <c r="K1951" s="15"/>
      <c r="L1951" s="13" t="s">
        <v>14</v>
      </c>
      <c r="M1951" s="7">
        <v>1</v>
      </c>
      <c r="N1951" s="14"/>
    </row>
    <row r="1952" spans="1:14" ht="110.25">
      <c r="A1952" s="6">
        <v>1951</v>
      </c>
      <c r="B1952" s="8" t="s">
        <v>2765</v>
      </c>
      <c r="C1952" s="9" t="s">
        <v>3068</v>
      </c>
      <c r="D1952" s="10" t="s">
        <v>3069</v>
      </c>
      <c r="E1952" s="11" t="s">
        <v>3070</v>
      </c>
      <c r="F1952" s="6">
        <v>537660</v>
      </c>
      <c r="G1952" s="6" t="s">
        <v>875</v>
      </c>
      <c r="H1952" s="16">
        <v>12493046</v>
      </c>
      <c r="I1952" s="12" t="s">
        <v>2072</v>
      </c>
      <c r="J1952" s="12" t="s">
        <v>2150</v>
      </c>
      <c r="K1952" s="15">
        <v>2925000</v>
      </c>
      <c r="L1952" s="13" t="s">
        <v>14</v>
      </c>
      <c r="M1952" s="7">
        <v>1</v>
      </c>
      <c r="N1952" s="14"/>
    </row>
    <row r="1953" spans="1:14" ht="110.25">
      <c r="A1953" s="6">
        <v>1952</v>
      </c>
      <c r="B1953" s="8" t="s">
        <v>2765</v>
      </c>
      <c r="C1953" s="9" t="s">
        <v>3071</v>
      </c>
      <c r="D1953" s="10" t="s">
        <v>2945</v>
      </c>
      <c r="E1953" s="11" t="s">
        <v>3072</v>
      </c>
      <c r="F1953" s="6">
        <v>537661</v>
      </c>
      <c r="G1953" s="6" t="s">
        <v>875</v>
      </c>
      <c r="H1953" s="16">
        <v>12173121</v>
      </c>
      <c r="I1953" s="12" t="s">
        <v>1247</v>
      </c>
      <c r="J1953" s="12" t="s">
        <v>3073</v>
      </c>
      <c r="K1953" s="15">
        <v>2000000</v>
      </c>
      <c r="L1953" s="13" t="s">
        <v>14</v>
      </c>
      <c r="M1953" s="7">
        <v>1</v>
      </c>
      <c r="N1953" s="14"/>
    </row>
    <row r="1954" spans="1:14" ht="94.5">
      <c r="A1954" s="6">
        <v>1953</v>
      </c>
      <c r="B1954" s="8" t="s">
        <v>2765</v>
      </c>
      <c r="C1954" s="9" t="s">
        <v>3074</v>
      </c>
      <c r="D1954" s="10" t="s">
        <v>3075</v>
      </c>
      <c r="E1954" s="11" t="s">
        <v>3076</v>
      </c>
      <c r="F1954" s="6">
        <v>537662</v>
      </c>
      <c r="G1954" s="6" t="s">
        <v>875</v>
      </c>
      <c r="H1954" s="16">
        <v>7249926</v>
      </c>
      <c r="I1954" s="12" t="s">
        <v>1897</v>
      </c>
      <c r="J1954" s="12" t="s">
        <v>3077</v>
      </c>
      <c r="K1954" s="15"/>
      <c r="L1954" s="13" t="s">
        <v>14</v>
      </c>
      <c r="M1954" s="7">
        <v>1</v>
      </c>
      <c r="N1954" s="14"/>
    </row>
    <row r="1955" spans="1:14" ht="78.75">
      <c r="A1955" s="6">
        <v>1954</v>
      </c>
      <c r="B1955" s="8" t="s">
        <v>2765</v>
      </c>
      <c r="C1955" s="9" t="s">
        <v>3078</v>
      </c>
      <c r="D1955" s="10" t="s">
        <v>3079</v>
      </c>
      <c r="E1955" s="11" t="s">
        <v>3080</v>
      </c>
      <c r="F1955" s="6">
        <v>510858</v>
      </c>
      <c r="G1955" s="6" t="s">
        <v>848</v>
      </c>
      <c r="H1955" s="16">
        <v>8650951</v>
      </c>
      <c r="I1955" s="12" t="s">
        <v>2558</v>
      </c>
      <c r="J1955" s="12" t="s">
        <v>3081</v>
      </c>
      <c r="K1955" s="15">
        <v>1279990</v>
      </c>
      <c r="L1955" s="13" t="s">
        <v>14</v>
      </c>
      <c r="M1955" s="7">
        <v>1</v>
      </c>
      <c r="N1955" s="14"/>
    </row>
    <row r="1956" spans="1:14" ht="94.5">
      <c r="A1956" s="6">
        <v>1955</v>
      </c>
      <c r="B1956" s="8" t="s">
        <v>2765</v>
      </c>
      <c r="C1956" s="9" t="s">
        <v>3082</v>
      </c>
      <c r="D1956" s="10" t="s">
        <v>2828</v>
      </c>
      <c r="E1956" s="11" t="s">
        <v>3083</v>
      </c>
      <c r="F1956" s="6">
        <v>544172</v>
      </c>
      <c r="G1956" s="6" t="s">
        <v>875</v>
      </c>
      <c r="H1956" s="16">
        <v>3720240</v>
      </c>
      <c r="I1956" s="12" t="s">
        <v>1020</v>
      </c>
      <c r="J1956" s="12" t="s">
        <v>2190</v>
      </c>
      <c r="K1956" s="15"/>
      <c r="L1956" s="13" t="s">
        <v>14</v>
      </c>
      <c r="M1956" s="7">
        <v>1</v>
      </c>
      <c r="N1956" s="14"/>
    </row>
    <row r="1957" spans="1:14" ht="110.25">
      <c r="A1957" s="6">
        <v>1956</v>
      </c>
      <c r="B1957" s="8" t="s">
        <v>2765</v>
      </c>
      <c r="C1957" s="9" t="s">
        <v>3084</v>
      </c>
      <c r="D1957" s="10" t="s">
        <v>3085</v>
      </c>
      <c r="E1957" s="11" t="s">
        <v>3086</v>
      </c>
      <c r="F1957" s="6">
        <v>544173</v>
      </c>
      <c r="G1957" s="6" t="s">
        <v>875</v>
      </c>
      <c r="H1957" s="16">
        <v>13507202</v>
      </c>
      <c r="I1957" s="12" t="s">
        <v>2199</v>
      </c>
      <c r="J1957" s="12" t="s">
        <v>2200</v>
      </c>
      <c r="K1957" s="15">
        <v>1300000</v>
      </c>
      <c r="L1957" s="13" t="s">
        <v>14</v>
      </c>
      <c r="M1957" s="7">
        <v>1</v>
      </c>
      <c r="N1957" s="14"/>
    </row>
    <row r="1958" spans="1:14" ht="126">
      <c r="A1958" s="6">
        <v>1957</v>
      </c>
      <c r="B1958" s="8" t="s">
        <v>2765</v>
      </c>
      <c r="C1958" s="9" t="s">
        <v>3087</v>
      </c>
      <c r="D1958" s="10" t="s">
        <v>3088</v>
      </c>
      <c r="E1958" s="11" t="s">
        <v>3089</v>
      </c>
      <c r="F1958" s="6">
        <v>544174</v>
      </c>
      <c r="G1958" s="6" t="s">
        <v>875</v>
      </c>
      <c r="H1958" s="16">
        <v>6104129</v>
      </c>
      <c r="I1958" s="12" t="s">
        <v>1166</v>
      </c>
      <c r="J1958" s="12" t="s">
        <v>3090</v>
      </c>
      <c r="K1958" s="15">
        <v>1140000</v>
      </c>
      <c r="L1958" s="13" t="s">
        <v>14</v>
      </c>
      <c r="M1958" s="7">
        <v>1</v>
      </c>
      <c r="N1958" s="14"/>
    </row>
    <row r="1959" spans="1:14" ht="94.5">
      <c r="A1959" s="6">
        <v>1958</v>
      </c>
      <c r="B1959" s="8" t="s">
        <v>2765</v>
      </c>
      <c r="C1959" s="9" t="s">
        <v>3091</v>
      </c>
      <c r="D1959" s="10" t="s">
        <v>3092</v>
      </c>
      <c r="E1959" s="11" t="s">
        <v>3093</v>
      </c>
      <c r="F1959" s="6">
        <v>544176</v>
      </c>
      <c r="G1959" s="6" t="s">
        <v>875</v>
      </c>
      <c r="H1959" s="16">
        <v>7367412</v>
      </c>
      <c r="I1959" s="12" t="s">
        <v>3094</v>
      </c>
      <c r="J1959" s="12" t="s">
        <v>3095</v>
      </c>
      <c r="K1959" s="15"/>
      <c r="L1959" s="13" t="s">
        <v>14</v>
      </c>
      <c r="M1959" s="7">
        <v>1</v>
      </c>
      <c r="N1959" s="14"/>
    </row>
    <row r="1960" spans="1:14" ht="94.5">
      <c r="A1960" s="6">
        <v>1959</v>
      </c>
      <c r="B1960" s="8" t="s">
        <v>2765</v>
      </c>
      <c r="C1960" s="9" t="s">
        <v>3096</v>
      </c>
      <c r="D1960" s="10" t="s">
        <v>3097</v>
      </c>
      <c r="E1960" s="11" t="s">
        <v>3098</v>
      </c>
      <c r="F1960" s="6">
        <v>546625</v>
      </c>
      <c r="G1960" s="6" t="s">
        <v>608</v>
      </c>
      <c r="H1960" s="16">
        <v>1013302</v>
      </c>
      <c r="I1960" s="12" t="s">
        <v>1897</v>
      </c>
      <c r="J1960" s="12" t="s">
        <v>2439</v>
      </c>
      <c r="K1960" s="15">
        <v>1011730</v>
      </c>
      <c r="L1960" s="13" t="s">
        <v>14</v>
      </c>
      <c r="M1960" s="7">
        <v>1</v>
      </c>
      <c r="N1960" s="14"/>
    </row>
    <row r="1961" spans="1:14" ht="141.75">
      <c r="A1961" s="6">
        <v>1960</v>
      </c>
      <c r="B1961" s="8" t="s">
        <v>2765</v>
      </c>
      <c r="C1961" s="9" t="s">
        <v>3099</v>
      </c>
      <c r="D1961" s="10" t="s">
        <v>3100</v>
      </c>
      <c r="E1961" s="11" t="s">
        <v>3101</v>
      </c>
      <c r="F1961" s="6">
        <v>561716</v>
      </c>
      <c r="G1961" s="6" t="s">
        <v>875</v>
      </c>
      <c r="H1961" s="16">
        <v>19119352</v>
      </c>
      <c r="I1961" s="12" t="s">
        <v>2210</v>
      </c>
      <c r="J1961" s="12" t="s">
        <v>3102</v>
      </c>
      <c r="K1961" s="15"/>
      <c r="L1961" s="13" t="s">
        <v>14</v>
      </c>
      <c r="M1961" s="7">
        <v>1</v>
      </c>
      <c r="N1961" s="14"/>
    </row>
    <row r="1962" spans="1:14" ht="63">
      <c r="A1962" s="6">
        <v>1961</v>
      </c>
      <c r="B1962" s="8" t="s">
        <v>2765</v>
      </c>
      <c r="C1962" s="9" t="s">
        <v>3103</v>
      </c>
      <c r="D1962" s="10" t="s">
        <v>3104</v>
      </c>
      <c r="E1962" s="11" t="s">
        <v>3105</v>
      </c>
      <c r="F1962" s="6">
        <v>575580</v>
      </c>
      <c r="G1962" s="6" t="s">
        <v>608</v>
      </c>
      <c r="H1962" s="16">
        <v>3234527</v>
      </c>
      <c r="I1962" s="12" t="s">
        <v>2210</v>
      </c>
      <c r="J1962" s="12" t="s">
        <v>2128</v>
      </c>
      <c r="K1962" s="15"/>
      <c r="L1962" s="13" t="s">
        <v>14</v>
      </c>
      <c r="M1962" s="7">
        <v>1</v>
      </c>
      <c r="N1962" s="14"/>
    </row>
    <row r="1963" spans="1:14" ht="157.5">
      <c r="A1963" s="6">
        <v>1962</v>
      </c>
      <c r="B1963" s="8" t="s">
        <v>2765</v>
      </c>
      <c r="C1963" s="9" t="s">
        <v>3106</v>
      </c>
      <c r="D1963" s="10" t="s">
        <v>3107</v>
      </c>
      <c r="E1963" s="11" t="s">
        <v>3108</v>
      </c>
      <c r="F1963" s="6">
        <v>570812</v>
      </c>
      <c r="G1963" s="6" t="s">
        <v>875</v>
      </c>
      <c r="H1963" s="16">
        <v>5058864</v>
      </c>
      <c r="I1963" s="12" t="s">
        <v>2210</v>
      </c>
      <c r="J1963" s="12" t="s">
        <v>3102</v>
      </c>
      <c r="K1963" s="15"/>
      <c r="L1963" s="13" t="s">
        <v>14</v>
      </c>
      <c r="M1963" s="7">
        <v>1</v>
      </c>
      <c r="N1963" s="14"/>
    </row>
    <row r="1964" spans="1:14" ht="110.25">
      <c r="A1964" s="6">
        <v>1963</v>
      </c>
      <c r="B1964" s="8" t="s">
        <v>2765</v>
      </c>
      <c r="C1964" s="9" t="s">
        <v>3109</v>
      </c>
      <c r="D1964" s="10" t="s">
        <v>3110</v>
      </c>
      <c r="E1964" s="11" t="s">
        <v>3111</v>
      </c>
      <c r="F1964" s="6">
        <v>570811</v>
      </c>
      <c r="G1964" s="6" t="s">
        <v>875</v>
      </c>
      <c r="H1964" s="16">
        <v>4205175</v>
      </c>
      <c r="I1964" s="12" t="s">
        <v>2210</v>
      </c>
      <c r="J1964" s="12" t="s">
        <v>3102</v>
      </c>
      <c r="K1964" s="15"/>
      <c r="L1964" s="13" t="s">
        <v>14</v>
      </c>
      <c r="M1964" s="7">
        <v>1</v>
      </c>
      <c r="N1964" s="14"/>
    </row>
    <row r="1965" spans="1:14" ht="110.25">
      <c r="A1965" s="6">
        <v>1964</v>
      </c>
      <c r="B1965" s="8" t="s">
        <v>2765</v>
      </c>
      <c r="C1965" s="9" t="s">
        <v>3112</v>
      </c>
      <c r="D1965" s="10" t="s">
        <v>3009</v>
      </c>
      <c r="E1965" s="11" t="s">
        <v>3113</v>
      </c>
      <c r="F1965" s="6">
        <v>570810</v>
      </c>
      <c r="G1965" s="6" t="s">
        <v>875</v>
      </c>
      <c r="H1965" s="16">
        <v>7731857</v>
      </c>
      <c r="I1965" s="12" t="s">
        <v>2210</v>
      </c>
      <c r="J1965" s="12" t="s">
        <v>3102</v>
      </c>
      <c r="K1965" s="15"/>
      <c r="L1965" s="13" t="s">
        <v>14</v>
      </c>
      <c r="M1965" s="7">
        <v>1</v>
      </c>
      <c r="N1965" s="14"/>
    </row>
    <row r="1966" spans="1:14" ht="78.75">
      <c r="A1966" s="6">
        <v>1965</v>
      </c>
      <c r="B1966" s="8" t="s">
        <v>2765</v>
      </c>
      <c r="C1966" s="9" t="s">
        <v>3114</v>
      </c>
      <c r="D1966" s="10" t="s">
        <v>3115</v>
      </c>
      <c r="E1966" s="11" t="s">
        <v>3116</v>
      </c>
      <c r="F1966" s="6">
        <v>570807</v>
      </c>
      <c r="G1966" s="6" t="s">
        <v>875</v>
      </c>
      <c r="H1966" s="16">
        <v>6965763</v>
      </c>
      <c r="I1966" s="12" t="s">
        <v>2210</v>
      </c>
      <c r="J1966" s="12" t="s">
        <v>3102</v>
      </c>
      <c r="K1966" s="15"/>
      <c r="L1966" s="13" t="s">
        <v>14</v>
      </c>
      <c r="M1966" s="7">
        <v>1</v>
      </c>
      <c r="N1966" s="14"/>
    </row>
    <row r="1967" spans="1:14" ht="63">
      <c r="A1967" s="6">
        <v>1966</v>
      </c>
      <c r="B1967" s="8" t="s">
        <v>2765</v>
      </c>
      <c r="C1967" s="9" t="s">
        <v>3117</v>
      </c>
      <c r="D1967" s="10" t="s">
        <v>3118</v>
      </c>
      <c r="E1967" s="11" t="s">
        <v>3119</v>
      </c>
      <c r="F1967" s="6">
        <v>570809</v>
      </c>
      <c r="G1967" s="6" t="s">
        <v>875</v>
      </c>
      <c r="H1967" s="16">
        <v>6908689</v>
      </c>
      <c r="I1967" s="12" t="s">
        <v>2210</v>
      </c>
      <c r="J1967" s="12" t="s">
        <v>3102</v>
      </c>
      <c r="K1967" s="15"/>
      <c r="L1967" s="13" t="s">
        <v>14</v>
      </c>
      <c r="M1967" s="7">
        <v>1</v>
      </c>
      <c r="N1967" s="14"/>
    </row>
    <row r="1968" spans="1:14" ht="141.75">
      <c r="A1968" s="6">
        <v>1967</v>
      </c>
      <c r="B1968" s="8" t="s">
        <v>2765</v>
      </c>
      <c r="C1968" s="9" t="s">
        <v>3120</v>
      </c>
      <c r="D1968" s="10" t="s">
        <v>3121</v>
      </c>
      <c r="E1968" s="11" t="s">
        <v>3122</v>
      </c>
      <c r="F1968" s="6">
        <v>570808</v>
      </c>
      <c r="G1968" s="6" t="s">
        <v>875</v>
      </c>
      <c r="H1968" s="16">
        <v>15044034</v>
      </c>
      <c r="I1968" s="12" t="s">
        <v>2210</v>
      </c>
      <c r="J1968" s="12" t="s">
        <v>3102</v>
      </c>
      <c r="K1968" s="15"/>
      <c r="L1968" s="13" t="s">
        <v>14</v>
      </c>
      <c r="M1968" s="7">
        <v>1</v>
      </c>
      <c r="N1968" s="14"/>
    </row>
    <row r="1969" spans="1:14" ht="110.25">
      <c r="A1969" s="6">
        <v>1968</v>
      </c>
      <c r="B1969" s="8" t="s">
        <v>2765</v>
      </c>
      <c r="C1969" s="9" t="s">
        <v>3123</v>
      </c>
      <c r="D1969" s="10" t="s">
        <v>3124</v>
      </c>
      <c r="E1969" s="11" t="s">
        <v>3125</v>
      </c>
      <c r="F1969" s="6">
        <v>570806</v>
      </c>
      <c r="G1969" s="6" t="s">
        <v>875</v>
      </c>
      <c r="H1969" s="16">
        <v>5667057</v>
      </c>
      <c r="I1969" s="12" t="s">
        <v>2210</v>
      </c>
      <c r="J1969" s="12" t="s">
        <v>3102</v>
      </c>
      <c r="K1969" s="15"/>
      <c r="L1969" s="13" t="s">
        <v>14</v>
      </c>
      <c r="M1969" s="7">
        <v>1</v>
      </c>
      <c r="N1969" s="14"/>
    </row>
    <row r="1970" spans="1:14" ht="78.75">
      <c r="A1970" s="6">
        <v>1969</v>
      </c>
      <c r="B1970" s="8" t="s">
        <v>2765</v>
      </c>
      <c r="C1970" s="9" t="s">
        <v>3126</v>
      </c>
      <c r="D1970" s="10" t="s">
        <v>3127</v>
      </c>
      <c r="E1970" s="11" t="s">
        <v>3128</v>
      </c>
      <c r="F1970" s="6">
        <v>575579</v>
      </c>
      <c r="G1970" s="6" t="s">
        <v>608</v>
      </c>
      <c r="H1970" s="16">
        <v>3063339</v>
      </c>
      <c r="I1970" s="12" t="s">
        <v>2210</v>
      </c>
      <c r="J1970" s="12" t="s">
        <v>2128</v>
      </c>
      <c r="K1970" s="15"/>
      <c r="L1970" s="13" t="s">
        <v>14</v>
      </c>
      <c r="M1970" s="7">
        <v>1</v>
      </c>
      <c r="N1970" s="14"/>
    </row>
    <row r="1971" spans="1:14" ht="94.5">
      <c r="A1971" s="6">
        <v>1970</v>
      </c>
      <c r="B1971" s="8" t="s">
        <v>2765</v>
      </c>
      <c r="C1971" s="9" t="s">
        <v>3129</v>
      </c>
      <c r="D1971" s="10" t="s">
        <v>2938</v>
      </c>
      <c r="E1971" s="11" t="s">
        <v>3130</v>
      </c>
      <c r="F1971" s="6">
        <v>575578</v>
      </c>
      <c r="G1971" s="6" t="s">
        <v>608</v>
      </c>
      <c r="H1971" s="16">
        <v>3501688</v>
      </c>
      <c r="I1971" s="12" t="s">
        <v>2210</v>
      </c>
      <c r="J1971" s="12" t="s">
        <v>2128</v>
      </c>
      <c r="K1971" s="15"/>
      <c r="L1971" s="13" t="s">
        <v>14</v>
      </c>
      <c r="M1971" s="7">
        <v>1</v>
      </c>
      <c r="N1971" s="14"/>
    </row>
    <row r="1972" spans="1:14" ht="94.5">
      <c r="A1972" s="6">
        <v>1971</v>
      </c>
      <c r="B1972" s="8" t="s">
        <v>2765</v>
      </c>
      <c r="C1972" s="9" t="s">
        <v>3131</v>
      </c>
      <c r="D1972" s="10" t="s">
        <v>3132</v>
      </c>
      <c r="E1972" s="11" t="s">
        <v>3133</v>
      </c>
      <c r="F1972" s="6">
        <v>574804</v>
      </c>
      <c r="G1972" s="6" t="s">
        <v>2816</v>
      </c>
      <c r="H1972" s="16">
        <v>6699601</v>
      </c>
      <c r="I1972" s="12" t="s">
        <v>2210</v>
      </c>
      <c r="J1972" s="12" t="s">
        <v>3102</v>
      </c>
      <c r="K1972" s="15"/>
      <c r="L1972" s="13" t="s">
        <v>14</v>
      </c>
      <c r="M1972" s="7">
        <v>1</v>
      </c>
      <c r="N1972" s="14"/>
    </row>
    <row r="1973" spans="1:14" ht="110.25">
      <c r="A1973" s="6">
        <v>1972</v>
      </c>
      <c r="B1973" s="8" t="s">
        <v>2765</v>
      </c>
      <c r="C1973" s="9" t="s">
        <v>3134</v>
      </c>
      <c r="D1973" s="10" t="s">
        <v>3135</v>
      </c>
      <c r="E1973" s="11" t="s">
        <v>3111</v>
      </c>
      <c r="F1973" s="6">
        <v>570811</v>
      </c>
      <c r="G1973" s="6" t="s">
        <v>875</v>
      </c>
      <c r="H1973" s="16">
        <v>4205175</v>
      </c>
      <c r="I1973" s="12" t="s">
        <v>2210</v>
      </c>
      <c r="J1973" s="12" t="s">
        <v>3102</v>
      </c>
      <c r="K1973" s="15"/>
      <c r="L1973" s="13" t="s">
        <v>14</v>
      </c>
      <c r="M1973" s="7">
        <v>1</v>
      </c>
      <c r="N1973" s="14"/>
    </row>
    <row r="1974" spans="1:14" ht="63">
      <c r="A1974" s="6">
        <v>1973</v>
      </c>
      <c r="B1974" s="8" t="s">
        <v>2765</v>
      </c>
      <c r="C1974" s="9" t="s">
        <v>3136</v>
      </c>
      <c r="D1974" s="10"/>
      <c r="E1974" s="11" t="s">
        <v>3119</v>
      </c>
      <c r="F1974" s="6">
        <v>570809</v>
      </c>
      <c r="G1974" s="6" t="s">
        <v>875</v>
      </c>
      <c r="H1974" s="16">
        <v>6908689</v>
      </c>
      <c r="I1974" s="12" t="s">
        <v>2210</v>
      </c>
      <c r="J1974" s="12" t="s">
        <v>3102</v>
      </c>
      <c r="K1974" s="15"/>
      <c r="L1974" s="13" t="s">
        <v>14</v>
      </c>
      <c r="M1974" s="7">
        <v>1</v>
      </c>
      <c r="N1974" s="14"/>
    </row>
    <row r="1975" spans="1:14" ht="141.75">
      <c r="A1975" s="6">
        <v>1974</v>
      </c>
      <c r="B1975" s="8" t="s">
        <v>2765</v>
      </c>
      <c r="C1975" s="9" t="s">
        <v>3137</v>
      </c>
      <c r="D1975" s="10" t="s">
        <v>3138</v>
      </c>
      <c r="E1975" s="11" t="s">
        <v>3122</v>
      </c>
      <c r="F1975" s="6">
        <v>570808</v>
      </c>
      <c r="G1975" s="6" t="s">
        <v>875</v>
      </c>
      <c r="H1975" s="16">
        <v>15044034</v>
      </c>
      <c r="I1975" s="12" t="s">
        <v>2210</v>
      </c>
      <c r="J1975" s="12" t="s">
        <v>3102</v>
      </c>
      <c r="K1975" s="15"/>
      <c r="L1975" s="13" t="s">
        <v>14</v>
      </c>
      <c r="M1975" s="7">
        <v>1</v>
      </c>
      <c r="N1975" s="14"/>
    </row>
    <row r="1976" spans="1:14" ht="78.75">
      <c r="A1976" s="6">
        <v>1975</v>
      </c>
      <c r="B1976" s="8" t="s">
        <v>2765</v>
      </c>
      <c r="C1976" s="9" t="s">
        <v>3139</v>
      </c>
      <c r="D1976" s="10" t="s">
        <v>3140</v>
      </c>
      <c r="E1976" s="11" t="s">
        <v>3116</v>
      </c>
      <c r="F1976" s="6">
        <v>570807</v>
      </c>
      <c r="G1976" s="6" t="s">
        <v>875</v>
      </c>
      <c r="H1976" s="16">
        <v>6965163</v>
      </c>
      <c r="I1976" s="12" t="s">
        <v>2210</v>
      </c>
      <c r="J1976" s="12" t="s">
        <v>3102</v>
      </c>
      <c r="K1976" s="15"/>
      <c r="L1976" s="13" t="s">
        <v>14</v>
      </c>
      <c r="M1976" s="7">
        <v>1</v>
      </c>
      <c r="N1976" s="14"/>
    </row>
    <row r="1977" spans="1:14" ht="94.5">
      <c r="A1977" s="6">
        <v>1976</v>
      </c>
      <c r="B1977" s="8" t="s">
        <v>2765</v>
      </c>
      <c r="C1977" s="9" t="s">
        <v>3141</v>
      </c>
      <c r="D1977" s="10" t="s">
        <v>3142</v>
      </c>
      <c r="E1977" s="11" t="s">
        <v>3133</v>
      </c>
      <c r="F1977" s="6">
        <v>574804</v>
      </c>
      <c r="G1977" s="6" t="s">
        <v>2816</v>
      </c>
      <c r="H1977" s="16">
        <v>6699601</v>
      </c>
      <c r="I1977" s="12" t="s">
        <v>2210</v>
      </c>
      <c r="J1977" s="12" t="s">
        <v>3102</v>
      </c>
      <c r="K1977" s="15">
        <v>4585000</v>
      </c>
      <c r="L1977" s="13" t="s">
        <v>14</v>
      </c>
      <c r="M1977" s="7">
        <v>1</v>
      </c>
      <c r="N1977" s="14"/>
    </row>
    <row r="1978" spans="1:14" ht="220.5">
      <c r="A1978" s="6">
        <v>1977</v>
      </c>
      <c r="B1978" s="8" t="s">
        <v>2765</v>
      </c>
      <c r="C1978" s="9" t="s">
        <v>3143</v>
      </c>
      <c r="D1978" s="10" t="s">
        <v>3144</v>
      </c>
      <c r="E1978" s="11" t="s">
        <v>3145</v>
      </c>
      <c r="F1978" s="6">
        <v>593518</v>
      </c>
      <c r="G1978" s="6" t="s">
        <v>608</v>
      </c>
      <c r="H1978" s="16">
        <v>191864</v>
      </c>
      <c r="I1978" s="12" t="s">
        <v>3146</v>
      </c>
      <c r="J1978" s="12" t="s">
        <v>3147</v>
      </c>
      <c r="K1978" s="15"/>
      <c r="L1978" s="13" t="s">
        <v>14</v>
      </c>
      <c r="M1978" s="7">
        <v>1</v>
      </c>
      <c r="N1978" s="14"/>
    </row>
    <row r="1979" spans="1:14" ht="78.75">
      <c r="A1979" s="6">
        <v>1978</v>
      </c>
      <c r="B1979" s="8" t="s">
        <v>2765</v>
      </c>
      <c r="C1979" s="9" t="s">
        <v>3148</v>
      </c>
      <c r="D1979" s="10"/>
      <c r="E1979" s="11" t="s">
        <v>3149</v>
      </c>
      <c r="F1979" s="6">
        <v>593517</v>
      </c>
      <c r="G1979" s="6" t="s">
        <v>608</v>
      </c>
      <c r="H1979" s="16">
        <v>5955866</v>
      </c>
      <c r="I1979" s="12"/>
      <c r="J1979" s="12"/>
      <c r="K1979" s="15"/>
      <c r="L1979" s="13" t="s">
        <v>14</v>
      </c>
      <c r="M1979" s="7">
        <v>1</v>
      </c>
      <c r="N1979" s="14"/>
    </row>
    <row r="1980" spans="1:14" ht="63">
      <c r="A1980" s="6">
        <v>1979</v>
      </c>
      <c r="B1980" s="8" t="s">
        <v>2765</v>
      </c>
      <c r="C1980" s="9" t="s">
        <v>3150</v>
      </c>
      <c r="D1980" s="10" t="s">
        <v>3151</v>
      </c>
      <c r="E1980" s="11" t="s">
        <v>3152</v>
      </c>
      <c r="F1980" s="6">
        <v>593515</v>
      </c>
      <c r="G1980" s="6" t="s">
        <v>608</v>
      </c>
      <c r="H1980" s="16">
        <v>3668260</v>
      </c>
      <c r="I1980" s="12" t="s">
        <v>3153</v>
      </c>
      <c r="J1980" s="12" t="s">
        <v>3154</v>
      </c>
      <c r="K1980" s="15">
        <v>1404000</v>
      </c>
      <c r="L1980" s="13" t="s">
        <v>14</v>
      </c>
      <c r="M1980" s="7">
        <v>1</v>
      </c>
      <c r="N1980" s="14"/>
    </row>
    <row r="1981" spans="1:14" ht="126">
      <c r="A1981" s="6">
        <v>1980</v>
      </c>
      <c r="B1981" s="8" t="s">
        <v>2765</v>
      </c>
      <c r="C1981" s="9" t="s">
        <v>3155</v>
      </c>
      <c r="D1981" s="10" t="s">
        <v>3156</v>
      </c>
      <c r="E1981" s="11" t="s">
        <v>3157</v>
      </c>
      <c r="F1981" s="6">
        <v>591520</v>
      </c>
      <c r="G1981" s="6" t="s">
        <v>1508</v>
      </c>
      <c r="H1981" s="16">
        <v>11102205</v>
      </c>
      <c r="I1981" s="12" t="s">
        <v>3158</v>
      </c>
      <c r="J1981" s="12" t="s">
        <v>3159</v>
      </c>
      <c r="K1981" s="15"/>
      <c r="L1981" s="13" t="s">
        <v>14</v>
      </c>
      <c r="M1981" s="7">
        <v>1</v>
      </c>
      <c r="N1981" s="14"/>
    </row>
    <row r="1982" spans="1:14" ht="94.5">
      <c r="A1982" s="6">
        <v>1981</v>
      </c>
      <c r="B1982" s="8" t="s">
        <v>2765</v>
      </c>
      <c r="C1982" s="9" t="s">
        <v>3160</v>
      </c>
      <c r="D1982" s="10" t="s">
        <v>3161</v>
      </c>
      <c r="E1982" s="11" t="s">
        <v>3162</v>
      </c>
      <c r="F1982" s="6">
        <v>591519</v>
      </c>
      <c r="G1982" s="6" t="s">
        <v>1508</v>
      </c>
      <c r="H1982" s="16">
        <v>4666391</v>
      </c>
      <c r="I1982" s="12" t="s">
        <v>3163</v>
      </c>
      <c r="J1982" s="12" t="s">
        <v>3164</v>
      </c>
      <c r="K1982" s="15"/>
      <c r="L1982" s="13" t="s">
        <v>14</v>
      </c>
      <c r="M1982" s="7">
        <v>1</v>
      </c>
      <c r="N1982" s="14"/>
    </row>
    <row r="1983" spans="1:14" ht="94.5">
      <c r="A1983" s="6">
        <v>1982</v>
      </c>
      <c r="B1983" s="8" t="s">
        <v>2765</v>
      </c>
      <c r="C1983" s="9" t="s">
        <v>3165</v>
      </c>
      <c r="D1983" s="10" t="s">
        <v>3166</v>
      </c>
      <c r="E1983" s="11" t="s">
        <v>3167</v>
      </c>
      <c r="F1983" s="6">
        <v>591518</v>
      </c>
      <c r="G1983" s="6" t="s">
        <v>1508</v>
      </c>
      <c r="H1983" s="16">
        <v>6677154</v>
      </c>
      <c r="I1983" s="12" t="s">
        <v>2134</v>
      </c>
      <c r="J1983" s="12" t="s">
        <v>3159</v>
      </c>
      <c r="K1983" s="15"/>
      <c r="L1983" s="13" t="s">
        <v>14</v>
      </c>
      <c r="M1983" s="7">
        <v>1</v>
      </c>
      <c r="N1983" s="14"/>
    </row>
    <row r="1984" spans="1:14" ht="94.5">
      <c r="A1984" s="6">
        <v>1983</v>
      </c>
      <c r="B1984" s="8" t="s">
        <v>2765</v>
      </c>
      <c r="C1984" s="9" t="s">
        <v>3168</v>
      </c>
      <c r="D1984" s="10" t="s">
        <v>3169</v>
      </c>
      <c r="E1984" s="11" t="s">
        <v>3170</v>
      </c>
      <c r="F1984" s="6">
        <v>591517</v>
      </c>
      <c r="G1984" s="6" t="s">
        <v>1508</v>
      </c>
      <c r="H1984" s="16">
        <v>5361438</v>
      </c>
      <c r="I1984" s="12" t="s">
        <v>3171</v>
      </c>
      <c r="J1984" s="12" t="s">
        <v>3159</v>
      </c>
      <c r="K1984" s="15"/>
      <c r="L1984" s="13" t="s">
        <v>14</v>
      </c>
      <c r="M1984" s="7">
        <v>1</v>
      </c>
      <c r="N1984" s="14"/>
    </row>
    <row r="1985" spans="1:14" ht="94.5">
      <c r="A1985" s="6">
        <v>1984</v>
      </c>
      <c r="B1985" s="8" t="s">
        <v>2765</v>
      </c>
      <c r="C1985" s="9" t="s">
        <v>3172</v>
      </c>
      <c r="D1985" s="10" t="s">
        <v>3173</v>
      </c>
      <c r="E1985" s="11" t="s">
        <v>3174</v>
      </c>
      <c r="F1985" s="6">
        <v>591515</v>
      </c>
      <c r="G1985" s="6" t="s">
        <v>1508</v>
      </c>
      <c r="H1985" s="16">
        <v>5492568</v>
      </c>
      <c r="I1985" s="12" t="s">
        <v>3175</v>
      </c>
      <c r="J1985" s="12" t="s">
        <v>3159</v>
      </c>
      <c r="K1985" s="15"/>
      <c r="L1985" s="13" t="s">
        <v>14</v>
      </c>
      <c r="M1985" s="7">
        <v>1</v>
      </c>
      <c r="N1985" s="14"/>
    </row>
    <row r="1986" spans="1:14" ht="78.75">
      <c r="A1986" s="6">
        <v>1985</v>
      </c>
      <c r="B1986" s="8" t="s">
        <v>2765</v>
      </c>
      <c r="C1986" s="9" t="s">
        <v>3176</v>
      </c>
      <c r="D1986" s="10" t="s">
        <v>3177</v>
      </c>
      <c r="E1986" s="11" t="s">
        <v>3178</v>
      </c>
      <c r="F1986" s="6">
        <v>591513</v>
      </c>
      <c r="G1986" s="6" t="s">
        <v>1508</v>
      </c>
      <c r="H1986" s="16">
        <v>6645191</v>
      </c>
      <c r="I1986" s="12" t="s">
        <v>3158</v>
      </c>
      <c r="J1986" s="12" t="s">
        <v>3159</v>
      </c>
      <c r="K1986" s="15"/>
      <c r="L1986" s="13" t="s">
        <v>14</v>
      </c>
      <c r="M1986" s="7">
        <v>1</v>
      </c>
      <c r="N1986" s="14"/>
    </row>
    <row r="1987" spans="1:14" ht="78.75">
      <c r="A1987" s="6">
        <v>1986</v>
      </c>
      <c r="B1987" s="8" t="s">
        <v>2765</v>
      </c>
      <c r="C1987" s="9" t="s">
        <v>3179</v>
      </c>
      <c r="D1987" s="10" t="s">
        <v>3180</v>
      </c>
      <c r="E1987" s="11" t="s">
        <v>3181</v>
      </c>
      <c r="F1987" s="6">
        <v>591510</v>
      </c>
      <c r="G1987" s="6" t="s">
        <v>1508</v>
      </c>
      <c r="H1987" s="16">
        <v>2632568</v>
      </c>
      <c r="I1987" s="12" t="s">
        <v>3182</v>
      </c>
      <c r="J1987" s="12" t="s">
        <v>3159</v>
      </c>
      <c r="K1987" s="15"/>
      <c r="L1987" s="13" t="s">
        <v>14</v>
      </c>
      <c r="M1987" s="7">
        <v>1</v>
      </c>
      <c r="N1987" s="14"/>
    </row>
    <row r="1988" spans="1:14" ht="94.5">
      <c r="A1988" s="6">
        <v>1987</v>
      </c>
      <c r="B1988" s="8" t="s">
        <v>2765</v>
      </c>
      <c r="C1988" s="9" t="s">
        <v>3183</v>
      </c>
      <c r="D1988" s="10" t="s">
        <v>3184</v>
      </c>
      <c r="E1988" s="11" t="s">
        <v>3185</v>
      </c>
      <c r="F1988" s="6">
        <v>591504</v>
      </c>
      <c r="G1988" s="6" t="s">
        <v>1508</v>
      </c>
      <c r="H1988" s="16">
        <v>268938</v>
      </c>
      <c r="I1988" s="12"/>
      <c r="J1988" s="12"/>
      <c r="K1988" s="15"/>
      <c r="L1988" s="13" t="s">
        <v>14</v>
      </c>
      <c r="M1988" s="7">
        <v>1</v>
      </c>
      <c r="N1988" s="14"/>
    </row>
    <row r="1989" spans="1:14" ht="78.75">
      <c r="A1989" s="6">
        <v>1988</v>
      </c>
      <c r="B1989" s="8" t="s">
        <v>2765</v>
      </c>
      <c r="C1989" s="9" t="s">
        <v>3186</v>
      </c>
      <c r="D1989" s="10" t="s">
        <v>3187</v>
      </c>
      <c r="E1989" s="11" t="s">
        <v>3188</v>
      </c>
      <c r="F1989" s="6">
        <v>591478</v>
      </c>
      <c r="G1989" s="6" t="s">
        <v>1508</v>
      </c>
      <c r="H1989" s="16">
        <v>926333</v>
      </c>
      <c r="I1989" s="12" t="s">
        <v>2134</v>
      </c>
      <c r="J1989" s="12" t="s">
        <v>3189</v>
      </c>
      <c r="K1989" s="15"/>
      <c r="L1989" s="13" t="s">
        <v>14</v>
      </c>
      <c r="M1989" s="7">
        <v>1</v>
      </c>
      <c r="N1989" s="14"/>
    </row>
    <row r="1990" spans="1:14" ht="78.75">
      <c r="A1990" s="6">
        <v>1989</v>
      </c>
      <c r="B1990" s="8" t="s">
        <v>2765</v>
      </c>
      <c r="C1990" s="9" t="s">
        <v>3190</v>
      </c>
      <c r="D1990" s="10" t="s">
        <v>3191</v>
      </c>
      <c r="E1990" s="11" t="s">
        <v>3188</v>
      </c>
      <c r="F1990" s="6">
        <v>591477</v>
      </c>
      <c r="G1990" s="6" t="s">
        <v>1508</v>
      </c>
      <c r="H1990" s="16">
        <v>4049109</v>
      </c>
      <c r="I1990" s="12" t="s">
        <v>3182</v>
      </c>
      <c r="J1990" s="12" t="s">
        <v>3159</v>
      </c>
      <c r="K1990" s="15"/>
      <c r="L1990" s="13" t="s">
        <v>14</v>
      </c>
      <c r="M1990" s="7">
        <v>1</v>
      </c>
      <c r="N1990" s="14"/>
    </row>
    <row r="1991" spans="1:14" ht="94.5">
      <c r="A1991" s="6">
        <v>1990</v>
      </c>
      <c r="B1991" s="8" t="s">
        <v>2765</v>
      </c>
      <c r="C1991" s="9" t="s">
        <v>3192</v>
      </c>
      <c r="D1991" s="10" t="s">
        <v>3193</v>
      </c>
      <c r="E1991" s="11" t="s">
        <v>3194</v>
      </c>
      <c r="F1991" s="6">
        <v>591418</v>
      </c>
      <c r="G1991" s="6" t="s">
        <v>1508</v>
      </c>
      <c r="H1991" s="16">
        <v>1031716</v>
      </c>
      <c r="I1991" s="12" t="s">
        <v>2134</v>
      </c>
      <c r="J1991" s="12" t="s">
        <v>3189</v>
      </c>
      <c r="K1991" s="15"/>
      <c r="L1991" s="13" t="s">
        <v>14</v>
      </c>
      <c r="M1991" s="7">
        <v>1</v>
      </c>
      <c r="N1991" s="14"/>
    </row>
    <row r="1992" spans="1:14" ht="110.25">
      <c r="A1992" s="6">
        <v>1991</v>
      </c>
      <c r="B1992" s="8" t="s">
        <v>2765</v>
      </c>
      <c r="C1992" s="9" t="s">
        <v>3195</v>
      </c>
      <c r="D1992" s="10" t="s">
        <v>3196</v>
      </c>
      <c r="E1992" s="11" t="s">
        <v>3197</v>
      </c>
      <c r="F1992" s="6">
        <v>590850</v>
      </c>
      <c r="G1992" s="6" t="s">
        <v>2816</v>
      </c>
      <c r="H1992" s="16">
        <v>1193827</v>
      </c>
      <c r="I1992" s="12" t="s">
        <v>2639</v>
      </c>
      <c r="J1992" s="12" t="s">
        <v>3198</v>
      </c>
      <c r="K1992" s="15"/>
      <c r="L1992" s="13" t="s">
        <v>14</v>
      </c>
      <c r="M1992" s="7">
        <v>1</v>
      </c>
      <c r="N1992" s="14"/>
    </row>
    <row r="1993" spans="1:14" ht="157.5">
      <c r="A1993" s="6">
        <v>1992</v>
      </c>
      <c r="B1993" s="8" t="s">
        <v>2765</v>
      </c>
      <c r="C1993" s="9" t="s">
        <v>3199</v>
      </c>
      <c r="D1993" s="10" t="s">
        <v>3200</v>
      </c>
      <c r="E1993" s="11" t="s">
        <v>3201</v>
      </c>
      <c r="F1993" s="6">
        <v>588768</v>
      </c>
      <c r="G1993" s="6" t="s">
        <v>2784</v>
      </c>
      <c r="H1993" s="16">
        <v>1748580</v>
      </c>
      <c r="I1993" s="12"/>
      <c r="J1993" s="12"/>
      <c r="K1993" s="15"/>
      <c r="L1993" s="13" t="s">
        <v>14</v>
      </c>
      <c r="M1993" s="7">
        <v>1</v>
      </c>
      <c r="N1993" s="14"/>
    </row>
    <row r="1994" spans="1:14" ht="110.25">
      <c r="A1994" s="6">
        <v>1993</v>
      </c>
      <c r="B1994" s="8" t="s">
        <v>2765</v>
      </c>
      <c r="C1994" s="9" t="s">
        <v>3202</v>
      </c>
      <c r="D1994" s="10" t="s">
        <v>3203</v>
      </c>
      <c r="E1994" s="11" t="s">
        <v>3204</v>
      </c>
      <c r="F1994" s="6">
        <v>596464</v>
      </c>
      <c r="G1994" s="6" t="s">
        <v>875</v>
      </c>
      <c r="H1994" s="16">
        <v>4963980</v>
      </c>
      <c r="I1994" s="12" t="s">
        <v>2134</v>
      </c>
      <c r="J1994" s="12" t="s">
        <v>3159</v>
      </c>
      <c r="K1994" s="15"/>
      <c r="L1994" s="13" t="s">
        <v>14</v>
      </c>
      <c r="M1994" s="7">
        <v>1</v>
      </c>
      <c r="N1994" s="14"/>
    </row>
    <row r="1995" spans="1:14" ht="78.75">
      <c r="A1995" s="6">
        <v>1994</v>
      </c>
      <c r="B1995" s="8" t="s">
        <v>2765</v>
      </c>
      <c r="C1995" s="9" t="s">
        <v>3205</v>
      </c>
      <c r="D1995" s="10" t="s">
        <v>3206</v>
      </c>
      <c r="E1995" s="11" t="s">
        <v>3207</v>
      </c>
      <c r="F1995" s="6">
        <v>596463</v>
      </c>
      <c r="G1995" s="6" t="s">
        <v>875</v>
      </c>
      <c r="H1995" s="16">
        <v>6515532</v>
      </c>
      <c r="I1995" s="12" t="s">
        <v>3208</v>
      </c>
      <c r="J1995" s="12" t="s">
        <v>3159</v>
      </c>
      <c r="K1995" s="15"/>
      <c r="L1995" s="13" t="s">
        <v>14</v>
      </c>
      <c r="M1995" s="7">
        <v>1</v>
      </c>
      <c r="N1995" s="14"/>
    </row>
    <row r="1996" spans="1:14" ht="110.25">
      <c r="A1996" s="6">
        <v>1995</v>
      </c>
      <c r="B1996" s="8" t="s">
        <v>2765</v>
      </c>
      <c r="C1996" s="9" t="s">
        <v>3199</v>
      </c>
      <c r="D1996" s="10" t="s">
        <v>3209</v>
      </c>
      <c r="E1996" s="11" t="s">
        <v>3210</v>
      </c>
      <c r="F1996" s="6">
        <v>596462</v>
      </c>
      <c r="G1996" s="6" t="s">
        <v>875</v>
      </c>
      <c r="H1996" s="16">
        <v>6944253</v>
      </c>
      <c r="I1996" s="12" t="s">
        <v>3175</v>
      </c>
      <c r="J1996" s="12" t="s">
        <v>3159</v>
      </c>
      <c r="K1996" s="15"/>
      <c r="L1996" s="13" t="s">
        <v>14</v>
      </c>
      <c r="M1996" s="7">
        <v>1</v>
      </c>
      <c r="N1996" s="14"/>
    </row>
    <row r="1997" spans="1:14" ht="94.5">
      <c r="A1997" s="6">
        <v>1996</v>
      </c>
      <c r="B1997" s="8" t="s">
        <v>2765</v>
      </c>
      <c r="C1997" s="9" t="s">
        <v>3211</v>
      </c>
      <c r="D1997" s="10" t="s">
        <v>3212</v>
      </c>
      <c r="E1997" s="11" t="s">
        <v>3213</v>
      </c>
      <c r="F1997" s="6">
        <v>596826</v>
      </c>
      <c r="G1997" s="6" t="s">
        <v>848</v>
      </c>
      <c r="H1997" s="16">
        <v>9639488</v>
      </c>
      <c r="I1997" s="12"/>
      <c r="J1997" s="12"/>
      <c r="K1997" s="15"/>
      <c r="L1997" s="13" t="s">
        <v>14</v>
      </c>
      <c r="M1997" s="7">
        <v>1</v>
      </c>
      <c r="N1997" s="14"/>
    </row>
    <row r="1998" spans="1:14" ht="78.75">
      <c r="A1998" s="6">
        <v>1997</v>
      </c>
      <c r="B1998" s="8" t="s">
        <v>2765</v>
      </c>
      <c r="C1998" s="9" t="s">
        <v>3214</v>
      </c>
      <c r="D1998" s="10" t="s">
        <v>3215</v>
      </c>
      <c r="E1998" s="11" t="s">
        <v>3216</v>
      </c>
      <c r="F1998" s="6">
        <v>606653</v>
      </c>
      <c r="G1998" s="6" t="s">
        <v>875</v>
      </c>
      <c r="H1998" s="16">
        <v>5452884</v>
      </c>
      <c r="I1998" s="12"/>
      <c r="J1998" s="12"/>
      <c r="K1998" s="15"/>
      <c r="L1998" s="13" t="s">
        <v>14</v>
      </c>
      <c r="M1998" s="7">
        <v>1</v>
      </c>
      <c r="N1998" s="14"/>
    </row>
    <row r="1999" spans="1:14" ht="78.75">
      <c r="A1999" s="6">
        <v>1998</v>
      </c>
      <c r="B1999" s="8" t="s">
        <v>2765</v>
      </c>
      <c r="C1999" s="9" t="s">
        <v>3217</v>
      </c>
      <c r="D1999" s="10"/>
      <c r="E1999" s="11" t="s">
        <v>3218</v>
      </c>
      <c r="F1999" s="6">
        <v>606652</v>
      </c>
      <c r="G1999" s="6" t="s">
        <v>875</v>
      </c>
      <c r="H1999" s="16">
        <v>12263168</v>
      </c>
      <c r="I1999" s="12"/>
      <c r="J1999" s="12"/>
      <c r="K1999" s="15"/>
      <c r="L1999" s="13" t="s">
        <v>14</v>
      </c>
      <c r="M1999" s="7">
        <v>1</v>
      </c>
      <c r="N1999" s="14"/>
    </row>
    <row r="2000" spans="1:14" ht="63">
      <c r="A2000" s="6">
        <v>1999</v>
      </c>
      <c r="B2000" s="8" t="s">
        <v>2765</v>
      </c>
      <c r="C2000" s="9" t="s">
        <v>3219</v>
      </c>
      <c r="D2000" s="10"/>
      <c r="E2000" s="11" t="s">
        <v>3220</v>
      </c>
      <c r="F2000" s="6">
        <v>606651</v>
      </c>
      <c r="G2000" s="6" t="s">
        <v>875</v>
      </c>
      <c r="H2000" s="16">
        <v>5319414</v>
      </c>
      <c r="I2000" s="12"/>
      <c r="J2000" s="12"/>
      <c r="K2000" s="15"/>
      <c r="L2000" s="13" t="s">
        <v>14</v>
      </c>
      <c r="M2000" s="7">
        <v>1</v>
      </c>
      <c r="N2000" s="14"/>
    </row>
    <row r="2001" spans="1:14" ht="78.75">
      <c r="A2001" s="6">
        <v>2000</v>
      </c>
      <c r="B2001" s="8" t="s">
        <v>2765</v>
      </c>
      <c r="C2001" s="9" t="s">
        <v>3221</v>
      </c>
      <c r="D2001" s="10"/>
      <c r="E2001" s="11" t="s">
        <v>3222</v>
      </c>
      <c r="F2001" s="6">
        <v>609666</v>
      </c>
      <c r="G2001" s="6" t="s">
        <v>608</v>
      </c>
      <c r="H2001" s="16">
        <v>7203821</v>
      </c>
      <c r="I2001" s="12"/>
      <c r="J2001" s="12"/>
      <c r="K2001" s="15"/>
      <c r="L2001" s="13" t="s">
        <v>14</v>
      </c>
      <c r="M2001" s="7">
        <v>1</v>
      </c>
      <c r="N2001" s="14"/>
    </row>
    <row r="2002" spans="1:14" ht="78.75">
      <c r="A2002" s="6">
        <v>2001</v>
      </c>
      <c r="B2002" s="8" t="s">
        <v>2765</v>
      </c>
      <c r="C2002" s="9" t="s">
        <v>3223</v>
      </c>
      <c r="D2002" s="10"/>
      <c r="E2002" s="11" t="s">
        <v>3224</v>
      </c>
      <c r="F2002" s="6">
        <v>609663</v>
      </c>
      <c r="G2002" s="6" t="s">
        <v>608</v>
      </c>
      <c r="H2002" s="16">
        <v>7625398</v>
      </c>
      <c r="I2002" s="12"/>
      <c r="J2002" s="12"/>
      <c r="K2002" s="15"/>
      <c r="L2002" s="13" t="s">
        <v>14</v>
      </c>
      <c r="M2002" s="7">
        <v>1</v>
      </c>
      <c r="N2002" s="14"/>
    </row>
    <row r="2003" spans="1:14" ht="63">
      <c r="A2003" s="6">
        <v>2002</v>
      </c>
      <c r="B2003" s="8" t="s">
        <v>2765</v>
      </c>
      <c r="C2003" s="9" t="s">
        <v>3225</v>
      </c>
      <c r="D2003" s="10"/>
      <c r="E2003" s="11" t="s">
        <v>3226</v>
      </c>
      <c r="F2003" s="6">
        <v>609652</v>
      </c>
      <c r="G2003" s="6" t="s">
        <v>608</v>
      </c>
      <c r="H2003" s="16">
        <v>2917569</v>
      </c>
      <c r="I2003" s="12"/>
      <c r="J2003" s="12"/>
      <c r="K2003" s="15"/>
      <c r="L2003" s="13" t="s">
        <v>14</v>
      </c>
      <c r="M2003" s="7">
        <v>1</v>
      </c>
      <c r="N2003" s="14"/>
    </row>
    <row r="2004" spans="1:14" ht="78.75">
      <c r="A2004" s="6">
        <v>2003</v>
      </c>
      <c r="B2004" s="8" t="s">
        <v>2765</v>
      </c>
      <c r="C2004" s="9" t="s">
        <v>3227</v>
      </c>
      <c r="D2004" s="10"/>
      <c r="E2004" s="11" t="s">
        <v>3228</v>
      </c>
      <c r="F2004" s="6">
        <v>609650</v>
      </c>
      <c r="G2004" s="6" t="s">
        <v>608</v>
      </c>
      <c r="H2004" s="16">
        <v>1180130</v>
      </c>
      <c r="I2004" s="12"/>
      <c r="J2004" s="12"/>
      <c r="K2004" s="15"/>
      <c r="L2004" s="13" t="s">
        <v>14</v>
      </c>
      <c r="M2004" s="7">
        <v>1</v>
      </c>
      <c r="N2004" s="14"/>
    </row>
    <row r="2005" spans="1:14" ht="63">
      <c r="A2005" s="6">
        <v>2004</v>
      </c>
      <c r="B2005" s="8" t="s">
        <v>2765</v>
      </c>
      <c r="C2005" s="9" t="s">
        <v>3229</v>
      </c>
      <c r="D2005" s="10"/>
      <c r="E2005" s="11" t="s">
        <v>3230</v>
      </c>
      <c r="F2005" s="6">
        <v>609647</v>
      </c>
      <c r="G2005" s="6" t="s">
        <v>608</v>
      </c>
      <c r="H2005" s="16">
        <v>1480800</v>
      </c>
      <c r="I2005" s="12"/>
      <c r="J2005" s="12"/>
      <c r="K2005" s="15"/>
      <c r="L2005" s="13" t="s">
        <v>14</v>
      </c>
      <c r="M2005" s="7">
        <v>1</v>
      </c>
      <c r="N2005" s="14"/>
    </row>
    <row r="2006" spans="1:14" ht="94.5">
      <c r="A2006" s="6">
        <v>2005</v>
      </c>
      <c r="B2006" s="8" t="s">
        <v>2765</v>
      </c>
      <c r="C2006" s="9" t="s">
        <v>2778</v>
      </c>
      <c r="D2006" s="10"/>
      <c r="E2006" s="11" t="s">
        <v>3231</v>
      </c>
      <c r="F2006" s="6">
        <v>609646</v>
      </c>
      <c r="G2006" s="6" t="s">
        <v>608</v>
      </c>
      <c r="H2006" s="16">
        <v>1583058</v>
      </c>
      <c r="I2006" s="12"/>
      <c r="J2006" s="12"/>
      <c r="K2006" s="15"/>
      <c r="L2006" s="13" t="s">
        <v>14</v>
      </c>
      <c r="M2006" s="7">
        <v>1</v>
      </c>
      <c r="N2006" s="14"/>
    </row>
    <row r="2007" spans="1:14" ht="94.5">
      <c r="A2007" s="6">
        <v>2006</v>
      </c>
      <c r="B2007" s="8" t="s">
        <v>2765</v>
      </c>
      <c r="C2007" s="9" t="s">
        <v>3232</v>
      </c>
      <c r="D2007" s="10"/>
      <c r="E2007" s="11" t="s">
        <v>3233</v>
      </c>
      <c r="F2007" s="6">
        <v>609645</v>
      </c>
      <c r="G2007" s="6" t="s">
        <v>608</v>
      </c>
      <c r="H2007" s="16">
        <v>29605</v>
      </c>
      <c r="I2007" s="12"/>
      <c r="J2007" s="12"/>
      <c r="K2007" s="15"/>
      <c r="L2007" s="13" t="s">
        <v>14</v>
      </c>
      <c r="M2007" s="7">
        <v>1</v>
      </c>
      <c r="N2007" s="14"/>
    </row>
    <row r="2008" spans="1:14" ht="63">
      <c r="A2008" s="6">
        <v>2007</v>
      </c>
      <c r="B2008" s="8" t="s">
        <v>23249</v>
      </c>
      <c r="C2008" s="9" t="s">
        <v>23250</v>
      </c>
      <c r="D2008" s="10" t="s">
        <v>23251</v>
      </c>
      <c r="E2008" s="11" t="s">
        <v>23252</v>
      </c>
      <c r="F2008" s="6">
        <v>513483</v>
      </c>
      <c r="G2008" s="6" t="s">
        <v>3582</v>
      </c>
      <c r="H2008" s="16">
        <v>23830411</v>
      </c>
      <c r="I2008" s="12">
        <v>44232</v>
      </c>
      <c r="J2008" s="12"/>
      <c r="K2008" s="15">
        <v>0</v>
      </c>
      <c r="L2008" s="13" t="s">
        <v>14</v>
      </c>
      <c r="M2008" s="7">
        <v>1</v>
      </c>
      <c r="N2008" s="14"/>
    </row>
    <row r="2009" spans="1:14" ht="63">
      <c r="A2009" s="6">
        <v>2008</v>
      </c>
      <c r="B2009" s="8" t="s">
        <v>23249</v>
      </c>
      <c r="C2009" s="9" t="s">
        <v>23253</v>
      </c>
      <c r="D2009" s="10" t="s">
        <v>3695</v>
      </c>
      <c r="E2009" s="11" t="s">
        <v>23254</v>
      </c>
      <c r="F2009" s="6">
        <v>413837</v>
      </c>
      <c r="G2009" s="6" t="s">
        <v>1638</v>
      </c>
      <c r="H2009" s="16">
        <v>3324978.15</v>
      </c>
      <c r="I2009" s="12" t="s">
        <v>7153</v>
      </c>
      <c r="J2009" s="12" t="s">
        <v>5625</v>
      </c>
      <c r="K2009" s="15">
        <v>1000000</v>
      </c>
      <c r="L2009" s="13" t="s">
        <v>14</v>
      </c>
      <c r="M2009" s="7">
        <v>1</v>
      </c>
      <c r="N2009" s="14"/>
    </row>
    <row r="2010" spans="1:14" ht="47.25">
      <c r="A2010" s="6">
        <v>2009</v>
      </c>
      <c r="B2010" s="8" t="s">
        <v>23249</v>
      </c>
      <c r="C2010" s="9" t="s">
        <v>23255</v>
      </c>
      <c r="D2010" s="10" t="s">
        <v>23256</v>
      </c>
      <c r="E2010" s="11" t="s">
        <v>23257</v>
      </c>
      <c r="F2010" s="6">
        <v>413875</v>
      </c>
      <c r="G2010" s="6" t="s">
        <v>1638</v>
      </c>
      <c r="H2010" s="16">
        <v>3494972.0329999998</v>
      </c>
      <c r="I2010" s="12" t="s">
        <v>23097</v>
      </c>
      <c r="J2010" s="12" t="s">
        <v>12818</v>
      </c>
      <c r="K2010" s="15">
        <v>1500000</v>
      </c>
      <c r="L2010" s="13" t="s">
        <v>14</v>
      </c>
      <c r="M2010" s="7">
        <v>1</v>
      </c>
      <c r="N2010" s="14"/>
    </row>
    <row r="2011" spans="1:14" ht="63">
      <c r="A2011" s="6">
        <v>2010</v>
      </c>
      <c r="B2011" s="8" t="s">
        <v>23249</v>
      </c>
      <c r="C2011" s="9" t="s">
        <v>23258</v>
      </c>
      <c r="D2011" s="10" t="s">
        <v>23259</v>
      </c>
      <c r="E2011" s="11" t="s">
        <v>23260</v>
      </c>
      <c r="F2011" s="6">
        <v>413881</v>
      </c>
      <c r="G2011" s="6" t="s">
        <v>1638</v>
      </c>
      <c r="H2011" s="16">
        <v>3495077.0320000001</v>
      </c>
      <c r="I2011" s="12" t="s">
        <v>7153</v>
      </c>
      <c r="J2011" s="12" t="s">
        <v>5625</v>
      </c>
      <c r="K2011" s="15">
        <v>200000</v>
      </c>
      <c r="L2011" s="13" t="s">
        <v>14</v>
      </c>
      <c r="M2011" s="7">
        <v>1</v>
      </c>
      <c r="N2011" s="14"/>
    </row>
    <row r="2012" spans="1:14" ht="110.25">
      <c r="A2012" s="6">
        <v>2011</v>
      </c>
      <c r="B2012" s="8" t="s">
        <v>23249</v>
      </c>
      <c r="C2012" s="9" t="s">
        <v>23261</v>
      </c>
      <c r="D2012" s="10" t="s">
        <v>38</v>
      </c>
      <c r="E2012" s="11" t="s">
        <v>23262</v>
      </c>
      <c r="F2012" s="6">
        <v>110775</v>
      </c>
      <c r="G2012" s="6" t="s">
        <v>3596</v>
      </c>
      <c r="H2012" s="16">
        <v>432.04826186999998</v>
      </c>
      <c r="I2012" s="12" t="s">
        <v>23263</v>
      </c>
      <c r="J2012" s="12" t="s">
        <v>23264</v>
      </c>
      <c r="K2012" s="15">
        <v>314</v>
      </c>
      <c r="L2012" s="13" t="s">
        <v>14</v>
      </c>
      <c r="M2012" s="7">
        <v>1</v>
      </c>
      <c r="N2012" s="14"/>
    </row>
    <row r="2013" spans="1:14" ht="63">
      <c r="A2013" s="6">
        <v>2012</v>
      </c>
      <c r="B2013" s="8" t="s">
        <v>23249</v>
      </c>
      <c r="C2013" s="9" t="s">
        <v>23265</v>
      </c>
      <c r="D2013" s="10" t="s">
        <v>3827</v>
      </c>
      <c r="E2013" s="11" t="s">
        <v>23266</v>
      </c>
      <c r="F2013" s="6">
        <v>307952</v>
      </c>
      <c r="G2013" s="6" t="s">
        <v>23267</v>
      </c>
      <c r="H2013" s="16">
        <v>34004499.398999996</v>
      </c>
      <c r="I2013" s="12" t="s">
        <v>19583</v>
      </c>
      <c r="J2013" s="12" t="s">
        <v>2306</v>
      </c>
      <c r="K2013" s="15">
        <v>0</v>
      </c>
      <c r="L2013" s="13" t="s">
        <v>14</v>
      </c>
      <c r="M2013" s="7">
        <v>1</v>
      </c>
      <c r="N2013" s="14"/>
    </row>
    <row r="2014" spans="1:14" ht="63">
      <c r="A2014" s="6">
        <v>2013</v>
      </c>
      <c r="B2014" s="8" t="s">
        <v>23249</v>
      </c>
      <c r="C2014" s="9" t="s">
        <v>23268</v>
      </c>
      <c r="D2014" s="10" t="s">
        <v>38</v>
      </c>
      <c r="E2014" s="11" t="s">
        <v>23269</v>
      </c>
      <c r="F2014" s="6">
        <v>309292</v>
      </c>
      <c r="G2014" s="6" t="s">
        <v>801</v>
      </c>
      <c r="H2014" s="16">
        <v>60235307.534000002</v>
      </c>
      <c r="I2014" s="12">
        <v>43762</v>
      </c>
      <c r="J2014" s="12">
        <v>44316</v>
      </c>
      <c r="K2014" s="15">
        <v>18000000</v>
      </c>
      <c r="L2014" s="13" t="s">
        <v>14</v>
      </c>
      <c r="M2014" s="7">
        <v>1</v>
      </c>
      <c r="N2014" s="14"/>
    </row>
    <row r="2015" spans="1:14" ht="63">
      <c r="A2015" s="6">
        <v>2014</v>
      </c>
      <c r="B2015" s="8" t="s">
        <v>23249</v>
      </c>
      <c r="C2015" s="9" t="s">
        <v>23270</v>
      </c>
      <c r="D2015" s="10" t="s">
        <v>1000</v>
      </c>
      <c r="E2015" s="11" t="s">
        <v>23271</v>
      </c>
      <c r="F2015" s="6">
        <v>424132</v>
      </c>
      <c r="G2015" s="6" t="s">
        <v>801</v>
      </c>
      <c r="H2015" s="16">
        <v>30000000</v>
      </c>
      <c r="I2015" s="12">
        <v>44019</v>
      </c>
      <c r="J2015" s="12">
        <v>44575</v>
      </c>
      <c r="K2015" s="15">
        <v>15000000</v>
      </c>
      <c r="L2015" s="13" t="s">
        <v>14</v>
      </c>
      <c r="M2015" s="7">
        <v>1</v>
      </c>
      <c r="N2015" s="14"/>
    </row>
    <row r="2016" spans="1:14" ht="63">
      <c r="A2016" s="6">
        <v>2015</v>
      </c>
      <c r="B2016" s="8" t="s">
        <v>23249</v>
      </c>
      <c r="C2016" s="9" t="s">
        <v>23272</v>
      </c>
      <c r="D2016" s="10" t="s">
        <v>23273</v>
      </c>
      <c r="E2016" s="11" t="s">
        <v>23274</v>
      </c>
      <c r="F2016" s="6">
        <v>448729</v>
      </c>
      <c r="G2016" s="6" t="s">
        <v>801</v>
      </c>
      <c r="H2016" s="16">
        <v>23369908.532000002</v>
      </c>
      <c r="I2016" s="12"/>
      <c r="J2016" s="12"/>
      <c r="K2016" s="15">
        <v>0</v>
      </c>
      <c r="L2016" s="13" t="s">
        <v>14</v>
      </c>
      <c r="M2016" s="7">
        <v>1</v>
      </c>
      <c r="N2016" s="14"/>
    </row>
    <row r="2017" spans="1:14" ht="63">
      <c r="A2017" s="6">
        <v>2016</v>
      </c>
      <c r="B2017" s="8" t="s">
        <v>23249</v>
      </c>
      <c r="C2017" s="9" t="s">
        <v>23270</v>
      </c>
      <c r="D2017" s="10" t="s">
        <v>1000</v>
      </c>
      <c r="E2017" s="11" t="s">
        <v>23275</v>
      </c>
      <c r="F2017" s="6">
        <v>410652</v>
      </c>
      <c r="G2017" s="6" t="s">
        <v>801</v>
      </c>
      <c r="H2017" s="16">
        <v>36461000.020000003</v>
      </c>
      <c r="I2017" s="12">
        <v>43971</v>
      </c>
      <c r="J2017" s="12">
        <v>44527</v>
      </c>
      <c r="K2017" s="15">
        <v>0</v>
      </c>
      <c r="L2017" s="13" t="s">
        <v>14</v>
      </c>
      <c r="M2017" s="7">
        <v>1</v>
      </c>
      <c r="N2017" s="14"/>
    </row>
    <row r="2018" spans="1:14" ht="47.25">
      <c r="A2018" s="6">
        <v>2017</v>
      </c>
      <c r="B2018" s="8" t="s">
        <v>23249</v>
      </c>
      <c r="C2018" s="9" t="s">
        <v>23276</v>
      </c>
      <c r="D2018" s="10" t="s">
        <v>23277</v>
      </c>
      <c r="E2018" s="11" t="s">
        <v>23278</v>
      </c>
      <c r="F2018" s="6">
        <v>319773</v>
      </c>
      <c r="G2018" s="6" t="s">
        <v>23279</v>
      </c>
      <c r="H2018" s="16">
        <v>28000000</v>
      </c>
      <c r="I2018" s="12" t="s">
        <v>23280</v>
      </c>
      <c r="J2018" s="12" t="s">
        <v>2381</v>
      </c>
      <c r="K2018" s="15">
        <v>0</v>
      </c>
      <c r="L2018" s="13" t="s">
        <v>14</v>
      </c>
      <c r="M2018" s="7">
        <v>1</v>
      </c>
      <c r="N2018" s="14"/>
    </row>
    <row r="2019" spans="1:14" ht="63">
      <c r="A2019" s="6">
        <v>2018</v>
      </c>
      <c r="B2019" s="8" t="s">
        <v>23249</v>
      </c>
      <c r="C2019" s="9" t="s">
        <v>23281</v>
      </c>
      <c r="D2019" s="10" t="s">
        <v>23282</v>
      </c>
      <c r="E2019" s="11" t="s">
        <v>23283</v>
      </c>
      <c r="F2019" s="6">
        <v>343460</v>
      </c>
      <c r="G2019" s="6" t="s">
        <v>3801</v>
      </c>
      <c r="H2019" s="16">
        <v>9938305.6500000004</v>
      </c>
      <c r="I2019" s="12" t="s">
        <v>20135</v>
      </c>
      <c r="J2019" s="12" t="s">
        <v>2549</v>
      </c>
      <c r="K2019" s="15">
        <v>4000000</v>
      </c>
      <c r="L2019" s="13" t="s">
        <v>14</v>
      </c>
      <c r="M2019" s="7">
        <v>1</v>
      </c>
      <c r="N2019" s="14"/>
    </row>
    <row r="2020" spans="1:14" ht="63">
      <c r="A2020" s="6">
        <v>2019</v>
      </c>
      <c r="B2020" s="8" t="s">
        <v>23249</v>
      </c>
      <c r="C2020" s="9" t="s">
        <v>23284</v>
      </c>
      <c r="D2020" s="10" t="s">
        <v>23285</v>
      </c>
      <c r="E2020" s="11" t="s">
        <v>23286</v>
      </c>
      <c r="F2020" s="6">
        <v>394764</v>
      </c>
      <c r="G2020" s="6" t="s">
        <v>3801</v>
      </c>
      <c r="H2020" s="16">
        <v>6319902.5499999998</v>
      </c>
      <c r="I2020" s="12" t="s">
        <v>7066</v>
      </c>
      <c r="J2020" s="12" t="s">
        <v>387</v>
      </c>
      <c r="K2020" s="15">
        <v>4186515</v>
      </c>
      <c r="L2020" s="13" t="s">
        <v>14</v>
      </c>
      <c r="M2020" s="7">
        <v>1</v>
      </c>
      <c r="N2020" s="14"/>
    </row>
    <row r="2021" spans="1:14" ht="78.75">
      <c r="A2021" s="6">
        <v>2020</v>
      </c>
      <c r="B2021" s="8" t="s">
        <v>23249</v>
      </c>
      <c r="C2021" s="9" t="s">
        <v>23287</v>
      </c>
      <c r="D2021" s="10" t="s">
        <v>23288</v>
      </c>
      <c r="E2021" s="11" t="s">
        <v>23289</v>
      </c>
      <c r="F2021" s="6">
        <v>394765</v>
      </c>
      <c r="G2021" s="6" t="s">
        <v>3801</v>
      </c>
      <c r="H2021" s="16">
        <v>5722766.75</v>
      </c>
      <c r="I2021" s="12" t="s">
        <v>7598</v>
      </c>
      <c r="J2021" s="12" t="s">
        <v>23290</v>
      </c>
      <c r="K2021" s="15">
        <v>0</v>
      </c>
      <c r="L2021" s="13" t="s">
        <v>14</v>
      </c>
      <c r="M2021" s="7">
        <v>1</v>
      </c>
      <c r="N2021" s="14"/>
    </row>
    <row r="2022" spans="1:14" ht="110.25">
      <c r="A2022" s="6">
        <v>2021</v>
      </c>
      <c r="B2022" s="8" t="s">
        <v>23249</v>
      </c>
      <c r="C2022" s="9" t="s">
        <v>23291</v>
      </c>
      <c r="D2022" s="10" t="s">
        <v>23292</v>
      </c>
      <c r="E2022" s="11" t="s">
        <v>23293</v>
      </c>
      <c r="F2022" s="6">
        <v>369582</v>
      </c>
      <c r="G2022" s="6" t="s">
        <v>3801</v>
      </c>
      <c r="H2022" s="16">
        <v>16007875.605</v>
      </c>
      <c r="I2022" s="12" t="s">
        <v>992</v>
      </c>
      <c r="J2022" s="12" t="s">
        <v>1849</v>
      </c>
      <c r="K2022" s="15">
        <v>10898167</v>
      </c>
      <c r="L2022" s="13" t="s">
        <v>14</v>
      </c>
      <c r="M2022" s="7">
        <v>1</v>
      </c>
      <c r="N2022" s="14"/>
    </row>
    <row r="2023" spans="1:14" ht="63">
      <c r="A2023" s="6">
        <v>2022</v>
      </c>
      <c r="B2023" s="8" t="s">
        <v>23249</v>
      </c>
      <c r="C2023" s="9" t="s">
        <v>23281</v>
      </c>
      <c r="D2023" s="10" t="s">
        <v>23282</v>
      </c>
      <c r="E2023" s="11" t="s">
        <v>23294</v>
      </c>
      <c r="F2023" s="6">
        <v>426560</v>
      </c>
      <c r="G2023" s="6" t="s">
        <v>3801</v>
      </c>
      <c r="H2023" s="16">
        <v>7440230.9000000004</v>
      </c>
      <c r="I2023" s="12" t="s">
        <v>6233</v>
      </c>
      <c r="J2023" s="12" t="s">
        <v>23295</v>
      </c>
      <c r="K2023" s="15">
        <v>0</v>
      </c>
      <c r="L2023" s="13" t="s">
        <v>14</v>
      </c>
      <c r="M2023" s="7">
        <v>1</v>
      </c>
      <c r="N2023" s="14"/>
    </row>
    <row r="2024" spans="1:14" ht="78.75">
      <c r="A2024" s="6">
        <v>2023</v>
      </c>
      <c r="B2024" s="8" t="s">
        <v>23249</v>
      </c>
      <c r="C2024" s="9" t="s">
        <v>23281</v>
      </c>
      <c r="D2024" s="10" t="s">
        <v>23282</v>
      </c>
      <c r="E2024" s="11" t="s">
        <v>23296</v>
      </c>
      <c r="F2024" s="6">
        <v>426561</v>
      </c>
      <c r="G2024" s="6" t="s">
        <v>3801</v>
      </c>
      <c r="H2024" s="16">
        <v>10750785.698999999</v>
      </c>
      <c r="I2024" s="12" t="s">
        <v>23297</v>
      </c>
      <c r="J2024" s="12" t="s">
        <v>5762</v>
      </c>
      <c r="K2024" s="15">
        <v>0</v>
      </c>
      <c r="L2024" s="13" t="s">
        <v>14</v>
      </c>
      <c r="M2024" s="7">
        <v>1</v>
      </c>
      <c r="N2024" s="14"/>
    </row>
    <row r="2025" spans="1:14" ht="78.75">
      <c r="A2025" s="6">
        <v>2024</v>
      </c>
      <c r="B2025" s="8" t="s">
        <v>23249</v>
      </c>
      <c r="C2025" s="9" t="s">
        <v>23270</v>
      </c>
      <c r="D2025" s="10" t="s">
        <v>1000</v>
      </c>
      <c r="E2025" s="11" t="s">
        <v>23298</v>
      </c>
      <c r="F2025" s="6">
        <v>192879</v>
      </c>
      <c r="G2025" s="6" t="s">
        <v>3801</v>
      </c>
      <c r="H2025" s="16">
        <v>18927144.5</v>
      </c>
      <c r="I2025" s="12" t="s">
        <v>13003</v>
      </c>
      <c r="J2025" s="12" t="s">
        <v>6114</v>
      </c>
      <c r="K2025" s="15">
        <v>10200000</v>
      </c>
      <c r="L2025" s="13" t="s">
        <v>14</v>
      </c>
      <c r="M2025" s="7">
        <v>1</v>
      </c>
      <c r="N2025" s="14"/>
    </row>
    <row r="2026" spans="1:14" ht="78.75">
      <c r="A2026" s="6">
        <v>2025</v>
      </c>
      <c r="B2026" s="8" t="s">
        <v>23249</v>
      </c>
      <c r="C2026" s="9" t="s">
        <v>23299</v>
      </c>
      <c r="D2026" s="10" t="s">
        <v>23300</v>
      </c>
      <c r="E2026" s="11" t="s">
        <v>23301</v>
      </c>
      <c r="F2026" s="6">
        <v>299188</v>
      </c>
      <c r="G2026" s="6" t="s">
        <v>3801</v>
      </c>
      <c r="H2026" s="16">
        <v>41900342.579000004</v>
      </c>
      <c r="I2026" s="12" t="s">
        <v>12940</v>
      </c>
      <c r="J2026" s="12" t="s">
        <v>23302</v>
      </c>
      <c r="K2026" s="15">
        <v>7900000</v>
      </c>
      <c r="L2026" s="13" t="s">
        <v>14</v>
      </c>
      <c r="M2026" s="7">
        <v>1</v>
      </c>
      <c r="N2026" s="14"/>
    </row>
    <row r="2027" spans="1:14" ht="63">
      <c r="A2027" s="6">
        <v>2026</v>
      </c>
      <c r="B2027" s="8" t="s">
        <v>23249</v>
      </c>
      <c r="C2027" s="9" t="s">
        <v>23303</v>
      </c>
      <c r="D2027" s="10" t="s">
        <v>23304</v>
      </c>
      <c r="E2027" s="11" t="s">
        <v>23305</v>
      </c>
      <c r="F2027" s="6">
        <v>307946</v>
      </c>
      <c r="G2027" s="6" t="s">
        <v>3801</v>
      </c>
      <c r="H2027" s="16">
        <v>40185634.148000002</v>
      </c>
      <c r="I2027" s="12" t="s">
        <v>6065</v>
      </c>
      <c r="J2027" s="12" t="s">
        <v>23306</v>
      </c>
      <c r="K2027" s="15">
        <v>0</v>
      </c>
      <c r="L2027" s="13" t="s">
        <v>14</v>
      </c>
      <c r="M2027" s="7">
        <v>1</v>
      </c>
      <c r="N2027" s="14"/>
    </row>
    <row r="2028" spans="1:14" ht="78.75">
      <c r="A2028" s="6">
        <v>2027</v>
      </c>
      <c r="B2028" s="8" t="s">
        <v>23249</v>
      </c>
      <c r="C2028" s="9" t="s">
        <v>23307</v>
      </c>
      <c r="D2028" s="10" t="s">
        <v>23308</v>
      </c>
      <c r="E2028" s="11" t="s">
        <v>23309</v>
      </c>
      <c r="F2028" s="6">
        <v>387457</v>
      </c>
      <c r="G2028" s="6" t="s">
        <v>3801</v>
      </c>
      <c r="H2028" s="16">
        <v>1578389.85</v>
      </c>
      <c r="I2028" s="12" t="s">
        <v>12783</v>
      </c>
      <c r="J2028" s="12" t="s">
        <v>3522</v>
      </c>
      <c r="K2028" s="15">
        <v>0</v>
      </c>
      <c r="L2028" s="13" t="s">
        <v>14</v>
      </c>
      <c r="M2028" s="7">
        <v>1</v>
      </c>
      <c r="N2028" s="14"/>
    </row>
    <row r="2029" spans="1:14" ht="47.25">
      <c r="A2029" s="6">
        <v>2028</v>
      </c>
      <c r="B2029" s="8" t="s">
        <v>23249</v>
      </c>
      <c r="C2029" s="9" t="s">
        <v>23310</v>
      </c>
      <c r="D2029" s="10" t="s">
        <v>23311</v>
      </c>
      <c r="E2029" s="11" t="s">
        <v>23312</v>
      </c>
      <c r="F2029" s="6">
        <v>387460</v>
      </c>
      <c r="G2029" s="6" t="s">
        <v>3801</v>
      </c>
      <c r="H2029" s="16">
        <v>644613</v>
      </c>
      <c r="I2029" s="12" t="s">
        <v>7598</v>
      </c>
      <c r="J2029" s="12" t="s">
        <v>1156</v>
      </c>
      <c r="K2029" s="15">
        <v>0</v>
      </c>
      <c r="L2029" s="13" t="s">
        <v>14</v>
      </c>
      <c r="M2029" s="7">
        <v>1</v>
      </c>
      <c r="N2029" s="14"/>
    </row>
    <row r="2030" spans="1:14" ht="78.75">
      <c r="A2030" s="6">
        <v>2029</v>
      </c>
      <c r="B2030" s="8" t="s">
        <v>23249</v>
      </c>
      <c r="C2030" s="9" t="s">
        <v>23313</v>
      </c>
      <c r="D2030" s="10" t="s">
        <v>23314</v>
      </c>
      <c r="E2030" s="11" t="s">
        <v>23315</v>
      </c>
      <c r="F2030" s="6">
        <v>394767</v>
      </c>
      <c r="G2030" s="6" t="s">
        <v>3801</v>
      </c>
      <c r="H2030" s="16">
        <v>7177339.2999999998</v>
      </c>
      <c r="I2030" s="12" t="s">
        <v>7598</v>
      </c>
      <c r="J2030" s="12" t="s">
        <v>1156</v>
      </c>
      <c r="K2030" s="15">
        <v>0</v>
      </c>
      <c r="L2030" s="13" t="s">
        <v>14</v>
      </c>
      <c r="M2030" s="7">
        <v>1</v>
      </c>
      <c r="N2030" s="14"/>
    </row>
    <row r="2031" spans="1:14" ht="63">
      <c r="A2031" s="6">
        <v>2030</v>
      </c>
      <c r="B2031" s="8" t="s">
        <v>23249</v>
      </c>
      <c r="C2031" s="9" t="s">
        <v>23316</v>
      </c>
      <c r="D2031" s="10" t="s">
        <v>23317</v>
      </c>
      <c r="E2031" s="11" t="s">
        <v>23318</v>
      </c>
      <c r="F2031" s="6">
        <v>202693</v>
      </c>
      <c r="G2031" s="6" t="s">
        <v>3801</v>
      </c>
      <c r="H2031" s="16">
        <v>9731766.091</v>
      </c>
      <c r="I2031" s="12" t="s">
        <v>5953</v>
      </c>
      <c r="J2031" s="12" t="s">
        <v>5919</v>
      </c>
      <c r="K2031" s="15">
        <v>5200000</v>
      </c>
      <c r="L2031" s="13" t="s">
        <v>14</v>
      </c>
      <c r="M2031" s="7">
        <v>1</v>
      </c>
      <c r="N2031" s="14"/>
    </row>
    <row r="2032" spans="1:14" ht="63">
      <c r="A2032" s="6">
        <v>2031</v>
      </c>
      <c r="B2032" s="8" t="s">
        <v>23249</v>
      </c>
      <c r="C2032" s="9" t="s">
        <v>23319</v>
      </c>
      <c r="D2032" s="10" t="s">
        <v>23320</v>
      </c>
      <c r="E2032" s="11" t="s">
        <v>23321</v>
      </c>
      <c r="F2032" s="6">
        <v>279271</v>
      </c>
      <c r="G2032" s="6" t="s">
        <v>3801</v>
      </c>
      <c r="H2032" s="16">
        <v>8759245.0999999996</v>
      </c>
      <c r="I2032" s="12" t="s">
        <v>23322</v>
      </c>
      <c r="J2032" s="12" t="s">
        <v>6251</v>
      </c>
      <c r="K2032" s="15">
        <v>5000000</v>
      </c>
      <c r="L2032" s="13" t="s">
        <v>14</v>
      </c>
      <c r="M2032" s="7">
        <v>1</v>
      </c>
      <c r="N2032" s="14"/>
    </row>
    <row r="2033" spans="1:14" ht="47.25">
      <c r="A2033" s="6">
        <v>2032</v>
      </c>
      <c r="B2033" s="8" t="s">
        <v>23249</v>
      </c>
      <c r="C2033" s="9" t="s">
        <v>23323</v>
      </c>
      <c r="D2033" s="10" t="s">
        <v>23324</v>
      </c>
      <c r="E2033" s="11" t="s">
        <v>23325</v>
      </c>
      <c r="F2033" s="6">
        <v>373614</v>
      </c>
      <c r="G2033" s="6" t="s">
        <v>3801</v>
      </c>
      <c r="H2033" s="16">
        <v>4126892.8450000002</v>
      </c>
      <c r="I2033" s="12" t="s">
        <v>23326</v>
      </c>
      <c r="J2033" s="12" t="s">
        <v>23327</v>
      </c>
      <c r="K2033" s="15">
        <v>0</v>
      </c>
      <c r="L2033" s="13" t="s">
        <v>14</v>
      </c>
      <c r="M2033" s="7">
        <v>1</v>
      </c>
      <c r="N2033" s="14"/>
    </row>
    <row r="2034" spans="1:14" ht="63">
      <c r="A2034" s="6">
        <v>2033</v>
      </c>
      <c r="B2034" s="8" t="s">
        <v>23249</v>
      </c>
      <c r="C2034" s="9" t="s">
        <v>23328</v>
      </c>
      <c r="D2034" s="10" t="s">
        <v>23329</v>
      </c>
      <c r="E2034" s="11" t="s">
        <v>23330</v>
      </c>
      <c r="F2034" s="6">
        <v>394766</v>
      </c>
      <c r="G2034" s="6" t="s">
        <v>3801</v>
      </c>
      <c r="H2034" s="16">
        <v>3163933.2</v>
      </c>
      <c r="I2034" s="12" t="s">
        <v>23326</v>
      </c>
      <c r="J2034" s="12" t="s">
        <v>23327</v>
      </c>
      <c r="K2034" s="15">
        <v>0</v>
      </c>
      <c r="L2034" s="13" t="s">
        <v>14</v>
      </c>
      <c r="M2034" s="7">
        <v>1</v>
      </c>
      <c r="N2034" s="14"/>
    </row>
    <row r="2035" spans="1:14" ht="63">
      <c r="A2035" s="6">
        <v>2034</v>
      </c>
      <c r="B2035" s="8" t="s">
        <v>23249</v>
      </c>
      <c r="C2035" s="9" t="s">
        <v>23331</v>
      </c>
      <c r="D2035" s="10" t="s">
        <v>23332</v>
      </c>
      <c r="E2035" s="11" t="s">
        <v>23333</v>
      </c>
      <c r="F2035" s="6">
        <v>405335</v>
      </c>
      <c r="G2035" s="6" t="s">
        <v>3801</v>
      </c>
      <c r="H2035" s="16">
        <v>2785797.1</v>
      </c>
      <c r="I2035" s="12" t="s">
        <v>7752</v>
      </c>
      <c r="J2035" s="12" t="s">
        <v>2369</v>
      </c>
      <c r="K2035" s="15">
        <v>0</v>
      </c>
      <c r="L2035" s="13" t="s">
        <v>14</v>
      </c>
      <c r="M2035" s="7">
        <v>1</v>
      </c>
      <c r="N2035" s="14"/>
    </row>
    <row r="2036" spans="1:14" ht="63">
      <c r="A2036" s="6">
        <v>2035</v>
      </c>
      <c r="B2036" s="8" t="s">
        <v>23249</v>
      </c>
      <c r="C2036" s="9" t="s">
        <v>23334</v>
      </c>
      <c r="D2036" s="10" t="s">
        <v>23335</v>
      </c>
      <c r="E2036" s="11" t="s">
        <v>23336</v>
      </c>
      <c r="F2036" s="6">
        <v>405336</v>
      </c>
      <c r="G2036" s="6" t="s">
        <v>3801</v>
      </c>
      <c r="H2036" s="16">
        <v>7150175.9500000002</v>
      </c>
      <c r="I2036" s="12" t="s">
        <v>13503</v>
      </c>
      <c r="J2036" s="12" t="s">
        <v>2381</v>
      </c>
      <c r="K2036" s="15">
        <v>0</v>
      </c>
      <c r="L2036" s="13" t="s">
        <v>14</v>
      </c>
      <c r="M2036" s="7">
        <v>1</v>
      </c>
      <c r="N2036" s="14"/>
    </row>
    <row r="2037" spans="1:14" ht="78.75">
      <c r="A2037" s="6">
        <v>2036</v>
      </c>
      <c r="B2037" s="8" t="s">
        <v>23249</v>
      </c>
      <c r="C2037" s="9" t="s">
        <v>23334</v>
      </c>
      <c r="D2037" s="10" t="s">
        <v>23335</v>
      </c>
      <c r="E2037" s="11" t="s">
        <v>23337</v>
      </c>
      <c r="F2037" s="6">
        <v>405329</v>
      </c>
      <c r="G2037" s="6" t="s">
        <v>3801</v>
      </c>
      <c r="H2037" s="16">
        <v>6766879.4500000002</v>
      </c>
      <c r="I2037" s="12" t="s">
        <v>20217</v>
      </c>
      <c r="J2037" s="12" t="s">
        <v>23338</v>
      </c>
      <c r="K2037" s="15">
        <v>0</v>
      </c>
      <c r="L2037" s="13" t="s">
        <v>14</v>
      </c>
      <c r="M2037" s="7">
        <v>1</v>
      </c>
      <c r="N2037" s="14"/>
    </row>
    <row r="2038" spans="1:14" ht="63">
      <c r="A2038" s="6">
        <v>2037</v>
      </c>
      <c r="B2038" s="8" t="s">
        <v>23249</v>
      </c>
      <c r="C2038" s="9" t="s">
        <v>23270</v>
      </c>
      <c r="D2038" s="10" t="s">
        <v>1000</v>
      </c>
      <c r="E2038" s="11" t="s">
        <v>23339</v>
      </c>
      <c r="F2038" s="6">
        <v>410535</v>
      </c>
      <c r="G2038" s="6" t="s">
        <v>3801</v>
      </c>
      <c r="H2038" s="16">
        <v>2791420.15</v>
      </c>
      <c r="I2038" s="12" t="s">
        <v>6233</v>
      </c>
      <c r="J2038" s="12" t="s">
        <v>23295</v>
      </c>
      <c r="K2038" s="15">
        <v>0</v>
      </c>
      <c r="L2038" s="13" t="s">
        <v>14</v>
      </c>
      <c r="M2038" s="7">
        <v>1</v>
      </c>
      <c r="N2038" s="14"/>
    </row>
    <row r="2039" spans="1:14" ht="78.75">
      <c r="A2039" s="6">
        <v>2038</v>
      </c>
      <c r="B2039" s="8" t="s">
        <v>23249</v>
      </c>
      <c r="C2039" s="9" t="s">
        <v>23340</v>
      </c>
      <c r="D2039" s="10" t="s">
        <v>23341</v>
      </c>
      <c r="E2039" s="11" t="s">
        <v>23342</v>
      </c>
      <c r="F2039" s="6">
        <v>410565</v>
      </c>
      <c r="G2039" s="6" t="s">
        <v>3801</v>
      </c>
      <c r="H2039" s="16">
        <v>4531538</v>
      </c>
      <c r="I2039" s="12" t="s">
        <v>5705</v>
      </c>
      <c r="J2039" s="12" t="s">
        <v>2462</v>
      </c>
      <c r="K2039" s="15">
        <v>0</v>
      </c>
      <c r="L2039" s="13" t="s">
        <v>14</v>
      </c>
      <c r="M2039" s="7">
        <v>1</v>
      </c>
      <c r="N2039" s="14"/>
    </row>
    <row r="2040" spans="1:14" ht="78.75">
      <c r="A2040" s="6">
        <v>2039</v>
      </c>
      <c r="B2040" s="8" t="s">
        <v>23249</v>
      </c>
      <c r="C2040" s="9" t="s">
        <v>23343</v>
      </c>
      <c r="D2040" s="10" t="s">
        <v>23344</v>
      </c>
      <c r="E2040" s="11" t="s">
        <v>23345</v>
      </c>
      <c r="F2040" s="6">
        <v>410579</v>
      </c>
      <c r="G2040" s="6" t="s">
        <v>3801</v>
      </c>
      <c r="H2040" s="16">
        <v>4277292.3499999996</v>
      </c>
      <c r="I2040" s="12" t="s">
        <v>5797</v>
      </c>
      <c r="J2040" s="12" t="s">
        <v>23346</v>
      </c>
      <c r="K2040" s="15">
        <v>0</v>
      </c>
      <c r="L2040" s="13" t="s">
        <v>14</v>
      </c>
      <c r="M2040" s="7">
        <v>1</v>
      </c>
      <c r="N2040" s="14"/>
    </row>
    <row r="2041" spans="1:14" ht="78.75">
      <c r="A2041" s="6">
        <v>2040</v>
      </c>
      <c r="B2041" s="8" t="s">
        <v>23249</v>
      </c>
      <c r="C2041" s="9" t="s">
        <v>23347</v>
      </c>
      <c r="D2041" s="10" t="s">
        <v>23348</v>
      </c>
      <c r="E2041" s="11" t="s">
        <v>23349</v>
      </c>
      <c r="F2041" s="6">
        <v>410585</v>
      </c>
      <c r="G2041" s="6" t="s">
        <v>3801</v>
      </c>
      <c r="H2041" s="16">
        <v>2199586.2999999998</v>
      </c>
      <c r="I2041" s="12"/>
      <c r="J2041" s="12"/>
      <c r="K2041" s="15">
        <v>0</v>
      </c>
      <c r="L2041" s="13" t="s">
        <v>14</v>
      </c>
      <c r="M2041" s="7">
        <v>1</v>
      </c>
      <c r="N2041" s="14"/>
    </row>
    <row r="2042" spans="1:14" ht="63">
      <c r="A2042" s="6">
        <v>2041</v>
      </c>
      <c r="B2042" s="8" t="s">
        <v>23249</v>
      </c>
      <c r="C2042" s="9" t="s">
        <v>23350</v>
      </c>
      <c r="D2042" s="10" t="s">
        <v>23348</v>
      </c>
      <c r="E2042" s="11" t="s">
        <v>23351</v>
      </c>
      <c r="F2042" s="6">
        <v>416517</v>
      </c>
      <c r="G2042" s="6" t="s">
        <v>3801</v>
      </c>
      <c r="H2042" s="16">
        <v>4160605.3709999998</v>
      </c>
      <c r="I2042" s="12" t="s">
        <v>23297</v>
      </c>
      <c r="J2042" s="12" t="s">
        <v>5762</v>
      </c>
      <c r="K2042" s="15">
        <v>0</v>
      </c>
      <c r="L2042" s="13" t="s">
        <v>14</v>
      </c>
      <c r="M2042" s="7">
        <v>1</v>
      </c>
      <c r="N2042" s="14"/>
    </row>
    <row r="2043" spans="1:14" ht="63">
      <c r="A2043" s="6">
        <v>2042</v>
      </c>
      <c r="B2043" s="8" t="s">
        <v>23249</v>
      </c>
      <c r="C2043" s="9" t="s">
        <v>23350</v>
      </c>
      <c r="D2043" s="10" t="s">
        <v>23348</v>
      </c>
      <c r="E2043" s="11" t="s">
        <v>23352</v>
      </c>
      <c r="F2043" s="6">
        <v>416523</v>
      </c>
      <c r="G2043" s="6" t="s">
        <v>3801</v>
      </c>
      <c r="H2043" s="16">
        <v>4511199.7439999999</v>
      </c>
      <c r="I2043" s="12" t="s">
        <v>23297</v>
      </c>
      <c r="J2043" s="12" t="s">
        <v>5762</v>
      </c>
      <c r="K2043" s="15">
        <v>0</v>
      </c>
      <c r="L2043" s="13" t="s">
        <v>14</v>
      </c>
      <c r="M2043" s="7">
        <v>1</v>
      </c>
      <c r="N2043" s="14"/>
    </row>
    <row r="2044" spans="1:14" ht="63">
      <c r="A2044" s="6">
        <v>2043</v>
      </c>
      <c r="B2044" s="8" t="s">
        <v>23249</v>
      </c>
      <c r="C2044" s="9" t="s">
        <v>23353</v>
      </c>
      <c r="D2044" s="10" t="s">
        <v>23354</v>
      </c>
      <c r="E2044" s="11" t="s">
        <v>23355</v>
      </c>
      <c r="F2044" s="6">
        <v>436034</v>
      </c>
      <c r="G2044" s="6" t="s">
        <v>3801</v>
      </c>
      <c r="H2044" s="16">
        <v>2915757.1</v>
      </c>
      <c r="I2044" s="12" t="s">
        <v>2361</v>
      </c>
      <c r="J2044" s="12" t="s">
        <v>2648</v>
      </c>
      <c r="K2044" s="15">
        <v>0</v>
      </c>
      <c r="L2044" s="13" t="s">
        <v>14</v>
      </c>
      <c r="M2044" s="7">
        <v>1</v>
      </c>
      <c r="N2044" s="14"/>
    </row>
    <row r="2045" spans="1:14" ht="94.5">
      <c r="A2045" s="6">
        <v>2044</v>
      </c>
      <c r="B2045" s="8" t="s">
        <v>23249</v>
      </c>
      <c r="C2045" s="9" t="s">
        <v>8492</v>
      </c>
      <c r="D2045" s="10" t="s">
        <v>8493</v>
      </c>
      <c r="E2045" s="11" t="s">
        <v>23356</v>
      </c>
      <c r="F2045" s="6">
        <v>459892</v>
      </c>
      <c r="G2045" s="6" t="s">
        <v>3801</v>
      </c>
      <c r="H2045" s="16">
        <v>19994852.353999998</v>
      </c>
      <c r="I2045" s="12" t="s">
        <v>1853</v>
      </c>
      <c r="J2045" s="12"/>
      <c r="K2045" s="15">
        <v>0</v>
      </c>
      <c r="L2045" s="13" t="s">
        <v>14</v>
      </c>
      <c r="M2045" s="7">
        <v>1</v>
      </c>
      <c r="N2045" s="14"/>
    </row>
    <row r="2046" spans="1:14" ht="78.75">
      <c r="A2046" s="6">
        <v>2045</v>
      </c>
      <c r="B2046" s="8" t="s">
        <v>23249</v>
      </c>
      <c r="C2046" s="9" t="s">
        <v>23357</v>
      </c>
      <c r="D2046" s="10" t="s">
        <v>23358</v>
      </c>
      <c r="E2046" s="11" t="s">
        <v>23359</v>
      </c>
      <c r="F2046" s="6">
        <v>106677</v>
      </c>
      <c r="G2046" s="6" t="s">
        <v>3801</v>
      </c>
      <c r="H2046" s="16">
        <v>3453739.4619999998</v>
      </c>
      <c r="I2046" s="12" t="s">
        <v>23360</v>
      </c>
      <c r="J2046" s="12" t="s">
        <v>23361</v>
      </c>
      <c r="K2046" s="15">
        <v>2247396</v>
      </c>
      <c r="L2046" s="13" t="s">
        <v>14</v>
      </c>
      <c r="M2046" s="7">
        <v>1</v>
      </c>
      <c r="N2046" s="14"/>
    </row>
    <row r="2047" spans="1:14" ht="63">
      <c r="A2047" s="6">
        <v>2046</v>
      </c>
      <c r="B2047" s="8" t="s">
        <v>23249</v>
      </c>
      <c r="C2047" s="9" t="s">
        <v>23362</v>
      </c>
      <c r="D2047" s="10" t="s">
        <v>23363</v>
      </c>
      <c r="E2047" s="11" t="s">
        <v>23364</v>
      </c>
      <c r="F2047" s="6">
        <v>159229</v>
      </c>
      <c r="G2047" s="6" t="s">
        <v>3801</v>
      </c>
      <c r="H2047" s="16">
        <v>2237914.79</v>
      </c>
      <c r="I2047" s="12" t="s">
        <v>23365</v>
      </c>
      <c r="J2047" s="12" t="s">
        <v>23366</v>
      </c>
      <c r="K2047" s="15">
        <v>0</v>
      </c>
      <c r="L2047" s="13" t="s">
        <v>14</v>
      </c>
      <c r="M2047" s="7">
        <v>1</v>
      </c>
      <c r="N2047" s="14"/>
    </row>
    <row r="2048" spans="1:14" ht="47.25">
      <c r="A2048" s="6">
        <v>2047</v>
      </c>
      <c r="B2048" s="8" t="s">
        <v>23249</v>
      </c>
      <c r="C2048" s="9" t="s">
        <v>23362</v>
      </c>
      <c r="D2048" s="10" t="s">
        <v>23363</v>
      </c>
      <c r="E2048" s="11" t="s">
        <v>23367</v>
      </c>
      <c r="F2048" s="6">
        <v>159408</v>
      </c>
      <c r="G2048" s="6" t="s">
        <v>3801</v>
      </c>
      <c r="H2048" s="16">
        <v>2382073.3160000001</v>
      </c>
      <c r="I2048" s="12" t="s">
        <v>23365</v>
      </c>
      <c r="J2048" s="12" t="s">
        <v>23366</v>
      </c>
      <c r="K2048" s="15">
        <v>0</v>
      </c>
      <c r="L2048" s="13" t="s">
        <v>14</v>
      </c>
      <c r="M2048" s="7">
        <v>1</v>
      </c>
      <c r="N2048" s="14"/>
    </row>
    <row r="2049" spans="1:14" ht="63">
      <c r="A2049" s="6">
        <v>2048</v>
      </c>
      <c r="B2049" s="8" t="s">
        <v>23249</v>
      </c>
      <c r="C2049" s="9" t="s">
        <v>23362</v>
      </c>
      <c r="D2049" s="10" t="s">
        <v>23363</v>
      </c>
      <c r="E2049" s="11" t="s">
        <v>23368</v>
      </c>
      <c r="F2049" s="6">
        <v>159409</v>
      </c>
      <c r="G2049" s="6" t="s">
        <v>3801</v>
      </c>
      <c r="H2049" s="16">
        <v>3885767.142</v>
      </c>
      <c r="I2049" s="12" t="s">
        <v>23365</v>
      </c>
      <c r="J2049" s="12" t="s">
        <v>23366</v>
      </c>
      <c r="K2049" s="15">
        <v>0</v>
      </c>
      <c r="L2049" s="13" t="s">
        <v>14</v>
      </c>
      <c r="M2049" s="7">
        <v>1</v>
      </c>
      <c r="N2049" s="14"/>
    </row>
    <row r="2050" spans="1:14" ht="63">
      <c r="A2050" s="6">
        <v>2049</v>
      </c>
      <c r="B2050" s="8" t="s">
        <v>23249</v>
      </c>
      <c r="C2050" s="9" t="s">
        <v>23369</v>
      </c>
      <c r="D2050" s="10" t="s">
        <v>23370</v>
      </c>
      <c r="E2050" s="11" t="s">
        <v>23371</v>
      </c>
      <c r="F2050" s="6">
        <v>198755</v>
      </c>
      <c r="G2050" s="6" t="s">
        <v>3801</v>
      </c>
      <c r="H2050" s="16">
        <v>9116263.6500000004</v>
      </c>
      <c r="I2050" s="12" t="s">
        <v>23372</v>
      </c>
      <c r="J2050" s="12" t="s">
        <v>23373</v>
      </c>
      <c r="K2050" s="15">
        <v>5600000</v>
      </c>
      <c r="L2050" s="13" t="s">
        <v>14</v>
      </c>
      <c r="M2050" s="7">
        <v>1</v>
      </c>
      <c r="N2050" s="14"/>
    </row>
    <row r="2051" spans="1:14" ht="47.25">
      <c r="A2051" s="6">
        <v>2050</v>
      </c>
      <c r="B2051" s="8" t="s">
        <v>23249</v>
      </c>
      <c r="C2051" s="9" t="s">
        <v>23374</v>
      </c>
      <c r="D2051" s="10" t="s">
        <v>23375</v>
      </c>
      <c r="E2051" s="11" t="s">
        <v>23376</v>
      </c>
      <c r="F2051" s="6">
        <v>214454</v>
      </c>
      <c r="G2051" s="6" t="s">
        <v>3801</v>
      </c>
      <c r="H2051" s="16">
        <v>2373078.15</v>
      </c>
      <c r="I2051" s="12" t="s">
        <v>23377</v>
      </c>
      <c r="J2051" s="12" t="s">
        <v>23378</v>
      </c>
      <c r="K2051" s="15">
        <v>0</v>
      </c>
      <c r="L2051" s="13" t="s">
        <v>14</v>
      </c>
      <c r="M2051" s="7">
        <v>1</v>
      </c>
      <c r="N2051" s="14"/>
    </row>
    <row r="2052" spans="1:14" ht="63">
      <c r="A2052" s="6">
        <v>2051</v>
      </c>
      <c r="B2052" s="8" t="s">
        <v>23249</v>
      </c>
      <c r="C2052" s="9" t="s">
        <v>23323</v>
      </c>
      <c r="D2052" s="10" t="s">
        <v>23324</v>
      </c>
      <c r="E2052" s="11" t="s">
        <v>23379</v>
      </c>
      <c r="F2052" s="6">
        <v>331318</v>
      </c>
      <c r="G2052" s="6" t="s">
        <v>3801</v>
      </c>
      <c r="H2052" s="16">
        <v>4717166.0530000003</v>
      </c>
      <c r="I2052" s="12" t="s">
        <v>2512</v>
      </c>
      <c r="J2052" s="12" t="s">
        <v>5887</v>
      </c>
      <c r="K2052" s="15">
        <v>2900000</v>
      </c>
      <c r="L2052" s="13" t="s">
        <v>14</v>
      </c>
      <c r="M2052" s="7">
        <v>1</v>
      </c>
      <c r="N2052" s="14"/>
    </row>
    <row r="2053" spans="1:14" ht="78.75">
      <c r="A2053" s="6">
        <v>2052</v>
      </c>
      <c r="B2053" s="8" t="s">
        <v>23249</v>
      </c>
      <c r="C2053" s="9" t="s">
        <v>23380</v>
      </c>
      <c r="D2053" s="10" t="s">
        <v>23381</v>
      </c>
      <c r="E2053" s="11" t="s">
        <v>23382</v>
      </c>
      <c r="F2053" s="6">
        <v>437213</v>
      </c>
      <c r="G2053" s="6" t="s">
        <v>3801</v>
      </c>
      <c r="H2053" s="16">
        <v>5686077.75</v>
      </c>
      <c r="I2053" s="12" t="s">
        <v>12958</v>
      </c>
      <c r="J2053" s="12" t="s">
        <v>1880</v>
      </c>
      <c r="K2053" s="15">
        <v>0</v>
      </c>
      <c r="L2053" s="13" t="s">
        <v>14</v>
      </c>
      <c r="M2053" s="7">
        <v>1</v>
      </c>
      <c r="N2053" s="14"/>
    </row>
    <row r="2054" spans="1:14" ht="94.5">
      <c r="A2054" s="6">
        <v>2053</v>
      </c>
      <c r="B2054" s="8" t="s">
        <v>23249</v>
      </c>
      <c r="C2054" s="9" t="s">
        <v>23383</v>
      </c>
      <c r="D2054" s="10" t="s">
        <v>23384</v>
      </c>
      <c r="E2054" s="11" t="s">
        <v>23385</v>
      </c>
      <c r="F2054" s="6">
        <v>331272</v>
      </c>
      <c r="G2054" s="6" t="s">
        <v>3801</v>
      </c>
      <c r="H2054" s="16">
        <v>4922825.7149999999</v>
      </c>
      <c r="I2054" s="12" t="s">
        <v>2512</v>
      </c>
      <c r="J2054" s="12" t="s">
        <v>5887</v>
      </c>
      <c r="K2054" s="15">
        <v>0</v>
      </c>
      <c r="L2054" s="13" t="s">
        <v>14</v>
      </c>
      <c r="M2054" s="7">
        <v>1</v>
      </c>
      <c r="N2054" s="14"/>
    </row>
    <row r="2055" spans="1:14" ht="63">
      <c r="A2055" s="6">
        <v>2054</v>
      </c>
      <c r="B2055" s="8" t="s">
        <v>23249</v>
      </c>
      <c r="C2055" s="9" t="s">
        <v>23386</v>
      </c>
      <c r="D2055" s="10" t="s">
        <v>23387</v>
      </c>
      <c r="E2055" s="11" t="s">
        <v>23388</v>
      </c>
      <c r="F2055" s="6">
        <v>331247</v>
      </c>
      <c r="G2055" s="6" t="s">
        <v>801</v>
      </c>
      <c r="H2055" s="16">
        <v>3632418.3</v>
      </c>
      <c r="I2055" s="12" t="s">
        <v>2512</v>
      </c>
      <c r="J2055" s="12" t="s">
        <v>5887</v>
      </c>
      <c r="K2055" s="15">
        <v>1500000</v>
      </c>
      <c r="L2055" s="13" t="s">
        <v>14</v>
      </c>
      <c r="M2055" s="7">
        <v>1</v>
      </c>
      <c r="N2055" s="14"/>
    </row>
    <row r="2056" spans="1:14" ht="78.75">
      <c r="A2056" s="6">
        <v>2055</v>
      </c>
      <c r="B2056" s="8" t="s">
        <v>23249</v>
      </c>
      <c r="C2056" s="9" t="s">
        <v>23389</v>
      </c>
      <c r="D2056" s="10" t="s">
        <v>23390</v>
      </c>
      <c r="E2056" s="11" t="s">
        <v>23391</v>
      </c>
      <c r="F2056" s="6">
        <v>387458</v>
      </c>
      <c r="G2056" s="6" t="s">
        <v>801</v>
      </c>
      <c r="H2056" s="16">
        <v>3543643.95</v>
      </c>
      <c r="I2056" s="12" t="s">
        <v>13100</v>
      </c>
      <c r="J2056" s="12" t="s">
        <v>2574</v>
      </c>
      <c r="K2056" s="15">
        <v>0</v>
      </c>
      <c r="L2056" s="13" t="s">
        <v>14</v>
      </c>
      <c r="M2056" s="7">
        <v>1</v>
      </c>
      <c r="N2056" s="14"/>
    </row>
    <row r="2057" spans="1:14" ht="63">
      <c r="A2057" s="6">
        <v>2056</v>
      </c>
      <c r="B2057" s="8" t="s">
        <v>23249</v>
      </c>
      <c r="C2057" s="9" t="s">
        <v>23392</v>
      </c>
      <c r="D2057" s="10" t="s">
        <v>23393</v>
      </c>
      <c r="E2057" s="11" t="s">
        <v>23394</v>
      </c>
      <c r="F2057" s="6">
        <v>77825</v>
      </c>
      <c r="G2057" s="6" t="s">
        <v>3801</v>
      </c>
      <c r="H2057" s="16">
        <v>1438873.8570000001</v>
      </c>
      <c r="I2057" s="12" t="s">
        <v>23395</v>
      </c>
      <c r="J2057" s="12" t="s">
        <v>23396</v>
      </c>
      <c r="K2057" s="15">
        <v>759160</v>
      </c>
      <c r="L2057" s="13" t="s">
        <v>14</v>
      </c>
      <c r="M2057" s="7">
        <v>1</v>
      </c>
      <c r="N2057" s="14"/>
    </row>
    <row r="2058" spans="1:14" ht="63">
      <c r="A2058" s="6">
        <v>2057</v>
      </c>
      <c r="B2058" s="8" t="s">
        <v>23249</v>
      </c>
      <c r="C2058" s="9" t="s">
        <v>23397</v>
      </c>
      <c r="D2058" s="10" t="s">
        <v>23398</v>
      </c>
      <c r="E2058" s="11" t="s">
        <v>23399</v>
      </c>
      <c r="F2058" s="6">
        <v>64450</v>
      </c>
      <c r="G2058" s="6" t="s">
        <v>3801</v>
      </c>
      <c r="H2058" s="16">
        <v>2072303.372</v>
      </c>
      <c r="I2058" s="12" t="s">
        <v>23400</v>
      </c>
      <c r="J2058" s="12" t="s">
        <v>23401</v>
      </c>
      <c r="K2058" s="15">
        <v>1246301</v>
      </c>
      <c r="L2058" s="13" t="s">
        <v>14</v>
      </c>
      <c r="M2058" s="7">
        <v>1</v>
      </c>
      <c r="N2058" s="14"/>
    </row>
    <row r="2059" spans="1:14" ht="47.25">
      <c r="A2059" s="6">
        <v>2058</v>
      </c>
      <c r="B2059" s="8" t="s">
        <v>23249</v>
      </c>
      <c r="C2059" s="9" t="s">
        <v>23402</v>
      </c>
      <c r="D2059" s="10" t="s">
        <v>23403</v>
      </c>
      <c r="E2059" s="11" t="s">
        <v>23404</v>
      </c>
      <c r="F2059" s="6">
        <v>342489</v>
      </c>
      <c r="G2059" s="6" t="s">
        <v>801</v>
      </c>
      <c r="H2059" s="16">
        <v>8967684.9149999991</v>
      </c>
      <c r="I2059" s="12" t="s">
        <v>5905</v>
      </c>
      <c r="J2059" s="12" t="s">
        <v>23405</v>
      </c>
      <c r="K2059" s="15">
        <v>5500000</v>
      </c>
      <c r="L2059" s="13" t="s">
        <v>14</v>
      </c>
      <c r="M2059" s="7">
        <v>1</v>
      </c>
      <c r="N2059" s="14"/>
    </row>
    <row r="2060" spans="1:14" ht="63">
      <c r="A2060" s="6">
        <v>2059</v>
      </c>
      <c r="B2060" s="8" t="s">
        <v>23249</v>
      </c>
      <c r="C2060" s="9" t="s">
        <v>23406</v>
      </c>
      <c r="D2060" s="10" t="s">
        <v>1101</v>
      </c>
      <c r="E2060" s="11" t="s">
        <v>23407</v>
      </c>
      <c r="F2060" s="6">
        <v>331463</v>
      </c>
      <c r="G2060" s="6" t="s">
        <v>801</v>
      </c>
      <c r="H2060" s="16">
        <v>2345653.5499999998</v>
      </c>
      <c r="I2060" s="12" t="s">
        <v>20404</v>
      </c>
      <c r="J2060" s="12" t="s">
        <v>12783</v>
      </c>
      <c r="K2060" s="15">
        <v>0</v>
      </c>
      <c r="L2060" s="13" t="s">
        <v>14</v>
      </c>
      <c r="M2060" s="7">
        <v>1</v>
      </c>
      <c r="N2060" s="14"/>
    </row>
    <row r="2061" spans="1:14" ht="63">
      <c r="A2061" s="6">
        <v>2060</v>
      </c>
      <c r="B2061" s="8" t="s">
        <v>23249</v>
      </c>
      <c r="C2061" s="9" t="s">
        <v>23408</v>
      </c>
      <c r="D2061" s="10" t="s">
        <v>23409</v>
      </c>
      <c r="E2061" s="11" t="s">
        <v>23410</v>
      </c>
      <c r="F2061" s="6">
        <v>310370</v>
      </c>
      <c r="G2061" s="6" t="s">
        <v>3801</v>
      </c>
      <c r="H2061" s="16">
        <v>4633983.53</v>
      </c>
      <c r="I2061" s="12" t="s">
        <v>23411</v>
      </c>
      <c r="J2061" s="12" t="s">
        <v>23412</v>
      </c>
      <c r="K2061" s="15">
        <v>2900000</v>
      </c>
      <c r="L2061" s="13" t="s">
        <v>14</v>
      </c>
      <c r="M2061" s="7">
        <v>1</v>
      </c>
      <c r="N2061" s="14"/>
    </row>
    <row r="2062" spans="1:14" ht="78.75">
      <c r="A2062" s="6">
        <v>2061</v>
      </c>
      <c r="B2062" s="8" t="s">
        <v>23249</v>
      </c>
      <c r="C2062" s="9" t="s">
        <v>23413</v>
      </c>
      <c r="D2062" s="10" t="s">
        <v>23414</v>
      </c>
      <c r="E2062" s="11" t="s">
        <v>23415</v>
      </c>
      <c r="F2062" s="6">
        <v>77748</v>
      </c>
      <c r="G2062" s="6" t="s">
        <v>3801</v>
      </c>
      <c r="H2062" s="16">
        <v>1968565.0419999999</v>
      </c>
      <c r="I2062" s="12" t="s">
        <v>23416</v>
      </c>
      <c r="J2062" s="12" t="s">
        <v>23417</v>
      </c>
      <c r="K2062" s="15">
        <v>1290658</v>
      </c>
      <c r="L2062" s="13" t="s">
        <v>14</v>
      </c>
      <c r="M2062" s="7">
        <v>1</v>
      </c>
      <c r="N2062" s="14"/>
    </row>
    <row r="2063" spans="1:14" ht="47.25">
      <c r="A2063" s="6">
        <v>2062</v>
      </c>
      <c r="B2063" s="8" t="s">
        <v>23249</v>
      </c>
      <c r="C2063" s="9" t="s">
        <v>23413</v>
      </c>
      <c r="D2063" s="10" t="s">
        <v>23414</v>
      </c>
      <c r="E2063" s="11" t="s">
        <v>23418</v>
      </c>
      <c r="F2063" s="6">
        <v>90612</v>
      </c>
      <c r="G2063" s="6" t="s">
        <v>3801</v>
      </c>
      <c r="H2063" s="16">
        <v>1963579.8089999999</v>
      </c>
      <c r="I2063" s="12" t="s">
        <v>23419</v>
      </c>
      <c r="J2063" s="12" t="s">
        <v>23420</v>
      </c>
      <c r="K2063" s="15">
        <v>1292330</v>
      </c>
      <c r="L2063" s="13" t="s">
        <v>14</v>
      </c>
      <c r="M2063" s="7">
        <v>1</v>
      </c>
      <c r="N2063" s="14"/>
    </row>
    <row r="2064" spans="1:14" ht="47.25">
      <c r="A2064" s="6">
        <v>2063</v>
      </c>
      <c r="B2064" s="8" t="s">
        <v>23249</v>
      </c>
      <c r="C2064" s="9" t="s">
        <v>23421</v>
      </c>
      <c r="D2064" s="10" t="s">
        <v>23422</v>
      </c>
      <c r="E2064" s="11" t="s">
        <v>23423</v>
      </c>
      <c r="F2064" s="6">
        <v>245675</v>
      </c>
      <c r="G2064" s="6" t="s">
        <v>3801</v>
      </c>
      <c r="H2064" s="16">
        <v>5228511.2</v>
      </c>
      <c r="I2064" s="12" t="s">
        <v>3657</v>
      </c>
      <c r="J2064" s="12" t="s">
        <v>19465</v>
      </c>
      <c r="K2064" s="15">
        <v>2100000</v>
      </c>
      <c r="L2064" s="13" t="s">
        <v>14</v>
      </c>
      <c r="M2064" s="7">
        <v>1</v>
      </c>
      <c r="N2064" s="14"/>
    </row>
    <row r="2065" spans="1:14" ht="63">
      <c r="A2065" s="6">
        <v>2064</v>
      </c>
      <c r="B2065" s="8" t="s">
        <v>23249</v>
      </c>
      <c r="C2065" s="9" t="s">
        <v>23424</v>
      </c>
      <c r="D2065" s="10" t="s">
        <v>23425</v>
      </c>
      <c r="E2065" s="11" t="s">
        <v>23426</v>
      </c>
      <c r="F2065" s="6">
        <v>176755</v>
      </c>
      <c r="G2065" s="6" t="s">
        <v>3801</v>
      </c>
      <c r="H2065" s="16">
        <v>21633873.100000001</v>
      </c>
      <c r="I2065" s="12" t="s">
        <v>12767</v>
      </c>
      <c r="J2065" s="12" t="s">
        <v>23427</v>
      </c>
      <c r="K2065" s="15">
        <v>13269736</v>
      </c>
      <c r="L2065" s="13" t="s">
        <v>14</v>
      </c>
      <c r="M2065" s="7">
        <v>1</v>
      </c>
      <c r="N2065" s="14"/>
    </row>
    <row r="2066" spans="1:14" ht="63">
      <c r="A2066" s="6">
        <v>2065</v>
      </c>
      <c r="B2066" s="8" t="s">
        <v>23249</v>
      </c>
      <c r="C2066" s="9" t="s">
        <v>23428</v>
      </c>
      <c r="D2066" s="10" t="s">
        <v>23429</v>
      </c>
      <c r="E2066" s="11" t="s">
        <v>23430</v>
      </c>
      <c r="F2066" s="6">
        <v>331308</v>
      </c>
      <c r="G2066" s="6" t="s">
        <v>3801</v>
      </c>
      <c r="H2066" s="16">
        <v>1853390.466</v>
      </c>
      <c r="I2066" s="12" t="s">
        <v>2512</v>
      </c>
      <c r="J2066" s="12" t="s">
        <v>5887</v>
      </c>
      <c r="K2066" s="15">
        <v>0</v>
      </c>
      <c r="L2066" s="13" t="s">
        <v>14</v>
      </c>
      <c r="M2066" s="7">
        <v>1</v>
      </c>
      <c r="N2066" s="14"/>
    </row>
    <row r="2067" spans="1:14" ht="63">
      <c r="A2067" s="6">
        <v>2066</v>
      </c>
      <c r="B2067" s="8" t="s">
        <v>23249</v>
      </c>
      <c r="C2067" s="9" t="s">
        <v>23431</v>
      </c>
      <c r="D2067" s="10" t="s">
        <v>23432</v>
      </c>
      <c r="E2067" s="11" t="s">
        <v>23433</v>
      </c>
      <c r="F2067" s="6">
        <v>394453</v>
      </c>
      <c r="G2067" s="6" t="s">
        <v>3801</v>
      </c>
      <c r="H2067" s="16">
        <v>3748524.25</v>
      </c>
      <c r="I2067" s="12" t="s">
        <v>23326</v>
      </c>
      <c r="J2067" s="12" t="s">
        <v>23327</v>
      </c>
      <c r="K2067" s="15">
        <v>0</v>
      </c>
      <c r="L2067" s="13" t="s">
        <v>14</v>
      </c>
      <c r="M2067" s="7">
        <v>1</v>
      </c>
      <c r="N2067" s="14"/>
    </row>
    <row r="2068" spans="1:14" ht="78.75">
      <c r="A2068" s="6">
        <v>2067</v>
      </c>
      <c r="B2068" s="8" t="s">
        <v>23249</v>
      </c>
      <c r="C2068" s="9" t="s">
        <v>23331</v>
      </c>
      <c r="D2068" s="10" t="s">
        <v>23332</v>
      </c>
      <c r="E2068" s="11" t="s">
        <v>23434</v>
      </c>
      <c r="F2068" s="6">
        <v>405261</v>
      </c>
      <c r="G2068" s="6" t="s">
        <v>3801</v>
      </c>
      <c r="H2068" s="16">
        <v>8899672.1999999993</v>
      </c>
      <c r="I2068" s="12" t="s">
        <v>7752</v>
      </c>
      <c r="J2068" s="12" t="s">
        <v>2369</v>
      </c>
      <c r="K2068" s="15">
        <v>5171321</v>
      </c>
      <c r="L2068" s="13" t="s">
        <v>14</v>
      </c>
      <c r="M2068" s="7">
        <v>1</v>
      </c>
      <c r="N2068" s="14"/>
    </row>
    <row r="2069" spans="1:14" ht="78.75">
      <c r="A2069" s="6">
        <v>2068</v>
      </c>
      <c r="B2069" s="8" t="s">
        <v>23249</v>
      </c>
      <c r="C2069" s="9" t="s">
        <v>23435</v>
      </c>
      <c r="D2069" s="10" t="s">
        <v>23436</v>
      </c>
      <c r="E2069" s="11" t="s">
        <v>23437</v>
      </c>
      <c r="F2069" s="6">
        <v>405278</v>
      </c>
      <c r="G2069" s="6" t="s">
        <v>3801</v>
      </c>
      <c r="H2069" s="16">
        <v>3558979.3</v>
      </c>
      <c r="I2069" s="12" t="s">
        <v>20217</v>
      </c>
      <c r="J2069" s="12" t="s">
        <v>23338</v>
      </c>
      <c r="K2069" s="15">
        <v>0</v>
      </c>
      <c r="L2069" s="13" t="s">
        <v>14</v>
      </c>
      <c r="M2069" s="7">
        <v>1</v>
      </c>
      <c r="N2069" s="14"/>
    </row>
    <row r="2070" spans="1:14" ht="126">
      <c r="A2070" s="6">
        <v>2069</v>
      </c>
      <c r="B2070" s="8" t="s">
        <v>23249</v>
      </c>
      <c r="C2070" s="9" t="s">
        <v>23438</v>
      </c>
      <c r="D2070" s="10" t="s">
        <v>23439</v>
      </c>
      <c r="E2070" s="11" t="s">
        <v>23440</v>
      </c>
      <c r="F2070" s="6">
        <v>416706</v>
      </c>
      <c r="G2070" s="6" t="s">
        <v>3801</v>
      </c>
      <c r="H2070" s="16">
        <v>13382114.386</v>
      </c>
      <c r="I2070" s="12" t="s">
        <v>6130</v>
      </c>
      <c r="J2070" s="12" t="s">
        <v>5720</v>
      </c>
      <c r="K2070" s="15">
        <v>0</v>
      </c>
      <c r="L2070" s="13" t="s">
        <v>14</v>
      </c>
      <c r="M2070" s="7">
        <v>1</v>
      </c>
      <c r="N2070" s="14"/>
    </row>
    <row r="2071" spans="1:14" ht="63">
      <c r="A2071" s="6">
        <v>2070</v>
      </c>
      <c r="B2071" s="8" t="s">
        <v>23249</v>
      </c>
      <c r="C2071" s="9" t="s">
        <v>23441</v>
      </c>
      <c r="D2071" s="10" t="s">
        <v>23442</v>
      </c>
      <c r="E2071" s="11" t="s">
        <v>23443</v>
      </c>
      <c r="F2071" s="6">
        <v>80853</v>
      </c>
      <c r="G2071" s="6" t="s">
        <v>3801</v>
      </c>
      <c r="H2071" s="16">
        <v>3234824.7209999999</v>
      </c>
      <c r="I2071" s="12" t="s">
        <v>6018</v>
      </c>
      <c r="J2071" s="12" t="s">
        <v>23444</v>
      </c>
      <c r="K2071" s="15">
        <v>2168568</v>
      </c>
      <c r="L2071" s="13" t="s">
        <v>14</v>
      </c>
      <c r="M2071" s="7">
        <v>1</v>
      </c>
      <c r="N2071" s="14"/>
    </row>
    <row r="2072" spans="1:14" ht="78.75">
      <c r="A2072" s="6">
        <v>2071</v>
      </c>
      <c r="B2072" s="8" t="s">
        <v>23249</v>
      </c>
      <c r="C2072" s="9" t="s">
        <v>23445</v>
      </c>
      <c r="D2072" s="10" t="s">
        <v>23446</v>
      </c>
      <c r="E2072" s="11" t="s">
        <v>23447</v>
      </c>
      <c r="F2072" s="6">
        <v>80847</v>
      </c>
      <c r="G2072" s="6" t="s">
        <v>3801</v>
      </c>
      <c r="H2072" s="16">
        <v>5791965.267</v>
      </c>
      <c r="I2072" s="12" t="s">
        <v>23448</v>
      </c>
      <c r="J2072" s="12" t="s">
        <v>2727</v>
      </c>
      <c r="K2072" s="15">
        <v>0</v>
      </c>
      <c r="L2072" s="13" t="s">
        <v>14</v>
      </c>
      <c r="M2072" s="7">
        <v>1</v>
      </c>
      <c r="N2072" s="14"/>
    </row>
    <row r="2073" spans="1:14" ht="63">
      <c r="A2073" s="6">
        <v>2072</v>
      </c>
      <c r="B2073" s="8" t="s">
        <v>23249</v>
      </c>
      <c r="C2073" s="9" t="s">
        <v>23449</v>
      </c>
      <c r="D2073" s="10" t="s">
        <v>23320</v>
      </c>
      <c r="E2073" s="11" t="s">
        <v>23450</v>
      </c>
      <c r="F2073" s="6">
        <v>272678</v>
      </c>
      <c r="G2073" s="6" t="s">
        <v>3801</v>
      </c>
      <c r="H2073" s="16">
        <v>5010830.0999999996</v>
      </c>
      <c r="I2073" s="12" t="s">
        <v>23322</v>
      </c>
      <c r="J2073" s="12" t="s">
        <v>23451</v>
      </c>
      <c r="K2073" s="15">
        <v>2100000</v>
      </c>
      <c r="L2073" s="13" t="s">
        <v>14</v>
      </c>
      <c r="M2073" s="7">
        <v>1</v>
      </c>
      <c r="N2073" s="14"/>
    </row>
    <row r="2074" spans="1:14" ht="63">
      <c r="A2074" s="6">
        <v>2073</v>
      </c>
      <c r="B2074" s="8" t="s">
        <v>23249</v>
      </c>
      <c r="C2074" s="9" t="s">
        <v>23452</v>
      </c>
      <c r="D2074" s="10" t="s">
        <v>23453</v>
      </c>
      <c r="E2074" s="11" t="s">
        <v>23454</v>
      </c>
      <c r="F2074" s="6">
        <v>349354</v>
      </c>
      <c r="G2074" s="6" t="s">
        <v>3801</v>
      </c>
      <c r="H2074" s="16">
        <v>6402732.0999999996</v>
      </c>
      <c r="I2074" s="12" t="s">
        <v>20135</v>
      </c>
      <c r="J2074" s="12" t="s">
        <v>23455</v>
      </c>
      <c r="K2074" s="15">
        <v>0</v>
      </c>
      <c r="L2074" s="13" t="s">
        <v>14</v>
      </c>
      <c r="M2074" s="7">
        <v>1</v>
      </c>
      <c r="N2074" s="14"/>
    </row>
    <row r="2075" spans="1:14" ht="63">
      <c r="A2075" s="6">
        <v>2074</v>
      </c>
      <c r="B2075" s="8" t="s">
        <v>23249</v>
      </c>
      <c r="C2075" s="9" t="s">
        <v>23456</v>
      </c>
      <c r="D2075" s="10" t="s">
        <v>23457</v>
      </c>
      <c r="E2075" s="11" t="s">
        <v>23458</v>
      </c>
      <c r="F2075" s="6">
        <v>369520</v>
      </c>
      <c r="G2075" s="6" t="s">
        <v>3801</v>
      </c>
      <c r="H2075" s="16">
        <v>4483446.1500000004</v>
      </c>
      <c r="I2075" s="12" t="s">
        <v>20336</v>
      </c>
      <c r="J2075" s="12" t="s">
        <v>23459</v>
      </c>
      <c r="K2075" s="15">
        <v>2500000</v>
      </c>
      <c r="L2075" s="13" t="s">
        <v>14</v>
      </c>
      <c r="M2075" s="7">
        <v>1</v>
      </c>
      <c r="N2075" s="14"/>
    </row>
    <row r="2076" spans="1:14" ht="47.25">
      <c r="A2076" s="6">
        <v>2075</v>
      </c>
      <c r="B2076" s="8" t="s">
        <v>23249</v>
      </c>
      <c r="C2076" s="9" t="s">
        <v>23460</v>
      </c>
      <c r="D2076" s="10" t="s">
        <v>23461</v>
      </c>
      <c r="E2076" s="11" t="s">
        <v>23462</v>
      </c>
      <c r="F2076" s="6">
        <v>272853</v>
      </c>
      <c r="G2076" s="6" t="s">
        <v>3801</v>
      </c>
      <c r="H2076" s="16">
        <v>6983660.9000000004</v>
      </c>
      <c r="I2076" s="12" t="s">
        <v>6071</v>
      </c>
      <c r="J2076" s="12" t="s">
        <v>23463</v>
      </c>
      <c r="K2076" s="15">
        <v>5520944</v>
      </c>
      <c r="L2076" s="13" t="s">
        <v>14</v>
      </c>
      <c r="M2076" s="7">
        <v>1</v>
      </c>
      <c r="N2076" s="14"/>
    </row>
    <row r="2077" spans="1:14" ht="63">
      <c r="A2077" s="6">
        <v>2076</v>
      </c>
      <c r="B2077" s="8" t="s">
        <v>23249</v>
      </c>
      <c r="C2077" s="9" t="s">
        <v>23464</v>
      </c>
      <c r="D2077" s="10" t="s">
        <v>23465</v>
      </c>
      <c r="E2077" s="11" t="s">
        <v>23466</v>
      </c>
      <c r="F2077" s="6">
        <v>272840</v>
      </c>
      <c r="G2077" s="6" t="s">
        <v>3801</v>
      </c>
      <c r="H2077" s="16">
        <v>2937876.9</v>
      </c>
      <c r="I2077" s="12" t="s">
        <v>23467</v>
      </c>
      <c r="J2077" s="12" t="s">
        <v>3667</v>
      </c>
      <c r="K2077" s="15">
        <v>1500000</v>
      </c>
      <c r="L2077" s="13" t="s">
        <v>14</v>
      </c>
      <c r="M2077" s="7">
        <v>1</v>
      </c>
      <c r="N2077" s="14"/>
    </row>
    <row r="2078" spans="1:14" ht="63">
      <c r="A2078" s="6">
        <v>2077</v>
      </c>
      <c r="B2078" s="8" t="s">
        <v>23249</v>
      </c>
      <c r="C2078" s="9" t="s">
        <v>23468</v>
      </c>
      <c r="D2078" s="10" t="s">
        <v>23469</v>
      </c>
      <c r="E2078" s="11" t="s">
        <v>23470</v>
      </c>
      <c r="F2078" s="6">
        <v>355733</v>
      </c>
      <c r="G2078" s="6" t="s">
        <v>3801</v>
      </c>
      <c r="H2078" s="16">
        <v>3846439.8</v>
      </c>
      <c r="I2078" s="12" t="s">
        <v>23471</v>
      </c>
      <c r="J2078" s="12" t="s">
        <v>20217</v>
      </c>
      <c r="K2078" s="15">
        <v>2525891</v>
      </c>
      <c r="L2078" s="13" t="s">
        <v>14</v>
      </c>
      <c r="M2078" s="7">
        <v>1</v>
      </c>
      <c r="N2078" s="14"/>
    </row>
    <row r="2079" spans="1:14" ht="63">
      <c r="A2079" s="6">
        <v>2078</v>
      </c>
      <c r="B2079" s="8" t="s">
        <v>23249</v>
      </c>
      <c r="C2079" s="9" t="s">
        <v>23472</v>
      </c>
      <c r="D2079" s="10" t="s">
        <v>23473</v>
      </c>
      <c r="E2079" s="11" t="s">
        <v>23474</v>
      </c>
      <c r="F2079" s="6">
        <v>370922</v>
      </c>
      <c r="G2079" s="6" t="s">
        <v>3801</v>
      </c>
      <c r="H2079" s="16">
        <v>9708802.4000000004</v>
      </c>
      <c r="I2079" s="12" t="s">
        <v>983</v>
      </c>
      <c r="J2079" s="12" t="s">
        <v>7568</v>
      </c>
      <c r="K2079" s="15">
        <v>5000000</v>
      </c>
      <c r="L2079" s="13" t="s">
        <v>14</v>
      </c>
      <c r="M2079" s="7">
        <v>1</v>
      </c>
      <c r="N2079" s="14"/>
    </row>
    <row r="2080" spans="1:14" ht="94.5">
      <c r="A2080" s="6">
        <v>2079</v>
      </c>
      <c r="B2080" s="8" t="s">
        <v>23249</v>
      </c>
      <c r="C2080" s="9" t="s">
        <v>23475</v>
      </c>
      <c r="D2080" s="10" t="s">
        <v>18888</v>
      </c>
      <c r="E2080" s="11" t="s">
        <v>23476</v>
      </c>
      <c r="F2080" s="6">
        <v>357261</v>
      </c>
      <c r="G2080" s="6" t="s">
        <v>3801</v>
      </c>
      <c r="H2080" s="16">
        <v>24671527.232999999</v>
      </c>
      <c r="I2080" s="12" t="s">
        <v>2426</v>
      </c>
      <c r="J2080" s="12" t="s">
        <v>6077</v>
      </c>
      <c r="K2080" s="15">
        <v>0</v>
      </c>
      <c r="L2080" s="13" t="s">
        <v>14</v>
      </c>
      <c r="M2080" s="7">
        <v>1</v>
      </c>
      <c r="N2080" s="14"/>
    </row>
    <row r="2081" spans="1:14" ht="78.75">
      <c r="A2081" s="6">
        <v>2080</v>
      </c>
      <c r="B2081" s="8" t="s">
        <v>23249</v>
      </c>
      <c r="C2081" s="9" t="s">
        <v>23477</v>
      </c>
      <c r="D2081" s="10" t="s">
        <v>23478</v>
      </c>
      <c r="E2081" s="11" t="s">
        <v>23479</v>
      </c>
      <c r="F2081" s="6">
        <v>397999</v>
      </c>
      <c r="G2081" s="6" t="s">
        <v>3801</v>
      </c>
      <c r="H2081" s="16">
        <v>13517516.249</v>
      </c>
      <c r="I2081" s="12" t="s">
        <v>7766</v>
      </c>
      <c r="J2081" s="12" t="s">
        <v>2645</v>
      </c>
      <c r="K2081" s="15">
        <v>569932</v>
      </c>
      <c r="L2081" s="13" t="s">
        <v>14</v>
      </c>
      <c r="M2081" s="7">
        <v>1</v>
      </c>
      <c r="N2081" s="14"/>
    </row>
    <row r="2082" spans="1:14" ht="78.75">
      <c r="A2082" s="6">
        <v>2081</v>
      </c>
      <c r="B2082" s="8" t="s">
        <v>23249</v>
      </c>
      <c r="C2082" s="9" t="s">
        <v>23480</v>
      </c>
      <c r="D2082" s="10" t="s">
        <v>23481</v>
      </c>
      <c r="E2082" s="11" t="s">
        <v>23482</v>
      </c>
      <c r="F2082" s="6">
        <v>390982</v>
      </c>
      <c r="G2082" s="6" t="s">
        <v>3801</v>
      </c>
      <c r="H2082" s="16">
        <v>7036173.0999999996</v>
      </c>
      <c r="I2082" s="12" t="s">
        <v>5625</v>
      </c>
      <c r="J2082" s="12" t="s">
        <v>23483</v>
      </c>
      <c r="K2082" s="15">
        <v>3265979</v>
      </c>
      <c r="L2082" s="13" t="s">
        <v>14</v>
      </c>
      <c r="M2082" s="7">
        <v>1</v>
      </c>
      <c r="N2082" s="14"/>
    </row>
    <row r="2083" spans="1:14" ht="63">
      <c r="A2083" s="6">
        <v>2082</v>
      </c>
      <c r="B2083" s="8" t="s">
        <v>23249</v>
      </c>
      <c r="C2083" s="9" t="s">
        <v>23484</v>
      </c>
      <c r="D2083" s="10" t="s">
        <v>23485</v>
      </c>
      <c r="E2083" s="11" t="s">
        <v>23486</v>
      </c>
      <c r="F2083" s="6">
        <v>343461</v>
      </c>
      <c r="G2083" s="6" t="s">
        <v>3801</v>
      </c>
      <c r="H2083" s="16">
        <v>1077530.8500000001</v>
      </c>
      <c r="I2083" s="12" t="s">
        <v>20484</v>
      </c>
      <c r="J2083" s="12" t="s">
        <v>23487</v>
      </c>
      <c r="K2083" s="15">
        <v>0</v>
      </c>
      <c r="L2083" s="13" t="s">
        <v>14</v>
      </c>
      <c r="M2083" s="7">
        <v>1</v>
      </c>
      <c r="N2083" s="14"/>
    </row>
    <row r="2084" spans="1:14" ht="78.75">
      <c r="A2084" s="6">
        <v>2083</v>
      </c>
      <c r="B2084" s="8" t="s">
        <v>23249</v>
      </c>
      <c r="C2084" s="9" t="s">
        <v>23350</v>
      </c>
      <c r="D2084" s="10" t="s">
        <v>3678</v>
      </c>
      <c r="E2084" s="11" t="s">
        <v>23488</v>
      </c>
      <c r="F2084" s="6">
        <v>416512</v>
      </c>
      <c r="G2084" s="6" t="s">
        <v>3801</v>
      </c>
      <c r="H2084" s="16">
        <v>4547594.0999999996</v>
      </c>
      <c r="I2084" s="12" t="s">
        <v>7511</v>
      </c>
      <c r="J2084" s="12" t="s">
        <v>19593</v>
      </c>
      <c r="K2084" s="15">
        <v>2700000</v>
      </c>
      <c r="L2084" s="13" t="s">
        <v>14</v>
      </c>
      <c r="M2084" s="7">
        <v>1</v>
      </c>
      <c r="N2084" s="14"/>
    </row>
    <row r="2085" spans="1:14" ht="78.75">
      <c r="A2085" s="6">
        <v>2084</v>
      </c>
      <c r="B2085" s="8" t="s">
        <v>23249</v>
      </c>
      <c r="C2085" s="9" t="s">
        <v>23374</v>
      </c>
      <c r="D2085" s="10" t="s">
        <v>23375</v>
      </c>
      <c r="E2085" s="11" t="s">
        <v>23489</v>
      </c>
      <c r="F2085" s="6">
        <v>483859</v>
      </c>
      <c r="G2085" s="6" t="s">
        <v>3801</v>
      </c>
      <c r="H2085" s="16">
        <v>8979875</v>
      </c>
      <c r="I2085" s="12"/>
      <c r="J2085" s="12"/>
      <c r="K2085" s="15">
        <v>0</v>
      </c>
      <c r="L2085" s="13" t="s">
        <v>14</v>
      </c>
      <c r="M2085" s="7">
        <v>1</v>
      </c>
      <c r="N2085" s="14"/>
    </row>
    <row r="2086" spans="1:14" ht="78.75">
      <c r="A2086" s="6">
        <v>2085</v>
      </c>
      <c r="B2086" s="8" t="s">
        <v>23249</v>
      </c>
      <c r="C2086" s="9" t="s">
        <v>23490</v>
      </c>
      <c r="D2086" s="10" t="s">
        <v>23491</v>
      </c>
      <c r="E2086" s="11" t="s">
        <v>23492</v>
      </c>
      <c r="F2086" s="6">
        <v>95009</v>
      </c>
      <c r="G2086" s="6" t="s">
        <v>3801</v>
      </c>
      <c r="H2086" s="16">
        <v>4299799.9989999998</v>
      </c>
      <c r="I2086" s="12" t="s">
        <v>23493</v>
      </c>
      <c r="J2086" s="12" t="s">
        <v>23494</v>
      </c>
      <c r="K2086" s="15">
        <v>969659</v>
      </c>
      <c r="L2086" s="13" t="s">
        <v>14</v>
      </c>
      <c r="M2086" s="7">
        <v>1</v>
      </c>
      <c r="N2086" s="14"/>
    </row>
    <row r="2087" spans="1:14" ht="63">
      <c r="A2087" s="6">
        <v>2086</v>
      </c>
      <c r="B2087" s="8" t="s">
        <v>23249</v>
      </c>
      <c r="C2087" s="9" t="s">
        <v>23495</v>
      </c>
      <c r="D2087" s="10" t="s">
        <v>23496</v>
      </c>
      <c r="E2087" s="11" t="s">
        <v>23497</v>
      </c>
      <c r="F2087" s="6">
        <v>420785</v>
      </c>
      <c r="G2087" s="6" t="s">
        <v>3801</v>
      </c>
      <c r="H2087" s="16">
        <v>4983234.5</v>
      </c>
      <c r="I2087" s="12" t="s">
        <v>23297</v>
      </c>
      <c r="J2087" s="12" t="s">
        <v>23498</v>
      </c>
      <c r="K2087" s="15">
        <v>0</v>
      </c>
      <c r="L2087" s="13" t="s">
        <v>14</v>
      </c>
      <c r="M2087" s="7">
        <v>1</v>
      </c>
      <c r="N2087" s="14"/>
    </row>
    <row r="2088" spans="1:14" ht="78.75">
      <c r="A2088" s="6">
        <v>2087</v>
      </c>
      <c r="B2088" s="8" t="s">
        <v>23249</v>
      </c>
      <c r="C2088" s="9" t="s">
        <v>23499</v>
      </c>
      <c r="D2088" s="10" t="s">
        <v>23500</v>
      </c>
      <c r="E2088" s="11" t="s">
        <v>23501</v>
      </c>
      <c r="F2088" s="6">
        <v>96750</v>
      </c>
      <c r="G2088" s="6" t="s">
        <v>3801</v>
      </c>
      <c r="H2088" s="16">
        <v>1042341.702</v>
      </c>
      <c r="I2088" s="12" t="s">
        <v>23502</v>
      </c>
      <c r="J2088" s="12" t="s">
        <v>23503</v>
      </c>
      <c r="K2088" s="15">
        <v>0</v>
      </c>
      <c r="L2088" s="13" t="s">
        <v>14</v>
      </c>
      <c r="M2088" s="7">
        <v>1</v>
      </c>
      <c r="N2088" s="14"/>
    </row>
    <row r="2089" spans="1:14" ht="63">
      <c r="A2089" s="6">
        <v>2088</v>
      </c>
      <c r="B2089" s="8" t="s">
        <v>23249</v>
      </c>
      <c r="C2089" s="9" t="s">
        <v>23504</v>
      </c>
      <c r="D2089" s="10" t="s">
        <v>23505</v>
      </c>
      <c r="E2089" s="11" t="s">
        <v>23506</v>
      </c>
      <c r="F2089" s="6">
        <v>390974</v>
      </c>
      <c r="G2089" s="6" t="s">
        <v>3801</v>
      </c>
      <c r="H2089" s="16">
        <v>2693364.95</v>
      </c>
      <c r="I2089" s="12" t="s">
        <v>23326</v>
      </c>
      <c r="J2089" s="12" t="s">
        <v>16866</v>
      </c>
      <c r="K2089" s="15">
        <v>0</v>
      </c>
      <c r="L2089" s="13" t="s">
        <v>14</v>
      </c>
      <c r="M2089" s="7">
        <v>1</v>
      </c>
      <c r="N2089" s="14"/>
    </row>
    <row r="2090" spans="1:14" ht="78.75">
      <c r="A2090" s="6">
        <v>2089</v>
      </c>
      <c r="B2090" s="8" t="s">
        <v>23249</v>
      </c>
      <c r="C2090" s="9" t="s">
        <v>23507</v>
      </c>
      <c r="D2090" s="10" t="s">
        <v>23508</v>
      </c>
      <c r="E2090" s="11" t="s">
        <v>23509</v>
      </c>
      <c r="F2090" s="6">
        <v>394448</v>
      </c>
      <c r="G2090" s="6" t="s">
        <v>3801</v>
      </c>
      <c r="H2090" s="16">
        <v>5111097.8499999996</v>
      </c>
      <c r="I2090" s="12" t="s">
        <v>23326</v>
      </c>
      <c r="J2090" s="12" t="s">
        <v>23510</v>
      </c>
      <c r="K2090" s="15">
        <v>3015640</v>
      </c>
      <c r="L2090" s="13" t="s">
        <v>14</v>
      </c>
      <c r="M2090" s="7">
        <v>1</v>
      </c>
      <c r="N2090" s="14"/>
    </row>
    <row r="2091" spans="1:14" ht="78.75">
      <c r="A2091" s="6">
        <v>2090</v>
      </c>
      <c r="B2091" s="8" t="s">
        <v>23249</v>
      </c>
      <c r="C2091" s="9" t="s">
        <v>23511</v>
      </c>
      <c r="D2091" s="10" t="s">
        <v>23512</v>
      </c>
      <c r="E2091" s="11" t="s">
        <v>23513</v>
      </c>
      <c r="F2091" s="6">
        <v>416709</v>
      </c>
      <c r="G2091" s="6" t="s">
        <v>3801</v>
      </c>
      <c r="H2091" s="16">
        <v>13237069.5</v>
      </c>
      <c r="I2091" s="12" t="s">
        <v>23514</v>
      </c>
      <c r="J2091" s="12" t="s">
        <v>23346</v>
      </c>
      <c r="K2091" s="15">
        <v>0</v>
      </c>
      <c r="L2091" s="13" t="s">
        <v>14</v>
      </c>
      <c r="M2091" s="7">
        <v>1</v>
      </c>
      <c r="N2091" s="14"/>
    </row>
    <row r="2092" spans="1:14" ht="47.25">
      <c r="A2092" s="6">
        <v>2091</v>
      </c>
      <c r="B2092" s="8" t="s">
        <v>23249</v>
      </c>
      <c r="C2092" s="9" t="s">
        <v>23515</v>
      </c>
      <c r="D2092" s="10" t="s">
        <v>23516</v>
      </c>
      <c r="E2092" s="11" t="s">
        <v>23517</v>
      </c>
      <c r="F2092" s="6">
        <v>331243</v>
      </c>
      <c r="G2092" s="6" t="s">
        <v>3801</v>
      </c>
      <c r="H2092" s="16">
        <v>8399163.2540000007</v>
      </c>
      <c r="I2092" s="12" t="s">
        <v>2512</v>
      </c>
      <c r="J2092" s="12" t="s">
        <v>5887</v>
      </c>
      <c r="K2092" s="15">
        <v>7000000</v>
      </c>
      <c r="L2092" s="13" t="s">
        <v>14</v>
      </c>
      <c r="M2092" s="7">
        <v>1</v>
      </c>
      <c r="N2092" s="14"/>
    </row>
    <row r="2093" spans="1:14" ht="47.25">
      <c r="A2093" s="6">
        <v>2092</v>
      </c>
      <c r="B2093" s="8" t="s">
        <v>23249</v>
      </c>
      <c r="C2093" s="9" t="s">
        <v>23518</v>
      </c>
      <c r="D2093" s="10" t="s">
        <v>3718</v>
      </c>
      <c r="E2093" s="11" t="s">
        <v>23519</v>
      </c>
      <c r="F2093" s="6">
        <v>144486</v>
      </c>
      <c r="G2093" s="6" t="s">
        <v>3801</v>
      </c>
      <c r="H2093" s="16">
        <v>4626507.5999999996</v>
      </c>
      <c r="I2093" s="12" t="s">
        <v>23520</v>
      </c>
      <c r="J2093" s="12" t="s">
        <v>23521</v>
      </c>
      <c r="K2093" s="15">
        <v>3812269</v>
      </c>
      <c r="L2093" s="13" t="s">
        <v>14</v>
      </c>
      <c r="M2093" s="7">
        <v>1</v>
      </c>
      <c r="N2093" s="14"/>
    </row>
    <row r="2094" spans="1:14" ht="47.25">
      <c r="A2094" s="6">
        <v>2093</v>
      </c>
      <c r="B2094" s="8" t="s">
        <v>23249</v>
      </c>
      <c r="C2094" s="9" t="s">
        <v>23522</v>
      </c>
      <c r="D2094" s="10" t="s">
        <v>23523</v>
      </c>
      <c r="E2094" s="11" t="s">
        <v>23524</v>
      </c>
      <c r="F2094" s="6">
        <v>188285</v>
      </c>
      <c r="G2094" s="6" t="s">
        <v>2133</v>
      </c>
      <c r="H2094" s="16">
        <v>15653423.6</v>
      </c>
      <c r="I2094" s="12" t="s">
        <v>23525</v>
      </c>
      <c r="J2094" s="12" t="s">
        <v>23526</v>
      </c>
      <c r="K2094" s="15">
        <v>13285654</v>
      </c>
      <c r="L2094" s="13" t="s">
        <v>14</v>
      </c>
      <c r="M2094" s="7">
        <v>1</v>
      </c>
      <c r="N2094" s="14"/>
    </row>
    <row r="2095" spans="1:14" ht="63">
      <c r="A2095" s="6">
        <v>2094</v>
      </c>
      <c r="B2095" s="8" t="s">
        <v>23249</v>
      </c>
      <c r="C2095" s="9" t="s">
        <v>23522</v>
      </c>
      <c r="D2095" s="10" t="s">
        <v>23523</v>
      </c>
      <c r="E2095" s="11" t="s">
        <v>23527</v>
      </c>
      <c r="F2095" s="6" t="s">
        <v>23528</v>
      </c>
      <c r="G2095" s="6" t="s">
        <v>2133</v>
      </c>
      <c r="H2095" s="16">
        <v>17594370.008000001</v>
      </c>
      <c r="I2095" s="12" t="s">
        <v>5953</v>
      </c>
      <c r="J2095" s="12" t="s">
        <v>23529</v>
      </c>
      <c r="K2095" s="15">
        <v>11408673</v>
      </c>
      <c r="L2095" s="13" t="s">
        <v>14</v>
      </c>
      <c r="M2095" s="7">
        <v>1</v>
      </c>
      <c r="N2095" s="14"/>
    </row>
    <row r="2096" spans="1:14" ht="63">
      <c r="A2096" s="6">
        <v>2095</v>
      </c>
      <c r="B2096" s="8" t="s">
        <v>23249</v>
      </c>
      <c r="C2096" s="9" t="s">
        <v>23530</v>
      </c>
      <c r="D2096" s="10" t="s">
        <v>23531</v>
      </c>
      <c r="E2096" s="11" t="s">
        <v>23532</v>
      </c>
      <c r="F2096" s="6" t="s">
        <v>23533</v>
      </c>
      <c r="G2096" s="6" t="s">
        <v>2133</v>
      </c>
      <c r="H2096" s="16">
        <v>9912514.3699999992</v>
      </c>
      <c r="I2096" s="12" t="s">
        <v>23534</v>
      </c>
      <c r="J2096" s="12" t="s">
        <v>23535</v>
      </c>
      <c r="K2096" s="15">
        <v>14946918.779999999</v>
      </c>
      <c r="L2096" s="13" t="s">
        <v>14</v>
      </c>
      <c r="M2096" s="7">
        <v>1</v>
      </c>
      <c r="N2096" s="14"/>
    </row>
    <row r="2097" spans="1:14" ht="78.75">
      <c r="A2097" s="6">
        <v>2096</v>
      </c>
      <c r="B2097" s="8" t="s">
        <v>23249</v>
      </c>
      <c r="C2097" s="9" t="s">
        <v>23536</v>
      </c>
      <c r="D2097" s="10" t="s">
        <v>23537</v>
      </c>
      <c r="E2097" s="11" t="s">
        <v>23538</v>
      </c>
      <c r="F2097" s="6" t="s">
        <v>23539</v>
      </c>
      <c r="G2097" s="6" t="s">
        <v>2133</v>
      </c>
      <c r="H2097" s="16">
        <v>8251468.2000000002</v>
      </c>
      <c r="I2097" s="12" t="s">
        <v>13063</v>
      </c>
      <c r="J2097" s="12" t="s">
        <v>5887</v>
      </c>
      <c r="K2097" s="15">
        <v>1497812</v>
      </c>
      <c r="L2097" s="13" t="s">
        <v>14</v>
      </c>
      <c r="M2097" s="7">
        <v>1</v>
      </c>
      <c r="N2097" s="14"/>
    </row>
    <row r="2098" spans="1:14" ht="78.75">
      <c r="A2098" s="6">
        <v>2097</v>
      </c>
      <c r="B2098" s="8" t="s">
        <v>23249</v>
      </c>
      <c r="C2098" s="9" t="s">
        <v>23374</v>
      </c>
      <c r="D2098" s="10" t="s">
        <v>23375</v>
      </c>
      <c r="E2098" s="11" t="s">
        <v>23540</v>
      </c>
      <c r="F2098" s="6" t="s">
        <v>23541</v>
      </c>
      <c r="G2098" s="6" t="s">
        <v>2133</v>
      </c>
      <c r="H2098" s="16">
        <v>4574723.0999999996</v>
      </c>
      <c r="I2098" s="12" t="s">
        <v>6974</v>
      </c>
      <c r="J2098" s="12" t="s">
        <v>23542</v>
      </c>
      <c r="K2098" s="15">
        <v>0</v>
      </c>
      <c r="L2098" s="13" t="s">
        <v>14</v>
      </c>
      <c r="M2098" s="7">
        <v>1</v>
      </c>
      <c r="N2098" s="14"/>
    </row>
    <row r="2099" spans="1:14" ht="78.75">
      <c r="A2099" s="6">
        <v>2098</v>
      </c>
      <c r="B2099" s="8" t="s">
        <v>23249</v>
      </c>
      <c r="C2099" s="9" t="s">
        <v>23543</v>
      </c>
      <c r="D2099" s="10" t="s">
        <v>23544</v>
      </c>
      <c r="E2099" s="11" t="s">
        <v>23545</v>
      </c>
      <c r="F2099" s="6" t="s">
        <v>23546</v>
      </c>
      <c r="G2099" s="6" t="s">
        <v>2133</v>
      </c>
      <c r="H2099" s="16">
        <v>1253814.7</v>
      </c>
      <c r="I2099" s="12" t="s">
        <v>23547</v>
      </c>
      <c r="J2099" s="12" t="s">
        <v>1190</v>
      </c>
      <c r="K2099" s="15">
        <v>9538813</v>
      </c>
      <c r="L2099" s="13" t="s">
        <v>14</v>
      </c>
      <c r="M2099" s="7">
        <v>1</v>
      </c>
      <c r="N2099" s="14"/>
    </row>
    <row r="2100" spans="1:14" ht="63">
      <c r="A2100" s="6">
        <v>2099</v>
      </c>
      <c r="B2100" s="8" t="s">
        <v>23249</v>
      </c>
      <c r="C2100" s="9" t="s">
        <v>23495</v>
      </c>
      <c r="D2100" s="10" t="s">
        <v>23496</v>
      </c>
      <c r="E2100" s="11" t="s">
        <v>23548</v>
      </c>
      <c r="F2100" s="6" t="s">
        <v>23549</v>
      </c>
      <c r="G2100" s="6" t="s">
        <v>2133</v>
      </c>
      <c r="H2100" s="16">
        <v>13241285</v>
      </c>
      <c r="I2100" s="12" t="s">
        <v>2693</v>
      </c>
      <c r="J2100" s="12" t="s">
        <v>2434</v>
      </c>
      <c r="K2100" s="15">
        <v>9400000</v>
      </c>
      <c r="L2100" s="13" t="s">
        <v>14</v>
      </c>
      <c r="M2100" s="7">
        <v>1</v>
      </c>
      <c r="N2100" s="14"/>
    </row>
    <row r="2101" spans="1:14" ht="78.75">
      <c r="A2101" s="6">
        <v>2100</v>
      </c>
      <c r="B2101" s="8" t="s">
        <v>23249</v>
      </c>
      <c r="C2101" s="9" t="s">
        <v>23550</v>
      </c>
      <c r="D2101" s="10" t="s">
        <v>23551</v>
      </c>
      <c r="E2101" s="11" t="s">
        <v>23552</v>
      </c>
      <c r="F2101" s="6" t="s">
        <v>23553</v>
      </c>
      <c r="G2101" s="6" t="s">
        <v>2133</v>
      </c>
      <c r="H2101" s="16">
        <v>14172483.800000001</v>
      </c>
      <c r="I2101" s="12" t="s">
        <v>7066</v>
      </c>
      <c r="J2101" s="12" t="s">
        <v>19719</v>
      </c>
      <c r="K2101" s="15">
        <v>0</v>
      </c>
      <c r="L2101" s="13" t="s">
        <v>14</v>
      </c>
      <c r="M2101" s="7">
        <v>1</v>
      </c>
      <c r="N2101" s="14"/>
    </row>
    <row r="2102" spans="1:14" ht="94.5">
      <c r="A2102" s="6">
        <v>2101</v>
      </c>
      <c r="B2102" s="8" t="s">
        <v>23249</v>
      </c>
      <c r="C2102" s="9" t="s">
        <v>23554</v>
      </c>
      <c r="D2102" s="10" t="s">
        <v>23555</v>
      </c>
      <c r="E2102" s="11" t="s">
        <v>23556</v>
      </c>
      <c r="F2102" s="6" t="s">
        <v>23557</v>
      </c>
      <c r="G2102" s="6" t="s">
        <v>2133</v>
      </c>
      <c r="H2102" s="16">
        <v>9627202.1500000004</v>
      </c>
      <c r="I2102" s="12" t="s">
        <v>23326</v>
      </c>
      <c r="J2102" s="12" t="s">
        <v>6252</v>
      </c>
      <c r="K2102" s="15">
        <v>0</v>
      </c>
      <c r="L2102" s="13" t="s">
        <v>14</v>
      </c>
      <c r="M2102" s="7">
        <v>1</v>
      </c>
      <c r="N2102" s="14"/>
    </row>
    <row r="2103" spans="1:14" ht="78.75">
      <c r="A2103" s="6">
        <v>2102</v>
      </c>
      <c r="B2103" s="8" t="s">
        <v>23249</v>
      </c>
      <c r="C2103" s="9" t="s">
        <v>23558</v>
      </c>
      <c r="D2103" s="10" t="s">
        <v>23559</v>
      </c>
      <c r="E2103" s="11" t="s">
        <v>23560</v>
      </c>
      <c r="F2103" s="6" t="s">
        <v>23561</v>
      </c>
      <c r="G2103" s="6" t="s">
        <v>2133</v>
      </c>
      <c r="H2103" s="16">
        <v>4460992.9000000004</v>
      </c>
      <c r="I2103" s="12" t="s">
        <v>16872</v>
      </c>
      <c r="J2103" s="12" t="s">
        <v>2744</v>
      </c>
      <c r="K2103" s="15">
        <v>0</v>
      </c>
      <c r="L2103" s="13" t="s">
        <v>14</v>
      </c>
      <c r="M2103" s="7">
        <v>1</v>
      </c>
      <c r="N2103" s="14"/>
    </row>
    <row r="2104" spans="1:14" ht="94.5">
      <c r="A2104" s="6">
        <v>2103</v>
      </c>
      <c r="B2104" s="8" t="s">
        <v>23249</v>
      </c>
      <c r="C2104" s="9" t="s">
        <v>23562</v>
      </c>
      <c r="D2104" s="10" t="s">
        <v>23563</v>
      </c>
      <c r="E2104" s="11" t="s">
        <v>23564</v>
      </c>
      <c r="F2104" s="6" t="s">
        <v>23565</v>
      </c>
      <c r="G2104" s="6" t="s">
        <v>2133</v>
      </c>
      <c r="H2104" s="16">
        <v>5069947.6500000004</v>
      </c>
      <c r="I2104" s="12" t="s">
        <v>16872</v>
      </c>
      <c r="J2104" s="12" t="s">
        <v>2648</v>
      </c>
      <c r="K2104" s="15">
        <v>0</v>
      </c>
      <c r="L2104" s="13" t="s">
        <v>14</v>
      </c>
      <c r="M2104" s="7">
        <v>1</v>
      </c>
      <c r="N2104" s="14"/>
    </row>
    <row r="2105" spans="1:14" ht="63">
      <c r="A2105" s="6">
        <v>2104</v>
      </c>
      <c r="B2105" s="8" t="s">
        <v>23249</v>
      </c>
      <c r="C2105" s="9" t="s">
        <v>23566</v>
      </c>
      <c r="D2105" s="10" t="s">
        <v>23567</v>
      </c>
      <c r="E2105" s="11" t="s">
        <v>23568</v>
      </c>
      <c r="F2105" s="6" t="s">
        <v>23569</v>
      </c>
      <c r="G2105" s="6" t="s">
        <v>2133</v>
      </c>
      <c r="H2105" s="16">
        <v>6071660.9000000004</v>
      </c>
      <c r="I2105" s="12" t="s">
        <v>992</v>
      </c>
      <c r="J2105" s="12" t="s">
        <v>5773</v>
      </c>
      <c r="K2105" s="15">
        <v>1200000</v>
      </c>
      <c r="L2105" s="13" t="s">
        <v>14</v>
      </c>
      <c r="M2105" s="7">
        <v>1</v>
      </c>
      <c r="N2105" s="14"/>
    </row>
    <row r="2106" spans="1:14" ht="94.5">
      <c r="A2106" s="6">
        <v>2105</v>
      </c>
      <c r="B2106" s="8" t="s">
        <v>23249</v>
      </c>
      <c r="C2106" s="9" t="s">
        <v>23291</v>
      </c>
      <c r="D2106" s="10" t="s">
        <v>23292</v>
      </c>
      <c r="E2106" s="11" t="s">
        <v>23570</v>
      </c>
      <c r="F2106" s="6" t="s">
        <v>23571</v>
      </c>
      <c r="G2106" s="6" t="s">
        <v>2133</v>
      </c>
      <c r="H2106" s="16">
        <v>32609385.502</v>
      </c>
      <c r="I2106" s="12" t="s">
        <v>6032</v>
      </c>
      <c r="J2106" s="12" t="s">
        <v>443</v>
      </c>
      <c r="K2106" s="15">
        <v>15036884</v>
      </c>
      <c r="L2106" s="13" t="s">
        <v>14</v>
      </c>
      <c r="M2106" s="7">
        <v>1</v>
      </c>
      <c r="N2106" s="14"/>
    </row>
    <row r="2107" spans="1:14" ht="94.5">
      <c r="A2107" s="6">
        <v>2106</v>
      </c>
      <c r="B2107" s="8" t="s">
        <v>23249</v>
      </c>
      <c r="C2107" s="9" t="s">
        <v>23291</v>
      </c>
      <c r="D2107" s="10" t="s">
        <v>23292</v>
      </c>
      <c r="E2107" s="11" t="s">
        <v>23572</v>
      </c>
      <c r="F2107" s="6" t="s">
        <v>23573</v>
      </c>
      <c r="G2107" s="6" t="s">
        <v>2133</v>
      </c>
      <c r="H2107" s="16">
        <v>17202430.611000001</v>
      </c>
      <c r="I2107" s="12" t="s">
        <v>23574</v>
      </c>
      <c r="J2107" s="12" t="s">
        <v>2681</v>
      </c>
      <c r="K2107" s="15">
        <v>6447009</v>
      </c>
      <c r="L2107" s="13" t="s">
        <v>14</v>
      </c>
      <c r="M2107" s="7">
        <v>1</v>
      </c>
      <c r="N2107" s="14"/>
    </row>
    <row r="2108" spans="1:14" ht="94.5">
      <c r="A2108" s="6">
        <v>2107</v>
      </c>
      <c r="B2108" s="8" t="s">
        <v>23249</v>
      </c>
      <c r="C2108" s="9" t="s">
        <v>23575</v>
      </c>
      <c r="D2108" s="10" t="s">
        <v>23576</v>
      </c>
      <c r="E2108" s="11" t="s">
        <v>23577</v>
      </c>
      <c r="F2108" s="6" t="s">
        <v>23578</v>
      </c>
      <c r="G2108" s="6" t="s">
        <v>2133</v>
      </c>
      <c r="H2108" s="16">
        <v>10816021.699999999</v>
      </c>
      <c r="I2108" s="12" t="s">
        <v>23579</v>
      </c>
      <c r="J2108" s="12" t="s">
        <v>7611</v>
      </c>
      <c r="K2108" s="15">
        <v>1500000</v>
      </c>
      <c r="L2108" s="13" t="s">
        <v>14</v>
      </c>
      <c r="M2108" s="7">
        <v>1</v>
      </c>
      <c r="N2108" s="14"/>
    </row>
    <row r="2109" spans="1:14" ht="126">
      <c r="A2109" s="6">
        <v>2108</v>
      </c>
      <c r="B2109" s="8" t="s">
        <v>23249</v>
      </c>
      <c r="C2109" s="9" t="s">
        <v>23580</v>
      </c>
      <c r="D2109" s="10" t="s">
        <v>23581</v>
      </c>
      <c r="E2109" s="11" t="s">
        <v>23582</v>
      </c>
      <c r="F2109" s="6" t="s">
        <v>23583</v>
      </c>
      <c r="G2109" s="6" t="s">
        <v>2133</v>
      </c>
      <c r="H2109" s="16">
        <v>26991109.548</v>
      </c>
      <c r="I2109" s="12" t="s">
        <v>924</v>
      </c>
      <c r="J2109" s="12" t="s">
        <v>6479</v>
      </c>
      <c r="K2109" s="15">
        <v>0</v>
      </c>
      <c r="L2109" s="13" t="s">
        <v>14</v>
      </c>
      <c r="M2109" s="7">
        <v>1</v>
      </c>
      <c r="N2109" s="14"/>
    </row>
    <row r="2110" spans="1:14" ht="78.75">
      <c r="A2110" s="6">
        <v>2109</v>
      </c>
      <c r="B2110" s="8" t="s">
        <v>23249</v>
      </c>
      <c r="C2110" s="9" t="s">
        <v>23584</v>
      </c>
      <c r="D2110" s="10" t="s">
        <v>23585</v>
      </c>
      <c r="E2110" s="11" t="s">
        <v>23586</v>
      </c>
      <c r="F2110" s="6" t="s">
        <v>23587</v>
      </c>
      <c r="G2110" s="6" t="s">
        <v>2133</v>
      </c>
      <c r="H2110" s="16">
        <v>40501490.336000003</v>
      </c>
      <c r="I2110" s="12" t="s">
        <v>23588</v>
      </c>
      <c r="J2110" s="12" t="s">
        <v>7409</v>
      </c>
      <c r="K2110" s="15">
        <v>0</v>
      </c>
      <c r="L2110" s="13" t="s">
        <v>14</v>
      </c>
      <c r="M2110" s="7">
        <v>1</v>
      </c>
      <c r="N2110" s="14"/>
    </row>
    <row r="2111" spans="1:14" ht="94.5">
      <c r="A2111" s="6">
        <v>2110</v>
      </c>
      <c r="B2111" s="8" t="s">
        <v>23249</v>
      </c>
      <c r="C2111" s="9" t="s">
        <v>23589</v>
      </c>
      <c r="D2111" s="10" t="s">
        <v>23590</v>
      </c>
      <c r="E2111" s="11" t="s">
        <v>23591</v>
      </c>
      <c r="F2111" s="6" t="s">
        <v>23592</v>
      </c>
      <c r="G2111" s="6" t="s">
        <v>2133</v>
      </c>
      <c r="H2111" s="16">
        <v>10207817.550000001</v>
      </c>
      <c r="I2111" s="12" t="s">
        <v>2625</v>
      </c>
      <c r="J2111" s="12" t="s">
        <v>7449</v>
      </c>
      <c r="K2111" s="15">
        <v>0</v>
      </c>
      <c r="L2111" s="13" t="s">
        <v>14</v>
      </c>
      <c r="M2111" s="7">
        <v>1</v>
      </c>
      <c r="N2111" s="14"/>
    </row>
    <row r="2112" spans="1:14" ht="63">
      <c r="A2112" s="6">
        <v>2111</v>
      </c>
      <c r="B2112" s="8" t="s">
        <v>23249</v>
      </c>
      <c r="C2112" s="9" t="s">
        <v>23593</v>
      </c>
      <c r="D2112" s="10" t="s">
        <v>23251</v>
      </c>
      <c r="E2112" s="11" t="s">
        <v>23594</v>
      </c>
      <c r="F2112" s="6">
        <v>214406</v>
      </c>
      <c r="G2112" s="6" t="s">
        <v>2133</v>
      </c>
      <c r="H2112" s="16">
        <v>381918719</v>
      </c>
      <c r="I2112" s="12" t="s">
        <v>23595</v>
      </c>
      <c r="J2112" s="12" t="s">
        <v>7669</v>
      </c>
      <c r="K2112" s="15">
        <v>20738686</v>
      </c>
      <c r="L2112" s="13" t="s">
        <v>14</v>
      </c>
      <c r="M2112" s="7">
        <v>1</v>
      </c>
      <c r="N2112" s="14"/>
    </row>
    <row r="2113" spans="1:14" ht="94.5">
      <c r="A2113" s="6">
        <v>2112</v>
      </c>
      <c r="B2113" s="8" t="s">
        <v>23249</v>
      </c>
      <c r="C2113" s="9" t="s">
        <v>23596</v>
      </c>
      <c r="D2113" s="10" t="s">
        <v>926</v>
      </c>
      <c r="E2113" s="11" t="s">
        <v>23597</v>
      </c>
      <c r="F2113" s="6">
        <v>287467</v>
      </c>
      <c r="G2113" s="6" t="s">
        <v>2133</v>
      </c>
      <c r="H2113" s="16">
        <v>25029585.77</v>
      </c>
      <c r="I2113" s="12" t="s">
        <v>6114</v>
      </c>
      <c r="J2113" s="12" t="s">
        <v>23598</v>
      </c>
      <c r="K2113" s="15">
        <v>15700000</v>
      </c>
      <c r="L2113" s="13" t="s">
        <v>14</v>
      </c>
      <c r="M2113" s="7">
        <v>1</v>
      </c>
      <c r="N2113" s="14"/>
    </row>
    <row r="2114" spans="1:14" ht="63">
      <c r="A2114" s="6">
        <v>2113</v>
      </c>
      <c r="B2114" s="8" t="s">
        <v>23249</v>
      </c>
      <c r="C2114" s="9" t="s">
        <v>23599</v>
      </c>
      <c r="D2114" s="10" t="s">
        <v>23600</v>
      </c>
      <c r="E2114" s="11" t="s">
        <v>23601</v>
      </c>
      <c r="F2114" s="6" t="s">
        <v>23602</v>
      </c>
      <c r="G2114" s="6" t="s">
        <v>2133</v>
      </c>
      <c r="H2114" s="16">
        <v>9676169.9000000004</v>
      </c>
      <c r="I2114" s="12" t="s">
        <v>7598</v>
      </c>
      <c r="J2114" s="12" t="s">
        <v>23603</v>
      </c>
      <c r="K2114" s="15">
        <v>0</v>
      </c>
      <c r="L2114" s="13" t="s">
        <v>14</v>
      </c>
      <c r="M2114" s="7">
        <v>1</v>
      </c>
      <c r="N2114" s="14"/>
    </row>
    <row r="2115" spans="1:14" ht="63">
      <c r="A2115" s="6">
        <v>2114</v>
      </c>
      <c r="B2115" s="8" t="s">
        <v>23249</v>
      </c>
      <c r="C2115" s="9" t="s">
        <v>23604</v>
      </c>
      <c r="D2115" s="10" t="s">
        <v>23605</v>
      </c>
      <c r="E2115" s="11" t="s">
        <v>23606</v>
      </c>
      <c r="F2115" s="6" t="s">
        <v>23607</v>
      </c>
      <c r="G2115" s="6" t="s">
        <v>2133</v>
      </c>
      <c r="H2115" s="16">
        <v>21499019.649999999</v>
      </c>
      <c r="I2115" s="12" t="s">
        <v>3521</v>
      </c>
      <c r="J2115" s="12" t="s">
        <v>23608</v>
      </c>
      <c r="K2115" s="15">
        <v>3538879</v>
      </c>
      <c r="L2115" s="13" t="s">
        <v>14</v>
      </c>
      <c r="M2115" s="7">
        <v>1</v>
      </c>
      <c r="N2115" s="14"/>
    </row>
    <row r="2116" spans="1:14" ht="78.75">
      <c r="A2116" s="6">
        <v>2115</v>
      </c>
      <c r="B2116" s="8" t="s">
        <v>23249</v>
      </c>
      <c r="C2116" s="9" t="s">
        <v>23609</v>
      </c>
      <c r="D2116" s="10" t="s">
        <v>1101</v>
      </c>
      <c r="E2116" s="11" t="s">
        <v>23610</v>
      </c>
      <c r="F2116" s="6" t="s">
        <v>23611</v>
      </c>
      <c r="G2116" s="6" t="s">
        <v>2133</v>
      </c>
      <c r="H2116" s="16">
        <v>41123947.744000003</v>
      </c>
      <c r="I2116" s="12" t="s">
        <v>7040</v>
      </c>
      <c r="J2116" s="12" t="s">
        <v>23612</v>
      </c>
      <c r="K2116" s="15">
        <v>15750900</v>
      </c>
      <c r="L2116" s="13" t="s">
        <v>14</v>
      </c>
      <c r="M2116" s="7">
        <v>1</v>
      </c>
      <c r="N2116" s="14"/>
    </row>
    <row r="2117" spans="1:14" ht="63">
      <c r="A2117" s="6">
        <v>2116</v>
      </c>
      <c r="B2117" s="8" t="s">
        <v>23249</v>
      </c>
      <c r="C2117" s="9" t="s">
        <v>23609</v>
      </c>
      <c r="D2117" s="10" t="s">
        <v>1101</v>
      </c>
      <c r="E2117" s="11" t="s">
        <v>23613</v>
      </c>
      <c r="F2117" s="6" t="s">
        <v>23614</v>
      </c>
      <c r="G2117" s="6" t="s">
        <v>2133</v>
      </c>
      <c r="H2117" s="16">
        <v>52174256.620999999</v>
      </c>
      <c r="I2117" s="12" t="s">
        <v>23411</v>
      </c>
      <c r="J2117" s="12" t="s">
        <v>23297</v>
      </c>
      <c r="K2117" s="15">
        <v>7200000</v>
      </c>
      <c r="L2117" s="13" t="s">
        <v>14</v>
      </c>
      <c r="M2117" s="7">
        <v>1</v>
      </c>
      <c r="N2117" s="14"/>
    </row>
    <row r="2118" spans="1:14" ht="94.5">
      <c r="A2118" s="6">
        <v>2117</v>
      </c>
      <c r="B2118" s="8" t="s">
        <v>23249</v>
      </c>
      <c r="C2118" s="9" t="s">
        <v>23615</v>
      </c>
      <c r="D2118" s="10" t="s">
        <v>23616</v>
      </c>
      <c r="E2118" s="11" t="s">
        <v>23617</v>
      </c>
      <c r="F2118" s="6" t="s">
        <v>23618</v>
      </c>
      <c r="G2118" s="6" t="s">
        <v>2133</v>
      </c>
      <c r="H2118" s="16">
        <v>9658571.2660000008</v>
      </c>
      <c r="I2118" s="12" t="s">
        <v>19583</v>
      </c>
      <c r="J2118" s="12" t="s">
        <v>19661</v>
      </c>
      <c r="K2118" s="15">
        <v>0</v>
      </c>
      <c r="L2118" s="13" t="s">
        <v>14</v>
      </c>
      <c r="M2118" s="7">
        <v>1</v>
      </c>
      <c r="N2118" s="14"/>
    </row>
    <row r="2119" spans="1:14" ht="63">
      <c r="A2119" s="6">
        <v>2118</v>
      </c>
      <c r="B2119" s="8" t="s">
        <v>23249</v>
      </c>
      <c r="C2119" s="9" t="s">
        <v>23619</v>
      </c>
      <c r="D2119" s="10" t="s">
        <v>23620</v>
      </c>
      <c r="E2119" s="11" t="s">
        <v>23621</v>
      </c>
      <c r="F2119" s="6" t="s">
        <v>23622</v>
      </c>
      <c r="G2119" s="6" t="s">
        <v>2133</v>
      </c>
      <c r="H2119" s="16">
        <v>10535131.4</v>
      </c>
      <c r="I2119" s="12" t="s">
        <v>23542</v>
      </c>
      <c r="J2119" s="12" t="s">
        <v>5909</v>
      </c>
      <c r="K2119" s="15">
        <v>0</v>
      </c>
      <c r="L2119" s="13" t="s">
        <v>14</v>
      </c>
      <c r="M2119" s="7">
        <v>1</v>
      </c>
      <c r="N2119" s="14"/>
    </row>
    <row r="2120" spans="1:14" ht="63">
      <c r="A2120" s="6">
        <v>2119</v>
      </c>
      <c r="B2120" s="8" t="s">
        <v>23249</v>
      </c>
      <c r="C2120" s="9" t="s">
        <v>23623</v>
      </c>
      <c r="D2120" s="10" t="s">
        <v>23624</v>
      </c>
      <c r="E2120" s="11" t="s">
        <v>23625</v>
      </c>
      <c r="F2120" s="6" t="s">
        <v>23626</v>
      </c>
      <c r="G2120" s="6" t="s">
        <v>2133</v>
      </c>
      <c r="H2120" s="16">
        <v>7459033.2999999998</v>
      </c>
      <c r="I2120" s="12" t="s">
        <v>23326</v>
      </c>
      <c r="J2120" s="12" t="s">
        <v>23627</v>
      </c>
      <c r="K2120" s="15">
        <v>0</v>
      </c>
      <c r="L2120" s="13" t="s">
        <v>14</v>
      </c>
      <c r="M2120" s="7">
        <v>1</v>
      </c>
      <c r="N2120" s="14"/>
    </row>
    <row r="2121" spans="1:14" ht="63">
      <c r="A2121" s="6">
        <v>2120</v>
      </c>
      <c r="B2121" s="8" t="s">
        <v>23249</v>
      </c>
      <c r="C2121" s="9" t="s">
        <v>23628</v>
      </c>
      <c r="D2121" s="10" t="s">
        <v>23629</v>
      </c>
      <c r="E2121" s="11" t="s">
        <v>23630</v>
      </c>
      <c r="F2121" s="6" t="s">
        <v>23631</v>
      </c>
      <c r="G2121" s="6" t="s">
        <v>2133</v>
      </c>
      <c r="H2121" s="16">
        <v>3395529.9</v>
      </c>
      <c r="I2121" s="12" t="s">
        <v>1186</v>
      </c>
      <c r="J2121" s="12" t="s">
        <v>19719</v>
      </c>
      <c r="K2121" s="15">
        <v>0</v>
      </c>
      <c r="L2121" s="13" t="s">
        <v>14</v>
      </c>
      <c r="M2121" s="7">
        <v>1</v>
      </c>
      <c r="N2121" s="14"/>
    </row>
    <row r="2122" spans="1:14" ht="63">
      <c r="A2122" s="6">
        <v>2121</v>
      </c>
      <c r="B2122" s="8" t="s">
        <v>23249</v>
      </c>
      <c r="C2122" s="9" t="s">
        <v>23632</v>
      </c>
      <c r="D2122" s="10" t="s">
        <v>23633</v>
      </c>
      <c r="E2122" s="11" t="s">
        <v>23634</v>
      </c>
      <c r="F2122" s="6" t="s">
        <v>23635</v>
      </c>
      <c r="G2122" s="6" t="s">
        <v>2133</v>
      </c>
      <c r="H2122" s="16">
        <v>5903360.7999999998</v>
      </c>
      <c r="I2122" s="12" t="s">
        <v>19389</v>
      </c>
      <c r="J2122" s="12" t="s">
        <v>23636</v>
      </c>
      <c r="K2122" s="15">
        <v>0</v>
      </c>
      <c r="L2122" s="13" t="s">
        <v>14</v>
      </c>
      <c r="M2122" s="7">
        <v>1</v>
      </c>
      <c r="N2122" s="14"/>
    </row>
    <row r="2123" spans="1:14" ht="94.5">
      <c r="A2123" s="6">
        <v>2122</v>
      </c>
      <c r="B2123" s="8" t="s">
        <v>23249</v>
      </c>
      <c r="C2123" s="9" t="s">
        <v>23637</v>
      </c>
      <c r="D2123" s="10" t="s">
        <v>23638</v>
      </c>
      <c r="E2123" s="11" t="s">
        <v>23639</v>
      </c>
      <c r="F2123" s="6" t="s">
        <v>23640</v>
      </c>
      <c r="G2123" s="6" t="s">
        <v>2133</v>
      </c>
      <c r="H2123" s="16">
        <v>13095408.949999999</v>
      </c>
      <c r="I2123" s="12" t="s">
        <v>23588</v>
      </c>
      <c r="J2123" s="12" t="s">
        <v>6077</v>
      </c>
      <c r="K2123" s="15">
        <v>0</v>
      </c>
      <c r="L2123" s="13" t="s">
        <v>14</v>
      </c>
      <c r="M2123" s="7">
        <v>1</v>
      </c>
      <c r="N2123" s="14"/>
    </row>
    <row r="2124" spans="1:14" ht="63">
      <c r="A2124" s="6">
        <v>2123</v>
      </c>
      <c r="B2124" s="8" t="s">
        <v>23249</v>
      </c>
      <c r="C2124" s="9" t="s">
        <v>23641</v>
      </c>
      <c r="D2124" s="10" t="s">
        <v>23642</v>
      </c>
      <c r="E2124" s="11" t="s">
        <v>23643</v>
      </c>
      <c r="F2124" s="6" t="s">
        <v>23644</v>
      </c>
      <c r="G2124" s="6" t="s">
        <v>2133</v>
      </c>
      <c r="H2124" s="16">
        <v>6925222.5999999996</v>
      </c>
      <c r="I2124" s="12" t="s">
        <v>23588</v>
      </c>
      <c r="J2124" s="12" t="s">
        <v>7050</v>
      </c>
      <c r="K2124" s="15">
        <v>0</v>
      </c>
      <c r="L2124" s="13" t="s">
        <v>14</v>
      </c>
      <c r="M2124" s="7">
        <v>1</v>
      </c>
      <c r="N2124" s="14"/>
    </row>
    <row r="2125" spans="1:14" ht="63">
      <c r="A2125" s="6">
        <v>2124</v>
      </c>
      <c r="B2125" s="8" t="s">
        <v>23249</v>
      </c>
      <c r="C2125" s="9" t="s">
        <v>23645</v>
      </c>
      <c r="D2125" s="10" t="s">
        <v>23646</v>
      </c>
      <c r="E2125" s="11" t="s">
        <v>23647</v>
      </c>
      <c r="F2125" s="6" t="s">
        <v>23648</v>
      </c>
      <c r="G2125" s="6" t="s">
        <v>2133</v>
      </c>
      <c r="H2125" s="16">
        <v>11024269.300000001</v>
      </c>
      <c r="I2125" s="12" t="s">
        <v>7153</v>
      </c>
      <c r="J2125" s="12" t="s">
        <v>6077</v>
      </c>
      <c r="K2125" s="15">
        <v>3000000</v>
      </c>
      <c r="L2125" s="13" t="s">
        <v>14</v>
      </c>
      <c r="M2125" s="7">
        <v>1</v>
      </c>
      <c r="N2125" s="14"/>
    </row>
    <row r="2126" spans="1:14" ht="63">
      <c r="A2126" s="6">
        <v>2125</v>
      </c>
      <c r="B2126" s="8" t="s">
        <v>23249</v>
      </c>
      <c r="C2126" s="9" t="s">
        <v>23343</v>
      </c>
      <c r="D2126" s="10" t="s">
        <v>23344</v>
      </c>
      <c r="E2126" s="11" t="s">
        <v>23649</v>
      </c>
      <c r="F2126" s="6" t="s">
        <v>23650</v>
      </c>
      <c r="G2126" s="6" t="s">
        <v>2133</v>
      </c>
      <c r="H2126" s="16">
        <v>1563165.15</v>
      </c>
      <c r="I2126" s="12" t="s">
        <v>5863</v>
      </c>
      <c r="J2126" s="12" t="s">
        <v>23651</v>
      </c>
      <c r="K2126" s="15">
        <v>0</v>
      </c>
      <c r="L2126" s="13" t="s">
        <v>14</v>
      </c>
      <c r="M2126" s="7">
        <v>1</v>
      </c>
      <c r="N2126" s="14"/>
    </row>
    <row r="2127" spans="1:14" ht="47.25">
      <c r="A2127" s="6">
        <v>2126</v>
      </c>
      <c r="B2127" s="8" t="s">
        <v>23249</v>
      </c>
      <c r="C2127" s="9" t="s">
        <v>23652</v>
      </c>
      <c r="D2127" s="10" t="s">
        <v>23653</v>
      </c>
      <c r="E2127" s="11" t="s">
        <v>23654</v>
      </c>
      <c r="F2127" s="6" t="s">
        <v>23655</v>
      </c>
      <c r="G2127" s="6" t="s">
        <v>2133</v>
      </c>
      <c r="H2127" s="16">
        <v>4510445.1500000004</v>
      </c>
      <c r="I2127" s="12" t="s">
        <v>7568</v>
      </c>
      <c r="J2127" s="12" t="s">
        <v>5864</v>
      </c>
      <c r="K2127" s="15">
        <v>0</v>
      </c>
      <c r="L2127" s="13" t="s">
        <v>14</v>
      </c>
      <c r="M2127" s="7">
        <v>1</v>
      </c>
      <c r="N2127" s="14"/>
    </row>
    <row r="2128" spans="1:14" ht="78.75">
      <c r="A2128" s="6">
        <v>2127</v>
      </c>
      <c r="B2128" s="8" t="s">
        <v>23249</v>
      </c>
      <c r="C2128" s="9" t="s">
        <v>23656</v>
      </c>
      <c r="D2128" s="10" t="s">
        <v>23657</v>
      </c>
      <c r="E2128" s="11" t="s">
        <v>23658</v>
      </c>
      <c r="F2128" s="6" t="s">
        <v>23659</v>
      </c>
      <c r="G2128" s="6" t="s">
        <v>2133</v>
      </c>
      <c r="H2128" s="16">
        <v>9679925.057</v>
      </c>
      <c r="I2128" s="12" t="s">
        <v>23290</v>
      </c>
      <c r="J2128" s="12" t="s">
        <v>6980</v>
      </c>
      <c r="K2128" s="15">
        <v>0</v>
      </c>
      <c r="L2128" s="13" t="s">
        <v>14</v>
      </c>
      <c r="M2128" s="7">
        <v>1</v>
      </c>
      <c r="N2128" s="14"/>
    </row>
    <row r="2129" spans="1:14" ht="78.75">
      <c r="A2129" s="6">
        <v>2128</v>
      </c>
      <c r="B2129" s="8" t="s">
        <v>23249</v>
      </c>
      <c r="C2129" s="9" t="s">
        <v>23660</v>
      </c>
      <c r="D2129" s="10" t="s">
        <v>23661</v>
      </c>
      <c r="E2129" s="11" t="s">
        <v>23662</v>
      </c>
      <c r="F2129" s="6" t="s">
        <v>23663</v>
      </c>
      <c r="G2129" s="6" t="s">
        <v>2133</v>
      </c>
      <c r="H2129" s="16">
        <v>13269644.65</v>
      </c>
      <c r="I2129" s="12" t="s">
        <v>23664</v>
      </c>
      <c r="J2129" s="12"/>
      <c r="K2129" s="15">
        <v>0</v>
      </c>
      <c r="L2129" s="13" t="s">
        <v>14</v>
      </c>
      <c r="M2129" s="7">
        <v>1</v>
      </c>
      <c r="N2129" s="14"/>
    </row>
    <row r="2130" spans="1:14" ht="78.75">
      <c r="A2130" s="6">
        <v>2129</v>
      </c>
      <c r="B2130" s="8" t="s">
        <v>23249</v>
      </c>
      <c r="C2130" s="9" t="s">
        <v>23665</v>
      </c>
      <c r="D2130" s="10" t="s">
        <v>23666</v>
      </c>
      <c r="E2130" s="11" t="s">
        <v>23667</v>
      </c>
      <c r="F2130" s="6" t="s">
        <v>23668</v>
      </c>
      <c r="G2130" s="6" t="s">
        <v>2133</v>
      </c>
      <c r="H2130" s="16">
        <v>13541522.895</v>
      </c>
      <c r="I2130" s="12" t="s">
        <v>23498</v>
      </c>
      <c r="J2130" s="12" t="s">
        <v>1229</v>
      </c>
      <c r="K2130" s="15">
        <v>0</v>
      </c>
      <c r="L2130" s="13" t="s">
        <v>14</v>
      </c>
      <c r="M2130" s="7">
        <v>1</v>
      </c>
      <c r="N2130" s="14"/>
    </row>
    <row r="2131" spans="1:14" ht="63">
      <c r="A2131" s="6">
        <v>2130</v>
      </c>
      <c r="B2131" s="8" t="s">
        <v>23249</v>
      </c>
      <c r="C2131" s="9" t="s">
        <v>23669</v>
      </c>
      <c r="D2131" s="10" t="s">
        <v>23670</v>
      </c>
      <c r="E2131" s="11" t="s">
        <v>23671</v>
      </c>
      <c r="F2131" s="6" t="s">
        <v>23672</v>
      </c>
      <c r="G2131" s="6" t="s">
        <v>2133</v>
      </c>
      <c r="H2131" s="16">
        <v>11425983.449999999</v>
      </c>
      <c r="I2131" s="12" t="s">
        <v>1827</v>
      </c>
      <c r="J2131" s="12" t="s">
        <v>18860</v>
      </c>
      <c r="K2131" s="15">
        <v>0</v>
      </c>
      <c r="L2131" s="13" t="s">
        <v>14</v>
      </c>
      <c r="M2131" s="7">
        <v>1</v>
      </c>
      <c r="N2131" s="14"/>
    </row>
    <row r="2132" spans="1:14" ht="78.75">
      <c r="A2132" s="6">
        <v>2131</v>
      </c>
      <c r="B2132" s="8" t="s">
        <v>23249</v>
      </c>
      <c r="C2132" s="9" t="s">
        <v>23673</v>
      </c>
      <c r="D2132" s="10" t="s">
        <v>8493</v>
      </c>
      <c r="E2132" s="11" t="s">
        <v>23674</v>
      </c>
      <c r="F2132" s="6" t="s">
        <v>23675</v>
      </c>
      <c r="G2132" s="6" t="s">
        <v>2133</v>
      </c>
      <c r="H2132" s="16">
        <v>16000000</v>
      </c>
      <c r="I2132" s="12" t="s">
        <v>1837</v>
      </c>
      <c r="J2132" s="12" t="s">
        <v>6495</v>
      </c>
      <c r="K2132" s="15">
        <v>0</v>
      </c>
      <c r="L2132" s="13" t="s">
        <v>14</v>
      </c>
      <c r="M2132" s="7">
        <v>1</v>
      </c>
      <c r="N2132" s="14"/>
    </row>
    <row r="2133" spans="1:14" ht="63">
      <c r="A2133" s="6">
        <v>2132</v>
      </c>
      <c r="B2133" s="8" t="s">
        <v>23249</v>
      </c>
      <c r="C2133" s="9" t="s">
        <v>23676</v>
      </c>
      <c r="D2133" s="10" t="s">
        <v>23677</v>
      </c>
      <c r="E2133" s="11" t="s">
        <v>23678</v>
      </c>
      <c r="F2133" s="6">
        <v>245355</v>
      </c>
      <c r="G2133" s="6" t="s">
        <v>2133</v>
      </c>
      <c r="H2133" s="16">
        <v>9782494.8499999996</v>
      </c>
      <c r="I2133" s="12" t="s">
        <v>13063</v>
      </c>
      <c r="J2133" s="12" t="s">
        <v>23679</v>
      </c>
      <c r="K2133" s="15">
        <v>15661836</v>
      </c>
      <c r="L2133" s="13" t="s">
        <v>14</v>
      </c>
      <c r="M2133" s="7">
        <v>1</v>
      </c>
      <c r="N2133" s="14"/>
    </row>
    <row r="2134" spans="1:14" ht="47.25">
      <c r="A2134" s="6">
        <v>2133</v>
      </c>
      <c r="B2134" s="8" t="s">
        <v>23249</v>
      </c>
      <c r="C2134" s="9" t="s">
        <v>23680</v>
      </c>
      <c r="D2134" s="10" t="s">
        <v>23681</v>
      </c>
      <c r="E2134" s="11" t="s">
        <v>23682</v>
      </c>
      <c r="F2134" s="6">
        <v>253740</v>
      </c>
      <c r="G2134" s="6" t="s">
        <v>2133</v>
      </c>
      <c r="H2134" s="16">
        <v>1397054.8</v>
      </c>
      <c r="I2134" s="12" t="s">
        <v>13063</v>
      </c>
      <c r="J2134" s="12" t="s">
        <v>23683</v>
      </c>
      <c r="K2134" s="15">
        <v>8379241</v>
      </c>
      <c r="L2134" s="13" t="s">
        <v>14</v>
      </c>
      <c r="M2134" s="7">
        <v>1</v>
      </c>
      <c r="N2134" s="14"/>
    </row>
    <row r="2135" spans="1:14" ht="63">
      <c r="A2135" s="6">
        <v>2134</v>
      </c>
      <c r="B2135" s="8" t="s">
        <v>23249</v>
      </c>
      <c r="C2135" s="9" t="s">
        <v>23684</v>
      </c>
      <c r="D2135" s="10" t="s">
        <v>23685</v>
      </c>
      <c r="E2135" s="11" t="s">
        <v>23686</v>
      </c>
      <c r="F2135" s="6">
        <v>303331</v>
      </c>
      <c r="G2135" s="6" t="s">
        <v>2133</v>
      </c>
      <c r="H2135" s="16">
        <v>8608824</v>
      </c>
      <c r="I2135" s="12" t="s">
        <v>3426</v>
      </c>
      <c r="J2135" s="12" t="s">
        <v>10275</v>
      </c>
      <c r="K2135" s="15">
        <v>4800000</v>
      </c>
      <c r="L2135" s="13" t="s">
        <v>14</v>
      </c>
      <c r="M2135" s="7">
        <v>1</v>
      </c>
      <c r="N2135" s="14"/>
    </row>
    <row r="2136" spans="1:14" ht="47.25">
      <c r="A2136" s="6">
        <v>2135</v>
      </c>
      <c r="B2136" s="8" t="s">
        <v>23249</v>
      </c>
      <c r="C2136" s="9" t="s">
        <v>23687</v>
      </c>
      <c r="D2136" s="10" t="s">
        <v>23688</v>
      </c>
      <c r="E2136" s="11" t="s">
        <v>23689</v>
      </c>
      <c r="F2136" s="6">
        <v>303152</v>
      </c>
      <c r="G2136" s="6" t="s">
        <v>2133</v>
      </c>
      <c r="H2136" s="16">
        <v>3117985.5</v>
      </c>
      <c r="I2136" s="12" t="s">
        <v>7600</v>
      </c>
      <c r="J2136" s="12" t="s">
        <v>7112</v>
      </c>
      <c r="K2136" s="15">
        <v>800000</v>
      </c>
      <c r="L2136" s="13" t="s">
        <v>14</v>
      </c>
      <c r="M2136" s="7">
        <v>1</v>
      </c>
      <c r="N2136" s="14"/>
    </row>
    <row r="2137" spans="1:14" ht="63">
      <c r="A2137" s="6">
        <v>2136</v>
      </c>
      <c r="B2137" s="8" t="s">
        <v>23249</v>
      </c>
      <c r="C2137" s="9" t="s">
        <v>23690</v>
      </c>
      <c r="D2137" s="10" t="s">
        <v>23691</v>
      </c>
      <c r="E2137" s="11" t="s">
        <v>23692</v>
      </c>
      <c r="F2137" s="6" t="s">
        <v>23693</v>
      </c>
      <c r="G2137" s="6" t="s">
        <v>2133</v>
      </c>
      <c r="H2137" s="16">
        <v>1657464.425</v>
      </c>
      <c r="I2137" s="12" t="s">
        <v>23326</v>
      </c>
      <c r="J2137" s="12" t="s">
        <v>4261</v>
      </c>
      <c r="K2137" s="15">
        <v>0</v>
      </c>
      <c r="L2137" s="13" t="s">
        <v>14</v>
      </c>
      <c r="M2137" s="7">
        <v>1</v>
      </c>
      <c r="N2137" s="14"/>
    </row>
    <row r="2138" spans="1:14" ht="94.5">
      <c r="A2138" s="6">
        <v>2137</v>
      </c>
      <c r="B2138" s="8" t="s">
        <v>23249</v>
      </c>
      <c r="C2138" s="9" t="s">
        <v>23694</v>
      </c>
      <c r="D2138" s="10" t="s">
        <v>23695</v>
      </c>
      <c r="E2138" s="11" t="s">
        <v>23696</v>
      </c>
      <c r="F2138" s="6" t="s">
        <v>23697</v>
      </c>
      <c r="G2138" s="6" t="s">
        <v>2133</v>
      </c>
      <c r="H2138" s="16">
        <v>7938801.3499999996</v>
      </c>
      <c r="I2138" s="12" t="s">
        <v>12787</v>
      </c>
      <c r="J2138" s="12" t="s">
        <v>12818</v>
      </c>
      <c r="K2138" s="15">
        <v>0</v>
      </c>
      <c r="L2138" s="13" t="s">
        <v>14</v>
      </c>
      <c r="M2138" s="7">
        <v>1</v>
      </c>
      <c r="N2138" s="14"/>
    </row>
    <row r="2139" spans="1:14" ht="78.75">
      <c r="A2139" s="6">
        <v>2138</v>
      </c>
      <c r="B2139" s="8" t="s">
        <v>23249</v>
      </c>
      <c r="C2139" s="9" t="s">
        <v>23698</v>
      </c>
      <c r="D2139" s="10" t="s">
        <v>23699</v>
      </c>
      <c r="E2139" s="11" t="s">
        <v>23700</v>
      </c>
      <c r="F2139" s="6" t="s">
        <v>23701</v>
      </c>
      <c r="G2139" s="6" t="s">
        <v>2133</v>
      </c>
      <c r="H2139" s="16">
        <v>7084292.5</v>
      </c>
      <c r="I2139" s="12" t="s">
        <v>7797</v>
      </c>
      <c r="J2139" s="12" t="s">
        <v>5842</v>
      </c>
      <c r="K2139" s="15">
        <v>0</v>
      </c>
      <c r="L2139" s="13" t="s">
        <v>14</v>
      </c>
      <c r="M2139" s="7">
        <v>1</v>
      </c>
      <c r="N2139" s="14"/>
    </row>
    <row r="2140" spans="1:14" ht="63">
      <c r="A2140" s="6">
        <v>2139</v>
      </c>
      <c r="B2140" s="8" t="s">
        <v>23249</v>
      </c>
      <c r="C2140" s="9" t="s">
        <v>23702</v>
      </c>
      <c r="D2140" s="10" t="s">
        <v>23703</v>
      </c>
      <c r="E2140" s="11" t="s">
        <v>23704</v>
      </c>
      <c r="F2140" s="6" t="s">
        <v>23705</v>
      </c>
      <c r="G2140" s="6" t="s">
        <v>2133</v>
      </c>
      <c r="H2140" s="16">
        <v>19891500</v>
      </c>
      <c r="I2140" s="12" t="s">
        <v>1156</v>
      </c>
      <c r="J2140" s="12" t="s">
        <v>1251</v>
      </c>
      <c r="K2140" s="15">
        <v>0</v>
      </c>
      <c r="L2140" s="13" t="s">
        <v>14</v>
      </c>
      <c r="M2140" s="7">
        <v>1</v>
      </c>
      <c r="N2140" s="14"/>
    </row>
    <row r="2141" spans="1:14" ht="78.75">
      <c r="A2141" s="6">
        <v>2140</v>
      </c>
      <c r="B2141" s="8" t="s">
        <v>23249</v>
      </c>
      <c r="C2141" s="9" t="s">
        <v>23706</v>
      </c>
      <c r="D2141" s="10" t="s">
        <v>3614</v>
      </c>
      <c r="E2141" s="11" t="s">
        <v>23707</v>
      </c>
      <c r="F2141" s="6" t="s">
        <v>23708</v>
      </c>
      <c r="G2141" s="6" t="s">
        <v>2133</v>
      </c>
      <c r="H2141" s="16">
        <v>27546374.081</v>
      </c>
      <c r="I2141" s="12" t="s">
        <v>7783</v>
      </c>
      <c r="J2141" s="12" t="s">
        <v>6217</v>
      </c>
      <c r="K2141" s="15">
        <v>0</v>
      </c>
      <c r="L2141" s="13" t="s">
        <v>14</v>
      </c>
      <c r="M2141" s="7">
        <v>1</v>
      </c>
      <c r="N2141" s="14"/>
    </row>
    <row r="2142" spans="1:14" ht="78.75">
      <c r="A2142" s="6">
        <v>2141</v>
      </c>
      <c r="B2142" s="8" t="s">
        <v>23249</v>
      </c>
      <c r="C2142" s="9" t="s">
        <v>23709</v>
      </c>
      <c r="D2142" s="10" t="s">
        <v>23710</v>
      </c>
      <c r="E2142" s="11" t="s">
        <v>23711</v>
      </c>
      <c r="F2142" s="6" t="s">
        <v>23712</v>
      </c>
      <c r="G2142" s="6" t="s">
        <v>2133</v>
      </c>
      <c r="H2142" s="16">
        <v>5016272.6500000004</v>
      </c>
      <c r="I2142" s="12" t="s">
        <v>1833</v>
      </c>
      <c r="J2142" s="12" t="s">
        <v>20036</v>
      </c>
      <c r="K2142" s="15">
        <v>0</v>
      </c>
      <c r="L2142" s="13" t="s">
        <v>14</v>
      </c>
      <c r="M2142" s="7">
        <v>1</v>
      </c>
      <c r="N2142" s="14"/>
    </row>
    <row r="2143" spans="1:14" ht="63">
      <c r="A2143" s="6">
        <v>2142</v>
      </c>
      <c r="B2143" s="8" t="s">
        <v>23249</v>
      </c>
      <c r="C2143" s="9" t="s">
        <v>23713</v>
      </c>
      <c r="D2143" s="10" t="s">
        <v>23714</v>
      </c>
      <c r="E2143" s="11" t="s">
        <v>23715</v>
      </c>
      <c r="F2143" s="6" t="s">
        <v>23716</v>
      </c>
      <c r="G2143" s="6" t="s">
        <v>2133</v>
      </c>
      <c r="H2143" s="16">
        <v>1873579.55</v>
      </c>
      <c r="I2143" s="12" t="s">
        <v>6150</v>
      </c>
      <c r="J2143" s="12" t="s">
        <v>2454</v>
      </c>
      <c r="K2143" s="15">
        <v>0</v>
      </c>
      <c r="L2143" s="13" t="s">
        <v>14</v>
      </c>
      <c r="M2143" s="7">
        <v>1</v>
      </c>
      <c r="N2143" s="14"/>
    </row>
    <row r="2144" spans="1:14" ht="78.75">
      <c r="A2144" s="6">
        <v>2143</v>
      </c>
      <c r="B2144" s="8" t="s">
        <v>23249</v>
      </c>
      <c r="C2144" s="9" t="s">
        <v>23717</v>
      </c>
      <c r="D2144" s="10" t="s">
        <v>23718</v>
      </c>
      <c r="E2144" s="11" t="s">
        <v>23719</v>
      </c>
      <c r="F2144" s="6" t="s">
        <v>23720</v>
      </c>
      <c r="G2144" s="6" t="s">
        <v>2133</v>
      </c>
      <c r="H2144" s="16">
        <v>2554463.5</v>
      </c>
      <c r="I2144" s="12" t="s">
        <v>23721</v>
      </c>
      <c r="J2144" s="12" t="s">
        <v>5620</v>
      </c>
      <c r="K2144" s="15">
        <v>0</v>
      </c>
      <c r="L2144" s="13" t="s">
        <v>14</v>
      </c>
      <c r="M2144" s="7">
        <v>1</v>
      </c>
      <c r="N2144" s="14"/>
    </row>
    <row r="2145" spans="1:14" ht="78.75">
      <c r="A2145" s="6">
        <v>2144</v>
      </c>
      <c r="B2145" s="8" t="s">
        <v>23249</v>
      </c>
      <c r="C2145" s="9" t="s">
        <v>23303</v>
      </c>
      <c r="D2145" s="10" t="s">
        <v>23304</v>
      </c>
      <c r="E2145" s="11" t="s">
        <v>23722</v>
      </c>
      <c r="F2145" s="6">
        <v>195785</v>
      </c>
      <c r="G2145" s="6" t="s">
        <v>2133</v>
      </c>
      <c r="H2145" s="16">
        <v>7411566.75</v>
      </c>
      <c r="I2145" s="12" t="s">
        <v>12967</v>
      </c>
      <c r="J2145" s="12" t="s">
        <v>23723</v>
      </c>
      <c r="K2145" s="15">
        <v>4984706</v>
      </c>
      <c r="L2145" s="13" t="s">
        <v>14</v>
      </c>
      <c r="M2145" s="7">
        <v>1</v>
      </c>
      <c r="N2145" s="14"/>
    </row>
    <row r="2146" spans="1:14" ht="141.75">
      <c r="A2146" s="6">
        <v>2145</v>
      </c>
      <c r="B2146" s="8" t="s">
        <v>23249</v>
      </c>
      <c r="C2146" s="9" t="s">
        <v>23724</v>
      </c>
      <c r="D2146" s="10" t="s">
        <v>23725</v>
      </c>
      <c r="E2146" s="11" t="s">
        <v>23726</v>
      </c>
      <c r="F2146" s="6">
        <v>307931</v>
      </c>
      <c r="G2146" s="6" t="s">
        <v>2133</v>
      </c>
      <c r="H2146" s="16">
        <v>11526616.861000001</v>
      </c>
      <c r="I2146" s="12" t="s">
        <v>7666</v>
      </c>
      <c r="J2146" s="12" t="s">
        <v>1827</v>
      </c>
      <c r="K2146" s="15">
        <v>11476504</v>
      </c>
      <c r="L2146" s="13" t="s">
        <v>14</v>
      </c>
      <c r="M2146" s="7">
        <v>1</v>
      </c>
      <c r="N2146" s="14"/>
    </row>
    <row r="2147" spans="1:14" ht="47.25">
      <c r="A2147" s="6">
        <v>2146</v>
      </c>
      <c r="B2147" s="8" t="s">
        <v>23249</v>
      </c>
      <c r="C2147" s="9" t="s">
        <v>23727</v>
      </c>
      <c r="D2147" s="10" t="s">
        <v>23728</v>
      </c>
      <c r="E2147" s="11" t="s">
        <v>23729</v>
      </c>
      <c r="F2147" s="6" t="s">
        <v>23730</v>
      </c>
      <c r="G2147" s="6" t="s">
        <v>2133</v>
      </c>
      <c r="H2147" s="16">
        <v>4614599.8499999996</v>
      </c>
      <c r="I2147" s="12" t="s">
        <v>2292</v>
      </c>
      <c r="J2147" s="12" t="s">
        <v>2369</v>
      </c>
      <c r="K2147" s="15">
        <v>0</v>
      </c>
      <c r="L2147" s="13" t="s">
        <v>14</v>
      </c>
      <c r="M2147" s="7">
        <v>1</v>
      </c>
      <c r="N2147" s="14"/>
    </row>
    <row r="2148" spans="1:14" ht="94.5">
      <c r="A2148" s="6">
        <v>2147</v>
      </c>
      <c r="B2148" s="8" t="s">
        <v>23249</v>
      </c>
      <c r="C2148" s="9" t="s">
        <v>23566</v>
      </c>
      <c r="D2148" s="10" t="s">
        <v>23731</v>
      </c>
      <c r="E2148" s="11" t="s">
        <v>23732</v>
      </c>
      <c r="F2148" s="6" t="s">
        <v>23733</v>
      </c>
      <c r="G2148" s="6" t="s">
        <v>2133</v>
      </c>
      <c r="H2148" s="16">
        <v>3691093.5989999999</v>
      </c>
      <c r="I2148" s="12" t="s">
        <v>2292</v>
      </c>
      <c r="J2148" s="12" t="s">
        <v>1190</v>
      </c>
      <c r="K2148" s="15">
        <v>2275175</v>
      </c>
      <c r="L2148" s="13" t="s">
        <v>14</v>
      </c>
      <c r="M2148" s="7">
        <v>1</v>
      </c>
      <c r="N2148" s="14"/>
    </row>
    <row r="2149" spans="1:14" ht="63">
      <c r="A2149" s="6">
        <v>2148</v>
      </c>
      <c r="B2149" s="8" t="s">
        <v>23249</v>
      </c>
      <c r="C2149" s="9" t="s">
        <v>23734</v>
      </c>
      <c r="D2149" s="10" t="s">
        <v>23735</v>
      </c>
      <c r="E2149" s="11" t="s">
        <v>23736</v>
      </c>
      <c r="F2149" s="6" t="s">
        <v>23737</v>
      </c>
      <c r="G2149" s="6" t="s">
        <v>2133</v>
      </c>
      <c r="H2149" s="16">
        <v>12306188.67</v>
      </c>
      <c r="I2149" s="12" t="s">
        <v>2296</v>
      </c>
      <c r="J2149" s="12" t="s">
        <v>23738</v>
      </c>
      <c r="K2149" s="15">
        <v>8942280</v>
      </c>
      <c r="L2149" s="13" t="s">
        <v>14</v>
      </c>
      <c r="M2149" s="7">
        <v>1</v>
      </c>
      <c r="N2149" s="14"/>
    </row>
    <row r="2150" spans="1:14" ht="47.25">
      <c r="A2150" s="6">
        <v>2149</v>
      </c>
      <c r="B2150" s="8" t="s">
        <v>23249</v>
      </c>
      <c r="C2150" s="9" t="s">
        <v>23276</v>
      </c>
      <c r="D2150" s="10" t="s">
        <v>23277</v>
      </c>
      <c r="E2150" s="11" t="s">
        <v>23739</v>
      </c>
      <c r="F2150" s="6" t="s">
        <v>23740</v>
      </c>
      <c r="G2150" s="6" t="s">
        <v>2133</v>
      </c>
      <c r="H2150" s="16">
        <v>16818443.704</v>
      </c>
      <c r="I2150" s="12" t="s">
        <v>5887</v>
      </c>
      <c r="J2150" s="12" t="s">
        <v>23741</v>
      </c>
      <c r="K2150" s="15">
        <v>11600000</v>
      </c>
      <c r="L2150" s="13" t="s">
        <v>14</v>
      </c>
      <c r="M2150" s="7">
        <v>1</v>
      </c>
      <c r="N2150" s="14"/>
    </row>
    <row r="2151" spans="1:14" ht="78.75">
      <c r="A2151" s="6">
        <v>2150</v>
      </c>
      <c r="B2151" s="8" t="s">
        <v>23249</v>
      </c>
      <c r="C2151" s="9" t="s">
        <v>23742</v>
      </c>
      <c r="D2151" s="10" t="s">
        <v>23743</v>
      </c>
      <c r="E2151" s="11" t="s">
        <v>23744</v>
      </c>
      <c r="F2151" s="6" t="s">
        <v>23745</v>
      </c>
      <c r="G2151" s="6" t="s">
        <v>2133</v>
      </c>
      <c r="H2151" s="16">
        <v>17578117.449999999</v>
      </c>
      <c r="I2151" s="12" t="s">
        <v>1848</v>
      </c>
      <c r="J2151" s="12" t="s">
        <v>7159</v>
      </c>
      <c r="K2151" s="15">
        <v>0</v>
      </c>
      <c r="L2151" s="13" t="s">
        <v>14</v>
      </c>
      <c r="M2151" s="7">
        <v>1</v>
      </c>
      <c r="N2151" s="14"/>
    </row>
    <row r="2152" spans="1:14" ht="63">
      <c r="A2152" s="6">
        <v>2151</v>
      </c>
      <c r="B2152" s="8" t="s">
        <v>23249</v>
      </c>
      <c r="C2152" s="9" t="s">
        <v>23746</v>
      </c>
      <c r="D2152" s="10" t="s">
        <v>23747</v>
      </c>
      <c r="E2152" s="11" t="s">
        <v>23748</v>
      </c>
      <c r="F2152" s="6" t="s">
        <v>23749</v>
      </c>
      <c r="G2152" s="6" t="s">
        <v>2133</v>
      </c>
      <c r="H2152" s="16">
        <v>3276840.15</v>
      </c>
      <c r="I2152" s="12"/>
      <c r="J2152" s="12"/>
      <c r="K2152" s="15">
        <v>0</v>
      </c>
      <c r="L2152" s="13" t="s">
        <v>14</v>
      </c>
      <c r="M2152" s="7">
        <v>1</v>
      </c>
      <c r="N2152" s="14"/>
    </row>
    <row r="2153" spans="1:14" ht="94.5">
      <c r="A2153" s="6">
        <v>2152</v>
      </c>
      <c r="B2153" s="8" t="s">
        <v>23249</v>
      </c>
      <c r="C2153" s="9" t="s">
        <v>23750</v>
      </c>
      <c r="D2153" s="10" t="s">
        <v>23751</v>
      </c>
      <c r="E2153" s="11" t="s">
        <v>23752</v>
      </c>
      <c r="F2153" s="6" t="s">
        <v>23753</v>
      </c>
      <c r="G2153" s="6" t="s">
        <v>2133</v>
      </c>
      <c r="H2153" s="16">
        <v>10176487.4</v>
      </c>
      <c r="I2153" s="12"/>
      <c r="J2153" s="12"/>
      <c r="K2153" s="15">
        <v>0</v>
      </c>
      <c r="L2153" s="13" t="s">
        <v>14</v>
      </c>
      <c r="M2153" s="7">
        <v>1</v>
      </c>
      <c r="N2153" s="14"/>
    </row>
    <row r="2154" spans="1:14" ht="110.25">
      <c r="A2154" s="6">
        <v>2153</v>
      </c>
      <c r="B2154" s="8" t="s">
        <v>23249</v>
      </c>
      <c r="C2154" s="9" t="s">
        <v>23754</v>
      </c>
      <c r="D2154" s="10" t="s">
        <v>3829</v>
      </c>
      <c r="E2154" s="11" t="s">
        <v>23755</v>
      </c>
      <c r="F2154" s="6" t="s">
        <v>23756</v>
      </c>
      <c r="G2154" s="6" t="s">
        <v>2133</v>
      </c>
      <c r="H2154" s="16">
        <v>10130424.75</v>
      </c>
      <c r="I2154" s="12"/>
      <c r="J2154" s="12"/>
      <c r="K2154" s="15">
        <v>0</v>
      </c>
      <c r="L2154" s="13" t="s">
        <v>14</v>
      </c>
      <c r="M2154" s="7">
        <v>1</v>
      </c>
      <c r="N2154" s="14"/>
    </row>
    <row r="2155" spans="1:14" ht="78.75">
      <c r="A2155" s="6">
        <v>2154</v>
      </c>
      <c r="B2155" s="8" t="s">
        <v>23249</v>
      </c>
      <c r="C2155" s="9" t="s">
        <v>23757</v>
      </c>
      <c r="D2155" s="10" t="s">
        <v>3453</v>
      </c>
      <c r="E2155" s="11" t="s">
        <v>23758</v>
      </c>
      <c r="F2155" s="6" t="s">
        <v>23759</v>
      </c>
      <c r="G2155" s="6" t="s">
        <v>2133</v>
      </c>
      <c r="H2155" s="16">
        <v>4547260.5</v>
      </c>
      <c r="I2155" s="12"/>
      <c r="J2155" s="12"/>
      <c r="K2155" s="15">
        <v>0</v>
      </c>
      <c r="L2155" s="13" t="s">
        <v>14</v>
      </c>
      <c r="M2155" s="7">
        <v>1</v>
      </c>
      <c r="N2155" s="14"/>
    </row>
    <row r="2156" spans="1:14" ht="63">
      <c r="A2156" s="6">
        <v>2155</v>
      </c>
      <c r="B2156" s="8" t="s">
        <v>23249</v>
      </c>
      <c r="C2156" s="9" t="s">
        <v>23760</v>
      </c>
      <c r="D2156" s="10" t="s">
        <v>5128</v>
      </c>
      <c r="E2156" s="11" t="s">
        <v>23761</v>
      </c>
      <c r="F2156" s="6">
        <v>190635</v>
      </c>
      <c r="G2156" s="6" t="s">
        <v>2133</v>
      </c>
      <c r="H2156" s="16">
        <v>30779524.715999998</v>
      </c>
      <c r="I2156" s="12" t="s">
        <v>23762</v>
      </c>
      <c r="J2156" s="12" t="s">
        <v>6233</v>
      </c>
      <c r="K2156" s="15">
        <v>14000000</v>
      </c>
      <c r="L2156" s="13" t="s">
        <v>14</v>
      </c>
      <c r="M2156" s="7">
        <v>1</v>
      </c>
      <c r="N2156" s="14"/>
    </row>
    <row r="2157" spans="1:14" ht="78.75">
      <c r="A2157" s="6">
        <v>2156</v>
      </c>
      <c r="B2157" s="8" t="s">
        <v>23249</v>
      </c>
      <c r="C2157" s="9" t="s">
        <v>23763</v>
      </c>
      <c r="D2157" s="10" t="s">
        <v>23764</v>
      </c>
      <c r="E2157" s="11" t="s">
        <v>23765</v>
      </c>
      <c r="F2157" s="6">
        <v>231584</v>
      </c>
      <c r="G2157" s="6" t="s">
        <v>2133</v>
      </c>
      <c r="H2157" s="16">
        <v>9292384.1500000004</v>
      </c>
      <c r="I2157" s="12" t="s">
        <v>23766</v>
      </c>
      <c r="J2157" s="12" t="s">
        <v>23767</v>
      </c>
      <c r="K2157" s="15">
        <v>6071601</v>
      </c>
      <c r="L2157" s="13" t="s">
        <v>14</v>
      </c>
      <c r="M2157" s="7">
        <v>1</v>
      </c>
      <c r="N2157" s="14"/>
    </row>
    <row r="2158" spans="1:14" ht="63">
      <c r="A2158" s="6">
        <v>2157</v>
      </c>
      <c r="B2158" s="8" t="s">
        <v>23249</v>
      </c>
      <c r="C2158" s="9" t="s">
        <v>23460</v>
      </c>
      <c r="D2158" s="10" t="s">
        <v>23768</v>
      </c>
      <c r="E2158" s="11" t="s">
        <v>23769</v>
      </c>
      <c r="F2158" s="6" t="s">
        <v>23770</v>
      </c>
      <c r="G2158" s="6" t="s">
        <v>2133</v>
      </c>
      <c r="H2158" s="16">
        <v>9229753.5</v>
      </c>
      <c r="I2158" s="12" t="s">
        <v>23771</v>
      </c>
      <c r="J2158" s="12" t="s">
        <v>23772</v>
      </c>
      <c r="K2158" s="15">
        <v>2500000</v>
      </c>
      <c r="L2158" s="13" t="s">
        <v>14</v>
      </c>
      <c r="M2158" s="7">
        <v>1</v>
      </c>
      <c r="N2158" s="14"/>
    </row>
    <row r="2159" spans="1:14" ht="94.5">
      <c r="A2159" s="6">
        <v>2158</v>
      </c>
      <c r="B2159" s="8" t="s">
        <v>23249</v>
      </c>
      <c r="C2159" s="9" t="s">
        <v>23773</v>
      </c>
      <c r="D2159" s="10" t="s">
        <v>23774</v>
      </c>
      <c r="E2159" s="11" t="s">
        <v>23775</v>
      </c>
      <c r="F2159" s="6" t="s">
        <v>23776</v>
      </c>
      <c r="G2159" s="6" t="s">
        <v>2133</v>
      </c>
      <c r="H2159" s="16">
        <v>16397653.085000001</v>
      </c>
      <c r="I2159" s="12" t="s">
        <v>6124</v>
      </c>
      <c r="J2159" s="12" t="s">
        <v>23777</v>
      </c>
      <c r="K2159" s="15">
        <v>10373805</v>
      </c>
      <c r="L2159" s="13" t="s">
        <v>14</v>
      </c>
      <c r="M2159" s="7">
        <v>1</v>
      </c>
      <c r="N2159" s="14"/>
    </row>
    <row r="2160" spans="1:14" ht="63">
      <c r="A2160" s="6">
        <v>2159</v>
      </c>
      <c r="B2160" s="8" t="s">
        <v>23249</v>
      </c>
      <c r="C2160" s="9" t="s">
        <v>23536</v>
      </c>
      <c r="D2160" s="10" t="s">
        <v>23537</v>
      </c>
      <c r="E2160" s="11" t="s">
        <v>23778</v>
      </c>
      <c r="F2160" s="6" t="s">
        <v>23779</v>
      </c>
      <c r="G2160" s="6" t="s">
        <v>2133</v>
      </c>
      <c r="H2160" s="16">
        <v>6766953.5499999998</v>
      </c>
      <c r="I2160" s="12" t="s">
        <v>23542</v>
      </c>
      <c r="J2160" s="12" t="s">
        <v>23780</v>
      </c>
      <c r="K2160" s="15">
        <v>2221217</v>
      </c>
      <c r="L2160" s="13" t="s">
        <v>14</v>
      </c>
      <c r="M2160" s="7">
        <v>1</v>
      </c>
      <c r="N2160" s="14"/>
    </row>
    <row r="2161" spans="1:14" ht="78.75">
      <c r="A2161" s="6">
        <v>2160</v>
      </c>
      <c r="B2161" s="8" t="s">
        <v>23249</v>
      </c>
      <c r="C2161" s="9" t="s">
        <v>23495</v>
      </c>
      <c r="D2161" s="10" t="s">
        <v>23496</v>
      </c>
      <c r="E2161" s="11" t="s">
        <v>23781</v>
      </c>
      <c r="F2161" s="6" t="s">
        <v>23782</v>
      </c>
      <c r="G2161" s="6" t="s">
        <v>2133</v>
      </c>
      <c r="H2161" s="16">
        <v>3784943.45</v>
      </c>
      <c r="I2161" s="12" t="s">
        <v>5664</v>
      </c>
      <c r="J2161" s="12" t="s">
        <v>2434</v>
      </c>
      <c r="K2161" s="15">
        <v>0</v>
      </c>
      <c r="L2161" s="13" t="s">
        <v>14</v>
      </c>
      <c r="M2161" s="7">
        <v>1</v>
      </c>
      <c r="N2161" s="14"/>
    </row>
    <row r="2162" spans="1:14" ht="110.25">
      <c r="A2162" s="6">
        <v>2161</v>
      </c>
      <c r="B2162" s="8" t="s">
        <v>23249</v>
      </c>
      <c r="C2162" s="9" t="s">
        <v>23593</v>
      </c>
      <c r="D2162" s="10" t="s">
        <v>23251</v>
      </c>
      <c r="E2162" s="11" t="s">
        <v>23783</v>
      </c>
      <c r="F2162" s="6" t="s">
        <v>23784</v>
      </c>
      <c r="G2162" s="6" t="s">
        <v>2133</v>
      </c>
      <c r="H2162" s="16">
        <v>16124439.662</v>
      </c>
      <c r="I2162" s="12" t="s">
        <v>23327</v>
      </c>
      <c r="J2162" s="12" t="s">
        <v>7756</v>
      </c>
      <c r="K2162" s="15">
        <v>0</v>
      </c>
      <c r="L2162" s="13" t="s">
        <v>14</v>
      </c>
      <c r="M2162" s="7">
        <v>1</v>
      </c>
      <c r="N2162" s="14"/>
    </row>
    <row r="2163" spans="1:14" ht="94.5">
      <c r="A2163" s="6">
        <v>2162</v>
      </c>
      <c r="B2163" s="8" t="s">
        <v>23249</v>
      </c>
      <c r="C2163" s="9" t="s">
        <v>23785</v>
      </c>
      <c r="D2163" s="10" t="s">
        <v>23786</v>
      </c>
      <c r="E2163" s="11" t="s">
        <v>23787</v>
      </c>
      <c r="F2163" s="6" t="s">
        <v>23788</v>
      </c>
      <c r="G2163" s="6" t="s">
        <v>2133</v>
      </c>
      <c r="H2163" s="16">
        <v>4879894.45</v>
      </c>
      <c r="I2163" s="12" t="s">
        <v>20163</v>
      </c>
      <c r="J2163" s="12" t="s">
        <v>2681</v>
      </c>
      <c r="K2163" s="15">
        <v>0</v>
      </c>
      <c r="L2163" s="13" t="s">
        <v>14</v>
      </c>
      <c r="M2163" s="7">
        <v>1</v>
      </c>
      <c r="N2163" s="14"/>
    </row>
    <row r="2164" spans="1:14" ht="110.25">
      <c r="A2164" s="6">
        <v>2163</v>
      </c>
      <c r="B2164" s="8" t="s">
        <v>23249</v>
      </c>
      <c r="C2164" s="9" t="s">
        <v>23773</v>
      </c>
      <c r="D2164" s="10" t="s">
        <v>23774</v>
      </c>
      <c r="E2164" s="11" t="s">
        <v>23789</v>
      </c>
      <c r="F2164" s="6" t="s">
        <v>23790</v>
      </c>
      <c r="G2164" s="6" t="s">
        <v>2133</v>
      </c>
      <c r="H2164" s="16">
        <v>48991607.939000003</v>
      </c>
      <c r="I2164" s="12" t="s">
        <v>23721</v>
      </c>
      <c r="J2164" s="12" t="s">
        <v>6742</v>
      </c>
      <c r="K2164" s="15">
        <v>0</v>
      </c>
      <c r="L2164" s="13" t="s">
        <v>14</v>
      </c>
      <c r="M2164" s="7">
        <v>1</v>
      </c>
      <c r="N2164" s="14"/>
    </row>
    <row r="2165" spans="1:14" ht="94.5">
      <c r="A2165" s="6">
        <v>2164</v>
      </c>
      <c r="B2165" s="8" t="s">
        <v>23249</v>
      </c>
      <c r="C2165" s="9" t="s">
        <v>23791</v>
      </c>
      <c r="D2165" s="10" t="s">
        <v>926</v>
      </c>
      <c r="E2165" s="11" t="s">
        <v>23792</v>
      </c>
      <c r="F2165" s="6" t="s">
        <v>23793</v>
      </c>
      <c r="G2165" s="6" t="s">
        <v>2133</v>
      </c>
      <c r="H2165" s="16">
        <v>25673921.123</v>
      </c>
      <c r="I2165" s="12" t="s">
        <v>1919</v>
      </c>
      <c r="J2165" s="12" t="s">
        <v>23794</v>
      </c>
      <c r="K2165" s="15">
        <v>0</v>
      </c>
      <c r="L2165" s="13" t="s">
        <v>14</v>
      </c>
      <c r="M2165" s="7">
        <v>1</v>
      </c>
      <c r="N2165" s="14"/>
    </row>
    <row r="2166" spans="1:14" ht="47.25">
      <c r="A2166" s="6">
        <v>2165</v>
      </c>
      <c r="B2166" s="8" t="s">
        <v>23249</v>
      </c>
      <c r="C2166" s="9" t="s">
        <v>23795</v>
      </c>
      <c r="D2166" s="10" t="s">
        <v>23796</v>
      </c>
      <c r="E2166" s="11" t="s">
        <v>23797</v>
      </c>
      <c r="F2166" s="6">
        <v>282296</v>
      </c>
      <c r="G2166" s="6" t="s">
        <v>2133</v>
      </c>
      <c r="H2166" s="16">
        <v>12448514.050000001</v>
      </c>
      <c r="I2166" s="12" t="s">
        <v>2713</v>
      </c>
      <c r="J2166" s="12" t="s">
        <v>7140</v>
      </c>
      <c r="K2166" s="15">
        <v>8000000</v>
      </c>
      <c r="L2166" s="13" t="s">
        <v>14</v>
      </c>
      <c r="M2166" s="7">
        <v>1</v>
      </c>
      <c r="N2166" s="14"/>
    </row>
    <row r="2167" spans="1:14" ht="63">
      <c r="A2167" s="6">
        <v>2166</v>
      </c>
      <c r="B2167" s="8" t="s">
        <v>23249</v>
      </c>
      <c r="C2167" s="9" t="s">
        <v>23798</v>
      </c>
      <c r="D2167" s="10" t="s">
        <v>23799</v>
      </c>
      <c r="E2167" s="11" t="s">
        <v>23800</v>
      </c>
      <c r="F2167" s="6" t="s">
        <v>23801</v>
      </c>
      <c r="G2167" s="6" t="s">
        <v>2133</v>
      </c>
      <c r="H2167" s="16">
        <v>10805873.800000001</v>
      </c>
      <c r="I2167" s="12" t="s">
        <v>23802</v>
      </c>
      <c r="J2167" s="12" t="s">
        <v>23803</v>
      </c>
      <c r="K2167" s="15">
        <v>7500000</v>
      </c>
      <c r="L2167" s="13" t="s">
        <v>14</v>
      </c>
      <c r="M2167" s="7">
        <v>1</v>
      </c>
      <c r="N2167" s="14"/>
    </row>
    <row r="2168" spans="1:14" ht="78.75">
      <c r="A2168" s="6">
        <v>2167</v>
      </c>
      <c r="B2168" s="8" t="s">
        <v>23249</v>
      </c>
      <c r="C2168" s="9" t="s">
        <v>23804</v>
      </c>
      <c r="D2168" s="10" t="s">
        <v>23799</v>
      </c>
      <c r="E2168" s="11" t="s">
        <v>23805</v>
      </c>
      <c r="F2168" s="6" t="s">
        <v>23806</v>
      </c>
      <c r="G2168" s="6" t="s">
        <v>2133</v>
      </c>
      <c r="H2168" s="16">
        <v>10750424.199999999</v>
      </c>
      <c r="I2168" s="12" t="s">
        <v>2296</v>
      </c>
      <c r="J2168" s="12" t="s">
        <v>23807</v>
      </c>
      <c r="K2168" s="15">
        <v>5500000</v>
      </c>
      <c r="L2168" s="13" t="s">
        <v>14</v>
      </c>
      <c r="M2168" s="7">
        <v>1</v>
      </c>
      <c r="N2168" s="14"/>
    </row>
    <row r="2169" spans="1:14" ht="47.25">
      <c r="A2169" s="6">
        <v>2168</v>
      </c>
      <c r="B2169" s="8" t="s">
        <v>23249</v>
      </c>
      <c r="C2169" s="9" t="s">
        <v>23808</v>
      </c>
      <c r="D2169" s="10" t="s">
        <v>23809</v>
      </c>
      <c r="E2169" s="11" t="s">
        <v>23810</v>
      </c>
      <c r="F2169" s="6" t="s">
        <v>23811</v>
      </c>
      <c r="G2169" s="6" t="s">
        <v>2133</v>
      </c>
      <c r="H2169" s="16">
        <v>8095774.5999999996</v>
      </c>
      <c r="I2169" s="12" t="s">
        <v>2292</v>
      </c>
      <c r="J2169" s="12" t="s">
        <v>23812</v>
      </c>
      <c r="K2169" s="15">
        <v>5000000</v>
      </c>
      <c r="L2169" s="13" t="s">
        <v>14</v>
      </c>
      <c r="M2169" s="7">
        <v>1</v>
      </c>
      <c r="N2169" s="14"/>
    </row>
    <row r="2170" spans="1:14" ht="31.5">
      <c r="A2170" s="6">
        <v>2169</v>
      </c>
      <c r="B2170" s="8" t="s">
        <v>23249</v>
      </c>
      <c r="C2170" s="9" t="s">
        <v>23813</v>
      </c>
      <c r="D2170" s="10" t="s">
        <v>23814</v>
      </c>
      <c r="E2170" s="11" t="s">
        <v>23815</v>
      </c>
      <c r="F2170" s="6" t="s">
        <v>23816</v>
      </c>
      <c r="G2170" s="6" t="s">
        <v>2133</v>
      </c>
      <c r="H2170" s="16">
        <v>5514789.9000000004</v>
      </c>
      <c r="I2170" s="12" t="s">
        <v>2693</v>
      </c>
      <c r="J2170" s="12" t="s">
        <v>23817</v>
      </c>
      <c r="K2170" s="15">
        <v>0</v>
      </c>
      <c r="L2170" s="13" t="s">
        <v>14</v>
      </c>
      <c r="M2170" s="7">
        <v>1</v>
      </c>
      <c r="N2170" s="14"/>
    </row>
    <row r="2171" spans="1:14" ht="78.75">
      <c r="A2171" s="6">
        <v>2170</v>
      </c>
      <c r="B2171" s="8" t="s">
        <v>23249</v>
      </c>
      <c r="C2171" s="9" t="s">
        <v>23402</v>
      </c>
      <c r="D2171" s="10" t="s">
        <v>23403</v>
      </c>
      <c r="E2171" s="11" t="s">
        <v>23818</v>
      </c>
      <c r="F2171" s="6" t="s">
        <v>23819</v>
      </c>
      <c r="G2171" s="6" t="s">
        <v>2133</v>
      </c>
      <c r="H2171" s="16">
        <v>9962981.5500000007</v>
      </c>
      <c r="I2171" s="12" t="s">
        <v>23542</v>
      </c>
      <c r="J2171" s="12" t="s">
        <v>23820</v>
      </c>
      <c r="K2171" s="15">
        <v>2900000</v>
      </c>
      <c r="L2171" s="13" t="s">
        <v>14</v>
      </c>
      <c r="M2171" s="7">
        <v>1</v>
      </c>
      <c r="N2171" s="14"/>
    </row>
    <row r="2172" spans="1:14" ht="78.75">
      <c r="A2172" s="6">
        <v>2171</v>
      </c>
      <c r="B2172" s="8" t="s">
        <v>23249</v>
      </c>
      <c r="C2172" s="9" t="s">
        <v>23821</v>
      </c>
      <c r="D2172" s="10" t="s">
        <v>3748</v>
      </c>
      <c r="E2172" s="11" t="s">
        <v>23822</v>
      </c>
      <c r="F2172" s="6" t="s">
        <v>23823</v>
      </c>
      <c r="G2172" s="6" t="s">
        <v>2133</v>
      </c>
      <c r="H2172" s="16">
        <v>31225700.963</v>
      </c>
      <c r="I2172" s="12" t="s">
        <v>19448</v>
      </c>
      <c r="J2172" s="12" t="s">
        <v>6342</v>
      </c>
      <c r="K2172" s="15">
        <v>4500000</v>
      </c>
      <c r="L2172" s="13" t="s">
        <v>14</v>
      </c>
      <c r="M2172" s="7">
        <v>1</v>
      </c>
      <c r="N2172" s="14"/>
    </row>
    <row r="2173" spans="1:14" ht="78.75">
      <c r="A2173" s="6">
        <v>2172</v>
      </c>
      <c r="B2173" s="8" t="s">
        <v>23249</v>
      </c>
      <c r="C2173" s="9" t="s">
        <v>23824</v>
      </c>
      <c r="D2173" s="10" t="s">
        <v>23825</v>
      </c>
      <c r="E2173" s="11" t="s">
        <v>23826</v>
      </c>
      <c r="F2173" s="6" t="s">
        <v>23827</v>
      </c>
      <c r="G2173" s="6" t="s">
        <v>2133</v>
      </c>
      <c r="H2173" s="16">
        <v>9007805</v>
      </c>
      <c r="I2173" s="12" t="s">
        <v>5664</v>
      </c>
      <c r="J2173" s="12" t="s">
        <v>2045</v>
      </c>
      <c r="K2173" s="15">
        <v>0</v>
      </c>
      <c r="L2173" s="13" t="s">
        <v>14</v>
      </c>
      <c r="M2173" s="7">
        <v>1</v>
      </c>
      <c r="N2173" s="14"/>
    </row>
    <row r="2174" spans="1:14" ht="94.5">
      <c r="A2174" s="6">
        <v>2173</v>
      </c>
      <c r="B2174" s="8" t="s">
        <v>23249</v>
      </c>
      <c r="C2174" s="9" t="s">
        <v>23828</v>
      </c>
      <c r="D2174" s="10" t="s">
        <v>23829</v>
      </c>
      <c r="E2174" s="11" t="s">
        <v>23830</v>
      </c>
      <c r="F2174" s="6" t="s">
        <v>23831</v>
      </c>
      <c r="G2174" s="6" t="s">
        <v>2133</v>
      </c>
      <c r="H2174" s="16">
        <v>6246908.3499999996</v>
      </c>
      <c r="I2174" s="12" t="s">
        <v>2442</v>
      </c>
      <c r="J2174" s="12" t="s">
        <v>5965</v>
      </c>
      <c r="K2174" s="15">
        <v>0</v>
      </c>
      <c r="L2174" s="13" t="s">
        <v>14</v>
      </c>
      <c r="M2174" s="7">
        <v>1</v>
      </c>
      <c r="N2174" s="14"/>
    </row>
    <row r="2175" spans="1:14" ht="110.25">
      <c r="A2175" s="6">
        <v>2174</v>
      </c>
      <c r="B2175" s="8" t="s">
        <v>23249</v>
      </c>
      <c r="C2175" s="9" t="s">
        <v>23824</v>
      </c>
      <c r="D2175" s="10" t="s">
        <v>23825</v>
      </c>
      <c r="E2175" s="11" t="s">
        <v>23832</v>
      </c>
      <c r="F2175" s="6" t="s">
        <v>23833</v>
      </c>
      <c r="G2175" s="6" t="s">
        <v>2133</v>
      </c>
      <c r="H2175" s="16">
        <v>4594526.8</v>
      </c>
      <c r="I2175" s="12" t="s">
        <v>17301</v>
      </c>
      <c r="J2175" s="12" t="s">
        <v>2157</v>
      </c>
      <c r="K2175" s="15">
        <v>0</v>
      </c>
      <c r="L2175" s="13" t="s">
        <v>14</v>
      </c>
      <c r="M2175" s="7">
        <v>1</v>
      </c>
      <c r="N2175" s="14"/>
    </row>
    <row r="2176" spans="1:14" ht="78.75">
      <c r="A2176" s="6">
        <v>2175</v>
      </c>
      <c r="B2176" s="8" t="s">
        <v>23249</v>
      </c>
      <c r="C2176" s="9" t="s">
        <v>23834</v>
      </c>
      <c r="D2176" s="10" t="s">
        <v>23835</v>
      </c>
      <c r="E2176" s="11" t="s">
        <v>23836</v>
      </c>
      <c r="F2176" s="6" t="s">
        <v>23837</v>
      </c>
      <c r="G2176" s="6" t="s">
        <v>2133</v>
      </c>
      <c r="H2176" s="16">
        <v>9892735.6999999993</v>
      </c>
      <c r="I2176" s="12" t="s">
        <v>2429</v>
      </c>
      <c r="J2176" s="12" t="s">
        <v>23838</v>
      </c>
      <c r="K2176" s="15">
        <v>0</v>
      </c>
      <c r="L2176" s="13" t="s">
        <v>14</v>
      </c>
      <c r="M2176" s="7">
        <v>1</v>
      </c>
      <c r="N2176" s="14"/>
    </row>
    <row r="2177" spans="1:14" ht="94.5">
      <c r="A2177" s="6">
        <v>2176</v>
      </c>
      <c r="B2177" s="8" t="s">
        <v>23249</v>
      </c>
      <c r="C2177" s="9" t="s">
        <v>23839</v>
      </c>
      <c r="D2177" s="10" t="s">
        <v>23840</v>
      </c>
      <c r="E2177" s="11" t="s">
        <v>23841</v>
      </c>
      <c r="F2177" s="6" t="s">
        <v>23842</v>
      </c>
      <c r="G2177" s="6" t="s">
        <v>2133</v>
      </c>
      <c r="H2177" s="16">
        <v>8078665.0999999996</v>
      </c>
      <c r="I2177" s="12" t="s">
        <v>23326</v>
      </c>
      <c r="J2177" s="12" t="s">
        <v>6252</v>
      </c>
      <c r="K2177" s="15">
        <v>0</v>
      </c>
      <c r="L2177" s="13" t="s">
        <v>14</v>
      </c>
      <c r="M2177" s="7">
        <v>1</v>
      </c>
      <c r="N2177" s="14"/>
    </row>
    <row r="2178" spans="1:14" ht="47.25">
      <c r="A2178" s="6">
        <v>2177</v>
      </c>
      <c r="B2178" s="8" t="s">
        <v>23249</v>
      </c>
      <c r="C2178" s="9" t="s">
        <v>23435</v>
      </c>
      <c r="D2178" s="10" t="s">
        <v>23436</v>
      </c>
      <c r="E2178" s="11" t="s">
        <v>23843</v>
      </c>
      <c r="F2178" s="6" t="s">
        <v>23844</v>
      </c>
      <c r="G2178" s="6" t="s">
        <v>2133</v>
      </c>
      <c r="H2178" s="16">
        <v>11423319.787</v>
      </c>
      <c r="I2178" s="12" t="s">
        <v>23845</v>
      </c>
      <c r="J2178" s="12" t="s">
        <v>23846</v>
      </c>
      <c r="K2178" s="15">
        <v>6153736</v>
      </c>
      <c r="L2178" s="13" t="s">
        <v>14</v>
      </c>
      <c r="M2178" s="7">
        <v>1</v>
      </c>
      <c r="N2178" s="14"/>
    </row>
    <row r="2179" spans="1:14" ht="63">
      <c r="A2179" s="6">
        <v>2178</v>
      </c>
      <c r="B2179" s="8" t="s">
        <v>23249</v>
      </c>
      <c r="C2179" s="9" t="s">
        <v>23847</v>
      </c>
      <c r="D2179" s="10" t="s">
        <v>23848</v>
      </c>
      <c r="E2179" s="11" t="s">
        <v>23849</v>
      </c>
      <c r="F2179" s="6" t="s">
        <v>23850</v>
      </c>
      <c r="G2179" s="6" t="s">
        <v>2133</v>
      </c>
      <c r="H2179" s="16">
        <v>9584645</v>
      </c>
      <c r="I2179" s="12" t="s">
        <v>12871</v>
      </c>
      <c r="J2179" s="12" t="s">
        <v>23851</v>
      </c>
      <c r="K2179" s="15">
        <v>6100000</v>
      </c>
      <c r="L2179" s="13" t="s">
        <v>14</v>
      </c>
      <c r="M2179" s="7">
        <v>1</v>
      </c>
      <c r="N2179" s="14"/>
    </row>
    <row r="2180" spans="1:14" ht="63">
      <c r="A2180" s="6">
        <v>2179</v>
      </c>
      <c r="B2180" s="8" t="s">
        <v>23249</v>
      </c>
      <c r="C2180" s="9" t="s">
        <v>23435</v>
      </c>
      <c r="D2180" s="10" t="s">
        <v>23436</v>
      </c>
      <c r="E2180" s="11" t="s">
        <v>23852</v>
      </c>
      <c r="F2180" s="6">
        <v>292237</v>
      </c>
      <c r="G2180" s="6" t="s">
        <v>2133</v>
      </c>
      <c r="H2180" s="16">
        <v>2310644.15</v>
      </c>
      <c r="I2180" s="12" t="s">
        <v>2710</v>
      </c>
      <c r="J2180" s="12" t="s">
        <v>20509</v>
      </c>
      <c r="K2180" s="15">
        <v>6298430</v>
      </c>
      <c r="L2180" s="13" t="s">
        <v>14</v>
      </c>
      <c r="M2180" s="7">
        <v>1</v>
      </c>
      <c r="N2180" s="14"/>
    </row>
    <row r="2181" spans="1:14" ht="78.75">
      <c r="A2181" s="6">
        <v>2180</v>
      </c>
      <c r="B2181" s="8" t="s">
        <v>23249</v>
      </c>
      <c r="C2181" s="9" t="s">
        <v>23853</v>
      </c>
      <c r="D2181" s="10" t="s">
        <v>23854</v>
      </c>
      <c r="E2181" s="11" t="s">
        <v>23855</v>
      </c>
      <c r="F2181" s="6">
        <v>356266</v>
      </c>
      <c r="G2181" s="6" t="s">
        <v>2133</v>
      </c>
      <c r="H2181" s="16">
        <v>5739146.6500000004</v>
      </c>
      <c r="I2181" s="12" t="s">
        <v>6251</v>
      </c>
      <c r="J2181" s="12" t="s">
        <v>23856</v>
      </c>
      <c r="K2181" s="15">
        <v>600000</v>
      </c>
      <c r="L2181" s="13" t="s">
        <v>14</v>
      </c>
      <c r="M2181" s="7">
        <v>1</v>
      </c>
      <c r="N2181" s="14"/>
    </row>
    <row r="2182" spans="1:14" ht="78.75">
      <c r="A2182" s="6">
        <v>2181</v>
      </c>
      <c r="B2182" s="8" t="s">
        <v>23249</v>
      </c>
      <c r="C2182" s="9" t="s">
        <v>23857</v>
      </c>
      <c r="D2182" s="10" t="s">
        <v>21806</v>
      </c>
      <c r="E2182" s="11" t="s">
        <v>23858</v>
      </c>
      <c r="F2182" s="6" t="s">
        <v>23859</v>
      </c>
      <c r="G2182" s="6" t="s">
        <v>2133</v>
      </c>
      <c r="H2182" s="16">
        <v>20314991.692000002</v>
      </c>
      <c r="I2182" s="12" t="s">
        <v>2255</v>
      </c>
      <c r="J2182" s="12" t="s">
        <v>12958</v>
      </c>
      <c r="K2182" s="15">
        <v>0</v>
      </c>
      <c r="L2182" s="13" t="s">
        <v>14</v>
      </c>
      <c r="M2182" s="7">
        <v>1</v>
      </c>
      <c r="N2182" s="14"/>
    </row>
    <row r="2183" spans="1:14" ht="78.75">
      <c r="A2183" s="6">
        <v>2182</v>
      </c>
      <c r="B2183" s="8" t="s">
        <v>23249</v>
      </c>
      <c r="C2183" s="9" t="s">
        <v>23684</v>
      </c>
      <c r="D2183" s="10" t="s">
        <v>23685</v>
      </c>
      <c r="E2183" s="11" t="s">
        <v>23860</v>
      </c>
      <c r="F2183" s="6" t="s">
        <v>23861</v>
      </c>
      <c r="G2183" s="6" t="s">
        <v>2133</v>
      </c>
      <c r="H2183" s="16">
        <v>7188819.0999999996</v>
      </c>
      <c r="I2183" s="12" t="s">
        <v>997</v>
      </c>
      <c r="J2183" s="12" t="s">
        <v>23862</v>
      </c>
      <c r="K2183" s="15">
        <v>3200000</v>
      </c>
      <c r="L2183" s="13" t="s">
        <v>14</v>
      </c>
      <c r="M2183" s="7">
        <v>1</v>
      </c>
      <c r="N2183" s="14"/>
    </row>
    <row r="2184" spans="1:14" ht="78.75">
      <c r="A2184" s="6">
        <v>2183</v>
      </c>
      <c r="B2184" s="8" t="s">
        <v>23249</v>
      </c>
      <c r="C2184" s="9" t="s">
        <v>23863</v>
      </c>
      <c r="D2184" s="10" t="s">
        <v>23864</v>
      </c>
      <c r="E2184" s="11" t="s">
        <v>23865</v>
      </c>
      <c r="F2184" s="6" t="s">
        <v>23866</v>
      </c>
      <c r="G2184" s="6" t="s">
        <v>2133</v>
      </c>
      <c r="H2184" s="16">
        <v>5814451.25</v>
      </c>
      <c r="I2184" s="12" t="s">
        <v>16872</v>
      </c>
      <c r="J2184" s="12" t="s">
        <v>23483</v>
      </c>
      <c r="K2184" s="15">
        <v>0</v>
      </c>
      <c r="L2184" s="13" t="s">
        <v>14</v>
      </c>
      <c r="M2184" s="7">
        <v>1</v>
      </c>
      <c r="N2184" s="14"/>
    </row>
    <row r="2185" spans="1:14" ht="94.5">
      <c r="A2185" s="6">
        <v>2184</v>
      </c>
      <c r="B2185" s="8" t="s">
        <v>23249</v>
      </c>
      <c r="C2185" s="9" t="s">
        <v>23477</v>
      </c>
      <c r="D2185" s="10" t="s">
        <v>23867</v>
      </c>
      <c r="E2185" s="11" t="s">
        <v>23868</v>
      </c>
      <c r="F2185" s="6" t="s">
        <v>23869</v>
      </c>
      <c r="G2185" s="6" t="s">
        <v>2133</v>
      </c>
      <c r="H2185" s="16">
        <v>5304253.75</v>
      </c>
      <c r="I2185" s="12" t="s">
        <v>7766</v>
      </c>
      <c r="J2185" s="12" t="s">
        <v>23870</v>
      </c>
      <c r="K2185" s="15">
        <v>0</v>
      </c>
      <c r="L2185" s="13" t="s">
        <v>14</v>
      </c>
      <c r="M2185" s="7">
        <v>1</v>
      </c>
      <c r="N2185" s="14"/>
    </row>
    <row r="2186" spans="1:14" ht="94.5">
      <c r="A2186" s="6">
        <v>2185</v>
      </c>
      <c r="B2186" s="8" t="s">
        <v>23249</v>
      </c>
      <c r="C2186" s="9" t="s">
        <v>23593</v>
      </c>
      <c r="D2186" s="10" t="s">
        <v>23251</v>
      </c>
      <c r="E2186" s="11" t="s">
        <v>23871</v>
      </c>
      <c r="F2186" s="6" t="s">
        <v>23872</v>
      </c>
      <c r="G2186" s="6" t="s">
        <v>2133</v>
      </c>
      <c r="H2186" s="16">
        <v>15482764.035</v>
      </c>
      <c r="I2186" s="12" t="s">
        <v>6130</v>
      </c>
      <c r="J2186" s="12" t="s">
        <v>17157</v>
      </c>
      <c r="K2186" s="15">
        <v>0</v>
      </c>
      <c r="L2186" s="13" t="s">
        <v>14</v>
      </c>
      <c r="M2186" s="7">
        <v>1</v>
      </c>
      <c r="N2186" s="14"/>
    </row>
    <row r="2187" spans="1:14" ht="94.5">
      <c r="A2187" s="6">
        <v>2186</v>
      </c>
      <c r="B2187" s="8" t="s">
        <v>23249</v>
      </c>
      <c r="C2187" s="9" t="s">
        <v>23347</v>
      </c>
      <c r="D2187" s="10" t="s">
        <v>23873</v>
      </c>
      <c r="E2187" s="11" t="s">
        <v>23874</v>
      </c>
      <c r="F2187" s="6" t="s">
        <v>23875</v>
      </c>
      <c r="G2187" s="6" t="s">
        <v>2133</v>
      </c>
      <c r="H2187" s="16">
        <v>927229.45</v>
      </c>
      <c r="I2187" s="12" t="s">
        <v>23297</v>
      </c>
      <c r="J2187" s="12" t="s">
        <v>23876</v>
      </c>
      <c r="K2187" s="15">
        <v>0</v>
      </c>
      <c r="L2187" s="13" t="s">
        <v>14</v>
      </c>
      <c r="M2187" s="7">
        <v>1</v>
      </c>
      <c r="N2187" s="14"/>
    </row>
    <row r="2188" spans="1:14" ht="78.75">
      <c r="A2188" s="6">
        <v>2187</v>
      </c>
      <c r="B2188" s="8" t="s">
        <v>23249</v>
      </c>
      <c r="C2188" s="9" t="s">
        <v>23877</v>
      </c>
      <c r="D2188" s="10" t="s">
        <v>23878</v>
      </c>
      <c r="E2188" s="11" t="s">
        <v>23879</v>
      </c>
      <c r="F2188" s="6" t="s">
        <v>23880</v>
      </c>
      <c r="G2188" s="6" t="s">
        <v>2133</v>
      </c>
      <c r="H2188" s="16">
        <v>1170868.3500000001</v>
      </c>
      <c r="I2188" s="12"/>
      <c r="J2188" s="12"/>
      <c r="K2188" s="15">
        <v>0</v>
      </c>
      <c r="L2188" s="13" t="s">
        <v>14</v>
      </c>
      <c r="M2188" s="7">
        <v>1</v>
      </c>
      <c r="N2188" s="14"/>
    </row>
    <row r="2189" spans="1:14" ht="63">
      <c r="A2189" s="6">
        <v>2188</v>
      </c>
      <c r="B2189" s="8" t="s">
        <v>23249</v>
      </c>
      <c r="C2189" s="9" t="s">
        <v>23881</v>
      </c>
      <c r="D2189" s="10" t="s">
        <v>23882</v>
      </c>
      <c r="E2189" s="11" t="s">
        <v>23883</v>
      </c>
      <c r="F2189" s="6" t="s">
        <v>23884</v>
      </c>
      <c r="G2189" s="6" t="s">
        <v>2133</v>
      </c>
      <c r="H2189" s="16">
        <v>5430585.7000000002</v>
      </c>
      <c r="I2189" s="12" t="s">
        <v>23664</v>
      </c>
      <c r="J2189" s="12" t="s">
        <v>1025</v>
      </c>
      <c r="K2189" s="15">
        <v>0</v>
      </c>
      <c r="L2189" s="13" t="s">
        <v>14</v>
      </c>
      <c r="M2189" s="7">
        <v>1</v>
      </c>
      <c r="N2189" s="14"/>
    </row>
    <row r="2190" spans="1:14" ht="94.5">
      <c r="A2190" s="6">
        <v>2189</v>
      </c>
      <c r="B2190" s="8" t="s">
        <v>23249</v>
      </c>
      <c r="C2190" s="9" t="s">
        <v>23847</v>
      </c>
      <c r="D2190" s="10" t="s">
        <v>23848</v>
      </c>
      <c r="E2190" s="11" t="s">
        <v>23885</v>
      </c>
      <c r="F2190" s="6" t="s">
        <v>23886</v>
      </c>
      <c r="G2190" s="6" t="s">
        <v>2133</v>
      </c>
      <c r="H2190" s="16">
        <v>7740001.5</v>
      </c>
      <c r="I2190" s="12" t="s">
        <v>7117</v>
      </c>
      <c r="J2190" s="12" t="s">
        <v>1844</v>
      </c>
      <c r="K2190" s="15">
        <v>0</v>
      </c>
      <c r="L2190" s="13" t="s">
        <v>14</v>
      </c>
      <c r="M2190" s="7">
        <v>1</v>
      </c>
      <c r="N2190" s="14"/>
    </row>
    <row r="2191" spans="1:14" ht="94.5">
      <c r="A2191" s="6">
        <v>2190</v>
      </c>
      <c r="B2191" s="8" t="s">
        <v>23249</v>
      </c>
      <c r="C2191" s="9" t="s">
        <v>23887</v>
      </c>
      <c r="D2191" s="10" t="s">
        <v>23888</v>
      </c>
      <c r="E2191" s="11" t="s">
        <v>23889</v>
      </c>
      <c r="F2191" s="6" t="s">
        <v>23890</v>
      </c>
      <c r="G2191" s="6" t="s">
        <v>2133</v>
      </c>
      <c r="H2191" s="16">
        <v>4228553.55</v>
      </c>
      <c r="I2191" s="12" t="s">
        <v>23664</v>
      </c>
      <c r="J2191" s="12" t="s">
        <v>23891</v>
      </c>
      <c r="K2191" s="15">
        <v>0</v>
      </c>
      <c r="L2191" s="13" t="s">
        <v>14</v>
      </c>
      <c r="M2191" s="7">
        <v>1</v>
      </c>
      <c r="N2191" s="14"/>
    </row>
    <row r="2192" spans="1:14" ht="47.25">
      <c r="A2192" s="6">
        <v>2191</v>
      </c>
      <c r="B2192" s="8" t="s">
        <v>23249</v>
      </c>
      <c r="C2192" s="9" t="s">
        <v>23892</v>
      </c>
      <c r="D2192" s="10" t="s">
        <v>23893</v>
      </c>
      <c r="E2192" s="11" t="s">
        <v>23894</v>
      </c>
      <c r="F2192" s="6" t="s">
        <v>23895</v>
      </c>
      <c r="G2192" s="6" t="s">
        <v>2133</v>
      </c>
      <c r="H2192" s="16">
        <v>3772773</v>
      </c>
      <c r="I2192" s="12" t="s">
        <v>5983</v>
      </c>
      <c r="J2192" s="12" t="s">
        <v>6209</v>
      </c>
      <c r="K2192" s="15">
        <v>0</v>
      </c>
      <c r="L2192" s="13" t="s">
        <v>14</v>
      </c>
      <c r="M2192" s="7">
        <v>1</v>
      </c>
      <c r="N2192" s="14"/>
    </row>
    <row r="2193" spans="1:14" ht="78.75">
      <c r="A2193" s="6">
        <v>2192</v>
      </c>
      <c r="B2193" s="8" t="s">
        <v>23249</v>
      </c>
      <c r="C2193" s="9" t="s">
        <v>23896</v>
      </c>
      <c r="D2193" s="10" t="s">
        <v>23897</v>
      </c>
      <c r="E2193" s="11" t="s">
        <v>23898</v>
      </c>
      <c r="F2193" s="6" t="s">
        <v>23899</v>
      </c>
      <c r="G2193" s="6" t="s">
        <v>2133</v>
      </c>
      <c r="H2193" s="16">
        <v>1827119.8</v>
      </c>
      <c r="I2193" s="12" t="s">
        <v>5686</v>
      </c>
      <c r="J2193" s="12" t="s">
        <v>6378</v>
      </c>
      <c r="K2193" s="15">
        <v>0</v>
      </c>
      <c r="L2193" s="13" t="s">
        <v>14</v>
      </c>
      <c r="M2193" s="7">
        <v>1</v>
      </c>
      <c r="N2193" s="14"/>
    </row>
    <row r="2194" spans="1:14" ht="94.5">
      <c r="A2194" s="6">
        <v>2193</v>
      </c>
      <c r="B2194" s="8" t="s">
        <v>23249</v>
      </c>
      <c r="C2194" s="9" t="s">
        <v>23900</v>
      </c>
      <c r="D2194" s="10" t="s">
        <v>3450</v>
      </c>
      <c r="E2194" s="11" t="s">
        <v>23901</v>
      </c>
      <c r="F2194" s="6" t="s">
        <v>23902</v>
      </c>
      <c r="G2194" s="6" t="s">
        <v>2133</v>
      </c>
      <c r="H2194" s="16">
        <v>3714743.2</v>
      </c>
      <c r="I2194" s="12" t="s">
        <v>1827</v>
      </c>
      <c r="J2194" s="12" t="s">
        <v>2046</v>
      </c>
      <c r="K2194" s="15">
        <v>0</v>
      </c>
      <c r="L2194" s="13" t="s">
        <v>14</v>
      </c>
      <c r="M2194" s="7">
        <v>1</v>
      </c>
      <c r="N2194" s="14"/>
    </row>
    <row r="2195" spans="1:14" ht="63">
      <c r="A2195" s="6">
        <v>2194</v>
      </c>
      <c r="B2195" s="8" t="s">
        <v>23249</v>
      </c>
      <c r="C2195" s="9" t="s">
        <v>23903</v>
      </c>
      <c r="D2195" s="10" t="s">
        <v>23904</v>
      </c>
      <c r="E2195" s="11" t="s">
        <v>23905</v>
      </c>
      <c r="F2195" s="6" t="s">
        <v>23906</v>
      </c>
      <c r="G2195" s="6" t="s">
        <v>2133</v>
      </c>
      <c r="H2195" s="16">
        <v>8340746.3499999996</v>
      </c>
      <c r="I2195" s="12" t="s">
        <v>5932</v>
      </c>
      <c r="J2195" s="12" t="s">
        <v>7787</v>
      </c>
      <c r="K2195" s="15">
        <v>0</v>
      </c>
      <c r="L2195" s="13" t="s">
        <v>14</v>
      </c>
      <c r="M2195" s="7">
        <v>1</v>
      </c>
      <c r="N2195" s="14"/>
    </row>
    <row r="2196" spans="1:14" ht="78.75">
      <c r="A2196" s="6">
        <v>2195</v>
      </c>
      <c r="B2196" s="8" t="s">
        <v>23249</v>
      </c>
      <c r="C2196" s="9" t="s">
        <v>23452</v>
      </c>
      <c r="D2196" s="10" t="s">
        <v>23453</v>
      </c>
      <c r="E2196" s="11" t="s">
        <v>23907</v>
      </c>
      <c r="F2196" s="6" t="s">
        <v>23908</v>
      </c>
      <c r="G2196" s="6" t="s">
        <v>2133</v>
      </c>
      <c r="H2196" s="16">
        <v>8788000.6500000004</v>
      </c>
      <c r="I2196" s="12"/>
      <c r="J2196" s="12"/>
      <c r="K2196" s="15">
        <v>0</v>
      </c>
      <c r="L2196" s="13" t="s">
        <v>14</v>
      </c>
      <c r="M2196" s="7">
        <v>1</v>
      </c>
      <c r="N2196" s="14"/>
    </row>
    <row r="2197" spans="1:14" ht="94.5">
      <c r="A2197" s="6">
        <v>2196</v>
      </c>
      <c r="B2197" s="8" t="s">
        <v>23249</v>
      </c>
      <c r="C2197" s="9" t="s">
        <v>23615</v>
      </c>
      <c r="D2197" s="10" t="s">
        <v>23616</v>
      </c>
      <c r="E2197" s="11" t="s">
        <v>23909</v>
      </c>
      <c r="F2197" s="6" t="s">
        <v>23910</v>
      </c>
      <c r="G2197" s="6" t="s">
        <v>2133</v>
      </c>
      <c r="H2197" s="16">
        <v>4079043.5</v>
      </c>
      <c r="I2197" s="12"/>
      <c r="J2197" s="12"/>
      <c r="K2197" s="15">
        <v>0</v>
      </c>
      <c r="L2197" s="13" t="s">
        <v>14</v>
      </c>
      <c r="M2197" s="7">
        <v>1</v>
      </c>
      <c r="N2197" s="14"/>
    </row>
    <row r="2198" spans="1:14" ht="94.5">
      <c r="A2198" s="6">
        <v>2197</v>
      </c>
      <c r="B2198" s="8" t="s">
        <v>23249</v>
      </c>
      <c r="C2198" s="9" t="s">
        <v>23911</v>
      </c>
      <c r="D2198" s="10" t="s">
        <v>3690</v>
      </c>
      <c r="E2198" s="11" t="s">
        <v>23912</v>
      </c>
      <c r="F2198" s="6" t="s">
        <v>23913</v>
      </c>
      <c r="G2198" s="6" t="s">
        <v>2133</v>
      </c>
      <c r="H2198" s="16">
        <v>6071658.0499999998</v>
      </c>
      <c r="I2198" s="12"/>
      <c r="J2198" s="12"/>
      <c r="K2198" s="15">
        <v>0</v>
      </c>
      <c r="L2198" s="13" t="s">
        <v>14</v>
      </c>
      <c r="M2198" s="7">
        <v>1</v>
      </c>
      <c r="N2198" s="14"/>
    </row>
    <row r="2199" spans="1:14" ht="63">
      <c r="A2199" s="6">
        <v>2198</v>
      </c>
      <c r="B2199" s="8" t="s">
        <v>23249</v>
      </c>
      <c r="C2199" s="9" t="s">
        <v>23914</v>
      </c>
      <c r="D2199" s="10" t="s">
        <v>23915</v>
      </c>
      <c r="E2199" s="11" t="s">
        <v>23916</v>
      </c>
      <c r="F2199" s="6" t="s">
        <v>23917</v>
      </c>
      <c r="G2199" s="6" t="s">
        <v>2133</v>
      </c>
      <c r="H2199" s="16">
        <v>15335385.449999999</v>
      </c>
      <c r="I2199" s="12" t="s">
        <v>3657</v>
      </c>
      <c r="J2199" s="12" t="s">
        <v>23918</v>
      </c>
      <c r="K2199" s="15">
        <v>4766298</v>
      </c>
      <c r="L2199" s="13" t="s">
        <v>14</v>
      </c>
      <c r="M2199" s="7">
        <v>1</v>
      </c>
      <c r="N2199" s="14"/>
    </row>
    <row r="2200" spans="1:14" ht="63">
      <c r="A2200" s="6">
        <v>2199</v>
      </c>
      <c r="B2200" s="8" t="s">
        <v>23249</v>
      </c>
      <c r="C2200" s="9" t="s">
        <v>23919</v>
      </c>
      <c r="D2200" s="10" t="s">
        <v>23251</v>
      </c>
      <c r="E2200" s="11" t="s">
        <v>23920</v>
      </c>
      <c r="F2200" s="6" t="s">
        <v>23921</v>
      </c>
      <c r="G2200" s="6" t="s">
        <v>2133</v>
      </c>
      <c r="H2200" s="16">
        <v>27157425.425000001</v>
      </c>
      <c r="I2200" s="12" t="s">
        <v>2692</v>
      </c>
      <c r="J2200" s="12" t="s">
        <v>23922</v>
      </c>
      <c r="K2200" s="15">
        <v>9403327</v>
      </c>
      <c r="L2200" s="13" t="s">
        <v>14</v>
      </c>
      <c r="M2200" s="7">
        <v>1</v>
      </c>
      <c r="N2200" s="14"/>
    </row>
    <row r="2201" spans="1:14" ht="78.75">
      <c r="A2201" s="6">
        <v>2200</v>
      </c>
      <c r="B2201" s="8" t="s">
        <v>23249</v>
      </c>
      <c r="C2201" s="9" t="s">
        <v>23923</v>
      </c>
      <c r="D2201" s="10" t="s">
        <v>23924</v>
      </c>
      <c r="E2201" s="11" t="s">
        <v>23925</v>
      </c>
      <c r="F2201" s="6" t="s">
        <v>23926</v>
      </c>
      <c r="G2201" s="6" t="s">
        <v>2133</v>
      </c>
      <c r="H2201" s="16">
        <v>40438734.840999998</v>
      </c>
      <c r="I2201" s="12" t="s">
        <v>20438</v>
      </c>
      <c r="J2201" s="12" t="s">
        <v>23927</v>
      </c>
      <c r="K2201" s="15">
        <v>29000000</v>
      </c>
      <c r="L2201" s="13" t="s">
        <v>14</v>
      </c>
      <c r="M2201" s="7">
        <v>1</v>
      </c>
      <c r="N2201" s="14"/>
    </row>
    <row r="2202" spans="1:14" ht="78.75">
      <c r="A2202" s="6">
        <v>2201</v>
      </c>
      <c r="B2202" s="8" t="s">
        <v>23249</v>
      </c>
      <c r="C2202" s="9" t="s">
        <v>23928</v>
      </c>
      <c r="D2202" s="10" t="s">
        <v>23929</v>
      </c>
      <c r="E2202" s="11" t="s">
        <v>23930</v>
      </c>
      <c r="F2202" s="6" t="s">
        <v>23931</v>
      </c>
      <c r="G2202" s="6" t="s">
        <v>2133</v>
      </c>
      <c r="H2202" s="16">
        <v>14263533.699999999</v>
      </c>
      <c r="I2202" s="12" t="s">
        <v>2292</v>
      </c>
      <c r="J2202" s="12" t="s">
        <v>23932</v>
      </c>
      <c r="K2202" s="15">
        <v>5000000</v>
      </c>
      <c r="L2202" s="13" t="s">
        <v>14</v>
      </c>
      <c r="M2202" s="7">
        <v>1</v>
      </c>
      <c r="N2202" s="14"/>
    </row>
    <row r="2203" spans="1:14" ht="94.5">
      <c r="A2203" s="6">
        <v>2202</v>
      </c>
      <c r="B2203" s="8" t="s">
        <v>23249</v>
      </c>
      <c r="C2203" s="9" t="s">
        <v>23933</v>
      </c>
      <c r="D2203" s="10" t="s">
        <v>23934</v>
      </c>
      <c r="E2203" s="11" t="s">
        <v>23935</v>
      </c>
      <c r="F2203" s="6" t="s">
        <v>23936</v>
      </c>
      <c r="G2203" s="6" t="s">
        <v>2133</v>
      </c>
      <c r="H2203" s="16">
        <v>8507578.6999999993</v>
      </c>
      <c r="I2203" s="12" t="s">
        <v>20163</v>
      </c>
      <c r="J2203" s="12" t="s">
        <v>7643</v>
      </c>
      <c r="K2203" s="15">
        <v>0</v>
      </c>
      <c r="L2203" s="13" t="s">
        <v>14</v>
      </c>
      <c r="M2203" s="7">
        <v>1</v>
      </c>
      <c r="N2203" s="14"/>
    </row>
    <row r="2204" spans="1:14" ht="78.75">
      <c r="A2204" s="6">
        <v>2203</v>
      </c>
      <c r="B2204" s="8" t="s">
        <v>23249</v>
      </c>
      <c r="C2204" s="9" t="s">
        <v>23937</v>
      </c>
      <c r="D2204" s="10" t="s">
        <v>23496</v>
      </c>
      <c r="E2204" s="11" t="s">
        <v>23938</v>
      </c>
      <c r="F2204" s="6" t="s">
        <v>23939</v>
      </c>
      <c r="G2204" s="6" t="s">
        <v>2133</v>
      </c>
      <c r="H2204" s="16">
        <v>13614657.1</v>
      </c>
      <c r="I2204" s="12" t="s">
        <v>6150</v>
      </c>
      <c r="J2204" s="12" t="s">
        <v>2205</v>
      </c>
      <c r="K2204" s="15">
        <v>0</v>
      </c>
      <c r="L2204" s="13" t="s">
        <v>14</v>
      </c>
      <c r="M2204" s="7">
        <v>1</v>
      </c>
      <c r="N2204" s="14"/>
    </row>
    <row r="2205" spans="1:14" ht="78.75">
      <c r="A2205" s="6">
        <v>2204</v>
      </c>
      <c r="B2205" s="8" t="s">
        <v>23249</v>
      </c>
      <c r="C2205" s="9" t="s">
        <v>23940</v>
      </c>
      <c r="D2205" s="10" t="s">
        <v>23941</v>
      </c>
      <c r="E2205" s="11" t="s">
        <v>23942</v>
      </c>
      <c r="F2205" s="6" t="s">
        <v>23943</v>
      </c>
      <c r="G2205" s="6" t="s">
        <v>2133</v>
      </c>
      <c r="H2205" s="16">
        <v>11641567.9</v>
      </c>
      <c r="I2205" s="12" t="s">
        <v>20163</v>
      </c>
      <c r="J2205" s="12" t="s">
        <v>23100</v>
      </c>
      <c r="K2205" s="15">
        <v>0</v>
      </c>
      <c r="L2205" s="13" t="s">
        <v>14</v>
      </c>
      <c r="M2205" s="7">
        <v>1</v>
      </c>
      <c r="N2205" s="14"/>
    </row>
    <row r="2206" spans="1:14" ht="63">
      <c r="A2206" s="6">
        <v>2205</v>
      </c>
      <c r="B2206" s="8" t="s">
        <v>23249</v>
      </c>
      <c r="C2206" s="9" t="s">
        <v>23944</v>
      </c>
      <c r="D2206" s="10" t="s">
        <v>23945</v>
      </c>
      <c r="E2206" s="11" t="s">
        <v>23946</v>
      </c>
      <c r="F2206" s="6">
        <v>231615</v>
      </c>
      <c r="G2206" s="6" t="s">
        <v>2133</v>
      </c>
      <c r="H2206" s="16">
        <v>6231471.7999999998</v>
      </c>
      <c r="I2206" s="12" t="s">
        <v>2475</v>
      </c>
      <c r="J2206" s="12" t="s">
        <v>19373</v>
      </c>
      <c r="K2206" s="15">
        <v>4802518</v>
      </c>
      <c r="L2206" s="13" t="s">
        <v>14</v>
      </c>
      <c r="M2206" s="7">
        <v>1</v>
      </c>
      <c r="N2206" s="14"/>
    </row>
    <row r="2207" spans="1:14" ht="63">
      <c r="A2207" s="6">
        <v>2206</v>
      </c>
      <c r="B2207" s="8" t="s">
        <v>23249</v>
      </c>
      <c r="C2207" s="9" t="s">
        <v>23877</v>
      </c>
      <c r="D2207" s="10" t="s">
        <v>23878</v>
      </c>
      <c r="E2207" s="11" t="s">
        <v>23947</v>
      </c>
      <c r="F2207" s="6" t="s">
        <v>23948</v>
      </c>
      <c r="G2207" s="6" t="s">
        <v>2133</v>
      </c>
      <c r="H2207" s="16">
        <v>6016987.4500000002</v>
      </c>
      <c r="I2207" s="12" t="s">
        <v>2292</v>
      </c>
      <c r="J2207" s="12" t="s">
        <v>23949</v>
      </c>
      <c r="K2207" s="15">
        <v>4762795</v>
      </c>
      <c r="L2207" s="13" t="s">
        <v>14</v>
      </c>
      <c r="M2207" s="7">
        <v>1</v>
      </c>
      <c r="N2207" s="14"/>
    </row>
    <row r="2208" spans="1:14" ht="78.75">
      <c r="A2208" s="6">
        <v>2207</v>
      </c>
      <c r="B2208" s="8" t="s">
        <v>23249</v>
      </c>
      <c r="C2208" s="9" t="s">
        <v>23950</v>
      </c>
      <c r="D2208" s="10" t="s">
        <v>23951</v>
      </c>
      <c r="E2208" s="11" t="s">
        <v>23952</v>
      </c>
      <c r="F2208" s="6" t="s">
        <v>23953</v>
      </c>
      <c r="G2208" s="6" t="s">
        <v>2133</v>
      </c>
      <c r="H2208" s="16">
        <v>12279732.300000001</v>
      </c>
      <c r="I2208" s="12" t="s">
        <v>2625</v>
      </c>
      <c r="J2208" s="12" t="s">
        <v>2504</v>
      </c>
      <c r="K2208" s="15">
        <v>0</v>
      </c>
      <c r="L2208" s="13" t="s">
        <v>14</v>
      </c>
      <c r="M2208" s="7">
        <v>1</v>
      </c>
      <c r="N2208" s="14"/>
    </row>
    <row r="2209" spans="1:14" ht="110.25">
      <c r="A2209" s="6">
        <v>2208</v>
      </c>
      <c r="B2209" s="8" t="s">
        <v>23249</v>
      </c>
      <c r="C2209" s="9" t="s">
        <v>23954</v>
      </c>
      <c r="D2209" s="10" t="s">
        <v>23951</v>
      </c>
      <c r="E2209" s="11" t="s">
        <v>23955</v>
      </c>
      <c r="F2209" s="6" t="s">
        <v>23956</v>
      </c>
      <c r="G2209" s="6" t="s">
        <v>2133</v>
      </c>
      <c r="H2209" s="16">
        <v>10193839.15</v>
      </c>
      <c r="I2209" s="12" t="s">
        <v>2614</v>
      </c>
      <c r="J2209" s="12" t="s">
        <v>23957</v>
      </c>
      <c r="K2209" s="15">
        <v>0</v>
      </c>
      <c r="L2209" s="13" t="s">
        <v>14</v>
      </c>
      <c r="M2209" s="7">
        <v>1</v>
      </c>
      <c r="N2209" s="14"/>
    </row>
    <row r="2210" spans="1:14" ht="63">
      <c r="A2210" s="6">
        <v>2209</v>
      </c>
      <c r="B2210" s="8" t="s">
        <v>23249</v>
      </c>
      <c r="C2210" s="9" t="s">
        <v>23828</v>
      </c>
      <c r="D2210" s="10" t="s">
        <v>23829</v>
      </c>
      <c r="E2210" s="11" t="s">
        <v>23958</v>
      </c>
      <c r="F2210" s="6" t="s">
        <v>23959</v>
      </c>
      <c r="G2210" s="6" t="s">
        <v>2133</v>
      </c>
      <c r="H2210" s="16">
        <v>4962024.8</v>
      </c>
      <c r="I2210" s="12" t="s">
        <v>13386</v>
      </c>
      <c r="J2210" s="12" t="s">
        <v>23960</v>
      </c>
      <c r="K2210" s="15">
        <v>0</v>
      </c>
      <c r="L2210" s="13" t="s">
        <v>14</v>
      </c>
      <c r="M2210" s="7">
        <v>1</v>
      </c>
      <c r="N2210" s="14"/>
    </row>
    <row r="2211" spans="1:14" ht="47.25">
      <c r="A2211" s="6">
        <v>2210</v>
      </c>
      <c r="B2211" s="8" t="s">
        <v>23249</v>
      </c>
      <c r="C2211" s="9" t="s">
        <v>23961</v>
      </c>
      <c r="D2211" s="10" t="s">
        <v>23962</v>
      </c>
      <c r="E2211" s="11" t="s">
        <v>23963</v>
      </c>
      <c r="F2211" s="6">
        <v>218896</v>
      </c>
      <c r="G2211" s="6" t="s">
        <v>2133</v>
      </c>
      <c r="H2211" s="16">
        <v>10551088.369999999</v>
      </c>
      <c r="I2211" s="12" t="s">
        <v>23377</v>
      </c>
      <c r="J2211" s="12" t="s">
        <v>23964</v>
      </c>
      <c r="K2211" s="15">
        <v>5500000</v>
      </c>
      <c r="L2211" s="13" t="s">
        <v>14</v>
      </c>
      <c r="M2211" s="7">
        <v>1</v>
      </c>
      <c r="N2211" s="14"/>
    </row>
    <row r="2212" spans="1:14" ht="63">
      <c r="A2212" s="6">
        <v>2211</v>
      </c>
      <c r="B2212" s="8" t="s">
        <v>23249</v>
      </c>
      <c r="C2212" s="9" t="s">
        <v>23965</v>
      </c>
      <c r="D2212" s="10" t="s">
        <v>23966</v>
      </c>
      <c r="E2212" s="11" t="s">
        <v>23967</v>
      </c>
      <c r="F2212" s="6">
        <v>392455</v>
      </c>
      <c r="G2212" s="6" t="s">
        <v>2133</v>
      </c>
      <c r="H2212" s="16">
        <v>5448429.5499999998</v>
      </c>
      <c r="I2212" s="12" t="s">
        <v>23326</v>
      </c>
      <c r="J2212" s="12" t="s">
        <v>13386</v>
      </c>
      <c r="K2212" s="15">
        <v>0</v>
      </c>
      <c r="L2212" s="13" t="s">
        <v>14</v>
      </c>
      <c r="M2212" s="7">
        <v>1</v>
      </c>
      <c r="N2212" s="14"/>
    </row>
    <row r="2213" spans="1:14" ht="126">
      <c r="A2213" s="6">
        <v>2212</v>
      </c>
      <c r="B2213" s="8" t="s">
        <v>23249</v>
      </c>
      <c r="C2213" s="9" t="s">
        <v>23968</v>
      </c>
      <c r="D2213" s="10" t="s">
        <v>23457</v>
      </c>
      <c r="E2213" s="11" t="s">
        <v>23969</v>
      </c>
      <c r="F2213" s="6" t="s">
        <v>23970</v>
      </c>
      <c r="G2213" s="6" t="s">
        <v>2133</v>
      </c>
      <c r="H2213" s="16">
        <v>1800269</v>
      </c>
      <c r="I2213" s="12" t="s">
        <v>2264</v>
      </c>
      <c r="J2213" s="12" t="s">
        <v>7117</v>
      </c>
      <c r="K2213" s="15">
        <v>1500000</v>
      </c>
      <c r="L2213" s="13" t="s">
        <v>14</v>
      </c>
      <c r="M2213" s="7">
        <v>1</v>
      </c>
      <c r="N2213" s="14"/>
    </row>
    <row r="2214" spans="1:14" ht="94.5">
      <c r="A2214" s="6">
        <v>2213</v>
      </c>
      <c r="B2214" s="8" t="s">
        <v>23249</v>
      </c>
      <c r="C2214" s="9" t="s">
        <v>23971</v>
      </c>
      <c r="D2214" s="10" t="s">
        <v>23972</v>
      </c>
      <c r="E2214" s="11" t="s">
        <v>23973</v>
      </c>
      <c r="F2214" s="6" t="s">
        <v>23974</v>
      </c>
      <c r="G2214" s="6" t="s">
        <v>2133</v>
      </c>
      <c r="H2214" s="16">
        <v>24956621.605999999</v>
      </c>
      <c r="I2214" s="12" t="s">
        <v>6032</v>
      </c>
      <c r="J2214" s="12" t="s">
        <v>13101</v>
      </c>
      <c r="K2214" s="15">
        <v>5000000</v>
      </c>
      <c r="L2214" s="13" t="s">
        <v>14</v>
      </c>
      <c r="M2214" s="7">
        <v>1</v>
      </c>
      <c r="N2214" s="14"/>
    </row>
    <row r="2215" spans="1:14" ht="78.75">
      <c r="A2215" s="6">
        <v>2214</v>
      </c>
      <c r="B2215" s="8" t="s">
        <v>23249</v>
      </c>
      <c r="C2215" s="9" t="s">
        <v>23975</v>
      </c>
      <c r="D2215" s="10" t="s">
        <v>23976</v>
      </c>
      <c r="E2215" s="11" t="s">
        <v>23977</v>
      </c>
      <c r="F2215" s="6" t="s">
        <v>23978</v>
      </c>
      <c r="G2215" s="6" t="s">
        <v>2133</v>
      </c>
      <c r="H2215" s="16">
        <v>8525697.0999999996</v>
      </c>
      <c r="I2215" s="12" t="s">
        <v>2445</v>
      </c>
      <c r="J2215" s="12" t="s">
        <v>19649</v>
      </c>
      <c r="K2215" s="15">
        <v>0</v>
      </c>
      <c r="L2215" s="13" t="s">
        <v>14</v>
      </c>
      <c r="M2215" s="7">
        <v>1</v>
      </c>
      <c r="N2215" s="14"/>
    </row>
    <row r="2216" spans="1:14" ht="78.75">
      <c r="A2216" s="6">
        <v>2215</v>
      </c>
      <c r="B2216" s="8" t="s">
        <v>23249</v>
      </c>
      <c r="C2216" s="9" t="s">
        <v>23431</v>
      </c>
      <c r="D2216" s="10" t="s">
        <v>23432</v>
      </c>
      <c r="E2216" s="11" t="s">
        <v>23979</v>
      </c>
      <c r="F2216" s="6" t="s">
        <v>23980</v>
      </c>
      <c r="G2216" s="6" t="s">
        <v>2133</v>
      </c>
      <c r="H2216" s="16">
        <v>2573068.35</v>
      </c>
      <c r="I2216" s="12" t="s">
        <v>7117</v>
      </c>
      <c r="J2216" s="12" t="s">
        <v>6342</v>
      </c>
      <c r="K2216" s="15">
        <v>0</v>
      </c>
      <c r="L2216" s="13" t="s">
        <v>14</v>
      </c>
      <c r="M2216" s="7">
        <v>1</v>
      </c>
      <c r="N2216" s="14"/>
    </row>
    <row r="2217" spans="1:14" ht="78.75">
      <c r="A2217" s="6">
        <v>2216</v>
      </c>
      <c r="B2217" s="8" t="s">
        <v>23249</v>
      </c>
      <c r="C2217" s="9" t="s">
        <v>23981</v>
      </c>
      <c r="D2217" s="10" t="s">
        <v>23982</v>
      </c>
      <c r="E2217" s="11" t="s">
        <v>23983</v>
      </c>
      <c r="F2217" s="6" t="s">
        <v>23984</v>
      </c>
      <c r="G2217" s="6" t="s">
        <v>2133</v>
      </c>
      <c r="H2217" s="16">
        <v>1441340</v>
      </c>
      <c r="I2217" s="12" t="s">
        <v>5829</v>
      </c>
      <c r="J2217" s="12" t="s">
        <v>1985</v>
      </c>
      <c r="K2217" s="15">
        <v>0</v>
      </c>
      <c r="L2217" s="13" t="s">
        <v>14</v>
      </c>
      <c r="M2217" s="7">
        <v>1</v>
      </c>
      <c r="N2217" s="14"/>
    </row>
    <row r="2218" spans="1:14" ht="78.75">
      <c r="A2218" s="6">
        <v>2217</v>
      </c>
      <c r="B2218" s="8" t="s">
        <v>23249</v>
      </c>
      <c r="C2218" s="9" t="s">
        <v>23684</v>
      </c>
      <c r="D2218" s="10" t="s">
        <v>23685</v>
      </c>
      <c r="E2218" s="11" t="s">
        <v>23985</v>
      </c>
      <c r="F2218" s="6" t="s">
        <v>23986</v>
      </c>
      <c r="G2218" s="6" t="s">
        <v>2133</v>
      </c>
      <c r="H2218" s="16">
        <v>8992771.25</v>
      </c>
      <c r="I2218" s="12" t="s">
        <v>23542</v>
      </c>
      <c r="J2218" s="12" t="s">
        <v>23987</v>
      </c>
      <c r="K2218" s="15">
        <v>0</v>
      </c>
      <c r="L2218" s="13" t="s">
        <v>14</v>
      </c>
      <c r="M2218" s="7">
        <v>1</v>
      </c>
      <c r="N2218" s="14"/>
    </row>
    <row r="2219" spans="1:14" ht="78.75">
      <c r="A2219" s="6">
        <v>2218</v>
      </c>
      <c r="B2219" s="8" t="s">
        <v>23249</v>
      </c>
      <c r="C2219" s="9" t="s">
        <v>23988</v>
      </c>
      <c r="D2219" s="10" t="s">
        <v>21619</v>
      </c>
      <c r="E2219" s="11" t="s">
        <v>23989</v>
      </c>
      <c r="F2219" s="6" t="s">
        <v>23990</v>
      </c>
      <c r="G2219" s="6" t="s">
        <v>2133</v>
      </c>
      <c r="H2219" s="16">
        <v>43604460.651000001</v>
      </c>
      <c r="I2219" s="12" t="s">
        <v>19448</v>
      </c>
      <c r="J2219" s="12" t="s">
        <v>6935</v>
      </c>
      <c r="K2219" s="15">
        <v>15936321</v>
      </c>
      <c r="L2219" s="13" t="s">
        <v>14</v>
      </c>
      <c r="M2219" s="7">
        <v>1</v>
      </c>
      <c r="N2219" s="14"/>
    </row>
    <row r="2220" spans="1:14" ht="78.75">
      <c r="A2220" s="6">
        <v>2219</v>
      </c>
      <c r="B2220" s="8" t="s">
        <v>23249</v>
      </c>
      <c r="C2220" s="9" t="s">
        <v>23991</v>
      </c>
      <c r="D2220" s="10" t="s">
        <v>23992</v>
      </c>
      <c r="E2220" s="11" t="s">
        <v>23993</v>
      </c>
      <c r="F2220" s="6" t="s">
        <v>23994</v>
      </c>
      <c r="G2220" s="6" t="s">
        <v>2133</v>
      </c>
      <c r="H2220" s="16">
        <v>54506031.802000001</v>
      </c>
      <c r="I2220" s="12">
        <v>18.032</v>
      </c>
      <c r="J2220" s="12" t="s">
        <v>1225</v>
      </c>
      <c r="K2220" s="15">
        <v>0</v>
      </c>
      <c r="L2220" s="13" t="s">
        <v>14</v>
      </c>
      <c r="M2220" s="7">
        <v>1</v>
      </c>
      <c r="N2220" s="14"/>
    </row>
    <row r="2221" spans="1:14" ht="63">
      <c r="A2221" s="6">
        <v>2220</v>
      </c>
      <c r="B2221" s="8" t="s">
        <v>23249</v>
      </c>
      <c r="C2221" s="9" t="s">
        <v>23995</v>
      </c>
      <c r="D2221" s="10" t="s">
        <v>23996</v>
      </c>
      <c r="E2221" s="11" t="s">
        <v>23997</v>
      </c>
      <c r="F2221" s="6" t="s">
        <v>23998</v>
      </c>
      <c r="G2221" s="6" t="s">
        <v>2133</v>
      </c>
      <c r="H2221" s="16">
        <v>9747332.5950000007</v>
      </c>
      <c r="I2221" s="12" t="s">
        <v>13063</v>
      </c>
      <c r="J2221" s="12" t="s">
        <v>23999</v>
      </c>
      <c r="K2221" s="15">
        <v>5000000</v>
      </c>
      <c r="L2221" s="13" t="s">
        <v>14</v>
      </c>
      <c r="M2221" s="7">
        <v>1</v>
      </c>
      <c r="N2221" s="14"/>
    </row>
    <row r="2222" spans="1:14" ht="63">
      <c r="A2222" s="6">
        <v>2221</v>
      </c>
      <c r="B2222" s="8" t="s">
        <v>23249</v>
      </c>
      <c r="C2222" s="9" t="s">
        <v>24000</v>
      </c>
      <c r="D2222" s="10" t="s">
        <v>24001</v>
      </c>
      <c r="E2222" s="11" t="s">
        <v>24002</v>
      </c>
      <c r="F2222" s="6" t="s">
        <v>24003</v>
      </c>
      <c r="G2222" s="6" t="s">
        <v>2133</v>
      </c>
      <c r="H2222" s="16">
        <v>8712079.5010000002</v>
      </c>
      <c r="I2222" s="12" t="s">
        <v>20400</v>
      </c>
      <c r="J2222" s="12" t="s">
        <v>24004</v>
      </c>
      <c r="K2222" s="15">
        <v>5500000</v>
      </c>
      <c r="L2222" s="13" t="s">
        <v>14</v>
      </c>
      <c r="M2222" s="7">
        <v>1</v>
      </c>
      <c r="N2222" s="14"/>
    </row>
    <row r="2223" spans="1:14" ht="63">
      <c r="A2223" s="6">
        <v>2222</v>
      </c>
      <c r="B2223" s="8" t="s">
        <v>23249</v>
      </c>
      <c r="C2223" s="9" t="s">
        <v>24005</v>
      </c>
      <c r="D2223" s="10" t="s">
        <v>24006</v>
      </c>
      <c r="E2223" s="11" t="s">
        <v>24007</v>
      </c>
      <c r="F2223" s="6" t="s">
        <v>24008</v>
      </c>
      <c r="G2223" s="6" t="s">
        <v>2133</v>
      </c>
      <c r="H2223" s="16">
        <v>14518988.699999999</v>
      </c>
      <c r="I2223" s="12" t="s">
        <v>6124</v>
      </c>
      <c r="J2223" s="12" t="s">
        <v>24009</v>
      </c>
      <c r="K2223" s="15">
        <v>6023443</v>
      </c>
      <c r="L2223" s="13" t="s">
        <v>14</v>
      </c>
      <c r="M2223" s="7">
        <v>1</v>
      </c>
      <c r="N2223" s="14"/>
    </row>
    <row r="2224" spans="1:14" ht="63">
      <c r="A2224" s="6">
        <v>2223</v>
      </c>
      <c r="B2224" s="8" t="s">
        <v>23249</v>
      </c>
      <c r="C2224" s="9" t="s">
        <v>24010</v>
      </c>
      <c r="D2224" s="10" t="s">
        <v>24011</v>
      </c>
      <c r="E2224" s="11" t="s">
        <v>24012</v>
      </c>
      <c r="F2224" s="6" t="s">
        <v>24013</v>
      </c>
      <c r="G2224" s="6" t="s">
        <v>2133</v>
      </c>
      <c r="H2224" s="16">
        <v>8686247.0999999996</v>
      </c>
      <c r="I2224" s="12" t="s">
        <v>24014</v>
      </c>
      <c r="J2224" s="12" t="s">
        <v>24015</v>
      </c>
      <c r="K2224" s="15">
        <v>4000000</v>
      </c>
      <c r="L2224" s="13" t="s">
        <v>14</v>
      </c>
      <c r="M2224" s="7">
        <v>1</v>
      </c>
      <c r="N2224" s="14"/>
    </row>
    <row r="2225" spans="1:14" ht="63">
      <c r="A2225" s="6">
        <v>2224</v>
      </c>
      <c r="B2225" s="8" t="s">
        <v>23249</v>
      </c>
      <c r="C2225" s="9" t="s">
        <v>23971</v>
      </c>
      <c r="D2225" s="10" t="s">
        <v>3509</v>
      </c>
      <c r="E2225" s="11" t="s">
        <v>24016</v>
      </c>
      <c r="F2225" s="6" t="s">
        <v>24017</v>
      </c>
      <c r="G2225" s="6" t="s">
        <v>2133</v>
      </c>
      <c r="H2225" s="16">
        <v>18686703.423</v>
      </c>
      <c r="I2225" s="12" t="s">
        <v>5887</v>
      </c>
      <c r="J2225" s="12" t="s">
        <v>6961</v>
      </c>
      <c r="K2225" s="15">
        <v>5000000</v>
      </c>
      <c r="L2225" s="13" t="s">
        <v>14</v>
      </c>
      <c r="M2225" s="7">
        <v>1</v>
      </c>
      <c r="N2225" s="14"/>
    </row>
    <row r="2226" spans="1:14" ht="78.75">
      <c r="A2226" s="6">
        <v>2225</v>
      </c>
      <c r="B2226" s="8" t="s">
        <v>23249</v>
      </c>
      <c r="C2226" s="9" t="s">
        <v>24018</v>
      </c>
      <c r="D2226" s="10" t="s">
        <v>3678</v>
      </c>
      <c r="E2226" s="11" t="s">
        <v>24019</v>
      </c>
      <c r="F2226" s="6" t="s">
        <v>24020</v>
      </c>
      <c r="G2226" s="6" t="s">
        <v>2133</v>
      </c>
      <c r="H2226" s="16">
        <v>9555858.0999999996</v>
      </c>
      <c r="I2226" s="12" t="s">
        <v>1186</v>
      </c>
      <c r="J2226" s="12" t="s">
        <v>24021</v>
      </c>
      <c r="K2226" s="15">
        <v>0</v>
      </c>
      <c r="L2226" s="13" t="s">
        <v>14</v>
      </c>
      <c r="M2226" s="7">
        <v>1</v>
      </c>
      <c r="N2226" s="14"/>
    </row>
    <row r="2227" spans="1:14" ht="110.25">
      <c r="A2227" s="6">
        <v>2226</v>
      </c>
      <c r="B2227" s="8" t="s">
        <v>23249</v>
      </c>
      <c r="C2227" s="9" t="s">
        <v>24022</v>
      </c>
      <c r="D2227" s="10" t="s">
        <v>24023</v>
      </c>
      <c r="E2227" s="11" t="s">
        <v>24024</v>
      </c>
      <c r="F2227" s="6" t="s">
        <v>24025</v>
      </c>
      <c r="G2227" s="6" t="s">
        <v>2133</v>
      </c>
      <c r="H2227" s="16">
        <v>10808528.1</v>
      </c>
      <c r="I2227" s="12" t="s">
        <v>24026</v>
      </c>
      <c r="J2227" s="12" t="s">
        <v>1009</v>
      </c>
      <c r="K2227" s="15">
        <v>6250108</v>
      </c>
      <c r="L2227" s="13" t="s">
        <v>14</v>
      </c>
      <c r="M2227" s="7">
        <v>1</v>
      </c>
      <c r="N2227" s="14"/>
    </row>
    <row r="2228" spans="1:14" ht="63">
      <c r="A2228" s="6">
        <v>2227</v>
      </c>
      <c r="B2228" s="8" t="s">
        <v>23249</v>
      </c>
      <c r="C2228" s="9" t="s">
        <v>24027</v>
      </c>
      <c r="D2228" s="10" t="s">
        <v>24028</v>
      </c>
      <c r="E2228" s="11" t="s">
        <v>24029</v>
      </c>
      <c r="F2228" s="6" t="s">
        <v>24030</v>
      </c>
      <c r="G2228" s="6" t="s">
        <v>2133</v>
      </c>
      <c r="H2228" s="16">
        <v>29746574.182999998</v>
      </c>
      <c r="I2228" s="12" t="s">
        <v>2369</v>
      </c>
      <c r="J2228" s="12" t="s">
        <v>24031</v>
      </c>
      <c r="K2228" s="15">
        <v>0</v>
      </c>
      <c r="L2228" s="13" t="s">
        <v>14</v>
      </c>
      <c r="M2228" s="7">
        <v>1</v>
      </c>
      <c r="N2228" s="14"/>
    </row>
    <row r="2229" spans="1:14" ht="63">
      <c r="A2229" s="6">
        <v>2228</v>
      </c>
      <c r="B2229" s="8" t="s">
        <v>23249</v>
      </c>
      <c r="C2229" s="9" t="s">
        <v>24032</v>
      </c>
      <c r="D2229" s="10" t="s">
        <v>24033</v>
      </c>
      <c r="E2229" s="11" t="s">
        <v>24034</v>
      </c>
      <c r="F2229" s="6">
        <v>287798</v>
      </c>
      <c r="G2229" s="6" t="s">
        <v>359</v>
      </c>
      <c r="H2229" s="16">
        <v>955641.1</v>
      </c>
      <c r="I2229" s="12" t="s">
        <v>2739</v>
      </c>
      <c r="J2229" s="12" t="s">
        <v>24035</v>
      </c>
      <c r="K2229" s="15">
        <v>0</v>
      </c>
      <c r="L2229" s="13" t="s">
        <v>14</v>
      </c>
      <c r="M2229" s="7">
        <v>1</v>
      </c>
      <c r="N2229" s="14"/>
    </row>
    <row r="2230" spans="1:14" ht="78.75">
      <c r="A2230" s="6">
        <v>2229</v>
      </c>
      <c r="B2230" s="8" t="s">
        <v>23249</v>
      </c>
      <c r="C2230" s="9" t="s">
        <v>24036</v>
      </c>
      <c r="D2230" s="10" t="s">
        <v>24037</v>
      </c>
      <c r="E2230" s="11" t="s">
        <v>24038</v>
      </c>
      <c r="F2230" s="6">
        <v>466857</v>
      </c>
      <c r="G2230" s="6" t="s">
        <v>359</v>
      </c>
      <c r="H2230" s="16">
        <v>304218.5</v>
      </c>
      <c r="I2230" s="12" t="s">
        <v>19563</v>
      </c>
      <c r="J2230" s="12" t="s">
        <v>24039</v>
      </c>
      <c r="K2230" s="15">
        <v>0</v>
      </c>
      <c r="L2230" s="13" t="s">
        <v>14</v>
      </c>
      <c r="M2230" s="7">
        <v>1</v>
      </c>
      <c r="N2230" s="14"/>
    </row>
    <row r="2231" spans="1:14" ht="63">
      <c r="A2231" s="6">
        <v>2230</v>
      </c>
      <c r="B2231" s="8" t="s">
        <v>23249</v>
      </c>
      <c r="C2231" s="9" t="s">
        <v>24040</v>
      </c>
      <c r="D2231" s="10" t="s">
        <v>24041</v>
      </c>
      <c r="E2231" s="11" t="s">
        <v>24042</v>
      </c>
      <c r="F2231" s="6">
        <v>499510</v>
      </c>
      <c r="G2231" s="6" t="s">
        <v>359</v>
      </c>
      <c r="H2231" s="16">
        <v>313682.40000000002</v>
      </c>
      <c r="I2231" s="12"/>
      <c r="J2231" s="12"/>
      <c r="K2231" s="15">
        <v>0</v>
      </c>
      <c r="L2231" s="13" t="s">
        <v>14</v>
      </c>
      <c r="M2231" s="7">
        <v>1</v>
      </c>
      <c r="N2231" s="14"/>
    </row>
    <row r="2232" spans="1:14" ht="78.75">
      <c r="A2232" s="6">
        <v>2231</v>
      </c>
      <c r="B2232" s="8" t="s">
        <v>23249</v>
      </c>
      <c r="C2232" s="9" t="s">
        <v>24043</v>
      </c>
      <c r="D2232" s="10" t="s">
        <v>24044</v>
      </c>
      <c r="E2232" s="11" t="s">
        <v>24045</v>
      </c>
      <c r="F2232" s="6">
        <v>210204</v>
      </c>
      <c r="G2232" s="6" t="s">
        <v>359</v>
      </c>
      <c r="H2232" s="16">
        <v>500005.9</v>
      </c>
      <c r="I2232" s="12" t="s">
        <v>24046</v>
      </c>
      <c r="J2232" s="12" t="s">
        <v>24047</v>
      </c>
      <c r="K2232" s="15">
        <v>0</v>
      </c>
      <c r="L2232" s="13" t="s">
        <v>14</v>
      </c>
      <c r="M2232" s="7">
        <v>1</v>
      </c>
      <c r="N2232" s="14"/>
    </row>
    <row r="2233" spans="1:14" ht="78.75">
      <c r="A2233" s="6">
        <v>2232</v>
      </c>
      <c r="B2233" s="8" t="s">
        <v>23249</v>
      </c>
      <c r="C2233" s="9" t="s">
        <v>24048</v>
      </c>
      <c r="D2233" s="10" t="s">
        <v>24049</v>
      </c>
      <c r="E2233" s="11" t="s">
        <v>24050</v>
      </c>
      <c r="F2233" s="6">
        <v>288159</v>
      </c>
      <c r="G2233" s="6" t="s">
        <v>359</v>
      </c>
      <c r="H2233" s="16">
        <v>806850.2</v>
      </c>
      <c r="I2233" s="12" t="s">
        <v>5998</v>
      </c>
      <c r="J2233" s="12" t="s">
        <v>7049</v>
      </c>
      <c r="K2233" s="15">
        <v>0</v>
      </c>
      <c r="L2233" s="13" t="s">
        <v>14</v>
      </c>
      <c r="M2233" s="7">
        <v>1</v>
      </c>
      <c r="N2233" s="14"/>
    </row>
    <row r="2234" spans="1:14" ht="63">
      <c r="A2234" s="6">
        <v>2233</v>
      </c>
      <c r="B2234" s="8" t="s">
        <v>23249</v>
      </c>
      <c r="C2234" s="9" t="s">
        <v>24051</v>
      </c>
      <c r="D2234" s="10" t="s">
        <v>24052</v>
      </c>
      <c r="E2234" s="11" t="s">
        <v>24053</v>
      </c>
      <c r="F2234" s="6">
        <v>185063</v>
      </c>
      <c r="G2234" s="6" t="s">
        <v>359</v>
      </c>
      <c r="H2234" s="16">
        <v>773960.25</v>
      </c>
      <c r="I2234" s="12" t="s">
        <v>5953</v>
      </c>
      <c r="J2234" s="12" t="s">
        <v>19376</v>
      </c>
      <c r="K2234" s="15">
        <v>0</v>
      </c>
      <c r="L2234" s="13" t="s">
        <v>14</v>
      </c>
      <c r="M2234" s="7">
        <v>1</v>
      </c>
      <c r="N2234" s="14"/>
    </row>
    <row r="2235" spans="1:14" ht="63">
      <c r="A2235" s="6">
        <v>2234</v>
      </c>
      <c r="B2235" s="8" t="s">
        <v>23249</v>
      </c>
      <c r="C2235" s="9" t="s">
        <v>24054</v>
      </c>
      <c r="D2235" s="10" t="s">
        <v>23616</v>
      </c>
      <c r="E2235" s="11" t="s">
        <v>24055</v>
      </c>
      <c r="F2235" s="6">
        <v>291778</v>
      </c>
      <c r="G2235" s="6" t="s">
        <v>359</v>
      </c>
      <c r="H2235" s="16">
        <v>475000.95</v>
      </c>
      <c r="I2235" s="12" t="s">
        <v>5998</v>
      </c>
      <c r="J2235" s="12" t="s">
        <v>7049</v>
      </c>
      <c r="K2235" s="15">
        <v>0</v>
      </c>
      <c r="L2235" s="13" t="s">
        <v>14</v>
      </c>
      <c r="M2235" s="7">
        <v>1</v>
      </c>
      <c r="N2235" s="14"/>
    </row>
    <row r="2236" spans="1:14" ht="78.75">
      <c r="A2236" s="6">
        <v>2235</v>
      </c>
      <c r="B2236" s="8" t="s">
        <v>23249</v>
      </c>
      <c r="C2236" s="9" t="s">
        <v>24056</v>
      </c>
      <c r="D2236" s="10" t="s">
        <v>24057</v>
      </c>
      <c r="E2236" s="11" t="s">
        <v>24058</v>
      </c>
      <c r="F2236" s="6">
        <v>370035</v>
      </c>
      <c r="G2236" s="6" t="s">
        <v>359</v>
      </c>
      <c r="H2236" s="16">
        <v>430615.05</v>
      </c>
      <c r="I2236" s="12" t="s">
        <v>12827</v>
      </c>
      <c r="J2236" s="12" t="s">
        <v>2478</v>
      </c>
      <c r="K2236" s="15">
        <v>0</v>
      </c>
      <c r="L2236" s="13" t="s">
        <v>14</v>
      </c>
      <c r="M2236" s="7">
        <v>1</v>
      </c>
      <c r="N2236" s="14"/>
    </row>
    <row r="2237" spans="1:14" ht="78.75">
      <c r="A2237" s="6">
        <v>2236</v>
      </c>
      <c r="B2237" s="8" t="s">
        <v>23249</v>
      </c>
      <c r="C2237" s="9" t="s">
        <v>24059</v>
      </c>
      <c r="D2237" s="10" t="s">
        <v>24060</v>
      </c>
      <c r="E2237" s="11" t="s">
        <v>24061</v>
      </c>
      <c r="F2237" s="6">
        <v>432489</v>
      </c>
      <c r="G2237" s="6" t="s">
        <v>359</v>
      </c>
      <c r="H2237" s="16">
        <v>327754.75</v>
      </c>
      <c r="I2237" s="12" t="s">
        <v>20217</v>
      </c>
      <c r="J2237" s="12" t="s">
        <v>3522</v>
      </c>
      <c r="K2237" s="15">
        <v>0</v>
      </c>
      <c r="L2237" s="13" t="s">
        <v>14</v>
      </c>
      <c r="M2237" s="7">
        <v>1</v>
      </c>
      <c r="N2237" s="14"/>
    </row>
    <row r="2238" spans="1:14" ht="63">
      <c r="A2238" s="6">
        <v>2237</v>
      </c>
      <c r="B2238" s="8" t="s">
        <v>23249</v>
      </c>
      <c r="C2238" s="9" t="s">
        <v>24062</v>
      </c>
      <c r="D2238" s="10" t="s">
        <v>24063</v>
      </c>
      <c r="E2238" s="11" t="s">
        <v>24064</v>
      </c>
      <c r="F2238" s="6">
        <v>432486</v>
      </c>
      <c r="G2238" s="6" t="s">
        <v>359</v>
      </c>
      <c r="H2238" s="16">
        <v>427502.85</v>
      </c>
      <c r="I2238" s="12" t="s">
        <v>16866</v>
      </c>
      <c r="J2238" s="12" t="s">
        <v>3522</v>
      </c>
      <c r="K2238" s="15">
        <v>0</v>
      </c>
      <c r="L2238" s="13" t="s">
        <v>14</v>
      </c>
      <c r="M2238" s="7">
        <v>1</v>
      </c>
      <c r="N2238" s="14"/>
    </row>
    <row r="2239" spans="1:14" ht="78.75">
      <c r="A2239" s="6">
        <v>2238</v>
      </c>
      <c r="B2239" s="8" t="s">
        <v>23249</v>
      </c>
      <c r="C2239" s="9" t="s">
        <v>24065</v>
      </c>
      <c r="D2239" s="10" t="s">
        <v>24066</v>
      </c>
      <c r="E2239" s="11" t="s">
        <v>24067</v>
      </c>
      <c r="F2239" s="6">
        <v>432480</v>
      </c>
      <c r="G2239" s="6" t="s">
        <v>359</v>
      </c>
      <c r="H2239" s="16">
        <v>403760.45</v>
      </c>
      <c r="I2239" s="12" t="s">
        <v>20502</v>
      </c>
      <c r="J2239" s="12" t="s">
        <v>24068</v>
      </c>
      <c r="K2239" s="15">
        <v>0</v>
      </c>
      <c r="L2239" s="13" t="s">
        <v>14</v>
      </c>
      <c r="M2239" s="7">
        <v>1</v>
      </c>
      <c r="N2239" s="14"/>
    </row>
    <row r="2240" spans="1:14" ht="78.75">
      <c r="A2240" s="6">
        <v>2239</v>
      </c>
      <c r="B2240" s="8" t="s">
        <v>23249</v>
      </c>
      <c r="C2240" s="9" t="s">
        <v>24069</v>
      </c>
      <c r="D2240" s="10" t="s">
        <v>24070</v>
      </c>
      <c r="E2240" s="11" t="s">
        <v>24071</v>
      </c>
      <c r="F2240" s="6">
        <v>499501</v>
      </c>
      <c r="G2240" s="6" t="s">
        <v>359</v>
      </c>
      <c r="H2240" s="16">
        <v>475000</v>
      </c>
      <c r="I2240" s="12" t="s">
        <v>7060</v>
      </c>
      <c r="J2240" s="12" t="s">
        <v>6422</v>
      </c>
      <c r="K2240" s="15">
        <v>0</v>
      </c>
      <c r="L2240" s="13" t="s">
        <v>14</v>
      </c>
      <c r="M2240" s="7">
        <v>1</v>
      </c>
      <c r="N2240" s="14"/>
    </row>
    <row r="2241" spans="1:14" ht="78.75">
      <c r="A2241" s="6">
        <v>2240</v>
      </c>
      <c r="B2241" s="8" t="s">
        <v>23249</v>
      </c>
      <c r="C2241" s="9" t="s">
        <v>24072</v>
      </c>
      <c r="D2241" s="10" t="s">
        <v>24073</v>
      </c>
      <c r="E2241" s="11" t="s">
        <v>24074</v>
      </c>
      <c r="F2241" s="6">
        <v>499499</v>
      </c>
      <c r="G2241" s="6" t="s">
        <v>359</v>
      </c>
      <c r="H2241" s="16">
        <v>475000</v>
      </c>
      <c r="I2241" s="12" t="s">
        <v>7060</v>
      </c>
      <c r="J2241" s="12" t="s">
        <v>6422</v>
      </c>
      <c r="K2241" s="15">
        <v>0</v>
      </c>
      <c r="L2241" s="13" t="s">
        <v>14</v>
      </c>
      <c r="M2241" s="7">
        <v>1</v>
      </c>
      <c r="N2241" s="14"/>
    </row>
    <row r="2242" spans="1:14" ht="78.75">
      <c r="A2242" s="6">
        <v>2241</v>
      </c>
      <c r="B2242" s="8" t="s">
        <v>23249</v>
      </c>
      <c r="C2242" s="9" t="s">
        <v>24075</v>
      </c>
      <c r="D2242" s="10" t="s">
        <v>24076</v>
      </c>
      <c r="E2242" s="11" t="s">
        <v>24077</v>
      </c>
      <c r="F2242" s="6">
        <v>499500</v>
      </c>
      <c r="G2242" s="6" t="s">
        <v>359</v>
      </c>
      <c r="H2242" s="16">
        <v>736250</v>
      </c>
      <c r="I2242" s="12" t="s">
        <v>12958</v>
      </c>
      <c r="J2242" s="12" t="s">
        <v>1975</v>
      </c>
      <c r="K2242" s="15">
        <v>0</v>
      </c>
      <c r="L2242" s="13" t="s">
        <v>14</v>
      </c>
      <c r="M2242" s="7">
        <v>1</v>
      </c>
      <c r="N2242" s="14"/>
    </row>
    <row r="2243" spans="1:14" ht="78.75">
      <c r="A2243" s="6">
        <v>2242</v>
      </c>
      <c r="B2243" s="8" t="s">
        <v>23249</v>
      </c>
      <c r="C2243" s="9" t="s">
        <v>24078</v>
      </c>
      <c r="D2243" s="10" t="s">
        <v>24052</v>
      </c>
      <c r="E2243" s="11" t="s">
        <v>24079</v>
      </c>
      <c r="F2243" s="6">
        <v>423556</v>
      </c>
      <c r="G2243" s="6" t="s">
        <v>359</v>
      </c>
      <c r="H2243" s="16">
        <v>699993</v>
      </c>
      <c r="I2243" s="12" t="s">
        <v>974</v>
      </c>
      <c r="J2243" s="12" t="s">
        <v>3522</v>
      </c>
      <c r="K2243" s="15">
        <v>0</v>
      </c>
      <c r="L2243" s="13" t="s">
        <v>14</v>
      </c>
      <c r="M2243" s="7">
        <v>1</v>
      </c>
      <c r="N2243" s="14"/>
    </row>
    <row r="2244" spans="1:14" ht="78.75">
      <c r="A2244" s="6">
        <v>2243</v>
      </c>
      <c r="B2244" s="8" t="s">
        <v>23249</v>
      </c>
      <c r="C2244" s="9" t="s">
        <v>24080</v>
      </c>
      <c r="D2244" s="10" t="s">
        <v>24081</v>
      </c>
      <c r="E2244" s="11" t="s">
        <v>24082</v>
      </c>
      <c r="F2244" s="6">
        <v>499494</v>
      </c>
      <c r="G2244" s="6" t="s">
        <v>359</v>
      </c>
      <c r="H2244" s="16">
        <v>1554407.9879999999</v>
      </c>
      <c r="I2244" s="12"/>
      <c r="J2244" s="12"/>
      <c r="K2244" s="15">
        <v>0</v>
      </c>
      <c r="L2244" s="13" t="s">
        <v>14</v>
      </c>
      <c r="M2244" s="7">
        <v>1</v>
      </c>
      <c r="N2244" s="14"/>
    </row>
    <row r="2245" spans="1:14" ht="78.75">
      <c r="A2245" s="6">
        <v>2244</v>
      </c>
      <c r="B2245" s="8" t="s">
        <v>23249</v>
      </c>
      <c r="C2245" s="9" t="s">
        <v>24083</v>
      </c>
      <c r="D2245" s="10" t="s">
        <v>24084</v>
      </c>
      <c r="E2245" s="11" t="s">
        <v>24085</v>
      </c>
      <c r="F2245" s="6">
        <v>414940</v>
      </c>
      <c r="G2245" s="6" t="s">
        <v>359</v>
      </c>
      <c r="H2245" s="16">
        <v>940500</v>
      </c>
      <c r="I2245" s="12" t="s">
        <v>1186</v>
      </c>
      <c r="J2245" s="12" t="s">
        <v>24086</v>
      </c>
      <c r="K2245" s="15">
        <v>0</v>
      </c>
      <c r="L2245" s="13" t="s">
        <v>14</v>
      </c>
      <c r="M2245" s="7">
        <v>1</v>
      </c>
      <c r="N2245" s="14"/>
    </row>
    <row r="2246" spans="1:14" ht="78.75">
      <c r="A2246" s="6">
        <v>2245</v>
      </c>
      <c r="B2246" s="8" t="s">
        <v>23249</v>
      </c>
      <c r="C2246" s="9" t="s">
        <v>24087</v>
      </c>
      <c r="D2246" s="10" t="s">
        <v>24088</v>
      </c>
      <c r="E2246" s="11" t="s">
        <v>24089</v>
      </c>
      <c r="F2246" s="6">
        <v>432496</v>
      </c>
      <c r="G2246" s="6" t="s">
        <v>359</v>
      </c>
      <c r="H2246" s="16">
        <v>475000</v>
      </c>
      <c r="I2246" s="12" t="s">
        <v>5611</v>
      </c>
      <c r="J2246" s="12" t="s">
        <v>3522</v>
      </c>
      <c r="K2246" s="15">
        <v>0</v>
      </c>
      <c r="L2246" s="13" t="s">
        <v>14</v>
      </c>
      <c r="M2246" s="7">
        <v>1</v>
      </c>
      <c r="N2246" s="14"/>
    </row>
    <row r="2247" spans="1:14" ht="94.5">
      <c r="A2247" s="6">
        <v>2246</v>
      </c>
      <c r="B2247" s="8" t="s">
        <v>23249</v>
      </c>
      <c r="C2247" s="9" t="s">
        <v>23656</v>
      </c>
      <c r="D2247" s="10" t="s">
        <v>23657</v>
      </c>
      <c r="E2247" s="11" t="s">
        <v>24090</v>
      </c>
      <c r="F2247" s="6">
        <v>499493</v>
      </c>
      <c r="G2247" s="6" t="s">
        <v>359</v>
      </c>
      <c r="H2247" s="16">
        <v>1186149.1000000001</v>
      </c>
      <c r="I2247" s="12" t="s">
        <v>5932</v>
      </c>
      <c r="J2247" s="12" t="s">
        <v>24091</v>
      </c>
      <c r="K2247" s="15">
        <v>0</v>
      </c>
      <c r="L2247" s="13" t="s">
        <v>14</v>
      </c>
      <c r="M2247" s="7">
        <v>1</v>
      </c>
      <c r="N2247" s="14"/>
    </row>
    <row r="2248" spans="1:14" ht="78.75">
      <c r="A2248" s="6">
        <v>2247</v>
      </c>
      <c r="B2248" s="8" t="s">
        <v>23249</v>
      </c>
      <c r="C2248" s="9" t="s">
        <v>24092</v>
      </c>
      <c r="D2248" s="10" t="s">
        <v>8457</v>
      </c>
      <c r="E2248" s="11" t="s">
        <v>24093</v>
      </c>
      <c r="F2248" s="6">
        <v>466863</v>
      </c>
      <c r="G2248" s="6" t="s">
        <v>359</v>
      </c>
      <c r="H2248" s="16">
        <v>475152.95</v>
      </c>
      <c r="I2248" s="12" t="s">
        <v>5983</v>
      </c>
      <c r="J2248" s="12" t="s">
        <v>23876</v>
      </c>
      <c r="K2248" s="15">
        <v>0</v>
      </c>
      <c r="L2248" s="13" t="s">
        <v>14</v>
      </c>
      <c r="M2248" s="7">
        <v>1</v>
      </c>
      <c r="N2248" s="14"/>
    </row>
    <row r="2249" spans="1:14" ht="78.75">
      <c r="A2249" s="6">
        <v>2248</v>
      </c>
      <c r="B2249" s="8" t="s">
        <v>23249</v>
      </c>
      <c r="C2249" s="9" t="s">
        <v>24094</v>
      </c>
      <c r="D2249" s="10" t="s">
        <v>23897</v>
      </c>
      <c r="E2249" s="11" t="s">
        <v>24095</v>
      </c>
      <c r="F2249" s="6">
        <v>499505</v>
      </c>
      <c r="G2249" s="6" t="s">
        <v>359</v>
      </c>
      <c r="H2249" s="16">
        <v>475394.25</v>
      </c>
      <c r="I2249" s="12"/>
      <c r="J2249" s="12"/>
      <c r="K2249" s="15">
        <v>0</v>
      </c>
      <c r="L2249" s="13" t="s">
        <v>14</v>
      </c>
      <c r="M2249" s="7">
        <v>1</v>
      </c>
      <c r="N2249" s="14"/>
    </row>
    <row r="2250" spans="1:14" ht="78.75">
      <c r="A2250" s="6">
        <v>2249</v>
      </c>
      <c r="B2250" s="8" t="s">
        <v>23249</v>
      </c>
      <c r="C2250" s="9" t="s">
        <v>24096</v>
      </c>
      <c r="D2250" s="10" t="s">
        <v>23768</v>
      </c>
      <c r="E2250" s="11" t="s">
        <v>24097</v>
      </c>
      <c r="F2250" s="6">
        <v>318201</v>
      </c>
      <c r="G2250" s="6" t="s">
        <v>359</v>
      </c>
      <c r="H2250" s="16">
        <v>285000</v>
      </c>
      <c r="I2250" s="12" t="s">
        <v>12940</v>
      </c>
      <c r="J2250" s="12" t="s">
        <v>24098</v>
      </c>
      <c r="K2250" s="15">
        <v>0</v>
      </c>
      <c r="L2250" s="13" t="s">
        <v>14</v>
      </c>
      <c r="M2250" s="7">
        <v>1</v>
      </c>
      <c r="N2250" s="14"/>
    </row>
    <row r="2251" spans="1:14" ht="94.5">
      <c r="A2251" s="6">
        <v>2250</v>
      </c>
      <c r="B2251" s="8" t="s">
        <v>23249</v>
      </c>
      <c r="C2251" s="9" t="s">
        <v>24099</v>
      </c>
      <c r="D2251" s="10" t="s">
        <v>24100</v>
      </c>
      <c r="E2251" s="11" t="s">
        <v>24101</v>
      </c>
      <c r="F2251" s="6">
        <v>432492</v>
      </c>
      <c r="G2251" s="6" t="s">
        <v>359</v>
      </c>
      <c r="H2251" s="16">
        <v>285345.8</v>
      </c>
      <c r="I2251" s="12" t="s">
        <v>5611</v>
      </c>
      <c r="J2251" s="12" t="s">
        <v>3522</v>
      </c>
      <c r="K2251" s="15">
        <v>0</v>
      </c>
      <c r="L2251" s="13" t="s">
        <v>14</v>
      </c>
      <c r="M2251" s="7">
        <v>1</v>
      </c>
      <c r="N2251" s="14"/>
    </row>
    <row r="2252" spans="1:14" ht="78.75">
      <c r="A2252" s="6">
        <v>2251</v>
      </c>
      <c r="B2252" s="8" t="s">
        <v>23249</v>
      </c>
      <c r="C2252" s="9" t="s">
        <v>23507</v>
      </c>
      <c r="D2252" s="10" t="s">
        <v>23508</v>
      </c>
      <c r="E2252" s="11" t="s">
        <v>24102</v>
      </c>
      <c r="F2252" s="6">
        <v>481270</v>
      </c>
      <c r="G2252" s="6" t="s">
        <v>359</v>
      </c>
      <c r="H2252" s="16">
        <v>475000</v>
      </c>
      <c r="I2252" s="12"/>
      <c r="J2252" s="12"/>
      <c r="K2252" s="15">
        <v>0</v>
      </c>
      <c r="L2252" s="13" t="s">
        <v>14</v>
      </c>
      <c r="M2252" s="7">
        <v>1</v>
      </c>
      <c r="N2252" s="14"/>
    </row>
    <row r="2253" spans="1:14" ht="63">
      <c r="A2253" s="6">
        <v>2252</v>
      </c>
      <c r="B2253" s="8" t="s">
        <v>23249</v>
      </c>
      <c r="C2253" s="9" t="s">
        <v>24103</v>
      </c>
      <c r="D2253" s="10" t="s">
        <v>24104</v>
      </c>
      <c r="E2253" s="11" t="s">
        <v>24105</v>
      </c>
      <c r="F2253" s="6">
        <v>499497</v>
      </c>
      <c r="G2253" s="6" t="s">
        <v>359</v>
      </c>
      <c r="H2253" s="16">
        <v>366807.35</v>
      </c>
      <c r="I2253" s="12"/>
      <c r="J2253" s="12"/>
      <c r="K2253" s="15">
        <v>0</v>
      </c>
      <c r="L2253" s="13" t="s">
        <v>14</v>
      </c>
      <c r="M2253" s="7">
        <v>1</v>
      </c>
      <c r="N2253" s="14"/>
    </row>
    <row r="2254" spans="1:14" ht="78.75">
      <c r="A2254" s="6">
        <v>2253</v>
      </c>
      <c r="B2254" s="8" t="s">
        <v>23249</v>
      </c>
      <c r="C2254" s="9" t="s">
        <v>24106</v>
      </c>
      <c r="D2254" s="10" t="s">
        <v>23685</v>
      </c>
      <c r="E2254" s="11" t="s">
        <v>24107</v>
      </c>
      <c r="F2254" s="6">
        <v>184954</v>
      </c>
      <c r="G2254" s="6" t="s">
        <v>359</v>
      </c>
      <c r="H2254" s="16">
        <v>285000</v>
      </c>
      <c r="I2254" s="12" t="s">
        <v>24108</v>
      </c>
      <c r="J2254" s="12" t="s">
        <v>24109</v>
      </c>
      <c r="K2254" s="15">
        <v>0</v>
      </c>
      <c r="L2254" s="13" t="s">
        <v>14</v>
      </c>
      <c r="M2254" s="7">
        <v>1</v>
      </c>
      <c r="N2254" s="14"/>
    </row>
    <row r="2255" spans="1:14" ht="78.75">
      <c r="A2255" s="6">
        <v>2254</v>
      </c>
      <c r="B2255" s="8" t="s">
        <v>23249</v>
      </c>
      <c r="C2255" s="9" t="s">
        <v>24110</v>
      </c>
      <c r="D2255" s="10" t="s">
        <v>24111</v>
      </c>
      <c r="E2255" s="11" t="s">
        <v>24112</v>
      </c>
      <c r="F2255" s="6">
        <v>423554</v>
      </c>
      <c r="G2255" s="6" t="s">
        <v>359</v>
      </c>
      <c r="H2255" s="16">
        <v>285000</v>
      </c>
      <c r="I2255" s="12" t="s">
        <v>16872</v>
      </c>
      <c r="J2255" s="12" t="s">
        <v>3522</v>
      </c>
      <c r="K2255" s="15">
        <v>0</v>
      </c>
      <c r="L2255" s="13" t="s">
        <v>14</v>
      </c>
      <c r="M2255" s="7">
        <v>1</v>
      </c>
      <c r="N2255" s="14"/>
    </row>
    <row r="2256" spans="1:14" ht="78.75">
      <c r="A2256" s="6">
        <v>2255</v>
      </c>
      <c r="B2256" s="8" t="s">
        <v>23249</v>
      </c>
      <c r="C2256" s="9" t="s">
        <v>24113</v>
      </c>
      <c r="D2256" s="10" t="s">
        <v>24114</v>
      </c>
      <c r="E2256" s="11" t="s">
        <v>24115</v>
      </c>
      <c r="F2256" s="6">
        <v>432501</v>
      </c>
      <c r="G2256" s="6" t="s">
        <v>359</v>
      </c>
      <c r="H2256" s="16">
        <v>285000</v>
      </c>
      <c r="I2256" s="12" t="s">
        <v>24116</v>
      </c>
      <c r="J2256" s="12" t="s">
        <v>3522</v>
      </c>
      <c r="K2256" s="15">
        <v>0</v>
      </c>
      <c r="L2256" s="13" t="s">
        <v>14</v>
      </c>
      <c r="M2256" s="7">
        <v>1</v>
      </c>
      <c r="N2256" s="14"/>
    </row>
    <row r="2257" spans="1:14" ht="94.5">
      <c r="A2257" s="6">
        <v>2256</v>
      </c>
      <c r="B2257" s="8" t="s">
        <v>23249</v>
      </c>
      <c r="C2257" s="9" t="s">
        <v>24117</v>
      </c>
      <c r="D2257" s="10" t="s">
        <v>24118</v>
      </c>
      <c r="E2257" s="11" t="s">
        <v>24119</v>
      </c>
      <c r="F2257" s="6">
        <v>499513</v>
      </c>
      <c r="G2257" s="6" t="s">
        <v>359</v>
      </c>
      <c r="H2257" s="16">
        <v>475000</v>
      </c>
      <c r="I2257" s="12" t="s">
        <v>7060</v>
      </c>
      <c r="J2257" s="12" t="s">
        <v>6422</v>
      </c>
      <c r="K2257" s="15">
        <v>0</v>
      </c>
      <c r="L2257" s="13" t="s">
        <v>14</v>
      </c>
      <c r="M2257" s="7">
        <v>1</v>
      </c>
      <c r="N2257" s="14"/>
    </row>
    <row r="2258" spans="1:14" ht="78.75">
      <c r="A2258" s="6">
        <v>2257</v>
      </c>
      <c r="B2258" s="8" t="s">
        <v>23249</v>
      </c>
      <c r="C2258" s="9" t="s">
        <v>24120</v>
      </c>
      <c r="D2258" s="10" t="s">
        <v>23996</v>
      </c>
      <c r="E2258" s="11" t="s">
        <v>24121</v>
      </c>
      <c r="F2258" s="6">
        <v>466861</v>
      </c>
      <c r="G2258" s="6" t="s">
        <v>359</v>
      </c>
      <c r="H2258" s="16">
        <v>474999.05</v>
      </c>
      <c r="I2258" s="12" t="s">
        <v>19563</v>
      </c>
      <c r="J2258" s="12" t="s">
        <v>24039</v>
      </c>
      <c r="K2258" s="15">
        <v>0</v>
      </c>
      <c r="L2258" s="13" t="s">
        <v>14</v>
      </c>
      <c r="M2258" s="7">
        <v>1</v>
      </c>
      <c r="N2258" s="14"/>
    </row>
    <row r="2259" spans="1:14" ht="78.75">
      <c r="A2259" s="6">
        <v>2258</v>
      </c>
      <c r="B2259" s="8" t="s">
        <v>23249</v>
      </c>
      <c r="C2259" s="9" t="s">
        <v>24122</v>
      </c>
      <c r="D2259" s="10" t="s">
        <v>24123</v>
      </c>
      <c r="E2259" s="11" t="s">
        <v>24124</v>
      </c>
      <c r="F2259" s="6">
        <v>487124</v>
      </c>
      <c r="G2259" s="6" t="s">
        <v>359</v>
      </c>
      <c r="H2259" s="16">
        <v>475001.9</v>
      </c>
      <c r="I2259" s="12" t="s">
        <v>6213</v>
      </c>
      <c r="J2259" s="12" t="s">
        <v>24125</v>
      </c>
      <c r="K2259" s="15">
        <v>0</v>
      </c>
      <c r="L2259" s="13" t="s">
        <v>14</v>
      </c>
      <c r="M2259" s="7">
        <v>1</v>
      </c>
      <c r="N2259" s="14"/>
    </row>
    <row r="2260" spans="1:14" ht="78.75">
      <c r="A2260" s="6">
        <v>2259</v>
      </c>
      <c r="B2260" s="8" t="s">
        <v>23249</v>
      </c>
      <c r="C2260" s="9" t="s">
        <v>24126</v>
      </c>
      <c r="D2260" s="10" t="s">
        <v>24127</v>
      </c>
      <c r="E2260" s="11" t="s">
        <v>24128</v>
      </c>
      <c r="F2260" s="6">
        <v>487125</v>
      </c>
      <c r="G2260" s="6" t="s">
        <v>359</v>
      </c>
      <c r="H2260" s="16">
        <v>285002.84999999998</v>
      </c>
      <c r="I2260" s="12" t="s">
        <v>975</v>
      </c>
      <c r="J2260" s="12" t="s">
        <v>4708</v>
      </c>
      <c r="K2260" s="15">
        <v>0</v>
      </c>
      <c r="L2260" s="13" t="s">
        <v>14</v>
      </c>
      <c r="M2260" s="7">
        <v>1</v>
      </c>
      <c r="N2260" s="14"/>
    </row>
    <row r="2261" spans="1:14" ht="63">
      <c r="A2261" s="6">
        <v>2260</v>
      </c>
      <c r="B2261" s="8" t="s">
        <v>23249</v>
      </c>
      <c r="C2261" s="9" t="s">
        <v>24129</v>
      </c>
      <c r="D2261" s="10" t="s">
        <v>23996</v>
      </c>
      <c r="E2261" s="11" t="s">
        <v>24130</v>
      </c>
      <c r="F2261" s="6">
        <v>487127</v>
      </c>
      <c r="G2261" s="6" t="s">
        <v>359</v>
      </c>
      <c r="H2261" s="16">
        <v>288712.59999999998</v>
      </c>
      <c r="I2261" s="12" t="s">
        <v>23721</v>
      </c>
      <c r="J2261" s="12" t="s">
        <v>1960</v>
      </c>
      <c r="K2261" s="15">
        <v>0</v>
      </c>
      <c r="L2261" s="13" t="s">
        <v>14</v>
      </c>
      <c r="M2261" s="7">
        <v>1</v>
      </c>
      <c r="N2261" s="14"/>
    </row>
    <row r="2262" spans="1:14" ht="63">
      <c r="A2262" s="6">
        <v>2261</v>
      </c>
      <c r="B2262" s="8" t="s">
        <v>23249</v>
      </c>
      <c r="C2262" s="9" t="s">
        <v>24131</v>
      </c>
      <c r="D2262" s="10" t="s">
        <v>24132</v>
      </c>
      <c r="E2262" s="11" t="s">
        <v>24133</v>
      </c>
      <c r="F2262" s="6">
        <v>487128</v>
      </c>
      <c r="G2262" s="6" t="s">
        <v>359</v>
      </c>
      <c r="H2262" s="16">
        <v>287134.65000000002</v>
      </c>
      <c r="I2262" s="12" t="s">
        <v>19661</v>
      </c>
      <c r="J2262" s="12" t="s">
        <v>979</v>
      </c>
      <c r="K2262" s="15">
        <v>0</v>
      </c>
      <c r="L2262" s="13" t="s">
        <v>14</v>
      </c>
      <c r="M2262" s="7">
        <v>1</v>
      </c>
      <c r="N2262" s="14"/>
    </row>
    <row r="2263" spans="1:14" ht="63">
      <c r="A2263" s="6">
        <v>2262</v>
      </c>
      <c r="B2263" s="8" t="s">
        <v>23249</v>
      </c>
      <c r="C2263" s="9" t="s">
        <v>24134</v>
      </c>
      <c r="D2263" s="10" t="s">
        <v>24135</v>
      </c>
      <c r="E2263" s="11" t="s">
        <v>24136</v>
      </c>
      <c r="F2263" s="6">
        <v>487126</v>
      </c>
      <c r="G2263" s="6" t="s">
        <v>359</v>
      </c>
      <c r="H2263" s="16">
        <v>286207.45</v>
      </c>
      <c r="I2263" s="12" t="s">
        <v>1837</v>
      </c>
      <c r="J2263" s="12" t="s">
        <v>19098</v>
      </c>
      <c r="K2263" s="15">
        <v>0</v>
      </c>
      <c r="L2263" s="13" t="s">
        <v>14</v>
      </c>
      <c r="M2263" s="7">
        <v>1</v>
      </c>
      <c r="N2263" s="14"/>
    </row>
    <row r="2264" spans="1:14" ht="63">
      <c r="A2264" s="6">
        <v>2263</v>
      </c>
      <c r="B2264" s="8" t="s">
        <v>23249</v>
      </c>
      <c r="C2264" s="9" t="s">
        <v>24137</v>
      </c>
      <c r="D2264" s="10" t="s">
        <v>24138</v>
      </c>
      <c r="E2264" s="11" t="s">
        <v>24139</v>
      </c>
      <c r="F2264" s="6">
        <v>287791</v>
      </c>
      <c r="G2264" s="6" t="s">
        <v>359</v>
      </c>
      <c r="H2264" s="16">
        <v>285073.15000000002</v>
      </c>
      <c r="I2264" s="12" t="s">
        <v>5998</v>
      </c>
      <c r="J2264" s="12" t="s">
        <v>7049</v>
      </c>
      <c r="K2264" s="15">
        <v>0</v>
      </c>
      <c r="L2264" s="13" t="s">
        <v>14</v>
      </c>
      <c r="M2264" s="7">
        <v>1</v>
      </c>
      <c r="N2264" s="14"/>
    </row>
    <row r="2265" spans="1:14" ht="63">
      <c r="A2265" s="6">
        <v>2264</v>
      </c>
      <c r="B2265" s="8" t="s">
        <v>23249</v>
      </c>
      <c r="C2265" s="9" t="s">
        <v>24140</v>
      </c>
      <c r="D2265" s="10" t="s">
        <v>24141</v>
      </c>
      <c r="E2265" s="11" t="s">
        <v>24142</v>
      </c>
      <c r="F2265" s="6">
        <v>318262</v>
      </c>
      <c r="G2265" s="6" t="s">
        <v>359</v>
      </c>
      <c r="H2265" s="16">
        <v>285000</v>
      </c>
      <c r="I2265" s="12" t="s">
        <v>24143</v>
      </c>
      <c r="J2265" s="12" t="s">
        <v>24144</v>
      </c>
      <c r="K2265" s="15">
        <v>0</v>
      </c>
      <c r="L2265" s="13" t="s">
        <v>14</v>
      </c>
      <c r="M2265" s="7">
        <v>1</v>
      </c>
      <c r="N2265" s="14"/>
    </row>
    <row r="2266" spans="1:14" ht="63">
      <c r="A2266" s="6">
        <v>2265</v>
      </c>
      <c r="B2266" s="8" t="s">
        <v>23249</v>
      </c>
      <c r="C2266" s="9" t="s">
        <v>24145</v>
      </c>
      <c r="D2266" s="10" t="s">
        <v>24146</v>
      </c>
      <c r="E2266" s="11" t="s">
        <v>24147</v>
      </c>
      <c r="F2266" s="6">
        <v>339159</v>
      </c>
      <c r="G2266" s="6" t="s">
        <v>359</v>
      </c>
      <c r="H2266" s="16">
        <v>285452.2</v>
      </c>
      <c r="I2266" s="12" t="s">
        <v>19583</v>
      </c>
      <c r="J2266" s="12" t="s">
        <v>23542</v>
      </c>
      <c r="K2266" s="15">
        <v>0</v>
      </c>
      <c r="L2266" s="13" t="s">
        <v>14</v>
      </c>
      <c r="M2266" s="7">
        <v>1</v>
      </c>
      <c r="N2266" s="14"/>
    </row>
    <row r="2267" spans="1:14" ht="63">
      <c r="A2267" s="6">
        <v>2266</v>
      </c>
      <c r="B2267" s="8" t="s">
        <v>23249</v>
      </c>
      <c r="C2267" s="9" t="s">
        <v>24148</v>
      </c>
      <c r="D2267" s="10" t="s">
        <v>24149</v>
      </c>
      <c r="E2267" s="11" t="s">
        <v>24150</v>
      </c>
      <c r="F2267" s="6">
        <v>354785</v>
      </c>
      <c r="G2267" s="6" t="s">
        <v>359</v>
      </c>
      <c r="H2267" s="16">
        <v>285840.75</v>
      </c>
      <c r="I2267" s="12" t="s">
        <v>3653</v>
      </c>
      <c r="J2267" s="12" t="s">
        <v>2264</v>
      </c>
      <c r="K2267" s="15">
        <v>0</v>
      </c>
      <c r="L2267" s="13" t="s">
        <v>14</v>
      </c>
      <c r="M2267" s="7">
        <v>1</v>
      </c>
      <c r="N2267" s="14"/>
    </row>
    <row r="2268" spans="1:14" ht="63">
      <c r="A2268" s="6">
        <v>2267</v>
      </c>
      <c r="B2268" s="8" t="s">
        <v>23249</v>
      </c>
      <c r="C2268" s="9" t="s">
        <v>24151</v>
      </c>
      <c r="D2268" s="10" t="s">
        <v>24152</v>
      </c>
      <c r="E2268" s="11" t="s">
        <v>24153</v>
      </c>
      <c r="F2268" s="6">
        <v>413782</v>
      </c>
      <c r="G2268" s="6" t="s">
        <v>359</v>
      </c>
      <c r="H2268" s="16">
        <v>288653.7</v>
      </c>
      <c r="I2268" s="12" t="s">
        <v>1186</v>
      </c>
      <c r="J2268" s="12" t="s">
        <v>19367</v>
      </c>
      <c r="K2268" s="15">
        <v>0</v>
      </c>
      <c r="L2268" s="13" t="s">
        <v>14</v>
      </c>
      <c r="M2268" s="7">
        <v>1</v>
      </c>
      <c r="N2268" s="14"/>
    </row>
    <row r="2269" spans="1:14" ht="78.75">
      <c r="A2269" s="6">
        <v>2268</v>
      </c>
      <c r="B2269" s="8" t="s">
        <v>23249</v>
      </c>
      <c r="C2269" s="9" t="s">
        <v>24154</v>
      </c>
      <c r="D2269" s="10" t="s">
        <v>23951</v>
      </c>
      <c r="E2269" s="11" t="s">
        <v>24155</v>
      </c>
      <c r="F2269" s="6">
        <v>414939</v>
      </c>
      <c r="G2269" s="6" t="s">
        <v>359</v>
      </c>
      <c r="H2269" s="16">
        <v>617500</v>
      </c>
      <c r="I2269" s="12" t="s">
        <v>7797</v>
      </c>
      <c r="J2269" s="12" t="s">
        <v>2611</v>
      </c>
      <c r="K2269" s="15">
        <v>0</v>
      </c>
      <c r="L2269" s="13" t="s">
        <v>14</v>
      </c>
      <c r="M2269" s="7">
        <v>1</v>
      </c>
      <c r="N2269" s="14"/>
    </row>
    <row r="2270" spans="1:14" ht="78.75">
      <c r="A2270" s="6">
        <v>2269</v>
      </c>
      <c r="B2270" s="8" t="s">
        <v>23249</v>
      </c>
      <c r="C2270" s="9" t="s">
        <v>24156</v>
      </c>
      <c r="D2270" s="10" t="s">
        <v>24157</v>
      </c>
      <c r="E2270" s="11" t="s">
        <v>24158</v>
      </c>
      <c r="F2270" s="6">
        <v>466864</v>
      </c>
      <c r="G2270" s="6" t="s">
        <v>359</v>
      </c>
      <c r="H2270" s="16">
        <v>685900</v>
      </c>
      <c r="I2270" s="12" t="s">
        <v>5877</v>
      </c>
      <c r="J2270" s="12" t="s">
        <v>2041</v>
      </c>
      <c r="K2270" s="15">
        <v>0</v>
      </c>
      <c r="L2270" s="13" t="s">
        <v>14</v>
      </c>
      <c r="M2270" s="7">
        <v>1</v>
      </c>
      <c r="N2270" s="14"/>
    </row>
    <row r="2271" spans="1:14" ht="78.75">
      <c r="A2271" s="6">
        <v>2270</v>
      </c>
      <c r="B2271" s="8" t="s">
        <v>23249</v>
      </c>
      <c r="C2271" s="9" t="s">
        <v>23968</v>
      </c>
      <c r="D2271" s="10" t="s">
        <v>23457</v>
      </c>
      <c r="E2271" s="11" t="s">
        <v>24159</v>
      </c>
      <c r="F2271" s="6">
        <v>499512</v>
      </c>
      <c r="G2271" s="6" t="s">
        <v>359</v>
      </c>
      <c r="H2271" s="16">
        <v>304009.5</v>
      </c>
      <c r="I2271" s="12"/>
      <c r="J2271" s="12"/>
      <c r="K2271" s="15">
        <v>0</v>
      </c>
      <c r="L2271" s="13" t="s">
        <v>14</v>
      </c>
      <c r="M2271" s="7">
        <v>1</v>
      </c>
      <c r="N2271" s="14"/>
    </row>
    <row r="2272" spans="1:14" ht="63">
      <c r="A2272" s="6">
        <v>2271</v>
      </c>
      <c r="B2272" s="8" t="s">
        <v>23249</v>
      </c>
      <c r="C2272" s="9" t="s">
        <v>24160</v>
      </c>
      <c r="D2272" s="10" t="s">
        <v>24161</v>
      </c>
      <c r="E2272" s="11" t="s">
        <v>24162</v>
      </c>
      <c r="F2272" s="6" t="s">
        <v>24163</v>
      </c>
      <c r="G2272" s="6" t="s">
        <v>9637</v>
      </c>
      <c r="H2272" s="16">
        <v>4853830.25</v>
      </c>
      <c r="I2272" s="12" t="s">
        <v>24164</v>
      </c>
      <c r="J2272" s="12" t="s">
        <v>24165</v>
      </c>
      <c r="K2272" s="15">
        <v>3410469</v>
      </c>
      <c r="L2272" s="13" t="s">
        <v>14</v>
      </c>
      <c r="M2272" s="7">
        <v>1</v>
      </c>
      <c r="N2272" s="14"/>
    </row>
    <row r="2273" spans="1:14" ht="126">
      <c r="A2273" s="6">
        <v>2272</v>
      </c>
      <c r="B2273" s="8" t="s">
        <v>23249</v>
      </c>
      <c r="C2273" s="9" t="s">
        <v>24166</v>
      </c>
      <c r="D2273" s="10" t="s">
        <v>24167</v>
      </c>
      <c r="E2273" s="11" t="s">
        <v>24168</v>
      </c>
      <c r="F2273" s="6" t="s">
        <v>24169</v>
      </c>
      <c r="G2273" s="6" t="s">
        <v>9637</v>
      </c>
      <c r="H2273" s="16">
        <v>8884706.4100000001</v>
      </c>
      <c r="I2273" s="12" t="s">
        <v>24170</v>
      </c>
      <c r="J2273" s="12" t="s">
        <v>6989</v>
      </c>
      <c r="K2273" s="15">
        <v>6566265</v>
      </c>
      <c r="L2273" s="13" t="s">
        <v>14</v>
      </c>
      <c r="M2273" s="7">
        <v>1</v>
      </c>
      <c r="N2273" s="14"/>
    </row>
    <row r="2274" spans="1:14" ht="94.5">
      <c r="A2274" s="6">
        <v>2273</v>
      </c>
      <c r="B2274" s="8" t="s">
        <v>23249</v>
      </c>
      <c r="C2274" s="9" t="s">
        <v>24171</v>
      </c>
      <c r="D2274" s="10" t="s">
        <v>24172</v>
      </c>
      <c r="E2274" s="11" t="s">
        <v>24173</v>
      </c>
      <c r="F2274" s="6" t="s">
        <v>24174</v>
      </c>
      <c r="G2274" s="6" t="s">
        <v>9637</v>
      </c>
      <c r="H2274" s="16">
        <v>6513984.7000000002</v>
      </c>
      <c r="I2274" s="12" t="s">
        <v>13068</v>
      </c>
      <c r="J2274" s="12" t="s">
        <v>24175</v>
      </c>
      <c r="K2274" s="15">
        <v>5000000</v>
      </c>
      <c r="L2274" s="13" t="s">
        <v>14</v>
      </c>
      <c r="M2274" s="7">
        <v>1</v>
      </c>
      <c r="N2274" s="14"/>
    </row>
    <row r="2275" spans="1:14" ht="94.5">
      <c r="A2275" s="6">
        <v>2274</v>
      </c>
      <c r="B2275" s="8" t="s">
        <v>23249</v>
      </c>
      <c r="C2275" s="9" t="s">
        <v>24176</v>
      </c>
      <c r="D2275" s="10" t="s">
        <v>24177</v>
      </c>
      <c r="E2275" s="11" t="s">
        <v>24178</v>
      </c>
      <c r="F2275" s="6" t="s">
        <v>24179</v>
      </c>
      <c r="G2275" s="6" t="s">
        <v>9637</v>
      </c>
      <c r="H2275" s="16">
        <v>3483845.7</v>
      </c>
      <c r="I2275" s="12" t="s">
        <v>7128</v>
      </c>
      <c r="J2275" s="12" t="s">
        <v>24180</v>
      </c>
      <c r="K2275" s="15">
        <v>782829</v>
      </c>
      <c r="L2275" s="13" t="s">
        <v>14</v>
      </c>
      <c r="M2275" s="7">
        <v>1</v>
      </c>
      <c r="N2275" s="14"/>
    </row>
    <row r="2276" spans="1:14" ht="78.75">
      <c r="A2276" s="6">
        <v>2275</v>
      </c>
      <c r="B2276" s="8" t="s">
        <v>23249</v>
      </c>
      <c r="C2276" s="9" t="s">
        <v>24181</v>
      </c>
      <c r="D2276" s="10" t="s">
        <v>24182</v>
      </c>
      <c r="E2276" s="11" t="s">
        <v>24183</v>
      </c>
      <c r="F2276" s="6" t="s">
        <v>24184</v>
      </c>
      <c r="G2276" s="6" t="s">
        <v>9637</v>
      </c>
      <c r="H2276" s="16">
        <v>4959832.2</v>
      </c>
      <c r="I2276" s="12" t="s">
        <v>23326</v>
      </c>
      <c r="J2276" s="12" t="s">
        <v>6942</v>
      </c>
      <c r="K2276" s="15">
        <v>2432272</v>
      </c>
      <c r="L2276" s="13" t="s">
        <v>14</v>
      </c>
      <c r="M2276" s="7">
        <v>1</v>
      </c>
      <c r="N2276" s="14"/>
    </row>
    <row r="2277" spans="1:14" ht="126">
      <c r="A2277" s="6">
        <v>2276</v>
      </c>
      <c r="B2277" s="8" t="s">
        <v>23249</v>
      </c>
      <c r="C2277" s="9" t="s">
        <v>24185</v>
      </c>
      <c r="D2277" s="10" t="s">
        <v>24186</v>
      </c>
      <c r="E2277" s="11" t="s">
        <v>24187</v>
      </c>
      <c r="F2277" s="6" t="s">
        <v>24188</v>
      </c>
      <c r="G2277" s="6" t="s">
        <v>9637</v>
      </c>
      <c r="H2277" s="16">
        <v>8472255</v>
      </c>
      <c r="I2277" s="12" t="s">
        <v>24189</v>
      </c>
      <c r="J2277" s="12" t="s">
        <v>24190</v>
      </c>
      <c r="K2277" s="15">
        <v>628633</v>
      </c>
      <c r="L2277" s="13" t="s">
        <v>14</v>
      </c>
      <c r="M2277" s="7">
        <v>1</v>
      </c>
      <c r="N2277" s="14"/>
    </row>
    <row r="2278" spans="1:14" ht="94.5">
      <c r="A2278" s="6">
        <v>2277</v>
      </c>
      <c r="B2278" s="8" t="s">
        <v>23249</v>
      </c>
      <c r="C2278" s="9" t="s">
        <v>24191</v>
      </c>
      <c r="D2278" s="10" t="s">
        <v>24192</v>
      </c>
      <c r="E2278" s="11" t="s">
        <v>24193</v>
      </c>
      <c r="F2278" s="6">
        <v>66609</v>
      </c>
      <c r="G2278" s="6" t="s">
        <v>9637</v>
      </c>
      <c r="H2278" s="16">
        <v>3710605.392</v>
      </c>
      <c r="I2278" s="12" t="s">
        <v>24194</v>
      </c>
      <c r="J2278" s="12" t="s">
        <v>24195</v>
      </c>
      <c r="K2278" s="15">
        <v>1700000</v>
      </c>
      <c r="L2278" s="13" t="s">
        <v>14</v>
      </c>
      <c r="M2278" s="7">
        <v>1</v>
      </c>
      <c r="N2278" s="14"/>
    </row>
    <row r="2279" spans="1:14" ht="63">
      <c r="A2279" s="6">
        <v>2278</v>
      </c>
      <c r="B2279" s="8" t="s">
        <v>23249</v>
      </c>
      <c r="C2279" s="9" t="s">
        <v>24196</v>
      </c>
      <c r="D2279" s="10" t="s">
        <v>24197</v>
      </c>
      <c r="E2279" s="11" t="s">
        <v>24198</v>
      </c>
      <c r="F2279" s="6" t="s">
        <v>24199</v>
      </c>
      <c r="G2279" s="6" t="s">
        <v>9637</v>
      </c>
      <c r="H2279" s="16">
        <v>2944441.1349999998</v>
      </c>
      <c r="I2279" s="12" t="s">
        <v>24200</v>
      </c>
      <c r="J2279" s="12" t="s">
        <v>24201</v>
      </c>
      <c r="K2279" s="15">
        <v>1400000</v>
      </c>
      <c r="L2279" s="13" t="s">
        <v>14</v>
      </c>
      <c r="M2279" s="7">
        <v>1</v>
      </c>
      <c r="N2279" s="14"/>
    </row>
    <row r="2280" spans="1:14" ht="78.75">
      <c r="A2280" s="6">
        <v>2279</v>
      </c>
      <c r="B2280" s="8" t="s">
        <v>23249</v>
      </c>
      <c r="C2280" s="9" t="s">
        <v>24202</v>
      </c>
      <c r="D2280" s="10" t="s">
        <v>24028</v>
      </c>
      <c r="E2280" s="11" t="s">
        <v>24203</v>
      </c>
      <c r="F2280" s="6">
        <v>177832</v>
      </c>
      <c r="G2280" s="6" t="s">
        <v>9637</v>
      </c>
      <c r="H2280" s="16">
        <v>13484913.699999999</v>
      </c>
      <c r="I2280" s="12" t="s">
        <v>24204</v>
      </c>
      <c r="J2280" s="12" t="s">
        <v>24205</v>
      </c>
      <c r="K2280" s="15">
        <v>12339455</v>
      </c>
      <c r="L2280" s="13" t="s">
        <v>14</v>
      </c>
      <c r="M2280" s="7">
        <v>1</v>
      </c>
      <c r="N2280" s="14"/>
    </row>
    <row r="2281" spans="1:14" ht="126">
      <c r="A2281" s="6">
        <v>2280</v>
      </c>
      <c r="B2281" s="8" t="s">
        <v>23249</v>
      </c>
      <c r="C2281" s="9" t="s">
        <v>24206</v>
      </c>
      <c r="D2281" s="10" t="s">
        <v>24207</v>
      </c>
      <c r="E2281" s="11" t="s">
        <v>24208</v>
      </c>
      <c r="F2281" s="6" t="s">
        <v>24209</v>
      </c>
      <c r="G2281" s="6" t="s">
        <v>9637</v>
      </c>
      <c r="H2281" s="16">
        <v>16175154.613</v>
      </c>
      <c r="I2281" s="12" t="s">
        <v>6065</v>
      </c>
      <c r="J2281" s="12" t="s">
        <v>24210</v>
      </c>
      <c r="K2281" s="15">
        <v>10404111</v>
      </c>
      <c r="L2281" s="13" t="s">
        <v>14</v>
      </c>
      <c r="M2281" s="7">
        <v>1</v>
      </c>
      <c r="N2281" s="14"/>
    </row>
    <row r="2282" spans="1:14" ht="110.25">
      <c r="A2282" s="6">
        <v>2281</v>
      </c>
      <c r="B2282" s="8" t="s">
        <v>23249</v>
      </c>
      <c r="C2282" s="9" t="s">
        <v>24211</v>
      </c>
      <c r="D2282" s="10" t="s">
        <v>24212</v>
      </c>
      <c r="E2282" s="11" t="s">
        <v>24213</v>
      </c>
      <c r="F2282" s="6">
        <v>125724</v>
      </c>
      <c r="G2282" s="6" t="s">
        <v>9637</v>
      </c>
      <c r="H2282" s="16">
        <v>6513516.3760000002</v>
      </c>
      <c r="I2282" s="12" t="s">
        <v>24214</v>
      </c>
      <c r="J2282" s="12" t="s">
        <v>24215</v>
      </c>
      <c r="K2282" s="15">
        <v>4468323</v>
      </c>
      <c r="L2282" s="13" t="s">
        <v>14</v>
      </c>
      <c r="M2282" s="7">
        <v>1</v>
      </c>
      <c r="N2282" s="14"/>
    </row>
    <row r="2283" spans="1:14" ht="110.25">
      <c r="A2283" s="6">
        <v>2282</v>
      </c>
      <c r="B2283" s="8" t="s">
        <v>23249</v>
      </c>
      <c r="C2283" s="9" t="s">
        <v>24216</v>
      </c>
      <c r="D2283" s="10" t="s">
        <v>24217</v>
      </c>
      <c r="E2283" s="11" t="s">
        <v>24218</v>
      </c>
      <c r="F2283" s="6" t="s">
        <v>24219</v>
      </c>
      <c r="G2283" s="6" t="s">
        <v>9637</v>
      </c>
      <c r="H2283" s="16">
        <v>9150850.3000000007</v>
      </c>
      <c r="I2283" s="12" t="s">
        <v>5679</v>
      </c>
      <c r="J2283" s="12" t="s">
        <v>24220</v>
      </c>
      <c r="K2283" s="15">
        <v>4400000</v>
      </c>
      <c r="L2283" s="13" t="s">
        <v>14</v>
      </c>
      <c r="M2283" s="7">
        <v>1</v>
      </c>
      <c r="N2283" s="14"/>
    </row>
    <row r="2284" spans="1:14" ht="63">
      <c r="A2284" s="6">
        <v>2283</v>
      </c>
      <c r="B2284" s="8" t="s">
        <v>23249</v>
      </c>
      <c r="C2284" s="9" t="s">
        <v>24221</v>
      </c>
      <c r="D2284" s="10" t="s">
        <v>24222</v>
      </c>
      <c r="E2284" s="11" t="s">
        <v>24223</v>
      </c>
      <c r="F2284" s="6" t="s">
        <v>24224</v>
      </c>
      <c r="G2284" s="6" t="s">
        <v>9637</v>
      </c>
      <c r="H2284" s="16">
        <v>13176711.85</v>
      </c>
      <c r="I2284" s="12" t="s">
        <v>7656</v>
      </c>
      <c r="J2284" s="12" t="s">
        <v>24225</v>
      </c>
      <c r="K2284" s="15">
        <v>8542793</v>
      </c>
      <c r="L2284" s="13" t="s">
        <v>14</v>
      </c>
      <c r="M2284" s="7">
        <v>1</v>
      </c>
      <c r="N2284" s="14"/>
    </row>
    <row r="2285" spans="1:14" ht="94.5">
      <c r="A2285" s="6">
        <v>2284</v>
      </c>
      <c r="B2285" s="8" t="s">
        <v>23249</v>
      </c>
      <c r="C2285" s="9" t="s">
        <v>24226</v>
      </c>
      <c r="D2285" s="10" t="s">
        <v>23685</v>
      </c>
      <c r="E2285" s="11" t="s">
        <v>24227</v>
      </c>
      <c r="F2285" s="6" t="s">
        <v>24228</v>
      </c>
      <c r="G2285" s="6" t="s">
        <v>9637</v>
      </c>
      <c r="H2285" s="16">
        <v>9405895.8499999996</v>
      </c>
      <c r="I2285" s="12" t="s">
        <v>2472</v>
      </c>
      <c r="J2285" s="12" t="s">
        <v>24229</v>
      </c>
      <c r="K2285" s="15">
        <v>3374684</v>
      </c>
      <c r="L2285" s="13" t="s">
        <v>14</v>
      </c>
      <c r="M2285" s="7">
        <v>1</v>
      </c>
      <c r="N2285" s="14"/>
    </row>
    <row r="2286" spans="1:14" ht="110.25">
      <c r="A2286" s="6">
        <v>2285</v>
      </c>
      <c r="B2286" s="8" t="s">
        <v>23249</v>
      </c>
      <c r="C2286" s="9" t="s">
        <v>24230</v>
      </c>
      <c r="D2286" s="10" t="s">
        <v>24152</v>
      </c>
      <c r="E2286" s="11" t="s">
        <v>24231</v>
      </c>
      <c r="F2286" s="6" t="s">
        <v>24232</v>
      </c>
      <c r="G2286" s="6" t="s">
        <v>9637</v>
      </c>
      <c r="H2286" s="16">
        <v>12223687.050000001</v>
      </c>
      <c r="I2286" s="12" t="s">
        <v>7783</v>
      </c>
      <c r="J2286" s="12" t="s">
        <v>23245</v>
      </c>
      <c r="K2286" s="15">
        <v>0</v>
      </c>
      <c r="L2286" s="13" t="s">
        <v>14</v>
      </c>
      <c r="M2286" s="7">
        <v>1</v>
      </c>
      <c r="N2286" s="14"/>
    </row>
    <row r="2287" spans="1:14" ht="126">
      <c r="A2287" s="6">
        <v>2286</v>
      </c>
      <c r="B2287" s="8" t="s">
        <v>23249</v>
      </c>
      <c r="C2287" s="9" t="s">
        <v>24233</v>
      </c>
      <c r="D2287" s="10" t="s">
        <v>23332</v>
      </c>
      <c r="E2287" s="11" t="s">
        <v>24234</v>
      </c>
      <c r="F2287" s="6" t="s">
        <v>24235</v>
      </c>
      <c r="G2287" s="6" t="s">
        <v>9637</v>
      </c>
      <c r="H2287" s="16">
        <v>3142696.9</v>
      </c>
      <c r="I2287" s="12" t="s">
        <v>12958</v>
      </c>
      <c r="J2287" s="12" t="s">
        <v>1880</v>
      </c>
      <c r="K2287" s="15">
        <v>0</v>
      </c>
      <c r="L2287" s="13" t="s">
        <v>14</v>
      </c>
      <c r="M2287" s="7">
        <v>1</v>
      </c>
      <c r="N2287" s="14"/>
    </row>
    <row r="2288" spans="1:14" ht="47.25">
      <c r="A2288" s="6">
        <v>2287</v>
      </c>
      <c r="B2288" s="8" t="s">
        <v>23249</v>
      </c>
      <c r="C2288" s="9" t="s">
        <v>24236</v>
      </c>
      <c r="D2288" s="10" t="s">
        <v>24237</v>
      </c>
      <c r="E2288" s="11" t="s">
        <v>24238</v>
      </c>
      <c r="F2288" s="6" t="s">
        <v>24239</v>
      </c>
      <c r="G2288" s="6" t="s">
        <v>24240</v>
      </c>
      <c r="H2288" s="16">
        <v>19590406.160999998</v>
      </c>
      <c r="I2288" s="12" t="s">
        <v>24241</v>
      </c>
      <c r="J2288" s="12" t="s">
        <v>24242</v>
      </c>
      <c r="K2288" s="15">
        <v>16384750</v>
      </c>
      <c r="L2288" s="13" t="s">
        <v>14</v>
      </c>
      <c r="M2288" s="7">
        <v>1</v>
      </c>
      <c r="N2288" s="14"/>
    </row>
    <row r="2289" spans="1:14" ht="63">
      <c r="A2289" s="6">
        <v>2288</v>
      </c>
      <c r="B2289" s="8" t="s">
        <v>23249</v>
      </c>
      <c r="C2289" s="9" t="s">
        <v>24243</v>
      </c>
      <c r="D2289" s="10" t="s">
        <v>24244</v>
      </c>
      <c r="E2289" s="11" t="s">
        <v>24245</v>
      </c>
      <c r="F2289" s="6"/>
      <c r="G2289" s="6" t="s">
        <v>24240</v>
      </c>
      <c r="H2289" s="16">
        <v>25836941.109999999</v>
      </c>
      <c r="I2289" s="12" t="s">
        <v>24246</v>
      </c>
      <c r="J2289" s="12" t="s">
        <v>7741</v>
      </c>
      <c r="K2289" s="15">
        <v>19393945</v>
      </c>
      <c r="L2289" s="13" t="s">
        <v>14</v>
      </c>
      <c r="M2289" s="7">
        <v>1</v>
      </c>
      <c r="N2289" s="14"/>
    </row>
    <row r="2290" spans="1:14" ht="63">
      <c r="A2290" s="6">
        <v>2289</v>
      </c>
      <c r="B2290" s="8" t="s">
        <v>23249</v>
      </c>
      <c r="C2290" s="9" t="s">
        <v>24243</v>
      </c>
      <c r="D2290" s="10" t="s">
        <v>24244</v>
      </c>
      <c r="E2290" s="11" t="s">
        <v>24247</v>
      </c>
      <c r="F2290" s="6" t="s">
        <v>24248</v>
      </c>
      <c r="G2290" s="6" t="s">
        <v>24240</v>
      </c>
      <c r="H2290" s="16">
        <v>19183266.260000002</v>
      </c>
      <c r="I2290" s="12" t="s">
        <v>24249</v>
      </c>
      <c r="J2290" s="12" t="s">
        <v>3522</v>
      </c>
      <c r="K2290" s="15">
        <v>18698079</v>
      </c>
      <c r="L2290" s="13" t="s">
        <v>14</v>
      </c>
      <c r="M2290" s="7">
        <v>1</v>
      </c>
      <c r="N2290" s="14"/>
    </row>
    <row r="2291" spans="1:14" ht="63">
      <c r="A2291" s="6">
        <v>2290</v>
      </c>
      <c r="B2291" s="8" t="s">
        <v>23249</v>
      </c>
      <c r="C2291" s="9" t="s">
        <v>24250</v>
      </c>
      <c r="D2291" s="10" t="s">
        <v>4896</v>
      </c>
      <c r="E2291" s="11" t="s">
        <v>24251</v>
      </c>
      <c r="F2291" s="6" t="s">
        <v>24252</v>
      </c>
      <c r="G2291" s="6" t="s">
        <v>4657</v>
      </c>
      <c r="H2291" s="16">
        <v>89461996.688999996</v>
      </c>
      <c r="I2291" s="12" t="s">
        <v>24253</v>
      </c>
      <c r="J2291" s="12" t="s">
        <v>24254</v>
      </c>
      <c r="K2291" s="15">
        <v>4006847</v>
      </c>
      <c r="L2291" s="13" t="s">
        <v>14</v>
      </c>
      <c r="M2291" s="7">
        <v>1</v>
      </c>
      <c r="N2291" s="14"/>
    </row>
    <row r="2292" spans="1:14" ht="63">
      <c r="A2292" s="6">
        <v>2291</v>
      </c>
      <c r="B2292" s="8" t="s">
        <v>23249</v>
      </c>
      <c r="C2292" s="9" t="s">
        <v>24255</v>
      </c>
      <c r="D2292" s="10" t="s">
        <v>24256</v>
      </c>
      <c r="E2292" s="11" t="s">
        <v>24257</v>
      </c>
      <c r="F2292" s="6" t="s">
        <v>24258</v>
      </c>
      <c r="G2292" s="6" t="s">
        <v>4657</v>
      </c>
      <c r="H2292" s="16">
        <v>268804212.82999998</v>
      </c>
      <c r="I2292" s="12" t="s">
        <v>24259</v>
      </c>
      <c r="J2292" s="12" t="s">
        <v>6114</v>
      </c>
      <c r="K2292" s="15">
        <v>210212082</v>
      </c>
      <c r="L2292" s="13" t="s">
        <v>14</v>
      </c>
      <c r="M2292" s="7">
        <v>1</v>
      </c>
      <c r="N2292" s="14"/>
    </row>
    <row r="2293" spans="1:14" ht="78.75">
      <c r="A2293" s="6">
        <v>2292</v>
      </c>
      <c r="B2293" s="8" t="s">
        <v>23249</v>
      </c>
      <c r="C2293" s="9" t="s">
        <v>24260</v>
      </c>
      <c r="D2293" s="10" t="s">
        <v>2506</v>
      </c>
      <c r="E2293" s="11" t="s">
        <v>24261</v>
      </c>
      <c r="F2293" s="6" t="s">
        <v>24262</v>
      </c>
      <c r="G2293" s="6" t="s">
        <v>4657</v>
      </c>
      <c r="H2293" s="16">
        <v>44880710.784000002</v>
      </c>
      <c r="I2293" s="12" t="s">
        <v>24263</v>
      </c>
      <c r="J2293" s="12" t="s">
        <v>24264</v>
      </c>
      <c r="K2293" s="15">
        <v>36989651</v>
      </c>
      <c r="L2293" s="13" t="s">
        <v>14</v>
      </c>
      <c r="M2293" s="7">
        <v>1</v>
      </c>
      <c r="N2293" s="14"/>
    </row>
    <row r="2294" spans="1:14" ht="78.75">
      <c r="A2294" s="6">
        <v>2293</v>
      </c>
      <c r="B2294" s="8" t="s">
        <v>23249</v>
      </c>
      <c r="C2294" s="9" t="s">
        <v>24265</v>
      </c>
      <c r="D2294" s="10" t="s">
        <v>24266</v>
      </c>
      <c r="E2294" s="11" t="s">
        <v>24267</v>
      </c>
      <c r="F2294" s="6" t="s">
        <v>24268</v>
      </c>
      <c r="G2294" s="6" t="s">
        <v>77</v>
      </c>
      <c r="H2294" s="16">
        <v>3451416.1812107996</v>
      </c>
      <c r="I2294" s="12" t="s">
        <v>23417</v>
      </c>
      <c r="J2294" s="12" t="s">
        <v>24269</v>
      </c>
      <c r="K2294" s="15">
        <v>2776158</v>
      </c>
      <c r="L2294" s="13" t="s">
        <v>14</v>
      </c>
      <c r="M2294" s="7">
        <v>1</v>
      </c>
      <c r="N2294" s="14"/>
    </row>
    <row r="2295" spans="1:14" ht="47.25">
      <c r="A2295" s="6">
        <v>2294</v>
      </c>
      <c r="B2295" s="8" t="s">
        <v>23249</v>
      </c>
      <c r="C2295" s="9" t="s">
        <v>24270</v>
      </c>
      <c r="D2295" s="10" t="s">
        <v>23491</v>
      </c>
      <c r="E2295" s="11" t="s">
        <v>24271</v>
      </c>
      <c r="F2295" s="6" t="s">
        <v>24272</v>
      </c>
      <c r="G2295" s="6" t="s">
        <v>77</v>
      </c>
      <c r="H2295" s="16">
        <v>4293415.16</v>
      </c>
      <c r="I2295" s="12" t="s">
        <v>23417</v>
      </c>
      <c r="J2295" s="12" t="s">
        <v>2723</v>
      </c>
      <c r="K2295" s="15">
        <v>3953425</v>
      </c>
      <c r="L2295" s="13" t="s">
        <v>14</v>
      </c>
      <c r="M2295" s="7">
        <v>1</v>
      </c>
      <c r="N2295" s="14"/>
    </row>
    <row r="2296" spans="1:14" ht="47.25">
      <c r="A2296" s="6">
        <v>2295</v>
      </c>
      <c r="B2296" s="8" t="s">
        <v>23249</v>
      </c>
      <c r="C2296" s="9" t="s">
        <v>24273</v>
      </c>
      <c r="D2296" s="10" t="s">
        <v>24274</v>
      </c>
      <c r="E2296" s="11" t="s">
        <v>24275</v>
      </c>
      <c r="F2296" s="6" t="s">
        <v>24276</v>
      </c>
      <c r="G2296" s="6" t="s">
        <v>77</v>
      </c>
      <c r="H2296" s="16">
        <v>3604187.8</v>
      </c>
      <c r="I2296" s="12" t="s">
        <v>24277</v>
      </c>
      <c r="J2296" s="12" t="s">
        <v>20217</v>
      </c>
      <c r="K2296" s="15">
        <v>2404144</v>
      </c>
      <c r="L2296" s="13" t="s">
        <v>14</v>
      </c>
      <c r="M2296" s="7">
        <v>1</v>
      </c>
      <c r="N2296" s="14"/>
    </row>
    <row r="2297" spans="1:14" ht="63">
      <c r="A2297" s="6">
        <v>2296</v>
      </c>
      <c r="B2297" s="8" t="s">
        <v>23249</v>
      </c>
      <c r="C2297" s="9" t="s">
        <v>24278</v>
      </c>
      <c r="D2297" s="10" t="s">
        <v>24279</v>
      </c>
      <c r="E2297" s="11" t="s">
        <v>24280</v>
      </c>
      <c r="F2297" s="6" t="s">
        <v>24281</v>
      </c>
      <c r="G2297" s="6" t="s">
        <v>77</v>
      </c>
      <c r="H2297" s="16">
        <v>4087046.0459999996</v>
      </c>
      <c r="I2297" s="12" t="s">
        <v>24282</v>
      </c>
      <c r="J2297" s="12" t="s">
        <v>24283</v>
      </c>
      <c r="K2297" s="15">
        <v>3678341.44</v>
      </c>
      <c r="L2297" s="13" t="s">
        <v>14</v>
      </c>
      <c r="M2297" s="7">
        <v>1</v>
      </c>
      <c r="N2297" s="14"/>
    </row>
    <row r="2298" spans="1:14" ht="110.25">
      <c r="A2298" s="6">
        <v>2297</v>
      </c>
      <c r="B2298" s="8" t="s">
        <v>23249</v>
      </c>
      <c r="C2298" s="9" t="s">
        <v>24284</v>
      </c>
      <c r="D2298" s="10" t="s">
        <v>24285</v>
      </c>
      <c r="E2298" s="11" t="s">
        <v>24286</v>
      </c>
      <c r="F2298" s="6">
        <v>414624</v>
      </c>
      <c r="G2298" s="6" t="s">
        <v>794</v>
      </c>
      <c r="H2298" s="16">
        <v>11138085.949999999</v>
      </c>
      <c r="I2298" s="12" t="s">
        <v>2617</v>
      </c>
      <c r="J2298" s="12" t="s">
        <v>2066</v>
      </c>
      <c r="K2298" s="15">
        <v>0</v>
      </c>
      <c r="L2298" s="13" t="s">
        <v>14</v>
      </c>
      <c r="M2298" s="7">
        <v>1</v>
      </c>
      <c r="N2298" s="14"/>
    </row>
    <row r="2299" spans="1:14" ht="110.25">
      <c r="A2299" s="6">
        <v>2298</v>
      </c>
      <c r="B2299" s="8" t="s">
        <v>23249</v>
      </c>
      <c r="C2299" s="9" t="s">
        <v>24287</v>
      </c>
      <c r="D2299" s="10" t="s">
        <v>24217</v>
      </c>
      <c r="E2299" s="11" t="s">
        <v>24288</v>
      </c>
      <c r="F2299" s="6">
        <v>414625</v>
      </c>
      <c r="G2299" s="6" t="s">
        <v>794</v>
      </c>
      <c r="H2299" s="16">
        <v>1325502.7</v>
      </c>
      <c r="I2299" s="12" t="s">
        <v>2342</v>
      </c>
      <c r="J2299" s="12" t="s">
        <v>1133</v>
      </c>
      <c r="K2299" s="15">
        <v>0</v>
      </c>
      <c r="L2299" s="13" t="s">
        <v>14</v>
      </c>
      <c r="M2299" s="7">
        <v>1</v>
      </c>
      <c r="N2299" s="14"/>
    </row>
    <row r="2300" spans="1:14" ht="47.25">
      <c r="A2300" s="6">
        <v>2299</v>
      </c>
      <c r="B2300" s="8" t="s">
        <v>23249</v>
      </c>
      <c r="C2300" s="9" t="s">
        <v>24289</v>
      </c>
      <c r="D2300" s="10" t="s">
        <v>23703</v>
      </c>
      <c r="E2300" s="11" t="s">
        <v>24290</v>
      </c>
      <c r="F2300" s="6"/>
      <c r="G2300" s="6" t="s">
        <v>24291</v>
      </c>
      <c r="H2300" s="16">
        <v>57066749.149999999</v>
      </c>
      <c r="I2300" s="12" t="s">
        <v>24292</v>
      </c>
      <c r="J2300" s="12" t="s">
        <v>24293</v>
      </c>
      <c r="K2300" s="15">
        <v>329972502</v>
      </c>
      <c r="L2300" s="13" t="s">
        <v>14</v>
      </c>
      <c r="M2300" s="7">
        <v>1</v>
      </c>
      <c r="N2300" s="14"/>
    </row>
    <row r="2301" spans="1:14" ht="63">
      <c r="A2301" s="6">
        <v>2300</v>
      </c>
      <c r="B2301" s="8" t="s">
        <v>23249</v>
      </c>
      <c r="C2301" s="9" t="s">
        <v>24294</v>
      </c>
      <c r="D2301" s="10" t="s">
        <v>2353</v>
      </c>
      <c r="E2301" s="11" t="s">
        <v>24295</v>
      </c>
      <c r="F2301" s="6"/>
      <c r="G2301" s="6" t="s">
        <v>24291</v>
      </c>
      <c r="H2301" s="16">
        <v>60022819.200000003</v>
      </c>
      <c r="I2301" s="12" t="s">
        <v>24296</v>
      </c>
      <c r="J2301" s="12" t="s">
        <v>17284</v>
      </c>
      <c r="K2301" s="15">
        <v>0</v>
      </c>
      <c r="L2301" s="13" t="s">
        <v>14</v>
      </c>
      <c r="M2301" s="7">
        <v>1</v>
      </c>
      <c r="N2301" s="14"/>
    </row>
    <row r="2302" spans="1:14" ht="47.25">
      <c r="A2302" s="6">
        <v>2301</v>
      </c>
      <c r="B2302" s="8" t="s">
        <v>23249</v>
      </c>
      <c r="C2302" s="9" t="s">
        <v>24297</v>
      </c>
      <c r="D2302" s="10" t="s">
        <v>24298</v>
      </c>
      <c r="E2302" s="11" t="s">
        <v>24299</v>
      </c>
      <c r="F2302" s="6"/>
      <c r="G2302" s="6" t="s">
        <v>24291</v>
      </c>
      <c r="H2302" s="16">
        <v>57948517.358999997</v>
      </c>
      <c r="I2302" s="12" t="s">
        <v>24300</v>
      </c>
      <c r="J2302" s="12" t="s">
        <v>7063</v>
      </c>
      <c r="K2302" s="15">
        <v>45000000</v>
      </c>
      <c r="L2302" s="13" t="s">
        <v>14</v>
      </c>
      <c r="M2302" s="7">
        <v>1</v>
      </c>
      <c r="N2302" s="14"/>
    </row>
    <row r="2303" spans="1:14" ht="409.5">
      <c r="A2303" s="6">
        <v>2302</v>
      </c>
      <c r="B2303" s="8" t="s">
        <v>3234</v>
      </c>
      <c r="C2303" s="9" t="s">
        <v>3235</v>
      </c>
      <c r="D2303" s="10" t="s">
        <v>3236</v>
      </c>
      <c r="E2303" s="11" t="s">
        <v>3237</v>
      </c>
      <c r="F2303" s="6">
        <v>293598</v>
      </c>
      <c r="G2303" s="6" t="s">
        <v>1587</v>
      </c>
      <c r="H2303" s="16">
        <v>827696371.227</v>
      </c>
      <c r="I2303" s="12">
        <v>43776</v>
      </c>
      <c r="J2303" s="12">
        <v>44506</v>
      </c>
      <c r="K2303" s="15">
        <v>496356745</v>
      </c>
      <c r="L2303" s="13" t="s">
        <v>70</v>
      </c>
      <c r="M2303" s="7">
        <v>1</v>
      </c>
      <c r="N2303" s="14"/>
    </row>
    <row r="2304" spans="1:14" ht="409.5">
      <c r="A2304" s="6">
        <v>2303</v>
      </c>
      <c r="B2304" s="8" t="s">
        <v>3234</v>
      </c>
      <c r="C2304" s="9" t="s">
        <v>3238</v>
      </c>
      <c r="D2304" s="10" t="s">
        <v>3239</v>
      </c>
      <c r="E2304" s="11" t="s">
        <v>3237</v>
      </c>
      <c r="F2304" s="6">
        <v>293598</v>
      </c>
      <c r="G2304" s="6" t="s">
        <v>1587</v>
      </c>
      <c r="H2304" s="16">
        <v>827696371.227</v>
      </c>
      <c r="I2304" s="12">
        <v>43776</v>
      </c>
      <c r="J2304" s="12">
        <v>44506</v>
      </c>
      <c r="K2304" s="15">
        <v>496356745</v>
      </c>
      <c r="L2304" s="13" t="s">
        <v>70</v>
      </c>
      <c r="M2304" s="7">
        <v>0.3</v>
      </c>
      <c r="N2304" s="14"/>
    </row>
    <row r="2305" spans="1:14" ht="409.5">
      <c r="A2305" s="6">
        <v>2304</v>
      </c>
      <c r="B2305" s="8" t="s">
        <v>3234</v>
      </c>
      <c r="C2305" s="9" t="s">
        <v>3240</v>
      </c>
      <c r="D2305" s="10" t="s">
        <v>3241</v>
      </c>
      <c r="E2305" s="11" t="s">
        <v>3242</v>
      </c>
      <c r="F2305" s="6">
        <v>293598</v>
      </c>
      <c r="G2305" s="6" t="s">
        <v>1587</v>
      </c>
      <c r="H2305" s="16">
        <v>827696371.227</v>
      </c>
      <c r="I2305" s="12">
        <v>43776</v>
      </c>
      <c r="J2305" s="12">
        <v>44506</v>
      </c>
      <c r="K2305" s="15">
        <v>496356745</v>
      </c>
      <c r="L2305" s="13" t="s">
        <v>70</v>
      </c>
      <c r="M2305" s="7">
        <v>0.4</v>
      </c>
      <c r="N2305" s="14"/>
    </row>
    <row r="2306" spans="1:14" ht="409.5">
      <c r="A2306" s="6">
        <v>2305</v>
      </c>
      <c r="B2306" s="8" t="s">
        <v>3234</v>
      </c>
      <c r="C2306" s="9" t="s">
        <v>3243</v>
      </c>
      <c r="D2306" s="10" t="s">
        <v>3244</v>
      </c>
      <c r="E2306" s="11" t="s">
        <v>3242</v>
      </c>
      <c r="F2306" s="6">
        <v>293598</v>
      </c>
      <c r="G2306" s="6" t="s">
        <v>1587</v>
      </c>
      <c r="H2306" s="16">
        <v>827696371.227</v>
      </c>
      <c r="I2306" s="12">
        <v>43776</v>
      </c>
      <c r="J2306" s="12">
        <v>44506</v>
      </c>
      <c r="K2306" s="15">
        <v>496356745</v>
      </c>
      <c r="L2306" s="13" t="s">
        <v>70</v>
      </c>
      <c r="M2306" s="7">
        <v>0.3</v>
      </c>
      <c r="N2306" s="14"/>
    </row>
    <row r="2307" spans="1:14" ht="63">
      <c r="A2307" s="6">
        <v>2306</v>
      </c>
      <c r="B2307" s="8" t="s">
        <v>3234</v>
      </c>
      <c r="C2307" s="9" t="s">
        <v>3245</v>
      </c>
      <c r="D2307" s="10" t="s">
        <v>3246</v>
      </c>
      <c r="E2307" s="11" t="s">
        <v>3247</v>
      </c>
      <c r="F2307" s="6">
        <v>236038</v>
      </c>
      <c r="G2307" s="6" t="s">
        <v>3248</v>
      </c>
      <c r="H2307" s="16">
        <v>35135840.723999999</v>
      </c>
      <c r="I2307" s="12">
        <v>43508</v>
      </c>
      <c r="J2307" s="12">
        <v>44039</v>
      </c>
      <c r="K2307" s="15">
        <v>32357000</v>
      </c>
      <c r="L2307" s="13" t="s">
        <v>14</v>
      </c>
      <c r="M2307" s="7">
        <v>1</v>
      </c>
      <c r="N2307" s="14"/>
    </row>
    <row r="2308" spans="1:14" ht="78.75">
      <c r="A2308" s="6">
        <v>2307</v>
      </c>
      <c r="B2308" s="8" t="s">
        <v>3234</v>
      </c>
      <c r="C2308" s="9" t="s">
        <v>3245</v>
      </c>
      <c r="D2308" s="10" t="s">
        <v>3246</v>
      </c>
      <c r="E2308" s="11" t="s">
        <v>3249</v>
      </c>
      <c r="F2308" s="6">
        <v>236039</v>
      </c>
      <c r="G2308" s="6" t="s">
        <v>3248</v>
      </c>
      <c r="H2308" s="16">
        <v>38959459.692000002</v>
      </c>
      <c r="I2308" s="12">
        <v>43508</v>
      </c>
      <c r="J2308" s="12">
        <v>44039</v>
      </c>
      <c r="K2308" s="15">
        <v>35771000</v>
      </c>
      <c r="L2308" s="13" t="s">
        <v>14</v>
      </c>
      <c r="M2308" s="7">
        <v>1</v>
      </c>
      <c r="N2308" s="14"/>
    </row>
    <row r="2309" spans="1:14" ht="63">
      <c r="A2309" s="6">
        <v>2308</v>
      </c>
      <c r="B2309" s="8" t="s">
        <v>3234</v>
      </c>
      <c r="C2309" s="9" t="s">
        <v>3245</v>
      </c>
      <c r="D2309" s="10" t="s">
        <v>3246</v>
      </c>
      <c r="E2309" s="11" t="s">
        <v>3250</v>
      </c>
      <c r="F2309" s="6">
        <v>383408</v>
      </c>
      <c r="G2309" s="6" t="s">
        <v>801</v>
      </c>
      <c r="H2309" s="16">
        <v>16479043.628</v>
      </c>
      <c r="I2309" s="12">
        <v>43870</v>
      </c>
      <c r="J2309" s="12">
        <v>44405</v>
      </c>
      <c r="K2309" s="15">
        <v>0</v>
      </c>
      <c r="L2309" s="13" t="s">
        <v>14</v>
      </c>
      <c r="M2309" s="7">
        <v>1</v>
      </c>
      <c r="N2309" s="14"/>
    </row>
    <row r="2310" spans="1:14" ht="63">
      <c r="A2310" s="6">
        <v>2309</v>
      </c>
      <c r="B2310" s="8" t="s">
        <v>3234</v>
      </c>
      <c r="C2310" s="9" t="s">
        <v>3245</v>
      </c>
      <c r="D2310" s="10" t="s">
        <v>3246</v>
      </c>
      <c r="E2310" s="11" t="s">
        <v>3251</v>
      </c>
      <c r="F2310" s="6">
        <v>403436</v>
      </c>
      <c r="G2310" s="6" t="s">
        <v>801</v>
      </c>
      <c r="H2310" s="16">
        <v>18100178.684999999</v>
      </c>
      <c r="I2310" s="12">
        <v>43963</v>
      </c>
      <c r="J2310" s="12">
        <v>44362</v>
      </c>
      <c r="K2310" s="15">
        <v>0</v>
      </c>
      <c r="L2310" s="13" t="s">
        <v>14</v>
      </c>
      <c r="M2310" s="7">
        <v>1</v>
      </c>
      <c r="N2310" s="14"/>
    </row>
    <row r="2311" spans="1:14" ht="173.25">
      <c r="A2311" s="6">
        <v>2310</v>
      </c>
      <c r="B2311" s="8" t="s">
        <v>3234</v>
      </c>
      <c r="C2311" s="9" t="s">
        <v>3252</v>
      </c>
      <c r="D2311" s="10" t="s">
        <v>3253</v>
      </c>
      <c r="E2311" s="11" t="s">
        <v>3254</v>
      </c>
      <c r="F2311" s="6">
        <v>400505</v>
      </c>
      <c r="G2311" s="6" t="s">
        <v>3255</v>
      </c>
      <c r="H2311" s="16">
        <v>6790114.1239999998</v>
      </c>
      <c r="I2311" s="12">
        <v>43963</v>
      </c>
      <c r="J2311" s="12">
        <v>44334</v>
      </c>
      <c r="K2311" s="15">
        <v>3800000</v>
      </c>
      <c r="L2311" s="13" t="s">
        <v>14</v>
      </c>
      <c r="M2311" s="7">
        <v>1</v>
      </c>
      <c r="N2311" s="14"/>
    </row>
    <row r="2312" spans="1:14" ht="283.5">
      <c r="A2312" s="6">
        <v>2311</v>
      </c>
      <c r="B2312" s="8" t="s">
        <v>3234</v>
      </c>
      <c r="C2312" s="9" t="s">
        <v>3252</v>
      </c>
      <c r="D2312" s="10" t="s">
        <v>3253</v>
      </c>
      <c r="E2312" s="11" t="s">
        <v>3256</v>
      </c>
      <c r="F2312" s="6">
        <v>412684</v>
      </c>
      <c r="G2312" s="6" t="s">
        <v>3255</v>
      </c>
      <c r="H2312" s="16">
        <v>9454080.6889999993</v>
      </c>
      <c r="I2312" s="12">
        <v>43978</v>
      </c>
      <c r="J2312" s="12">
        <v>44349</v>
      </c>
      <c r="K2312" s="15">
        <v>5400000</v>
      </c>
      <c r="L2312" s="13" t="s">
        <v>14</v>
      </c>
      <c r="M2312" s="7">
        <v>1</v>
      </c>
      <c r="N2312" s="14"/>
    </row>
    <row r="2313" spans="1:14" ht="126">
      <c r="A2313" s="6">
        <v>2312</v>
      </c>
      <c r="B2313" s="8" t="s">
        <v>3234</v>
      </c>
      <c r="C2313" s="9" t="s">
        <v>3252</v>
      </c>
      <c r="D2313" s="10" t="s">
        <v>3253</v>
      </c>
      <c r="E2313" s="11" t="s">
        <v>3257</v>
      </c>
      <c r="F2313" s="6">
        <v>448537</v>
      </c>
      <c r="G2313" s="6" t="s">
        <v>3248</v>
      </c>
      <c r="H2313" s="16">
        <v>16846458.517000001</v>
      </c>
      <c r="I2313" s="12">
        <v>44026</v>
      </c>
      <c r="J2313" s="12">
        <v>44397</v>
      </c>
      <c r="K2313" s="15">
        <v>9624000</v>
      </c>
      <c r="L2313" s="13" t="s">
        <v>14</v>
      </c>
      <c r="M2313" s="7">
        <v>1</v>
      </c>
      <c r="N2313" s="14"/>
    </row>
    <row r="2314" spans="1:14" ht="157.5">
      <c r="A2314" s="6">
        <v>2313</v>
      </c>
      <c r="B2314" s="8" t="s">
        <v>3234</v>
      </c>
      <c r="C2314" s="9" t="s">
        <v>3258</v>
      </c>
      <c r="D2314" s="10" t="s">
        <v>3259</v>
      </c>
      <c r="E2314" s="11" t="s">
        <v>3260</v>
      </c>
      <c r="F2314" s="6">
        <v>412681</v>
      </c>
      <c r="G2314" s="6" t="s">
        <v>3255</v>
      </c>
      <c r="H2314" s="16">
        <v>10222296.197000001</v>
      </c>
      <c r="I2314" s="12">
        <v>43978</v>
      </c>
      <c r="J2314" s="12">
        <v>44349</v>
      </c>
      <c r="K2314" s="15">
        <v>6485777</v>
      </c>
      <c r="L2314" s="13" t="s">
        <v>14</v>
      </c>
      <c r="M2314" s="7">
        <v>1</v>
      </c>
      <c r="N2314" s="14"/>
    </row>
    <row r="2315" spans="1:14" ht="141.75">
      <c r="A2315" s="6">
        <v>2314</v>
      </c>
      <c r="B2315" s="8" t="s">
        <v>3234</v>
      </c>
      <c r="C2315" s="9" t="s">
        <v>3261</v>
      </c>
      <c r="D2315" s="10" t="s">
        <v>3262</v>
      </c>
      <c r="E2315" s="11" t="s">
        <v>3263</v>
      </c>
      <c r="F2315" s="6">
        <v>310691</v>
      </c>
      <c r="G2315" s="6" t="s">
        <v>3255</v>
      </c>
      <c r="H2315" s="16">
        <v>19364413.695</v>
      </c>
      <c r="I2315" s="12">
        <v>43716</v>
      </c>
      <c r="J2315" s="12">
        <v>44088</v>
      </c>
      <c r="K2315" s="15">
        <v>13164774</v>
      </c>
      <c r="L2315" s="13" t="s">
        <v>14</v>
      </c>
      <c r="M2315" s="7">
        <v>1</v>
      </c>
      <c r="N2315" s="14"/>
    </row>
    <row r="2316" spans="1:14" ht="94.5">
      <c r="A2316" s="6">
        <v>2315</v>
      </c>
      <c r="B2316" s="8" t="s">
        <v>3234</v>
      </c>
      <c r="C2316" s="9" t="s">
        <v>3261</v>
      </c>
      <c r="D2316" s="10" t="s">
        <v>3262</v>
      </c>
      <c r="E2316" s="11" t="s">
        <v>3264</v>
      </c>
      <c r="F2316" s="6">
        <v>490418</v>
      </c>
      <c r="G2316" s="6" t="s">
        <v>608</v>
      </c>
      <c r="H2316" s="16">
        <v>12606158.789000001</v>
      </c>
      <c r="I2316" s="12">
        <v>44165</v>
      </c>
      <c r="J2316" s="12">
        <v>44278</v>
      </c>
      <c r="K2316" s="15">
        <v>3079622</v>
      </c>
      <c r="L2316" s="13" t="s">
        <v>14</v>
      </c>
      <c r="M2316" s="7">
        <v>1</v>
      </c>
      <c r="N2316" s="14"/>
    </row>
    <row r="2317" spans="1:14" ht="315">
      <c r="A2317" s="6">
        <v>2316</v>
      </c>
      <c r="B2317" s="8" t="s">
        <v>3234</v>
      </c>
      <c r="C2317" s="9" t="s">
        <v>3261</v>
      </c>
      <c r="D2317" s="10" t="s">
        <v>3262</v>
      </c>
      <c r="E2317" s="11" t="s">
        <v>3265</v>
      </c>
      <c r="F2317" s="6">
        <v>416525</v>
      </c>
      <c r="G2317" s="6" t="s">
        <v>1369</v>
      </c>
      <c r="H2317" s="16">
        <v>9170938.3300000001</v>
      </c>
      <c r="I2317" s="12">
        <v>43993</v>
      </c>
      <c r="J2317" s="12">
        <v>44272</v>
      </c>
      <c r="K2317" s="15">
        <v>8000000</v>
      </c>
      <c r="L2317" s="13" t="s">
        <v>14</v>
      </c>
      <c r="M2317" s="7">
        <v>1</v>
      </c>
      <c r="N2317" s="14"/>
    </row>
    <row r="2318" spans="1:14" ht="157.5">
      <c r="A2318" s="6">
        <v>2317</v>
      </c>
      <c r="B2318" s="8" t="s">
        <v>3234</v>
      </c>
      <c r="C2318" s="9" t="s">
        <v>3266</v>
      </c>
      <c r="D2318" s="10" t="s">
        <v>3267</v>
      </c>
      <c r="E2318" s="11" t="s">
        <v>3268</v>
      </c>
      <c r="F2318" s="6">
        <v>412679</v>
      </c>
      <c r="G2318" s="6" t="s">
        <v>3255</v>
      </c>
      <c r="H2318" s="16">
        <v>9519753.148</v>
      </c>
      <c r="I2318" s="12">
        <v>43978</v>
      </c>
      <c r="J2318" s="12">
        <v>44349</v>
      </c>
      <c r="K2318" s="15">
        <v>6017456</v>
      </c>
      <c r="L2318" s="13" t="s">
        <v>70</v>
      </c>
      <c r="M2318" s="7">
        <v>1</v>
      </c>
      <c r="N2318" s="14"/>
    </row>
    <row r="2319" spans="1:14" ht="157.5">
      <c r="A2319" s="6">
        <v>2318</v>
      </c>
      <c r="B2319" s="8" t="s">
        <v>3234</v>
      </c>
      <c r="C2319" s="9" t="s">
        <v>3269</v>
      </c>
      <c r="D2319" s="10" t="s">
        <v>3270</v>
      </c>
      <c r="E2319" s="11" t="s">
        <v>3268</v>
      </c>
      <c r="F2319" s="6">
        <v>412679</v>
      </c>
      <c r="G2319" s="6" t="s">
        <v>3255</v>
      </c>
      <c r="H2319" s="16">
        <v>9519753.148</v>
      </c>
      <c r="I2319" s="12">
        <v>43978</v>
      </c>
      <c r="J2319" s="12">
        <v>44349</v>
      </c>
      <c r="K2319" s="15">
        <v>6017456</v>
      </c>
      <c r="L2319" s="13" t="s">
        <v>70</v>
      </c>
      <c r="M2319" s="7">
        <v>0.49</v>
      </c>
      <c r="N2319" s="14"/>
    </row>
    <row r="2320" spans="1:14" ht="157.5">
      <c r="A2320" s="6">
        <v>2319</v>
      </c>
      <c r="B2320" s="8" t="s">
        <v>3234</v>
      </c>
      <c r="C2320" s="9" t="s">
        <v>3271</v>
      </c>
      <c r="D2320" s="10" t="s">
        <v>3272</v>
      </c>
      <c r="E2320" s="11" t="s">
        <v>3268</v>
      </c>
      <c r="F2320" s="6">
        <v>412679</v>
      </c>
      <c r="G2320" s="6" t="s">
        <v>3255</v>
      </c>
      <c r="H2320" s="16">
        <v>9519753.148</v>
      </c>
      <c r="I2320" s="12">
        <v>43978</v>
      </c>
      <c r="J2320" s="12">
        <v>44349</v>
      </c>
      <c r="K2320" s="15">
        <v>6017456</v>
      </c>
      <c r="L2320" s="13" t="s">
        <v>70</v>
      </c>
      <c r="M2320" s="7">
        <v>0.51</v>
      </c>
      <c r="N2320" s="14"/>
    </row>
    <row r="2321" spans="1:14" ht="110.25">
      <c r="A2321" s="6">
        <v>2320</v>
      </c>
      <c r="B2321" s="8" t="s">
        <v>3234</v>
      </c>
      <c r="C2321" s="9" t="s">
        <v>3273</v>
      </c>
      <c r="D2321" s="10" t="s">
        <v>3274</v>
      </c>
      <c r="E2321" s="11" t="s">
        <v>3275</v>
      </c>
      <c r="F2321" s="6">
        <v>237475</v>
      </c>
      <c r="G2321" s="6" t="s">
        <v>3276</v>
      </c>
      <c r="H2321" s="16">
        <v>70103529.067000002</v>
      </c>
      <c r="I2321" s="12">
        <v>43543</v>
      </c>
      <c r="J2321" s="12">
        <v>44096</v>
      </c>
      <c r="K2321" s="15">
        <v>40654000</v>
      </c>
      <c r="L2321" s="13" t="s">
        <v>70</v>
      </c>
      <c r="M2321" s="7">
        <v>1</v>
      </c>
      <c r="N2321" s="14"/>
    </row>
    <row r="2322" spans="1:14" ht="78.75">
      <c r="A2322" s="6">
        <v>2321</v>
      </c>
      <c r="B2322" s="8" t="s">
        <v>3234</v>
      </c>
      <c r="C2322" s="9" t="s">
        <v>3277</v>
      </c>
      <c r="D2322" s="10" t="s">
        <v>3278</v>
      </c>
      <c r="E2322" s="11" t="s">
        <v>3275</v>
      </c>
      <c r="F2322" s="6">
        <v>237475</v>
      </c>
      <c r="G2322" s="6" t="s">
        <v>3276</v>
      </c>
      <c r="H2322" s="16">
        <v>70103529.067000002</v>
      </c>
      <c r="I2322" s="12">
        <v>43543</v>
      </c>
      <c r="J2322" s="12">
        <v>44096</v>
      </c>
      <c r="K2322" s="15">
        <v>40654000</v>
      </c>
      <c r="L2322" s="13" t="s">
        <v>70</v>
      </c>
      <c r="M2322" s="7">
        <v>0.49</v>
      </c>
      <c r="N2322" s="14"/>
    </row>
    <row r="2323" spans="1:14" ht="110.25">
      <c r="A2323" s="6">
        <v>2322</v>
      </c>
      <c r="B2323" s="8" t="s">
        <v>3234</v>
      </c>
      <c r="C2323" s="9" t="s">
        <v>3279</v>
      </c>
      <c r="D2323" s="10" t="s">
        <v>3280</v>
      </c>
      <c r="E2323" s="11" t="s">
        <v>3275</v>
      </c>
      <c r="F2323" s="6">
        <v>237475</v>
      </c>
      <c r="G2323" s="6" t="s">
        <v>3276</v>
      </c>
      <c r="H2323" s="16">
        <v>70103529.067000002</v>
      </c>
      <c r="I2323" s="12">
        <v>43543</v>
      </c>
      <c r="J2323" s="12">
        <v>44096</v>
      </c>
      <c r="K2323" s="15">
        <v>40654000</v>
      </c>
      <c r="L2323" s="13" t="s">
        <v>70</v>
      </c>
      <c r="M2323" s="7">
        <v>0.51</v>
      </c>
      <c r="N2323" s="14"/>
    </row>
    <row r="2324" spans="1:14" ht="189">
      <c r="A2324" s="6">
        <v>2323</v>
      </c>
      <c r="B2324" s="8" t="s">
        <v>3234</v>
      </c>
      <c r="C2324" s="9" t="s">
        <v>3281</v>
      </c>
      <c r="D2324" s="10" t="s">
        <v>3282</v>
      </c>
      <c r="E2324" s="11" t="s">
        <v>3283</v>
      </c>
      <c r="F2324" s="6">
        <v>303935</v>
      </c>
      <c r="G2324" s="6" t="s">
        <v>3255</v>
      </c>
      <c r="H2324" s="16">
        <v>18867719.337000001</v>
      </c>
      <c r="I2324" s="12">
        <v>43710</v>
      </c>
      <c r="J2324" s="12">
        <v>44081</v>
      </c>
      <c r="K2324" s="15">
        <v>10986275</v>
      </c>
      <c r="L2324" s="13" t="s">
        <v>14</v>
      </c>
      <c r="M2324" s="7">
        <v>1</v>
      </c>
      <c r="N2324" s="14"/>
    </row>
    <row r="2325" spans="1:14" ht="78.75">
      <c r="A2325" s="6">
        <v>2324</v>
      </c>
      <c r="B2325" s="8" t="s">
        <v>3234</v>
      </c>
      <c r="C2325" s="9" t="s">
        <v>3284</v>
      </c>
      <c r="D2325" s="10" t="s">
        <v>3285</v>
      </c>
      <c r="E2325" s="11" t="s">
        <v>3286</v>
      </c>
      <c r="F2325" s="6">
        <v>448536</v>
      </c>
      <c r="G2325" s="6" t="s">
        <v>3248</v>
      </c>
      <c r="H2325" s="16">
        <v>9270582.5999999996</v>
      </c>
      <c r="I2325" s="12">
        <v>43874</v>
      </c>
      <c r="J2325" s="12">
        <v>44396</v>
      </c>
      <c r="K2325" s="15">
        <v>5770000</v>
      </c>
      <c r="L2325" s="13" t="s">
        <v>14</v>
      </c>
      <c r="M2325" s="7">
        <v>1</v>
      </c>
      <c r="N2325" s="14"/>
    </row>
    <row r="2326" spans="1:14" ht="141.75">
      <c r="A2326" s="6">
        <v>2325</v>
      </c>
      <c r="B2326" s="8" t="s">
        <v>3234</v>
      </c>
      <c r="C2326" s="9" t="s">
        <v>3287</v>
      </c>
      <c r="D2326" s="10" t="s">
        <v>3288</v>
      </c>
      <c r="E2326" s="11" t="s">
        <v>3289</v>
      </c>
      <c r="F2326" s="6">
        <v>381743</v>
      </c>
      <c r="G2326" s="6" t="s">
        <v>794</v>
      </c>
      <c r="H2326" s="16">
        <v>10515519.6</v>
      </c>
      <c r="I2326" s="12">
        <v>43845</v>
      </c>
      <c r="J2326" s="12">
        <v>44210</v>
      </c>
      <c r="K2326" s="15">
        <v>9870775</v>
      </c>
      <c r="L2326" s="13" t="s">
        <v>14</v>
      </c>
      <c r="M2326" s="7">
        <v>1</v>
      </c>
      <c r="N2326" s="14"/>
    </row>
    <row r="2327" spans="1:14" ht="409.5">
      <c r="A2327" s="6">
        <v>2326</v>
      </c>
      <c r="B2327" s="8" t="s">
        <v>3234</v>
      </c>
      <c r="C2327" s="9" t="s">
        <v>3287</v>
      </c>
      <c r="D2327" s="10" t="s">
        <v>3288</v>
      </c>
      <c r="E2327" s="11" t="s">
        <v>3290</v>
      </c>
      <c r="F2327" s="6">
        <v>409016</v>
      </c>
      <c r="G2327" s="6" t="s">
        <v>808</v>
      </c>
      <c r="H2327" s="16">
        <v>10726490.85</v>
      </c>
      <c r="I2327" s="12">
        <v>43864</v>
      </c>
      <c r="J2327" s="12">
        <v>44440</v>
      </c>
      <c r="K2327" s="15">
        <v>7000000</v>
      </c>
      <c r="L2327" s="13" t="s">
        <v>14</v>
      </c>
      <c r="M2327" s="7">
        <v>1</v>
      </c>
      <c r="N2327" s="14"/>
    </row>
    <row r="2328" spans="1:14" ht="157.5">
      <c r="A2328" s="6">
        <v>2327</v>
      </c>
      <c r="B2328" s="8" t="s">
        <v>3234</v>
      </c>
      <c r="C2328" s="9" t="s">
        <v>3291</v>
      </c>
      <c r="D2328" s="10" t="s">
        <v>3292</v>
      </c>
      <c r="E2328" s="11" t="s">
        <v>3293</v>
      </c>
      <c r="F2328" s="6">
        <v>381744</v>
      </c>
      <c r="G2328" s="6" t="s">
        <v>794</v>
      </c>
      <c r="H2328" s="16">
        <v>4797908.5</v>
      </c>
      <c r="I2328" s="12">
        <v>43850</v>
      </c>
      <c r="J2328" s="12">
        <v>44215</v>
      </c>
      <c r="K2328" s="15">
        <v>2696014</v>
      </c>
      <c r="L2328" s="13" t="s">
        <v>14</v>
      </c>
      <c r="M2328" s="7">
        <v>1</v>
      </c>
      <c r="N2328" s="14"/>
    </row>
    <row r="2329" spans="1:14" ht="220.5">
      <c r="A2329" s="6">
        <v>2328</v>
      </c>
      <c r="B2329" s="8" t="s">
        <v>3234</v>
      </c>
      <c r="C2329" s="9" t="s">
        <v>3294</v>
      </c>
      <c r="D2329" s="10" t="s">
        <v>3295</v>
      </c>
      <c r="E2329" s="11" t="s">
        <v>3296</v>
      </c>
      <c r="F2329" s="6">
        <v>396347</v>
      </c>
      <c r="G2329" s="6" t="s">
        <v>794</v>
      </c>
      <c r="H2329" s="16">
        <v>9823654.5500000007</v>
      </c>
      <c r="I2329" s="12">
        <v>43872</v>
      </c>
      <c r="J2329" s="12">
        <v>44266</v>
      </c>
      <c r="K2329" s="15">
        <v>5468639</v>
      </c>
      <c r="L2329" s="13" t="s">
        <v>14</v>
      </c>
      <c r="M2329" s="7">
        <v>1</v>
      </c>
      <c r="N2329" s="14"/>
    </row>
    <row r="2330" spans="1:14" ht="330.75">
      <c r="A2330" s="6">
        <v>2329</v>
      </c>
      <c r="B2330" s="8" t="s">
        <v>3234</v>
      </c>
      <c r="C2330" s="9" t="s">
        <v>3297</v>
      </c>
      <c r="D2330" s="10" t="s">
        <v>3298</v>
      </c>
      <c r="E2330" s="11" t="s">
        <v>3299</v>
      </c>
      <c r="F2330" s="6">
        <v>396346</v>
      </c>
      <c r="G2330" s="6" t="s">
        <v>794</v>
      </c>
      <c r="H2330" s="16">
        <v>10524475.25</v>
      </c>
      <c r="I2330" s="12">
        <v>43871</v>
      </c>
      <c r="J2330" s="12">
        <v>43901</v>
      </c>
      <c r="K2330" s="15">
        <v>3964572</v>
      </c>
      <c r="L2330" s="13" t="s">
        <v>14</v>
      </c>
      <c r="M2330" s="7">
        <v>1</v>
      </c>
      <c r="N2330" s="14"/>
    </row>
    <row r="2331" spans="1:14" ht="173.25">
      <c r="A2331" s="6">
        <v>2330</v>
      </c>
      <c r="B2331" s="8" t="s">
        <v>3234</v>
      </c>
      <c r="C2331" s="9" t="s">
        <v>3300</v>
      </c>
      <c r="D2331" s="10" t="s">
        <v>3301</v>
      </c>
      <c r="E2331" s="11" t="s">
        <v>3302</v>
      </c>
      <c r="F2331" s="6">
        <v>409017</v>
      </c>
      <c r="G2331" s="6" t="s">
        <v>808</v>
      </c>
      <c r="H2331" s="16">
        <v>3324468.95</v>
      </c>
      <c r="I2331" s="12">
        <v>43894</v>
      </c>
      <c r="J2331" s="12">
        <v>44258</v>
      </c>
      <c r="K2331" s="15">
        <v>0</v>
      </c>
      <c r="L2331" s="13" t="s">
        <v>14</v>
      </c>
      <c r="M2331" s="7">
        <v>1</v>
      </c>
      <c r="N2331" s="14"/>
    </row>
    <row r="2332" spans="1:14" ht="94.5">
      <c r="A2332" s="6">
        <v>2331</v>
      </c>
      <c r="B2332" s="8" t="s">
        <v>3234</v>
      </c>
      <c r="C2332" s="9" t="s">
        <v>3303</v>
      </c>
      <c r="D2332" s="10" t="s">
        <v>3304</v>
      </c>
      <c r="E2332" s="11" t="s">
        <v>3305</v>
      </c>
      <c r="F2332" s="6">
        <v>420453</v>
      </c>
      <c r="G2332" s="6" t="s">
        <v>808</v>
      </c>
      <c r="H2332" s="16">
        <v>3784277.5</v>
      </c>
      <c r="I2332" s="12">
        <v>43926</v>
      </c>
      <c r="J2332" s="12">
        <v>44115</v>
      </c>
      <c r="K2332" s="15">
        <v>0</v>
      </c>
      <c r="L2332" s="13" t="s">
        <v>14</v>
      </c>
      <c r="M2332" s="7">
        <v>1</v>
      </c>
      <c r="N2332" s="14"/>
    </row>
    <row r="2333" spans="1:14" ht="110.25">
      <c r="A2333" s="6">
        <v>2332</v>
      </c>
      <c r="B2333" s="8" t="s">
        <v>3234</v>
      </c>
      <c r="C2333" s="9" t="s">
        <v>3306</v>
      </c>
      <c r="D2333" s="10" t="s">
        <v>3274</v>
      </c>
      <c r="E2333" s="11" t="s">
        <v>3307</v>
      </c>
      <c r="F2333" s="6">
        <v>493569</v>
      </c>
      <c r="G2333" s="6" t="s">
        <v>3248</v>
      </c>
      <c r="H2333" s="16">
        <v>83490291.298999995</v>
      </c>
      <c r="I2333" s="12">
        <v>44234</v>
      </c>
      <c r="J2333" s="12">
        <v>44560</v>
      </c>
      <c r="K2333" s="15">
        <v>40831000</v>
      </c>
      <c r="L2333" s="13" t="s">
        <v>70</v>
      </c>
      <c r="M2333" s="7">
        <v>1</v>
      </c>
      <c r="N2333" s="14"/>
    </row>
    <row r="2334" spans="1:14" ht="110.25">
      <c r="A2334" s="6">
        <v>2333</v>
      </c>
      <c r="B2334" s="8" t="s">
        <v>3234</v>
      </c>
      <c r="C2334" s="9" t="s">
        <v>3279</v>
      </c>
      <c r="D2334" s="10" t="s">
        <v>3280</v>
      </c>
      <c r="E2334" s="11" t="s">
        <v>3307</v>
      </c>
      <c r="F2334" s="6">
        <v>493569</v>
      </c>
      <c r="G2334" s="6" t="s">
        <v>3248</v>
      </c>
      <c r="H2334" s="16">
        <v>83490291.298999995</v>
      </c>
      <c r="I2334" s="12">
        <v>44234</v>
      </c>
      <c r="J2334" s="12">
        <v>44560</v>
      </c>
      <c r="K2334" s="15">
        <v>40831000</v>
      </c>
      <c r="L2334" s="13" t="s">
        <v>70</v>
      </c>
      <c r="M2334" s="7">
        <v>0.51</v>
      </c>
      <c r="N2334" s="14"/>
    </row>
    <row r="2335" spans="1:14" ht="78.75">
      <c r="A2335" s="6">
        <v>2334</v>
      </c>
      <c r="B2335" s="8" t="s">
        <v>3234</v>
      </c>
      <c r="C2335" s="9" t="s">
        <v>3277</v>
      </c>
      <c r="D2335" s="10" t="s">
        <v>3278</v>
      </c>
      <c r="E2335" s="11" t="s">
        <v>3307</v>
      </c>
      <c r="F2335" s="6">
        <v>493569</v>
      </c>
      <c r="G2335" s="6" t="s">
        <v>3248</v>
      </c>
      <c r="H2335" s="16">
        <v>83490291.298999995</v>
      </c>
      <c r="I2335" s="12">
        <v>44234</v>
      </c>
      <c r="J2335" s="12">
        <v>44560</v>
      </c>
      <c r="K2335" s="15">
        <v>40831000</v>
      </c>
      <c r="L2335" s="13" t="s">
        <v>70</v>
      </c>
      <c r="M2335" s="7">
        <v>0.49</v>
      </c>
      <c r="N2335" s="14"/>
    </row>
    <row r="2336" spans="1:14" ht="110.25">
      <c r="A2336" s="6">
        <v>2335</v>
      </c>
      <c r="B2336" s="8" t="s">
        <v>3234</v>
      </c>
      <c r="C2336" s="9" t="s">
        <v>3306</v>
      </c>
      <c r="D2336" s="10" t="s">
        <v>3274</v>
      </c>
      <c r="E2336" s="11" t="s">
        <v>3308</v>
      </c>
      <c r="F2336" s="6">
        <v>493570</v>
      </c>
      <c r="G2336" s="6" t="s">
        <v>3248</v>
      </c>
      <c r="H2336" s="16">
        <v>77236676.794</v>
      </c>
      <c r="I2336" s="12">
        <v>44234</v>
      </c>
      <c r="J2336" s="12">
        <v>44560</v>
      </c>
      <c r="K2336" s="15">
        <v>37325000</v>
      </c>
      <c r="L2336" s="13" t="s">
        <v>70</v>
      </c>
      <c r="M2336" s="7">
        <v>1</v>
      </c>
      <c r="N2336" s="14"/>
    </row>
    <row r="2337" spans="1:14" ht="110.25">
      <c r="A2337" s="6">
        <v>2336</v>
      </c>
      <c r="B2337" s="8" t="s">
        <v>3234</v>
      </c>
      <c r="C2337" s="9" t="s">
        <v>3279</v>
      </c>
      <c r="D2337" s="10" t="s">
        <v>3280</v>
      </c>
      <c r="E2337" s="11" t="s">
        <v>3308</v>
      </c>
      <c r="F2337" s="6">
        <v>493570</v>
      </c>
      <c r="G2337" s="6" t="s">
        <v>3248</v>
      </c>
      <c r="H2337" s="16">
        <v>77236676.794</v>
      </c>
      <c r="I2337" s="12">
        <v>44234</v>
      </c>
      <c r="J2337" s="12">
        <v>44560</v>
      </c>
      <c r="K2337" s="15">
        <v>37325000</v>
      </c>
      <c r="L2337" s="13" t="s">
        <v>70</v>
      </c>
      <c r="M2337" s="7">
        <v>0.51</v>
      </c>
      <c r="N2337" s="14"/>
    </row>
    <row r="2338" spans="1:14" ht="78.75">
      <c r="A2338" s="6">
        <v>2337</v>
      </c>
      <c r="B2338" s="8" t="s">
        <v>3234</v>
      </c>
      <c r="C2338" s="9" t="s">
        <v>3277</v>
      </c>
      <c r="D2338" s="10" t="s">
        <v>3278</v>
      </c>
      <c r="E2338" s="11" t="s">
        <v>3308</v>
      </c>
      <c r="F2338" s="6">
        <v>493570</v>
      </c>
      <c r="G2338" s="6" t="s">
        <v>3248</v>
      </c>
      <c r="H2338" s="16">
        <v>77236676.794</v>
      </c>
      <c r="I2338" s="12">
        <v>44234</v>
      </c>
      <c r="J2338" s="12">
        <v>44560</v>
      </c>
      <c r="K2338" s="15">
        <v>37325000</v>
      </c>
      <c r="L2338" s="13" t="s">
        <v>70</v>
      </c>
      <c r="M2338" s="7">
        <v>0.49</v>
      </c>
      <c r="N2338" s="14"/>
    </row>
    <row r="2339" spans="1:14" ht="78.75">
      <c r="A2339" s="6">
        <v>2338</v>
      </c>
      <c r="B2339" s="8" t="s">
        <v>3234</v>
      </c>
      <c r="C2339" s="9" t="s">
        <v>3309</v>
      </c>
      <c r="D2339" s="10" t="s">
        <v>3310</v>
      </c>
      <c r="E2339" s="11" t="s">
        <v>3311</v>
      </c>
      <c r="F2339" s="6">
        <v>514182</v>
      </c>
      <c r="G2339" s="6" t="s">
        <v>848</v>
      </c>
      <c r="H2339" s="16">
        <v>6508896.5</v>
      </c>
      <c r="I2339" s="12">
        <v>44234</v>
      </c>
      <c r="J2339" s="12">
        <v>44315</v>
      </c>
      <c r="K2339" s="15">
        <v>1937609</v>
      </c>
      <c r="L2339" s="13" t="s">
        <v>14</v>
      </c>
      <c r="M2339" s="7">
        <v>1</v>
      </c>
      <c r="N2339" s="14"/>
    </row>
    <row r="2340" spans="1:14" ht="63">
      <c r="A2340" s="6">
        <v>2339</v>
      </c>
      <c r="B2340" s="8" t="s">
        <v>3234</v>
      </c>
      <c r="C2340" s="9" t="s">
        <v>3312</v>
      </c>
      <c r="D2340" s="10" t="s">
        <v>3313</v>
      </c>
      <c r="E2340" s="11" t="s">
        <v>3314</v>
      </c>
      <c r="F2340" s="6">
        <v>514184</v>
      </c>
      <c r="G2340" s="6" t="s">
        <v>848</v>
      </c>
      <c r="H2340" s="16">
        <v>8045493</v>
      </c>
      <c r="I2340" s="12">
        <v>44245</v>
      </c>
      <c r="J2340" s="12">
        <v>44326</v>
      </c>
      <c r="K2340" s="15">
        <v>0</v>
      </c>
      <c r="L2340" s="13" t="s">
        <v>14</v>
      </c>
      <c r="M2340" s="7">
        <v>1</v>
      </c>
      <c r="N2340" s="14"/>
    </row>
    <row r="2341" spans="1:14" ht="78.75">
      <c r="A2341" s="6">
        <v>2340</v>
      </c>
      <c r="B2341" s="8" t="s">
        <v>3234</v>
      </c>
      <c r="C2341" s="9" t="s">
        <v>3315</v>
      </c>
      <c r="D2341" s="10" t="s">
        <v>3316</v>
      </c>
      <c r="E2341" s="11" t="s">
        <v>3317</v>
      </c>
      <c r="F2341" s="6">
        <v>514185</v>
      </c>
      <c r="G2341" s="6" t="s">
        <v>848</v>
      </c>
      <c r="H2341" s="16">
        <v>4937926.1500000004</v>
      </c>
      <c r="I2341" s="12">
        <v>44245</v>
      </c>
      <c r="J2341" s="12">
        <v>44326</v>
      </c>
      <c r="K2341" s="15">
        <v>0</v>
      </c>
      <c r="L2341" s="13" t="s">
        <v>14</v>
      </c>
      <c r="M2341" s="7">
        <v>1</v>
      </c>
      <c r="N2341" s="14"/>
    </row>
    <row r="2342" spans="1:14" ht="63">
      <c r="A2342" s="6">
        <v>2341</v>
      </c>
      <c r="B2342" s="8" t="s">
        <v>3234</v>
      </c>
      <c r="C2342" s="9" t="s">
        <v>3318</v>
      </c>
      <c r="D2342" s="10" t="s">
        <v>3319</v>
      </c>
      <c r="E2342" s="11" t="s">
        <v>3320</v>
      </c>
      <c r="F2342" s="6">
        <v>514180</v>
      </c>
      <c r="G2342" s="6" t="s">
        <v>848</v>
      </c>
      <c r="H2342" s="16">
        <v>4849780.4000000004</v>
      </c>
      <c r="I2342" s="12">
        <v>44245</v>
      </c>
      <c r="J2342" s="12">
        <v>44326</v>
      </c>
      <c r="K2342" s="15">
        <v>2605105</v>
      </c>
      <c r="L2342" s="13" t="s">
        <v>14</v>
      </c>
      <c r="M2342" s="7">
        <v>1</v>
      </c>
      <c r="N2342" s="14"/>
    </row>
    <row r="2343" spans="1:14" ht="78.75">
      <c r="A2343" s="6">
        <v>2342</v>
      </c>
      <c r="B2343" s="8" t="s">
        <v>3234</v>
      </c>
      <c r="C2343" s="9" t="s">
        <v>3321</v>
      </c>
      <c r="D2343" s="10" t="s">
        <v>3322</v>
      </c>
      <c r="E2343" s="11" t="s">
        <v>3323</v>
      </c>
      <c r="F2343" s="6">
        <v>504112</v>
      </c>
      <c r="G2343" s="6" t="s">
        <v>1034</v>
      </c>
      <c r="H2343" s="16">
        <v>66668010.704000004</v>
      </c>
      <c r="I2343" s="12">
        <v>44238</v>
      </c>
      <c r="J2343" s="12">
        <v>44791</v>
      </c>
      <c r="K2343" s="15">
        <v>35000000</v>
      </c>
      <c r="L2343" s="13" t="s">
        <v>70</v>
      </c>
      <c r="M2343" s="7">
        <v>1</v>
      </c>
      <c r="N2343" s="14"/>
    </row>
    <row r="2344" spans="1:14" ht="78.75">
      <c r="A2344" s="6">
        <v>2343</v>
      </c>
      <c r="B2344" s="8" t="s">
        <v>3234</v>
      </c>
      <c r="C2344" s="9" t="s">
        <v>3271</v>
      </c>
      <c r="D2344" s="10" t="s">
        <v>3272</v>
      </c>
      <c r="E2344" s="11" t="s">
        <v>3323</v>
      </c>
      <c r="F2344" s="6">
        <v>504112</v>
      </c>
      <c r="G2344" s="6" t="s">
        <v>1034</v>
      </c>
      <c r="H2344" s="16">
        <v>66668010.704000004</v>
      </c>
      <c r="I2344" s="12">
        <v>44238</v>
      </c>
      <c r="J2344" s="12">
        <v>44791</v>
      </c>
      <c r="K2344" s="15">
        <v>35000000</v>
      </c>
      <c r="L2344" s="13" t="s">
        <v>70</v>
      </c>
      <c r="M2344" s="7">
        <v>0.49</v>
      </c>
      <c r="N2344" s="14"/>
    </row>
    <row r="2345" spans="1:14" ht="78.75">
      <c r="A2345" s="6">
        <v>2344</v>
      </c>
      <c r="B2345" s="8" t="s">
        <v>3234</v>
      </c>
      <c r="C2345" s="9" t="s">
        <v>3324</v>
      </c>
      <c r="D2345" s="10" t="s">
        <v>3325</v>
      </c>
      <c r="E2345" s="11" t="s">
        <v>3323</v>
      </c>
      <c r="F2345" s="6">
        <v>504112</v>
      </c>
      <c r="G2345" s="6" t="s">
        <v>1034</v>
      </c>
      <c r="H2345" s="16">
        <v>66668010.704000004</v>
      </c>
      <c r="I2345" s="12">
        <v>44238</v>
      </c>
      <c r="J2345" s="12">
        <v>44791</v>
      </c>
      <c r="K2345" s="15">
        <v>35000000</v>
      </c>
      <c r="L2345" s="13" t="s">
        <v>70</v>
      </c>
      <c r="M2345" s="7">
        <v>0.51</v>
      </c>
      <c r="N2345" s="14"/>
    </row>
    <row r="2346" spans="1:14" ht="141.75">
      <c r="A2346" s="6">
        <v>2345</v>
      </c>
      <c r="B2346" s="8" t="s">
        <v>3234</v>
      </c>
      <c r="C2346" s="9" t="s">
        <v>3326</v>
      </c>
      <c r="D2346" s="10" t="s">
        <v>3327</v>
      </c>
      <c r="E2346" s="11" t="s">
        <v>3328</v>
      </c>
      <c r="F2346" s="6">
        <v>529966</v>
      </c>
      <c r="G2346" s="6" t="s">
        <v>875</v>
      </c>
      <c r="H2346" s="16">
        <v>7676287.8499999996</v>
      </c>
      <c r="I2346" s="12">
        <v>44255</v>
      </c>
      <c r="J2346" s="12">
        <v>44627</v>
      </c>
      <c r="K2346" s="15">
        <v>0</v>
      </c>
      <c r="L2346" s="13" t="s">
        <v>14</v>
      </c>
      <c r="M2346" s="7">
        <v>1</v>
      </c>
      <c r="N2346" s="14"/>
    </row>
    <row r="2347" spans="1:14" ht="94.5">
      <c r="A2347" s="6">
        <v>2346</v>
      </c>
      <c r="B2347" s="8" t="s">
        <v>3234</v>
      </c>
      <c r="C2347" s="9" t="s">
        <v>3329</v>
      </c>
      <c r="D2347" s="10" t="s">
        <v>3330</v>
      </c>
      <c r="E2347" s="11" t="s">
        <v>3331</v>
      </c>
      <c r="F2347" s="6">
        <v>529967</v>
      </c>
      <c r="G2347" s="6" t="s">
        <v>875</v>
      </c>
      <c r="H2347" s="16">
        <v>4246314.75</v>
      </c>
      <c r="I2347" s="12">
        <v>44255</v>
      </c>
      <c r="J2347" s="12">
        <v>44532</v>
      </c>
      <c r="K2347" s="15">
        <v>3007780</v>
      </c>
      <c r="L2347" s="13" t="s">
        <v>14</v>
      </c>
      <c r="M2347" s="7">
        <v>1</v>
      </c>
      <c r="N2347" s="14"/>
    </row>
    <row r="2348" spans="1:14" ht="110.25">
      <c r="A2348" s="6">
        <v>2347</v>
      </c>
      <c r="B2348" s="8" t="s">
        <v>3234</v>
      </c>
      <c r="C2348" s="9" t="s">
        <v>3332</v>
      </c>
      <c r="D2348" s="10" t="s">
        <v>3333</v>
      </c>
      <c r="E2348" s="11" t="s">
        <v>3334</v>
      </c>
      <c r="F2348" s="6">
        <v>529968</v>
      </c>
      <c r="G2348" s="6" t="s">
        <v>875</v>
      </c>
      <c r="H2348" s="16">
        <v>6781174.0999999996</v>
      </c>
      <c r="I2348" s="12">
        <v>44249</v>
      </c>
      <c r="J2348" s="12">
        <v>44571</v>
      </c>
      <c r="K2348" s="15">
        <v>4811437</v>
      </c>
      <c r="L2348" s="13" t="s">
        <v>14</v>
      </c>
      <c r="M2348" s="7">
        <v>1</v>
      </c>
      <c r="N2348" s="14"/>
    </row>
    <row r="2349" spans="1:14" ht="78.75">
      <c r="A2349" s="6">
        <v>2348</v>
      </c>
      <c r="B2349" s="8" t="s">
        <v>3234</v>
      </c>
      <c r="C2349" s="9" t="s">
        <v>3335</v>
      </c>
      <c r="D2349" s="10" t="s">
        <v>3336</v>
      </c>
      <c r="E2349" s="11" t="s">
        <v>3337</v>
      </c>
      <c r="F2349" s="6">
        <v>529969</v>
      </c>
      <c r="G2349" s="6" t="s">
        <v>875</v>
      </c>
      <c r="H2349" s="16">
        <v>6417008.7000000002</v>
      </c>
      <c r="I2349" s="12">
        <v>44242</v>
      </c>
      <c r="J2349" s="12">
        <v>44613</v>
      </c>
      <c r="K2349" s="15">
        <v>4371671</v>
      </c>
      <c r="L2349" s="13" t="s">
        <v>14</v>
      </c>
      <c r="M2349" s="7">
        <v>1</v>
      </c>
      <c r="N2349" s="14"/>
    </row>
    <row r="2350" spans="1:14" ht="126">
      <c r="A2350" s="6">
        <v>2349</v>
      </c>
      <c r="B2350" s="8" t="s">
        <v>3234</v>
      </c>
      <c r="C2350" s="9" t="s">
        <v>3338</v>
      </c>
      <c r="D2350" s="10" t="s">
        <v>3239</v>
      </c>
      <c r="E2350" s="11" t="s">
        <v>3339</v>
      </c>
      <c r="F2350" s="6">
        <v>529970</v>
      </c>
      <c r="G2350" s="6" t="s">
        <v>875</v>
      </c>
      <c r="H2350" s="16">
        <v>6849851.5</v>
      </c>
      <c r="I2350" s="12">
        <v>44255</v>
      </c>
      <c r="J2350" s="12">
        <v>44627</v>
      </c>
      <c r="K2350" s="15">
        <v>4704845</v>
      </c>
      <c r="L2350" s="13" t="s">
        <v>14</v>
      </c>
      <c r="M2350" s="7">
        <v>1</v>
      </c>
      <c r="N2350" s="14"/>
    </row>
    <row r="2351" spans="1:14" ht="126">
      <c r="A2351" s="6">
        <v>2350</v>
      </c>
      <c r="B2351" s="8" t="s">
        <v>3234</v>
      </c>
      <c r="C2351" s="9" t="s">
        <v>3340</v>
      </c>
      <c r="D2351" s="10" t="s">
        <v>3341</v>
      </c>
      <c r="E2351" s="11" t="s">
        <v>3342</v>
      </c>
      <c r="F2351" s="6">
        <v>529972</v>
      </c>
      <c r="G2351" s="6" t="s">
        <v>875</v>
      </c>
      <c r="H2351" s="16">
        <v>6027807</v>
      </c>
      <c r="I2351" s="12">
        <v>44255</v>
      </c>
      <c r="J2351" s="12">
        <v>44627</v>
      </c>
      <c r="K2351" s="15">
        <v>0</v>
      </c>
      <c r="L2351" s="13" t="s">
        <v>14</v>
      </c>
      <c r="M2351" s="7">
        <v>1</v>
      </c>
      <c r="N2351" s="14"/>
    </row>
    <row r="2352" spans="1:14" ht="126">
      <c r="A2352" s="6">
        <v>2351</v>
      </c>
      <c r="B2352" s="8" t="s">
        <v>3234</v>
      </c>
      <c r="C2352" s="9" t="s">
        <v>3343</v>
      </c>
      <c r="D2352" s="10" t="s">
        <v>3344</v>
      </c>
      <c r="E2352" s="11" t="s">
        <v>3345</v>
      </c>
      <c r="F2352" s="6">
        <v>530000</v>
      </c>
      <c r="G2352" s="6" t="s">
        <v>875</v>
      </c>
      <c r="H2352" s="16">
        <v>5496700</v>
      </c>
      <c r="I2352" s="12">
        <v>44245</v>
      </c>
      <c r="J2352" s="12">
        <v>44606</v>
      </c>
      <c r="K2352" s="15">
        <v>3737329</v>
      </c>
      <c r="L2352" s="13" t="s">
        <v>14</v>
      </c>
      <c r="M2352" s="7">
        <v>1</v>
      </c>
      <c r="N2352" s="14"/>
    </row>
    <row r="2353" spans="1:14" ht="110.25">
      <c r="A2353" s="6">
        <v>2352</v>
      </c>
      <c r="B2353" s="8" t="s">
        <v>3234</v>
      </c>
      <c r="C2353" s="9" t="s">
        <v>3346</v>
      </c>
      <c r="D2353" s="10" t="s">
        <v>3347</v>
      </c>
      <c r="E2353" s="11" t="s">
        <v>3348</v>
      </c>
      <c r="F2353" s="6">
        <v>530001</v>
      </c>
      <c r="G2353" s="6" t="s">
        <v>875</v>
      </c>
      <c r="H2353" s="16">
        <v>3642919.4</v>
      </c>
      <c r="I2353" s="12">
        <v>44241</v>
      </c>
      <c r="J2353" s="12">
        <v>44511</v>
      </c>
      <c r="K2353" s="15">
        <v>2474674</v>
      </c>
      <c r="L2353" s="13" t="s">
        <v>14</v>
      </c>
      <c r="M2353" s="7">
        <v>1</v>
      </c>
      <c r="N2353" s="14"/>
    </row>
    <row r="2354" spans="1:14" ht="110.25">
      <c r="A2354" s="6">
        <v>2353</v>
      </c>
      <c r="B2354" s="8" t="s">
        <v>3234</v>
      </c>
      <c r="C2354" s="9" t="s">
        <v>3349</v>
      </c>
      <c r="D2354" s="10" t="s">
        <v>3350</v>
      </c>
      <c r="E2354" s="11" t="s">
        <v>3351</v>
      </c>
      <c r="F2354" s="6">
        <v>535305</v>
      </c>
      <c r="G2354" s="6" t="s">
        <v>875</v>
      </c>
      <c r="H2354" s="16">
        <v>13783303</v>
      </c>
      <c r="I2354" s="12">
        <v>44255</v>
      </c>
      <c r="J2354" s="12">
        <v>44623</v>
      </c>
      <c r="K2354" s="15">
        <v>7394550</v>
      </c>
      <c r="L2354" s="13" t="s">
        <v>14</v>
      </c>
      <c r="M2354" s="7">
        <v>1</v>
      </c>
      <c r="N2354" s="14"/>
    </row>
    <row r="2355" spans="1:14" ht="126">
      <c r="A2355" s="6">
        <v>2354</v>
      </c>
      <c r="B2355" s="8" t="s">
        <v>3234</v>
      </c>
      <c r="C2355" s="9" t="s">
        <v>3352</v>
      </c>
      <c r="D2355" s="10" t="s">
        <v>3353</v>
      </c>
      <c r="E2355" s="11" t="s">
        <v>3354</v>
      </c>
      <c r="F2355" s="6">
        <v>535306</v>
      </c>
      <c r="G2355" s="6" t="s">
        <v>875</v>
      </c>
      <c r="H2355" s="16">
        <v>7738092.9500000002</v>
      </c>
      <c r="I2355" s="12">
        <v>44258</v>
      </c>
      <c r="J2355" s="12">
        <v>44629</v>
      </c>
      <c r="K2355" s="15">
        <v>0</v>
      </c>
      <c r="L2355" s="13" t="s">
        <v>14</v>
      </c>
      <c r="M2355" s="7">
        <v>1</v>
      </c>
      <c r="N2355" s="14"/>
    </row>
    <row r="2356" spans="1:14" ht="110.25">
      <c r="A2356" s="6">
        <v>2355</v>
      </c>
      <c r="B2356" s="8" t="s">
        <v>3234</v>
      </c>
      <c r="C2356" s="9" t="s">
        <v>3355</v>
      </c>
      <c r="D2356" s="10" t="s">
        <v>3356</v>
      </c>
      <c r="E2356" s="11" t="s">
        <v>3357</v>
      </c>
      <c r="F2356" s="6">
        <v>535307</v>
      </c>
      <c r="G2356" s="6" t="s">
        <v>875</v>
      </c>
      <c r="H2356" s="16">
        <v>4340950.9000000004</v>
      </c>
      <c r="I2356" s="12">
        <v>44263</v>
      </c>
      <c r="J2356" s="12">
        <v>44539</v>
      </c>
      <c r="K2356" s="15">
        <v>2679117</v>
      </c>
      <c r="L2356" s="13" t="s">
        <v>14</v>
      </c>
      <c r="M2356" s="7">
        <v>1</v>
      </c>
      <c r="N2356" s="14"/>
    </row>
    <row r="2357" spans="1:14" ht="110.25">
      <c r="A2357" s="6">
        <v>2356</v>
      </c>
      <c r="B2357" s="8" t="s">
        <v>3234</v>
      </c>
      <c r="C2357" s="9" t="s">
        <v>3358</v>
      </c>
      <c r="D2357" s="10" t="s">
        <v>3359</v>
      </c>
      <c r="E2357" s="11" t="s">
        <v>3360</v>
      </c>
      <c r="F2357" s="6">
        <v>535308</v>
      </c>
      <c r="G2357" s="6" t="s">
        <v>875</v>
      </c>
      <c r="H2357" s="16">
        <v>7396320.9500000002</v>
      </c>
      <c r="I2357" s="12">
        <v>44256</v>
      </c>
      <c r="J2357" s="12">
        <v>44588</v>
      </c>
      <c r="K2357" s="15">
        <v>5668054</v>
      </c>
      <c r="L2357" s="13" t="s">
        <v>14</v>
      </c>
      <c r="M2357" s="7">
        <v>1</v>
      </c>
      <c r="N2357" s="14"/>
    </row>
    <row r="2358" spans="1:14" ht="126">
      <c r="A2358" s="6">
        <v>2357</v>
      </c>
      <c r="B2358" s="8" t="s">
        <v>3234</v>
      </c>
      <c r="C2358" s="9" t="s">
        <v>3361</v>
      </c>
      <c r="D2358" s="10" t="s">
        <v>3362</v>
      </c>
      <c r="E2358" s="11" t="s">
        <v>3363</v>
      </c>
      <c r="F2358" s="6">
        <v>535309</v>
      </c>
      <c r="G2358" s="6" t="s">
        <v>875</v>
      </c>
      <c r="H2358" s="16">
        <v>9406294.8499999996</v>
      </c>
      <c r="I2358" s="12">
        <v>44251</v>
      </c>
      <c r="J2358" s="12">
        <v>44622</v>
      </c>
      <c r="K2358" s="15">
        <v>5982890</v>
      </c>
      <c r="L2358" s="13" t="s">
        <v>14</v>
      </c>
      <c r="M2358" s="7">
        <v>1</v>
      </c>
      <c r="N2358" s="14"/>
    </row>
    <row r="2359" spans="1:14" ht="110.25">
      <c r="A2359" s="6">
        <v>2358</v>
      </c>
      <c r="B2359" s="8" t="s">
        <v>3234</v>
      </c>
      <c r="C2359" s="9" t="s">
        <v>3364</v>
      </c>
      <c r="D2359" s="10" t="s">
        <v>3365</v>
      </c>
      <c r="E2359" s="11" t="s">
        <v>3366</v>
      </c>
      <c r="F2359" s="6">
        <v>528556</v>
      </c>
      <c r="G2359" s="6" t="s">
        <v>808</v>
      </c>
      <c r="H2359" s="16">
        <v>3676177</v>
      </c>
      <c r="I2359" s="12">
        <v>44249</v>
      </c>
      <c r="J2359" s="12">
        <v>44620</v>
      </c>
      <c r="K2359" s="15">
        <v>940125</v>
      </c>
      <c r="L2359" s="13" t="s">
        <v>14</v>
      </c>
      <c r="M2359" s="7">
        <v>1</v>
      </c>
      <c r="N2359" s="14"/>
    </row>
    <row r="2360" spans="1:14" ht="94.5">
      <c r="A2360" s="6">
        <v>2359</v>
      </c>
      <c r="B2360" s="8" t="s">
        <v>3234</v>
      </c>
      <c r="C2360" s="9" t="s">
        <v>3367</v>
      </c>
      <c r="D2360" s="10" t="s">
        <v>3368</v>
      </c>
      <c r="E2360" s="11" t="s">
        <v>3369</v>
      </c>
      <c r="F2360" s="6">
        <v>498445</v>
      </c>
      <c r="G2360" s="6" t="s">
        <v>1587</v>
      </c>
      <c r="H2360" s="16">
        <v>195849900.07600001</v>
      </c>
      <c r="I2360" s="12">
        <v>44235</v>
      </c>
      <c r="J2360" s="12">
        <v>44788</v>
      </c>
      <c r="K2360" s="15">
        <v>0</v>
      </c>
      <c r="L2360" s="13" t="s">
        <v>14</v>
      </c>
      <c r="M2360" s="7">
        <v>1</v>
      </c>
      <c r="N2360" s="14"/>
    </row>
    <row r="2361" spans="1:14" ht="110.25">
      <c r="A2361" s="6">
        <v>2360</v>
      </c>
      <c r="B2361" s="8" t="s">
        <v>3234</v>
      </c>
      <c r="C2361" s="9" t="s">
        <v>3367</v>
      </c>
      <c r="D2361" s="10" t="s">
        <v>3368</v>
      </c>
      <c r="E2361" s="11" t="s">
        <v>3370</v>
      </c>
      <c r="F2361" s="6">
        <v>498446</v>
      </c>
      <c r="G2361" s="6" t="s">
        <v>1587</v>
      </c>
      <c r="H2361" s="16">
        <v>156036915.97999999</v>
      </c>
      <c r="I2361" s="12">
        <v>44235</v>
      </c>
      <c r="J2361" s="12">
        <v>44788</v>
      </c>
      <c r="K2361" s="15">
        <v>0</v>
      </c>
      <c r="L2361" s="13" t="s">
        <v>14</v>
      </c>
      <c r="M2361" s="7">
        <v>1</v>
      </c>
      <c r="N2361" s="14"/>
    </row>
    <row r="2362" spans="1:14" ht="94.5">
      <c r="A2362" s="6">
        <v>2361</v>
      </c>
      <c r="B2362" s="8" t="s">
        <v>3234</v>
      </c>
      <c r="C2362" s="9" t="s">
        <v>3367</v>
      </c>
      <c r="D2362" s="10" t="s">
        <v>3368</v>
      </c>
      <c r="E2362" s="11" t="s">
        <v>3371</v>
      </c>
      <c r="F2362" s="6">
        <v>498447</v>
      </c>
      <c r="G2362" s="6" t="s">
        <v>1587</v>
      </c>
      <c r="H2362" s="16">
        <v>119722097.76899999</v>
      </c>
      <c r="I2362" s="12">
        <v>44235</v>
      </c>
      <c r="J2362" s="12">
        <v>44788</v>
      </c>
      <c r="K2362" s="15">
        <v>0</v>
      </c>
      <c r="L2362" s="13" t="s">
        <v>14</v>
      </c>
      <c r="M2362" s="7">
        <v>1</v>
      </c>
      <c r="N2362" s="14"/>
    </row>
    <row r="2363" spans="1:14" ht="63">
      <c r="A2363" s="6">
        <v>2362</v>
      </c>
      <c r="B2363" s="8" t="s">
        <v>3234</v>
      </c>
      <c r="C2363" s="9" t="s">
        <v>3261</v>
      </c>
      <c r="D2363" s="10" t="s">
        <v>3262</v>
      </c>
      <c r="E2363" s="11" t="s">
        <v>3372</v>
      </c>
      <c r="F2363" s="6">
        <v>514178</v>
      </c>
      <c r="G2363" s="6" t="s">
        <v>848</v>
      </c>
      <c r="H2363" s="16">
        <v>10959749.823000001</v>
      </c>
      <c r="I2363" s="12">
        <v>44284</v>
      </c>
      <c r="J2363" s="12">
        <v>44369</v>
      </c>
      <c r="K2363" s="15">
        <v>2110495</v>
      </c>
      <c r="L2363" s="13" t="s">
        <v>14</v>
      </c>
      <c r="M2363" s="7">
        <v>1</v>
      </c>
      <c r="N2363" s="14"/>
    </row>
    <row r="2364" spans="1:14" ht="63">
      <c r="A2364" s="6">
        <v>2363</v>
      </c>
      <c r="B2364" s="8" t="s">
        <v>3234</v>
      </c>
      <c r="C2364" s="9" t="s">
        <v>3261</v>
      </c>
      <c r="D2364" s="10" t="s">
        <v>3262</v>
      </c>
      <c r="E2364" s="11" t="s">
        <v>3373</v>
      </c>
      <c r="F2364" s="6">
        <v>514181</v>
      </c>
      <c r="G2364" s="6" t="s">
        <v>848</v>
      </c>
      <c r="H2364" s="16">
        <v>7703211.216</v>
      </c>
      <c r="I2364" s="12">
        <v>44284</v>
      </c>
      <c r="J2364" s="12">
        <v>44369</v>
      </c>
      <c r="K2364" s="15">
        <v>646776</v>
      </c>
      <c r="L2364" s="13" t="s">
        <v>14</v>
      </c>
      <c r="M2364" s="7">
        <v>1</v>
      </c>
      <c r="N2364" s="14"/>
    </row>
    <row r="2365" spans="1:14" ht="283.5">
      <c r="A2365" s="6">
        <v>2364</v>
      </c>
      <c r="B2365" s="8" t="s">
        <v>3234</v>
      </c>
      <c r="C2365" s="9" t="s">
        <v>3374</v>
      </c>
      <c r="D2365" s="10" t="s">
        <v>3375</v>
      </c>
      <c r="E2365" s="11" t="s">
        <v>3376</v>
      </c>
      <c r="F2365" s="6">
        <v>553546</v>
      </c>
      <c r="G2365" s="6" t="s">
        <v>808</v>
      </c>
      <c r="H2365" s="16">
        <v>3247218.75</v>
      </c>
      <c r="I2365" s="12">
        <v>44335</v>
      </c>
      <c r="J2365" s="12">
        <v>44706</v>
      </c>
      <c r="K2365" s="15">
        <v>0</v>
      </c>
      <c r="L2365" s="13" t="s">
        <v>14</v>
      </c>
      <c r="M2365" s="7">
        <v>1</v>
      </c>
      <c r="N2365" s="14"/>
    </row>
    <row r="2366" spans="1:14" ht="78.75">
      <c r="A2366" s="6">
        <v>2365</v>
      </c>
      <c r="B2366" s="8" t="s">
        <v>3234</v>
      </c>
      <c r="C2366" s="9" t="s">
        <v>3377</v>
      </c>
      <c r="D2366" s="10" t="s">
        <v>3378</v>
      </c>
      <c r="E2366" s="11" t="s">
        <v>3379</v>
      </c>
      <c r="F2366" s="6">
        <v>550060</v>
      </c>
      <c r="G2366" s="6" t="s">
        <v>3248</v>
      </c>
      <c r="H2366" s="16">
        <v>7084850.1500000004</v>
      </c>
      <c r="I2366" s="12">
        <v>44319</v>
      </c>
      <c r="J2366" s="12">
        <v>44690</v>
      </c>
      <c r="K2366" s="15">
        <v>4506000</v>
      </c>
      <c r="L2366" s="13" t="s">
        <v>14</v>
      </c>
      <c r="M2366" s="7">
        <v>1</v>
      </c>
      <c r="N2366" s="14"/>
    </row>
    <row r="2367" spans="1:14" ht="78.75">
      <c r="A2367" s="6">
        <v>2366</v>
      </c>
      <c r="B2367" s="8" t="s">
        <v>3234</v>
      </c>
      <c r="C2367" s="9" t="s">
        <v>3380</v>
      </c>
      <c r="D2367" s="10" t="s">
        <v>3381</v>
      </c>
      <c r="E2367" s="11" t="s">
        <v>3382</v>
      </c>
      <c r="F2367" s="6">
        <v>550061</v>
      </c>
      <c r="G2367" s="6" t="s">
        <v>3248</v>
      </c>
      <c r="H2367" s="16">
        <v>9039317.4499999993</v>
      </c>
      <c r="I2367" s="12">
        <v>44335</v>
      </c>
      <c r="J2367" s="12" t="s">
        <v>3383</v>
      </c>
      <c r="K2367" s="15">
        <v>0</v>
      </c>
      <c r="L2367" s="13" t="s">
        <v>14</v>
      </c>
      <c r="M2367" s="7">
        <v>1</v>
      </c>
      <c r="N2367" s="14"/>
    </row>
    <row r="2368" spans="1:14" ht="141.75">
      <c r="A2368" s="6">
        <v>2367</v>
      </c>
      <c r="B2368" s="8" t="s">
        <v>3234</v>
      </c>
      <c r="C2368" s="9" t="s">
        <v>3252</v>
      </c>
      <c r="D2368" s="10" t="s">
        <v>3253</v>
      </c>
      <c r="E2368" s="11" t="s">
        <v>3384</v>
      </c>
      <c r="F2368" s="6">
        <v>564744</v>
      </c>
      <c r="G2368" s="6" t="s">
        <v>3255</v>
      </c>
      <c r="H2368" s="16">
        <v>4087372.9559999998</v>
      </c>
      <c r="I2368" s="12">
        <v>44405</v>
      </c>
      <c r="J2368" s="12">
        <v>44592</v>
      </c>
      <c r="K2368" s="15">
        <v>0</v>
      </c>
      <c r="L2368" s="13" t="s">
        <v>14</v>
      </c>
      <c r="M2368" s="7">
        <v>1</v>
      </c>
      <c r="N2368" s="14"/>
    </row>
    <row r="2369" spans="1:14" ht="78.75">
      <c r="A2369" s="6">
        <v>2368</v>
      </c>
      <c r="B2369" s="8" t="s">
        <v>3234</v>
      </c>
      <c r="C2369" s="9" t="s">
        <v>3385</v>
      </c>
      <c r="D2369" s="10" t="s">
        <v>3386</v>
      </c>
      <c r="E2369" s="11" t="s">
        <v>3387</v>
      </c>
      <c r="F2369" s="6">
        <v>550062</v>
      </c>
      <c r="G2369" s="6" t="s">
        <v>3248</v>
      </c>
      <c r="H2369" s="16">
        <v>16896843.041000001</v>
      </c>
      <c r="I2369" s="12">
        <v>44405</v>
      </c>
      <c r="J2369" s="12">
        <v>44777</v>
      </c>
      <c r="K2369" s="15">
        <v>0</v>
      </c>
      <c r="L2369" s="13" t="s">
        <v>14</v>
      </c>
      <c r="M2369" s="7">
        <v>1</v>
      </c>
      <c r="N2369" s="14"/>
    </row>
    <row r="2370" spans="1:14" ht="126">
      <c r="A2370" s="6">
        <v>2369</v>
      </c>
      <c r="B2370" s="8" t="s">
        <v>3234</v>
      </c>
      <c r="C2370" s="9" t="s">
        <v>3252</v>
      </c>
      <c r="D2370" s="10" t="s">
        <v>3253</v>
      </c>
      <c r="E2370" s="11" t="s">
        <v>3388</v>
      </c>
      <c r="F2370" s="6">
        <v>564746</v>
      </c>
      <c r="G2370" s="6" t="s">
        <v>1779</v>
      </c>
      <c r="H2370" s="16">
        <v>22902142.120000001</v>
      </c>
      <c r="I2370" s="12">
        <v>44405</v>
      </c>
      <c r="J2370" s="12">
        <v>44592</v>
      </c>
      <c r="K2370" s="15">
        <v>0</v>
      </c>
      <c r="L2370" s="13" t="s">
        <v>14</v>
      </c>
      <c r="M2370" s="7">
        <v>1</v>
      </c>
      <c r="N2370" s="14"/>
    </row>
    <row r="2371" spans="1:14" ht="204.75">
      <c r="A2371" s="6">
        <v>2370</v>
      </c>
      <c r="B2371" s="8" t="s">
        <v>3234</v>
      </c>
      <c r="C2371" s="9" t="s">
        <v>3389</v>
      </c>
      <c r="D2371" s="10" t="s">
        <v>3390</v>
      </c>
      <c r="E2371" s="11" t="s">
        <v>3391</v>
      </c>
      <c r="F2371" s="6">
        <v>584049</v>
      </c>
      <c r="G2371" s="6" t="s">
        <v>3255</v>
      </c>
      <c r="H2371" s="16">
        <v>7342433.7439999999</v>
      </c>
      <c r="I2371" s="12">
        <v>44455</v>
      </c>
      <c r="J2371" s="12">
        <v>44826</v>
      </c>
      <c r="K2371" s="15">
        <v>0</v>
      </c>
      <c r="L2371" s="13" t="s">
        <v>14</v>
      </c>
      <c r="M2371" s="7">
        <v>1</v>
      </c>
      <c r="N2371" s="14"/>
    </row>
    <row r="2372" spans="1:14" ht="94.5">
      <c r="A2372" s="6">
        <v>2371</v>
      </c>
      <c r="B2372" s="8" t="s">
        <v>3234</v>
      </c>
      <c r="C2372" s="9" t="s">
        <v>3392</v>
      </c>
      <c r="D2372" s="10" t="s">
        <v>3393</v>
      </c>
      <c r="E2372" s="11" t="s">
        <v>3394</v>
      </c>
      <c r="F2372" s="6">
        <v>606830</v>
      </c>
      <c r="G2372" s="6" t="s">
        <v>608</v>
      </c>
      <c r="H2372" s="16">
        <v>12710640.9</v>
      </c>
      <c r="I2372" s="12">
        <v>44494</v>
      </c>
      <c r="J2372" s="12">
        <v>44621</v>
      </c>
      <c r="K2372" s="15"/>
      <c r="L2372" s="13" t="s">
        <v>14</v>
      </c>
      <c r="M2372" s="7">
        <v>1</v>
      </c>
      <c r="N2372" s="14"/>
    </row>
    <row r="2373" spans="1:14" ht="189">
      <c r="A2373" s="6">
        <v>2372</v>
      </c>
      <c r="B2373" s="8" t="s">
        <v>3234</v>
      </c>
      <c r="C2373" s="9" t="s">
        <v>3395</v>
      </c>
      <c r="D2373" s="10" t="s">
        <v>3396</v>
      </c>
      <c r="E2373" s="11" t="s">
        <v>3397</v>
      </c>
      <c r="F2373" s="6">
        <v>595476</v>
      </c>
      <c r="G2373" s="6" t="s">
        <v>608</v>
      </c>
      <c r="H2373" s="16">
        <v>231154.95</v>
      </c>
      <c r="I2373" s="12">
        <v>44478</v>
      </c>
      <c r="J2373" s="12">
        <v>44516</v>
      </c>
      <c r="K2373" s="15"/>
      <c r="L2373" s="13" t="s">
        <v>14</v>
      </c>
      <c r="M2373" s="7">
        <v>1</v>
      </c>
      <c r="N2373" s="14"/>
    </row>
    <row r="2374" spans="1:14" ht="126">
      <c r="A2374" s="6">
        <v>2373</v>
      </c>
      <c r="B2374" s="8" t="s">
        <v>3234</v>
      </c>
      <c r="C2374" s="9" t="s">
        <v>3398</v>
      </c>
      <c r="D2374" s="10" t="s">
        <v>3399</v>
      </c>
      <c r="E2374" s="11" t="s">
        <v>3400</v>
      </c>
      <c r="F2374" s="6">
        <v>595477</v>
      </c>
      <c r="G2374" s="6" t="s">
        <v>608</v>
      </c>
      <c r="H2374" s="16">
        <v>124894.6</v>
      </c>
      <c r="I2374" s="12">
        <v>44478</v>
      </c>
      <c r="J2374" s="12">
        <v>44516</v>
      </c>
      <c r="K2374" s="15"/>
      <c r="L2374" s="13" t="s">
        <v>14</v>
      </c>
      <c r="M2374" s="7">
        <v>1</v>
      </c>
      <c r="N2374" s="14"/>
    </row>
    <row r="2375" spans="1:14" ht="110.25">
      <c r="A2375" s="6">
        <v>2374</v>
      </c>
      <c r="B2375" s="8" t="s">
        <v>3234</v>
      </c>
      <c r="C2375" s="9" t="s">
        <v>3401</v>
      </c>
      <c r="D2375" s="10" t="s">
        <v>3402</v>
      </c>
      <c r="E2375" s="11" t="s">
        <v>3403</v>
      </c>
      <c r="F2375" s="6">
        <v>606816</v>
      </c>
      <c r="G2375" s="6" t="s">
        <v>608</v>
      </c>
      <c r="H2375" s="16">
        <v>10204040.25</v>
      </c>
      <c r="I2375" s="12">
        <v>44493</v>
      </c>
      <c r="J2375" s="12">
        <v>44590</v>
      </c>
      <c r="K2375" s="15"/>
      <c r="L2375" s="13" t="s">
        <v>14</v>
      </c>
      <c r="M2375" s="7">
        <v>1</v>
      </c>
      <c r="N2375" s="14"/>
    </row>
    <row r="2376" spans="1:14" ht="346.5">
      <c r="A2376" s="6">
        <v>2375</v>
      </c>
      <c r="B2376" s="8" t="s">
        <v>3234</v>
      </c>
      <c r="C2376" s="9" t="s">
        <v>3404</v>
      </c>
      <c r="D2376" s="10" t="s">
        <v>3405</v>
      </c>
      <c r="E2376" s="11" t="s">
        <v>3406</v>
      </c>
      <c r="F2376" s="6">
        <v>595478</v>
      </c>
      <c r="G2376" s="6" t="s">
        <v>608</v>
      </c>
      <c r="H2376" s="16">
        <v>577553.44999999995</v>
      </c>
      <c r="I2376" s="12">
        <v>44475</v>
      </c>
      <c r="J2376" s="12">
        <v>44512</v>
      </c>
      <c r="K2376" s="15"/>
      <c r="L2376" s="13" t="s">
        <v>14</v>
      </c>
      <c r="M2376" s="7">
        <v>1</v>
      </c>
      <c r="N2376" s="14"/>
    </row>
    <row r="2377" spans="1:14" ht="94.5">
      <c r="A2377" s="6">
        <v>2376</v>
      </c>
      <c r="B2377" s="8" t="s">
        <v>3234</v>
      </c>
      <c r="C2377" s="9" t="s">
        <v>3407</v>
      </c>
      <c r="D2377" s="10" t="s">
        <v>3408</v>
      </c>
      <c r="E2377" s="11" t="s">
        <v>3409</v>
      </c>
      <c r="F2377" s="6">
        <v>606836</v>
      </c>
      <c r="G2377" s="6" t="s">
        <v>608</v>
      </c>
      <c r="H2377" s="16">
        <v>1948371.15</v>
      </c>
      <c r="I2377" s="12">
        <v>44501</v>
      </c>
      <c r="J2377" s="12">
        <v>44598</v>
      </c>
      <c r="K2377" s="15"/>
      <c r="L2377" s="13" t="s">
        <v>14</v>
      </c>
      <c r="M2377" s="7">
        <v>1</v>
      </c>
      <c r="N2377" s="14"/>
    </row>
    <row r="2378" spans="1:14" ht="94.5">
      <c r="A2378" s="6">
        <v>2377</v>
      </c>
      <c r="B2378" s="8" t="s">
        <v>3234</v>
      </c>
      <c r="C2378" s="9" t="s">
        <v>3410</v>
      </c>
      <c r="D2378" s="10" t="s">
        <v>3411</v>
      </c>
      <c r="E2378" s="11" t="s">
        <v>3412</v>
      </c>
      <c r="F2378" s="6">
        <v>606839</v>
      </c>
      <c r="G2378" s="6" t="s">
        <v>608</v>
      </c>
      <c r="H2378" s="16">
        <v>1997296.15</v>
      </c>
      <c r="I2378" s="12">
        <v>44500</v>
      </c>
      <c r="J2378" s="12">
        <v>44597</v>
      </c>
      <c r="K2378" s="15"/>
      <c r="L2378" s="13" t="s">
        <v>14</v>
      </c>
      <c r="M2378" s="7">
        <v>1</v>
      </c>
      <c r="N2378" s="14"/>
    </row>
    <row r="2379" spans="1:14" ht="94.5">
      <c r="A2379" s="6">
        <v>2378</v>
      </c>
      <c r="B2379" s="8" t="s">
        <v>3234</v>
      </c>
      <c r="C2379" s="9" t="s">
        <v>3413</v>
      </c>
      <c r="D2379" s="10" t="s">
        <v>3414</v>
      </c>
      <c r="E2379" s="11" t="s">
        <v>3415</v>
      </c>
      <c r="F2379" s="6">
        <v>606840</v>
      </c>
      <c r="G2379" s="6" t="s">
        <v>608</v>
      </c>
      <c r="H2379" s="16">
        <v>202039.35</v>
      </c>
      <c r="I2379" s="12">
        <v>45589</v>
      </c>
      <c r="J2379" s="12">
        <v>44589</v>
      </c>
      <c r="K2379" s="15"/>
      <c r="L2379" s="13" t="s">
        <v>14</v>
      </c>
      <c r="M2379" s="7">
        <v>1</v>
      </c>
      <c r="N2379" s="14"/>
    </row>
    <row r="2380" spans="1:14" ht="110.25">
      <c r="A2380" s="6">
        <v>2379</v>
      </c>
      <c r="B2380" s="8" t="s">
        <v>3234</v>
      </c>
      <c r="C2380" s="9" t="s">
        <v>3416</v>
      </c>
      <c r="D2380" s="10" t="s">
        <v>3417</v>
      </c>
      <c r="E2380" s="11" t="s">
        <v>3418</v>
      </c>
      <c r="F2380" s="6">
        <v>606841</v>
      </c>
      <c r="G2380" s="6" t="s">
        <v>608</v>
      </c>
      <c r="H2380" s="16">
        <v>1249866.55</v>
      </c>
      <c r="I2380" s="12">
        <v>44494</v>
      </c>
      <c r="J2380" s="12">
        <v>44591</v>
      </c>
      <c r="K2380" s="15"/>
      <c r="L2380" s="13" t="s">
        <v>14</v>
      </c>
      <c r="M2380" s="7">
        <v>1</v>
      </c>
      <c r="N2380" s="14"/>
    </row>
    <row r="2381" spans="1:14" ht="141.75">
      <c r="A2381" s="6">
        <v>2380</v>
      </c>
      <c r="B2381" s="8" t="s">
        <v>3234</v>
      </c>
      <c r="C2381" s="9" t="s">
        <v>3245</v>
      </c>
      <c r="D2381" s="10" t="s">
        <v>3246</v>
      </c>
      <c r="E2381" s="11" t="s">
        <v>3419</v>
      </c>
      <c r="F2381" s="6">
        <v>594398</v>
      </c>
      <c r="G2381" s="6" t="s">
        <v>1369</v>
      </c>
      <c r="H2381" s="16">
        <v>966296.01699999999</v>
      </c>
      <c r="I2381" s="12">
        <v>44487</v>
      </c>
      <c r="J2381" s="12">
        <v>44667</v>
      </c>
      <c r="K2381" s="15"/>
      <c r="L2381" s="13" t="s">
        <v>14</v>
      </c>
      <c r="M2381" s="7">
        <v>1</v>
      </c>
      <c r="N2381" s="14"/>
    </row>
    <row r="2382" spans="1:14" ht="252">
      <c r="A2382" s="6">
        <v>2381</v>
      </c>
      <c r="B2382" s="8" t="s">
        <v>3234</v>
      </c>
      <c r="C2382" s="9" t="s">
        <v>3245</v>
      </c>
      <c r="D2382" s="10" t="s">
        <v>3246</v>
      </c>
      <c r="E2382" s="11" t="s">
        <v>3420</v>
      </c>
      <c r="F2382" s="6">
        <v>594399</v>
      </c>
      <c r="G2382" s="6" t="s">
        <v>3421</v>
      </c>
      <c r="H2382" s="16">
        <v>3767445.844</v>
      </c>
      <c r="I2382" s="12">
        <v>44487</v>
      </c>
      <c r="J2382" s="12">
        <v>44697</v>
      </c>
      <c r="K2382" s="15"/>
      <c r="L2382" s="13" t="s">
        <v>14</v>
      </c>
      <c r="M2382" s="7">
        <v>1</v>
      </c>
      <c r="N2382" s="14"/>
    </row>
    <row r="2383" spans="1:14" ht="157.5">
      <c r="A2383" s="6">
        <v>2382</v>
      </c>
      <c r="B2383" s="8" t="s">
        <v>3422</v>
      </c>
      <c r="C2383" s="9" t="s">
        <v>3423</v>
      </c>
      <c r="D2383" s="10" t="s">
        <v>3424</v>
      </c>
      <c r="E2383" s="11" t="s">
        <v>3425</v>
      </c>
      <c r="F2383" s="6">
        <v>291769</v>
      </c>
      <c r="G2383" s="6" t="s">
        <v>2133</v>
      </c>
      <c r="H2383" s="16">
        <v>22654465.68</v>
      </c>
      <c r="I2383" s="12" t="s">
        <v>3426</v>
      </c>
      <c r="J2383" s="12" t="s">
        <v>992</v>
      </c>
      <c r="K2383" s="15">
        <v>11862000</v>
      </c>
      <c r="L2383" s="13" t="s">
        <v>14</v>
      </c>
      <c r="M2383" s="7">
        <v>1</v>
      </c>
      <c r="N2383" s="14"/>
    </row>
    <row r="2384" spans="1:14" ht="252">
      <c r="A2384" s="6">
        <v>2383</v>
      </c>
      <c r="B2384" s="8" t="s">
        <v>3422</v>
      </c>
      <c r="C2384" s="9" t="s">
        <v>3427</v>
      </c>
      <c r="D2384" s="10" t="s">
        <v>3428</v>
      </c>
      <c r="E2384" s="11" t="s">
        <v>3429</v>
      </c>
      <c r="F2384" s="6">
        <v>335035</v>
      </c>
      <c r="G2384" s="6" t="s">
        <v>2133</v>
      </c>
      <c r="H2384" s="16">
        <v>14948405.800000001</v>
      </c>
      <c r="I2384" s="12" t="s">
        <v>3430</v>
      </c>
      <c r="J2384" s="12" t="s">
        <v>3431</v>
      </c>
      <c r="K2384" s="15">
        <v>9539000</v>
      </c>
      <c r="L2384" s="13" t="s">
        <v>14</v>
      </c>
      <c r="M2384" s="7">
        <v>1</v>
      </c>
      <c r="N2384" s="14"/>
    </row>
    <row r="2385" spans="1:14" ht="47.25">
      <c r="A2385" s="6">
        <v>2384</v>
      </c>
      <c r="B2385" s="8" t="s">
        <v>3422</v>
      </c>
      <c r="C2385" s="9" t="s">
        <v>3432</v>
      </c>
      <c r="D2385" s="10" t="s">
        <v>3433</v>
      </c>
      <c r="E2385" s="11" t="s">
        <v>3434</v>
      </c>
      <c r="F2385" s="6">
        <v>237678</v>
      </c>
      <c r="G2385" s="6" t="s">
        <v>2133</v>
      </c>
      <c r="H2385" s="16">
        <v>12404252.6</v>
      </c>
      <c r="I2385" s="12" t="s">
        <v>3435</v>
      </c>
      <c r="J2385" s="12">
        <v>43981</v>
      </c>
      <c r="K2385" s="15">
        <v>11882000</v>
      </c>
      <c r="L2385" s="13" t="s">
        <v>14</v>
      </c>
      <c r="M2385" s="7">
        <v>1</v>
      </c>
      <c r="N2385" s="14"/>
    </row>
    <row r="2386" spans="1:14" ht="94.5">
      <c r="A2386" s="6">
        <v>2385</v>
      </c>
      <c r="B2386" s="8" t="s">
        <v>3422</v>
      </c>
      <c r="C2386" s="9" t="s">
        <v>3436</v>
      </c>
      <c r="D2386" s="10" t="s">
        <v>3437</v>
      </c>
      <c r="E2386" s="11" t="s">
        <v>3438</v>
      </c>
      <c r="F2386" s="6">
        <v>246768</v>
      </c>
      <c r="G2386" s="6" t="s">
        <v>2133</v>
      </c>
      <c r="H2386" s="16">
        <v>7550785.25</v>
      </c>
      <c r="I2386" s="12" t="s">
        <v>3439</v>
      </c>
      <c r="J2386" s="12" t="s">
        <v>3440</v>
      </c>
      <c r="K2386" s="15">
        <v>0</v>
      </c>
      <c r="L2386" s="13" t="s">
        <v>14</v>
      </c>
      <c r="M2386" s="7">
        <v>1</v>
      </c>
      <c r="N2386" s="14"/>
    </row>
    <row r="2387" spans="1:14" ht="94.5">
      <c r="A2387" s="6">
        <v>2386</v>
      </c>
      <c r="B2387" s="8" t="s">
        <v>3422</v>
      </c>
      <c r="C2387" s="9" t="s">
        <v>3441</v>
      </c>
      <c r="D2387" s="10" t="s">
        <v>3442</v>
      </c>
      <c r="E2387" s="11" t="s">
        <v>3443</v>
      </c>
      <c r="F2387" s="6">
        <v>355856</v>
      </c>
      <c r="G2387" s="6" t="s">
        <v>2133</v>
      </c>
      <c r="H2387" s="16">
        <v>4391224.9000000004</v>
      </c>
      <c r="I2387" s="12">
        <v>43779</v>
      </c>
      <c r="J2387" s="12">
        <v>43664</v>
      </c>
      <c r="K2387" s="15">
        <v>4327000</v>
      </c>
      <c r="L2387" s="13" t="s">
        <v>14</v>
      </c>
      <c r="M2387" s="7">
        <v>1</v>
      </c>
      <c r="N2387" s="14"/>
    </row>
    <row r="2388" spans="1:14" ht="94.5">
      <c r="A2388" s="6">
        <v>2387</v>
      </c>
      <c r="B2388" s="8" t="s">
        <v>3422</v>
      </c>
      <c r="C2388" s="9" t="s">
        <v>3444</v>
      </c>
      <c r="D2388" s="10" t="s">
        <v>3445</v>
      </c>
      <c r="E2388" s="11" t="s">
        <v>3446</v>
      </c>
      <c r="F2388" s="6">
        <v>389845</v>
      </c>
      <c r="G2388" s="6" t="s">
        <v>2133</v>
      </c>
      <c r="H2388" s="16">
        <v>15758633.956</v>
      </c>
      <c r="I2388" s="12">
        <v>43899</v>
      </c>
      <c r="J2388" s="12">
        <v>44120</v>
      </c>
      <c r="K2388" s="15">
        <v>15749000</v>
      </c>
      <c r="L2388" s="13" t="s">
        <v>14</v>
      </c>
      <c r="M2388" s="7">
        <v>1</v>
      </c>
      <c r="N2388" s="14"/>
    </row>
    <row r="2389" spans="1:14" ht="220.5">
      <c r="A2389" s="6">
        <v>2388</v>
      </c>
      <c r="B2389" s="8" t="s">
        <v>3422</v>
      </c>
      <c r="C2389" s="9" t="s">
        <v>3423</v>
      </c>
      <c r="D2389" s="10" t="s">
        <v>3424</v>
      </c>
      <c r="E2389" s="11" t="s">
        <v>3447</v>
      </c>
      <c r="F2389" s="6">
        <v>327905</v>
      </c>
      <c r="G2389" s="6" t="s">
        <v>2133</v>
      </c>
      <c r="H2389" s="16">
        <v>43200465.479999997</v>
      </c>
      <c r="I2389" s="12">
        <v>43740</v>
      </c>
      <c r="J2389" s="12">
        <v>44053</v>
      </c>
      <c r="K2389" s="15">
        <v>42693000</v>
      </c>
      <c r="L2389" s="13" t="s">
        <v>14</v>
      </c>
      <c r="M2389" s="7">
        <v>1</v>
      </c>
      <c r="N2389" s="14"/>
    </row>
    <row r="2390" spans="1:14" ht="78.75">
      <c r="A2390" s="6">
        <v>2389</v>
      </c>
      <c r="B2390" s="8" t="s">
        <v>3422</v>
      </c>
      <c r="C2390" s="9" t="s">
        <v>3423</v>
      </c>
      <c r="D2390" s="10" t="s">
        <v>3424</v>
      </c>
      <c r="E2390" s="11" t="s">
        <v>3448</v>
      </c>
      <c r="F2390" s="6">
        <v>350366</v>
      </c>
      <c r="G2390" s="6" t="s">
        <v>2133</v>
      </c>
      <c r="H2390" s="16">
        <v>27172670.280000001</v>
      </c>
      <c r="I2390" s="12">
        <v>43786</v>
      </c>
      <c r="J2390" s="12">
        <v>44098</v>
      </c>
      <c r="K2390" s="15">
        <v>15700300</v>
      </c>
      <c r="L2390" s="13" t="s">
        <v>14</v>
      </c>
      <c r="M2390" s="7">
        <v>1</v>
      </c>
      <c r="N2390" s="14"/>
    </row>
    <row r="2391" spans="1:14" ht="78.75">
      <c r="A2391" s="6">
        <v>2390</v>
      </c>
      <c r="B2391" s="8" t="s">
        <v>3422</v>
      </c>
      <c r="C2391" s="9" t="s">
        <v>3449</v>
      </c>
      <c r="D2391" s="10" t="s">
        <v>3450</v>
      </c>
      <c r="E2391" s="11" t="s">
        <v>3451</v>
      </c>
      <c r="F2391" s="6">
        <v>412109</v>
      </c>
      <c r="G2391" s="6" t="s">
        <v>2133</v>
      </c>
      <c r="H2391" s="16">
        <v>8991044.1500000004</v>
      </c>
      <c r="I2391" s="12">
        <v>43915</v>
      </c>
      <c r="J2391" s="12">
        <v>44076</v>
      </c>
      <c r="K2391" s="15">
        <v>8947000</v>
      </c>
      <c r="L2391" s="13" t="s">
        <v>14</v>
      </c>
      <c r="M2391" s="7">
        <v>1</v>
      </c>
      <c r="N2391" s="14"/>
    </row>
    <row r="2392" spans="1:14" ht="63">
      <c r="A2392" s="6">
        <v>2391</v>
      </c>
      <c r="B2392" s="8" t="s">
        <v>3422</v>
      </c>
      <c r="C2392" s="9" t="s">
        <v>3452</v>
      </c>
      <c r="D2392" s="10" t="s">
        <v>3453</v>
      </c>
      <c r="E2392" s="11" t="s">
        <v>3454</v>
      </c>
      <c r="F2392" s="6">
        <v>412111</v>
      </c>
      <c r="G2392" s="6" t="s">
        <v>2133</v>
      </c>
      <c r="H2392" s="16">
        <v>6527134.5999999996</v>
      </c>
      <c r="I2392" s="12">
        <v>43901</v>
      </c>
      <c r="J2392" s="12">
        <v>44123</v>
      </c>
      <c r="K2392" s="15">
        <v>4308000</v>
      </c>
      <c r="L2392" s="13" t="s">
        <v>14</v>
      </c>
      <c r="M2392" s="7">
        <v>1</v>
      </c>
      <c r="N2392" s="14"/>
    </row>
    <row r="2393" spans="1:14" ht="63">
      <c r="A2393" s="6">
        <v>2392</v>
      </c>
      <c r="B2393" s="8" t="s">
        <v>3422</v>
      </c>
      <c r="C2393" s="9" t="s">
        <v>3455</v>
      </c>
      <c r="D2393" s="10" t="s">
        <v>3456</v>
      </c>
      <c r="E2393" s="11" t="s">
        <v>3457</v>
      </c>
      <c r="F2393" s="6">
        <v>412117</v>
      </c>
      <c r="G2393" s="6" t="s">
        <v>2133</v>
      </c>
      <c r="H2393" s="16">
        <v>8867682.8499999996</v>
      </c>
      <c r="I2393" s="12">
        <v>43901</v>
      </c>
      <c r="J2393" s="12">
        <v>44062</v>
      </c>
      <c r="K2393" s="15">
        <v>6957300</v>
      </c>
      <c r="L2393" s="13" t="s">
        <v>14</v>
      </c>
      <c r="M2393" s="7">
        <v>1</v>
      </c>
      <c r="N2393" s="14"/>
    </row>
    <row r="2394" spans="1:14" ht="63">
      <c r="A2394" s="6">
        <v>2393</v>
      </c>
      <c r="B2394" s="8" t="s">
        <v>3422</v>
      </c>
      <c r="C2394" s="9" t="s">
        <v>3458</v>
      </c>
      <c r="D2394" s="10" t="s">
        <v>3459</v>
      </c>
      <c r="E2394" s="11" t="s">
        <v>3460</v>
      </c>
      <c r="F2394" s="6">
        <v>416284</v>
      </c>
      <c r="G2394" s="6" t="s">
        <v>2133</v>
      </c>
      <c r="H2394" s="16">
        <v>9013180.0999999996</v>
      </c>
      <c r="I2394" s="12">
        <v>43901</v>
      </c>
      <c r="J2394" s="12">
        <v>44123</v>
      </c>
      <c r="K2394" s="15">
        <v>8756300</v>
      </c>
      <c r="L2394" s="13" t="s">
        <v>14</v>
      </c>
      <c r="M2394" s="7">
        <v>1</v>
      </c>
      <c r="N2394" s="14"/>
    </row>
    <row r="2395" spans="1:14" ht="78.75">
      <c r="A2395" s="6">
        <v>2394</v>
      </c>
      <c r="B2395" s="8" t="s">
        <v>3422</v>
      </c>
      <c r="C2395" s="9" t="s">
        <v>3461</v>
      </c>
      <c r="D2395" s="10" t="s">
        <v>3462</v>
      </c>
      <c r="E2395" s="11" t="s">
        <v>3463</v>
      </c>
      <c r="F2395" s="6">
        <v>433992</v>
      </c>
      <c r="G2395" s="6" t="s">
        <v>2133</v>
      </c>
      <c r="H2395" s="16">
        <v>5905287.4000000004</v>
      </c>
      <c r="I2395" s="12">
        <v>43968</v>
      </c>
      <c r="J2395" s="12">
        <v>44128</v>
      </c>
      <c r="K2395" s="15">
        <v>5037000</v>
      </c>
      <c r="L2395" s="13" t="s">
        <v>14</v>
      </c>
      <c r="M2395" s="7">
        <v>1</v>
      </c>
      <c r="N2395" s="14"/>
    </row>
    <row r="2396" spans="1:14" ht="78.75">
      <c r="A2396" s="6">
        <v>2395</v>
      </c>
      <c r="B2396" s="8" t="s">
        <v>3422</v>
      </c>
      <c r="C2396" s="9" t="s">
        <v>3464</v>
      </c>
      <c r="D2396" s="10" t="s">
        <v>3465</v>
      </c>
      <c r="E2396" s="11" t="s">
        <v>3466</v>
      </c>
      <c r="F2396" s="6">
        <v>449538</v>
      </c>
      <c r="G2396" s="6" t="s">
        <v>2133</v>
      </c>
      <c r="H2396" s="16">
        <v>7306429.0999999996</v>
      </c>
      <c r="I2396" s="12">
        <v>44042</v>
      </c>
      <c r="J2396" s="12">
        <v>44199</v>
      </c>
      <c r="K2396" s="15">
        <v>7237700</v>
      </c>
      <c r="L2396" s="13" t="s">
        <v>14</v>
      </c>
      <c r="M2396" s="7">
        <v>1</v>
      </c>
      <c r="N2396" s="14"/>
    </row>
    <row r="2397" spans="1:14" ht="78.75">
      <c r="A2397" s="6">
        <v>2396</v>
      </c>
      <c r="B2397" s="8" t="s">
        <v>3422</v>
      </c>
      <c r="C2397" s="9" t="s">
        <v>3467</v>
      </c>
      <c r="D2397" s="10" t="s">
        <v>3468</v>
      </c>
      <c r="E2397" s="11" t="s">
        <v>3469</v>
      </c>
      <c r="F2397" s="6">
        <v>462350</v>
      </c>
      <c r="G2397" s="6" t="s">
        <v>2133</v>
      </c>
      <c r="H2397" s="16">
        <v>3534940.5</v>
      </c>
      <c r="I2397" s="12">
        <v>44042</v>
      </c>
      <c r="J2397" s="12">
        <v>44255</v>
      </c>
      <c r="K2397" s="15">
        <v>3534600</v>
      </c>
      <c r="L2397" s="13" t="s">
        <v>14</v>
      </c>
      <c r="M2397" s="7">
        <v>1</v>
      </c>
      <c r="N2397" s="14"/>
    </row>
    <row r="2398" spans="1:14" ht="78.75">
      <c r="A2398" s="6">
        <v>2397</v>
      </c>
      <c r="B2398" s="8" t="s">
        <v>3422</v>
      </c>
      <c r="C2398" s="9" t="s">
        <v>3470</v>
      </c>
      <c r="D2398" s="10" t="s">
        <v>3471</v>
      </c>
      <c r="E2398" s="11" t="s">
        <v>3472</v>
      </c>
      <c r="F2398" s="6">
        <v>462357</v>
      </c>
      <c r="G2398" s="6" t="s">
        <v>2133</v>
      </c>
      <c r="H2398" s="16">
        <v>12874358.199999999</v>
      </c>
      <c r="I2398" s="12">
        <v>44038</v>
      </c>
      <c r="J2398" s="12">
        <v>44349</v>
      </c>
      <c r="K2398" s="15">
        <v>10664600</v>
      </c>
      <c r="L2398" s="13" t="s">
        <v>14</v>
      </c>
      <c r="M2398" s="7">
        <v>1</v>
      </c>
      <c r="N2398" s="14"/>
    </row>
    <row r="2399" spans="1:14" ht="78.75">
      <c r="A2399" s="6">
        <v>2398</v>
      </c>
      <c r="B2399" s="8" t="s">
        <v>3422</v>
      </c>
      <c r="C2399" s="9" t="s">
        <v>3473</v>
      </c>
      <c r="D2399" s="10" t="s">
        <v>3474</v>
      </c>
      <c r="E2399" s="11" t="s">
        <v>3475</v>
      </c>
      <c r="F2399" s="6">
        <v>240860</v>
      </c>
      <c r="G2399" s="6" t="s">
        <v>2133</v>
      </c>
      <c r="H2399" s="16">
        <v>27327415</v>
      </c>
      <c r="I2399" s="12" t="s">
        <v>2503</v>
      </c>
      <c r="J2399" s="12">
        <v>43987</v>
      </c>
      <c r="K2399" s="15">
        <v>27311000</v>
      </c>
      <c r="L2399" s="13" t="s">
        <v>14</v>
      </c>
      <c r="M2399" s="7">
        <v>1</v>
      </c>
      <c r="N2399" s="14"/>
    </row>
    <row r="2400" spans="1:14" ht="173.25">
      <c r="A2400" s="6">
        <v>2399</v>
      </c>
      <c r="B2400" s="8" t="s">
        <v>3422</v>
      </c>
      <c r="C2400" s="9" t="s">
        <v>3476</v>
      </c>
      <c r="D2400" s="10" t="s">
        <v>3477</v>
      </c>
      <c r="E2400" s="11" t="s">
        <v>3478</v>
      </c>
      <c r="F2400" s="6">
        <v>388162</v>
      </c>
      <c r="G2400" s="6" t="s">
        <v>2133</v>
      </c>
      <c r="H2400" s="16">
        <v>43849133.406000003</v>
      </c>
      <c r="I2400" s="12">
        <v>43857</v>
      </c>
      <c r="J2400" s="12">
        <v>44221</v>
      </c>
      <c r="K2400" s="15">
        <v>40868800</v>
      </c>
      <c r="L2400" s="13" t="s">
        <v>14</v>
      </c>
      <c r="M2400" s="7">
        <v>1</v>
      </c>
      <c r="N2400" s="14"/>
    </row>
    <row r="2401" spans="1:14" ht="63">
      <c r="A2401" s="6">
        <v>2400</v>
      </c>
      <c r="B2401" s="8" t="s">
        <v>3422</v>
      </c>
      <c r="C2401" s="9" t="s">
        <v>3479</v>
      </c>
      <c r="D2401" s="10" t="s">
        <v>3480</v>
      </c>
      <c r="E2401" s="11" t="s">
        <v>3481</v>
      </c>
      <c r="F2401" s="6">
        <v>197593</v>
      </c>
      <c r="G2401" s="6" t="s">
        <v>2133</v>
      </c>
      <c r="H2401" s="16">
        <v>7907686</v>
      </c>
      <c r="I2401" s="12" t="s">
        <v>3482</v>
      </c>
      <c r="J2401" s="12">
        <v>44377</v>
      </c>
      <c r="K2401" s="15">
        <v>0</v>
      </c>
      <c r="L2401" s="13" t="s">
        <v>14</v>
      </c>
      <c r="M2401" s="7">
        <v>1</v>
      </c>
      <c r="N2401" s="14"/>
    </row>
    <row r="2402" spans="1:14" ht="94.5">
      <c r="A2402" s="6">
        <v>2401</v>
      </c>
      <c r="B2402" s="8" t="s">
        <v>3422</v>
      </c>
      <c r="C2402" s="9" t="s">
        <v>3423</v>
      </c>
      <c r="D2402" s="10" t="s">
        <v>3424</v>
      </c>
      <c r="E2402" s="11" t="s">
        <v>3483</v>
      </c>
      <c r="F2402" s="6">
        <v>354219</v>
      </c>
      <c r="G2402" s="6" t="s">
        <v>2133</v>
      </c>
      <c r="H2402" s="16">
        <v>44898571.338</v>
      </c>
      <c r="I2402" s="12">
        <v>43788</v>
      </c>
      <c r="J2402" s="12">
        <v>44100</v>
      </c>
      <c r="K2402" s="15">
        <v>26279600</v>
      </c>
      <c r="L2402" s="13" t="s">
        <v>14</v>
      </c>
      <c r="M2402" s="7">
        <v>1</v>
      </c>
      <c r="N2402" s="14"/>
    </row>
    <row r="2403" spans="1:14" ht="94.5">
      <c r="A2403" s="6">
        <v>2402</v>
      </c>
      <c r="B2403" s="8" t="s">
        <v>3422</v>
      </c>
      <c r="C2403" s="9" t="s">
        <v>3484</v>
      </c>
      <c r="D2403" s="10" t="s">
        <v>3485</v>
      </c>
      <c r="E2403" s="11" t="s">
        <v>3486</v>
      </c>
      <c r="F2403" s="6">
        <v>368652</v>
      </c>
      <c r="G2403" s="6" t="s">
        <v>2133</v>
      </c>
      <c r="H2403" s="16">
        <v>52951698.075000003</v>
      </c>
      <c r="I2403" s="12">
        <v>43842</v>
      </c>
      <c r="J2403" s="12">
        <v>44026</v>
      </c>
      <c r="K2403" s="15">
        <v>35626000</v>
      </c>
      <c r="L2403" s="13" t="s">
        <v>14</v>
      </c>
      <c r="M2403" s="7">
        <v>1</v>
      </c>
      <c r="N2403" s="14"/>
    </row>
    <row r="2404" spans="1:14" ht="78.75">
      <c r="A2404" s="6">
        <v>2403</v>
      </c>
      <c r="B2404" s="8" t="s">
        <v>3422</v>
      </c>
      <c r="C2404" s="9" t="s">
        <v>3487</v>
      </c>
      <c r="D2404" s="10" t="s">
        <v>3488</v>
      </c>
      <c r="E2404" s="11" t="s">
        <v>3489</v>
      </c>
      <c r="F2404" s="6">
        <v>389829</v>
      </c>
      <c r="G2404" s="6" t="s">
        <v>2133</v>
      </c>
      <c r="H2404" s="16">
        <v>32022602.035</v>
      </c>
      <c r="I2404" s="12">
        <v>43877</v>
      </c>
      <c r="J2404" s="12">
        <v>44188</v>
      </c>
      <c r="K2404" s="15">
        <v>12111000</v>
      </c>
      <c r="L2404" s="13" t="s">
        <v>14</v>
      </c>
      <c r="M2404" s="7">
        <v>1</v>
      </c>
      <c r="N2404" s="14"/>
    </row>
    <row r="2405" spans="1:14" ht="63">
      <c r="A2405" s="6">
        <v>2404</v>
      </c>
      <c r="B2405" s="8" t="s">
        <v>3422</v>
      </c>
      <c r="C2405" s="9" t="s">
        <v>3487</v>
      </c>
      <c r="D2405" s="10" t="s">
        <v>3488</v>
      </c>
      <c r="E2405" s="11" t="s">
        <v>3490</v>
      </c>
      <c r="F2405" s="6">
        <v>395073</v>
      </c>
      <c r="G2405" s="6" t="s">
        <v>2133</v>
      </c>
      <c r="H2405" s="16">
        <v>14564641.274</v>
      </c>
      <c r="I2405" s="12">
        <v>43877</v>
      </c>
      <c r="J2405" s="12">
        <v>44035</v>
      </c>
      <c r="K2405" s="15">
        <v>14265500</v>
      </c>
      <c r="L2405" s="13" t="s">
        <v>14</v>
      </c>
      <c r="M2405" s="7">
        <v>1</v>
      </c>
      <c r="N2405" s="14"/>
    </row>
    <row r="2406" spans="1:14" ht="78.75">
      <c r="A2406" s="6">
        <v>2405</v>
      </c>
      <c r="B2406" s="8" t="s">
        <v>3422</v>
      </c>
      <c r="C2406" s="9" t="s">
        <v>3491</v>
      </c>
      <c r="D2406" s="10" t="s">
        <v>3492</v>
      </c>
      <c r="E2406" s="11" t="s">
        <v>3493</v>
      </c>
      <c r="F2406" s="6">
        <v>409189</v>
      </c>
      <c r="G2406" s="6" t="s">
        <v>2133</v>
      </c>
      <c r="H2406" s="16">
        <v>9323487</v>
      </c>
      <c r="I2406" s="12">
        <v>43898</v>
      </c>
      <c r="J2406" s="12">
        <v>44119</v>
      </c>
      <c r="K2406" s="15">
        <v>9321000</v>
      </c>
      <c r="L2406" s="13" t="s">
        <v>14</v>
      </c>
      <c r="M2406" s="7">
        <v>1</v>
      </c>
      <c r="N2406" s="14"/>
    </row>
    <row r="2407" spans="1:14" ht="94.5">
      <c r="A2407" s="6">
        <v>2406</v>
      </c>
      <c r="B2407" s="8" t="s">
        <v>3422</v>
      </c>
      <c r="C2407" s="9" t="s">
        <v>3494</v>
      </c>
      <c r="D2407" s="10" t="s">
        <v>3495</v>
      </c>
      <c r="E2407" s="11" t="s">
        <v>3496</v>
      </c>
      <c r="F2407" s="6">
        <v>415610</v>
      </c>
      <c r="G2407" s="6" t="s">
        <v>2133</v>
      </c>
      <c r="H2407" s="16">
        <v>10882089.119999999</v>
      </c>
      <c r="I2407" s="12">
        <v>43919</v>
      </c>
      <c r="J2407" s="12">
        <v>44141</v>
      </c>
      <c r="K2407" s="15">
        <v>9357200</v>
      </c>
      <c r="L2407" s="13" t="s">
        <v>70</v>
      </c>
      <c r="M2407" s="7">
        <v>1</v>
      </c>
      <c r="N2407" s="14"/>
    </row>
    <row r="2408" spans="1:14" ht="94.5">
      <c r="A2408" s="6">
        <v>2407</v>
      </c>
      <c r="B2408" s="8" t="s">
        <v>3422</v>
      </c>
      <c r="C2408" s="9" t="s">
        <v>3497</v>
      </c>
      <c r="D2408" s="10" t="s">
        <v>3498</v>
      </c>
      <c r="E2408" s="11" t="s">
        <v>3496</v>
      </c>
      <c r="F2408" s="6">
        <v>415610</v>
      </c>
      <c r="G2408" s="6" t="s">
        <v>2133</v>
      </c>
      <c r="H2408" s="16">
        <v>10882089.119999999</v>
      </c>
      <c r="I2408" s="12">
        <v>43919</v>
      </c>
      <c r="J2408" s="12">
        <v>44141</v>
      </c>
      <c r="K2408" s="15">
        <v>9357200</v>
      </c>
      <c r="L2408" s="13" t="s">
        <v>70</v>
      </c>
      <c r="M2408" s="7">
        <v>0.6</v>
      </c>
      <c r="N2408" s="14"/>
    </row>
    <row r="2409" spans="1:14" ht="94.5">
      <c r="A2409" s="6">
        <v>2408</v>
      </c>
      <c r="B2409" s="8" t="s">
        <v>3422</v>
      </c>
      <c r="C2409" s="9" t="s">
        <v>3499</v>
      </c>
      <c r="D2409" s="10" t="s">
        <v>3500</v>
      </c>
      <c r="E2409" s="11" t="s">
        <v>3496</v>
      </c>
      <c r="F2409" s="6">
        <v>415610</v>
      </c>
      <c r="G2409" s="6" t="s">
        <v>2133</v>
      </c>
      <c r="H2409" s="16">
        <v>10882089.119999999</v>
      </c>
      <c r="I2409" s="12">
        <v>43919</v>
      </c>
      <c r="J2409" s="12">
        <v>44141</v>
      </c>
      <c r="K2409" s="15">
        <v>9357200</v>
      </c>
      <c r="L2409" s="13" t="s">
        <v>70</v>
      </c>
      <c r="M2409" s="7">
        <v>0.4</v>
      </c>
      <c r="N2409" s="14"/>
    </row>
    <row r="2410" spans="1:14" ht="63">
      <c r="A2410" s="6">
        <v>2409</v>
      </c>
      <c r="B2410" s="8" t="s">
        <v>3422</v>
      </c>
      <c r="C2410" s="9" t="s">
        <v>3501</v>
      </c>
      <c r="D2410" s="10" t="s">
        <v>3502</v>
      </c>
      <c r="E2410" s="11" t="s">
        <v>3503</v>
      </c>
      <c r="F2410" s="6">
        <v>416274</v>
      </c>
      <c r="G2410" s="6" t="s">
        <v>2133</v>
      </c>
      <c r="H2410" s="16">
        <v>43915</v>
      </c>
      <c r="I2410" s="12">
        <v>43915</v>
      </c>
      <c r="J2410" s="12">
        <v>44137</v>
      </c>
      <c r="K2410" s="15">
        <v>5141800</v>
      </c>
      <c r="L2410" s="13" t="s">
        <v>14</v>
      </c>
      <c r="M2410" s="7">
        <v>1</v>
      </c>
      <c r="N2410" s="14"/>
    </row>
    <row r="2411" spans="1:14" ht="63">
      <c r="A2411" s="6">
        <v>2410</v>
      </c>
      <c r="B2411" s="8" t="s">
        <v>3422</v>
      </c>
      <c r="C2411" s="9" t="s">
        <v>3504</v>
      </c>
      <c r="D2411" s="10" t="s">
        <v>3505</v>
      </c>
      <c r="E2411" s="11" t="s">
        <v>3506</v>
      </c>
      <c r="F2411" s="6">
        <v>424063</v>
      </c>
      <c r="G2411" s="6" t="s">
        <v>2133</v>
      </c>
      <c r="H2411" s="16">
        <v>8179222.5999999996</v>
      </c>
      <c r="I2411" s="12">
        <v>43937</v>
      </c>
      <c r="J2411" s="12">
        <v>44098</v>
      </c>
      <c r="K2411" s="15">
        <v>9321000</v>
      </c>
      <c r="L2411" s="13" t="s">
        <v>14</v>
      </c>
      <c r="M2411" s="7">
        <v>1</v>
      </c>
      <c r="N2411" s="14"/>
    </row>
    <row r="2412" spans="1:14" ht="94.5">
      <c r="A2412" s="6">
        <v>2411</v>
      </c>
      <c r="B2412" s="8" t="s">
        <v>3422</v>
      </c>
      <c r="C2412" s="9" t="s">
        <v>3487</v>
      </c>
      <c r="D2412" s="10" t="s">
        <v>3488</v>
      </c>
      <c r="E2412" s="11" t="s">
        <v>3507</v>
      </c>
      <c r="F2412" s="6">
        <v>412096</v>
      </c>
      <c r="G2412" s="6" t="s">
        <v>2133</v>
      </c>
      <c r="H2412" s="16">
        <v>23420272.429000001</v>
      </c>
      <c r="I2412" s="12">
        <v>44010</v>
      </c>
      <c r="J2412" s="12">
        <v>44322</v>
      </c>
      <c r="K2412" s="15">
        <v>10805000</v>
      </c>
      <c r="L2412" s="13" t="s">
        <v>14</v>
      </c>
      <c r="M2412" s="7">
        <v>1</v>
      </c>
      <c r="N2412" s="14"/>
    </row>
    <row r="2413" spans="1:14" ht="94.5">
      <c r="A2413" s="6">
        <v>2412</v>
      </c>
      <c r="B2413" s="8" t="s">
        <v>3422</v>
      </c>
      <c r="C2413" s="9" t="s">
        <v>3508</v>
      </c>
      <c r="D2413" s="10" t="s">
        <v>3509</v>
      </c>
      <c r="E2413" s="11" t="s">
        <v>3510</v>
      </c>
      <c r="F2413" s="6">
        <v>476484</v>
      </c>
      <c r="G2413" s="6" t="s">
        <v>2133</v>
      </c>
      <c r="H2413" s="16">
        <v>29399174.528000001</v>
      </c>
      <c r="I2413" s="12">
        <v>44110</v>
      </c>
      <c r="J2413" s="12">
        <v>44464</v>
      </c>
      <c r="K2413" s="15">
        <v>14434800</v>
      </c>
      <c r="L2413" s="13" t="s">
        <v>14</v>
      </c>
      <c r="M2413" s="7">
        <v>1</v>
      </c>
      <c r="N2413" s="14"/>
    </row>
    <row r="2414" spans="1:14" ht="252">
      <c r="A2414" s="6">
        <v>2413</v>
      </c>
      <c r="B2414" s="8" t="s">
        <v>3422</v>
      </c>
      <c r="C2414" s="9" t="s">
        <v>3511</v>
      </c>
      <c r="D2414" s="10" t="s">
        <v>3512</v>
      </c>
      <c r="E2414" s="11" t="s">
        <v>3513</v>
      </c>
      <c r="F2414" s="6">
        <v>277432</v>
      </c>
      <c r="G2414" s="6" t="s">
        <v>2133</v>
      </c>
      <c r="H2414" s="16">
        <v>44407242.920000002</v>
      </c>
      <c r="I2414" s="12" t="s">
        <v>2692</v>
      </c>
      <c r="J2414" s="12" t="s">
        <v>3514</v>
      </c>
      <c r="K2414" s="15">
        <v>43974000</v>
      </c>
      <c r="L2414" s="13" t="s">
        <v>70</v>
      </c>
      <c r="M2414" s="7">
        <v>1</v>
      </c>
      <c r="N2414" s="14"/>
    </row>
    <row r="2415" spans="1:14" ht="252">
      <c r="A2415" s="6">
        <v>2414</v>
      </c>
      <c r="B2415" s="8" t="s">
        <v>3422</v>
      </c>
      <c r="C2415" s="9" t="s">
        <v>3515</v>
      </c>
      <c r="D2415" s="10" t="s">
        <v>3516</v>
      </c>
      <c r="E2415" s="11" t="s">
        <v>3513</v>
      </c>
      <c r="F2415" s="6">
        <v>277432</v>
      </c>
      <c r="G2415" s="6" t="s">
        <v>2133</v>
      </c>
      <c r="H2415" s="16">
        <v>44407242.920000002</v>
      </c>
      <c r="I2415" s="12" t="s">
        <v>2692</v>
      </c>
      <c r="J2415" s="12" t="s">
        <v>3514</v>
      </c>
      <c r="K2415" s="15">
        <v>43974000</v>
      </c>
      <c r="L2415" s="13" t="s">
        <v>70</v>
      </c>
      <c r="M2415" s="7">
        <v>0.49</v>
      </c>
      <c r="N2415" s="14"/>
    </row>
    <row r="2416" spans="1:14" ht="252">
      <c r="A2416" s="6">
        <v>2415</v>
      </c>
      <c r="B2416" s="8" t="s">
        <v>3422</v>
      </c>
      <c r="C2416" s="9" t="s">
        <v>3517</v>
      </c>
      <c r="D2416" s="10" t="s">
        <v>38</v>
      </c>
      <c r="E2416" s="11" t="s">
        <v>3513</v>
      </c>
      <c r="F2416" s="6">
        <v>277432</v>
      </c>
      <c r="G2416" s="6" t="s">
        <v>2133</v>
      </c>
      <c r="H2416" s="16">
        <v>44407242.920000002</v>
      </c>
      <c r="I2416" s="12" t="s">
        <v>2692</v>
      </c>
      <c r="J2416" s="12" t="s">
        <v>3514</v>
      </c>
      <c r="K2416" s="15">
        <v>43974000</v>
      </c>
      <c r="L2416" s="13" t="s">
        <v>70</v>
      </c>
      <c r="M2416" s="7">
        <v>0.51</v>
      </c>
      <c r="N2416" s="14"/>
    </row>
    <row r="2417" spans="1:14" ht="78.75">
      <c r="A2417" s="6">
        <v>2416</v>
      </c>
      <c r="B2417" s="8" t="s">
        <v>3422</v>
      </c>
      <c r="C2417" s="9" t="s">
        <v>3518</v>
      </c>
      <c r="D2417" s="10" t="s">
        <v>3519</v>
      </c>
      <c r="E2417" s="11" t="s">
        <v>3520</v>
      </c>
      <c r="F2417" s="6">
        <v>322109</v>
      </c>
      <c r="G2417" s="6" t="s">
        <v>2133</v>
      </c>
      <c r="H2417" s="16">
        <v>11034227.470000001</v>
      </c>
      <c r="I2417" s="12" t="s">
        <v>3521</v>
      </c>
      <c r="J2417" s="12" t="s">
        <v>3522</v>
      </c>
      <c r="K2417" s="15">
        <v>10971300</v>
      </c>
      <c r="L2417" s="13" t="s">
        <v>14</v>
      </c>
      <c r="M2417" s="7">
        <v>1</v>
      </c>
      <c r="N2417" s="14"/>
    </row>
    <row r="2418" spans="1:14" ht="220.5">
      <c r="A2418" s="6">
        <v>2417</v>
      </c>
      <c r="B2418" s="8" t="s">
        <v>3422</v>
      </c>
      <c r="C2418" s="9" t="s">
        <v>3487</v>
      </c>
      <c r="D2418" s="10" t="s">
        <v>3488</v>
      </c>
      <c r="E2418" s="11" t="s">
        <v>3523</v>
      </c>
      <c r="F2418" s="6">
        <v>328109</v>
      </c>
      <c r="G2418" s="6" t="s">
        <v>2133</v>
      </c>
      <c r="H2418" s="16">
        <v>35836017.859999999</v>
      </c>
      <c r="I2418" s="12">
        <v>43740</v>
      </c>
      <c r="J2418" s="12">
        <v>44078</v>
      </c>
      <c r="K2418" s="15">
        <v>34019000</v>
      </c>
      <c r="L2418" s="13" t="s">
        <v>14</v>
      </c>
      <c r="M2418" s="7">
        <v>1</v>
      </c>
      <c r="N2418" s="14"/>
    </row>
    <row r="2419" spans="1:14" ht="63">
      <c r="A2419" s="6">
        <v>2418</v>
      </c>
      <c r="B2419" s="8" t="s">
        <v>3422</v>
      </c>
      <c r="C2419" s="9" t="s">
        <v>3524</v>
      </c>
      <c r="D2419" s="10" t="s">
        <v>3525</v>
      </c>
      <c r="E2419" s="11" t="s">
        <v>3526</v>
      </c>
      <c r="F2419" s="6">
        <v>389441</v>
      </c>
      <c r="G2419" s="6" t="s">
        <v>2133</v>
      </c>
      <c r="H2419" s="16">
        <v>12228334.425000001</v>
      </c>
      <c r="I2419" s="12">
        <v>43850</v>
      </c>
      <c r="J2419" s="12">
        <v>44069</v>
      </c>
      <c r="K2419" s="15">
        <v>12228000</v>
      </c>
      <c r="L2419" s="13" t="s">
        <v>14</v>
      </c>
      <c r="M2419" s="7">
        <v>1</v>
      </c>
      <c r="N2419" s="14"/>
    </row>
    <row r="2420" spans="1:14" ht="94.5">
      <c r="A2420" s="6">
        <v>2419</v>
      </c>
      <c r="B2420" s="8" t="s">
        <v>3422</v>
      </c>
      <c r="C2420" s="9" t="s">
        <v>3487</v>
      </c>
      <c r="D2420" s="10" t="s">
        <v>3488</v>
      </c>
      <c r="E2420" s="11" t="s">
        <v>3527</v>
      </c>
      <c r="F2420" s="6">
        <v>389838</v>
      </c>
      <c r="G2420" s="6" t="s">
        <v>2133</v>
      </c>
      <c r="H2420" s="16">
        <v>12807707.654999999</v>
      </c>
      <c r="I2420" s="12">
        <v>43877</v>
      </c>
      <c r="J2420" s="12">
        <v>44245</v>
      </c>
      <c r="K2420" s="15">
        <v>12806700</v>
      </c>
      <c r="L2420" s="13" t="s">
        <v>14</v>
      </c>
      <c r="M2420" s="7">
        <v>1</v>
      </c>
      <c r="N2420" s="14"/>
    </row>
    <row r="2421" spans="1:14" ht="78.75">
      <c r="A2421" s="6">
        <v>2420</v>
      </c>
      <c r="B2421" s="8" t="s">
        <v>3422</v>
      </c>
      <c r="C2421" s="9" t="s">
        <v>3487</v>
      </c>
      <c r="D2421" s="10" t="s">
        <v>3488</v>
      </c>
      <c r="E2421" s="11" t="s">
        <v>3528</v>
      </c>
      <c r="F2421" s="6">
        <v>389839</v>
      </c>
      <c r="G2421" s="6" t="s">
        <v>2133</v>
      </c>
      <c r="H2421" s="16">
        <v>14783985.08</v>
      </c>
      <c r="I2421" s="12">
        <v>43877</v>
      </c>
      <c r="J2421" s="12">
        <v>44250</v>
      </c>
      <c r="K2421" s="15">
        <v>14768300</v>
      </c>
      <c r="L2421" s="13" t="s">
        <v>14</v>
      </c>
      <c r="M2421" s="7">
        <v>1</v>
      </c>
      <c r="N2421" s="14"/>
    </row>
    <row r="2422" spans="1:14" ht="78.75">
      <c r="A2422" s="6">
        <v>2421</v>
      </c>
      <c r="B2422" s="8" t="s">
        <v>3422</v>
      </c>
      <c r="C2422" s="9" t="s">
        <v>3487</v>
      </c>
      <c r="D2422" s="10" t="s">
        <v>3488</v>
      </c>
      <c r="E2422" s="11" t="s">
        <v>3529</v>
      </c>
      <c r="F2422" s="6">
        <v>416287</v>
      </c>
      <c r="G2422" s="6" t="s">
        <v>2133</v>
      </c>
      <c r="H2422" s="16">
        <v>21132987.590999998</v>
      </c>
      <c r="I2422" s="12">
        <v>44010</v>
      </c>
      <c r="J2422" s="12">
        <v>44322</v>
      </c>
      <c r="K2422" s="15">
        <v>20527000</v>
      </c>
      <c r="L2422" s="13" t="s">
        <v>14</v>
      </c>
      <c r="M2422" s="7">
        <v>1</v>
      </c>
      <c r="N2422" s="14"/>
    </row>
    <row r="2423" spans="1:14" ht="63">
      <c r="A2423" s="6">
        <v>2422</v>
      </c>
      <c r="B2423" s="8" t="s">
        <v>3422</v>
      </c>
      <c r="C2423" s="9" t="s">
        <v>3501</v>
      </c>
      <c r="D2423" s="10" t="s">
        <v>3502</v>
      </c>
      <c r="E2423" s="11" t="s">
        <v>3530</v>
      </c>
      <c r="F2423" s="6">
        <v>462360</v>
      </c>
      <c r="G2423" s="6" t="s">
        <v>2133</v>
      </c>
      <c r="H2423" s="16">
        <v>7113672.2000000002</v>
      </c>
      <c r="I2423" s="12">
        <v>44032</v>
      </c>
      <c r="J2423" s="12">
        <v>44163</v>
      </c>
      <c r="K2423" s="15">
        <v>5263000</v>
      </c>
      <c r="L2423" s="13" t="s">
        <v>14</v>
      </c>
      <c r="M2423" s="7">
        <v>1</v>
      </c>
      <c r="N2423" s="14"/>
    </row>
    <row r="2424" spans="1:14" ht="63">
      <c r="A2424" s="6">
        <v>2423</v>
      </c>
      <c r="B2424" s="8" t="s">
        <v>3422</v>
      </c>
      <c r="C2424" s="9" t="s">
        <v>3531</v>
      </c>
      <c r="D2424" s="10" t="s">
        <v>3532</v>
      </c>
      <c r="E2424" s="11" t="s">
        <v>3533</v>
      </c>
      <c r="F2424" s="6">
        <v>436744</v>
      </c>
      <c r="G2424" s="6" t="s">
        <v>2133</v>
      </c>
      <c r="H2424" s="16">
        <v>12073178.550000001</v>
      </c>
      <c r="I2424" s="12">
        <v>44038</v>
      </c>
      <c r="J2424" s="12">
        <v>44213</v>
      </c>
      <c r="K2424" s="15">
        <v>12071300</v>
      </c>
      <c r="L2424" s="13" t="s">
        <v>14</v>
      </c>
      <c r="M2424" s="7">
        <v>1</v>
      </c>
      <c r="N2424" s="14"/>
    </row>
    <row r="2425" spans="1:14" ht="78.75">
      <c r="A2425" s="6">
        <v>2424</v>
      </c>
      <c r="B2425" s="8" t="s">
        <v>3422</v>
      </c>
      <c r="C2425" s="9" t="s">
        <v>3534</v>
      </c>
      <c r="D2425" s="10" t="s">
        <v>3535</v>
      </c>
      <c r="E2425" s="11" t="s">
        <v>3536</v>
      </c>
      <c r="F2425" s="6">
        <v>441364</v>
      </c>
      <c r="G2425" s="6" t="s">
        <v>2133</v>
      </c>
      <c r="H2425" s="16">
        <v>10299536.15</v>
      </c>
      <c r="I2425" s="12">
        <v>44038</v>
      </c>
      <c r="J2425" s="12">
        <v>44234</v>
      </c>
      <c r="K2425" s="15">
        <v>10297800</v>
      </c>
      <c r="L2425" s="13" t="s">
        <v>14</v>
      </c>
      <c r="M2425" s="7">
        <v>1</v>
      </c>
      <c r="N2425" s="14"/>
    </row>
    <row r="2426" spans="1:14" ht="63">
      <c r="A2426" s="6">
        <v>2425</v>
      </c>
      <c r="B2426" s="8" t="s">
        <v>3422</v>
      </c>
      <c r="C2426" s="9" t="s">
        <v>3537</v>
      </c>
      <c r="D2426" s="10" t="s">
        <v>3538</v>
      </c>
      <c r="E2426" s="11" t="s">
        <v>3539</v>
      </c>
      <c r="F2426" s="6">
        <v>474543</v>
      </c>
      <c r="G2426" s="6" t="s">
        <v>2133</v>
      </c>
      <c r="H2426" s="16">
        <v>9797165.6999999993</v>
      </c>
      <c r="I2426" s="12">
        <v>44074</v>
      </c>
      <c r="J2426" s="12">
        <v>44287</v>
      </c>
      <c r="K2426" s="15">
        <v>6134900</v>
      </c>
      <c r="L2426" s="13" t="s">
        <v>14</v>
      </c>
      <c r="M2426" s="7">
        <v>1</v>
      </c>
      <c r="N2426" s="14"/>
    </row>
    <row r="2427" spans="1:14" ht="63">
      <c r="A2427" s="6">
        <v>2426</v>
      </c>
      <c r="B2427" s="8" t="s">
        <v>3422</v>
      </c>
      <c r="C2427" s="9" t="s">
        <v>3537</v>
      </c>
      <c r="D2427" s="10" t="s">
        <v>3538</v>
      </c>
      <c r="E2427" s="11" t="s">
        <v>3540</v>
      </c>
      <c r="F2427" s="6">
        <v>474544</v>
      </c>
      <c r="G2427" s="6" t="s">
        <v>2133</v>
      </c>
      <c r="H2427" s="16">
        <v>7058310.9500000002</v>
      </c>
      <c r="I2427" s="12">
        <v>44074</v>
      </c>
      <c r="J2427" s="12">
        <v>44287</v>
      </c>
      <c r="K2427" s="15">
        <v>3267000</v>
      </c>
      <c r="L2427" s="13" t="s">
        <v>14</v>
      </c>
      <c r="M2427" s="7">
        <v>1</v>
      </c>
      <c r="N2427" s="14"/>
    </row>
    <row r="2428" spans="1:14" ht="94.5">
      <c r="A2428" s="6">
        <v>2427</v>
      </c>
      <c r="B2428" s="8" t="s">
        <v>3422</v>
      </c>
      <c r="C2428" s="9" t="s">
        <v>3541</v>
      </c>
      <c r="D2428" s="10" t="s">
        <v>3542</v>
      </c>
      <c r="E2428" s="11" t="s">
        <v>3543</v>
      </c>
      <c r="F2428" s="6">
        <v>467270</v>
      </c>
      <c r="G2428" s="6" t="s">
        <v>2133</v>
      </c>
      <c r="H2428" s="16">
        <v>5799762.3499999996</v>
      </c>
      <c r="I2428" s="12">
        <v>44042</v>
      </c>
      <c r="J2428" s="12">
        <v>44204</v>
      </c>
      <c r="K2428" s="15">
        <v>4235000</v>
      </c>
      <c r="L2428" s="13" t="s">
        <v>14</v>
      </c>
      <c r="M2428" s="7">
        <v>1</v>
      </c>
      <c r="N2428" s="14"/>
    </row>
    <row r="2429" spans="1:14" ht="78.75">
      <c r="A2429" s="6">
        <v>2428</v>
      </c>
      <c r="B2429" s="8" t="s">
        <v>3422</v>
      </c>
      <c r="C2429" s="9" t="s">
        <v>3544</v>
      </c>
      <c r="D2429" s="10" t="s">
        <v>3545</v>
      </c>
      <c r="E2429" s="11" t="s">
        <v>3546</v>
      </c>
      <c r="F2429" s="6">
        <v>484000</v>
      </c>
      <c r="G2429" s="6" t="s">
        <v>2133</v>
      </c>
      <c r="H2429" s="16">
        <v>9381988.1500000004</v>
      </c>
      <c r="I2429" s="12">
        <v>44124</v>
      </c>
      <c r="J2429" s="12">
        <v>44314</v>
      </c>
      <c r="K2429" s="15">
        <v>4269000</v>
      </c>
      <c r="L2429" s="13" t="s">
        <v>14</v>
      </c>
      <c r="M2429" s="7">
        <v>1</v>
      </c>
      <c r="N2429" s="14"/>
    </row>
    <row r="2430" spans="1:14" ht="94.5">
      <c r="A2430" s="6">
        <v>2429</v>
      </c>
      <c r="B2430" s="8" t="s">
        <v>3422</v>
      </c>
      <c r="C2430" s="9" t="s">
        <v>3547</v>
      </c>
      <c r="D2430" s="10" t="s">
        <v>3548</v>
      </c>
      <c r="E2430" s="11" t="s">
        <v>3549</v>
      </c>
      <c r="F2430" s="6">
        <v>485291</v>
      </c>
      <c r="G2430" s="6" t="s">
        <v>2133</v>
      </c>
      <c r="H2430" s="16">
        <v>10760911.25</v>
      </c>
      <c r="I2430" s="12">
        <v>44122</v>
      </c>
      <c r="J2430" s="12">
        <v>44286</v>
      </c>
      <c r="K2430" s="15">
        <v>4642000</v>
      </c>
      <c r="L2430" s="13" t="s">
        <v>14</v>
      </c>
      <c r="M2430" s="7">
        <v>1</v>
      </c>
      <c r="N2430" s="14"/>
    </row>
    <row r="2431" spans="1:14" ht="94.5">
      <c r="A2431" s="6">
        <v>2430</v>
      </c>
      <c r="B2431" s="8" t="s">
        <v>3422</v>
      </c>
      <c r="C2431" s="9" t="s">
        <v>3550</v>
      </c>
      <c r="D2431" s="10" t="s">
        <v>1000</v>
      </c>
      <c r="E2431" s="11" t="s">
        <v>3551</v>
      </c>
      <c r="F2431" s="6">
        <v>204095</v>
      </c>
      <c r="G2431" s="6" t="s">
        <v>2133</v>
      </c>
      <c r="H2431" s="16">
        <v>31182636.079999998</v>
      </c>
      <c r="I2431" s="12">
        <v>43368</v>
      </c>
      <c r="J2431" s="12">
        <v>43864</v>
      </c>
      <c r="K2431" s="15">
        <v>29565000</v>
      </c>
      <c r="L2431" s="13" t="s">
        <v>14</v>
      </c>
      <c r="M2431" s="7">
        <v>1</v>
      </c>
      <c r="N2431" s="14"/>
    </row>
    <row r="2432" spans="1:14" ht="47.25">
      <c r="A2432" s="6">
        <v>2431</v>
      </c>
      <c r="B2432" s="8" t="s">
        <v>3422</v>
      </c>
      <c r="C2432" s="9" t="s">
        <v>3552</v>
      </c>
      <c r="D2432" s="10" t="s">
        <v>3553</v>
      </c>
      <c r="E2432" s="11" t="s">
        <v>3554</v>
      </c>
      <c r="F2432" s="6">
        <v>240861</v>
      </c>
      <c r="G2432" s="6" t="s">
        <v>2133</v>
      </c>
      <c r="H2432" s="16">
        <v>11840944.59</v>
      </c>
      <c r="I2432" s="12" t="s">
        <v>2472</v>
      </c>
      <c r="J2432" s="12">
        <v>43887</v>
      </c>
      <c r="K2432" s="15">
        <v>11813700</v>
      </c>
      <c r="L2432" s="13" t="s">
        <v>14</v>
      </c>
      <c r="M2432" s="7">
        <v>1</v>
      </c>
      <c r="N2432" s="14"/>
    </row>
    <row r="2433" spans="1:14" ht="220.5">
      <c r="A2433" s="6">
        <v>2432</v>
      </c>
      <c r="B2433" s="8" t="s">
        <v>3422</v>
      </c>
      <c r="C2433" s="9" t="s">
        <v>3555</v>
      </c>
      <c r="D2433" s="10" t="s">
        <v>3556</v>
      </c>
      <c r="E2433" s="11" t="s">
        <v>3557</v>
      </c>
      <c r="F2433" s="6">
        <v>335169</v>
      </c>
      <c r="G2433" s="6" t="s">
        <v>2133</v>
      </c>
      <c r="H2433" s="16">
        <v>11180028.449999999</v>
      </c>
      <c r="I2433" s="12">
        <v>43714</v>
      </c>
      <c r="J2433" s="12">
        <v>44086</v>
      </c>
      <c r="K2433" s="15">
        <v>10830900</v>
      </c>
      <c r="L2433" s="13" t="s">
        <v>14</v>
      </c>
      <c r="M2433" s="7">
        <v>1</v>
      </c>
      <c r="N2433" s="14"/>
    </row>
    <row r="2434" spans="1:14" ht="63">
      <c r="A2434" s="6">
        <v>2433</v>
      </c>
      <c r="B2434" s="8" t="s">
        <v>3422</v>
      </c>
      <c r="C2434" s="9" t="s">
        <v>3558</v>
      </c>
      <c r="D2434" s="10" t="s">
        <v>3559</v>
      </c>
      <c r="E2434" s="11" t="s">
        <v>3560</v>
      </c>
      <c r="F2434" s="6">
        <v>429740</v>
      </c>
      <c r="G2434" s="6" t="s">
        <v>2133</v>
      </c>
      <c r="H2434" s="16">
        <v>1819808.6</v>
      </c>
      <c r="I2434" s="12">
        <v>43958</v>
      </c>
      <c r="J2434" s="12">
        <v>44116</v>
      </c>
      <c r="K2434" s="15">
        <v>1818500</v>
      </c>
      <c r="L2434" s="13" t="s">
        <v>14</v>
      </c>
      <c r="M2434" s="7">
        <v>1</v>
      </c>
      <c r="N2434" s="14"/>
    </row>
    <row r="2435" spans="1:14" ht="94.5">
      <c r="A2435" s="6">
        <v>2434</v>
      </c>
      <c r="B2435" s="8" t="s">
        <v>3422</v>
      </c>
      <c r="C2435" s="9" t="s">
        <v>3561</v>
      </c>
      <c r="D2435" s="10" t="s">
        <v>3562</v>
      </c>
      <c r="E2435" s="11" t="s">
        <v>3563</v>
      </c>
      <c r="F2435" s="6">
        <v>433975</v>
      </c>
      <c r="G2435" s="6" t="s">
        <v>2133</v>
      </c>
      <c r="H2435" s="16">
        <v>4985107.9000000004</v>
      </c>
      <c r="I2435" s="12">
        <v>43962</v>
      </c>
      <c r="J2435" s="12">
        <v>44122</v>
      </c>
      <c r="K2435" s="15">
        <v>0</v>
      </c>
      <c r="L2435" s="13" t="s">
        <v>14</v>
      </c>
      <c r="M2435" s="7">
        <v>1</v>
      </c>
      <c r="N2435" s="14"/>
    </row>
    <row r="2436" spans="1:14" ht="94.5">
      <c r="A2436" s="6">
        <v>2435</v>
      </c>
      <c r="B2436" s="8" t="s">
        <v>3422</v>
      </c>
      <c r="C2436" s="9" t="s">
        <v>3561</v>
      </c>
      <c r="D2436" s="10" t="s">
        <v>3562</v>
      </c>
      <c r="E2436" s="11" t="s">
        <v>3564</v>
      </c>
      <c r="F2436" s="6">
        <v>433984</v>
      </c>
      <c r="G2436" s="6" t="s">
        <v>2133</v>
      </c>
      <c r="H2436" s="16">
        <v>4328445.0999999996</v>
      </c>
      <c r="I2436" s="12">
        <v>43989</v>
      </c>
      <c r="J2436" s="12">
        <v>44149</v>
      </c>
      <c r="K2436" s="15">
        <v>4321100</v>
      </c>
      <c r="L2436" s="13" t="s">
        <v>14</v>
      </c>
      <c r="M2436" s="7">
        <v>1</v>
      </c>
      <c r="N2436" s="14"/>
    </row>
    <row r="2437" spans="1:14" ht="94.5">
      <c r="A2437" s="6">
        <v>2436</v>
      </c>
      <c r="B2437" s="8" t="s">
        <v>3422</v>
      </c>
      <c r="C2437" s="9" t="s">
        <v>3508</v>
      </c>
      <c r="D2437" s="10" t="s">
        <v>3509</v>
      </c>
      <c r="E2437" s="11" t="s">
        <v>3565</v>
      </c>
      <c r="F2437" s="6">
        <v>412097</v>
      </c>
      <c r="G2437" s="6" t="s">
        <v>2133</v>
      </c>
      <c r="H2437" s="16">
        <v>10976471.885</v>
      </c>
      <c r="I2437" s="12">
        <v>44010</v>
      </c>
      <c r="J2437" s="12">
        <v>44322</v>
      </c>
      <c r="K2437" s="15">
        <v>9341000</v>
      </c>
      <c r="L2437" s="13" t="s">
        <v>14</v>
      </c>
      <c r="M2437" s="7">
        <v>1</v>
      </c>
      <c r="N2437" s="14"/>
    </row>
    <row r="2438" spans="1:14" ht="78.75">
      <c r="A2438" s="6">
        <v>2437</v>
      </c>
      <c r="B2438" s="8" t="s">
        <v>3422</v>
      </c>
      <c r="C2438" s="9" t="s">
        <v>3566</v>
      </c>
      <c r="D2438" s="10" t="s">
        <v>3567</v>
      </c>
      <c r="E2438" s="11" t="s">
        <v>3568</v>
      </c>
      <c r="F2438" s="6">
        <v>412099</v>
      </c>
      <c r="G2438" s="6" t="s">
        <v>2133</v>
      </c>
      <c r="H2438" s="16">
        <v>17377538.658</v>
      </c>
      <c r="I2438" s="12">
        <v>44012</v>
      </c>
      <c r="J2438" s="12">
        <v>44356</v>
      </c>
      <c r="K2438" s="15">
        <v>8517000</v>
      </c>
      <c r="L2438" s="13" t="s">
        <v>14</v>
      </c>
      <c r="M2438" s="7">
        <v>1</v>
      </c>
      <c r="N2438" s="14"/>
    </row>
    <row r="2439" spans="1:14" ht="94.5">
      <c r="A2439" s="6">
        <v>2438</v>
      </c>
      <c r="B2439" s="8" t="s">
        <v>3422</v>
      </c>
      <c r="C2439" s="9" t="s">
        <v>3569</v>
      </c>
      <c r="D2439" s="10" t="s">
        <v>3570</v>
      </c>
      <c r="E2439" s="11" t="s">
        <v>3571</v>
      </c>
      <c r="F2439" s="6">
        <v>441362</v>
      </c>
      <c r="G2439" s="6" t="s">
        <v>2133</v>
      </c>
      <c r="H2439" s="16">
        <v>6896698.3059999999</v>
      </c>
      <c r="I2439" s="12">
        <v>44074</v>
      </c>
      <c r="J2439" s="12">
        <v>44378</v>
      </c>
      <c r="K2439" s="15">
        <v>8620800</v>
      </c>
      <c r="L2439" s="13" t="s">
        <v>14</v>
      </c>
      <c r="M2439" s="7">
        <v>1</v>
      </c>
      <c r="N2439" s="14"/>
    </row>
    <row r="2440" spans="1:14" ht="78.75">
      <c r="A2440" s="6">
        <v>2439</v>
      </c>
      <c r="B2440" s="8" t="s">
        <v>3422</v>
      </c>
      <c r="C2440" s="9" t="s">
        <v>3572</v>
      </c>
      <c r="D2440" s="10" t="s">
        <v>3573</v>
      </c>
      <c r="E2440" s="11" t="s">
        <v>3574</v>
      </c>
      <c r="F2440" s="6">
        <v>375432</v>
      </c>
      <c r="G2440" s="6" t="s">
        <v>2133</v>
      </c>
      <c r="H2440" s="16">
        <v>41053638</v>
      </c>
      <c r="I2440" s="12">
        <v>43871</v>
      </c>
      <c r="J2440" s="12">
        <v>44184</v>
      </c>
      <c r="K2440" s="15">
        <v>20772600</v>
      </c>
      <c r="L2440" s="13" t="s">
        <v>14</v>
      </c>
      <c r="M2440" s="7">
        <v>1</v>
      </c>
      <c r="N2440" s="14"/>
    </row>
    <row r="2441" spans="1:14" ht="63">
      <c r="A2441" s="6">
        <v>2440</v>
      </c>
      <c r="B2441" s="8" t="s">
        <v>3422</v>
      </c>
      <c r="C2441" s="9" t="s">
        <v>3575</v>
      </c>
      <c r="D2441" s="10" t="s">
        <v>3576</v>
      </c>
      <c r="E2441" s="11" t="s">
        <v>3577</v>
      </c>
      <c r="F2441" s="6" t="s">
        <v>3578</v>
      </c>
      <c r="G2441" s="6" t="s">
        <v>3579</v>
      </c>
      <c r="H2441" s="16">
        <v>2599101500</v>
      </c>
      <c r="I2441" s="12">
        <v>43696</v>
      </c>
      <c r="J2441" s="12">
        <v>44439</v>
      </c>
      <c r="K2441" s="15">
        <v>958900000</v>
      </c>
      <c r="L2441" s="13" t="s">
        <v>70</v>
      </c>
      <c r="M2441" s="7">
        <v>1</v>
      </c>
      <c r="N2441" s="14"/>
    </row>
    <row r="2442" spans="1:14" ht="94.5">
      <c r="A2442" s="6">
        <v>2441</v>
      </c>
      <c r="B2442" s="8" t="s">
        <v>3422</v>
      </c>
      <c r="C2442" s="9" t="s">
        <v>3580</v>
      </c>
      <c r="D2442" s="10" t="s">
        <v>3567</v>
      </c>
      <c r="E2442" s="11" t="s">
        <v>3581</v>
      </c>
      <c r="F2442" s="6">
        <v>451255</v>
      </c>
      <c r="G2442" s="6" t="s">
        <v>3582</v>
      </c>
      <c r="H2442" s="16">
        <v>87030875.233999997</v>
      </c>
      <c r="I2442" s="12">
        <v>44158</v>
      </c>
      <c r="J2442" s="12">
        <v>44925</v>
      </c>
      <c r="K2442" s="15">
        <v>0</v>
      </c>
      <c r="L2442" s="13" t="s">
        <v>14</v>
      </c>
      <c r="M2442" s="7">
        <v>1</v>
      </c>
      <c r="N2442" s="14"/>
    </row>
    <row r="2443" spans="1:14" ht="78.75">
      <c r="A2443" s="6">
        <v>2442</v>
      </c>
      <c r="B2443" s="8" t="s">
        <v>3422</v>
      </c>
      <c r="C2443" s="9" t="s">
        <v>3583</v>
      </c>
      <c r="D2443" s="10" t="s">
        <v>3584</v>
      </c>
      <c r="E2443" s="11" t="s">
        <v>3585</v>
      </c>
      <c r="F2443" s="6">
        <v>448554</v>
      </c>
      <c r="G2443" s="6" t="s">
        <v>3582</v>
      </c>
      <c r="H2443" s="16">
        <v>60028405.479000002</v>
      </c>
      <c r="I2443" s="12">
        <v>44077</v>
      </c>
      <c r="J2443" s="12">
        <v>44598</v>
      </c>
      <c r="K2443" s="15">
        <v>18404000</v>
      </c>
      <c r="L2443" s="13" t="s">
        <v>70</v>
      </c>
      <c r="M2443" s="7">
        <v>1</v>
      </c>
      <c r="N2443" s="14"/>
    </row>
    <row r="2444" spans="1:14" ht="78.75">
      <c r="A2444" s="6">
        <v>2443</v>
      </c>
      <c r="B2444" s="8" t="s">
        <v>3422</v>
      </c>
      <c r="C2444" s="9" t="s">
        <v>3586</v>
      </c>
      <c r="D2444" s="10" t="s">
        <v>3587</v>
      </c>
      <c r="E2444" s="11" t="s">
        <v>3585</v>
      </c>
      <c r="F2444" s="6">
        <v>448554</v>
      </c>
      <c r="G2444" s="6" t="s">
        <v>3582</v>
      </c>
      <c r="H2444" s="16">
        <v>60028405.479000002</v>
      </c>
      <c r="I2444" s="12">
        <v>44077</v>
      </c>
      <c r="J2444" s="12">
        <v>44598</v>
      </c>
      <c r="K2444" s="15">
        <v>18404000</v>
      </c>
      <c r="L2444" s="13" t="s">
        <v>70</v>
      </c>
      <c r="M2444" s="7">
        <v>0.49</v>
      </c>
      <c r="N2444" s="14"/>
    </row>
    <row r="2445" spans="1:14" ht="78.75">
      <c r="A2445" s="6">
        <v>2444</v>
      </c>
      <c r="B2445" s="8" t="s">
        <v>3422</v>
      </c>
      <c r="C2445" s="9" t="s">
        <v>3531</v>
      </c>
      <c r="D2445" s="10" t="s">
        <v>3532</v>
      </c>
      <c r="E2445" s="11" t="s">
        <v>3585</v>
      </c>
      <c r="F2445" s="6">
        <v>448554</v>
      </c>
      <c r="G2445" s="6" t="s">
        <v>3582</v>
      </c>
      <c r="H2445" s="16">
        <v>60028405.479000002</v>
      </c>
      <c r="I2445" s="12">
        <v>44077</v>
      </c>
      <c r="J2445" s="12">
        <v>44598</v>
      </c>
      <c r="K2445" s="15">
        <v>18404000</v>
      </c>
      <c r="L2445" s="13" t="s">
        <v>70</v>
      </c>
      <c r="M2445" s="7">
        <v>0.51</v>
      </c>
      <c r="N2445" s="14"/>
    </row>
    <row r="2446" spans="1:14" ht="63">
      <c r="A2446" s="6">
        <v>2445</v>
      </c>
      <c r="B2446" s="8" t="s">
        <v>3422</v>
      </c>
      <c r="C2446" s="9" t="s">
        <v>3588</v>
      </c>
      <c r="D2446" s="10" t="s">
        <v>3589</v>
      </c>
      <c r="E2446" s="11" t="s">
        <v>3590</v>
      </c>
      <c r="F2446" s="6">
        <v>448559</v>
      </c>
      <c r="G2446" s="6" t="s">
        <v>3582</v>
      </c>
      <c r="H2446" s="16">
        <v>67557935.251000002</v>
      </c>
      <c r="I2446" s="12">
        <v>44074</v>
      </c>
      <c r="J2446" s="12">
        <v>44404</v>
      </c>
      <c r="K2446" s="15">
        <v>16596000</v>
      </c>
      <c r="L2446" s="13" t="s">
        <v>70</v>
      </c>
      <c r="M2446" s="7">
        <v>1</v>
      </c>
      <c r="N2446" s="14"/>
    </row>
    <row r="2447" spans="1:14" ht="63">
      <c r="A2447" s="6">
        <v>2446</v>
      </c>
      <c r="B2447" s="8" t="s">
        <v>3422</v>
      </c>
      <c r="C2447" s="9" t="s">
        <v>3591</v>
      </c>
      <c r="D2447" s="10" t="s">
        <v>2379</v>
      </c>
      <c r="E2447" s="11" t="s">
        <v>3590</v>
      </c>
      <c r="F2447" s="6">
        <v>448559</v>
      </c>
      <c r="G2447" s="6" t="s">
        <v>3582</v>
      </c>
      <c r="H2447" s="16">
        <v>67557935.251000002</v>
      </c>
      <c r="I2447" s="12">
        <v>44074</v>
      </c>
      <c r="J2447" s="12">
        <v>44404</v>
      </c>
      <c r="K2447" s="15">
        <v>16596000</v>
      </c>
      <c r="L2447" s="13" t="s">
        <v>70</v>
      </c>
      <c r="M2447" s="7">
        <v>0.51</v>
      </c>
      <c r="N2447" s="14"/>
    </row>
    <row r="2448" spans="1:14" ht="63">
      <c r="A2448" s="6">
        <v>2447</v>
      </c>
      <c r="B2448" s="8" t="s">
        <v>3422</v>
      </c>
      <c r="C2448" s="9" t="s">
        <v>3592</v>
      </c>
      <c r="D2448" s="10" t="s">
        <v>3488</v>
      </c>
      <c r="E2448" s="11" t="s">
        <v>3590</v>
      </c>
      <c r="F2448" s="6">
        <v>448559</v>
      </c>
      <c r="G2448" s="6" t="s">
        <v>3582</v>
      </c>
      <c r="H2448" s="16">
        <v>67557935.251000002</v>
      </c>
      <c r="I2448" s="12">
        <v>44074</v>
      </c>
      <c r="J2448" s="12">
        <v>44404</v>
      </c>
      <c r="K2448" s="15">
        <v>16596000</v>
      </c>
      <c r="L2448" s="13" t="s">
        <v>70</v>
      </c>
      <c r="M2448" s="7">
        <v>0.49</v>
      </c>
      <c r="N2448" s="14"/>
    </row>
    <row r="2449" spans="1:14" ht="78.75">
      <c r="A2449" s="6">
        <v>2448</v>
      </c>
      <c r="B2449" s="8" t="s">
        <v>3422</v>
      </c>
      <c r="C2449" s="9" t="s">
        <v>3593</v>
      </c>
      <c r="D2449" s="10" t="s">
        <v>3594</v>
      </c>
      <c r="E2449" s="11" t="s">
        <v>3595</v>
      </c>
      <c r="F2449" s="6">
        <v>321518</v>
      </c>
      <c r="G2449" s="6" t="s">
        <v>3596</v>
      </c>
      <c r="H2449" s="16">
        <v>362824950.90600002</v>
      </c>
      <c r="I2449" s="12">
        <v>43842</v>
      </c>
      <c r="J2449" s="12">
        <v>44944</v>
      </c>
      <c r="K2449" s="15">
        <v>0</v>
      </c>
      <c r="L2449" s="13" t="s">
        <v>70</v>
      </c>
      <c r="M2449" s="7">
        <v>1</v>
      </c>
      <c r="N2449" s="14"/>
    </row>
    <row r="2450" spans="1:14" ht="78.75">
      <c r="A2450" s="6">
        <v>2449</v>
      </c>
      <c r="B2450" s="8" t="s">
        <v>3422</v>
      </c>
      <c r="C2450" s="9" t="s">
        <v>3597</v>
      </c>
      <c r="D2450" s="10" t="s">
        <v>3598</v>
      </c>
      <c r="E2450" s="11" t="s">
        <v>3595</v>
      </c>
      <c r="F2450" s="6">
        <v>321518</v>
      </c>
      <c r="G2450" s="6" t="s">
        <v>3596</v>
      </c>
      <c r="H2450" s="16">
        <v>362824950.90600002</v>
      </c>
      <c r="I2450" s="12">
        <v>43842</v>
      </c>
      <c r="J2450" s="12">
        <v>44944</v>
      </c>
      <c r="K2450" s="15">
        <v>0</v>
      </c>
      <c r="L2450" s="13" t="s">
        <v>70</v>
      </c>
      <c r="M2450" s="7">
        <v>0.51</v>
      </c>
      <c r="N2450" s="14"/>
    </row>
    <row r="2451" spans="1:14" ht="78.75">
      <c r="A2451" s="6">
        <v>2450</v>
      </c>
      <c r="B2451" s="8" t="s">
        <v>3422</v>
      </c>
      <c r="C2451" s="9" t="s">
        <v>3599</v>
      </c>
      <c r="D2451" s="10" t="s">
        <v>3600</v>
      </c>
      <c r="E2451" s="11" t="s">
        <v>3595</v>
      </c>
      <c r="F2451" s="6">
        <v>321518</v>
      </c>
      <c r="G2451" s="6" t="s">
        <v>3596</v>
      </c>
      <c r="H2451" s="16">
        <v>362824950.90600002</v>
      </c>
      <c r="I2451" s="12">
        <v>43842</v>
      </c>
      <c r="J2451" s="12">
        <v>44944</v>
      </c>
      <c r="K2451" s="15">
        <v>0</v>
      </c>
      <c r="L2451" s="13" t="s">
        <v>70</v>
      </c>
      <c r="M2451" s="7">
        <v>0.49</v>
      </c>
      <c r="N2451" s="14"/>
    </row>
    <row r="2452" spans="1:14" ht="63">
      <c r="A2452" s="6">
        <v>2451</v>
      </c>
      <c r="B2452" s="8" t="s">
        <v>3422</v>
      </c>
      <c r="C2452" s="9" t="s">
        <v>3601</v>
      </c>
      <c r="D2452" s="10" t="s">
        <v>3602</v>
      </c>
      <c r="E2452" s="11" t="s">
        <v>3603</v>
      </c>
      <c r="F2452" s="6">
        <v>389963</v>
      </c>
      <c r="G2452" s="6" t="s">
        <v>801</v>
      </c>
      <c r="H2452" s="16">
        <v>42073250.303999998</v>
      </c>
      <c r="I2452" s="12">
        <v>43899</v>
      </c>
      <c r="J2452" s="12">
        <v>44454</v>
      </c>
      <c r="K2452" s="15">
        <v>0</v>
      </c>
      <c r="L2452" s="13" t="s">
        <v>70</v>
      </c>
      <c r="M2452" s="7">
        <v>1</v>
      </c>
      <c r="N2452" s="14"/>
    </row>
    <row r="2453" spans="1:14" ht="63">
      <c r="A2453" s="6">
        <v>2452</v>
      </c>
      <c r="B2453" s="8" t="s">
        <v>3422</v>
      </c>
      <c r="C2453" s="9" t="s">
        <v>3604</v>
      </c>
      <c r="D2453" s="10" t="s">
        <v>3605</v>
      </c>
      <c r="E2453" s="11" t="s">
        <v>3603</v>
      </c>
      <c r="F2453" s="6">
        <v>389963</v>
      </c>
      <c r="G2453" s="6" t="s">
        <v>801</v>
      </c>
      <c r="H2453" s="16">
        <v>42073250.303999998</v>
      </c>
      <c r="I2453" s="12">
        <v>43899</v>
      </c>
      <c r="J2453" s="12">
        <v>44454</v>
      </c>
      <c r="K2453" s="15">
        <v>0</v>
      </c>
      <c r="L2453" s="13" t="s">
        <v>70</v>
      </c>
      <c r="M2453" s="7">
        <v>0.6</v>
      </c>
      <c r="N2453" s="14"/>
    </row>
    <row r="2454" spans="1:14" ht="63">
      <c r="A2454" s="6">
        <v>2453</v>
      </c>
      <c r="B2454" s="8" t="s">
        <v>3422</v>
      </c>
      <c r="C2454" s="9" t="s">
        <v>3606</v>
      </c>
      <c r="D2454" s="10" t="s">
        <v>3607</v>
      </c>
      <c r="E2454" s="11" t="s">
        <v>3603</v>
      </c>
      <c r="F2454" s="6">
        <v>389963</v>
      </c>
      <c r="G2454" s="6" t="s">
        <v>801</v>
      </c>
      <c r="H2454" s="16">
        <v>42073250.303999998</v>
      </c>
      <c r="I2454" s="12">
        <v>43899</v>
      </c>
      <c r="J2454" s="12">
        <v>44454</v>
      </c>
      <c r="K2454" s="15">
        <v>0</v>
      </c>
      <c r="L2454" s="13" t="s">
        <v>70</v>
      </c>
      <c r="M2454" s="7">
        <v>0.4</v>
      </c>
      <c r="N2454" s="14"/>
    </row>
    <row r="2455" spans="1:14" ht="63">
      <c r="A2455" s="6">
        <v>2454</v>
      </c>
      <c r="B2455" s="8" t="s">
        <v>3422</v>
      </c>
      <c r="C2455" s="9" t="s">
        <v>3476</v>
      </c>
      <c r="D2455" s="10" t="s">
        <v>3477</v>
      </c>
      <c r="E2455" s="11" t="s">
        <v>3608</v>
      </c>
      <c r="F2455" s="6">
        <v>405463</v>
      </c>
      <c r="G2455" s="6" t="s">
        <v>801</v>
      </c>
      <c r="H2455" s="16">
        <v>26099106.041999999</v>
      </c>
      <c r="I2455" s="12">
        <v>43893</v>
      </c>
      <c r="J2455" s="12">
        <v>44267</v>
      </c>
      <c r="K2455" s="15">
        <v>16972000</v>
      </c>
      <c r="L2455" s="13" t="s">
        <v>14</v>
      </c>
      <c r="M2455" s="7">
        <v>1</v>
      </c>
      <c r="N2455" s="14"/>
    </row>
    <row r="2456" spans="1:14" ht="63">
      <c r="A2456" s="6">
        <v>2455</v>
      </c>
      <c r="B2456" s="8" t="s">
        <v>3422</v>
      </c>
      <c r="C2456" s="9" t="s">
        <v>3601</v>
      </c>
      <c r="D2456" s="10" t="s">
        <v>3602</v>
      </c>
      <c r="E2456" s="11" t="s">
        <v>3609</v>
      </c>
      <c r="F2456" s="6">
        <v>389855</v>
      </c>
      <c r="G2456" s="6" t="s">
        <v>801</v>
      </c>
      <c r="H2456" s="16">
        <v>33462919.554000001</v>
      </c>
      <c r="I2456" s="12">
        <v>43899</v>
      </c>
      <c r="J2456" s="12">
        <v>44454</v>
      </c>
      <c r="K2456" s="15">
        <v>0</v>
      </c>
      <c r="L2456" s="13" t="s">
        <v>70</v>
      </c>
      <c r="M2456" s="7">
        <v>1</v>
      </c>
      <c r="N2456" s="14"/>
    </row>
    <row r="2457" spans="1:14" ht="63">
      <c r="A2457" s="6">
        <v>2456</v>
      </c>
      <c r="B2457" s="8" t="s">
        <v>3422</v>
      </c>
      <c r="C2457" s="9" t="s">
        <v>3604</v>
      </c>
      <c r="D2457" s="10" t="s">
        <v>3605</v>
      </c>
      <c r="E2457" s="11" t="s">
        <v>3609</v>
      </c>
      <c r="F2457" s="6">
        <v>389855</v>
      </c>
      <c r="G2457" s="6" t="s">
        <v>801</v>
      </c>
      <c r="H2457" s="16">
        <v>33462919.554000001</v>
      </c>
      <c r="I2457" s="12">
        <v>43899</v>
      </c>
      <c r="J2457" s="12">
        <v>44454</v>
      </c>
      <c r="K2457" s="15"/>
      <c r="L2457" s="13" t="s">
        <v>70</v>
      </c>
      <c r="M2457" s="7">
        <v>0.6</v>
      </c>
      <c r="N2457" s="14"/>
    </row>
    <row r="2458" spans="1:14" ht="63">
      <c r="A2458" s="6">
        <v>2457</v>
      </c>
      <c r="B2458" s="8" t="s">
        <v>3422</v>
      </c>
      <c r="C2458" s="9" t="s">
        <v>3606</v>
      </c>
      <c r="D2458" s="10" t="s">
        <v>3607</v>
      </c>
      <c r="E2458" s="11" t="s">
        <v>3609</v>
      </c>
      <c r="F2458" s="6">
        <v>389855</v>
      </c>
      <c r="G2458" s="6" t="s">
        <v>801</v>
      </c>
      <c r="H2458" s="16">
        <v>33462919.554000001</v>
      </c>
      <c r="I2458" s="12">
        <v>43899</v>
      </c>
      <c r="J2458" s="12">
        <v>44454</v>
      </c>
      <c r="K2458" s="15"/>
      <c r="L2458" s="13" t="s">
        <v>70</v>
      </c>
      <c r="M2458" s="7">
        <v>0.4</v>
      </c>
      <c r="N2458" s="14"/>
    </row>
    <row r="2459" spans="1:14" ht="78.75">
      <c r="A2459" s="6">
        <v>2458</v>
      </c>
      <c r="B2459" s="8" t="s">
        <v>3422</v>
      </c>
      <c r="C2459" s="9" t="s">
        <v>3610</v>
      </c>
      <c r="D2459" s="10" t="s">
        <v>3611</v>
      </c>
      <c r="E2459" s="11" t="s">
        <v>3612</v>
      </c>
      <c r="F2459" s="6">
        <v>418602</v>
      </c>
      <c r="G2459" s="6" t="s">
        <v>801</v>
      </c>
      <c r="H2459" s="16">
        <v>31325000</v>
      </c>
      <c r="I2459" s="12">
        <v>44035</v>
      </c>
      <c r="J2459" s="12">
        <v>44591</v>
      </c>
      <c r="K2459" s="15">
        <v>6954500</v>
      </c>
      <c r="L2459" s="13" t="s">
        <v>14</v>
      </c>
      <c r="M2459" s="7">
        <v>1</v>
      </c>
      <c r="N2459" s="14"/>
    </row>
    <row r="2460" spans="1:14" ht="78.75">
      <c r="A2460" s="6">
        <v>2459</v>
      </c>
      <c r="B2460" s="8" t="s">
        <v>3422</v>
      </c>
      <c r="C2460" s="9" t="s">
        <v>3613</v>
      </c>
      <c r="D2460" s="10" t="s">
        <v>3614</v>
      </c>
      <c r="E2460" s="11" t="s">
        <v>3615</v>
      </c>
      <c r="F2460" s="6">
        <v>434011</v>
      </c>
      <c r="G2460" s="6" t="s">
        <v>801</v>
      </c>
      <c r="H2460" s="16">
        <v>31976744.352000002</v>
      </c>
      <c r="I2460" s="12">
        <v>44036</v>
      </c>
      <c r="J2460" s="12">
        <v>44592</v>
      </c>
      <c r="K2460" s="15">
        <v>9856500</v>
      </c>
      <c r="L2460" s="13" t="s">
        <v>14</v>
      </c>
      <c r="M2460" s="7">
        <v>1</v>
      </c>
      <c r="N2460" s="14"/>
    </row>
    <row r="2461" spans="1:14" ht="157.5">
      <c r="A2461" s="6">
        <v>2460</v>
      </c>
      <c r="B2461" s="8" t="s">
        <v>3422</v>
      </c>
      <c r="C2461" s="9" t="s">
        <v>3616</v>
      </c>
      <c r="D2461" s="10" t="s">
        <v>3617</v>
      </c>
      <c r="E2461" s="11" t="s">
        <v>3618</v>
      </c>
      <c r="F2461" s="6">
        <v>369252</v>
      </c>
      <c r="G2461" s="6" t="s">
        <v>3619</v>
      </c>
      <c r="H2461" s="16">
        <v>13229121.931</v>
      </c>
      <c r="I2461" s="12">
        <v>43809</v>
      </c>
      <c r="J2461" s="12">
        <v>44195</v>
      </c>
      <c r="K2461" s="15">
        <v>9203174.4100000001</v>
      </c>
      <c r="L2461" s="13" t="s">
        <v>14</v>
      </c>
      <c r="M2461" s="7">
        <v>1</v>
      </c>
      <c r="N2461" s="14"/>
    </row>
    <row r="2462" spans="1:14" ht="409.5">
      <c r="A2462" s="6">
        <v>2461</v>
      </c>
      <c r="B2462" s="8" t="s">
        <v>3422</v>
      </c>
      <c r="C2462" s="9" t="s">
        <v>3620</v>
      </c>
      <c r="D2462" s="10" t="s">
        <v>3621</v>
      </c>
      <c r="E2462" s="11" t="s">
        <v>3622</v>
      </c>
      <c r="F2462" s="6">
        <v>369391</v>
      </c>
      <c r="G2462" s="6" t="s">
        <v>3619</v>
      </c>
      <c r="H2462" s="16">
        <v>177441201.90000001</v>
      </c>
      <c r="I2462" s="12">
        <v>44026</v>
      </c>
      <c r="J2462" s="12" t="s">
        <v>3623</v>
      </c>
      <c r="K2462" s="15">
        <v>66111348.009999998</v>
      </c>
      <c r="L2462" s="13" t="s">
        <v>70</v>
      </c>
      <c r="M2462" s="7">
        <v>1</v>
      </c>
      <c r="N2462" s="14"/>
    </row>
    <row r="2463" spans="1:14" ht="409.5">
      <c r="A2463" s="6">
        <v>2462</v>
      </c>
      <c r="B2463" s="8" t="s">
        <v>3422</v>
      </c>
      <c r="C2463" s="9" t="s">
        <v>3624</v>
      </c>
      <c r="D2463" s="10" t="s">
        <v>2957</v>
      </c>
      <c r="E2463" s="11" t="s">
        <v>3622</v>
      </c>
      <c r="F2463" s="6">
        <v>369391</v>
      </c>
      <c r="G2463" s="6" t="s">
        <v>3619</v>
      </c>
      <c r="H2463" s="16">
        <v>177441201.90000001</v>
      </c>
      <c r="I2463" s="12">
        <v>44026</v>
      </c>
      <c r="J2463" s="12" t="s">
        <v>3623</v>
      </c>
      <c r="K2463" s="15">
        <v>66111348.009999998</v>
      </c>
      <c r="L2463" s="13" t="s">
        <v>70</v>
      </c>
      <c r="M2463" s="7">
        <v>0.51</v>
      </c>
      <c r="N2463" s="14"/>
    </row>
    <row r="2464" spans="1:14" ht="409.5">
      <c r="A2464" s="6">
        <v>2463</v>
      </c>
      <c r="B2464" s="8" t="s">
        <v>3422</v>
      </c>
      <c r="C2464" s="9" t="s">
        <v>3625</v>
      </c>
      <c r="D2464" s="10" t="s">
        <v>3626</v>
      </c>
      <c r="E2464" s="11" t="s">
        <v>3622</v>
      </c>
      <c r="F2464" s="6">
        <v>369391</v>
      </c>
      <c r="G2464" s="6" t="s">
        <v>3619</v>
      </c>
      <c r="H2464" s="16">
        <v>177441201.90000001</v>
      </c>
      <c r="I2464" s="12">
        <v>44026</v>
      </c>
      <c r="J2464" s="12" t="s">
        <v>3623</v>
      </c>
      <c r="K2464" s="15">
        <v>66111348.009999998</v>
      </c>
      <c r="L2464" s="13" t="s">
        <v>70</v>
      </c>
      <c r="M2464" s="7">
        <v>0.49</v>
      </c>
      <c r="N2464" s="14"/>
    </row>
    <row r="2465" spans="1:14" ht="409.5">
      <c r="A2465" s="6">
        <v>2464</v>
      </c>
      <c r="B2465" s="8" t="s">
        <v>3422</v>
      </c>
      <c r="C2465" s="9" t="s">
        <v>3627</v>
      </c>
      <c r="D2465" s="10" t="s">
        <v>3628</v>
      </c>
      <c r="E2465" s="11" t="s">
        <v>3629</v>
      </c>
      <c r="F2465" s="6">
        <v>369392</v>
      </c>
      <c r="G2465" s="6" t="s">
        <v>3619</v>
      </c>
      <c r="H2465" s="16">
        <v>148887795.52500001</v>
      </c>
      <c r="I2465" s="12">
        <v>43844</v>
      </c>
      <c r="J2465" s="12">
        <v>44398</v>
      </c>
      <c r="K2465" s="15">
        <v>84058696.739999995</v>
      </c>
      <c r="L2465" s="13" t="s">
        <v>70</v>
      </c>
      <c r="M2465" s="7">
        <v>1</v>
      </c>
      <c r="N2465" s="14"/>
    </row>
    <row r="2466" spans="1:14" ht="409.5">
      <c r="A2466" s="6">
        <v>2465</v>
      </c>
      <c r="B2466" s="8" t="s">
        <v>3422</v>
      </c>
      <c r="C2466" s="9" t="s">
        <v>3604</v>
      </c>
      <c r="D2466" s="10" t="s">
        <v>3605</v>
      </c>
      <c r="E2466" s="11" t="s">
        <v>3629</v>
      </c>
      <c r="F2466" s="6">
        <v>369392</v>
      </c>
      <c r="G2466" s="6" t="s">
        <v>3619</v>
      </c>
      <c r="H2466" s="16">
        <v>148887795.52500001</v>
      </c>
      <c r="I2466" s="12">
        <v>43844</v>
      </c>
      <c r="J2466" s="12">
        <v>44398</v>
      </c>
      <c r="K2466" s="15">
        <v>84058696.739999995</v>
      </c>
      <c r="L2466" s="13" t="s">
        <v>70</v>
      </c>
      <c r="M2466" s="7">
        <v>0.6</v>
      </c>
      <c r="N2466" s="14"/>
    </row>
    <row r="2467" spans="1:14" ht="409.5">
      <c r="A2467" s="6">
        <v>2466</v>
      </c>
      <c r="B2467" s="8" t="s">
        <v>3422</v>
      </c>
      <c r="C2467" s="9" t="s">
        <v>3606</v>
      </c>
      <c r="D2467" s="10" t="s">
        <v>3607</v>
      </c>
      <c r="E2467" s="11" t="s">
        <v>3629</v>
      </c>
      <c r="F2467" s="6">
        <v>369392</v>
      </c>
      <c r="G2467" s="6" t="s">
        <v>3619</v>
      </c>
      <c r="H2467" s="16">
        <v>148887795.52500001</v>
      </c>
      <c r="I2467" s="12">
        <v>43844</v>
      </c>
      <c r="J2467" s="12">
        <v>44398</v>
      </c>
      <c r="K2467" s="15">
        <v>84058696.739999995</v>
      </c>
      <c r="L2467" s="13" t="s">
        <v>70</v>
      </c>
      <c r="M2467" s="7">
        <v>0.4</v>
      </c>
      <c r="N2467" s="14"/>
    </row>
    <row r="2468" spans="1:14" ht="409.5">
      <c r="A2468" s="6">
        <v>2467</v>
      </c>
      <c r="B2468" s="8" t="s">
        <v>3422</v>
      </c>
      <c r="C2468" s="9" t="s">
        <v>3630</v>
      </c>
      <c r="D2468" s="10" t="s">
        <v>3631</v>
      </c>
      <c r="E2468" s="11" t="s">
        <v>3632</v>
      </c>
      <c r="F2468" s="6">
        <v>479394</v>
      </c>
      <c r="G2468" s="6" t="s">
        <v>3619</v>
      </c>
      <c r="H2468" s="16">
        <v>325256166.64300001</v>
      </c>
      <c r="I2468" s="12">
        <v>44139</v>
      </c>
      <c r="J2468" s="12">
        <v>44692</v>
      </c>
      <c r="K2468" s="15">
        <v>26014491</v>
      </c>
      <c r="L2468" s="13" t="s">
        <v>70</v>
      </c>
      <c r="M2468" s="7">
        <v>1</v>
      </c>
      <c r="N2468" s="14"/>
    </row>
    <row r="2469" spans="1:14" ht="409.5">
      <c r="A2469" s="6">
        <v>2468</v>
      </c>
      <c r="B2469" s="8" t="s">
        <v>3422</v>
      </c>
      <c r="C2469" s="9" t="s">
        <v>3517</v>
      </c>
      <c r="D2469" s="10" t="s">
        <v>38</v>
      </c>
      <c r="E2469" s="11" t="s">
        <v>3632</v>
      </c>
      <c r="F2469" s="6">
        <v>479394</v>
      </c>
      <c r="G2469" s="6" t="s">
        <v>3619</v>
      </c>
      <c r="H2469" s="16">
        <v>325256166.64300001</v>
      </c>
      <c r="I2469" s="12">
        <v>44139</v>
      </c>
      <c r="J2469" s="12">
        <v>44692</v>
      </c>
      <c r="K2469" s="15">
        <v>26014491</v>
      </c>
      <c r="L2469" s="13" t="s">
        <v>70</v>
      </c>
      <c r="M2469" s="7">
        <v>0.51</v>
      </c>
      <c r="N2469" s="14"/>
    </row>
    <row r="2470" spans="1:14" ht="409.5">
      <c r="A2470" s="6">
        <v>2469</v>
      </c>
      <c r="B2470" s="8" t="s">
        <v>3422</v>
      </c>
      <c r="C2470" s="9" t="s">
        <v>3633</v>
      </c>
      <c r="D2470" s="10" t="s">
        <v>3634</v>
      </c>
      <c r="E2470" s="11" t="s">
        <v>3632</v>
      </c>
      <c r="F2470" s="6">
        <v>479394</v>
      </c>
      <c r="G2470" s="6" t="s">
        <v>3619</v>
      </c>
      <c r="H2470" s="16">
        <v>325256166.64300001</v>
      </c>
      <c r="I2470" s="12">
        <v>44139</v>
      </c>
      <c r="J2470" s="12">
        <v>44692</v>
      </c>
      <c r="K2470" s="15">
        <v>26014491</v>
      </c>
      <c r="L2470" s="13" t="s">
        <v>70</v>
      </c>
      <c r="M2470" s="7">
        <v>0.49</v>
      </c>
      <c r="N2470" s="14"/>
    </row>
    <row r="2471" spans="1:14" ht="346.5">
      <c r="A2471" s="6">
        <v>2470</v>
      </c>
      <c r="B2471" s="8" t="s">
        <v>3422</v>
      </c>
      <c r="C2471" s="9" t="s">
        <v>3635</v>
      </c>
      <c r="D2471" s="10" t="s">
        <v>3636</v>
      </c>
      <c r="E2471" s="11" t="s">
        <v>3637</v>
      </c>
      <c r="F2471" s="6">
        <v>367680</v>
      </c>
      <c r="G2471" s="6" t="s">
        <v>808</v>
      </c>
      <c r="H2471" s="16">
        <v>2683436.5</v>
      </c>
      <c r="I2471" s="12">
        <v>43802</v>
      </c>
      <c r="J2471" s="12">
        <v>43933</v>
      </c>
      <c r="K2471" s="15">
        <v>1750000</v>
      </c>
      <c r="L2471" s="13" t="s">
        <v>14</v>
      </c>
      <c r="M2471" s="7">
        <v>1</v>
      </c>
      <c r="N2471" s="14"/>
    </row>
    <row r="2472" spans="1:14" ht="409.5">
      <c r="A2472" s="6">
        <v>2471</v>
      </c>
      <c r="B2472" s="8" t="s">
        <v>3422</v>
      </c>
      <c r="C2472" s="9" t="s">
        <v>3638</v>
      </c>
      <c r="D2472" s="10" t="s">
        <v>3639</v>
      </c>
      <c r="E2472" s="11" t="s">
        <v>3640</v>
      </c>
      <c r="F2472" s="6">
        <v>449540</v>
      </c>
      <c r="G2472" s="6" t="s">
        <v>808</v>
      </c>
      <c r="H2472" s="16">
        <v>7224646.4500000002</v>
      </c>
      <c r="I2472" s="12">
        <v>44040</v>
      </c>
      <c r="J2472" s="12">
        <v>44259</v>
      </c>
      <c r="K2472" s="15">
        <v>7000000</v>
      </c>
      <c r="L2472" s="13" t="s">
        <v>14</v>
      </c>
      <c r="M2472" s="7">
        <v>1</v>
      </c>
      <c r="N2472" s="14"/>
    </row>
    <row r="2473" spans="1:14" ht="63">
      <c r="A2473" s="6">
        <v>2472</v>
      </c>
      <c r="B2473" s="8" t="s">
        <v>3422</v>
      </c>
      <c r="C2473" s="9" t="s">
        <v>3641</v>
      </c>
      <c r="D2473" s="10" t="s">
        <v>3642</v>
      </c>
      <c r="E2473" s="11" t="s">
        <v>3643</v>
      </c>
      <c r="F2473" s="6">
        <v>469571</v>
      </c>
      <c r="G2473" s="6" t="s">
        <v>3644</v>
      </c>
      <c r="H2473" s="16">
        <v>9166160.5</v>
      </c>
      <c r="I2473" s="12">
        <v>44055</v>
      </c>
      <c r="J2473" s="12">
        <v>44185</v>
      </c>
      <c r="K2473" s="15">
        <v>0</v>
      </c>
      <c r="L2473" s="13" t="s">
        <v>14</v>
      </c>
      <c r="M2473" s="7">
        <v>1</v>
      </c>
      <c r="N2473" s="14"/>
    </row>
    <row r="2474" spans="1:14" ht="47.25">
      <c r="A2474" s="6">
        <v>2473</v>
      </c>
      <c r="B2474" s="8" t="s">
        <v>3422</v>
      </c>
      <c r="C2474" s="9" t="s">
        <v>3645</v>
      </c>
      <c r="D2474" s="10" t="s">
        <v>3646</v>
      </c>
      <c r="E2474" s="11" t="s">
        <v>3647</v>
      </c>
      <c r="F2474" s="6">
        <v>338755</v>
      </c>
      <c r="G2474" s="6" t="s">
        <v>3644</v>
      </c>
      <c r="H2474" s="16">
        <v>14801939.727</v>
      </c>
      <c r="I2474" s="12">
        <v>43817</v>
      </c>
      <c r="J2474" s="12">
        <v>44195</v>
      </c>
      <c r="K2474" s="15">
        <v>14652200</v>
      </c>
      <c r="L2474" s="13" t="s">
        <v>14</v>
      </c>
      <c r="M2474" s="7">
        <v>1</v>
      </c>
      <c r="N2474" s="14"/>
    </row>
    <row r="2475" spans="1:14" ht="47.25">
      <c r="A2475" s="6">
        <v>2474</v>
      </c>
      <c r="B2475" s="8" t="s">
        <v>3422</v>
      </c>
      <c r="C2475" s="9" t="s">
        <v>3476</v>
      </c>
      <c r="D2475" s="10" t="s">
        <v>3477</v>
      </c>
      <c r="E2475" s="11" t="s">
        <v>3648</v>
      </c>
      <c r="F2475" s="6">
        <v>379796</v>
      </c>
      <c r="G2475" s="6" t="s">
        <v>2323</v>
      </c>
      <c r="H2475" s="16">
        <v>32304883.070999999</v>
      </c>
      <c r="I2475" s="12">
        <v>43843</v>
      </c>
      <c r="J2475" s="12">
        <v>44195</v>
      </c>
      <c r="K2475" s="15">
        <v>9541000</v>
      </c>
      <c r="L2475" s="13" t="s">
        <v>14</v>
      </c>
      <c r="M2475" s="7">
        <v>1</v>
      </c>
      <c r="N2475" s="14"/>
    </row>
    <row r="2476" spans="1:14" ht="47.25">
      <c r="A2476" s="6">
        <v>2475</v>
      </c>
      <c r="B2476" s="8" t="s">
        <v>3422</v>
      </c>
      <c r="C2476" s="9" t="s">
        <v>3649</v>
      </c>
      <c r="D2476" s="10" t="s">
        <v>3650</v>
      </c>
      <c r="E2476" s="11" t="s">
        <v>3651</v>
      </c>
      <c r="F2476" s="6">
        <v>237653</v>
      </c>
      <c r="G2476" s="6" t="s">
        <v>1638</v>
      </c>
      <c r="H2476" s="16">
        <v>5513623.2999999998</v>
      </c>
      <c r="I2476" s="12" t="s">
        <v>3652</v>
      </c>
      <c r="J2476" s="12" t="s">
        <v>3653</v>
      </c>
      <c r="K2476" s="15">
        <v>5505500</v>
      </c>
      <c r="L2476" s="13" t="s">
        <v>14</v>
      </c>
      <c r="M2476" s="7">
        <v>1</v>
      </c>
      <c r="N2476" s="14"/>
    </row>
    <row r="2477" spans="1:14" ht="63">
      <c r="A2477" s="6">
        <v>2476</v>
      </c>
      <c r="B2477" s="8" t="s">
        <v>3422</v>
      </c>
      <c r="C2477" s="9" t="s">
        <v>3654</v>
      </c>
      <c r="D2477" s="10" t="s">
        <v>3655</v>
      </c>
      <c r="E2477" s="11" t="s">
        <v>3656</v>
      </c>
      <c r="F2477" s="6">
        <v>237652</v>
      </c>
      <c r="G2477" s="6" t="s">
        <v>1638</v>
      </c>
      <c r="H2477" s="16">
        <v>3324441.4</v>
      </c>
      <c r="I2477" s="12" t="s">
        <v>3657</v>
      </c>
      <c r="J2477" s="12" t="s">
        <v>3658</v>
      </c>
      <c r="K2477" s="15">
        <v>2000000</v>
      </c>
      <c r="L2477" s="13" t="s">
        <v>14</v>
      </c>
      <c r="M2477" s="7">
        <v>1</v>
      </c>
      <c r="N2477" s="14"/>
    </row>
    <row r="2478" spans="1:14" ht="63">
      <c r="A2478" s="6">
        <v>2477</v>
      </c>
      <c r="B2478" s="8" t="s">
        <v>3422</v>
      </c>
      <c r="C2478" s="9" t="s">
        <v>3659</v>
      </c>
      <c r="D2478" s="10" t="s">
        <v>3660</v>
      </c>
      <c r="E2478" s="11" t="s">
        <v>3661</v>
      </c>
      <c r="F2478" s="6">
        <v>237650</v>
      </c>
      <c r="G2478" s="6" t="s">
        <v>1638</v>
      </c>
      <c r="H2478" s="16">
        <v>3324051.9</v>
      </c>
      <c r="I2478" s="12" t="s">
        <v>3662</v>
      </c>
      <c r="J2478" s="12" t="s">
        <v>3663</v>
      </c>
      <c r="K2478" s="15">
        <v>2363800</v>
      </c>
      <c r="L2478" s="13" t="s">
        <v>14</v>
      </c>
      <c r="M2478" s="7">
        <v>1</v>
      </c>
      <c r="N2478" s="14"/>
    </row>
    <row r="2479" spans="1:14" ht="63">
      <c r="A2479" s="6">
        <v>2478</v>
      </c>
      <c r="B2479" s="8" t="s">
        <v>3422</v>
      </c>
      <c r="C2479" s="9" t="s">
        <v>3664</v>
      </c>
      <c r="D2479" s="10" t="s">
        <v>3665</v>
      </c>
      <c r="E2479" s="11" t="s">
        <v>3666</v>
      </c>
      <c r="F2479" s="6">
        <v>237649</v>
      </c>
      <c r="G2479" s="6" t="s">
        <v>1638</v>
      </c>
      <c r="H2479" s="16">
        <v>3316382.55</v>
      </c>
      <c r="I2479" s="12" t="s">
        <v>3652</v>
      </c>
      <c r="J2479" s="12" t="s">
        <v>3667</v>
      </c>
      <c r="K2479" s="15">
        <v>1607000</v>
      </c>
      <c r="L2479" s="13" t="s">
        <v>14</v>
      </c>
      <c r="M2479" s="7">
        <v>1</v>
      </c>
      <c r="N2479" s="14"/>
    </row>
    <row r="2480" spans="1:14" ht="110.25">
      <c r="A2480" s="6">
        <v>2479</v>
      </c>
      <c r="B2480" s="8" t="s">
        <v>3422</v>
      </c>
      <c r="C2480" s="9" t="s">
        <v>3668</v>
      </c>
      <c r="D2480" s="10" t="s">
        <v>3669</v>
      </c>
      <c r="E2480" s="11" t="s">
        <v>3670</v>
      </c>
      <c r="F2480" s="6">
        <v>375422</v>
      </c>
      <c r="G2480" s="6" t="s">
        <v>1587</v>
      </c>
      <c r="H2480" s="16">
        <v>160523722.148</v>
      </c>
      <c r="I2480" s="12">
        <v>43947</v>
      </c>
      <c r="J2480" s="12">
        <v>44530</v>
      </c>
      <c r="K2480" s="15">
        <v>0</v>
      </c>
      <c r="L2480" s="13" t="s">
        <v>70</v>
      </c>
      <c r="M2480" s="7">
        <v>1</v>
      </c>
      <c r="N2480" s="14"/>
    </row>
    <row r="2481" spans="1:14" ht="110.25">
      <c r="A2481" s="6">
        <v>2480</v>
      </c>
      <c r="B2481" s="8" t="s">
        <v>3422</v>
      </c>
      <c r="C2481" s="9" t="s">
        <v>3671</v>
      </c>
      <c r="D2481" s="10" t="s">
        <v>3262</v>
      </c>
      <c r="E2481" s="11" t="s">
        <v>3670</v>
      </c>
      <c r="F2481" s="6">
        <v>375422</v>
      </c>
      <c r="G2481" s="6" t="s">
        <v>1587</v>
      </c>
      <c r="H2481" s="16">
        <v>160523722.148</v>
      </c>
      <c r="I2481" s="12">
        <v>43947</v>
      </c>
      <c r="J2481" s="12">
        <v>44530</v>
      </c>
      <c r="K2481" s="15">
        <v>0</v>
      </c>
      <c r="L2481" s="13" t="s">
        <v>70</v>
      </c>
      <c r="M2481" s="7">
        <v>0.75</v>
      </c>
      <c r="N2481" s="14"/>
    </row>
    <row r="2482" spans="1:14" ht="110.25">
      <c r="A2482" s="6">
        <v>2481</v>
      </c>
      <c r="B2482" s="8" t="s">
        <v>3422</v>
      </c>
      <c r="C2482" s="9" t="s">
        <v>3599</v>
      </c>
      <c r="D2482" s="10" t="s">
        <v>3600</v>
      </c>
      <c r="E2482" s="11" t="s">
        <v>3670</v>
      </c>
      <c r="F2482" s="6">
        <v>375422</v>
      </c>
      <c r="G2482" s="6" t="s">
        <v>1587</v>
      </c>
      <c r="H2482" s="16">
        <v>160523722.148</v>
      </c>
      <c r="I2482" s="12">
        <v>43947</v>
      </c>
      <c r="J2482" s="12">
        <v>44530</v>
      </c>
      <c r="K2482" s="15">
        <v>0</v>
      </c>
      <c r="L2482" s="13" t="s">
        <v>70</v>
      </c>
      <c r="M2482" s="7">
        <v>0.25</v>
      </c>
      <c r="N2482" s="14"/>
    </row>
    <row r="2483" spans="1:14" ht="362.25">
      <c r="A2483" s="6">
        <v>2482</v>
      </c>
      <c r="B2483" s="8" t="s">
        <v>3422</v>
      </c>
      <c r="C2483" s="9" t="s">
        <v>3672</v>
      </c>
      <c r="D2483" s="10" t="s">
        <v>3673</v>
      </c>
      <c r="E2483" s="11" t="s">
        <v>3674</v>
      </c>
      <c r="F2483" s="6">
        <v>483594</v>
      </c>
      <c r="G2483" s="6" t="s">
        <v>3675</v>
      </c>
      <c r="H2483" s="16">
        <v>4217709.4939999999</v>
      </c>
      <c r="I2483" s="12">
        <v>44119</v>
      </c>
      <c r="J2483" s="12">
        <v>44377</v>
      </c>
      <c r="K2483" s="15">
        <v>0</v>
      </c>
      <c r="L2483" s="13" t="s">
        <v>70</v>
      </c>
      <c r="M2483" s="7">
        <v>1</v>
      </c>
      <c r="N2483" s="14"/>
    </row>
    <row r="2484" spans="1:14" ht="362.25">
      <c r="A2484" s="6">
        <v>2483</v>
      </c>
      <c r="B2484" s="8" t="s">
        <v>3422</v>
      </c>
      <c r="C2484" s="9" t="s">
        <v>3676</v>
      </c>
      <c r="D2484" s="10" t="s">
        <v>1101</v>
      </c>
      <c r="E2484" s="11" t="s">
        <v>3674</v>
      </c>
      <c r="F2484" s="6">
        <v>483594</v>
      </c>
      <c r="G2484" s="6" t="s">
        <v>3675</v>
      </c>
      <c r="H2484" s="16">
        <v>4217709.4939999999</v>
      </c>
      <c r="I2484" s="12">
        <v>44119</v>
      </c>
      <c r="J2484" s="12">
        <v>44377</v>
      </c>
      <c r="K2484" s="15">
        <v>0</v>
      </c>
      <c r="L2484" s="13" t="s">
        <v>70</v>
      </c>
      <c r="M2484" s="7">
        <v>0.6</v>
      </c>
      <c r="N2484" s="14"/>
    </row>
    <row r="2485" spans="1:14" ht="362.25">
      <c r="A2485" s="6">
        <v>2484</v>
      </c>
      <c r="B2485" s="8" t="s">
        <v>3422</v>
      </c>
      <c r="C2485" s="9" t="s">
        <v>3677</v>
      </c>
      <c r="D2485" s="10" t="s">
        <v>3678</v>
      </c>
      <c r="E2485" s="11" t="s">
        <v>3674</v>
      </c>
      <c r="F2485" s="6">
        <v>483594</v>
      </c>
      <c r="G2485" s="6" t="s">
        <v>3675</v>
      </c>
      <c r="H2485" s="16">
        <v>4217709.4939999999</v>
      </c>
      <c r="I2485" s="12">
        <v>44119</v>
      </c>
      <c r="J2485" s="12">
        <v>44377</v>
      </c>
      <c r="K2485" s="15">
        <v>0</v>
      </c>
      <c r="L2485" s="13" t="s">
        <v>70</v>
      </c>
      <c r="M2485" s="7">
        <v>0.4</v>
      </c>
      <c r="N2485" s="14"/>
    </row>
    <row r="2486" spans="1:14" ht="63">
      <c r="A2486" s="6">
        <v>2485</v>
      </c>
      <c r="B2486" s="8" t="s">
        <v>3422</v>
      </c>
      <c r="C2486" s="9" t="s">
        <v>3616</v>
      </c>
      <c r="D2486" s="10" t="s">
        <v>3617</v>
      </c>
      <c r="E2486" s="11" t="s">
        <v>3679</v>
      </c>
      <c r="F2486" s="6">
        <v>413022</v>
      </c>
      <c r="G2486" s="6" t="s">
        <v>77</v>
      </c>
      <c r="H2486" s="16">
        <v>19864996.381000001</v>
      </c>
      <c r="I2486" s="12">
        <v>43937</v>
      </c>
      <c r="J2486" s="12">
        <v>44310</v>
      </c>
      <c r="K2486" s="15">
        <v>2670000</v>
      </c>
      <c r="L2486" s="13" t="s">
        <v>14</v>
      </c>
      <c r="M2486" s="7">
        <v>1</v>
      </c>
      <c r="N2486" s="14"/>
    </row>
    <row r="2487" spans="1:14" ht="47.25">
      <c r="A2487" s="6">
        <v>2486</v>
      </c>
      <c r="B2487" s="8" t="s">
        <v>3422</v>
      </c>
      <c r="C2487" s="9" t="s">
        <v>3680</v>
      </c>
      <c r="D2487" s="10" t="s">
        <v>3681</v>
      </c>
      <c r="E2487" s="11" t="s">
        <v>3682</v>
      </c>
      <c r="F2487" s="6">
        <v>401533</v>
      </c>
      <c r="G2487" s="6" t="s">
        <v>77</v>
      </c>
      <c r="H2487" s="16">
        <v>15700000</v>
      </c>
      <c r="I2487" s="12">
        <v>43937</v>
      </c>
      <c r="J2487" s="12">
        <v>44309</v>
      </c>
      <c r="K2487" s="15">
        <v>7604000</v>
      </c>
      <c r="L2487" s="13" t="s">
        <v>14</v>
      </c>
      <c r="M2487" s="7">
        <v>1</v>
      </c>
      <c r="N2487" s="14"/>
    </row>
    <row r="2488" spans="1:14" ht="78.75">
      <c r="A2488" s="6">
        <v>2487</v>
      </c>
      <c r="B2488" s="8" t="s">
        <v>3422</v>
      </c>
      <c r="C2488" s="9" t="s">
        <v>3683</v>
      </c>
      <c r="D2488" s="10" t="s">
        <v>3684</v>
      </c>
      <c r="E2488" s="11" t="s">
        <v>3685</v>
      </c>
      <c r="F2488" s="6">
        <v>363732</v>
      </c>
      <c r="G2488" s="6" t="s">
        <v>77</v>
      </c>
      <c r="H2488" s="16">
        <v>17273678.274999999</v>
      </c>
      <c r="I2488" s="12">
        <v>43887</v>
      </c>
      <c r="J2488" s="12">
        <v>44253</v>
      </c>
      <c r="K2488" s="15">
        <v>6742700</v>
      </c>
      <c r="L2488" s="13" t="s">
        <v>14</v>
      </c>
      <c r="M2488" s="7">
        <v>1</v>
      </c>
      <c r="N2488" s="14"/>
    </row>
    <row r="2489" spans="1:14" ht="78.75">
      <c r="A2489" s="6">
        <v>2488</v>
      </c>
      <c r="B2489" s="8" t="s">
        <v>3422</v>
      </c>
      <c r="C2489" s="9" t="s">
        <v>3686</v>
      </c>
      <c r="D2489" s="10" t="s">
        <v>3687</v>
      </c>
      <c r="E2489" s="11" t="s">
        <v>3688</v>
      </c>
      <c r="F2489" s="6">
        <v>375425</v>
      </c>
      <c r="G2489" s="6" t="s">
        <v>77</v>
      </c>
      <c r="H2489" s="16">
        <v>8217500</v>
      </c>
      <c r="I2489" s="12">
        <v>43821</v>
      </c>
      <c r="J2489" s="12">
        <v>44133</v>
      </c>
      <c r="K2489" s="15">
        <v>5418000</v>
      </c>
      <c r="L2489" s="13" t="s">
        <v>14</v>
      </c>
      <c r="M2489" s="7">
        <v>1</v>
      </c>
      <c r="N2489" s="14"/>
    </row>
    <row r="2490" spans="1:14" ht="63">
      <c r="A2490" s="6">
        <v>2489</v>
      </c>
      <c r="B2490" s="8" t="s">
        <v>3422</v>
      </c>
      <c r="C2490" s="9" t="s">
        <v>3689</v>
      </c>
      <c r="D2490" s="10" t="s">
        <v>3690</v>
      </c>
      <c r="E2490" s="11" t="s">
        <v>3691</v>
      </c>
      <c r="F2490" s="6">
        <v>375426</v>
      </c>
      <c r="G2490" s="6" t="s">
        <v>77</v>
      </c>
      <c r="H2490" s="16">
        <v>7837500</v>
      </c>
      <c r="I2490" s="12">
        <v>43836</v>
      </c>
      <c r="J2490" s="12">
        <v>44148</v>
      </c>
      <c r="K2490" s="15">
        <v>3086300</v>
      </c>
      <c r="L2490" s="13" t="s">
        <v>14</v>
      </c>
      <c r="M2490" s="7">
        <v>1</v>
      </c>
      <c r="N2490" s="14"/>
    </row>
    <row r="2491" spans="1:14" ht="63">
      <c r="A2491" s="6">
        <v>2490</v>
      </c>
      <c r="B2491" s="8" t="s">
        <v>3422</v>
      </c>
      <c r="C2491" s="9" t="s">
        <v>3692</v>
      </c>
      <c r="D2491" s="10" t="s">
        <v>3477</v>
      </c>
      <c r="E2491" s="11" t="s">
        <v>3693</v>
      </c>
      <c r="F2491" s="6">
        <v>400089</v>
      </c>
      <c r="G2491" s="6" t="s">
        <v>77</v>
      </c>
      <c r="H2491" s="16">
        <v>15502292.666999999</v>
      </c>
      <c r="I2491" s="12">
        <v>43937</v>
      </c>
      <c r="J2491" s="12">
        <v>44310</v>
      </c>
      <c r="K2491" s="15">
        <v>3966000</v>
      </c>
      <c r="L2491" s="13" t="s">
        <v>14</v>
      </c>
      <c r="M2491" s="7">
        <v>1</v>
      </c>
      <c r="N2491" s="14"/>
    </row>
    <row r="2492" spans="1:14" ht="78.75">
      <c r="A2492" s="6">
        <v>2491</v>
      </c>
      <c r="B2492" s="8" t="s">
        <v>3422</v>
      </c>
      <c r="C2492" s="9" t="s">
        <v>3694</v>
      </c>
      <c r="D2492" s="10" t="s">
        <v>3695</v>
      </c>
      <c r="E2492" s="11" t="s">
        <v>3696</v>
      </c>
      <c r="F2492" s="6">
        <v>363739</v>
      </c>
      <c r="G2492" s="6" t="s">
        <v>77</v>
      </c>
      <c r="H2492" s="16">
        <v>7752950</v>
      </c>
      <c r="I2492" s="12">
        <v>43800</v>
      </c>
      <c r="J2492" s="12">
        <v>43806</v>
      </c>
      <c r="K2492" s="15">
        <v>6463000</v>
      </c>
      <c r="L2492" s="13" t="s">
        <v>14</v>
      </c>
      <c r="M2492" s="7">
        <v>1</v>
      </c>
      <c r="N2492" s="14"/>
    </row>
    <row r="2493" spans="1:14" ht="78.75">
      <c r="A2493" s="6">
        <v>2492</v>
      </c>
      <c r="B2493" s="8" t="s">
        <v>3422</v>
      </c>
      <c r="C2493" s="9" t="s">
        <v>3697</v>
      </c>
      <c r="D2493" s="10" t="s">
        <v>3698</v>
      </c>
      <c r="E2493" s="11" t="s">
        <v>3699</v>
      </c>
      <c r="F2493" s="6">
        <v>396000</v>
      </c>
      <c r="G2493" s="6" t="s">
        <v>794</v>
      </c>
      <c r="H2493" s="16">
        <v>10177081.15</v>
      </c>
      <c r="I2493" s="12">
        <v>43506</v>
      </c>
      <c r="J2493" s="12">
        <v>44061</v>
      </c>
      <c r="K2493" s="15">
        <v>5165000</v>
      </c>
      <c r="L2493" s="13" t="s">
        <v>14</v>
      </c>
      <c r="M2493" s="7">
        <v>1</v>
      </c>
      <c r="N2493" s="14"/>
    </row>
    <row r="2494" spans="1:14" ht="78.75">
      <c r="A2494" s="6">
        <v>2493</v>
      </c>
      <c r="B2494" s="8" t="s">
        <v>3422</v>
      </c>
      <c r="C2494" s="9" t="s">
        <v>3700</v>
      </c>
      <c r="D2494" s="10" t="s">
        <v>3701</v>
      </c>
      <c r="E2494" s="11" t="s">
        <v>3702</v>
      </c>
      <c r="F2494" s="6">
        <v>403047</v>
      </c>
      <c r="G2494" s="6" t="s">
        <v>794</v>
      </c>
      <c r="H2494" s="16">
        <v>3402368</v>
      </c>
      <c r="I2494" s="12">
        <v>43879</v>
      </c>
      <c r="J2494" s="12">
        <v>43976</v>
      </c>
      <c r="K2494" s="15">
        <v>2000000</v>
      </c>
      <c r="L2494" s="13" t="s">
        <v>14</v>
      </c>
      <c r="M2494" s="7">
        <v>1</v>
      </c>
      <c r="N2494" s="14"/>
    </row>
    <row r="2495" spans="1:14" ht="330.75">
      <c r="A2495" s="6">
        <v>2494</v>
      </c>
      <c r="B2495" s="8" t="s">
        <v>3422</v>
      </c>
      <c r="C2495" s="9" t="s">
        <v>3703</v>
      </c>
      <c r="D2495" s="10" t="s">
        <v>3704</v>
      </c>
      <c r="E2495" s="11" t="s">
        <v>3705</v>
      </c>
      <c r="F2495" s="6">
        <v>403050</v>
      </c>
      <c r="G2495" s="6" t="s">
        <v>794</v>
      </c>
      <c r="H2495" s="16">
        <v>3845849.85</v>
      </c>
      <c r="I2495" s="12">
        <v>43873</v>
      </c>
      <c r="J2495" s="12">
        <v>43970</v>
      </c>
      <c r="K2495" s="15">
        <v>0</v>
      </c>
      <c r="L2495" s="13" t="s">
        <v>14</v>
      </c>
      <c r="M2495" s="7">
        <v>1</v>
      </c>
      <c r="N2495" s="14"/>
    </row>
    <row r="2496" spans="1:14" ht="126">
      <c r="A2496" s="6">
        <v>2495</v>
      </c>
      <c r="B2496" s="8" t="s">
        <v>3422</v>
      </c>
      <c r="C2496" s="9" t="s">
        <v>3524</v>
      </c>
      <c r="D2496" s="10" t="s">
        <v>3704</v>
      </c>
      <c r="E2496" s="11" t="s">
        <v>3706</v>
      </c>
      <c r="F2496" s="6">
        <v>403052</v>
      </c>
      <c r="G2496" s="6" t="s">
        <v>794</v>
      </c>
      <c r="H2496" s="16">
        <v>13675561.6</v>
      </c>
      <c r="I2496" s="12">
        <v>43909</v>
      </c>
      <c r="J2496" s="12">
        <v>44099</v>
      </c>
      <c r="K2496" s="15">
        <v>6913000</v>
      </c>
      <c r="L2496" s="13" t="s">
        <v>14</v>
      </c>
      <c r="M2496" s="7">
        <v>1</v>
      </c>
      <c r="N2496" s="14"/>
    </row>
    <row r="2497" spans="1:14" ht="267.75">
      <c r="A2497" s="6">
        <v>2496</v>
      </c>
      <c r="B2497" s="8" t="s">
        <v>3422</v>
      </c>
      <c r="C2497" s="9" t="s">
        <v>3638</v>
      </c>
      <c r="D2497" s="10" t="s">
        <v>3707</v>
      </c>
      <c r="E2497" s="11" t="s">
        <v>3708</v>
      </c>
      <c r="F2497" s="6">
        <v>403053</v>
      </c>
      <c r="G2497" s="6" t="s">
        <v>794</v>
      </c>
      <c r="H2497" s="16">
        <v>13393153.199999999</v>
      </c>
      <c r="I2497" s="12">
        <v>43528</v>
      </c>
      <c r="J2497" s="12">
        <v>44086</v>
      </c>
      <c r="K2497" s="15">
        <v>1435000</v>
      </c>
      <c r="L2497" s="13" t="s">
        <v>14</v>
      </c>
      <c r="M2497" s="7">
        <v>1</v>
      </c>
      <c r="N2497" s="14"/>
    </row>
    <row r="2498" spans="1:14" ht="78.75">
      <c r="A2498" s="6">
        <v>2497</v>
      </c>
      <c r="B2498" s="8" t="s">
        <v>3422</v>
      </c>
      <c r="C2498" s="9" t="s">
        <v>3709</v>
      </c>
      <c r="D2498" s="10" t="s">
        <v>3710</v>
      </c>
      <c r="E2498" s="11" t="s">
        <v>3711</v>
      </c>
      <c r="F2498" s="6">
        <v>403054</v>
      </c>
      <c r="G2498" s="6" t="s">
        <v>794</v>
      </c>
      <c r="H2498" s="16">
        <v>20557177.920000002</v>
      </c>
      <c r="I2498" s="12">
        <v>43933</v>
      </c>
      <c r="J2498" s="12">
        <v>44306</v>
      </c>
      <c r="K2498" s="15">
        <v>14364000</v>
      </c>
      <c r="L2498" s="13" t="s">
        <v>14</v>
      </c>
      <c r="M2498" s="7">
        <v>1</v>
      </c>
      <c r="N2498" s="14"/>
    </row>
    <row r="2499" spans="1:14" ht="63">
      <c r="A2499" s="6">
        <v>2498</v>
      </c>
      <c r="B2499" s="8" t="s">
        <v>3422</v>
      </c>
      <c r="C2499" s="9" t="s">
        <v>3712</v>
      </c>
      <c r="D2499" s="10" t="s">
        <v>3713</v>
      </c>
      <c r="E2499" s="11" t="s">
        <v>3714</v>
      </c>
      <c r="F2499" s="6">
        <v>445703</v>
      </c>
      <c r="G2499" s="6" t="s">
        <v>794</v>
      </c>
      <c r="H2499" s="16">
        <v>1171901.95</v>
      </c>
      <c r="I2499" s="12">
        <v>44037</v>
      </c>
      <c r="J2499" s="12">
        <v>44133</v>
      </c>
      <c r="K2499" s="15">
        <v>0</v>
      </c>
      <c r="L2499" s="13" t="s">
        <v>14</v>
      </c>
      <c r="M2499" s="7">
        <v>1</v>
      </c>
      <c r="N2499" s="14"/>
    </row>
    <row r="2500" spans="1:14" ht="78.75">
      <c r="A2500" s="6">
        <v>2499</v>
      </c>
      <c r="B2500" s="8" t="s">
        <v>3422</v>
      </c>
      <c r="C2500" s="9" t="s">
        <v>3715</v>
      </c>
      <c r="D2500" s="10" t="s">
        <v>3535</v>
      </c>
      <c r="E2500" s="11" t="s">
        <v>3716</v>
      </c>
      <c r="F2500" s="6">
        <v>445679</v>
      </c>
      <c r="G2500" s="6" t="s">
        <v>794</v>
      </c>
      <c r="H2500" s="16">
        <v>2359373.4500000002</v>
      </c>
      <c r="I2500" s="12">
        <v>44048</v>
      </c>
      <c r="J2500" s="12">
        <v>44133</v>
      </c>
      <c r="K2500" s="15">
        <v>1951800</v>
      </c>
      <c r="L2500" s="13" t="s">
        <v>14</v>
      </c>
      <c r="M2500" s="7">
        <v>1</v>
      </c>
      <c r="N2500" s="14"/>
    </row>
    <row r="2501" spans="1:14" ht="141.75">
      <c r="A2501" s="6">
        <v>2500</v>
      </c>
      <c r="B2501" s="8" t="s">
        <v>3422</v>
      </c>
      <c r="C2501" s="9" t="s">
        <v>3717</v>
      </c>
      <c r="D2501" s="10" t="s">
        <v>3718</v>
      </c>
      <c r="E2501" s="11" t="s">
        <v>3719</v>
      </c>
      <c r="F2501" s="6">
        <v>441952</v>
      </c>
      <c r="G2501" s="6" t="s">
        <v>794</v>
      </c>
      <c r="H2501" s="16">
        <v>15633800.009</v>
      </c>
      <c r="I2501" s="12">
        <v>44082</v>
      </c>
      <c r="J2501" s="12">
        <v>44386</v>
      </c>
      <c r="K2501" s="15">
        <v>11000000</v>
      </c>
      <c r="L2501" s="13" t="s">
        <v>14</v>
      </c>
      <c r="M2501" s="7">
        <v>1</v>
      </c>
      <c r="N2501" s="14"/>
    </row>
    <row r="2502" spans="1:14" ht="63">
      <c r="A2502" s="6">
        <v>2501</v>
      </c>
      <c r="B2502" s="8" t="s">
        <v>3422</v>
      </c>
      <c r="C2502" s="9" t="s">
        <v>3531</v>
      </c>
      <c r="D2502" s="10" t="s">
        <v>3532</v>
      </c>
      <c r="E2502" s="11" t="s">
        <v>3720</v>
      </c>
      <c r="F2502" s="6">
        <v>441949</v>
      </c>
      <c r="G2502" s="6" t="s">
        <v>794</v>
      </c>
      <c r="H2502" s="16">
        <v>26273420.870000001</v>
      </c>
      <c r="I2502" s="12">
        <v>44074</v>
      </c>
      <c r="J2502" s="12">
        <v>44378</v>
      </c>
      <c r="K2502" s="15">
        <v>0</v>
      </c>
      <c r="L2502" s="13" t="s">
        <v>14</v>
      </c>
      <c r="M2502" s="7">
        <v>1</v>
      </c>
      <c r="N2502" s="14"/>
    </row>
    <row r="2503" spans="1:14" ht="78.75">
      <c r="A2503" s="6">
        <v>2502</v>
      </c>
      <c r="B2503" s="8" t="s">
        <v>3422</v>
      </c>
      <c r="C2503" s="9" t="s">
        <v>3721</v>
      </c>
      <c r="D2503" s="10" t="s">
        <v>3722</v>
      </c>
      <c r="E2503" s="11" t="s">
        <v>3723</v>
      </c>
      <c r="F2503" s="6">
        <v>486850</v>
      </c>
      <c r="G2503" s="6" t="s">
        <v>794</v>
      </c>
      <c r="H2503" s="16">
        <v>7804496.0499999998</v>
      </c>
      <c r="I2503" s="12">
        <v>44137</v>
      </c>
      <c r="J2503" s="12">
        <v>44325</v>
      </c>
      <c r="K2503" s="15">
        <v>0</v>
      </c>
      <c r="L2503" s="13" t="s">
        <v>14</v>
      </c>
      <c r="M2503" s="7">
        <v>1</v>
      </c>
      <c r="N2503" s="14"/>
    </row>
    <row r="2504" spans="1:14" ht="47.25">
      <c r="A2504" s="6">
        <v>2503</v>
      </c>
      <c r="B2504" s="8" t="s">
        <v>3422</v>
      </c>
      <c r="C2504" s="9" t="s">
        <v>3531</v>
      </c>
      <c r="D2504" s="10" t="s">
        <v>3532</v>
      </c>
      <c r="E2504" s="11" t="s">
        <v>3724</v>
      </c>
      <c r="F2504" s="6">
        <v>434554</v>
      </c>
      <c r="G2504" s="6" t="s">
        <v>848</v>
      </c>
      <c r="H2504" s="16">
        <v>13345274.560000001</v>
      </c>
      <c r="I2504" s="12">
        <v>44075</v>
      </c>
      <c r="J2504" s="12">
        <v>44196</v>
      </c>
      <c r="K2504" s="15">
        <v>10000000</v>
      </c>
      <c r="L2504" s="13" t="s">
        <v>14</v>
      </c>
      <c r="M2504" s="7">
        <v>1</v>
      </c>
      <c r="N2504" s="14"/>
    </row>
    <row r="2505" spans="1:14" ht="94.5">
      <c r="A2505" s="6">
        <v>2504</v>
      </c>
      <c r="B2505" s="8" t="s">
        <v>3422</v>
      </c>
      <c r="C2505" s="9" t="s">
        <v>3725</v>
      </c>
      <c r="D2505" s="10" t="s">
        <v>3562</v>
      </c>
      <c r="E2505" s="11" t="s">
        <v>3726</v>
      </c>
      <c r="F2505" s="6">
        <v>434566</v>
      </c>
      <c r="G2505" s="6" t="s">
        <v>848</v>
      </c>
      <c r="H2505" s="16">
        <v>4907558.45</v>
      </c>
      <c r="I2505" s="12">
        <v>43956</v>
      </c>
      <c r="J2505" s="12">
        <v>44046</v>
      </c>
      <c r="K2505" s="15">
        <v>4885200</v>
      </c>
      <c r="L2505" s="13" t="s">
        <v>14</v>
      </c>
      <c r="M2505" s="7">
        <v>1</v>
      </c>
      <c r="N2505" s="14"/>
    </row>
    <row r="2506" spans="1:14" ht="78.75">
      <c r="A2506" s="6">
        <v>2505</v>
      </c>
      <c r="B2506" s="8" t="s">
        <v>3422</v>
      </c>
      <c r="C2506" s="9" t="s">
        <v>3727</v>
      </c>
      <c r="D2506" s="10" t="s">
        <v>3728</v>
      </c>
      <c r="E2506" s="11" t="s">
        <v>3729</v>
      </c>
      <c r="F2506" s="6">
        <v>472604</v>
      </c>
      <c r="G2506" s="6" t="s">
        <v>848</v>
      </c>
      <c r="H2506" s="16">
        <v>3246156.65</v>
      </c>
      <c r="I2506" s="12">
        <v>44075</v>
      </c>
      <c r="J2506" s="12">
        <v>44195</v>
      </c>
      <c r="K2506" s="15">
        <v>0</v>
      </c>
      <c r="L2506" s="13" t="s">
        <v>14</v>
      </c>
      <c r="M2506" s="7">
        <v>1</v>
      </c>
      <c r="N2506" s="14"/>
    </row>
    <row r="2507" spans="1:14" ht="63">
      <c r="A2507" s="6">
        <v>2506</v>
      </c>
      <c r="B2507" s="8" t="s">
        <v>3422</v>
      </c>
      <c r="C2507" s="9" t="s">
        <v>3727</v>
      </c>
      <c r="D2507" s="10" t="s">
        <v>3728</v>
      </c>
      <c r="E2507" s="11" t="s">
        <v>3730</v>
      </c>
      <c r="F2507" s="6">
        <v>472606</v>
      </c>
      <c r="G2507" s="6" t="s">
        <v>848</v>
      </c>
      <c r="H2507" s="16">
        <v>4121208.3</v>
      </c>
      <c r="I2507" s="12">
        <v>44075</v>
      </c>
      <c r="J2507" s="12">
        <v>44195</v>
      </c>
      <c r="K2507" s="15">
        <v>0</v>
      </c>
      <c r="L2507" s="13" t="s">
        <v>14</v>
      </c>
      <c r="M2507" s="7">
        <v>1</v>
      </c>
      <c r="N2507" s="14"/>
    </row>
    <row r="2508" spans="1:14" ht="189">
      <c r="A2508" s="6">
        <v>2507</v>
      </c>
      <c r="B2508" s="8" t="s">
        <v>3422</v>
      </c>
      <c r="C2508" s="9" t="s">
        <v>3731</v>
      </c>
      <c r="D2508" s="10" t="s">
        <v>3732</v>
      </c>
      <c r="E2508" s="11" t="s">
        <v>3733</v>
      </c>
      <c r="F2508" s="6">
        <v>419674</v>
      </c>
      <c r="G2508" s="6" t="s">
        <v>3734</v>
      </c>
      <c r="H2508" s="16">
        <v>251407061.20899999</v>
      </c>
      <c r="I2508" s="12">
        <v>43986</v>
      </c>
      <c r="J2508" s="12">
        <v>44296</v>
      </c>
      <c r="K2508" s="15">
        <v>113203600</v>
      </c>
      <c r="L2508" s="13" t="s">
        <v>14</v>
      </c>
      <c r="M2508" s="7">
        <v>1</v>
      </c>
      <c r="N2508" s="14"/>
    </row>
    <row r="2509" spans="1:14" ht="252">
      <c r="A2509" s="6">
        <v>2508</v>
      </c>
      <c r="B2509" s="8" t="s">
        <v>3422</v>
      </c>
      <c r="C2509" s="9" t="s">
        <v>3735</v>
      </c>
      <c r="D2509" s="10" t="s">
        <v>926</v>
      </c>
      <c r="E2509" s="11" t="s">
        <v>3736</v>
      </c>
      <c r="F2509" s="6">
        <v>349028</v>
      </c>
      <c r="G2509" s="6" t="s">
        <v>3734</v>
      </c>
      <c r="H2509" s="16">
        <v>108071212.04799999</v>
      </c>
      <c r="I2509" s="12">
        <v>43828</v>
      </c>
      <c r="J2509" s="12">
        <v>44199</v>
      </c>
      <c r="K2509" s="15">
        <v>84859001</v>
      </c>
      <c r="L2509" s="13" t="s">
        <v>14</v>
      </c>
      <c r="M2509" s="7">
        <v>1</v>
      </c>
      <c r="N2509" s="14"/>
    </row>
    <row r="2510" spans="1:14" ht="252">
      <c r="A2510" s="6">
        <v>2509</v>
      </c>
      <c r="B2510" s="8" t="s">
        <v>3422</v>
      </c>
      <c r="C2510" s="9" t="s">
        <v>3735</v>
      </c>
      <c r="D2510" s="10" t="s">
        <v>926</v>
      </c>
      <c r="E2510" s="11" t="s">
        <v>3737</v>
      </c>
      <c r="F2510" s="6">
        <v>471790</v>
      </c>
      <c r="G2510" s="6" t="s">
        <v>3734</v>
      </c>
      <c r="H2510" s="16">
        <v>216240000</v>
      </c>
      <c r="I2510" s="12">
        <v>44104</v>
      </c>
      <c r="J2510" s="12">
        <v>44476</v>
      </c>
      <c r="K2510" s="15">
        <v>86190000</v>
      </c>
      <c r="L2510" s="13" t="s">
        <v>14</v>
      </c>
      <c r="M2510" s="7">
        <v>1</v>
      </c>
      <c r="N2510" s="14"/>
    </row>
    <row r="2511" spans="1:14" ht="204.75">
      <c r="A2511" s="6">
        <v>2510</v>
      </c>
      <c r="B2511" s="8" t="s">
        <v>3422</v>
      </c>
      <c r="C2511" s="9" t="s">
        <v>3738</v>
      </c>
      <c r="D2511" s="10" t="s">
        <v>3739</v>
      </c>
      <c r="E2511" s="11" t="s">
        <v>3740</v>
      </c>
      <c r="F2511" s="6">
        <v>449535</v>
      </c>
      <c r="G2511" s="6" t="s">
        <v>3734</v>
      </c>
      <c r="H2511" s="16">
        <v>121888397.498</v>
      </c>
      <c r="I2511" s="12">
        <v>44102</v>
      </c>
      <c r="J2511" s="12">
        <v>44596</v>
      </c>
      <c r="K2511" s="15">
        <v>95653000</v>
      </c>
      <c r="L2511" s="13" t="s">
        <v>70</v>
      </c>
      <c r="M2511" s="7">
        <v>1</v>
      </c>
      <c r="N2511" s="14"/>
    </row>
    <row r="2512" spans="1:14" ht="204.75">
      <c r="A2512" s="6">
        <v>2511</v>
      </c>
      <c r="B2512" s="8" t="s">
        <v>3422</v>
      </c>
      <c r="C2512" s="9" t="s">
        <v>3741</v>
      </c>
      <c r="D2512" s="10" t="s">
        <v>3280</v>
      </c>
      <c r="E2512" s="11" t="s">
        <v>3740</v>
      </c>
      <c r="F2512" s="6">
        <v>449535</v>
      </c>
      <c r="G2512" s="6" t="s">
        <v>3734</v>
      </c>
      <c r="H2512" s="16">
        <v>121888397.498</v>
      </c>
      <c r="I2512" s="12">
        <v>44102</v>
      </c>
      <c r="J2512" s="12">
        <v>44596</v>
      </c>
      <c r="K2512" s="15">
        <v>95653000</v>
      </c>
      <c r="L2512" s="13" t="s">
        <v>70</v>
      </c>
      <c r="M2512" s="7">
        <v>0.51</v>
      </c>
      <c r="N2512" s="14"/>
    </row>
    <row r="2513" spans="1:14" ht="204.75">
      <c r="A2513" s="6">
        <v>2512</v>
      </c>
      <c r="B2513" s="8" t="s">
        <v>3422</v>
      </c>
      <c r="C2513" s="9" t="s">
        <v>3742</v>
      </c>
      <c r="D2513" s="10" t="s">
        <v>3743</v>
      </c>
      <c r="E2513" s="11" t="s">
        <v>3740</v>
      </c>
      <c r="F2513" s="6">
        <v>449535</v>
      </c>
      <c r="G2513" s="6" t="s">
        <v>3734</v>
      </c>
      <c r="H2513" s="16">
        <v>121888397.498</v>
      </c>
      <c r="I2513" s="12">
        <v>44102</v>
      </c>
      <c r="J2513" s="12">
        <v>44596</v>
      </c>
      <c r="K2513" s="15">
        <v>95653000</v>
      </c>
      <c r="L2513" s="13" t="s">
        <v>70</v>
      </c>
      <c r="M2513" s="7">
        <v>0.49</v>
      </c>
      <c r="N2513" s="14"/>
    </row>
    <row r="2514" spans="1:14" ht="110.25">
      <c r="A2514" s="6">
        <v>2513</v>
      </c>
      <c r="B2514" s="8" t="s">
        <v>3422</v>
      </c>
      <c r="C2514" s="9" t="s">
        <v>3744</v>
      </c>
      <c r="D2514" s="10" t="s">
        <v>3745</v>
      </c>
      <c r="E2514" s="11" t="s">
        <v>3746</v>
      </c>
      <c r="F2514" s="6">
        <v>298947</v>
      </c>
      <c r="G2514" s="6" t="s">
        <v>3734</v>
      </c>
      <c r="H2514" s="16">
        <v>169386444.88299999</v>
      </c>
      <c r="I2514" s="12">
        <v>43639</v>
      </c>
      <c r="J2514" s="12">
        <v>44005</v>
      </c>
      <c r="K2514" s="15">
        <v>24648500</v>
      </c>
      <c r="L2514" s="13" t="s">
        <v>70</v>
      </c>
      <c r="M2514" s="7">
        <v>1</v>
      </c>
      <c r="N2514" s="14"/>
    </row>
    <row r="2515" spans="1:14" ht="110.25">
      <c r="A2515" s="6">
        <v>2514</v>
      </c>
      <c r="B2515" s="8" t="s">
        <v>3422</v>
      </c>
      <c r="C2515" s="9" t="s">
        <v>3747</v>
      </c>
      <c r="D2515" s="10" t="s">
        <v>3748</v>
      </c>
      <c r="E2515" s="11" t="s">
        <v>3746</v>
      </c>
      <c r="F2515" s="6">
        <v>298947</v>
      </c>
      <c r="G2515" s="6" t="s">
        <v>3734</v>
      </c>
      <c r="H2515" s="16">
        <v>169386444.88299999</v>
      </c>
      <c r="I2515" s="12">
        <v>43639</v>
      </c>
      <c r="J2515" s="12">
        <v>44005</v>
      </c>
      <c r="K2515" s="15">
        <v>24648500</v>
      </c>
      <c r="L2515" s="13" t="s">
        <v>70</v>
      </c>
      <c r="M2515" s="7">
        <v>0.6</v>
      </c>
      <c r="N2515" s="14"/>
    </row>
    <row r="2516" spans="1:14" ht="60" customHeight="1">
      <c r="A2516" s="6">
        <v>2515</v>
      </c>
      <c r="B2516" s="8" t="s">
        <v>3422</v>
      </c>
      <c r="C2516" s="9" t="s">
        <v>3749</v>
      </c>
      <c r="D2516" s="10" t="s">
        <v>3750</v>
      </c>
      <c r="E2516" s="11" t="s">
        <v>3746</v>
      </c>
      <c r="F2516" s="6">
        <v>298947</v>
      </c>
      <c r="G2516" s="6" t="s">
        <v>3734</v>
      </c>
      <c r="H2516" s="16">
        <v>169386444.88299999</v>
      </c>
      <c r="I2516" s="12">
        <v>43639</v>
      </c>
      <c r="J2516" s="12">
        <v>44005</v>
      </c>
      <c r="K2516" s="15">
        <v>24648500</v>
      </c>
      <c r="L2516" s="13" t="s">
        <v>70</v>
      </c>
      <c r="M2516" s="7">
        <v>0.4</v>
      </c>
      <c r="N2516" s="14"/>
    </row>
    <row r="2517" spans="1:14" ht="126">
      <c r="A2517" s="6">
        <v>2516</v>
      </c>
      <c r="B2517" s="8" t="s">
        <v>3422</v>
      </c>
      <c r="C2517" s="9" t="s">
        <v>3751</v>
      </c>
      <c r="D2517" s="10" t="s">
        <v>3752</v>
      </c>
      <c r="E2517" s="11" t="s">
        <v>3753</v>
      </c>
      <c r="F2517" s="6">
        <v>239836</v>
      </c>
      <c r="G2517" s="6" t="s">
        <v>3734</v>
      </c>
      <c r="H2517" s="16">
        <v>148602703.829</v>
      </c>
      <c r="I2517" s="12">
        <v>43509</v>
      </c>
      <c r="J2517" s="12">
        <v>44108</v>
      </c>
      <c r="K2517" s="15">
        <v>135034000</v>
      </c>
      <c r="L2517" s="13" t="s">
        <v>70</v>
      </c>
      <c r="M2517" s="7">
        <v>1</v>
      </c>
      <c r="N2517" s="14"/>
    </row>
    <row r="2518" spans="1:14" ht="126">
      <c r="A2518" s="6">
        <v>2517</v>
      </c>
      <c r="B2518" s="8" t="s">
        <v>3422</v>
      </c>
      <c r="C2518" s="9" t="s">
        <v>3517</v>
      </c>
      <c r="D2518" s="10" t="s">
        <v>38</v>
      </c>
      <c r="E2518" s="11" t="s">
        <v>3753</v>
      </c>
      <c r="F2518" s="6">
        <v>239836</v>
      </c>
      <c r="G2518" s="6" t="s">
        <v>3734</v>
      </c>
      <c r="H2518" s="16">
        <v>148602703.829</v>
      </c>
      <c r="I2518" s="12">
        <v>43509</v>
      </c>
      <c r="J2518" s="12">
        <v>44108</v>
      </c>
      <c r="K2518" s="15">
        <v>135034000</v>
      </c>
      <c r="L2518" s="13" t="s">
        <v>70</v>
      </c>
      <c r="M2518" s="7">
        <v>0.5</v>
      </c>
      <c r="N2518" s="14"/>
    </row>
    <row r="2519" spans="1:14" ht="126">
      <c r="A2519" s="6">
        <v>2518</v>
      </c>
      <c r="B2519" s="8" t="s">
        <v>3422</v>
      </c>
      <c r="C2519" s="9" t="s">
        <v>3633</v>
      </c>
      <c r="D2519" s="10" t="s">
        <v>3754</v>
      </c>
      <c r="E2519" s="11" t="s">
        <v>3753</v>
      </c>
      <c r="F2519" s="6">
        <v>239836</v>
      </c>
      <c r="G2519" s="6" t="s">
        <v>3734</v>
      </c>
      <c r="H2519" s="16">
        <v>148602703.829</v>
      </c>
      <c r="I2519" s="12">
        <v>43509</v>
      </c>
      <c r="J2519" s="12">
        <v>44108</v>
      </c>
      <c r="K2519" s="15">
        <v>135034000</v>
      </c>
      <c r="L2519" s="13" t="s">
        <v>70</v>
      </c>
      <c r="M2519" s="7">
        <v>0.5</v>
      </c>
      <c r="N2519" s="14"/>
    </row>
    <row r="2520" spans="1:14" ht="78.75">
      <c r="A2520" s="6">
        <v>2519</v>
      </c>
      <c r="B2520" s="8" t="s">
        <v>3422</v>
      </c>
      <c r="C2520" s="9" t="s">
        <v>3755</v>
      </c>
      <c r="D2520" s="10" t="s">
        <v>3756</v>
      </c>
      <c r="E2520" s="11" t="s">
        <v>3757</v>
      </c>
      <c r="F2520" s="6">
        <v>226669</v>
      </c>
      <c r="G2520" s="6" t="s">
        <v>3734</v>
      </c>
      <c r="H2520" s="16">
        <v>122616470.285</v>
      </c>
      <c r="I2520" s="12" t="s">
        <v>3758</v>
      </c>
      <c r="J2520" s="12" t="s">
        <v>2037</v>
      </c>
      <c r="K2520" s="15">
        <v>105410000</v>
      </c>
      <c r="L2520" s="13" t="s">
        <v>70</v>
      </c>
      <c r="M2520" s="7">
        <v>1</v>
      </c>
      <c r="N2520" s="14"/>
    </row>
    <row r="2521" spans="1:14" ht="78.75">
      <c r="A2521" s="6">
        <v>2520</v>
      </c>
      <c r="B2521" s="8" t="s">
        <v>3422</v>
      </c>
      <c r="C2521" s="9" t="s">
        <v>3759</v>
      </c>
      <c r="D2521" s="10" t="s">
        <v>3760</v>
      </c>
      <c r="E2521" s="11" t="s">
        <v>3757</v>
      </c>
      <c r="F2521" s="6">
        <v>226669</v>
      </c>
      <c r="G2521" s="6" t="s">
        <v>3734</v>
      </c>
      <c r="H2521" s="16">
        <v>122616470.285</v>
      </c>
      <c r="I2521" s="12" t="s">
        <v>3758</v>
      </c>
      <c r="J2521" s="12" t="s">
        <v>2037</v>
      </c>
      <c r="K2521" s="15">
        <v>105410000</v>
      </c>
      <c r="L2521" s="13" t="s">
        <v>70</v>
      </c>
      <c r="M2521" s="7">
        <v>0.51</v>
      </c>
      <c r="N2521" s="14"/>
    </row>
    <row r="2522" spans="1:14" ht="78.75">
      <c r="A2522" s="6">
        <v>2521</v>
      </c>
      <c r="B2522" s="8" t="s">
        <v>3422</v>
      </c>
      <c r="C2522" s="9" t="s">
        <v>3761</v>
      </c>
      <c r="D2522" s="10" t="s">
        <v>3762</v>
      </c>
      <c r="E2522" s="11" t="s">
        <v>3757</v>
      </c>
      <c r="F2522" s="6">
        <v>226669</v>
      </c>
      <c r="G2522" s="6" t="s">
        <v>3734</v>
      </c>
      <c r="H2522" s="16">
        <v>122616470.285</v>
      </c>
      <c r="I2522" s="12" t="s">
        <v>3758</v>
      </c>
      <c r="J2522" s="12" t="s">
        <v>2037</v>
      </c>
      <c r="K2522" s="15">
        <v>105410000</v>
      </c>
      <c r="L2522" s="13" t="s">
        <v>70</v>
      </c>
      <c r="M2522" s="7">
        <v>0.49</v>
      </c>
      <c r="N2522" s="14"/>
    </row>
    <row r="2523" spans="1:14" ht="78.75">
      <c r="A2523" s="6">
        <v>2522</v>
      </c>
      <c r="B2523" s="8" t="s">
        <v>3422</v>
      </c>
      <c r="C2523" s="9" t="s">
        <v>3751</v>
      </c>
      <c r="D2523" s="10" t="s">
        <v>3752</v>
      </c>
      <c r="E2523" s="11" t="s">
        <v>3763</v>
      </c>
      <c r="F2523" s="6">
        <v>239838</v>
      </c>
      <c r="G2523" s="6" t="s">
        <v>3734</v>
      </c>
      <c r="H2523" s="16">
        <v>110851489.322</v>
      </c>
      <c r="I2523" s="12" t="s">
        <v>3764</v>
      </c>
      <c r="J2523" s="12" t="s">
        <v>3765</v>
      </c>
      <c r="K2523" s="15">
        <v>68435000</v>
      </c>
      <c r="L2523" s="13" t="s">
        <v>70</v>
      </c>
      <c r="M2523" s="7">
        <v>1</v>
      </c>
      <c r="N2523" s="14"/>
    </row>
    <row r="2524" spans="1:14" ht="78.75">
      <c r="A2524" s="6">
        <v>2523</v>
      </c>
      <c r="B2524" s="8" t="s">
        <v>3422</v>
      </c>
      <c r="C2524" s="9" t="s">
        <v>3517</v>
      </c>
      <c r="D2524" s="10" t="s">
        <v>38</v>
      </c>
      <c r="E2524" s="11" t="s">
        <v>3763</v>
      </c>
      <c r="F2524" s="6">
        <v>239838</v>
      </c>
      <c r="G2524" s="6" t="s">
        <v>3734</v>
      </c>
      <c r="H2524" s="16">
        <v>110851489.322</v>
      </c>
      <c r="I2524" s="12" t="s">
        <v>3764</v>
      </c>
      <c r="J2524" s="12" t="s">
        <v>3765</v>
      </c>
      <c r="K2524" s="15">
        <v>68435000</v>
      </c>
      <c r="L2524" s="13" t="s">
        <v>70</v>
      </c>
      <c r="M2524" s="7">
        <v>0.5</v>
      </c>
      <c r="N2524" s="14"/>
    </row>
    <row r="2525" spans="1:14" ht="78.75">
      <c r="A2525" s="6">
        <v>2524</v>
      </c>
      <c r="B2525" s="8" t="s">
        <v>3422</v>
      </c>
      <c r="C2525" s="9" t="s">
        <v>3633</v>
      </c>
      <c r="D2525" s="10" t="s">
        <v>3754</v>
      </c>
      <c r="E2525" s="11" t="s">
        <v>3763</v>
      </c>
      <c r="F2525" s="6">
        <v>239838</v>
      </c>
      <c r="G2525" s="6" t="s">
        <v>3734</v>
      </c>
      <c r="H2525" s="16">
        <v>110851489.322</v>
      </c>
      <c r="I2525" s="12" t="s">
        <v>3764</v>
      </c>
      <c r="J2525" s="12" t="s">
        <v>3765</v>
      </c>
      <c r="K2525" s="15">
        <v>68435000</v>
      </c>
      <c r="L2525" s="13" t="s">
        <v>70</v>
      </c>
      <c r="M2525" s="7">
        <v>0.5</v>
      </c>
      <c r="N2525" s="14"/>
    </row>
    <row r="2526" spans="1:14" ht="110.25">
      <c r="A2526" s="6">
        <v>2525</v>
      </c>
      <c r="B2526" s="8" t="s">
        <v>3422</v>
      </c>
      <c r="C2526" s="9" t="s">
        <v>3766</v>
      </c>
      <c r="D2526" s="10" t="s">
        <v>3634</v>
      </c>
      <c r="E2526" s="11" t="s">
        <v>3767</v>
      </c>
      <c r="F2526" s="6">
        <v>402687</v>
      </c>
      <c r="G2526" s="6" t="s">
        <v>3734</v>
      </c>
      <c r="H2526" s="16">
        <v>31000000</v>
      </c>
      <c r="I2526" s="12">
        <v>43984</v>
      </c>
      <c r="J2526" s="12">
        <v>44265</v>
      </c>
      <c r="K2526" s="15">
        <v>21450000</v>
      </c>
      <c r="L2526" s="13" t="s">
        <v>14</v>
      </c>
      <c r="M2526" s="7">
        <v>1</v>
      </c>
      <c r="N2526" s="14"/>
    </row>
    <row r="2527" spans="1:14" ht="110.25">
      <c r="A2527" s="6">
        <v>2526</v>
      </c>
      <c r="B2527" s="8" t="s">
        <v>3422</v>
      </c>
      <c r="C2527" s="9" t="s">
        <v>3768</v>
      </c>
      <c r="D2527" s="10" t="s">
        <v>3732</v>
      </c>
      <c r="E2527" s="11" t="s">
        <v>3769</v>
      </c>
      <c r="F2527" s="6">
        <v>419687</v>
      </c>
      <c r="G2527" s="6" t="s">
        <v>3734</v>
      </c>
      <c r="H2527" s="16">
        <v>67420908</v>
      </c>
      <c r="I2527" s="12">
        <v>44000</v>
      </c>
      <c r="J2527" s="12">
        <v>44344</v>
      </c>
      <c r="K2527" s="15">
        <v>6742000</v>
      </c>
      <c r="L2527" s="13" t="s">
        <v>14</v>
      </c>
      <c r="M2527" s="7">
        <v>1</v>
      </c>
      <c r="N2527" s="14"/>
    </row>
    <row r="2528" spans="1:14" ht="94.5">
      <c r="A2528" s="6">
        <v>2527</v>
      </c>
      <c r="B2528" s="8" t="s">
        <v>3422</v>
      </c>
      <c r="C2528" s="9" t="s">
        <v>3770</v>
      </c>
      <c r="D2528" s="10" t="s">
        <v>1136</v>
      </c>
      <c r="E2528" s="11" t="s">
        <v>3771</v>
      </c>
      <c r="F2528" s="6">
        <v>343534</v>
      </c>
      <c r="G2528" s="6" t="s">
        <v>3734</v>
      </c>
      <c r="H2528" s="16">
        <v>152510691</v>
      </c>
      <c r="I2528" s="12">
        <v>43818</v>
      </c>
      <c r="J2528" s="12">
        <v>44103</v>
      </c>
      <c r="K2528" s="15">
        <v>143000000</v>
      </c>
      <c r="L2528" s="13" t="s">
        <v>14</v>
      </c>
      <c r="M2528" s="7">
        <v>1</v>
      </c>
      <c r="N2528" s="14"/>
    </row>
    <row r="2529" spans="1:14" ht="94.5">
      <c r="A2529" s="6">
        <v>2528</v>
      </c>
      <c r="B2529" s="8" t="s">
        <v>3422</v>
      </c>
      <c r="C2529" s="9" t="s">
        <v>3770</v>
      </c>
      <c r="D2529" s="10" t="s">
        <v>1136</v>
      </c>
      <c r="E2529" s="11" t="s">
        <v>3772</v>
      </c>
      <c r="F2529" s="6">
        <v>343535</v>
      </c>
      <c r="G2529" s="6" t="s">
        <v>3734</v>
      </c>
      <c r="H2529" s="16">
        <v>113162181</v>
      </c>
      <c r="I2529" s="12">
        <v>43818</v>
      </c>
      <c r="J2529" s="12">
        <v>44103</v>
      </c>
      <c r="K2529" s="15">
        <v>61962000</v>
      </c>
      <c r="L2529" s="13" t="s">
        <v>14</v>
      </c>
      <c r="M2529" s="7">
        <v>1</v>
      </c>
      <c r="N2529" s="14"/>
    </row>
    <row r="2530" spans="1:14" ht="157.5">
      <c r="A2530" s="6">
        <v>2529</v>
      </c>
      <c r="B2530" s="8" t="s">
        <v>3422</v>
      </c>
      <c r="C2530" s="9" t="s">
        <v>3770</v>
      </c>
      <c r="D2530" s="10" t="s">
        <v>1136</v>
      </c>
      <c r="E2530" s="11" t="s">
        <v>3773</v>
      </c>
      <c r="F2530" s="6">
        <v>402685</v>
      </c>
      <c r="G2530" s="6" t="s">
        <v>3734</v>
      </c>
      <c r="H2530" s="16">
        <v>192148274</v>
      </c>
      <c r="I2530" s="12">
        <v>43936</v>
      </c>
      <c r="J2530" s="12">
        <v>44309</v>
      </c>
      <c r="K2530" s="15">
        <v>107458000</v>
      </c>
      <c r="L2530" s="13" t="s">
        <v>14</v>
      </c>
      <c r="M2530" s="7">
        <v>1</v>
      </c>
      <c r="N2530" s="14"/>
    </row>
    <row r="2531" spans="1:14" ht="126">
      <c r="A2531" s="6">
        <v>2530</v>
      </c>
      <c r="B2531" s="8" t="s">
        <v>3422</v>
      </c>
      <c r="C2531" s="9" t="s">
        <v>3770</v>
      </c>
      <c r="D2531" s="10" t="s">
        <v>1136</v>
      </c>
      <c r="E2531" s="11" t="s">
        <v>3774</v>
      </c>
      <c r="F2531" s="6">
        <v>402686</v>
      </c>
      <c r="G2531" s="6" t="s">
        <v>3734</v>
      </c>
      <c r="H2531" s="16">
        <v>119947543</v>
      </c>
      <c r="I2531" s="12">
        <v>43923</v>
      </c>
      <c r="J2531" s="12">
        <v>44296</v>
      </c>
      <c r="K2531" s="15">
        <v>182544000</v>
      </c>
      <c r="L2531" s="13" t="s">
        <v>14</v>
      </c>
      <c r="M2531" s="7">
        <v>1</v>
      </c>
      <c r="N2531" s="14"/>
    </row>
    <row r="2532" spans="1:14" ht="94.5">
      <c r="A2532" s="6">
        <v>2531</v>
      </c>
      <c r="B2532" s="8" t="s">
        <v>3422</v>
      </c>
      <c r="C2532" s="9" t="s">
        <v>3775</v>
      </c>
      <c r="D2532" s="10" t="s">
        <v>3776</v>
      </c>
      <c r="E2532" s="11" t="s">
        <v>3777</v>
      </c>
      <c r="F2532" s="6">
        <v>227748</v>
      </c>
      <c r="G2532" s="6" t="s">
        <v>3778</v>
      </c>
      <c r="H2532" s="16">
        <v>188992053.44499999</v>
      </c>
      <c r="I2532" s="12" t="s">
        <v>3779</v>
      </c>
      <c r="J2532" s="12">
        <v>44286</v>
      </c>
      <c r="K2532" s="15">
        <v>149149290.61000001</v>
      </c>
      <c r="L2532" s="13" t="s">
        <v>14</v>
      </c>
      <c r="M2532" s="7">
        <v>1</v>
      </c>
      <c r="N2532" s="14"/>
    </row>
    <row r="2533" spans="1:14" ht="47.25">
      <c r="A2533" s="6">
        <v>2532</v>
      </c>
      <c r="B2533" s="8" t="s">
        <v>3422</v>
      </c>
      <c r="C2533" s="9" t="s">
        <v>3780</v>
      </c>
      <c r="D2533" s="10" t="s">
        <v>3578</v>
      </c>
      <c r="E2533" s="11" t="s">
        <v>3781</v>
      </c>
      <c r="F2533" s="6" t="s">
        <v>3578</v>
      </c>
      <c r="G2533" s="6" t="s">
        <v>3778</v>
      </c>
      <c r="H2533" s="16">
        <v>3095044755</v>
      </c>
      <c r="I2533" s="12">
        <v>43080</v>
      </c>
      <c r="J2533" s="12">
        <v>44196</v>
      </c>
      <c r="K2533" s="15">
        <v>2194704764</v>
      </c>
      <c r="L2533" s="13" t="s">
        <v>14</v>
      </c>
      <c r="M2533" s="7">
        <v>1</v>
      </c>
      <c r="N2533" s="14"/>
    </row>
    <row r="2534" spans="1:14" ht="63">
      <c r="A2534" s="6">
        <v>2533</v>
      </c>
      <c r="B2534" s="8" t="s">
        <v>3422</v>
      </c>
      <c r="C2534" s="9" t="s">
        <v>3782</v>
      </c>
      <c r="D2534" s="10" t="s">
        <v>926</v>
      </c>
      <c r="E2534" s="11" t="s">
        <v>3783</v>
      </c>
      <c r="F2534" s="6">
        <v>210707</v>
      </c>
      <c r="G2534" s="6" t="s">
        <v>340</v>
      </c>
      <c r="H2534" s="16">
        <v>53842750.409999996</v>
      </c>
      <c r="I2534" s="12">
        <v>43417</v>
      </c>
      <c r="J2534" s="12">
        <v>43951</v>
      </c>
      <c r="K2534" s="15">
        <v>25862600</v>
      </c>
      <c r="L2534" s="13" t="s">
        <v>14</v>
      </c>
      <c r="M2534" s="7">
        <v>1</v>
      </c>
      <c r="N2534" s="14"/>
    </row>
    <row r="2535" spans="1:14" ht="78.75">
      <c r="A2535" s="6">
        <v>2534</v>
      </c>
      <c r="B2535" s="8" t="s">
        <v>3422</v>
      </c>
      <c r="C2535" s="9" t="s">
        <v>3784</v>
      </c>
      <c r="D2535" s="10" t="s">
        <v>3785</v>
      </c>
      <c r="E2535" s="11" t="s">
        <v>3786</v>
      </c>
      <c r="F2535" s="6">
        <v>345812</v>
      </c>
      <c r="G2535" s="6" t="s">
        <v>340</v>
      </c>
      <c r="H2535" s="16">
        <v>118363434.88</v>
      </c>
      <c r="I2535" s="12">
        <v>43774</v>
      </c>
      <c r="J2535" s="12">
        <v>44140</v>
      </c>
      <c r="K2535" s="15">
        <v>81331200</v>
      </c>
      <c r="L2535" s="13" t="s">
        <v>70</v>
      </c>
      <c r="M2535" s="7">
        <v>1</v>
      </c>
      <c r="N2535" s="14"/>
    </row>
    <row r="2536" spans="1:14" ht="78.75">
      <c r="A2536" s="6">
        <v>2535</v>
      </c>
      <c r="B2536" s="8" t="s">
        <v>3422</v>
      </c>
      <c r="C2536" s="9" t="s">
        <v>3747</v>
      </c>
      <c r="D2536" s="10" t="s">
        <v>3787</v>
      </c>
      <c r="E2536" s="11" t="s">
        <v>3786</v>
      </c>
      <c r="F2536" s="6">
        <v>345812</v>
      </c>
      <c r="G2536" s="6" t="s">
        <v>340</v>
      </c>
      <c r="H2536" s="16">
        <v>118363434.88</v>
      </c>
      <c r="I2536" s="12">
        <v>43774</v>
      </c>
      <c r="J2536" s="12">
        <v>44140</v>
      </c>
      <c r="K2536" s="15">
        <v>81331200</v>
      </c>
      <c r="L2536" s="13" t="s">
        <v>70</v>
      </c>
      <c r="M2536" s="7">
        <v>0.51</v>
      </c>
      <c r="N2536" s="14"/>
    </row>
    <row r="2537" spans="1:14" ht="78.75">
      <c r="A2537" s="6">
        <v>2536</v>
      </c>
      <c r="B2537" s="8" t="s">
        <v>3422</v>
      </c>
      <c r="C2537" s="9" t="s">
        <v>3788</v>
      </c>
      <c r="D2537" s="10" t="s">
        <v>3789</v>
      </c>
      <c r="E2537" s="11" t="s">
        <v>3786</v>
      </c>
      <c r="F2537" s="6">
        <v>345812</v>
      </c>
      <c r="G2537" s="6" t="s">
        <v>340</v>
      </c>
      <c r="H2537" s="16">
        <v>118363434.88</v>
      </c>
      <c r="I2537" s="12">
        <v>43774</v>
      </c>
      <c r="J2537" s="12">
        <v>44140</v>
      </c>
      <c r="K2537" s="15">
        <v>81331200</v>
      </c>
      <c r="L2537" s="13" t="s">
        <v>70</v>
      </c>
      <c r="M2537" s="7">
        <v>0.49</v>
      </c>
      <c r="N2537" s="14"/>
    </row>
    <row r="2538" spans="1:14" ht="63">
      <c r="A2538" s="6">
        <v>2537</v>
      </c>
      <c r="B2538" s="8" t="s">
        <v>3422</v>
      </c>
      <c r="C2538" s="9" t="s">
        <v>3790</v>
      </c>
      <c r="D2538" s="10" t="s">
        <v>3437</v>
      </c>
      <c r="E2538" s="11" t="s">
        <v>3791</v>
      </c>
      <c r="F2538" s="6">
        <v>316516</v>
      </c>
      <c r="G2538" s="6" t="s">
        <v>340</v>
      </c>
      <c r="H2538" s="16">
        <v>4717393</v>
      </c>
      <c r="I2538" s="12">
        <v>43912</v>
      </c>
      <c r="J2538" s="12">
        <v>44004</v>
      </c>
      <c r="K2538" s="15">
        <v>4716400</v>
      </c>
      <c r="L2538" s="13" t="s">
        <v>14</v>
      </c>
      <c r="M2538" s="7">
        <v>1</v>
      </c>
      <c r="N2538" s="14"/>
    </row>
    <row r="2539" spans="1:14" ht="94.5">
      <c r="A2539" s="6">
        <v>2538</v>
      </c>
      <c r="B2539" s="8" t="s">
        <v>3422</v>
      </c>
      <c r="C2539" s="9" t="s">
        <v>3517</v>
      </c>
      <c r="D2539" s="10" t="s">
        <v>38</v>
      </c>
      <c r="E2539" s="11" t="s">
        <v>3792</v>
      </c>
      <c r="F2539" s="6">
        <v>381821</v>
      </c>
      <c r="G2539" s="6" t="s">
        <v>340</v>
      </c>
      <c r="H2539" s="16">
        <v>21463408.140000001</v>
      </c>
      <c r="I2539" s="12">
        <v>43892</v>
      </c>
      <c r="J2539" s="12">
        <v>44257</v>
      </c>
      <c r="K2539" s="15">
        <v>13744000</v>
      </c>
      <c r="L2539" s="13" t="s">
        <v>14</v>
      </c>
      <c r="M2539" s="7">
        <v>1</v>
      </c>
      <c r="N2539" s="14"/>
    </row>
    <row r="2540" spans="1:14" ht="78.75">
      <c r="A2540" s="6">
        <v>2539</v>
      </c>
      <c r="B2540" s="8" t="s">
        <v>3422</v>
      </c>
      <c r="C2540" s="9" t="s">
        <v>3508</v>
      </c>
      <c r="D2540" s="10" t="s">
        <v>3509</v>
      </c>
      <c r="E2540" s="11" t="s">
        <v>3793</v>
      </c>
      <c r="F2540" s="6">
        <v>401841</v>
      </c>
      <c r="G2540" s="6" t="s">
        <v>340</v>
      </c>
      <c r="H2540" s="16">
        <v>17673328</v>
      </c>
      <c r="I2540" s="12">
        <v>43913</v>
      </c>
      <c r="J2540" s="12">
        <v>44277</v>
      </c>
      <c r="K2540" s="15">
        <v>14075000</v>
      </c>
      <c r="L2540" s="13" t="s">
        <v>14</v>
      </c>
      <c r="M2540" s="7">
        <v>1</v>
      </c>
      <c r="N2540" s="14"/>
    </row>
    <row r="2541" spans="1:14" ht="78.75">
      <c r="A2541" s="6">
        <v>2540</v>
      </c>
      <c r="B2541" s="8" t="s">
        <v>3422</v>
      </c>
      <c r="C2541" s="9" t="s">
        <v>3794</v>
      </c>
      <c r="D2541" s="10" t="s">
        <v>3655</v>
      </c>
      <c r="E2541" s="11" t="s">
        <v>3795</v>
      </c>
      <c r="F2541" s="6">
        <v>418763</v>
      </c>
      <c r="G2541" s="6" t="s">
        <v>340</v>
      </c>
      <c r="H2541" s="16">
        <v>6659078</v>
      </c>
      <c r="I2541" s="12">
        <v>43912</v>
      </c>
      <c r="J2541" s="12">
        <v>44004</v>
      </c>
      <c r="K2541" s="15">
        <v>3672000</v>
      </c>
      <c r="L2541" s="13" t="s">
        <v>14</v>
      </c>
      <c r="M2541" s="7">
        <v>1</v>
      </c>
      <c r="N2541" s="14"/>
    </row>
    <row r="2542" spans="1:14" ht="78.75">
      <c r="A2542" s="6">
        <v>2541</v>
      </c>
      <c r="B2542" s="8" t="s">
        <v>3422</v>
      </c>
      <c r="C2542" s="9" t="s">
        <v>3796</v>
      </c>
      <c r="D2542" s="10" t="s">
        <v>3760</v>
      </c>
      <c r="E2542" s="11" t="s">
        <v>3797</v>
      </c>
      <c r="F2542" s="6">
        <v>473177</v>
      </c>
      <c r="G2542" s="6" t="s">
        <v>340</v>
      </c>
      <c r="H2542" s="16">
        <v>37884467.479000002</v>
      </c>
      <c r="I2542" s="12">
        <v>44125</v>
      </c>
      <c r="J2542" s="12">
        <v>44460</v>
      </c>
      <c r="K2542" s="15">
        <v>7281000</v>
      </c>
      <c r="L2542" s="13" t="s">
        <v>14</v>
      </c>
      <c r="M2542" s="7">
        <v>1</v>
      </c>
      <c r="N2542" s="14"/>
    </row>
    <row r="2543" spans="1:14" ht="63">
      <c r="A2543" s="6">
        <v>2542</v>
      </c>
      <c r="B2543" s="8" t="s">
        <v>3422</v>
      </c>
      <c r="C2543" s="9" t="s">
        <v>3798</v>
      </c>
      <c r="D2543" s="10" t="s">
        <v>3799</v>
      </c>
      <c r="E2543" s="11" t="s">
        <v>3800</v>
      </c>
      <c r="F2543" s="6">
        <v>354222</v>
      </c>
      <c r="G2543" s="6" t="s">
        <v>3801</v>
      </c>
      <c r="H2543" s="16">
        <v>3081470.7</v>
      </c>
      <c r="I2543" s="12">
        <v>43782</v>
      </c>
      <c r="J2543" s="12">
        <v>43912</v>
      </c>
      <c r="K2543" s="15">
        <v>0</v>
      </c>
      <c r="L2543" s="13" t="s">
        <v>14</v>
      </c>
      <c r="M2543" s="7">
        <v>1</v>
      </c>
      <c r="N2543" s="14"/>
    </row>
    <row r="2544" spans="1:14" ht="63">
      <c r="A2544" s="6">
        <v>2543</v>
      </c>
      <c r="B2544" s="8" t="s">
        <v>3422</v>
      </c>
      <c r="C2544" s="9" t="s">
        <v>3798</v>
      </c>
      <c r="D2544" s="10" t="s">
        <v>3799</v>
      </c>
      <c r="E2544" s="11" t="s">
        <v>3802</v>
      </c>
      <c r="F2544" s="6">
        <v>354241</v>
      </c>
      <c r="G2544" s="6" t="s">
        <v>3801</v>
      </c>
      <c r="H2544" s="16">
        <v>5990244.0949999997</v>
      </c>
      <c r="I2544" s="12">
        <v>43782</v>
      </c>
      <c r="J2544" s="12">
        <v>43912</v>
      </c>
      <c r="K2544" s="15">
        <v>3146000</v>
      </c>
      <c r="L2544" s="13" t="s">
        <v>14</v>
      </c>
      <c r="M2544" s="7">
        <v>1</v>
      </c>
      <c r="N2544" s="14"/>
    </row>
    <row r="2545" spans="1:14" ht="47.25">
      <c r="A2545" s="6">
        <v>2544</v>
      </c>
      <c r="B2545" s="8" t="s">
        <v>3422</v>
      </c>
      <c r="C2545" s="9" t="s">
        <v>3798</v>
      </c>
      <c r="D2545" s="10" t="s">
        <v>3799</v>
      </c>
      <c r="E2545" s="11" t="s">
        <v>3803</v>
      </c>
      <c r="F2545" s="6">
        <v>354315</v>
      </c>
      <c r="G2545" s="6" t="s">
        <v>3801</v>
      </c>
      <c r="H2545" s="16">
        <v>4411240.05</v>
      </c>
      <c r="I2545" s="12">
        <v>44042</v>
      </c>
      <c r="J2545" s="12">
        <v>43912</v>
      </c>
      <c r="K2545" s="15">
        <f>2766000</f>
        <v>2766000</v>
      </c>
      <c r="L2545" s="13" t="s">
        <v>14</v>
      </c>
      <c r="M2545" s="7">
        <v>1</v>
      </c>
      <c r="N2545" s="14"/>
    </row>
    <row r="2546" spans="1:14" ht="47.25">
      <c r="A2546" s="6">
        <v>2545</v>
      </c>
      <c r="B2546" s="8" t="s">
        <v>3422</v>
      </c>
      <c r="C2546" s="9" t="s">
        <v>3798</v>
      </c>
      <c r="D2546" s="10" t="s">
        <v>3799</v>
      </c>
      <c r="E2546" s="11" t="s">
        <v>3804</v>
      </c>
      <c r="F2546" s="6">
        <v>354230</v>
      </c>
      <c r="G2546" s="6" t="s">
        <v>3801</v>
      </c>
      <c r="H2546" s="16">
        <v>2898013.65</v>
      </c>
      <c r="I2546" s="12">
        <v>44042</v>
      </c>
      <c r="J2546" s="12">
        <v>43852</v>
      </c>
      <c r="K2546" s="15">
        <f>1555900</f>
        <v>1555900</v>
      </c>
      <c r="L2546" s="13" t="s">
        <v>14</v>
      </c>
      <c r="M2546" s="7">
        <v>1</v>
      </c>
      <c r="N2546" s="14"/>
    </row>
    <row r="2547" spans="1:14" ht="63">
      <c r="A2547" s="6">
        <v>2546</v>
      </c>
      <c r="B2547" s="8" t="s">
        <v>3422</v>
      </c>
      <c r="C2547" s="9" t="s">
        <v>3798</v>
      </c>
      <c r="D2547" s="10" t="s">
        <v>3799</v>
      </c>
      <c r="E2547" s="11" t="s">
        <v>3805</v>
      </c>
      <c r="F2547" s="6">
        <v>354225</v>
      </c>
      <c r="G2547" s="6" t="s">
        <v>3801</v>
      </c>
      <c r="H2547" s="16">
        <v>2283186.15</v>
      </c>
      <c r="I2547" s="12">
        <v>44042</v>
      </c>
      <c r="J2547" s="12">
        <v>43852</v>
      </c>
      <c r="K2547" s="15">
        <v>0</v>
      </c>
      <c r="L2547" s="13" t="s">
        <v>14</v>
      </c>
      <c r="M2547" s="7">
        <v>1</v>
      </c>
      <c r="N2547" s="14"/>
    </row>
    <row r="2548" spans="1:14" ht="47.25">
      <c r="A2548" s="6">
        <v>2547</v>
      </c>
      <c r="B2548" s="8" t="s">
        <v>3422</v>
      </c>
      <c r="C2548" s="9" t="s">
        <v>3806</v>
      </c>
      <c r="D2548" s="10" t="s">
        <v>3807</v>
      </c>
      <c r="E2548" s="11" t="s">
        <v>3808</v>
      </c>
      <c r="F2548" s="6">
        <v>300529</v>
      </c>
      <c r="G2548" s="6" t="s">
        <v>3801</v>
      </c>
      <c r="H2548" s="16">
        <v>5606257.7999999998</v>
      </c>
      <c r="I2548" s="12">
        <v>43634</v>
      </c>
      <c r="J2548" s="12">
        <v>44001</v>
      </c>
      <c r="K2548" s="15">
        <v>2663200</v>
      </c>
      <c r="L2548" s="13" t="s">
        <v>14</v>
      </c>
      <c r="M2548" s="7">
        <v>1</v>
      </c>
      <c r="N2548" s="14"/>
    </row>
    <row r="2549" spans="1:14" ht="63">
      <c r="A2549" s="6">
        <v>2548</v>
      </c>
      <c r="B2549" s="8" t="s">
        <v>3422</v>
      </c>
      <c r="C2549" s="9" t="s">
        <v>3809</v>
      </c>
      <c r="D2549" s="10" t="s">
        <v>3810</v>
      </c>
      <c r="E2549" s="11" t="s">
        <v>3811</v>
      </c>
      <c r="F2549" s="6">
        <v>300788</v>
      </c>
      <c r="G2549" s="6" t="s">
        <v>3801</v>
      </c>
      <c r="H2549" s="16">
        <v>2007285</v>
      </c>
      <c r="I2549" s="12">
        <v>43626</v>
      </c>
      <c r="J2549" s="12">
        <v>44196</v>
      </c>
      <c r="K2549" s="15">
        <v>2005400</v>
      </c>
      <c r="L2549" s="13" t="s">
        <v>14</v>
      </c>
      <c r="M2549" s="7">
        <v>1</v>
      </c>
      <c r="N2549" s="14"/>
    </row>
    <row r="2550" spans="1:14" ht="63">
      <c r="A2550" s="6">
        <v>2549</v>
      </c>
      <c r="B2550" s="8" t="s">
        <v>3422</v>
      </c>
      <c r="C2550" s="9" t="s">
        <v>3487</v>
      </c>
      <c r="D2550" s="10" t="s">
        <v>3488</v>
      </c>
      <c r="E2550" s="11" t="s">
        <v>3812</v>
      </c>
      <c r="F2550" s="6">
        <v>395076</v>
      </c>
      <c r="G2550" s="6" t="s">
        <v>3801</v>
      </c>
      <c r="H2550" s="16">
        <v>21045397.914000001</v>
      </c>
      <c r="I2550" s="12">
        <v>43877</v>
      </c>
      <c r="J2550" s="12">
        <v>44035</v>
      </c>
      <c r="K2550" s="15">
        <v>17382000</v>
      </c>
      <c r="L2550" s="13" t="s">
        <v>14</v>
      </c>
      <c r="M2550" s="7">
        <v>1</v>
      </c>
      <c r="N2550" s="14"/>
    </row>
    <row r="2551" spans="1:14" ht="78.75">
      <c r="A2551" s="6">
        <v>2550</v>
      </c>
      <c r="B2551" s="8" t="s">
        <v>3422</v>
      </c>
      <c r="C2551" s="9" t="s">
        <v>3813</v>
      </c>
      <c r="D2551" s="10" t="s">
        <v>3814</v>
      </c>
      <c r="E2551" s="11" t="s">
        <v>3815</v>
      </c>
      <c r="F2551" s="6">
        <v>413016</v>
      </c>
      <c r="G2551" s="6" t="s">
        <v>3801</v>
      </c>
      <c r="H2551" s="16">
        <v>6732521.75</v>
      </c>
      <c r="I2551" s="12">
        <v>43919</v>
      </c>
      <c r="J2551" s="12">
        <v>44049</v>
      </c>
      <c r="K2551" s="15">
        <v>2258000</v>
      </c>
      <c r="L2551" s="13" t="s">
        <v>14</v>
      </c>
      <c r="M2551" s="7">
        <v>1</v>
      </c>
      <c r="N2551" s="14"/>
    </row>
    <row r="2552" spans="1:14" ht="78.75">
      <c r="A2552" s="6">
        <v>2551</v>
      </c>
      <c r="B2552" s="8" t="s">
        <v>3422</v>
      </c>
      <c r="C2552" s="9" t="s">
        <v>3680</v>
      </c>
      <c r="D2552" s="10" t="s">
        <v>3681</v>
      </c>
      <c r="E2552" s="11" t="s">
        <v>3816</v>
      </c>
      <c r="F2552" s="6">
        <v>413014</v>
      </c>
      <c r="G2552" s="6" t="s">
        <v>3801</v>
      </c>
      <c r="H2552" s="16">
        <v>6409200</v>
      </c>
      <c r="I2552" s="12">
        <v>43905</v>
      </c>
      <c r="J2552" s="12">
        <v>44035</v>
      </c>
      <c r="K2552" s="15">
        <v>6400000</v>
      </c>
      <c r="L2552" s="13" t="s">
        <v>14</v>
      </c>
      <c r="M2552" s="7">
        <v>1</v>
      </c>
      <c r="N2552" s="14"/>
    </row>
    <row r="2553" spans="1:14" ht="94.5">
      <c r="A2553" s="6">
        <v>2552</v>
      </c>
      <c r="B2553" s="8" t="s">
        <v>3422</v>
      </c>
      <c r="C2553" s="9" t="s">
        <v>3817</v>
      </c>
      <c r="D2553" s="10" t="s">
        <v>3818</v>
      </c>
      <c r="E2553" s="11" t="s">
        <v>3819</v>
      </c>
      <c r="F2553" s="6">
        <v>420784</v>
      </c>
      <c r="G2553" s="6" t="s">
        <v>3801</v>
      </c>
      <c r="H2553" s="16">
        <v>4214889.7</v>
      </c>
      <c r="I2553" s="12">
        <v>43933</v>
      </c>
      <c r="J2553" s="12">
        <v>44185</v>
      </c>
      <c r="K2553" s="15">
        <v>0</v>
      </c>
      <c r="L2553" s="13" t="s">
        <v>14</v>
      </c>
      <c r="M2553" s="7">
        <v>1</v>
      </c>
      <c r="N2553" s="14"/>
    </row>
    <row r="2554" spans="1:14" ht="94.5">
      <c r="A2554" s="6">
        <v>2553</v>
      </c>
      <c r="B2554" s="8" t="s">
        <v>3422</v>
      </c>
      <c r="C2554" s="9" t="s">
        <v>3820</v>
      </c>
      <c r="D2554" s="10" t="s">
        <v>3821</v>
      </c>
      <c r="E2554" s="11" t="s">
        <v>3822</v>
      </c>
      <c r="F2554" s="6">
        <v>416248</v>
      </c>
      <c r="G2554" s="6" t="s">
        <v>3801</v>
      </c>
      <c r="H2554" s="16">
        <v>7098466.5</v>
      </c>
      <c r="I2554" s="12">
        <v>43933</v>
      </c>
      <c r="J2554" s="12">
        <v>44063</v>
      </c>
      <c r="K2554" s="15">
        <v>7090000</v>
      </c>
      <c r="L2554" s="13" t="s">
        <v>14</v>
      </c>
      <c r="M2554" s="7">
        <v>1</v>
      </c>
      <c r="N2554" s="14"/>
    </row>
    <row r="2555" spans="1:14" ht="63">
      <c r="A2555" s="6">
        <v>2554</v>
      </c>
      <c r="B2555" s="8" t="s">
        <v>3422</v>
      </c>
      <c r="C2555" s="9" t="s">
        <v>3823</v>
      </c>
      <c r="D2555" s="10" t="s">
        <v>3824</v>
      </c>
      <c r="E2555" s="11" t="s">
        <v>3825</v>
      </c>
      <c r="F2555" s="6">
        <v>472601</v>
      </c>
      <c r="G2555" s="6" t="s">
        <v>3801</v>
      </c>
      <c r="H2555" s="16">
        <v>25820873.91</v>
      </c>
      <c r="I2555" s="12">
        <v>44116</v>
      </c>
      <c r="J2555" s="12">
        <v>44482</v>
      </c>
      <c r="K2555" s="15">
        <v>8952000</v>
      </c>
      <c r="L2555" s="13" t="s">
        <v>70</v>
      </c>
      <c r="M2555" s="7">
        <v>1</v>
      </c>
      <c r="N2555" s="14"/>
    </row>
    <row r="2556" spans="1:14" ht="63">
      <c r="A2556" s="6">
        <v>2555</v>
      </c>
      <c r="B2556" s="8" t="s">
        <v>3422</v>
      </c>
      <c r="C2556" s="9" t="s">
        <v>3826</v>
      </c>
      <c r="D2556" s="10" t="s">
        <v>3827</v>
      </c>
      <c r="E2556" s="11" t="s">
        <v>3825</v>
      </c>
      <c r="F2556" s="6">
        <v>472601</v>
      </c>
      <c r="G2556" s="6" t="s">
        <v>3801</v>
      </c>
      <c r="H2556" s="16">
        <v>25820873.91</v>
      </c>
      <c r="I2556" s="12">
        <v>44116</v>
      </c>
      <c r="J2556" s="12">
        <v>44482</v>
      </c>
      <c r="K2556" s="15">
        <v>8952000</v>
      </c>
      <c r="L2556" s="13" t="s">
        <v>70</v>
      </c>
      <c r="M2556" s="7">
        <v>0.51</v>
      </c>
      <c r="N2556" s="14"/>
    </row>
    <row r="2557" spans="1:14" ht="78.75">
      <c r="A2557" s="6">
        <v>2556</v>
      </c>
      <c r="B2557" s="8" t="s">
        <v>3422</v>
      </c>
      <c r="C2557" s="9" t="s">
        <v>3828</v>
      </c>
      <c r="D2557" s="10" t="s">
        <v>3829</v>
      </c>
      <c r="E2557" s="11" t="s">
        <v>3825</v>
      </c>
      <c r="F2557" s="6">
        <v>472601</v>
      </c>
      <c r="G2557" s="6" t="s">
        <v>3801</v>
      </c>
      <c r="H2557" s="16">
        <v>25820873.91</v>
      </c>
      <c r="I2557" s="12">
        <v>44116</v>
      </c>
      <c r="J2557" s="12">
        <v>44482</v>
      </c>
      <c r="K2557" s="15">
        <v>8952000</v>
      </c>
      <c r="L2557" s="13" t="s">
        <v>70</v>
      </c>
      <c r="M2557" s="7">
        <v>0.49</v>
      </c>
      <c r="N2557" s="14"/>
    </row>
    <row r="2558" spans="1:14" ht="63">
      <c r="A2558" s="6">
        <v>2557</v>
      </c>
      <c r="B2558" s="8" t="s">
        <v>3422</v>
      </c>
      <c r="C2558" s="9" t="s">
        <v>3830</v>
      </c>
      <c r="D2558" s="10" t="s">
        <v>3831</v>
      </c>
      <c r="E2558" s="11" t="s">
        <v>3832</v>
      </c>
      <c r="F2558" s="6">
        <v>485810</v>
      </c>
      <c r="G2558" s="6" t="s">
        <v>3801</v>
      </c>
      <c r="H2558" s="16">
        <v>1639965.05</v>
      </c>
      <c r="I2558" s="12">
        <v>44131</v>
      </c>
      <c r="J2558" s="12">
        <v>44199</v>
      </c>
      <c r="K2558" s="15">
        <v>0</v>
      </c>
      <c r="L2558" s="13" t="s">
        <v>14</v>
      </c>
      <c r="M2558" s="7">
        <v>1</v>
      </c>
      <c r="N2558" s="14"/>
    </row>
    <row r="2559" spans="1:14" ht="47.25">
      <c r="A2559" s="6">
        <v>2558</v>
      </c>
      <c r="B2559" s="8" t="s">
        <v>3422</v>
      </c>
      <c r="C2559" s="9" t="s">
        <v>3833</v>
      </c>
      <c r="D2559" s="10" t="s">
        <v>3424</v>
      </c>
      <c r="E2559" s="11" t="s">
        <v>3834</v>
      </c>
      <c r="F2559" s="6">
        <v>409197</v>
      </c>
      <c r="G2559" s="6" t="s">
        <v>3801</v>
      </c>
      <c r="H2559" s="16">
        <v>28701469.195999999</v>
      </c>
      <c r="I2559" s="12">
        <v>43968</v>
      </c>
      <c r="J2559" s="12">
        <v>44101</v>
      </c>
      <c r="K2559" s="15">
        <v>11916000</v>
      </c>
      <c r="L2559" s="13" t="s">
        <v>14</v>
      </c>
      <c r="M2559" s="7">
        <v>1</v>
      </c>
      <c r="N2559" s="14"/>
    </row>
    <row r="2560" spans="1:14" ht="63">
      <c r="A2560" s="6">
        <v>2559</v>
      </c>
      <c r="B2560" s="8" t="s">
        <v>3422</v>
      </c>
      <c r="C2560" s="9" t="s">
        <v>3835</v>
      </c>
      <c r="D2560" s="10" t="s">
        <v>3836</v>
      </c>
      <c r="E2560" s="11" t="s">
        <v>3837</v>
      </c>
      <c r="F2560" s="6">
        <v>350277</v>
      </c>
      <c r="G2560" s="6" t="s">
        <v>3801</v>
      </c>
      <c r="H2560" s="16">
        <v>56025563.858999997</v>
      </c>
      <c r="I2560" s="12">
        <v>43804</v>
      </c>
      <c r="J2560" s="12">
        <v>44147</v>
      </c>
      <c r="K2560" s="15">
        <v>21405000</v>
      </c>
      <c r="L2560" s="13" t="s">
        <v>14</v>
      </c>
      <c r="M2560" s="7">
        <v>1</v>
      </c>
      <c r="N2560" s="14"/>
    </row>
    <row r="2561" spans="1:14" ht="110.25">
      <c r="A2561" s="6">
        <v>2560</v>
      </c>
      <c r="B2561" s="8" t="s">
        <v>3422</v>
      </c>
      <c r="C2561" s="9" t="s">
        <v>3838</v>
      </c>
      <c r="D2561" s="10" t="s">
        <v>3839</v>
      </c>
      <c r="E2561" s="11" t="s">
        <v>3840</v>
      </c>
      <c r="F2561" s="6">
        <v>475995</v>
      </c>
      <c r="G2561" s="6" t="s">
        <v>3801</v>
      </c>
      <c r="H2561" s="16">
        <v>2680865.7999999998</v>
      </c>
      <c r="I2561" s="12">
        <v>44082</v>
      </c>
      <c r="J2561" s="12">
        <v>44211</v>
      </c>
      <c r="K2561" s="15">
        <v>0</v>
      </c>
      <c r="L2561" s="13" t="s">
        <v>14</v>
      </c>
      <c r="M2561" s="7">
        <v>1</v>
      </c>
      <c r="N2561" s="14"/>
    </row>
    <row r="2562" spans="1:14" ht="47.25">
      <c r="A2562" s="6">
        <v>2561</v>
      </c>
      <c r="B2562" s="8" t="s">
        <v>3422</v>
      </c>
      <c r="C2562" s="9" t="s">
        <v>3841</v>
      </c>
      <c r="D2562" s="10" t="s">
        <v>3842</v>
      </c>
      <c r="E2562" s="11" t="s">
        <v>3843</v>
      </c>
      <c r="F2562" s="6">
        <v>475998</v>
      </c>
      <c r="G2562" s="6" t="s">
        <v>3801</v>
      </c>
      <c r="H2562" s="16">
        <v>2751363.4</v>
      </c>
      <c r="I2562" s="12">
        <v>44082</v>
      </c>
      <c r="J2562" s="12">
        <v>44211</v>
      </c>
      <c r="K2562" s="15">
        <v>0</v>
      </c>
      <c r="L2562" s="13" t="s">
        <v>14</v>
      </c>
      <c r="M2562" s="7">
        <v>1</v>
      </c>
      <c r="N2562" s="14"/>
    </row>
    <row r="2563" spans="1:14" ht="94.5">
      <c r="A2563" s="6">
        <v>2562</v>
      </c>
      <c r="B2563" s="8" t="s">
        <v>3422</v>
      </c>
      <c r="C2563" s="9" t="s">
        <v>3844</v>
      </c>
      <c r="D2563" s="10" t="s">
        <v>3845</v>
      </c>
      <c r="E2563" s="11" t="s">
        <v>3846</v>
      </c>
      <c r="F2563" s="6">
        <v>476000</v>
      </c>
      <c r="G2563" s="6" t="s">
        <v>3801</v>
      </c>
      <c r="H2563" s="16">
        <v>2279618</v>
      </c>
      <c r="I2563" s="12">
        <v>44074</v>
      </c>
      <c r="J2563" s="12">
        <v>44136</v>
      </c>
      <c r="K2563" s="15">
        <v>2216300</v>
      </c>
      <c r="L2563" s="13" t="s">
        <v>14</v>
      </c>
      <c r="M2563" s="7">
        <v>1</v>
      </c>
      <c r="N2563" s="14"/>
    </row>
    <row r="2564" spans="1:14" ht="63">
      <c r="A2564" s="6">
        <v>2563</v>
      </c>
      <c r="B2564" s="8" t="s">
        <v>3422</v>
      </c>
      <c r="C2564" s="9" t="s">
        <v>3847</v>
      </c>
      <c r="D2564" s="10" t="s">
        <v>3848</v>
      </c>
      <c r="E2564" s="11" t="s">
        <v>3849</v>
      </c>
      <c r="F2564" s="6">
        <v>338553</v>
      </c>
      <c r="G2564" s="6" t="s">
        <v>3801</v>
      </c>
      <c r="H2564" s="16">
        <v>2184947.75</v>
      </c>
      <c r="I2564" s="12" t="s">
        <v>3430</v>
      </c>
      <c r="J2564" s="12" t="s">
        <v>2356</v>
      </c>
      <c r="K2564" s="15">
        <f>681600</f>
        <v>681600</v>
      </c>
      <c r="L2564" s="13" t="s">
        <v>14</v>
      </c>
      <c r="M2564" s="7">
        <v>1</v>
      </c>
      <c r="N2564" s="14"/>
    </row>
    <row r="2565" spans="1:14" ht="63">
      <c r="A2565" s="6">
        <v>2564</v>
      </c>
      <c r="B2565" s="8" t="s">
        <v>3422</v>
      </c>
      <c r="C2565" s="9" t="s">
        <v>3847</v>
      </c>
      <c r="D2565" s="10" t="s">
        <v>3848</v>
      </c>
      <c r="E2565" s="11" t="s">
        <v>3850</v>
      </c>
      <c r="F2565" s="6">
        <v>338554</v>
      </c>
      <c r="G2565" s="6" t="s">
        <v>3801</v>
      </c>
      <c r="H2565" s="16">
        <v>2177189.1</v>
      </c>
      <c r="I2565" s="12" t="s">
        <v>3430</v>
      </c>
      <c r="J2565" s="12" t="s">
        <v>2356</v>
      </c>
      <c r="K2565" s="15">
        <f>1820000</f>
        <v>1820000</v>
      </c>
      <c r="L2565" s="13" t="s">
        <v>14</v>
      </c>
      <c r="M2565" s="7">
        <v>1</v>
      </c>
      <c r="N2565" s="14"/>
    </row>
    <row r="2566" spans="1:14" ht="63">
      <c r="A2566" s="6">
        <v>2565</v>
      </c>
      <c r="B2566" s="8" t="s">
        <v>3422</v>
      </c>
      <c r="C2566" s="9" t="s">
        <v>3847</v>
      </c>
      <c r="D2566" s="10" t="s">
        <v>3848</v>
      </c>
      <c r="E2566" s="11" t="s">
        <v>3851</v>
      </c>
      <c r="F2566" s="6">
        <v>338555</v>
      </c>
      <c r="G2566" s="6" t="s">
        <v>3801</v>
      </c>
      <c r="H2566" s="16">
        <v>2184790.0499999998</v>
      </c>
      <c r="I2566" s="12" t="s">
        <v>3430</v>
      </c>
      <c r="J2566" s="12" t="s">
        <v>2356</v>
      </c>
      <c r="K2566" s="15">
        <v>2130300</v>
      </c>
      <c r="L2566" s="13" t="s">
        <v>14</v>
      </c>
      <c r="M2566" s="7">
        <v>1</v>
      </c>
      <c r="N2566" s="14"/>
    </row>
    <row r="2567" spans="1:14" ht="63">
      <c r="A2567" s="6">
        <v>2566</v>
      </c>
      <c r="B2567" s="8" t="s">
        <v>3422</v>
      </c>
      <c r="C2567" s="9" t="s">
        <v>3852</v>
      </c>
      <c r="D2567" s="10" t="s">
        <v>3853</v>
      </c>
      <c r="E2567" s="11" t="s">
        <v>3854</v>
      </c>
      <c r="F2567" s="6">
        <v>420786</v>
      </c>
      <c r="G2567" s="6" t="s">
        <v>3801</v>
      </c>
      <c r="H2567" s="16">
        <v>1822401.15</v>
      </c>
      <c r="I2567" s="12">
        <v>43933</v>
      </c>
      <c r="J2567" s="12">
        <v>44063</v>
      </c>
      <c r="K2567" s="15">
        <v>0</v>
      </c>
      <c r="L2567" s="13" t="s">
        <v>14</v>
      </c>
      <c r="M2567" s="7">
        <v>1</v>
      </c>
      <c r="N2567" s="14"/>
    </row>
    <row r="2568" spans="1:14" ht="94.5">
      <c r="A2568" s="6">
        <v>2567</v>
      </c>
      <c r="B2568" s="8" t="s">
        <v>3422</v>
      </c>
      <c r="C2568" s="9" t="s">
        <v>3855</v>
      </c>
      <c r="D2568" s="10" t="s">
        <v>3477</v>
      </c>
      <c r="E2568" s="11" t="s">
        <v>3856</v>
      </c>
      <c r="F2568" s="6">
        <v>416250</v>
      </c>
      <c r="G2568" s="6" t="s">
        <v>3801</v>
      </c>
      <c r="H2568" s="16">
        <v>16455302.482000001</v>
      </c>
      <c r="I2568" s="12">
        <v>43993</v>
      </c>
      <c r="J2568" s="12">
        <v>44124</v>
      </c>
      <c r="K2568" s="15">
        <v>15910000</v>
      </c>
      <c r="L2568" s="13" t="s">
        <v>14</v>
      </c>
      <c r="M2568" s="7">
        <v>1</v>
      </c>
      <c r="N2568" s="14"/>
    </row>
    <row r="2569" spans="1:14" ht="94.5">
      <c r="A2569" s="6">
        <v>2568</v>
      </c>
      <c r="B2569" s="8" t="s">
        <v>3422</v>
      </c>
      <c r="C2569" s="9" t="s">
        <v>3855</v>
      </c>
      <c r="D2569" s="10" t="s">
        <v>3477</v>
      </c>
      <c r="E2569" s="11" t="s">
        <v>3857</v>
      </c>
      <c r="F2569" s="6">
        <v>416252</v>
      </c>
      <c r="G2569" s="6" t="s">
        <v>3801</v>
      </c>
      <c r="H2569" s="16">
        <v>22530151.271000002</v>
      </c>
      <c r="I2569" s="12">
        <v>44032</v>
      </c>
      <c r="J2569" s="12">
        <v>44162</v>
      </c>
      <c r="K2569" s="15">
        <v>15151000</v>
      </c>
      <c r="L2569" s="13" t="s">
        <v>14</v>
      </c>
      <c r="M2569" s="7">
        <v>1</v>
      </c>
      <c r="N2569" s="14"/>
    </row>
    <row r="2570" spans="1:14" ht="78.75">
      <c r="A2570" s="6">
        <v>2569</v>
      </c>
      <c r="B2570" s="8" t="s">
        <v>3422</v>
      </c>
      <c r="C2570" s="9" t="s">
        <v>3858</v>
      </c>
      <c r="D2570" s="10" t="s">
        <v>3799</v>
      </c>
      <c r="E2570" s="11" t="s">
        <v>3859</v>
      </c>
      <c r="F2570" s="6">
        <v>354311</v>
      </c>
      <c r="G2570" s="6" t="s">
        <v>3801</v>
      </c>
      <c r="H2570" s="16">
        <v>5876650.5</v>
      </c>
      <c r="I2570" s="12">
        <v>43782</v>
      </c>
      <c r="J2570" s="12">
        <v>43927</v>
      </c>
      <c r="K2570" s="15">
        <v>0</v>
      </c>
      <c r="L2570" s="13" t="s">
        <v>14</v>
      </c>
      <c r="M2570" s="7">
        <v>1</v>
      </c>
      <c r="N2570" s="14"/>
    </row>
    <row r="2571" spans="1:14" ht="63">
      <c r="A2571" s="6">
        <v>2570</v>
      </c>
      <c r="B2571" s="8" t="s">
        <v>3422</v>
      </c>
      <c r="C2571" s="9" t="s">
        <v>3487</v>
      </c>
      <c r="D2571" s="10" t="s">
        <v>3488</v>
      </c>
      <c r="E2571" s="11" t="s">
        <v>3860</v>
      </c>
      <c r="F2571" s="6">
        <v>368762</v>
      </c>
      <c r="G2571" s="6" t="s">
        <v>3801</v>
      </c>
      <c r="H2571" s="16">
        <v>33412989.407000002</v>
      </c>
      <c r="I2571" s="12">
        <v>43842</v>
      </c>
      <c r="J2571" s="12">
        <v>43965</v>
      </c>
      <c r="K2571" s="15">
        <f>14542000+9313000</f>
        <v>23855000</v>
      </c>
      <c r="L2571" s="13" t="s">
        <v>14</v>
      </c>
      <c r="M2571" s="7">
        <v>1</v>
      </c>
      <c r="N2571" s="14"/>
    </row>
    <row r="2572" spans="1:14" ht="78.75">
      <c r="A2572" s="6">
        <v>2571</v>
      </c>
      <c r="B2572" s="8" t="s">
        <v>3422</v>
      </c>
      <c r="C2572" s="9" t="s">
        <v>3794</v>
      </c>
      <c r="D2572" s="10" t="s">
        <v>3655</v>
      </c>
      <c r="E2572" s="11" t="s">
        <v>3861</v>
      </c>
      <c r="F2572" s="6">
        <v>416246</v>
      </c>
      <c r="G2572" s="6" t="s">
        <v>3801</v>
      </c>
      <c r="H2572" s="16">
        <v>2620841</v>
      </c>
      <c r="I2572" s="12">
        <v>43932</v>
      </c>
      <c r="J2572" s="12">
        <v>44063</v>
      </c>
      <c r="K2572" s="15">
        <v>0</v>
      </c>
      <c r="L2572" s="13" t="s">
        <v>14</v>
      </c>
      <c r="M2572" s="7">
        <v>1</v>
      </c>
      <c r="N2572" s="14"/>
    </row>
    <row r="2573" spans="1:14" ht="204.75">
      <c r="A2573" s="6">
        <v>2572</v>
      </c>
      <c r="B2573" s="8" t="s">
        <v>3422</v>
      </c>
      <c r="C2573" s="9" t="s">
        <v>3531</v>
      </c>
      <c r="D2573" s="10" t="s">
        <v>3532</v>
      </c>
      <c r="E2573" s="11" t="s">
        <v>3862</v>
      </c>
      <c r="F2573" s="6">
        <v>338487</v>
      </c>
      <c r="G2573" s="6" t="s">
        <v>3801</v>
      </c>
      <c r="H2573" s="16">
        <v>29050956.616999999</v>
      </c>
      <c r="I2573" s="12">
        <v>43780</v>
      </c>
      <c r="J2573" s="12">
        <v>43908</v>
      </c>
      <c r="K2573" s="15">
        <v>27908000</v>
      </c>
      <c r="L2573" s="13" t="s">
        <v>14</v>
      </c>
      <c r="M2573" s="7">
        <v>1</v>
      </c>
      <c r="N2573" s="14"/>
    </row>
    <row r="2574" spans="1:14" ht="204.75">
      <c r="A2574" s="6">
        <v>2573</v>
      </c>
      <c r="B2574" s="8" t="s">
        <v>3422</v>
      </c>
      <c r="C2574" s="9" t="s">
        <v>3531</v>
      </c>
      <c r="D2574" s="10" t="s">
        <v>3532</v>
      </c>
      <c r="E2574" s="11" t="s">
        <v>3863</v>
      </c>
      <c r="F2574" s="6">
        <v>300496</v>
      </c>
      <c r="G2574" s="6" t="s">
        <v>3801</v>
      </c>
      <c r="H2574" s="16">
        <v>26502094</v>
      </c>
      <c r="I2574" s="12">
        <v>43786</v>
      </c>
      <c r="J2574" s="12">
        <v>43914</v>
      </c>
      <c r="K2574" s="15">
        <v>25920900</v>
      </c>
      <c r="L2574" s="13" t="s">
        <v>14</v>
      </c>
      <c r="M2574" s="7">
        <v>1</v>
      </c>
      <c r="N2574" s="14"/>
    </row>
    <row r="2575" spans="1:14" ht="78.75">
      <c r="A2575" s="6">
        <v>2574</v>
      </c>
      <c r="B2575" s="8" t="s">
        <v>3422</v>
      </c>
      <c r="C2575" s="9" t="s">
        <v>3813</v>
      </c>
      <c r="D2575" s="10" t="s">
        <v>3814</v>
      </c>
      <c r="E2575" s="11" t="s">
        <v>3864</v>
      </c>
      <c r="F2575" s="6">
        <v>412092</v>
      </c>
      <c r="G2575" s="6" t="s">
        <v>3801</v>
      </c>
      <c r="H2575" s="16">
        <v>5901005.25</v>
      </c>
      <c r="I2575" s="12">
        <v>43919</v>
      </c>
      <c r="J2575" s="12">
        <v>44049</v>
      </c>
      <c r="K2575" s="15">
        <v>1950000</v>
      </c>
      <c r="L2575" s="13" t="s">
        <v>14</v>
      </c>
      <c r="M2575" s="7">
        <v>1</v>
      </c>
      <c r="N2575" s="14"/>
    </row>
    <row r="2576" spans="1:14" ht="78.75">
      <c r="A2576" s="6">
        <v>2575</v>
      </c>
      <c r="B2576" s="8" t="s">
        <v>3422</v>
      </c>
      <c r="C2576" s="9" t="s">
        <v>3813</v>
      </c>
      <c r="D2576" s="10" t="s">
        <v>3814</v>
      </c>
      <c r="E2576" s="11" t="s">
        <v>3865</v>
      </c>
      <c r="F2576" s="6">
        <v>412094</v>
      </c>
      <c r="G2576" s="6" t="s">
        <v>3801</v>
      </c>
      <c r="H2576" s="16">
        <v>5932500</v>
      </c>
      <c r="I2576" s="12">
        <v>43919</v>
      </c>
      <c r="J2576" s="12">
        <v>44049</v>
      </c>
      <c r="K2576" s="15">
        <v>0</v>
      </c>
      <c r="L2576" s="13" t="s">
        <v>14</v>
      </c>
      <c r="M2576" s="7">
        <v>1</v>
      </c>
      <c r="N2576" s="14"/>
    </row>
    <row r="2577" spans="1:14" ht="63">
      <c r="A2577" s="6">
        <v>2576</v>
      </c>
      <c r="B2577" s="8" t="s">
        <v>3422</v>
      </c>
      <c r="C2577" s="9" t="s">
        <v>3531</v>
      </c>
      <c r="D2577" s="10" t="s">
        <v>3532</v>
      </c>
      <c r="E2577" s="11" t="s">
        <v>3866</v>
      </c>
      <c r="F2577" s="6">
        <v>335351</v>
      </c>
      <c r="G2577" s="6" t="s">
        <v>3801</v>
      </c>
      <c r="H2577" s="16">
        <v>5626869.7300000004</v>
      </c>
      <c r="I2577" s="12">
        <v>0</v>
      </c>
      <c r="J2577" s="12">
        <v>44012</v>
      </c>
      <c r="K2577" s="15">
        <v>5622500</v>
      </c>
      <c r="L2577" s="13" t="s">
        <v>14</v>
      </c>
      <c r="M2577" s="7">
        <v>1</v>
      </c>
      <c r="N2577" s="14"/>
    </row>
    <row r="2578" spans="1:14" ht="236.25">
      <c r="A2578" s="6">
        <v>2577</v>
      </c>
      <c r="B2578" s="8" t="s">
        <v>3422</v>
      </c>
      <c r="C2578" s="9" t="s">
        <v>3531</v>
      </c>
      <c r="D2578" s="10" t="s">
        <v>3532</v>
      </c>
      <c r="E2578" s="11" t="s">
        <v>3867</v>
      </c>
      <c r="F2578" s="6">
        <v>317257</v>
      </c>
      <c r="G2578" s="6" t="s">
        <v>3801</v>
      </c>
      <c r="H2578" s="16">
        <v>7746626.2560000001</v>
      </c>
      <c r="I2578" s="12">
        <v>43704</v>
      </c>
      <c r="J2578" s="12">
        <v>43934</v>
      </c>
      <c r="K2578" s="15">
        <v>7742600</v>
      </c>
      <c r="L2578" s="13" t="s">
        <v>14</v>
      </c>
      <c r="M2578" s="7">
        <v>1</v>
      </c>
      <c r="N2578" s="14"/>
    </row>
    <row r="2579" spans="1:14" ht="78.75">
      <c r="A2579" s="6">
        <v>2578</v>
      </c>
      <c r="B2579" s="8" t="s">
        <v>3422</v>
      </c>
      <c r="C2579" s="9" t="s">
        <v>3487</v>
      </c>
      <c r="D2579" s="10" t="s">
        <v>3488</v>
      </c>
      <c r="E2579" s="11" t="s">
        <v>3868</v>
      </c>
      <c r="F2579" s="6">
        <v>475999</v>
      </c>
      <c r="G2579" s="6" t="s">
        <v>3801</v>
      </c>
      <c r="H2579" s="16">
        <v>14821816</v>
      </c>
      <c r="I2579" s="12">
        <v>44103</v>
      </c>
      <c r="J2579" s="12">
        <v>44238</v>
      </c>
      <c r="K2579" s="15">
        <v>0</v>
      </c>
      <c r="L2579" s="13" t="s">
        <v>14</v>
      </c>
      <c r="M2579" s="7">
        <v>1</v>
      </c>
      <c r="N2579" s="14"/>
    </row>
    <row r="2580" spans="1:14" ht="94.5">
      <c r="A2580" s="6">
        <v>2579</v>
      </c>
      <c r="B2580" s="8" t="s">
        <v>3422</v>
      </c>
      <c r="C2580" s="9" t="s">
        <v>3869</v>
      </c>
      <c r="D2580" s="10" t="s">
        <v>1000</v>
      </c>
      <c r="E2580" s="11" t="s">
        <v>3870</v>
      </c>
      <c r="F2580" s="6">
        <v>307326</v>
      </c>
      <c r="G2580" s="6" t="s">
        <v>3734</v>
      </c>
      <c r="H2580" s="16">
        <v>101926297.65000001</v>
      </c>
      <c r="I2580" s="12">
        <v>43668</v>
      </c>
      <c r="J2580" s="12">
        <v>44034</v>
      </c>
      <c r="K2580" s="15">
        <v>33366396</v>
      </c>
      <c r="L2580" s="13" t="s">
        <v>14</v>
      </c>
      <c r="M2580" s="7">
        <v>1</v>
      </c>
      <c r="N2580" s="14"/>
    </row>
    <row r="2581" spans="1:14" ht="78.75">
      <c r="A2581" s="6">
        <v>2580</v>
      </c>
      <c r="B2581" s="8" t="s">
        <v>3422</v>
      </c>
      <c r="C2581" s="9" t="s">
        <v>3871</v>
      </c>
      <c r="D2581" s="10" t="s">
        <v>3872</v>
      </c>
      <c r="E2581" s="11" t="s">
        <v>3873</v>
      </c>
      <c r="F2581" s="6">
        <v>555136</v>
      </c>
      <c r="G2581" s="6" t="s">
        <v>3801</v>
      </c>
      <c r="H2581" s="16">
        <v>35553000.004000001</v>
      </c>
      <c r="I2581" s="12">
        <v>44259</v>
      </c>
      <c r="J2581" s="12">
        <v>44483</v>
      </c>
      <c r="K2581" s="15">
        <v>0</v>
      </c>
      <c r="L2581" s="13" t="s">
        <v>14</v>
      </c>
      <c r="M2581" s="7">
        <v>1</v>
      </c>
      <c r="N2581" s="14"/>
    </row>
    <row r="2582" spans="1:14" ht="409.5">
      <c r="A2582" s="6">
        <v>2581</v>
      </c>
      <c r="B2582" s="8" t="s">
        <v>3422</v>
      </c>
      <c r="C2582" s="9" t="s">
        <v>3874</v>
      </c>
      <c r="D2582" s="10" t="s">
        <v>3875</v>
      </c>
      <c r="E2582" s="11" t="s">
        <v>3876</v>
      </c>
      <c r="F2582" s="6">
        <v>505142</v>
      </c>
      <c r="G2582" s="6" t="s">
        <v>3619</v>
      </c>
      <c r="H2582" s="16">
        <v>119436646.40899999</v>
      </c>
      <c r="I2582" s="12">
        <v>44265</v>
      </c>
      <c r="J2582" s="12">
        <v>44821</v>
      </c>
      <c r="K2582" s="15">
        <v>0</v>
      </c>
      <c r="L2582" s="13" t="s">
        <v>70</v>
      </c>
      <c r="M2582" s="7">
        <v>1</v>
      </c>
      <c r="N2582" s="14"/>
    </row>
    <row r="2583" spans="1:14" ht="409.5">
      <c r="A2583" s="6">
        <v>2582</v>
      </c>
      <c r="B2583" s="8" t="s">
        <v>3422</v>
      </c>
      <c r="C2583" s="9" t="s">
        <v>3591</v>
      </c>
      <c r="D2583" s="10" t="s">
        <v>2379</v>
      </c>
      <c r="E2583" s="11" t="s">
        <v>3876</v>
      </c>
      <c r="F2583" s="6">
        <v>505142</v>
      </c>
      <c r="G2583" s="6" t="s">
        <v>3619</v>
      </c>
      <c r="H2583" s="16">
        <v>119436646.40899999</v>
      </c>
      <c r="I2583" s="12">
        <v>44265</v>
      </c>
      <c r="J2583" s="12">
        <v>44821</v>
      </c>
      <c r="K2583" s="15">
        <v>0</v>
      </c>
      <c r="L2583" s="13" t="s">
        <v>70</v>
      </c>
      <c r="M2583" s="7">
        <v>0.5</v>
      </c>
      <c r="N2583" s="14"/>
    </row>
    <row r="2584" spans="1:14" ht="409.5">
      <c r="A2584" s="6">
        <v>2583</v>
      </c>
      <c r="B2584" s="8" t="s">
        <v>3422</v>
      </c>
      <c r="C2584" s="9" t="s">
        <v>3508</v>
      </c>
      <c r="D2584" s="10" t="s">
        <v>3509</v>
      </c>
      <c r="E2584" s="11" t="s">
        <v>3876</v>
      </c>
      <c r="F2584" s="6">
        <v>505142</v>
      </c>
      <c r="G2584" s="6" t="s">
        <v>3619</v>
      </c>
      <c r="H2584" s="16">
        <v>119436646.40899999</v>
      </c>
      <c r="I2584" s="12">
        <v>44265</v>
      </c>
      <c r="J2584" s="12">
        <v>44821</v>
      </c>
      <c r="K2584" s="15">
        <v>0</v>
      </c>
      <c r="L2584" s="13" t="s">
        <v>70</v>
      </c>
      <c r="M2584" s="7">
        <v>0.5</v>
      </c>
      <c r="N2584" s="14"/>
    </row>
    <row r="2585" spans="1:14" ht="267.75">
      <c r="A2585" s="6">
        <v>2584</v>
      </c>
      <c r="B2585" s="8" t="s">
        <v>3422</v>
      </c>
      <c r="C2585" s="9" t="s">
        <v>3877</v>
      </c>
      <c r="D2585" s="10" t="s">
        <v>1069</v>
      </c>
      <c r="E2585" s="11" t="s">
        <v>3878</v>
      </c>
      <c r="F2585" s="6">
        <v>505143</v>
      </c>
      <c r="G2585" s="6" t="s">
        <v>3619</v>
      </c>
      <c r="H2585" s="16">
        <v>108388399.215</v>
      </c>
      <c r="I2585" s="12">
        <v>44265</v>
      </c>
      <c r="J2585" s="12">
        <v>44821</v>
      </c>
      <c r="K2585" s="15">
        <v>0</v>
      </c>
      <c r="L2585" s="13" t="s">
        <v>14</v>
      </c>
      <c r="M2585" s="7">
        <v>1</v>
      </c>
      <c r="N2585" s="14"/>
    </row>
    <row r="2586" spans="1:14" ht="409.5">
      <c r="A2586" s="6">
        <v>2585</v>
      </c>
      <c r="B2586" s="8" t="s">
        <v>3422</v>
      </c>
      <c r="C2586" s="9" t="s">
        <v>3879</v>
      </c>
      <c r="D2586" s="10" t="s">
        <v>3880</v>
      </c>
      <c r="E2586" s="11" t="s">
        <v>3881</v>
      </c>
      <c r="F2586" s="6">
        <v>505145</v>
      </c>
      <c r="G2586" s="6" t="s">
        <v>3619</v>
      </c>
      <c r="H2586" s="16">
        <v>187005093.456</v>
      </c>
      <c r="I2586" s="12">
        <v>44265</v>
      </c>
      <c r="J2586" s="12">
        <v>44821</v>
      </c>
      <c r="K2586" s="15">
        <v>0</v>
      </c>
      <c r="L2586" s="13" t="s">
        <v>14</v>
      </c>
      <c r="M2586" s="7">
        <v>1</v>
      </c>
      <c r="N2586" s="14"/>
    </row>
    <row r="2587" spans="1:14" ht="393.75">
      <c r="A2587" s="6">
        <v>2586</v>
      </c>
      <c r="B2587" s="8" t="s">
        <v>3422</v>
      </c>
      <c r="C2587" s="9" t="s">
        <v>3882</v>
      </c>
      <c r="D2587" s="10" t="s">
        <v>3880</v>
      </c>
      <c r="E2587" s="11" t="s">
        <v>3883</v>
      </c>
      <c r="F2587" s="6">
        <v>505146</v>
      </c>
      <c r="G2587" s="6" t="s">
        <v>3619</v>
      </c>
      <c r="H2587" s="16">
        <v>121558040.323</v>
      </c>
      <c r="I2587" s="12">
        <v>44265</v>
      </c>
      <c r="J2587" s="12">
        <v>44821</v>
      </c>
      <c r="K2587" s="15">
        <v>0</v>
      </c>
      <c r="L2587" s="13" t="s">
        <v>14</v>
      </c>
      <c r="M2587" s="7">
        <v>1</v>
      </c>
      <c r="N2587" s="14"/>
    </row>
    <row r="2588" spans="1:14" ht="409.5">
      <c r="A2588" s="6">
        <v>2587</v>
      </c>
      <c r="B2588" s="8" t="s">
        <v>3422</v>
      </c>
      <c r="C2588" s="9" t="s">
        <v>3882</v>
      </c>
      <c r="D2588" s="10" t="s">
        <v>3880</v>
      </c>
      <c r="E2588" s="11" t="s">
        <v>3884</v>
      </c>
      <c r="F2588" s="6">
        <v>505147</v>
      </c>
      <c r="G2588" s="6" t="s">
        <v>3619</v>
      </c>
      <c r="H2588" s="16">
        <v>189501492.96200001</v>
      </c>
      <c r="I2588" s="12">
        <v>44265</v>
      </c>
      <c r="J2588" s="12">
        <v>44821</v>
      </c>
      <c r="K2588" s="15">
        <v>0</v>
      </c>
      <c r="L2588" s="13" t="s">
        <v>14</v>
      </c>
      <c r="M2588" s="7">
        <v>1</v>
      </c>
      <c r="N2588" s="14"/>
    </row>
    <row r="2589" spans="1:14" ht="409.5">
      <c r="A2589" s="6">
        <v>2588</v>
      </c>
      <c r="B2589" s="8" t="s">
        <v>3422</v>
      </c>
      <c r="C2589" s="9" t="s">
        <v>3885</v>
      </c>
      <c r="D2589" s="10" t="s">
        <v>3880</v>
      </c>
      <c r="E2589" s="11" t="s">
        <v>3886</v>
      </c>
      <c r="F2589" s="6">
        <v>505149</v>
      </c>
      <c r="G2589" s="6" t="s">
        <v>3619</v>
      </c>
      <c r="H2589" s="16">
        <v>174331957.69999999</v>
      </c>
      <c r="I2589" s="12">
        <v>44265</v>
      </c>
      <c r="J2589" s="12">
        <v>44821</v>
      </c>
      <c r="K2589" s="15">
        <v>0</v>
      </c>
      <c r="L2589" s="13" t="s">
        <v>14</v>
      </c>
      <c r="M2589" s="7">
        <v>1</v>
      </c>
      <c r="N2589" s="14"/>
    </row>
    <row r="2590" spans="1:14" ht="409.5">
      <c r="A2590" s="6">
        <v>2589</v>
      </c>
      <c r="B2590" s="8" t="s">
        <v>3422</v>
      </c>
      <c r="C2590" s="9" t="s">
        <v>3882</v>
      </c>
      <c r="D2590" s="10" t="s">
        <v>3880</v>
      </c>
      <c r="E2590" s="11" t="s">
        <v>3887</v>
      </c>
      <c r="F2590" s="6">
        <v>505150</v>
      </c>
      <c r="G2590" s="6" t="s">
        <v>3619</v>
      </c>
      <c r="H2590" s="16">
        <v>382272109.20599997</v>
      </c>
      <c r="I2590" s="12">
        <v>44315</v>
      </c>
      <c r="J2590" s="12">
        <v>44872</v>
      </c>
      <c r="K2590" s="15">
        <v>0</v>
      </c>
      <c r="L2590" s="13" t="s">
        <v>14</v>
      </c>
      <c r="M2590" s="7">
        <v>1</v>
      </c>
      <c r="N2590" s="14"/>
    </row>
    <row r="2591" spans="1:14" ht="141.75">
      <c r="A2591" s="6">
        <v>2590</v>
      </c>
      <c r="B2591" s="8" t="s">
        <v>3422</v>
      </c>
      <c r="C2591" s="9" t="s">
        <v>3888</v>
      </c>
      <c r="D2591" s="10" t="s">
        <v>3889</v>
      </c>
      <c r="E2591" s="11" t="s">
        <v>3890</v>
      </c>
      <c r="F2591" s="6">
        <v>516392</v>
      </c>
      <c r="G2591" s="6" t="s">
        <v>1587</v>
      </c>
      <c r="H2591" s="16">
        <v>231719123.5</v>
      </c>
      <c r="I2591" s="12">
        <v>44258</v>
      </c>
      <c r="J2591" s="12">
        <v>44814</v>
      </c>
      <c r="K2591" s="15">
        <v>0</v>
      </c>
      <c r="L2591" s="13" t="s">
        <v>70</v>
      </c>
      <c r="M2591" s="7">
        <v>1</v>
      </c>
      <c r="N2591" s="14"/>
    </row>
    <row r="2592" spans="1:14" ht="141.75">
      <c r="A2592" s="6">
        <v>2591</v>
      </c>
      <c r="B2592" s="8" t="s">
        <v>3422</v>
      </c>
      <c r="C2592" s="9" t="s">
        <v>3891</v>
      </c>
      <c r="D2592" s="10" t="s">
        <v>3892</v>
      </c>
      <c r="E2592" s="11" t="s">
        <v>3890</v>
      </c>
      <c r="F2592" s="6">
        <v>516392</v>
      </c>
      <c r="G2592" s="6" t="s">
        <v>1587</v>
      </c>
      <c r="H2592" s="16">
        <v>231719123.5</v>
      </c>
      <c r="I2592" s="12">
        <v>44258</v>
      </c>
      <c r="J2592" s="12">
        <v>44814</v>
      </c>
      <c r="K2592" s="15">
        <v>0</v>
      </c>
      <c r="L2592" s="13" t="s">
        <v>70</v>
      </c>
      <c r="M2592" s="7">
        <v>0.6</v>
      </c>
      <c r="N2592" s="14"/>
    </row>
    <row r="2593" spans="1:14" ht="141.75">
      <c r="A2593" s="6">
        <v>2592</v>
      </c>
      <c r="B2593" s="8" t="s">
        <v>3422</v>
      </c>
      <c r="C2593" s="9" t="s">
        <v>3893</v>
      </c>
      <c r="D2593" s="10" t="s">
        <v>3894</v>
      </c>
      <c r="E2593" s="11" t="s">
        <v>3890</v>
      </c>
      <c r="F2593" s="6">
        <v>516392</v>
      </c>
      <c r="G2593" s="6" t="s">
        <v>1587</v>
      </c>
      <c r="H2593" s="16">
        <v>231719123.5</v>
      </c>
      <c r="I2593" s="12">
        <v>44258</v>
      </c>
      <c r="J2593" s="12">
        <v>44814</v>
      </c>
      <c r="K2593" s="15">
        <v>0</v>
      </c>
      <c r="L2593" s="13" t="s">
        <v>70</v>
      </c>
      <c r="M2593" s="7">
        <v>0.4</v>
      </c>
      <c r="N2593" s="14"/>
    </row>
    <row r="2594" spans="1:14" ht="78.75">
      <c r="A2594" s="6">
        <v>2593</v>
      </c>
      <c r="B2594" s="8" t="s">
        <v>3422</v>
      </c>
      <c r="C2594" s="9" t="s">
        <v>3895</v>
      </c>
      <c r="D2594" s="10" t="s">
        <v>3896</v>
      </c>
      <c r="E2594" s="11" t="s">
        <v>3897</v>
      </c>
      <c r="F2594" s="6">
        <v>507630</v>
      </c>
      <c r="G2594" s="6" t="s">
        <v>3582</v>
      </c>
      <c r="H2594" s="16">
        <v>44974024.386</v>
      </c>
      <c r="I2594" s="12">
        <v>44304</v>
      </c>
      <c r="J2594" s="12">
        <v>44676</v>
      </c>
      <c r="K2594" s="15"/>
      <c r="L2594" s="13" t="s">
        <v>70</v>
      </c>
      <c r="M2594" s="7">
        <v>1</v>
      </c>
      <c r="N2594" s="14"/>
    </row>
    <row r="2595" spans="1:14" ht="94.5">
      <c r="A2595" s="6">
        <v>2594</v>
      </c>
      <c r="B2595" s="8" t="s">
        <v>3422</v>
      </c>
      <c r="C2595" s="9" t="s">
        <v>3898</v>
      </c>
      <c r="D2595" s="10" t="s">
        <v>2288</v>
      </c>
      <c r="E2595" s="11" t="s">
        <v>3897</v>
      </c>
      <c r="F2595" s="6">
        <v>507630</v>
      </c>
      <c r="G2595" s="6" t="s">
        <v>3582</v>
      </c>
      <c r="H2595" s="16">
        <v>44974024.386</v>
      </c>
      <c r="I2595" s="12">
        <v>44304</v>
      </c>
      <c r="J2595" s="12">
        <v>44676</v>
      </c>
      <c r="K2595" s="15"/>
      <c r="L2595" s="13" t="s">
        <v>70</v>
      </c>
      <c r="M2595" s="7">
        <v>0.4</v>
      </c>
      <c r="N2595" s="14"/>
    </row>
    <row r="2596" spans="1:14" ht="78.75">
      <c r="A2596" s="6">
        <v>2595</v>
      </c>
      <c r="B2596" s="8" t="s">
        <v>3422</v>
      </c>
      <c r="C2596" s="9" t="s">
        <v>3899</v>
      </c>
      <c r="D2596" s="10" t="s">
        <v>3900</v>
      </c>
      <c r="E2596" s="11" t="s">
        <v>3897</v>
      </c>
      <c r="F2596" s="6">
        <v>507630</v>
      </c>
      <c r="G2596" s="6" t="s">
        <v>3582</v>
      </c>
      <c r="H2596" s="16">
        <v>44974024.386</v>
      </c>
      <c r="I2596" s="12">
        <v>44304</v>
      </c>
      <c r="J2596" s="12">
        <v>44676</v>
      </c>
      <c r="K2596" s="15"/>
      <c r="L2596" s="13" t="s">
        <v>70</v>
      </c>
      <c r="M2596" s="7">
        <v>0.6</v>
      </c>
      <c r="N2596" s="14"/>
    </row>
    <row r="2597" spans="1:14" ht="63">
      <c r="A2597" s="6">
        <v>2596</v>
      </c>
      <c r="B2597" s="8" t="s">
        <v>3422</v>
      </c>
      <c r="C2597" s="9" t="s">
        <v>3901</v>
      </c>
      <c r="D2597" s="10" t="s">
        <v>3902</v>
      </c>
      <c r="E2597" s="11" t="s">
        <v>3903</v>
      </c>
      <c r="F2597" s="6">
        <v>529033</v>
      </c>
      <c r="G2597" s="6" t="s">
        <v>2133</v>
      </c>
      <c r="H2597" s="16">
        <v>13480019.6</v>
      </c>
      <c r="I2597" s="12">
        <v>44287</v>
      </c>
      <c r="J2597" s="12">
        <v>44507</v>
      </c>
      <c r="K2597" s="15">
        <v>0</v>
      </c>
      <c r="L2597" s="13" t="s">
        <v>14</v>
      </c>
      <c r="M2597" s="7">
        <v>1</v>
      </c>
      <c r="N2597" s="14"/>
    </row>
    <row r="2598" spans="1:14" ht="409.5">
      <c r="A2598" s="6">
        <v>2597</v>
      </c>
      <c r="B2598" s="8" t="s">
        <v>3422</v>
      </c>
      <c r="C2598" s="9" t="s">
        <v>3904</v>
      </c>
      <c r="D2598" s="10" t="s">
        <v>3905</v>
      </c>
      <c r="E2598" s="11" t="s">
        <v>3906</v>
      </c>
      <c r="F2598" s="6">
        <v>536730</v>
      </c>
      <c r="G2598" s="6" t="s">
        <v>3619</v>
      </c>
      <c r="H2598" s="16">
        <v>280363542.70200002</v>
      </c>
      <c r="I2598" s="12">
        <v>44299</v>
      </c>
      <c r="J2598" s="12">
        <v>44855</v>
      </c>
      <c r="K2598" s="15">
        <v>35440551</v>
      </c>
      <c r="L2598" s="13" t="s">
        <v>70</v>
      </c>
      <c r="M2598" s="7">
        <v>1</v>
      </c>
      <c r="N2598" s="14"/>
    </row>
    <row r="2599" spans="1:14" ht="409.5">
      <c r="A2599" s="6">
        <v>2598</v>
      </c>
      <c r="B2599" s="8" t="s">
        <v>3422</v>
      </c>
      <c r="C2599" s="9" t="s">
        <v>3907</v>
      </c>
      <c r="D2599" s="10" t="s">
        <v>3908</v>
      </c>
      <c r="E2599" s="11" t="s">
        <v>3906</v>
      </c>
      <c r="F2599" s="6">
        <v>536730</v>
      </c>
      <c r="G2599" s="6" t="s">
        <v>3619</v>
      </c>
      <c r="H2599" s="16">
        <v>280363542.70200002</v>
      </c>
      <c r="I2599" s="12">
        <v>44299</v>
      </c>
      <c r="J2599" s="12">
        <v>44855</v>
      </c>
      <c r="K2599" s="15">
        <v>35440551</v>
      </c>
      <c r="L2599" s="13" t="s">
        <v>70</v>
      </c>
      <c r="M2599" s="7">
        <v>0.49</v>
      </c>
      <c r="N2599" s="14"/>
    </row>
    <row r="2600" spans="1:14" ht="409.5">
      <c r="A2600" s="6">
        <v>2599</v>
      </c>
      <c r="B2600" s="8" t="s">
        <v>3422</v>
      </c>
      <c r="C2600" s="9" t="s">
        <v>2363</v>
      </c>
      <c r="D2600" s="10" t="s">
        <v>257</v>
      </c>
      <c r="E2600" s="11" t="s">
        <v>3906</v>
      </c>
      <c r="F2600" s="6">
        <v>536730</v>
      </c>
      <c r="G2600" s="6" t="s">
        <v>3619</v>
      </c>
      <c r="H2600" s="16">
        <v>280363542.70200002</v>
      </c>
      <c r="I2600" s="12">
        <v>44299</v>
      </c>
      <c r="J2600" s="12">
        <v>44855</v>
      </c>
      <c r="K2600" s="15">
        <v>35440551</v>
      </c>
      <c r="L2600" s="13" t="s">
        <v>70</v>
      </c>
      <c r="M2600" s="7">
        <v>0.51</v>
      </c>
      <c r="N2600" s="14"/>
    </row>
    <row r="2601" spans="1:14" ht="78.75">
      <c r="A2601" s="6">
        <v>2600</v>
      </c>
      <c r="B2601" s="8" t="s">
        <v>3422</v>
      </c>
      <c r="C2601" s="9" t="s">
        <v>3909</v>
      </c>
      <c r="D2601" s="10" t="s">
        <v>3902</v>
      </c>
      <c r="E2601" s="11" t="s">
        <v>3910</v>
      </c>
      <c r="F2601" s="6">
        <v>530913</v>
      </c>
      <c r="G2601" s="6" t="s">
        <v>875</v>
      </c>
      <c r="H2601" s="16">
        <v>4759109.55</v>
      </c>
      <c r="I2601" s="12">
        <v>44269</v>
      </c>
      <c r="J2601" s="12">
        <v>44399</v>
      </c>
      <c r="K2601" s="15">
        <v>4745400</v>
      </c>
      <c r="L2601" s="13" t="s">
        <v>14</v>
      </c>
      <c r="M2601" s="7">
        <v>1</v>
      </c>
      <c r="N2601" s="14"/>
    </row>
    <row r="2602" spans="1:14" ht="78.75">
      <c r="A2602" s="6">
        <v>2601</v>
      </c>
      <c r="B2602" s="8" t="s">
        <v>3422</v>
      </c>
      <c r="C2602" s="9" t="s">
        <v>3911</v>
      </c>
      <c r="D2602" s="10" t="s">
        <v>3912</v>
      </c>
      <c r="E2602" s="11" t="s">
        <v>3913</v>
      </c>
      <c r="F2602" s="6">
        <v>530895</v>
      </c>
      <c r="G2602" s="6" t="s">
        <v>875</v>
      </c>
      <c r="H2602" s="16">
        <v>6359249.6500000004</v>
      </c>
      <c r="I2602" s="12">
        <v>44276</v>
      </c>
      <c r="J2602" s="12">
        <v>44409</v>
      </c>
      <c r="K2602" s="15">
        <v>1538700</v>
      </c>
      <c r="L2602" s="13" t="s">
        <v>14</v>
      </c>
      <c r="M2602" s="7">
        <v>1</v>
      </c>
      <c r="N2602" s="14"/>
    </row>
    <row r="2603" spans="1:14" ht="110.25">
      <c r="A2603" s="6">
        <v>2602</v>
      </c>
      <c r="B2603" s="8" t="s">
        <v>3422</v>
      </c>
      <c r="C2603" s="9" t="s">
        <v>3914</v>
      </c>
      <c r="D2603" s="10" t="s">
        <v>3915</v>
      </c>
      <c r="E2603" s="11" t="s">
        <v>3916</v>
      </c>
      <c r="F2603" s="6">
        <v>530912</v>
      </c>
      <c r="G2603" s="6" t="s">
        <v>875</v>
      </c>
      <c r="H2603" s="16">
        <v>6742683.9000000004</v>
      </c>
      <c r="I2603" s="12">
        <v>44275</v>
      </c>
      <c r="J2603" s="12">
        <v>44558</v>
      </c>
      <c r="K2603" s="15">
        <v>0</v>
      </c>
      <c r="L2603" s="13" t="s">
        <v>14</v>
      </c>
      <c r="M2603" s="7">
        <v>1</v>
      </c>
      <c r="N2603" s="14"/>
    </row>
    <row r="2604" spans="1:14" ht="126">
      <c r="A2604" s="6">
        <v>2603</v>
      </c>
      <c r="B2604" s="8" t="s">
        <v>3422</v>
      </c>
      <c r="C2604" s="9" t="s">
        <v>3917</v>
      </c>
      <c r="D2604" s="10" t="s">
        <v>3918</v>
      </c>
      <c r="E2604" s="11" t="s">
        <v>3919</v>
      </c>
      <c r="F2604" s="6">
        <v>530897</v>
      </c>
      <c r="G2604" s="6" t="s">
        <v>875</v>
      </c>
      <c r="H2604" s="16">
        <v>8776004.0500000007</v>
      </c>
      <c r="I2604" s="12">
        <v>44280</v>
      </c>
      <c r="J2604" s="12">
        <v>44523</v>
      </c>
      <c r="K2604" s="15">
        <v>3961000</v>
      </c>
      <c r="L2604" s="13" t="s">
        <v>14</v>
      </c>
      <c r="M2604" s="7">
        <v>1</v>
      </c>
      <c r="N2604" s="14"/>
    </row>
    <row r="2605" spans="1:14" ht="78.75">
      <c r="A2605" s="6">
        <v>2604</v>
      </c>
      <c r="B2605" s="8" t="s">
        <v>3422</v>
      </c>
      <c r="C2605" s="9" t="s">
        <v>3920</v>
      </c>
      <c r="D2605" s="10" t="s">
        <v>3921</v>
      </c>
      <c r="E2605" s="11" t="s">
        <v>3922</v>
      </c>
      <c r="F2605" s="6">
        <v>530900</v>
      </c>
      <c r="G2605" s="6" t="s">
        <v>875</v>
      </c>
      <c r="H2605" s="16">
        <v>25713635.75</v>
      </c>
      <c r="I2605" s="12">
        <v>44279</v>
      </c>
      <c r="J2605" s="12">
        <v>44433</v>
      </c>
      <c r="K2605" s="15">
        <v>0</v>
      </c>
      <c r="L2605" s="13" t="s">
        <v>14</v>
      </c>
      <c r="M2605" s="7">
        <v>1</v>
      </c>
      <c r="N2605" s="14"/>
    </row>
    <row r="2606" spans="1:14" ht="78.75">
      <c r="A2606" s="6">
        <v>2605</v>
      </c>
      <c r="B2606" s="8" t="s">
        <v>3422</v>
      </c>
      <c r="C2606" s="9" t="s">
        <v>3923</v>
      </c>
      <c r="D2606" s="10" t="s">
        <v>3924</v>
      </c>
      <c r="E2606" s="11" t="s">
        <v>3925</v>
      </c>
      <c r="F2606" s="6">
        <v>537521</v>
      </c>
      <c r="G2606" s="6" t="s">
        <v>875</v>
      </c>
      <c r="H2606" s="16">
        <v>11724602.65</v>
      </c>
      <c r="I2606" s="12">
        <v>44293</v>
      </c>
      <c r="J2606" s="12">
        <v>44476</v>
      </c>
      <c r="K2606" s="15">
        <v>10089500</v>
      </c>
      <c r="L2606" s="13" t="s">
        <v>14</v>
      </c>
      <c r="M2606" s="7">
        <v>1</v>
      </c>
      <c r="N2606" s="14"/>
    </row>
    <row r="2607" spans="1:14" ht="78.75">
      <c r="A2607" s="6">
        <v>2606</v>
      </c>
      <c r="B2607" s="8" t="s">
        <v>3422</v>
      </c>
      <c r="C2607" s="9" t="s">
        <v>3926</v>
      </c>
      <c r="D2607" s="10" t="s">
        <v>3532</v>
      </c>
      <c r="E2607" s="11" t="s">
        <v>3927</v>
      </c>
      <c r="F2607" s="6">
        <v>537522</v>
      </c>
      <c r="G2607" s="6" t="s">
        <v>875</v>
      </c>
      <c r="H2607" s="16">
        <v>7477704.5999999996</v>
      </c>
      <c r="I2607" s="12">
        <v>44278</v>
      </c>
      <c r="J2607" s="12">
        <v>44470</v>
      </c>
      <c r="K2607" s="15">
        <v>5437600</v>
      </c>
      <c r="L2607" s="13" t="s">
        <v>14</v>
      </c>
      <c r="M2607" s="7">
        <v>1</v>
      </c>
      <c r="N2607" s="14"/>
    </row>
    <row r="2608" spans="1:14" ht="78.75">
      <c r="A2608" s="6">
        <v>2607</v>
      </c>
      <c r="B2608" s="8" t="s">
        <v>3422</v>
      </c>
      <c r="C2608" s="9" t="s">
        <v>3928</v>
      </c>
      <c r="D2608" s="10" t="s">
        <v>3929</v>
      </c>
      <c r="E2608" s="11" t="s">
        <v>3930</v>
      </c>
      <c r="F2608" s="6">
        <v>537524</v>
      </c>
      <c r="G2608" s="6" t="s">
        <v>875</v>
      </c>
      <c r="H2608" s="16">
        <v>5925738.0499999998</v>
      </c>
      <c r="I2608" s="12">
        <v>44273</v>
      </c>
      <c r="J2608" s="12">
        <v>44462</v>
      </c>
      <c r="K2608" s="15">
        <v>339700</v>
      </c>
      <c r="L2608" s="13" t="s">
        <v>14</v>
      </c>
      <c r="M2608" s="7">
        <v>1</v>
      </c>
      <c r="N2608" s="14"/>
    </row>
    <row r="2609" spans="1:14" ht="78.75">
      <c r="A2609" s="6">
        <v>2608</v>
      </c>
      <c r="B2609" s="8" t="s">
        <v>3422</v>
      </c>
      <c r="C2609" s="9" t="s">
        <v>3926</v>
      </c>
      <c r="D2609" s="10" t="s">
        <v>3532</v>
      </c>
      <c r="E2609" s="11" t="s">
        <v>3931</v>
      </c>
      <c r="F2609" s="6">
        <v>537525</v>
      </c>
      <c r="G2609" s="6" t="s">
        <v>875</v>
      </c>
      <c r="H2609" s="16">
        <v>4732173.25</v>
      </c>
      <c r="I2609" s="12">
        <v>44278</v>
      </c>
      <c r="J2609" s="12">
        <v>44470</v>
      </c>
      <c r="K2609" s="15">
        <v>0</v>
      </c>
      <c r="L2609" s="13" t="s">
        <v>14</v>
      </c>
      <c r="M2609" s="7">
        <v>1</v>
      </c>
      <c r="N2609" s="14"/>
    </row>
    <row r="2610" spans="1:14" ht="126">
      <c r="A2610" s="6">
        <v>2609</v>
      </c>
      <c r="B2610" s="8" t="s">
        <v>3422</v>
      </c>
      <c r="C2610" s="9" t="s">
        <v>3932</v>
      </c>
      <c r="D2610" s="10" t="s">
        <v>3933</v>
      </c>
      <c r="E2610" s="11" t="s">
        <v>3934</v>
      </c>
      <c r="F2610" s="6">
        <v>537538</v>
      </c>
      <c r="G2610" s="6" t="s">
        <v>875</v>
      </c>
      <c r="H2610" s="16">
        <v>3658583</v>
      </c>
      <c r="I2610" s="12">
        <v>44285</v>
      </c>
      <c r="J2610" s="12">
        <v>44477</v>
      </c>
      <c r="K2610" s="15">
        <v>2559500</v>
      </c>
      <c r="L2610" s="13" t="s">
        <v>14</v>
      </c>
      <c r="M2610" s="7">
        <v>1</v>
      </c>
      <c r="N2610" s="14"/>
    </row>
    <row r="2611" spans="1:14" ht="78.75">
      <c r="A2611" s="6">
        <v>2610</v>
      </c>
      <c r="B2611" s="8" t="s">
        <v>3422</v>
      </c>
      <c r="C2611" s="9" t="s">
        <v>3935</v>
      </c>
      <c r="D2611" s="10" t="s">
        <v>3818</v>
      </c>
      <c r="E2611" s="11" t="s">
        <v>3936</v>
      </c>
      <c r="F2611" s="6">
        <v>537526</v>
      </c>
      <c r="G2611" s="6" t="s">
        <v>875</v>
      </c>
      <c r="H2611" s="16">
        <v>4196516.7</v>
      </c>
      <c r="I2611" s="12">
        <v>44278</v>
      </c>
      <c r="J2611" s="12">
        <v>44378</v>
      </c>
      <c r="K2611" s="15">
        <v>2390000</v>
      </c>
      <c r="L2611" s="13" t="s">
        <v>14</v>
      </c>
      <c r="M2611" s="7">
        <v>1</v>
      </c>
      <c r="N2611" s="14"/>
    </row>
    <row r="2612" spans="1:14" ht="78.75">
      <c r="A2612" s="6">
        <v>2611</v>
      </c>
      <c r="B2612" s="8" t="s">
        <v>3422</v>
      </c>
      <c r="C2612" s="9" t="s">
        <v>3937</v>
      </c>
      <c r="D2612" s="10" t="s">
        <v>3938</v>
      </c>
      <c r="E2612" s="11" t="s">
        <v>3939</v>
      </c>
      <c r="F2612" s="6">
        <v>537537</v>
      </c>
      <c r="G2612" s="6" t="s">
        <v>875</v>
      </c>
      <c r="H2612" s="16">
        <v>8215617.0999999996</v>
      </c>
      <c r="I2612" s="12">
        <v>44278</v>
      </c>
      <c r="J2612" s="12">
        <v>44470</v>
      </c>
      <c r="K2612" s="15">
        <v>5330000</v>
      </c>
      <c r="L2612" s="13" t="s">
        <v>14</v>
      </c>
      <c r="M2612" s="7">
        <v>1</v>
      </c>
      <c r="N2612" s="14"/>
    </row>
    <row r="2613" spans="1:14" ht="94.5">
      <c r="A2613" s="6">
        <v>2612</v>
      </c>
      <c r="B2613" s="8" t="s">
        <v>3422</v>
      </c>
      <c r="C2613" s="9" t="s">
        <v>3940</v>
      </c>
      <c r="D2613" s="10" t="s">
        <v>3941</v>
      </c>
      <c r="E2613" s="11" t="s">
        <v>3942</v>
      </c>
      <c r="F2613" s="6">
        <v>539460</v>
      </c>
      <c r="G2613" s="6" t="s">
        <v>2133</v>
      </c>
      <c r="H2613" s="16">
        <v>9236081</v>
      </c>
      <c r="I2613" s="12">
        <v>44286</v>
      </c>
      <c r="J2613" s="12">
        <v>44470</v>
      </c>
      <c r="K2613" s="15">
        <v>5824000</v>
      </c>
      <c r="L2613" s="13" t="s">
        <v>14</v>
      </c>
      <c r="M2613" s="7">
        <v>1</v>
      </c>
      <c r="N2613" s="14"/>
    </row>
    <row r="2614" spans="1:14" ht="78.75">
      <c r="A2614" s="6">
        <v>2613</v>
      </c>
      <c r="B2614" s="8" t="s">
        <v>3422</v>
      </c>
      <c r="C2614" s="9" t="s">
        <v>3943</v>
      </c>
      <c r="D2614" s="10" t="s">
        <v>3944</v>
      </c>
      <c r="E2614" s="11" t="s">
        <v>3945</v>
      </c>
      <c r="F2614" s="6">
        <v>548330</v>
      </c>
      <c r="G2614" s="6" t="s">
        <v>2133</v>
      </c>
      <c r="H2614" s="16">
        <v>13763742.5</v>
      </c>
      <c r="I2614" s="12">
        <v>44287</v>
      </c>
      <c r="J2614" s="12">
        <v>44471</v>
      </c>
      <c r="K2614" s="15">
        <v>5888000</v>
      </c>
      <c r="L2614" s="13" t="s">
        <v>14</v>
      </c>
      <c r="M2614" s="7">
        <v>1</v>
      </c>
      <c r="N2614" s="14"/>
    </row>
    <row r="2615" spans="1:14" ht="78.75">
      <c r="A2615" s="6">
        <v>2614</v>
      </c>
      <c r="B2615" s="8" t="s">
        <v>3422</v>
      </c>
      <c r="C2615" s="9" t="s">
        <v>3946</v>
      </c>
      <c r="D2615" s="10" t="s">
        <v>3947</v>
      </c>
      <c r="E2615" s="11" t="s">
        <v>3948</v>
      </c>
      <c r="F2615" s="6">
        <v>538370</v>
      </c>
      <c r="G2615" s="6" t="s">
        <v>801</v>
      </c>
      <c r="H2615" s="16">
        <v>33940367.744000003</v>
      </c>
      <c r="I2615" s="12">
        <v>44420</v>
      </c>
      <c r="J2615" s="12">
        <v>44791</v>
      </c>
      <c r="K2615" s="15">
        <v>0</v>
      </c>
      <c r="L2615" s="13" t="s">
        <v>14</v>
      </c>
      <c r="M2615" s="7">
        <v>1</v>
      </c>
      <c r="N2615" s="14"/>
    </row>
    <row r="2616" spans="1:14" ht="78.75">
      <c r="A2616" s="6">
        <v>2615</v>
      </c>
      <c r="B2616" s="8" t="s">
        <v>3422</v>
      </c>
      <c r="C2616" s="9" t="s">
        <v>3871</v>
      </c>
      <c r="D2616" s="10" t="s">
        <v>3872</v>
      </c>
      <c r="E2616" s="11" t="s">
        <v>3949</v>
      </c>
      <c r="F2616" s="6">
        <v>555136</v>
      </c>
      <c r="G2616" s="6" t="s">
        <v>3801</v>
      </c>
      <c r="H2616" s="16">
        <v>35553000.004000001</v>
      </c>
      <c r="I2616" s="12">
        <v>44259</v>
      </c>
      <c r="J2616" s="12">
        <v>44483</v>
      </c>
      <c r="K2616" s="15">
        <v>15016300</v>
      </c>
      <c r="L2616" s="13" t="s">
        <v>14</v>
      </c>
      <c r="M2616" s="7">
        <v>1</v>
      </c>
      <c r="N2616" s="14"/>
    </row>
    <row r="2617" spans="1:14" ht="94.5">
      <c r="A2617" s="6">
        <v>2616</v>
      </c>
      <c r="B2617" s="8" t="s">
        <v>3422</v>
      </c>
      <c r="C2617" s="9" t="s">
        <v>3950</v>
      </c>
      <c r="D2617" s="10" t="s">
        <v>3244</v>
      </c>
      <c r="E2617" s="11" t="s">
        <v>3951</v>
      </c>
      <c r="F2617" s="6">
        <v>556603</v>
      </c>
      <c r="G2617" s="6" t="s">
        <v>3582</v>
      </c>
      <c r="H2617" s="16">
        <v>87030875.233999997</v>
      </c>
      <c r="I2617" s="12">
        <v>44420</v>
      </c>
      <c r="J2617" s="12">
        <v>44987</v>
      </c>
      <c r="K2617" s="15">
        <v>0</v>
      </c>
      <c r="L2617" s="13" t="s">
        <v>70</v>
      </c>
      <c r="M2617" s="7">
        <v>0.51</v>
      </c>
      <c r="N2617" s="14"/>
    </row>
    <row r="2618" spans="1:14" ht="94.5">
      <c r="A2618" s="6">
        <v>2617</v>
      </c>
      <c r="B2618" s="8" t="s">
        <v>3422</v>
      </c>
      <c r="C2618" s="9" t="s">
        <v>3952</v>
      </c>
      <c r="D2618" s="10" t="s">
        <v>3953</v>
      </c>
      <c r="E2618" s="11" t="s">
        <v>3951</v>
      </c>
      <c r="F2618" s="6">
        <v>556603</v>
      </c>
      <c r="G2618" s="6" t="s">
        <v>3582</v>
      </c>
      <c r="H2618" s="16">
        <v>87030875.233999997</v>
      </c>
      <c r="I2618" s="12">
        <v>44420</v>
      </c>
      <c r="J2618" s="12">
        <v>44987</v>
      </c>
      <c r="K2618" s="15">
        <v>0</v>
      </c>
      <c r="L2618" s="13" t="s">
        <v>70</v>
      </c>
      <c r="M2618" s="7">
        <v>0.49</v>
      </c>
      <c r="N2618" s="14"/>
    </row>
    <row r="2619" spans="1:14" ht="110.25">
      <c r="A2619" s="6">
        <v>2618</v>
      </c>
      <c r="B2619" s="8" t="s">
        <v>3422</v>
      </c>
      <c r="C2619" s="9" t="s">
        <v>3508</v>
      </c>
      <c r="D2619" s="10" t="s">
        <v>3509</v>
      </c>
      <c r="E2619" s="11" t="s">
        <v>3954</v>
      </c>
      <c r="F2619" s="6">
        <v>556613</v>
      </c>
      <c r="G2619" s="6" t="s">
        <v>3582</v>
      </c>
      <c r="H2619" s="16">
        <v>23990490.750999998</v>
      </c>
      <c r="I2619" s="12">
        <v>44439</v>
      </c>
      <c r="J2619" s="12">
        <v>44811</v>
      </c>
      <c r="K2619" s="15">
        <v>0</v>
      </c>
      <c r="L2619" s="13" t="s">
        <v>14</v>
      </c>
      <c r="M2619" s="7">
        <v>1</v>
      </c>
      <c r="N2619" s="14"/>
    </row>
    <row r="2620" spans="1:14" ht="78.75">
      <c r="A2620" s="6">
        <v>2619</v>
      </c>
      <c r="B2620" s="8" t="s">
        <v>3422</v>
      </c>
      <c r="C2620" s="9" t="s">
        <v>3955</v>
      </c>
      <c r="D2620" s="10" t="s">
        <v>3956</v>
      </c>
      <c r="E2620" s="11" t="s">
        <v>3957</v>
      </c>
      <c r="F2620" s="6">
        <v>560775</v>
      </c>
      <c r="G2620" s="6" t="s">
        <v>3958</v>
      </c>
      <c r="H2620" s="16">
        <v>3275040.45</v>
      </c>
      <c r="I2620" s="12">
        <v>44405</v>
      </c>
      <c r="J2620" s="12">
        <v>44505</v>
      </c>
      <c r="K2620" s="15">
        <v>0</v>
      </c>
      <c r="L2620" s="13" t="s">
        <v>14</v>
      </c>
      <c r="M2620" s="7">
        <v>1</v>
      </c>
      <c r="N2620" s="14"/>
    </row>
    <row r="2621" spans="1:14" ht="78.75">
      <c r="A2621" s="6">
        <v>2620</v>
      </c>
      <c r="B2621" s="8" t="s">
        <v>3422</v>
      </c>
      <c r="C2621" s="9" t="s">
        <v>3959</v>
      </c>
      <c r="D2621" s="10" t="s">
        <v>3960</v>
      </c>
      <c r="E2621" s="11" t="s">
        <v>3961</v>
      </c>
      <c r="F2621" s="6">
        <v>560772</v>
      </c>
      <c r="G2621" s="6" t="s">
        <v>3958</v>
      </c>
      <c r="H2621" s="16">
        <v>3265502.45</v>
      </c>
      <c r="I2621" s="12">
        <v>44405</v>
      </c>
      <c r="J2621" s="12">
        <v>44505</v>
      </c>
      <c r="K2621" s="15">
        <v>0</v>
      </c>
      <c r="L2621" s="13" t="s">
        <v>14</v>
      </c>
      <c r="M2621" s="7">
        <v>1</v>
      </c>
      <c r="N2621" s="14"/>
    </row>
    <row r="2622" spans="1:14" ht="78.75">
      <c r="A2622" s="6">
        <v>2621</v>
      </c>
      <c r="B2622" s="8" t="s">
        <v>3422</v>
      </c>
      <c r="C2622" s="9" t="s">
        <v>3962</v>
      </c>
      <c r="D2622" s="10" t="s">
        <v>3538</v>
      </c>
      <c r="E2622" s="11" t="s">
        <v>3963</v>
      </c>
      <c r="F2622" s="6">
        <v>560769</v>
      </c>
      <c r="G2622" s="6" t="s">
        <v>3801</v>
      </c>
      <c r="H2622" s="16">
        <v>1778250.85</v>
      </c>
      <c r="I2622" s="12">
        <v>44335</v>
      </c>
      <c r="J2622" s="12">
        <v>44418</v>
      </c>
      <c r="K2622" s="15">
        <v>0</v>
      </c>
      <c r="L2622" s="13" t="s">
        <v>14</v>
      </c>
      <c r="M2622" s="7">
        <v>1</v>
      </c>
      <c r="N2622" s="14"/>
    </row>
    <row r="2623" spans="1:14" ht="110.25">
      <c r="A2623" s="6">
        <v>2622</v>
      </c>
      <c r="B2623" s="8" t="s">
        <v>3422</v>
      </c>
      <c r="C2623" s="9" t="s">
        <v>3964</v>
      </c>
      <c r="D2623" s="10" t="s">
        <v>3965</v>
      </c>
      <c r="E2623" s="11" t="s">
        <v>3966</v>
      </c>
      <c r="F2623" s="6">
        <v>560759</v>
      </c>
      <c r="G2623" s="6" t="s">
        <v>875</v>
      </c>
      <c r="H2623" s="16">
        <v>8172191.6500000004</v>
      </c>
      <c r="I2623" s="12">
        <v>44430</v>
      </c>
      <c r="J2623" s="12">
        <v>44620</v>
      </c>
      <c r="K2623" s="15">
        <v>0</v>
      </c>
      <c r="L2623" s="13" t="s">
        <v>14</v>
      </c>
      <c r="M2623" s="7">
        <v>1</v>
      </c>
      <c r="N2623" s="14"/>
    </row>
    <row r="2624" spans="1:14" ht="78.75">
      <c r="A2624" s="6">
        <v>2623</v>
      </c>
      <c r="B2624" s="8" t="s">
        <v>3422</v>
      </c>
      <c r="C2624" s="9" t="s">
        <v>3967</v>
      </c>
      <c r="D2624" s="10" t="s">
        <v>3968</v>
      </c>
      <c r="E2624" s="11" t="s">
        <v>3969</v>
      </c>
      <c r="F2624" s="6">
        <v>568371</v>
      </c>
      <c r="G2624" s="6" t="s">
        <v>2133</v>
      </c>
      <c r="H2624" s="16">
        <v>275056161.76099998</v>
      </c>
      <c r="I2624" s="12">
        <v>44474</v>
      </c>
      <c r="J2624" s="12">
        <v>44888</v>
      </c>
      <c r="K2624" s="15">
        <v>0</v>
      </c>
      <c r="L2624" s="13" t="s">
        <v>70</v>
      </c>
      <c r="M2624" s="7">
        <v>1</v>
      </c>
      <c r="N2624" s="14"/>
    </row>
    <row r="2625" spans="1:14" ht="78.75">
      <c r="A2625" s="6">
        <v>2624</v>
      </c>
      <c r="B2625" s="8" t="s">
        <v>3422</v>
      </c>
      <c r="C2625" s="9" t="s">
        <v>3970</v>
      </c>
      <c r="D2625" s="10" t="s">
        <v>2281</v>
      </c>
      <c r="E2625" s="11" t="s">
        <v>3969</v>
      </c>
      <c r="F2625" s="6">
        <v>568371</v>
      </c>
      <c r="G2625" s="6" t="s">
        <v>2133</v>
      </c>
      <c r="H2625" s="16">
        <v>275056161.76099998</v>
      </c>
      <c r="I2625" s="12">
        <v>44474</v>
      </c>
      <c r="J2625" s="12">
        <v>44888</v>
      </c>
      <c r="K2625" s="15">
        <v>0</v>
      </c>
      <c r="L2625" s="13" t="s">
        <v>70</v>
      </c>
      <c r="M2625" s="7">
        <v>0.5</v>
      </c>
      <c r="N2625" s="14"/>
    </row>
    <row r="2626" spans="1:14" ht="78.75">
      <c r="A2626" s="6">
        <v>2625</v>
      </c>
      <c r="B2626" s="8" t="s">
        <v>3422</v>
      </c>
      <c r="C2626" s="9" t="s">
        <v>3971</v>
      </c>
      <c r="D2626" s="10" t="s">
        <v>3972</v>
      </c>
      <c r="E2626" s="11" t="s">
        <v>3969</v>
      </c>
      <c r="F2626" s="6">
        <v>568371</v>
      </c>
      <c r="G2626" s="6" t="s">
        <v>2133</v>
      </c>
      <c r="H2626" s="16">
        <v>275056161.76099998</v>
      </c>
      <c r="I2626" s="12">
        <v>44474</v>
      </c>
      <c r="J2626" s="12">
        <v>44888</v>
      </c>
      <c r="K2626" s="15">
        <v>0</v>
      </c>
      <c r="L2626" s="13" t="s">
        <v>70</v>
      </c>
      <c r="M2626" s="7">
        <v>0.25</v>
      </c>
      <c r="N2626" s="14"/>
    </row>
    <row r="2627" spans="1:14" ht="94.5">
      <c r="A2627" s="6">
        <v>2626</v>
      </c>
      <c r="B2627" s="8" t="s">
        <v>3422</v>
      </c>
      <c r="C2627" s="9" t="s">
        <v>3898</v>
      </c>
      <c r="D2627" s="10" t="s">
        <v>2288</v>
      </c>
      <c r="E2627" s="11" t="s">
        <v>3969</v>
      </c>
      <c r="F2627" s="6">
        <v>568371</v>
      </c>
      <c r="G2627" s="6" t="s">
        <v>2133</v>
      </c>
      <c r="H2627" s="16">
        <v>275056161.76099998</v>
      </c>
      <c r="I2627" s="12">
        <v>44474</v>
      </c>
      <c r="J2627" s="12">
        <v>44888</v>
      </c>
      <c r="K2627" s="15">
        <v>0</v>
      </c>
      <c r="L2627" s="13" t="s">
        <v>70</v>
      </c>
      <c r="M2627" s="7">
        <v>0.25</v>
      </c>
      <c r="N2627" s="14"/>
    </row>
    <row r="2628" spans="1:14" ht="78.75">
      <c r="A2628" s="6">
        <v>2627</v>
      </c>
      <c r="B2628" s="8" t="s">
        <v>3422</v>
      </c>
      <c r="C2628" s="9" t="s">
        <v>3973</v>
      </c>
      <c r="D2628" s="10" t="s">
        <v>3974</v>
      </c>
      <c r="E2628" s="11" t="s">
        <v>3975</v>
      </c>
      <c r="F2628" s="6">
        <v>577904</v>
      </c>
      <c r="G2628" s="6" t="s">
        <v>3976</v>
      </c>
      <c r="H2628" s="16">
        <v>143154696.23699999</v>
      </c>
      <c r="I2628" s="12">
        <v>44411</v>
      </c>
      <c r="J2628" s="12">
        <v>44783</v>
      </c>
      <c r="K2628" s="15"/>
      <c r="L2628" s="13" t="s">
        <v>70</v>
      </c>
      <c r="M2628" s="7">
        <v>1</v>
      </c>
      <c r="N2628" s="14"/>
    </row>
    <row r="2629" spans="1:14" ht="94.5">
      <c r="A2629" s="6">
        <v>2628</v>
      </c>
      <c r="B2629" s="8" t="s">
        <v>3422</v>
      </c>
      <c r="C2629" s="9" t="s">
        <v>3550</v>
      </c>
      <c r="D2629" s="10" t="s">
        <v>1000</v>
      </c>
      <c r="E2629" s="11" t="s">
        <v>3975</v>
      </c>
      <c r="F2629" s="6">
        <v>577904</v>
      </c>
      <c r="G2629" s="6" t="s">
        <v>3976</v>
      </c>
      <c r="H2629" s="16">
        <v>143154696.23699999</v>
      </c>
      <c r="I2629" s="12">
        <v>44411</v>
      </c>
      <c r="J2629" s="12">
        <v>44783</v>
      </c>
      <c r="K2629" s="15"/>
      <c r="L2629" s="13" t="s">
        <v>70</v>
      </c>
      <c r="M2629" s="7">
        <v>0.51</v>
      </c>
      <c r="N2629" s="14"/>
    </row>
    <row r="2630" spans="1:14" ht="78.75">
      <c r="A2630" s="6">
        <v>2629</v>
      </c>
      <c r="B2630" s="8" t="s">
        <v>3422</v>
      </c>
      <c r="C2630" s="9" t="s">
        <v>3580</v>
      </c>
      <c r="D2630" s="10" t="s">
        <v>3567</v>
      </c>
      <c r="E2630" s="11" t="s">
        <v>3975</v>
      </c>
      <c r="F2630" s="6">
        <v>577904</v>
      </c>
      <c r="G2630" s="6" t="s">
        <v>3976</v>
      </c>
      <c r="H2630" s="16">
        <v>143154696.23699999</v>
      </c>
      <c r="I2630" s="12">
        <v>44411</v>
      </c>
      <c r="J2630" s="12">
        <v>44783</v>
      </c>
      <c r="K2630" s="15"/>
      <c r="L2630" s="13" t="s">
        <v>70</v>
      </c>
      <c r="M2630" s="7">
        <v>0.49</v>
      </c>
      <c r="N2630" s="14"/>
    </row>
    <row r="2631" spans="1:14" ht="78.75">
      <c r="A2631" s="6">
        <v>2630</v>
      </c>
      <c r="B2631" s="8" t="s">
        <v>3422</v>
      </c>
      <c r="C2631" s="9" t="s">
        <v>3977</v>
      </c>
      <c r="D2631" s="10" t="s">
        <v>3477</v>
      </c>
      <c r="E2631" s="11" t="s">
        <v>3978</v>
      </c>
      <c r="F2631" s="6">
        <v>579455</v>
      </c>
      <c r="G2631" s="6" t="s">
        <v>3958</v>
      </c>
      <c r="H2631" s="16">
        <v>17251945.820999999</v>
      </c>
      <c r="I2631" s="12">
        <v>44469</v>
      </c>
      <c r="J2631" s="12">
        <v>44661</v>
      </c>
      <c r="K2631" s="15"/>
      <c r="L2631" s="13" t="s">
        <v>14</v>
      </c>
      <c r="M2631" s="7">
        <v>1</v>
      </c>
      <c r="N2631" s="14"/>
    </row>
    <row r="2632" spans="1:14" ht="78.75">
      <c r="A2632" s="6">
        <v>2631</v>
      </c>
      <c r="B2632" s="8" t="s">
        <v>3422</v>
      </c>
      <c r="C2632" s="9" t="s">
        <v>3977</v>
      </c>
      <c r="D2632" s="10" t="s">
        <v>3477</v>
      </c>
      <c r="E2632" s="11" t="s">
        <v>3978</v>
      </c>
      <c r="F2632" s="6">
        <v>579453</v>
      </c>
      <c r="G2632" s="6" t="s">
        <v>3958</v>
      </c>
      <c r="H2632" s="16">
        <v>15578450.050000001</v>
      </c>
      <c r="I2632" s="12">
        <v>44469</v>
      </c>
      <c r="J2632" s="12">
        <v>44691</v>
      </c>
      <c r="K2632" s="15"/>
      <c r="L2632" s="13" t="s">
        <v>14</v>
      </c>
      <c r="M2632" s="7">
        <v>1</v>
      </c>
      <c r="N2632" s="14"/>
    </row>
    <row r="2633" spans="1:14" ht="94.5">
      <c r="A2633" s="6">
        <v>2632</v>
      </c>
      <c r="B2633" s="8" t="s">
        <v>3422</v>
      </c>
      <c r="C2633" s="9" t="s">
        <v>3979</v>
      </c>
      <c r="D2633" s="10" t="s">
        <v>3681</v>
      </c>
      <c r="E2633" s="11" t="s">
        <v>3980</v>
      </c>
      <c r="F2633" s="6">
        <v>589458</v>
      </c>
      <c r="G2633" s="6" t="s">
        <v>2133</v>
      </c>
      <c r="H2633" s="16">
        <v>18048549.447999999</v>
      </c>
      <c r="I2633" s="12">
        <v>44497</v>
      </c>
      <c r="J2633" s="12">
        <v>44681</v>
      </c>
      <c r="K2633" s="15"/>
      <c r="L2633" s="13" t="s">
        <v>14</v>
      </c>
      <c r="M2633" s="7">
        <v>1</v>
      </c>
      <c r="N2633" s="14"/>
    </row>
    <row r="2634" spans="1:14" ht="94.5">
      <c r="A2634" s="6">
        <v>2633</v>
      </c>
      <c r="B2634" s="8" t="s">
        <v>3422</v>
      </c>
      <c r="C2634" s="9" t="s">
        <v>3981</v>
      </c>
      <c r="D2634" s="10" t="s">
        <v>3982</v>
      </c>
      <c r="E2634" s="11" t="s">
        <v>3983</v>
      </c>
      <c r="F2634" s="6">
        <v>592073</v>
      </c>
      <c r="G2634" s="6" t="s">
        <v>1369</v>
      </c>
      <c r="H2634" s="16">
        <v>27646845.734999999</v>
      </c>
      <c r="I2634" s="12">
        <v>44474</v>
      </c>
      <c r="J2634" s="12">
        <v>45029</v>
      </c>
      <c r="K2634" s="15"/>
      <c r="L2634" s="13" t="s">
        <v>70</v>
      </c>
      <c r="M2634" s="7">
        <v>1</v>
      </c>
      <c r="N2634" s="14"/>
    </row>
    <row r="2635" spans="1:14" ht="94.5">
      <c r="A2635" s="6">
        <v>2634</v>
      </c>
      <c r="B2635" s="8" t="s">
        <v>3422</v>
      </c>
      <c r="C2635" s="9" t="s">
        <v>3984</v>
      </c>
      <c r="D2635" s="10" t="s">
        <v>2286</v>
      </c>
      <c r="E2635" s="11" t="s">
        <v>3983</v>
      </c>
      <c r="F2635" s="6">
        <v>592073</v>
      </c>
      <c r="G2635" s="6" t="s">
        <v>1369</v>
      </c>
      <c r="H2635" s="16">
        <v>27646845.734999999</v>
      </c>
      <c r="I2635" s="12">
        <v>44474</v>
      </c>
      <c r="J2635" s="12">
        <v>45029</v>
      </c>
      <c r="K2635" s="15"/>
      <c r="L2635" s="13" t="s">
        <v>70</v>
      </c>
      <c r="M2635" s="7">
        <v>0.6</v>
      </c>
      <c r="N2635" s="14"/>
    </row>
    <row r="2636" spans="1:14" ht="94.5">
      <c r="A2636" s="6">
        <v>2635</v>
      </c>
      <c r="B2636" s="8" t="s">
        <v>3422</v>
      </c>
      <c r="C2636" s="9" t="s">
        <v>3985</v>
      </c>
      <c r="D2636" s="10" t="s">
        <v>2288</v>
      </c>
      <c r="E2636" s="11" t="s">
        <v>3983</v>
      </c>
      <c r="F2636" s="6">
        <v>592073</v>
      </c>
      <c r="G2636" s="6" t="s">
        <v>1369</v>
      </c>
      <c r="H2636" s="16">
        <v>27646845.734999999</v>
      </c>
      <c r="I2636" s="12">
        <v>44474</v>
      </c>
      <c r="J2636" s="12">
        <v>45029</v>
      </c>
      <c r="K2636" s="15"/>
      <c r="L2636" s="13" t="s">
        <v>70</v>
      </c>
      <c r="M2636" s="7">
        <v>0.4</v>
      </c>
      <c r="N2636" s="14"/>
    </row>
    <row r="2637" spans="1:14" ht="110.25">
      <c r="A2637" s="6">
        <v>2636</v>
      </c>
      <c r="B2637" s="8" t="s">
        <v>24301</v>
      </c>
      <c r="C2637" s="9" t="s">
        <v>24302</v>
      </c>
      <c r="D2637" s="10" t="s">
        <v>24303</v>
      </c>
      <c r="E2637" s="11" t="s">
        <v>24304</v>
      </c>
      <c r="F2637" s="6">
        <v>376111</v>
      </c>
      <c r="G2637" s="6" t="s">
        <v>3582</v>
      </c>
      <c r="H2637" s="16">
        <v>33143305.07</v>
      </c>
      <c r="I2637" s="12">
        <v>44107</v>
      </c>
      <c r="J2637" s="12" t="s">
        <v>24305</v>
      </c>
      <c r="K2637" s="15">
        <v>14692390</v>
      </c>
      <c r="L2637" s="13" t="s">
        <v>70</v>
      </c>
      <c r="M2637" s="7">
        <v>1</v>
      </c>
      <c r="N2637" s="14"/>
    </row>
    <row r="2638" spans="1:14" ht="94.5">
      <c r="A2638" s="6">
        <v>2637</v>
      </c>
      <c r="B2638" s="8" t="s">
        <v>24301</v>
      </c>
      <c r="C2638" s="9" t="s">
        <v>24306</v>
      </c>
      <c r="D2638" s="10" t="s">
        <v>24307</v>
      </c>
      <c r="E2638" s="11" t="s">
        <v>24304</v>
      </c>
      <c r="F2638" s="6">
        <v>376111</v>
      </c>
      <c r="G2638" s="6" t="s">
        <v>3582</v>
      </c>
      <c r="H2638" s="16">
        <v>33143305.07</v>
      </c>
      <c r="I2638" s="12">
        <v>44107</v>
      </c>
      <c r="J2638" s="12" t="s">
        <v>24308</v>
      </c>
      <c r="K2638" s="15">
        <v>7199271.0999999996</v>
      </c>
      <c r="L2638" s="13" t="s">
        <v>70</v>
      </c>
      <c r="M2638" s="7">
        <v>0.49</v>
      </c>
      <c r="N2638" s="14"/>
    </row>
    <row r="2639" spans="1:14" ht="94.5">
      <c r="A2639" s="6">
        <v>2638</v>
      </c>
      <c r="B2639" s="8" t="s">
        <v>24301</v>
      </c>
      <c r="C2639" s="9" t="s">
        <v>24309</v>
      </c>
      <c r="D2639" s="10" t="s">
        <v>24310</v>
      </c>
      <c r="E2639" s="11" t="s">
        <v>24304</v>
      </c>
      <c r="F2639" s="6">
        <v>376111</v>
      </c>
      <c r="G2639" s="6" t="s">
        <v>3582</v>
      </c>
      <c r="H2639" s="16">
        <v>33143305.07</v>
      </c>
      <c r="I2639" s="12">
        <v>44107</v>
      </c>
      <c r="J2639" s="12" t="s">
        <v>24308</v>
      </c>
      <c r="K2639" s="15">
        <v>7493118.9000000004</v>
      </c>
      <c r="L2639" s="13" t="s">
        <v>70</v>
      </c>
      <c r="M2639" s="7">
        <v>0.51</v>
      </c>
      <c r="N2639" s="14"/>
    </row>
    <row r="2640" spans="1:14" ht="110.25">
      <c r="A2640" s="6">
        <v>2639</v>
      </c>
      <c r="B2640" s="8" t="s">
        <v>24301</v>
      </c>
      <c r="C2640" s="9" t="s">
        <v>24302</v>
      </c>
      <c r="D2640" s="10" t="s">
        <v>24303</v>
      </c>
      <c r="E2640" s="11" t="s">
        <v>24311</v>
      </c>
      <c r="F2640" s="6">
        <v>376112</v>
      </c>
      <c r="G2640" s="6" t="s">
        <v>3582</v>
      </c>
      <c r="H2640" s="16">
        <v>87700742.920000002</v>
      </c>
      <c r="I2640" s="12">
        <v>44138</v>
      </c>
      <c r="J2640" s="12" t="s">
        <v>24312</v>
      </c>
      <c r="K2640" s="15">
        <v>25000000</v>
      </c>
      <c r="L2640" s="13" t="s">
        <v>70</v>
      </c>
      <c r="M2640" s="7">
        <v>1</v>
      </c>
      <c r="N2640" s="14"/>
    </row>
    <row r="2641" spans="1:14" ht="78.75">
      <c r="A2641" s="6">
        <v>2640</v>
      </c>
      <c r="B2641" s="8" t="s">
        <v>24301</v>
      </c>
      <c r="C2641" s="9" t="s">
        <v>24306</v>
      </c>
      <c r="D2641" s="10" t="s">
        <v>24307</v>
      </c>
      <c r="E2641" s="11" t="s">
        <v>24311</v>
      </c>
      <c r="F2641" s="6">
        <v>376112</v>
      </c>
      <c r="G2641" s="6" t="s">
        <v>3582</v>
      </c>
      <c r="H2641" s="16">
        <v>87700742.920000002</v>
      </c>
      <c r="I2641" s="12">
        <v>44138</v>
      </c>
      <c r="J2641" s="12" t="s">
        <v>24312</v>
      </c>
      <c r="K2641" s="15">
        <v>12250000</v>
      </c>
      <c r="L2641" s="13" t="s">
        <v>70</v>
      </c>
      <c r="M2641" s="7">
        <v>0.49</v>
      </c>
      <c r="N2641" s="14"/>
    </row>
    <row r="2642" spans="1:14" ht="78.75">
      <c r="A2642" s="6">
        <v>2641</v>
      </c>
      <c r="B2642" s="8" t="s">
        <v>24301</v>
      </c>
      <c r="C2642" s="9" t="s">
        <v>24309</v>
      </c>
      <c r="D2642" s="10" t="s">
        <v>24310</v>
      </c>
      <c r="E2642" s="11" t="s">
        <v>24311</v>
      </c>
      <c r="F2642" s="6">
        <v>376112</v>
      </c>
      <c r="G2642" s="6" t="s">
        <v>3582</v>
      </c>
      <c r="H2642" s="16">
        <v>87700742.920000002</v>
      </c>
      <c r="I2642" s="12">
        <v>44138</v>
      </c>
      <c r="J2642" s="12" t="s">
        <v>24312</v>
      </c>
      <c r="K2642" s="15">
        <v>12750000</v>
      </c>
      <c r="L2642" s="13" t="s">
        <v>70</v>
      </c>
      <c r="M2642" s="7">
        <v>0.51</v>
      </c>
      <c r="N2642" s="14"/>
    </row>
    <row r="2643" spans="1:14" ht="94.5">
      <c r="A2643" s="6">
        <v>2642</v>
      </c>
      <c r="B2643" s="8" t="s">
        <v>24301</v>
      </c>
      <c r="C2643" s="9" t="s">
        <v>24313</v>
      </c>
      <c r="D2643" s="10" t="s">
        <v>3594</v>
      </c>
      <c r="E2643" s="11" t="s">
        <v>24314</v>
      </c>
      <c r="F2643" s="6">
        <v>388890</v>
      </c>
      <c r="G2643" s="6" t="s">
        <v>3582</v>
      </c>
      <c r="H2643" s="16">
        <v>62206787.170000002</v>
      </c>
      <c r="I2643" s="12">
        <v>44141</v>
      </c>
      <c r="J2643" s="12" t="s">
        <v>24315</v>
      </c>
      <c r="K2643" s="15"/>
      <c r="L2643" s="13" t="s">
        <v>70</v>
      </c>
      <c r="M2643" s="7">
        <v>1</v>
      </c>
      <c r="N2643" s="14"/>
    </row>
    <row r="2644" spans="1:14" ht="94.5">
      <c r="A2644" s="6">
        <v>2643</v>
      </c>
      <c r="B2644" s="8" t="s">
        <v>24301</v>
      </c>
      <c r="C2644" s="9" t="s">
        <v>3599</v>
      </c>
      <c r="D2644" s="10" t="s">
        <v>3600</v>
      </c>
      <c r="E2644" s="11" t="s">
        <v>24314</v>
      </c>
      <c r="F2644" s="6">
        <v>388890</v>
      </c>
      <c r="G2644" s="6" t="s">
        <v>3582</v>
      </c>
      <c r="H2644" s="16">
        <v>62206787.170000002</v>
      </c>
      <c r="I2644" s="12">
        <v>44141</v>
      </c>
      <c r="J2644" s="12" t="s">
        <v>24315</v>
      </c>
      <c r="K2644" s="15"/>
      <c r="L2644" s="13" t="s">
        <v>70</v>
      </c>
      <c r="M2644" s="7">
        <v>0.49</v>
      </c>
      <c r="N2644" s="14"/>
    </row>
    <row r="2645" spans="1:14" ht="94.5">
      <c r="A2645" s="6">
        <v>2644</v>
      </c>
      <c r="B2645" s="8" t="s">
        <v>24301</v>
      </c>
      <c r="C2645" s="9" t="s">
        <v>3597</v>
      </c>
      <c r="D2645" s="10" t="s">
        <v>3598</v>
      </c>
      <c r="E2645" s="11" t="s">
        <v>24314</v>
      </c>
      <c r="F2645" s="6">
        <v>388890</v>
      </c>
      <c r="G2645" s="6" t="s">
        <v>3582</v>
      </c>
      <c r="H2645" s="16">
        <v>62206787.170000002</v>
      </c>
      <c r="I2645" s="12">
        <v>44141</v>
      </c>
      <c r="J2645" s="12" t="s">
        <v>24315</v>
      </c>
      <c r="K2645" s="15"/>
      <c r="L2645" s="13" t="s">
        <v>70</v>
      </c>
      <c r="M2645" s="7">
        <v>0.51</v>
      </c>
      <c r="N2645" s="14"/>
    </row>
    <row r="2646" spans="1:14" ht="110.25">
      <c r="A2646" s="6">
        <v>2645</v>
      </c>
      <c r="B2646" s="8" t="s">
        <v>24301</v>
      </c>
      <c r="C2646" s="9" t="s">
        <v>24316</v>
      </c>
      <c r="D2646" s="10" t="s">
        <v>24317</v>
      </c>
      <c r="E2646" s="11" t="s">
        <v>24318</v>
      </c>
      <c r="F2646" s="6">
        <v>441396</v>
      </c>
      <c r="G2646" s="6" t="s">
        <v>3582</v>
      </c>
      <c r="H2646" s="16">
        <v>189748159.61000001</v>
      </c>
      <c r="I2646" s="12">
        <v>44009</v>
      </c>
      <c r="J2646" s="12" t="s">
        <v>24319</v>
      </c>
      <c r="K2646" s="15"/>
      <c r="L2646" s="13" t="s">
        <v>70</v>
      </c>
      <c r="M2646" s="7">
        <v>1</v>
      </c>
      <c r="N2646" s="14"/>
    </row>
    <row r="2647" spans="1:14" ht="110.25">
      <c r="A2647" s="6">
        <v>2646</v>
      </c>
      <c r="B2647" s="8" t="s">
        <v>24301</v>
      </c>
      <c r="C2647" s="9" t="s">
        <v>24320</v>
      </c>
      <c r="D2647" s="10" t="s">
        <v>14186</v>
      </c>
      <c r="E2647" s="11" t="s">
        <v>24318</v>
      </c>
      <c r="F2647" s="6">
        <v>441396</v>
      </c>
      <c r="G2647" s="6" t="s">
        <v>3582</v>
      </c>
      <c r="H2647" s="16">
        <v>189748159.61000001</v>
      </c>
      <c r="I2647" s="12">
        <v>44374</v>
      </c>
      <c r="J2647" s="12" t="s">
        <v>24319</v>
      </c>
      <c r="K2647" s="15"/>
      <c r="L2647" s="13" t="s">
        <v>70</v>
      </c>
      <c r="M2647" s="7">
        <v>0.49</v>
      </c>
      <c r="N2647" s="14"/>
    </row>
    <row r="2648" spans="1:14" ht="110.25">
      <c r="A2648" s="6">
        <v>2647</v>
      </c>
      <c r="B2648" s="8" t="s">
        <v>24301</v>
      </c>
      <c r="C2648" s="9" t="s">
        <v>3893</v>
      </c>
      <c r="D2648" s="10" t="s">
        <v>3894</v>
      </c>
      <c r="E2648" s="11" t="s">
        <v>24318</v>
      </c>
      <c r="F2648" s="6">
        <v>441396</v>
      </c>
      <c r="G2648" s="6" t="s">
        <v>3582</v>
      </c>
      <c r="H2648" s="16">
        <v>189748159.61000001</v>
      </c>
      <c r="I2648" s="12">
        <v>44374</v>
      </c>
      <c r="J2648" s="12" t="s">
        <v>24319</v>
      </c>
      <c r="K2648" s="15"/>
      <c r="L2648" s="13" t="s">
        <v>70</v>
      </c>
      <c r="M2648" s="7">
        <v>0.51</v>
      </c>
      <c r="N2648" s="14"/>
    </row>
    <row r="2649" spans="1:14" ht="78.75">
      <c r="A2649" s="6">
        <v>2648</v>
      </c>
      <c r="B2649" s="8" t="s">
        <v>24301</v>
      </c>
      <c r="C2649" s="9" t="s">
        <v>24321</v>
      </c>
      <c r="D2649" s="10" t="s">
        <v>24322</v>
      </c>
      <c r="E2649" s="11" t="s">
        <v>24323</v>
      </c>
      <c r="F2649" s="6">
        <v>390058</v>
      </c>
      <c r="G2649" s="6" t="s">
        <v>24324</v>
      </c>
      <c r="H2649" s="16">
        <v>6019686</v>
      </c>
      <c r="I2649" s="12">
        <v>43906</v>
      </c>
      <c r="J2649" s="12" t="s">
        <v>24325</v>
      </c>
      <c r="K2649" s="15">
        <v>2000000</v>
      </c>
      <c r="L2649" s="13" t="s">
        <v>14</v>
      </c>
      <c r="M2649" s="7">
        <v>1</v>
      </c>
      <c r="N2649" s="14"/>
    </row>
    <row r="2650" spans="1:14" ht="110.25">
      <c r="A2650" s="6">
        <v>2649</v>
      </c>
      <c r="B2650" s="8" t="s">
        <v>24301</v>
      </c>
      <c r="C2650" s="9" t="s">
        <v>24326</v>
      </c>
      <c r="D2650" s="10" t="s">
        <v>24327</v>
      </c>
      <c r="E2650" s="11" t="s">
        <v>24328</v>
      </c>
      <c r="F2650" s="6">
        <v>397525</v>
      </c>
      <c r="G2650" s="6" t="s">
        <v>24324</v>
      </c>
      <c r="H2650" s="16">
        <v>13772801.99</v>
      </c>
      <c r="I2650" s="12" t="s">
        <v>24329</v>
      </c>
      <c r="J2650" s="12" t="s">
        <v>24330</v>
      </c>
      <c r="K2650" s="15">
        <v>2150000</v>
      </c>
      <c r="L2650" s="13" t="s">
        <v>14</v>
      </c>
      <c r="M2650" s="7">
        <v>1</v>
      </c>
      <c r="N2650" s="14"/>
    </row>
    <row r="2651" spans="1:14" ht="78.75">
      <c r="A2651" s="6">
        <v>2650</v>
      </c>
      <c r="B2651" s="8" t="s">
        <v>24301</v>
      </c>
      <c r="C2651" s="9" t="s">
        <v>24331</v>
      </c>
      <c r="D2651" s="10" t="s">
        <v>24332</v>
      </c>
      <c r="E2651" s="11" t="s">
        <v>24333</v>
      </c>
      <c r="F2651" s="6">
        <v>487883</v>
      </c>
      <c r="G2651" s="6" t="s">
        <v>1638</v>
      </c>
      <c r="H2651" s="16">
        <v>6095403.3499999996</v>
      </c>
      <c r="I2651" s="12">
        <v>44054</v>
      </c>
      <c r="J2651" s="12" t="s">
        <v>24334</v>
      </c>
      <c r="K2651" s="15"/>
      <c r="L2651" s="13" t="s">
        <v>14</v>
      </c>
      <c r="M2651" s="7">
        <v>1</v>
      </c>
      <c r="N2651" s="14"/>
    </row>
    <row r="2652" spans="1:14" ht="126">
      <c r="A2652" s="6">
        <v>2651</v>
      </c>
      <c r="B2652" s="8" t="s">
        <v>24301</v>
      </c>
      <c r="C2652" s="9" t="s">
        <v>24335</v>
      </c>
      <c r="D2652" s="10" t="s">
        <v>24336</v>
      </c>
      <c r="E2652" s="11" t="s">
        <v>24337</v>
      </c>
      <c r="F2652" s="6">
        <v>370835</v>
      </c>
      <c r="G2652" s="6" t="s">
        <v>4392</v>
      </c>
      <c r="H2652" s="16">
        <v>668731412.76999998</v>
      </c>
      <c r="I2652" s="12" t="s">
        <v>24338</v>
      </c>
      <c r="J2652" s="12" t="s">
        <v>24339</v>
      </c>
      <c r="K2652" s="15"/>
      <c r="L2652" s="13" t="s">
        <v>70</v>
      </c>
      <c r="M2652" s="7">
        <v>1</v>
      </c>
      <c r="N2652" s="14"/>
    </row>
    <row r="2653" spans="1:14" ht="94.5">
      <c r="A2653" s="6">
        <v>2652</v>
      </c>
      <c r="B2653" s="8" t="s">
        <v>24301</v>
      </c>
      <c r="C2653" s="9" t="s">
        <v>24340</v>
      </c>
      <c r="D2653" s="10" t="s">
        <v>9852</v>
      </c>
      <c r="E2653" s="11" t="s">
        <v>24337</v>
      </c>
      <c r="F2653" s="6">
        <v>370835</v>
      </c>
      <c r="G2653" s="6" t="s">
        <v>4392</v>
      </c>
      <c r="H2653" s="16">
        <v>668731412.76999998</v>
      </c>
      <c r="I2653" s="12" t="s">
        <v>24338</v>
      </c>
      <c r="J2653" s="12" t="s">
        <v>24339</v>
      </c>
      <c r="K2653" s="15"/>
      <c r="L2653" s="13" t="s">
        <v>70</v>
      </c>
      <c r="M2653" s="7">
        <v>0.49</v>
      </c>
      <c r="N2653" s="14"/>
    </row>
    <row r="2654" spans="1:14" ht="94.5">
      <c r="A2654" s="6">
        <v>2653</v>
      </c>
      <c r="B2654" s="8" t="s">
        <v>24301</v>
      </c>
      <c r="C2654" s="9" t="s">
        <v>24341</v>
      </c>
      <c r="D2654" s="10" t="s">
        <v>6276</v>
      </c>
      <c r="E2654" s="11" t="s">
        <v>24337</v>
      </c>
      <c r="F2654" s="6">
        <v>370835</v>
      </c>
      <c r="G2654" s="6" t="s">
        <v>4392</v>
      </c>
      <c r="H2654" s="16">
        <v>668731412.76999998</v>
      </c>
      <c r="I2654" s="12" t="s">
        <v>24338</v>
      </c>
      <c r="J2654" s="12" t="s">
        <v>24339</v>
      </c>
      <c r="K2654" s="15"/>
      <c r="L2654" s="13" t="s">
        <v>70</v>
      </c>
      <c r="M2654" s="7">
        <v>0.51</v>
      </c>
      <c r="N2654" s="14"/>
    </row>
    <row r="2655" spans="1:14" ht="110.25">
      <c r="A2655" s="6">
        <v>2654</v>
      </c>
      <c r="B2655" s="8" t="s">
        <v>24301</v>
      </c>
      <c r="C2655" s="9" t="s">
        <v>24342</v>
      </c>
      <c r="D2655" s="10" t="s">
        <v>7025</v>
      </c>
      <c r="E2655" s="11" t="s">
        <v>24343</v>
      </c>
      <c r="F2655" s="6">
        <v>346802</v>
      </c>
      <c r="G2655" s="6" t="s">
        <v>4668</v>
      </c>
      <c r="H2655" s="16">
        <v>38100000</v>
      </c>
      <c r="I2655" s="12">
        <v>43952</v>
      </c>
      <c r="J2655" s="12" t="s">
        <v>24344</v>
      </c>
      <c r="K2655" s="15">
        <v>9541000</v>
      </c>
      <c r="L2655" s="13" t="s">
        <v>70</v>
      </c>
      <c r="M2655" s="7">
        <v>1</v>
      </c>
      <c r="N2655" s="14"/>
    </row>
    <row r="2656" spans="1:14" ht="110.25">
      <c r="A2656" s="6">
        <v>2655</v>
      </c>
      <c r="B2656" s="8" t="s">
        <v>24301</v>
      </c>
      <c r="C2656" s="9" t="s">
        <v>7285</v>
      </c>
      <c r="D2656" s="10" t="s">
        <v>7031</v>
      </c>
      <c r="E2656" s="11" t="s">
        <v>24343</v>
      </c>
      <c r="F2656" s="6">
        <v>346802</v>
      </c>
      <c r="G2656" s="6" t="s">
        <v>4668</v>
      </c>
      <c r="H2656" s="16">
        <v>38100000</v>
      </c>
      <c r="I2656" s="12">
        <v>43952</v>
      </c>
      <c r="J2656" s="12" t="s">
        <v>24344</v>
      </c>
      <c r="K2656" s="15">
        <v>4675090</v>
      </c>
      <c r="L2656" s="13" t="s">
        <v>70</v>
      </c>
      <c r="M2656" s="7">
        <v>0.49</v>
      </c>
      <c r="N2656" s="14"/>
    </row>
    <row r="2657" spans="1:14" ht="110.25">
      <c r="A2657" s="6">
        <v>2656</v>
      </c>
      <c r="B2657" s="8" t="s">
        <v>24301</v>
      </c>
      <c r="C2657" s="9" t="s">
        <v>24345</v>
      </c>
      <c r="D2657" s="10" t="s">
        <v>7029</v>
      </c>
      <c r="E2657" s="11" t="s">
        <v>24343</v>
      </c>
      <c r="F2657" s="6">
        <v>346802</v>
      </c>
      <c r="G2657" s="6" t="s">
        <v>4668</v>
      </c>
      <c r="H2657" s="16">
        <v>38100000</v>
      </c>
      <c r="I2657" s="12">
        <v>43952</v>
      </c>
      <c r="J2657" s="12" t="s">
        <v>24344</v>
      </c>
      <c r="K2657" s="15">
        <v>4865910</v>
      </c>
      <c r="L2657" s="13" t="s">
        <v>70</v>
      </c>
      <c r="M2657" s="7">
        <v>0.51</v>
      </c>
      <c r="N2657" s="14"/>
    </row>
    <row r="2658" spans="1:14" ht="78.75">
      <c r="A2658" s="6">
        <v>2657</v>
      </c>
      <c r="B2658" s="8" t="s">
        <v>24301</v>
      </c>
      <c r="C2658" s="9" t="s">
        <v>24346</v>
      </c>
      <c r="D2658" s="10" t="s">
        <v>24347</v>
      </c>
      <c r="E2658" s="11" t="s">
        <v>24348</v>
      </c>
      <c r="F2658" s="6">
        <v>350203</v>
      </c>
      <c r="G2658" s="6" t="s">
        <v>4668</v>
      </c>
      <c r="H2658" s="16">
        <v>31730621.199999999</v>
      </c>
      <c r="I2658" s="12">
        <v>43835</v>
      </c>
      <c r="J2658" s="12" t="s">
        <v>24349</v>
      </c>
      <c r="K2658" s="15"/>
      <c r="L2658" s="13" t="s">
        <v>70</v>
      </c>
      <c r="M2658" s="7">
        <v>1</v>
      </c>
      <c r="N2658" s="14"/>
    </row>
    <row r="2659" spans="1:14" ht="78.75">
      <c r="A2659" s="6">
        <v>2658</v>
      </c>
      <c r="B2659" s="8" t="s">
        <v>24301</v>
      </c>
      <c r="C2659" s="9" t="s">
        <v>4906</v>
      </c>
      <c r="D2659" s="10" t="s">
        <v>24350</v>
      </c>
      <c r="E2659" s="11" t="s">
        <v>24348</v>
      </c>
      <c r="F2659" s="6">
        <v>350203</v>
      </c>
      <c r="G2659" s="6" t="s">
        <v>4668</v>
      </c>
      <c r="H2659" s="16">
        <v>31730621.199999999</v>
      </c>
      <c r="I2659" s="12">
        <v>43952</v>
      </c>
      <c r="J2659" s="12" t="s">
        <v>24349</v>
      </c>
      <c r="K2659" s="15"/>
      <c r="L2659" s="13" t="s">
        <v>70</v>
      </c>
      <c r="M2659" s="7">
        <v>0.49</v>
      </c>
      <c r="N2659" s="14"/>
    </row>
    <row r="2660" spans="1:14" ht="78.75">
      <c r="A2660" s="6">
        <v>2659</v>
      </c>
      <c r="B2660" s="8" t="s">
        <v>24301</v>
      </c>
      <c r="C2660" s="9" t="s">
        <v>3676</v>
      </c>
      <c r="D2660" s="10" t="s">
        <v>1101</v>
      </c>
      <c r="E2660" s="11" t="s">
        <v>24348</v>
      </c>
      <c r="F2660" s="6">
        <v>350203</v>
      </c>
      <c r="G2660" s="6" t="s">
        <v>4668</v>
      </c>
      <c r="H2660" s="16">
        <v>31730621.199999999</v>
      </c>
      <c r="I2660" s="12">
        <v>43952</v>
      </c>
      <c r="J2660" s="12" t="s">
        <v>24349</v>
      </c>
      <c r="K2660" s="15"/>
      <c r="L2660" s="13" t="s">
        <v>70</v>
      </c>
      <c r="M2660" s="7">
        <v>0.51</v>
      </c>
      <c r="N2660" s="14"/>
    </row>
    <row r="2661" spans="1:14" ht="94.5">
      <c r="A2661" s="6">
        <v>2660</v>
      </c>
      <c r="B2661" s="8" t="s">
        <v>24301</v>
      </c>
      <c r="C2661" s="9" t="s">
        <v>24351</v>
      </c>
      <c r="D2661" s="10" t="s">
        <v>4242</v>
      </c>
      <c r="E2661" s="11" t="s">
        <v>24352</v>
      </c>
      <c r="F2661" s="6">
        <v>408405</v>
      </c>
      <c r="G2661" s="6" t="s">
        <v>801</v>
      </c>
      <c r="H2661" s="16">
        <v>20766853.079999998</v>
      </c>
      <c r="I2661" s="12" t="s">
        <v>13702</v>
      </c>
      <c r="J2661" s="12" t="s">
        <v>24353</v>
      </c>
      <c r="K2661" s="15"/>
      <c r="L2661" s="13" t="s">
        <v>14</v>
      </c>
      <c r="M2661" s="7">
        <v>1</v>
      </c>
      <c r="N2661" s="14"/>
    </row>
    <row r="2662" spans="1:14" ht="94.5">
      <c r="A2662" s="6">
        <v>2661</v>
      </c>
      <c r="B2662" s="8" t="s">
        <v>24301</v>
      </c>
      <c r="C2662" s="9" t="s">
        <v>24354</v>
      </c>
      <c r="D2662" s="10" t="s">
        <v>24355</v>
      </c>
      <c r="E2662" s="11" t="s">
        <v>24356</v>
      </c>
      <c r="F2662" s="6">
        <v>449875</v>
      </c>
      <c r="G2662" s="6" t="s">
        <v>801</v>
      </c>
      <c r="H2662" s="16">
        <v>53128777.840000004</v>
      </c>
      <c r="I2662" s="12" t="s">
        <v>24357</v>
      </c>
      <c r="J2662" s="12" t="s">
        <v>24358</v>
      </c>
      <c r="K2662" s="15"/>
      <c r="L2662" s="13" t="s">
        <v>14</v>
      </c>
      <c r="M2662" s="7">
        <v>1</v>
      </c>
      <c r="N2662" s="14"/>
    </row>
    <row r="2663" spans="1:14" ht="126">
      <c r="A2663" s="6">
        <v>2662</v>
      </c>
      <c r="B2663" s="8" t="s">
        <v>24301</v>
      </c>
      <c r="C2663" s="9" t="s">
        <v>24359</v>
      </c>
      <c r="D2663" s="10" t="s">
        <v>24360</v>
      </c>
      <c r="E2663" s="11" t="s">
        <v>24361</v>
      </c>
      <c r="F2663" s="6">
        <v>367890</v>
      </c>
      <c r="G2663" s="6" t="s">
        <v>2323</v>
      </c>
      <c r="H2663" s="16">
        <v>1246504.54</v>
      </c>
      <c r="I2663" s="12" t="s">
        <v>24362</v>
      </c>
      <c r="J2663" s="12" t="s">
        <v>24363</v>
      </c>
      <c r="K2663" s="15">
        <v>1239471</v>
      </c>
      <c r="L2663" s="13" t="s">
        <v>14</v>
      </c>
      <c r="M2663" s="7">
        <v>1</v>
      </c>
      <c r="N2663" s="14"/>
    </row>
    <row r="2664" spans="1:14" ht="78.75">
      <c r="A2664" s="6">
        <v>2663</v>
      </c>
      <c r="B2664" s="8" t="s">
        <v>24301</v>
      </c>
      <c r="C2664" s="9" t="s">
        <v>24364</v>
      </c>
      <c r="D2664" s="10" t="s">
        <v>24365</v>
      </c>
      <c r="E2664" s="11" t="s">
        <v>24366</v>
      </c>
      <c r="F2664" s="6">
        <v>367567</v>
      </c>
      <c r="G2664" s="6" t="s">
        <v>2323</v>
      </c>
      <c r="H2664" s="16">
        <v>26616789.829999998</v>
      </c>
      <c r="I2664" s="12">
        <v>44167</v>
      </c>
      <c r="J2664" s="12" t="s">
        <v>24367</v>
      </c>
      <c r="K2664" s="15">
        <v>8146824</v>
      </c>
      <c r="L2664" s="13" t="s">
        <v>14</v>
      </c>
      <c r="M2664" s="7">
        <v>1</v>
      </c>
      <c r="N2664" s="14"/>
    </row>
    <row r="2665" spans="1:14" ht="94.5">
      <c r="A2665" s="6">
        <v>2664</v>
      </c>
      <c r="B2665" s="8" t="s">
        <v>24301</v>
      </c>
      <c r="C2665" s="9" t="s">
        <v>24368</v>
      </c>
      <c r="D2665" s="10" t="s">
        <v>24369</v>
      </c>
      <c r="E2665" s="11" t="s">
        <v>24370</v>
      </c>
      <c r="F2665" s="6">
        <v>395963</v>
      </c>
      <c r="G2665" s="6" t="s">
        <v>2323</v>
      </c>
      <c r="H2665" s="16">
        <v>31550000</v>
      </c>
      <c r="I2665" s="12" t="s">
        <v>24371</v>
      </c>
      <c r="J2665" s="12" t="s">
        <v>24372</v>
      </c>
      <c r="K2665" s="15">
        <v>4109351</v>
      </c>
      <c r="L2665" s="13" t="s">
        <v>14</v>
      </c>
      <c r="M2665" s="7">
        <v>1</v>
      </c>
      <c r="N2665" s="14"/>
    </row>
    <row r="2666" spans="1:14" ht="78.75">
      <c r="A2666" s="6">
        <v>2665</v>
      </c>
      <c r="B2666" s="8" t="s">
        <v>24301</v>
      </c>
      <c r="C2666" s="9" t="s">
        <v>24373</v>
      </c>
      <c r="D2666" s="10" t="s">
        <v>24374</v>
      </c>
      <c r="E2666" s="11" t="s">
        <v>24375</v>
      </c>
      <c r="F2666" s="6">
        <v>433853</v>
      </c>
      <c r="G2666" s="6" t="s">
        <v>2323</v>
      </c>
      <c r="H2666" s="16">
        <v>30105127.239999998</v>
      </c>
      <c r="I2666" s="12" t="s">
        <v>24357</v>
      </c>
      <c r="J2666" s="12" t="s">
        <v>24376</v>
      </c>
      <c r="K2666" s="15">
        <v>6751521</v>
      </c>
      <c r="L2666" s="13" t="s">
        <v>14</v>
      </c>
      <c r="M2666" s="7">
        <v>1</v>
      </c>
      <c r="N2666" s="14"/>
    </row>
    <row r="2667" spans="1:14" ht="78.75">
      <c r="A2667" s="6">
        <v>2666</v>
      </c>
      <c r="B2667" s="8" t="s">
        <v>24301</v>
      </c>
      <c r="C2667" s="9" t="s">
        <v>24377</v>
      </c>
      <c r="D2667" s="10" t="s">
        <v>24378</v>
      </c>
      <c r="E2667" s="11" t="s">
        <v>24379</v>
      </c>
      <c r="F2667" s="6">
        <v>476903</v>
      </c>
      <c r="G2667" s="6" t="s">
        <v>3958</v>
      </c>
      <c r="H2667" s="16">
        <v>6080449.3499999996</v>
      </c>
      <c r="I2667" s="12" t="s">
        <v>24380</v>
      </c>
      <c r="J2667" s="12" t="s">
        <v>24381</v>
      </c>
      <c r="K2667" s="15"/>
      <c r="L2667" s="13" t="s">
        <v>14</v>
      </c>
      <c r="M2667" s="7">
        <v>1</v>
      </c>
      <c r="N2667" s="14"/>
    </row>
    <row r="2668" spans="1:14" ht="94.5">
      <c r="A2668" s="6">
        <v>2667</v>
      </c>
      <c r="B2668" s="8" t="s">
        <v>24301</v>
      </c>
      <c r="C2668" s="9" t="s">
        <v>24382</v>
      </c>
      <c r="D2668" s="10" t="s">
        <v>4628</v>
      </c>
      <c r="E2668" s="11" t="s">
        <v>24383</v>
      </c>
      <c r="F2668" s="6">
        <v>464964</v>
      </c>
      <c r="G2668" s="6" t="s">
        <v>3958</v>
      </c>
      <c r="H2668" s="16">
        <v>20128450.829999998</v>
      </c>
      <c r="I2668" s="12" t="s">
        <v>24384</v>
      </c>
      <c r="J2668" s="12" t="s">
        <v>24385</v>
      </c>
      <c r="K2668" s="15"/>
      <c r="L2668" s="13" t="s">
        <v>14</v>
      </c>
      <c r="M2668" s="7">
        <v>1</v>
      </c>
      <c r="N2668" s="14"/>
    </row>
    <row r="2669" spans="1:14" ht="78.75">
      <c r="A2669" s="6">
        <v>2668</v>
      </c>
      <c r="B2669" s="8" t="s">
        <v>24301</v>
      </c>
      <c r="C2669" s="9" t="s">
        <v>24386</v>
      </c>
      <c r="D2669" s="10" t="s">
        <v>24387</v>
      </c>
      <c r="E2669" s="11" t="s">
        <v>24388</v>
      </c>
      <c r="F2669" s="6">
        <v>295260</v>
      </c>
      <c r="G2669" s="6" t="s">
        <v>2133</v>
      </c>
      <c r="H2669" s="16">
        <v>9739676.0299999993</v>
      </c>
      <c r="I2669" s="12">
        <v>43983</v>
      </c>
      <c r="J2669" s="12" t="s">
        <v>24389</v>
      </c>
      <c r="K2669" s="15">
        <v>808000</v>
      </c>
      <c r="L2669" s="13" t="s">
        <v>14</v>
      </c>
      <c r="M2669" s="7">
        <v>1</v>
      </c>
      <c r="N2669" s="14"/>
    </row>
    <row r="2670" spans="1:14" ht="78.75">
      <c r="A2670" s="6">
        <v>2669</v>
      </c>
      <c r="B2670" s="8" t="s">
        <v>24301</v>
      </c>
      <c r="C2670" s="9" t="s">
        <v>24386</v>
      </c>
      <c r="D2670" s="10" t="s">
        <v>24387</v>
      </c>
      <c r="E2670" s="11" t="s">
        <v>24390</v>
      </c>
      <c r="F2670" s="6">
        <v>295258</v>
      </c>
      <c r="G2670" s="6" t="s">
        <v>2133</v>
      </c>
      <c r="H2670" s="16">
        <v>11083827.949999999</v>
      </c>
      <c r="I2670" s="12">
        <v>43983</v>
      </c>
      <c r="J2670" s="12" t="s">
        <v>24391</v>
      </c>
      <c r="K2670" s="15">
        <v>5100000</v>
      </c>
      <c r="L2670" s="13" t="s">
        <v>14</v>
      </c>
      <c r="M2670" s="7">
        <v>1</v>
      </c>
      <c r="N2670" s="14"/>
    </row>
    <row r="2671" spans="1:14" ht="78.75">
      <c r="A2671" s="6">
        <v>2670</v>
      </c>
      <c r="B2671" s="8" t="s">
        <v>24301</v>
      </c>
      <c r="C2671" s="9" t="s">
        <v>24392</v>
      </c>
      <c r="D2671" s="10" t="s">
        <v>24393</v>
      </c>
      <c r="E2671" s="11" t="s">
        <v>24394</v>
      </c>
      <c r="F2671" s="6">
        <v>348881</v>
      </c>
      <c r="G2671" s="6" t="s">
        <v>2133</v>
      </c>
      <c r="H2671" s="16">
        <v>4709800.17</v>
      </c>
      <c r="I2671" s="12">
        <v>44044</v>
      </c>
      <c r="J2671" s="12" t="s">
        <v>24395</v>
      </c>
      <c r="K2671" s="15"/>
      <c r="L2671" s="13" t="s">
        <v>14</v>
      </c>
      <c r="M2671" s="7">
        <v>1</v>
      </c>
      <c r="N2671" s="14"/>
    </row>
    <row r="2672" spans="1:14" ht="94.5">
      <c r="A2672" s="6">
        <v>2671</v>
      </c>
      <c r="B2672" s="8" t="s">
        <v>24301</v>
      </c>
      <c r="C2672" s="9" t="s">
        <v>24396</v>
      </c>
      <c r="D2672" s="10" t="s">
        <v>24397</v>
      </c>
      <c r="E2672" s="11" t="s">
        <v>24398</v>
      </c>
      <c r="F2672" s="6">
        <v>295267</v>
      </c>
      <c r="G2672" s="6" t="s">
        <v>2133</v>
      </c>
      <c r="H2672" s="16">
        <v>2232356.5499999998</v>
      </c>
      <c r="I2672" s="12" t="s">
        <v>24399</v>
      </c>
      <c r="J2672" s="12" t="s">
        <v>24400</v>
      </c>
      <c r="K2672" s="15"/>
      <c r="L2672" s="13" t="s">
        <v>14</v>
      </c>
      <c r="M2672" s="7">
        <v>1</v>
      </c>
      <c r="N2672" s="14"/>
    </row>
    <row r="2673" spans="1:14" ht="189">
      <c r="A2673" s="6">
        <v>2672</v>
      </c>
      <c r="B2673" s="8" t="s">
        <v>24301</v>
      </c>
      <c r="C2673" s="9" t="s">
        <v>24401</v>
      </c>
      <c r="D2673" s="10" t="s">
        <v>24402</v>
      </c>
      <c r="E2673" s="11" t="s">
        <v>24403</v>
      </c>
      <c r="F2673" s="6">
        <v>376106</v>
      </c>
      <c r="G2673" s="6" t="s">
        <v>2133</v>
      </c>
      <c r="H2673" s="16">
        <v>13940166.060000001</v>
      </c>
      <c r="I2673" s="12">
        <v>43892</v>
      </c>
      <c r="J2673" s="12" t="s">
        <v>24404</v>
      </c>
      <c r="K2673" s="15"/>
      <c r="L2673" s="13" t="s">
        <v>14</v>
      </c>
      <c r="M2673" s="7">
        <v>1</v>
      </c>
      <c r="N2673" s="14"/>
    </row>
    <row r="2674" spans="1:14" ht="126">
      <c r="A2674" s="6">
        <v>2673</v>
      </c>
      <c r="B2674" s="8" t="s">
        <v>24301</v>
      </c>
      <c r="C2674" s="9" t="s">
        <v>24405</v>
      </c>
      <c r="D2674" s="10" t="s">
        <v>24406</v>
      </c>
      <c r="E2674" s="11" t="s">
        <v>24407</v>
      </c>
      <c r="F2674" s="6">
        <v>287382</v>
      </c>
      <c r="G2674" s="6" t="s">
        <v>2133</v>
      </c>
      <c r="H2674" s="16">
        <v>31523162.41</v>
      </c>
      <c r="I2674" s="12">
        <v>44106</v>
      </c>
      <c r="J2674" s="12" t="s">
        <v>24408</v>
      </c>
      <c r="K2674" s="15">
        <v>31329611</v>
      </c>
      <c r="L2674" s="13" t="s">
        <v>14</v>
      </c>
      <c r="M2674" s="7">
        <v>1</v>
      </c>
      <c r="N2674" s="14"/>
    </row>
    <row r="2675" spans="1:14" ht="236.25">
      <c r="A2675" s="6">
        <v>2674</v>
      </c>
      <c r="B2675" s="8" t="s">
        <v>24301</v>
      </c>
      <c r="C2675" s="9" t="s">
        <v>24405</v>
      </c>
      <c r="D2675" s="10" t="s">
        <v>24406</v>
      </c>
      <c r="E2675" s="11" t="s">
        <v>24409</v>
      </c>
      <c r="F2675" s="6">
        <v>278467</v>
      </c>
      <c r="G2675" s="6" t="s">
        <v>2133</v>
      </c>
      <c r="H2675" s="16">
        <v>23333178.190000001</v>
      </c>
      <c r="I2675" s="12">
        <v>44106</v>
      </c>
      <c r="J2675" s="12" t="s">
        <v>24408</v>
      </c>
      <c r="K2675" s="15">
        <v>14803000</v>
      </c>
      <c r="L2675" s="13" t="s">
        <v>14</v>
      </c>
      <c r="M2675" s="7">
        <v>1</v>
      </c>
      <c r="N2675" s="14"/>
    </row>
    <row r="2676" spans="1:14" ht="94.5">
      <c r="A2676" s="6">
        <v>2675</v>
      </c>
      <c r="B2676" s="8" t="s">
        <v>24301</v>
      </c>
      <c r="C2676" s="9" t="s">
        <v>24410</v>
      </c>
      <c r="D2676" s="10" t="s">
        <v>24411</v>
      </c>
      <c r="E2676" s="11" t="s">
        <v>24412</v>
      </c>
      <c r="F2676" s="6">
        <v>383394</v>
      </c>
      <c r="G2676" s="6" t="s">
        <v>2133</v>
      </c>
      <c r="H2676" s="16">
        <v>9957626.5299999993</v>
      </c>
      <c r="I2676" s="12" t="s">
        <v>24413</v>
      </c>
      <c r="J2676" s="12" t="s">
        <v>24414</v>
      </c>
      <c r="K2676" s="15"/>
      <c r="L2676" s="13" t="s">
        <v>14</v>
      </c>
      <c r="M2676" s="7">
        <v>1</v>
      </c>
      <c r="N2676" s="14"/>
    </row>
    <row r="2677" spans="1:14" ht="141.75">
      <c r="A2677" s="6">
        <v>2676</v>
      </c>
      <c r="B2677" s="8" t="s">
        <v>24301</v>
      </c>
      <c r="C2677" s="9" t="s">
        <v>24415</v>
      </c>
      <c r="D2677" s="10" t="s">
        <v>24416</v>
      </c>
      <c r="E2677" s="11" t="s">
        <v>24417</v>
      </c>
      <c r="F2677" s="6">
        <v>331517</v>
      </c>
      <c r="G2677" s="6" t="s">
        <v>2133</v>
      </c>
      <c r="H2677" s="16">
        <v>16632652.710000001</v>
      </c>
      <c r="I2677" s="12" t="s">
        <v>24418</v>
      </c>
      <c r="J2677" s="12" t="s">
        <v>24419</v>
      </c>
      <c r="K2677" s="15">
        <v>7602000</v>
      </c>
      <c r="L2677" s="13" t="s">
        <v>14</v>
      </c>
      <c r="M2677" s="7">
        <v>1</v>
      </c>
      <c r="N2677" s="14"/>
    </row>
    <row r="2678" spans="1:14" ht="78.75">
      <c r="A2678" s="6">
        <v>2677</v>
      </c>
      <c r="B2678" s="8" t="s">
        <v>24301</v>
      </c>
      <c r="C2678" s="9" t="s">
        <v>24392</v>
      </c>
      <c r="D2678" s="10" t="s">
        <v>24393</v>
      </c>
      <c r="E2678" s="11" t="s">
        <v>24420</v>
      </c>
      <c r="F2678" s="6">
        <v>348882</v>
      </c>
      <c r="G2678" s="6" t="s">
        <v>2133</v>
      </c>
      <c r="H2678" s="16">
        <v>7027364</v>
      </c>
      <c r="I2678" s="12">
        <v>43833</v>
      </c>
      <c r="J2678" s="12" t="s">
        <v>24421</v>
      </c>
      <c r="K2678" s="15"/>
      <c r="L2678" s="13" t="s">
        <v>14</v>
      </c>
      <c r="M2678" s="7">
        <v>1</v>
      </c>
      <c r="N2678" s="14"/>
    </row>
    <row r="2679" spans="1:14" ht="110.25">
      <c r="A2679" s="6">
        <v>2678</v>
      </c>
      <c r="B2679" s="8" t="s">
        <v>24301</v>
      </c>
      <c r="C2679" s="9" t="s">
        <v>24422</v>
      </c>
      <c r="D2679" s="10" t="s">
        <v>24416</v>
      </c>
      <c r="E2679" s="11" t="s">
        <v>24423</v>
      </c>
      <c r="F2679" s="6">
        <v>383388</v>
      </c>
      <c r="G2679" s="6" t="s">
        <v>2133</v>
      </c>
      <c r="H2679" s="16">
        <v>30692620.539999999</v>
      </c>
      <c r="I2679" s="12">
        <v>43864</v>
      </c>
      <c r="J2679" s="12" t="s">
        <v>24424</v>
      </c>
      <c r="K2679" s="15">
        <v>13460000</v>
      </c>
      <c r="L2679" s="13" t="s">
        <v>14</v>
      </c>
      <c r="M2679" s="7">
        <v>1</v>
      </c>
      <c r="N2679" s="14"/>
    </row>
    <row r="2680" spans="1:14" ht="110.25">
      <c r="A2680" s="6">
        <v>2679</v>
      </c>
      <c r="B2680" s="8" t="s">
        <v>24301</v>
      </c>
      <c r="C2680" s="9" t="s">
        <v>24425</v>
      </c>
      <c r="D2680" s="10" t="s">
        <v>24426</v>
      </c>
      <c r="E2680" s="11" t="s">
        <v>24427</v>
      </c>
      <c r="F2680" s="6">
        <v>383392</v>
      </c>
      <c r="G2680" s="6" t="s">
        <v>2133</v>
      </c>
      <c r="H2680" s="16">
        <v>11053405.23</v>
      </c>
      <c r="I2680" s="12">
        <v>43924</v>
      </c>
      <c r="J2680" s="12" t="s">
        <v>24428</v>
      </c>
      <c r="K2680" s="15"/>
      <c r="L2680" s="13" t="s">
        <v>14</v>
      </c>
      <c r="M2680" s="7">
        <v>1</v>
      </c>
      <c r="N2680" s="14"/>
    </row>
    <row r="2681" spans="1:14" ht="94.5">
      <c r="A2681" s="6">
        <v>2680</v>
      </c>
      <c r="B2681" s="8" t="s">
        <v>24301</v>
      </c>
      <c r="C2681" s="9" t="s">
        <v>24429</v>
      </c>
      <c r="D2681" s="10" t="s">
        <v>24430</v>
      </c>
      <c r="E2681" s="11" t="s">
        <v>24431</v>
      </c>
      <c r="F2681" s="6">
        <v>376108</v>
      </c>
      <c r="G2681" s="6" t="s">
        <v>2133</v>
      </c>
      <c r="H2681" s="16">
        <v>22269729.57</v>
      </c>
      <c r="I2681" s="12">
        <v>44046</v>
      </c>
      <c r="J2681" s="12" t="s">
        <v>24432</v>
      </c>
      <c r="K2681" s="15">
        <v>1500000</v>
      </c>
      <c r="L2681" s="13" t="s">
        <v>14</v>
      </c>
      <c r="M2681" s="7">
        <v>1</v>
      </c>
      <c r="N2681" s="14"/>
    </row>
    <row r="2682" spans="1:14" ht="126">
      <c r="A2682" s="6">
        <v>2681</v>
      </c>
      <c r="B2682" s="8" t="s">
        <v>24301</v>
      </c>
      <c r="C2682" s="9" t="s">
        <v>24433</v>
      </c>
      <c r="D2682" s="10" t="s">
        <v>24434</v>
      </c>
      <c r="E2682" s="11" t="s">
        <v>24435</v>
      </c>
      <c r="F2682" s="6">
        <v>414076</v>
      </c>
      <c r="G2682" s="6" t="s">
        <v>2133</v>
      </c>
      <c r="H2682" s="16">
        <v>7069366</v>
      </c>
      <c r="I2682" s="12" t="s">
        <v>24436</v>
      </c>
      <c r="J2682" s="12" t="s">
        <v>24437</v>
      </c>
      <c r="K2682" s="15"/>
      <c r="L2682" s="13" t="s">
        <v>14</v>
      </c>
      <c r="M2682" s="7">
        <v>1</v>
      </c>
      <c r="N2682" s="14"/>
    </row>
    <row r="2683" spans="1:14" ht="78.75">
      <c r="A2683" s="6">
        <v>2682</v>
      </c>
      <c r="B2683" s="8" t="s">
        <v>24301</v>
      </c>
      <c r="C2683" s="9" t="s">
        <v>24438</v>
      </c>
      <c r="D2683" s="10" t="s">
        <v>24439</v>
      </c>
      <c r="E2683" s="11" t="s">
        <v>24440</v>
      </c>
      <c r="F2683" s="6">
        <v>383399</v>
      </c>
      <c r="G2683" s="6" t="s">
        <v>2133</v>
      </c>
      <c r="H2683" s="16">
        <v>7959857.4000000004</v>
      </c>
      <c r="I2683" s="12" t="s">
        <v>24329</v>
      </c>
      <c r="J2683" s="12" t="s">
        <v>24330</v>
      </c>
      <c r="K2683" s="15">
        <v>3457000</v>
      </c>
      <c r="L2683" s="13" t="s">
        <v>14</v>
      </c>
      <c r="M2683" s="7">
        <v>1</v>
      </c>
      <c r="N2683" s="14"/>
    </row>
    <row r="2684" spans="1:14" ht="126">
      <c r="A2684" s="6">
        <v>2683</v>
      </c>
      <c r="B2684" s="8" t="s">
        <v>24301</v>
      </c>
      <c r="C2684" s="9" t="s">
        <v>24441</v>
      </c>
      <c r="D2684" s="10" t="s">
        <v>24442</v>
      </c>
      <c r="E2684" s="11" t="s">
        <v>24443</v>
      </c>
      <c r="F2684" s="6">
        <v>376103</v>
      </c>
      <c r="G2684" s="6" t="s">
        <v>2133</v>
      </c>
      <c r="H2684" s="16">
        <v>12868044</v>
      </c>
      <c r="I2684" s="12" t="s">
        <v>24444</v>
      </c>
      <c r="J2684" s="12" t="s">
        <v>24445</v>
      </c>
      <c r="K2684" s="15"/>
      <c r="L2684" s="13" t="s">
        <v>14</v>
      </c>
      <c r="M2684" s="7">
        <v>1</v>
      </c>
      <c r="N2684" s="14"/>
    </row>
    <row r="2685" spans="1:14" ht="94.5">
      <c r="A2685" s="6">
        <v>2684</v>
      </c>
      <c r="B2685" s="8" t="s">
        <v>24301</v>
      </c>
      <c r="C2685" s="9" t="s">
        <v>24446</v>
      </c>
      <c r="D2685" s="10" t="s">
        <v>24447</v>
      </c>
      <c r="E2685" s="11" t="s">
        <v>24448</v>
      </c>
      <c r="F2685" s="6">
        <v>409783</v>
      </c>
      <c r="G2685" s="6" t="s">
        <v>2133</v>
      </c>
      <c r="H2685" s="16">
        <v>1999260.53</v>
      </c>
      <c r="I2685" s="12" t="s">
        <v>24449</v>
      </c>
      <c r="J2685" s="12" t="s">
        <v>24349</v>
      </c>
      <c r="K2685" s="15">
        <v>1245000</v>
      </c>
      <c r="L2685" s="13" t="s">
        <v>14</v>
      </c>
      <c r="M2685" s="7">
        <v>1</v>
      </c>
      <c r="N2685" s="14"/>
    </row>
    <row r="2686" spans="1:14" ht="110.25">
      <c r="A2686" s="6">
        <v>2685</v>
      </c>
      <c r="B2686" s="8" t="s">
        <v>24301</v>
      </c>
      <c r="C2686" s="9" t="s">
        <v>24450</v>
      </c>
      <c r="D2686" s="10" t="s">
        <v>24451</v>
      </c>
      <c r="E2686" s="11" t="s">
        <v>24452</v>
      </c>
      <c r="F2686" s="6">
        <v>383405</v>
      </c>
      <c r="G2686" s="6" t="s">
        <v>2133</v>
      </c>
      <c r="H2686" s="16">
        <v>6344556.75</v>
      </c>
      <c r="I2686" s="12" t="s">
        <v>24449</v>
      </c>
      <c r="J2686" s="12" t="s">
        <v>24453</v>
      </c>
      <c r="K2686" s="15">
        <v>1000000</v>
      </c>
      <c r="L2686" s="13" t="s">
        <v>14</v>
      </c>
      <c r="M2686" s="7">
        <v>1</v>
      </c>
      <c r="N2686" s="14"/>
    </row>
    <row r="2687" spans="1:14" ht="94.5">
      <c r="A2687" s="6">
        <v>2686</v>
      </c>
      <c r="B2687" s="8" t="s">
        <v>24301</v>
      </c>
      <c r="C2687" s="9" t="s">
        <v>24454</v>
      </c>
      <c r="D2687" s="10" t="s">
        <v>24455</v>
      </c>
      <c r="E2687" s="11" t="s">
        <v>24456</v>
      </c>
      <c r="F2687" s="6">
        <v>383393</v>
      </c>
      <c r="G2687" s="6" t="s">
        <v>2133</v>
      </c>
      <c r="H2687" s="16">
        <v>10629391.41</v>
      </c>
      <c r="I2687" s="12" t="s">
        <v>24449</v>
      </c>
      <c r="J2687" s="12" t="s">
        <v>24453</v>
      </c>
      <c r="K2687" s="15"/>
      <c r="L2687" s="13" t="s">
        <v>14</v>
      </c>
      <c r="M2687" s="7">
        <v>1</v>
      </c>
      <c r="N2687" s="14"/>
    </row>
    <row r="2688" spans="1:14" ht="94.5">
      <c r="A2688" s="6">
        <v>2687</v>
      </c>
      <c r="B2688" s="8" t="s">
        <v>24301</v>
      </c>
      <c r="C2688" s="9" t="s">
        <v>24457</v>
      </c>
      <c r="D2688" s="10" t="s">
        <v>3894</v>
      </c>
      <c r="E2688" s="11" t="s">
        <v>24458</v>
      </c>
      <c r="F2688" s="6">
        <v>348878</v>
      </c>
      <c r="G2688" s="6" t="s">
        <v>2133</v>
      </c>
      <c r="H2688" s="16">
        <v>13247751.4</v>
      </c>
      <c r="I2688" s="12" t="s">
        <v>24449</v>
      </c>
      <c r="J2688" s="12" t="s">
        <v>24459</v>
      </c>
      <c r="K2688" s="15"/>
      <c r="L2688" s="13" t="s">
        <v>14</v>
      </c>
      <c r="M2688" s="7">
        <v>1</v>
      </c>
      <c r="N2688" s="14"/>
    </row>
    <row r="2689" spans="1:14" ht="94.5">
      <c r="A2689" s="6">
        <v>2688</v>
      </c>
      <c r="B2689" s="8" t="s">
        <v>24301</v>
      </c>
      <c r="C2689" s="9" t="s">
        <v>24460</v>
      </c>
      <c r="D2689" s="10" t="s">
        <v>3900</v>
      </c>
      <c r="E2689" s="11" t="s">
        <v>24461</v>
      </c>
      <c r="F2689" s="6">
        <v>348877</v>
      </c>
      <c r="G2689" s="6" t="s">
        <v>2133</v>
      </c>
      <c r="H2689" s="16">
        <v>24127384.190000001</v>
      </c>
      <c r="I2689" s="12" t="s">
        <v>24449</v>
      </c>
      <c r="J2689" s="12" t="s">
        <v>24459</v>
      </c>
      <c r="K2689" s="15"/>
      <c r="L2689" s="13" t="s">
        <v>14</v>
      </c>
      <c r="M2689" s="7">
        <v>1</v>
      </c>
      <c r="N2689" s="14"/>
    </row>
    <row r="2690" spans="1:14" ht="94.5">
      <c r="A2690" s="6">
        <v>2689</v>
      </c>
      <c r="B2690" s="8" t="s">
        <v>24301</v>
      </c>
      <c r="C2690" s="9" t="s">
        <v>24462</v>
      </c>
      <c r="D2690" s="10" t="s">
        <v>24463</v>
      </c>
      <c r="E2690" s="11" t="s">
        <v>24464</v>
      </c>
      <c r="F2690" s="6">
        <v>388885</v>
      </c>
      <c r="G2690" s="6" t="s">
        <v>2133</v>
      </c>
      <c r="H2690" s="16">
        <v>5836693.5999999996</v>
      </c>
      <c r="I2690" s="12" t="s">
        <v>24465</v>
      </c>
      <c r="J2690" s="12" t="s">
        <v>24408</v>
      </c>
      <c r="K2690" s="15"/>
      <c r="L2690" s="13" t="s">
        <v>14</v>
      </c>
      <c r="M2690" s="7">
        <v>1</v>
      </c>
      <c r="N2690" s="14"/>
    </row>
    <row r="2691" spans="1:14" ht="94.5">
      <c r="A2691" s="6">
        <v>2690</v>
      </c>
      <c r="B2691" s="8" t="s">
        <v>24301</v>
      </c>
      <c r="C2691" s="9" t="s">
        <v>24466</v>
      </c>
      <c r="D2691" s="10" t="s">
        <v>24467</v>
      </c>
      <c r="E2691" s="11" t="s">
        <v>24468</v>
      </c>
      <c r="F2691" s="6">
        <v>383406</v>
      </c>
      <c r="G2691" s="6" t="s">
        <v>2133</v>
      </c>
      <c r="H2691" s="16">
        <v>4487456</v>
      </c>
      <c r="I2691" s="12" t="s">
        <v>24465</v>
      </c>
      <c r="J2691" s="12" t="s">
        <v>24408</v>
      </c>
      <c r="K2691" s="15">
        <v>3697000</v>
      </c>
      <c r="L2691" s="13" t="s">
        <v>14</v>
      </c>
      <c r="M2691" s="7">
        <v>1</v>
      </c>
      <c r="N2691" s="14"/>
    </row>
    <row r="2692" spans="1:14" ht="110.25">
      <c r="A2692" s="6">
        <v>2691</v>
      </c>
      <c r="B2692" s="8" t="s">
        <v>24301</v>
      </c>
      <c r="C2692" s="9" t="s">
        <v>24469</v>
      </c>
      <c r="D2692" s="10" t="s">
        <v>24307</v>
      </c>
      <c r="E2692" s="11" t="s">
        <v>24470</v>
      </c>
      <c r="F2692" s="6">
        <v>383404</v>
      </c>
      <c r="G2692" s="6" t="s">
        <v>2133</v>
      </c>
      <c r="H2692" s="16">
        <v>17147060.609999999</v>
      </c>
      <c r="I2692" s="12" t="s">
        <v>24465</v>
      </c>
      <c r="J2692" s="12" t="s">
        <v>24471</v>
      </c>
      <c r="K2692" s="15">
        <v>1150000</v>
      </c>
      <c r="L2692" s="13" t="s">
        <v>14</v>
      </c>
      <c r="M2692" s="7">
        <v>1</v>
      </c>
      <c r="N2692" s="14"/>
    </row>
    <row r="2693" spans="1:14" ht="110.25">
      <c r="A2693" s="6">
        <v>2692</v>
      </c>
      <c r="B2693" s="8" t="s">
        <v>24301</v>
      </c>
      <c r="C2693" s="9" t="s">
        <v>24469</v>
      </c>
      <c r="D2693" s="10" t="s">
        <v>24307</v>
      </c>
      <c r="E2693" s="11" t="s">
        <v>24470</v>
      </c>
      <c r="F2693" s="6">
        <v>383404</v>
      </c>
      <c r="G2693" s="6" t="s">
        <v>2133</v>
      </c>
      <c r="H2693" s="16">
        <v>17147060.609999999</v>
      </c>
      <c r="I2693" s="12" t="s">
        <v>24465</v>
      </c>
      <c r="J2693" s="12" t="s">
        <v>24471</v>
      </c>
      <c r="K2693" s="15">
        <v>1150000</v>
      </c>
      <c r="L2693" s="13" t="s">
        <v>14</v>
      </c>
      <c r="M2693" s="7">
        <v>1</v>
      </c>
      <c r="N2693" s="14"/>
    </row>
    <row r="2694" spans="1:14" ht="78.75">
      <c r="A2694" s="6">
        <v>2693</v>
      </c>
      <c r="B2694" s="8" t="s">
        <v>24301</v>
      </c>
      <c r="C2694" s="9" t="s">
        <v>24472</v>
      </c>
      <c r="D2694" s="10" t="s">
        <v>24473</v>
      </c>
      <c r="E2694" s="11" t="s">
        <v>24474</v>
      </c>
      <c r="F2694" s="6">
        <v>383396</v>
      </c>
      <c r="G2694" s="6" t="s">
        <v>2133</v>
      </c>
      <c r="H2694" s="16">
        <v>16742788.310000001</v>
      </c>
      <c r="I2694" s="12" t="s">
        <v>24465</v>
      </c>
      <c r="J2694" s="12" t="s">
        <v>24475</v>
      </c>
      <c r="K2694" s="15">
        <v>1047300</v>
      </c>
      <c r="L2694" s="13" t="s">
        <v>14</v>
      </c>
      <c r="M2694" s="7">
        <v>1</v>
      </c>
      <c r="N2694" s="14"/>
    </row>
    <row r="2695" spans="1:14" ht="126">
      <c r="A2695" s="6">
        <v>2694</v>
      </c>
      <c r="B2695" s="8" t="s">
        <v>24301</v>
      </c>
      <c r="C2695" s="9" t="s">
        <v>24476</v>
      </c>
      <c r="D2695" s="10" t="s">
        <v>24477</v>
      </c>
      <c r="E2695" s="11" t="s">
        <v>24478</v>
      </c>
      <c r="F2695" s="6">
        <v>383387</v>
      </c>
      <c r="G2695" s="6" t="s">
        <v>2133</v>
      </c>
      <c r="H2695" s="16">
        <v>12907276.65</v>
      </c>
      <c r="I2695" s="12" t="s">
        <v>24465</v>
      </c>
      <c r="J2695" s="12" t="s">
        <v>24479</v>
      </c>
      <c r="K2695" s="15"/>
      <c r="L2695" s="13" t="s">
        <v>14</v>
      </c>
      <c r="M2695" s="7">
        <v>1</v>
      </c>
      <c r="N2695" s="14"/>
    </row>
    <row r="2696" spans="1:14" ht="126">
      <c r="A2696" s="6">
        <v>2695</v>
      </c>
      <c r="B2696" s="8" t="s">
        <v>24301</v>
      </c>
      <c r="C2696" s="9" t="s">
        <v>24480</v>
      </c>
      <c r="D2696" s="10" t="s">
        <v>5476</v>
      </c>
      <c r="E2696" s="11" t="s">
        <v>24481</v>
      </c>
      <c r="F2696" s="6">
        <v>409782</v>
      </c>
      <c r="G2696" s="6" t="s">
        <v>2133</v>
      </c>
      <c r="H2696" s="16">
        <v>9442125.0500000007</v>
      </c>
      <c r="I2696" s="12">
        <v>43955</v>
      </c>
      <c r="J2696" s="12" t="s">
        <v>24482</v>
      </c>
      <c r="K2696" s="15">
        <v>3781000</v>
      </c>
      <c r="L2696" s="13" t="s">
        <v>14</v>
      </c>
      <c r="M2696" s="7">
        <v>1</v>
      </c>
      <c r="N2696" s="14"/>
    </row>
    <row r="2697" spans="1:14" ht="110.25">
      <c r="A2697" s="6">
        <v>2696</v>
      </c>
      <c r="B2697" s="8" t="s">
        <v>24301</v>
      </c>
      <c r="C2697" s="9" t="s">
        <v>24483</v>
      </c>
      <c r="D2697" s="10" t="s">
        <v>24484</v>
      </c>
      <c r="E2697" s="11" t="s">
        <v>24485</v>
      </c>
      <c r="F2697" s="6">
        <v>402269</v>
      </c>
      <c r="G2697" s="6" t="s">
        <v>2133</v>
      </c>
      <c r="H2697" s="16">
        <v>10996461.550000001</v>
      </c>
      <c r="I2697" s="12">
        <v>43955</v>
      </c>
      <c r="J2697" s="12" t="s">
        <v>24486</v>
      </c>
      <c r="K2697" s="15">
        <v>1830000</v>
      </c>
      <c r="L2697" s="13" t="s">
        <v>14</v>
      </c>
      <c r="M2697" s="7">
        <v>1</v>
      </c>
      <c r="N2697" s="14"/>
    </row>
    <row r="2698" spans="1:14" ht="94.5">
      <c r="A2698" s="6">
        <v>2697</v>
      </c>
      <c r="B2698" s="8" t="s">
        <v>24301</v>
      </c>
      <c r="C2698" s="9" t="s">
        <v>24487</v>
      </c>
      <c r="D2698" s="10" t="s">
        <v>24488</v>
      </c>
      <c r="E2698" s="11" t="s">
        <v>24489</v>
      </c>
      <c r="F2698" s="6">
        <v>383395</v>
      </c>
      <c r="G2698" s="6" t="s">
        <v>2133</v>
      </c>
      <c r="H2698" s="16">
        <v>8544173.4000000004</v>
      </c>
      <c r="I2698" s="12">
        <v>43955</v>
      </c>
      <c r="J2698" s="12" t="s">
        <v>24486</v>
      </c>
      <c r="K2698" s="15">
        <v>1140000</v>
      </c>
      <c r="L2698" s="13" t="s">
        <v>14</v>
      </c>
      <c r="M2698" s="7">
        <v>1</v>
      </c>
      <c r="N2698" s="14"/>
    </row>
    <row r="2699" spans="1:14" ht="141.75">
      <c r="A2699" s="6">
        <v>2698</v>
      </c>
      <c r="B2699" s="8" t="s">
        <v>24301</v>
      </c>
      <c r="C2699" s="9" t="s">
        <v>24490</v>
      </c>
      <c r="D2699" s="10" t="s">
        <v>24491</v>
      </c>
      <c r="E2699" s="11" t="s">
        <v>24492</v>
      </c>
      <c r="F2699" s="6">
        <v>348883</v>
      </c>
      <c r="G2699" s="6" t="s">
        <v>2133</v>
      </c>
      <c r="H2699" s="16">
        <v>25598441.949999999</v>
      </c>
      <c r="I2699" s="12">
        <v>43955</v>
      </c>
      <c r="J2699" s="12" t="s">
        <v>24493</v>
      </c>
      <c r="K2699" s="15">
        <v>7484000</v>
      </c>
      <c r="L2699" s="13" t="s">
        <v>14</v>
      </c>
      <c r="M2699" s="7">
        <v>1</v>
      </c>
      <c r="N2699" s="14"/>
    </row>
    <row r="2700" spans="1:14" ht="78.75">
      <c r="A2700" s="6">
        <v>2699</v>
      </c>
      <c r="B2700" s="8" t="s">
        <v>24301</v>
      </c>
      <c r="C2700" s="9" t="s">
        <v>24494</v>
      </c>
      <c r="D2700" s="10" t="s">
        <v>24495</v>
      </c>
      <c r="E2700" s="11" t="s">
        <v>24496</v>
      </c>
      <c r="F2700" s="6">
        <v>414925</v>
      </c>
      <c r="G2700" s="6" t="s">
        <v>2133</v>
      </c>
      <c r="H2700" s="16">
        <v>6185446</v>
      </c>
      <c r="I2700" s="12">
        <v>44047</v>
      </c>
      <c r="J2700" s="12" t="s">
        <v>24497</v>
      </c>
      <c r="K2700" s="15">
        <v>2709000</v>
      </c>
      <c r="L2700" s="13" t="s">
        <v>14</v>
      </c>
      <c r="M2700" s="7">
        <v>1</v>
      </c>
      <c r="N2700" s="14"/>
    </row>
    <row r="2701" spans="1:14" ht="94.5">
      <c r="A2701" s="6">
        <v>2700</v>
      </c>
      <c r="B2701" s="8" t="s">
        <v>24301</v>
      </c>
      <c r="C2701" s="9" t="s">
        <v>24498</v>
      </c>
      <c r="D2701" s="10" t="s">
        <v>24499</v>
      </c>
      <c r="E2701" s="11" t="s">
        <v>24500</v>
      </c>
      <c r="F2701" s="6">
        <v>414075</v>
      </c>
      <c r="G2701" s="6" t="s">
        <v>2133</v>
      </c>
      <c r="H2701" s="16">
        <v>2137396.4500000002</v>
      </c>
      <c r="I2701" s="12">
        <v>44047</v>
      </c>
      <c r="J2701" s="12" t="s">
        <v>24501</v>
      </c>
      <c r="K2701" s="15">
        <v>527000</v>
      </c>
      <c r="L2701" s="13" t="s">
        <v>14</v>
      </c>
      <c r="M2701" s="7">
        <v>1</v>
      </c>
      <c r="N2701" s="14"/>
    </row>
    <row r="2702" spans="1:14" ht="126">
      <c r="A2702" s="6">
        <v>2701</v>
      </c>
      <c r="B2702" s="8" t="s">
        <v>24301</v>
      </c>
      <c r="C2702" s="9" t="s">
        <v>24502</v>
      </c>
      <c r="D2702" s="10" t="s">
        <v>24503</v>
      </c>
      <c r="E2702" s="11" t="s">
        <v>24504</v>
      </c>
      <c r="F2702" s="6">
        <v>402283</v>
      </c>
      <c r="G2702" s="6" t="s">
        <v>2133</v>
      </c>
      <c r="H2702" s="16">
        <v>9796306.1300000008</v>
      </c>
      <c r="I2702" s="12">
        <v>44169</v>
      </c>
      <c r="J2702" s="12" t="s">
        <v>24505</v>
      </c>
      <c r="K2702" s="15">
        <v>5942000</v>
      </c>
      <c r="L2702" s="13" t="s">
        <v>14</v>
      </c>
      <c r="M2702" s="7">
        <v>1</v>
      </c>
      <c r="N2702" s="14"/>
    </row>
    <row r="2703" spans="1:14" ht="94.5">
      <c r="A2703" s="6">
        <v>2702</v>
      </c>
      <c r="B2703" s="8" t="s">
        <v>24301</v>
      </c>
      <c r="C2703" s="9" t="s">
        <v>24506</v>
      </c>
      <c r="D2703" s="10" t="s">
        <v>24387</v>
      </c>
      <c r="E2703" s="11" t="s">
        <v>24507</v>
      </c>
      <c r="F2703" s="6">
        <v>383403</v>
      </c>
      <c r="G2703" s="6" t="s">
        <v>2133</v>
      </c>
      <c r="H2703" s="16">
        <v>6956109.0899999999</v>
      </c>
      <c r="I2703" s="12">
        <v>44169</v>
      </c>
      <c r="J2703" s="12" t="s">
        <v>24505</v>
      </c>
      <c r="K2703" s="15"/>
      <c r="L2703" s="13" t="s">
        <v>14</v>
      </c>
      <c r="M2703" s="7">
        <v>1</v>
      </c>
      <c r="N2703" s="14"/>
    </row>
    <row r="2704" spans="1:14" ht="94.5">
      <c r="A2704" s="6">
        <v>2703</v>
      </c>
      <c r="B2704" s="8" t="s">
        <v>24301</v>
      </c>
      <c r="C2704" s="9" t="s">
        <v>24506</v>
      </c>
      <c r="D2704" s="10" t="s">
        <v>24387</v>
      </c>
      <c r="E2704" s="11" t="s">
        <v>24508</v>
      </c>
      <c r="F2704" s="6">
        <v>383402</v>
      </c>
      <c r="G2704" s="6" t="s">
        <v>2133</v>
      </c>
      <c r="H2704" s="16">
        <v>7487229.5499999998</v>
      </c>
      <c r="I2704" s="12">
        <v>44169</v>
      </c>
      <c r="J2704" s="12" t="s">
        <v>24505</v>
      </c>
      <c r="K2704" s="15"/>
      <c r="L2704" s="13" t="s">
        <v>14</v>
      </c>
      <c r="M2704" s="7">
        <v>1</v>
      </c>
      <c r="N2704" s="14"/>
    </row>
    <row r="2705" spans="1:14" ht="78.75">
      <c r="A2705" s="6">
        <v>2704</v>
      </c>
      <c r="B2705" s="8" t="s">
        <v>24301</v>
      </c>
      <c r="C2705" s="9" t="s">
        <v>24506</v>
      </c>
      <c r="D2705" s="10" t="s">
        <v>24387</v>
      </c>
      <c r="E2705" s="11" t="s">
        <v>24509</v>
      </c>
      <c r="F2705" s="6">
        <v>383401</v>
      </c>
      <c r="G2705" s="6" t="s">
        <v>2133</v>
      </c>
      <c r="H2705" s="16">
        <v>8511484.8800000008</v>
      </c>
      <c r="I2705" s="12">
        <v>44169</v>
      </c>
      <c r="J2705" s="12" t="s">
        <v>24505</v>
      </c>
      <c r="K2705" s="15">
        <v>2956000</v>
      </c>
      <c r="L2705" s="13" t="s">
        <v>14</v>
      </c>
      <c r="M2705" s="7">
        <v>1</v>
      </c>
      <c r="N2705" s="14"/>
    </row>
    <row r="2706" spans="1:14" ht="94.5">
      <c r="A2706" s="6">
        <v>2705</v>
      </c>
      <c r="B2706" s="8" t="s">
        <v>24301</v>
      </c>
      <c r="C2706" s="9" t="s">
        <v>24510</v>
      </c>
      <c r="D2706" s="10" t="s">
        <v>24511</v>
      </c>
      <c r="E2706" s="11" t="s">
        <v>24512</v>
      </c>
      <c r="F2706" s="6">
        <v>414079</v>
      </c>
      <c r="G2706" s="6" t="s">
        <v>2133</v>
      </c>
      <c r="H2706" s="16">
        <v>6968384</v>
      </c>
      <c r="I2706" s="12" t="s">
        <v>24513</v>
      </c>
      <c r="J2706" s="12" t="s">
        <v>24514</v>
      </c>
      <c r="K2706" s="15">
        <v>770000</v>
      </c>
      <c r="L2706" s="13" t="s">
        <v>14</v>
      </c>
      <c r="M2706" s="7">
        <v>1</v>
      </c>
      <c r="N2706" s="14"/>
    </row>
    <row r="2707" spans="1:14" ht="78.75">
      <c r="A2707" s="6">
        <v>2706</v>
      </c>
      <c r="B2707" s="8" t="s">
        <v>24301</v>
      </c>
      <c r="C2707" s="9" t="s">
        <v>24515</v>
      </c>
      <c r="D2707" s="10" t="s">
        <v>24516</v>
      </c>
      <c r="E2707" s="11" t="s">
        <v>24517</v>
      </c>
      <c r="F2707" s="6">
        <v>402274</v>
      </c>
      <c r="G2707" s="6" t="s">
        <v>2133</v>
      </c>
      <c r="H2707" s="16">
        <v>3919924.89</v>
      </c>
      <c r="I2707" s="12" t="s">
        <v>24513</v>
      </c>
      <c r="J2707" s="12" t="s">
        <v>24518</v>
      </c>
      <c r="K2707" s="15"/>
      <c r="L2707" s="13" t="s">
        <v>14</v>
      </c>
      <c r="M2707" s="7">
        <v>1</v>
      </c>
      <c r="N2707" s="14"/>
    </row>
    <row r="2708" spans="1:14" ht="94.5">
      <c r="A2708" s="6">
        <v>2707</v>
      </c>
      <c r="B2708" s="8" t="s">
        <v>24301</v>
      </c>
      <c r="C2708" s="9" t="s">
        <v>24519</v>
      </c>
      <c r="D2708" s="10" t="s">
        <v>24520</v>
      </c>
      <c r="E2708" s="11" t="s">
        <v>24521</v>
      </c>
      <c r="F2708" s="6">
        <v>383400</v>
      </c>
      <c r="G2708" s="6" t="s">
        <v>2133</v>
      </c>
      <c r="H2708" s="16">
        <v>7523638.6799999997</v>
      </c>
      <c r="I2708" s="12" t="s">
        <v>24513</v>
      </c>
      <c r="J2708" s="12" t="s">
        <v>24505</v>
      </c>
      <c r="K2708" s="15"/>
      <c r="L2708" s="13" t="s">
        <v>14</v>
      </c>
      <c r="M2708" s="7">
        <v>1</v>
      </c>
      <c r="N2708" s="14"/>
    </row>
    <row r="2709" spans="1:14" ht="78.75">
      <c r="A2709" s="6">
        <v>2708</v>
      </c>
      <c r="B2709" s="8" t="s">
        <v>24301</v>
      </c>
      <c r="C2709" s="9" t="s">
        <v>24522</v>
      </c>
      <c r="D2709" s="10" t="s">
        <v>24523</v>
      </c>
      <c r="E2709" s="11" t="s">
        <v>24524</v>
      </c>
      <c r="F2709" s="6">
        <v>376104</v>
      </c>
      <c r="G2709" s="6" t="s">
        <v>2133</v>
      </c>
      <c r="H2709" s="16">
        <v>5851544.5800000001</v>
      </c>
      <c r="I2709" s="12" t="s">
        <v>24513</v>
      </c>
      <c r="J2709" s="12" t="s">
        <v>24525</v>
      </c>
      <c r="K2709" s="15">
        <v>550000</v>
      </c>
      <c r="L2709" s="13" t="s">
        <v>14</v>
      </c>
      <c r="M2709" s="7">
        <v>1</v>
      </c>
      <c r="N2709" s="14"/>
    </row>
    <row r="2710" spans="1:14" ht="141.75">
      <c r="A2710" s="6">
        <v>2709</v>
      </c>
      <c r="B2710" s="8" t="s">
        <v>24301</v>
      </c>
      <c r="C2710" s="9" t="s">
        <v>24526</v>
      </c>
      <c r="D2710" s="10" t="s">
        <v>24527</v>
      </c>
      <c r="E2710" s="11" t="s">
        <v>24528</v>
      </c>
      <c r="F2710" s="6">
        <v>383407</v>
      </c>
      <c r="G2710" s="6" t="s">
        <v>2133</v>
      </c>
      <c r="H2710" s="16">
        <v>13758154.199999999</v>
      </c>
      <c r="I2710" s="12" t="s">
        <v>24529</v>
      </c>
      <c r="J2710" s="12" t="s">
        <v>24530</v>
      </c>
      <c r="K2710" s="15">
        <v>3261000</v>
      </c>
      <c r="L2710" s="13" t="s">
        <v>14</v>
      </c>
      <c r="M2710" s="7">
        <v>1</v>
      </c>
      <c r="N2710" s="14"/>
    </row>
    <row r="2711" spans="1:14" ht="126">
      <c r="A2711" s="6">
        <v>2710</v>
      </c>
      <c r="B2711" s="8" t="s">
        <v>24301</v>
      </c>
      <c r="C2711" s="9" t="s">
        <v>24531</v>
      </c>
      <c r="D2711" s="10" t="s">
        <v>24532</v>
      </c>
      <c r="E2711" s="11" t="s">
        <v>24533</v>
      </c>
      <c r="F2711" s="6">
        <v>417343</v>
      </c>
      <c r="G2711" s="6" t="s">
        <v>2133</v>
      </c>
      <c r="H2711" s="16">
        <v>13822642.5</v>
      </c>
      <c r="I2711" s="12" t="s">
        <v>24534</v>
      </c>
      <c r="J2711" s="12" t="s">
        <v>24535</v>
      </c>
      <c r="K2711" s="15"/>
      <c r="L2711" s="13" t="s">
        <v>14</v>
      </c>
      <c r="M2711" s="7">
        <v>1</v>
      </c>
      <c r="N2711" s="14"/>
    </row>
    <row r="2712" spans="1:14" ht="94.5">
      <c r="A2712" s="6">
        <v>2711</v>
      </c>
      <c r="B2712" s="8" t="s">
        <v>24301</v>
      </c>
      <c r="C2712" s="9" t="s">
        <v>24536</v>
      </c>
      <c r="D2712" s="10" t="s">
        <v>24537</v>
      </c>
      <c r="E2712" s="11" t="s">
        <v>24538</v>
      </c>
      <c r="F2712" s="6">
        <v>402271</v>
      </c>
      <c r="G2712" s="6" t="s">
        <v>2133</v>
      </c>
      <c r="H2712" s="16">
        <v>4602804.01</v>
      </c>
      <c r="I2712" s="12" t="s">
        <v>24534</v>
      </c>
      <c r="J2712" s="12" t="s">
        <v>24539</v>
      </c>
      <c r="K2712" s="15">
        <v>720000</v>
      </c>
      <c r="L2712" s="13" t="s">
        <v>14</v>
      </c>
      <c r="M2712" s="7">
        <v>1</v>
      </c>
      <c r="N2712" s="14"/>
    </row>
    <row r="2713" spans="1:14" ht="78.75">
      <c r="A2713" s="6">
        <v>2712</v>
      </c>
      <c r="B2713" s="8" t="s">
        <v>24301</v>
      </c>
      <c r="C2713" s="9" t="s">
        <v>24498</v>
      </c>
      <c r="D2713" s="10" t="s">
        <v>24499</v>
      </c>
      <c r="E2713" s="11" t="s">
        <v>24540</v>
      </c>
      <c r="F2713" s="6">
        <v>402278</v>
      </c>
      <c r="G2713" s="6" t="s">
        <v>2133</v>
      </c>
      <c r="H2713" s="16">
        <v>2680366.1</v>
      </c>
      <c r="I2713" s="12">
        <v>44170</v>
      </c>
      <c r="J2713" s="12" t="s">
        <v>24505</v>
      </c>
      <c r="K2713" s="15">
        <v>1678000</v>
      </c>
      <c r="L2713" s="13" t="s">
        <v>14</v>
      </c>
      <c r="M2713" s="7">
        <v>1</v>
      </c>
      <c r="N2713" s="14"/>
    </row>
    <row r="2714" spans="1:14" ht="110.25">
      <c r="A2714" s="6">
        <v>2713</v>
      </c>
      <c r="B2714" s="8" t="s">
        <v>24301</v>
      </c>
      <c r="C2714" s="9" t="s">
        <v>24506</v>
      </c>
      <c r="D2714" s="10" t="s">
        <v>24387</v>
      </c>
      <c r="E2714" s="11" t="s">
        <v>24541</v>
      </c>
      <c r="F2714" s="6">
        <v>402276</v>
      </c>
      <c r="G2714" s="6" t="s">
        <v>2133</v>
      </c>
      <c r="H2714" s="16">
        <v>7799949.0700000003</v>
      </c>
      <c r="I2714" s="12" t="s">
        <v>24542</v>
      </c>
      <c r="J2714" s="12" t="s">
        <v>24543</v>
      </c>
      <c r="K2714" s="15">
        <v>4638000</v>
      </c>
      <c r="L2714" s="13" t="s">
        <v>14</v>
      </c>
      <c r="M2714" s="7">
        <v>1</v>
      </c>
      <c r="N2714" s="14"/>
    </row>
    <row r="2715" spans="1:14" ht="78.75">
      <c r="A2715" s="6">
        <v>2714</v>
      </c>
      <c r="B2715" s="8" t="s">
        <v>24301</v>
      </c>
      <c r="C2715" s="9" t="s">
        <v>24544</v>
      </c>
      <c r="D2715" s="10" t="s">
        <v>24545</v>
      </c>
      <c r="E2715" s="11" t="s">
        <v>24546</v>
      </c>
      <c r="F2715" s="6">
        <v>436018</v>
      </c>
      <c r="G2715" s="6" t="s">
        <v>2133</v>
      </c>
      <c r="H2715" s="16">
        <v>7711669.6500000004</v>
      </c>
      <c r="I2715" s="12" t="s">
        <v>24547</v>
      </c>
      <c r="J2715" s="12" t="s">
        <v>24548</v>
      </c>
      <c r="K2715" s="15"/>
      <c r="L2715" s="13" t="s">
        <v>14</v>
      </c>
      <c r="M2715" s="7">
        <v>1</v>
      </c>
      <c r="N2715" s="14"/>
    </row>
    <row r="2716" spans="1:14" ht="78.75">
      <c r="A2716" s="6">
        <v>2715</v>
      </c>
      <c r="B2716" s="8" t="s">
        <v>24301</v>
      </c>
      <c r="C2716" s="9" t="s">
        <v>24544</v>
      </c>
      <c r="D2716" s="10" t="s">
        <v>24545</v>
      </c>
      <c r="E2716" s="11" t="s">
        <v>24546</v>
      </c>
      <c r="F2716" s="6">
        <v>436018</v>
      </c>
      <c r="G2716" s="6" t="s">
        <v>2133</v>
      </c>
      <c r="H2716" s="16">
        <v>7711669.6500000004</v>
      </c>
      <c r="I2716" s="12" t="s">
        <v>24547</v>
      </c>
      <c r="J2716" s="12" t="s">
        <v>24548</v>
      </c>
      <c r="K2716" s="15"/>
      <c r="L2716" s="13" t="s">
        <v>14</v>
      </c>
      <c r="M2716" s="7">
        <v>1</v>
      </c>
      <c r="N2716" s="14"/>
    </row>
    <row r="2717" spans="1:14" ht="94.5">
      <c r="A2717" s="6">
        <v>2716</v>
      </c>
      <c r="B2717" s="8" t="s">
        <v>24301</v>
      </c>
      <c r="C2717" s="9" t="s">
        <v>24549</v>
      </c>
      <c r="D2717" s="10" t="s">
        <v>24550</v>
      </c>
      <c r="E2717" s="11" t="s">
        <v>24551</v>
      </c>
      <c r="F2717" s="6">
        <v>426901</v>
      </c>
      <c r="G2717" s="6" t="s">
        <v>2133</v>
      </c>
      <c r="H2717" s="16">
        <v>2132920.67</v>
      </c>
      <c r="I2717" s="12" t="s">
        <v>24547</v>
      </c>
      <c r="J2717" s="12" t="s">
        <v>24552</v>
      </c>
      <c r="K2717" s="15">
        <v>400000</v>
      </c>
      <c r="L2717" s="13" t="s">
        <v>14</v>
      </c>
      <c r="M2717" s="7">
        <v>1</v>
      </c>
      <c r="N2717" s="14"/>
    </row>
    <row r="2718" spans="1:14" ht="94.5">
      <c r="A2718" s="6">
        <v>2717</v>
      </c>
      <c r="B2718" s="8" t="s">
        <v>24301</v>
      </c>
      <c r="C2718" s="9" t="s">
        <v>24553</v>
      </c>
      <c r="D2718" s="10" t="s">
        <v>24554</v>
      </c>
      <c r="E2718" s="11" t="s">
        <v>24555</v>
      </c>
      <c r="F2718" s="6">
        <v>425279</v>
      </c>
      <c r="G2718" s="6" t="s">
        <v>2133</v>
      </c>
      <c r="H2718" s="16">
        <v>10872312.189999999</v>
      </c>
      <c r="I2718" s="12" t="s">
        <v>24547</v>
      </c>
      <c r="J2718" s="12" t="s">
        <v>24556</v>
      </c>
      <c r="K2718" s="15">
        <v>6006000</v>
      </c>
      <c r="L2718" s="13" t="s">
        <v>14</v>
      </c>
      <c r="M2718" s="7">
        <v>1</v>
      </c>
      <c r="N2718" s="14"/>
    </row>
    <row r="2719" spans="1:14" ht="110.25">
      <c r="A2719" s="6">
        <v>2718</v>
      </c>
      <c r="B2719" s="8" t="s">
        <v>24301</v>
      </c>
      <c r="C2719" s="9" t="s">
        <v>24549</v>
      </c>
      <c r="D2719" s="10" t="s">
        <v>24550</v>
      </c>
      <c r="E2719" s="11" t="s">
        <v>24557</v>
      </c>
      <c r="F2719" s="6">
        <v>425278</v>
      </c>
      <c r="G2719" s="6" t="s">
        <v>2133</v>
      </c>
      <c r="H2719" s="16">
        <v>10040318.6</v>
      </c>
      <c r="I2719" s="12" t="s">
        <v>24547</v>
      </c>
      <c r="J2719" s="12" t="s">
        <v>24556</v>
      </c>
      <c r="K2719" s="15">
        <v>4492000</v>
      </c>
      <c r="L2719" s="13" t="s">
        <v>14</v>
      </c>
      <c r="M2719" s="7">
        <v>1</v>
      </c>
      <c r="N2719" s="14"/>
    </row>
    <row r="2720" spans="1:14" ht="126">
      <c r="A2720" s="6">
        <v>2719</v>
      </c>
      <c r="B2720" s="8" t="s">
        <v>24301</v>
      </c>
      <c r="C2720" s="9" t="s">
        <v>24558</v>
      </c>
      <c r="D2720" s="10" t="s">
        <v>24442</v>
      </c>
      <c r="E2720" s="11" t="s">
        <v>24559</v>
      </c>
      <c r="F2720" s="6">
        <v>420868</v>
      </c>
      <c r="G2720" s="6" t="s">
        <v>2133</v>
      </c>
      <c r="H2720" s="16">
        <v>8531559.4499999993</v>
      </c>
      <c r="I2720" s="12" t="s">
        <v>24547</v>
      </c>
      <c r="J2720" s="12" t="s">
        <v>24560</v>
      </c>
      <c r="K2720" s="15">
        <v>988000</v>
      </c>
      <c r="L2720" s="13" t="s">
        <v>14</v>
      </c>
      <c r="M2720" s="7">
        <v>1</v>
      </c>
      <c r="N2720" s="14"/>
    </row>
    <row r="2721" spans="1:14" ht="110.25">
      <c r="A2721" s="6">
        <v>2720</v>
      </c>
      <c r="B2721" s="8" t="s">
        <v>24301</v>
      </c>
      <c r="C2721" s="9" t="s">
        <v>24561</v>
      </c>
      <c r="D2721" s="10" t="s">
        <v>24562</v>
      </c>
      <c r="E2721" s="11" t="s">
        <v>24563</v>
      </c>
      <c r="F2721" s="6">
        <v>420848</v>
      </c>
      <c r="G2721" s="6" t="s">
        <v>2133</v>
      </c>
      <c r="H2721" s="16">
        <v>11755413.060000001</v>
      </c>
      <c r="I2721" s="12" t="s">
        <v>24547</v>
      </c>
      <c r="J2721" s="12" t="s">
        <v>24548</v>
      </c>
      <c r="K2721" s="15">
        <v>2000000</v>
      </c>
      <c r="L2721" s="13" t="s">
        <v>14</v>
      </c>
      <c r="M2721" s="7">
        <v>1</v>
      </c>
      <c r="N2721" s="14"/>
    </row>
    <row r="2722" spans="1:14" ht="110.25">
      <c r="A2722" s="6">
        <v>2721</v>
      </c>
      <c r="B2722" s="8" t="s">
        <v>24301</v>
      </c>
      <c r="C2722" s="9" t="s">
        <v>24564</v>
      </c>
      <c r="D2722" s="10" t="s">
        <v>24565</v>
      </c>
      <c r="E2722" s="11" t="s">
        <v>24566</v>
      </c>
      <c r="F2722" s="6">
        <v>414078</v>
      </c>
      <c r="G2722" s="6" t="s">
        <v>2133</v>
      </c>
      <c r="H2722" s="16">
        <v>10002769.050000001</v>
      </c>
      <c r="I2722" s="12" t="s">
        <v>24547</v>
      </c>
      <c r="J2722" s="12" t="s">
        <v>24567</v>
      </c>
      <c r="K2722" s="15">
        <v>3940000</v>
      </c>
      <c r="L2722" s="13" t="s">
        <v>14</v>
      </c>
      <c r="M2722" s="7">
        <v>1</v>
      </c>
      <c r="N2722" s="14"/>
    </row>
    <row r="2723" spans="1:14" ht="141.75">
      <c r="A2723" s="6">
        <v>2722</v>
      </c>
      <c r="B2723" s="8" t="s">
        <v>24301</v>
      </c>
      <c r="C2723" s="9" t="s">
        <v>24568</v>
      </c>
      <c r="D2723" s="10" t="s">
        <v>24569</v>
      </c>
      <c r="E2723" s="11" t="s">
        <v>24570</v>
      </c>
      <c r="F2723" s="6">
        <v>402286</v>
      </c>
      <c r="G2723" s="6" t="s">
        <v>2133</v>
      </c>
      <c r="H2723" s="16">
        <v>15647372.140000001</v>
      </c>
      <c r="I2723" s="12" t="s">
        <v>24547</v>
      </c>
      <c r="J2723" s="12" t="s">
        <v>24560</v>
      </c>
      <c r="K2723" s="15"/>
      <c r="L2723" s="13" t="s">
        <v>70</v>
      </c>
      <c r="M2723" s="7">
        <v>1</v>
      </c>
      <c r="N2723" s="14"/>
    </row>
    <row r="2724" spans="1:14" ht="141.75">
      <c r="A2724" s="6">
        <v>2723</v>
      </c>
      <c r="B2724" s="8" t="s">
        <v>24301</v>
      </c>
      <c r="C2724" s="9" t="s">
        <v>24571</v>
      </c>
      <c r="D2724" s="10" t="s">
        <v>24503</v>
      </c>
      <c r="E2724" s="11" t="s">
        <v>24570</v>
      </c>
      <c r="F2724" s="6">
        <v>402286</v>
      </c>
      <c r="G2724" s="6" t="s">
        <v>2133</v>
      </c>
      <c r="H2724" s="16">
        <v>15647372.140000001</v>
      </c>
      <c r="I2724" s="12" t="s">
        <v>24547</v>
      </c>
      <c r="J2724" s="12" t="s">
        <v>24560</v>
      </c>
      <c r="K2724" s="15"/>
      <c r="L2724" s="13" t="s">
        <v>70</v>
      </c>
      <c r="M2724" s="7">
        <v>0.49</v>
      </c>
      <c r="N2724" s="14"/>
    </row>
    <row r="2725" spans="1:14" ht="141.75">
      <c r="A2725" s="6">
        <v>2724</v>
      </c>
      <c r="B2725" s="8" t="s">
        <v>24301</v>
      </c>
      <c r="C2725" s="9" t="s">
        <v>24572</v>
      </c>
      <c r="D2725" s="10" t="s">
        <v>24573</v>
      </c>
      <c r="E2725" s="11" t="s">
        <v>24570</v>
      </c>
      <c r="F2725" s="6">
        <v>402286</v>
      </c>
      <c r="G2725" s="6" t="s">
        <v>2133</v>
      </c>
      <c r="H2725" s="16">
        <v>15647372.140000001</v>
      </c>
      <c r="I2725" s="12" t="s">
        <v>24547</v>
      </c>
      <c r="J2725" s="12" t="s">
        <v>24560</v>
      </c>
      <c r="K2725" s="15"/>
      <c r="L2725" s="13" t="s">
        <v>70</v>
      </c>
      <c r="M2725" s="7">
        <v>0.51</v>
      </c>
      <c r="N2725" s="14"/>
    </row>
    <row r="2726" spans="1:14" ht="94.5">
      <c r="A2726" s="6">
        <v>2725</v>
      </c>
      <c r="B2726" s="8" t="s">
        <v>24301</v>
      </c>
      <c r="C2726" s="9" t="s">
        <v>24574</v>
      </c>
      <c r="D2726" s="10" t="s">
        <v>24575</v>
      </c>
      <c r="E2726" s="11" t="s">
        <v>24576</v>
      </c>
      <c r="F2726" s="6">
        <v>383397</v>
      </c>
      <c r="G2726" s="6" t="s">
        <v>2133</v>
      </c>
      <c r="H2726" s="16">
        <v>18046410.43</v>
      </c>
      <c r="I2726" s="12" t="s">
        <v>24547</v>
      </c>
      <c r="J2726" s="12" t="s">
        <v>24577</v>
      </c>
      <c r="K2726" s="15"/>
      <c r="L2726" s="13" t="s">
        <v>70</v>
      </c>
      <c r="M2726" s="7">
        <v>1</v>
      </c>
      <c r="N2726" s="14"/>
    </row>
    <row r="2727" spans="1:14" ht="94.5">
      <c r="A2727" s="6">
        <v>2726</v>
      </c>
      <c r="B2727" s="8" t="s">
        <v>24301</v>
      </c>
      <c r="C2727" s="9" t="s">
        <v>3599</v>
      </c>
      <c r="D2727" s="10" t="s">
        <v>3600</v>
      </c>
      <c r="E2727" s="11" t="s">
        <v>24576</v>
      </c>
      <c r="F2727" s="6">
        <v>383397</v>
      </c>
      <c r="G2727" s="6" t="s">
        <v>2133</v>
      </c>
      <c r="H2727" s="16">
        <v>18046410.43</v>
      </c>
      <c r="I2727" s="12" t="s">
        <v>24547</v>
      </c>
      <c r="J2727" s="12" t="s">
        <v>24577</v>
      </c>
      <c r="K2727" s="15"/>
      <c r="L2727" s="13" t="s">
        <v>70</v>
      </c>
      <c r="M2727" s="7">
        <v>0.51</v>
      </c>
      <c r="N2727" s="14"/>
    </row>
    <row r="2728" spans="1:14" ht="94.5">
      <c r="A2728" s="6">
        <v>2727</v>
      </c>
      <c r="B2728" s="8" t="s">
        <v>24301</v>
      </c>
      <c r="C2728" s="9" t="s">
        <v>24578</v>
      </c>
      <c r="D2728" s="10" t="s">
        <v>24579</v>
      </c>
      <c r="E2728" s="11" t="s">
        <v>24576</v>
      </c>
      <c r="F2728" s="6">
        <v>383397</v>
      </c>
      <c r="G2728" s="6" t="s">
        <v>2133</v>
      </c>
      <c r="H2728" s="16">
        <v>18046410.43</v>
      </c>
      <c r="I2728" s="12" t="s">
        <v>24547</v>
      </c>
      <c r="J2728" s="12" t="s">
        <v>24577</v>
      </c>
      <c r="K2728" s="15"/>
      <c r="L2728" s="13" t="s">
        <v>70</v>
      </c>
      <c r="M2728" s="7">
        <v>0.49</v>
      </c>
      <c r="N2728" s="14"/>
    </row>
    <row r="2729" spans="1:14" ht="126">
      <c r="A2729" s="6">
        <v>2728</v>
      </c>
      <c r="B2729" s="8" t="s">
        <v>24301</v>
      </c>
      <c r="C2729" s="9" t="s">
        <v>24580</v>
      </c>
      <c r="D2729" s="10" t="s">
        <v>24581</v>
      </c>
      <c r="E2729" s="11" t="s">
        <v>24582</v>
      </c>
      <c r="F2729" s="6">
        <v>366999</v>
      </c>
      <c r="G2729" s="6" t="s">
        <v>2133</v>
      </c>
      <c r="H2729" s="16">
        <v>10159475.99</v>
      </c>
      <c r="I2729" s="12" t="s">
        <v>24547</v>
      </c>
      <c r="J2729" s="12" t="s">
        <v>24560</v>
      </c>
      <c r="K2729" s="15"/>
      <c r="L2729" s="13" t="s">
        <v>14</v>
      </c>
      <c r="M2729" s="7">
        <v>1</v>
      </c>
      <c r="N2729" s="14"/>
    </row>
    <row r="2730" spans="1:14" ht="94.5">
      <c r="A2730" s="6">
        <v>2729</v>
      </c>
      <c r="B2730" s="8" t="s">
        <v>24301</v>
      </c>
      <c r="C2730" s="9" t="s">
        <v>24583</v>
      </c>
      <c r="D2730" s="10" t="s">
        <v>24584</v>
      </c>
      <c r="E2730" s="11" t="s">
        <v>24585</v>
      </c>
      <c r="F2730" s="6">
        <v>424241</v>
      </c>
      <c r="G2730" s="6" t="s">
        <v>2133</v>
      </c>
      <c r="H2730" s="16">
        <v>9218127.0700000003</v>
      </c>
      <c r="I2730" s="12" t="s">
        <v>24586</v>
      </c>
      <c r="J2730" s="12" t="s">
        <v>24587</v>
      </c>
      <c r="K2730" s="15">
        <v>5766000</v>
      </c>
      <c r="L2730" s="13" t="s">
        <v>14</v>
      </c>
      <c r="M2730" s="7">
        <v>1</v>
      </c>
      <c r="N2730" s="14"/>
    </row>
    <row r="2731" spans="1:14" ht="110.25">
      <c r="A2731" s="6">
        <v>2730</v>
      </c>
      <c r="B2731" s="8" t="s">
        <v>24301</v>
      </c>
      <c r="C2731" s="9" t="s">
        <v>24588</v>
      </c>
      <c r="D2731" s="10" t="s">
        <v>24589</v>
      </c>
      <c r="E2731" s="11" t="s">
        <v>24590</v>
      </c>
      <c r="F2731" s="6">
        <v>436002</v>
      </c>
      <c r="G2731" s="6" t="s">
        <v>2133</v>
      </c>
      <c r="H2731" s="16">
        <v>13783338.15</v>
      </c>
      <c r="I2731" s="12" t="s">
        <v>24591</v>
      </c>
      <c r="J2731" s="12" t="s">
        <v>24592</v>
      </c>
      <c r="K2731" s="15">
        <v>1912000</v>
      </c>
      <c r="L2731" s="13" t="s">
        <v>14</v>
      </c>
      <c r="M2731" s="7">
        <v>1</v>
      </c>
      <c r="N2731" s="14"/>
    </row>
    <row r="2732" spans="1:14" ht="126">
      <c r="A2732" s="6">
        <v>2731</v>
      </c>
      <c r="B2732" s="8" t="s">
        <v>24301</v>
      </c>
      <c r="C2732" s="9" t="s">
        <v>24593</v>
      </c>
      <c r="D2732" s="10" t="s">
        <v>24516</v>
      </c>
      <c r="E2732" s="11" t="s">
        <v>24594</v>
      </c>
      <c r="F2732" s="6">
        <v>433822</v>
      </c>
      <c r="G2732" s="6" t="s">
        <v>2133</v>
      </c>
      <c r="H2732" s="16">
        <v>11133238.800000001</v>
      </c>
      <c r="I2732" s="12" t="s">
        <v>24591</v>
      </c>
      <c r="J2732" s="12" t="s">
        <v>24595</v>
      </c>
      <c r="K2732" s="15"/>
      <c r="L2732" s="13" t="s">
        <v>14</v>
      </c>
      <c r="M2732" s="7">
        <v>1</v>
      </c>
      <c r="N2732" s="14"/>
    </row>
    <row r="2733" spans="1:14" ht="126">
      <c r="A2733" s="6">
        <v>2732</v>
      </c>
      <c r="B2733" s="8" t="s">
        <v>24301</v>
      </c>
      <c r="C2733" s="9" t="s">
        <v>24596</v>
      </c>
      <c r="D2733" s="10" t="s">
        <v>24597</v>
      </c>
      <c r="E2733" s="11" t="s">
        <v>24598</v>
      </c>
      <c r="F2733" s="6">
        <v>424242</v>
      </c>
      <c r="G2733" s="6" t="s">
        <v>2133</v>
      </c>
      <c r="H2733" s="16">
        <v>9834525.25</v>
      </c>
      <c r="I2733" s="12" t="s">
        <v>24591</v>
      </c>
      <c r="J2733" s="12" t="s">
        <v>24599</v>
      </c>
      <c r="K2733" s="15">
        <v>2097000</v>
      </c>
      <c r="L2733" s="13" t="s">
        <v>14</v>
      </c>
      <c r="M2733" s="7">
        <v>1</v>
      </c>
      <c r="N2733" s="14"/>
    </row>
    <row r="2734" spans="1:14" ht="126">
      <c r="A2734" s="6">
        <v>2733</v>
      </c>
      <c r="B2734" s="8" t="s">
        <v>24301</v>
      </c>
      <c r="C2734" s="9" t="s">
        <v>24600</v>
      </c>
      <c r="D2734" s="10" t="s">
        <v>24601</v>
      </c>
      <c r="E2734" s="11" t="s">
        <v>24602</v>
      </c>
      <c r="F2734" s="6">
        <v>424240</v>
      </c>
      <c r="G2734" s="6" t="s">
        <v>2133</v>
      </c>
      <c r="H2734" s="16">
        <v>2750928.41</v>
      </c>
      <c r="I2734" s="12" t="s">
        <v>24591</v>
      </c>
      <c r="J2734" s="12" t="s">
        <v>24603</v>
      </c>
      <c r="K2734" s="15">
        <v>2749863</v>
      </c>
      <c r="L2734" s="13" t="s">
        <v>14</v>
      </c>
      <c r="M2734" s="7">
        <v>1</v>
      </c>
      <c r="N2734" s="14"/>
    </row>
    <row r="2735" spans="1:14" ht="126">
      <c r="A2735" s="6">
        <v>2734</v>
      </c>
      <c r="B2735" s="8" t="s">
        <v>24301</v>
      </c>
      <c r="C2735" s="9" t="s">
        <v>24600</v>
      </c>
      <c r="D2735" s="10" t="s">
        <v>24601</v>
      </c>
      <c r="E2735" s="11" t="s">
        <v>24604</v>
      </c>
      <c r="F2735" s="6">
        <v>424239</v>
      </c>
      <c r="G2735" s="6" t="s">
        <v>2133</v>
      </c>
      <c r="H2735" s="16">
        <v>6106952.3399999999</v>
      </c>
      <c r="I2735" s="12" t="s">
        <v>24591</v>
      </c>
      <c r="J2735" s="12" t="s">
        <v>24605</v>
      </c>
      <c r="K2735" s="15">
        <v>4930000</v>
      </c>
      <c r="L2735" s="13" t="s">
        <v>14</v>
      </c>
      <c r="M2735" s="7">
        <v>1</v>
      </c>
      <c r="N2735" s="14"/>
    </row>
    <row r="2736" spans="1:14" ht="126">
      <c r="A2736" s="6">
        <v>2735</v>
      </c>
      <c r="B2736" s="8" t="s">
        <v>24301</v>
      </c>
      <c r="C2736" s="9" t="s">
        <v>24531</v>
      </c>
      <c r="D2736" s="10" t="s">
        <v>24532</v>
      </c>
      <c r="E2736" s="11" t="s">
        <v>24606</v>
      </c>
      <c r="F2736" s="6">
        <v>417349</v>
      </c>
      <c r="G2736" s="6" t="s">
        <v>2133</v>
      </c>
      <c r="H2736" s="16">
        <v>7754094.75</v>
      </c>
      <c r="I2736" s="12" t="s">
        <v>24591</v>
      </c>
      <c r="J2736" s="12" t="s">
        <v>24607</v>
      </c>
      <c r="K2736" s="15">
        <v>420000</v>
      </c>
      <c r="L2736" s="13" t="s">
        <v>14</v>
      </c>
      <c r="M2736" s="7">
        <v>1</v>
      </c>
      <c r="N2736" s="14"/>
    </row>
    <row r="2737" spans="1:14" ht="126">
      <c r="A2737" s="6">
        <v>2736</v>
      </c>
      <c r="B2737" s="8" t="s">
        <v>24301</v>
      </c>
      <c r="C2737" s="9" t="s">
        <v>24608</v>
      </c>
      <c r="D2737" s="10" t="s">
        <v>24532</v>
      </c>
      <c r="E2737" s="11" t="s">
        <v>24609</v>
      </c>
      <c r="F2737" s="6">
        <v>417346</v>
      </c>
      <c r="G2737" s="6" t="s">
        <v>2133</v>
      </c>
      <c r="H2737" s="16">
        <v>12879145.25</v>
      </c>
      <c r="I2737" s="12" t="s">
        <v>24591</v>
      </c>
      <c r="J2737" s="12" t="s">
        <v>24592</v>
      </c>
      <c r="K2737" s="15"/>
      <c r="L2737" s="13" t="s">
        <v>14</v>
      </c>
      <c r="M2737" s="7">
        <v>1</v>
      </c>
      <c r="N2737" s="14"/>
    </row>
    <row r="2738" spans="1:14" ht="63">
      <c r="A2738" s="6">
        <v>2737</v>
      </c>
      <c r="B2738" s="8" t="s">
        <v>24301</v>
      </c>
      <c r="C2738" s="9" t="s">
        <v>24610</v>
      </c>
      <c r="D2738" s="10" t="s">
        <v>24611</v>
      </c>
      <c r="E2738" s="11" t="s">
        <v>24612</v>
      </c>
      <c r="F2738" s="6">
        <v>402282</v>
      </c>
      <c r="G2738" s="6" t="s">
        <v>2133</v>
      </c>
      <c r="H2738" s="16">
        <v>2936688.77</v>
      </c>
      <c r="I2738" s="12" t="s">
        <v>24591</v>
      </c>
      <c r="J2738" s="12" t="s">
        <v>24595</v>
      </c>
      <c r="K2738" s="15"/>
      <c r="L2738" s="13" t="s">
        <v>14</v>
      </c>
      <c r="M2738" s="7">
        <v>1</v>
      </c>
      <c r="N2738" s="14"/>
    </row>
    <row r="2739" spans="1:14" ht="78.75">
      <c r="A2739" s="6">
        <v>2738</v>
      </c>
      <c r="B2739" s="8" t="s">
        <v>24301</v>
      </c>
      <c r="C2739" s="9" t="s">
        <v>24544</v>
      </c>
      <c r="D2739" s="10" t="s">
        <v>24545</v>
      </c>
      <c r="E2739" s="11" t="s">
        <v>24613</v>
      </c>
      <c r="F2739" s="6">
        <v>436010</v>
      </c>
      <c r="G2739" s="6" t="s">
        <v>2133</v>
      </c>
      <c r="H2739" s="16">
        <v>3292524.25</v>
      </c>
      <c r="I2739" s="12">
        <v>44018</v>
      </c>
      <c r="J2739" s="12" t="s">
        <v>24614</v>
      </c>
      <c r="K2739" s="15">
        <v>440000</v>
      </c>
      <c r="L2739" s="13" t="s">
        <v>14</v>
      </c>
      <c r="M2739" s="7">
        <v>1</v>
      </c>
      <c r="N2739" s="14"/>
    </row>
    <row r="2740" spans="1:14" ht="141.75">
      <c r="A2740" s="6">
        <v>2739</v>
      </c>
      <c r="B2740" s="8" t="s">
        <v>24301</v>
      </c>
      <c r="C2740" s="9" t="s">
        <v>24615</v>
      </c>
      <c r="D2740" s="10" t="s">
        <v>24616</v>
      </c>
      <c r="E2740" s="11" t="s">
        <v>24617</v>
      </c>
      <c r="F2740" s="6">
        <v>436008</v>
      </c>
      <c r="G2740" s="6" t="s">
        <v>2133</v>
      </c>
      <c r="H2740" s="16">
        <v>9373223.4499999993</v>
      </c>
      <c r="I2740" s="12">
        <v>44018</v>
      </c>
      <c r="J2740" s="12" t="s">
        <v>24618</v>
      </c>
      <c r="K2740" s="15">
        <v>1200000</v>
      </c>
      <c r="L2740" s="13" t="s">
        <v>14</v>
      </c>
      <c r="M2740" s="7">
        <v>1</v>
      </c>
      <c r="N2740" s="14"/>
    </row>
    <row r="2741" spans="1:14" ht="78.75">
      <c r="A2741" s="6">
        <v>2740</v>
      </c>
      <c r="B2741" s="8" t="s">
        <v>24301</v>
      </c>
      <c r="C2741" s="9" t="s">
        <v>24619</v>
      </c>
      <c r="D2741" s="10" t="s">
        <v>24620</v>
      </c>
      <c r="E2741" s="11" t="s">
        <v>24621</v>
      </c>
      <c r="F2741" s="6">
        <v>436007</v>
      </c>
      <c r="G2741" s="6" t="s">
        <v>2133</v>
      </c>
      <c r="H2741" s="16">
        <v>6899946.9000000004</v>
      </c>
      <c r="I2741" s="12">
        <v>44018</v>
      </c>
      <c r="J2741" s="12" t="s">
        <v>24614</v>
      </c>
      <c r="K2741" s="15">
        <v>280500</v>
      </c>
      <c r="L2741" s="13" t="s">
        <v>14</v>
      </c>
      <c r="M2741" s="7">
        <v>1</v>
      </c>
      <c r="N2741" s="14"/>
    </row>
    <row r="2742" spans="1:14" ht="78.75">
      <c r="A2742" s="6">
        <v>2741</v>
      </c>
      <c r="B2742" s="8" t="s">
        <v>24301</v>
      </c>
      <c r="C2742" s="9" t="s">
        <v>24544</v>
      </c>
      <c r="D2742" s="10" t="s">
        <v>24545</v>
      </c>
      <c r="E2742" s="11" t="s">
        <v>24622</v>
      </c>
      <c r="F2742" s="6">
        <v>436004</v>
      </c>
      <c r="G2742" s="6" t="s">
        <v>2133</v>
      </c>
      <c r="H2742" s="16">
        <v>6626952.0499999998</v>
      </c>
      <c r="I2742" s="12">
        <v>44018</v>
      </c>
      <c r="J2742" s="12" t="s">
        <v>24614</v>
      </c>
      <c r="K2742" s="15">
        <v>717000</v>
      </c>
      <c r="L2742" s="13" t="s">
        <v>14</v>
      </c>
      <c r="M2742" s="7">
        <v>1</v>
      </c>
      <c r="N2742" s="14"/>
    </row>
    <row r="2743" spans="1:14" ht="110.25">
      <c r="A2743" s="6">
        <v>2742</v>
      </c>
      <c r="B2743" s="8" t="s">
        <v>24301</v>
      </c>
      <c r="C2743" s="9" t="s">
        <v>24568</v>
      </c>
      <c r="D2743" s="10" t="s">
        <v>24569</v>
      </c>
      <c r="E2743" s="11" t="s">
        <v>24623</v>
      </c>
      <c r="F2743" s="6">
        <v>402295</v>
      </c>
      <c r="G2743" s="6" t="s">
        <v>2133</v>
      </c>
      <c r="H2743" s="16">
        <v>17852370.170000002</v>
      </c>
      <c r="I2743" s="12">
        <v>44080</v>
      </c>
      <c r="J2743" s="12" t="s">
        <v>24624</v>
      </c>
      <c r="K2743" s="15">
        <v>1400000</v>
      </c>
      <c r="L2743" s="13" t="s">
        <v>70</v>
      </c>
      <c r="M2743" s="7">
        <v>1</v>
      </c>
      <c r="N2743" s="14"/>
    </row>
    <row r="2744" spans="1:14" ht="110.25">
      <c r="A2744" s="6">
        <v>2743</v>
      </c>
      <c r="B2744" s="8" t="s">
        <v>24301</v>
      </c>
      <c r="C2744" s="9" t="s">
        <v>24571</v>
      </c>
      <c r="D2744" s="10" t="s">
        <v>24503</v>
      </c>
      <c r="E2744" s="11" t="s">
        <v>24623</v>
      </c>
      <c r="F2744" s="6">
        <v>402295</v>
      </c>
      <c r="G2744" s="6" t="s">
        <v>2133</v>
      </c>
      <c r="H2744" s="16">
        <v>17852370.170000002</v>
      </c>
      <c r="I2744" s="12">
        <v>44080</v>
      </c>
      <c r="J2744" s="12" t="s">
        <v>24624</v>
      </c>
      <c r="K2744" s="15">
        <v>686000</v>
      </c>
      <c r="L2744" s="13" t="s">
        <v>70</v>
      </c>
      <c r="M2744" s="7">
        <v>0.49</v>
      </c>
      <c r="N2744" s="14"/>
    </row>
    <row r="2745" spans="1:14" ht="110.25">
      <c r="A2745" s="6">
        <v>2744</v>
      </c>
      <c r="B2745" s="8" t="s">
        <v>24301</v>
      </c>
      <c r="C2745" s="9" t="s">
        <v>24572</v>
      </c>
      <c r="D2745" s="10" t="s">
        <v>24573</v>
      </c>
      <c r="E2745" s="11" t="s">
        <v>24623</v>
      </c>
      <c r="F2745" s="6">
        <v>402295</v>
      </c>
      <c r="G2745" s="6" t="s">
        <v>2133</v>
      </c>
      <c r="H2745" s="16">
        <v>17852370.170000002</v>
      </c>
      <c r="I2745" s="12">
        <v>44080</v>
      </c>
      <c r="J2745" s="12" t="s">
        <v>24624</v>
      </c>
      <c r="K2745" s="15">
        <v>714000</v>
      </c>
      <c r="L2745" s="13" t="s">
        <v>70</v>
      </c>
      <c r="M2745" s="7">
        <v>0.51</v>
      </c>
      <c r="N2745" s="14"/>
    </row>
    <row r="2746" spans="1:14" ht="126">
      <c r="A2746" s="6">
        <v>2745</v>
      </c>
      <c r="B2746" s="8" t="s">
        <v>24301</v>
      </c>
      <c r="C2746" s="9" t="s">
        <v>24568</v>
      </c>
      <c r="D2746" s="10" t="s">
        <v>24569</v>
      </c>
      <c r="E2746" s="11" t="s">
        <v>24625</v>
      </c>
      <c r="F2746" s="6">
        <v>402294</v>
      </c>
      <c r="G2746" s="6" t="s">
        <v>2133</v>
      </c>
      <c r="H2746" s="16">
        <v>18816000.140000001</v>
      </c>
      <c r="I2746" s="12">
        <v>44080</v>
      </c>
      <c r="J2746" s="12" t="s">
        <v>24626</v>
      </c>
      <c r="K2746" s="15">
        <v>2200000</v>
      </c>
      <c r="L2746" s="13" t="s">
        <v>70</v>
      </c>
      <c r="M2746" s="7">
        <v>1</v>
      </c>
      <c r="N2746" s="14"/>
    </row>
    <row r="2747" spans="1:14" ht="126">
      <c r="A2747" s="6">
        <v>2746</v>
      </c>
      <c r="B2747" s="8" t="s">
        <v>24301</v>
      </c>
      <c r="C2747" s="9" t="s">
        <v>24571</v>
      </c>
      <c r="D2747" s="10" t="s">
        <v>24503</v>
      </c>
      <c r="E2747" s="11" t="s">
        <v>24625</v>
      </c>
      <c r="F2747" s="6">
        <v>402294</v>
      </c>
      <c r="G2747" s="6" t="s">
        <v>2133</v>
      </c>
      <c r="H2747" s="16">
        <v>18816000.140000001</v>
      </c>
      <c r="I2747" s="12">
        <v>44080</v>
      </c>
      <c r="J2747" s="12" t="s">
        <v>24626</v>
      </c>
      <c r="K2747" s="15">
        <v>1078000</v>
      </c>
      <c r="L2747" s="13" t="s">
        <v>70</v>
      </c>
      <c r="M2747" s="7">
        <v>0.49</v>
      </c>
      <c r="N2747" s="14"/>
    </row>
    <row r="2748" spans="1:14" ht="126">
      <c r="A2748" s="6">
        <v>2747</v>
      </c>
      <c r="B2748" s="8" t="s">
        <v>24301</v>
      </c>
      <c r="C2748" s="9" t="s">
        <v>24572</v>
      </c>
      <c r="D2748" s="10" t="s">
        <v>24573</v>
      </c>
      <c r="E2748" s="11" t="s">
        <v>24625</v>
      </c>
      <c r="F2748" s="6">
        <v>402294</v>
      </c>
      <c r="G2748" s="6" t="s">
        <v>2133</v>
      </c>
      <c r="H2748" s="16">
        <v>18816000.140000001</v>
      </c>
      <c r="I2748" s="12">
        <v>44080</v>
      </c>
      <c r="J2748" s="12" t="s">
        <v>24626</v>
      </c>
      <c r="K2748" s="15">
        <v>1122000</v>
      </c>
      <c r="L2748" s="13" t="s">
        <v>70</v>
      </c>
      <c r="M2748" s="7">
        <v>0.51</v>
      </c>
      <c r="N2748" s="14"/>
    </row>
    <row r="2749" spans="1:14" ht="94.5">
      <c r="A2749" s="6">
        <v>2748</v>
      </c>
      <c r="B2749" s="8" t="s">
        <v>24301</v>
      </c>
      <c r="C2749" s="9" t="s">
        <v>24568</v>
      </c>
      <c r="D2749" s="10" t="s">
        <v>24569</v>
      </c>
      <c r="E2749" s="11" t="s">
        <v>24627</v>
      </c>
      <c r="F2749" s="6">
        <v>402293</v>
      </c>
      <c r="G2749" s="6" t="s">
        <v>2133</v>
      </c>
      <c r="H2749" s="16">
        <v>30270068.129999999</v>
      </c>
      <c r="I2749" s="12">
        <v>44080</v>
      </c>
      <c r="J2749" s="12" t="s">
        <v>24628</v>
      </c>
      <c r="K2749" s="15"/>
      <c r="L2749" s="13" t="s">
        <v>70</v>
      </c>
      <c r="M2749" s="7">
        <v>1</v>
      </c>
      <c r="N2749" s="14"/>
    </row>
    <row r="2750" spans="1:14" ht="94.5">
      <c r="A2750" s="6">
        <v>2749</v>
      </c>
      <c r="B2750" s="8" t="s">
        <v>24301</v>
      </c>
      <c r="C2750" s="9" t="s">
        <v>24571</v>
      </c>
      <c r="D2750" s="10" t="s">
        <v>24503</v>
      </c>
      <c r="E2750" s="11" t="s">
        <v>24627</v>
      </c>
      <c r="F2750" s="6">
        <v>402293</v>
      </c>
      <c r="G2750" s="6" t="s">
        <v>2133</v>
      </c>
      <c r="H2750" s="16">
        <v>30270068.129999999</v>
      </c>
      <c r="I2750" s="12">
        <v>44080</v>
      </c>
      <c r="J2750" s="12" t="s">
        <v>24628</v>
      </c>
      <c r="K2750" s="15"/>
      <c r="L2750" s="13" t="s">
        <v>70</v>
      </c>
      <c r="M2750" s="7">
        <v>0.49</v>
      </c>
      <c r="N2750" s="14"/>
    </row>
    <row r="2751" spans="1:14" ht="94.5">
      <c r="A2751" s="6">
        <v>2750</v>
      </c>
      <c r="B2751" s="8" t="s">
        <v>24301</v>
      </c>
      <c r="C2751" s="9" t="s">
        <v>24572</v>
      </c>
      <c r="D2751" s="10" t="s">
        <v>24573</v>
      </c>
      <c r="E2751" s="11" t="s">
        <v>24627</v>
      </c>
      <c r="F2751" s="6">
        <v>402293</v>
      </c>
      <c r="G2751" s="6" t="s">
        <v>2133</v>
      </c>
      <c r="H2751" s="16">
        <v>30270068.129999999</v>
      </c>
      <c r="I2751" s="12">
        <v>44080</v>
      </c>
      <c r="J2751" s="12" t="s">
        <v>24628</v>
      </c>
      <c r="K2751" s="15"/>
      <c r="L2751" s="13" t="s">
        <v>70</v>
      </c>
      <c r="M2751" s="7">
        <v>0.51</v>
      </c>
      <c r="N2751" s="14"/>
    </row>
    <row r="2752" spans="1:14" ht="157.5">
      <c r="A2752" s="6">
        <v>2751</v>
      </c>
      <c r="B2752" s="8" t="s">
        <v>24301</v>
      </c>
      <c r="C2752" s="9" t="s">
        <v>24568</v>
      </c>
      <c r="D2752" s="10" t="s">
        <v>24569</v>
      </c>
      <c r="E2752" s="11" t="s">
        <v>24629</v>
      </c>
      <c r="F2752" s="6">
        <v>402291</v>
      </c>
      <c r="G2752" s="6" t="s">
        <v>2133</v>
      </c>
      <c r="H2752" s="16">
        <v>23018635.300000001</v>
      </c>
      <c r="I2752" s="12">
        <v>44080</v>
      </c>
      <c r="J2752" s="12" t="s">
        <v>24630</v>
      </c>
      <c r="K2752" s="15">
        <v>11463000</v>
      </c>
      <c r="L2752" s="13" t="s">
        <v>70</v>
      </c>
      <c r="M2752" s="7">
        <v>1</v>
      </c>
      <c r="N2752" s="14"/>
    </row>
    <row r="2753" spans="1:14" ht="157.5">
      <c r="A2753" s="6">
        <v>2752</v>
      </c>
      <c r="B2753" s="8" t="s">
        <v>24301</v>
      </c>
      <c r="C2753" s="9" t="s">
        <v>24571</v>
      </c>
      <c r="D2753" s="10" t="s">
        <v>24503</v>
      </c>
      <c r="E2753" s="11" t="s">
        <v>24629</v>
      </c>
      <c r="F2753" s="6">
        <v>402291</v>
      </c>
      <c r="G2753" s="6" t="s">
        <v>2133</v>
      </c>
      <c r="H2753" s="16">
        <v>23018635.300000001</v>
      </c>
      <c r="I2753" s="12">
        <v>44080</v>
      </c>
      <c r="J2753" s="12" t="s">
        <v>24630</v>
      </c>
      <c r="K2753" s="15">
        <v>2695000</v>
      </c>
      <c r="L2753" s="13" t="s">
        <v>70</v>
      </c>
      <c r="M2753" s="7">
        <v>0.49</v>
      </c>
      <c r="N2753" s="14"/>
    </row>
    <row r="2754" spans="1:14" ht="157.5">
      <c r="A2754" s="6">
        <v>2753</v>
      </c>
      <c r="B2754" s="8" t="s">
        <v>24301</v>
      </c>
      <c r="C2754" s="9" t="s">
        <v>24572</v>
      </c>
      <c r="D2754" s="10" t="s">
        <v>24573</v>
      </c>
      <c r="E2754" s="11" t="s">
        <v>24629</v>
      </c>
      <c r="F2754" s="6">
        <v>402291</v>
      </c>
      <c r="G2754" s="6" t="s">
        <v>2133</v>
      </c>
      <c r="H2754" s="16">
        <v>23018635.300000001</v>
      </c>
      <c r="I2754" s="12">
        <v>44080</v>
      </c>
      <c r="J2754" s="12" t="s">
        <v>24630</v>
      </c>
      <c r="K2754" s="15">
        <v>2805000</v>
      </c>
      <c r="L2754" s="13" t="s">
        <v>70</v>
      </c>
      <c r="M2754" s="7">
        <v>0.51</v>
      </c>
      <c r="N2754" s="14"/>
    </row>
    <row r="2755" spans="1:14" ht="110.25">
      <c r="A2755" s="6">
        <v>2754</v>
      </c>
      <c r="B2755" s="8" t="s">
        <v>24301</v>
      </c>
      <c r="C2755" s="9" t="s">
        <v>24631</v>
      </c>
      <c r="D2755" s="10" t="s">
        <v>24632</v>
      </c>
      <c r="E2755" s="11" t="s">
        <v>24633</v>
      </c>
      <c r="F2755" s="6">
        <v>402289</v>
      </c>
      <c r="G2755" s="6" t="s">
        <v>2133</v>
      </c>
      <c r="H2755" s="16">
        <v>26227401.66</v>
      </c>
      <c r="I2755" s="12">
        <v>44080</v>
      </c>
      <c r="J2755" s="12" t="s">
        <v>24626</v>
      </c>
      <c r="K2755" s="15">
        <v>18690000</v>
      </c>
      <c r="L2755" s="13" t="s">
        <v>70</v>
      </c>
      <c r="M2755" s="7">
        <v>1</v>
      </c>
      <c r="N2755" s="14"/>
    </row>
    <row r="2756" spans="1:14" ht="94.5">
      <c r="A2756" s="6">
        <v>2755</v>
      </c>
      <c r="B2756" s="8" t="s">
        <v>24301</v>
      </c>
      <c r="C2756" s="9" t="s">
        <v>24571</v>
      </c>
      <c r="D2756" s="10" t="s">
        <v>24503</v>
      </c>
      <c r="E2756" s="11" t="s">
        <v>24633</v>
      </c>
      <c r="F2756" s="6">
        <v>402289</v>
      </c>
      <c r="G2756" s="6" t="s">
        <v>2133</v>
      </c>
      <c r="H2756" s="16">
        <v>26227401.66</v>
      </c>
      <c r="I2756" s="12">
        <v>44080</v>
      </c>
      <c r="J2756" s="12" t="s">
        <v>24626</v>
      </c>
      <c r="K2756" s="15">
        <v>9158100</v>
      </c>
      <c r="L2756" s="13" t="s">
        <v>70</v>
      </c>
      <c r="M2756" s="7">
        <v>0.49</v>
      </c>
      <c r="N2756" s="14"/>
    </row>
    <row r="2757" spans="1:14" ht="94.5">
      <c r="A2757" s="6">
        <v>2756</v>
      </c>
      <c r="B2757" s="8" t="s">
        <v>24301</v>
      </c>
      <c r="C2757" s="9" t="s">
        <v>24572</v>
      </c>
      <c r="D2757" s="10" t="s">
        <v>24573</v>
      </c>
      <c r="E2757" s="11" t="s">
        <v>24633</v>
      </c>
      <c r="F2757" s="6">
        <v>402289</v>
      </c>
      <c r="G2757" s="6" t="s">
        <v>2133</v>
      </c>
      <c r="H2757" s="16">
        <v>26227401.66</v>
      </c>
      <c r="I2757" s="12">
        <v>44080</v>
      </c>
      <c r="J2757" s="12" t="s">
        <v>24626</v>
      </c>
      <c r="K2757" s="15">
        <v>9531900</v>
      </c>
      <c r="L2757" s="13" t="s">
        <v>70</v>
      </c>
      <c r="M2757" s="7">
        <v>0.51</v>
      </c>
      <c r="N2757" s="14"/>
    </row>
    <row r="2758" spans="1:14" ht="94.5">
      <c r="A2758" s="6">
        <v>2757</v>
      </c>
      <c r="B2758" s="8" t="s">
        <v>24301</v>
      </c>
      <c r="C2758" s="9" t="s">
        <v>24568</v>
      </c>
      <c r="D2758" s="10" t="s">
        <v>24569</v>
      </c>
      <c r="E2758" s="11" t="s">
        <v>24634</v>
      </c>
      <c r="F2758" s="6">
        <v>402285</v>
      </c>
      <c r="G2758" s="6" t="s">
        <v>2133</v>
      </c>
      <c r="H2758" s="16">
        <v>30512262.010000002</v>
      </c>
      <c r="I2758" s="12">
        <v>44080</v>
      </c>
      <c r="J2758" s="12" t="s">
        <v>24635</v>
      </c>
      <c r="K2758" s="15">
        <v>15396000</v>
      </c>
      <c r="L2758" s="13" t="s">
        <v>70</v>
      </c>
      <c r="M2758" s="7">
        <v>1</v>
      </c>
      <c r="N2758" s="14"/>
    </row>
    <row r="2759" spans="1:14" ht="94.5">
      <c r="A2759" s="6">
        <v>2758</v>
      </c>
      <c r="B2759" s="8" t="s">
        <v>24301</v>
      </c>
      <c r="C2759" s="9" t="s">
        <v>24571</v>
      </c>
      <c r="D2759" s="10" t="s">
        <v>24503</v>
      </c>
      <c r="E2759" s="11" t="s">
        <v>24634</v>
      </c>
      <c r="F2759" s="6">
        <v>402285</v>
      </c>
      <c r="G2759" s="6" t="s">
        <v>2133</v>
      </c>
      <c r="H2759" s="16">
        <v>30512262.010000002</v>
      </c>
      <c r="I2759" s="12">
        <v>44080</v>
      </c>
      <c r="J2759" s="12" t="s">
        <v>24635</v>
      </c>
      <c r="K2759" s="15">
        <v>7544000</v>
      </c>
      <c r="L2759" s="13" t="s">
        <v>70</v>
      </c>
      <c r="M2759" s="7">
        <v>0.49</v>
      </c>
      <c r="N2759" s="14"/>
    </row>
    <row r="2760" spans="1:14" ht="94.5">
      <c r="A2760" s="6">
        <v>2759</v>
      </c>
      <c r="B2760" s="8" t="s">
        <v>24301</v>
      </c>
      <c r="C2760" s="9" t="s">
        <v>24572</v>
      </c>
      <c r="D2760" s="10" t="s">
        <v>24573</v>
      </c>
      <c r="E2760" s="11" t="s">
        <v>24634</v>
      </c>
      <c r="F2760" s="6">
        <v>402285</v>
      </c>
      <c r="G2760" s="6" t="s">
        <v>2133</v>
      </c>
      <c r="H2760" s="16">
        <v>30512262.010000002</v>
      </c>
      <c r="I2760" s="12">
        <v>44080</v>
      </c>
      <c r="J2760" s="12" t="s">
        <v>24635</v>
      </c>
      <c r="K2760" s="15">
        <v>7851900</v>
      </c>
      <c r="L2760" s="13" t="s">
        <v>70</v>
      </c>
      <c r="M2760" s="7">
        <v>0.51</v>
      </c>
      <c r="N2760" s="14"/>
    </row>
    <row r="2761" spans="1:14" ht="110.25">
      <c r="A2761" s="6">
        <v>2760</v>
      </c>
      <c r="B2761" s="8" t="s">
        <v>24301</v>
      </c>
      <c r="C2761" s="9" t="s">
        <v>24568</v>
      </c>
      <c r="D2761" s="10" t="s">
        <v>24569</v>
      </c>
      <c r="E2761" s="11" t="s">
        <v>24636</v>
      </c>
      <c r="F2761" s="6">
        <v>402284</v>
      </c>
      <c r="G2761" s="6" t="s">
        <v>2133</v>
      </c>
      <c r="H2761" s="16">
        <v>21146942.5</v>
      </c>
      <c r="I2761" s="12">
        <v>44080</v>
      </c>
      <c r="J2761" s="12" t="s">
        <v>24626</v>
      </c>
      <c r="K2761" s="15">
        <v>2000000</v>
      </c>
      <c r="L2761" s="13" t="s">
        <v>70</v>
      </c>
      <c r="M2761" s="7">
        <v>1</v>
      </c>
      <c r="N2761" s="14"/>
    </row>
    <row r="2762" spans="1:14" ht="110.25">
      <c r="A2762" s="6">
        <v>2761</v>
      </c>
      <c r="B2762" s="8" t="s">
        <v>24301</v>
      </c>
      <c r="C2762" s="9" t="s">
        <v>24571</v>
      </c>
      <c r="D2762" s="10" t="s">
        <v>24503</v>
      </c>
      <c r="E2762" s="11" t="s">
        <v>24636</v>
      </c>
      <c r="F2762" s="6">
        <v>402284</v>
      </c>
      <c r="G2762" s="6" t="s">
        <v>2133</v>
      </c>
      <c r="H2762" s="16">
        <v>21146942.5</v>
      </c>
      <c r="I2762" s="12">
        <v>44080</v>
      </c>
      <c r="J2762" s="12" t="s">
        <v>24626</v>
      </c>
      <c r="K2762" s="15">
        <v>980000</v>
      </c>
      <c r="L2762" s="13" t="s">
        <v>70</v>
      </c>
      <c r="M2762" s="7">
        <v>0.49</v>
      </c>
      <c r="N2762" s="14"/>
    </row>
    <row r="2763" spans="1:14" ht="110.25">
      <c r="A2763" s="6">
        <v>2762</v>
      </c>
      <c r="B2763" s="8" t="s">
        <v>24301</v>
      </c>
      <c r="C2763" s="9" t="s">
        <v>24572</v>
      </c>
      <c r="D2763" s="10" t="s">
        <v>24573</v>
      </c>
      <c r="E2763" s="11" t="s">
        <v>24636</v>
      </c>
      <c r="F2763" s="6">
        <v>402284</v>
      </c>
      <c r="G2763" s="6" t="s">
        <v>2133</v>
      </c>
      <c r="H2763" s="16">
        <v>21146942.5</v>
      </c>
      <c r="I2763" s="12">
        <v>44080</v>
      </c>
      <c r="J2763" s="12" t="s">
        <v>24626</v>
      </c>
      <c r="K2763" s="15">
        <v>1020000</v>
      </c>
      <c r="L2763" s="13" t="s">
        <v>70</v>
      </c>
      <c r="M2763" s="7">
        <v>0.51</v>
      </c>
      <c r="N2763" s="14"/>
    </row>
    <row r="2764" spans="1:14" ht="157.5">
      <c r="A2764" s="6">
        <v>2763</v>
      </c>
      <c r="B2764" s="8" t="s">
        <v>24301</v>
      </c>
      <c r="C2764" s="9" t="s">
        <v>24637</v>
      </c>
      <c r="D2764" s="10" t="s">
        <v>24638</v>
      </c>
      <c r="E2764" s="11" t="s">
        <v>24639</v>
      </c>
      <c r="F2764" s="6">
        <v>417342</v>
      </c>
      <c r="G2764" s="6" t="s">
        <v>2133</v>
      </c>
      <c r="H2764" s="16">
        <v>23075307.57</v>
      </c>
      <c r="I2764" s="12">
        <v>44110</v>
      </c>
      <c r="J2764" s="12" t="s">
        <v>24640</v>
      </c>
      <c r="K2764" s="15">
        <v>2565000</v>
      </c>
      <c r="L2764" s="13" t="s">
        <v>14</v>
      </c>
      <c r="M2764" s="7">
        <v>1</v>
      </c>
      <c r="N2764" s="14"/>
    </row>
    <row r="2765" spans="1:14" ht="110.25">
      <c r="A2765" s="6">
        <v>2764</v>
      </c>
      <c r="B2765" s="8" t="s">
        <v>24301</v>
      </c>
      <c r="C2765" s="9" t="s">
        <v>24490</v>
      </c>
      <c r="D2765" s="10" t="s">
        <v>24491</v>
      </c>
      <c r="E2765" s="11" t="s">
        <v>24641</v>
      </c>
      <c r="F2765" s="6">
        <v>436014</v>
      </c>
      <c r="G2765" s="6" t="s">
        <v>2133</v>
      </c>
      <c r="H2765" s="16">
        <v>13640000.970000001</v>
      </c>
      <c r="I2765" s="12" t="s">
        <v>24642</v>
      </c>
      <c r="J2765" s="12" t="s">
        <v>24643</v>
      </c>
      <c r="K2765" s="15"/>
      <c r="L2765" s="13" t="s">
        <v>14</v>
      </c>
      <c r="M2765" s="7">
        <v>1</v>
      </c>
      <c r="N2765" s="14"/>
    </row>
    <row r="2766" spans="1:14" ht="126">
      <c r="A2766" s="6">
        <v>2765</v>
      </c>
      <c r="B2766" s="8" t="s">
        <v>24301</v>
      </c>
      <c r="C2766" s="9" t="s">
        <v>24644</v>
      </c>
      <c r="D2766" s="10" t="s">
        <v>24645</v>
      </c>
      <c r="E2766" s="11" t="s">
        <v>24646</v>
      </c>
      <c r="F2766" s="6">
        <v>433891</v>
      </c>
      <c r="G2766" s="6" t="s">
        <v>2133</v>
      </c>
      <c r="H2766" s="16">
        <v>10966929.93</v>
      </c>
      <c r="I2766" s="12" t="s">
        <v>24642</v>
      </c>
      <c r="J2766" s="12" t="s">
        <v>24643</v>
      </c>
      <c r="K2766" s="15">
        <v>4130000</v>
      </c>
      <c r="L2766" s="13" t="s">
        <v>14</v>
      </c>
      <c r="M2766" s="7">
        <v>1</v>
      </c>
      <c r="N2766" s="14"/>
    </row>
    <row r="2767" spans="1:14" ht="110.25">
      <c r="A2767" s="6">
        <v>2766</v>
      </c>
      <c r="B2767" s="8" t="s">
        <v>24301</v>
      </c>
      <c r="C2767" s="9" t="s">
        <v>24647</v>
      </c>
      <c r="D2767" s="10" t="s">
        <v>24648</v>
      </c>
      <c r="E2767" s="11" t="s">
        <v>24649</v>
      </c>
      <c r="F2767" s="6">
        <v>426894</v>
      </c>
      <c r="G2767" s="6" t="s">
        <v>2133</v>
      </c>
      <c r="H2767" s="16">
        <v>17799177.93</v>
      </c>
      <c r="I2767" s="12" t="s">
        <v>24642</v>
      </c>
      <c r="J2767" s="12" t="s">
        <v>24643</v>
      </c>
      <c r="K2767" s="15"/>
      <c r="L2767" s="13" t="s">
        <v>14</v>
      </c>
      <c r="M2767" s="7">
        <v>1</v>
      </c>
      <c r="N2767" s="14"/>
    </row>
    <row r="2768" spans="1:14" ht="126">
      <c r="A2768" s="6">
        <v>2767</v>
      </c>
      <c r="B2768" s="8" t="s">
        <v>24301</v>
      </c>
      <c r="C2768" s="9" t="s">
        <v>24480</v>
      </c>
      <c r="D2768" s="10" t="s">
        <v>5476</v>
      </c>
      <c r="E2768" s="11" t="s">
        <v>24650</v>
      </c>
      <c r="F2768" s="6">
        <v>436011</v>
      </c>
      <c r="G2768" s="6" t="s">
        <v>2133</v>
      </c>
      <c r="H2768" s="16">
        <v>17812828.870000001</v>
      </c>
      <c r="I2768" s="12" t="s">
        <v>24651</v>
      </c>
      <c r="J2768" s="12" t="s">
        <v>24652</v>
      </c>
      <c r="K2768" s="15">
        <v>11209000</v>
      </c>
      <c r="L2768" s="13" t="s">
        <v>14</v>
      </c>
      <c r="M2768" s="7">
        <v>1</v>
      </c>
      <c r="N2768" s="14"/>
    </row>
    <row r="2769" spans="1:14" ht="126">
      <c r="A2769" s="6">
        <v>2768</v>
      </c>
      <c r="B2769" s="8" t="s">
        <v>24301</v>
      </c>
      <c r="C2769" s="9" t="s">
        <v>24480</v>
      </c>
      <c r="D2769" s="10" t="s">
        <v>5476</v>
      </c>
      <c r="E2769" s="11" t="s">
        <v>24653</v>
      </c>
      <c r="F2769" s="6">
        <v>436006</v>
      </c>
      <c r="G2769" s="6" t="s">
        <v>2133</v>
      </c>
      <c r="H2769" s="16">
        <v>17850756.600000001</v>
      </c>
      <c r="I2769" s="12" t="s">
        <v>24651</v>
      </c>
      <c r="J2769" s="12" t="s">
        <v>24652</v>
      </c>
      <c r="K2769" s="15"/>
      <c r="L2769" s="13" t="s">
        <v>14</v>
      </c>
      <c r="M2769" s="7">
        <v>1</v>
      </c>
      <c r="N2769" s="14"/>
    </row>
    <row r="2770" spans="1:14" ht="126">
      <c r="A2770" s="6">
        <v>2769</v>
      </c>
      <c r="B2770" s="8" t="s">
        <v>24301</v>
      </c>
      <c r="C2770" s="9" t="s">
        <v>24480</v>
      </c>
      <c r="D2770" s="10" t="s">
        <v>5476</v>
      </c>
      <c r="E2770" s="11" t="s">
        <v>24654</v>
      </c>
      <c r="F2770" s="6">
        <v>436005</v>
      </c>
      <c r="G2770" s="6" t="s">
        <v>2133</v>
      </c>
      <c r="H2770" s="16">
        <v>14594741.93</v>
      </c>
      <c r="I2770" s="12" t="s">
        <v>24651</v>
      </c>
      <c r="J2770" s="12" t="s">
        <v>24652</v>
      </c>
      <c r="K2770" s="15">
        <v>5000000</v>
      </c>
      <c r="L2770" s="13" t="s">
        <v>14</v>
      </c>
      <c r="M2770" s="7">
        <v>1</v>
      </c>
      <c r="N2770" s="14"/>
    </row>
    <row r="2771" spans="1:14" ht="126">
      <c r="A2771" s="6">
        <v>2770</v>
      </c>
      <c r="B2771" s="8" t="s">
        <v>24301</v>
      </c>
      <c r="C2771" s="9" t="s">
        <v>24608</v>
      </c>
      <c r="D2771" s="10" t="s">
        <v>24532</v>
      </c>
      <c r="E2771" s="11" t="s">
        <v>24655</v>
      </c>
      <c r="F2771" s="6">
        <v>417347</v>
      </c>
      <c r="G2771" s="6" t="s">
        <v>2133</v>
      </c>
      <c r="H2771" s="16">
        <v>10478849.6</v>
      </c>
      <c r="I2771" s="12" t="s">
        <v>24656</v>
      </c>
      <c r="J2771" s="12" t="s">
        <v>24657</v>
      </c>
      <c r="K2771" s="15"/>
      <c r="L2771" s="13" t="s">
        <v>14</v>
      </c>
      <c r="M2771" s="7">
        <v>1</v>
      </c>
      <c r="N2771" s="14"/>
    </row>
    <row r="2772" spans="1:14" ht="110.25">
      <c r="A2772" s="6">
        <v>2771</v>
      </c>
      <c r="B2772" s="8" t="s">
        <v>24301</v>
      </c>
      <c r="C2772" s="9" t="s">
        <v>24658</v>
      </c>
      <c r="D2772" s="10" t="s">
        <v>24659</v>
      </c>
      <c r="E2772" s="11" t="s">
        <v>24660</v>
      </c>
      <c r="F2772" s="6">
        <v>417345</v>
      </c>
      <c r="G2772" s="6" t="s">
        <v>2133</v>
      </c>
      <c r="H2772" s="16">
        <v>13548385.1</v>
      </c>
      <c r="I2772" s="12" t="s">
        <v>24656</v>
      </c>
      <c r="J2772" s="12" t="s">
        <v>24661</v>
      </c>
      <c r="K2772" s="15"/>
      <c r="L2772" s="13" t="s">
        <v>14</v>
      </c>
      <c r="M2772" s="7">
        <v>1</v>
      </c>
      <c r="N2772" s="14"/>
    </row>
    <row r="2773" spans="1:14" ht="94.5">
      <c r="A2773" s="6">
        <v>2772</v>
      </c>
      <c r="B2773" s="8" t="s">
        <v>24301</v>
      </c>
      <c r="C2773" s="9" t="s">
        <v>24662</v>
      </c>
      <c r="D2773" s="10" t="s">
        <v>24663</v>
      </c>
      <c r="E2773" s="11" t="s">
        <v>24664</v>
      </c>
      <c r="F2773" s="6">
        <v>436012</v>
      </c>
      <c r="G2773" s="6" t="s">
        <v>2133</v>
      </c>
      <c r="H2773" s="16">
        <v>10189191.42</v>
      </c>
      <c r="I2773" s="12" t="s">
        <v>24665</v>
      </c>
      <c r="J2773" s="12" t="s">
        <v>24666</v>
      </c>
      <c r="K2773" s="15">
        <v>4035000</v>
      </c>
      <c r="L2773" s="13" t="s">
        <v>14</v>
      </c>
      <c r="M2773" s="7">
        <v>1</v>
      </c>
      <c r="N2773" s="14"/>
    </row>
    <row r="2774" spans="1:14" ht="94.5">
      <c r="A2774" s="6">
        <v>2773</v>
      </c>
      <c r="B2774" s="8" t="s">
        <v>24301</v>
      </c>
      <c r="C2774" s="9" t="s">
        <v>24667</v>
      </c>
      <c r="D2774" s="10" t="s">
        <v>24668</v>
      </c>
      <c r="E2774" s="11" t="s">
        <v>24669</v>
      </c>
      <c r="F2774" s="6">
        <v>402277</v>
      </c>
      <c r="G2774" s="6" t="s">
        <v>2133</v>
      </c>
      <c r="H2774" s="16">
        <v>7454291.1299999999</v>
      </c>
      <c r="I2774" s="12" t="s">
        <v>24670</v>
      </c>
      <c r="J2774" s="12" t="s">
        <v>24671</v>
      </c>
      <c r="K2774" s="15"/>
      <c r="L2774" s="13" t="s">
        <v>14</v>
      </c>
      <c r="M2774" s="7">
        <v>1</v>
      </c>
      <c r="N2774" s="14"/>
    </row>
    <row r="2775" spans="1:14" ht="126">
      <c r="A2775" s="6">
        <v>2774</v>
      </c>
      <c r="B2775" s="8" t="s">
        <v>24301</v>
      </c>
      <c r="C2775" s="9" t="s">
        <v>24672</v>
      </c>
      <c r="D2775" s="10" t="s">
        <v>24673</v>
      </c>
      <c r="E2775" s="11" t="s">
        <v>24674</v>
      </c>
      <c r="F2775" s="6">
        <v>436009</v>
      </c>
      <c r="G2775" s="6" t="s">
        <v>2133</v>
      </c>
      <c r="H2775" s="16">
        <v>4833086.05</v>
      </c>
      <c r="I2775" s="12" t="s">
        <v>24675</v>
      </c>
      <c r="J2775" s="12" t="s">
        <v>24475</v>
      </c>
      <c r="K2775" s="15"/>
      <c r="L2775" s="13" t="s">
        <v>14</v>
      </c>
      <c r="M2775" s="7">
        <v>1</v>
      </c>
      <c r="N2775" s="14"/>
    </row>
    <row r="2776" spans="1:14" ht="78.75">
      <c r="A2776" s="6">
        <v>2775</v>
      </c>
      <c r="B2776" s="8" t="s">
        <v>24301</v>
      </c>
      <c r="C2776" s="9" t="s">
        <v>24676</v>
      </c>
      <c r="D2776" s="10" t="s">
        <v>24677</v>
      </c>
      <c r="E2776" s="11" t="s">
        <v>24678</v>
      </c>
      <c r="F2776" s="6">
        <v>436003</v>
      </c>
      <c r="G2776" s="6" t="s">
        <v>2133</v>
      </c>
      <c r="H2776" s="16">
        <v>8825377.4499999993</v>
      </c>
      <c r="I2776" s="12" t="s">
        <v>13702</v>
      </c>
      <c r="J2776" s="12" t="s">
        <v>24679</v>
      </c>
      <c r="K2776" s="15"/>
      <c r="L2776" s="13" t="s">
        <v>14</v>
      </c>
      <c r="M2776" s="7">
        <v>1</v>
      </c>
      <c r="N2776" s="14"/>
    </row>
    <row r="2777" spans="1:14" ht="110.25">
      <c r="A2777" s="6">
        <v>2776</v>
      </c>
      <c r="B2777" s="8" t="s">
        <v>24301</v>
      </c>
      <c r="C2777" s="9" t="s">
        <v>24680</v>
      </c>
      <c r="D2777" s="10" t="s">
        <v>24681</v>
      </c>
      <c r="E2777" s="11" t="s">
        <v>24682</v>
      </c>
      <c r="F2777" s="6">
        <v>436000</v>
      </c>
      <c r="G2777" s="6" t="s">
        <v>2133</v>
      </c>
      <c r="H2777" s="16">
        <v>32757157.98</v>
      </c>
      <c r="I2777" s="12" t="s">
        <v>13702</v>
      </c>
      <c r="J2777" s="12" t="s">
        <v>24683</v>
      </c>
      <c r="K2777" s="15">
        <v>1502000</v>
      </c>
      <c r="L2777" s="13" t="s">
        <v>14</v>
      </c>
      <c r="M2777" s="7">
        <v>1</v>
      </c>
      <c r="N2777" s="14"/>
    </row>
    <row r="2778" spans="1:14" ht="126">
      <c r="A2778" s="6">
        <v>2777</v>
      </c>
      <c r="B2778" s="8" t="s">
        <v>24301</v>
      </c>
      <c r="C2778" s="9" t="s">
        <v>24684</v>
      </c>
      <c r="D2778" s="10" t="s">
        <v>3600</v>
      </c>
      <c r="E2778" s="11" t="s">
        <v>24685</v>
      </c>
      <c r="F2778" s="6">
        <v>426925</v>
      </c>
      <c r="G2778" s="6" t="s">
        <v>2133</v>
      </c>
      <c r="H2778" s="16">
        <v>21559240.640000001</v>
      </c>
      <c r="I2778" s="12" t="s">
        <v>13702</v>
      </c>
      <c r="J2778" s="12" t="s">
        <v>24686</v>
      </c>
      <c r="K2778" s="15">
        <v>8876000</v>
      </c>
      <c r="L2778" s="13" t="s">
        <v>14</v>
      </c>
      <c r="M2778" s="7">
        <v>1</v>
      </c>
      <c r="N2778" s="14"/>
    </row>
    <row r="2779" spans="1:14" ht="94.5">
      <c r="A2779" s="6">
        <v>2778</v>
      </c>
      <c r="B2779" s="8" t="s">
        <v>24301</v>
      </c>
      <c r="C2779" s="9" t="s">
        <v>24687</v>
      </c>
      <c r="D2779" s="10" t="s">
        <v>24430</v>
      </c>
      <c r="E2779" s="11" t="s">
        <v>24688</v>
      </c>
      <c r="F2779" s="6">
        <v>426899</v>
      </c>
      <c r="G2779" s="6" t="s">
        <v>2133</v>
      </c>
      <c r="H2779" s="16">
        <v>22785015.640000001</v>
      </c>
      <c r="I2779" s="12" t="s">
        <v>13702</v>
      </c>
      <c r="J2779" s="12" t="s">
        <v>24689</v>
      </c>
      <c r="K2779" s="15">
        <v>17600000</v>
      </c>
      <c r="L2779" s="13" t="s">
        <v>14</v>
      </c>
      <c r="M2779" s="7">
        <v>1</v>
      </c>
      <c r="N2779" s="14"/>
    </row>
    <row r="2780" spans="1:14" ht="110.25">
      <c r="A2780" s="6">
        <v>2779</v>
      </c>
      <c r="B2780" s="8" t="s">
        <v>24301</v>
      </c>
      <c r="C2780" s="9" t="s">
        <v>24687</v>
      </c>
      <c r="D2780" s="10" t="s">
        <v>24430</v>
      </c>
      <c r="E2780" s="11" t="s">
        <v>24690</v>
      </c>
      <c r="F2780" s="6">
        <v>426897</v>
      </c>
      <c r="G2780" s="6" t="s">
        <v>2133</v>
      </c>
      <c r="H2780" s="16">
        <v>36727381.509999998</v>
      </c>
      <c r="I2780" s="12" t="s">
        <v>13702</v>
      </c>
      <c r="J2780" s="12" t="s">
        <v>24353</v>
      </c>
      <c r="K2780" s="15">
        <v>16084000</v>
      </c>
      <c r="L2780" s="13" t="s">
        <v>14</v>
      </c>
      <c r="M2780" s="7">
        <v>1</v>
      </c>
      <c r="N2780" s="14"/>
    </row>
    <row r="2781" spans="1:14" ht="126">
      <c r="A2781" s="6">
        <v>2780</v>
      </c>
      <c r="B2781" s="8" t="s">
        <v>24301</v>
      </c>
      <c r="C2781" s="9" t="s">
        <v>24691</v>
      </c>
      <c r="D2781" s="10" t="s">
        <v>24692</v>
      </c>
      <c r="E2781" s="11" t="s">
        <v>24693</v>
      </c>
      <c r="F2781" s="6">
        <v>425276</v>
      </c>
      <c r="G2781" s="6" t="s">
        <v>2133</v>
      </c>
      <c r="H2781" s="16">
        <v>67534847.189999998</v>
      </c>
      <c r="I2781" s="12" t="s">
        <v>13702</v>
      </c>
      <c r="J2781" s="12" t="s">
        <v>24694</v>
      </c>
      <c r="K2781" s="15">
        <v>45347000</v>
      </c>
      <c r="L2781" s="13" t="s">
        <v>70</v>
      </c>
      <c r="M2781" s="7">
        <v>1</v>
      </c>
      <c r="N2781" s="14"/>
    </row>
    <row r="2782" spans="1:14" ht="126">
      <c r="A2782" s="6">
        <v>2781</v>
      </c>
      <c r="B2782" s="8" t="s">
        <v>24301</v>
      </c>
      <c r="C2782" s="9" t="s">
        <v>24695</v>
      </c>
      <c r="D2782" s="10" t="s">
        <v>24416</v>
      </c>
      <c r="E2782" s="11" t="s">
        <v>24693</v>
      </c>
      <c r="F2782" s="6">
        <v>425276</v>
      </c>
      <c r="G2782" s="6" t="s">
        <v>2133</v>
      </c>
      <c r="H2782" s="16">
        <v>67534847.189999998</v>
      </c>
      <c r="I2782" s="12" t="s">
        <v>13702</v>
      </c>
      <c r="J2782" s="12" t="s">
        <v>24694</v>
      </c>
      <c r="K2782" s="15">
        <v>23126970</v>
      </c>
      <c r="L2782" s="13" t="s">
        <v>70</v>
      </c>
      <c r="M2782" s="7">
        <v>0.51</v>
      </c>
      <c r="N2782" s="14"/>
    </row>
    <row r="2783" spans="1:14" ht="126">
      <c r="A2783" s="6">
        <v>2782</v>
      </c>
      <c r="B2783" s="8" t="s">
        <v>24301</v>
      </c>
      <c r="C2783" s="9" t="s">
        <v>24696</v>
      </c>
      <c r="D2783" s="10" t="s">
        <v>24697</v>
      </c>
      <c r="E2783" s="11" t="s">
        <v>24693</v>
      </c>
      <c r="F2783" s="6">
        <v>425276</v>
      </c>
      <c r="G2783" s="6" t="s">
        <v>2133</v>
      </c>
      <c r="H2783" s="16">
        <v>67534847.189999998</v>
      </c>
      <c r="I2783" s="12" t="s">
        <v>13702</v>
      </c>
      <c r="J2783" s="12" t="s">
        <v>24694</v>
      </c>
      <c r="K2783" s="15">
        <v>22220030</v>
      </c>
      <c r="L2783" s="13" t="s">
        <v>70</v>
      </c>
      <c r="M2783" s="7">
        <v>0.49</v>
      </c>
      <c r="N2783" s="14"/>
    </row>
    <row r="2784" spans="1:14" ht="94.5">
      <c r="A2784" s="6">
        <v>2783</v>
      </c>
      <c r="B2784" s="8" t="s">
        <v>24301</v>
      </c>
      <c r="C2784" s="9" t="s">
        <v>24698</v>
      </c>
      <c r="D2784" s="10" t="s">
        <v>24699</v>
      </c>
      <c r="E2784" s="11" t="s">
        <v>24700</v>
      </c>
      <c r="F2784" s="6">
        <v>402272</v>
      </c>
      <c r="G2784" s="6" t="s">
        <v>2133</v>
      </c>
      <c r="H2784" s="16">
        <v>16854599.539999999</v>
      </c>
      <c r="I2784" s="12" t="s">
        <v>13702</v>
      </c>
      <c r="J2784" s="12" t="s">
        <v>24701</v>
      </c>
      <c r="K2784" s="15">
        <v>5250000</v>
      </c>
      <c r="L2784" s="13" t="s">
        <v>14</v>
      </c>
      <c r="M2784" s="7">
        <v>1</v>
      </c>
      <c r="N2784" s="14"/>
    </row>
    <row r="2785" spans="1:14" ht="110.25">
      <c r="A2785" s="6">
        <v>2784</v>
      </c>
      <c r="B2785" s="8" t="s">
        <v>24301</v>
      </c>
      <c r="C2785" s="9" t="s">
        <v>24702</v>
      </c>
      <c r="D2785" s="10" t="s">
        <v>24703</v>
      </c>
      <c r="E2785" s="11" t="s">
        <v>24704</v>
      </c>
      <c r="F2785" s="6">
        <v>402267</v>
      </c>
      <c r="G2785" s="6" t="s">
        <v>2133</v>
      </c>
      <c r="H2785" s="16">
        <v>15258587.779999999</v>
      </c>
      <c r="I2785" s="12">
        <v>43958</v>
      </c>
      <c r="J2785" s="12" t="s">
        <v>24705</v>
      </c>
      <c r="K2785" s="15"/>
      <c r="L2785" s="13" t="s">
        <v>14</v>
      </c>
      <c r="M2785" s="7">
        <v>1</v>
      </c>
      <c r="N2785" s="14"/>
    </row>
    <row r="2786" spans="1:14" ht="126">
      <c r="A2786" s="6">
        <v>2785</v>
      </c>
      <c r="B2786" s="8" t="s">
        <v>24301</v>
      </c>
      <c r="C2786" s="9" t="s">
        <v>24706</v>
      </c>
      <c r="D2786" s="10" t="s">
        <v>24707</v>
      </c>
      <c r="E2786" s="11" t="s">
        <v>24708</v>
      </c>
      <c r="F2786" s="6">
        <v>414077</v>
      </c>
      <c r="G2786" s="6" t="s">
        <v>2133</v>
      </c>
      <c r="H2786" s="16">
        <v>18498943.940000001</v>
      </c>
      <c r="I2786" s="12">
        <v>43989</v>
      </c>
      <c r="J2786" s="12" t="s">
        <v>24391</v>
      </c>
      <c r="K2786" s="15">
        <v>1500000</v>
      </c>
      <c r="L2786" s="13" t="s">
        <v>14</v>
      </c>
      <c r="M2786" s="7">
        <v>1</v>
      </c>
      <c r="N2786" s="14"/>
    </row>
    <row r="2787" spans="1:14" ht="141.75">
      <c r="A2787" s="6">
        <v>2786</v>
      </c>
      <c r="B2787" s="8" t="s">
        <v>24301</v>
      </c>
      <c r="C2787" s="9" t="s">
        <v>24709</v>
      </c>
      <c r="D2787" s="10" t="s">
        <v>24710</v>
      </c>
      <c r="E2787" s="11" t="s">
        <v>24711</v>
      </c>
      <c r="F2787" s="6">
        <v>438716</v>
      </c>
      <c r="G2787" s="6" t="s">
        <v>2133</v>
      </c>
      <c r="H2787" s="16">
        <v>74405912.900000006</v>
      </c>
      <c r="I2787" s="12" t="s">
        <v>24338</v>
      </c>
      <c r="J2787" s="12" t="s">
        <v>24712</v>
      </c>
      <c r="K2787" s="15"/>
      <c r="L2787" s="13" t="s">
        <v>14</v>
      </c>
      <c r="M2787" s="7">
        <v>1</v>
      </c>
      <c r="N2787" s="14"/>
    </row>
    <row r="2788" spans="1:14" ht="141.75">
      <c r="A2788" s="6">
        <v>2787</v>
      </c>
      <c r="B2788" s="8" t="s">
        <v>24301</v>
      </c>
      <c r="C2788" s="9" t="s">
        <v>24709</v>
      </c>
      <c r="D2788" s="10" t="s">
        <v>24710</v>
      </c>
      <c r="E2788" s="11" t="s">
        <v>24713</v>
      </c>
      <c r="F2788" s="6">
        <v>438715</v>
      </c>
      <c r="G2788" s="6" t="s">
        <v>2133</v>
      </c>
      <c r="H2788" s="16">
        <v>75118455.959999993</v>
      </c>
      <c r="I2788" s="12" t="s">
        <v>24338</v>
      </c>
      <c r="J2788" s="12" t="s">
        <v>24712</v>
      </c>
      <c r="K2788" s="15"/>
      <c r="L2788" s="13" t="s">
        <v>14</v>
      </c>
      <c r="M2788" s="7">
        <v>1</v>
      </c>
      <c r="N2788" s="14"/>
    </row>
    <row r="2789" spans="1:14" ht="141.75">
      <c r="A2789" s="6">
        <v>2788</v>
      </c>
      <c r="B2789" s="8" t="s">
        <v>24301</v>
      </c>
      <c r="C2789" s="9" t="s">
        <v>24709</v>
      </c>
      <c r="D2789" s="10" t="s">
        <v>24710</v>
      </c>
      <c r="E2789" s="11" t="s">
        <v>24714</v>
      </c>
      <c r="F2789" s="6">
        <v>438714</v>
      </c>
      <c r="G2789" s="6" t="s">
        <v>2133</v>
      </c>
      <c r="H2789" s="16">
        <v>30933346.84</v>
      </c>
      <c r="I2789" s="12" t="s">
        <v>24338</v>
      </c>
      <c r="J2789" s="12" t="s">
        <v>24712</v>
      </c>
      <c r="K2789" s="15"/>
      <c r="L2789" s="13" t="s">
        <v>14</v>
      </c>
      <c r="M2789" s="7">
        <v>1</v>
      </c>
      <c r="N2789" s="14"/>
    </row>
    <row r="2790" spans="1:14" ht="126">
      <c r="A2790" s="6">
        <v>2789</v>
      </c>
      <c r="B2790" s="8" t="s">
        <v>24301</v>
      </c>
      <c r="C2790" s="9" t="s">
        <v>24715</v>
      </c>
      <c r="D2790" s="10" t="s">
        <v>24716</v>
      </c>
      <c r="E2790" s="11" t="s">
        <v>24717</v>
      </c>
      <c r="F2790" s="6">
        <v>417348</v>
      </c>
      <c r="G2790" s="6" t="s">
        <v>2133</v>
      </c>
      <c r="H2790" s="16">
        <v>24147339.609999999</v>
      </c>
      <c r="I2790" s="12" t="s">
        <v>24338</v>
      </c>
      <c r="J2790" s="12" t="s">
        <v>24718</v>
      </c>
      <c r="K2790" s="15">
        <v>1900000</v>
      </c>
      <c r="L2790" s="13" t="s">
        <v>14</v>
      </c>
      <c r="M2790" s="7">
        <v>1</v>
      </c>
      <c r="N2790" s="14"/>
    </row>
    <row r="2791" spans="1:14" ht="94.5">
      <c r="A2791" s="6">
        <v>2790</v>
      </c>
      <c r="B2791" s="8" t="s">
        <v>24301</v>
      </c>
      <c r="C2791" s="9" t="s">
        <v>24719</v>
      </c>
      <c r="D2791" s="10" t="s">
        <v>24720</v>
      </c>
      <c r="E2791" s="11" t="s">
        <v>24721</v>
      </c>
      <c r="F2791" s="6">
        <v>436020</v>
      </c>
      <c r="G2791" s="6" t="s">
        <v>2133</v>
      </c>
      <c r="H2791" s="16">
        <v>4749812.38</v>
      </c>
      <c r="I2791" s="12" t="s">
        <v>24722</v>
      </c>
      <c r="J2791" s="12" t="s">
        <v>24548</v>
      </c>
      <c r="K2791" s="15">
        <v>800000</v>
      </c>
      <c r="L2791" s="13" t="s">
        <v>14</v>
      </c>
      <c r="M2791" s="7">
        <v>1</v>
      </c>
      <c r="N2791" s="14"/>
    </row>
    <row r="2792" spans="1:14" ht="126">
      <c r="A2792" s="6">
        <v>2791</v>
      </c>
      <c r="B2792" s="8" t="s">
        <v>24301</v>
      </c>
      <c r="C2792" s="9" t="s">
        <v>24723</v>
      </c>
      <c r="D2792" s="10" t="s">
        <v>24716</v>
      </c>
      <c r="E2792" s="11" t="s">
        <v>24724</v>
      </c>
      <c r="F2792" s="6">
        <v>417344</v>
      </c>
      <c r="G2792" s="6" t="s">
        <v>2133</v>
      </c>
      <c r="H2792" s="16">
        <v>22404054.260000002</v>
      </c>
      <c r="I2792" s="12" t="s">
        <v>24722</v>
      </c>
      <c r="J2792" s="12" t="s">
        <v>24725</v>
      </c>
      <c r="K2792" s="15"/>
      <c r="L2792" s="13" t="s">
        <v>14</v>
      </c>
      <c r="M2792" s="7">
        <v>1</v>
      </c>
      <c r="N2792" s="14"/>
    </row>
    <row r="2793" spans="1:14" ht="110.25">
      <c r="A2793" s="6">
        <v>2792</v>
      </c>
      <c r="B2793" s="8" t="s">
        <v>24301</v>
      </c>
      <c r="C2793" s="9" t="s">
        <v>24680</v>
      </c>
      <c r="D2793" s="10" t="s">
        <v>24681</v>
      </c>
      <c r="E2793" s="11" t="s">
        <v>24726</v>
      </c>
      <c r="F2793" s="6">
        <v>436001</v>
      </c>
      <c r="G2793" s="6" t="s">
        <v>2133</v>
      </c>
      <c r="H2793" s="16">
        <v>31759641.039999999</v>
      </c>
      <c r="I2793" s="12">
        <v>43898</v>
      </c>
      <c r="J2793" s="12" t="s">
        <v>24727</v>
      </c>
      <c r="K2793" s="15">
        <v>3580000</v>
      </c>
      <c r="L2793" s="13" t="s">
        <v>14</v>
      </c>
      <c r="M2793" s="7">
        <v>1</v>
      </c>
      <c r="N2793" s="14"/>
    </row>
    <row r="2794" spans="1:14" ht="94.5">
      <c r="A2794" s="6">
        <v>2793</v>
      </c>
      <c r="B2794" s="8" t="s">
        <v>24301</v>
      </c>
      <c r="C2794" s="9" t="s">
        <v>24728</v>
      </c>
      <c r="D2794" s="10" t="s">
        <v>24729</v>
      </c>
      <c r="E2794" s="11" t="s">
        <v>24730</v>
      </c>
      <c r="F2794" s="6">
        <v>464007</v>
      </c>
      <c r="G2794" s="6" t="s">
        <v>2133</v>
      </c>
      <c r="H2794" s="16">
        <v>9133656.4100000001</v>
      </c>
      <c r="I2794" s="12" t="s">
        <v>24731</v>
      </c>
      <c r="J2794" s="12" t="s">
        <v>24732</v>
      </c>
      <c r="K2794" s="15">
        <v>4508000</v>
      </c>
      <c r="L2794" s="13" t="s">
        <v>14</v>
      </c>
      <c r="M2794" s="7">
        <v>1</v>
      </c>
      <c r="N2794" s="14"/>
    </row>
    <row r="2795" spans="1:14" ht="110.25">
      <c r="A2795" s="6">
        <v>2794</v>
      </c>
      <c r="B2795" s="8" t="s">
        <v>24301</v>
      </c>
      <c r="C2795" s="9" t="s">
        <v>24733</v>
      </c>
      <c r="D2795" s="10" t="s">
        <v>24734</v>
      </c>
      <c r="E2795" s="11" t="s">
        <v>24735</v>
      </c>
      <c r="F2795" s="6">
        <v>473205</v>
      </c>
      <c r="G2795" s="6" t="s">
        <v>2133</v>
      </c>
      <c r="H2795" s="16">
        <v>14882125.18</v>
      </c>
      <c r="I2795" s="12">
        <v>43870</v>
      </c>
      <c r="J2795" s="12" t="s">
        <v>24736</v>
      </c>
      <c r="K2795" s="15"/>
      <c r="L2795" s="13" t="s">
        <v>14</v>
      </c>
      <c r="M2795" s="7">
        <v>1</v>
      </c>
      <c r="N2795" s="14"/>
    </row>
    <row r="2796" spans="1:14" ht="94.5">
      <c r="A2796" s="6">
        <v>2795</v>
      </c>
      <c r="B2796" s="8" t="s">
        <v>24301</v>
      </c>
      <c r="C2796" s="9" t="s">
        <v>24450</v>
      </c>
      <c r="D2796" s="10" t="s">
        <v>24451</v>
      </c>
      <c r="E2796" s="11" t="s">
        <v>24737</v>
      </c>
      <c r="F2796" s="6">
        <v>472904</v>
      </c>
      <c r="G2796" s="6" t="s">
        <v>2133</v>
      </c>
      <c r="H2796" s="16">
        <v>8528516.8599999994</v>
      </c>
      <c r="I2796" s="12" t="s">
        <v>24380</v>
      </c>
      <c r="J2796" s="12" t="s">
        <v>24683</v>
      </c>
      <c r="K2796" s="15">
        <v>1000000</v>
      </c>
      <c r="L2796" s="13" t="s">
        <v>14</v>
      </c>
      <c r="M2796" s="7">
        <v>1</v>
      </c>
      <c r="N2796" s="14"/>
    </row>
    <row r="2797" spans="1:14" ht="141.75">
      <c r="A2797" s="6">
        <v>2796</v>
      </c>
      <c r="B2797" s="8" t="s">
        <v>24301</v>
      </c>
      <c r="C2797" s="9" t="s">
        <v>24738</v>
      </c>
      <c r="D2797" s="10" t="s">
        <v>24739</v>
      </c>
      <c r="E2797" s="11" t="s">
        <v>24740</v>
      </c>
      <c r="F2797" s="6">
        <v>464005</v>
      </c>
      <c r="G2797" s="6" t="s">
        <v>2133</v>
      </c>
      <c r="H2797" s="16">
        <v>8593979.7100000009</v>
      </c>
      <c r="I2797" s="12" t="s">
        <v>24380</v>
      </c>
      <c r="J2797" s="12" t="s">
        <v>24741</v>
      </c>
      <c r="K2797" s="15">
        <v>2384000</v>
      </c>
      <c r="L2797" s="13" t="s">
        <v>14</v>
      </c>
      <c r="M2797" s="7">
        <v>1</v>
      </c>
      <c r="N2797" s="14"/>
    </row>
    <row r="2798" spans="1:14" ht="94.5">
      <c r="A2798" s="6">
        <v>2797</v>
      </c>
      <c r="B2798" s="8" t="s">
        <v>24301</v>
      </c>
      <c r="C2798" s="9" t="s">
        <v>24742</v>
      </c>
      <c r="D2798" s="10" t="s">
        <v>24743</v>
      </c>
      <c r="E2798" s="11" t="s">
        <v>24744</v>
      </c>
      <c r="F2798" s="6">
        <v>371578</v>
      </c>
      <c r="G2798" s="6" t="s">
        <v>2133</v>
      </c>
      <c r="H2798" s="16">
        <v>6600052.0700000003</v>
      </c>
      <c r="I2798" s="12" t="s">
        <v>24380</v>
      </c>
      <c r="J2798" s="12" t="s">
        <v>24745</v>
      </c>
      <c r="K2798" s="15"/>
      <c r="L2798" s="13" t="s">
        <v>14</v>
      </c>
      <c r="M2798" s="7">
        <v>1</v>
      </c>
      <c r="N2798" s="14"/>
    </row>
    <row r="2799" spans="1:14" ht="110.25">
      <c r="A2799" s="6">
        <v>2798</v>
      </c>
      <c r="B2799" s="8" t="s">
        <v>24301</v>
      </c>
      <c r="C2799" s="9" t="s">
        <v>24746</v>
      </c>
      <c r="D2799" s="10" t="s">
        <v>24747</v>
      </c>
      <c r="E2799" s="11" t="s">
        <v>24748</v>
      </c>
      <c r="F2799" s="6">
        <v>476458</v>
      </c>
      <c r="G2799" s="6" t="s">
        <v>2133</v>
      </c>
      <c r="H2799" s="16">
        <v>8810037.8000000007</v>
      </c>
      <c r="I2799" s="12" t="s">
        <v>24749</v>
      </c>
      <c r="J2799" s="12" t="s">
        <v>24750</v>
      </c>
      <c r="K2799" s="15">
        <v>925000</v>
      </c>
      <c r="L2799" s="13" t="s">
        <v>14</v>
      </c>
      <c r="M2799" s="7">
        <v>1</v>
      </c>
      <c r="N2799" s="14"/>
    </row>
    <row r="2800" spans="1:14" ht="126">
      <c r="A2800" s="6">
        <v>2799</v>
      </c>
      <c r="B2800" s="8" t="s">
        <v>24301</v>
      </c>
      <c r="C2800" s="9" t="s">
        <v>24558</v>
      </c>
      <c r="D2800" s="10" t="s">
        <v>24442</v>
      </c>
      <c r="E2800" s="11" t="s">
        <v>24751</v>
      </c>
      <c r="F2800" s="6">
        <v>476460</v>
      </c>
      <c r="G2800" s="6" t="s">
        <v>2133</v>
      </c>
      <c r="H2800" s="16">
        <v>12350277.4</v>
      </c>
      <c r="I2800" s="12">
        <v>44053</v>
      </c>
      <c r="J2800" s="12" t="s">
        <v>24752</v>
      </c>
      <c r="K2800" s="15"/>
      <c r="L2800" s="13" t="s">
        <v>14</v>
      </c>
      <c r="M2800" s="7">
        <v>1</v>
      </c>
      <c r="N2800" s="14"/>
    </row>
    <row r="2801" spans="1:14" ht="141.75">
      <c r="A2801" s="6">
        <v>2800</v>
      </c>
      <c r="B2801" s="8" t="s">
        <v>24301</v>
      </c>
      <c r="C2801" s="9" t="s">
        <v>24753</v>
      </c>
      <c r="D2801" s="10" t="s">
        <v>24754</v>
      </c>
      <c r="E2801" s="11" t="s">
        <v>24755</v>
      </c>
      <c r="F2801" s="6">
        <v>473204</v>
      </c>
      <c r="G2801" s="6" t="s">
        <v>2133</v>
      </c>
      <c r="H2801" s="16">
        <v>7687963.5</v>
      </c>
      <c r="I2801" s="12">
        <v>44053</v>
      </c>
      <c r="J2801" s="12" t="s">
        <v>24752</v>
      </c>
      <c r="K2801" s="15"/>
      <c r="L2801" s="13" t="s">
        <v>14</v>
      </c>
      <c r="M2801" s="7">
        <v>1</v>
      </c>
      <c r="N2801" s="14"/>
    </row>
    <row r="2802" spans="1:14" ht="157.5">
      <c r="A2802" s="6">
        <v>2801</v>
      </c>
      <c r="B2802" s="8" t="s">
        <v>24301</v>
      </c>
      <c r="C2802" s="9" t="s">
        <v>24756</v>
      </c>
      <c r="D2802" s="10" t="s">
        <v>24757</v>
      </c>
      <c r="E2802" s="11" t="s">
        <v>24758</v>
      </c>
      <c r="F2802" s="6">
        <v>476461</v>
      </c>
      <c r="G2802" s="6" t="s">
        <v>2133</v>
      </c>
      <c r="H2802" s="16">
        <v>14104326.15</v>
      </c>
      <c r="I2802" s="12">
        <v>44175</v>
      </c>
      <c r="J2802" s="12" t="s">
        <v>24759</v>
      </c>
      <c r="K2802" s="15">
        <v>6875000</v>
      </c>
      <c r="L2802" s="13" t="s">
        <v>14</v>
      </c>
      <c r="M2802" s="7">
        <v>1</v>
      </c>
      <c r="N2802" s="14"/>
    </row>
    <row r="2803" spans="1:14" ht="110.25">
      <c r="A2803" s="6">
        <v>2802</v>
      </c>
      <c r="B2803" s="8" t="s">
        <v>24301</v>
      </c>
      <c r="C2803" s="9" t="s">
        <v>24490</v>
      </c>
      <c r="D2803" s="10" t="s">
        <v>24491</v>
      </c>
      <c r="E2803" s="11" t="s">
        <v>24760</v>
      </c>
      <c r="F2803" s="6">
        <v>462817</v>
      </c>
      <c r="G2803" s="6" t="s">
        <v>2133</v>
      </c>
      <c r="H2803" s="16">
        <v>22347296.449999999</v>
      </c>
      <c r="I2803" s="12" t="s">
        <v>24761</v>
      </c>
      <c r="J2803" s="12" t="s">
        <v>24762</v>
      </c>
      <c r="K2803" s="15"/>
      <c r="L2803" s="13" t="s">
        <v>14</v>
      </c>
      <c r="M2803" s="7">
        <v>1</v>
      </c>
      <c r="N2803" s="14"/>
    </row>
    <row r="2804" spans="1:14" ht="141.75">
      <c r="A2804" s="6">
        <v>2803</v>
      </c>
      <c r="B2804" s="8" t="s">
        <v>24301</v>
      </c>
      <c r="C2804" s="9" t="s">
        <v>24763</v>
      </c>
      <c r="D2804" s="10" t="s">
        <v>24764</v>
      </c>
      <c r="E2804" s="11" t="s">
        <v>24765</v>
      </c>
      <c r="F2804" s="6">
        <v>466490</v>
      </c>
      <c r="G2804" s="6" t="s">
        <v>2133</v>
      </c>
      <c r="H2804" s="16">
        <v>17600075.260000002</v>
      </c>
      <c r="I2804" s="12" t="s">
        <v>24384</v>
      </c>
      <c r="J2804" s="12" t="s">
        <v>24766</v>
      </c>
      <c r="K2804" s="15"/>
      <c r="L2804" s="13" t="s">
        <v>70</v>
      </c>
      <c r="M2804" s="7">
        <v>1</v>
      </c>
      <c r="N2804" s="14"/>
    </row>
    <row r="2805" spans="1:14" ht="141.75">
      <c r="A2805" s="6">
        <v>2804</v>
      </c>
      <c r="B2805" s="8" t="s">
        <v>24301</v>
      </c>
      <c r="C2805" s="9" t="s">
        <v>24767</v>
      </c>
      <c r="D2805" s="10" t="s">
        <v>24451</v>
      </c>
      <c r="E2805" s="11" t="s">
        <v>24765</v>
      </c>
      <c r="F2805" s="6">
        <v>466490</v>
      </c>
      <c r="G2805" s="6" t="s">
        <v>2133</v>
      </c>
      <c r="H2805" s="16">
        <v>17600075.260000002</v>
      </c>
      <c r="I2805" s="12" t="s">
        <v>24384</v>
      </c>
      <c r="J2805" s="12" t="s">
        <v>24766</v>
      </c>
      <c r="K2805" s="15"/>
      <c r="L2805" s="13" t="s">
        <v>70</v>
      </c>
      <c r="M2805" s="7">
        <v>0.49</v>
      </c>
      <c r="N2805" s="14"/>
    </row>
    <row r="2806" spans="1:14" ht="141.75">
      <c r="A2806" s="6">
        <v>2805</v>
      </c>
      <c r="B2806" s="8" t="s">
        <v>24301</v>
      </c>
      <c r="C2806" s="9" t="s">
        <v>24768</v>
      </c>
      <c r="D2806" s="10" t="s">
        <v>24769</v>
      </c>
      <c r="E2806" s="11" t="s">
        <v>24765</v>
      </c>
      <c r="F2806" s="6">
        <v>466490</v>
      </c>
      <c r="G2806" s="6" t="s">
        <v>2133</v>
      </c>
      <c r="H2806" s="16">
        <v>17600075.260000002</v>
      </c>
      <c r="I2806" s="12" t="s">
        <v>24384</v>
      </c>
      <c r="J2806" s="12" t="s">
        <v>24766</v>
      </c>
      <c r="K2806" s="15"/>
      <c r="L2806" s="13" t="s">
        <v>70</v>
      </c>
      <c r="M2806" s="7">
        <v>0.51</v>
      </c>
      <c r="N2806" s="14"/>
    </row>
    <row r="2807" spans="1:14" ht="110.25">
      <c r="A2807" s="6">
        <v>2806</v>
      </c>
      <c r="B2807" s="8" t="s">
        <v>24301</v>
      </c>
      <c r="C2807" s="9" t="s">
        <v>24770</v>
      </c>
      <c r="D2807" s="10" t="s">
        <v>4152</v>
      </c>
      <c r="E2807" s="11" t="s">
        <v>24771</v>
      </c>
      <c r="F2807" s="6">
        <v>472906</v>
      </c>
      <c r="G2807" s="6" t="s">
        <v>2133</v>
      </c>
      <c r="H2807" s="16">
        <v>15894853.27</v>
      </c>
      <c r="I2807" s="12" t="s">
        <v>24772</v>
      </c>
      <c r="J2807" s="12" t="s">
        <v>24762</v>
      </c>
      <c r="K2807" s="15"/>
      <c r="L2807" s="13" t="s">
        <v>14</v>
      </c>
      <c r="M2807" s="7">
        <v>1</v>
      </c>
      <c r="N2807" s="14"/>
    </row>
    <row r="2808" spans="1:14" ht="157.5">
      <c r="A2808" s="6">
        <v>2807</v>
      </c>
      <c r="B2808" s="8" t="s">
        <v>24301</v>
      </c>
      <c r="C2808" s="9" t="s">
        <v>24773</v>
      </c>
      <c r="D2808" s="10" t="s">
        <v>24774</v>
      </c>
      <c r="E2808" s="11" t="s">
        <v>24775</v>
      </c>
      <c r="F2808" s="6">
        <v>476459</v>
      </c>
      <c r="G2808" s="6" t="s">
        <v>2133</v>
      </c>
      <c r="H2808" s="16">
        <v>11314148.390000001</v>
      </c>
      <c r="I2808" s="12" t="s">
        <v>24776</v>
      </c>
      <c r="J2808" s="12" t="s">
        <v>24777</v>
      </c>
      <c r="K2808" s="15"/>
      <c r="L2808" s="13" t="s">
        <v>14</v>
      </c>
      <c r="M2808" s="7">
        <v>1</v>
      </c>
      <c r="N2808" s="14"/>
    </row>
    <row r="2809" spans="1:14" ht="141.75">
      <c r="A2809" s="6">
        <v>2808</v>
      </c>
      <c r="B2809" s="8" t="s">
        <v>24301</v>
      </c>
      <c r="C2809" s="9" t="s">
        <v>24778</v>
      </c>
      <c r="D2809" s="10" t="s">
        <v>24779</v>
      </c>
      <c r="E2809" s="11" t="s">
        <v>24780</v>
      </c>
      <c r="F2809" s="6">
        <v>473271</v>
      </c>
      <c r="G2809" s="6" t="s">
        <v>2133</v>
      </c>
      <c r="H2809" s="16">
        <v>43517845.219999999</v>
      </c>
      <c r="I2809" s="12" t="s">
        <v>24776</v>
      </c>
      <c r="J2809" s="12" t="s">
        <v>24781</v>
      </c>
      <c r="K2809" s="15"/>
      <c r="L2809" s="13" t="s">
        <v>14</v>
      </c>
      <c r="M2809" s="7">
        <v>1</v>
      </c>
      <c r="N2809" s="14"/>
    </row>
    <row r="2810" spans="1:14" ht="94.5">
      <c r="A2810" s="6">
        <v>2809</v>
      </c>
      <c r="B2810" s="8" t="s">
        <v>24301</v>
      </c>
      <c r="C2810" s="9" t="s">
        <v>24583</v>
      </c>
      <c r="D2810" s="10" t="s">
        <v>24584</v>
      </c>
      <c r="E2810" s="11" t="s">
        <v>24782</v>
      </c>
      <c r="F2810" s="6">
        <v>479479</v>
      </c>
      <c r="G2810" s="6" t="s">
        <v>2133</v>
      </c>
      <c r="H2810" s="16">
        <v>8257917.8600000003</v>
      </c>
      <c r="I2810" s="12" t="s">
        <v>13627</v>
      </c>
      <c r="J2810" s="12" t="s">
        <v>24783</v>
      </c>
      <c r="K2810" s="15">
        <v>3597000</v>
      </c>
      <c r="L2810" s="13" t="s">
        <v>14</v>
      </c>
      <c r="M2810" s="7">
        <v>1</v>
      </c>
      <c r="N2810" s="14"/>
    </row>
    <row r="2811" spans="1:14" ht="110.25">
      <c r="A2811" s="6">
        <v>2810</v>
      </c>
      <c r="B2811" s="8" t="s">
        <v>24301</v>
      </c>
      <c r="C2811" s="9" t="s">
        <v>24784</v>
      </c>
      <c r="D2811" s="10" t="s">
        <v>24785</v>
      </c>
      <c r="E2811" s="11" t="s">
        <v>24786</v>
      </c>
      <c r="F2811" s="6">
        <v>476462</v>
      </c>
      <c r="G2811" s="6" t="s">
        <v>2133</v>
      </c>
      <c r="H2811" s="16">
        <v>10960756.1</v>
      </c>
      <c r="I2811" s="12" t="s">
        <v>13627</v>
      </c>
      <c r="J2811" s="12" t="s">
        <v>24787</v>
      </c>
      <c r="K2811" s="15"/>
      <c r="L2811" s="13" t="s">
        <v>14</v>
      </c>
      <c r="M2811" s="7">
        <v>1</v>
      </c>
      <c r="N2811" s="14"/>
    </row>
    <row r="2812" spans="1:14" ht="94.5">
      <c r="A2812" s="6">
        <v>2811</v>
      </c>
      <c r="B2812" s="8" t="s">
        <v>24301</v>
      </c>
      <c r="C2812" s="9" t="s">
        <v>24788</v>
      </c>
      <c r="D2812" s="10" t="s">
        <v>24789</v>
      </c>
      <c r="E2812" s="11" t="s">
        <v>24790</v>
      </c>
      <c r="F2812" s="6">
        <v>493610</v>
      </c>
      <c r="G2812" s="6" t="s">
        <v>2133</v>
      </c>
      <c r="H2812" s="16">
        <v>9496031.8499999996</v>
      </c>
      <c r="I2812" s="12" t="s">
        <v>24791</v>
      </c>
      <c r="J2812" s="12" t="s">
        <v>24792</v>
      </c>
      <c r="K2812" s="15"/>
      <c r="L2812" s="13" t="s">
        <v>14</v>
      </c>
      <c r="M2812" s="7">
        <v>1</v>
      </c>
      <c r="N2812" s="14"/>
    </row>
    <row r="2813" spans="1:14" ht="189">
      <c r="A2813" s="6">
        <v>2812</v>
      </c>
      <c r="B2813" s="8" t="s">
        <v>24301</v>
      </c>
      <c r="C2813" s="9" t="s">
        <v>24753</v>
      </c>
      <c r="D2813" s="10" t="s">
        <v>24754</v>
      </c>
      <c r="E2813" s="11" t="s">
        <v>24793</v>
      </c>
      <c r="F2813" s="6">
        <v>473203</v>
      </c>
      <c r="G2813" s="6" t="s">
        <v>2133</v>
      </c>
      <c r="H2813" s="16">
        <v>23334855.18</v>
      </c>
      <c r="I2813" s="12">
        <v>43932</v>
      </c>
      <c r="J2813" s="12" t="s">
        <v>24794</v>
      </c>
      <c r="K2813" s="15"/>
      <c r="L2813" s="13" t="s">
        <v>14</v>
      </c>
      <c r="M2813" s="7">
        <v>1</v>
      </c>
      <c r="N2813" s="14"/>
    </row>
    <row r="2814" spans="1:14" ht="157.5">
      <c r="A2814" s="6">
        <v>2813</v>
      </c>
      <c r="B2814" s="8" t="s">
        <v>24301</v>
      </c>
      <c r="C2814" s="9" t="s">
        <v>24795</v>
      </c>
      <c r="D2814" s="10" t="s">
        <v>24430</v>
      </c>
      <c r="E2814" s="11" t="s">
        <v>24796</v>
      </c>
      <c r="F2814" s="6">
        <v>473202</v>
      </c>
      <c r="G2814" s="6" t="s">
        <v>2133</v>
      </c>
      <c r="H2814" s="16">
        <v>52160137.829999998</v>
      </c>
      <c r="I2814" s="12">
        <v>43932</v>
      </c>
      <c r="J2814" s="12" t="s">
        <v>24797</v>
      </c>
      <c r="K2814" s="15"/>
      <c r="L2814" s="13" t="s">
        <v>14</v>
      </c>
      <c r="M2814" s="7">
        <v>1</v>
      </c>
      <c r="N2814" s="14"/>
    </row>
    <row r="2815" spans="1:14" ht="78.75">
      <c r="A2815" s="6">
        <v>2814</v>
      </c>
      <c r="B2815" s="8" t="s">
        <v>24301</v>
      </c>
      <c r="C2815" s="9" t="s">
        <v>24798</v>
      </c>
      <c r="D2815" s="10" t="s">
        <v>24393</v>
      </c>
      <c r="E2815" s="11" t="s">
        <v>24799</v>
      </c>
      <c r="F2815" s="6">
        <v>493609</v>
      </c>
      <c r="G2815" s="6" t="s">
        <v>2133</v>
      </c>
      <c r="H2815" s="16">
        <v>3573466.8</v>
      </c>
      <c r="I2815" s="12">
        <v>44085</v>
      </c>
      <c r="J2815" s="12" t="s">
        <v>24800</v>
      </c>
      <c r="K2815" s="15"/>
      <c r="L2815" s="13" t="s">
        <v>14</v>
      </c>
      <c r="M2815" s="7">
        <v>1</v>
      </c>
      <c r="N2815" s="14"/>
    </row>
    <row r="2816" spans="1:14" ht="126">
      <c r="A2816" s="6">
        <v>2815</v>
      </c>
      <c r="B2816" s="8" t="s">
        <v>24301</v>
      </c>
      <c r="C2816" s="9" t="s">
        <v>24801</v>
      </c>
      <c r="D2816" s="10" t="s">
        <v>24442</v>
      </c>
      <c r="E2816" s="11" t="s">
        <v>24802</v>
      </c>
      <c r="F2816" s="6">
        <v>493614</v>
      </c>
      <c r="G2816" s="6" t="s">
        <v>2133</v>
      </c>
      <c r="H2816" s="16">
        <v>7644858.0499999998</v>
      </c>
      <c r="I2816" s="12">
        <v>44115</v>
      </c>
      <c r="J2816" s="12" t="s">
        <v>24803</v>
      </c>
      <c r="K2816" s="15"/>
      <c r="L2816" s="13" t="s">
        <v>14</v>
      </c>
      <c r="M2816" s="7">
        <v>1</v>
      </c>
      <c r="N2816" s="14"/>
    </row>
    <row r="2817" spans="1:14" ht="78.75">
      <c r="A2817" s="6">
        <v>2816</v>
      </c>
      <c r="B2817" s="8" t="s">
        <v>24301</v>
      </c>
      <c r="C2817" s="9" t="s">
        <v>24804</v>
      </c>
      <c r="D2817" s="10" t="s">
        <v>24378</v>
      </c>
      <c r="E2817" s="11" t="s">
        <v>24805</v>
      </c>
      <c r="F2817" s="6">
        <v>493613</v>
      </c>
      <c r="G2817" s="6" t="s">
        <v>2133</v>
      </c>
      <c r="H2817" s="16">
        <v>4271469.8</v>
      </c>
      <c r="I2817" s="12">
        <v>44115</v>
      </c>
      <c r="J2817" s="12" t="s">
        <v>24803</v>
      </c>
      <c r="K2817" s="15">
        <v>1050000</v>
      </c>
      <c r="L2817" s="13" t="s">
        <v>14</v>
      </c>
      <c r="M2817" s="7">
        <v>1</v>
      </c>
      <c r="N2817" s="14"/>
    </row>
    <row r="2818" spans="1:14" ht="267.75">
      <c r="A2818" s="6">
        <v>2817</v>
      </c>
      <c r="B2818" s="8" t="s">
        <v>24301</v>
      </c>
      <c r="C2818" s="9" t="s">
        <v>24806</v>
      </c>
      <c r="D2818" s="10" t="s">
        <v>24807</v>
      </c>
      <c r="E2818" s="11" t="s">
        <v>24808</v>
      </c>
      <c r="F2818" s="6">
        <v>478718</v>
      </c>
      <c r="G2818" s="6" t="s">
        <v>2133</v>
      </c>
      <c r="H2818" s="16">
        <v>28038259.539999999</v>
      </c>
      <c r="I2818" s="12">
        <v>44176</v>
      </c>
      <c r="J2818" s="12" t="s">
        <v>24809</v>
      </c>
      <c r="K2818" s="15">
        <v>1600000</v>
      </c>
      <c r="L2818" s="13" t="s">
        <v>70</v>
      </c>
      <c r="M2818" s="7">
        <v>1</v>
      </c>
      <c r="N2818" s="14"/>
    </row>
    <row r="2819" spans="1:14" ht="267.75">
      <c r="A2819" s="6">
        <v>2818</v>
      </c>
      <c r="B2819" s="8" t="s">
        <v>24301</v>
      </c>
      <c r="C2819" s="9" t="s">
        <v>24810</v>
      </c>
      <c r="D2819" s="10" t="s">
        <v>24811</v>
      </c>
      <c r="E2819" s="11" t="s">
        <v>24808</v>
      </c>
      <c r="F2819" s="6">
        <v>478718</v>
      </c>
      <c r="G2819" s="6" t="s">
        <v>2133</v>
      </c>
      <c r="H2819" s="16">
        <v>28038259.539999999</v>
      </c>
      <c r="I2819" s="12">
        <v>44176</v>
      </c>
      <c r="J2819" s="12" t="s">
        <v>24809</v>
      </c>
      <c r="K2819" s="15">
        <v>784000</v>
      </c>
      <c r="L2819" s="13" t="s">
        <v>70</v>
      </c>
      <c r="M2819" s="7">
        <v>0.49</v>
      </c>
      <c r="N2819" s="14"/>
    </row>
    <row r="2820" spans="1:14" ht="267.75">
      <c r="A2820" s="6">
        <v>2819</v>
      </c>
      <c r="B2820" s="8" t="s">
        <v>24301</v>
      </c>
      <c r="C2820" s="9" t="s">
        <v>24812</v>
      </c>
      <c r="D2820" s="10" t="s">
        <v>24327</v>
      </c>
      <c r="E2820" s="11" t="s">
        <v>24808</v>
      </c>
      <c r="F2820" s="6">
        <v>478718</v>
      </c>
      <c r="G2820" s="6" t="s">
        <v>2133</v>
      </c>
      <c r="H2820" s="16">
        <v>28038259.539999999</v>
      </c>
      <c r="I2820" s="12">
        <v>44176</v>
      </c>
      <c r="J2820" s="12" t="s">
        <v>24809</v>
      </c>
      <c r="K2820" s="15">
        <v>816000</v>
      </c>
      <c r="L2820" s="13" t="s">
        <v>70</v>
      </c>
      <c r="M2820" s="7">
        <v>0.51</v>
      </c>
      <c r="N2820" s="14"/>
    </row>
    <row r="2821" spans="1:14" ht="126">
      <c r="A2821" s="6">
        <v>2820</v>
      </c>
      <c r="B2821" s="8" t="s">
        <v>24301</v>
      </c>
      <c r="C2821" s="9" t="s">
        <v>24691</v>
      </c>
      <c r="D2821" s="10" t="s">
        <v>24692</v>
      </c>
      <c r="E2821" s="11" t="s">
        <v>24813</v>
      </c>
      <c r="F2821" s="6">
        <v>472902</v>
      </c>
      <c r="G2821" s="6" t="s">
        <v>2133</v>
      </c>
      <c r="H2821" s="16">
        <v>34895136.060000002</v>
      </c>
      <c r="I2821" s="12">
        <v>44176</v>
      </c>
      <c r="J2821" s="12" t="s">
        <v>24814</v>
      </c>
      <c r="K2821" s="15"/>
      <c r="L2821" s="13" t="s">
        <v>70</v>
      </c>
      <c r="M2821" s="7">
        <v>1</v>
      </c>
      <c r="N2821" s="14"/>
    </row>
    <row r="2822" spans="1:14" ht="126">
      <c r="A2822" s="6">
        <v>2821</v>
      </c>
      <c r="B2822" s="8" t="s">
        <v>24301</v>
      </c>
      <c r="C2822" s="9" t="s">
        <v>24695</v>
      </c>
      <c r="D2822" s="10" t="s">
        <v>24416</v>
      </c>
      <c r="E2822" s="11" t="s">
        <v>24813</v>
      </c>
      <c r="F2822" s="6">
        <v>472902</v>
      </c>
      <c r="G2822" s="6" t="s">
        <v>2133</v>
      </c>
      <c r="H2822" s="16">
        <v>34895136.060000002</v>
      </c>
      <c r="I2822" s="12">
        <v>44176</v>
      </c>
      <c r="J2822" s="12" t="s">
        <v>24814</v>
      </c>
      <c r="K2822" s="15"/>
      <c r="L2822" s="13" t="s">
        <v>70</v>
      </c>
      <c r="M2822" s="7">
        <v>0.51</v>
      </c>
      <c r="N2822" s="14"/>
    </row>
    <row r="2823" spans="1:14" ht="126">
      <c r="A2823" s="6">
        <v>2822</v>
      </c>
      <c r="B2823" s="8" t="s">
        <v>24301</v>
      </c>
      <c r="C2823" s="9" t="s">
        <v>24696</v>
      </c>
      <c r="D2823" s="10" t="s">
        <v>24697</v>
      </c>
      <c r="E2823" s="11" t="s">
        <v>24813</v>
      </c>
      <c r="F2823" s="6">
        <v>472902</v>
      </c>
      <c r="G2823" s="6" t="s">
        <v>2133</v>
      </c>
      <c r="H2823" s="16">
        <v>34895136.060000002</v>
      </c>
      <c r="I2823" s="12">
        <v>44176</v>
      </c>
      <c r="J2823" s="12" t="s">
        <v>24814</v>
      </c>
      <c r="K2823" s="15"/>
      <c r="L2823" s="13" t="s">
        <v>70</v>
      </c>
      <c r="M2823" s="7">
        <v>0.49</v>
      </c>
      <c r="N2823" s="14"/>
    </row>
    <row r="2824" spans="1:14" ht="94.5">
      <c r="A2824" s="6">
        <v>2823</v>
      </c>
      <c r="B2824" s="8" t="s">
        <v>24301</v>
      </c>
      <c r="C2824" s="9" t="s">
        <v>24815</v>
      </c>
      <c r="D2824" s="10" t="s">
        <v>24816</v>
      </c>
      <c r="E2824" s="11" t="s">
        <v>24817</v>
      </c>
      <c r="F2824" s="6">
        <v>493611</v>
      </c>
      <c r="G2824" s="6" t="s">
        <v>2133</v>
      </c>
      <c r="H2824" s="16">
        <v>4317492.55</v>
      </c>
      <c r="I2824" s="12" t="s">
        <v>24818</v>
      </c>
      <c r="J2824" s="12" t="s">
        <v>24725</v>
      </c>
      <c r="K2824" s="15">
        <v>1200000</v>
      </c>
      <c r="L2824" s="13" t="s">
        <v>14</v>
      </c>
      <c r="M2824" s="7">
        <v>1</v>
      </c>
      <c r="N2824" s="14"/>
    </row>
    <row r="2825" spans="1:14" ht="220.5">
      <c r="A2825" s="6">
        <v>2824</v>
      </c>
      <c r="B2825" s="8" t="s">
        <v>24301</v>
      </c>
      <c r="C2825" s="9" t="s">
        <v>24819</v>
      </c>
      <c r="D2825" s="10" t="s">
        <v>14186</v>
      </c>
      <c r="E2825" s="11" t="s">
        <v>24820</v>
      </c>
      <c r="F2825" s="6">
        <v>468879</v>
      </c>
      <c r="G2825" s="6" t="s">
        <v>2133</v>
      </c>
      <c r="H2825" s="16">
        <v>19977570.289999999</v>
      </c>
      <c r="I2825" s="12">
        <v>43842</v>
      </c>
      <c r="J2825" s="12" t="s">
        <v>24821</v>
      </c>
      <c r="K2825" s="15"/>
      <c r="L2825" s="13" t="s">
        <v>14</v>
      </c>
      <c r="M2825" s="7">
        <v>1</v>
      </c>
      <c r="N2825" s="14"/>
    </row>
    <row r="2826" spans="1:14" ht="110.25">
      <c r="A2826" s="6">
        <v>2825</v>
      </c>
      <c r="B2826" s="8" t="s">
        <v>24301</v>
      </c>
      <c r="C2826" s="9" t="s">
        <v>24822</v>
      </c>
      <c r="D2826" s="10" t="s">
        <v>24823</v>
      </c>
      <c r="E2826" s="11" t="s">
        <v>24824</v>
      </c>
      <c r="F2826" s="6">
        <v>512210</v>
      </c>
      <c r="G2826" s="6" t="s">
        <v>608</v>
      </c>
      <c r="H2826" s="16">
        <v>4010929.92</v>
      </c>
      <c r="I2826" s="12">
        <v>43834</v>
      </c>
      <c r="J2826" s="12">
        <v>44265</v>
      </c>
      <c r="K2826" s="15">
        <v>3983666</v>
      </c>
      <c r="L2826" s="13" t="s">
        <v>14</v>
      </c>
      <c r="M2826" s="7">
        <v>1</v>
      </c>
      <c r="N2826" s="14"/>
    </row>
    <row r="2827" spans="1:14" ht="110.25">
      <c r="A2827" s="6">
        <v>2826</v>
      </c>
      <c r="B2827" s="8" t="s">
        <v>24301</v>
      </c>
      <c r="C2827" s="9" t="s">
        <v>24825</v>
      </c>
      <c r="D2827" s="10" t="s">
        <v>24826</v>
      </c>
      <c r="E2827" s="11" t="s">
        <v>24827</v>
      </c>
      <c r="F2827" s="6">
        <v>514692</v>
      </c>
      <c r="G2827" s="6" t="s">
        <v>608</v>
      </c>
      <c r="H2827" s="16">
        <v>33797396.57</v>
      </c>
      <c r="I2827" s="12">
        <v>43868</v>
      </c>
      <c r="J2827" s="12" t="s">
        <v>24828</v>
      </c>
      <c r="K2827" s="15"/>
      <c r="L2827" s="13" t="s">
        <v>70</v>
      </c>
      <c r="M2827" s="7">
        <v>1</v>
      </c>
      <c r="N2827" s="14"/>
    </row>
    <row r="2828" spans="1:14" ht="78.75">
      <c r="A2828" s="6">
        <v>2827</v>
      </c>
      <c r="B2828" s="8" t="s">
        <v>24301</v>
      </c>
      <c r="C2828" s="9" t="s">
        <v>24829</v>
      </c>
      <c r="D2828" s="10" t="s">
        <v>24648</v>
      </c>
      <c r="E2828" s="11" t="s">
        <v>24827</v>
      </c>
      <c r="F2828" s="6">
        <v>514692</v>
      </c>
      <c r="G2828" s="6" t="s">
        <v>608</v>
      </c>
      <c r="H2828" s="16">
        <v>33797396.57</v>
      </c>
      <c r="I2828" s="12">
        <v>43868</v>
      </c>
      <c r="J2828" s="12" t="s">
        <v>24828</v>
      </c>
      <c r="K2828" s="15"/>
      <c r="L2828" s="13" t="s">
        <v>70</v>
      </c>
      <c r="M2828" s="7">
        <v>0.49</v>
      </c>
      <c r="N2828" s="14"/>
    </row>
    <row r="2829" spans="1:14" ht="78.75">
      <c r="A2829" s="6">
        <v>2828</v>
      </c>
      <c r="B2829" s="8" t="s">
        <v>24301</v>
      </c>
      <c r="C2829" s="9" t="s">
        <v>24695</v>
      </c>
      <c r="D2829" s="10" t="s">
        <v>24416</v>
      </c>
      <c r="E2829" s="11" t="s">
        <v>24827</v>
      </c>
      <c r="F2829" s="6">
        <v>514692</v>
      </c>
      <c r="G2829" s="6" t="s">
        <v>608</v>
      </c>
      <c r="H2829" s="16">
        <v>33797396.57</v>
      </c>
      <c r="I2829" s="12">
        <v>43868</v>
      </c>
      <c r="J2829" s="12" t="s">
        <v>24828</v>
      </c>
      <c r="K2829" s="15"/>
      <c r="L2829" s="13" t="s">
        <v>70</v>
      </c>
      <c r="M2829" s="7">
        <v>0.51</v>
      </c>
      <c r="N2829" s="14"/>
    </row>
    <row r="2830" spans="1:14" ht="110.25">
      <c r="A2830" s="6">
        <v>2829</v>
      </c>
      <c r="B2830" s="8" t="s">
        <v>24301</v>
      </c>
      <c r="C2830" s="9" t="s">
        <v>24830</v>
      </c>
      <c r="D2830" s="10" t="s">
        <v>24831</v>
      </c>
      <c r="E2830" s="11" t="s">
        <v>24832</v>
      </c>
      <c r="F2830" s="6">
        <v>487454</v>
      </c>
      <c r="G2830" s="6" t="s">
        <v>608</v>
      </c>
      <c r="H2830" s="16">
        <v>15469100.890000001</v>
      </c>
      <c r="I2830" s="12">
        <v>44172</v>
      </c>
      <c r="J2830" s="12" t="s">
        <v>13549</v>
      </c>
      <c r="K2830" s="15">
        <v>8840000</v>
      </c>
      <c r="L2830" s="13" t="s">
        <v>70</v>
      </c>
      <c r="M2830" s="7">
        <v>1</v>
      </c>
      <c r="N2830" s="14"/>
    </row>
    <row r="2831" spans="1:14" ht="110.25">
      <c r="A2831" s="6">
        <v>2830</v>
      </c>
      <c r="B2831" s="8" t="s">
        <v>24301</v>
      </c>
      <c r="C2831" s="9" t="s">
        <v>24833</v>
      </c>
      <c r="D2831" s="10" t="s">
        <v>24834</v>
      </c>
      <c r="E2831" s="11" t="s">
        <v>24832</v>
      </c>
      <c r="F2831" s="6">
        <v>487454</v>
      </c>
      <c r="G2831" s="6" t="s">
        <v>608</v>
      </c>
      <c r="H2831" s="16">
        <v>15469100.890000001</v>
      </c>
      <c r="I2831" s="12">
        <v>44172</v>
      </c>
      <c r="J2831" s="12" t="s">
        <v>13549</v>
      </c>
      <c r="K2831" s="15">
        <v>4331600</v>
      </c>
      <c r="L2831" s="13" t="s">
        <v>70</v>
      </c>
      <c r="M2831" s="7">
        <v>0.49</v>
      </c>
      <c r="N2831" s="14"/>
    </row>
    <row r="2832" spans="1:14" ht="110.25">
      <c r="A2832" s="6">
        <v>2831</v>
      </c>
      <c r="B2832" s="8" t="s">
        <v>24301</v>
      </c>
      <c r="C2832" s="9" t="s">
        <v>24835</v>
      </c>
      <c r="D2832" s="10" t="s">
        <v>24836</v>
      </c>
      <c r="E2832" s="11" t="s">
        <v>24832</v>
      </c>
      <c r="F2832" s="6">
        <v>487454</v>
      </c>
      <c r="G2832" s="6" t="s">
        <v>608</v>
      </c>
      <c r="H2832" s="16">
        <v>15469100.890000001</v>
      </c>
      <c r="I2832" s="12">
        <v>44172</v>
      </c>
      <c r="J2832" s="12" t="s">
        <v>13549</v>
      </c>
      <c r="K2832" s="15">
        <v>4508400</v>
      </c>
      <c r="L2832" s="13" t="s">
        <v>70</v>
      </c>
      <c r="M2832" s="7">
        <v>0.51</v>
      </c>
      <c r="N2832" s="14"/>
    </row>
    <row r="2833" spans="1:14" ht="94.5">
      <c r="A2833" s="6">
        <v>2832</v>
      </c>
      <c r="B2833" s="8" t="s">
        <v>24301</v>
      </c>
      <c r="C2833" s="9" t="s">
        <v>24837</v>
      </c>
      <c r="D2833" s="10" t="s">
        <v>24838</v>
      </c>
      <c r="E2833" s="11" t="s">
        <v>24839</v>
      </c>
      <c r="F2833" s="6">
        <v>506285</v>
      </c>
      <c r="G2833" s="6" t="s">
        <v>608</v>
      </c>
      <c r="H2833" s="16">
        <v>7354109.3600000003</v>
      </c>
      <c r="I2833" s="12">
        <v>43869</v>
      </c>
      <c r="J2833" s="12" t="s">
        <v>13631</v>
      </c>
      <c r="K2833" s="15">
        <v>7348513</v>
      </c>
      <c r="L2833" s="13" t="s">
        <v>14</v>
      </c>
      <c r="M2833" s="7">
        <v>1</v>
      </c>
      <c r="N2833" s="14"/>
    </row>
    <row r="2834" spans="1:14" ht="110.25">
      <c r="A2834" s="6">
        <v>2833</v>
      </c>
      <c r="B2834" s="8" t="s">
        <v>24301</v>
      </c>
      <c r="C2834" s="9" t="s">
        <v>24490</v>
      </c>
      <c r="D2834" s="10" t="s">
        <v>24491</v>
      </c>
      <c r="E2834" s="11" t="s">
        <v>24839</v>
      </c>
      <c r="F2834" s="6">
        <v>468464</v>
      </c>
      <c r="G2834" s="6" t="s">
        <v>608</v>
      </c>
      <c r="H2834" s="16">
        <v>33786768.869999997</v>
      </c>
      <c r="I2834" s="12" t="s">
        <v>24840</v>
      </c>
      <c r="J2834" s="12" t="s">
        <v>24841</v>
      </c>
      <c r="K2834" s="15">
        <v>33752829</v>
      </c>
      <c r="L2834" s="13" t="s">
        <v>14</v>
      </c>
      <c r="M2834" s="7">
        <v>1</v>
      </c>
      <c r="N2834" s="14"/>
    </row>
    <row r="2835" spans="1:14" ht="78.75">
      <c r="A2835" s="6">
        <v>2834</v>
      </c>
      <c r="B2835" s="8" t="s">
        <v>24301</v>
      </c>
      <c r="C2835" s="9" t="s">
        <v>24842</v>
      </c>
      <c r="D2835" s="10" t="s">
        <v>24843</v>
      </c>
      <c r="E2835" s="11" t="s">
        <v>24844</v>
      </c>
      <c r="F2835" s="6">
        <v>480155</v>
      </c>
      <c r="G2835" s="6" t="s">
        <v>608</v>
      </c>
      <c r="H2835" s="16">
        <v>3999800</v>
      </c>
      <c r="I2835" s="12" t="s">
        <v>24845</v>
      </c>
      <c r="J2835" s="12" t="s">
        <v>24846</v>
      </c>
      <c r="K2835" s="15">
        <v>3999256</v>
      </c>
      <c r="L2835" s="13" t="s">
        <v>14</v>
      </c>
      <c r="M2835" s="7">
        <v>1</v>
      </c>
      <c r="N2835" s="14"/>
    </row>
    <row r="2836" spans="1:14" ht="110.25">
      <c r="A2836" s="6">
        <v>2835</v>
      </c>
      <c r="B2836" s="8" t="s">
        <v>24301</v>
      </c>
      <c r="C2836" s="9" t="s">
        <v>24847</v>
      </c>
      <c r="D2836" s="10" t="s">
        <v>24848</v>
      </c>
      <c r="E2836" s="11" t="s">
        <v>24849</v>
      </c>
      <c r="F2836" s="6">
        <v>473206</v>
      </c>
      <c r="G2836" s="6" t="s">
        <v>608</v>
      </c>
      <c r="H2836" s="16">
        <v>30722573.329999998</v>
      </c>
      <c r="I2836" s="12">
        <v>43840</v>
      </c>
      <c r="J2836" s="12" t="s">
        <v>24850</v>
      </c>
      <c r="K2836" s="15">
        <v>30716553</v>
      </c>
      <c r="L2836" s="13" t="s">
        <v>70</v>
      </c>
      <c r="M2836" s="7">
        <v>1</v>
      </c>
      <c r="N2836" s="14"/>
    </row>
    <row r="2837" spans="1:14" ht="78.75">
      <c r="A2837" s="6">
        <v>2836</v>
      </c>
      <c r="B2837" s="8" t="s">
        <v>24301</v>
      </c>
      <c r="C2837" s="9" t="s">
        <v>24851</v>
      </c>
      <c r="D2837" s="10" t="s">
        <v>24852</v>
      </c>
      <c r="E2837" s="11" t="s">
        <v>24849</v>
      </c>
      <c r="F2837" s="6">
        <v>473206</v>
      </c>
      <c r="G2837" s="6" t="s">
        <v>608</v>
      </c>
      <c r="H2837" s="16">
        <v>30722573.329999998</v>
      </c>
      <c r="I2837" s="12">
        <v>43840</v>
      </c>
      <c r="J2837" s="12" t="s">
        <v>24850</v>
      </c>
      <c r="K2837" s="15">
        <v>9214966</v>
      </c>
      <c r="L2837" s="13" t="s">
        <v>70</v>
      </c>
      <c r="M2837" s="7">
        <v>0.3</v>
      </c>
      <c r="N2837" s="14"/>
    </row>
    <row r="2838" spans="1:14" ht="78.75">
      <c r="A2838" s="6">
        <v>2837</v>
      </c>
      <c r="B2838" s="8" t="s">
        <v>24301</v>
      </c>
      <c r="C2838" s="9" t="s">
        <v>24853</v>
      </c>
      <c r="D2838" s="10" t="s">
        <v>24491</v>
      </c>
      <c r="E2838" s="11" t="s">
        <v>24849</v>
      </c>
      <c r="F2838" s="6">
        <v>473206</v>
      </c>
      <c r="G2838" s="6" t="s">
        <v>608</v>
      </c>
      <c r="H2838" s="16">
        <v>30722573.329999998</v>
      </c>
      <c r="I2838" s="12">
        <v>43840</v>
      </c>
      <c r="J2838" s="12" t="s">
        <v>24850</v>
      </c>
      <c r="K2838" s="15">
        <v>9214966</v>
      </c>
      <c r="L2838" s="13" t="s">
        <v>70</v>
      </c>
      <c r="M2838" s="7">
        <v>0.3</v>
      </c>
      <c r="N2838" s="14"/>
    </row>
    <row r="2839" spans="1:14" ht="78.75">
      <c r="A2839" s="6">
        <v>2838</v>
      </c>
      <c r="B2839" s="8" t="s">
        <v>24301</v>
      </c>
      <c r="C2839" s="9" t="s">
        <v>24695</v>
      </c>
      <c r="D2839" s="10" t="s">
        <v>24416</v>
      </c>
      <c r="E2839" s="11" t="s">
        <v>24849</v>
      </c>
      <c r="F2839" s="6">
        <v>473206</v>
      </c>
      <c r="G2839" s="6" t="s">
        <v>608</v>
      </c>
      <c r="H2839" s="16">
        <v>30722573.329999998</v>
      </c>
      <c r="I2839" s="12">
        <v>43840</v>
      </c>
      <c r="J2839" s="12" t="s">
        <v>24850</v>
      </c>
      <c r="K2839" s="15">
        <v>12286621</v>
      </c>
      <c r="L2839" s="13" t="s">
        <v>70</v>
      </c>
      <c r="M2839" s="7">
        <v>0.4</v>
      </c>
      <c r="N2839" s="14"/>
    </row>
    <row r="2840" spans="1:14" ht="110.25">
      <c r="A2840" s="6">
        <v>2839</v>
      </c>
      <c r="B2840" s="8" t="s">
        <v>24301</v>
      </c>
      <c r="C2840" s="9" t="s">
        <v>24854</v>
      </c>
      <c r="D2840" s="10" t="s">
        <v>24663</v>
      </c>
      <c r="E2840" s="11" t="s">
        <v>24855</v>
      </c>
      <c r="F2840" s="6">
        <v>487591</v>
      </c>
      <c r="G2840" s="6" t="s">
        <v>608</v>
      </c>
      <c r="H2840" s="16">
        <v>1578519.05</v>
      </c>
      <c r="I2840" s="12">
        <v>43961</v>
      </c>
      <c r="J2840" s="12" t="s">
        <v>24856</v>
      </c>
      <c r="K2840" s="15">
        <v>1578519</v>
      </c>
      <c r="L2840" s="13" t="s">
        <v>14</v>
      </c>
      <c r="M2840" s="7">
        <v>1</v>
      </c>
      <c r="N2840" s="14"/>
    </row>
    <row r="2841" spans="1:14" ht="126">
      <c r="A2841" s="6">
        <v>2840</v>
      </c>
      <c r="B2841" s="8" t="s">
        <v>24301</v>
      </c>
      <c r="C2841" s="9" t="s">
        <v>24857</v>
      </c>
      <c r="D2841" s="10" t="s">
        <v>24858</v>
      </c>
      <c r="E2841" s="11" t="s">
        <v>24859</v>
      </c>
      <c r="F2841" s="6">
        <v>487458</v>
      </c>
      <c r="G2841" s="6" t="s">
        <v>608</v>
      </c>
      <c r="H2841" s="16">
        <v>8230782.9000000004</v>
      </c>
      <c r="I2841" s="12">
        <v>43992</v>
      </c>
      <c r="J2841" s="12" t="s">
        <v>24860</v>
      </c>
      <c r="K2841" s="15">
        <v>5476000</v>
      </c>
      <c r="L2841" s="13" t="s">
        <v>14</v>
      </c>
      <c r="M2841" s="7">
        <v>1</v>
      </c>
      <c r="N2841" s="14"/>
    </row>
    <row r="2842" spans="1:14" ht="110.25">
      <c r="A2842" s="6">
        <v>2841</v>
      </c>
      <c r="B2842" s="8" t="s">
        <v>24301</v>
      </c>
      <c r="C2842" s="9" t="s">
        <v>24837</v>
      </c>
      <c r="D2842" s="10" t="s">
        <v>24838</v>
      </c>
      <c r="E2842" s="11" t="s">
        <v>24861</v>
      </c>
      <c r="F2842" s="6">
        <v>487829</v>
      </c>
      <c r="G2842" s="6" t="s">
        <v>608</v>
      </c>
      <c r="H2842" s="16">
        <v>2728237.15</v>
      </c>
      <c r="I2842" s="12">
        <v>43992</v>
      </c>
      <c r="J2842" s="12" t="s">
        <v>24860</v>
      </c>
      <c r="K2842" s="15">
        <v>2466714</v>
      </c>
      <c r="L2842" s="13" t="s">
        <v>14</v>
      </c>
      <c r="M2842" s="7">
        <v>1</v>
      </c>
      <c r="N2842" s="14"/>
    </row>
    <row r="2843" spans="1:14" ht="94.5">
      <c r="A2843" s="6">
        <v>2842</v>
      </c>
      <c r="B2843" s="8" t="s">
        <v>24301</v>
      </c>
      <c r="C2843" s="9" t="s">
        <v>24862</v>
      </c>
      <c r="D2843" s="10" t="s">
        <v>24863</v>
      </c>
      <c r="E2843" s="11" t="s">
        <v>24864</v>
      </c>
      <c r="F2843" s="6">
        <v>487593</v>
      </c>
      <c r="G2843" s="6" t="s">
        <v>608</v>
      </c>
      <c r="H2843" s="16">
        <v>504378.75</v>
      </c>
      <c r="I2843" s="12">
        <v>43992</v>
      </c>
      <c r="J2843" s="12" t="s">
        <v>24860</v>
      </c>
      <c r="K2843" s="15">
        <v>497585</v>
      </c>
      <c r="L2843" s="13" t="s">
        <v>14</v>
      </c>
      <c r="M2843" s="7">
        <v>1</v>
      </c>
      <c r="N2843" s="14"/>
    </row>
    <row r="2844" spans="1:14" ht="110.25">
      <c r="A2844" s="6">
        <v>2843</v>
      </c>
      <c r="B2844" s="8" t="s">
        <v>24301</v>
      </c>
      <c r="C2844" s="9" t="s">
        <v>24865</v>
      </c>
      <c r="D2844" s="10" t="s">
        <v>24866</v>
      </c>
      <c r="E2844" s="11" t="s">
        <v>24867</v>
      </c>
      <c r="F2844" s="6">
        <v>487469</v>
      </c>
      <c r="G2844" s="6" t="s">
        <v>608</v>
      </c>
      <c r="H2844" s="16">
        <v>2923902.4</v>
      </c>
      <c r="I2844" s="12">
        <v>44022</v>
      </c>
      <c r="J2844" s="12" t="s">
        <v>24868</v>
      </c>
      <c r="K2844" s="15">
        <v>2757202</v>
      </c>
      <c r="L2844" s="13" t="s">
        <v>14</v>
      </c>
      <c r="M2844" s="7">
        <v>1</v>
      </c>
      <c r="N2844" s="14"/>
    </row>
    <row r="2845" spans="1:14" ht="110.25">
      <c r="A2845" s="6">
        <v>2844</v>
      </c>
      <c r="B2845" s="8" t="s">
        <v>24301</v>
      </c>
      <c r="C2845" s="9" t="s">
        <v>24869</v>
      </c>
      <c r="D2845" s="10" t="s">
        <v>24870</v>
      </c>
      <c r="E2845" s="11" t="s">
        <v>24871</v>
      </c>
      <c r="F2845" s="6">
        <v>487468</v>
      </c>
      <c r="G2845" s="6" t="s">
        <v>608</v>
      </c>
      <c r="H2845" s="16">
        <v>3391932.25</v>
      </c>
      <c r="I2845" s="12">
        <v>44053</v>
      </c>
      <c r="J2845" s="12" t="s">
        <v>24872</v>
      </c>
      <c r="K2845" s="15">
        <v>3282921</v>
      </c>
      <c r="L2845" s="13" t="s">
        <v>14</v>
      </c>
      <c r="M2845" s="7">
        <v>1</v>
      </c>
      <c r="N2845" s="14"/>
    </row>
    <row r="2846" spans="1:14" ht="110.25">
      <c r="A2846" s="6">
        <v>2845</v>
      </c>
      <c r="B2846" s="8" t="s">
        <v>24301</v>
      </c>
      <c r="C2846" s="9" t="s">
        <v>24869</v>
      </c>
      <c r="D2846" s="10" t="s">
        <v>24870</v>
      </c>
      <c r="E2846" s="11" t="s">
        <v>24873</v>
      </c>
      <c r="F2846" s="6">
        <v>487465</v>
      </c>
      <c r="G2846" s="6" t="s">
        <v>608</v>
      </c>
      <c r="H2846" s="16">
        <v>1962846.3</v>
      </c>
      <c r="I2846" s="12">
        <v>44053</v>
      </c>
      <c r="J2846" s="12" t="s">
        <v>24872</v>
      </c>
      <c r="K2846" s="15"/>
      <c r="L2846" s="13" t="s">
        <v>14</v>
      </c>
      <c r="M2846" s="7">
        <v>1</v>
      </c>
      <c r="N2846" s="14"/>
    </row>
    <row r="2847" spans="1:14" ht="110.25">
      <c r="A2847" s="6">
        <v>2846</v>
      </c>
      <c r="B2847" s="8" t="s">
        <v>24301</v>
      </c>
      <c r="C2847" s="9" t="s">
        <v>24869</v>
      </c>
      <c r="D2847" s="10" t="s">
        <v>24870</v>
      </c>
      <c r="E2847" s="11" t="s">
        <v>24874</v>
      </c>
      <c r="F2847" s="6">
        <v>487464</v>
      </c>
      <c r="G2847" s="6" t="s">
        <v>608</v>
      </c>
      <c r="H2847" s="16">
        <v>3004409.2</v>
      </c>
      <c r="I2847" s="12">
        <v>44053</v>
      </c>
      <c r="J2847" s="12" t="s">
        <v>24872</v>
      </c>
      <c r="K2847" s="15"/>
      <c r="L2847" s="13" t="s">
        <v>14</v>
      </c>
      <c r="M2847" s="7">
        <v>1</v>
      </c>
      <c r="N2847" s="14"/>
    </row>
    <row r="2848" spans="1:14" ht="94.5">
      <c r="A2848" s="6">
        <v>2847</v>
      </c>
      <c r="B2848" s="8" t="s">
        <v>24301</v>
      </c>
      <c r="C2848" s="9" t="s">
        <v>24869</v>
      </c>
      <c r="D2848" s="10" t="s">
        <v>24870</v>
      </c>
      <c r="E2848" s="11" t="s">
        <v>24875</v>
      </c>
      <c r="F2848" s="6">
        <v>487463</v>
      </c>
      <c r="G2848" s="6" t="s">
        <v>608</v>
      </c>
      <c r="H2848" s="16">
        <v>4433883.7</v>
      </c>
      <c r="I2848" s="12">
        <v>44053</v>
      </c>
      <c r="J2848" s="12" t="s">
        <v>24872</v>
      </c>
      <c r="K2848" s="15"/>
      <c r="L2848" s="13" t="s">
        <v>14</v>
      </c>
      <c r="M2848" s="7">
        <v>1</v>
      </c>
      <c r="N2848" s="14"/>
    </row>
    <row r="2849" spans="1:14" ht="110.25">
      <c r="A2849" s="6">
        <v>2848</v>
      </c>
      <c r="B2849" s="8" t="s">
        <v>24301</v>
      </c>
      <c r="C2849" s="9" t="s">
        <v>24876</v>
      </c>
      <c r="D2849" s="10" t="s">
        <v>24877</v>
      </c>
      <c r="E2849" s="11" t="s">
        <v>24878</v>
      </c>
      <c r="F2849" s="6">
        <v>487600</v>
      </c>
      <c r="G2849" s="6" t="s">
        <v>608</v>
      </c>
      <c r="H2849" s="16">
        <v>362620.7</v>
      </c>
      <c r="I2849" s="12">
        <v>44145</v>
      </c>
      <c r="J2849" s="12" t="s">
        <v>24879</v>
      </c>
      <c r="K2849" s="15">
        <v>362620</v>
      </c>
      <c r="L2849" s="13" t="s">
        <v>14</v>
      </c>
      <c r="M2849" s="7">
        <v>1</v>
      </c>
      <c r="N2849" s="14"/>
    </row>
    <row r="2850" spans="1:14" ht="110.25">
      <c r="A2850" s="6">
        <v>2849</v>
      </c>
      <c r="B2850" s="8" t="s">
        <v>24301</v>
      </c>
      <c r="C2850" s="9" t="s">
        <v>24876</v>
      </c>
      <c r="D2850" s="10" t="s">
        <v>24877</v>
      </c>
      <c r="E2850" s="11" t="s">
        <v>24880</v>
      </c>
      <c r="F2850" s="6">
        <v>487599</v>
      </c>
      <c r="G2850" s="6" t="s">
        <v>608</v>
      </c>
      <c r="H2850" s="16">
        <v>310304.2</v>
      </c>
      <c r="I2850" s="12">
        <v>44145</v>
      </c>
      <c r="J2850" s="12" t="s">
        <v>24486</v>
      </c>
      <c r="K2850" s="15">
        <v>276186</v>
      </c>
      <c r="L2850" s="13" t="s">
        <v>14</v>
      </c>
      <c r="M2850" s="7">
        <v>1</v>
      </c>
      <c r="N2850" s="14"/>
    </row>
    <row r="2851" spans="1:14" ht="110.25">
      <c r="A2851" s="6">
        <v>2850</v>
      </c>
      <c r="B2851" s="8" t="s">
        <v>24301</v>
      </c>
      <c r="C2851" s="9" t="s">
        <v>24876</v>
      </c>
      <c r="D2851" s="10" t="s">
        <v>24877</v>
      </c>
      <c r="E2851" s="11" t="s">
        <v>24881</v>
      </c>
      <c r="F2851" s="6">
        <v>487594</v>
      </c>
      <c r="G2851" s="6" t="s">
        <v>608</v>
      </c>
      <c r="H2851" s="16">
        <v>243467.9</v>
      </c>
      <c r="I2851" s="12">
        <v>44145</v>
      </c>
      <c r="J2851" s="12" t="s">
        <v>24879</v>
      </c>
      <c r="K2851" s="15">
        <v>242108</v>
      </c>
      <c r="L2851" s="13" t="s">
        <v>14</v>
      </c>
      <c r="M2851" s="7">
        <v>1</v>
      </c>
      <c r="N2851" s="14"/>
    </row>
    <row r="2852" spans="1:14" ht="110.25">
      <c r="A2852" s="6">
        <v>2851</v>
      </c>
      <c r="B2852" s="8" t="s">
        <v>24301</v>
      </c>
      <c r="C2852" s="9" t="s">
        <v>24882</v>
      </c>
      <c r="D2852" s="10" t="s">
        <v>24883</v>
      </c>
      <c r="E2852" s="11" t="s">
        <v>24884</v>
      </c>
      <c r="F2852" s="6">
        <v>487470</v>
      </c>
      <c r="G2852" s="6" t="s">
        <v>608</v>
      </c>
      <c r="H2852" s="16">
        <v>4560962.3499999996</v>
      </c>
      <c r="I2852" s="12">
        <v>44145</v>
      </c>
      <c r="J2852" s="12" t="s">
        <v>24885</v>
      </c>
      <c r="K2852" s="15">
        <v>4555613</v>
      </c>
      <c r="L2852" s="13" t="s">
        <v>14</v>
      </c>
      <c r="M2852" s="7">
        <v>1</v>
      </c>
      <c r="N2852" s="14"/>
    </row>
    <row r="2853" spans="1:14" ht="94.5">
      <c r="A2853" s="6">
        <v>2852</v>
      </c>
      <c r="B2853" s="8" t="s">
        <v>24301</v>
      </c>
      <c r="C2853" s="9" t="s">
        <v>24886</v>
      </c>
      <c r="D2853" s="10" t="s">
        <v>24887</v>
      </c>
      <c r="E2853" s="11" t="s">
        <v>24888</v>
      </c>
      <c r="F2853" s="6">
        <v>487840</v>
      </c>
      <c r="G2853" s="6" t="s">
        <v>608</v>
      </c>
      <c r="H2853" s="16">
        <v>4228925</v>
      </c>
      <c r="I2853" s="12">
        <v>44175</v>
      </c>
      <c r="J2853" s="12" t="s">
        <v>24889</v>
      </c>
      <c r="K2853" s="15">
        <v>4205460</v>
      </c>
      <c r="L2853" s="13" t="s">
        <v>14</v>
      </c>
      <c r="M2853" s="7">
        <v>1</v>
      </c>
      <c r="N2853" s="14"/>
    </row>
    <row r="2854" spans="1:14" ht="110.25">
      <c r="A2854" s="6">
        <v>2853</v>
      </c>
      <c r="B2854" s="8" t="s">
        <v>24301</v>
      </c>
      <c r="C2854" s="9" t="s">
        <v>24890</v>
      </c>
      <c r="D2854" s="10" t="s">
        <v>24891</v>
      </c>
      <c r="E2854" s="11" t="s">
        <v>24892</v>
      </c>
      <c r="F2854" s="6">
        <v>487597</v>
      </c>
      <c r="G2854" s="6" t="s">
        <v>608</v>
      </c>
      <c r="H2854" s="16">
        <v>385935.6</v>
      </c>
      <c r="I2854" s="12">
        <v>44175</v>
      </c>
      <c r="J2854" s="12" t="s">
        <v>24889</v>
      </c>
      <c r="K2854" s="15"/>
      <c r="L2854" s="13" t="s">
        <v>14</v>
      </c>
      <c r="M2854" s="7">
        <v>1</v>
      </c>
      <c r="N2854" s="14"/>
    </row>
    <row r="2855" spans="1:14" ht="94.5">
      <c r="A2855" s="6">
        <v>2854</v>
      </c>
      <c r="B2855" s="8" t="s">
        <v>24301</v>
      </c>
      <c r="C2855" s="9" t="s">
        <v>24893</v>
      </c>
      <c r="D2855" s="10" t="s">
        <v>24416</v>
      </c>
      <c r="E2855" s="11" t="s">
        <v>24894</v>
      </c>
      <c r="F2855" s="6">
        <v>487457</v>
      </c>
      <c r="G2855" s="6" t="s">
        <v>608</v>
      </c>
      <c r="H2855" s="16">
        <v>15629184.43</v>
      </c>
      <c r="I2855" s="12">
        <v>44175</v>
      </c>
      <c r="J2855" s="12">
        <v>44325</v>
      </c>
      <c r="K2855" s="15">
        <v>2500000</v>
      </c>
      <c r="L2855" s="13" t="s">
        <v>14</v>
      </c>
      <c r="M2855" s="7">
        <v>1</v>
      </c>
      <c r="N2855" s="14"/>
    </row>
    <row r="2856" spans="1:14" ht="110.25">
      <c r="A2856" s="6">
        <v>2855</v>
      </c>
      <c r="B2856" s="8" t="s">
        <v>24301</v>
      </c>
      <c r="C2856" s="9" t="s">
        <v>24719</v>
      </c>
      <c r="D2856" s="10" t="s">
        <v>24720</v>
      </c>
      <c r="E2856" s="11" t="s">
        <v>24895</v>
      </c>
      <c r="F2856" s="6">
        <v>487843</v>
      </c>
      <c r="G2856" s="6" t="s">
        <v>608</v>
      </c>
      <c r="H2856" s="16">
        <v>8350079.1500000004</v>
      </c>
      <c r="I2856" s="12" t="s">
        <v>24761</v>
      </c>
      <c r="J2856" s="12" t="s">
        <v>24896</v>
      </c>
      <c r="K2856" s="15">
        <v>8171909</v>
      </c>
      <c r="L2856" s="13" t="s">
        <v>14</v>
      </c>
      <c r="M2856" s="7">
        <v>1</v>
      </c>
      <c r="N2856" s="14"/>
    </row>
    <row r="2857" spans="1:14" ht="110.25">
      <c r="A2857" s="6">
        <v>2856</v>
      </c>
      <c r="B2857" s="8" t="s">
        <v>24301</v>
      </c>
      <c r="C2857" s="9" t="s">
        <v>24837</v>
      </c>
      <c r="D2857" s="10" t="s">
        <v>24838</v>
      </c>
      <c r="E2857" s="11" t="s">
        <v>24897</v>
      </c>
      <c r="F2857" s="6">
        <v>487828</v>
      </c>
      <c r="G2857" s="6" t="s">
        <v>608</v>
      </c>
      <c r="H2857" s="16">
        <v>2611558.86</v>
      </c>
      <c r="I2857" s="12" t="s">
        <v>24898</v>
      </c>
      <c r="J2857" s="12" t="s">
        <v>24530</v>
      </c>
      <c r="K2857" s="15">
        <v>2608179</v>
      </c>
      <c r="L2857" s="13" t="s">
        <v>14</v>
      </c>
      <c r="M2857" s="7">
        <v>1</v>
      </c>
      <c r="N2857" s="14"/>
    </row>
    <row r="2858" spans="1:14" ht="94.5">
      <c r="A2858" s="6">
        <v>2857</v>
      </c>
      <c r="B2858" s="8" t="s">
        <v>24301</v>
      </c>
      <c r="C2858" s="9" t="s">
        <v>24899</v>
      </c>
      <c r="D2858" s="10" t="s">
        <v>24900</v>
      </c>
      <c r="E2858" s="11" t="s">
        <v>24901</v>
      </c>
      <c r="F2858" s="6">
        <v>487472</v>
      </c>
      <c r="G2858" s="6" t="s">
        <v>608</v>
      </c>
      <c r="H2858" s="16">
        <v>1815845.2</v>
      </c>
      <c r="I2858" s="12" t="s">
        <v>24898</v>
      </c>
      <c r="J2858" s="12" t="s">
        <v>24530</v>
      </c>
      <c r="K2858" s="15">
        <v>1690853</v>
      </c>
      <c r="L2858" s="13" t="s">
        <v>14</v>
      </c>
      <c r="M2858" s="7">
        <v>1</v>
      </c>
      <c r="N2858" s="14"/>
    </row>
    <row r="2859" spans="1:14" ht="94.5">
      <c r="A2859" s="6">
        <v>2858</v>
      </c>
      <c r="B2859" s="8" t="s">
        <v>24301</v>
      </c>
      <c r="C2859" s="9" t="s">
        <v>24902</v>
      </c>
      <c r="D2859" s="10" t="s">
        <v>24903</v>
      </c>
      <c r="E2859" s="11" t="s">
        <v>24904</v>
      </c>
      <c r="F2859" s="6">
        <v>487870</v>
      </c>
      <c r="G2859" s="6" t="s">
        <v>608</v>
      </c>
      <c r="H2859" s="16">
        <v>6755484.2000000002</v>
      </c>
      <c r="I2859" s="12" t="s">
        <v>24384</v>
      </c>
      <c r="J2859" s="12" t="s">
        <v>24905</v>
      </c>
      <c r="K2859" s="15">
        <v>6741572</v>
      </c>
      <c r="L2859" s="13" t="s">
        <v>14</v>
      </c>
      <c r="M2859" s="7">
        <v>1</v>
      </c>
      <c r="N2859" s="14"/>
    </row>
    <row r="2860" spans="1:14" ht="94.5">
      <c r="A2860" s="6">
        <v>2859</v>
      </c>
      <c r="B2860" s="8" t="s">
        <v>24301</v>
      </c>
      <c r="C2860" s="9" t="s">
        <v>24906</v>
      </c>
      <c r="D2860" s="10" t="s">
        <v>24907</v>
      </c>
      <c r="E2860" s="11" t="s">
        <v>24908</v>
      </c>
      <c r="F2860" s="6">
        <v>487598</v>
      </c>
      <c r="G2860" s="6" t="s">
        <v>608</v>
      </c>
      <c r="H2860" s="16">
        <v>371397.75</v>
      </c>
      <c r="I2860" s="12" t="s">
        <v>24384</v>
      </c>
      <c r="J2860" s="12" t="s">
        <v>24905</v>
      </c>
      <c r="K2860" s="15">
        <v>369358</v>
      </c>
      <c r="L2860" s="13" t="s">
        <v>14</v>
      </c>
      <c r="M2860" s="7">
        <v>1</v>
      </c>
      <c r="N2860" s="14"/>
    </row>
    <row r="2861" spans="1:14" ht="94.5">
      <c r="A2861" s="6">
        <v>2860</v>
      </c>
      <c r="B2861" s="8" t="s">
        <v>24301</v>
      </c>
      <c r="C2861" s="9" t="s">
        <v>24909</v>
      </c>
      <c r="D2861" s="10" t="s">
        <v>24910</v>
      </c>
      <c r="E2861" s="11" t="s">
        <v>24911</v>
      </c>
      <c r="F2861" s="6">
        <v>487596</v>
      </c>
      <c r="G2861" s="6" t="s">
        <v>608</v>
      </c>
      <c r="H2861" s="16">
        <v>106728.7</v>
      </c>
      <c r="I2861" s="12" t="s">
        <v>24384</v>
      </c>
      <c r="J2861" s="12" t="s">
        <v>24905</v>
      </c>
      <c r="K2861" s="15"/>
      <c r="L2861" s="13" t="s">
        <v>14</v>
      </c>
      <c r="M2861" s="7">
        <v>1</v>
      </c>
      <c r="N2861" s="14"/>
    </row>
    <row r="2862" spans="1:14" ht="94.5">
      <c r="A2862" s="6">
        <v>2861</v>
      </c>
      <c r="B2862" s="8" t="s">
        <v>24301</v>
      </c>
      <c r="C2862" s="9" t="s">
        <v>24906</v>
      </c>
      <c r="D2862" s="10" t="s">
        <v>24907</v>
      </c>
      <c r="E2862" s="11" t="s">
        <v>24912</v>
      </c>
      <c r="F2862" s="6">
        <v>487595</v>
      </c>
      <c r="G2862" s="6" t="s">
        <v>608</v>
      </c>
      <c r="H2862" s="16">
        <v>504468.05</v>
      </c>
      <c r="I2862" s="12" t="s">
        <v>24384</v>
      </c>
      <c r="J2862" s="12" t="s">
        <v>24905</v>
      </c>
      <c r="K2862" s="15">
        <v>497585</v>
      </c>
      <c r="L2862" s="13" t="s">
        <v>14</v>
      </c>
      <c r="M2862" s="7">
        <v>1</v>
      </c>
      <c r="N2862" s="14"/>
    </row>
    <row r="2863" spans="1:14" ht="94.5">
      <c r="A2863" s="6">
        <v>2862</v>
      </c>
      <c r="B2863" s="8" t="s">
        <v>24301</v>
      </c>
      <c r="C2863" s="9" t="s">
        <v>24913</v>
      </c>
      <c r="D2863" s="10" t="s">
        <v>24914</v>
      </c>
      <c r="E2863" s="11" t="s">
        <v>24915</v>
      </c>
      <c r="F2863" s="6">
        <v>487588</v>
      </c>
      <c r="G2863" s="6" t="s">
        <v>608</v>
      </c>
      <c r="H2863" s="16">
        <v>403850.7</v>
      </c>
      <c r="I2863" s="12" t="s">
        <v>24772</v>
      </c>
      <c r="J2863" s="12" t="s">
        <v>24905</v>
      </c>
      <c r="K2863" s="15">
        <v>386317</v>
      </c>
      <c r="L2863" s="13" t="s">
        <v>14</v>
      </c>
      <c r="M2863" s="7">
        <v>1</v>
      </c>
      <c r="N2863" s="14"/>
    </row>
    <row r="2864" spans="1:14" ht="94.5">
      <c r="A2864" s="6">
        <v>2863</v>
      </c>
      <c r="B2864" s="8" t="s">
        <v>24301</v>
      </c>
      <c r="C2864" s="9" t="s">
        <v>24916</v>
      </c>
      <c r="D2864" s="10" t="s">
        <v>24917</v>
      </c>
      <c r="E2864" s="11" t="s">
        <v>24918</v>
      </c>
      <c r="F2864" s="6">
        <v>487583</v>
      </c>
      <c r="G2864" s="6" t="s">
        <v>608</v>
      </c>
      <c r="H2864" s="16">
        <v>279281.95</v>
      </c>
      <c r="I2864" s="12" t="s">
        <v>24772</v>
      </c>
      <c r="J2864" s="12" t="s">
        <v>24919</v>
      </c>
      <c r="K2864" s="15">
        <v>238873</v>
      </c>
      <c r="L2864" s="13" t="s">
        <v>14</v>
      </c>
      <c r="M2864" s="7">
        <v>1</v>
      </c>
      <c r="N2864" s="14"/>
    </row>
    <row r="2865" spans="1:14" ht="110.25">
      <c r="A2865" s="6">
        <v>2864</v>
      </c>
      <c r="B2865" s="8" t="s">
        <v>24301</v>
      </c>
      <c r="C2865" s="9" t="s">
        <v>24920</v>
      </c>
      <c r="D2865" s="10" t="s">
        <v>24921</v>
      </c>
      <c r="E2865" s="11" t="s">
        <v>24922</v>
      </c>
      <c r="F2865" s="6">
        <v>487471</v>
      </c>
      <c r="G2865" s="6" t="s">
        <v>608</v>
      </c>
      <c r="H2865" s="16">
        <v>4084792.9</v>
      </c>
      <c r="I2865" s="12" t="s">
        <v>24772</v>
      </c>
      <c r="J2865" s="12" t="s">
        <v>24923</v>
      </c>
      <c r="K2865" s="15">
        <v>4070588</v>
      </c>
      <c r="L2865" s="13" t="s">
        <v>14</v>
      </c>
      <c r="M2865" s="7">
        <v>1</v>
      </c>
      <c r="N2865" s="14"/>
    </row>
    <row r="2866" spans="1:14" ht="94.5">
      <c r="A2866" s="6">
        <v>2865</v>
      </c>
      <c r="B2866" s="8" t="s">
        <v>24301</v>
      </c>
      <c r="C2866" s="9" t="s">
        <v>24837</v>
      </c>
      <c r="D2866" s="10" t="s">
        <v>24838</v>
      </c>
      <c r="E2866" s="11" t="s">
        <v>24924</v>
      </c>
      <c r="F2866" s="6">
        <v>487862</v>
      </c>
      <c r="G2866" s="6" t="s">
        <v>608</v>
      </c>
      <c r="H2866" s="16">
        <v>3137372.18</v>
      </c>
      <c r="I2866" s="12" t="s">
        <v>24925</v>
      </c>
      <c r="J2866" s="12" t="s">
        <v>24926</v>
      </c>
      <c r="K2866" s="15">
        <v>3137371</v>
      </c>
      <c r="L2866" s="13" t="s">
        <v>14</v>
      </c>
      <c r="M2866" s="7">
        <v>1</v>
      </c>
      <c r="N2866" s="14"/>
    </row>
    <row r="2867" spans="1:14" ht="110.25">
      <c r="A2867" s="6">
        <v>2866</v>
      </c>
      <c r="B2867" s="8" t="s">
        <v>24301</v>
      </c>
      <c r="C2867" s="9" t="s">
        <v>24784</v>
      </c>
      <c r="D2867" s="10" t="s">
        <v>24785</v>
      </c>
      <c r="E2867" s="11" t="s">
        <v>24927</v>
      </c>
      <c r="F2867" s="6">
        <v>487859</v>
      </c>
      <c r="G2867" s="6" t="s">
        <v>608</v>
      </c>
      <c r="H2867" s="16">
        <v>4361760.6500000004</v>
      </c>
      <c r="I2867" s="12" t="s">
        <v>24925</v>
      </c>
      <c r="J2867" s="12" t="s">
        <v>24926</v>
      </c>
      <c r="K2867" s="15">
        <v>4300487</v>
      </c>
      <c r="L2867" s="13" t="s">
        <v>14</v>
      </c>
      <c r="M2867" s="7">
        <v>1</v>
      </c>
      <c r="N2867" s="14"/>
    </row>
    <row r="2868" spans="1:14" ht="110.25">
      <c r="A2868" s="6">
        <v>2867</v>
      </c>
      <c r="B2868" s="8" t="s">
        <v>24301</v>
      </c>
      <c r="C2868" s="9" t="s">
        <v>24784</v>
      </c>
      <c r="D2868" s="10" t="s">
        <v>24785</v>
      </c>
      <c r="E2868" s="11" t="s">
        <v>24928</v>
      </c>
      <c r="F2868" s="6">
        <v>487844</v>
      </c>
      <c r="G2868" s="6" t="s">
        <v>608</v>
      </c>
      <c r="H2868" s="16">
        <v>10240994.300000001</v>
      </c>
      <c r="I2868" s="12" t="s">
        <v>24925</v>
      </c>
      <c r="J2868" s="12" t="s">
        <v>24548</v>
      </c>
      <c r="K2868" s="15">
        <v>3824000</v>
      </c>
      <c r="L2868" s="13" t="s">
        <v>14</v>
      </c>
      <c r="M2868" s="7">
        <v>1</v>
      </c>
      <c r="N2868" s="14"/>
    </row>
    <row r="2869" spans="1:14" ht="110.25">
      <c r="A2869" s="6">
        <v>2868</v>
      </c>
      <c r="B2869" s="8" t="s">
        <v>24301</v>
      </c>
      <c r="C2869" s="9" t="s">
        <v>24784</v>
      </c>
      <c r="D2869" s="10" t="s">
        <v>24785</v>
      </c>
      <c r="E2869" s="11" t="s">
        <v>24929</v>
      </c>
      <c r="F2869" s="6">
        <v>487841</v>
      </c>
      <c r="G2869" s="6" t="s">
        <v>608</v>
      </c>
      <c r="H2869" s="16">
        <v>4662317.8499999996</v>
      </c>
      <c r="I2869" s="12" t="s">
        <v>24925</v>
      </c>
      <c r="J2869" s="12" t="s">
        <v>24926</v>
      </c>
      <c r="K2869" s="15">
        <v>1500000</v>
      </c>
      <c r="L2869" s="13" t="s">
        <v>14</v>
      </c>
      <c r="M2869" s="7">
        <v>1</v>
      </c>
      <c r="N2869" s="14"/>
    </row>
    <row r="2870" spans="1:14" ht="110.25">
      <c r="A2870" s="6">
        <v>2869</v>
      </c>
      <c r="B2870" s="8" t="s">
        <v>24301</v>
      </c>
      <c r="C2870" s="9" t="s">
        <v>24784</v>
      </c>
      <c r="D2870" s="10" t="s">
        <v>24785</v>
      </c>
      <c r="E2870" s="11" t="s">
        <v>24930</v>
      </c>
      <c r="F2870" s="6">
        <v>487839</v>
      </c>
      <c r="G2870" s="6" t="s">
        <v>608</v>
      </c>
      <c r="H2870" s="16">
        <v>4532932.5999999996</v>
      </c>
      <c r="I2870" s="12" t="s">
        <v>24931</v>
      </c>
      <c r="J2870" s="12" t="s">
        <v>24666</v>
      </c>
      <c r="K2870" s="15">
        <v>4428397</v>
      </c>
      <c r="L2870" s="13" t="s">
        <v>14</v>
      </c>
      <c r="M2870" s="7">
        <v>1</v>
      </c>
      <c r="N2870" s="14"/>
    </row>
    <row r="2871" spans="1:14" ht="110.25">
      <c r="A2871" s="6">
        <v>2870</v>
      </c>
      <c r="B2871" s="8" t="s">
        <v>24301</v>
      </c>
      <c r="C2871" s="9" t="s">
        <v>24932</v>
      </c>
      <c r="D2871" s="10" t="s">
        <v>24484</v>
      </c>
      <c r="E2871" s="11" t="s">
        <v>24933</v>
      </c>
      <c r="F2871" s="6">
        <v>487467</v>
      </c>
      <c r="G2871" s="6" t="s">
        <v>608</v>
      </c>
      <c r="H2871" s="16">
        <v>3972565.6</v>
      </c>
      <c r="I2871" s="12" t="s">
        <v>24931</v>
      </c>
      <c r="J2871" s="12" t="s">
        <v>24934</v>
      </c>
      <c r="K2871" s="15">
        <v>2659000</v>
      </c>
      <c r="L2871" s="13" t="s">
        <v>14</v>
      </c>
      <c r="M2871" s="7">
        <v>1</v>
      </c>
      <c r="N2871" s="14"/>
    </row>
    <row r="2872" spans="1:14" ht="110.25">
      <c r="A2872" s="6">
        <v>2871</v>
      </c>
      <c r="B2872" s="8" t="s">
        <v>24301</v>
      </c>
      <c r="C2872" s="9" t="s">
        <v>24932</v>
      </c>
      <c r="D2872" s="10" t="s">
        <v>24484</v>
      </c>
      <c r="E2872" s="11" t="s">
        <v>24935</v>
      </c>
      <c r="F2872" s="6">
        <v>487466</v>
      </c>
      <c r="G2872" s="6" t="s">
        <v>608</v>
      </c>
      <c r="H2872" s="16">
        <v>1071195.3</v>
      </c>
      <c r="I2872" s="12" t="s">
        <v>24931</v>
      </c>
      <c r="J2872" s="12" t="s">
        <v>24934</v>
      </c>
      <c r="K2872" s="15">
        <v>1069201</v>
      </c>
      <c r="L2872" s="13" t="s">
        <v>14</v>
      </c>
      <c r="M2872" s="7">
        <v>1</v>
      </c>
      <c r="N2872" s="14"/>
    </row>
    <row r="2873" spans="1:14" ht="94.5">
      <c r="A2873" s="6">
        <v>2872</v>
      </c>
      <c r="B2873" s="8" t="s">
        <v>24301</v>
      </c>
      <c r="C2873" s="9" t="s">
        <v>24936</v>
      </c>
      <c r="D2873" s="10" t="s">
        <v>24937</v>
      </c>
      <c r="E2873" s="11" t="s">
        <v>24938</v>
      </c>
      <c r="F2873" s="6">
        <v>487462</v>
      </c>
      <c r="G2873" s="6" t="s">
        <v>608</v>
      </c>
      <c r="H2873" s="16">
        <v>506466.94</v>
      </c>
      <c r="I2873" s="12" t="s">
        <v>24931</v>
      </c>
      <c r="J2873" s="12" t="s">
        <v>24934</v>
      </c>
      <c r="K2873" s="15"/>
      <c r="L2873" s="13" t="s">
        <v>14</v>
      </c>
      <c r="M2873" s="7">
        <v>1</v>
      </c>
      <c r="N2873" s="14"/>
    </row>
    <row r="2874" spans="1:14" ht="94.5">
      <c r="A2874" s="6">
        <v>2873</v>
      </c>
      <c r="B2874" s="8" t="s">
        <v>24301</v>
      </c>
      <c r="C2874" s="9" t="s">
        <v>24939</v>
      </c>
      <c r="D2874" s="10" t="s">
        <v>24940</v>
      </c>
      <c r="E2874" s="11" t="s">
        <v>24941</v>
      </c>
      <c r="F2874" s="6">
        <v>487461</v>
      </c>
      <c r="G2874" s="6" t="s">
        <v>608</v>
      </c>
      <c r="H2874" s="16">
        <v>4895636.9000000004</v>
      </c>
      <c r="I2874" s="12" t="s">
        <v>24931</v>
      </c>
      <c r="J2874" s="12" t="s">
        <v>24666</v>
      </c>
      <c r="K2874" s="15">
        <v>4871121</v>
      </c>
      <c r="L2874" s="13" t="s">
        <v>14</v>
      </c>
      <c r="M2874" s="7">
        <v>1</v>
      </c>
      <c r="N2874" s="14"/>
    </row>
    <row r="2875" spans="1:14" ht="110.25">
      <c r="A2875" s="6">
        <v>2874</v>
      </c>
      <c r="B2875" s="8" t="s">
        <v>24301</v>
      </c>
      <c r="C2875" s="9" t="s">
        <v>24932</v>
      </c>
      <c r="D2875" s="10" t="s">
        <v>24484</v>
      </c>
      <c r="E2875" s="11" t="s">
        <v>24942</v>
      </c>
      <c r="F2875" s="6">
        <v>487459</v>
      </c>
      <c r="G2875" s="6" t="s">
        <v>608</v>
      </c>
      <c r="H2875" s="16">
        <v>7947281.0499999998</v>
      </c>
      <c r="I2875" s="12" t="s">
        <v>24931</v>
      </c>
      <c r="J2875" s="12" t="s">
        <v>24666</v>
      </c>
      <c r="K2875" s="15">
        <v>2596000</v>
      </c>
      <c r="L2875" s="13" t="s">
        <v>14</v>
      </c>
      <c r="M2875" s="7">
        <v>1</v>
      </c>
      <c r="N2875" s="14"/>
    </row>
    <row r="2876" spans="1:14" ht="94.5">
      <c r="A2876" s="6">
        <v>2875</v>
      </c>
      <c r="B2876" s="8" t="s">
        <v>24301</v>
      </c>
      <c r="C2876" s="9" t="s">
        <v>24943</v>
      </c>
      <c r="D2876" s="10" t="s">
        <v>24944</v>
      </c>
      <c r="E2876" s="11" t="s">
        <v>24945</v>
      </c>
      <c r="F2876" s="6">
        <v>487878</v>
      </c>
      <c r="G2876" s="6" t="s">
        <v>608</v>
      </c>
      <c r="H2876" s="16">
        <v>4440571.7</v>
      </c>
      <c r="I2876" s="12" t="s">
        <v>24946</v>
      </c>
      <c r="J2876" s="12" t="s">
        <v>24671</v>
      </c>
      <c r="K2876" s="15">
        <v>4274080</v>
      </c>
      <c r="L2876" s="13" t="s">
        <v>14</v>
      </c>
      <c r="M2876" s="7">
        <v>1</v>
      </c>
      <c r="N2876" s="14"/>
    </row>
    <row r="2877" spans="1:14" ht="110.25">
      <c r="A2877" s="6">
        <v>2876</v>
      </c>
      <c r="B2877" s="8" t="s">
        <v>24301</v>
      </c>
      <c r="C2877" s="9" t="s">
        <v>24784</v>
      </c>
      <c r="D2877" s="10" t="s">
        <v>24785</v>
      </c>
      <c r="E2877" s="11" t="s">
        <v>24947</v>
      </c>
      <c r="F2877" s="6">
        <v>487873</v>
      </c>
      <c r="G2877" s="6" t="s">
        <v>608</v>
      </c>
      <c r="H2877" s="16">
        <v>6956429.1500000004</v>
      </c>
      <c r="I2877" s="12" t="s">
        <v>24946</v>
      </c>
      <c r="J2877" s="12" t="s">
        <v>24948</v>
      </c>
      <c r="K2877" s="15">
        <v>1747000</v>
      </c>
      <c r="L2877" s="13" t="s">
        <v>14</v>
      </c>
      <c r="M2877" s="7">
        <v>1</v>
      </c>
      <c r="N2877" s="14"/>
    </row>
    <row r="2878" spans="1:14" ht="94.5">
      <c r="A2878" s="6">
        <v>2877</v>
      </c>
      <c r="B2878" s="8" t="s">
        <v>24301</v>
      </c>
      <c r="C2878" s="9" t="s">
        <v>24392</v>
      </c>
      <c r="D2878" s="10" t="s">
        <v>24393</v>
      </c>
      <c r="E2878" s="11" t="s">
        <v>24949</v>
      </c>
      <c r="F2878" s="6">
        <v>487837</v>
      </c>
      <c r="G2878" s="6" t="s">
        <v>608</v>
      </c>
      <c r="H2878" s="16">
        <v>3471480.5</v>
      </c>
      <c r="I2878" s="12" t="s">
        <v>24776</v>
      </c>
      <c r="J2878" s="12" t="s">
        <v>24950</v>
      </c>
      <c r="K2878" s="15">
        <v>3427568</v>
      </c>
      <c r="L2878" s="13" t="s">
        <v>14</v>
      </c>
      <c r="M2878" s="7">
        <v>1</v>
      </c>
      <c r="N2878" s="14"/>
    </row>
    <row r="2879" spans="1:14" ht="141.75">
      <c r="A2879" s="6">
        <v>2878</v>
      </c>
      <c r="B2879" s="8" t="s">
        <v>24301</v>
      </c>
      <c r="C2879" s="9" t="s">
        <v>24951</v>
      </c>
      <c r="D2879" s="10" t="s">
        <v>24952</v>
      </c>
      <c r="E2879" s="11" t="s">
        <v>24953</v>
      </c>
      <c r="F2879" s="6">
        <v>487836</v>
      </c>
      <c r="G2879" s="6" t="s">
        <v>608</v>
      </c>
      <c r="H2879" s="16">
        <v>3507566.35</v>
      </c>
      <c r="I2879" s="12" t="s">
        <v>24776</v>
      </c>
      <c r="J2879" s="12" t="s">
        <v>24950</v>
      </c>
      <c r="K2879" s="15"/>
      <c r="L2879" s="13" t="s">
        <v>14</v>
      </c>
      <c r="M2879" s="7">
        <v>1</v>
      </c>
      <c r="N2879" s="14"/>
    </row>
    <row r="2880" spans="1:14" ht="110.25">
      <c r="A2880" s="6">
        <v>2879</v>
      </c>
      <c r="B2880" s="8" t="s">
        <v>24301</v>
      </c>
      <c r="C2880" s="9" t="s">
        <v>24954</v>
      </c>
      <c r="D2880" s="10" t="s">
        <v>24307</v>
      </c>
      <c r="E2880" s="11" t="s">
        <v>24955</v>
      </c>
      <c r="F2880" s="6">
        <v>487833</v>
      </c>
      <c r="G2880" s="6" t="s">
        <v>608</v>
      </c>
      <c r="H2880" s="16">
        <v>3724217.96</v>
      </c>
      <c r="I2880" s="12" t="s">
        <v>24776</v>
      </c>
      <c r="J2880" s="12" t="s">
        <v>24950</v>
      </c>
      <c r="K2880" s="15">
        <v>3723037</v>
      </c>
      <c r="L2880" s="13" t="s">
        <v>14</v>
      </c>
      <c r="M2880" s="7">
        <v>1</v>
      </c>
      <c r="N2880" s="14"/>
    </row>
    <row r="2881" spans="1:14" ht="110.25">
      <c r="A2881" s="6">
        <v>2880</v>
      </c>
      <c r="B2881" s="8" t="s">
        <v>24301</v>
      </c>
      <c r="C2881" s="9" t="s">
        <v>24954</v>
      </c>
      <c r="D2881" s="10" t="s">
        <v>24307</v>
      </c>
      <c r="E2881" s="11" t="s">
        <v>24956</v>
      </c>
      <c r="F2881" s="6">
        <v>487831</v>
      </c>
      <c r="G2881" s="6" t="s">
        <v>608</v>
      </c>
      <c r="H2881" s="16">
        <v>2828655.97</v>
      </c>
      <c r="I2881" s="12" t="s">
        <v>24776</v>
      </c>
      <c r="J2881" s="12" t="s">
        <v>24950</v>
      </c>
      <c r="K2881" s="15">
        <v>2767317</v>
      </c>
      <c r="L2881" s="13" t="s">
        <v>14</v>
      </c>
      <c r="M2881" s="7">
        <v>1</v>
      </c>
      <c r="N2881" s="14"/>
    </row>
    <row r="2882" spans="1:14" ht="110.25">
      <c r="A2882" s="6">
        <v>2881</v>
      </c>
      <c r="B2882" s="8" t="s">
        <v>24301</v>
      </c>
      <c r="C2882" s="9" t="s">
        <v>24954</v>
      </c>
      <c r="D2882" s="10" t="s">
        <v>24307</v>
      </c>
      <c r="E2882" s="11" t="s">
        <v>24957</v>
      </c>
      <c r="F2882" s="6">
        <v>487830</v>
      </c>
      <c r="G2882" s="6" t="s">
        <v>608</v>
      </c>
      <c r="H2882" s="16">
        <v>3819271.41</v>
      </c>
      <c r="I2882" s="12" t="s">
        <v>24776</v>
      </c>
      <c r="J2882" s="12" t="s">
        <v>24950</v>
      </c>
      <c r="K2882" s="15">
        <v>3816400</v>
      </c>
      <c r="L2882" s="13" t="s">
        <v>14</v>
      </c>
      <c r="M2882" s="7">
        <v>1</v>
      </c>
      <c r="N2882" s="14"/>
    </row>
    <row r="2883" spans="1:14" ht="110.25">
      <c r="A2883" s="6">
        <v>2882</v>
      </c>
      <c r="B2883" s="8" t="s">
        <v>24301</v>
      </c>
      <c r="C2883" s="9" t="s">
        <v>24958</v>
      </c>
      <c r="D2883" s="10" t="s">
        <v>24959</v>
      </c>
      <c r="E2883" s="11" t="s">
        <v>24960</v>
      </c>
      <c r="F2883" s="6">
        <v>487822</v>
      </c>
      <c r="G2883" s="6" t="s">
        <v>608</v>
      </c>
      <c r="H2883" s="16">
        <v>7354223.5999999996</v>
      </c>
      <c r="I2883" s="12" t="s">
        <v>24776</v>
      </c>
      <c r="J2883" s="12" t="s">
        <v>24961</v>
      </c>
      <c r="K2883" s="15">
        <v>7342253</v>
      </c>
      <c r="L2883" s="13" t="s">
        <v>14</v>
      </c>
      <c r="M2883" s="7">
        <v>1</v>
      </c>
      <c r="N2883" s="14"/>
    </row>
    <row r="2884" spans="1:14" ht="110.25">
      <c r="A2884" s="6">
        <v>2883</v>
      </c>
      <c r="B2884" s="8" t="s">
        <v>24301</v>
      </c>
      <c r="C2884" s="9" t="s">
        <v>24962</v>
      </c>
      <c r="D2884" s="10" t="s">
        <v>24616</v>
      </c>
      <c r="E2884" s="11" t="s">
        <v>24963</v>
      </c>
      <c r="F2884" s="6">
        <v>487592</v>
      </c>
      <c r="G2884" s="6" t="s">
        <v>608</v>
      </c>
      <c r="H2884" s="16">
        <v>1076092.55</v>
      </c>
      <c r="I2884" s="12" t="s">
        <v>24776</v>
      </c>
      <c r="J2884" s="12" t="s">
        <v>24950</v>
      </c>
      <c r="K2884" s="15">
        <v>734225</v>
      </c>
      <c r="L2884" s="13" t="s">
        <v>14</v>
      </c>
      <c r="M2884" s="7">
        <v>1</v>
      </c>
      <c r="N2884" s="14"/>
    </row>
    <row r="2885" spans="1:14" ht="110.25">
      <c r="A2885" s="6">
        <v>2884</v>
      </c>
      <c r="B2885" s="8" t="s">
        <v>24301</v>
      </c>
      <c r="C2885" s="9" t="s">
        <v>24964</v>
      </c>
      <c r="D2885" s="10" t="s">
        <v>24965</v>
      </c>
      <c r="E2885" s="11" t="s">
        <v>24966</v>
      </c>
      <c r="F2885" s="6">
        <v>487589</v>
      </c>
      <c r="G2885" s="6" t="s">
        <v>608</v>
      </c>
      <c r="H2885" s="16">
        <v>866782.85</v>
      </c>
      <c r="I2885" s="12" t="s">
        <v>24776</v>
      </c>
      <c r="J2885" s="12" t="s">
        <v>24950</v>
      </c>
      <c r="K2885" s="15"/>
      <c r="L2885" s="13" t="s">
        <v>14</v>
      </c>
      <c r="M2885" s="7">
        <v>1</v>
      </c>
      <c r="N2885" s="14"/>
    </row>
    <row r="2886" spans="1:14" ht="110.25">
      <c r="A2886" s="6">
        <v>2885</v>
      </c>
      <c r="B2886" s="8" t="s">
        <v>24301</v>
      </c>
      <c r="C2886" s="9" t="s">
        <v>24932</v>
      </c>
      <c r="D2886" s="10" t="s">
        <v>24484</v>
      </c>
      <c r="E2886" s="11" t="s">
        <v>24967</v>
      </c>
      <c r="F2886" s="6">
        <v>487587</v>
      </c>
      <c r="G2886" s="6" t="s">
        <v>608</v>
      </c>
      <c r="H2886" s="16">
        <v>3059044.65</v>
      </c>
      <c r="I2886" s="12" t="s">
        <v>24776</v>
      </c>
      <c r="J2886" s="12" t="s">
        <v>24950</v>
      </c>
      <c r="K2886" s="15"/>
      <c r="L2886" s="13" t="s">
        <v>14</v>
      </c>
      <c r="M2886" s="7">
        <v>1</v>
      </c>
      <c r="N2886" s="14"/>
    </row>
    <row r="2887" spans="1:14" ht="94.5">
      <c r="A2887" s="6">
        <v>2886</v>
      </c>
      <c r="B2887" s="8" t="s">
        <v>24301</v>
      </c>
      <c r="C2887" s="9" t="s">
        <v>24968</v>
      </c>
      <c r="D2887" s="10" t="s">
        <v>24969</v>
      </c>
      <c r="E2887" s="11" t="s">
        <v>24970</v>
      </c>
      <c r="F2887" s="6">
        <v>487582</v>
      </c>
      <c r="G2887" s="6" t="s">
        <v>608</v>
      </c>
      <c r="H2887" s="16">
        <v>279281.95</v>
      </c>
      <c r="I2887" s="12" t="s">
        <v>24776</v>
      </c>
      <c r="J2887" s="12" t="s">
        <v>24950</v>
      </c>
      <c r="K2887" s="15">
        <v>225679</v>
      </c>
      <c r="L2887" s="13" t="s">
        <v>14</v>
      </c>
      <c r="M2887" s="7">
        <v>1</v>
      </c>
      <c r="N2887" s="14"/>
    </row>
    <row r="2888" spans="1:14" ht="94.5">
      <c r="A2888" s="6">
        <v>2887</v>
      </c>
      <c r="B2888" s="8" t="s">
        <v>24301</v>
      </c>
      <c r="C2888" s="9" t="s">
        <v>24971</v>
      </c>
      <c r="D2888" s="10" t="s">
        <v>24969</v>
      </c>
      <c r="E2888" s="11" t="s">
        <v>24972</v>
      </c>
      <c r="F2888" s="6">
        <v>487581</v>
      </c>
      <c r="G2888" s="6" t="s">
        <v>608</v>
      </c>
      <c r="H2888" s="16">
        <v>279281.95</v>
      </c>
      <c r="I2888" s="12" t="s">
        <v>24776</v>
      </c>
      <c r="J2888" s="12" t="s">
        <v>24950</v>
      </c>
      <c r="K2888" s="15">
        <v>239012</v>
      </c>
      <c r="L2888" s="13" t="s">
        <v>14</v>
      </c>
      <c r="M2888" s="7">
        <v>1</v>
      </c>
      <c r="N2888" s="14"/>
    </row>
    <row r="2889" spans="1:14" ht="110.25">
      <c r="A2889" s="6">
        <v>2888</v>
      </c>
      <c r="B2889" s="8" t="s">
        <v>24301</v>
      </c>
      <c r="C2889" s="9" t="s">
        <v>24973</v>
      </c>
      <c r="D2889" s="10" t="s">
        <v>24974</v>
      </c>
      <c r="E2889" s="11" t="s">
        <v>24975</v>
      </c>
      <c r="F2889" s="6">
        <v>487871</v>
      </c>
      <c r="G2889" s="6" t="s">
        <v>608</v>
      </c>
      <c r="H2889" s="16">
        <v>4796749.5</v>
      </c>
      <c r="I2889" s="12" t="s">
        <v>24976</v>
      </c>
      <c r="J2889" s="12" t="s">
        <v>24977</v>
      </c>
      <c r="K2889" s="15">
        <v>4697350</v>
      </c>
      <c r="L2889" s="13" t="s">
        <v>14</v>
      </c>
      <c r="M2889" s="7">
        <v>1</v>
      </c>
      <c r="N2889" s="14"/>
    </row>
    <row r="2890" spans="1:14" ht="94.5">
      <c r="A2890" s="6">
        <v>2889</v>
      </c>
      <c r="B2890" s="8" t="s">
        <v>24301</v>
      </c>
      <c r="C2890" s="9" t="s">
        <v>24978</v>
      </c>
      <c r="D2890" s="10" t="s">
        <v>24979</v>
      </c>
      <c r="E2890" s="11" t="s">
        <v>24980</v>
      </c>
      <c r="F2890" s="6">
        <v>487580</v>
      </c>
      <c r="G2890" s="6" t="s">
        <v>608</v>
      </c>
      <c r="H2890" s="16">
        <v>2108702.65</v>
      </c>
      <c r="I2890" s="12" t="s">
        <v>24976</v>
      </c>
      <c r="J2890" s="12" t="s">
        <v>24981</v>
      </c>
      <c r="K2890" s="15"/>
      <c r="L2890" s="13" t="s">
        <v>14</v>
      </c>
      <c r="M2890" s="7">
        <v>1</v>
      </c>
      <c r="N2890" s="14"/>
    </row>
    <row r="2891" spans="1:14" ht="110.25">
      <c r="A2891" s="6">
        <v>2890</v>
      </c>
      <c r="B2891" s="8" t="s">
        <v>24301</v>
      </c>
      <c r="C2891" s="9" t="s">
        <v>24876</v>
      </c>
      <c r="D2891" s="10" t="s">
        <v>24877</v>
      </c>
      <c r="E2891" s="11" t="s">
        <v>24982</v>
      </c>
      <c r="F2891" s="6">
        <v>494052</v>
      </c>
      <c r="G2891" s="6" t="s">
        <v>608</v>
      </c>
      <c r="H2891" s="16">
        <v>296247.32</v>
      </c>
      <c r="I2891" s="12" t="s">
        <v>13627</v>
      </c>
      <c r="J2891" s="12" t="s">
        <v>24983</v>
      </c>
      <c r="K2891" s="15">
        <v>296075</v>
      </c>
      <c r="L2891" s="13" t="s">
        <v>14</v>
      </c>
      <c r="M2891" s="7">
        <v>1</v>
      </c>
      <c r="N2891" s="14"/>
    </row>
    <row r="2892" spans="1:14" ht="94.5">
      <c r="A2892" s="6">
        <v>2891</v>
      </c>
      <c r="B2892" s="8" t="s">
        <v>24301</v>
      </c>
      <c r="C2892" s="9" t="s">
        <v>24984</v>
      </c>
      <c r="D2892" s="10" t="s">
        <v>24985</v>
      </c>
      <c r="E2892" s="11" t="s">
        <v>24986</v>
      </c>
      <c r="F2892" s="6">
        <v>487857</v>
      </c>
      <c r="G2892" s="6" t="s">
        <v>608</v>
      </c>
      <c r="H2892" s="16">
        <v>1415750.8</v>
      </c>
      <c r="I2892" s="12" t="s">
        <v>13627</v>
      </c>
      <c r="J2892" s="12" t="s">
        <v>24983</v>
      </c>
      <c r="K2892" s="15">
        <v>1349659</v>
      </c>
      <c r="L2892" s="13" t="s">
        <v>14</v>
      </c>
      <c r="M2892" s="7">
        <v>1</v>
      </c>
      <c r="N2892" s="14"/>
    </row>
    <row r="2893" spans="1:14" ht="110.25">
      <c r="A2893" s="6">
        <v>2892</v>
      </c>
      <c r="B2893" s="8" t="s">
        <v>24301</v>
      </c>
      <c r="C2893" s="9" t="s">
        <v>24987</v>
      </c>
      <c r="D2893" s="10" t="s">
        <v>24988</v>
      </c>
      <c r="E2893" s="11" t="s">
        <v>24989</v>
      </c>
      <c r="F2893" s="6">
        <v>487876</v>
      </c>
      <c r="G2893" s="6" t="s">
        <v>608</v>
      </c>
      <c r="H2893" s="16">
        <v>5640663.9500000002</v>
      </c>
      <c r="I2893" s="12">
        <v>43841</v>
      </c>
      <c r="J2893" s="12" t="s">
        <v>24850</v>
      </c>
      <c r="K2893" s="15">
        <v>3864000</v>
      </c>
      <c r="L2893" s="13" t="s">
        <v>14</v>
      </c>
      <c r="M2893" s="7">
        <v>1</v>
      </c>
      <c r="N2893" s="14"/>
    </row>
    <row r="2894" spans="1:14" ht="94.5">
      <c r="A2894" s="6">
        <v>2893</v>
      </c>
      <c r="B2894" s="8" t="s">
        <v>24301</v>
      </c>
      <c r="C2894" s="9" t="s">
        <v>24990</v>
      </c>
      <c r="D2894" s="10" t="s">
        <v>24991</v>
      </c>
      <c r="E2894" s="11" t="s">
        <v>24992</v>
      </c>
      <c r="F2894" s="6">
        <v>487860</v>
      </c>
      <c r="G2894" s="6" t="s">
        <v>608</v>
      </c>
      <c r="H2894" s="16">
        <v>1359575.4</v>
      </c>
      <c r="I2894" s="12">
        <v>43841</v>
      </c>
      <c r="J2894" s="12" t="s">
        <v>24993</v>
      </c>
      <c r="K2894" s="15">
        <v>1319444</v>
      </c>
      <c r="L2894" s="13" t="s">
        <v>14</v>
      </c>
      <c r="M2894" s="7">
        <v>1</v>
      </c>
      <c r="N2894" s="14"/>
    </row>
    <row r="2895" spans="1:14" ht="94.5">
      <c r="A2895" s="6">
        <v>2894</v>
      </c>
      <c r="B2895" s="8" t="s">
        <v>24301</v>
      </c>
      <c r="C2895" s="9" t="s">
        <v>24990</v>
      </c>
      <c r="D2895" s="10" t="s">
        <v>24991</v>
      </c>
      <c r="E2895" s="11" t="s">
        <v>24994</v>
      </c>
      <c r="F2895" s="6">
        <v>487853</v>
      </c>
      <c r="G2895" s="6" t="s">
        <v>608</v>
      </c>
      <c r="H2895" s="16">
        <v>2658066.75</v>
      </c>
      <c r="I2895" s="12">
        <v>43841</v>
      </c>
      <c r="J2895" s="12" t="s">
        <v>24993</v>
      </c>
      <c r="K2895" s="15">
        <v>2653261</v>
      </c>
      <c r="L2895" s="13" t="s">
        <v>14</v>
      </c>
      <c r="M2895" s="7">
        <v>1</v>
      </c>
      <c r="N2895" s="14"/>
    </row>
    <row r="2896" spans="1:14" ht="94.5">
      <c r="A2896" s="6">
        <v>2895</v>
      </c>
      <c r="B2896" s="8" t="s">
        <v>24301</v>
      </c>
      <c r="C2896" s="9" t="s">
        <v>24990</v>
      </c>
      <c r="D2896" s="10" t="s">
        <v>24991</v>
      </c>
      <c r="E2896" s="11" t="s">
        <v>24995</v>
      </c>
      <c r="F2896" s="6">
        <v>487852</v>
      </c>
      <c r="G2896" s="6" t="s">
        <v>608</v>
      </c>
      <c r="H2896" s="16">
        <v>2696705.15</v>
      </c>
      <c r="I2896" s="12">
        <v>43841</v>
      </c>
      <c r="J2896" s="12" t="s">
        <v>24993</v>
      </c>
      <c r="K2896" s="15">
        <v>2679095</v>
      </c>
      <c r="L2896" s="13" t="s">
        <v>14</v>
      </c>
      <c r="M2896" s="7">
        <v>1</v>
      </c>
      <c r="N2896" s="14"/>
    </row>
    <row r="2897" spans="1:14" ht="94.5">
      <c r="A2897" s="6">
        <v>2896</v>
      </c>
      <c r="B2897" s="8" t="s">
        <v>24301</v>
      </c>
      <c r="C2897" s="9" t="s">
        <v>24990</v>
      </c>
      <c r="D2897" s="10" t="s">
        <v>24991</v>
      </c>
      <c r="E2897" s="11" t="s">
        <v>24996</v>
      </c>
      <c r="F2897" s="6">
        <v>487850</v>
      </c>
      <c r="G2897" s="6" t="s">
        <v>608</v>
      </c>
      <c r="H2897" s="16">
        <v>13951814.949999999</v>
      </c>
      <c r="I2897" s="12">
        <v>43841</v>
      </c>
      <c r="J2897" s="12" t="s">
        <v>24997</v>
      </c>
      <c r="K2897" s="15">
        <v>5408000</v>
      </c>
      <c r="L2897" s="13" t="s">
        <v>14</v>
      </c>
      <c r="M2897" s="7">
        <v>1</v>
      </c>
      <c r="N2897" s="14"/>
    </row>
    <row r="2898" spans="1:14" ht="110.25">
      <c r="A2898" s="6">
        <v>2897</v>
      </c>
      <c r="B2898" s="8" t="s">
        <v>24301</v>
      </c>
      <c r="C2898" s="9" t="s">
        <v>24998</v>
      </c>
      <c r="D2898" s="10" t="s">
        <v>24442</v>
      </c>
      <c r="E2898" s="11" t="s">
        <v>24999</v>
      </c>
      <c r="F2898" s="6">
        <v>487842</v>
      </c>
      <c r="G2898" s="6" t="s">
        <v>608</v>
      </c>
      <c r="H2898" s="16">
        <v>3313348.25</v>
      </c>
      <c r="I2898" s="12">
        <v>43841</v>
      </c>
      <c r="J2898" s="12" t="s">
        <v>24993</v>
      </c>
      <c r="K2898" s="15">
        <v>3310121</v>
      </c>
      <c r="L2898" s="13" t="s">
        <v>14</v>
      </c>
      <c r="M2898" s="7">
        <v>1</v>
      </c>
      <c r="N2898" s="14"/>
    </row>
    <row r="2899" spans="1:14" ht="110.25">
      <c r="A2899" s="6">
        <v>2898</v>
      </c>
      <c r="B2899" s="8" t="s">
        <v>24301</v>
      </c>
      <c r="C2899" s="9" t="s">
        <v>24987</v>
      </c>
      <c r="D2899" s="10" t="s">
        <v>24988</v>
      </c>
      <c r="E2899" s="11" t="s">
        <v>25000</v>
      </c>
      <c r="F2899" s="6">
        <v>487838</v>
      </c>
      <c r="G2899" s="6" t="s">
        <v>608</v>
      </c>
      <c r="H2899" s="16">
        <v>2844703.75</v>
      </c>
      <c r="I2899" s="12">
        <v>43841</v>
      </c>
      <c r="J2899" s="12" t="s">
        <v>24993</v>
      </c>
      <c r="K2899" s="15">
        <v>2800430</v>
      </c>
      <c r="L2899" s="13" t="s">
        <v>14</v>
      </c>
      <c r="M2899" s="7">
        <v>1</v>
      </c>
      <c r="N2899" s="14"/>
    </row>
    <row r="2900" spans="1:14" ht="141.75">
      <c r="A2900" s="6">
        <v>2899</v>
      </c>
      <c r="B2900" s="8" t="s">
        <v>24301</v>
      </c>
      <c r="C2900" s="9" t="s">
        <v>25001</v>
      </c>
      <c r="D2900" s="10" t="s">
        <v>25002</v>
      </c>
      <c r="E2900" s="11" t="s">
        <v>25003</v>
      </c>
      <c r="F2900" s="6">
        <v>487835</v>
      </c>
      <c r="G2900" s="6" t="s">
        <v>608</v>
      </c>
      <c r="H2900" s="16">
        <v>3531770.39</v>
      </c>
      <c r="I2900" s="12">
        <v>43841</v>
      </c>
      <c r="J2900" s="12" t="s">
        <v>24993</v>
      </c>
      <c r="K2900" s="15">
        <v>3482513</v>
      </c>
      <c r="L2900" s="13" t="s">
        <v>14</v>
      </c>
      <c r="M2900" s="7">
        <v>1</v>
      </c>
      <c r="N2900" s="14"/>
    </row>
    <row r="2901" spans="1:14" ht="110.25">
      <c r="A2901" s="6">
        <v>2900</v>
      </c>
      <c r="B2901" s="8" t="s">
        <v>24301</v>
      </c>
      <c r="C2901" s="9" t="s">
        <v>25004</v>
      </c>
      <c r="D2901" s="10" t="s">
        <v>25005</v>
      </c>
      <c r="E2901" s="11" t="s">
        <v>25006</v>
      </c>
      <c r="F2901" s="6">
        <v>487834</v>
      </c>
      <c r="G2901" s="6" t="s">
        <v>608</v>
      </c>
      <c r="H2901" s="16">
        <v>2073425.53</v>
      </c>
      <c r="I2901" s="12">
        <v>43841</v>
      </c>
      <c r="J2901" s="12" t="s">
        <v>24993</v>
      </c>
      <c r="K2901" s="15">
        <v>2073312</v>
      </c>
      <c r="L2901" s="13" t="s">
        <v>14</v>
      </c>
      <c r="M2901" s="7">
        <v>1</v>
      </c>
      <c r="N2901" s="14"/>
    </row>
    <row r="2902" spans="1:14" ht="110.25">
      <c r="A2902" s="6">
        <v>2901</v>
      </c>
      <c r="B2902" s="8" t="s">
        <v>24301</v>
      </c>
      <c r="C2902" s="9" t="s">
        <v>24990</v>
      </c>
      <c r="D2902" s="10" t="s">
        <v>24991</v>
      </c>
      <c r="E2902" s="11" t="s">
        <v>25007</v>
      </c>
      <c r="F2902" s="6">
        <v>487823</v>
      </c>
      <c r="G2902" s="6" t="s">
        <v>608</v>
      </c>
      <c r="H2902" s="16">
        <v>7232330.0499999998</v>
      </c>
      <c r="I2902" s="12">
        <v>43841</v>
      </c>
      <c r="J2902" s="12" t="s">
        <v>24850</v>
      </c>
      <c r="K2902" s="15">
        <v>7172641</v>
      </c>
      <c r="L2902" s="13" t="s">
        <v>14</v>
      </c>
      <c r="M2902" s="7">
        <v>1</v>
      </c>
      <c r="N2902" s="14"/>
    </row>
    <row r="2903" spans="1:14" ht="94.5">
      <c r="A2903" s="6">
        <v>2902</v>
      </c>
      <c r="B2903" s="8" t="s">
        <v>24301</v>
      </c>
      <c r="C2903" s="9" t="s">
        <v>25008</v>
      </c>
      <c r="D2903" s="10" t="s">
        <v>25009</v>
      </c>
      <c r="E2903" s="11" t="s">
        <v>25010</v>
      </c>
      <c r="F2903" s="6">
        <v>487584</v>
      </c>
      <c r="G2903" s="6" t="s">
        <v>608</v>
      </c>
      <c r="H2903" s="16">
        <v>279281.95</v>
      </c>
      <c r="I2903" s="12">
        <v>43841</v>
      </c>
      <c r="J2903" s="12" t="s">
        <v>24993</v>
      </c>
      <c r="K2903" s="15">
        <v>238192</v>
      </c>
      <c r="L2903" s="13" t="s">
        <v>14</v>
      </c>
      <c r="M2903" s="7">
        <v>1</v>
      </c>
      <c r="N2903" s="14"/>
    </row>
    <row r="2904" spans="1:14" ht="78.75">
      <c r="A2904" s="6">
        <v>2903</v>
      </c>
      <c r="B2904" s="8" t="s">
        <v>24301</v>
      </c>
      <c r="C2904" s="9" t="s">
        <v>25008</v>
      </c>
      <c r="D2904" s="10" t="s">
        <v>25009</v>
      </c>
      <c r="E2904" s="11" t="s">
        <v>25011</v>
      </c>
      <c r="F2904" s="6">
        <v>487881</v>
      </c>
      <c r="G2904" s="6" t="s">
        <v>608</v>
      </c>
      <c r="H2904" s="16">
        <v>3719992.9</v>
      </c>
      <c r="I2904" s="12">
        <v>43872</v>
      </c>
      <c r="J2904" s="12" t="s">
        <v>25012</v>
      </c>
      <c r="K2904" s="15">
        <v>3718895</v>
      </c>
      <c r="L2904" s="13" t="s">
        <v>14</v>
      </c>
      <c r="M2904" s="7">
        <v>1</v>
      </c>
      <c r="N2904" s="14"/>
    </row>
    <row r="2905" spans="1:14" ht="110.25">
      <c r="A2905" s="6">
        <v>2904</v>
      </c>
      <c r="B2905" s="8" t="s">
        <v>24301</v>
      </c>
      <c r="C2905" s="9" t="s">
        <v>25013</v>
      </c>
      <c r="D2905" s="10" t="s">
        <v>25014</v>
      </c>
      <c r="E2905" s="11" t="s">
        <v>25015</v>
      </c>
      <c r="F2905" s="6">
        <v>487877</v>
      </c>
      <c r="G2905" s="6" t="s">
        <v>608</v>
      </c>
      <c r="H2905" s="16">
        <v>3836646</v>
      </c>
      <c r="I2905" s="12">
        <v>43872</v>
      </c>
      <c r="J2905" s="12" t="s">
        <v>25012</v>
      </c>
      <c r="K2905" s="15">
        <v>3831659</v>
      </c>
      <c r="L2905" s="13" t="s">
        <v>14</v>
      </c>
      <c r="M2905" s="7">
        <v>1</v>
      </c>
      <c r="N2905" s="14"/>
    </row>
    <row r="2906" spans="1:14" ht="126">
      <c r="A2906" s="6">
        <v>2905</v>
      </c>
      <c r="B2906" s="8" t="s">
        <v>24301</v>
      </c>
      <c r="C2906" s="9" t="s">
        <v>25016</v>
      </c>
      <c r="D2906" s="10" t="s">
        <v>24754</v>
      </c>
      <c r="E2906" s="11" t="s">
        <v>25017</v>
      </c>
      <c r="F2906" s="6">
        <v>487861</v>
      </c>
      <c r="G2906" s="6" t="s">
        <v>608</v>
      </c>
      <c r="H2906" s="16">
        <v>4466997.8499999996</v>
      </c>
      <c r="I2906" s="12">
        <v>43872</v>
      </c>
      <c r="J2906" s="12" t="s">
        <v>25012</v>
      </c>
      <c r="K2906" s="15">
        <v>4423935</v>
      </c>
      <c r="L2906" s="13" t="s">
        <v>14</v>
      </c>
      <c r="M2906" s="7">
        <v>1</v>
      </c>
      <c r="N2906" s="14"/>
    </row>
    <row r="2907" spans="1:14" ht="110.25">
      <c r="A2907" s="6">
        <v>2906</v>
      </c>
      <c r="B2907" s="8" t="s">
        <v>24301</v>
      </c>
      <c r="C2907" s="9" t="s">
        <v>24998</v>
      </c>
      <c r="D2907" s="10" t="s">
        <v>24442</v>
      </c>
      <c r="E2907" s="11" t="s">
        <v>25018</v>
      </c>
      <c r="F2907" s="6">
        <v>487846</v>
      </c>
      <c r="G2907" s="6" t="s">
        <v>608</v>
      </c>
      <c r="H2907" s="16">
        <v>7595572.0499999998</v>
      </c>
      <c r="I2907" s="12">
        <v>43872</v>
      </c>
      <c r="J2907" s="12" t="s">
        <v>25019</v>
      </c>
      <c r="K2907" s="15">
        <v>7589503</v>
      </c>
      <c r="L2907" s="13" t="s">
        <v>14</v>
      </c>
      <c r="M2907" s="7">
        <v>1</v>
      </c>
      <c r="N2907" s="14"/>
    </row>
    <row r="2908" spans="1:14" ht="94.5">
      <c r="A2908" s="6">
        <v>2907</v>
      </c>
      <c r="B2908" s="8" t="s">
        <v>24301</v>
      </c>
      <c r="C2908" s="9" t="s">
        <v>25013</v>
      </c>
      <c r="D2908" s="10" t="s">
        <v>25014</v>
      </c>
      <c r="E2908" s="11" t="s">
        <v>25020</v>
      </c>
      <c r="F2908" s="6">
        <v>487845</v>
      </c>
      <c r="G2908" s="6" t="s">
        <v>608</v>
      </c>
      <c r="H2908" s="16">
        <v>13251547.85</v>
      </c>
      <c r="I2908" s="12">
        <v>43872</v>
      </c>
      <c r="J2908" s="12" t="s">
        <v>24424</v>
      </c>
      <c r="K2908" s="15">
        <v>4893000</v>
      </c>
      <c r="L2908" s="13" t="s">
        <v>14</v>
      </c>
      <c r="M2908" s="7">
        <v>1</v>
      </c>
      <c r="N2908" s="14"/>
    </row>
    <row r="2909" spans="1:14" ht="94.5">
      <c r="A2909" s="6">
        <v>2908</v>
      </c>
      <c r="B2909" s="8" t="s">
        <v>24301</v>
      </c>
      <c r="C2909" s="9" t="s">
        <v>24990</v>
      </c>
      <c r="D2909" s="10" t="s">
        <v>24991</v>
      </c>
      <c r="E2909" s="11" t="s">
        <v>25021</v>
      </c>
      <c r="F2909" s="6">
        <v>487826</v>
      </c>
      <c r="G2909" s="6" t="s">
        <v>608</v>
      </c>
      <c r="H2909" s="16">
        <v>7718640.75</v>
      </c>
      <c r="I2909" s="12">
        <v>43872</v>
      </c>
      <c r="J2909" s="12" t="s">
        <v>25019</v>
      </c>
      <c r="K2909" s="15"/>
      <c r="L2909" s="13" t="s">
        <v>14</v>
      </c>
      <c r="M2909" s="7">
        <v>1</v>
      </c>
      <c r="N2909" s="14"/>
    </row>
    <row r="2910" spans="1:14" ht="141.75">
      <c r="A2910" s="6">
        <v>2909</v>
      </c>
      <c r="B2910" s="8" t="s">
        <v>24301</v>
      </c>
      <c r="C2910" s="9" t="s">
        <v>24753</v>
      </c>
      <c r="D2910" s="10" t="s">
        <v>24754</v>
      </c>
      <c r="E2910" s="11" t="s">
        <v>25022</v>
      </c>
      <c r="F2910" s="6">
        <v>487874</v>
      </c>
      <c r="G2910" s="6" t="s">
        <v>608</v>
      </c>
      <c r="H2910" s="16">
        <v>5425710.2999999998</v>
      </c>
      <c r="I2910" s="12">
        <v>43932</v>
      </c>
      <c r="J2910" s="12" t="s">
        <v>25023</v>
      </c>
      <c r="K2910" s="15"/>
      <c r="L2910" s="13" t="s">
        <v>14</v>
      </c>
      <c r="M2910" s="7">
        <v>1</v>
      </c>
      <c r="N2910" s="14"/>
    </row>
    <row r="2911" spans="1:14" ht="78.75">
      <c r="A2911" s="6">
        <v>2910</v>
      </c>
      <c r="B2911" s="8" t="s">
        <v>24301</v>
      </c>
      <c r="C2911" s="9" t="s">
        <v>25024</v>
      </c>
      <c r="D2911" s="10" t="s">
        <v>25025</v>
      </c>
      <c r="E2911" s="11" t="s">
        <v>25026</v>
      </c>
      <c r="F2911" s="6">
        <v>487867</v>
      </c>
      <c r="G2911" s="6" t="s">
        <v>608</v>
      </c>
      <c r="H2911" s="16">
        <v>6108653.9000000004</v>
      </c>
      <c r="I2911" s="12">
        <v>43932</v>
      </c>
      <c r="J2911" s="12" t="s">
        <v>25027</v>
      </c>
      <c r="K2911" s="15">
        <v>6027033</v>
      </c>
      <c r="L2911" s="13" t="s">
        <v>14</v>
      </c>
      <c r="M2911" s="7">
        <v>1</v>
      </c>
      <c r="N2911" s="14"/>
    </row>
    <row r="2912" spans="1:14" ht="94.5">
      <c r="A2912" s="6">
        <v>2911</v>
      </c>
      <c r="B2912" s="8" t="s">
        <v>24301</v>
      </c>
      <c r="C2912" s="9" t="s">
        <v>25028</v>
      </c>
      <c r="D2912" s="10" t="s">
        <v>25029</v>
      </c>
      <c r="E2912" s="11" t="s">
        <v>25030</v>
      </c>
      <c r="F2912" s="6">
        <v>487855</v>
      </c>
      <c r="G2912" s="6" t="s">
        <v>608</v>
      </c>
      <c r="H2912" s="16">
        <v>2073906.05</v>
      </c>
      <c r="I2912" s="12">
        <v>43932</v>
      </c>
      <c r="J2912" s="12" t="s">
        <v>25031</v>
      </c>
      <c r="K2912" s="15">
        <v>2070047</v>
      </c>
      <c r="L2912" s="13" t="s">
        <v>14</v>
      </c>
      <c r="M2912" s="7">
        <v>1</v>
      </c>
      <c r="N2912" s="14"/>
    </row>
    <row r="2913" spans="1:14" ht="94.5">
      <c r="A2913" s="6">
        <v>2912</v>
      </c>
      <c r="B2913" s="8" t="s">
        <v>24301</v>
      </c>
      <c r="C2913" s="9" t="s">
        <v>24733</v>
      </c>
      <c r="D2913" s="10" t="s">
        <v>24734</v>
      </c>
      <c r="E2913" s="11" t="s">
        <v>25032</v>
      </c>
      <c r="F2913" s="6">
        <v>487875</v>
      </c>
      <c r="G2913" s="6" t="s">
        <v>608</v>
      </c>
      <c r="H2913" s="16">
        <v>6673220.8499999996</v>
      </c>
      <c r="I2913" s="12">
        <v>43962</v>
      </c>
      <c r="J2913" s="12" t="s">
        <v>25033</v>
      </c>
      <c r="K2913" s="15">
        <v>6544034</v>
      </c>
      <c r="L2913" s="13" t="s">
        <v>14</v>
      </c>
      <c r="M2913" s="7">
        <v>1</v>
      </c>
      <c r="N2913" s="14"/>
    </row>
    <row r="2914" spans="1:14" ht="94.5">
      <c r="A2914" s="6">
        <v>2913</v>
      </c>
      <c r="B2914" s="8" t="s">
        <v>24301</v>
      </c>
      <c r="C2914" s="9" t="s">
        <v>25034</v>
      </c>
      <c r="D2914" s="10" t="s">
        <v>24697</v>
      </c>
      <c r="E2914" s="11" t="s">
        <v>25035</v>
      </c>
      <c r="F2914" s="6">
        <v>487872</v>
      </c>
      <c r="G2914" s="6" t="s">
        <v>608</v>
      </c>
      <c r="H2914" s="16">
        <v>5811437.8499999996</v>
      </c>
      <c r="I2914" s="12">
        <v>43962</v>
      </c>
      <c r="J2914" s="12" t="s">
        <v>25033</v>
      </c>
      <c r="K2914" s="15"/>
      <c r="L2914" s="13" t="s">
        <v>14</v>
      </c>
      <c r="M2914" s="7">
        <v>1</v>
      </c>
      <c r="N2914" s="14"/>
    </row>
    <row r="2915" spans="1:14" ht="94.5">
      <c r="A2915" s="6">
        <v>2914</v>
      </c>
      <c r="B2915" s="8" t="s">
        <v>24301</v>
      </c>
      <c r="C2915" s="9" t="s">
        <v>25036</v>
      </c>
      <c r="D2915" s="10" t="s">
        <v>25037</v>
      </c>
      <c r="E2915" s="11" t="s">
        <v>25038</v>
      </c>
      <c r="F2915" s="6">
        <v>487858</v>
      </c>
      <c r="G2915" s="6" t="s">
        <v>608</v>
      </c>
      <c r="H2915" s="16">
        <v>4005443.2</v>
      </c>
      <c r="I2915" s="12">
        <v>43962</v>
      </c>
      <c r="J2915" s="12" t="s">
        <v>24905</v>
      </c>
      <c r="K2915" s="15">
        <v>3677307</v>
      </c>
      <c r="L2915" s="13" t="s">
        <v>14</v>
      </c>
      <c r="M2915" s="7">
        <v>1</v>
      </c>
      <c r="N2915" s="14"/>
    </row>
    <row r="2916" spans="1:14" ht="94.5">
      <c r="A2916" s="6">
        <v>2915</v>
      </c>
      <c r="B2916" s="8" t="s">
        <v>24301</v>
      </c>
      <c r="C2916" s="9" t="s">
        <v>25039</v>
      </c>
      <c r="D2916" s="10" t="s">
        <v>25040</v>
      </c>
      <c r="E2916" s="11" t="s">
        <v>25041</v>
      </c>
      <c r="F2916" s="6">
        <v>487851</v>
      </c>
      <c r="G2916" s="6" t="s">
        <v>608</v>
      </c>
      <c r="H2916" s="16">
        <v>3804925.75</v>
      </c>
      <c r="I2916" s="12">
        <v>43962</v>
      </c>
      <c r="J2916" s="12" t="s">
        <v>25042</v>
      </c>
      <c r="K2916" s="15">
        <v>1218000</v>
      </c>
      <c r="L2916" s="13" t="s">
        <v>14</v>
      </c>
      <c r="M2916" s="7">
        <v>1</v>
      </c>
      <c r="N2916" s="14"/>
    </row>
    <row r="2917" spans="1:14" ht="110.25">
      <c r="A2917" s="6">
        <v>2916</v>
      </c>
      <c r="B2917" s="8" t="s">
        <v>24301</v>
      </c>
      <c r="C2917" s="9" t="s">
        <v>25043</v>
      </c>
      <c r="D2917" s="10" t="s">
        <v>25044</v>
      </c>
      <c r="E2917" s="11" t="s">
        <v>25045</v>
      </c>
      <c r="F2917" s="6">
        <v>487590</v>
      </c>
      <c r="G2917" s="6" t="s">
        <v>608</v>
      </c>
      <c r="H2917" s="16">
        <v>1176590.2</v>
      </c>
      <c r="I2917" s="12">
        <v>43962</v>
      </c>
      <c r="J2917" s="12" t="s">
        <v>25042</v>
      </c>
      <c r="K2917" s="15"/>
      <c r="L2917" s="13" t="s">
        <v>14</v>
      </c>
      <c r="M2917" s="7">
        <v>1</v>
      </c>
      <c r="N2917" s="14"/>
    </row>
    <row r="2918" spans="1:14" ht="94.5">
      <c r="A2918" s="6">
        <v>2917</v>
      </c>
      <c r="B2918" s="8" t="s">
        <v>24301</v>
      </c>
      <c r="C2918" s="9" t="s">
        <v>24990</v>
      </c>
      <c r="D2918" s="10" t="s">
        <v>24991</v>
      </c>
      <c r="E2918" s="11" t="s">
        <v>25046</v>
      </c>
      <c r="F2918" s="6">
        <v>487864</v>
      </c>
      <c r="G2918" s="6" t="s">
        <v>608</v>
      </c>
      <c r="H2918" s="16">
        <v>6003135.5</v>
      </c>
      <c r="I2918" s="12">
        <v>44054</v>
      </c>
      <c r="J2918" s="12" t="s">
        <v>25042</v>
      </c>
      <c r="K2918" s="15">
        <v>6002723</v>
      </c>
      <c r="L2918" s="13" t="s">
        <v>14</v>
      </c>
      <c r="M2918" s="7">
        <v>1</v>
      </c>
      <c r="N2918" s="14"/>
    </row>
    <row r="2919" spans="1:14" ht="94.5">
      <c r="A2919" s="6">
        <v>2918</v>
      </c>
      <c r="B2919" s="8" t="s">
        <v>24301</v>
      </c>
      <c r="C2919" s="9" t="s">
        <v>25047</v>
      </c>
      <c r="D2919" s="10" t="s">
        <v>25048</v>
      </c>
      <c r="E2919" s="11" t="s">
        <v>25049</v>
      </c>
      <c r="F2919" s="6">
        <v>487854</v>
      </c>
      <c r="G2919" s="6" t="s">
        <v>608</v>
      </c>
      <c r="H2919" s="16">
        <v>4169944.25</v>
      </c>
      <c r="I2919" s="12">
        <v>44054</v>
      </c>
      <c r="J2919" s="12" t="s">
        <v>24800</v>
      </c>
      <c r="K2919" s="15"/>
      <c r="L2919" s="13" t="s">
        <v>14</v>
      </c>
      <c r="M2919" s="7">
        <v>1</v>
      </c>
      <c r="N2919" s="14"/>
    </row>
    <row r="2920" spans="1:14" ht="94.5">
      <c r="A2920" s="6">
        <v>2919</v>
      </c>
      <c r="B2920" s="8" t="s">
        <v>24301</v>
      </c>
      <c r="C2920" s="9" t="s">
        <v>25050</v>
      </c>
      <c r="D2920" s="10" t="s">
        <v>24581</v>
      </c>
      <c r="E2920" s="11" t="s">
        <v>25051</v>
      </c>
      <c r="F2920" s="6">
        <v>487868</v>
      </c>
      <c r="G2920" s="6" t="s">
        <v>608</v>
      </c>
      <c r="H2920" s="16">
        <v>6353669.3499999996</v>
      </c>
      <c r="I2920" s="12">
        <v>44085</v>
      </c>
      <c r="J2920" s="12" t="s">
        <v>24800</v>
      </c>
      <c r="K2920" s="15">
        <v>6169317</v>
      </c>
      <c r="L2920" s="13" t="s">
        <v>14</v>
      </c>
      <c r="M2920" s="7">
        <v>1</v>
      </c>
      <c r="N2920" s="14"/>
    </row>
    <row r="2921" spans="1:14" ht="110.25">
      <c r="A2921" s="6">
        <v>2920</v>
      </c>
      <c r="B2921" s="8" t="s">
        <v>24301</v>
      </c>
      <c r="C2921" s="9" t="s">
        <v>24998</v>
      </c>
      <c r="D2921" s="10" t="s">
        <v>24442</v>
      </c>
      <c r="E2921" s="11" t="s">
        <v>25052</v>
      </c>
      <c r="F2921" s="6">
        <v>487856</v>
      </c>
      <c r="G2921" s="6" t="s">
        <v>608</v>
      </c>
      <c r="H2921" s="16">
        <v>873284.65</v>
      </c>
      <c r="I2921" s="12">
        <v>44085</v>
      </c>
      <c r="J2921" s="12" t="s">
        <v>24800</v>
      </c>
      <c r="K2921" s="15">
        <v>873284</v>
      </c>
      <c r="L2921" s="13" t="s">
        <v>14</v>
      </c>
      <c r="M2921" s="7">
        <v>1</v>
      </c>
      <c r="N2921" s="14"/>
    </row>
    <row r="2922" spans="1:14" ht="110.25">
      <c r="A2922" s="6">
        <v>2921</v>
      </c>
      <c r="B2922" s="8" t="s">
        <v>24301</v>
      </c>
      <c r="C2922" s="9" t="s">
        <v>24998</v>
      </c>
      <c r="D2922" s="10" t="s">
        <v>24442</v>
      </c>
      <c r="E2922" s="11" t="s">
        <v>25053</v>
      </c>
      <c r="F2922" s="6">
        <v>494055</v>
      </c>
      <c r="G2922" s="6" t="s">
        <v>608</v>
      </c>
      <c r="H2922" s="16">
        <v>5835043.4500000002</v>
      </c>
      <c r="I2922" s="12">
        <v>44115</v>
      </c>
      <c r="J2922" s="12" t="s">
        <v>25054</v>
      </c>
      <c r="K2922" s="15">
        <v>5825006</v>
      </c>
      <c r="L2922" s="13" t="s">
        <v>14</v>
      </c>
      <c r="M2922" s="7">
        <v>1</v>
      </c>
      <c r="N2922" s="14"/>
    </row>
    <row r="2923" spans="1:14" ht="94.5">
      <c r="A2923" s="6">
        <v>2922</v>
      </c>
      <c r="B2923" s="8" t="s">
        <v>24301</v>
      </c>
      <c r="C2923" s="9" t="s">
        <v>25055</v>
      </c>
      <c r="D2923" s="10" t="s">
        <v>25056</v>
      </c>
      <c r="E2923" s="11" t="s">
        <v>25057</v>
      </c>
      <c r="F2923" s="6">
        <v>487869</v>
      </c>
      <c r="G2923" s="6" t="s">
        <v>608</v>
      </c>
      <c r="H2923" s="16">
        <v>6031815.7400000002</v>
      </c>
      <c r="I2923" s="12">
        <v>44115</v>
      </c>
      <c r="J2923" s="12" t="s">
        <v>25058</v>
      </c>
      <c r="K2923" s="15">
        <v>5969617</v>
      </c>
      <c r="L2923" s="13" t="s">
        <v>14</v>
      </c>
      <c r="M2923" s="7">
        <v>1</v>
      </c>
      <c r="N2923" s="14"/>
    </row>
    <row r="2924" spans="1:14" ht="94.5">
      <c r="A2924" s="6">
        <v>2923</v>
      </c>
      <c r="B2924" s="8" t="s">
        <v>24301</v>
      </c>
      <c r="C2924" s="9" t="s">
        <v>24857</v>
      </c>
      <c r="D2924" s="10" t="s">
        <v>24858</v>
      </c>
      <c r="E2924" s="11" t="s">
        <v>25059</v>
      </c>
      <c r="F2924" s="6">
        <v>494053</v>
      </c>
      <c r="G2924" s="6" t="s">
        <v>608</v>
      </c>
      <c r="H2924" s="16">
        <v>11890249.4</v>
      </c>
      <c r="I2924" s="12">
        <v>44146</v>
      </c>
      <c r="J2924" s="12" t="s">
        <v>25060</v>
      </c>
      <c r="K2924" s="15"/>
      <c r="L2924" s="13" t="s">
        <v>14</v>
      </c>
      <c r="M2924" s="7">
        <v>1</v>
      </c>
      <c r="N2924" s="14"/>
    </row>
    <row r="2925" spans="1:14" ht="94.5">
      <c r="A2925" s="6">
        <v>2924</v>
      </c>
      <c r="B2925" s="8" t="s">
        <v>24301</v>
      </c>
      <c r="C2925" s="9" t="s">
        <v>24882</v>
      </c>
      <c r="D2925" s="10" t="s">
        <v>25061</v>
      </c>
      <c r="E2925" s="11" t="s">
        <v>25062</v>
      </c>
      <c r="F2925" s="6">
        <v>487459</v>
      </c>
      <c r="G2925" s="6" t="s">
        <v>608</v>
      </c>
      <c r="H2925" s="16">
        <v>10429108.550000001</v>
      </c>
      <c r="I2925" s="12" t="s">
        <v>25063</v>
      </c>
      <c r="J2925" s="12" t="s">
        <v>25064</v>
      </c>
      <c r="K2925" s="15"/>
      <c r="L2925" s="13" t="s">
        <v>14</v>
      </c>
      <c r="M2925" s="7">
        <v>1</v>
      </c>
      <c r="N2925" s="14"/>
    </row>
    <row r="2926" spans="1:14" ht="94.5">
      <c r="A2926" s="6">
        <v>2925</v>
      </c>
      <c r="B2926" s="8" t="s">
        <v>24301</v>
      </c>
      <c r="C2926" s="9" t="s">
        <v>25065</v>
      </c>
      <c r="D2926" s="10" t="s">
        <v>25066</v>
      </c>
      <c r="E2926" s="11" t="s">
        <v>25067</v>
      </c>
      <c r="F2926" s="6">
        <v>485222</v>
      </c>
      <c r="G2926" s="6" t="s">
        <v>608</v>
      </c>
      <c r="H2926" s="16">
        <v>20961842.399999999</v>
      </c>
      <c r="I2926" s="12" t="s">
        <v>25068</v>
      </c>
      <c r="J2926" s="12" t="s">
        <v>25069</v>
      </c>
      <c r="K2926" s="15"/>
      <c r="L2926" s="13" t="s">
        <v>14</v>
      </c>
      <c r="M2926" s="7">
        <v>1</v>
      </c>
      <c r="N2926" s="14"/>
    </row>
    <row r="2927" spans="1:14" ht="110.25">
      <c r="A2927" s="6">
        <v>2926</v>
      </c>
      <c r="B2927" s="8" t="s">
        <v>24301</v>
      </c>
      <c r="C2927" s="9" t="s">
        <v>24490</v>
      </c>
      <c r="D2927" s="10" t="s">
        <v>24491</v>
      </c>
      <c r="E2927" s="11" t="s">
        <v>25070</v>
      </c>
      <c r="F2927" s="6">
        <v>487455</v>
      </c>
      <c r="G2927" s="6" t="s">
        <v>608</v>
      </c>
      <c r="H2927" s="16">
        <v>15478169.24</v>
      </c>
      <c r="I2927" s="12" t="s">
        <v>25071</v>
      </c>
      <c r="J2927" s="12" t="s">
        <v>25072</v>
      </c>
      <c r="K2927" s="15">
        <v>15475507</v>
      </c>
      <c r="L2927" s="13" t="s">
        <v>14</v>
      </c>
      <c r="M2927" s="7">
        <v>1</v>
      </c>
      <c r="N2927" s="14"/>
    </row>
    <row r="2928" spans="1:14" ht="110.25">
      <c r="A2928" s="6">
        <v>2927</v>
      </c>
      <c r="B2928" s="8" t="s">
        <v>24301</v>
      </c>
      <c r="C2928" s="9" t="s">
        <v>24490</v>
      </c>
      <c r="D2928" s="10" t="s">
        <v>24491</v>
      </c>
      <c r="E2928" s="11" t="s">
        <v>25070</v>
      </c>
      <c r="F2928" s="6">
        <v>487455</v>
      </c>
      <c r="G2928" s="6" t="s">
        <v>608</v>
      </c>
      <c r="H2928" s="16">
        <v>15478169.24</v>
      </c>
      <c r="I2928" s="12" t="s">
        <v>25071</v>
      </c>
      <c r="J2928" s="12" t="s">
        <v>25072</v>
      </c>
      <c r="K2928" s="15">
        <v>15475507</v>
      </c>
      <c r="L2928" s="13" t="s">
        <v>14</v>
      </c>
      <c r="M2928" s="7">
        <v>1</v>
      </c>
      <c r="N2928" s="14"/>
    </row>
    <row r="2929" spans="1:14" ht="110.25">
      <c r="A2929" s="6">
        <v>2928</v>
      </c>
      <c r="B2929" s="8" t="s">
        <v>24301</v>
      </c>
      <c r="C2929" s="9" t="s">
        <v>25073</v>
      </c>
      <c r="D2929" s="10" t="s">
        <v>25074</v>
      </c>
      <c r="E2929" s="11" t="s">
        <v>25075</v>
      </c>
      <c r="F2929" s="6">
        <v>487849</v>
      </c>
      <c r="G2929" s="6" t="s">
        <v>608</v>
      </c>
      <c r="H2929" s="16">
        <v>9021656.7799999993</v>
      </c>
      <c r="I2929" s="12" t="s">
        <v>18848</v>
      </c>
      <c r="J2929" s="12" t="s">
        <v>24679</v>
      </c>
      <c r="K2929" s="15">
        <v>3477000</v>
      </c>
      <c r="L2929" s="13" t="s">
        <v>14</v>
      </c>
      <c r="M2929" s="7">
        <v>1</v>
      </c>
      <c r="N2929" s="14"/>
    </row>
    <row r="2930" spans="1:14" ht="110.25">
      <c r="A2930" s="6">
        <v>2929</v>
      </c>
      <c r="B2930" s="8" t="s">
        <v>24301</v>
      </c>
      <c r="C2930" s="9" t="s">
        <v>25073</v>
      </c>
      <c r="D2930" s="10" t="s">
        <v>25074</v>
      </c>
      <c r="E2930" s="11" t="s">
        <v>25076</v>
      </c>
      <c r="F2930" s="6">
        <v>487827</v>
      </c>
      <c r="G2930" s="6" t="s">
        <v>608</v>
      </c>
      <c r="H2930" s="16">
        <v>8910463.5500000007</v>
      </c>
      <c r="I2930" s="12" t="s">
        <v>18848</v>
      </c>
      <c r="J2930" s="12" t="s">
        <v>24679</v>
      </c>
      <c r="K2930" s="15">
        <v>2456000</v>
      </c>
      <c r="L2930" s="13" t="s">
        <v>14</v>
      </c>
      <c r="M2930" s="7">
        <v>1</v>
      </c>
      <c r="N2930" s="14"/>
    </row>
    <row r="2931" spans="1:14" ht="78.75">
      <c r="A2931" s="6">
        <v>2930</v>
      </c>
      <c r="B2931" s="8" t="s">
        <v>24301</v>
      </c>
      <c r="C2931" s="9" t="s">
        <v>25077</v>
      </c>
      <c r="D2931" s="10" t="s">
        <v>25078</v>
      </c>
      <c r="E2931" s="11" t="s">
        <v>25079</v>
      </c>
      <c r="F2931" s="6">
        <v>485221</v>
      </c>
      <c r="G2931" s="6" t="s">
        <v>608</v>
      </c>
      <c r="H2931" s="16">
        <v>16639108.35</v>
      </c>
      <c r="I2931" s="12" t="s">
        <v>25080</v>
      </c>
      <c r="J2931" s="12" t="s">
        <v>8895</v>
      </c>
      <c r="K2931" s="15"/>
      <c r="L2931" s="13" t="s">
        <v>70</v>
      </c>
      <c r="M2931" s="7">
        <v>1</v>
      </c>
      <c r="N2931" s="14"/>
    </row>
    <row r="2932" spans="1:14" ht="78.75">
      <c r="A2932" s="6">
        <v>2931</v>
      </c>
      <c r="B2932" s="8" t="s">
        <v>24301</v>
      </c>
      <c r="C2932" s="9" t="s">
        <v>25081</v>
      </c>
      <c r="D2932" s="10" t="s">
        <v>24645</v>
      </c>
      <c r="E2932" s="11" t="s">
        <v>25079</v>
      </c>
      <c r="F2932" s="6">
        <v>485221</v>
      </c>
      <c r="G2932" s="6" t="s">
        <v>608</v>
      </c>
      <c r="H2932" s="16">
        <v>16639108.35</v>
      </c>
      <c r="I2932" s="12" t="s">
        <v>25080</v>
      </c>
      <c r="J2932" s="12" t="s">
        <v>8895</v>
      </c>
      <c r="K2932" s="15"/>
      <c r="L2932" s="13" t="s">
        <v>14</v>
      </c>
      <c r="M2932" s="7">
        <v>0.49</v>
      </c>
      <c r="N2932" s="14"/>
    </row>
    <row r="2933" spans="1:14" ht="78.75">
      <c r="A2933" s="6">
        <v>2932</v>
      </c>
      <c r="B2933" s="8" t="s">
        <v>24301</v>
      </c>
      <c r="C2933" s="9" t="s">
        <v>25082</v>
      </c>
      <c r="D2933" s="10" t="s">
        <v>24573</v>
      </c>
      <c r="E2933" s="11" t="s">
        <v>25079</v>
      </c>
      <c r="F2933" s="6">
        <v>485221</v>
      </c>
      <c r="G2933" s="6" t="s">
        <v>608</v>
      </c>
      <c r="H2933" s="16">
        <v>16639108.35</v>
      </c>
      <c r="I2933" s="12" t="s">
        <v>25080</v>
      </c>
      <c r="J2933" s="12" t="s">
        <v>8895</v>
      </c>
      <c r="K2933" s="15"/>
      <c r="L2933" s="13" t="s">
        <v>14</v>
      </c>
      <c r="M2933" s="7">
        <v>0.51</v>
      </c>
      <c r="N2933" s="14"/>
    </row>
    <row r="2934" spans="1:14" ht="110.25">
      <c r="A2934" s="6">
        <v>2933</v>
      </c>
      <c r="B2934" s="8" t="s">
        <v>24301</v>
      </c>
      <c r="C2934" s="9" t="s">
        <v>25083</v>
      </c>
      <c r="D2934" s="10" t="s">
        <v>25084</v>
      </c>
      <c r="E2934" s="11" t="s">
        <v>25085</v>
      </c>
      <c r="F2934" s="6">
        <v>487865</v>
      </c>
      <c r="G2934" s="6" t="s">
        <v>608</v>
      </c>
      <c r="H2934" s="16">
        <v>6398358.2999999998</v>
      </c>
      <c r="I2934" s="12" t="s">
        <v>25086</v>
      </c>
      <c r="J2934" s="12" t="s">
        <v>25087</v>
      </c>
      <c r="K2934" s="15">
        <v>3427000</v>
      </c>
      <c r="L2934" s="13" t="s">
        <v>14</v>
      </c>
      <c r="M2934" s="7">
        <v>1</v>
      </c>
      <c r="N2934" s="14"/>
    </row>
    <row r="2935" spans="1:14" ht="94.5">
      <c r="A2935" s="6">
        <v>2934</v>
      </c>
      <c r="B2935" s="8" t="s">
        <v>24301</v>
      </c>
      <c r="C2935" s="9" t="s">
        <v>25088</v>
      </c>
      <c r="D2935" s="10" t="s">
        <v>25089</v>
      </c>
      <c r="E2935" s="11" t="s">
        <v>25090</v>
      </c>
      <c r="F2935" s="6">
        <v>487453</v>
      </c>
      <c r="G2935" s="6" t="s">
        <v>608</v>
      </c>
      <c r="H2935" s="16">
        <v>18908304.149999999</v>
      </c>
      <c r="I2935" s="12" t="s">
        <v>25091</v>
      </c>
      <c r="J2935" s="12" t="s">
        <v>25092</v>
      </c>
      <c r="K2935" s="15">
        <v>18858412</v>
      </c>
      <c r="L2935" s="13" t="s">
        <v>70</v>
      </c>
      <c r="M2935" s="7">
        <v>1</v>
      </c>
      <c r="N2935" s="14"/>
    </row>
    <row r="2936" spans="1:14" ht="94.5">
      <c r="A2936" s="6">
        <v>2935</v>
      </c>
      <c r="B2936" s="8" t="s">
        <v>24301</v>
      </c>
      <c r="C2936" s="9" t="s">
        <v>25093</v>
      </c>
      <c r="D2936" s="10" t="s">
        <v>25094</v>
      </c>
      <c r="E2936" s="11" t="s">
        <v>25090</v>
      </c>
      <c r="F2936" s="6">
        <v>487453</v>
      </c>
      <c r="G2936" s="6" t="s">
        <v>608</v>
      </c>
      <c r="H2936" s="16">
        <v>18908304.149999999</v>
      </c>
      <c r="I2936" s="12" t="s">
        <v>25091</v>
      </c>
      <c r="J2936" s="12" t="s">
        <v>25092</v>
      </c>
      <c r="K2936" s="15">
        <v>9617790</v>
      </c>
      <c r="L2936" s="13" t="s">
        <v>70</v>
      </c>
      <c r="M2936" s="7">
        <v>0.51</v>
      </c>
      <c r="N2936" s="14"/>
    </row>
    <row r="2937" spans="1:14" ht="94.5">
      <c r="A2937" s="6">
        <v>2936</v>
      </c>
      <c r="B2937" s="8" t="s">
        <v>24301</v>
      </c>
      <c r="C2937" s="9" t="s">
        <v>25095</v>
      </c>
      <c r="D2937" s="10" t="s">
        <v>24565</v>
      </c>
      <c r="E2937" s="11" t="s">
        <v>25090</v>
      </c>
      <c r="F2937" s="6">
        <v>487453</v>
      </c>
      <c r="G2937" s="6" t="s">
        <v>608</v>
      </c>
      <c r="H2937" s="16">
        <v>18908304.149999999</v>
      </c>
      <c r="I2937" s="12" t="s">
        <v>25091</v>
      </c>
      <c r="J2937" s="12" t="s">
        <v>25092</v>
      </c>
      <c r="K2937" s="15">
        <v>9240621.8800000008</v>
      </c>
      <c r="L2937" s="13" t="s">
        <v>70</v>
      </c>
      <c r="M2937" s="7">
        <v>0.49</v>
      </c>
      <c r="N2937" s="14"/>
    </row>
    <row r="2938" spans="1:14" ht="94.5">
      <c r="A2938" s="6">
        <v>2937</v>
      </c>
      <c r="B2938" s="8" t="s">
        <v>24301</v>
      </c>
      <c r="C2938" s="9" t="s">
        <v>25034</v>
      </c>
      <c r="D2938" s="10" t="s">
        <v>24697</v>
      </c>
      <c r="E2938" s="11" t="s">
        <v>25096</v>
      </c>
      <c r="F2938" s="6">
        <v>507136</v>
      </c>
      <c r="G2938" s="6" t="s">
        <v>608</v>
      </c>
      <c r="H2938" s="16">
        <v>12255160.039999999</v>
      </c>
      <c r="I2938" s="12" t="s">
        <v>25097</v>
      </c>
      <c r="J2938" s="12">
        <v>44321</v>
      </c>
      <c r="K2938" s="15">
        <v>5622000</v>
      </c>
      <c r="L2938" s="13" t="s">
        <v>14</v>
      </c>
      <c r="M2938" s="7">
        <v>1</v>
      </c>
      <c r="N2938" s="14"/>
    </row>
    <row r="2939" spans="1:14" ht="110.25">
      <c r="A2939" s="6">
        <v>2938</v>
      </c>
      <c r="B2939" s="8" t="s">
        <v>24301</v>
      </c>
      <c r="C2939" s="9" t="s">
        <v>25098</v>
      </c>
      <c r="D2939" s="10" t="s">
        <v>24430</v>
      </c>
      <c r="E2939" s="11" t="s">
        <v>25099</v>
      </c>
      <c r="F2939" s="6">
        <v>485223</v>
      </c>
      <c r="G2939" s="6" t="s">
        <v>608</v>
      </c>
      <c r="H2939" s="16">
        <v>22398573.440000001</v>
      </c>
      <c r="I2939" s="12" t="s">
        <v>25100</v>
      </c>
      <c r="J2939" s="12" t="s">
        <v>25101</v>
      </c>
      <c r="K2939" s="15"/>
      <c r="L2939" s="13" t="s">
        <v>14</v>
      </c>
      <c r="M2939" s="7">
        <v>1</v>
      </c>
      <c r="N2939" s="14"/>
    </row>
    <row r="2940" spans="1:14" ht="110.25">
      <c r="A2940" s="6">
        <v>2939</v>
      </c>
      <c r="B2940" s="8" t="s">
        <v>24301</v>
      </c>
      <c r="C2940" s="9" t="s">
        <v>25102</v>
      </c>
      <c r="D2940" s="10" t="s">
        <v>25103</v>
      </c>
      <c r="E2940" s="11" t="s">
        <v>25104</v>
      </c>
      <c r="F2940" s="6">
        <v>508829</v>
      </c>
      <c r="G2940" s="6" t="s">
        <v>608</v>
      </c>
      <c r="H2940" s="16">
        <v>5556539.1600000001</v>
      </c>
      <c r="I2940" s="12" t="s">
        <v>25105</v>
      </c>
      <c r="J2940" s="12" t="s">
        <v>25106</v>
      </c>
      <c r="K2940" s="15">
        <v>5555744</v>
      </c>
      <c r="L2940" s="13" t="s">
        <v>14</v>
      </c>
      <c r="M2940" s="7">
        <v>1</v>
      </c>
      <c r="N2940" s="14"/>
    </row>
    <row r="2941" spans="1:14" ht="94.5">
      <c r="A2941" s="6">
        <v>2940</v>
      </c>
      <c r="B2941" s="8" t="s">
        <v>24301</v>
      </c>
      <c r="C2941" s="9" t="s">
        <v>25107</v>
      </c>
      <c r="D2941" s="10" t="s">
        <v>24378</v>
      </c>
      <c r="E2941" s="11" t="s">
        <v>25108</v>
      </c>
      <c r="F2941" s="6">
        <v>514276</v>
      </c>
      <c r="G2941" s="6" t="s">
        <v>608</v>
      </c>
      <c r="H2941" s="16">
        <v>5512187.8499999996</v>
      </c>
      <c r="I2941" s="12" t="s">
        <v>25109</v>
      </c>
      <c r="J2941" s="12" t="s">
        <v>25110</v>
      </c>
      <c r="K2941" s="15"/>
      <c r="L2941" s="13" t="s">
        <v>14</v>
      </c>
      <c r="M2941" s="7">
        <v>1</v>
      </c>
      <c r="N2941" s="14"/>
    </row>
    <row r="2942" spans="1:14" ht="110.25">
      <c r="A2942" s="6">
        <v>2941</v>
      </c>
      <c r="B2942" s="8" t="s">
        <v>24301</v>
      </c>
      <c r="C2942" s="9" t="s">
        <v>25111</v>
      </c>
      <c r="D2942" s="10" t="s">
        <v>25112</v>
      </c>
      <c r="E2942" s="11" t="s">
        <v>25113</v>
      </c>
      <c r="F2942" s="6">
        <v>514693</v>
      </c>
      <c r="G2942" s="6" t="s">
        <v>608</v>
      </c>
      <c r="H2942" s="16">
        <v>26835050.897</v>
      </c>
      <c r="I2942" s="12" t="s">
        <v>25114</v>
      </c>
      <c r="J2942" s="12">
        <v>44348</v>
      </c>
      <c r="K2942" s="15"/>
      <c r="L2942" s="13" t="s">
        <v>70</v>
      </c>
      <c r="M2942" s="7">
        <v>1</v>
      </c>
      <c r="N2942" s="14"/>
    </row>
    <row r="2943" spans="1:14" ht="94.5">
      <c r="A2943" s="6">
        <v>2942</v>
      </c>
      <c r="B2943" s="8" t="s">
        <v>24301</v>
      </c>
      <c r="C2943" s="9" t="s">
        <v>25115</v>
      </c>
      <c r="D2943" s="10" t="s">
        <v>24597</v>
      </c>
      <c r="E2943" s="11" t="s">
        <v>25113</v>
      </c>
      <c r="F2943" s="6">
        <v>514693</v>
      </c>
      <c r="G2943" s="6" t="s">
        <v>608</v>
      </c>
      <c r="H2943" s="16">
        <v>26835050.897</v>
      </c>
      <c r="I2943" s="12" t="s">
        <v>25114</v>
      </c>
      <c r="J2943" s="12">
        <v>44348</v>
      </c>
      <c r="K2943" s="15"/>
      <c r="L2943" s="13" t="s">
        <v>70</v>
      </c>
      <c r="M2943" s="7">
        <v>0.49</v>
      </c>
      <c r="N2943" s="14"/>
    </row>
    <row r="2944" spans="1:14" ht="94.5">
      <c r="A2944" s="6">
        <v>2943</v>
      </c>
      <c r="B2944" s="8" t="s">
        <v>24301</v>
      </c>
      <c r="C2944" s="9" t="s">
        <v>25116</v>
      </c>
      <c r="D2944" s="10" t="s">
        <v>24769</v>
      </c>
      <c r="E2944" s="11" t="s">
        <v>25113</v>
      </c>
      <c r="F2944" s="6">
        <v>514693</v>
      </c>
      <c r="G2944" s="6" t="s">
        <v>608</v>
      </c>
      <c r="H2944" s="16">
        <v>26835050.897</v>
      </c>
      <c r="I2944" s="12" t="s">
        <v>25114</v>
      </c>
      <c r="J2944" s="12">
        <v>44348</v>
      </c>
      <c r="K2944" s="15"/>
      <c r="L2944" s="13" t="s">
        <v>70</v>
      </c>
      <c r="M2944" s="7">
        <v>0.51</v>
      </c>
      <c r="N2944" s="14"/>
    </row>
    <row r="2945" spans="1:14" ht="110.25">
      <c r="A2945" s="6">
        <v>2944</v>
      </c>
      <c r="B2945" s="8" t="s">
        <v>24301</v>
      </c>
      <c r="C2945" s="9" t="s">
        <v>25117</v>
      </c>
      <c r="D2945" s="10" t="s">
        <v>25118</v>
      </c>
      <c r="E2945" s="11" t="s">
        <v>25119</v>
      </c>
      <c r="F2945" s="6">
        <v>368487</v>
      </c>
      <c r="G2945" s="6" t="s">
        <v>808</v>
      </c>
      <c r="H2945" s="16">
        <v>2771604.1</v>
      </c>
      <c r="I2945" s="12" t="s">
        <v>25120</v>
      </c>
      <c r="J2945" s="12" t="s">
        <v>25121</v>
      </c>
      <c r="K2945" s="15"/>
      <c r="L2945" s="13" t="s">
        <v>14</v>
      </c>
      <c r="M2945" s="7">
        <v>1</v>
      </c>
      <c r="N2945" s="14"/>
    </row>
    <row r="2946" spans="1:14" ht="126">
      <c r="A2946" s="6">
        <v>2945</v>
      </c>
      <c r="B2946" s="8" t="s">
        <v>24301</v>
      </c>
      <c r="C2946" s="9" t="s">
        <v>25122</v>
      </c>
      <c r="D2946" s="10" t="s">
        <v>24495</v>
      </c>
      <c r="E2946" s="11" t="s">
        <v>25123</v>
      </c>
      <c r="F2946" s="6">
        <v>368490</v>
      </c>
      <c r="G2946" s="6" t="s">
        <v>808</v>
      </c>
      <c r="H2946" s="16">
        <v>1086076.1000000001</v>
      </c>
      <c r="I2946" s="12" t="s">
        <v>25124</v>
      </c>
      <c r="J2946" s="12" t="s">
        <v>25125</v>
      </c>
      <c r="K2946" s="15">
        <v>997838</v>
      </c>
      <c r="L2946" s="13" t="s">
        <v>14</v>
      </c>
      <c r="M2946" s="7">
        <v>1</v>
      </c>
      <c r="N2946" s="14"/>
    </row>
    <row r="2947" spans="1:14" ht="315">
      <c r="A2947" s="6">
        <v>2946</v>
      </c>
      <c r="B2947" s="8" t="s">
        <v>24301</v>
      </c>
      <c r="C2947" s="9" t="s">
        <v>25126</v>
      </c>
      <c r="D2947" s="10" t="s">
        <v>25127</v>
      </c>
      <c r="E2947" s="11" t="s">
        <v>25128</v>
      </c>
      <c r="F2947" s="6">
        <v>368489</v>
      </c>
      <c r="G2947" s="6" t="s">
        <v>808</v>
      </c>
      <c r="H2947" s="16">
        <v>9691586.5</v>
      </c>
      <c r="I2947" s="12" t="s">
        <v>25129</v>
      </c>
      <c r="J2947" s="12" t="s">
        <v>25130</v>
      </c>
      <c r="K2947" s="15"/>
      <c r="L2947" s="13" t="s">
        <v>14</v>
      </c>
      <c r="M2947" s="7">
        <v>1</v>
      </c>
      <c r="N2947" s="14"/>
    </row>
    <row r="2948" spans="1:14" ht="110.25">
      <c r="A2948" s="6">
        <v>2947</v>
      </c>
      <c r="B2948" s="8" t="s">
        <v>24301</v>
      </c>
      <c r="C2948" s="9" t="s">
        <v>25131</v>
      </c>
      <c r="D2948" s="10" t="s">
        <v>25132</v>
      </c>
      <c r="E2948" s="11" t="s">
        <v>25133</v>
      </c>
      <c r="F2948" s="6">
        <v>368486</v>
      </c>
      <c r="G2948" s="6" t="s">
        <v>808</v>
      </c>
      <c r="H2948" s="16">
        <v>1361440.25</v>
      </c>
      <c r="I2948" s="12">
        <v>43923</v>
      </c>
      <c r="J2948" s="12" t="s">
        <v>25134</v>
      </c>
      <c r="K2948" s="15"/>
      <c r="L2948" s="13" t="s">
        <v>14</v>
      </c>
      <c r="M2948" s="7">
        <v>1</v>
      </c>
      <c r="N2948" s="14"/>
    </row>
    <row r="2949" spans="1:14" ht="126">
      <c r="A2949" s="6">
        <v>2948</v>
      </c>
      <c r="B2949" s="8" t="s">
        <v>24301</v>
      </c>
      <c r="C2949" s="9" t="s">
        <v>25043</v>
      </c>
      <c r="D2949" s="10" t="s">
        <v>25044</v>
      </c>
      <c r="E2949" s="11" t="s">
        <v>25135</v>
      </c>
      <c r="F2949" s="6">
        <v>422672</v>
      </c>
      <c r="G2949" s="6" t="s">
        <v>808</v>
      </c>
      <c r="H2949" s="16">
        <v>6784782.2000000002</v>
      </c>
      <c r="I2949" s="12" t="s">
        <v>24534</v>
      </c>
      <c r="J2949" s="12" t="s">
        <v>25136</v>
      </c>
      <c r="K2949" s="15"/>
      <c r="L2949" s="13" t="s">
        <v>14</v>
      </c>
      <c r="M2949" s="7">
        <v>1</v>
      </c>
      <c r="N2949" s="14"/>
    </row>
    <row r="2950" spans="1:14" ht="110.25">
      <c r="A2950" s="6">
        <v>2949</v>
      </c>
      <c r="B2950" s="8" t="s">
        <v>24301</v>
      </c>
      <c r="C2950" s="9" t="s">
        <v>25137</v>
      </c>
      <c r="D2950" s="10" t="s">
        <v>24883</v>
      </c>
      <c r="E2950" s="11" t="s">
        <v>25138</v>
      </c>
      <c r="F2950" s="6">
        <v>434478</v>
      </c>
      <c r="G2950" s="6" t="s">
        <v>808</v>
      </c>
      <c r="H2950" s="16">
        <v>14505390.4</v>
      </c>
      <c r="I2950" s="12" t="s">
        <v>24586</v>
      </c>
      <c r="J2950" s="12" t="s">
        <v>25139</v>
      </c>
      <c r="K2950" s="15"/>
      <c r="L2950" s="13" t="s">
        <v>14</v>
      </c>
      <c r="M2950" s="7">
        <v>1</v>
      </c>
      <c r="N2950" s="14"/>
    </row>
    <row r="2951" spans="1:14" ht="204.75">
      <c r="A2951" s="6">
        <v>2950</v>
      </c>
      <c r="B2951" s="8" t="s">
        <v>24301</v>
      </c>
      <c r="C2951" s="9" t="s">
        <v>25140</v>
      </c>
      <c r="D2951" s="10" t="s">
        <v>25141</v>
      </c>
      <c r="E2951" s="11" t="s">
        <v>25142</v>
      </c>
      <c r="F2951" s="6">
        <v>465652</v>
      </c>
      <c r="G2951" s="6" t="s">
        <v>808</v>
      </c>
      <c r="H2951" s="16">
        <v>4989583.4800000004</v>
      </c>
      <c r="I2951" s="12">
        <v>43899</v>
      </c>
      <c r="J2951" s="12" t="s">
        <v>25143</v>
      </c>
      <c r="K2951" s="15">
        <v>3199965</v>
      </c>
      <c r="L2951" s="13" t="s">
        <v>14</v>
      </c>
      <c r="M2951" s="7">
        <v>1</v>
      </c>
      <c r="N2951" s="14"/>
    </row>
    <row r="2952" spans="1:14" ht="94.5">
      <c r="A2952" s="6">
        <v>2951</v>
      </c>
      <c r="B2952" s="8" t="s">
        <v>24301</v>
      </c>
      <c r="C2952" s="9" t="s">
        <v>25144</v>
      </c>
      <c r="D2952" s="10" t="s">
        <v>25145</v>
      </c>
      <c r="E2952" s="11" t="s">
        <v>25146</v>
      </c>
      <c r="F2952" s="6">
        <v>481708</v>
      </c>
      <c r="G2952" s="6" t="s">
        <v>808</v>
      </c>
      <c r="H2952" s="16">
        <v>29301499.34</v>
      </c>
      <c r="I2952" s="12" t="s">
        <v>24772</v>
      </c>
      <c r="J2952" s="12" t="s">
        <v>25147</v>
      </c>
      <c r="K2952" s="15">
        <v>2848219</v>
      </c>
      <c r="L2952" s="13" t="s">
        <v>14</v>
      </c>
      <c r="M2952" s="7">
        <v>1</v>
      </c>
      <c r="N2952" s="14"/>
    </row>
    <row r="2953" spans="1:14" ht="94.5">
      <c r="A2953" s="6">
        <v>2952</v>
      </c>
      <c r="B2953" s="8" t="s">
        <v>24301</v>
      </c>
      <c r="C2953" s="9" t="s">
        <v>25144</v>
      </c>
      <c r="D2953" s="10" t="s">
        <v>25145</v>
      </c>
      <c r="E2953" s="11" t="s">
        <v>25148</v>
      </c>
      <c r="F2953" s="6">
        <v>481709</v>
      </c>
      <c r="G2953" s="6" t="s">
        <v>808</v>
      </c>
      <c r="H2953" s="16">
        <v>36189902.520000003</v>
      </c>
      <c r="I2953" s="12" t="s">
        <v>24772</v>
      </c>
      <c r="J2953" s="12" t="s">
        <v>25147</v>
      </c>
      <c r="K2953" s="15">
        <v>2716838</v>
      </c>
      <c r="L2953" s="13" t="s">
        <v>14</v>
      </c>
      <c r="M2953" s="7">
        <v>1</v>
      </c>
      <c r="N2953" s="14"/>
    </row>
    <row r="2954" spans="1:14" ht="110.25">
      <c r="A2954" s="6">
        <v>2953</v>
      </c>
      <c r="B2954" s="8" t="s">
        <v>24301</v>
      </c>
      <c r="C2954" s="9" t="s">
        <v>25149</v>
      </c>
      <c r="D2954" s="10" t="s">
        <v>25150</v>
      </c>
      <c r="E2954" s="11" t="s">
        <v>25151</v>
      </c>
      <c r="F2954" s="6">
        <v>368488</v>
      </c>
      <c r="G2954" s="6" t="s">
        <v>808</v>
      </c>
      <c r="H2954" s="16">
        <v>1257823.75</v>
      </c>
      <c r="I2954" s="12">
        <v>43872</v>
      </c>
      <c r="J2954" s="12" t="s">
        <v>24349</v>
      </c>
      <c r="K2954" s="15">
        <v>1002162</v>
      </c>
      <c r="L2954" s="13" t="s">
        <v>14</v>
      </c>
      <c r="M2954" s="7">
        <v>1</v>
      </c>
      <c r="N2954" s="14"/>
    </row>
    <row r="2955" spans="1:14" ht="94.5">
      <c r="A2955" s="6">
        <v>2954</v>
      </c>
      <c r="B2955" s="8" t="s">
        <v>24301</v>
      </c>
      <c r="C2955" s="9" t="s">
        <v>25152</v>
      </c>
      <c r="D2955" s="10" t="s">
        <v>25153</v>
      </c>
      <c r="E2955" s="11" t="s">
        <v>25154</v>
      </c>
      <c r="F2955" s="6">
        <v>513724</v>
      </c>
      <c r="G2955" s="6" t="s">
        <v>808</v>
      </c>
      <c r="H2955" s="16">
        <v>9523245.2400000002</v>
      </c>
      <c r="I2955" s="12">
        <v>44229</v>
      </c>
      <c r="J2955" s="12" t="s">
        <v>25155</v>
      </c>
      <c r="K2955" s="15"/>
      <c r="L2955" s="13" t="s">
        <v>14</v>
      </c>
      <c r="M2955" s="7">
        <v>1</v>
      </c>
      <c r="N2955" s="14"/>
    </row>
    <row r="2956" spans="1:14" ht="94.5">
      <c r="A2956" s="6">
        <v>2955</v>
      </c>
      <c r="B2956" s="8" t="s">
        <v>24301</v>
      </c>
      <c r="C2956" s="9" t="s">
        <v>25156</v>
      </c>
      <c r="D2956" s="10" t="s">
        <v>2094</v>
      </c>
      <c r="E2956" s="11" t="s">
        <v>25157</v>
      </c>
      <c r="F2956" s="6">
        <v>349775</v>
      </c>
      <c r="G2956" s="6" t="s">
        <v>3644</v>
      </c>
      <c r="H2956" s="16">
        <v>1048785.46</v>
      </c>
      <c r="I2956" s="12" t="s">
        <v>19861</v>
      </c>
      <c r="J2956" s="12" t="s">
        <v>25158</v>
      </c>
      <c r="K2956" s="15">
        <v>1045300</v>
      </c>
      <c r="L2956" s="13" t="s">
        <v>14</v>
      </c>
      <c r="M2956" s="7">
        <v>1</v>
      </c>
      <c r="N2956" s="14"/>
    </row>
    <row r="2957" spans="1:14" ht="126">
      <c r="A2957" s="6">
        <v>2956</v>
      </c>
      <c r="B2957" s="8" t="s">
        <v>24301</v>
      </c>
      <c r="C2957" s="9" t="s">
        <v>25159</v>
      </c>
      <c r="D2957" s="10" t="s">
        <v>25160</v>
      </c>
      <c r="E2957" s="11" t="s">
        <v>25161</v>
      </c>
      <c r="F2957" s="6">
        <v>365641</v>
      </c>
      <c r="G2957" s="6" t="s">
        <v>3644</v>
      </c>
      <c r="H2957" s="16">
        <v>1839198.9</v>
      </c>
      <c r="I2957" s="12" t="s">
        <v>25129</v>
      </c>
      <c r="J2957" s="12" t="s">
        <v>25162</v>
      </c>
      <c r="K2957" s="15">
        <v>1836772</v>
      </c>
      <c r="L2957" s="13" t="s">
        <v>14</v>
      </c>
      <c r="M2957" s="7">
        <v>1</v>
      </c>
      <c r="N2957" s="14"/>
    </row>
    <row r="2958" spans="1:14" ht="110.25">
      <c r="A2958" s="6">
        <v>2957</v>
      </c>
      <c r="B2958" s="8" t="s">
        <v>24301</v>
      </c>
      <c r="C2958" s="9" t="s">
        <v>25163</v>
      </c>
      <c r="D2958" s="10" t="s">
        <v>25164</v>
      </c>
      <c r="E2958" s="11" t="s">
        <v>25165</v>
      </c>
      <c r="F2958" s="6">
        <v>367844</v>
      </c>
      <c r="G2958" s="6" t="s">
        <v>3644</v>
      </c>
      <c r="H2958" s="16">
        <v>2270778.1</v>
      </c>
      <c r="I2958" s="12">
        <v>43984</v>
      </c>
      <c r="J2958" s="12" t="s">
        <v>25166</v>
      </c>
      <c r="K2958" s="15">
        <v>2209866</v>
      </c>
      <c r="L2958" s="13" t="s">
        <v>14</v>
      </c>
      <c r="M2958" s="7">
        <v>1</v>
      </c>
      <c r="N2958" s="14"/>
    </row>
    <row r="2959" spans="1:14" ht="94.5">
      <c r="A2959" s="6">
        <v>2958</v>
      </c>
      <c r="B2959" s="8" t="s">
        <v>24301</v>
      </c>
      <c r="C2959" s="9" t="s">
        <v>25167</v>
      </c>
      <c r="D2959" s="10" t="s">
        <v>25168</v>
      </c>
      <c r="E2959" s="11" t="s">
        <v>25169</v>
      </c>
      <c r="F2959" s="6">
        <v>385162</v>
      </c>
      <c r="G2959" s="6" t="s">
        <v>3644</v>
      </c>
      <c r="H2959" s="16">
        <v>7871624.5300000003</v>
      </c>
      <c r="I2959" s="12">
        <v>44137</v>
      </c>
      <c r="J2959" s="12" t="s">
        <v>24367</v>
      </c>
      <c r="K2959" s="15">
        <v>7758313</v>
      </c>
      <c r="L2959" s="13" t="s">
        <v>14</v>
      </c>
      <c r="M2959" s="7">
        <v>1</v>
      </c>
      <c r="N2959" s="14"/>
    </row>
    <row r="2960" spans="1:14" ht="63">
      <c r="A2960" s="6">
        <v>2959</v>
      </c>
      <c r="B2960" s="8" t="s">
        <v>24301</v>
      </c>
      <c r="C2960" s="9" t="s">
        <v>25170</v>
      </c>
      <c r="D2960" s="10" t="s">
        <v>5383</v>
      </c>
      <c r="E2960" s="11" t="s">
        <v>25171</v>
      </c>
      <c r="F2960" s="6">
        <v>377614</v>
      </c>
      <c r="G2960" s="6" t="s">
        <v>3644</v>
      </c>
      <c r="H2960" s="16">
        <v>12600013.470000001</v>
      </c>
      <c r="I2960" s="12" t="s">
        <v>25172</v>
      </c>
      <c r="J2960" s="12" t="s">
        <v>25121</v>
      </c>
      <c r="K2960" s="15">
        <v>12597983</v>
      </c>
      <c r="L2960" s="13" t="s">
        <v>14</v>
      </c>
      <c r="M2960" s="7">
        <v>1</v>
      </c>
      <c r="N2960" s="14"/>
    </row>
    <row r="2961" spans="1:14" ht="126">
      <c r="A2961" s="6">
        <v>2960</v>
      </c>
      <c r="B2961" s="8" t="s">
        <v>24301</v>
      </c>
      <c r="C2961" s="9" t="s">
        <v>25173</v>
      </c>
      <c r="D2961" s="10" t="s">
        <v>24769</v>
      </c>
      <c r="E2961" s="11" t="s">
        <v>25174</v>
      </c>
      <c r="F2961" s="6">
        <v>377613</v>
      </c>
      <c r="G2961" s="6" t="s">
        <v>3644</v>
      </c>
      <c r="H2961" s="16">
        <v>16898053.699999999</v>
      </c>
      <c r="I2961" s="12">
        <v>43833</v>
      </c>
      <c r="J2961" s="12" t="s">
        <v>24367</v>
      </c>
      <c r="K2961" s="15">
        <v>7261693</v>
      </c>
      <c r="L2961" s="13" t="s">
        <v>14</v>
      </c>
      <c r="M2961" s="7">
        <v>1</v>
      </c>
      <c r="N2961" s="14"/>
    </row>
    <row r="2962" spans="1:14" ht="94.5">
      <c r="A2962" s="6">
        <v>2961</v>
      </c>
      <c r="B2962" s="8" t="s">
        <v>24301</v>
      </c>
      <c r="C2962" s="9" t="s">
        <v>25175</v>
      </c>
      <c r="D2962" s="10" t="s">
        <v>25094</v>
      </c>
      <c r="E2962" s="11" t="s">
        <v>25176</v>
      </c>
      <c r="F2962" s="6">
        <v>410862</v>
      </c>
      <c r="G2962" s="6" t="s">
        <v>3644</v>
      </c>
      <c r="H2962" s="16">
        <v>6301958.9800000004</v>
      </c>
      <c r="I2962" s="12" t="s">
        <v>25177</v>
      </c>
      <c r="J2962" s="12" t="s">
        <v>25178</v>
      </c>
      <c r="K2962" s="15">
        <v>6293267</v>
      </c>
      <c r="L2962" s="13" t="s">
        <v>14</v>
      </c>
      <c r="M2962" s="7">
        <v>1</v>
      </c>
      <c r="N2962" s="14"/>
    </row>
    <row r="2963" spans="1:14" ht="94.5">
      <c r="A2963" s="6">
        <v>2962</v>
      </c>
      <c r="B2963" s="8" t="s">
        <v>24301</v>
      </c>
      <c r="C2963" s="9" t="s">
        <v>25179</v>
      </c>
      <c r="D2963" s="10" t="s">
        <v>24620</v>
      </c>
      <c r="E2963" s="11" t="s">
        <v>25180</v>
      </c>
      <c r="F2963" s="6">
        <v>427177</v>
      </c>
      <c r="G2963" s="6" t="s">
        <v>3644</v>
      </c>
      <c r="H2963" s="16">
        <v>7429280.25</v>
      </c>
      <c r="I2963" s="12" t="s">
        <v>13722</v>
      </c>
      <c r="J2963" s="12" t="s">
        <v>25181</v>
      </c>
      <c r="K2963" s="15">
        <v>7264285</v>
      </c>
      <c r="L2963" s="13" t="s">
        <v>14</v>
      </c>
      <c r="M2963" s="7">
        <v>1</v>
      </c>
      <c r="N2963" s="14"/>
    </row>
    <row r="2964" spans="1:14" ht="94.5">
      <c r="A2964" s="6">
        <v>2963</v>
      </c>
      <c r="B2964" s="8" t="s">
        <v>24301</v>
      </c>
      <c r="C2964" s="9" t="s">
        <v>25182</v>
      </c>
      <c r="D2964" s="10" t="s">
        <v>24520</v>
      </c>
      <c r="E2964" s="11" t="s">
        <v>25183</v>
      </c>
      <c r="F2964" s="6">
        <v>427178</v>
      </c>
      <c r="G2964" s="6" t="s">
        <v>3644</v>
      </c>
      <c r="H2964" s="16">
        <v>10066500.289999999</v>
      </c>
      <c r="I2964" s="12" t="s">
        <v>13722</v>
      </c>
      <c r="J2964" s="12" t="s">
        <v>25181</v>
      </c>
      <c r="K2964" s="15">
        <v>9910515</v>
      </c>
      <c r="L2964" s="13" t="s">
        <v>14</v>
      </c>
      <c r="M2964" s="7">
        <v>1</v>
      </c>
      <c r="N2964" s="14"/>
    </row>
    <row r="2965" spans="1:14" ht="78.75">
      <c r="A2965" s="6">
        <v>2964</v>
      </c>
      <c r="B2965" s="8" t="s">
        <v>24301</v>
      </c>
      <c r="C2965" s="9" t="s">
        <v>24415</v>
      </c>
      <c r="D2965" s="10" t="s">
        <v>24416</v>
      </c>
      <c r="E2965" s="11" t="s">
        <v>25184</v>
      </c>
      <c r="F2965" s="6">
        <v>388889</v>
      </c>
      <c r="G2965" s="6" t="s">
        <v>2777</v>
      </c>
      <c r="H2965" s="16">
        <v>7756807.5300000003</v>
      </c>
      <c r="I2965" s="12" t="s">
        <v>25185</v>
      </c>
      <c r="J2965" s="12" t="s">
        <v>25186</v>
      </c>
      <c r="K2965" s="15">
        <v>7753297</v>
      </c>
      <c r="L2965" s="13" t="s">
        <v>14</v>
      </c>
      <c r="M2965" s="7">
        <v>1</v>
      </c>
      <c r="N2965" s="14"/>
    </row>
    <row r="2966" spans="1:14" ht="94.5">
      <c r="A2966" s="6">
        <v>2965</v>
      </c>
      <c r="B2966" s="8" t="s">
        <v>24301</v>
      </c>
      <c r="C2966" s="9" t="s">
        <v>25187</v>
      </c>
      <c r="D2966" s="10" t="s">
        <v>25188</v>
      </c>
      <c r="E2966" s="11" t="s">
        <v>25189</v>
      </c>
      <c r="F2966" s="6">
        <v>459705</v>
      </c>
      <c r="G2966" s="6" t="s">
        <v>2777</v>
      </c>
      <c r="H2966" s="16">
        <v>39626354.560000002</v>
      </c>
      <c r="I2966" s="12" t="s">
        <v>25190</v>
      </c>
      <c r="J2966" s="12" t="s">
        <v>25191</v>
      </c>
      <c r="K2966" s="15"/>
      <c r="L2966" s="13" t="s">
        <v>70</v>
      </c>
      <c r="M2966" s="7">
        <v>1</v>
      </c>
      <c r="N2966" s="14"/>
    </row>
    <row r="2967" spans="1:14" ht="78.75">
      <c r="A2967" s="6">
        <v>2966</v>
      </c>
      <c r="B2967" s="8" t="s">
        <v>24301</v>
      </c>
      <c r="C2967" s="9" t="s">
        <v>25192</v>
      </c>
      <c r="D2967" s="10" t="s">
        <v>25193</v>
      </c>
      <c r="E2967" s="11" t="s">
        <v>25189</v>
      </c>
      <c r="F2967" s="6">
        <v>459705</v>
      </c>
      <c r="G2967" s="6" t="s">
        <v>2777</v>
      </c>
      <c r="H2967" s="16">
        <v>39626354.560000002</v>
      </c>
      <c r="I2967" s="12" t="s">
        <v>25190</v>
      </c>
      <c r="J2967" s="12" t="s">
        <v>25191</v>
      </c>
      <c r="K2967" s="15"/>
      <c r="L2967" s="13" t="s">
        <v>70</v>
      </c>
      <c r="M2967" s="7">
        <v>0.3</v>
      </c>
      <c r="N2967" s="14"/>
    </row>
    <row r="2968" spans="1:14" ht="63">
      <c r="A2968" s="6">
        <v>2967</v>
      </c>
      <c r="B2968" s="8" t="s">
        <v>24301</v>
      </c>
      <c r="C2968" s="9" t="s">
        <v>24695</v>
      </c>
      <c r="D2968" s="10" t="s">
        <v>24416</v>
      </c>
      <c r="E2968" s="11" t="s">
        <v>25189</v>
      </c>
      <c r="F2968" s="6">
        <v>459705</v>
      </c>
      <c r="G2968" s="6" t="s">
        <v>2777</v>
      </c>
      <c r="H2968" s="16">
        <v>39626354.560000002</v>
      </c>
      <c r="I2968" s="12" t="s">
        <v>25190</v>
      </c>
      <c r="J2968" s="12" t="s">
        <v>25191</v>
      </c>
      <c r="K2968" s="15"/>
      <c r="L2968" s="13" t="s">
        <v>70</v>
      </c>
      <c r="M2968" s="7">
        <v>0.3</v>
      </c>
      <c r="N2968" s="14"/>
    </row>
    <row r="2969" spans="1:14" ht="63">
      <c r="A2969" s="6">
        <v>2968</v>
      </c>
      <c r="B2969" s="8" t="s">
        <v>24301</v>
      </c>
      <c r="C2969" s="9" t="s">
        <v>24853</v>
      </c>
      <c r="D2969" s="10" t="s">
        <v>24491</v>
      </c>
      <c r="E2969" s="11" t="s">
        <v>25189</v>
      </c>
      <c r="F2969" s="6">
        <v>459705</v>
      </c>
      <c r="G2969" s="6" t="s">
        <v>2777</v>
      </c>
      <c r="H2969" s="16">
        <v>39626354.560000002</v>
      </c>
      <c r="I2969" s="12" t="s">
        <v>25190</v>
      </c>
      <c r="J2969" s="12" t="s">
        <v>25191</v>
      </c>
      <c r="K2969" s="15"/>
      <c r="L2969" s="13" t="s">
        <v>70</v>
      </c>
      <c r="M2969" s="7">
        <v>0.4</v>
      </c>
      <c r="N2969" s="14"/>
    </row>
    <row r="2970" spans="1:14" ht="157.5">
      <c r="A2970" s="6">
        <v>2969</v>
      </c>
      <c r="B2970" s="8" t="s">
        <v>24301</v>
      </c>
      <c r="C2970" s="9" t="s">
        <v>25194</v>
      </c>
      <c r="D2970" s="10" t="s">
        <v>25195</v>
      </c>
      <c r="E2970" s="11" t="s">
        <v>25196</v>
      </c>
      <c r="F2970" s="6">
        <v>414178</v>
      </c>
      <c r="G2970" s="6" t="s">
        <v>1587</v>
      </c>
      <c r="H2970" s="16">
        <v>219956279.63</v>
      </c>
      <c r="I2970" s="12">
        <v>43870</v>
      </c>
      <c r="J2970" s="12" t="s">
        <v>25197</v>
      </c>
      <c r="K2970" s="15">
        <v>49653000</v>
      </c>
      <c r="L2970" s="13" t="s">
        <v>70</v>
      </c>
      <c r="M2970" s="7">
        <v>1</v>
      </c>
      <c r="N2970" s="14"/>
    </row>
    <row r="2971" spans="1:14" ht="157.5">
      <c r="A2971" s="6">
        <v>2970</v>
      </c>
      <c r="B2971" s="8" t="s">
        <v>24301</v>
      </c>
      <c r="C2971" s="9" t="s">
        <v>25198</v>
      </c>
      <c r="D2971" s="10" t="s">
        <v>24681</v>
      </c>
      <c r="E2971" s="11" t="s">
        <v>25196</v>
      </c>
      <c r="F2971" s="6">
        <v>414178</v>
      </c>
      <c r="G2971" s="6" t="s">
        <v>1587</v>
      </c>
      <c r="H2971" s="16">
        <v>219956279.63</v>
      </c>
      <c r="I2971" s="12">
        <v>43870</v>
      </c>
      <c r="J2971" s="12" t="s">
        <v>25197</v>
      </c>
      <c r="K2971" s="15">
        <v>12413250</v>
      </c>
      <c r="L2971" s="13" t="s">
        <v>70</v>
      </c>
      <c r="M2971" s="7">
        <v>0.25</v>
      </c>
      <c r="N2971" s="14"/>
    </row>
    <row r="2972" spans="1:14" ht="157.5">
      <c r="A2972" s="6">
        <v>2971</v>
      </c>
      <c r="B2972" s="8" t="s">
        <v>24301</v>
      </c>
      <c r="C2972" s="9" t="s">
        <v>7764</v>
      </c>
      <c r="D2972" s="10" t="s">
        <v>6146</v>
      </c>
      <c r="E2972" s="11" t="s">
        <v>25196</v>
      </c>
      <c r="F2972" s="6">
        <v>414178</v>
      </c>
      <c r="G2972" s="6" t="s">
        <v>1587</v>
      </c>
      <c r="H2972" s="16">
        <v>219956279.63</v>
      </c>
      <c r="I2972" s="12">
        <v>43870</v>
      </c>
      <c r="J2972" s="12" t="s">
        <v>25197</v>
      </c>
      <c r="K2972" s="15">
        <v>37239750</v>
      </c>
      <c r="L2972" s="13" t="s">
        <v>70</v>
      </c>
      <c r="M2972" s="7">
        <v>0.75</v>
      </c>
      <c r="N2972" s="14"/>
    </row>
    <row r="2973" spans="1:14" ht="173.25">
      <c r="A2973" s="6">
        <v>2972</v>
      </c>
      <c r="B2973" s="8" t="s">
        <v>24301</v>
      </c>
      <c r="C2973" s="9" t="s">
        <v>25199</v>
      </c>
      <c r="D2973" s="10" t="s">
        <v>25200</v>
      </c>
      <c r="E2973" s="11" t="s">
        <v>25201</v>
      </c>
      <c r="F2973" s="6">
        <v>476788</v>
      </c>
      <c r="G2973" s="6" t="s">
        <v>1587</v>
      </c>
      <c r="H2973" s="16">
        <v>146015365.22</v>
      </c>
      <c r="I2973" s="12" t="s">
        <v>25202</v>
      </c>
      <c r="J2973" s="12" t="s">
        <v>19762</v>
      </c>
      <c r="K2973" s="15"/>
      <c r="L2973" s="13" t="s">
        <v>70</v>
      </c>
      <c r="M2973" s="7">
        <v>1</v>
      </c>
      <c r="N2973" s="14"/>
    </row>
    <row r="2974" spans="1:14" ht="173.25">
      <c r="A2974" s="6">
        <v>2973</v>
      </c>
      <c r="B2974" s="8" t="s">
        <v>24301</v>
      </c>
      <c r="C2974" s="9" t="s">
        <v>25203</v>
      </c>
      <c r="D2974" s="10" t="s">
        <v>24620</v>
      </c>
      <c r="E2974" s="11" t="s">
        <v>25201</v>
      </c>
      <c r="F2974" s="6">
        <v>476788</v>
      </c>
      <c r="G2974" s="6" t="s">
        <v>1587</v>
      </c>
      <c r="H2974" s="16">
        <v>146015365.22</v>
      </c>
      <c r="I2974" s="12" t="s">
        <v>25202</v>
      </c>
      <c r="J2974" s="12" t="s">
        <v>19762</v>
      </c>
      <c r="K2974" s="15"/>
      <c r="L2974" s="13" t="s">
        <v>70</v>
      </c>
      <c r="M2974" s="7">
        <v>0.3</v>
      </c>
      <c r="N2974" s="14"/>
    </row>
    <row r="2975" spans="1:14" ht="173.25">
      <c r="A2975" s="6">
        <v>2974</v>
      </c>
      <c r="B2975" s="8" t="s">
        <v>24301</v>
      </c>
      <c r="C2975" s="9" t="s">
        <v>25204</v>
      </c>
      <c r="D2975" s="10" t="s">
        <v>4134</v>
      </c>
      <c r="E2975" s="11" t="s">
        <v>25201</v>
      </c>
      <c r="F2975" s="6">
        <v>476788</v>
      </c>
      <c r="G2975" s="6" t="s">
        <v>1587</v>
      </c>
      <c r="H2975" s="16">
        <v>146015365.22</v>
      </c>
      <c r="I2975" s="12" t="s">
        <v>25202</v>
      </c>
      <c r="J2975" s="12" t="s">
        <v>19762</v>
      </c>
      <c r="K2975" s="15"/>
      <c r="L2975" s="13" t="s">
        <v>70</v>
      </c>
      <c r="M2975" s="7">
        <v>0.4</v>
      </c>
      <c r="N2975" s="14"/>
    </row>
    <row r="2976" spans="1:14" ht="173.25">
      <c r="A2976" s="6">
        <v>2975</v>
      </c>
      <c r="B2976" s="8" t="s">
        <v>24301</v>
      </c>
      <c r="C2976" s="9" t="s">
        <v>5076</v>
      </c>
      <c r="D2976" s="10" t="s">
        <v>5077</v>
      </c>
      <c r="E2976" s="11" t="s">
        <v>25201</v>
      </c>
      <c r="F2976" s="6">
        <v>476788</v>
      </c>
      <c r="G2976" s="6" t="s">
        <v>1587</v>
      </c>
      <c r="H2976" s="16">
        <v>146015365.22</v>
      </c>
      <c r="I2976" s="12" t="s">
        <v>25202</v>
      </c>
      <c r="J2976" s="12" t="s">
        <v>19762</v>
      </c>
      <c r="K2976" s="15"/>
      <c r="L2976" s="13" t="s">
        <v>70</v>
      </c>
      <c r="M2976" s="7">
        <v>0.3</v>
      </c>
      <c r="N2976" s="14"/>
    </row>
    <row r="2977" spans="1:14" ht="126">
      <c r="A2977" s="6">
        <v>2976</v>
      </c>
      <c r="B2977" s="8" t="s">
        <v>24301</v>
      </c>
      <c r="C2977" s="9" t="s">
        <v>25205</v>
      </c>
      <c r="D2977" s="10" t="s">
        <v>5478</v>
      </c>
      <c r="E2977" s="11" t="s">
        <v>25206</v>
      </c>
      <c r="F2977" s="6">
        <v>328469</v>
      </c>
      <c r="G2977" s="6" t="s">
        <v>25207</v>
      </c>
      <c r="H2977" s="16">
        <v>19137153.859999999</v>
      </c>
      <c r="I2977" s="12">
        <v>44166</v>
      </c>
      <c r="J2977" s="12" t="s">
        <v>25208</v>
      </c>
      <c r="K2977" s="15">
        <v>3900000</v>
      </c>
      <c r="L2977" s="13" t="s">
        <v>14</v>
      </c>
      <c r="M2977" s="7">
        <v>1</v>
      </c>
      <c r="N2977" s="14"/>
    </row>
    <row r="2978" spans="1:14" ht="126">
      <c r="A2978" s="6">
        <v>2977</v>
      </c>
      <c r="B2978" s="8" t="s">
        <v>24301</v>
      </c>
      <c r="C2978" s="9" t="s">
        <v>25205</v>
      </c>
      <c r="D2978" s="10" t="s">
        <v>5478</v>
      </c>
      <c r="E2978" s="11" t="s">
        <v>25206</v>
      </c>
      <c r="F2978" s="6">
        <v>328469</v>
      </c>
      <c r="G2978" s="6" t="s">
        <v>25207</v>
      </c>
      <c r="H2978" s="16">
        <v>19137153.859999999</v>
      </c>
      <c r="I2978" s="12">
        <v>44166</v>
      </c>
      <c r="J2978" s="12" t="s">
        <v>25209</v>
      </c>
      <c r="K2978" s="15">
        <v>3900000</v>
      </c>
      <c r="L2978" s="13" t="s">
        <v>14</v>
      </c>
      <c r="M2978" s="7">
        <v>1</v>
      </c>
      <c r="N2978" s="14"/>
    </row>
    <row r="2979" spans="1:14" ht="110.25">
      <c r="A2979" s="6">
        <v>2978</v>
      </c>
      <c r="B2979" s="8" t="s">
        <v>24301</v>
      </c>
      <c r="C2979" s="9" t="s">
        <v>24564</v>
      </c>
      <c r="D2979" s="10" t="s">
        <v>24565</v>
      </c>
      <c r="E2979" s="11" t="s">
        <v>25210</v>
      </c>
      <c r="F2979" s="6">
        <v>366410</v>
      </c>
      <c r="G2979" s="6" t="s">
        <v>25207</v>
      </c>
      <c r="H2979" s="16">
        <v>31337200.879999999</v>
      </c>
      <c r="I2979" s="12" t="s">
        <v>25211</v>
      </c>
      <c r="J2979" s="12" t="s">
        <v>25212</v>
      </c>
      <c r="K2979" s="15">
        <v>4600000</v>
      </c>
      <c r="L2979" s="13" t="s">
        <v>14</v>
      </c>
      <c r="M2979" s="7">
        <v>1</v>
      </c>
      <c r="N2979" s="14"/>
    </row>
    <row r="2980" spans="1:14" ht="110.25">
      <c r="A2980" s="6">
        <v>2979</v>
      </c>
      <c r="B2980" s="8" t="s">
        <v>24301</v>
      </c>
      <c r="C2980" s="9" t="s">
        <v>24564</v>
      </c>
      <c r="D2980" s="10" t="s">
        <v>24565</v>
      </c>
      <c r="E2980" s="11" t="s">
        <v>25213</v>
      </c>
      <c r="F2980" s="6">
        <v>366412</v>
      </c>
      <c r="G2980" s="6" t="s">
        <v>25207</v>
      </c>
      <c r="H2980" s="16">
        <v>26421018.079999998</v>
      </c>
      <c r="I2980" s="12" t="s">
        <v>25211</v>
      </c>
      <c r="J2980" s="12" t="s">
        <v>25214</v>
      </c>
      <c r="K2980" s="15">
        <v>11200000</v>
      </c>
      <c r="L2980" s="13" t="s">
        <v>14</v>
      </c>
      <c r="M2980" s="7">
        <v>1</v>
      </c>
      <c r="N2980" s="14"/>
    </row>
    <row r="2981" spans="1:14" ht="141.75">
      <c r="A2981" s="6">
        <v>2980</v>
      </c>
      <c r="B2981" s="8" t="s">
        <v>24301</v>
      </c>
      <c r="C2981" s="9" t="s">
        <v>25215</v>
      </c>
      <c r="D2981" s="10" t="s">
        <v>25216</v>
      </c>
      <c r="E2981" s="11" t="s">
        <v>25217</v>
      </c>
      <c r="F2981" s="6">
        <v>348827</v>
      </c>
      <c r="G2981" s="6" t="s">
        <v>25207</v>
      </c>
      <c r="H2981" s="16">
        <v>13827926.189999999</v>
      </c>
      <c r="I2981" s="12" t="s">
        <v>24413</v>
      </c>
      <c r="J2981" s="12" t="s">
        <v>24414</v>
      </c>
      <c r="K2981" s="15">
        <v>10715134</v>
      </c>
      <c r="L2981" s="13" t="s">
        <v>70</v>
      </c>
      <c r="M2981" s="7">
        <v>1</v>
      </c>
      <c r="N2981" s="14"/>
    </row>
    <row r="2982" spans="1:14" ht="141.75">
      <c r="A2982" s="6">
        <v>2981</v>
      </c>
      <c r="B2982" s="8" t="s">
        <v>24301</v>
      </c>
      <c r="C2982" s="9" t="s">
        <v>24578</v>
      </c>
      <c r="D2982" s="10" t="s">
        <v>24579</v>
      </c>
      <c r="E2982" s="11" t="s">
        <v>25217</v>
      </c>
      <c r="F2982" s="6">
        <v>348827</v>
      </c>
      <c r="G2982" s="6" t="s">
        <v>25207</v>
      </c>
      <c r="H2982" s="16">
        <v>13827926.189999999</v>
      </c>
      <c r="I2982" s="12" t="s">
        <v>24413</v>
      </c>
      <c r="J2982" s="12" t="s">
        <v>24414</v>
      </c>
      <c r="K2982" s="15">
        <v>5250416</v>
      </c>
      <c r="L2982" s="13" t="s">
        <v>70</v>
      </c>
      <c r="M2982" s="7">
        <v>0.49</v>
      </c>
      <c r="N2982" s="14"/>
    </row>
    <row r="2983" spans="1:14" ht="141.75">
      <c r="A2983" s="6">
        <v>2982</v>
      </c>
      <c r="B2983" s="8" t="s">
        <v>24301</v>
      </c>
      <c r="C2983" s="9" t="s">
        <v>3599</v>
      </c>
      <c r="D2983" s="10" t="s">
        <v>3600</v>
      </c>
      <c r="E2983" s="11" t="s">
        <v>25217</v>
      </c>
      <c r="F2983" s="6">
        <v>348827</v>
      </c>
      <c r="G2983" s="6" t="s">
        <v>25207</v>
      </c>
      <c r="H2983" s="16">
        <v>13827926.189999999</v>
      </c>
      <c r="I2983" s="12" t="s">
        <v>24413</v>
      </c>
      <c r="J2983" s="12" t="s">
        <v>24414</v>
      </c>
      <c r="K2983" s="15">
        <v>5464718</v>
      </c>
      <c r="L2983" s="13" t="s">
        <v>70</v>
      </c>
      <c r="M2983" s="7">
        <v>0.51</v>
      </c>
      <c r="N2983" s="14"/>
    </row>
    <row r="2984" spans="1:14" ht="94.5">
      <c r="A2984" s="6">
        <v>2983</v>
      </c>
      <c r="B2984" s="8" t="s">
        <v>24301</v>
      </c>
      <c r="C2984" s="9" t="s">
        <v>25218</v>
      </c>
      <c r="D2984" s="10" t="s">
        <v>24463</v>
      </c>
      <c r="E2984" s="11" t="s">
        <v>24464</v>
      </c>
      <c r="F2984" s="6">
        <v>388885</v>
      </c>
      <c r="G2984" s="6" t="s">
        <v>25207</v>
      </c>
      <c r="H2984" s="16">
        <v>5836693.5999999996</v>
      </c>
      <c r="I2984" s="12" t="s">
        <v>24465</v>
      </c>
      <c r="J2984" s="12" t="s">
        <v>24408</v>
      </c>
      <c r="K2984" s="15">
        <v>2900000</v>
      </c>
      <c r="L2984" s="13" t="s">
        <v>14</v>
      </c>
      <c r="M2984" s="7">
        <v>1</v>
      </c>
      <c r="N2984" s="14"/>
    </row>
    <row r="2985" spans="1:14" ht="78.75">
      <c r="A2985" s="6">
        <v>2984</v>
      </c>
      <c r="B2985" s="8" t="s">
        <v>24301</v>
      </c>
      <c r="C2985" s="9" t="s">
        <v>25219</v>
      </c>
      <c r="D2985" s="10" t="s">
        <v>25220</v>
      </c>
      <c r="E2985" s="11" t="s">
        <v>25221</v>
      </c>
      <c r="F2985" s="6">
        <v>388886</v>
      </c>
      <c r="G2985" s="6" t="s">
        <v>25207</v>
      </c>
      <c r="H2985" s="16">
        <v>7273042.6500000004</v>
      </c>
      <c r="I2985" s="12">
        <v>44047</v>
      </c>
      <c r="J2985" s="12" t="s">
        <v>25222</v>
      </c>
      <c r="K2985" s="15">
        <v>0</v>
      </c>
      <c r="L2985" s="13" t="s">
        <v>14</v>
      </c>
      <c r="M2985" s="7">
        <v>1</v>
      </c>
      <c r="N2985" s="14"/>
    </row>
    <row r="2986" spans="1:14" ht="78.75">
      <c r="A2986" s="6">
        <v>2985</v>
      </c>
      <c r="B2986" s="8" t="s">
        <v>24301</v>
      </c>
      <c r="C2986" s="9" t="s">
        <v>25223</v>
      </c>
      <c r="D2986" s="10" t="s">
        <v>25224</v>
      </c>
      <c r="E2986" s="11" t="s">
        <v>25225</v>
      </c>
      <c r="F2986" s="6">
        <v>409716</v>
      </c>
      <c r="G2986" s="6" t="s">
        <v>25207</v>
      </c>
      <c r="H2986" s="16">
        <v>11152648</v>
      </c>
      <c r="I2986" s="12" t="s">
        <v>24513</v>
      </c>
      <c r="J2986" s="12" t="s">
        <v>25226</v>
      </c>
      <c r="K2986" s="15">
        <v>8700000</v>
      </c>
      <c r="L2986" s="13" t="s">
        <v>14</v>
      </c>
      <c r="M2986" s="7">
        <v>1</v>
      </c>
      <c r="N2986" s="14"/>
    </row>
    <row r="2987" spans="1:14" ht="126">
      <c r="A2987" s="6">
        <v>2986</v>
      </c>
      <c r="B2987" s="8" t="s">
        <v>24301</v>
      </c>
      <c r="C2987" s="9" t="s">
        <v>25227</v>
      </c>
      <c r="D2987" s="10" t="s">
        <v>25228</v>
      </c>
      <c r="E2987" s="11" t="s">
        <v>25229</v>
      </c>
      <c r="F2987" s="6">
        <v>349114</v>
      </c>
      <c r="G2987" s="6" t="s">
        <v>25207</v>
      </c>
      <c r="H2987" s="16">
        <v>25172252.140000001</v>
      </c>
      <c r="I2987" s="12" t="s">
        <v>24529</v>
      </c>
      <c r="J2987" s="12" t="s">
        <v>24381</v>
      </c>
      <c r="K2987" s="15">
        <v>7600000</v>
      </c>
      <c r="L2987" s="13" t="s">
        <v>70</v>
      </c>
      <c r="M2987" s="7">
        <v>1</v>
      </c>
      <c r="N2987" s="14"/>
    </row>
    <row r="2988" spans="1:14" ht="126">
      <c r="A2988" s="6">
        <v>2987</v>
      </c>
      <c r="B2988" s="8" t="s">
        <v>24301</v>
      </c>
      <c r="C2988" s="9" t="s">
        <v>25230</v>
      </c>
      <c r="D2988" s="10" t="s">
        <v>24823</v>
      </c>
      <c r="E2988" s="11" t="s">
        <v>25229</v>
      </c>
      <c r="F2988" s="6">
        <v>349114</v>
      </c>
      <c r="G2988" s="6" t="s">
        <v>25207</v>
      </c>
      <c r="H2988" s="16">
        <v>25172252.140000001</v>
      </c>
      <c r="I2988" s="12" t="s">
        <v>24529</v>
      </c>
      <c r="J2988" s="12" t="s">
        <v>24381</v>
      </c>
      <c r="K2988" s="15">
        <v>7600000</v>
      </c>
      <c r="L2988" s="13" t="s">
        <v>70</v>
      </c>
      <c r="M2988" s="7">
        <v>0.51</v>
      </c>
      <c r="N2988" s="14"/>
    </row>
    <row r="2989" spans="1:14" ht="126">
      <c r="A2989" s="6">
        <v>2988</v>
      </c>
      <c r="B2989" s="8" t="s">
        <v>24301</v>
      </c>
      <c r="C2989" s="9" t="s">
        <v>25231</v>
      </c>
      <c r="D2989" s="10" t="s">
        <v>25232</v>
      </c>
      <c r="E2989" s="11" t="s">
        <v>25229</v>
      </c>
      <c r="F2989" s="6">
        <v>349114</v>
      </c>
      <c r="G2989" s="6" t="s">
        <v>25207</v>
      </c>
      <c r="H2989" s="16">
        <v>25172252.140000001</v>
      </c>
      <c r="I2989" s="12" t="s">
        <v>24529</v>
      </c>
      <c r="J2989" s="12" t="s">
        <v>24381</v>
      </c>
      <c r="K2989" s="15">
        <v>7600000</v>
      </c>
      <c r="L2989" s="13" t="s">
        <v>70</v>
      </c>
      <c r="M2989" s="7">
        <v>0.49</v>
      </c>
      <c r="N2989" s="14"/>
    </row>
    <row r="2990" spans="1:14" ht="204.75">
      <c r="A2990" s="6">
        <v>2989</v>
      </c>
      <c r="B2990" s="8" t="s">
        <v>24301</v>
      </c>
      <c r="C2990" s="9" t="s">
        <v>25233</v>
      </c>
      <c r="D2990" s="10" t="s">
        <v>25234</v>
      </c>
      <c r="E2990" s="11" t="s">
        <v>25235</v>
      </c>
      <c r="F2990" s="6">
        <v>393741</v>
      </c>
      <c r="G2990" s="6" t="s">
        <v>25207</v>
      </c>
      <c r="H2990" s="16">
        <v>36650184.799999997</v>
      </c>
      <c r="I2990" s="12" t="s">
        <v>24529</v>
      </c>
      <c r="J2990" s="12" t="s">
        <v>25236</v>
      </c>
      <c r="K2990" s="15">
        <v>13200000</v>
      </c>
      <c r="L2990" s="13" t="s">
        <v>70</v>
      </c>
      <c r="M2990" s="7">
        <v>1</v>
      </c>
      <c r="N2990" s="14"/>
    </row>
    <row r="2991" spans="1:14" ht="204.75">
      <c r="A2991" s="6">
        <v>2990</v>
      </c>
      <c r="B2991" s="8" t="s">
        <v>24301</v>
      </c>
      <c r="C2991" s="9" t="s">
        <v>25237</v>
      </c>
      <c r="D2991" s="10" t="s">
        <v>24374</v>
      </c>
      <c r="E2991" s="11" t="s">
        <v>25235</v>
      </c>
      <c r="F2991" s="6">
        <v>393741</v>
      </c>
      <c r="G2991" s="6" t="s">
        <v>25207</v>
      </c>
      <c r="H2991" s="16">
        <v>36650184.799999997</v>
      </c>
      <c r="I2991" s="12" t="s">
        <v>24529</v>
      </c>
      <c r="J2991" s="12" t="s">
        <v>25236</v>
      </c>
      <c r="K2991" s="15">
        <v>13200000</v>
      </c>
      <c r="L2991" s="13" t="s">
        <v>70</v>
      </c>
      <c r="M2991" s="7">
        <v>0.51</v>
      </c>
      <c r="N2991" s="14"/>
    </row>
    <row r="2992" spans="1:14" ht="204.75">
      <c r="A2992" s="6">
        <v>2991</v>
      </c>
      <c r="B2992" s="8" t="s">
        <v>24301</v>
      </c>
      <c r="C2992" s="9" t="s">
        <v>25230</v>
      </c>
      <c r="D2992" s="10" t="s">
        <v>24823</v>
      </c>
      <c r="E2992" s="11" t="s">
        <v>25235</v>
      </c>
      <c r="F2992" s="6">
        <v>393741</v>
      </c>
      <c r="G2992" s="6" t="s">
        <v>25207</v>
      </c>
      <c r="H2992" s="16">
        <v>36650184.799999997</v>
      </c>
      <c r="I2992" s="12" t="s">
        <v>24529</v>
      </c>
      <c r="J2992" s="12" t="s">
        <v>25236</v>
      </c>
      <c r="K2992" s="15">
        <v>13200000</v>
      </c>
      <c r="L2992" s="13" t="s">
        <v>70</v>
      </c>
      <c r="M2992" s="7">
        <v>0.49</v>
      </c>
      <c r="N2992" s="14"/>
    </row>
    <row r="2993" spans="1:14" ht="78.75">
      <c r="A2993" s="6">
        <v>2992</v>
      </c>
      <c r="B2993" s="8" t="s">
        <v>24301</v>
      </c>
      <c r="C2993" s="9" t="s">
        <v>25238</v>
      </c>
      <c r="D2993" s="10" t="s">
        <v>2623</v>
      </c>
      <c r="E2993" s="11" t="s">
        <v>25239</v>
      </c>
      <c r="F2993" s="6">
        <v>409714</v>
      </c>
      <c r="G2993" s="6" t="s">
        <v>25207</v>
      </c>
      <c r="H2993" s="16">
        <v>6800292.6100000003</v>
      </c>
      <c r="I2993" s="12" t="s">
        <v>24529</v>
      </c>
      <c r="J2993" s="12" t="s">
        <v>25240</v>
      </c>
      <c r="K2993" s="15">
        <v>5300000</v>
      </c>
      <c r="L2993" s="13" t="s">
        <v>14</v>
      </c>
      <c r="M2993" s="7">
        <v>1</v>
      </c>
      <c r="N2993" s="14"/>
    </row>
    <row r="2994" spans="1:14" ht="78.75">
      <c r="A2994" s="6">
        <v>2993</v>
      </c>
      <c r="B2994" s="8" t="s">
        <v>24301</v>
      </c>
      <c r="C2994" s="9" t="s">
        <v>25241</v>
      </c>
      <c r="D2994" s="10" t="s">
        <v>25037</v>
      </c>
      <c r="E2994" s="11" t="s">
        <v>25242</v>
      </c>
      <c r="F2994" s="6">
        <v>409717</v>
      </c>
      <c r="G2994" s="6" t="s">
        <v>25207</v>
      </c>
      <c r="H2994" s="16">
        <v>3532788.75</v>
      </c>
      <c r="I2994" s="12" t="s">
        <v>24529</v>
      </c>
      <c r="J2994" s="12" t="s">
        <v>25240</v>
      </c>
      <c r="K2994" s="15">
        <v>1900000</v>
      </c>
      <c r="L2994" s="13" t="s">
        <v>14</v>
      </c>
      <c r="M2994" s="7">
        <v>1</v>
      </c>
      <c r="N2994" s="14"/>
    </row>
    <row r="2995" spans="1:14" ht="94.5">
      <c r="A2995" s="6">
        <v>2994</v>
      </c>
      <c r="B2995" s="8" t="s">
        <v>24301</v>
      </c>
      <c r="C2995" s="9" t="s">
        <v>25243</v>
      </c>
      <c r="D2995" s="10" t="s">
        <v>25244</v>
      </c>
      <c r="E2995" s="11" t="s">
        <v>25245</v>
      </c>
      <c r="F2995" s="6">
        <v>409715</v>
      </c>
      <c r="G2995" s="6" t="s">
        <v>25207</v>
      </c>
      <c r="H2995" s="16">
        <v>4027068.43</v>
      </c>
      <c r="I2995" s="12" t="s">
        <v>13722</v>
      </c>
      <c r="J2995" s="12" t="s">
        <v>24414</v>
      </c>
      <c r="K2995" s="15">
        <v>4014958</v>
      </c>
      <c r="L2995" s="13" t="s">
        <v>14</v>
      </c>
      <c r="M2995" s="7">
        <v>1</v>
      </c>
      <c r="N2995" s="14"/>
    </row>
    <row r="2996" spans="1:14" ht="141.75">
      <c r="A2996" s="6">
        <v>2995</v>
      </c>
      <c r="B2996" s="8" t="s">
        <v>24301</v>
      </c>
      <c r="C2996" s="9" t="s">
        <v>25246</v>
      </c>
      <c r="D2996" s="10" t="s">
        <v>24355</v>
      </c>
      <c r="E2996" s="11" t="s">
        <v>25247</v>
      </c>
      <c r="F2996" s="6">
        <v>290330</v>
      </c>
      <c r="G2996" s="6" t="s">
        <v>25207</v>
      </c>
      <c r="H2996" s="16">
        <v>25538705.23</v>
      </c>
      <c r="I2996" s="12" t="s">
        <v>25248</v>
      </c>
      <c r="J2996" s="12" t="s">
        <v>25249</v>
      </c>
      <c r="K2996" s="15">
        <v>11200000</v>
      </c>
      <c r="L2996" s="13" t="s">
        <v>14</v>
      </c>
      <c r="M2996" s="7">
        <v>1</v>
      </c>
      <c r="N2996" s="14"/>
    </row>
    <row r="2997" spans="1:14" ht="126">
      <c r="A2997" s="6">
        <v>2996</v>
      </c>
      <c r="B2997" s="8" t="s">
        <v>24301</v>
      </c>
      <c r="C2997" s="9" t="s">
        <v>25250</v>
      </c>
      <c r="D2997" s="10" t="s">
        <v>24434</v>
      </c>
      <c r="E2997" s="11" t="s">
        <v>25251</v>
      </c>
      <c r="F2997" s="6">
        <v>430202</v>
      </c>
      <c r="G2997" s="6" t="s">
        <v>25207</v>
      </c>
      <c r="H2997" s="16">
        <v>4422031.5</v>
      </c>
      <c r="I2997" s="12" t="s">
        <v>25248</v>
      </c>
      <c r="J2997" s="12" t="s">
        <v>24919</v>
      </c>
      <c r="K2997" s="15">
        <v>0</v>
      </c>
      <c r="L2997" s="13" t="s">
        <v>14</v>
      </c>
      <c r="M2997" s="7">
        <v>1</v>
      </c>
      <c r="N2997" s="14"/>
    </row>
    <row r="2998" spans="1:14" ht="94.5">
      <c r="A2998" s="6">
        <v>2997</v>
      </c>
      <c r="B2998" s="8" t="s">
        <v>24301</v>
      </c>
      <c r="C2998" s="9" t="s">
        <v>24893</v>
      </c>
      <c r="D2998" s="10" t="s">
        <v>24416</v>
      </c>
      <c r="E2998" s="11" t="s">
        <v>25252</v>
      </c>
      <c r="F2998" s="6">
        <v>376113</v>
      </c>
      <c r="G2998" s="6" t="s">
        <v>25207</v>
      </c>
      <c r="H2998" s="16">
        <v>18267974.879999999</v>
      </c>
      <c r="I2998" s="12" t="s">
        <v>24547</v>
      </c>
      <c r="J2998" s="12" t="s">
        <v>24548</v>
      </c>
      <c r="K2998" s="15">
        <v>15600000</v>
      </c>
      <c r="L2998" s="13" t="s">
        <v>14</v>
      </c>
      <c r="M2998" s="7">
        <v>1</v>
      </c>
      <c r="N2998" s="14"/>
    </row>
    <row r="2999" spans="1:14" ht="94.5">
      <c r="A2999" s="6">
        <v>2998</v>
      </c>
      <c r="B2999" s="8" t="s">
        <v>24301</v>
      </c>
      <c r="C2999" s="9" t="s">
        <v>25253</v>
      </c>
      <c r="D2999" s="10" t="s">
        <v>25254</v>
      </c>
      <c r="E2999" s="11" t="s">
        <v>25255</v>
      </c>
      <c r="F2999" s="6">
        <v>388884</v>
      </c>
      <c r="G2999" s="6" t="s">
        <v>25207</v>
      </c>
      <c r="H2999" s="16">
        <v>22931189.66</v>
      </c>
      <c r="I2999" s="12" t="s">
        <v>24547</v>
      </c>
      <c r="J2999" s="12" t="s">
        <v>25256</v>
      </c>
      <c r="K2999" s="15">
        <v>11044317</v>
      </c>
      <c r="L2999" s="13" t="s">
        <v>70</v>
      </c>
      <c r="M2999" s="7">
        <v>1</v>
      </c>
      <c r="N2999" s="14"/>
    </row>
    <row r="3000" spans="1:14" ht="94.5">
      <c r="A3000" s="6">
        <v>2999</v>
      </c>
      <c r="B3000" s="8" t="s">
        <v>24301</v>
      </c>
      <c r="C3000" s="9" t="s">
        <v>25257</v>
      </c>
      <c r="D3000" s="10" t="s">
        <v>25258</v>
      </c>
      <c r="E3000" s="11" t="s">
        <v>25255</v>
      </c>
      <c r="F3000" s="6">
        <v>388884</v>
      </c>
      <c r="G3000" s="6" t="s">
        <v>25207</v>
      </c>
      <c r="H3000" s="16">
        <v>22931189.66</v>
      </c>
      <c r="I3000" s="12" t="s">
        <v>24547</v>
      </c>
      <c r="J3000" s="12" t="s">
        <v>25256</v>
      </c>
      <c r="K3000" s="15">
        <v>0</v>
      </c>
      <c r="L3000" s="13" t="s">
        <v>70</v>
      </c>
      <c r="M3000" s="7">
        <v>0.3</v>
      </c>
      <c r="N3000" s="14"/>
    </row>
    <row r="3001" spans="1:14" ht="94.5">
      <c r="A3001" s="6">
        <v>3000</v>
      </c>
      <c r="B3001" s="8" t="s">
        <v>24301</v>
      </c>
      <c r="C3001" s="9" t="s">
        <v>24853</v>
      </c>
      <c r="D3001" s="10" t="s">
        <v>24491</v>
      </c>
      <c r="E3001" s="11" t="s">
        <v>25255</v>
      </c>
      <c r="F3001" s="6">
        <v>388884</v>
      </c>
      <c r="G3001" s="6" t="s">
        <v>25207</v>
      </c>
      <c r="H3001" s="16">
        <v>22931189.66</v>
      </c>
      <c r="I3001" s="12" t="s">
        <v>24547</v>
      </c>
      <c r="J3001" s="12" t="s">
        <v>25256</v>
      </c>
      <c r="K3001" s="15">
        <v>0</v>
      </c>
      <c r="L3001" s="13" t="s">
        <v>70</v>
      </c>
      <c r="M3001" s="7">
        <v>0.3</v>
      </c>
      <c r="N3001" s="14"/>
    </row>
    <row r="3002" spans="1:14" ht="94.5">
      <c r="A3002" s="6">
        <v>3001</v>
      </c>
      <c r="B3002" s="8" t="s">
        <v>24301</v>
      </c>
      <c r="C3002" s="9" t="s">
        <v>24695</v>
      </c>
      <c r="D3002" s="10" t="s">
        <v>24416</v>
      </c>
      <c r="E3002" s="11" t="s">
        <v>25255</v>
      </c>
      <c r="F3002" s="6">
        <v>388884</v>
      </c>
      <c r="G3002" s="6" t="s">
        <v>25207</v>
      </c>
      <c r="H3002" s="16">
        <v>22931189.66</v>
      </c>
      <c r="I3002" s="12" t="s">
        <v>24547</v>
      </c>
      <c r="J3002" s="12" t="s">
        <v>25256</v>
      </c>
      <c r="K3002" s="15">
        <v>11044317</v>
      </c>
      <c r="L3002" s="13" t="s">
        <v>70</v>
      </c>
      <c r="M3002" s="7">
        <v>0.4</v>
      </c>
      <c r="N3002" s="14"/>
    </row>
    <row r="3003" spans="1:14" ht="94.5">
      <c r="A3003" s="6">
        <v>3002</v>
      </c>
      <c r="B3003" s="8" t="s">
        <v>24301</v>
      </c>
      <c r="C3003" s="9" t="s">
        <v>25182</v>
      </c>
      <c r="D3003" s="10" t="s">
        <v>24520</v>
      </c>
      <c r="E3003" s="11" t="s">
        <v>25259</v>
      </c>
      <c r="F3003" s="6">
        <v>418570</v>
      </c>
      <c r="G3003" s="6" t="s">
        <v>25207</v>
      </c>
      <c r="H3003" s="16">
        <v>6443723.8300000001</v>
      </c>
      <c r="I3003" s="12" t="s">
        <v>24547</v>
      </c>
      <c r="J3003" s="12" t="s">
        <v>24919</v>
      </c>
      <c r="K3003" s="15">
        <v>0</v>
      </c>
      <c r="L3003" s="13" t="s">
        <v>14</v>
      </c>
      <c r="M3003" s="7">
        <v>1</v>
      </c>
      <c r="N3003" s="14"/>
    </row>
    <row r="3004" spans="1:14" ht="94.5">
      <c r="A3004" s="6">
        <v>3003</v>
      </c>
      <c r="B3004" s="8" t="s">
        <v>24301</v>
      </c>
      <c r="C3004" s="9" t="s">
        <v>25246</v>
      </c>
      <c r="D3004" s="10" t="s">
        <v>24355</v>
      </c>
      <c r="E3004" s="11" t="s">
        <v>25260</v>
      </c>
      <c r="F3004" s="6">
        <v>428174</v>
      </c>
      <c r="G3004" s="6" t="s">
        <v>25207</v>
      </c>
      <c r="H3004" s="16">
        <v>28970616.379999999</v>
      </c>
      <c r="I3004" s="12" t="s">
        <v>24547</v>
      </c>
      <c r="J3004" s="12" t="s">
        <v>25261</v>
      </c>
      <c r="K3004" s="15">
        <v>24584623</v>
      </c>
      <c r="L3004" s="13" t="s">
        <v>14</v>
      </c>
      <c r="M3004" s="7">
        <v>1</v>
      </c>
      <c r="N3004" s="14"/>
    </row>
    <row r="3005" spans="1:14" ht="94.5">
      <c r="A3005" s="6">
        <v>3004</v>
      </c>
      <c r="B3005" s="8" t="s">
        <v>24301</v>
      </c>
      <c r="C3005" s="9" t="s">
        <v>25246</v>
      </c>
      <c r="D3005" s="10" t="s">
        <v>24355</v>
      </c>
      <c r="E3005" s="11" t="s">
        <v>25260</v>
      </c>
      <c r="F3005" s="6">
        <v>428174</v>
      </c>
      <c r="G3005" s="6" t="s">
        <v>25207</v>
      </c>
      <c r="H3005" s="16">
        <v>28970616.379999999</v>
      </c>
      <c r="I3005" s="12" t="s">
        <v>24547</v>
      </c>
      <c r="J3005" s="12" t="s">
        <v>25261</v>
      </c>
      <c r="K3005" s="15">
        <v>24584623</v>
      </c>
      <c r="L3005" s="13" t="s">
        <v>14</v>
      </c>
      <c r="M3005" s="7">
        <v>1</v>
      </c>
      <c r="N3005" s="14"/>
    </row>
    <row r="3006" spans="1:14" ht="94.5">
      <c r="A3006" s="6">
        <v>3005</v>
      </c>
      <c r="B3006" s="8" t="s">
        <v>24301</v>
      </c>
      <c r="C3006" s="9" t="s">
        <v>25262</v>
      </c>
      <c r="D3006" s="10" t="s">
        <v>25263</v>
      </c>
      <c r="E3006" s="11" t="s">
        <v>25264</v>
      </c>
      <c r="F3006" s="6">
        <v>381738</v>
      </c>
      <c r="G3006" s="6" t="s">
        <v>25207</v>
      </c>
      <c r="H3006" s="16">
        <v>16292151.25</v>
      </c>
      <c r="I3006" s="12" t="s">
        <v>25265</v>
      </c>
      <c r="J3006" s="12" t="s">
        <v>25266</v>
      </c>
      <c r="K3006" s="15">
        <v>10000000</v>
      </c>
      <c r="L3006" s="13" t="s">
        <v>70</v>
      </c>
      <c r="M3006" s="7">
        <v>1</v>
      </c>
      <c r="N3006" s="14"/>
    </row>
    <row r="3007" spans="1:14" ht="78.75">
      <c r="A3007" s="6">
        <v>3006</v>
      </c>
      <c r="B3007" s="8" t="s">
        <v>24301</v>
      </c>
      <c r="C3007" s="9" t="s">
        <v>24853</v>
      </c>
      <c r="D3007" s="10" t="s">
        <v>24491</v>
      </c>
      <c r="E3007" s="11" t="s">
        <v>25264</v>
      </c>
      <c r="F3007" s="6">
        <v>381738</v>
      </c>
      <c r="G3007" s="6" t="s">
        <v>25207</v>
      </c>
      <c r="H3007" s="16">
        <v>16292151.25</v>
      </c>
      <c r="I3007" s="12" t="s">
        <v>25265</v>
      </c>
      <c r="J3007" s="12" t="s">
        <v>25266</v>
      </c>
      <c r="K3007" s="15">
        <v>5000000</v>
      </c>
      <c r="L3007" s="13" t="s">
        <v>70</v>
      </c>
      <c r="M3007" s="7">
        <v>0.51</v>
      </c>
      <c r="N3007" s="14"/>
    </row>
    <row r="3008" spans="1:14" ht="78.75">
      <c r="A3008" s="6">
        <v>3007</v>
      </c>
      <c r="B3008" s="8" t="s">
        <v>24301</v>
      </c>
      <c r="C3008" s="9" t="s">
        <v>25267</v>
      </c>
      <c r="D3008" s="10" t="s">
        <v>25268</v>
      </c>
      <c r="E3008" s="11" t="s">
        <v>25264</v>
      </c>
      <c r="F3008" s="6">
        <v>381738</v>
      </c>
      <c r="G3008" s="6" t="s">
        <v>25207</v>
      </c>
      <c r="H3008" s="16">
        <v>16292151.25</v>
      </c>
      <c r="I3008" s="12" t="s">
        <v>25265</v>
      </c>
      <c r="J3008" s="12" t="s">
        <v>25266</v>
      </c>
      <c r="K3008" s="15">
        <v>5000000</v>
      </c>
      <c r="L3008" s="13" t="s">
        <v>70</v>
      </c>
      <c r="M3008" s="7">
        <v>0.49</v>
      </c>
      <c r="N3008" s="14"/>
    </row>
    <row r="3009" spans="1:14" ht="78.75">
      <c r="A3009" s="6">
        <v>3008</v>
      </c>
      <c r="B3009" s="8" t="s">
        <v>24301</v>
      </c>
      <c r="C3009" s="9" t="s">
        <v>25269</v>
      </c>
      <c r="D3009" s="10" t="s">
        <v>25270</v>
      </c>
      <c r="E3009" s="11" t="s">
        <v>25271</v>
      </c>
      <c r="F3009" s="6">
        <v>448019</v>
      </c>
      <c r="G3009" s="6" t="s">
        <v>25207</v>
      </c>
      <c r="H3009" s="16">
        <v>9539697.3000000007</v>
      </c>
      <c r="I3009" s="12">
        <v>44110</v>
      </c>
      <c r="J3009" s="12" t="s">
        <v>25272</v>
      </c>
      <c r="K3009" s="15">
        <v>1700000</v>
      </c>
      <c r="L3009" s="13" t="s">
        <v>14</v>
      </c>
      <c r="M3009" s="7">
        <v>1</v>
      </c>
      <c r="N3009" s="14"/>
    </row>
    <row r="3010" spans="1:14" ht="173.25">
      <c r="A3010" s="6">
        <v>3009</v>
      </c>
      <c r="B3010" s="8" t="s">
        <v>24301</v>
      </c>
      <c r="C3010" s="9" t="s">
        <v>25273</v>
      </c>
      <c r="D3010" s="10" t="s">
        <v>24406</v>
      </c>
      <c r="E3010" s="11" t="s">
        <v>25274</v>
      </c>
      <c r="F3010" s="6">
        <v>448017</v>
      </c>
      <c r="G3010" s="6" t="s">
        <v>25207</v>
      </c>
      <c r="H3010" s="16">
        <v>23633604.030000001</v>
      </c>
      <c r="I3010" s="12" t="s">
        <v>24670</v>
      </c>
      <c r="J3010" s="12" t="s">
        <v>25275</v>
      </c>
      <c r="K3010" s="15">
        <v>23367858</v>
      </c>
      <c r="L3010" s="13" t="s">
        <v>14</v>
      </c>
      <c r="M3010" s="7">
        <v>1</v>
      </c>
      <c r="N3010" s="14"/>
    </row>
    <row r="3011" spans="1:14" ht="94.5">
      <c r="A3011" s="6">
        <v>3010</v>
      </c>
      <c r="B3011" s="8" t="s">
        <v>24301</v>
      </c>
      <c r="C3011" s="9" t="s">
        <v>25276</v>
      </c>
      <c r="D3011" s="10" t="s">
        <v>24451</v>
      </c>
      <c r="E3011" s="11" t="s">
        <v>25277</v>
      </c>
      <c r="F3011" s="6">
        <v>471426</v>
      </c>
      <c r="G3011" s="6" t="s">
        <v>25207</v>
      </c>
      <c r="H3011" s="16">
        <v>12971788.300000001</v>
      </c>
      <c r="I3011" s="12">
        <v>44112</v>
      </c>
      <c r="J3011" s="12" t="s">
        <v>25272</v>
      </c>
      <c r="K3011" s="15">
        <v>12894627</v>
      </c>
      <c r="L3011" s="13" t="s">
        <v>14</v>
      </c>
      <c r="M3011" s="7">
        <v>1</v>
      </c>
      <c r="N3011" s="14"/>
    </row>
    <row r="3012" spans="1:14" ht="94.5">
      <c r="A3012" s="6">
        <v>3011</v>
      </c>
      <c r="B3012" s="8" t="s">
        <v>24301</v>
      </c>
      <c r="C3012" s="9" t="s">
        <v>24615</v>
      </c>
      <c r="D3012" s="10" t="s">
        <v>24616</v>
      </c>
      <c r="E3012" s="11" t="s">
        <v>25278</v>
      </c>
      <c r="F3012" s="6">
        <v>462320</v>
      </c>
      <c r="G3012" s="6" t="s">
        <v>25207</v>
      </c>
      <c r="H3012" s="16">
        <v>12236369.25</v>
      </c>
      <c r="I3012" s="12" t="s">
        <v>25279</v>
      </c>
      <c r="J3012" s="12" t="s">
        <v>24686</v>
      </c>
      <c r="K3012" s="15">
        <v>4400000</v>
      </c>
      <c r="L3012" s="13" t="s">
        <v>14</v>
      </c>
      <c r="M3012" s="7">
        <v>1</v>
      </c>
      <c r="N3012" s="14"/>
    </row>
    <row r="3013" spans="1:14" ht="204.75">
      <c r="A3013" s="6">
        <v>3012</v>
      </c>
      <c r="B3013" s="8" t="s">
        <v>24301</v>
      </c>
      <c r="C3013" s="9" t="s">
        <v>25280</v>
      </c>
      <c r="D3013" s="10" t="s">
        <v>25281</v>
      </c>
      <c r="E3013" s="11" t="s">
        <v>25282</v>
      </c>
      <c r="F3013" s="6">
        <v>462656</v>
      </c>
      <c r="G3013" s="6" t="s">
        <v>25207</v>
      </c>
      <c r="H3013" s="16">
        <v>8693426.3599999994</v>
      </c>
      <c r="I3013" s="12" t="s">
        <v>25283</v>
      </c>
      <c r="J3013" s="12" t="s">
        <v>25284</v>
      </c>
      <c r="K3013" s="15">
        <v>0</v>
      </c>
      <c r="L3013" s="13" t="s">
        <v>14</v>
      </c>
      <c r="M3013" s="7">
        <v>1</v>
      </c>
      <c r="N3013" s="14"/>
    </row>
    <row r="3014" spans="1:14" ht="204.75">
      <c r="A3014" s="6">
        <v>3013</v>
      </c>
      <c r="B3014" s="8" t="s">
        <v>24301</v>
      </c>
      <c r="C3014" s="9" t="s">
        <v>25280</v>
      </c>
      <c r="D3014" s="10" t="s">
        <v>25281</v>
      </c>
      <c r="E3014" s="11" t="s">
        <v>25285</v>
      </c>
      <c r="F3014" s="6">
        <v>462658</v>
      </c>
      <c r="G3014" s="6" t="s">
        <v>25207</v>
      </c>
      <c r="H3014" s="16">
        <v>9106088.2699999996</v>
      </c>
      <c r="I3014" s="12" t="s">
        <v>25283</v>
      </c>
      <c r="J3014" s="12" t="s">
        <v>25284</v>
      </c>
      <c r="K3014" s="15">
        <v>0</v>
      </c>
      <c r="L3014" s="13" t="s">
        <v>14</v>
      </c>
      <c r="M3014" s="7">
        <v>1</v>
      </c>
      <c r="N3014" s="14"/>
    </row>
    <row r="3015" spans="1:14" ht="94.5">
      <c r="A3015" s="6">
        <v>3014</v>
      </c>
      <c r="B3015" s="8" t="s">
        <v>24301</v>
      </c>
      <c r="C3015" s="9" t="s">
        <v>25286</v>
      </c>
      <c r="D3015" s="10" t="s">
        <v>25287</v>
      </c>
      <c r="E3015" s="11" t="s">
        <v>25288</v>
      </c>
      <c r="F3015" s="6">
        <v>471425</v>
      </c>
      <c r="G3015" s="6" t="s">
        <v>25207</v>
      </c>
      <c r="H3015" s="16">
        <v>9608791.7200000007</v>
      </c>
      <c r="I3015" s="12" t="s">
        <v>25289</v>
      </c>
      <c r="J3015" s="12" t="s">
        <v>24926</v>
      </c>
      <c r="K3015" s="15">
        <v>8854974</v>
      </c>
      <c r="L3015" s="13" t="s">
        <v>14</v>
      </c>
      <c r="M3015" s="7">
        <v>1</v>
      </c>
      <c r="N3015" s="14"/>
    </row>
    <row r="3016" spans="1:14" ht="94.5">
      <c r="A3016" s="6">
        <v>3015</v>
      </c>
      <c r="B3016" s="8" t="s">
        <v>24301</v>
      </c>
      <c r="C3016" s="9" t="s">
        <v>25290</v>
      </c>
      <c r="D3016" s="10" t="s">
        <v>25291</v>
      </c>
      <c r="E3016" s="11" t="s">
        <v>25292</v>
      </c>
      <c r="F3016" s="6">
        <v>462659</v>
      </c>
      <c r="G3016" s="6" t="s">
        <v>25207</v>
      </c>
      <c r="H3016" s="16">
        <v>12079961.960000001</v>
      </c>
      <c r="I3016" s="12" t="s">
        <v>25190</v>
      </c>
      <c r="J3016" s="12" t="s">
        <v>25293</v>
      </c>
      <c r="K3016" s="15">
        <v>8166000</v>
      </c>
      <c r="L3016" s="13" t="s">
        <v>14</v>
      </c>
      <c r="M3016" s="7">
        <v>1</v>
      </c>
      <c r="N3016" s="14"/>
    </row>
    <row r="3017" spans="1:14" ht="94.5">
      <c r="A3017" s="6">
        <v>3016</v>
      </c>
      <c r="B3017" s="8" t="s">
        <v>24301</v>
      </c>
      <c r="C3017" s="9" t="s">
        <v>25294</v>
      </c>
      <c r="D3017" s="10" t="s">
        <v>25295</v>
      </c>
      <c r="E3017" s="11" t="s">
        <v>25296</v>
      </c>
      <c r="F3017" s="6">
        <v>462660</v>
      </c>
      <c r="G3017" s="6" t="s">
        <v>25207</v>
      </c>
      <c r="H3017" s="16">
        <v>7954175.2000000002</v>
      </c>
      <c r="I3017" s="12" t="s">
        <v>25190</v>
      </c>
      <c r="J3017" s="12" t="s">
        <v>25293</v>
      </c>
      <c r="K3017" s="15">
        <v>4900000</v>
      </c>
      <c r="L3017" s="13" t="s">
        <v>14</v>
      </c>
      <c r="M3017" s="7">
        <v>1</v>
      </c>
      <c r="N3017" s="14"/>
    </row>
    <row r="3018" spans="1:14" ht="94.5">
      <c r="A3018" s="6">
        <v>3017</v>
      </c>
      <c r="B3018" s="8" t="s">
        <v>24301</v>
      </c>
      <c r="C3018" s="9" t="s">
        <v>25290</v>
      </c>
      <c r="D3018" s="10" t="s">
        <v>25291</v>
      </c>
      <c r="E3018" s="11" t="s">
        <v>25292</v>
      </c>
      <c r="F3018" s="6">
        <v>462659</v>
      </c>
      <c r="G3018" s="6" t="s">
        <v>25207</v>
      </c>
      <c r="H3018" s="16">
        <v>12079961.960000001</v>
      </c>
      <c r="I3018" s="12" t="s">
        <v>25190</v>
      </c>
      <c r="J3018" s="12" t="s">
        <v>25293</v>
      </c>
      <c r="K3018" s="15">
        <v>8166000</v>
      </c>
      <c r="L3018" s="13" t="s">
        <v>14</v>
      </c>
      <c r="M3018" s="7">
        <v>1</v>
      </c>
      <c r="N3018" s="14"/>
    </row>
    <row r="3019" spans="1:14" ht="94.5">
      <c r="A3019" s="6">
        <v>3018</v>
      </c>
      <c r="B3019" s="8" t="s">
        <v>24301</v>
      </c>
      <c r="C3019" s="9" t="s">
        <v>25297</v>
      </c>
      <c r="D3019" s="10" t="s">
        <v>25298</v>
      </c>
      <c r="E3019" s="11" t="s">
        <v>25299</v>
      </c>
      <c r="F3019" s="6">
        <v>459356</v>
      </c>
      <c r="G3019" s="6" t="s">
        <v>25207</v>
      </c>
      <c r="H3019" s="16">
        <v>10463548.9</v>
      </c>
      <c r="I3019" s="12" t="s">
        <v>25300</v>
      </c>
      <c r="J3019" s="12" t="s">
        <v>25301</v>
      </c>
      <c r="K3019" s="15">
        <v>3677996</v>
      </c>
      <c r="L3019" s="13" t="s">
        <v>14</v>
      </c>
      <c r="M3019" s="7">
        <v>1</v>
      </c>
      <c r="N3019" s="14"/>
    </row>
    <row r="3020" spans="1:14" ht="141.75">
      <c r="A3020" s="6">
        <v>3019</v>
      </c>
      <c r="B3020" s="8" t="s">
        <v>24301</v>
      </c>
      <c r="C3020" s="9" t="s">
        <v>24738</v>
      </c>
      <c r="D3020" s="10" t="s">
        <v>24739</v>
      </c>
      <c r="E3020" s="11" t="s">
        <v>25302</v>
      </c>
      <c r="F3020" s="6">
        <v>476542</v>
      </c>
      <c r="G3020" s="6" t="s">
        <v>25207</v>
      </c>
      <c r="H3020" s="16">
        <v>8861868.75</v>
      </c>
      <c r="I3020" s="12" t="s">
        <v>25300</v>
      </c>
      <c r="J3020" s="12" t="s">
        <v>25303</v>
      </c>
      <c r="K3020" s="15">
        <v>0</v>
      </c>
      <c r="L3020" s="13" t="s">
        <v>14</v>
      </c>
      <c r="M3020" s="7">
        <v>1</v>
      </c>
      <c r="N3020" s="14"/>
    </row>
    <row r="3021" spans="1:14" ht="94.5">
      <c r="A3021" s="6">
        <v>3020</v>
      </c>
      <c r="B3021" s="8" t="s">
        <v>24301</v>
      </c>
      <c r="C3021" s="9" t="s">
        <v>25304</v>
      </c>
      <c r="D3021" s="10" t="s">
        <v>24523</v>
      </c>
      <c r="E3021" s="11" t="s">
        <v>25305</v>
      </c>
      <c r="F3021" s="6">
        <v>476543</v>
      </c>
      <c r="G3021" s="6" t="s">
        <v>25207</v>
      </c>
      <c r="H3021" s="16">
        <v>5293423.9400000004</v>
      </c>
      <c r="I3021" s="12" t="s">
        <v>25300</v>
      </c>
      <c r="J3021" s="12" t="s">
        <v>25249</v>
      </c>
      <c r="K3021" s="15">
        <v>1600000</v>
      </c>
      <c r="L3021" s="13" t="s">
        <v>14</v>
      </c>
      <c r="M3021" s="7">
        <v>1</v>
      </c>
      <c r="N3021" s="14"/>
    </row>
    <row r="3022" spans="1:14" ht="126">
      <c r="A3022" s="6">
        <v>3021</v>
      </c>
      <c r="B3022" s="8" t="s">
        <v>24301</v>
      </c>
      <c r="C3022" s="9" t="s">
        <v>25306</v>
      </c>
      <c r="D3022" s="10" t="s">
        <v>25307</v>
      </c>
      <c r="E3022" s="11" t="s">
        <v>25308</v>
      </c>
      <c r="F3022" s="6">
        <v>477153</v>
      </c>
      <c r="G3022" s="6" t="s">
        <v>25207</v>
      </c>
      <c r="H3022" s="16">
        <v>4309717.75</v>
      </c>
      <c r="I3022" s="12" t="s">
        <v>25300</v>
      </c>
      <c r="J3022" s="12" t="s">
        <v>24666</v>
      </c>
      <c r="K3022" s="15">
        <v>2200000</v>
      </c>
      <c r="L3022" s="13" t="s">
        <v>14</v>
      </c>
      <c r="M3022" s="7">
        <v>1</v>
      </c>
      <c r="N3022" s="14"/>
    </row>
    <row r="3023" spans="1:14" ht="94.5">
      <c r="A3023" s="6">
        <v>3022</v>
      </c>
      <c r="B3023" s="8" t="s">
        <v>24301</v>
      </c>
      <c r="C3023" s="9" t="s">
        <v>25309</v>
      </c>
      <c r="D3023" s="10" t="s">
        <v>25310</v>
      </c>
      <c r="E3023" s="11" t="s">
        <v>25311</v>
      </c>
      <c r="F3023" s="6">
        <v>477154</v>
      </c>
      <c r="G3023" s="6" t="s">
        <v>25207</v>
      </c>
      <c r="H3023" s="16">
        <v>2222027.2000000002</v>
      </c>
      <c r="I3023" s="12" t="s">
        <v>25300</v>
      </c>
      <c r="J3023" s="12" t="s">
        <v>24666</v>
      </c>
      <c r="K3023" s="15">
        <v>0</v>
      </c>
      <c r="L3023" s="13" t="s">
        <v>14</v>
      </c>
      <c r="M3023" s="7">
        <v>1</v>
      </c>
      <c r="N3023" s="14"/>
    </row>
    <row r="3024" spans="1:14" ht="94.5">
      <c r="A3024" s="6">
        <v>3023</v>
      </c>
      <c r="B3024" s="8" t="s">
        <v>24301</v>
      </c>
      <c r="C3024" s="9" t="s">
        <v>25309</v>
      </c>
      <c r="D3024" s="10" t="s">
        <v>25310</v>
      </c>
      <c r="E3024" s="11" t="s">
        <v>25312</v>
      </c>
      <c r="F3024" s="6">
        <v>477155</v>
      </c>
      <c r="G3024" s="6" t="s">
        <v>25207</v>
      </c>
      <c r="H3024" s="16">
        <v>5059751.3</v>
      </c>
      <c r="I3024" s="12" t="s">
        <v>25300</v>
      </c>
      <c r="J3024" s="12" t="s">
        <v>24666</v>
      </c>
      <c r="K3024" s="15">
        <v>5058658</v>
      </c>
      <c r="L3024" s="13" t="s">
        <v>14</v>
      </c>
      <c r="M3024" s="7">
        <v>1</v>
      </c>
      <c r="N3024" s="14"/>
    </row>
    <row r="3025" spans="1:14" ht="126">
      <c r="A3025" s="6">
        <v>3024</v>
      </c>
      <c r="B3025" s="8" t="s">
        <v>24301</v>
      </c>
      <c r="C3025" s="9" t="s">
        <v>25313</v>
      </c>
      <c r="D3025" s="10" t="s">
        <v>5476</v>
      </c>
      <c r="E3025" s="11" t="s">
        <v>25314</v>
      </c>
      <c r="F3025" s="6">
        <v>477156</v>
      </c>
      <c r="G3025" s="6" t="s">
        <v>25207</v>
      </c>
      <c r="H3025" s="16">
        <v>11395166.4</v>
      </c>
      <c r="I3025" s="12" t="s">
        <v>25300</v>
      </c>
      <c r="J3025" s="12" t="s">
        <v>25301</v>
      </c>
      <c r="K3025" s="15">
        <v>2132959</v>
      </c>
      <c r="L3025" s="13" t="s">
        <v>14</v>
      </c>
      <c r="M3025" s="7">
        <v>1</v>
      </c>
      <c r="N3025" s="14"/>
    </row>
    <row r="3026" spans="1:14" ht="126">
      <c r="A3026" s="6">
        <v>3025</v>
      </c>
      <c r="B3026" s="8" t="s">
        <v>24301</v>
      </c>
      <c r="C3026" s="9" t="s">
        <v>25315</v>
      </c>
      <c r="D3026" s="10" t="s">
        <v>25316</v>
      </c>
      <c r="E3026" s="11" t="s">
        <v>25317</v>
      </c>
      <c r="F3026" s="6">
        <v>478938</v>
      </c>
      <c r="G3026" s="6" t="s">
        <v>25207</v>
      </c>
      <c r="H3026" s="16">
        <v>6966621.7000000002</v>
      </c>
      <c r="I3026" s="12" t="s">
        <v>25300</v>
      </c>
      <c r="J3026" s="12" t="s">
        <v>25303</v>
      </c>
      <c r="K3026" s="15">
        <v>1900000</v>
      </c>
      <c r="L3026" s="13" t="s">
        <v>14</v>
      </c>
      <c r="M3026" s="7">
        <v>1</v>
      </c>
      <c r="N3026" s="14"/>
    </row>
    <row r="3027" spans="1:14" ht="157.5">
      <c r="A3027" s="6">
        <v>3026</v>
      </c>
      <c r="B3027" s="8" t="s">
        <v>24301</v>
      </c>
      <c r="C3027" s="9" t="s">
        <v>25273</v>
      </c>
      <c r="D3027" s="10" t="s">
        <v>24406</v>
      </c>
      <c r="E3027" s="11" t="s">
        <v>25318</v>
      </c>
      <c r="F3027" s="6">
        <v>456707</v>
      </c>
      <c r="G3027" s="6" t="s">
        <v>25207</v>
      </c>
      <c r="H3027" s="16">
        <v>23107263.120000001</v>
      </c>
      <c r="I3027" s="12">
        <v>43961</v>
      </c>
      <c r="J3027" s="12" t="s">
        <v>25319</v>
      </c>
      <c r="K3027" s="15">
        <v>22991308</v>
      </c>
      <c r="L3027" s="13" t="s">
        <v>14</v>
      </c>
      <c r="M3027" s="7">
        <v>1</v>
      </c>
      <c r="N3027" s="14"/>
    </row>
    <row r="3028" spans="1:14" ht="94.5">
      <c r="A3028" s="6">
        <v>3027</v>
      </c>
      <c r="B3028" s="8" t="s">
        <v>24301</v>
      </c>
      <c r="C3028" s="9" t="s">
        <v>25320</v>
      </c>
      <c r="D3028" s="10" t="s">
        <v>25321</v>
      </c>
      <c r="E3028" s="11" t="s">
        <v>25322</v>
      </c>
      <c r="F3028" s="6">
        <v>484220</v>
      </c>
      <c r="G3028" s="6" t="s">
        <v>25207</v>
      </c>
      <c r="H3028" s="16">
        <v>12313556.869999999</v>
      </c>
      <c r="I3028" s="12" t="s">
        <v>24772</v>
      </c>
      <c r="J3028" s="12" t="s">
        <v>25147</v>
      </c>
      <c r="K3028" s="15">
        <v>0</v>
      </c>
      <c r="L3028" s="13" t="s">
        <v>14</v>
      </c>
      <c r="M3028" s="7">
        <v>1</v>
      </c>
      <c r="N3028" s="14"/>
    </row>
    <row r="3029" spans="1:14" ht="94.5">
      <c r="A3029" s="6">
        <v>3028</v>
      </c>
      <c r="B3029" s="8" t="s">
        <v>24301</v>
      </c>
      <c r="C3029" s="9" t="s">
        <v>25323</v>
      </c>
      <c r="D3029" s="10" t="s">
        <v>25244</v>
      </c>
      <c r="E3029" s="11" t="s">
        <v>25324</v>
      </c>
      <c r="F3029" s="6">
        <v>484222</v>
      </c>
      <c r="G3029" s="6" t="s">
        <v>25207</v>
      </c>
      <c r="H3029" s="16">
        <v>6351973</v>
      </c>
      <c r="I3029" s="12" t="s">
        <v>13627</v>
      </c>
      <c r="J3029" s="12" t="s">
        <v>24783</v>
      </c>
      <c r="K3029" s="15">
        <v>6318545</v>
      </c>
      <c r="L3029" s="13" t="s">
        <v>14</v>
      </c>
      <c r="M3029" s="7">
        <v>1</v>
      </c>
      <c r="N3029" s="14"/>
    </row>
    <row r="3030" spans="1:14" ht="94.5">
      <c r="A3030" s="6">
        <v>3029</v>
      </c>
      <c r="B3030" s="8" t="s">
        <v>24301</v>
      </c>
      <c r="C3030" s="9" t="s">
        <v>25325</v>
      </c>
      <c r="D3030" s="10" t="s">
        <v>25326</v>
      </c>
      <c r="E3030" s="11" t="s">
        <v>25327</v>
      </c>
      <c r="F3030" s="6">
        <v>430361</v>
      </c>
      <c r="G3030" s="6" t="s">
        <v>1369</v>
      </c>
      <c r="H3030" s="16">
        <v>82170925.670000002</v>
      </c>
      <c r="I3030" s="12" t="s">
        <v>24642</v>
      </c>
      <c r="J3030" s="12" t="s">
        <v>25328</v>
      </c>
      <c r="K3030" s="15"/>
      <c r="L3030" s="13" t="s">
        <v>70</v>
      </c>
      <c r="M3030" s="7">
        <v>1</v>
      </c>
      <c r="N3030" s="14"/>
    </row>
    <row r="3031" spans="1:14" ht="94.5">
      <c r="A3031" s="6">
        <v>3030</v>
      </c>
      <c r="B3031" s="8" t="s">
        <v>24301</v>
      </c>
      <c r="C3031" s="9" t="s">
        <v>24695</v>
      </c>
      <c r="D3031" s="10" t="s">
        <v>24416</v>
      </c>
      <c r="E3031" s="11" t="s">
        <v>25327</v>
      </c>
      <c r="F3031" s="6">
        <v>430361</v>
      </c>
      <c r="G3031" s="6" t="s">
        <v>1369</v>
      </c>
      <c r="H3031" s="16">
        <v>82170925.670000002</v>
      </c>
      <c r="I3031" s="12" t="s">
        <v>24642</v>
      </c>
      <c r="J3031" s="12" t="s">
        <v>25328</v>
      </c>
      <c r="K3031" s="15"/>
      <c r="L3031" s="13" t="s">
        <v>70</v>
      </c>
      <c r="M3031" s="7">
        <v>0.51</v>
      </c>
      <c r="N3031" s="14"/>
    </row>
    <row r="3032" spans="1:14" ht="94.5">
      <c r="A3032" s="6">
        <v>3031</v>
      </c>
      <c r="B3032" s="8" t="s">
        <v>24301</v>
      </c>
      <c r="C3032" s="9" t="s">
        <v>24853</v>
      </c>
      <c r="D3032" s="10" t="s">
        <v>24491</v>
      </c>
      <c r="E3032" s="11" t="s">
        <v>25327</v>
      </c>
      <c r="F3032" s="6">
        <v>430361</v>
      </c>
      <c r="G3032" s="6" t="s">
        <v>1369</v>
      </c>
      <c r="H3032" s="16">
        <v>82170925.670000002</v>
      </c>
      <c r="I3032" s="12" t="s">
        <v>24642</v>
      </c>
      <c r="J3032" s="12" t="s">
        <v>25328</v>
      </c>
      <c r="K3032" s="15"/>
      <c r="L3032" s="13" t="s">
        <v>70</v>
      </c>
      <c r="M3032" s="7">
        <v>0.49</v>
      </c>
      <c r="N3032" s="14"/>
    </row>
    <row r="3033" spans="1:14" ht="409.5">
      <c r="A3033" s="6">
        <v>3032</v>
      </c>
      <c r="B3033" s="8" t="s">
        <v>24301</v>
      </c>
      <c r="C3033" s="9" t="s">
        <v>25329</v>
      </c>
      <c r="D3033" s="10" t="s">
        <v>25084</v>
      </c>
      <c r="E3033" s="11" t="s">
        <v>25330</v>
      </c>
      <c r="F3033" s="6">
        <v>371413</v>
      </c>
      <c r="G3033" s="6" t="s">
        <v>1369</v>
      </c>
      <c r="H3033" s="16">
        <v>3692082.88</v>
      </c>
      <c r="I3033" s="12">
        <v>43929</v>
      </c>
      <c r="J3033" s="12" t="s">
        <v>25023</v>
      </c>
      <c r="K3033" s="15"/>
      <c r="L3033" s="13" t="s">
        <v>14</v>
      </c>
      <c r="M3033" s="7">
        <v>1</v>
      </c>
      <c r="N3033" s="14"/>
    </row>
    <row r="3034" spans="1:14" ht="409.5">
      <c r="A3034" s="6">
        <v>3033</v>
      </c>
      <c r="B3034" s="8" t="s">
        <v>24301</v>
      </c>
      <c r="C3034" s="9" t="s">
        <v>25331</v>
      </c>
      <c r="D3034" s="10" t="s">
        <v>25332</v>
      </c>
      <c r="E3034" s="11" t="s">
        <v>25333</v>
      </c>
      <c r="F3034" s="6">
        <v>371412</v>
      </c>
      <c r="G3034" s="6" t="s">
        <v>1369</v>
      </c>
      <c r="H3034" s="16">
        <v>2447942.52</v>
      </c>
      <c r="I3034" s="12">
        <v>44082</v>
      </c>
      <c r="J3034" s="12" t="s">
        <v>25033</v>
      </c>
      <c r="K3034" s="15"/>
      <c r="L3034" s="13" t="s">
        <v>14</v>
      </c>
      <c r="M3034" s="7">
        <v>1</v>
      </c>
      <c r="N3034" s="14"/>
    </row>
    <row r="3035" spans="1:14" ht="78.75">
      <c r="A3035" s="6">
        <v>3034</v>
      </c>
      <c r="B3035" s="8" t="s">
        <v>24301</v>
      </c>
      <c r="C3035" s="9" t="s">
        <v>25334</v>
      </c>
      <c r="D3035" s="10" t="s">
        <v>25335</v>
      </c>
      <c r="E3035" s="11" t="s">
        <v>25336</v>
      </c>
      <c r="F3035" s="6">
        <v>502320</v>
      </c>
      <c r="G3035" s="6" t="s">
        <v>1369</v>
      </c>
      <c r="H3035" s="16">
        <v>31901969.760000002</v>
      </c>
      <c r="I3035" s="12" t="s">
        <v>25337</v>
      </c>
      <c r="J3035" s="12">
        <v>44744</v>
      </c>
      <c r="K3035" s="15"/>
      <c r="L3035" s="13" t="s">
        <v>14</v>
      </c>
      <c r="M3035" s="7">
        <v>1</v>
      </c>
      <c r="N3035" s="14"/>
    </row>
    <row r="3036" spans="1:14" ht="110.25">
      <c r="A3036" s="6">
        <v>3035</v>
      </c>
      <c r="B3036" s="8" t="s">
        <v>24301</v>
      </c>
      <c r="C3036" s="9" t="s">
        <v>25338</v>
      </c>
      <c r="D3036" s="10" t="s">
        <v>25339</v>
      </c>
      <c r="E3036" s="11" t="s">
        <v>25340</v>
      </c>
      <c r="F3036" s="6">
        <v>406427</v>
      </c>
      <c r="G3036" s="6" t="s">
        <v>77</v>
      </c>
      <c r="H3036" s="16">
        <v>6650000</v>
      </c>
      <c r="I3036" s="12" t="s">
        <v>24513</v>
      </c>
      <c r="J3036" s="12" t="s">
        <v>25341</v>
      </c>
      <c r="K3036" s="15"/>
      <c r="L3036" s="13" t="s">
        <v>14</v>
      </c>
      <c r="M3036" s="7">
        <v>1</v>
      </c>
      <c r="N3036" s="14"/>
    </row>
    <row r="3037" spans="1:14" ht="78.75">
      <c r="A3037" s="6">
        <v>3036</v>
      </c>
      <c r="B3037" s="8" t="s">
        <v>24301</v>
      </c>
      <c r="C3037" s="9" t="s">
        <v>25342</v>
      </c>
      <c r="D3037" s="10" t="s">
        <v>25343</v>
      </c>
      <c r="E3037" s="11" t="s">
        <v>25344</v>
      </c>
      <c r="F3037" s="6">
        <v>406425</v>
      </c>
      <c r="G3037" s="6" t="s">
        <v>77</v>
      </c>
      <c r="H3037" s="16">
        <v>6540750</v>
      </c>
      <c r="I3037" s="12" t="s">
        <v>24513</v>
      </c>
      <c r="J3037" s="12" t="s">
        <v>25341</v>
      </c>
      <c r="K3037" s="15"/>
      <c r="L3037" s="13" t="s">
        <v>14</v>
      </c>
      <c r="M3037" s="7">
        <v>1</v>
      </c>
      <c r="N3037" s="14"/>
    </row>
    <row r="3038" spans="1:14" ht="78.75">
      <c r="A3038" s="6">
        <v>3037</v>
      </c>
      <c r="B3038" s="8" t="s">
        <v>24301</v>
      </c>
      <c r="C3038" s="9" t="s">
        <v>25218</v>
      </c>
      <c r="D3038" s="10" t="s">
        <v>24463</v>
      </c>
      <c r="E3038" s="11" t="s">
        <v>25345</v>
      </c>
      <c r="F3038" s="6">
        <v>406426</v>
      </c>
      <c r="G3038" s="6" t="s">
        <v>77</v>
      </c>
      <c r="H3038" s="16">
        <v>6825000</v>
      </c>
      <c r="I3038" s="12" t="s">
        <v>25346</v>
      </c>
      <c r="J3038" s="12" t="s">
        <v>24725</v>
      </c>
      <c r="K3038" s="15"/>
      <c r="L3038" s="13" t="s">
        <v>14</v>
      </c>
      <c r="M3038" s="7">
        <v>1</v>
      </c>
      <c r="N3038" s="14"/>
    </row>
    <row r="3039" spans="1:14" ht="110.25">
      <c r="A3039" s="6">
        <v>3038</v>
      </c>
      <c r="B3039" s="8" t="s">
        <v>24301</v>
      </c>
      <c r="C3039" s="9" t="s">
        <v>24687</v>
      </c>
      <c r="D3039" s="10" t="s">
        <v>24430</v>
      </c>
      <c r="E3039" s="11" t="s">
        <v>25347</v>
      </c>
      <c r="F3039" s="6">
        <v>397542</v>
      </c>
      <c r="G3039" s="6" t="s">
        <v>794</v>
      </c>
      <c r="H3039" s="16">
        <v>55285887.159999996</v>
      </c>
      <c r="I3039" s="12">
        <v>44046</v>
      </c>
      <c r="J3039" s="12" t="s">
        <v>25348</v>
      </c>
      <c r="K3039" s="15">
        <v>30541227</v>
      </c>
      <c r="L3039" s="13" t="s">
        <v>14</v>
      </c>
      <c r="M3039" s="7">
        <v>1</v>
      </c>
      <c r="N3039" s="14"/>
    </row>
    <row r="3040" spans="1:14" ht="78.75">
      <c r="A3040" s="6">
        <v>3039</v>
      </c>
      <c r="B3040" s="8" t="s">
        <v>24301</v>
      </c>
      <c r="C3040" s="9" t="s">
        <v>25349</v>
      </c>
      <c r="D3040" s="10" t="s">
        <v>25350</v>
      </c>
      <c r="E3040" s="11" t="s">
        <v>25351</v>
      </c>
      <c r="F3040" s="6">
        <v>408124</v>
      </c>
      <c r="G3040" s="6" t="s">
        <v>794</v>
      </c>
      <c r="H3040" s="16">
        <v>48648530.890000001</v>
      </c>
      <c r="I3040" s="12">
        <v>43927</v>
      </c>
      <c r="J3040" s="12" t="s">
        <v>25352</v>
      </c>
      <c r="K3040" s="15">
        <v>8055469</v>
      </c>
      <c r="L3040" s="13" t="s">
        <v>70</v>
      </c>
      <c r="M3040" s="7">
        <v>1</v>
      </c>
      <c r="N3040" s="14"/>
    </row>
    <row r="3041" spans="1:14" ht="94.5">
      <c r="A3041" s="6">
        <v>3040</v>
      </c>
      <c r="B3041" s="8" t="s">
        <v>24301</v>
      </c>
      <c r="C3041" s="9" t="s">
        <v>25353</v>
      </c>
      <c r="D3041" s="10" t="s">
        <v>25354</v>
      </c>
      <c r="E3041" s="11" t="s">
        <v>25351</v>
      </c>
      <c r="F3041" s="6">
        <v>408124</v>
      </c>
      <c r="G3041" s="6" t="s">
        <v>794</v>
      </c>
      <c r="H3041" s="16">
        <v>48648530.890000001</v>
      </c>
      <c r="I3041" s="12">
        <v>43927</v>
      </c>
      <c r="J3041" s="12" t="s">
        <v>25352</v>
      </c>
      <c r="K3041" s="15">
        <v>3947180</v>
      </c>
      <c r="L3041" s="13" t="s">
        <v>70</v>
      </c>
      <c r="M3041" s="7">
        <v>0.49</v>
      </c>
      <c r="N3041" s="14"/>
    </row>
    <row r="3042" spans="1:14" ht="78.75">
      <c r="A3042" s="6">
        <v>3041</v>
      </c>
      <c r="B3042" s="8" t="s">
        <v>24301</v>
      </c>
      <c r="C3042" s="9" t="s">
        <v>25355</v>
      </c>
      <c r="D3042" s="10" t="s">
        <v>25356</v>
      </c>
      <c r="E3042" s="11" t="s">
        <v>25351</v>
      </c>
      <c r="F3042" s="6">
        <v>408124</v>
      </c>
      <c r="G3042" s="6" t="s">
        <v>794</v>
      </c>
      <c r="H3042" s="16">
        <v>48648530.890000001</v>
      </c>
      <c r="I3042" s="12">
        <v>43927</v>
      </c>
      <c r="J3042" s="12" t="s">
        <v>25352</v>
      </c>
      <c r="K3042" s="15">
        <v>4108289</v>
      </c>
      <c r="L3042" s="13" t="s">
        <v>70</v>
      </c>
      <c r="M3042" s="7">
        <v>0.51</v>
      </c>
      <c r="N3042" s="14"/>
    </row>
    <row r="3043" spans="1:14" ht="110.25">
      <c r="A3043" s="6">
        <v>3042</v>
      </c>
      <c r="B3043" s="8" t="s">
        <v>24301</v>
      </c>
      <c r="C3043" s="9" t="s">
        <v>24691</v>
      </c>
      <c r="D3043" s="10" t="s">
        <v>24692</v>
      </c>
      <c r="E3043" s="11" t="s">
        <v>25357</v>
      </c>
      <c r="F3043" s="6">
        <v>438673</v>
      </c>
      <c r="G3043" s="6" t="s">
        <v>794</v>
      </c>
      <c r="H3043" s="16">
        <v>54116344.280000001</v>
      </c>
      <c r="I3043" s="12">
        <v>43989</v>
      </c>
      <c r="J3043" s="12" t="s">
        <v>25358</v>
      </c>
      <c r="K3043" s="15">
        <v>11254000</v>
      </c>
      <c r="L3043" s="13" t="s">
        <v>70</v>
      </c>
      <c r="M3043" s="7">
        <v>1</v>
      </c>
      <c r="N3043" s="14"/>
    </row>
    <row r="3044" spans="1:14" ht="110.25">
      <c r="A3044" s="6">
        <v>3043</v>
      </c>
      <c r="B3044" s="8" t="s">
        <v>24301</v>
      </c>
      <c r="C3044" s="9" t="s">
        <v>24695</v>
      </c>
      <c r="D3044" s="10" t="s">
        <v>24416</v>
      </c>
      <c r="E3044" s="11" t="s">
        <v>25357</v>
      </c>
      <c r="F3044" s="6">
        <v>438673</v>
      </c>
      <c r="G3044" s="6" t="s">
        <v>794</v>
      </c>
      <c r="H3044" s="16">
        <v>54116344.280000001</v>
      </c>
      <c r="I3044" s="12">
        <v>43989</v>
      </c>
      <c r="J3044" s="12" t="s">
        <v>25358</v>
      </c>
      <c r="K3044" s="15">
        <v>5839540</v>
      </c>
      <c r="L3044" s="13" t="s">
        <v>70</v>
      </c>
      <c r="M3044" s="7">
        <v>0.51</v>
      </c>
      <c r="N3044" s="14"/>
    </row>
    <row r="3045" spans="1:14" ht="110.25">
      <c r="A3045" s="6">
        <v>3044</v>
      </c>
      <c r="B3045" s="8" t="s">
        <v>24301</v>
      </c>
      <c r="C3045" s="9" t="s">
        <v>24696</v>
      </c>
      <c r="D3045" s="10" t="s">
        <v>24697</v>
      </c>
      <c r="E3045" s="11" t="s">
        <v>25357</v>
      </c>
      <c r="F3045" s="6">
        <v>438673</v>
      </c>
      <c r="G3045" s="6" t="s">
        <v>794</v>
      </c>
      <c r="H3045" s="16">
        <v>54116344.280000001</v>
      </c>
      <c r="I3045" s="12">
        <v>43989</v>
      </c>
      <c r="J3045" s="12" t="s">
        <v>25358</v>
      </c>
      <c r="K3045" s="15">
        <v>5514460</v>
      </c>
      <c r="L3045" s="13" t="s">
        <v>70</v>
      </c>
      <c r="M3045" s="7">
        <v>0.49</v>
      </c>
      <c r="N3045" s="14"/>
    </row>
    <row r="3046" spans="1:14" ht="94.5">
      <c r="A3046" s="6">
        <v>3045</v>
      </c>
      <c r="B3046" s="8" t="s">
        <v>24301</v>
      </c>
      <c r="C3046" s="9" t="s">
        <v>25359</v>
      </c>
      <c r="D3046" s="10" t="s">
        <v>25360</v>
      </c>
      <c r="E3046" s="11" t="s">
        <v>25361</v>
      </c>
      <c r="F3046" s="6">
        <v>428350</v>
      </c>
      <c r="G3046" s="6" t="s">
        <v>794</v>
      </c>
      <c r="H3046" s="16">
        <v>94977250.370000005</v>
      </c>
      <c r="I3046" s="12" t="s">
        <v>25362</v>
      </c>
      <c r="J3046" s="12" t="s">
        <v>25363</v>
      </c>
      <c r="K3046" s="15">
        <v>10111000</v>
      </c>
      <c r="L3046" s="13" t="s">
        <v>70</v>
      </c>
      <c r="M3046" s="7">
        <v>1</v>
      </c>
      <c r="N3046" s="14"/>
    </row>
    <row r="3047" spans="1:14" ht="94.5">
      <c r="A3047" s="6">
        <v>3046</v>
      </c>
      <c r="B3047" s="8" t="s">
        <v>24301</v>
      </c>
      <c r="C3047" s="9" t="s">
        <v>3517</v>
      </c>
      <c r="D3047" s="10" t="s">
        <v>38</v>
      </c>
      <c r="E3047" s="11" t="s">
        <v>25361</v>
      </c>
      <c r="F3047" s="6">
        <v>428350</v>
      </c>
      <c r="G3047" s="6" t="s">
        <v>794</v>
      </c>
      <c r="H3047" s="16">
        <v>94977250.370000005</v>
      </c>
      <c r="I3047" s="12" t="s">
        <v>25362</v>
      </c>
      <c r="J3047" s="12" t="s">
        <v>25363</v>
      </c>
      <c r="K3047" s="15">
        <v>5156610</v>
      </c>
      <c r="L3047" s="13" t="s">
        <v>70</v>
      </c>
      <c r="M3047" s="7">
        <v>0.51</v>
      </c>
      <c r="N3047" s="14"/>
    </row>
    <row r="3048" spans="1:14" ht="94.5">
      <c r="A3048" s="6">
        <v>3047</v>
      </c>
      <c r="B3048" s="8" t="s">
        <v>24301</v>
      </c>
      <c r="C3048" s="9" t="s">
        <v>25364</v>
      </c>
      <c r="D3048" s="10" t="s">
        <v>25365</v>
      </c>
      <c r="E3048" s="11" t="s">
        <v>25361</v>
      </c>
      <c r="F3048" s="6">
        <v>428350</v>
      </c>
      <c r="G3048" s="6" t="s">
        <v>794</v>
      </c>
      <c r="H3048" s="16">
        <v>94977250.370000005</v>
      </c>
      <c r="I3048" s="12" t="s">
        <v>25362</v>
      </c>
      <c r="J3048" s="12" t="s">
        <v>25363</v>
      </c>
      <c r="K3048" s="15">
        <v>4954390</v>
      </c>
      <c r="L3048" s="13" t="s">
        <v>70</v>
      </c>
      <c r="M3048" s="7">
        <v>0.49</v>
      </c>
      <c r="N3048" s="14"/>
    </row>
    <row r="3049" spans="1:14" ht="157.5">
      <c r="A3049" s="6">
        <v>3048</v>
      </c>
      <c r="B3049" s="8" t="s">
        <v>24301</v>
      </c>
      <c r="C3049" s="9" t="s">
        <v>24798</v>
      </c>
      <c r="D3049" s="10" t="s">
        <v>24393</v>
      </c>
      <c r="E3049" s="11" t="s">
        <v>25366</v>
      </c>
      <c r="F3049" s="6">
        <v>478631</v>
      </c>
      <c r="G3049" s="6" t="s">
        <v>794</v>
      </c>
      <c r="H3049" s="16">
        <v>6962280.2000000002</v>
      </c>
      <c r="I3049" s="12" t="s">
        <v>25367</v>
      </c>
      <c r="J3049" s="12" t="s">
        <v>25368</v>
      </c>
      <c r="K3049" s="15">
        <v>3000000</v>
      </c>
      <c r="L3049" s="13" t="s">
        <v>14</v>
      </c>
      <c r="M3049" s="7">
        <v>1</v>
      </c>
      <c r="N3049" s="14"/>
    </row>
    <row r="3050" spans="1:14" ht="94.5">
      <c r="A3050" s="6">
        <v>3049</v>
      </c>
      <c r="B3050" s="8" t="s">
        <v>24301</v>
      </c>
      <c r="C3050" s="9" t="s">
        <v>25369</v>
      </c>
      <c r="D3050" s="10" t="s">
        <v>24620</v>
      </c>
      <c r="E3050" s="11" t="s">
        <v>25370</v>
      </c>
      <c r="F3050" s="6">
        <v>450355</v>
      </c>
      <c r="G3050" s="6" t="s">
        <v>848</v>
      </c>
      <c r="H3050" s="16">
        <v>8356447</v>
      </c>
      <c r="I3050" s="12" t="s">
        <v>25371</v>
      </c>
      <c r="J3050" s="12" t="s">
        <v>25372</v>
      </c>
      <c r="K3050" s="15">
        <v>4803000</v>
      </c>
      <c r="L3050" s="13" t="s">
        <v>14</v>
      </c>
      <c r="M3050" s="7">
        <v>1</v>
      </c>
      <c r="N3050" s="14"/>
    </row>
    <row r="3051" spans="1:14" ht="126">
      <c r="A3051" s="6">
        <v>3050</v>
      </c>
      <c r="B3051" s="8" t="s">
        <v>24301</v>
      </c>
      <c r="C3051" s="9" t="s">
        <v>25373</v>
      </c>
      <c r="D3051" s="10" t="s">
        <v>25374</v>
      </c>
      <c r="E3051" s="11" t="s">
        <v>25375</v>
      </c>
      <c r="F3051" s="6">
        <v>421198</v>
      </c>
      <c r="G3051" s="6" t="s">
        <v>848</v>
      </c>
      <c r="H3051" s="16">
        <v>13437591.15</v>
      </c>
      <c r="I3051" s="12" t="s">
        <v>13702</v>
      </c>
      <c r="J3051" s="12">
        <v>43993</v>
      </c>
      <c r="K3051" s="15"/>
      <c r="L3051" s="13" t="s">
        <v>14</v>
      </c>
      <c r="M3051" s="7">
        <v>1</v>
      </c>
      <c r="N3051" s="14"/>
    </row>
    <row r="3052" spans="1:14" ht="126">
      <c r="A3052" s="6">
        <v>3051</v>
      </c>
      <c r="B3052" s="8" t="s">
        <v>24301</v>
      </c>
      <c r="C3052" s="9" t="s">
        <v>25376</v>
      </c>
      <c r="D3052" s="10" t="s">
        <v>25377</v>
      </c>
      <c r="E3052" s="11" t="s">
        <v>25378</v>
      </c>
      <c r="F3052" s="6">
        <v>450351</v>
      </c>
      <c r="G3052" s="6" t="s">
        <v>848</v>
      </c>
      <c r="H3052" s="16">
        <v>16159485.189999999</v>
      </c>
      <c r="I3052" s="12">
        <v>43959</v>
      </c>
      <c r="J3052" s="12" t="s">
        <v>24856</v>
      </c>
      <c r="K3052" s="15">
        <v>5500000</v>
      </c>
      <c r="L3052" s="13" t="s">
        <v>70</v>
      </c>
      <c r="M3052" s="7">
        <v>1</v>
      </c>
      <c r="N3052" s="14"/>
    </row>
    <row r="3053" spans="1:14" ht="126">
      <c r="A3053" s="6">
        <v>3052</v>
      </c>
      <c r="B3053" s="8" t="s">
        <v>24301</v>
      </c>
      <c r="C3053" s="9" t="s">
        <v>25379</v>
      </c>
      <c r="D3053" s="10" t="s">
        <v>25002</v>
      </c>
      <c r="E3053" s="11" t="s">
        <v>25378</v>
      </c>
      <c r="F3053" s="6">
        <v>450351</v>
      </c>
      <c r="G3053" s="6" t="s">
        <v>848</v>
      </c>
      <c r="H3053" s="16">
        <v>16159485.189999999</v>
      </c>
      <c r="I3053" s="12">
        <v>43959</v>
      </c>
      <c r="J3053" s="12">
        <v>44147</v>
      </c>
      <c r="K3053" s="15">
        <v>1650000</v>
      </c>
      <c r="L3053" s="13" t="s">
        <v>70</v>
      </c>
      <c r="M3053" s="7">
        <v>0.3</v>
      </c>
      <c r="N3053" s="14"/>
    </row>
    <row r="3054" spans="1:14" ht="126">
      <c r="A3054" s="6">
        <v>3053</v>
      </c>
      <c r="B3054" s="8" t="s">
        <v>24301</v>
      </c>
      <c r="C3054" s="9" t="s">
        <v>25380</v>
      </c>
      <c r="D3054" s="10" t="s">
        <v>25005</v>
      </c>
      <c r="E3054" s="11" t="s">
        <v>25378</v>
      </c>
      <c r="F3054" s="6">
        <v>450351</v>
      </c>
      <c r="G3054" s="6" t="s">
        <v>848</v>
      </c>
      <c r="H3054" s="16">
        <v>16159485.189999999</v>
      </c>
      <c r="I3054" s="12">
        <v>43959</v>
      </c>
      <c r="J3054" s="12">
        <v>44147</v>
      </c>
      <c r="K3054" s="15">
        <v>1650000</v>
      </c>
      <c r="L3054" s="13" t="s">
        <v>70</v>
      </c>
      <c r="M3054" s="7">
        <v>0.3</v>
      </c>
      <c r="N3054" s="14"/>
    </row>
    <row r="3055" spans="1:14" ht="126">
      <c r="A3055" s="6">
        <v>3054</v>
      </c>
      <c r="B3055" s="8" t="s">
        <v>24301</v>
      </c>
      <c r="C3055" s="9" t="s">
        <v>24768</v>
      </c>
      <c r="D3055" s="10" t="s">
        <v>24769</v>
      </c>
      <c r="E3055" s="11" t="s">
        <v>25378</v>
      </c>
      <c r="F3055" s="6">
        <v>450351</v>
      </c>
      <c r="G3055" s="6" t="s">
        <v>848</v>
      </c>
      <c r="H3055" s="16">
        <v>16159485.189999999</v>
      </c>
      <c r="I3055" s="12">
        <v>43959</v>
      </c>
      <c r="J3055" s="12">
        <v>44147</v>
      </c>
      <c r="K3055" s="15">
        <v>2200000</v>
      </c>
      <c r="L3055" s="13" t="s">
        <v>70</v>
      </c>
      <c r="M3055" s="7">
        <v>0.4</v>
      </c>
      <c r="N3055" s="14"/>
    </row>
    <row r="3056" spans="1:14" ht="110.25">
      <c r="A3056" s="6">
        <v>3055</v>
      </c>
      <c r="B3056" s="8" t="s">
        <v>24301</v>
      </c>
      <c r="C3056" s="9" t="s">
        <v>25369</v>
      </c>
      <c r="D3056" s="10" t="s">
        <v>24620</v>
      </c>
      <c r="E3056" s="11" t="s">
        <v>25381</v>
      </c>
      <c r="F3056" s="6">
        <v>473250</v>
      </c>
      <c r="G3056" s="6" t="s">
        <v>848</v>
      </c>
      <c r="H3056" s="16">
        <v>9380487.1500000004</v>
      </c>
      <c r="I3056" s="12" t="s">
        <v>24731</v>
      </c>
      <c r="J3056" s="12" t="s">
        <v>24475</v>
      </c>
      <c r="K3056" s="15">
        <v>5018000</v>
      </c>
      <c r="L3056" s="13" t="s">
        <v>14</v>
      </c>
      <c r="M3056" s="7">
        <v>1</v>
      </c>
      <c r="N3056" s="14"/>
    </row>
    <row r="3057" spans="1:14" ht="110.25">
      <c r="A3057" s="6">
        <v>3056</v>
      </c>
      <c r="B3057" s="8" t="s">
        <v>24301</v>
      </c>
      <c r="C3057" s="9" t="s">
        <v>24490</v>
      </c>
      <c r="D3057" s="10" t="s">
        <v>24491</v>
      </c>
      <c r="E3057" s="11" t="s">
        <v>25382</v>
      </c>
      <c r="F3057" s="6">
        <v>485781</v>
      </c>
      <c r="G3057" s="6" t="s">
        <v>848</v>
      </c>
      <c r="H3057" s="16">
        <v>8549052.7200000007</v>
      </c>
      <c r="I3057" s="12">
        <v>44176</v>
      </c>
      <c r="J3057" s="12" t="s">
        <v>25383</v>
      </c>
      <c r="K3057" s="15"/>
      <c r="L3057" s="13" t="s">
        <v>14</v>
      </c>
      <c r="M3057" s="7">
        <v>1</v>
      </c>
      <c r="N3057" s="14"/>
    </row>
    <row r="3058" spans="1:14" ht="110.25">
      <c r="A3058" s="6">
        <v>3057</v>
      </c>
      <c r="B3058" s="8" t="s">
        <v>24301</v>
      </c>
      <c r="C3058" s="9" t="s">
        <v>24490</v>
      </c>
      <c r="D3058" s="10" t="s">
        <v>24491</v>
      </c>
      <c r="E3058" s="11" t="s">
        <v>25384</v>
      </c>
      <c r="F3058" s="6">
        <v>487455</v>
      </c>
      <c r="G3058" s="6" t="s">
        <v>608</v>
      </c>
      <c r="H3058" s="16">
        <v>15478169.234999999</v>
      </c>
      <c r="I3058" s="12">
        <v>43994</v>
      </c>
      <c r="J3058" s="12">
        <v>44251</v>
      </c>
      <c r="K3058" s="15">
        <v>15475507</v>
      </c>
      <c r="L3058" s="13" t="s">
        <v>14</v>
      </c>
      <c r="M3058" s="7">
        <v>1</v>
      </c>
      <c r="N3058" s="14"/>
    </row>
    <row r="3059" spans="1:14" ht="110.25">
      <c r="A3059" s="6">
        <v>3058</v>
      </c>
      <c r="B3059" s="8" t="s">
        <v>24301</v>
      </c>
      <c r="C3059" s="9" t="s">
        <v>24490</v>
      </c>
      <c r="D3059" s="10" t="s">
        <v>24491</v>
      </c>
      <c r="E3059" s="11" t="s">
        <v>25385</v>
      </c>
      <c r="F3059" s="6">
        <v>468464</v>
      </c>
      <c r="G3059" s="6" t="s">
        <v>608</v>
      </c>
      <c r="H3059" s="16">
        <v>33786768.873000003</v>
      </c>
      <c r="I3059" s="12">
        <v>44159</v>
      </c>
      <c r="J3059" s="12">
        <v>44219</v>
      </c>
      <c r="K3059" s="15">
        <v>33752829</v>
      </c>
      <c r="L3059" s="13" t="s">
        <v>14</v>
      </c>
      <c r="M3059" s="7">
        <v>1</v>
      </c>
      <c r="N3059" s="14"/>
    </row>
    <row r="3060" spans="1:14" ht="63">
      <c r="A3060" s="6">
        <v>3059</v>
      </c>
      <c r="B3060" s="8" t="s">
        <v>24301</v>
      </c>
      <c r="C3060" s="9" t="s">
        <v>25386</v>
      </c>
      <c r="D3060" s="10" t="s">
        <v>25387</v>
      </c>
      <c r="E3060" s="11" t="s">
        <v>25388</v>
      </c>
      <c r="F3060" s="6">
        <v>549441</v>
      </c>
      <c r="G3060" s="6" t="s">
        <v>608</v>
      </c>
      <c r="H3060" s="16">
        <v>10706386.949999999</v>
      </c>
      <c r="I3060" s="12">
        <v>44320</v>
      </c>
      <c r="J3060" s="12">
        <v>44411</v>
      </c>
      <c r="K3060" s="15"/>
      <c r="L3060" s="13" t="s">
        <v>14</v>
      </c>
      <c r="M3060" s="7">
        <v>1</v>
      </c>
      <c r="N3060" s="14"/>
    </row>
    <row r="3061" spans="1:14" ht="78.75">
      <c r="A3061" s="6">
        <v>3060</v>
      </c>
      <c r="B3061" s="8" t="s">
        <v>24301</v>
      </c>
      <c r="C3061" s="9" t="s">
        <v>25389</v>
      </c>
      <c r="D3061" s="10" t="s">
        <v>24491</v>
      </c>
      <c r="E3061" s="11" t="s">
        <v>25385</v>
      </c>
      <c r="F3061" s="6">
        <v>468464</v>
      </c>
      <c r="G3061" s="6" t="s">
        <v>608</v>
      </c>
      <c r="H3061" s="16">
        <v>33786768.873000003</v>
      </c>
      <c r="I3061" s="12">
        <v>44098</v>
      </c>
      <c r="J3061" s="12">
        <v>44219</v>
      </c>
      <c r="K3061" s="15"/>
      <c r="L3061" s="13" t="s">
        <v>14</v>
      </c>
      <c r="M3061" s="7">
        <v>1</v>
      </c>
      <c r="N3061" s="14"/>
    </row>
    <row r="3062" spans="1:14" ht="94.5">
      <c r="A3062" s="6">
        <v>3061</v>
      </c>
      <c r="B3062" s="8" t="s">
        <v>24301</v>
      </c>
      <c r="C3062" s="9" t="s">
        <v>25390</v>
      </c>
      <c r="D3062" s="10" t="s">
        <v>24991</v>
      </c>
      <c r="E3062" s="11" t="s">
        <v>25391</v>
      </c>
      <c r="F3062" s="6">
        <v>487826</v>
      </c>
      <c r="G3062" s="6" t="s">
        <v>608</v>
      </c>
      <c r="H3062" s="16">
        <v>7718640.75</v>
      </c>
      <c r="I3062" s="12">
        <v>44144</v>
      </c>
      <c r="J3062" s="12">
        <v>44242</v>
      </c>
      <c r="K3062" s="15"/>
      <c r="L3062" s="13" t="s">
        <v>14</v>
      </c>
      <c r="M3062" s="7">
        <v>1</v>
      </c>
      <c r="N3062" s="14"/>
    </row>
    <row r="3063" spans="1:14" ht="94.5">
      <c r="A3063" s="6">
        <v>3062</v>
      </c>
      <c r="B3063" s="8" t="s">
        <v>24301</v>
      </c>
      <c r="C3063" s="9" t="s">
        <v>25392</v>
      </c>
      <c r="D3063" s="10" t="s">
        <v>24516</v>
      </c>
      <c r="E3063" s="11" t="s">
        <v>25393</v>
      </c>
      <c r="F3063" s="6">
        <v>543673</v>
      </c>
      <c r="G3063" s="6" t="s">
        <v>608</v>
      </c>
      <c r="H3063" s="16">
        <v>2252587.75</v>
      </c>
      <c r="I3063" s="12">
        <v>44298</v>
      </c>
      <c r="J3063" s="12">
        <v>44358</v>
      </c>
      <c r="K3063" s="15"/>
      <c r="L3063" s="13" t="s">
        <v>14</v>
      </c>
      <c r="M3063" s="7">
        <v>1</v>
      </c>
      <c r="N3063" s="14"/>
    </row>
    <row r="3064" spans="1:14" ht="78.75">
      <c r="A3064" s="6">
        <v>3063</v>
      </c>
      <c r="B3064" s="8" t="s">
        <v>24301</v>
      </c>
      <c r="C3064" s="9" t="s">
        <v>25389</v>
      </c>
      <c r="D3064" s="10" t="s">
        <v>25394</v>
      </c>
      <c r="E3064" s="11" t="s">
        <v>25395</v>
      </c>
      <c r="F3064" s="6">
        <v>529777</v>
      </c>
      <c r="G3064" s="6" t="s">
        <v>608</v>
      </c>
      <c r="H3064" s="16">
        <v>43581088.829999998</v>
      </c>
      <c r="I3064" s="12">
        <v>44277</v>
      </c>
      <c r="J3064" s="12">
        <v>44398</v>
      </c>
      <c r="K3064" s="15"/>
      <c r="L3064" s="13" t="s">
        <v>70</v>
      </c>
      <c r="M3064" s="7">
        <v>1</v>
      </c>
      <c r="N3064" s="14"/>
    </row>
    <row r="3065" spans="1:14" ht="78.75">
      <c r="A3065" s="6">
        <v>3064</v>
      </c>
      <c r="B3065" s="8" t="s">
        <v>24301</v>
      </c>
      <c r="C3065" s="9" t="s">
        <v>25396</v>
      </c>
      <c r="D3065" s="10" t="s">
        <v>5383</v>
      </c>
      <c r="E3065" s="11" t="s">
        <v>25395</v>
      </c>
      <c r="F3065" s="6">
        <v>529777</v>
      </c>
      <c r="G3065" s="6" t="s">
        <v>608</v>
      </c>
      <c r="H3065" s="16">
        <v>43581088.829999998</v>
      </c>
      <c r="I3065" s="12">
        <v>44277</v>
      </c>
      <c r="J3065" s="12">
        <v>44398</v>
      </c>
      <c r="K3065" s="15"/>
      <c r="L3065" s="13" t="s">
        <v>70</v>
      </c>
      <c r="M3065" s="7">
        <v>0.49</v>
      </c>
      <c r="N3065" s="14"/>
    </row>
    <row r="3066" spans="1:14" ht="78.75">
      <c r="A3066" s="6">
        <v>3065</v>
      </c>
      <c r="B3066" s="8" t="s">
        <v>24301</v>
      </c>
      <c r="C3066" s="9" t="s">
        <v>25389</v>
      </c>
      <c r="D3066" s="10" t="s">
        <v>24491</v>
      </c>
      <c r="E3066" s="11" t="s">
        <v>25395</v>
      </c>
      <c r="F3066" s="6">
        <v>529777</v>
      </c>
      <c r="G3066" s="6" t="s">
        <v>608</v>
      </c>
      <c r="H3066" s="16">
        <v>43581088.829999998</v>
      </c>
      <c r="I3066" s="12">
        <v>44277</v>
      </c>
      <c r="J3066" s="12">
        <v>44398</v>
      </c>
      <c r="K3066" s="15"/>
      <c r="L3066" s="13" t="s">
        <v>70</v>
      </c>
      <c r="M3066" s="7">
        <v>0.51</v>
      </c>
      <c r="N3066" s="14"/>
    </row>
    <row r="3067" spans="1:14" ht="141.75">
      <c r="A3067" s="6">
        <v>3066</v>
      </c>
      <c r="B3067" s="8" t="s">
        <v>24301</v>
      </c>
      <c r="C3067" s="9" t="s">
        <v>25397</v>
      </c>
      <c r="D3067" s="10" t="s">
        <v>24673</v>
      </c>
      <c r="E3067" s="11" t="s">
        <v>25398</v>
      </c>
      <c r="F3067" s="6">
        <v>517778</v>
      </c>
      <c r="G3067" s="6" t="s">
        <v>608</v>
      </c>
      <c r="H3067" s="16">
        <v>633046.75</v>
      </c>
      <c r="I3067" s="12">
        <v>44227</v>
      </c>
      <c r="J3067" s="12">
        <v>44285</v>
      </c>
      <c r="K3067" s="15"/>
      <c r="L3067" s="13" t="s">
        <v>14</v>
      </c>
      <c r="M3067" s="7">
        <v>1</v>
      </c>
      <c r="N3067" s="14"/>
    </row>
    <row r="3068" spans="1:14" ht="94.5">
      <c r="A3068" s="6">
        <v>3067</v>
      </c>
      <c r="B3068" s="8" t="s">
        <v>24301</v>
      </c>
      <c r="C3068" s="9" t="s">
        <v>25399</v>
      </c>
      <c r="D3068" s="10" t="s">
        <v>25400</v>
      </c>
      <c r="E3068" s="11" t="s">
        <v>25401</v>
      </c>
      <c r="F3068" s="6">
        <v>537235</v>
      </c>
      <c r="G3068" s="6" t="s">
        <v>608</v>
      </c>
      <c r="H3068" s="16">
        <v>3372870.5</v>
      </c>
      <c r="I3068" s="12">
        <v>44265</v>
      </c>
      <c r="J3068" s="12">
        <v>44325</v>
      </c>
      <c r="K3068" s="15">
        <v>1347000</v>
      </c>
      <c r="L3068" s="13" t="s">
        <v>14</v>
      </c>
      <c r="M3068" s="7">
        <v>1</v>
      </c>
      <c r="N3068" s="14"/>
    </row>
    <row r="3069" spans="1:14" ht="78.75">
      <c r="A3069" s="6">
        <v>3068</v>
      </c>
      <c r="B3069" s="8" t="s">
        <v>24301</v>
      </c>
      <c r="C3069" s="9" t="s">
        <v>25402</v>
      </c>
      <c r="D3069" s="10" t="s">
        <v>25029</v>
      </c>
      <c r="E3069" s="11" t="s">
        <v>25403</v>
      </c>
      <c r="F3069" s="6">
        <v>487855</v>
      </c>
      <c r="G3069" s="6" t="s">
        <v>608</v>
      </c>
      <c r="H3069" s="16">
        <v>2073906.05</v>
      </c>
      <c r="I3069" s="12">
        <v>44146</v>
      </c>
      <c r="J3069" s="12">
        <v>44206</v>
      </c>
      <c r="K3069" s="15">
        <v>2070047</v>
      </c>
      <c r="L3069" s="13" t="s">
        <v>14</v>
      </c>
      <c r="M3069" s="7">
        <v>1</v>
      </c>
      <c r="N3069" s="14"/>
    </row>
    <row r="3070" spans="1:14" ht="78.75">
      <c r="A3070" s="6">
        <v>3069</v>
      </c>
      <c r="B3070" s="8" t="s">
        <v>24301</v>
      </c>
      <c r="C3070" s="9" t="s">
        <v>25404</v>
      </c>
      <c r="D3070" s="10" t="s">
        <v>25405</v>
      </c>
      <c r="E3070" s="11" t="s">
        <v>25406</v>
      </c>
      <c r="F3070" s="6">
        <v>514694</v>
      </c>
      <c r="G3070" s="6" t="s">
        <v>608</v>
      </c>
      <c r="H3070" s="16">
        <v>29678161.596000001</v>
      </c>
      <c r="I3070" s="12">
        <v>44249</v>
      </c>
      <c r="J3070" s="12">
        <v>44368</v>
      </c>
      <c r="K3070" s="15"/>
      <c r="L3070" s="13" t="s">
        <v>70</v>
      </c>
      <c r="M3070" s="7">
        <v>1</v>
      </c>
      <c r="N3070" s="14"/>
    </row>
    <row r="3071" spans="1:14" ht="78.75">
      <c r="A3071" s="6">
        <v>3070</v>
      </c>
      <c r="B3071" s="8" t="s">
        <v>24301</v>
      </c>
      <c r="C3071" s="9" t="s">
        <v>25407</v>
      </c>
      <c r="D3071" s="10" t="s">
        <v>25408</v>
      </c>
      <c r="E3071" s="11" t="s">
        <v>25406</v>
      </c>
      <c r="F3071" s="6">
        <v>514694</v>
      </c>
      <c r="G3071" s="6" t="s">
        <v>608</v>
      </c>
      <c r="H3071" s="16">
        <v>14542299.18204</v>
      </c>
      <c r="I3071" s="12">
        <v>44249</v>
      </c>
      <c r="J3071" s="12">
        <v>44368</v>
      </c>
      <c r="K3071" s="15"/>
      <c r="L3071" s="13" t="s">
        <v>70</v>
      </c>
      <c r="M3071" s="7">
        <v>0.49</v>
      </c>
      <c r="N3071" s="14"/>
    </row>
    <row r="3072" spans="1:14" ht="78.75">
      <c r="A3072" s="6">
        <v>3071</v>
      </c>
      <c r="B3072" s="8" t="s">
        <v>24301</v>
      </c>
      <c r="C3072" s="9" t="s">
        <v>25409</v>
      </c>
      <c r="D3072" s="10" t="s">
        <v>24416</v>
      </c>
      <c r="E3072" s="11" t="s">
        <v>25406</v>
      </c>
      <c r="F3072" s="6">
        <v>514694</v>
      </c>
      <c r="G3072" s="6" t="s">
        <v>608</v>
      </c>
      <c r="H3072" s="16">
        <v>15135862.413960001</v>
      </c>
      <c r="I3072" s="12">
        <v>44249</v>
      </c>
      <c r="J3072" s="12">
        <v>44368</v>
      </c>
      <c r="K3072" s="15"/>
      <c r="L3072" s="13" t="s">
        <v>70</v>
      </c>
      <c r="M3072" s="7">
        <v>0.51</v>
      </c>
      <c r="N3072" s="14"/>
    </row>
    <row r="3073" spans="1:14" ht="110.25">
      <c r="A3073" s="6">
        <v>3072</v>
      </c>
      <c r="B3073" s="8" t="s">
        <v>24301</v>
      </c>
      <c r="C3073" s="9" t="s">
        <v>25410</v>
      </c>
      <c r="D3073" s="10" t="s">
        <v>24785</v>
      </c>
      <c r="E3073" s="11" t="s">
        <v>25411</v>
      </c>
      <c r="F3073" s="6">
        <v>487859</v>
      </c>
      <c r="G3073" s="6" t="s">
        <v>608</v>
      </c>
      <c r="H3073" s="16">
        <v>4361760.6500000004</v>
      </c>
      <c r="I3073" s="12">
        <v>44131</v>
      </c>
      <c r="J3073" s="12">
        <v>44191</v>
      </c>
      <c r="K3073" s="15">
        <v>4300487</v>
      </c>
      <c r="L3073" s="13" t="s">
        <v>14</v>
      </c>
      <c r="M3073" s="7">
        <v>1</v>
      </c>
      <c r="N3073" s="14"/>
    </row>
    <row r="3074" spans="1:14" ht="110.25">
      <c r="A3074" s="6">
        <v>3073</v>
      </c>
      <c r="B3074" s="8" t="s">
        <v>24301</v>
      </c>
      <c r="C3074" s="9" t="s">
        <v>25412</v>
      </c>
      <c r="D3074" s="10" t="s">
        <v>25153</v>
      </c>
      <c r="E3074" s="11" t="s">
        <v>25413</v>
      </c>
      <c r="F3074" s="6">
        <v>529748</v>
      </c>
      <c r="G3074" s="6" t="s">
        <v>608</v>
      </c>
      <c r="H3074" s="16">
        <v>10245719</v>
      </c>
      <c r="I3074" s="12">
        <v>44249</v>
      </c>
      <c r="J3074" s="12">
        <v>44337</v>
      </c>
      <c r="K3074" s="15"/>
      <c r="L3074" s="13" t="s">
        <v>14</v>
      </c>
      <c r="M3074" s="7">
        <v>1</v>
      </c>
      <c r="N3074" s="14"/>
    </row>
    <row r="3075" spans="1:14" ht="78.75">
      <c r="A3075" s="6">
        <v>3074</v>
      </c>
      <c r="B3075" s="8" t="s">
        <v>24301</v>
      </c>
      <c r="C3075" s="9" t="s">
        <v>25414</v>
      </c>
      <c r="D3075" s="10" t="s">
        <v>24537</v>
      </c>
      <c r="E3075" s="11" t="s">
        <v>25415</v>
      </c>
      <c r="F3075" s="6">
        <v>506284</v>
      </c>
      <c r="G3075" s="6" t="s">
        <v>608</v>
      </c>
      <c r="H3075" s="16">
        <v>8000284.4000000004</v>
      </c>
      <c r="I3075" s="12">
        <v>44207</v>
      </c>
      <c r="J3075" s="12">
        <v>44296</v>
      </c>
      <c r="K3075" s="15"/>
      <c r="L3075" s="13" t="s">
        <v>14</v>
      </c>
      <c r="M3075" s="7">
        <v>1</v>
      </c>
      <c r="N3075" s="14"/>
    </row>
    <row r="3076" spans="1:14" ht="141.75">
      <c r="A3076" s="6">
        <v>3075</v>
      </c>
      <c r="B3076" s="8" t="s">
        <v>24301</v>
      </c>
      <c r="C3076" s="9" t="s">
        <v>25416</v>
      </c>
      <c r="D3076" s="10" t="s">
        <v>25417</v>
      </c>
      <c r="E3076" s="11" t="s">
        <v>25418</v>
      </c>
      <c r="F3076" s="6">
        <v>536978</v>
      </c>
      <c r="G3076" s="6" t="s">
        <v>608</v>
      </c>
      <c r="H3076" s="16">
        <v>5435593.1500000004</v>
      </c>
      <c r="I3076" s="12">
        <v>44286</v>
      </c>
      <c r="J3076" s="12">
        <v>44361</v>
      </c>
      <c r="K3076" s="15"/>
      <c r="L3076" s="13" t="s">
        <v>14</v>
      </c>
      <c r="M3076" s="7">
        <v>1</v>
      </c>
      <c r="N3076" s="14"/>
    </row>
    <row r="3077" spans="1:14" ht="126">
      <c r="A3077" s="6">
        <v>3076</v>
      </c>
      <c r="B3077" s="8" t="s">
        <v>24301</v>
      </c>
      <c r="C3077" s="9" t="s">
        <v>25419</v>
      </c>
      <c r="D3077" s="10" t="s">
        <v>24774</v>
      </c>
      <c r="E3077" s="11" t="s">
        <v>25420</v>
      </c>
      <c r="F3077" s="6">
        <v>517776</v>
      </c>
      <c r="G3077" s="6" t="s">
        <v>608</v>
      </c>
      <c r="H3077" s="16">
        <v>2234511.15</v>
      </c>
      <c r="I3077" s="12">
        <v>44221</v>
      </c>
      <c r="J3077" s="12">
        <v>44279</v>
      </c>
      <c r="K3077" s="15">
        <v>2234510</v>
      </c>
      <c r="L3077" s="13" t="s">
        <v>14</v>
      </c>
      <c r="M3077" s="7">
        <v>1</v>
      </c>
      <c r="N3077" s="14"/>
    </row>
    <row r="3078" spans="1:14" ht="110.25">
      <c r="A3078" s="6">
        <v>3077</v>
      </c>
      <c r="B3078" s="8" t="s">
        <v>24301</v>
      </c>
      <c r="C3078" s="9" t="s">
        <v>25421</v>
      </c>
      <c r="D3078" s="10" t="s">
        <v>25422</v>
      </c>
      <c r="E3078" s="11" t="s">
        <v>25423</v>
      </c>
      <c r="F3078" s="6">
        <v>517777</v>
      </c>
      <c r="G3078" s="6" t="s">
        <v>608</v>
      </c>
      <c r="H3078" s="16">
        <v>4103502.2</v>
      </c>
      <c r="I3078" s="12">
        <v>44229</v>
      </c>
      <c r="J3078" s="12">
        <v>44287</v>
      </c>
      <c r="K3078" s="15"/>
      <c r="L3078" s="13" t="s">
        <v>14</v>
      </c>
      <c r="M3078" s="7">
        <v>1</v>
      </c>
      <c r="N3078" s="14"/>
    </row>
    <row r="3079" spans="1:14" ht="110.25">
      <c r="A3079" s="6">
        <v>3078</v>
      </c>
      <c r="B3079" s="8" t="s">
        <v>24301</v>
      </c>
      <c r="C3079" s="9" t="s">
        <v>25421</v>
      </c>
      <c r="D3079" s="10" t="s">
        <v>25422</v>
      </c>
      <c r="E3079" s="11" t="s">
        <v>25424</v>
      </c>
      <c r="F3079" s="6">
        <v>530178</v>
      </c>
      <c r="G3079" s="6" t="s">
        <v>608</v>
      </c>
      <c r="H3079" s="16">
        <v>3908170.8</v>
      </c>
      <c r="I3079" s="12">
        <v>44259</v>
      </c>
      <c r="J3079" s="12">
        <v>44319</v>
      </c>
      <c r="K3079" s="15"/>
      <c r="L3079" s="13" t="s">
        <v>14</v>
      </c>
      <c r="M3079" s="7">
        <v>1</v>
      </c>
      <c r="N3079" s="14"/>
    </row>
    <row r="3080" spans="1:14" ht="110.25">
      <c r="A3080" s="6">
        <v>3079</v>
      </c>
      <c r="B3080" s="8" t="s">
        <v>24301</v>
      </c>
      <c r="C3080" s="9" t="s">
        <v>25425</v>
      </c>
      <c r="D3080" s="10" t="s">
        <v>25426</v>
      </c>
      <c r="E3080" s="11" t="s">
        <v>25427</v>
      </c>
      <c r="F3080" s="6">
        <v>543672</v>
      </c>
      <c r="G3080" s="6" t="s">
        <v>608</v>
      </c>
      <c r="H3080" s="16">
        <v>7165493.75</v>
      </c>
      <c r="I3080" s="12">
        <v>44277</v>
      </c>
      <c r="J3080" s="12">
        <v>44353</v>
      </c>
      <c r="K3080" s="15"/>
      <c r="L3080" s="13" t="s">
        <v>14</v>
      </c>
      <c r="M3080" s="7">
        <v>1</v>
      </c>
      <c r="N3080" s="14"/>
    </row>
    <row r="3081" spans="1:14" ht="94.5">
      <c r="A3081" s="6">
        <v>3080</v>
      </c>
      <c r="B3081" s="8" t="s">
        <v>24301</v>
      </c>
      <c r="C3081" s="9" t="s">
        <v>25428</v>
      </c>
      <c r="D3081" s="10" t="s">
        <v>25429</v>
      </c>
      <c r="E3081" s="11" t="s">
        <v>25430</v>
      </c>
      <c r="F3081" s="6">
        <v>532043</v>
      </c>
      <c r="G3081" s="6" t="s">
        <v>608</v>
      </c>
      <c r="H3081" s="16">
        <v>14375890</v>
      </c>
      <c r="I3081" s="12">
        <v>44287</v>
      </c>
      <c r="J3081" s="12">
        <v>44407</v>
      </c>
      <c r="K3081" s="15">
        <v>7019000</v>
      </c>
      <c r="L3081" s="13" t="s">
        <v>14</v>
      </c>
      <c r="M3081" s="7">
        <v>1</v>
      </c>
      <c r="N3081" s="14"/>
    </row>
    <row r="3082" spans="1:14" ht="94.5">
      <c r="A3082" s="6">
        <v>3081</v>
      </c>
      <c r="B3082" s="8" t="s">
        <v>24301</v>
      </c>
      <c r="C3082" s="9" t="s">
        <v>25431</v>
      </c>
      <c r="D3082" s="10" t="s">
        <v>24988</v>
      </c>
      <c r="E3082" s="11" t="s">
        <v>25432</v>
      </c>
      <c r="F3082" s="6">
        <v>505368</v>
      </c>
      <c r="G3082" s="6" t="s">
        <v>608</v>
      </c>
      <c r="H3082" s="16">
        <v>4413496.3789999997</v>
      </c>
      <c r="I3082" s="12">
        <v>44202</v>
      </c>
      <c r="J3082" s="12">
        <v>44260</v>
      </c>
      <c r="K3082" s="15">
        <v>4395730</v>
      </c>
      <c r="L3082" s="13" t="s">
        <v>14</v>
      </c>
      <c r="M3082" s="7">
        <v>1</v>
      </c>
      <c r="N3082" s="14"/>
    </row>
    <row r="3083" spans="1:14" ht="126">
      <c r="A3083" s="6">
        <v>3082</v>
      </c>
      <c r="B3083" s="8" t="s">
        <v>24301</v>
      </c>
      <c r="C3083" s="9" t="s">
        <v>25433</v>
      </c>
      <c r="D3083" s="10" t="s">
        <v>25434</v>
      </c>
      <c r="E3083" s="11" t="s">
        <v>25435</v>
      </c>
      <c r="F3083" s="6">
        <v>531583</v>
      </c>
      <c r="G3083" s="6" t="s">
        <v>608</v>
      </c>
      <c r="H3083" s="16">
        <v>177879.9</v>
      </c>
      <c r="I3083" s="12">
        <v>44262</v>
      </c>
      <c r="J3083" s="12">
        <v>44292</v>
      </c>
      <c r="K3083" s="15"/>
      <c r="L3083" s="13" t="s">
        <v>14</v>
      </c>
      <c r="M3083" s="7">
        <v>1</v>
      </c>
      <c r="N3083" s="14"/>
    </row>
    <row r="3084" spans="1:14" ht="126">
      <c r="A3084" s="6">
        <v>3083</v>
      </c>
      <c r="B3084" s="8" t="s">
        <v>24301</v>
      </c>
      <c r="C3084" s="9" t="s">
        <v>25433</v>
      </c>
      <c r="D3084" s="10" t="s">
        <v>25434</v>
      </c>
      <c r="E3084" s="11" t="s">
        <v>25436</v>
      </c>
      <c r="F3084" s="6">
        <v>531584</v>
      </c>
      <c r="G3084" s="6" t="s">
        <v>608</v>
      </c>
      <c r="H3084" s="16">
        <v>205518.25</v>
      </c>
      <c r="I3084" s="12">
        <v>44262</v>
      </c>
      <c r="J3084" s="12">
        <v>44292</v>
      </c>
      <c r="K3084" s="15"/>
      <c r="L3084" s="13" t="s">
        <v>14</v>
      </c>
      <c r="M3084" s="7">
        <v>1</v>
      </c>
      <c r="N3084" s="14"/>
    </row>
    <row r="3085" spans="1:14" ht="141.75">
      <c r="A3085" s="6">
        <v>3084</v>
      </c>
      <c r="B3085" s="8" t="s">
        <v>24301</v>
      </c>
      <c r="C3085" s="9" t="s">
        <v>25437</v>
      </c>
      <c r="D3085" s="10" t="s">
        <v>24754</v>
      </c>
      <c r="E3085" s="11" t="s">
        <v>25438</v>
      </c>
      <c r="F3085" s="6">
        <v>543674</v>
      </c>
      <c r="G3085" s="6" t="s">
        <v>608</v>
      </c>
      <c r="H3085" s="16">
        <v>3826261.8590000002</v>
      </c>
      <c r="I3085" s="12">
        <v>44304</v>
      </c>
      <c r="J3085" s="12">
        <v>44364</v>
      </c>
      <c r="K3085" s="15"/>
      <c r="L3085" s="13" t="s">
        <v>14</v>
      </c>
      <c r="M3085" s="7">
        <v>1</v>
      </c>
      <c r="N3085" s="14"/>
    </row>
    <row r="3086" spans="1:14" ht="126">
      <c r="A3086" s="6">
        <v>3085</v>
      </c>
      <c r="B3086" s="8" t="s">
        <v>24301</v>
      </c>
      <c r="C3086" s="9" t="s">
        <v>25439</v>
      </c>
      <c r="D3086" s="10" t="s">
        <v>25440</v>
      </c>
      <c r="E3086" s="11" t="s">
        <v>25441</v>
      </c>
      <c r="F3086" s="6">
        <v>549437</v>
      </c>
      <c r="G3086" s="6" t="s">
        <v>608</v>
      </c>
      <c r="H3086" s="16">
        <v>14075522.050000001</v>
      </c>
      <c r="I3086" s="12">
        <v>44327</v>
      </c>
      <c r="J3086" s="12">
        <v>44449</v>
      </c>
      <c r="K3086" s="15"/>
      <c r="L3086" s="13" t="s">
        <v>14</v>
      </c>
      <c r="M3086" s="7">
        <v>1</v>
      </c>
      <c r="N3086" s="14"/>
    </row>
    <row r="3087" spans="1:14" ht="141.75">
      <c r="A3087" s="6">
        <v>3086</v>
      </c>
      <c r="B3087" s="8" t="s">
        <v>24301</v>
      </c>
      <c r="C3087" s="9" t="s">
        <v>25442</v>
      </c>
      <c r="D3087" s="10" t="s">
        <v>25443</v>
      </c>
      <c r="E3087" s="11" t="s">
        <v>25444</v>
      </c>
      <c r="F3087" s="6">
        <v>549440</v>
      </c>
      <c r="G3087" s="6" t="s">
        <v>608</v>
      </c>
      <c r="H3087" s="16">
        <v>9359803.75</v>
      </c>
      <c r="I3087" s="12">
        <v>44318</v>
      </c>
      <c r="J3087" s="12">
        <v>44409</v>
      </c>
      <c r="K3087" s="15"/>
      <c r="L3087" s="13" t="s">
        <v>14</v>
      </c>
      <c r="M3087" s="7">
        <v>1</v>
      </c>
      <c r="N3087" s="14"/>
    </row>
    <row r="3088" spans="1:14" ht="126">
      <c r="A3088" s="6">
        <v>3087</v>
      </c>
      <c r="B3088" s="8" t="s">
        <v>24301</v>
      </c>
      <c r="C3088" s="9" t="s">
        <v>25445</v>
      </c>
      <c r="D3088" s="10" t="s">
        <v>24769</v>
      </c>
      <c r="E3088" s="11" t="s">
        <v>25446</v>
      </c>
      <c r="F3088" s="6">
        <v>498441</v>
      </c>
      <c r="G3088" s="6" t="s">
        <v>848</v>
      </c>
      <c r="H3088" s="16">
        <v>13126847.414000001</v>
      </c>
      <c r="I3088" s="12">
        <v>44252</v>
      </c>
      <c r="J3088" s="12">
        <v>44371</v>
      </c>
      <c r="K3088" s="15">
        <v>5193000</v>
      </c>
      <c r="L3088" s="13" t="s">
        <v>14</v>
      </c>
      <c r="M3088" s="7">
        <v>1</v>
      </c>
      <c r="N3088" s="14"/>
    </row>
    <row r="3089" spans="1:14" ht="94.5">
      <c r="A3089" s="6">
        <v>3088</v>
      </c>
      <c r="B3089" s="8" t="s">
        <v>24301</v>
      </c>
      <c r="C3089" s="9" t="s">
        <v>25447</v>
      </c>
      <c r="D3089" s="10" t="s">
        <v>5383</v>
      </c>
      <c r="E3089" s="11" t="s">
        <v>25448</v>
      </c>
      <c r="F3089" s="6">
        <v>450354</v>
      </c>
      <c r="G3089" s="6" t="s">
        <v>848</v>
      </c>
      <c r="H3089" s="16">
        <v>12483892.577</v>
      </c>
      <c r="I3089" s="12">
        <v>44046</v>
      </c>
      <c r="J3089" s="12">
        <v>44167</v>
      </c>
      <c r="K3089" s="15">
        <v>6290000</v>
      </c>
      <c r="L3089" s="13" t="s">
        <v>14</v>
      </c>
      <c r="M3089" s="7">
        <v>1</v>
      </c>
      <c r="N3089" s="14"/>
    </row>
    <row r="3090" spans="1:14" ht="110.25">
      <c r="A3090" s="6">
        <v>3089</v>
      </c>
      <c r="B3090" s="8" t="s">
        <v>24301</v>
      </c>
      <c r="C3090" s="9" t="s">
        <v>25449</v>
      </c>
      <c r="D3090" s="10" t="s">
        <v>25450</v>
      </c>
      <c r="E3090" s="11" t="s">
        <v>25451</v>
      </c>
      <c r="F3090" s="6">
        <v>473249</v>
      </c>
      <c r="G3090" s="6" t="s">
        <v>848</v>
      </c>
      <c r="H3090" s="16">
        <v>4322025</v>
      </c>
      <c r="I3090" s="12">
        <v>44083</v>
      </c>
      <c r="J3090" s="12">
        <v>44143</v>
      </c>
      <c r="K3090" s="15">
        <v>1443000</v>
      </c>
      <c r="L3090" s="13" t="s">
        <v>14</v>
      </c>
      <c r="M3090" s="7">
        <v>1</v>
      </c>
      <c r="N3090" s="14"/>
    </row>
    <row r="3091" spans="1:14" ht="94.5">
      <c r="A3091" s="6">
        <v>3090</v>
      </c>
      <c r="B3091" s="8" t="s">
        <v>24301</v>
      </c>
      <c r="C3091" s="9" t="s">
        <v>25452</v>
      </c>
      <c r="D3091" s="10" t="s">
        <v>25453</v>
      </c>
      <c r="E3091" s="11" t="s">
        <v>25454</v>
      </c>
      <c r="F3091" s="6">
        <v>508827</v>
      </c>
      <c r="G3091" s="6" t="s">
        <v>848</v>
      </c>
      <c r="H3091" s="16">
        <v>6639632.6500000004</v>
      </c>
      <c r="I3091" s="12">
        <v>44235</v>
      </c>
      <c r="J3091" s="12">
        <v>44308</v>
      </c>
      <c r="K3091" s="15"/>
      <c r="L3091" s="13" t="s">
        <v>14</v>
      </c>
      <c r="M3091" s="7">
        <v>1</v>
      </c>
      <c r="N3091" s="14"/>
    </row>
    <row r="3092" spans="1:14" ht="94.5">
      <c r="A3092" s="6">
        <v>3091</v>
      </c>
      <c r="B3092" s="8" t="s">
        <v>24301</v>
      </c>
      <c r="C3092" s="9" t="s">
        <v>25455</v>
      </c>
      <c r="D3092" s="10" t="s">
        <v>25295</v>
      </c>
      <c r="E3092" s="11" t="s">
        <v>25456</v>
      </c>
      <c r="F3092" s="6">
        <v>508828</v>
      </c>
      <c r="G3092" s="6" t="s">
        <v>848</v>
      </c>
      <c r="H3092" s="16">
        <v>3310682.55</v>
      </c>
      <c r="I3092" s="12">
        <v>44235</v>
      </c>
      <c r="J3092" s="12">
        <v>44293</v>
      </c>
      <c r="K3092" s="15"/>
      <c r="L3092" s="13" t="s">
        <v>14</v>
      </c>
      <c r="M3092" s="7">
        <v>1</v>
      </c>
      <c r="N3092" s="14"/>
    </row>
    <row r="3093" spans="1:14" ht="126">
      <c r="A3093" s="6">
        <v>3092</v>
      </c>
      <c r="B3093" s="8" t="s">
        <v>24301</v>
      </c>
      <c r="C3093" s="9" t="s">
        <v>25457</v>
      </c>
      <c r="D3093" s="10" t="s">
        <v>25316</v>
      </c>
      <c r="E3093" s="11" t="s">
        <v>25458</v>
      </c>
      <c r="F3093" s="6">
        <v>515067</v>
      </c>
      <c r="G3093" s="6" t="s">
        <v>848</v>
      </c>
      <c r="H3093" s="16">
        <v>5152261.3499999996</v>
      </c>
      <c r="I3093" s="12">
        <v>44263</v>
      </c>
      <c r="J3093" s="12">
        <v>44338</v>
      </c>
      <c r="K3093" s="15"/>
      <c r="L3093" s="13" t="s">
        <v>14</v>
      </c>
      <c r="M3093" s="7">
        <v>1</v>
      </c>
      <c r="N3093" s="14"/>
    </row>
    <row r="3094" spans="1:14" ht="141.75">
      <c r="A3094" s="6">
        <v>3093</v>
      </c>
      <c r="B3094" s="8" t="s">
        <v>24301</v>
      </c>
      <c r="C3094" s="9" t="s">
        <v>25459</v>
      </c>
      <c r="D3094" s="10" t="s">
        <v>25460</v>
      </c>
      <c r="E3094" s="11" t="s">
        <v>25461</v>
      </c>
      <c r="F3094" s="6">
        <v>515068</v>
      </c>
      <c r="G3094" s="6" t="s">
        <v>848</v>
      </c>
      <c r="H3094" s="16">
        <v>4956995.5</v>
      </c>
      <c r="I3094" s="12">
        <v>44249</v>
      </c>
      <c r="J3094" s="12">
        <v>44310</v>
      </c>
      <c r="K3094" s="15"/>
      <c r="L3094" s="13" t="s">
        <v>14</v>
      </c>
      <c r="M3094" s="7">
        <v>1</v>
      </c>
      <c r="N3094" s="14"/>
    </row>
    <row r="3095" spans="1:14" ht="141.75">
      <c r="A3095" s="6">
        <v>3094</v>
      </c>
      <c r="B3095" s="8" t="s">
        <v>24301</v>
      </c>
      <c r="C3095" s="9" t="s">
        <v>25462</v>
      </c>
      <c r="D3095" s="10" t="s">
        <v>5476</v>
      </c>
      <c r="E3095" s="11" t="s">
        <v>25463</v>
      </c>
      <c r="F3095" s="6">
        <v>515069</v>
      </c>
      <c r="G3095" s="6" t="s">
        <v>848</v>
      </c>
      <c r="H3095" s="16">
        <v>10883342.926999999</v>
      </c>
      <c r="I3095" s="12">
        <v>44304</v>
      </c>
      <c r="J3095" s="12">
        <v>44425</v>
      </c>
      <c r="K3095" s="15"/>
      <c r="L3095" s="13" t="s">
        <v>14</v>
      </c>
      <c r="M3095" s="7">
        <v>1</v>
      </c>
      <c r="N3095" s="14"/>
    </row>
    <row r="3096" spans="1:14" ht="94.5">
      <c r="A3096" s="6">
        <v>3095</v>
      </c>
      <c r="B3096" s="8" t="s">
        <v>24301</v>
      </c>
      <c r="C3096" s="9" t="s">
        <v>25464</v>
      </c>
      <c r="D3096" s="10" t="s">
        <v>25465</v>
      </c>
      <c r="E3096" s="11" t="s">
        <v>25466</v>
      </c>
      <c r="F3096" s="6">
        <v>515070</v>
      </c>
      <c r="G3096" s="6" t="s">
        <v>848</v>
      </c>
      <c r="H3096" s="16">
        <v>9520210.4639999997</v>
      </c>
      <c r="I3096" s="12">
        <v>44304</v>
      </c>
      <c r="J3096" s="12">
        <v>44425</v>
      </c>
      <c r="K3096" s="15"/>
      <c r="L3096" s="13" t="s">
        <v>14</v>
      </c>
      <c r="M3096" s="7">
        <v>1</v>
      </c>
      <c r="N3096" s="14"/>
    </row>
    <row r="3097" spans="1:14" ht="126">
      <c r="A3097" s="6">
        <v>3096</v>
      </c>
      <c r="B3097" s="8" t="s">
        <v>24301</v>
      </c>
      <c r="C3097" s="9" t="s">
        <v>25467</v>
      </c>
      <c r="D3097" s="10" t="s">
        <v>25468</v>
      </c>
      <c r="E3097" s="11" t="s">
        <v>25469</v>
      </c>
      <c r="F3097" s="6">
        <v>544083</v>
      </c>
      <c r="G3097" s="6" t="s">
        <v>848</v>
      </c>
      <c r="H3097" s="16">
        <v>45402178.083999999</v>
      </c>
      <c r="I3097" s="12">
        <v>44326</v>
      </c>
      <c r="J3097" s="12">
        <v>44448</v>
      </c>
      <c r="K3097" s="15"/>
      <c r="L3097" s="13" t="s">
        <v>70</v>
      </c>
      <c r="M3097" s="7">
        <v>1</v>
      </c>
      <c r="N3097" s="14"/>
    </row>
    <row r="3098" spans="1:14" ht="78.75">
      <c r="A3098" s="6">
        <v>3097</v>
      </c>
      <c r="B3098" s="8" t="s">
        <v>24301</v>
      </c>
      <c r="C3098" s="9" t="s">
        <v>25470</v>
      </c>
      <c r="D3098" s="10" t="s">
        <v>24852</v>
      </c>
      <c r="E3098" s="11" t="s">
        <v>25469</v>
      </c>
      <c r="F3098" s="6">
        <v>544083</v>
      </c>
      <c r="G3098" s="6" t="s">
        <v>848</v>
      </c>
      <c r="H3098" s="16">
        <v>45402178.083999999</v>
      </c>
      <c r="I3098" s="12">
        <v>44326</v>
      </c>
      <c r="J3098" s="12">
        <v>44448</v>
      </c>
      <c r="K3098" s="15"/>
      <c r="L3098" s="13" t="s">
        <v>70</v>
      </c>
      <c r="M3098" s="7">
        <v>0.49</v>
      </c>
      <c r="N3098" s="14"/>
    </row>
    <row r="3099" spans="1:14" ht="78.75">
      <c r="A3099" s="6">
        <v>3098</v>
      </c>
      <c r="B3099" s="8" t="s">
        <v>24301</v>
      </c>
      <c r="C3099" s="9" t="s">
        <v>25471</v>
      </c>
      <c r="D3099" s="10" t="s">
        <v>24491</v>
      </c>
      <c r="E3099" s="11" t="s">
        <v>25469</v>
      </c>
      <c r="F3099" s="6">
        <v>544083</v>
      </c>
      <c r="G3099" s="6" t="s">
        <v>848</v>
      </c>
      <c r="H3099" s="16">
        <v>45402178.083999999</v>
      </c>
      <c r="I3099" s="12">
        <v>44326</v>
      </c>
      <c r="J3099" s="12">
        <v>44448</v>
      </c>
      <c r="K3099" s="15"/>
      <c r="L3099" s="13" t="s">
        <v>70</v>
      </c>
      <c r="M3099" s="7">
        <v>0.51</v>
      </c>
      <c r="N3099" s="14"/>
    </row>
    <row r="3100" spans="1:14" ht="78.75">
      <c r="A3100" s="6">
        <v>3099</v>
      </c>
      <c r="B3100" s="8" t="s">
        <v>24301</v>
      </c>
      <c r="C3100" s="9" t="s">
        <v>25472</v>
      </c>
      <c r="D3100" s="10" t="s">
        <v>25473</v>
      </c>
      <c r="E3100" s="11" t="s">
        <v>25474</v>
      </c>
      <c r="F3100" s="6">
        <v>500251</v>
      </c>
      <c r="G3100" s="6" t="s">
        <v>848</v>
      </c>
      <c r="H3100" s="16">
        <v>14249133.790999999</v>
      </c>
      <c r="I3100" s="12">
        <v>44250</v>
      </c>
      <c r="J3100" s="12">
        <v>44369</v>
      </c>
      <c r="K3100" s="15"/>
      <c r="L3100" s="13" t="s">
        <v>14</v>
      </c>
      <c r="M3100" s="7">
        <v>1</v>
      </c>
      <c r="N3100" s="14"/>
    </row>
    <row r="3101" spans="1:14" ht="126">
      <c r="A3101" s="6">
        <v>3100</v>
      </c>
      <c r="B3101" s="8" t="s">
        <v>24301</v>
      </c>
      <c r="C3101" s="9" t="s">
        <v>25475</v>
      </c>
      <c r="D3101" s="10" t="s">
        <v>25316</v>
      </c>
      <c r="E3101" s="11" t="s">
        <v>25476</v>
      </c>
      <c r="F3101" s="6">
        <v>500257</v>
      </c>
      <c r="G3101" s="6" t="s">
        <v>848</v>
      </c>
      <c r="H3101" s="16">
        <v>1603375.8</v>
      </c>
      <c r="I3101" s="12">
        <v>44194</v>
      </c>
      <c r="J3101" s="12">
        <v>44255</v>
      </c>
      <c r="K3101" s="15">
        <v>866146</v>
      </c>
      <c r="L3101" s="13" t="s">
        <v>14</v>
      </c>
      <c r="M3101" s="7">
        <v>1</v>
      </c>
      <c r="N3101" s="14"/>
    </row>
    <row r="3102" spans="1:14" ht="94.5">
      <c r="A3102" s="6">
        <v>3101</v>
      </c>
      <c r="B3102" s="8" t="s">
        <v>24301</v>
      </c>
      <c r="C3102" s="9" t="s">
        <v>25477</v>
      </c>
      <c r="D3102" s="10" t="s">
        <v>24697</v>
      </c>
      <c r="E3102" s="11" t="s">
        <v>25478</v>
      </c>
      <c r="F3102" s="6">
        <v>500258</v>
      </c>
      <c r="G3102" s="6" t="s">
        <v>848</v>
      </c>
      <c r="H3102" s="16">
        <v>2591884.0499999998</v>
      </c>
      <c r="I3102" s="12">
        <v>44186</v>
      </c>
      <c r="J3102" s="12">
        <v>44247</v>
      </c>
      <c r="K3102" s="15"/>
      <c r="L3102" s="13" t="s">
        <v>14</v>
      </c>
      <c r="M3102" s="7">
        <v>1</v>
      </c>
      <c r="N3102" s="14"/>
    </row>
    <row r="3103" spans="1:14" ht="126">
      <c r="A3103" s="6">
        <v>3102</v>
      </c>
      <c r="B3103" s="8" t="s">
        <v>24301</v>
      </c>
      <c r="C3103" s="9" t="s">
        <v>25475</v>
      </c>
      <c r="D3103" s="10" t="s">
        <v>25316</v>
      </c>
      <c r="E3103" s="11" t="s">
        <v>25479</v>
      </c>
      <c r="F3103" s="6">
        <v>539585</v>
      </c>
      <c r="G3103" s="6" t="s">
        <v>848</v>
      </c>
      <c r="H3103" s="16">
        <v>5441297.9000000004</v>
      </c>
      <c r="I3103" s="12">
        <v>44291</v>
      </c>
      <c r="J3103" s="12">
        <v>44381</v>
      </c>
      <c r="K3103" s="15"/>
      <c r="L3103" s="13" t="s">
        <v>14</v>
      </c>
      <c r="M3103" s="7">
        <v>1</v>
      </c>
      <c r="N3103" s="14"/>
    </row>
    <row r="3104" spans="1:14" ht="110.25">
      <c r="A3104" s="6">
        <v>3103</v>
      </c>
      <c r="B3104" s="8" t="s">
        <v>24301</v>
      </c>
      <c r="C3104" s="9" t="s">
        <v>25449</v>
      </c>
      <c r="D3104" s="10" t="s">
        <v>25450</v>
      </c>
      <c r="E3104" s="11" t="s">
        <v>25480</v>
      </c>
      <c r="F3104" s="6">
        <v>476317</v>
      </c>
      <c r="G3104" s="6" t="s">
        <v>848</v>
      </c>
      <c r="H3104" s="16">
        <v>6186362.9500000002</v>
      </c>
      <c r="I3104" s="12">
        <v>44095</v>
      </c>
      <c r="J3104" s="12">
        <v>44185</v>
      </c>
      <c r="K3104" s="15"/>
      <c r="L3104" s="13" t="s">
        <v>14</v>
      </c>
      <c r="M3104" s="7">
        <v>1</v>
      </c>
      <c r="N3104" s="14"/>
    </row>
    <row r="3105" spans="1:14" ht="141.75">
      <c r="A3105" s="6">
        <v>3104</v>
      </c>
      <c r="B3105" s="8" t="s">
        <v>24301</v>
      </c>
      <c r="C3105" s="9" t="s">
        <v>25481</v>
      </c>
      <c r="D3105" s="10" t="s">
        <v>25482</v>
      </c>
      <c r="E3105" s="11" t="s">
        <v>25483</v>
      </c>
      <c r="F3105" s="6">
        <v>518828</v>
      </c>
      <c r="G3105" s="6" t="s">
        <v>848</v>
      </c>
      <c r="H3105" s="16">
        <v>8343932.6500000004</v>
      </c>
      <c r="I3105" s="12">
        <v>44249</v>
      </c>
      <c r="J3105" s="12">
        <v>44337</v>
      </c>
      <c r="K3105" s="15"/>
      <c r="L3105" s="13" t="s">
        <v>14</v>
      </c>
      <c r="M3105" s="7">
        <v>1</v>
      </c>
      <c r="N3105" s="14"/>
    </row>
    <row r="3106" spans="1:14" ht="126">
      <c r="A3106" s="6">
        <v>3105</v>
      </c>
      <c r="B3106" s="8" t="s">
        <v>24301</v>
      </c>
      <c r="C3106" s="9" t="s">
        <v>25433</v>
      </c>
      <c r="D3106" s="10" t="s">
        <v>25434</v>
      </c>
      <c r="E3106" s="11" t="s">
        <v>25484</v>
      </c>
      <c r="F3106" s="6">
        <v>518829</v>
      </c>
      <c r="G3106" s="6" t="s">
        <v>848</v>
      </c>
      <c r="H3106" s="16">
        <v>4772250.9000000004</v>
      </c>
      <c r="I3106" s="12">
        <v>44262</v>
      </c>
      <c r="J3106" s="12">
        <v>44353</v>
      </c>
      <c r="K3106" s="15"/>
      <c r="L3106" s="13" t="s">
        <v>14</v>
      </c>
      <c r="M3106" s="7">
        <v>1</v>
      </c>
      <c r="N3106" s="14"/>
    </row>
    <row r="3107" spans="1:14" ht="110.25">
      <c r="A3107" s="6">
        <v>3106</v>
      </c>
      <c r="B3107" s="8" t="s">
        <v>24301</v>
      </c>
      <c r="C3107" s="9" t="s">
        <v>25485</v>
      </c>
      <c r="D3107" s="10" t="s">
        <v>24442</v>
      </c>
      <c r="E3107" s="11" t="s">
        <v>25486</v>
      </c>
      <c r="F3107" s="6">
        <v>518830</v>
      </c>
      <c r="G3107" s="6" t="s">
        <v>848</v>
      </c>
      <c r="H3107" s="16">
        <v>7915718.25</v>
      </c>
      <c r="I3107" s="12">
        <v>44270</v>
      </c>
      <c r="J3107" s="12">
        <v>44361</v>
      </c>
      <c r="K3107" s="15"/>
      <c r="L3107" s="13" t="s">
        <v>14</v>
      </c>
      <c r="M3107" s="7">
        <v>1</v>
      </c>
      <c r="N3107" s="14"/>
    </row>
    <row r="3108" spans="1:14" ht="63">
      <c r="A3108" s="6">
        <v>3107</v>
      </c>
      <c r="B3108" s="8" t="s">
        <v>24301</v>
      </c>
      <c r="C3108" s="9" t="s">
        <v>25487</v>
      </c>
      <c r="D3108" s="10" t="s">
        <v>24910</v>
      </c>
      <c r="E3108" s="11" t="s">
        <v>25488</v>
      </c>
      <c r="F3108" s="6">
        <v>539586</v>
      </c>
      <c r="G3108" s="6" t="s">
        <v>848</v>
      </c>
      <c r="H3108" s="16">
        <v>9612441.0500000007</v>
      </c>
      <c r="I3108" s="12">
        <v>44291</v>
      </c>
      <c r="J3108" s="12">
        <v>44412</v>
      </c>
      <c r="K3108" s="15"/>
      <c r="L3108" s="13" t="s">
        <v>14</v>
      </c>
      <c r="M3108" s="7">
        <v>1</v>
      </c>
      <c r="N3108" s="14"/>
    </row>
    <row r="3109" spans="1:14" ht="110.25">
      <c r="A3109" s="6">
        <v>3108</v>
      </c>
      <c r="B3109" s="8" t="s">
        <v>24301</v>
      </c>
      <c r="C3109" s="9" t="s">
        <v>25489</v>
      </c>
      <c r="D3109" s="10" t="s">
        <v>25490</v>
      </c>
      <c r="E3109" s="11" t="s">
        <v>25491</v>
      </c>
      <c r="F3109" s="6">
        <v>421203</v>
      </c>
      <c r="G3109" s="6" t="s">
        <v>848</v>
      </c>
      <c r="H3109" s="16">
        <v>11799532.66</v>
      </c>
      <c r="I3109" s="12">
        <v>43971</v>
      </c>
      <c r="J3109" s="12">
        <v>44210</v>
      </c>
      <c r="K3109" s="15"/>
      <c r="L3109" s="13" t="s">
        <v>70</v>
      </c>
      <c r="M3109" s="7">
        <v>1</v>
      </c>
      <c r="N3109" s="14"/>
    </row>
    <row r="3110" spans="1:14" ht="110.25">
      <c r="A3110" s="6">
        <v>3109</v>
      </c>
      <c r="B3110" s="8" t="s">
        <v>24301</v>
      </c>
      <c r="C3110" s="9" t="s">
        <v>25492</v>
      </c>
      <c r="D3110" s="10" t="s">
        <v>25422</v>
      </c>
      <c r="E3110" s="11" t="s">
        <v>25491</v>
      </c>
      <c r="F3110" s="6">
        <v>421203</v>
      </c>
      <c r="G3110" s="6" t="s">
        <v>848</v>
      </c>
      <c r="H3110" s="16">
        <v>11799532.66</v>
      </c>
      <c r="I3110" s="12">
        <v>43971</v>
      </c>
      <c r="J3110" s="12">
        <v>44210</v>
      </c>
      <c r="K3110" s="15"/>
      <c r="L3110" s="13" t="s">
        <v>70</v>
      </c>
      <c r="M3110" s="7">
        <v>0.49</v>
      </c>
      <c r="N3110" s="14"/>
    </row>
    <row r="3111" spans="1:14" ht="110.25">
      <c r="A3111" s="6">
        <v>3110</v>
      </c>
      <c r="B3111" s="8" t="s">
        <v>24301</v>
      </c>
      <c r="C3111" s="9" t="s">
        <v>25493</v>
      </c>
      <c r="D3111" s="10" t="s">
        <v>24823</v>
      </c>
      <c r="E3111" s="11" t="s">
        <v>25491</v>
      </c>
      <c r="F3111" s="6">
        <v>421203</v>
      </c>
      <c r="G3111" s="6" t="s">
        <v>848</v>
      </c>
      <c r="H3111" s="16">
        <v>11799532.66</v>
      </c>
      <c r="I3111" s="12">
        <v>43971</v>
      </c>
      <c r="J3111" s="12">
        <v>44210</v>
      </c>
      <c r="K3111" s="15"/>
      <c r="L3111" s="13" t="s">
        <v>70</v>
      </c>
      <c r="M3111" s="7">
        <v>0.51</v>
      </c>
      <c r="N3111" s="14"/>
    </row>
    <row r="3112" spans="1:14" ht="110.25">
      <c r="A3112" s="6">
        <v>3111</v>
      </c>
      <c r="B3112" s="8" t="s">
        <v>24301</v>
      </c>
      <c r="C3112" s="9" t="s">
        <v>25494</v>
      </c>
      <c r="D3112" s="10" t="s">
        <v>25377</v>
      </c>
      <c r="E3112" s="11" t="s">
        <v>25495</v>
      </c>
      <c r="F3112" s="6">
        <v>450351</v>
      </c>
      <c r="G3112" s="6" t="s">
        <v>848</v>
      </c>
      <c r="H3112" s="16">
        <v>16159485.193</v>
      </c>
      <c r="I3112" s="12">
        <v>44048</v>
      </c>
      <c r="J3112" s="12">
        <v>44176</v>
      </c>
      <c r="K3112" s="15"/>
      <c r="L3112" s="13" t="s">
        <v>70</v>
      </c>
      <c r="M3112" s="7">
        <v>1</v>
      </c>
      <c r="N3112" s="14"/>
    </row>
    <row r="3113" spans="1:14" ht="94.5">
      <c r="A3113" s="6">
        <v>3112</v>
      </c>
      <c r="B3113" s="8" t="s">
        <v>24301</v>
      </c>
      <c r="C3113" s="9" t="s">
        <v>25496</v>
      </c>
      <c r="D3113" s="10" t="s">
        <v>25002</v>
      </c>
      <c r="E3113" s="11" t="s">
        <v>25495</v>
      </c>
      <c r="F3113" s="6">
        <v>450351</v>
      </c>
      <c r="G3113" s="6" t="s">
        <v>848</v>
      </c>
      <c r="H3113" s="16">
        <v>4847845.5578999994</v>
      </c>
      <c r="I3113" s="12">
        <v>44048</v>
      </c>
      <c r="J3113" s="12">
        <v>44176</v>
      </c>
      <c r="K3113" s="15"/>
      <c r="L3113" s="13" t="s">
        <v>70</v>
      </c>
      <c r="M3113" s="7">
        <v>0.3</v>
      </c>
      <c r="N3113" s="14"/>
    </row>
    <row r="3114" spans="1:14" ht="94.5">
      <c r="A3114" s="6">
        <v>3113</v>
      </c>
      <c r="B3114" s="8" t="s">
        <v>24301</v>
      </c>
      <c r="C3114" s="9" t="s">
        <v>25497</v>
      </c>
      <c r="D3114" s="10" t="s">
        <v>25005</v>
      </c>
      <c r="E3114" s="11" t="s">
        <v>25495</v>
      </c>
      <c r="F3114" s="6">
        <v>450351</v>
      </c>
      <c r="G3114" s="6" t="s">
        <v>848</v>
      </c>
      <c r="H3114" s="16">
        <v>4847845.5578999994</v>
      </c>
      <c r="I3114" s="12">
        <v>44048</v>
      </c>
      <c r="J3114" s="12">
        <v>44176</v>
      </c>
      <c r="K3114" s="15"/>
      <c r="L3114" s="13" t="s">
        <v>70</v>
      </c>
      <c r="M3114" s="7">
        <v>0.3</v>
      </c>
      <c r="N3114" s="14"/>
    </row>
    <row r="3115" spans="1:14" ht="94.5">
      <c r="A3115" s="6">
        <v>3114</v>
      </c>
      <c r="B3115" s="8" t="s">
        <v>24301</v>
      </c>
      <c r="C3115" s="9" t="s">
        <v>25498</v>
      </c>
      <c r="D3115" s="10" t="s">
        <v>24769</v>
      </c>
      <c r="E3115" s="11" t="s">
        <v>25495</v>
      </c>
      <c r="F3115" s="6">
        <v>450351</v>
      </c>
      <c r="G3115" s="6" t="s">
        <v>848</v>
      </c>
      <c r="H3115" s="16">
        <v>6463794.0772000002</v>
      </c>
      <c r="I3115" s="12">
        <v>44048</v>
      </c>
      <c r="J3115" s="12">
        <v>44176</v>
      </c>
      <c r="K3115" s="15"/>
      <c r="L3115" s="13" t="s">
        <v>70</v>
      </c>
      <c r="M3115" s="7">
        <v>0.4</v>
      </c>
      <c r="N3115" s="14"/>
    </row>
    <row r="3116" spans="1:14" ht="110.25">
      <c r="A3116" s="6">
        <v>3115</v>
      </c>
      <c r="B3116" s="8" t="s">
        <v>24301</v>
      </c>
      <c r="C3116" s="9" t="s">
        <v>25499</v>
      </c>
      <c r="D3116" s="10" t="s">
        <v>25500</v>
      </c>
      <c r="E3116" s="11" t="s">
        <v>25501</v>
      </c>
      <c r="F3116" s="6">
        <v>507047</v>
      </c>
      <c r="G3116" s="6" t="s">
        <v>848</v>
      </c>
      <c r="H3116" s="16">
        <v>4925705.3499999996</v>
      </c>
      <c r="I3116" s="12">
        <v>44222</v>
      </c>
      <c r="J3116" s="12">
        <v>44287</v>
      </c>
      <c r="K3116" s="15"/>
      <c r="L3116" s="13" t="s">
        <v>14</v>
      </c>
      <c r="M3116" s="7">
        <v>1</v>
      </c>
      <c r="N3116" s="14"/>
    </row>
    <row r="3117" spans="1:14" ht="173.25">
      <c r="A3117" s="6">
        <v>3116</v>
      </c>
      <c r="B3117" s="8" t="s">
        <v>24301</v>
      </c>
      <c r="C3117" s="9" t="s">
        <v>25502</v>
      </c>
      <c r="D3117" s="10" t="s">
        <v>25503</v>
      </c>
      <c r="E3117" s="11" t="s">
        <v>25504</v>
      </c>
      <c r="F3117" s="6">
        <v>417422</v>
      </c>
      <c r="G3117" s="6" t="s">
        <v>848</v>
      </c>
      <c r="H3117" s="16">
        <v>13194968.676999999</v>
      </c>
      <c r="I3117" s="12">
        <v>44018</v>
      </c>
      <c r="J3117" s="12">
        <v>44147</v>
      </c>
      <c r="K3117" s="15">
        <v>10337916</v>
      </c>
      <c r="L3117" s="13" t="s">
        <v>70</v>
      </c>
      <c r="M3117" s="7">
        <v>1</v>
      </c>
      <c r="N3117" s="14"/>
    </row>
    <row r="3118" spans="1:14" ht="173.25">
      <c r="A3118" s="6">
        <v>3117</v>
      </c>
      <c r="B3118" s="8" t="s">
        <v>24301</v>
      </c>
      <c r="C3118" s="9" t="s">
        <v>25505</v>
      </c>
      <c r="D3118" s="10" t="s">
        <v>24511</v>
      </c>
      <c r="E3118" s="11" t="s">
        <v>25504</v>
      </c>
      <c r="F3118" s="6">
        <v>417422</v>
      </c>
      <c r="G3118" s="6" t="s">
        <v>848</v>
      </c>
      <c r="H3118" s="16">
        <v>6465534.6517299991</v>
      </c>
      <c r="I3118" s="12">
        <v>44018</v>
      </c>
      <c r="J3118" s="12">
        <v>44147</v>
      </c>
      <c r="K3118" s="15"/>
      <c r="L3118" s="13" t="s">
        <v>70</v>
      </c>
      <c r="M3118" s="7">
        <v>0.49</v>
      </c>
      <c r="N3118" s="14"/>
    </row>
    <row r="3119" spans="1:14" ht="173.25">
      <c r="A3119" s="6">
        <v>3118</v>
      </c>
      <c r="B3119" s="8" t="s">
        <v>24301</v>
      </c>
      <c r="C3119" s="9" t="s">
        <v>25506</v>
      </c>
      <c r="D3119" s="10" t="s">
        <v>3600</v>
      </c>
      <c r="E3119" s="11" t="s">
        <v>25504</v>
      </c>
      <c r="F3119" s="6">
        <v>417422</v>
      </c>
      <c r="G3119" s="6" t="s">
        <v>848</v>
      </c>
      <c r="H3119" s="16">
        <v>6729434.0252700001</v>
      </c>
      <c r="I3119" s="12">
        <v>44018</v>
      </c>
      <c r="J3119" s="12">
        <v>44147</v>
      </c>
      <c r="K3119" s="15"/>
      <c r="L3119" s="13" t="s">
        <v>70</v>
      </c>
      <c r="M3119" s="7">
        <v>0.51</v>
      </c>
      <c r="N3119" s="14"/>
    </row>
    <row r="3120" spans="1:14" ht="110.25">
      <c r="A3120" s="6">
        <v>3119</v>
      </c>
      <c r="B3120" s="8" t="s">
        <v>24301</v>
      </c>
      <c r="C3120" s="9" t="s">
        <v>25507</v>
      </c>
      <c r="D3120" s="10" t="s">
        <v>24699</v>
      </c>
      <c r="E3120" s="11" t="s">
        <v>25508</v>
      </c>
      <c r="F3120" s="6">
        <v>446652</v>
      </c>
      <c r="G3120" s="6" t="s">
        <v>848</v>
      </c>
      <c r="H3120" s="16">
        <v>13109661.530999999</v>
      </c>
      <c r="I3120" s="12">
        <v>44028</v>
      </c>
      <c r="J3120" s="12">
        <v>44218</v>
      </c>
      <c r="K3120" s="15">
        <v>6589000</v>
      </c>
      <c r="L3120" s="13" t="s">
        <v>14</v>
      </c>
      <c r="M3120" s="7">
        <v>1</v>
      </c>
      <c r="N3120" s="14"/>
    </row>
    <row r="3121" spans="1:14" ht="126">
      <c r="A3121" s="6">
        <v>3120</v>
      </c>
      <c r="B3121" s="8" t="s">
        <v>24301</v>
      </c>
      <c r="C3121" s="9" t="s">
        <v>25509</v>
      </c>
      <c r="D3121" s="10" t="s">
        <v>25374</v>
      </c>
      <c r="E3121" s="11" t="s">
        <v>25510</v>
      </c>
      <c r="F3121" s="6">
        <v>421198</v>
      </c>
      <c r="G3121" s="6" t="s">
        <v>848</v>
      </c>
      <c r="H3121" s="16">
        <v>13437591.153000001</v>
      </c>
      <c r="I3121" s="12">
        <v>44012</v>
      </c>
      <c r="J3121" s="12">
        <v>44141</v>
      </c>
      <c r="K3121" s="15"/>
      <c r="L3121" s="13"/>
      <c r="M3121" s="7"/>
      <c r="N3121" s="14"/>
    </row>
    <row r="3122" spans="1:14" ht="110.25">
      <c r="A3122" s="6">
        <v>3121</v>
      </c>
      <c r="B3122" s="8" t="s">
        <v>24301</v>
      </c>
      <c r="C3122" s="9" t="s">
        <v>25511</v>
      </c>
      <c r="D3122" s="10" t="s">
        <v>24491</v>
      </c>
      <c r="E3122" s="11" t="s">
        <v>25512</v>
      </c>
      <c r="F3122" s="6">
        <v>485781</v>
      </c>
      <c r="G3122" s="6" t="s">
        <v>848</v>
      </c>
      <c r="H3122" s="16">
        <v>8549052.7200000007</v>
      </c>
      <c r="I3122" s="12">
        <v>44147</v>
      </c>
      <c r="J3122" s="12">
        <v>44245</v>
      </c>
      <c r="K3122" s="15"/>
      <c r="L3122" s="13" t="s">
        <v>14</v>
      </c>
      <c r="M3122" s="7">
        <v>1</v>
      </c>
      <c r="N3122" s="14"/>
    </row>
    <row r="3123" spans="1:14" ht="141.75">
      <c r="A3123" s="6">
        <v>3122</v>
      </c>
      <c r="B3123" s="8" t="s">
        <v>24301</v>
      </c>
      <c r="C3123" s="9" t="s">
        <v>25513</v>
      </c>
      <c r="D3123" s="10" t="s">
        <v>24754</v>
      </c>
      <c r="E3123" s="11" t="s">
        <v>25514</v>
      </c>
      <c r="F3123" s="6">
        <v>430363</v>
      </c>
      <c r="G3123" s="6" t="s">
        <v>848</v>
      </c>
      <c r="H3123" s="16">
        <v>20632837.695999999</v>
      </c>
      <c r="I3123" s="12">
        <v>43996</v>
      </c>
      <c r="J3123" s="12">
        <v>44124</v>
      </c>
      <c r="K3123" s="15">
        <v>3850000</v>
      </c>
      <c r="L3123" s="13" t="s">
        <v>14</v>
      </c>
      <c r="M3123" s="7">
        <v>1</v>
      </c>
      <c r="N3123" s="14"/>
    </row>
    <row r="3124" spans="1:14" ht="78.75">
      <c r="A3124" s="6">
        <v>3123</v>
      </c>
      <c r="B3124" s="8" t="s">
        <v>24301</v>
      </c>
      <c r="C3124" s="9" t="s">
        <v>25515</v>
      </c>
      <c r="D3124" s="10" t="s">
        <v>24430</v>
      </c>
      <c r="E3124" s="11" t="s">
        <v>25516</v>
      </c>
      <c r="F3124" s="6">
        <v>450352</v>
      </c>
      <c r="G3124" s="6" t="s">
        <v>848</v>
      </c>
      <c r="H3124" s="16">
        <v>32303524.010000002</v>
      </c>
      <c r="I3124" s="12">
        <v>44068</v>
      </c>
      <c r="J3124" s="12">
        <v>44189</v>
      </c>
      <c r="K3124" s="15"/>
      <c r="L3124" s="13" t="s">
        <v>14</v>
      </c>
      <c r="M3124" s="7">
        <v>1</v>
      </c>
      <c r="N3124" s="14"/>
    </row>
    <row r="3125" spans="1:14" ht="126">
      <c r="A3125" s="6">
        <v>3124</v>
      </c>
      <c r="B3125" s="8" t="s">
        <v>24301</v>
      </c>
      <c r="C3125" s="9" t="s">
        <v>25517</v>
      </c>
      <c r="D3125" s="10" t="s">
        <v>24430</v>
      </c>
      <c r="E3125" s="11" t="s">
        <v>25518</v>
      </c>
      <c r="F3125" s="6">
        <v>498440</v>
      </c>
      <c r="G3125" s="6" t="s">
        <v>848</v>
      </c>
      <c r="H3125" s="16">
        <v>25218693.932</v>
      </c>
      <c r="I3125" s="12">
        <v>44241</v>
      </c>
      <c r="J3125" s="12">
        <v>44367</v>
      </c>
      <c r="K3125" s="15"/>
      <c r="L3125" s="13" t="s">
        <v>14</v>
      </c>
      <c r="M3125" s="7">
        <v>1</v>
      </c>
      <c r="N3125" s="14"/>
    </row>
    <row r="3126" spans="1:14" ht="126">
      <c r="A3126" s="6">
        <v>3125</v>
      </c>
      <c r="B3126" s="8" t="s">
        <v>24301</v>
      </c>
      <c r="C3126" s="9" t="s">
        <v>25517</v>
      </c>
      <c r="D3126" s="10" t="s">
        <v>24430</v>
      </c>
      <c r="E3126" s="11" t="s">
        <v>25519</v>
      </c>
      <c r="F3126" s="6">
        <v>498443</v>
      </c>
      <c r="G3126" s="6" t="s">
        <v>848</v>
      </c>
      <c r="H3126" s="16">
        <v>20853081.239</v>
      </c>
      <c r="I3126" s="12">
        <v>44244</v>
      </c>
      <c r="J3126" s="12">
        <v>44370</v>
      </c>
      <c r="K3126" s="15"/>
      <c r="L3126" s="13" t="s">
        <v>14</v>
      </c>
      <c r="M3126" s="7">
        <v>1</v>
      </c>
      <c r="N3126" s="14"/>
    </row>
    <row r="3127" spans="1:14" ht="157.5">
      <c r="A3127" s="6">
        <v>3126</v>
      </c>
      <c r="B3127" s="8" t="s">
        <v>24301</v>
      </c>
      <c r="C3127" s="9" t="s">
        <v>25520</v>
      </c>
      <c r="D3127" s="10" t="s">
        <v>25521</v>
      </c>
      <c r="E3127" s="11" t="s">
        <v>25522</v>
      </c>
      <c r="F3127" s="6">
        <v>536410</v>
      </c>
      <c r="G3127" s="6" t="s">
        <v>875</v>
      </c>
      <c r="H3127" s="16">
        <v>12893906.35</v>
      </c>
      <c r="I3127" s="12">
        <v>44271</v>
      </c>
      <c r="J3127" s="12">
        <v>44522</v>
      </c>
      <c r="K3127" s="15">
        <v>8214000</v>
      </c>
      <c r="L3127" s="13" t="s">
        <v>14</v>
      </c>
      <c r="M3127" s="7">
        <v>1</v>
      </c>
      <c r="N3127" s="14"/>
    </row>
    <row r="3128" spans="1:14" ht="94.5">
      <c r="A3128" s="6">
        <v>3127</v>
      </c>
      <c r="B3128" s="8" t="s">
        <v>24301</v>
      </c>
      <c r="C3128" s="9" t="s">
        <v>25520</v>
      </c>
      <c r="D3128" s="10" t="s">
        <v>25521</v>
      </c>
      <c r="E3128" s="11" t="s">
        <v>25523</v>
      </c>
      <c r="F3128" s="6">
        <v>536411</v>
      </c>
      <c r="G3128" s="6" t="s">
        <v>875</v>
      </c>
      <c r="H3128" s="16">
        <v>11132972.1</v>
      </c>
      <c r="I3128" s="12">
        <v>44271</v>
      </c>
      <c r="J3128" s="12">
        <v>44522</v>
      </c>
      <c r="K3128" s="15"/>
      <c r="L3128" s="13" t="s">
        <v>14</v>
      </c>
      <c r="M3128" s="7">
        <v>1</v>
      </c>
      <c r="N3128" s="14"/>
    </row>
    <row r="3129" spans="1:14" ht="94.5">
      <c r="A3129" s="6">
        <v>3128</v>
      </c>
      <c r="B3129" s="8" t="s">
        <v>24301</v>
      </c>
      <c r="C3129" s="9" t="s">
        <v>25524</v>
      </c>
      <c r="D3129" s="10" t="s">
        <v>25525</v>
      </c>
      <c r="E3129" s="11" t="s">
        <v>25526</v>
      </c>
      <c r="F3129" s="6">
        <v>536412</v>
      </c>
      <c r="G3129" s="6" t="s">
        <v>875</v>
      </c>
      <c r="H3129" s="16">
        <v>9303177.0999999996</v>
      </c>
      <c r="I3129" s="12">
        <v>44284</v>
      </c>
      <c r="J3129" s="12">
        <v>44524</v>
      </c>
      <c r="K3129" s="15"/>
      <c r="L3129" s="13" t="s">
        <v>14</v>
      </c>
      <c r="M3129" s="7">
        <v>1</v>
      </c>
      <c r="N3129" s="14"/>
    </row>
    <row r="3130" spans="1:14" ht="110.25">
      <c r="A3130" s="6">
        <v>3129</v>
      </c>
      <c r="B3130" s="8" t="s">
        <v>24301</v>
      </c>
      <c r="C3130" s="9" t="s">
        <v>25527</v>
      </c>
      <c r="D3130" s="10" t="s">
        <v>24697</v>
      </c>
      <c r="E3130" s="11" t="s">
        <v>25528</v>
      </c>
      <c r="F3130" s="6">
        <v>529247</v>
      </c>
      <c r="G3130" s="6" t="s">
        <v>875</v>
      </c>
      <c r="H3130" s="16">
        <v>8259843.4000000004</v>
      </c>
      <c r="I3130" s="12">
        <v>44270</v>
      </c>
      <c r="J3130" s="12">
        <v>44521</v>
      </c>
      <c r="K3130" s="15">
        <v>2139000</v>
      </c>
      <c r="L3130" s="13" t="s">
        <v>14</v>
      </c>
      <c r="M3130" s="7">
        <v>1</v>
      </c>
      <c r="N3130" s="14"/>
    </row>
    <row r="3131" spans="1:14" ht="157.5">
      <c r="A3131" s="6">
        <v>3130</v>
      </c>
      <c r="B3131" s="8" t="s">
        <v>24301</v>
      </c>
      <c r="C3131" s="9" t="s">
        <v>25529</v>
      </c>
      <c r="D3131" s="10" t="s">
        <v>25530</v>
      </c>
      <c r="E3131" s="11" t="s">
        <v>25531</v>
      </c>
      <c r="F3131" s="6">
        <v>529248</v>
      </c>
      <c r="G3131" s="6" t="s">
        <v>875</v>
      </c>
      <c r="H3131" s="16">
        <v>8447321.1500000004</v>
      </c>
      <c r="I3131" s="12">
        <v>44270</v>
      </c>
      <c r="J3131" s="12">
        <v>44521</v>
      </c>
      <c r="K3131" s="15"/>
      <c r="L3131" s="13" t="s">
        <v>14</v>
      </c>
      <c r="M3131" s="7">
        <v>1</v>
      </c>
      <c r="N3131" s="14"/>
    </row>
    <row r="3132" spans="1:14" ht="94.5">
      <c r="A3132" s="6">
        <v>3131</v>
      </c>
      <c r="B3132" s="8" t="s">
        <v>24301</v>
      </c>
      <c r="C3132" s="9" t="s">
        <v>25532</v>
      </c>
      <c r="D3132" s="10" t="s">
        <v>25533</v>
      </c>
      <c r="E3132" s="11" t="s">
        <v>25534</v>
      </c>
      <c r="F3132" s="6">
        <v>529246</v>
      </c>
      <c r="G3132" s="6" t="s">
        <v>875</v>
      </c>
      <c r="H3132" s="16">
        <v>24919575.399999999</v>
      </c>
      <c r="I3132" s="12">
        <v>44617</v>
      </c>
      <c r="J3132" s="12">
        <v>44586</v>
      </c>
      <c r="K3132" s="15"/>
      <c r="L3132" s="13" t="s">
        <v>14</v>
      </c>
      <c r="M3132" s="7">
        <v>1</v>
      </c>
      <c r="N3132" s="14"/>
    </row>
    <row r="3133" spans="1:14" ht="110.25">
      <c r="A3133" s="6">
        <v>3132</v>
      </c>
      <c r="B3133" s="8" t="s">
        <v>24301</v>
      </c>
      <c r="C3133" s="9" t="s">
        <v>25535</v>
      </c>
      <c r="D3133" s="10"/>
      <c r="E3133" s="11" t="s">
        <v>25536</v>
      </c>
      <c r="F3133" s="6">
        <v>554094</v>
      </c>
      <c r="G3133" s="6" t="s">
        <v>875</v>
      </c>
      <c r="H3133" s="16">
        <v>11198726.35</v>
      </c>
      <c r="I3133" s="12">
        <v>44340</v>
      </c>
      <c r="J3133" s="12">
        <v>44644</v>
      </c>
      <c r="K3133" s="15"/>
      <c r="L3133" s="13" t="s">
        <v>14</v>
      </c>
      <c r="M3133" s="7">
        <v>1</v>
      </c>
      <c r="N3133" s="14"/>
    </row>
    <row r="3134" spans="1:14" ht="110.25">
      <c r="A3134" s="6">
        <v>3133</v>
      </c>
      <c r="B3134" s="8" t="s">
        <v>24301</v>
      </c>
      <c r="C3134" s="9" t="s">
        <v>25507</v>
      </c>
      <c r="D3134" s="10" t="s">
        <v>24699</v>
      </c>
      <c r="E3134" s="11" t="s">
        <v>25537</v>
      </c>
      <c r="F3134" s="6">
        <v>554095</v>
      </c>
      <c r="G3134" s="6" t="s">
        <v>875</v>
      </c>
      <c r="H3134" s="16">
        <v>7603188.2000000002</v>
      </c>
      <c r="I3134" s="12">
        <v>44340</v>
      </c>
      <c r="J3134" s="12">
        <v>44591</v>
      </c>
      <c r="K3134" s="15"/>
      <c r="L3134" s="13" t="s">
        <v>14</v>
      </c>
      <c r="M3134" s="7">
        <v>1</v>
      </c>
      <c r="N3134" s="14"/>
    </row>
    <row r="3135" spans="1:14" ht="126">
      <c r="A3135" s="6">
        <v>3134</v>
      </c>
      <c r="B3135" s="8" t="s">
        <v>24301</v>
      </c>
      <c r="C3135" s="9" t="s">
        <v>25538</v>
      </c>
      <c r="D3135" s="10" t="s">
        <v>25539</v>
      </c>
      <c r="E3135" s="11" t="s">
        <v>25540</v>
      </c>
      <c r="F3135" s="6">
        <v>556168</v>
      </c>
      <c r="G3135" s="6" t="s">
        <v>875</v>
      </c>
      <c r="H3135" s="16">
        <v>14939251.6</v>
      </c>
      <c r="I3135" s="12">
        <v>44340</v>
      </c>
      <c r="J3135" s="12">
        <v>44661</v>
      </c>
      <c r="K3135" s="15"/>
      <c r="L3135" s="13" t="s">
        <v>14</v>
      </c>
      <c r="M3135" s="7">
        <v>1</v>
      </c>
      <c r="N3135" s="14"/>
    </row>
    <row r="3136" spans="1:14" ht="141.75">
      <c r="A3136" s="6">
        <v>3135</v>
      </c>
      <c r="B3136" s="8" t="s">
        <v>24301</v>
      </c>
      <c r="C3136" s="9" t="s">
        <v>25541</v>
      </c>
      <c r="D3136" s="10" t="s">
        <v>24673</v>
      </c>
      <c r="E3136" s="11" t="s">
        <v>25542</v>
      </c>
      <c r="F3136" s="6">
        <v>556170</v>
      </c>
      <c r="G3136" s="6" t="s">
        <v>875</v>
      </c>
      <c r="H3136" s="16">
        <v>7980723.9000000004</v>
      </c>
      <c r="I3136" s="12">
        <v>44340</v>
      </c>
      <c r="J3136" s="12">
        <v>44530</v>
      </c>
      <c r="K3136" s="15"/>
      <c r="L3136" s="13" t="s">
        <v>14</v>
      </c>
      <c r="M3136" s="7">
        <v>1</v>
      </c>
      <c r="N3136" s="14"/>
    </row>
    <row r="3137" spans="1:14" ht="126">
      <c r="A3137" s="6">
        <v>3136</v>
      </c>
      <c r="B3137" s="8" t="s">
        <v>24301</v>
      </c>
      <c r="C3137" s="9" t="s">
        <v>25543</v>
      </c>
      <c r="D3137" s="10" t="s">
        <v>25544</v>
      </c>
      <c r="E3137" s="11" t="s">
        <v>25545</v>
      </c>
      <c r="F3137" s="6">
        <v>536408</v>
      </c>
      <c r="G3137" s="6" t="s">
        <v>875</v>
      </c>
      <c r="H3137" s="16">
        <v>6431101</v>
      </c>
      <c r="I3137" s="12">
        <v>44271</v>
      </c>
      <c r="J3137" s="12">
        <v>44369</v>
      </c>
      <c r="K3137" s="15">
        <v>6334625</v>
      </c>
      <c r="L3137" s="13" t="s">
        <v>14</v>
      </c>
      <c r="M3137" s="7">
        <v>1</v>
      </c>
      <c r="N3137" s="14"/>
    </row>
    <row r="3138" spans="1:14" ht="126">
      <c r="A3138" s="6">
        <v>3137</v>
      </c>
      <c r="B3138" s="8" t="s">
        <v>24301</v>
      </c>
      <c r="C3138" s="9" t="s">
        <v>25546</v>
      </c>
      <c r="D3138" s="10" t="s">
        <v>24974</v>
      </c>
      <c r="E3138" s="11" t="s">
        <v>25547</v>
      </c>
      <c r="F3138" s="6">
        <v>536409</v>
      </c>
      <c r="G3138" s="6" t="s">
        <v>875</v>
      </c>
      <c r="H3138" s="16">
        <v>4057840.45</v>
      </c>
      <c r="I3138" s="12">
        <v>44259</v>
      </c>
      <c r="J3138" s="12">
        <v>44357</v>
      </c>
      <c r="K3138" s="15">
        <v>1153375</v>
      </c>
      <c r="L3138" s="13" t="s">
        <v>14</v>
      </c>
      <c r="M3138" s="7">
        <v>1</v>
      </c>
      <c r="N3138" s="14"/>
    </row>
    <row r="3139" spans="1:14" ht="141.75">
      <c r="A3139" s="6">
        <v>3138</v>
      </c>
      <c r="B3139" s="8" t="s">
        <v>24301</v>
      </c>
      <c r="C3139" s="9" t="s">
        <v>25548</v>
      </c>
      <c r="D3139" s="10" t="s">
        <v>25521</v>
      </c>
      <c r="E3139" s="11" t="s">
        <v>25549</v>
      </c>
      <c r="F3139" s="6">
        <v>556171</v>
      </c>
      <c r="G3139" s="6" t="s">
        <v>875</v>
      </c>
      <c r="H3139" s="16">
        <v>13800504.65</v>
      </c>
      <c r="I3139" s="12">
        <v>44340</v>
      </c>
      <c r="J3139" s="12">
        <v>44644</v>
      </c>
      <c r="K3139" s="15"/>
      <c r="L3139" s="13" t="s">
        <v>14</v>
      </c>
      <c r="M3139" s="7">
        <v>1</v>
      </c>
      <c r="N3139" s="14"/>
    </row>
    <row r="3140" spans="1:14" ht="141.75">
      <c r="A3140" s="6">
        <v>3139</v>
      </c>
      <c r="B3140" s="8" t="s">
        <v>24301</v>
      </c>
      <c r="C3140" s="9" t="s">
        <v>25550</v>
      </c>
      <c r="D3140" s="10" t="s">
        <v>25551</v>
      </c>
      <c r="E3140" s="11" t="s">
        <v>25552</v>
      </c>
      <c r="F3140" s="6">
        <v>547039</v>
      </c>
      <c r="G3140" s="6" t="s">
        <v>875</v>
      </c>
      <c r="H3140" s="16">
        <v>10785911.449999999</v>
      </c>
      <c r="I3140" s="12">
        <v>44301</v>
      </c>
      <c r="J3140" s="12">
        <v>44551</v>
      </c>
      <c r="K3140" s="15"/>
      <c r="L3140" s="13" t="s">
        <v>14</v>
      </c>
      <c r="M3140" s="7">
        <v>1</v>
      </c>
      <c r="N3140" s="14"/>
    </row>
    <row r="3141" spans="1:14" ht="126">
      <c r="A3141" s="6">
        <v>3140</v>
      </c>
      <c r="B3141" s="8" t="s">
        <v>24301</v>
      </c>
      <c r="C3141" s="9" t="s">
        <v>25553</v>
      </c>
      <c r="D3141" s="10" t="s">
        <v>25554</v>
      </c>
      <c r="E3141" s="11" t="s">
        <v>25555</v>
      </c>
      <c r="F3141" s="6">
        <v>547040</v>
      </c>
      <c r="G3141" s="6" t="s">
        <v>875</v>
      </c>
      <c r="H3141" s="16">
        <v>4048644.45</v>
      </c>
      <c r="I3141" s="12">
        <v>44301</v>
      </c>
      <c r="J3141" s="12">
        <v>44490</v>
      </c>
      <c r="K3141" s="15"/>
      <c r="L3141" s="13" t="s">
        <v>14</v>
      </c>
      <c r="M3141" s="7">
        <v>1</v>
      </c>
      <c r="N3141" s="14"/>
    </row>
    <row r="3142" spans="1:14" ht="110.25">
      <c r="A3142" s="6">
        <v>3141</v>
      </c>
      <c r="B3142" s="8" t="s">
        <v>24301</v>
      </c>
      <c r="C3142" s="9" t="s">
        <v>25556</v>
      </c>
      <c r="D3142" s="10" t="s">
        <v>25557</v>
      </c>
      <c r="E3142" s="11" t="s">
        <v>25558</v>
      </c>
      <c r="F3142" s="6">
        <v>547037</v>
      </c>
      <c r="G3142" s="6" t="s">
        <v>875</v>
      </c>
      <c r="H3142" s="16">
        <v>3474681.05</v>
      </c>
      <c r="I3142" s="12">
        <v>44301</v>
      </c>
      <c r="J3142" s="12">
        <v>44440</v>
      </c>
      <c r="K3142" s="15"/>
      <c r="L3142" s="13" t="s">
        <v>14</v>
      </c>
      <c r="M3142" s="7">
        <v>1</v>
      </c>
      <c r="N3142" s="14"/>
    </row>
    <row r="3143" spans="1:14" ht="94.5">
      <c r="A3143" s="6">
        <v>3142</v>
      </c>
      <c r="B3143" s="8" t="s">
        <v>24301</v>
      </c>
      <c r="C3143" s="9" t="s">
        <v>25559</v>
      </c>
      <c r="D3143" s="10" t="s">
        <v>25560</v>
      </c>
      <c r="E3143" s="11" t="s">
        <v>25561</v>
      </c>
      <c r="F3143" s="6">
        <v>547038</v>
      </c>
      <c r="G3143" s="6" t="s">
        <v>875</v>
      </c>
      <c r="H3143" s="16">
        <v>2514897.9500000002</v>
      </c>
      <c r="I3143" s="12">
        <v>44375</v>
      </c>
      <c r="J3143" s="12">
        <v>44488</v>
      </c>
      <c r="K3143" s="15"/>
      <c r="L3143" s="13" t="s">
        <v>14</v>
      </c>
      <c r="M3143" s="7">
        <v>1</v>
      </c>
      <c r="N3143" s="14"/>
    </row>
    <row r="3144" spans="1:14" ht="110.25">
      <c r="A3144" s="6">
        <v>3143</v>
      </c>
      <c r="B3144" s="8" t="s">
        <v>24301</v>
      </c>
      <c r="C3144" s="9" t="s">
        <v>25562</v>
      </c>
      <c r="D3144" s="10" t="s">
        <v>25563</v>
      </c>
      <c r="E3144" s="11" t="s">
        <v>25564</v>
      </c>
      <c r="F3144" s="6">
        <v>529245</v>
      </c>
      <c r="G3144" s="6" t="s">
        <v>875</v>
      </c>
      <c r="H3144" s="16">
        <v>21841412.949999999</v>
      </c>
      <c r="I3144" s="12">
        <v>44270</v>
      </c>
      <c r="J3144" s="12">
        <v>44602</v>
      </c>
      <c r="K3144" s="15"/>
      <c r="L3144" s="13" t="s">
        <v>14</v>
      </c>
      <c r="M3144" s="7">
        <v>1</v>
      </c>
      <c r="N3144" s="14"/>
    </row>
    <row r="3145" spans="1:14" ht="126">
      <c r="A3145" s="6">
        <v>3144</v>
      </c>
      <c r="B3145" s="8" t="s">
        <v>24301</v>
      </c>
      <c r="C3145" s="9" t="s">
        <v>25565</v>
      </c>
      <c r="D3145" s="10" t="s">
        <v>25566</v>
      </c>
      <c r="E3145" s="11" t="s">
        <v>25567</v>
      </c>
      <c r="F3145" s="6">
        <v>549104</v>
      </c>
      <c r="G3145" s="6" t="s">
        <v>875</v>
      </c>
      <c r="H3145" s="16">
        <v>6290996.9280000003</v>
      </c>
      <c r="I3145" s="12">
        <v>44684</v>
      </c>
      <c r="J3145" s="12">
        <v>44509</v>
      </c>
      <c r="K3145" s="15">
        <v>2243000</v>
      </c>
      <c r="L3145" s="13" t="s">
        <v>14</v>
      </c>
      <c r="M3145" s="7">
        <v>1</v>
      </c>
      <c r="N3145" s="14"/>
    </row>
    <row r="3146" spans="1:14" ht="110.25">
      <c r="A3146" s="6">
        <v>3145</v>
      </c>
      <c r="B3146" s="8" t="s">
        <v>24301</v>
      </c>
      <c r="C3146" s="9" t="s">
        <v>25568</v>
      </c>
      <c r="D3146" s="10" t="s">
        <v>24495</v>
      </c>
      <c r="E3146" s="11" t="s">
        <v>25569</v>
      </c>
      <c r="F3146" s="6">
        <v>527675</v>
      </c>
      <c r="G3146" s="6" t="s">
        <v>808</v>
      </c>
      <c r="H3146" s="16">
        <v>14320888.050000001</v>
      </c>
      <c r="I3146" s="12">
        <v>44251</v>
      </c>
      <c r="J3146" s="12">
        <v>44441</v>
      </c>
      <c r="K3146" s="15"/>
      <c r="L3146" s="13" t="s">
        <v>14</v>
      </c>
      <c r="M3146" s="7">
        <v>1</v>
      </c>
      <c r="N3146" s="14"/>
    </row>
    <row r="3147" spans="1:14" ht="126">
      <c r="A3147" s="6">
        <v>3146</v>
      </c>
      <c r="B3147" s="8" t="s">
        <v>24301</v>
      </c>
      <c r="C3147" s="9" t="s">
        <v>25570</v>
      </c>
      <c r="D3147" s="10" t="s">
        <v>25571</v>
      </c>
      <c r="E3147" s="11" t="s">
        <v>25572</v>
      </c>
      <c r="F3147" s="6">
        <v>539580</v>
      </c>
      <c r="G3147" s="6" t="s">
        <v>808</v>
      </c>
      <c r="H3147" s="16">
        <v>67997538.936000004</v>
      </c>
      <c r="I3147" s="12">
        <v>44297</v>
      </c>
      <c r="J3147" s="12">
        <v>44629</v>
      </c>
      <c r="K3147" s="15">
        <v>57063670</v>
      </c>
      <c r="L3147" s="13" t="s">
        <v>70</v>
      </c>
      <c r="M3147" s="7">
        <v>1</v>
      </c>
      <c r="N3147" s="14"/>
    </row>
    <row r="3148" spans="1:14" ht="110.25">
      <c r="A3148" s="6">
        <v>3147</v>
      </c>
      <c r="B3148" s="8" t="s">
        <v>24301</v>
      </c>
      <c r="C3148" s="9" t="s">
        <v>25573</v>
      </c>
      <c r="D3148" s="10" t="s">
        <v>5478</v>
      </c>
      <c r="E3148" s="11" t="s">
        <v>25572</v>
      </c>
      <c r="F3148" s="6">
        <v>539580</v>
      </c>
      <c r="G3148" s="6" t="s">
        <v>808</v>
      </c>
      <c r="H3148" s="16">
        <v>67997538.936000004</v>
      </c>
      <c r="I3148" s="12">
        <v>44297</v>
      </c>
      <c r="J3148" s="12">
        <v>44629</v>
      </c>
      <c r="K3148" s="15">
        <v>29102471.699999999</v>
      </c>
      <c r="L3148" s="13" t="s">
        <v>70</v>
      </c>
      <c r="M3148" s="7">
        <v>0.51</v>
      </c>
      <c r="N3148" s="14"/>
    </row>
    <row r="3149" spans="1:14" ht="110.25">
      <c r="A3149" s="6">
        <v>3148</v>
      </c>
      <c r="B3149" s="8" t="s">
        <v>24301</v>
      </c>
      <c r="C3149" s="9" t="s">
        <v>25574</v>
      </c>
      <c r="D3149" s="10" t="s">
        <v>24754</v>
      </c>
      <c r="E3149" s="11" t="s">
        <v>25572</v>
      </c>
      <c r="F3149" s="6">
        <v>539580</v>
      </c>
      <c r="G3149" s="6" t="s">
        <v>808</v>
      </c>
      <c r="H3149" s="16">
        <v>67997538.936000004</v>
      </c>
      <c r="I3149" s="12">
        <v>44297</v>
      </c>
      <c r="J3149" s="12">
        <v>44629</v>
      </c>
      <c r="K3149" s="15">
        <v>27961198.300000001</v>
      </c>
      <c r="L3149" s="13" t="s">
        <v>70</v>
      </c>
      <c r="M3149" s="7">
        <v>0.49</v>
      </c>
      <c r="N3149" s="14"/>
    </row>
    <row r="3150" spans="1:14" ht="126">
      <c r="A3150" s="6">
        <v>3149</v>
      </c>
      <c r="B3150" s="8" t="s">
        <v>24301</v>
      </c>
      <c r="C3150" s="9" t="s">
        <v>25570</v>
      </c>
      <c r="D3150" s="10" t="s">
        <v>25571</v>
      </c>
      <c r="E3150" s="11" t="s">
        <v>25575</v>
      </c>
      <c r="F3150" s="6">
        <v>539581</v>
      </c>
      <c r="G3150" s="6" t="s">
        <v>808</v>
      </c>
      <c r="H3150" s="16">
        <v>62369023.652999997</v>
      </c>
      <c r="I3150" s="12">
        <v>44297</v>
      </c>
      <c r="J3150" s="12">
        <v>44629</v>
      </c>
      <c r="K3150" s="15">
        <v>52275830</v>
      </c>
      <c r="L3150" s="13" t="s">
        <v>70</v>
      </c>
      <c r="M3150" s="7">
        <v>1</v>
      </c>
      <c r="N3150" s="14"/>
    </row>
    <row r="3151" spans="1:14" ht="110.25">
      <c r="A3151" s="6">
        <v>3150</v>
      </c>
      <c r="B3151" s="8" t="s">
        <v>24301</v>
      </c>
      <c r="C3151" s="9" t="s">
        <v>25573</v>
      </c>
      <c r="D3151" s="10" t="s">
        <v>5478</v>
      </c>
      <c r="E3151" s="11" t="s">
        <v>25575</v>
      </c>
      <c r="F3151" s="6">
        <v>539581</v>
      </c>
      <c r="G3151" s="6" t="s">
        <v>808</v>
      </c>
      <c r="H3151" s="16">
        <v>62369023.652999997</v>
      </c>
      <c r="I3151" s="12">
        <v>44297</v>
      </c>
      <c r="J3151" s="12">
        <v>44629</v>
      </c>
      <c r="K3151" s="15">
        <v>26660673.300000001</v>
      </c>
      <c r="L3151" s="13" t="s">
        <v>70</v>
      </c>
      <c r="M3151" s="7">
        <v>0.51</v>
      </c>
      <c r="N3151" s="14"/>
    </row>
    <row r="3152" spans="1:14" ht="110.25">
      <c r="A3152" s="6">
        <v>3151</v>
      </c>
      <c r="B3152" s="8" t="s">
        <v>24301</v>
      </c>
      <c r="C3152" s="9" t="s">
        <v>25574</v>
      </c>
      <c r="D3152" s="10" t="s">
        <v>24754</v>
      </c>
      <c r="E3152" s="11" t="s">
        <v>25575</v>
      </c>
      <c r="F3152" s="6">
        <v>539581</v>
      </c>
      <c r="G3152" s="6" t="s">
        <v>808</v>
      </c>
      <c r="H3152" s="16">
        <v>62369023.652999997</v>
      </c>
      <c r="I3152" s="12">
        <v>44297</v>
      </c>
      <c r="J3152" s="12">
        <v>44629</v>
      </c>
      <c r="K3152" s="15">
        <v>25615156.699999999</v>
      </c>
      <c r="L3152" s="13" t="s">
        <v>70</v>
      </c>
      <c r="M3152" s="7">
        <v>0.49</v>
      </c>
      <c r="N3152" s="14"/>
    </row>
    <row r="3153" spans="1:14" ht="78.75">
      <c r="A3153" s="6">
        <v>3152</v>
      </c>
      <c r="B3153" s="8" t="s">
        <v>24301</v>
      </c>
      <c r="C3153" s="9" t="s">
        <v>25576</v>
      </c>
      <c r="D3153" s="10" t="s">
        <v>25577</v>
      </c>
      <c r="E3153" s="11" t="s">
        <v>25578</v>
      </c>
      <c r="F3153" s="6">
        <v>541822</v>
      </c>
      <c r="G3153" s="6" t="s">
        <v>808</v>
      </c>
      <c r="H3153" s="16">
        <v>3989085.15</v>
      </c>
      <c r="I3153" s="12">
        <v>44656</v>
      </c>
      <c r="J3153" s="12">
        <v>44845</v>
      </c>
      <c r="K3153" s="15"/>
      <c r="L3153" s="13" t="s">
        <v>14</v>
      </c>
      <c r="M3153" s="7">
        <v>1</v>
      </c>
      <c r="N3153" s="14"/>
    </row>
    <row r="3154" spans="1:14" ht="204.75">
      <c r="A3154" s="6">
        <v>3153</v>
      </c>
      <c r="B3154" s="8" t="s">
        <v>24301</v>
      </c>
      <c r="C3154" s="9" t="s">
        <v>25579</v>
      </c>
      <c r="D3154" s="10" t="s">
        <v>25387</v>
      </c>
      <c r="E3154" s="11" t="s">
        <v>25580</v>
      </c>
      <c r="F3154" s="6">
        <v>557124</v>
      </c>
      <c r="G3154" s="6" t="s">
        <v>808</v>
      </c>
      <c r="H3154" s="16">
        <v>4922843.95</v>
      </c>
      <c r="I3154" s="12">
        <v>44699</v>
      </c>
      <c r="J3154" s="12">
        <v>44562</v>
      </c>
      <c r="K3154" s="15"/>
      <c r="L3154" s="13" t="s">
        <v>14</v>
      </c>
      <c r="M3154" s="7">
        <v>1</v>
      </c>
      <c r="N3154" s="14"/>
    </row>
    <row r="3155" spans="1:14" ht="189">
      <c r="A3155" s="6">
        <v>3154</v>
      </c>
      <c r="B3155" s="8" t="s">
        <v>24301</v>
      </c>
      <c r="C3155" s="9" t="s">
        <v>25579</v>
      </c>
      <c r="D3155" s="10" t="s">
        <v>25387</v>
      </c>
      <c r="E3155" s="11" t="s">
        <v>25581</v>
      </c>
      <c r="F3155" s="6">
        <v>557125</v>
      </c>
      <c r="G3155" s="6" t="s">
        <v>808</v>
      </c>
      <c r="H3155" s="16">
        <v>5115237.95</v>
      </c>
      <c r="I3155" s="12">
        <v>44699</v>
      </c>
      <c r="J3155" s="12">
        <v>44562</v>
      </c>
      <c r="K3155" s="15"/>
      <c r="L3155" s="13" t="s">
        <v>14</v>
      </c>
      <c r="M3155" s="7">
        <v>1</v>
      </c>
      <c r="N3155" s="14"/>
    </row>
    <row r="3156" spans="1:14" ht="94.5">
      <c r="A3156" s="6">
        <v>3155</v>
      </c>
      <c r="B3156" s="8" t="s">
        <v>24301</v>
      </c>
      <c r="C3156" s="9" t="s">
        <v>25582</v>
      </c>
      <c r="D3156" s="10" t="s">
        <v>25387</v>
      </c>
      <c r="E3156" s="11" t="s">
        <v>25583</v>
      </c>
      <c r="F3156" s="6">
        <v>549441</v>
      </c>
      <c r="G3156" s="6" t="s">
        <v>608</v>
      </c>
      <c r="H3156" s="16">
        <v>10706386.949999999</v>
      </c>
      <c r="I3156" s="12"/>
      <c r="J3156" s="12">
        <v>44263</v>
      </c>
      <c r="K3156" s="15"/>
      <c r="L3156" s="13" t="s">
        <v>14</v>
      </c>
      <c r="M3156" s="7">
        <v>1</v>
      </c>
      <c r="N3156" s="14"/>
    </row>
    <row r="3157" spans="1:14" ht="63">
      <c r="A3157" s="6">
        <v>3156</v>
      </c>
      <c r="B3157" s="8" t="s">
        <v>24301</v>
      </c>
      <c r="C3157" s="9" t="s">
        <v>25584</v>
      </c>
      <c r="D3157" s="10" t="s">
        <v>25585</v>
      </c>
      <c r="E3157" s="11" t="s">
        <v>25586</v>
      </c>
      <c r="F3157" s="6">
        <v>541060</v>
      </c>
      <c r="G3157" s="6" t="s">
        <v>608</v>
      </c>
      <c r="H3157" s="16">
        <v>1140000</v>
      </c>
      <c r="I3157" s="12">
        <v>44258</v>
      </c>
      <c r="J3157" s="12">
        <v>44260</v>
      </c>
      <c r="K3157" s="15"/>
      <c r="L3157" s="13" t="s">
        <v>14</v>
      </c>
      <c r="M3157" s="7">
        <v>1</v>
      </c>
      <c r="N3157" s="14"/>
    </row>
    <row r="3158" spans="1:14" ht="94.5">
      <c r="A3158" s="6">
        <v>3157</v>
      </c>
      <c r="B3158" s="8" t="s">
        <v>24301</v>
      </c>
      <c r="C3158" s="9" t="s">
        <v>25587</v>
      </c>
      <c r="D3158" s="10" t="s">
        <v>24584</v>
      </c>
      <c r="E3158" s="11" t="s">
        <v>25588</v>
      </c>
      <c r="F3158" s="6">
        <v>557932</v>
      </c>
      <c r="G3158" s="6" t="s">
        <v>608</v>
      </c>
      <c r="H3158" s="16">
        <v>12584213.603</v>
      </c>
      <c r="I3158" s="12">
        <v>44334</v>
      </c>
      <c r="J3158" s="12">
        <v>44463</v>
      </c>
      <c r="K3158" s="15"/>
      <c r="L3158" s="13" t="s">
        <v>14</v>
      </c>
      <c r="M3158" s="7">
        <v>1</v>
      </c>
      <c r="N3158" s="14"/>
    </row>
    <row r="3159" spans="1:14" ht="63">
      <c r="A3159" s="6">
        <v>3158</v>
      </c>
      <c r="B3159" s="8" t="s">
        <v>24301</v>
      </c>
      <c r="C3159" s="9" t="s">
        <v>25589</v>
      </c>
      <c r="D3159" s="10" t="s">
        <v>25590</v>
      </c>
      <c r="E3159" s="11" t="s">
        <v>25591</v>
      </c>
      <c r="F3159" s="6">
        <v>564864</v>
      </c>
      <c r="G3159" s="6" t="s">
        <v>608</v>
      </c>
      <c r="H3159" s="16">
        <v>2185000</v>
      </c>
      <c r="I3159" s="12">
        <v>44325</v>
      </c>
      <c r="J3159" s="12">
        <v>44341</v>
      </c>
      <c r="K3159" s="15"/>
      <c r="L3159" s="13" t="s">
        <v>14</v>
      </c>
      <c r="M3159" s="7">
        <v>1</v>
      </c>
      <c r="N3159" s="14"/>
    </row>
    <row r="3160" spans="1:14" ht="63">
      <c r="A3160" s="6">
        <v>3159</v>
      </c>
      <c r="B3160" s="8" t="s">
        <v>24301</v>
      </c>
      <c r="C3160" s="9" t="s">
        <v>25592</v>
      </c>
      <c r="D3160" s="10" t="s">
        <v>25473</v>
      </c>
      <c r="E3160" s="11" t="s">
        <v>25474</v>
      </c>
      <c r="F3160" s="6">
        <v>500251</v>
      </c>
      <c r="G3160" s="6" t="s">
        <v>848</v>
      </c>
      <c r="H3160" s="16">
        <v>14249133.790999999</v>
      </c>
      <c r="I3160" s="12">
        <v>44243</v>
      </c>
      <c r="J3160" s="12">
        <v>44369</v>
      </c>
      <c r="K3160" s="15"/>
      <c r="L3160" s="13" t="s">
        <v>14</v>
      </c>
      <c r="M3160" s="7">
        <v>1</v>
      </c>
      <c r="N3160" s="14"/>
    </row>
    <row r="3161" spans="1:14" ht="78.75">
      <c r="A3161" s="6">
        <v>3160</v>
      </c>
      <c r="B3161" s="8" t="s">
        <v>24301</v>
      </c>
      <c r="C3161" s="9" t="s">
        <v>25593</v>
      </c>
      <c r="D3161" s="10" t="s">
        <v>25232</v>
      </c>
      <c r="E3161" s="11" t="s">
        <v>25594</v>
      </c>
      <c r="F3161" s="6">
        <v>500253</v>
      </c>
      <c r="G3161" s="6" t="s">
        <v>848</v>
      </c>
      <c r="H3161" s="16">
        <v>8371364.8499999996</v>
      </c>
      <c r="I3161" s="12">
        <v>44180</v>
      </c>
      <c r="J3161" s="12">
        <v>44276</v>
      </c>
      <c r="K3161" s="15"/>
      <c r="L3161" s="13" t="s">
        <v>14</v>
      </c>
      <c r="M3161" s="7">
        <v>1</v>
      </c>
      <c r="N3161" s="14"/>
    </row>
    <row r="3162" spans="1:14" ht="63">
      <c r="A3162" s="6">
        <v>3161</v>
      </c>
      <c r="B3162" s="8" t="s">
        <v>24301</v>
      </c>
      <c r="C3162" s="9" t="s">
        <v>25595</v>
      </c>
      <c r="D3162" s="10" t="s">
        <v>25465</v>
      </c>
      <c r="E3162" s="11" t="s">
        <v>25596</v>
      </c>
      <c r="F3162" s="6">
        <v>500254</v>
      </c>
      <c r="G3162" s="6" t="s">
        <v>848</v>
      </c>
      <c r="H3162" s="16">
        <v>2941010.95</v>
      </c>
      <c r="I3162" s="12">
        <v>44181</v>
      </c>
      <c r="J3162" s="12">
        <v>44239</v>
      </c>
      <c r="K3162" s="15"/>
      <c r="L3162" s="13" t="s">
        <v>14</v>
      </c>
      <c r="M3162" s="7">
        <v>1</v>
      </c>
      <c r="N3162" s="14"/>
    </row>
    <row r="3163" spans="1:14" ht="94.5">
      <c r="A3163" s="6">
        <v>3162</v>
      </c>
      <c r="B3163" s="8" t="s">
        <v>24301</v>
      </c>
      <c r="C3163" s="9" t="s">
        <v>25597</v>
      </c>
      <c r="D3163" s="10" t="s">
        <v>24974</v>
      </c>
      <c r="E3163" s="11" t="s">
        <v>25598</v>
      </c>
      <c r="F3163" s="6">
        <v>500255</v>
      </c>
      <c r="G3163" s="6" t="s">
        <v>848</v>
      </c>
      <c r="H3163" s="16">
        <v>5541941.8499999996</v>
      </c>
      <c r="I3163" s="12">
        <v>44166</v>
      </c>
      <c r="J3163" s="12">
        <v>44234</v>
      </c>
      <c r="K3163" s="15"/>
      <c r="L3163" s="13" t="s">
        <v>14</v>
      </c>
      <c r="M3163" s="7">
        <v>1</v>
      </c>
      <c r="N3163" s="14"/>
    </row>
    <row r="3164" spans="1:14" ht="78.75">
      <c r="A3164" s="6">
        <v>3163</v>
      </c>
      <c r="B3164" s="8" t="s">
        <v>24301</v>
      </c>
      <c r="C3164" s="9" t="s">
        <v>25599</v>
      </c>
      <c r="D3164" s="10" t="s">
        <v>25600</v>
      </c>
      <c r="E3164" s="11" t="s">
        <v>25601</v>
      </c>
      <c r="F3164" s="6">
        <v>500256</v>
      </c>
      <c r="G3164" s="6" t="s">
        <v>848</v>
      </c>
      <c r="H3164" s="16">
        <v>2630659.25</v>
      </c>
      <c r="I3164" s="12">
        <v>44187</v>
      </c>
      <c r="J3164" s="12">
        <v>44255</v>
      </c>
      <c r="K3164" s="15"/>
      <c r="L3164" s="13" t="s">
        <v>14</v>
      </c>
      <c r="M3164" s="7">
        <v>1</v>
      </c>
      <c r="N3164" s="14"/>
    </row>
    <row r="3165" spans="1:14" ht="63">
      <c r="A3165" s="6">
        <v>3164</v>
      </c>
      <c r="B3165" s="8" t="s">
        <v>24301</v>
      </c>
      <c r="C3165" s="9" t="s">
        <v>25602</v>
      </c>
      <c r="D3165" s="10" t="s">
        <v>25316</v>
      </c>
      <c r="E3165" s="11" t="s">
        <v>25476</v>
      </c>
      <c r="F3165" s="6">
        <v>500257</v>
      </c>
      <c r="G3165" s="6" t="s">
        <v>848</v>
      </c>
      <c r="H3165" s="16">
        <v>1603375.8</v>
      </c>
      <c r="I3165" s="12">
        <v>44187</v>
      </c>
      <c r="J3165" s="12">
        <v>44255</v>
      </c>
      <c r="K3165" s="15"/>
      <c r="L3165" s="13" t="s">
        <v>14</v>
      </c>
      <c r="M3165" s="7">
        <v>1</v>
      </c>
      <c r="N3165" s="14"/>
    </row>
    <row r="3166" spans="1:14" ht="110.25">
      <c r="A3166" s="6">
        <v>3165</v>
      </c>
      <c r="B3166" s="8" t="s">
        <v>24301</v>
      </c>
      <c r="C3166" s="9" t="s">
        <v>25603</v>
      </c>
      <c r="D3166" s="10" t="s">
        <v>24697</v>
      </c>
      <c r="E3166" s="11" t="s">
        <v>25604</v>
      </c>
      <c r="F3166" s="6">
        <v>500258</v>
      </c>
      <c r="G3166" s="6" t="s">
        <v>848</v>
      </c>
      <c r="H3166" s="16">
        <v>2591884.0499999998</v>
      </c>
      <c r="I3166" s="12">
        <v>44179</v>
      </c>
      <c r="J3166" s="12">
        <v>44247</v>
      </c>
      <c r="K3166" s="15"/>
      <c r="L3166" s="13" t="s">
        <v>14</v>
      </c>
      <c r="M3166" s="7">
        <v>1</v>
      </c>
      <c r="N3166" s="14"/>
    </row>
    <row r="3167" spans="1:14" ht="110.25">
      <c r="A3167" s="6">
        <v>3166</v>
      </c>
      <c r="B3167" s="8" t="s">
        <v>24301</v>
      </c>
      <c r="C3167" s="9" t="s">
        <v>25603</v>
      </c>
      <c r="D3167" s="10" t="s">
        <v>24697</v>
      </c>
      <c r="E3167" s="11" t="s">
        <v>25604</v>
      </c>
      <c r="F3167" s="6">
        <v>500258</v>
      </c>
      <c r="G3167" s="6" t="s">
        <v>848</v>
      </c>
      <c r="H3167" s="16">
        <v>2591884.0499999998</v>
      </c>
      <c r="I3167" s="12">
        <v>44179</v>
      </c>
      <c r="J3167" s="12">
        <v>44247</v>
      </c>
      <c r="K3167" s="15"/>
      <c r="L3167" s="13" t="s">
        <v>14</v>
      </c>
      <c r="M3167" s="7">
        <v>1</v>
      </c>
      <c r="N3167" s="14"/>
    </row>
    <row r="3168" spans="1:14" ht="63">
      <c r="A3168" s="6">
        <v>3167</v>
      </c>
      <c r="B3168" s="8" t="s">
        <v>24301</v>
      </c>
      <c r="C3168" s="9" t="s">
        <v>25605</v>
      </c>
      <c r="D3168" s="10" t="s">
        <v>25500</v>
      </c>
      <c r="E3168" s="11" t="s">
        <v>25501</v>
      </c>
      <c r="F3168" s="6">
        <v>507047</v>
      </c>
      <c r="G3168" s="6" t="s">
        <v>848</v>
      </c>
      <c r="H3168" s="16">
        <v>4925705.3499999996</v>
      </c>
      <c r="I3168" s="12">
        <v>44222</v>
      </c>
      <c r="J3168" s="12">
        <v>44287</v>
      </c>
      <c r="K3168" s="15"/>
      <c r="L3168" s="13" t="s">
        <v>14</v>
      </c>
      <c r="M3168" s="7">
        <v>1</v>
      </c>
      <c r="N3168" s="14"/>
    </row>
    <row r="3169" spans="1:14" ht="78.75">
      <c r="A3169" s="6">
        <v>3168</v>
      </c>
      <c r="B3169" s="8" t="s">
        <v>24301</v>
      </c>
      <c r="C3169" s="9" t="s">
        <v>25606</v>
      </c>
      <c r="D3169" s="10" t="s">
        <v>25453</v>
      </c>
      <c r="E3169" s="11" t="s">
        <v>25607</v>
      </c>
      <c r="F3169" s="6">
        <v>508827</v>
      </c>
      <c r="G3169" s="6" t="s">
        <v>848</v>
      </c>
      <c r="H3169" s="16">
        <v>6639632.6500000004</v>
      </c>
      <c r="I3169" s="12">
        <v>44198</v>
      </c>
      <c r="J3169" s="12">
        <v>44308</v>
      </c>
      <c r="K3169" s="15"/>
      <c r="L3169" s="13" t="s">
        <v>14</v>
      </c>
      <c r="M3169" s="7">
        <v>1</v>
      </c>
      <c r="N3169" s="14"/>
    </row>
    <row r="3170" spans="1:14" ht="63">
      <c r="A3170" s="6">
        <v>3169</v>
      </c>
      <c r="B3170" s="8" t="s">
        <v>24301</v>
      </c>
      <c r="C3170" s="9" t="s">
        <v>25608</v>
      </c>
      <c r="D3170" s="10" t="s">
        <v>25295</v>
      </c>
      <c r="E3170" s="11" t="s">
        <v>25456</v>
      </c>
      <c r="F3170" s="6">
        <v>508828</v>
      </c>
      <c r="G3170" s="6" t="s">
        <v>848</v>
      </c>
      <c r="H3170" s="16">
        <v>3310682.55</v>
      </c>
      <c r="I3170" s="12">
        <v>44198</v>
      </c>
      <c r="J3170" s="12">
        <v>44293</v>
      </c>
      <c r="K3170" s="15"/>
      <c r="L3170" s="13" t="s">
        <v>14</v>
      </c>
      <c r="M3170" s="7">
        <v>1</v>
      </c>
      <c r="N3170" s="14"/>
    </row>
    <row r="3171" spans="1:14" ht="63">
      <c r="A3171" s="6">
        <v>3170</v>
      </c>
      <c r="B3171" s="8" t="s">
        <v>24301</v>
      </c>
      <c r="C3171" s="9" t="s">
        <v>25602</v>
      </c>
      <c r="D3171" s="10" t="s">
        <v>25316</v>
      </c>
      <c r="E3171" s="11" t="s">
        <v>25609</v>
      </c>
      <c r="F3171" s="6">
        <v>515067</v>
      </c>
      <c r="G3171" s="6" t="s">
        <v>848</v>
      </c>
      <c r="H3171" s="16">
        <v>5152261.3499999996</v>
      </c>
      <c r="I3171" s="12">
        <v>44199</v>
      </c>
      <c r="J3171" s="12">
        <v>44338</v>
      </c>
      <c r="K3171" s="15"/>
      <c r="L3171" s="13" t="s">
        <v>14</v>
      </c>
      <c r="M3171" s="7">
        <v>1</v>
      </c>
      <c r="N3171" s="14"/>
    </row>
    <row r="3172" spans="1:14" ht="63">
      <c r="A3172" s="6">
        <v>3171</v>
      </c>
      <c r="B3172" s="8" t="s">
        <v>24301</v>
      </c>
      <c r="C3172" s="9" t="s">
        <v>25610</v>
      </c>
      <c r="D3172" s="10" t="s">
        <v>25460</v>
      </c>
      <c r="E3172" s="11" t="s">
        <v>25611</v>
      </c>
      <c r="F3172" s="6">
        <v>515068</v>
      </c>
      <c r="G3172" s="6" t="s">
        <v>848</v>
      </c>
      <c r="H3172" s="16">
        <v>4956995.5</v>
      </c>
      <c r="I3172" s="12">
        <v>44244</v>
      </c>
      <c r="J3172" s="12">
        <v>44309</v>
      </c>
      <c r="K3172" s="15"/>
      <c r="L3172" s="13" t="s">
        <v>14</v>
      </c>
      <c r="M3172" s="7">
        <v>1</v>
      </c>
      <c r="N3172" s="14"/>
    </row>
    <row r="3173" spans="1:14" ht="78.75">
      <c r="A3173" s="6">
        <v>3172</v>
      </c>
      <c r="B3173" s="8" t="s">
        <v>24301</v>
      </c>
      <c r="C3173" s="9" t="s">
        <v>25612</v>
      </c>
      <c r="D3173" s="10" t="s">
        <v>5476</v>
      </c>
      <c r="E3173" s="11" t="s">
        <v>25613</v>
      </c>
      <c r="F3173" s="6">
        <v>515069</v>
      </c>
      <c r="G3173" s="6" t="s">
        <v>848</v>
      </c>
      <c r="H3173" s="16">
        <v>10883342.926999999</v>
      </c>
      <c r="I3173" s="12">
        <v>44297</v>
      </c>
      <c r="J3173" s="12">
        <v>44425</v>
      </c>
      <c r="K3173" s="15"/>
      <c r="L3173" s="13" t="s">
        <v>14</v>
      </c>
      <c r="M3173" s="7">
        <v>1</v>
      </c>
      <c r="N3173" s="14"/>
    </row>
    <row r="3174" spans="1:14" ht="78.75">
      <c r="A3174" s="6">
        <v>3173</v>
      </c>
      <c r="B3174" s="8" t="s">
        <v>24301</v>
      </c>
      <c r="C3174" s="9" t="s">
        <v>25595</v>
      </c>
      <c r="D3174" s="10" t="s">
        <v>25465</v>
      </c>
      <c r="E3174" s="11" t="s">
        <v>25466</v>
      </c>
      <c r="F3174" s="6">
        <v>515070</v>
      </c>
      <c r="G3174" s="6" t="s">
        <v>848</v>
      </c>
      <c r="H3174" s="16">
        <v>9520210.4639999997</v>
      </c>
      <c r="I3174" s="12">
        <v>44297</v>
      </c>
      <c r="J3174" s="12">
        <v>44425</v>
      </c>
      <c r="K3174" s="15"/>
      <c r="L3174" s="13" t="s">
        <v>14</v>
      </c>
      <c r="M3174" s="7">
        <v>1</v>
      </c>
      <c r="N3174" s="14"/>
    </row>
    <row r="3175" spans="1:14" ht="126">
      <c r="A3175" s="6">
        <v>3174</v>
      </c>
      <c r="B3175" s="8" t="s">
        <v>24301</v>
      </c>
      <c r="C3175" s="9" t="s">
        <v>25614</v>
      </c>
      <c r="D3175" s="10" t="s">
        <v>25482</v>
      </c>
      <c r="E3175" s="11" t="s">
        <v>25615</v>
      </c>
      <c r="F3175" s="6">
        <v>518828</v>
      </c>
      <c r="G3175" s="6" t="s">
        <v>848</v>
      </c>
      <c r="H3175" s="16">
        <v>8343932.6500000004</v>
      </c>
      <c r="I3175" s="12">
        <v>44242</v>
      </c>
      <c r="J3175" s="12">
        <v>44337</v>
      </c>
      <c r="K3175" s="15"/>
      <c r="L3175" s="13" t="s">
        <v>14</v>
      </c>
      <c r="M3175" s="7">
        <v>1</v>
      </c>
      <c r="N3175" s="14"/>
    </row>
    <row r="3176" spans="1:14" ht="126">
      <c r="A3176" s="6">
        <v>3175</v>
      </c>
      <c r="B3176" s="8" t="s">
        <v>24301</v>
      </c>
      <c r="C3176" s="9" t="s">
        <v>25433</v>
      </c>
      <c r="D3176" s="10" t="s">
        <v>25434</v>
      </c>
      <c r="E3176" s="11" t="s">
        <v>25616</v>
      </c>
      <c r="F3176" s="6">
        <v>518829</v>
      </c>
      <c r="G3176" s="6" t="s">
        <v>848</v>
      </c>
      <c r="H3176" s="16">
        <v>4772250.9000000004</v>
      </c>
      <c r="I3176" s="12">
        <v>44255</v>
      </c>
      <c r="J3176" s="12">
        <v>44353</v>
      </c>
      <c r="K3176" s="15"/>
      <c r="L3176" s="13" t="s">
        <v>14</v>
      </c>
      <c r="M3176" s="7">
        <v>1</v>
      </c>
      <c r="N3176" s="14"/>
    </row>
    <row r="3177" spans="1:14" ht="110.25">
      <c r="A3177" s="6">
        <v>3176</v>
      </c>
      <c r="B3177" s="8" t="s">
        <v>24301</v>
      </c>
      <c r="C3177" s="9" t="s">
        <v>25603</v>
      </c>
      <c r="D3177" s="10" t="s">
        <v>24442</v>
      </c>
      <c r="E3177" s="11" t="s">
        <v>25486</v>
      </c>
      <c r="F3177" s="6">
        <v>518830</v>
      </c>
      <c r="G3177" s="6" t="s">
        <v>848</v>
      </c>
      <c r="H3177" s="16">
        <v>7915718.25</v>
      </c>
      <c r="I3177" s="12">
        <v>44263</v>
      </c>
      <c r="J3177" s="12">
        <v>44361</v>
      </c>
      <c r="K3177" s="15"/>
      <c r="L3177" s="13" t="s">
        <v>14</v>
      </c>
      <c r="M3177" s="7">
        <v>1</v>
      </c>
      <c r="N3177" s="14"/>
    </row>
    <row r="3178" spans="1:14" ht="78.75">
      <c r="A3178" s="6">
        <v>3177</v>
      </c>
      <c r="B3178" s="8" t="s">
        <v>24301</v>
      </c>
      <c r="C3178" s="9" t="s">
        <v>25617</v>
      </c>
      <c r="D3178" s="10" t="s">
        <v>25618</v>
      </c>
      <c r="E3178" s="11" t="s">
        <v>25619</v>
      </c>
      <c r="F3178" s="6">
        <v>526000</v>
      </c>
      <c r="G3178" s="6" t="s">
        <v>848</v>
      </c>
      <c r="H3178" s="16">
        <v>14314408.034</v>
      </c>
      <c r="I3178" s="12">
        <v>44294</v>
      </c>
      <c r="J3178" s="12">
        <v>44410</v>
      </c>
      <c r="K3178" s="15"/>
      <c r="L3178" s="13" t="s">
        <v>14</v>
      </c>
      <c r="M3178" s="7">
        <v>1</v>
      </c>
      <c r="N3178" s="14"/>
    </row>
    <row r="3179" spans="1:14" ht="78.75">
      <c r="A3179" s="6">
        <v>3178</v>
      </c>
      <c r="B3179" s="8" t="s">
        <v>24301</v>
      </c>
      <c r="C3179" s="9" t="s">
        <v>25602</v>
      </c>
      <c r="D3179" s="10" t="s">
        <v>25316</v>
      </c>
      <c r="E3179" s="11" t="s">
        <v>25620</v>
      </c>
      <c r="F3179" s="6">
        <v>539585</v>
      </c>
      <c r="G3179" s="6" t="s">
        <v>848</v>
      </c>
      <c r="H3179" s="16">
        <v>5441297.9000000004</v>
      </c>
      <c r="I3179" s="12">
        <v>44284</v>
      </c>
      <c r="J3179" s="12">
        <v>44293</v>
      </c>
      <c r="K3179" s="15"/>
      <c r="L3179" s="13" t="s">
        <v>14</v>
      </c>
      <c r="M3179" s="7">
        <v>1</v>
      </c>
      <c r="N3179" s="14"/>
    </row>
    <row r="3180" spans="1:14" ht="63">
      <c r="A3180" s="6">
        <v>3179</v>
      </c>
      <c r="B3180" s="8" t="s">
        <v>24301</v>
      </c>
      <c r="C3180" s="9" t="s">
        <v>25487</v>
      </c>
      <c r="D3180" s="10" t="s">
        <v>25387</v>
      </c>
      <c r="E3180" s="11" t="s">
        <v>25488</v>
      </c>
      <c r="F3180" s="6">
        <v>539586</v>
      </c>
      <c r="G3180" s="6" t="s">
        <v>848</v>
      </c>
      <c r="H3180" s="16">
        <v>9612441.0500000007</v>
      </c>
      <c r="I3180" s="12">
        <v>44284</v>
      </c>
      <c r="J3180" s="12">
        <v>44294</v>
      </c>
      <c r="K3180" s="15"/>
      <c r="L3180" s="13" t="s">
        <v>14</v>
      </c>
      <c r="M3180" s="7">
        <v>1</v>
      </c>
      <c r="N3180" s="14"/>
    </row>
    <row r="3181" spans="1:14" ht="110.25">
      <c r="A3181" s="6">
        <v>3180</v>
      </c>
      <c r="B3181" s="8" t="s">
        <v>24301</v>
      </c>
      <c r="C3181" s="9" t="s">
        <v>25621</v>
      </c>
      <c r="D3181" s="10" t="s">
        <v>25468</v>
      </c>
      <c r="E3181" s="11" t="s">
        <v>25622</v>
      </c>
      <c r="F3181" s="6">
        <v>544083</v>
      </c>
      <c r="G3181" s="6" t="s">
        <v>848</v>
      </c>
      <c r="H3181" s="16">
        <v>45402178.083999999</v>
      </c>
      <c r="I3181" s="12">
        <v>44260</v>
      </c>
      <c r="J3181" s="12">
        <v>44448</v>
      </c>
      <c r="K3181" s="15"/>
      <c r="L3181" s="13" t="s">
        <v>70</v>
      </c>
      <c r="M3181" s="7">
        <v>1</v>
      </c>
      <c r="N3181" s="14"/>
    </row>
    <row r="3182" spans="1:14" ht="78.75">
      <c r="A3182" s="6">
        <v>3181</v>
      </c>
      <c r="B3182" s="8" t="s">
        <v>24301</v>
      </c>
      <c r="C3182" s="9" t="s">
        <v>25470</v>
      </c>
      <c r="D3182" s="10" t="s">
        <v>24852</v>
      </c>
      <c r="E3182" s="11" t="s">
        <v>25622</v>
      </c>
      <c r="F3182" s="6">
        <v>544083</v>
      </c>
      <c r="G3182" s="6" t="s">
        <v>848</v>
      </c>
      <c r="H3182" s="16">
        <v>22247067.260000002</v>
      </c>
      <c r="I3182" s="12">
        <v>44260</v>
      </c>
      <c r="J3182" s="12">
        <v>44448</v>
      </c>
      <c r="K3182" s="15"/>
      <c r="L3182" s="13" t="s">
        <v>70</v>
      </c>
      <c r="M3182" s="7">
        <v>0.49</v>
      </c>
      <c r="N3182" s="14"/>
    </row>
    <row r="3183" spans="1:14" ht="78.75">
      <c r="A3183" s="6">
        <v>3182</v>
      </c>
      <c r="B3183" s="8" t="s">
        <v>24301</v>
      </c>
      <c r="C3183" s="9" t="s">
        <v>25623</v>
      </c>
      <c r="D3183" s="10" t="s">
        <v>24491</v>
      </c>
      <c r="E3183" s="11" t="s">
        <v>25622</v>
      </c>
      <c r="F3183" s="6">
        <v>544083</v>
      </c>
      <c r="G3183" s="6" t="s">
        <v>848</v>
      </c>
      <c r="H3183" s="16">
        <v>23155110.82</v>
      </c>
      <c r="I3183" s="12">
        <v>44260</v>
      </c>
      <c r="J3183" s="12">
        <v>44448</v>
      </c>
      <c r="K3183" s="15"/>
      <c r="L3183" s="13" t="s">
        <v>70</v>
      </c>
      <c r="M3183" s="7">
        <v>0.51</v>
      </c>
      <c r="N3183" s="14"/>
    </row>
    <row r="3184" spans="1:14" ht="78.75">
      <c r="A3184" s="6">
        <v>3183</v>
      </c>
      <c r="B3184" s="8" t="s">
        <v>24301</v>
      </c>
      <c r="C3184" s="9" t="s">
        <v>25624</v>
      </c>
      <c r="D3184" s="10" t="s">
        <v>25625</v>
      </c>
      <c r="E3184" s="11" t="s">
        <v>25626</v>
      </c>
      <c r="F3184" s="6">
        <v>544085</v>
      </c>
      <c r="G3184" s="6" t="s">
        <v>848</v>
      </c>
      <c r="H3184" s="16">
        <v>15158588.202</v>
      </c>
      <c r="I3184" s="12">
        <v>44324</v>
      </c>
      <c r="J3184" s="12">
        <v>44512</v>
      </c>
      <c r="K3184" s="15"/>
      <c r="L3184" s="13" t="s">
        <v>14</v>
      </c>
      <c r="M3184" s="7">
        <v>1</v>
      </c>
      <c r="N3184" s="14"/>
    </row>
    <row r="3185" spans="1:14" ht="126">
      <c r="A3185" s="6">
        <v>3184</v>
      </c>
      <c r="B3185" s="8" t="s">
        <v>24301</v>
      </c>
      <c r="C3185" s="9" t="s">
        <v>25627</v>
      </c>
      <c r="D3185" s="10" t="s">
        <v>25628</v>
      </c>
      <c r="E3185" s="11" t="s">
        <v>25629</v>
      </c>
      <c r="F3185" s="6">
        <v>573153</v>
      </c>
      <c r="G3185" s="6" t="s">
        <v>848</v>
      </c>
      <c r="H3185" s="16">
        <v>6908937.7000000002</v>
      </c>
      <c r="I3185" s="12">
        <v>44235</v>
      </c>
      <c r="J3185" s="12">
        <v>44492</v>
      </c>
      <c r="K3185" s="15"/>
      <c r="L3185" s="13" t="s">
        <v>14</v>
      </c>
      <c r="M3185" s="7">
        <v>1</v>
      </c>
      <c r="N3185" s="14"/>
    </row>
    <row r="3186" spans="1:14" ht="78.75">
      <c r="A3186" s="6">
        <v>3185</v>
      </c>
      <c r="B3186" s="8" t="s">
        <v>24301</v>
      </c>
      <c r="C3186" s="9" t="s">
        <v>25630</v>
      </c>
      <c r="D3186" s="10" t="s">
        <v>24863</v>
      </c>
      <c r="E3186" s="11" t="s">
        <v>25631</v>
      </c>
      <c r="F3186" s="6">
        <v>573154</v>
      </c>
      <c r="G3186" s="6" t="s">
        <v>848</v>
      </c>
      <c r="H3186" s="16">
        <v>6998110.4000000004</v>
      </c>
      <c r="I3186" s="12">
        <v>44324</v>
      </c>
      <c r="J3186" s="12">
        <v>44495</v>
      </c>
      <c r="K3186" s="15"/>
      <c r="L3186" s="13" t="s">
        <v>14</v>
      </c>
      <c r="M3186" s="7">
        <v>1</v>
      </c>
      <c r="N3186" s="14"/>
    </row>
    <row r="3187" spans="1:14" ht="141.75">
      <c r="A3187" s="6">
        <v>3186</v>
      </c>
      <c r="B3187" s="8" t="s">
        <v>24301</v>
      </c>
      <c r="C3187" s="9" t="s">
        <v>25632</v>
      </c>
      <c r="D3187" s="10" t="s">
        <v>24307</v>
      </c>
      <c r="E3187" s="11" t="s">
        <v>25633</v>
      </c>
      <c r="F3187" s="6">
        <v>549112</v>
      </c>
      <c r="G3187" s="6" t="s">
        <v>875</v>
      </c>
      <c r="H3187" s="16">
        <v>3866761.25</v>
      </c>
      <c r="I3187" s="12">
        <v>44324</v>
      </c>
      <c r="J3187" s="12">
        <v>44238</v>
      </c>
      <c r="K3187" s="15"/>
      <c r="L3187" s="13" t="s">
        <v>14</v>
      </c>
      <c r="M3187" s="7">
        <v>1</v>
      </c>
      <c r="N3187" s="14"/>
    </row>
    <row r="3188" spans="1:14" ht="110.25">
      <c r="A3188" s="6">
        <v>3187</v>
      </c>
      <c r="B3188" s="8" t="s">
        <v>24301</v>
      </c>
      <c r="C3188" s="9" t="s">
        <v>25632</v>
      </c>
      <c r="D3188" s="10" t="s">
        <v>24307</v>
      </c>
      <c r="E3188" s="11" t="s">
        <v>25634</v>
      </c>
      <c r="F3188" s="6">
        <v>549113</v>
      </c>
      <c r="G3188" s="6" t="s">
        <v>875</v>
      </c>
      <c r="H3188" s="16">
        <v>6694019.2000000002</v>
      </c>
      <c r="I3188" s="12">
        <v>44324</v>
      </c>
      <c r="J3188" s="12">
        <v>44238</v>
      </c>
      <c r="K3188" s="15"/>
      <c r="L3188" s="13" t="s">
        <v>14</v>
      </c>
      <c r="M3188" s="7">
        <v>1</v>
      </c>
      <c r="N3188" s="14"/>
    </row>
    <row r="3189" spans="1:14" ht="126">
      <c r="A3189" s="6">
        <v>3188</v>
      </c>
      <c r="B3189" s="8" t="s">
        <v>24301</v>
      </c>
      <c r="C3189" s="9" t="s">
        <v>25635</v>
      </c>
      <c r="D3189" s="10" t="s">
        <v>25636</v>
      </c>
      <c r="E3189" s="11" t="s">
        <v>25637</v>
      </c>
      <c r="F3189" s="6">
        <v>549433</v>
      </c>
      <c r="G3189" s="6" t="s">
        <v>875</v>
      </c>
      <c r="H3189" s="16">
        <v>1892406.65</v>
      </c>
      <c r="I3189" s="12">
        <v>44314</v>
      </c>
      <c r="J3189" s="12">
        <v>44293</v>
      </c>
      <c r="K3189" s="15"/>
      <c r="L3189" s="13" t="s">
        <v>14</v>
      </c>
      <c r="M3189" s="7">
        <v>1</v>
      </c>
      <c r="N3189" s="14"/>
    </row>
    <row r="3190" spans="1:14" ht="141.75">
      <c r="A3190" s="6">
        <v>3189</v>
      </c>
      <c r="B3190" s="8" t="s">
        <v>24301</v>
      </c>
      <c r="C3190" s="9" t="s">
        <v>25638</v>
      </c>
      <c r="D3190" s="10" t="s">
        <v>25639</v>
      </c>
      <c r="E3190" s="11" t="s">
        <v>25640</v>
      </c>
      <c r="F3190" s="6">
        <v>549434</v>
      </c>
      <c r="G3190" s="6" t="s">
        <v>875</v>
      </c>
      <c r="H3190" s="16">
        <v>2865143</v>
      </c>
      <c r="I3190" s="12">
        <v>44314</v>
      </c>
      <c r="J3190" s="12">
        <v>44412</v>
      </c>
      <c r="K3190" s="15"/>
      <c r="L3190" s="13" t="s">
        <v>14</v>
      </c>
      <c r="M3190" s="7">
        <v>1</v>
      </c>
      <c r="N3190" s="14"/>
    </row>
    <row r="3191" spans="1:14" ht="63">
      <c r="A3191" s="6">
        <v>3190</v>
      </c>
      <c r="B3191" s="8" t="s">
        <v>24301</v>
      </c>
      <c r="C3191" s="9" t="s">
        <v>25638</v>
      </c>
      <c r="D3191" s="10" t="s">
        <v>25639</v>
      </c>
      <c r="E3191" s="11" t="s">
        <v>25641</v>
      </c>
      <c r="F3191" s="6">
        <v>554090</v>
      </c>
      <c r="G3191" s="6" t="s">
        <v>875</v>
      </c>
      <c r="H3191" s="16">
        <v>3150049.9</v>
      </c>
      <c r="I3191" s="12"/>
      <c r="J3191" s="12"/>
      <c r="K3191" s="15"/>
      <c r="L3191" s="13" t="s">
        <v>14</v>
      </c>
      <c r="M3191" s="7">
        <v>1</v>
      </c>
      <c r="N3191" s="14"/>
    </row>
    <row r="3192" spans="1:14" ht="110.25">
      <c r="A3192" s="6">
        <v>3191</v>
      </c>
      <c r="B3192" s="8" t="s">
        <v>24301</v>
      </c>
      <c r="C3192" s="9" t="s">
        <v>25638</v>
      </c>
      <c r="D3192" s="10" t="s">
        <v>25639</v>
      </c>
      <c r="E3192" s="11" t="s">
        <v>25642</v>
      </c>
      <c r="F3192" s="6">
        <v>554093</v>
      </c>
      <c r="G3192" s="6" t="s">
        <v>875</v>
      </c>
      <c r="H3192" s="16">
        <v>8949877.8000000007</v>
      </c>
      <c r="I3192" s="12">
        <v>44327</v>
      </c>
      <c r="J3192" s="12"/>
      <c r="K3192" s="15"/>
      <c r="L3192" s="13" t="s">
        <v>14</v>
      </c>
      <c r="M3192" s="7">
        <v>1</v>
      </c>
      <c r="N3192" s="14"/>
    </row>
    <row r="3193" spans="1:14" ht="94.5">
      <c r="A3193" s="6">
        <v>3192</v>
      </c>
      <c r="B3193" s="8" t="s">
        <v>24301</v>
      </c>
      <c r="C3193" s="9" t="s">
        <v>25643</v>
      </c>
      <c r="D3193" s="10" t="s">
        <v>25298</v>
      </c>
      <c r="E3193" s="11" t="s">
        <v>25644</v>
      </c>
      <c r="F3193" s="6">
        <v>554094</v>
      </c>
      <c r="G3193" s="6" t="s">
        <v>875</v>
      </c>
      <c r="H3193" s="16">
        <v>11198726.35</v>
      </c>
      <c r="I3193" s="12">
        <v>44340</v>
      </c>
      <c r="J3193" s="12">
        <v>44643</v>
      </c>
      <c r="K3193" s="15"/>
      <c r="L3193" s="13" t="s">
        <v>14</v>
      </c>
      <c r="M3193" s="7">
        <v>1</v>
      </c>
      <c r="N3193" s="14"/>
    </row>
    <row r="3194" spans="1:14" ht="110.25">
      <c r="A3194" s="6">
        <v>3193</v>
      </c>
      <c r="B3194" s="8" t="s">
        <v>24301</v>
      </c>
      <c r="C3194" s="9" t="s">
        <v>25645</v>
      </c>
      <c r="D3194" s="10" t="s">
        <v>24699</v>
      </c>
      <c r="E3194" s="11" t="s">
        <v>25537</v>
      </c>
      <c r="F3194" s="6">
        <v>554095</v>
      </c>
      <c r="G3194" s="6" t="s">
        <v>875</v>
      </c>
      <c r="H3194" s="16">
        <v>7603188.2000000002</v>
      </c>
      <c r="I3194" s="12">
        <v>44340</v>
      </c>
      <c r="J3194" s="12">
        <v>44592</v>
      </c>
      <c r="K3194" s="15"/>
      <c r="L3194" s="13" t="s">
        <v>14</v>
      </c>
      <c r="M3194" s="7">
        <v>1</v>
      </c>
      <c r="N3194" s="14"/>
    </row>
    <row r="3195" spans="1:14" ht="126">
      <c r="A3195" s="6">
        <v>3194</v>
      </c>
      <c r="B3195" s="8" t="s">
        <v>24301</v>
      </c>
      <c r="C3195" s="9" t="s">
        <v>25646</v>
      </c>
      <c r="D3195" s="10" t="s">
        <v>25539</v>
      </c>
      <c r="E3195" s="11" t="s">
        <v>25647</v>
      </c>
      <c r="F3195" s="6">
        <v>556168</v>
      </c>
      <c r="G3195" s="6" t="s">
        <v>875</v>
      </c>
      <c r="H3195" s="16">
        <v>14939251.6</v>
      </c>
      <c r="I3195" s="12">
        <v>44340</v>
      </c>
      <c r="J3195" s="12">
        <v>44661</v>
      </c>
      <c r="K3195" s="15"/>
      <c r="L3195" s="13" t="s">
        <v>14</v>
      </c>
      <c r="M3195" s="7">
        <v>1</v>
      </c>
      <c r="N3195" s="14"/>
    </row>
    <row r="3196" spans="1:14" ht="110.25">
      <c r="A3196" s="6">
        <v>3195</v>
      </c>
      <c r="B3196" s="8" t="s">
        <v>24301</v>
      </c>
      <c r="C3196" s="9" t="s">
        <v>25632</v>
      </c>
      <c r="D3196" s="10" t="s">
        <v>24307</v>
      </c>
      <c r="E3196" s="11" t="s">
        <v>25648</v>
      </c>
      <c r="F3196" s="6">
        <v>556170</v>
      </c>
      <c r="G3196" s="6" t="s">
        <v>875</v>
      </c>
      <c r="H3196" s="16">
        <v>7980723.9000000004</v>
      </c>
      <c r="I3196" s="12">
        <v>44340</v>
      </c>
      <c r="J3196" s="12">
        <v>44530</v>
      </c>
      <c r="K3196" s="15"/>
      <c r="L3196" s="13" t="s">
        <v>14</v>
      </c>
      <c r="M3196" s="7">
        <v>1</v>
      </c>
      <c r="N3196" s="14"/>
    </row>
    <row r="3197" spans="1:14" ht="157.5">
      <c r="A3197" s="6">
        <v>3196</v>
      </c>
      <c r="B3197" s="8" t="s">
        <v>24301</v>
      </c>
      <c r="C3197" s="9" t="s">
        <v>25649</v>
      </c>
      <c r="D3197" s="10" t="s">
        <v>25521</v>
      </c>
      <c r="E3197" s="11" t="s">
        <v>25650</v>
      </c>
      <c r="F3197" s="6">
        <v>556171</v>
      </c>
      <c r="G3197" s="6" t="s">
        <v>875</v>
      </c>
      <c r="H3197" s="16">
        <v>13800504.65</v>
      </c>
      <c r="I3197" s="12">
        <v>44340</v>
      </c>
      <c r="J3197" s="12">
        <v>44644</v>
      </c>
      <c r="K3197" s="15"/>
      <c r="L3197" s="13" t="s">
        <v>14</v>
      </c>
      <c r="M3197" s="7">
        <v>1</v>
      </c>
      <c r="N3197" s="14"/>
    </row>
    <row r="3198" spans="1:14" ht="157.5">
      <c r="A3198" s="6">
        <v>3197</v>
      </c>
      <c r="B3198" s="8" t="s">
        <v>24301</v>
      </c>
      <c r="C3198" s="9" t="s">
        <v>25651</v>
      </c>
      <c r="D3198" s="10" t="s">
        <v>25652</v>
      </c>
      <c r="E3198" s="11" t="s">
        <v>25653</v>
      </c>
      <c r="F3198" s="6">
        <v>556173</v>
      </c>
      <c r="G3198" s="6" t="s">
        <v>875</v>
      </c>
      <c r="H3198" s="16">
        <v>13018793.35</v>
      </c>
      <c r="I3198" s="12">
        <v>44334</v>
      </c>
      <c r="J3198" s="12">
        <v>44644</v>
      </c>
      <c r="K3198" s="15"/>
      <c r="L3198" s="13" t="s">
        <v>14</v>
      </c>
      <c r="M3198" s="7">
        <v>1</v>
      </c>
      <c r="N3198" s="14"/>
    </row>
    <row r="3199" spans="1:14" ht="94.5">
      <c r="A3199" s="6">
        <v>3198</v>
      </c>
      <c r="B3199" s="8" t="s">
        <v>24301</v>
      </c>
      <c r="C3199" s="9" t="s">
        <v>25649</v>
      </c>
      <c r="D3199" s="10" t="s">
        <v>25521</v>
      </c>
      <c r="E3199" s="11" t="s">
        <v>25654</v>
      </c>
      <c r="F3199" s="6">
        <v>556174</v>
      </c>
      <c r="G3199" s="6" t="s">
        <v>875</v>
      </c>
      <c r="H3199" s="16">
        <v>9594154.5</v>
      </c>
      <c r="I3199" s="12">
        <v>44340</v>
      </c>
      <c r="J3199" s="12">
        <v>44585</v>
      </c>
      <c r="K3199" s="15"/>
      <c r="L3199" s="13" t="s">
        <v>14</v>
      </c>
      <c r="M3199" s="7">
        <v>1</v>
      </c>
      <c r="N3199" s="14"/>
    </row>
    <row r="3200" spans="1:14" ht="110.25">
      <c r="A3200" s="6">
        <v>3199</v>
      </c>
      <c r="B3200" s="8" t="s">
        <v>24301</v>
      </c>
      <c r="C3200" s="9" t="s">
        <v>25511</v>
      </c>
      <c r="D3200" s="10" t="s">
        <v>24491</v>
      </c>
      <c r="E3200" s="11" t="s">
        <v>25655</v>
      </c>
      <c r="F3200" s="6">
        <v>557525</v>
      </c>
      <c r="G3200" s="6" t="s">
        <v>875</v>
      </c>
      <c r="H3200" s="16">
        <v>34691546.151000001</v>
      </c>
      <c r="I3200" s="12">
        <v>44346</v>
      </c>
      <c r="J3200" s="12">
        <v>44679</v>
      </c>
      <c r="K3200" s="15"/>
      <c r="L3200" s="13" t="s">
        <v>14</v>
      </c>
      <c r="M3200" s="7">
        <v>1</v>
      </c>
      <c r="N3200" s="14"/>
    </row>
    <row r="3201" spans="1:14" ht="173.25">
      <c r="A3201" s="6">
        <v>3200</v>
      </c>
      <c r="B3201" s="8" t="s">
        <v>24301</v>
      </c>
      <c r="C3201" s="9" t="s">
        <v>25656</v>
      </c>
      <c r="D3201" s="10" t="s">
        <v>25657</v>
      </c>
      <c r="E3201" s="11" t="s">
        <v>25658</v>
      </c>
      <c r="F3201" s="6">
        <v>561682</v>
      </c>
      <c r="G3201" s="6" t="s">
        <v>875</v>
      </c>
      <c r="H3201" s="16">
        <v>19109696.5</v>
      </c>
      <c r="I3201" s="12">
        <v>44353</v>
      </c>
      <c r="J3201" s="12">
        <v>44675</v>
      </c>
      <c r="K3201" s="15"/>
      <c r="L3201" s="13" t="s">
        <v>14</v>
      </c>
      <c r="M3201" s="7">
        <v>1</v>
      </c>
      <c r="N3201" s="14"/>
    </row>
    <row r="3202" spans="1:14" ht="126">
      <c r="A3202" s="6">
        <v>3201</v>
      </c>
      <c r="B3202" s="8" t="s">
        <v>24301</v>
      </c>
      <c r="C3202" s="9" t="s">
        <v>25659</v>
      </c>
      <c r="D3202" s="10" t="s">
        <v>25660</v>
      </c>
      <c r="E3202" s="11" t="s">
        <v>25661</v>
      </c>
      <c r="F3202" s="6">
        <v>561684</v>
      </c>
      <c r="G3202" s="6" t="s">
        <v>875</v>
      </c>
      <c r="H3202" s="16">
        <v>8614505</v>
      </c>
      <c r="I3202" s="12">
        <v>44353</v>
      </c>
      <c r="J3202" s="12">
        <v>44542</v>
      </c>
      <c r="K3202" s="15"/>
      <c r="L3202" s="13" t="s">
        <v>14</v>
      </c>
      <c r="M3202" s="7">
        <v>1</v>
      </c>
      <c r="N3202" s="14"/>
    </row>
    <row r="3203" spans="1:14" ht="94.5">
      <c r="A3203" s="6">
        <v>3202</v>
      </c>
      <c r="B3203" s="8" t="s">
        <v>24301</v>
      </c>
      <c r="C3203" s="9" t="s">
        <v>25612</v>
      </c>
      <c r="D3203" s="10" t="s">
        <v>5476</v>
      </c>
      <c r="E3203" s="11" t="s">
        <v>25662</v>
      </c>
      <c r="F3203" s="6">
        <v>561685</v>
      </c>
      <c r="G3203" s="6" t="s">
        <v>875</v>
      </c>
      <c r="H3203" s="16">
        <v>10844757.300000001</v>
      </c>
      <c r="I3203" s="12">
        <v>44353</v>
      </c>
      <c r="J3203" s="12">
        <v>44604</v>
      </c>
      <c r="K3203" s="15"/>
      <c r="L3203" s="13" t="s">
        <v>14</v>
      </c>
      <c r="M3203" s="7">
        <v>1</v>
      </c>
      <c r="N3203" s="14"/>
    </row>
    <row r="3204" spans="1:14" ht="78.75">
      <c r="A3204" s="6">
        <v>3203</v>
      </c>
      <c r="B3204" s="8" t="s">
        <v>24301</v>
      </c>
      <c r="C3204" s="9" t="s">
        <v>25663</v>
      </c>
      <c r="D3204" s="10" t="s">
        <v>24378</v>
      </c>
      <c r="E3204" s="11" t="s">
        <v>25664</v>
      </c>
      <c r="F3204" s="6">
        <v>569033</v>
      </c>
      <c r="G3204" s="6" t="s">
        <v>875</v>
      </c>
      <c r="H3204" s="16">
        <v>3380646.25</v>
      </c>
      <c r="I3204" s="12">
        <v>44411</v>
      </c>
      <c r="J3204" s="12">
        <v>44508</v>
      </c>
      <c r="K3204" s="15"/>
      <c r="L3204" s="13" t="s">
        <v>14</v>
      </c>
      <c r="M3204" s="7">
        <v>1</v>
      </c>
      <c r="N3204" s="14"/>
    </row>
    <row r="3205" spans="1:14" ht="94.5">
      <c r="A3205" s="6">
        <v>3204</v>
      </c>
      <c r="B3205" s="8" t="s">
        <v>24301</v>
      </c>
      <c r="C3205" s="9" t="s">
        <v>25665</v>
      </c>
      <c r="D3205" s="10" t="s">
        <v>24699</v>
      </c>
      <c r="E3205" s="11" t="s">
        <v>25666</v>
      </c>
      <c r="F3205" s="6">
        <v>569034</v>
      </c>
      <c r="G3205" s="6" t="s">
        <v>875</v>
      </c>
      <c r="H3205" s="16">
        <v>6311844.6500000004</v>
      </c>
      <c r="I3205" s="12"/>
      <c r="J3205" s="12"/>
      <c r="K3205" s="15"/>
      <c r="L3205" s="13" t="s">
        <v>14</v>
      </c>
      <c r="M3205" s="7">
        <v>1</v>
      </c>
      <c r="N3205" s="14"/>
    </row>
    <row r="3206" spans="1:14" ht="78.75">
      <c r="A3206" s="6">
        <v>3205</v>
      </c>
      <c r="B3206" s="8" t="s">
        <v>24301</v>
      </c>
      <c r="C3206" s="9" t="s">
        <v>24851</v>
      </c>
      <c r="D3206" s="10" t="s">
        <v>24852</v>
      </c>
      <c r="E3206" s="11" t="s">
        <v>25667</v>
      </c>
      <c r="F3206" s="6">
        <v>569037</v>
      </c>
      <c r="G3206" s="6" t="s">
        <v>875</v>
      </c>
      <c r="H3206" s="16">
        <v>3959674.1</v>
      </c>
      <c r="I3206" s="12">
        <v>44371</v>
      </c>
      <c r="J3206" s="12">
        <v>44469</v>
      </c>
      <c r="K3206" s="15"/>
      <c r="L3206" s="13" t="s">
        <v>14</v>
      </c>
      <c r="M3206" s="7">
        <v>1</v>
      </c>
      <c r="N3206" s="14"/>
    </row>
    <row r="3207" spans="1:14" ht="126">
      <c r="A3207" s="6">
        <v>3206</v>
      </c>
      <c r="B3207" s="8" t="s">
        <v>24301</v>
      </c>
      <c r="C3207" s="9" t="s">
        <v>25668</v>
      </c>
      <c r="D3207" s="10" t="s">
        <v>25002</v>
      </c>
      <c r="E3207" s="11" t="s">
        <v>25669</v>
      </c>
      <c r="F3207" s="6">
        <v>573117</v>
      </c>
      <c r="G3207" s="6" t="s">
        <v>875</v>
      </c>
      <c r="H3207" s="16">
        <v>6376039.9500000002</v>
      </c>
      <c r="I3207" s="12">
        <v>44413</v>
      </c>
      <c r="J3207" s="12">
        <v>44867</v>
      </c>
      <c r="K3207" s="15"/>
      <c r="L3207" s="13" t="s">
        <v>14</v>
      </c>
      <c r="M3207" s="7">
        <v>1</v>
      </c>
      <c r="N3207" s="14"/>
    </row>
    <row r="3208" spans="1:14" ht="78.75">
      <c r="A3208" s="6">
        <v>3207</v>
      </c>
      <c r="B3208" s="8" t="s">
        <v>24301</v>
      </c>
      <c r="C3208" s="9" t="s">
        <v>25670</v>
      </c>
      <c r="D3208" s="10" t="s">
        <v>23231</v>
      </c>
      <c r="E3208" s="11" t="s">
        <v>25671</v>
      </c>
      <c r="F3208" s="6">
        <v>573450</v>
      </c>
      <c r="G3208" s="6" t="s">
        <v>875</v>
      </c>
      <c r="H3208" s="16">
        <v>7043276.25</v>
      </c>
      <c r="I3208" s="12">
        <v>44412</v>
      </c>
      <c r="J3208" s="12">
        <v>44836</v>
      </c>
      <c r="K3208" s="15"/>
      <c r="L3208" s="13" t="s">
        <v>14</v>
      </c>
      <c r="M3208" s="7">
        <v>1</v>
      </c>
      <c r="N3208" s="14"/>
    </row>
    <row r="3209" spans="1:14" ht="110.25">
      <c r="A3209" s="6">
        <v>3208</v>
      </c>
      <c r="B3209" s="8" t="s">
        <v>24301</v>
      </c>
      <c r="C3209" s="9" t="s">
        <v>25672</v>
      </c>
      <c r="D3209" s="10" t="s">
        <v>24397</v>
      </c>
      <c r="E3209" s="11" t="s">
        <v>25673</v>
      </c>
      <c r="F3209" s="6">
        <v>573451</v>
      </c>
      <c r="G3209" s="6" t="s">
        <v>875</v>
      </c>
      <c r="H3209" s="16">
        <v>9129584.5500000007</v>
      </c>
      <c r="I3209" s="12">
        <v>44413</v>
      </c>
      <c r="J3209" s="12">
        <v>44869</v>
      </c>
      <c r="K3209" s="15"/>
      <c r="L3209" s="13" t="s">
        <v>14</v>
      </c>
      <c r="M3209" s="7">
        <v>1</v>
      </c>
      <c r="N3209" s="14"/>
    </row>
    <row r="3210" spans="1:14" ht="63">
      <c r="A3210" s="6">
        <v>3209</v>
      </c>
      <c r="B3210" s="8" t="s">
        <v>24301</v>
      </c>
      <c r="C3210" s="9" t="s">
        <v>25672</v>
      </c>
      <c r="D3210" s="10" t="s">
        <v>24397</v>
      </c>
      <c r="E3210" s="11" t="s">
        <v>25674</v>
      </c>
      <c r="F3210" s="6">
        <v>573452</v>
      </c>
      <c r="G3210" s="6" t="s">
        <v>875</v>
      </c>
      <c r="H3210" s="16">
        <v>8795248.1999999993</v>
      </c>
      <c r="I3210" s="12">
        <v>44413</v>
      </c>
      <c r="J3210" s="12">
        <v>44866</v>
      </c>
      <c r="K3210" s="15"/>
      <c r="L3210" s="13" t="s">
        <v>14</v>
      </c>
      <c r="M3210" s="7">
        <v>1</v>
      </c>
      <c r="N3210" s="14"/>
    </row>
    <row r="3211" spans="1:14" ht="94.5">
      <c r="A3211" s="6">
        <v>3210</v>
      </c>
      <c r="B3211" s="8" t="s">
        <v>24301</v>
      </c>
      <c r="C3211" s="9" t="s">
        <v>25675</v>
      </c>
      <c r="D3211" s="10" t="s">
        <v>25676</v>
      </c>
      <c r="E3211" s="11" t="s">
        <v>25677</v>
      </c>
      <c r="F3211" s="6">
        <v>573453</v>
      </c>
      <c r="G3211" s="6" t="s">
        <v>875</v>
      </c>
      <c r="H3211" s="16">
        <v>4509842.8499999996</v>
      </c>
      <c r="I3211" s="12">
        <v>44413</v>
      </c>
      <c r="J3211" s="12">
        <v>44511</v>
      </c>
      <c r="K3211" s="15"/>
      <c r="L3211" s="13" t="s">
        <v>14</v>
      </c>
      <c r="M3211" s="7">
        <v>1</v>
      </c>
      <c r="N3211" s="14"/>
    </row>
    <row r="3212" spans="1:14" ht="110.25">
      <c r="A3212" s="6">
        <v>3211</v>
      </c>
      <c r="B3212" s="8" t="s">
        <v>24301</v>
      </c>
      <c r="C3212" s="9" t="s">
        <v>25678</v>
      </c>
      <c r="D3212" s="10" t="s">
        <v>24937</v>
      </c>
      <c r="E3212" s="11" t="s">
        <v>25679</v>
      </c>
      <c r="F3212" s="6">
        <v>573454</v>
      </c>
      <c r="G3212" s="6" t="s">
        <v>875</v>
      </c>
      <c r="H3212" s="16">
        <v>7119772.1500000004</v>
      </c>
      <c r="I3212" s="12">
        <v>44413</v>
      </c>
      <c r="J3212" s="12">
        <v>44867</v>
      </c>
      <c r="K3212" s="15"/>
      <c r="L3212" s="13" t="s">
        <v>14</v>
      </c>
      <c r="M3212" s="7">
        <v>1</v>
      </c>
      <c r="N3212" s="14"/>
    </row>
    <row r="3213" spans="1:14" ht="110.25">
      <c r="A3213" s="6">
        <v>3212</v>
      </c>
      <c r="B3213" s="8" t="s">
        <v>24301</v>
      </c>
      <c r="C3213" s="9" t="s">
        <v>25605</v>
      </c>
      <c r="D3213" s="10" t="s">
        <v>25500</v>
      </c>
      <c r="E3213" s="11" t="s">
        <v>25680</v>
      </c>
      <c r="F3213" s="6">
        <v>573455</v>
      </c>
      <c r="G3213" s="6" t="s">
        <v>875</v>
      </c>
      <c r="H3213" s="16">
        <v>11629791.699999999</v>
      </c>
      <c r="I3213" s="12">
        <v>44412</v>
      </c>
      <c r="J3213" s="12">
        <v>44898</v>
      </c>
      <c r="K3213" s="15"/>
      <c r="L3213" s="13" t="s">
        <v>14</v>
      </c>
      <c r="M3213" s="7">
        <v>1</v>
      </c>
      <c r="N3213" s="14"/>
    </row>
    <row r="3214" spans="1:14" ht="126">
      <c r="A3214" s="6">
        <v>3213</v>
      </c>
      <c r="B3214" s="8" t="s">
        <v>24301</v>
      </c>
      <c r="C3214" s="9" t="s">
        <v>25681</v>
      </c>
      <c r="D3214" s="10" t="s">
        <v>25682</v>
      </c>
      <c r="E3214" s="11" t="s">
        <v>25683</v>
      </c>
      <c r="F3214" s="6">
        <v>573456</v>
      </c>
      <c r="G3214" s="6" t="s">
        <v>875</v>
      </c>
      <c r="H3214" s="16">
        <v>8413227.5500000007</v>
      </c>
      <c r="I3214" s="12">
        <v>44410</v>
      </c>
      <c r="J3214" s="12">
        <v>44659</v>
      </c>
      <c r="K3214" s="15"/>
      <c r="L3214" s="13" t="s">
        <v>14</v>
      </c>
      <c r="M3214" s="7">
        <v>1</v>
      </c>
      <c r="N3214" s="14"/>
    </row>
    <row r="3215" spans="1:14" ht="78.75">
      <c r="A3215" s="6">
        <v>3214</v>
      </c>
      <c r="B3215" s="8" t="s">
        <v>24301</v>
      </c>
      <c r="C3215" s="9" t="s">
        <v>25515</v>
      </c>
      <c r="D3215" s="10" t="s">
        <v>24430</v>
      </c>
      <c r="E3215" s="11" t="s">
        <v>25684</v>
      </c>
      <c r="F3215" s="6">
        <v>535460</v>
      </c>
      <c r="G3215" s="6" t="s">
        <v>1779</v>
      </c>
      <c r="H3215" s="16">
        <v>43200873.495999999</v>
      </c>
      <c r="I3215" s="12">
        <v>44290</v>
      </c>
      <c r="J3215" s="12">
        <v>44661</v>
      </c>
      <c r="K3215" s="15"/>
      <c r="L3215" s="13" t="s">
        <v>14</v>
      </c>
      <c r="M3215" s="7">
        <v>1</v>
      </c>
      <c r="N3215" s="14"/>
    </row>
    <row r="3216" spans="1:14" ht="94.5">
      <c r="A3216" s="6">
        <v>3215</v>
      </c>
      <c r="B3216" s="8" t="s">
        <v>24301</v>
      </c>
      <c r="C3216" s="9" t="s">
        <v>25515</v>
      </c>
      <c r="D3216" s="10" t="s">
        <v>24406</v>
      </c>
      <c r="E3216" s="11" t="s">
        <v>25685</v>
      </c>
      <c r="F3216" s="6">
        <v>535464</v>
      </c>
      <c r="G3216" s="6" t="s">
        <v>1779</v>
      </c>
      <c r="H3216" s="16">
        <v>51363397.310999997</v>
      </c>
      <c r="I3216" s="12">
        <v>44299</v>
      </c>
      <c r="J3216" s="12">
        <v>44631</v>
      </c>
      <c r="K3216" s="15"/>
      <c r="L3216" s="13" t="s">
        <v>14</v>
      </c>
      <c r="M3216" s="7">
        <v>1</v>
      </c>
      <c r="N3216" s="14"/>
    </row>
    <row r="3217" spans="1:14" ht="94.5">
      <c r="A3217" s="6">
        <v>3216</v>
      </c>
      <c r="B3217" s="8" t="s">
        <v>24301</v>
      </c>
      <c r="C3217" s="9" t="s">
        <v>25515</v>
      </c>
      <c r="D3217" s="10" t="s">
        <v>24406</v>
      </c>
      <c r="E3217" s="11" t="s">
        <v>25686</v>
      </c>
      <c r="F3217" s="6">
        <v>535465</v>
      </c>
      <c r="G3217" s="6" t="s">
        <v>1779</v>
      </c>
      <c r="H3217" s="16">
        <v>50098822.362000003</v>
      </c>
      <c r="I3217" s="12">
        <v>44299</v>
      </c>
      <c r="J3217" s="12">
        <v>44631</v>
      </c>
      <c r="K3217" s="15"/>
      <c r="L3217" s="13" t="s">
        <v>14</v>
      </c>
      <c r="M3217" s="7">
        <v>1</v>
      </c>
      <c r="N3217" s="14"/>
    </row>
    <row r="3218" spans="1:14" ht="94.5">
      <c r="A3218" s="6">
        <v>3217</v>
      </c>
      <c r="B3218" s="8" t="s">
        <v>24301</v>
      </c>
      <c r="C3218" s="9" t="s">
        <v>25687</v>
      </c>
      <c r="D3218" s="10" t="s">
        <v>25525</v>
      </c>
      <c r="E3218" s="11" t="s">
        <v>25688</v>
      </c>
      <c r="F3218" s="6">
        <v>535466</v>
      </c>
      <c r="G3218" s="6" t="s">
        <v>1779</v>
      </c>
      <c r="H3218" s="16">
        <v>16967079.179000001</v>
      </c>
      <c r="I3218" s="12">
        <v>44389</v>
      </c>
      <c r="J3218" s="12">
        <v>44726</v>
      </c>
      <c r="K3218" s="15"/>
      <c r="L3218" s="13" t="s">
        <v>14</v>
      </c>
      <c r="M3218" s="7">
        <v>1</v>
      </c>
      <c r="N3218" s="14"/>
    </row>
    <row r="3219" spans="1:14" ht="94.5">
      <c r="A3219" s="6">
        <v>3218</v>
      </c>
      <c r="B3219" s="8" t="s">
        <v>24301</v>
      </c>
      <c r="C3219" s="9" t="s">
        <v>25689</v>
      </c>
      <c r="D3219" s="10" t="s">
        <v>25690</v>
      </c>
      <c r="E3219" s="11" t="s">
        <v>25691</v>
      </c>
      <c r="F3219" s="6">
        <v>535467</v>
      </c>
      <c r="G3219" s="6" t="s">
        <v>1779</v>
      </c>
      <c r="H3219" s="16">
        <v>19927761.026999999</v>
      </c>
      <c r="I3219" s="12">
        <v>44260</v>
      </c>
      <c r="J3219" s="12">
        <v>44834</v>
      </c>
      <c r="K3219" s="15"/>
      <c r="L3219" s="13" t="s">
        <v>70</v>
      </c>
      <c r="M3219" s="7">
        <v>1</v>
      </c>
      <c r="N3219" s="14"/>
    </row>
    <row r="3220" spans="1:14" ht="94.5">
      <c r="A3220" s="6">
        <v>3219</v>
      </c>
      <c r="B3220" s="8" t="s">
        <v>24301</v>
      </c>
      <c r="C3220" s="9" t="s">
        <v>25692</v>
      </c>
      <c r="D3220" s="10" t="s">
        <v>24843</v>
      </c>
      <c r="E3220" s="11" t="s">
        <v>25691</v>
      </c>
      <c r="F3220" s="6">
        <v>535467</v>
      </c>
      <c r="G3220" s="6" t="s">
        <v>1779</v>
      </c>
      <c r="H3220" s="16">
        <v>19927761.026999999</v>
      </c>
      <c r="I3220" s="12">
        <v>44260</v>
      </c>
      <c r="J3220" s="12">
        <v>44834</v>
      </c>
      <c r="K3220" s="15"/>
      <c r="L3220" s="13" t="s">
        <v>70</v>
      </c>
      <c r="M3220" s="7">
        <v>0.49</v>
      </c>
      <c r="N3220" s="14"/>
    </row>
    <row r="3221" spans="1:14" ht="94.5">
      <c r="A3221" s="6">
        <v>3220</v>
      </c>
      <c r="B3221" s="8" t="s">
        <v>24301</v>
      </c>
      <c r="C3221" s="9" t="s">
        <v>25623</v>
      </c>
      <c r="D3221" s="10" t="s">
        <v>24491</v>
      </c>
      <c r="E3221" s="11" t="s">
        <v>25691</v>
      </c>
      <c r="F3221" s="6">
        <v>535467</v>
      </c>
      <c r="G3221" s="6" t="s">
        <v>1779</v>
      </c>
      <c r="H3221" s="16">
        <v>19927761.026999999</v>
      </c>
      <c r="I3221" s="12">
        <v>44260</v>
      </c>
      <c r="J3221" s="12">
        <v>44834</v>
      </c>
      <c r="K3221" s="15"/>
      <c r="L3221" s="13" t="s">
        <v>70</v>
      </c>
      <c r="M3221" s="7">
        <v>0.51</v>
      </c>
      <c r="N3221" s="14"/>
    </row>
    <row r="3222" spans="1:14" ht="94.5">
      <c r="A3222" s="6">
        <v>3221</v>
      </c>
      <c r="B3222" s="8" t="s">
        <v>24301</v>
      </c>
      <c r="C3222" s="9" t="s">
        <v>25693</v>
      </c>
      <c r="D3222" s="10" t="s">
        <v>1790</v>
      </c>
      <c r="E3222" s="11" t="s">
        <v>25694</v>
      </c>
      <c r="F3222" s="6">
        <v>539026</v>
      </c>
      <c r="G3222" s="6" t="s">
        <v>1779</v>
      </c>
      <c r="H3222" s="16">
        <v>16644085.716</v>
      </c>
      <c r="I3222" s="12">
        <v>44367</v>
      </c>
      <c r="J3222" s="12">
        <v>44646</v>
      </c>
      <c r="K3222" s="15"/>
      <c r="L3222" s="13" t="s">
        <v>14</v>
      </c>
      <c r="M3222" s="7">
        <v>1</v>
      </c>
      <c r="N3222" s="14"/>
    </row>
    <row r="3223" spans="1:14" ht="141.75">
      <c r="A3223" s="6">
        <v>3222</v>
      </c>
      <c r="B3223" s="8" t="s">
        <v>24301</v>
      </c>
      <c r="C3223" s="9" t="s">
        <v>25695</v>
      </c>
      <c r="D3223" s="10" t="s">
        <v>24754</v>
      </c>
      <c r="E3223" s="11" t="s">
        <v>25696</v>
      </c>
      <c r="F3223" s="6">
        <v>539028</v>
      </c>
      <c r="G3223" s="6" t="s">
        <v>1779</v>
      </c>
      <c r="H3223" s="16">
        <v>15988961.630000001</v>
      </c>
      <c r="I3223" s="12">
        <v>44322</v>
      </c>
      <c r="J3223" s="12">
        <v>44600</v>
      </c>
      <c r="K3223" s="15"/>
      <c r="L3223" s="13" t="s">
        <v>14</v>
      </c>
      <c r="M3223" s="7">
        <v>1</v>
      </c>
      <c r="N3223" s="14"/>
    </row>
    <row r="3224" spans="1:14" ht="141.75">
      <c r="A3224" s="6">
        <v>3223</v>
      </c>
      <c r="B3224" s="8" t="s">
        <v>24301</v>
      </c>
      <c r="C3224" s="9" t="s">
        <v>25697</v>
      </c>
      <c r="D3224" s="10" t="s">
        <v>25698</v>
      </c>
      <c r="E3224" s="11" t="s">
        <v>25699</v>
      </c>
      <c r="F3224" s="6">
        <v>539030</v>
      </c>
      <c r="G3224" s="6" t="s">
        <v>1779</v>
      </c>
      <c r="H3224" s="16">
        <v>16381479.659</v>
      </c>
      <c r="I3224" s="12">
        <v>44324</v>
      </c>
      <c r="J3224" s="12">
        <v>44692</v>
      </c>
      <c r="K3224" s="15"/>
      <c r="L3224" s="13" t="s">
        <v>70</v>
      </c>
      <c r="M3224" s="7">
        <v>1</v>
      </c>
      <c r="N3224" s="14"/>
    </row>
    <row r="3225" spans="1:14" ht="141.75">
      <c r="A3225" s="6">
        <v>3224</v>
      </c>
      <c r="B3225" s="8" t="s">
        <v>24301</v>
      </c>
      <c r="C3225" s="9" t="s">
        <v>25700</v>
      </c>
      <c r="D3225" s="10" t="s">
        <v>25443</v>
      </c>
      <c r="E3225" s="11" t="s">
        <v>25699</v>
      </c>
      <c r="F3225" s="6">
        <v>539030</v>
      </c>
      <c r="G3225" s="6" t="s">
        <v>1779</v>
      </c>
      <c r="H3225" s="16">
        <v>16381479.659</v>
      </c>
      <c r="I3225" s="12">
        <v>44324</v>
      </c>
      <c r="J3225" s="12">
        <v>44692</v>
      </c>
      <c r="K3225" s="15"/>
      <c r="L3225" s="13" t="s">
        <v>70</v>
      </c>
      <c r="M3225" s="7">
        <v>0.49</v>
      </c>
      <c r="N3225" s="14"/>
    </row>
    <row r="3226" spans="1:14" ht="141.75">
      <c r="A3226" s="6">
        <v>3225</v>
      </c>
      <c r="B3226" s="8" t="s">
        <v>24301</v>
      </c>
      <c r="C3226" s="9" t="s">
        <v>25574</v>
      </c>
      <c r="D3226" s="10" t="s">
        <v>24754</v>
      </c>
      <c r="E3226" s="11" t="s">
        <v>25699</v>
      </c>
      <c r="F3226" s="6">
        <v>539030</v>
      </c>
      <c r="G3226" s="6" t="s">
        <v>1779</v>
      </c>
      <c r="H3226" s="16">
        <v>16381479.659</v>
      </c>
      <c r="I3226" s="12">
        <v>44324</v>
      </c>
      <c r="J3226" s="12">
        <v>44692</v>
      </c>
      <c r="K3226" s="15"/>
      <c r="L3226" s="13" t="s">
        <v>70</v>
      </c>
      <c r="M3226" s="7">
        <v>0.51</v>
      </c>
      <c r="N3226" s="14"/>
    </row>
    <row r="3227" spans="1:14" ht="78.75">
      <c r="A3227" s="6">
        <v>3226</v>
      </c>
      <c r="B3227" s="8" t="s">
        <v>24301</v>
      </c>
      <c r="C3227" s="9" t="s">
        <v>25515</v>
      </c>
      <c r="D3227" s="10" t="s">
        <v>24430</v>
      </c>
      <c r="E3227" s="11" t="s">
        <v>25701</v>
      </c>
      <c r="F3227" s="6">
        <v>544541</v>
      </c>
      <c r="G3227" s="6" t="s">
        <v>1779</v>
      </c>
      <c r="H3227" s="16">
        <v>38505249.651000001</v>
      </c>
      <c r="I3227" s="12">
        <v>44334</v>
      </c>
      <c r="J3227" s="12">
        <v>44695</v>
      </c>
      <c r="K3227" s="15"/>
      <c r="L3227" s="13" t="s">
        <v>14</v>
      </c>
      <c r="M3227" s="7">
        <v>1</v>
      </c>
      <c r="N3227" s="14"/>
    </row>
    <row r="3228" spans="1:14" ht="78.75">
      <c r="A3228" s="6">
        <v>3227</v>
      </c>
      <c r="B3228" s="8" t="s">
        <v>24301</v>
      </c>
      <c r="C3228" s="9" t="s">
        <v>25515</v>
      </c>
      <c r="D3228" s="10" t="s">
        <v>24430</v>
      </c>
      <c r="E3228" s="11" t="s">
        <v>25702</v>
      </c>
      <c r="F3228" s="6">
        <v>544544</v>
      </c>
      <c r="G3228" s="6" t="s">
        <v>1779</v>
      </c>
      <c r="H3228" s="16">
        <v>42936702.191</v>
      </c>
      <c r="I3228" s="12">
        <v>44334</v>
      </c>
      <c r="J3228" s="12">
        <v>44695</v>
      </c>
      <c r="K3228" s="15"/>
      <c r="L3228" s="13" t="s">
        <v>14</v>
      </c>
      <c r="M3228" s="7">
        <v>1</v>
      </c>
      <c r="N3228" s="14"/>
    </row>
    <row r="3229" spans="1:14" ht="78.75">
      <c r="A3229" s="6">
        <v>3228</v>
      </c>
      <c r="B3229" s="8" t="s">
        <v>24301</v>
      </c>
      <c r="C3229" s="9" t="s">
        <v>25515</v>
      </c>
      <c r="D3229" s="10" t="s">
        <v>24430</v>
      </c>
      <c r="E3229" s="11" t="s">
        <v>25703</v>
      </c>
      <c r="F3229" s="6">
        <v>544546</v>
      </c>
      <c r="G3229" s="6" t="s">
        <v>1779</v>
      </c>
      <c r="H3229" s="16">
        <v>41871615.967</v>
      </c>
      <c r="I3229" s="12">
        <v>44334</v>
      </c>
      <c r="J3229" s="12">
        <v>44691</v>
      </c>
      <c r="K3229" s="15"/>
      <c r="L3229" s="13" t="s">
        <v>14</v>
      </c>
      <c r="M3229" s="7">
        <v>1</v>
      </c>
      <c r="N3229" s="14"/>
    </row>
    <row r="3230" spans="1:14" ht="78.75">
      <c r="A3230" s="6">
        <v>3229</v>
      </c>
      <c r="B3230" s="8" t="s">
        <v>24301</v>
      </c>
      <c r="C3230" s="9" t="s">
        <v>25515</v>
      </c>
      <c r="D3230" s="10" t="s">
        <v>24430</v>
      </c>
      <c r="E3230" s="11" t="s">
        <v>25704</v>
      </c>
      <c r="F3230" s="6">
        <v>552500</v>
      </c>
      <c r="G3230" s="6" t="s">
        <v>1779</v>
      </c>
      <c r="H3230" s="16">
        <v>50392848.166000001</v>
      </c>
      <c r="I3230" s="12">
        <v>44333</v>
      </c>
      <c r="J3230" s="12">
        <v>44697</v>
      </c>
      <c r="K3230" s="15"/>
      <c r="L3230" s="13" t="s">
        <v>14</v>
      </c>
      <c r="M3230" s="7">
        <v>1</v>
      </c>
      <c r="N3230" s="14"/>
    </row>
    <row r="3231" spans="1:14" ht="94.5">
      <c r="A3231" s="6">
        <v>3230</v>
      </c>
      <c r="B3231" s="8" t="s">
        <v>24301</v>
      </c>
      <c r="C3231" s="9" t="s">
        <v>25612</v>
      </c>
      <c r="D3231" s="10" t="s">
        <v>5476</v>
      </c>
      <c r="E3231" s="11" t="s">
        <v>25705</v>
      </c>
      <c r="F3231" s="6">
        <v>556100</v>
      </c>
      <c r="G3231" s="6" t="s">
        <v>1779</v>
      </c>
      <c r="H3231" s="16">
        <v>21162094.155999999</v>
      </c>
      <c r="I3231" s="12">
        <v>44410</v>
      </c>
      <c r="J3231" s="12">
        <v>44732</v>
      </c>
      <c r="K3231" s="15"/>
      <c r="L3231" s="13" t="s">
        <v>14</v>
      </c>
      <c r="M3231" s="7">
        <v>1</v>
      </c>
      <c r="N3231" s="14"/>
    </row>
    <row r="3232" spans="1:14" ht="78.75">
      <c r="A3232" s="6">
        <v>3231</v>
      </c>
      <c r="B3232" s="8" t="s">
        <v>24301</v>
      </c>
      <c r="C3232" s="9" t="s">
        <v>25706</v>
      </c>
      <c r="D3232" s="10" t="s">
        <v>25707</v>
      </c>
      <c r="E3232" s="11" t="s">
        <v>25708</v>
      </c>
      <c r="F3232" s="6">
        <v>556101</v>
      </c>
      <c r="G3232" s="6" t="s">
        <v>1779</v>
      </c>
      <c r="H3232" s="16">
        <v>31250000</v>
      </c>
      <c r="I3232" s="12">
        <v>44410</v>
      </c>
      <c r="J3232" s="12">
        <v>44731</v>
      </c>
      <c r="K3232" s="15"/>
      <c r="L3232" s="13" t="s">
        <v>70</v>
      </c>
      <c r="M3232" s="7">
        <v>1</v>
      </c>
      <c r="N3232" s="14"/>
    </row>
    <row r="3233" spans="1:14" ht="78.75">
      <c r="A3233" s="6">
        <v>3232</v>
      </c>
      <c r="B3233" s="8" t="s">
        <v>24301</v>
      </c>
      <c r="C3233" s="9" t="s">
        <v>25709</v>
      </c>
      <c r="D3233" s="10" t="s">
        <v>25710</v>
      </c>
      <c r="E3233" s="11" t="s">
        <v>25708</v>
      </c>
      <c r="F3233" s="6">
        <v>556101</v>
      </c>
      <c r="G3233" s="6" t="s">
        <v>1779</v>
      </c>
      <c r="H3233" s="16">
        <v>31250000</v>
      </c>
      <c r="I3233" s="12">
        <v>44410</v>
      </c>
      <c r="J3233" s="12">
        <v>44731</v>
      </c>
      <c r="K3233" s="15"/>
      <c r="L3233" s="13" t="s">
        <v>70</v>
      </c>
      <c r="M3233" s="7">
        <v>0.3</v>
      </c>
      <c r="N3233" s="14"/>
    </row>
    <row r="3234" spans="1:14" ht="78.75">
      <c r="A3234" s="6">
        <v>3233</v>
      </c>
      <c r="B3234" s="8" t="s">
        <v>24301</v>
      </c>
      <c r="C3234" s="9" t="s">
        <v>25498</v>
      </c>
      <c r="D3234" s="10" t="s">
        <v>24769</v>
      </c>
      <c r="E3234" s="11" t="s">
        <v>25708</v>
      </c>
      <c r="F3234" s="6">
        <v>556101</v>
      </c>
      <c r="G3234" s="6" t="s">
        <v>1779</v>
      </c>
      <c r="H3234" s="16">
        <v>31250000</v>
      </c>
      <c r="I3234" s="12">
        <v>44410</v>
      </c>
      <c r="J3234" s="12">
        <v>44731</v>
      </c>
      <c r="K3234" s="15"/>
      <c r="L3234" s="13" t="s">
        <v>70</v>
      </c>
      <c r="M3234" s="7">
        <v>0.4</v>
      </c>
      <c r="N3234" s="14"/>
    </row>
    <row r="3235" spans="1:14" ht="78.75">
      <c r="A3235" s="6">
        <v>3234</v>
      </c>
      <c r="B3235" s="8" t="s">
        <v>24301</v>
      </c>
      <c r="C3235" s="9" t="s">
        <v>25711</v>
      </c>
      <c r="D3235" s="10" t="s">
        <v>24789</v>
      </c>
      <c r="E3235" s="11" t="s">
        <v>25708</v>
      </c>
      <c r="F3235" s="6">
        <v>556101</v>
      </c>
      <c r="G3235" s="6" t="s">
        <v>1779</v>
      </c>
      <c r="H3235" s="16">
        <v>31250000</v>
      </c>
      <c r="I3235" s="12">
        <v>44410</v>
      </c>
      <c r="J3235" s="12">
        <v>44731</v>
      </c>
      <c r="K3235" s="15"/>
      <c r="L3235" s="13" t="s">
        <v>70</v>
      </c>
      <c r="M3235" s="7">
        <v>0.3</v>
      </c>
      <c r="N3235" s="14"/>
    </row>
    <row r="3236" spans="1:14" ht="110.25">
      <c r="A3236" s="6">
        <v>3235</v>
      </c>
      <c r="B3236" s="8" t="s">
        <v>24301</v>
      </c>
      <c r="C3236" s="9" t="s">
        <v>25712</v>
      </c>
      <c r="D3236" s="10" t="s">
        <v>24406</v>
      </c>
      <c r="E3236" s="11" t="s">
        <v>25713</v>
      </c>
      <c r="F3236" s="6">
        <v>556102</v>
      </c>
      <c r="G3236" s="6" t="s">
        <v>1779</v>
      </c>
      <c r="H3236" s="16">
        <v>37454999.483000003</v>
      </c>
      <c r="I3236" s="12">
        <v>44413</v>
      </c>
      <c r="J3236" s="12"/>
      <c r="K3236" s="15"/>
      <c r="L3236" s="13" t="s">
        <v>14</v>
      </c>
      <c r="M3236" s="7">
        <v>1</v>
      </c>
      <c r="N3236" s="14"/>
    </row>
    <row r="3237" spans="1:14" ht="78.75">
      <c r="A3237" s="6">
        <v>3236</v>
      </c>
      <c r="B3237" s="8" t="s">
        <v>24301</v>
      </c>
      <c r="C3237" s="9" t="s">
        <v>25714</v>
      </c>
      <c r="D3237" s="10" t="s">
        <v>24843</v>
      </c>
      <c r="E3237" s="11" t="s">
        <v>25715</v>
      </c>
      <c r="F3237" s="6">
        <v>556104</v>
      </c>
      <c r="G3237" s="6" t="s">
        <v>1779</v>
      </c>
      <c r="H3237" s="16">
        <v>15669857.033</v>
      </c>
      <c r="I3237" s="12">
        <v>44389</v>
      </c>
      <c r="J3237" s="12">
        <v>44726</v>
      </c>
      <c r="K3237" s="15"/>
      <c r="L3237" s="13" t="s">
        <v>14</v>
      </c>
      <c r="M3237" s="7">
        <v>1</v>
      </c>
      <c r="N3237" s="14"/>
    </row>
    <row r="3238" spans="1:14" ht="94.5">
      <c r="A3238" s="6">
        <v>3237</v>
      </c>
      <c r="B3238" s="8" t="s">
        <v>24301</v>
      </c>
      <c r="C3238" s="9" t="s">
        <v>25716</v>
      </c>
      <c r="D3238" s="10" t="s">
        <v>24439</v>
      </c>
      <c r="E3238" s="11" t="s">
        <v>25717</v>
      </c>
      <c r="F3238" s="6">
        <v>556105</v>
      </c>
      <c r="G3238" s="6" t="s">
        <v>1779</v>
      </c>
      <c r="H3238" s="16">
        <v>3739756.7</v>
      </c>
      <c r="I3238" s="12">
        <v>44322</v>
      </c>
      <c r="J3238" s="12">
        <v>44541</v>
      </c>
      <c r="K3238" s="15"/>
      <c r="L3238" s="13" t="s">
        <v>14</v>
      </c>
      <c r="M3238" s="7">
        <v>1</v>
      </c>
      <c r="N3238" s="14"/>
    </row>
    <row r="3239" spans="1:14" ht="94.5">
      <c r="A3239" s="6">
        <v>3238</v>
      </c>
      <c r="B3239" s="8" t="s">
        <v>24301</v>
      </c>
      <c r="C3239" s="9" t="s">
        <v>25718</v>
      </c>
      <c r="D3239" s="10" t="s">
        <v>24439</v>
      </c>
      <c r="E3239" s="11" t="s">
        <v>25717</v>
      </c>
      <c r="F3239" s="6">
        <v>556106</v>
      </c>
      <c r="G3239" s="6" t="s">
        <v>1779</v>
      </c>
      <c r="H3239" s="16">
        <v>3836839.1</v>
      </c>
      <c r="I3239" s="12">
        <v>44334</v>
      </c>
      <c r="J3239" s="12">
        <v>44562</v>
      </c>
      <c r="K3239" s="15"/>
      <c r="L3239" s="13" t="s">
        <v>14</v>
      </c>
      <c r="M3239" s="7">
        <v>1</v>
      </c>
      <c r="N3239" s="14"/>
    </row>
    <row r="3240" spans="1:14" ht="110.25">
      <c r="A3240" s="6">
        <v>3239</v>
      </c>
      <c r="B3240" s="8" t="s">
        <v>24301</v>
      </c>
      <c r="C3240" s="9" t="s">
        <v>25719</v>
      </c>
      <c r="D3240" s="10" t="s">
        <v>25525</v>
      </c>
      <c r="E3240" s="11" t="s">
        <v>25720</v>
      </c>
      <c r="F3240" s="6">
        <v>556107</v>
      </c>
      <c r="G3240" s="6" t="s">
        <v>1779</v>
      </c>
      <c r="H3240" s="16">
        <v>14672320.067</v>
      </c>
      <c r="I3240" s="12">
        <v>44235</v>
      </c>
      <c r="J3240" s="12">
        <v>44728</v>
      </c>
      <c r="K3240" s="15"/>
      <c r="L3240" s="13" t="s">
        <v>14</v>
      </c>
      <c r="M3240" s="7">
        <v>1</v>
      </c>
      <c r="N3240" s="14"/>
    </row>
    <row r="3241" spans="1:14" ht="94.5">
      <c r="A3241" s="6">
        <v>3240</v>
      </c>
      <c r="B3241" s="8" t="s">
        <v>24301</v>
      </c>
      <c r="C3241" s="9" t="s">
        <v>25721</v>
      </c>
      <c r="D3241" s="10" t="s">
        <v>24393</v>
      </c>
      <c r="E3241" s="11" t="s">
        <v>25722</v>
      </c>
      <c r="F3241" s="6">
        <v>563456</v>
      </c>
      <c r="G3241" s="6" t="s">
        <v>1779</v>
      </c>
      <c r="H3241" s="16">
        <v>9714142.3499999996</v>
      </c>
      <c r="I3241" s="12">
        <v>44367</v>
      </c>
      <c r="J3241" s="12">
        <v>44921</v>
      </c>
      <c r="K3241" s="15"/>
      <c r="L3241" s="13" t="s">
        <v>14</v>
      </c>
      <c r="M3241" s="7">
        <v>1</v>
      </c>
      <c r="N3241" s="14"/>
    </row>
    <row r="3242" spans="1:14" ht="94.5">
      <c r="A3242" s="6">
        <v>3241</v>
      </c>
      <c r="B3242" s="8" t="s">
        <v>24301</v>
      </c>
      <c r="C3242" s="9" t="s">
        <v>24696</v>
      </c>
      <c r="D3242" s="10" t="s">
        <v>24697</v>
      </c>
      <c r="E3242" s="11" t="s">
        <v>25723</v>
      </c>
      <c r="F3242" s="6">
        <v>502915</v>
      </c>
      <c r="G3242" s="6" t="s">
        <v>25207</v>
      </c>
      <c r="H3242" s="16">
        <v>2395339.5</v>
      </c>
      <c r="I3242" s="12">
        <v>44179</v>
      </c>
      <c r="J3242" s="12">
        <v>44336</v>
      </c>
      <c r="K3242" s="15"/>
      <c r="L3242" s="13" t="s">
        <v>14</v>
      </c>
      <c r="M3242" s="7">
        <v>1</v>
      </c>
      <c r="N3242" s="14"/>
    </row>
    <row r="3243" spans="1:14" ht="141.75">
      <c r="A3243" s="6">
        <v>3242</v>
      </c>
      <c r="B3243" s="8" t="s">
        <v>24301</v>
      </c>
      <c r="C3243" s="9" t="s">
        <v>25724</v>
      </c>
      <c r="D3243" s="10" t="s">
        <v>25530</v>
      </c>
      <c r="E3243" s="11" t="s">
        <v>25725</v>
      </c>
      <c r="F3243" s="6">
        <v>509339</v>
      </c>
      <c r="G3243" s="6" t="s">
        <v>25207</v>
      </c>
      <c r="H3243" s="16">
        <v>3872079.35</v>
      </c>
      <c r="I3243" s="12">
        <v>43875</v>
      </c>
      <c r="J3243" s="12">
        <v>44397</v>
      </c>
      <c r="K3243" s="15"/>
      <c r="L3243" s="13" t="s">
        <v>14</v>
      </c>
      <c r="M3243" s="7">
        <v>1</v>
      </c>
      <c r="N3243" s="14"/>
    </row>
    <row r="3244" spans="1:14" ht="94.5">
      <c r="A3244" s="6">
        <v>3243</v>
      </c>
      <c r="B3244" s="8" t="s">
        <v>24301</v>
      </c>
      <c r="C3244" s="9" t="s">
        <v>24696</v>
      </c>
      <c r="D3244" s="10" t="s">
        <v>24442</v>
      </c>
      <c r="E3244" s="11" t="s">
        <v>25726</v>
      </c>
      <c r="F3244" s="6">
        <v>510182</v>
      </c>
      <c r="G3244" s="6" t="s">
        <v>25207</v>
      </c>
      <c r="H3244" s="16">
        <v>6881112.2000000002</v>
      </c>
      <c r="I3244" s="12">
        <v>44214</v>
      </c>
      <c r="J3244" s="12">
        <v>44340</v>
      </c>
      <c r="K3244" s="15"/>
      <c r="L3244" s="13" t="s">
        <v>14</v>
      </c>
      <c r="M3244" s="7">
        <v>1</v>
      </c>
      <c r="N3244" s="14"/>
    </row>
    <row r="3245" spans="1:14" ht="78.75">
      <c r="A3245" s="6">
        <v>3244</v>
      </c>
      <c r="B3245" s="8" t="s">
        <v>24301</v>
      </c>
      <c r="C3245" s="9" t="s">
        <v>25672</v>
      </c>
      <c r="D3245" s="10" t="s">
        <v>24397</v>
      </c>
      <c r="E3245" s="11" t="s">
        <v>25727</v>
      </c>
      <c r="F3245" s="6">
        <v>510183</v>
      </c>
      <c r="G3245" s="6" t="s">
        <v>25207</v>
      </c>
      <c r="H3245" s="16">
        <v>8291334.0999999996</v>
      </c>
      <c r="I3245" s="12">
        <v>44214</v>
      </c>
      <c r="J3245" s="12">
        <v>44432</v>
      </c>
      <c r="K3245" s="15"/>
      <c r="L3245" s="13" t="s">
        <v>14</v>
      </c>
      <c r="M3245" s="7">
        <v>1</v>
      </c>
      <c r="N3245" s="14"/>
    </row>
    <row r="3246" spans="1:14" ht="110.25">
      <c r="A3246" s="6">
        <v>3245</v>
      </c>
      <c r="B3246" s="8" t="s">
        <v>24301</v>
      </c>
      <c r="C3246" s="9" t="s">
        <v>25728</v>
      </c>
      <c r="D3246" s="10" t="s">
        <v>25443</v>
      </c>
      <c r="E3246" s="11" t="s">
        <v>25729</v>
      </c>
      <c r="F3246" s="6">
        <v>516189</v>
      </c>
      <c r="G3246" s="6" t="s">
        <v>25207</v>
      </c>
      <c r="H3246" s="16">
        <v>8009079.5700000003</v>
      </c>
      <c r="I3246" s="12">
        <v>44238</v>
      </c>
      <c r="J3246" s="12">
        <v>44425</v>
      </c>
      <c r="K3246" s="15"/>
      <c r="L3246" s="13" t="s">
        <v>14</v>
      </c>
      <c r="M3246" s="7">
        <v>1</v>
      </c>
      <c r="N3246" s="14"/>
    </row>
    <row r="3247" spans="1:14" ht="110.25">
      <c r="A3247" s="6">
        <v>3246</v>
      </c>
      <c r="B3247" s="8" t="s">
        <v>24301</v>
      </c>
      <c r="C3247" s="9" t="s">
        <v>25730</v>
      </c>
      <c r="D3247" s="10" t="s">
        <v>25434</v>
      </c>
      <c r="E3247" s="11" t="s">
        <v>25731</v>
      </c>
      <c r="F3247" s="6">
        <v>563459</v>
      </c>
      <c r="G3247" s="6" t="s">
        <v>25207</v>
      </c>
      <c r="H3247" s="16">
        <v>3434317.45</v>
      </c>
      <c r="I3247" s="12">
        <v>44095</v>
      </c>
      <c r="J3247" s="12">
        <v>44495</v>
      </c>
      <c r="K3247" s="15"/>
      <c r="L3247" s="13" t="s">
        <v>14</v>
      </c>
      <c r="M3247" s="7">
        <v>1</v>
      </c>
      <c r="N3247" s="14"/>
    </row>
    <row r="3248" spans="1:14" ht="110.25">
      <c r="A3248" s="6">
        <v>3247</v>
      </c>
      <c r="B3248" s="8" t="s">
        <v>24301</v>
      </c>
      <c r="C3248" s="9" t="s">
        <v>25732</v>
      </c>
      <c r="D3248" s="10" t="s">
        <v>25733</v>
      </c>
      <c r="E3248" s="11" t="s">
        <v>25734</v>
      </c>
      <c r="F3248" s="6">
        <v>568487</v>
      </c>
      <c r="G3248" s="6" t="s">
        <v>25207</v>
      </c>
      <c r="H3248" s="16">
        <v>2066957.75</v>
      </c>
      <c r="I3248" s="12">
        <v>44362</v>
      </c>
      <c r="J3248" s="12">
        <v>44488</v>
      </c>
      <c r="K3248" s="15"/>
      <c r="L3248" s="13" t="s">
        <v>14</v>
      </c>
      <c r="M3248" s="7">
        <v>1</v>
      </c>
      <c r="N3248" s="14"/>
    </row>
    <row r="3249" spans="1:14" ht="110.25">
      <c r="A3249" s="6">
        <v>3248</v>
      </c>
      <c r="B3249" s="8" t="s">
        <v>24301</v>
      </c>
      <c r="C3249" s="9" t="s">
        <v>25735</v>
      </c>
      <c r="D3249" s="10" t="s">
        <v>25736</v>
      </c>
      <c r="E3249" s="11" t="s">
        <v>25737</v>
      </c>
      <c r="F3249" s="6">
        <v>508319</v>
      </c>
      <c r="G3249" s="6" t="s">
        <v>3582</v>
      </c>
      <c r="H3249" s="16">
        <v>60384897.864</v>
      </c>
      <c r="I3249" s="12">
        <v>44252</v>
      </c>
      <c r="J3249" s="12">
        <v>44623</v>
      </c>
      <c r="K3249" s="15"/>
      <c r="L3249" s="13" t="s">
        <v>70</v>
      </c>
      <c r="M3249" s="7">
        <v>1</v>
      </c>
      <c r="N3249" s="14"/>
    </row>
    <row r="3250" spans="1:14" ht="110.25">
      <c r="A3250" s="6">
        <v>3249</v>
      </c>
      <c r="B3250" s="8" t="s">
        <v>24301</v>
      </c>
      <c r="C3250" s="9" t="s">
        <v>25738</v>
      </c>
      <c r="D3250" s="10" t="s">
        <v>23292</v>
      </c>
      <c r="E3250" s="11" t="s">
        <v>25737</v>
      </c>
      <c r="F3250" s="6">
        <v>508319</v>
      </c>
      <c r="G3250" s="6" t="s">
        <v>3582</v>
      </c>
      <c r="H3250" s="16">
        <v>60384897.864</v>
      </c>
      <c r="I3250" s="12">
        <v>44252</v>
      </c>
      <c r="J3250" s="12">
        <v>44623</v>
      </c>
      <c r="K3250" s="15"/>
      <c r="L3250" s="13" t="s">
        <v>70</v>
      </c>
      <c r="M3250" s="7">
        <v>0.49</v>
      </c>
      <c r="N3250" s="14"/>
    </row>
    <row r="3251" spans="1:14" ht="110.25">
      <c r="A3251" s="6">
        <v>3250</v>
      </c>
      <c r="B3251" s="8" t="s">
        <v>24301</v>
      </c>
      <c r="C3251" s="9" t="s">
        <v>25739</v>
      </c>
      <c r="D3251" s="10" t="s">
        <v>24310</v>
      </c>
      <c r="E3251" s="11" t="s">
        <v>25737</v>
      </c>
      <c r="F3251" s="6">
        <v>508319</v>
      </c>
      <c r="G3251" s="6" t="s">
        <v>3582</v>
      </c>
      <c r="H3251" s="16">
        <v>60384897.864</v>
      </c>
      <c r="I3251" s="12">
        <v>44252</v>
      </c>
      <c r="J3251" s="12">
        <v>44623</v>
      </c>
      <c r="K3251" s="15"/>
      <c r="L3251" s="13" t="s">
        <v>70</v>
      </c>
      <c r="M3251" s="7">
        <v>0.51</v>
      </c>
      <c r="N3251" s="14"/>
    </row>
    <row r="3252" spans="1:14" ht="126">
      <c r="A3252" s="6">
        <v>3251</v>
      </c>
      <c r="B3252" s="8" t="s">
        <v>24301</v>
      </c>
      <c r="C3252" s="9" t="s">
        <v>25740</v>
      </c>
      <c r="D3252" s="10" t="s">
        <v>25741</v>
      </c>
      <c r="E3252" s="11" t="s">
        <v>25742</v>
      </c>
      <c r="F3252" s="6">
        <v>536746</v>
      </c>
      <c r="G3252" s="6" t="s">
        <v>1638</v>
      </c>
      <c r="H3252" s="16">
        <v>3324996.2</v>
      </c>
      <c r="I3252" s="12">
        <v>44278</v>
      </c>
      <c r="J3252" s="12">
        <v>44741</v>
      </c>
      <c r="K3252" s="15"/>
      <c r="L3252" s="13" t="s">
        <v>14</v>
      </c>
      <c r="M3252" s="7">
        <v>1</v>
      </c>
      <c r="N3252" s="14"/>
    </row>
    <row r="3253" spans="1:14" ht="110.25">
      <c r="A3253" s="6">
        <v>3252</v>
      </c>
      <c r="B3253" s="8" t="s">
        <v>24301</v>
      </c>
      <c r="C3253" s="9" t="s">
        <v>25743</v>
      </c>
      <c r="D3253" s="10" t="s">
        <v>25744</v>
      </c>
      <c r="E3253" s="11" t="s">
        <v>25745</v>
      </c>
      <c r="F3253" s="6">
        <v>536747</v>
      </c>
      <c r="G3253" s="6" t="s">
        <v>1638</v>
      </c>
      <c r="H3253" s="16">
        <v>3324996.2</v>
      </c>
      <c r="I3253" s="12">
        <v>44278</v>
      </c>
      <c r="J3253" s="12">
        <v>44741</v>
      </c>
      <c r="K3253" s="15"/>
      <c r="L3253" s="13" t="s">
        <v>14</v>
      </c>
      <c r="M3253" s="7">
        <v>1</v>
      </c>
      <c r="N3253" s="14"/>
    </row>
    <row r="3254" spans="1:14" ht="126">
      <c r="A3254" s="6">
        <v>3253</v>
      </c>
      <c r="B3254" s="8" t="s">
        <v>24301</v>
      </c>
      <c r="C3254" s="9" t="s">
        <v>25746</v>
      </c>
      <c r="D3254" s="10" t="s">
        <v>257</v>
      </c>
      <c r="E3254" s="11" t="s">
        <v>25747</v>
      </c>
      <c r="F3254" s="6">
        <v>502888</v>
      </c>
      <c r="G3254" s="6" t="s">
        <v>4392</v>
      </c>
      <c r="H3254" s="16">
        <v>147930000</v>
      </c>
      <c r="I3254" s="12">
        <v>44256</v>
      </c>
      <c r="J3254" s="12">
        <v>44759</v>
      </c>
      <c r="K3254" s="15"/>
      <c r="L3254" s="13" t="s">
        <v>14</v>
      </c>
      <c r="M3254" s="7">
        <v>1</v>
      </c>
      <c r="N3254" s="14"/>
    </row>
    <row r="3255" spans="1:14" ht="126">
      <c r="A3255" s="6">
        <v>3254</v>
      </c>
      <c r="B3255" s="8" t="s">
        <v>24301</v>
      </c>
      <c r="C3255" s="9" t="s">
        <v>25748</v>
      </c>
      <c r="D3255" s="10" t="s">
        <v>25749</v>
      </c>
      <c r="E3255" s="11" t="s">
        <v>25750</v>
      </c>
      <c r="F3255" s="6">
        <v>536785</v>
      </c>
      <c r="G3255" s="6" t="s">
        <v>4392</v>
      </c>
      <c r="H3255" s="16">
        <v>538689816</v>
      </c>
      <c r="I3255" s="12">
        <v>44396</v>
      </c>
      <c r="J3255" s="12">
        <v>45498</v>
      </c>
      <c r="K3255" s="15"/>
      <c r="L3255" s="13" t="s">
        <v>14</v>
      </c>
      <c r="M3255" s="7">
        <v>1</v>
      </c>
      <c r="N3255" s="14"/>
    </row>
    <row r="3256" spans="1:14" ht="110.25">
      <c r="A3256" s="6">
        <v>3255</v>
      </c>
      <c r="B3256" s="8" t="s">
        <v>24301</v>
      </c>
      <c r="C3256" s="9" t="s">
        <v>25751</v>
      </c>
      <c r="D3256" s="10" t="s">
        <v>7029</v>
      </c>
      <c r="E3256" s="11" t="s">
        <v>25752</v>
      </c>
      <c r="F3256" s="6">
        <v>567022</v>
      </c>
      <c r="G3256" s="6" t="s">
        <v>4392</v>
      </c>
      <c r="H3256" s="16">
        <v>79136628.881999999</v>
      </c>
      <c r="I3256" s="12">
        <v>44324</v>
      </c>
      <c r="J3256" s="12">
        <v>44959</v>
      </c>
      <c r="K3256" s="15"/>
      <c r="L3256" s="13" t="s">
        <v>14</v>
      </c>
      <c r="M3256" s="7">
        <v>1</v>
      </c>
      <c r="N3256" s="14"/>
    </row>
    <row r="3257" spans="1:14" ht="78.75">
      <c r="A3257" s="6">
        <v>3256</v>
      </c>
      <c r="B3257" s="8" t="s">
        <v>24301</v>
      </c>
      <c r="C3257" s="9" t="s">
        <v>25753</v>
      </c>
      <c r="D3257" s="10" t="s">
        <v>25690</v>
      </c>
      <c r="E3257" s="11" t="s">
        <v>25754</v>
      </c>
      <c r="F3257" s="6">
        <v>510316</v>
      </c>
      <c r="G3257" s="6" t="s">
        <v>801</v>
      </c>
      <c r="H3257" s="16">
        <v>43586169.369999997</v>
      </c>
      <c r="I3257" s="12">
        <v>44238</v>
      </c>
      <c r="J3257" s="12">
        <v>44564</v>
      </c>
      <c r="K3257" s="15"/>
      <c r="L3257" s="13" t="s">
        <v>70</v>
      </c>
      <c r="M3257" s="7">
        <v>1</v>
      </c>
      <c r="N3257" s="14"/>
    </row>
    <row r="3258" spans="1:14" ht="78.75">
      <c r="A3258" s="6">
        <v>3257</v>
      </c>
      <c r="B3258" s="8" t="s">
        <v>24301</v>
      </c>
      <c r="C3258" s="9" t="s">
        <v>25714</v>
      </c>
      <c r="D3258" s="10" t="s">
        <v>24843</v>
      </c>
      <c r="E3258" s="11" t="s">
        <v>25754</v>
      </c>
      <c r="F3258" s="6">
        <v>510316</v>
      </c>
      <c r="G3258" s="6" t="s">
        <v>801</v>
      </c>
      <c r="H3258" s="16">
        <v>43586169.369999997</v>
      </c>
      <c r="I3258" s="12">
        <v>44238</v>
      </c>
      <c r="J3258" s="12">
        <v>44564</v>
      </c>
      <c r="K3258" s="15"/>
      <c r="L3258" s="13" t="s">
        <v>70</v>
      </c>
      <c r="M3258" s="7">
        <v>0.49</v>
      </c>
      <c r="N3258" s="14"/>
    </row>
    <row r="3259" spans="1:14" ht="78.75">
      <c r="A3259" s="6">
        <v>3258</v>
      </c>
      <c r="B3259" s="8" t="s">
        <v>24301</v>
      </c>
      <c r="C3259" s="9" t="s">
        <v>24853</v>
      </c>
      <c r="D3259" s="10" t="s">
        <v>24491</v>
      </c>
      <c r="E3259" s="11" t="s">
        <v>25754</v>
      </c>
      <c r="F3259" s="6">
        <v>510316</v>
      </c>
      <c r="G3259" s="6" t="s">
        <v>801</v>
      </c>
      <c r="H3259" s="16">
        <v>43586169.369999997</v>
      </c>
      <c r="I3259" s="12">
        <v>44238</v>
      </c>
      <c r="J3259" s="12">
        <v>44564</v>
      </c>
      <c r="K3259" s="15"/>
      <c r="L3259" s="13" t="s">
        <v>70</v>
      </c>
      <c r="M3259" s="7">
        <v>0.51</v>
      </c>
      <c r="N3259" s="14"/>
    </row>
    <row r="3260" spans="1:14" ht="94.5">
      <c r="A3260" s="6">
        <v>3259</v>
      </c>
      <c r="B3260" s="8" t="s">
        <v>24301</v>
      </c>
      <c r="C3260" s="9" t="s">
        <v>25755</v>
      </c>
      <c r="D3260" s="10" t="s">
        <v>25756</v>
      </c>
      <c r="E3260" s="11" t="s">
        <v>25757</v>
      </c>
      <c r="F3260" s="6">
        <v>546417</v>
      </c>
      <c r="G3260" s="6" t="s">
        <v>801</v>
      </c>
      <c r="H3260" s="16">
        <v>89409452.513999999</v>
      </c>
      <c r="I3260" s="12">
        <v>44410</v>
      </c>
      <c r="J3260" s="12">
        <v>44781</v>
      </c>
      <c r="K3260" s="15"/>
      <c r="L3260" s="13" t="s">
        <v>70</v>
      </c>
      <c r="M3260" s="7">
        <v>1</v>
      </c>
      <c r="N3260" s="14"/>
    </row>
    <row r="3261" spans="1:14" ht="63">
      <c r="A3261" s="6">
        <v>3260</v>
      </c>
      <c r="B3261" s="8" t="s">
        <v>24301</v>
      </c>
      <c r="C3261" s="9" t="s">
        <v>25758</v>
      </c>
      <c r="D3261" s="10" t="s">
        <v>25759</v>
      </c>
      <c r="E3261" s="11" t="s">
        <v>25757</v>
      </c>
      <c r="F3261" s="6">
        <v>546417</v>
      </c>
      <c r="G3261" s="6" t="s">
        <v>801</v>
      </c>
      <c r="H3261" s="16">
        <v>89409452.513999999</v>
      </c>
      <c r="I3261" s="12">
        <v>44410</v>
      </c>
      <c r="J3261" s="12">
        <v>44781</v>
      </c>
      <c r="K3261" s="15"/>
      <c r="L3261" s="13" t="s">
        <v>70</v>
      </c>
      <c r="M3261" s="7">
        <v>0.51</v>
      </c>
      <c r="N3261" s="14"/>
    </row>
    <row r="3262" spans="1:14" ht="63">
      <c r="A3262" s="6">
        <v>3261</v>
      </c>
      <c r="B3262" s="8" t="s">
        <v>24301</v>
      </c>
      <c r="C3262" s="9" t="s">
        <v>25760</v>
      </c>
      <c r="D3262" s="10" t="s">
        <v>25761</v>
      </c>
      <c r="E3262" s="11" t="s">
        <v>25757</v>
      </c>
      <c r="F3262" s="6">
        <v>546417</v>
      </c>
      <c r="G3262" s="6" t="s">
        <v>801</v>
      </c>
      <c r="H3262" s="16">
        <v>89409452.513999999</v>
      </c>
      <c r="I3262" s="12">
        <v>44410</v>
      </c>
      <c r="J3262" s="12">
        <v>44781</v>
      </c>
      <c r="K3262" s="15"/>
      <c r="L3262" s="13" t="s">
        <v>70</v>
      </c>
      <c r="M3262" s="7">
        <v>0.49</v>
      </c>
      <c r="N3262" s="14"/>
    </row>
    <row r="3263" spans="1:14" ht="78.75">
      <c r="A3263" s="6">
        <v>3262</v>
      </c>
      <c r="B3263" s="8" t="s">
        <v>24301</v>
      </c>
      <c r="C3263" s="9" t="s">
        <v>25762</v>
      </c>
      <c r="D3263" s="10" t="s">
        <v>25408</v>
      </c>
      <c r="E3263" s="11" t="s">
        <v>25763</v>
      </c>
      <c r="F3263" s="6">
        <v>503826</v>
      </c>
      <c r="G3263" s="6" t="s">
        <v>2133</v>
      </c>
      <c r="H3263" s="16">
        <v>5084705.9000000004</v>
      </c>
      <c r="I3263" s="12">
        <v>44180</v>
      </c>
      <c r="J3263" s="12">
        <v>44368</v>
      </c>
      <c r="K3263" s="15"/>
      <c r="L3263" s="13" t="s">
        <v>14</v>
      </c>
      <c r="M3263" s="7">
        <v>1</v>
      </c>
      <c r="N3263" s="14"/>
    </row>
    <row r="3264" spans="1:14" ht="141.75">
      <c r="A3264" s="6">
        <v>3263</v>
      </c>
      <c r="B3264" s="8" t="s">
        <v>24301</v>
      </c>
      <c r="C3264" s="9" t="s">
        <v>25764</v>
      </c>
      <c r="D3264" s="10" t="s">
        <v>25765</v>
      </c>
      <c r="E3264" s="11" t="s">
        <v>25766</v>
      </c>
      <c r="F3264" s="6">
        <v>506271</v>
      </c>
      <c r="G3264" s="6" t="s">
        <v>2133</v>
      </c>
      <c r="H3264" s="16">
        <v>14028452.4</v>
      </c>
      <c r="I3264" s="12">
        <v>44208</v>
      </c>
      <c r="J3264" s="12">
        <v>44395</v>
      </c>
      <c r="K3264" s="15"/>
      <c r="L3264" s="13" t="s">
        <v>14</v>
      </c>
      <c r="M3264" s="7">
        <v>1</v>
      </c>
      <c r="N3264" s="14"/>
    </row>
    <row r="3265" spans="1:14" ht="94.5">
      <c r="A3265" s="6">
        <v>3264</v>
      </c>
      <c r="B3265" s="8" t="s">
        <v>24301</v>
      </c>
      <c r="C3265" s="9" t="s">
        <v>25767</v>
      </c>
      <c r="D3265" s="10" t="s">
        <v>25244</v>
      </c>
      <c r="E3265" s="11" t="s">
        <v>25768</v>
      </c>
      <c r="F3265" s="6">
        <v>506272</v>
      </c>
      <c r="G3265" s="6" t="s">
        <v>2133</v>
      </c>
      <c r="H3265" s="16">
        <v>9777299.1630000006</v>
      </c>
      <c r="I3265" s="12">
        <v>44208</v>
      </c>
      <c r="J3265" s="12">
        <v>44395</v>
      </c>
      <c r="K3265" s="15"/>
      <c r="L3265" s="13" t="s">
        <v>14</v>
      </c>
      <c r="M3265" s="7">
        <v>1</v>
      </c>
      <c r="N3265" s="14"/>
    </row>
    <row r="3266" spans="1:14" ht="94.5">
      <c r="A3266" s="6">
        <v>3265</v>
      </c>
      <c r="B3266" s="8" t="s">
        <v>24301</v>
      </c>
      <c r="C3266" s="9" t="s">
        <v>25767</v>
      </c>
      <c r="D3266" s="10" t="s">
        <v>25244</v>
      </c>
      <c r="E3266" s="11" t="s">
        <v>25769</v>
      </c>
      <c r="F3266" s="6">
        <v>506280</v>
      </c>
      <c r="G3266" s="6" t="s">
        <v>2133</v>
      </c>
      <c r="H3266" s="16">
        <v>5747945.3799999999</v>
      </c>
      <c r="I3266" s="12">
        <v>44208</v>
      </c>
      <c r="J3266" s="12">
        <v>44334</v>
      </c>
      <c r="K3266" s="15"/>
      <c r="L3266" s="13" t="s">
        <v>14</v>
      </c>
      <c r="M3266" s="7">
        <v>1</v>
      </c>
      <c r="N3266" s="14"/>
    </row>
    <row r="3267" spans="1:14" ht="78.75">
      <c r="A3267" s="6">
        <v>3266</v>
      </c>
      <c r="B3267" s="8" t="s">
        <v>24301</v>
      </c>
      <c r="C3267" s="9" t="s">
        <v>24696</v>
      </c>
      <c r="D3267" s="10" t="s">
        <v>24697</v>
      </c>
      <c r="E3267" s="11" t="s">
        <v>25770</v>
      </c>
      <c r="F3267" s="6">
        <v>508824</v>
      </c>
      <c r="G3267" s="6" t="s">
        <v>2133</v>
      </c>
      <c r="H3267" s="16">
        <v>7441586.5499999998</v>
      </c>
      <c r="I3267" s="12">
        <v>44208</v>
      </c>
      <c r="J3267" s="12">
        <v>44457</v>
      </c>
      <c r="K3267" s="15"/>
      <c r="L3267" s="13" t="s">
        <v>14</v>
      </c>
      <c r="M3267" s="7">
        <v>1</v>
      </c>
      <c r="N3267" s="14"/>
    </row>
    <row r="3268" spans="1:14" ht="110.25">
      <c r="A3268" s="6">
        <v>3267</v>
      </c>
      <c r="B3268" s="8" t="s">
        <v>24301</v>
      </c>
      <c r="C3268" s="9" t="s">
        <v>25771</v>
      </c>
      <c r="D3268" s="10" t="s">
        <v>25690</v>
      </c>
      <c r="E3268" s="11" t="s">
        <v>25772</v>
      </c>
      <c r="F3268" s="6">
        <v>510313</v>
      </c>
      <c r="G3268" s="6" t="s">
        <v>2133</v>
      </c>
      <c r="H3268" s="16">
        <v>19048137.267999999</v>
      </c>
      <c r="I3268" s="12">
        <v>44258</v>
      </c>
      <c r="J3268" s="12">
        <v>44580</v>
      </c>
      <c r="K3268" s="15"/>
      <c r="L3268" s="13" t="s">
        <v>70</v>
      </c>
      <c r="M3268" s="7">
        <v>1</v>
      </c>
      <c r="N3268" s="14"/>
    </row>
    <row r="3269" spans="1:14" ht="110.25">
      <c r="A3269" s="6">
        <v>3268</v>
      </c>
      <c r="B3269" s="8" t="s">
        <v>24301</v>
      </c>
      <c r="C3269" s="9" t="s">
        <v>25692</v>
      </c>
      <c r="D3269" s="10" t="s">
        <v>24843</v>
      </c>
      <c r="E3269" s="11" t="s">
        <v>25772</v>
      </c>
      <c r="F3269" s="6">
        <v>510313</v>
      </c>
      <c r="G3269" s="6" t="s">
        <v>2133</v>
      </c>
      <c r="H3269" s="16">
        <v>19048137.267999999</v>
      </c>
      <c r="I3269" s="12">
        <v>44258</v>
      </c>
      <c r="J3269" s="12">
        <v>44580</v>
      </c>
      <c r="K3269" s="15"/>
      <c r="L3269" s="13" t="s">
        <v>70</v>
      </c>
      <c r="M3269" s="7">
        <v>0.49</v>
      </c>
      <c r="N3269" s="14"/>
    </row>
    <row r="3270" spans="1:14" ht="110.25">
      <c r="A3270" s="6">
        <v>3269</v>
      </c>
      <c r="B3270" s="8" t="s">
        <v>24301</v>
      </c>
      <c r="C3270" s="9" t="s">
        <v>25623</v>
      </c>
      <c r="D3270" s="10" t="s">
        <v>24491</v>
      </c>
      <c r="E3270" s="11" t="s">
        <v>25772</v>
      </c>
      <c r="F3270" s="6">
        <v>510313</v>
      </c>
      <c r="G3270" s="6" t="s">
        <v>2133</v>
      </c>
      <c r="H3270" s="16">
        <v>19048137.267999999</v>
      </c>
      <c r="I3270" s="12">
        <v>44258</v>
      </c>
      <c r="J3270" s="12">
        <v>44580</v>
      </c>
      <c r="K3270" s="15"/>
      <c r="L3270" s="13" t="s">
        <v>70</v>
      </c>
      <c r="M3270" s="7">
        <v>0.51</v>
      </c>
      <c r="N3270" s="14"/>
    </row>
    <row r="3271" spans="1:14" ht="78.75">
      <c r="A3271" s="6">
        <v>3270</v>
      </c>
      <c r="B3271" s="8" t="s">
        <v>24301</v>
      </c>
      <c r="C3271" s="9" t="s">
        <v>25773</v>
      </c>
      <c r="D3271" s="10" t="s">
        <v>25774</v>
      </c>
      <c r="E3271" s="11" t="s">
        <v>25775</v>
      </c>
      <c r="F3271" s="6">
        <v>510769</v>
      </c>
      <c r="G3271" s="6" t="s">
        <v>2133</v>
      </c>
      <c r="H3271" s="16">
        <v>19999245.067000002</v>
      </c>
      <c r="I3271" s="12">
        <v>44299</v>
      </c>
      <c r="J3271" s="12">
        <v>44620</v>
      </c>
      <c r="K3271" s="15"/>
      <c r="L3271" s="13" t="s">
        <v>70</v>
      </c>
      <c r="M3271" s="7">
        <v>1</v>
      </c>
      <c r="N3271" s="14"/>
    </row>
    <row r="3272" spans="1:14" ht="78.75">
      <c r="A3272" s="6">
        <v>3271</v>
      </c>
      <c r="B3272" s="8" t="s">
        <v>24301</v>
      </c>
      <c r="C3272" s="9" t="s">
        <v>25776</v>
      </c>
      <c r="D3272" s="10" t="s">
        <v>24426</v>
      </c>
      <c r="E3272" s="11" t="s">
        <v>25775</v>
      </c>
      <c r="F3272" s="6">
        <v>510769</v>
      </c>
      <c r="G3272" s="6" t="s">
        <v>2133</v>
      </c>
      <c r="H3272" s="16">
        <v>19999245.067000002</v>
      </c>
      <c r="I3272" s="12">
        <v>44299</v>
      </c>
      <c r="J3272" s="12">
        <v>44620</v>
      </c>
      <c r="K3272" s="15"/>
      <c r="L3272" s="13" t="s">
        <v>70</v>
      </c>
      <c r="M3272" s="7">
        <v>0.49</v>
      </c>
      <c r="N3272" s="14"/>
    </row>
    <row r="3273" spans="1:14" ht="78.75">
      <c r="A3273" s="6">
        <v>3272</v>
      </c>
      <c r="B3273" s="8" t="s">
        <v>24301</v>
      </c>
      <c r="C3273" s="9" t="s">
        <v>25498</v>
      </c>
      <c r="D3273" s="10" t="s">
        <v>24769</v>
      </c>
      <c r="E3273" s="11" t="s">
        <v>25775</v>
      </c>
      <c r="F3273" s="6">
        <v>510769</v>
      </c>
      <c r="G3273" s="6" t="s">
        <v>2133</v>
      </c>
      <c r="H3273" s="16">
        <v>19999245.067000002</v>
      </c>
      <c r="I3273" s="12">
        <v>44299</v>
      </c>
      <c r="J3273" s="12">
        <v>44620</v>
      </c>
      <c r="K3273" s="15"/>
      <c r="L3273" s="13" t="s">
        <v>70</v>
      </c>
      <c r="M3273" s="7">
        <v>0.51</v>
      </c>
      <c r="N3273" s="14"/>
    </row>
    <row r="3274" spans="1:14" ht="94.5">
      <c r="A3274" s="6">
        <v>3273</v>
      </c>
      <c r="B3274" s="8" t="s">
        <v>24301</v>
      </c>
      <c r="C3274" s="9" t="s">
        <v>25777</v>
      </c>
      <c r="D3274" s="10" t="s">
        <v>25298</v>
      </c>
      <c r="E3274" s="11" t="s">
        <v>25778</v>
      </c>
      <c r="F3274" s="6">
        <v>510770</v>
      </c>
      <c r="G3274" s="6" t="s">
        <v>2133</v>
      </c>
      <c r="H3274" s="16">
        <v>5858409.6500000004</v>
      </c>
      <c r="I3274" s="12">
        <v>44214</v>
      </c>
      <c r="J3274" s="12">
        <v>44463</v>
      </c>
      <c r="K3274" s="15"/>
      <c r="L3274" s="13" t="s">
        <v>14</v>
      </c>
      <c r="M3274" s="7">
        <v>1</v>
      </c>
      <c r="N3274" s="14"/>
    </row>
    <row r="3275" spans="1:14" ht="78.75">
      <c r="A3275" s="6">
        <v>3274</v>
      </c>
      <c r="B3275" s="8" t="s">
        <v>24301</v>
      </c>
      <c r="C3275" s="9" t="s">
        <v>25779</v>
      </c>
      <c r="D3275" s="10" t="s">
        <v>25780</v>
      </c>
      <c r="E3275" s="11" t="s">
        <v>25781</v>
      </c>
      <c r="F3275" s="6">
        <v>513624</v>
      </c>
      <c r="G3275" s="6" t="s">
        <v>2133</v>
      </c>
      <c r="H3275" s="16">
        <v>8312800.4850000003</v>
      </c>
      <c r="I3275" s="12">
        <v>44223</v>
      </c>
      <c r="J3275" s="12">
        <v>44410</v>
      </c>
      <c r="K3275" s="15"/>
      <c r="L3275" s="13" t="s">
        <v>14</v>
      </c>
      <c r="M3275" s="7">
        <v>1</v>
      </c>
      <c r="N3275" s="14"/>
    </row>
    <row r="3276" spans="1:14" ht="110.25">
      <c r="A3276" s="6">
        <v>3275</v>
      </c>
      <c r="B3276" s="8" t="s">
        <v>24301</v>
      </c>
      <c r="C3276" s="9" t="s">
        <v>25782</v>
      </c>
      <c r="D3276" s="10" t="s">
        <v>24769</v>
      </c>
      <c r="E3276" s="11" t="s">
        <v>25783</v>
      </c>
      <c r="F3276" s="6">
        <v>514723</v>
      </c>
      <c r="G3276" s="6" t="s">
        <v>2133</v>
      </c>
      <c r="H3276" s="16">
        <v>20391993.114999998</v>
      </c>
      <c r="I3276" s="12">
        <v>44319</v>
      </c>
      <c r="J3276" s="12">
        <v>44634</v>
      </c>
      <c r="K3276" s="15"/>
      <c r="L3276" s="13" t="s">
        <v>14</v>
      </c>
      <c r="M3276" s="7">
        <v>1</v>
      </c>
      <c r="N3276" s="14"/>
    </row>
    <row r="3277" spans="1:14" ht="110.25">
      <c r="A3277" s="6">
        <v>3276</v>
      </c>
      <c r="B3277" s="8" t="s">
        <v>24301</v>
      </c>
      <c r="C3277" s="9" t="s">
        <v>25784</v>
      </c>
      <c r="D3277" s="10" t="s">
        <v>24769</v>
      </c>
      <c r="E3277" s="11" t="s">
        <v>25785</v>
      </c>
      <c r="F3277" s="6">
        <v>514724</v>
      </c>
      <c r="G3277" s="6" t="s">
        <v>2133</v>
      </c>
      <c r="H3277" s="16">
        <v>7780263.4500000002</v>
      </c>
      <c r="I3277" s="12">
        <v>44198</v>
      </c>
      <c r="J3277" s="12">
        <v>44415</v>
      </c>
      <c r="K3277" s="15"/>
      <c r="L3277" s="13" t="s">
        <v>14</v>
      </c>
      <c r="M3277" s="7">
        <v>1</v>
      </c>
      <c r="N3277" s="14"/>
    </row>
    <row r="3278" spans="1:14" ht="63">
      <c r="A3278" s="6">
        <v>3277</v>
      </c>
      <c r="B3278" s="8" t="s">
        <v>24301</v>
      </c>
      <c r="C3278" s="9" t="s">
        <v>24696</v>
      </c>
      <c r="D3278" s="10" t="s">
        <v>24442</v>
      </c>
      <c r="E3278" s="11" t="s">
        <v>25786</v>
      </c>
      <c r="F3278" s="6">
        <v>529518</v>
      </c>
      <c r="G3278" s="6" t="s">
        <v>2133</v>
      </c>
      <c r="H3278" s="16" t="s">
        <v>25787</v>
      </c>
      <c r="I3278" s="12">
        <v>44251</v>
      </c>
      <c r="J3278" s="12">
        <v>44441</v>
      </c>
      <c r="K3278" s="15"/>
      <c r="L3278" s="13" t="s">
        <v>14</v>
      </c>
      <c r="M3278" s="7">
        <v>1</v>
      </c>
      <c r="N3278" s="14"/>
    </row>
    <row r="3279" spans="1:14" ht="63">
      <c r="A3279" s="6">
        <v>3278</v>
      </c>
      <c r="B3279" s="8" t="s">
        <v>24301</v>
      </c>
      <c r="C3279" s="9" t="s">
        <v>25788</v>
      </c>
      <c r="D3279" s="10" t="s">
        <v>25074</v>
      </c>
      <c r="E3279" s="11" t="s">
        <v>25789</v>
      </c>
      <c r="F3279" s="6">
        <v>529778</v>
      </c>
      <c r="G3279" s="6" t="s">
        <v>2133</v>
      </c>
      <c r="H3279" s="16">
        <v>12792505.24</v>
      </c>
      <c r="I3279" s="12">
        <v>44258</v>
      </c>
      <c r="J3279" s="12">
        <v>44509</v>
      </c>
      <c r="K3279" s="15"/>
      <c r="L3279" s="13" t="s">
        <v>14</v>
      </c>
      <c r="M3279" s="7">
        <v>1</v>
      </c>
      <c r="N3279" s="14"/>
    </row>
    <row r="3280" spans="1:14" ht="78.75">
      <c r="A3280" s="6">
        <v>3279</v>
      </c>
      <c r="B3280" s="8" t="s">
        <v>24301</v>
      </c>
      <c r="C3280" s="9" t="s">
        <v>25790</v>
      </c>
      <c r="D3280" s="10" t="s">
        <v>25791</v>
      </c>
      <c r="E3280" s="11" t="s">
        <v>25792</v>
      </c>
      <c r="F3280" s="6">
        <v>535252</v>
      </c>
      <c r="G3280" s="6" t="s">
        <v>2133</v>
      </c>
      <c r="H3280" s="16">
        <v>8069959.2999999998</v>
      </c>
      <c r="I3280" s="12">
        <v>44271</v>
      </c>
      <c r="J3280" s="12">
        <v>44510</v>
      </c>
      <c r="K3280" s="15"/>
      <c r="L3280" s="13" t="s">
        <v>14</v>
      </c>
      <c r="M3280" s="7">
        <v>1</v>
      </c>
      <c r="N3280" s="14"/>
    </row>
    <row r="3281" spans="1:14" ht="94.5">
      <c r="A3281" s="6">
        <v>3280</v>
      </c>
      <c r="B3281" s="8" t="s">
        <v>24301</v>
      </c>
      <c r="C3281" s="9" t="s">
        <v>25793</v>
      </c>
      <c r="D3281" s="10" t="s">
        <v>25794</v>
      </c>
      <c r="E3281" s="11" t="s">
        <v>25795</v>
      </c>
      <c r="F3281" s="6">
        <v>535253</v>
      </c>
      <c r="G3281" s="6" t="s">
        <v>2133</v>
      </c>
      <c r="H3281" s="16">
        <v>19199465.337000001</v>
      </c>
      <c r="I3281" s="12">
        <v>44373</v>
      </c>
      <c r="J3281" s="12">
        <v>44740</v>
      </c>
      <c r="K3281" s="15"/>
      <c r="L3281" s="13" t="s">
        <v>70</v>
      </c>
      <c r="M3281" s="7">
        <v>1</v>
      </c>
      <c r="N3281" s="14"/>
    </row>
    <row r="3282" spans="1:14" ht="94.5">
      <c r="A3282" s="6">
        <v>3281</v>
      </c>
      <c r="B3282" s="8" t="s">
        <v>24301</v>
      </c>
      <c r="C3282" s="9" t="s">
        <v>25692</v>
      </c>
      <c r="D3282" s="10" t="s">
        <v>24843</v>
      </c>
      <c r="E3282" s="11" t="s">
        <v>25795</v>
      </c>
      <c r="F3282" s="6">
        <v>535253</v>
      </c>
      <c r="G3282" s="6" t="s">
        <v>2133</v>
      </c>
      <c r="H3282" s="16">
        <v>19199465.337000001</v>
      </c>
      <c r="I3282" s="12">
        <v>44373</v>
      </c>
      <c r="J3282" s="12">
        <v>44740</v>
      </c>
      <c r="K3282" s="15"/>
      <c r="L3282" s="13" t="s">
        <v>70</v>
      </c>
      <c r="M3282" s="7">
        <v>0.49</v>
      </c>
      <c r="N3282" s="14"/>
    </row>
    <row r="3283" spans="1:14" ht="94.5">
      <c r="A3283" s="6">
        <v>3282</v>
      </c>
      <c r="B3283" s="8" t="s">
        <v>24301</v>
      </c>
      <c r="C3283" s="9" t="s">
        <v>25409</v>
      </c>
      <c r="D3283" s="10" t="s">
        <v>24416</v>
      </c>
      <c r="E3283" s="11" t="s">
        <v>25795</v>
      </c>
      <c r="F3283" s="6">
        <v>535253</v>
      </c>
      <c r="G3283" s="6" t="s">
        <v>2133</v>
      </c>
      <c r="H3283" s="16">
        <v>19199465.337000001</v>
      </c>
      <c r="I3283" s="12">
        <v>44373</v>
      </c>
      <c r="J3283" s="12">
        <v>44740</v>
      </c>
      <c r="K3283" s="15"/>
      <c r="L3283" s="13" t="s">
        <v>70</v>
      </c>
      <c r="M3283" s="7">
        <v>0.51</v>
      </c>
      <c r="N3283" s="14"/>
    </row>
    <row r="3284" spans="1:14" ht="110.25">
      <c r="A3284" s="6">
        <v>3283</v>
      </c>
      <c r="B3284" s="8" t="s">
        <v>24301</v>
      </c>
      <c r="C3284" s="9" t="s">
        <v>25796</v>
      </c>
      <c r="D3284" s="10" t="s">
        <v>25797</v>
      </c>
      <c r="E3284" s="11" t="s">
        <v>25798</v>
      </c>
      <c r="F3284" s="6">
        <v>540700</v>
      </c>
      <c r="G3284" s="6" t="s">
        <v>2133</v>
      </c>
      <c r="H3284" s="16">
        <v>27179383.261999998</v>
      </c>
      <c r="I3284" s="12">
        <v>44339</v>
      </c>
      <c r="J3284" s="12">
        <v>44633</v>
      </c>
      <c r="K3284" s="15"/>
      <c r="L3284" s="13" t="s">
        <v>14</v>
      </c>
      <c r="M3284" s="7">
        <v>1</v>
      </c>
      <c r="N3284" s="14"/>
    </row>
    <row r="3285" spans="1:14" ht="110.25">
      <c r="A3285" s="6">
        <v>3284</v>
      </c>
      <c r="B3285" s="8" t="s">
        <v>24301</v>
      </c>
      <c r="C3285" s="9" t="s">
        <v>25799</v>
      </c>
      <c r="D3285" s="10" t="s">
        <v>25048</v>
      </c>
      <c r="E3285" s="11" t="s">
        <v>25800</v>
      </c>
      <c r="F3285" s="6">
        <v>541958</v>
      </c>
      <c r="G3285" s="6" t="s">
        <v>2133</v>
      </c>
      <c r="H3285" s="16">
        <v>2694976.15</v>
      </c>
      <c r="I3285" s="12">
        <v>44307</v>
      </c>
      <c r="J3285" s="12">
        <v>44496</v>
      </c>
      <c r="K3285" s="15"/>
      <c r="L3285" s="13" t="s">
        <v>14</v>
      </c>
      <c r="M3285" s="7">
        <v>1</v>
      </c>
      <c r="N3285" s="14"/>
    </row>
    <row r="3286" spans="1:14" ht="94.5">
      <c r="A3286" s="6">
        <v>3285</v>
      </c>
      <c r="B3286" s="8" t="s">
        <v>24301</v>
      </c>
      <c r="C3286" s="9" t="s">
        <v>25801</v>
      </c>
      <c r="D3286" s="10" t="s">
        <v>25802</v>
      </c>
      <c r="E3286" s="11" t="s">
        <v>25803</v>
      </c>
      <c r="F3286" s="6">
        <v>541959</v>
      </c>
      <c r="G3286" s="6" t="s">
        <v>2133</v>
      </c>
      <c r="H3286" s="16">
        <v>5773940.4000000004</v>
      </c>
      <c r="I3286" s="12">
        <v>44200</v>
      </c>
      <c r="J3286" s="12">
        <v>44602</v>
      </c>
      <c r="K3286" s="15"/>
      <c r="L3286" s="13" t="s">
        <v>14</v>
      </c>
      <c r="M3286" s="7">
        <v>1</v>
      </c>
      <c r="N3286" s="14"/>
    </row>
    <row r="3287" spans="1:14" ht="94.5">
      <c r="A3287" s="6">
        <v>3286</v>
      </c>
      <c r="B3287" s="8" t="s">
        <v>24301</v>
      </c>
      <c r="C3287" s="9" t="s">
        <v>25595</v>
      </c>
      <c r="D3287" s="10" t="s">
        <v>25465</v>
      </c>
      <c r="E3287" s="11" t="s">
        <v>25804</v>
      </c>
      <c r="F3287" s="6">
        <v>554086</v>
      </c>
      <c r="G3287" s="6" t="s">
        <v>2133</v>
      </c>
      <c r="H3287" s="16">
        <v>19963611.925000001</v>
      </c>
      <c r="I3287" s="12">
        <v>44413</v>
      </c>
      <c r="J3287" s="12">
        <v>44755</v>
      </c>
      <c r="K3287" s="15"/>
      <c r="L3287" s="13" t="s">
        <v>14</v>
      </c>
      <c r="M3287" s="7">
        <v>1</v>
      </c>
      <c r="N3287" s="14"/>
    </row>
    <row r="3288" spans="1:14" ht="94.5">
      <c r="A3288" s="6">
        <v>3287</v>
      </c>
      <c r="B3288" s="8" t="s">
        <v>24301</v>
      </c>
      <c r="C3288" s="9" t="s">
        <v>24698</v>
      </c>
      <c r="D3288" s="10" t="s">
        <v>24699</v>
      </c>
      <c r="E3288" s="11" t="s">
        <v>25805</v>
      </c>
      <c r="F3288" s="6">
        <v>554087</v>
      </c>
      <c r="G3288" s="6" t="s">
        <v>2133</v>
      </c>
      <c r="H3288" s="16">
        <v>7597290.5999999996</v>
      </c>
      <c r="I3288" s="12">
        <v>44340</v>
      </c>
      <c r="J3288" s="12">
        <v>44591</v>
      </c>
      <c r="K3288" s="15"/>
      <c r="L3288" s="13" t="s">
        <v>14</v>
      </c>
      <c r="M3288" s="7">
        <v>1</v>
      </c>
      <c r="N3288" s="14"/>
    </row>
    <row r="3289" spans="1:14" ht="94.5">
      <c r="A3289" s="6">
        <v>3288</v>
      </c>
      <c r="B3289" s="8" t="s">
        <v>24301</v>
      </c>
      <c r="C3289" s="9" t="s">
        <v>24698</v>
      </c>
      <c r="D3289" s="10" t="s">
        <v>24699</v>
      </c>
      <c r="E3289" s="11" t="s">
        <v>25806</v>
      </c>
      <c r="F3289" s="6">
        <v>554088</v>
      </c>
      <c r="G3289" s="6" t="s">
        <v>2133</v>
      </c>
      <c r="H3289" s="16">
        <v>5862220.0999999996</v>
      </c>
      <c r="I3289" s="12">
        <v>44340</v>
      </c>
      <c r="J3289" s="12">
        <v>44591</v>
      </c>
      <c r="K3289" s="15"/>
      <c r="L3289" s="13" t="s">
        <v>14</v>
      </c>
      <c r="M3289" s="7">
        <v>1</v>
      </c>
      <c r="N3289" s="14"/>
    </row>
    <row r="3290" spans="1:14" ht="94.5">
      <c r="A3290" s="6">
        <v>3289</v>
      </c>
      <c r="B3290" s="8" t="s">
        <v>24301</v>
      </c>
      <c r="C3290" s="9" t="s">
        <v>25807</v>
      </c>
      <c r="D3290" s="10" t="s">
        <v>25759</v>
      </c>
      <c r="E3290" s="11" t="s">
        <v>25808</v>
      </c>
      <c r="F3290" s="6">
        <v>559427</v>
      </c>
      <c r="G3290" s="6" t="s">
        <v>2133</v>
      </c>
      <c r="H3290" s="16">
        <v>9447630.3000000007</v>
      </c>
      <c r="I3290" s="12">
        <v>44369</v>
      </c>
      <c r="J3290" s="12">
        <v>44923</v>
      </c>
      <c r="K3290" s="15"/>
      <c r="L3290" s="13" t="s">
        <v>14</v>
      </c>
      <c r="M3290" s="7">
        <v>1</v>
      </c>
      <c r="N3290" s="14"/>
    </row>
    <row r="3291" spans="1:14" ht="94.5">
      <c r="A3291" s="6">
        <v>3290</v>
      </c>
      <c r="B3291" s="8" t="s">
        <v>24301</v>
      </c>
      <c r="C3291" s="9" t="s">
        <v>25809</v>
      </c>
      <c r="D3291" s="10" t="s">
        <v>25810</v>
      </c>
      <c r="E3291" s="11" t="s">
        <v>25811</v>
      </c>
      <c r="F3291" s="6">
        <v>576816</v>
      </c>
      <c r="G3291" s="6" t="s">
        <v>4392</v>
      </c>
      <c r="H3291" s="16">
        <v>989570742.87399995</v>
      </c>
      <c r="I3291" s="12">
        <v>44386</v>
      </c>
      <c r="J3291" s="12">
        <v>45548</v>
      </c>
      <c r="K3291" s="15"/>
      <c r="L3291" s="13" t="s">
        <v>70</v>
      </c>
      <c r="M3291" s="7">
        <v>1</v>
      </c>
      <c r="N3291" s="14"/>
    </row>
    <row r="3292" spans="1:14" ht="94.5">
      <c r="A3292" s="6">
        <v>3291</v>
      </c>
      <c r="B3292" s="8" t="s">
        <v>24301</v>
      </c>
      <c r="C3292" s="9" t="s">
        <v>25812</v>
      </c>
      <c r="D3292" s="10" t="s">
        <v>25813</v>
      </c>
      <c r="E3292" s="11" t="s">
        <v>25811</v>
      </c>
      <c r="F3292" s="6">
        <v>576816</v>
      </c>
      <c r="G3292" s="6" t="s">
        <v>4392</v>
      </c>
      <c r="H3292" s="16">
        <v>989570742.87399995</v>
      </c>
      <c r="I3292" s="12">
        <v>44386</v>
      </c>
      <c r="J3292" s="12">
        <v>45548</v>
      </c>
      <c r="K3292" s="15"/>
      <c r="L3292" s="13" t="s">
        <v>70</v>
      </c>
      <c r="M3292" s="7">
        <v>0.49</v>
      </c>
      <c r="N3292" s="14"/>
    </row>
    <row r="3293" spans="1:14" ht="94.5">
      <c r="A3293" s="6">
        <v>3292</v>
      </c>
      <c r="B3293" s="8" t="s">
        <v>24301</v>
      </c>
      <c r="C3293" s="9" t="s">
        <v>25814</v>
      </c>
      <c r="D3293" s="10" t="s">
        <v>25815</v>
      </c>
      <c r="E3293" s="11" t="s">
        <v>25811</v>
      </c>
      <c r="F3293" s="6">
        <v>576816</v>
      </c>
      <c r="G3293" s="6" t="s">
        <v>4392</v>
      </c>
      <c r="H3293" s="16">
        <v>989570742.87399995</v>
      </c>
      <c r="I3293" s="12">
        <v>44386</v>
      </c>
      <c r="J3293" s="12">
        <v>45548</v>
      </c>
      <c r="K3293" s="15"/>
      <c r="L3293" s="13" t="s">
        <v>70</v>
      </c>
      <c r="M3293" s="7">
        <v>0.51</v>
      </c>
      <c r="N3293" s="14"/>
    </row>
    <row r="3294" spans="1:14" ht="157.5">
      <c r="A3294" s="6">
        <v>3293</v>
      </c>
      <c r="B3294" s="8" t="s">
        <v>24301</v>
      </c>
      <c r="C3294" s="9" t="s">
        <v>25816</v>
      </c>
      <c r="D3294" s="10" t="s">
        <v>25270</v>
      </c>
      <c r="E3294" s="11" t="s">
        <v>25817</v>
      </c>
      <c r="F3294" s="6">
        <v>573458</v>
      </c>
      <c r="G3294" s="6" t="s">
        <v>875</v>
      </c>
      <c r="H3294" s="16">
        <v>21394686.850000001</v>
      </c>
      <c r="I3294" s="12"/>
      <c r="J3294" s="12"/>
      <c r="K3294" s="15"/>
      <c r="L3294" s="13" t="s">
        <v>14</v>
      </c>
      <c r="M3294" s="7">
        <v>1</v>
      </c>
      <c r="N3294" s="14"/>
    </row>
    <row r="3295" spans="1:14" ht="110.25">
      <c r="A3295" s="6">
        <v>3294</v>
      </c>
      <c r="B3295" s="8" t="s">
        <v>24301</v>
      </c>
      <c r="C3295" s="9" t="s">
        <v>25816</v>
      </c>
      <c r="D3295" s="10" t="s">
        <v>25270</v>
      </c>
      <c r="E3295" s="11" t="s">
        <v>25818</v>
      </c>
      <c r="F3295" s="6">
        <v>573459</v>
      </c>
      <c r="G3295" s="6" t="s">
        <v>875</v>
      </c>
      <c r="H3295" s="16">
        <v>12155677.5</v>
      </c>
      <c r="I3295" s="12"/>
      <c r="J3295" s="12"/>
      <c r="K3295" s="15"/>
      <c r="L3295" s="13" t="s">
        <v>14</v>
      </c>
      <c r="M3295" s="7">
        <v>1</v>
      </c>
      <c r="N3295" s="14"/>
    </row>
    <row r="3296" spans="1:14" ht="94.5">
      <c r="A3296" s="6">
        <v>3295</v>
      </c>
      <c r="B3296" s="8" t="s">
        <v>24301</v>
      </c>
      <c r="C3296" s="9" t="s">
        <v>25819</v>
      </c>
      <c r="D3296" s="10" t="s">
        <v>25820</v>
      </c>
      <c r="E3296" s="11" t="s">
        <v>25821</v>
      </c>
      <c r="F3296" s="6">
        <v>499829</v>
      </c>
      <c r="G3296" s="6" t="s">
        <v>794</v>
      </c>
      <c r="H3296" s="16">
        <v>5529000</v>
      </c>
      <c r="I3296" s="12">
        <v>44186</v>
      </c>
      <c r="J3296" s="12">
        <v>44380</v>
      </c>
      <c r="K3296" s="15"/>
      <c r="L3296" s="13" t="s">
        <v>14</v>
      </c>
      <c r="M3296" s="7">
        <v>1</v>
      </c>
      <c r="N3296" s="14"/>
    </row>
    <row r="3297" spans="1:14" ht="94.5">
      <c r="A3297" s="6">
        <v>3296</v>
      </c>
      <c r="B3297" s="8" t="s">
        <v>24301</v>
      </c>
      <c r="C3297" s="9" t="s">
        <v>25822</v>
      </c>
      <c r="D3297" s="10" t="s">
        <v>24378</v>
      </c>
      <c r="E3297" s="11" t="s">
        <v>25823</v>
      </c>
      <c r="F3297" s="6">
        <v>581423</v>
      </c>
      <c r="G3297" s="6" t="s">
        <v>848</v>
      </c>
      <c r="H3297" s="16">
        <v>2799485.65</v>
      </c>
      <c r="I3297" s="12">
        <v>44432</v>
      </c>
      <c r="J3297" s="12">
        <v>44499</v>
      </c>
      <c r="K3297" s="15"/>
      <c r="L3297" s="13" t="s">
        <v>14</v>
      </c>
      <c r="M3297" s="7">
        <v>1</v>
      </c>
      <c r="N3297" s="14"/>
    </row>
    <row r="3298" spans="1:14" ht="110.25">
      <c r="A3298" s="6">
        <v>3297</v>
      </c>
      <c r="B3298" s="8" t="s">
        <v>24301</v>
      </c>
      <c r="C3298" s="9" t="s">
        <v>25824</v>
      </c>
      <c r="D3298" s="10" t="s">
        <v>25825</v>
      </c>
      <c r="E3298" s="11" t="s">
        <v>25826</v>
      </c>
      <c r="F3298" s="6">
        <v>581424</v>
      </c>
      <c r="G3298" s="6" t="s">
        <v>848</v>
      </c>
      <c r="H3298" s="16">
        <v>2817063.5</v>
      </c>
      <c r="I3298" s="12">
        <v>44430</v>
      </c>
      <c r="J3298" s="12">
        <v>44493</v>
      </c>
      <c r="K3298" s="15"/>
      <c r="L3298" s="13" t="s">
        <v>14</v>
      </c>
      <c r="M3298" s="7">
        <v>1</v>
      </c>
      <c r="N3298" s="14"/>
    </row>
    <row r="3299" spans="1:14" ht="110.25">
      <c r="A3299" s="6">
        <v>3298</v>
      </c>
      <c r="B3299" s="8" t="s">
        <v>24301</v>
      </c>
      <c r="C3299" s="9" t="s">
        <v>25822</v>
      </c>
      <c r="D3299" s="10" t="s">
        <v>24378</v>
      </c>
      <c r="E3299" s="11" t="s">
        <v>25827</v>
      </c>
      <c r="F3299" s="6">
        <v>581425</v>
      </c>
      <c r="G3299" s="6" t="s">
        <v>848</v>
      </c>
      <c r="H3299" s="16">
        <v>5116044.5</v>
      </c>
      <c r="I3299" s="12">
        <v>44432</v>
      </c>
      <c r="J3299" s="12">
        <v>44515</v>
      </c>
      <c r="K3299" s="15"/>
      <c r="L3299" s="13" t="s">
        <v>14</v>
      </c>
      <c r="M3299" s="7">
        <v>1</v>
      </c>
      <c r="N3299" s="14"/>
    </row>
    <row r="3300" spans="1:14" ht="110.25">
      <c r="A3300" s="6">
        <v>3299</v>
      </c>
      <c r="B3300" s="8" t="s">
        <v>3986</v>
      </c>
      <c r="C3300" s="9" t="s">
        <v>3987</v>
      </c>
      <c r="D3300" s="10" t="s">
        <v>3988</v>
      </c>
      <c r="E3300" s="11" t="s">
        <v>3989</v>
      </c>
      <c r="F3300" s="6">
        <v>377290</v>
      </c>
      <c r="G3300" s="6" t="s">
        <v>3582</v>
      </c>
      <c r="H3300" s="16">
        <v>44441378.015000001</v>
      </c>
      <c r="I3300" s="12">
        <v>43953</v>
      </c>
      <c r="J3300" s="12" t="s">
        <v>3990</v>
      </c>
      <c r="K3300" s="15">
        <v>23535818</v>
      </c>
      <c r="L3300" s="13" t="s">
        <v>14</v>
      </c>
      <c r="M3300" s="7">
        <v>1</v>
      </c>
      <c r="N3300" s="14"/>
    </row>
    <row r="3301" spans="1:14" ht="110.25">
      <c r="A3301" s="6">
        <v>3300</v>
      </c>
      <c r="B3301" s="8" t="s">
        <v>3986</v>
      </c>
      <c r="C3301" s="9" t="s">
        <v>3991</v>
      </c>
      <c r="D3301" s="10" t="s">
        <v>3992</v>
      </c>
      <c r="E3301" s="11" t="s">
        <v>3993</v>
      </c>
      <c r="F3301" s="6">
        <v>373862</v>
      </c>
      <c r="G3301" s="6" t="s">
        <v>3582</v>
      </c>
      <c r="H3301" s="16">
        <v>38280899.215000004</v>
      </c>
      <c r="I3301" s="12">
        <v>43892</v>
      </c>
      <c r="J3301" s="12" t="s">
        <v>3994</v>
      </c>
      <c r="K3301" s="15">
        <v>26698624</v>
      </c>
      <c r="L3301" s="13" t="s">
        <v>70</v>
      </c>
      <c r="M3301" s="7">
        <v>1</v>
      </c>
      <c r="N3301" s="14"/>
    </row>
    <row r="3302" spans="1:14" ht="110.25">
      <c r="A3302" s="6">
        <v>3301</v>
      </c>
      <c r="B3302" s="8" t="s">
        <v>3986</v>
      </c>
      <c r="C3302" s="9" t="s">
        <v>3995</v>
      </c>
      <c r="D3302" s="10" t="s">
        <v>3992</v>
      </c>
      <c r="E3302" s="11" t="s">
        <v>3993</v>
      </c>
      <c r="F3302" s="6">
        <v>373862</v>
      </c>
      <c r="G3302" s="6" t="s">
        <v>3582</v>
      </c>
      <c r="H3302" s="16">
        <v>38280899.215000004</v>
      </c>
      <c r="I3302" s="12">
        <v>43892</v>
      </c>
      <c r="J3302" s="12" t="s">
        <v>3994</v>
      </c>
      <c r="K3302" s="15">
        <v>26698624</v>
      </c>
      <c r="L3302" s="13" t="s">
        <v>70</v>
      </c>
      <c r="M3302" s="7">
        <v>0.49</v>
      </c>
      <c r="N3302" s="14"/>
    </row>
    <row r="3303" spans="1:14" ht="110.25">
      <c r="A3303" s="6">
        <v>3302</v>
      </c>
      <c r="B3303" s="8" t="s">
        <v>3986</v>
      </c>
      <c r="C3303" s="9" t="s">
        <v>3996</v>
      </c>
      <c r="D3303" s="10" t="s">
        <v>3997</v>
      </c>
      <c r="E3303" s="11" t="s">
        <v>3993</v>
      </c>
      <c r="F3303" s="6">
        <v>373862</v>
      </c>
      <c r="G3303" s="6" t="s">
        <v>3582</v>
      </c>
      <c r="H3303" s="16">
        <v>38280899.215000004</v>
      </c>
      <c r="I3303" s="12">
        <v>43892</v>
      </c>
      <c r="J3303" s="12" t="s">
        <v>3994</v>
      </c>
      <c r="K3303" s="15">
        <v>26698624</v>
      </c>
      <c r="L3303" s="13" t="s">
        <v>70</v>
      </c>
      <c r="M3303" s="7">
        <v>0.51</v>
      </c>
      <c r="N3303" s="14"/>
    </row>
    <row r="3304" spans="1:14" ht="110.25">
      <c r="A3304" s="6">
        <v>3303</v>
      </c>
      <c r="B3304" s="8" t="s">
        <v>3986</v>
      </c>
      <c r="C3304" s="9" t="s">
        <v>3998</v>
      </c>
      <c r="D3304" s="10" t="s">
        <v>3999</v>
      </c>
      <c r="E3304" s="11" t="s">
        <v>4000</v>
      </c>
      <c r="F3304" s="6">
        <v>380311</v>
      </c>
      <c r="G3304" s="6" t="s">
        <v>3582</v>
      </c>
      <c r="H3304" s="16">
        <v>36722384.350000001</v>
      </c>
      <c r="I3304" s="12" t="s">
        <v>4001</v>
      </c>
      <c r="J3304" s="12" t="s">
        <v>3994</v>
      </c>
      <c r="K3304" s="15">
        <v>25512798</v>
      </c>
      <c r="L3304" s="13" t="s">
        <v>70</v>
      </c>
      <c r="M3304" s="7">
        <v>1</v>
      </c>
      <c r="N3304" s="14"/>
    </row>
    <row r="3305" spans="1:14" ht="110.25">
      <c r="A3305" s="6">
        <v>3304</v>
      </c>
      <c r="B3305" s="8" t="s">
        <v>3986</v>
      </c>
      <c r="C3305" s="9" t="s">
        <v>4002</v>
      </c>
      <c r="D3305" s="10" t="s">
        <v>4003</v>
      </c>
      <c r="E3305" s="11" t="s">
        <v>4000</v>
      </c>
      <c r="F3305" s="6">
        <v>380311</v>
      </c>
      <c r="G3305" s="6" t="s">
        <v>3582</v>
      </c>
      <c r="H3305" s="16">
        <v>36722384.350000001</v>
      </c>
      <c r="I3305" s="12" t="s">
        <v>4001</v>
      </c>
      <c r="J3305" s="12" t="s">
        <v>3994</v>
      </c>
      <c r="K3305" s="15">
        <v>25512798</v>
      </c>
      <c r="L3305" s="13" t="s">
        <v>70</v>
      </c>
      <c r="M3305" s="7">
        <v>0.51</v>
      </c>
      <c r="N3305" s="14"/>
    </row>
    <row r="3306" spans="1:14" ht="110.25">
      <c r="A3306" s="6">
        <v>3305</v>
      </c>
      <c r="B3306" s="8" t="s">
        <v>3986</v>
      </c>
      <c r="C3306" s="9" t="s">
        <v>4004</v>
      </c>
      <c r="D3306" s="10" t="s">
        <v>4005</v>
      </c>
      <c r="E3306" s="11" t="s">
        <v>4000</v>
      </c>
      <c r="F3306" s="6">
        <v>380311</v>
      </c>
      <c r="G3306" s="6" t="s">
        <v>3582</v>
      </c>
      <c r="H3306" s="16">
        <v>36722384.350000001</v>
      </c>
      <c r="I3306" s="12" t="s">
        <v>4001</v>
      </c>
      <c r="J3306" s="12" t="s">
        <v>3994</v>
      </c>
      <c r="K3306" s="15">
        <v>25512798</v>
      </c>
      <c r="L3306" s="13" t="s">
        <v>70</v>
      </c>
      <c r="M3306" s="7">
        <v>0.49</v>
      </c>
      <c r="N3306" s="14"/>
    </row>
    <row r="3307" spans="1:14" ht="94.5">
      <c r="A3307" s="6">
        <v>3306</v>
      </c>
      <c r="B3307" s="8" t="s">
        <v>3986</v>
      </c>
      <c r="C3307" s="9" t="s">
        <v>4006</v>
      </c>
      <c r="D3307" s="10" t="s">
        <v>4007</v>
      </c>
      <c r="E3307" s="11" t="s">
        <v>4008</v>
      </c>
      <c r="F3307" s="6">
        <v>380312</v>
      </c>
      <c r="G3307" s="6" t="s">
        <v>3582</v>
      </c>
      <c r="H3307" s="16">
        <v>37447844.230999999</v>
      </c>
      <c r="I3307" s="12" t="s">
        <v>4009</v>
      </c>
      <c r="J3307" s="12">
        <v>44846</v>
      </c>
      <c r="K3307" s="15">
        <v>11724517</v>
      </c>
      <c r="L3307" s="13" t="s">
        <v>70</v>
      </c>
      <c r="M3307" s="7">
        <v>1</v>
      </c>
      <c r="N3307" s="14"/>
    </row>
    <row r="3308" spans="1:14" ht="94.5">
      <c r="A3308" s="6">
        <v>3307</v>
      </c>
      <c r="B3308" s="8" t="s">
        <v>3986</v>
      </c>
      <c r="C3308" s="9" t="s">
        <v>4010</v>
      </c>
      <c r="D3308" s="10" t="s">
        <v>4011</v>
      </c>
      <c r="E3308" s="11" t="s">
        <v>4008</v>
      </c>
      <c r="F3308" s="6">
        <v>380312</v>
      </c>
      <c r="G3308" s="6" t="s">
        <v>3582</v>
      </c>
      <c r="H3308" s="16">
        <v>37447844.230999999</v>
      </c>
      <c r="I3308" s="12" t="s">
        <v>4009</v>
      </c>
      <c r="J3308" s="12">
        <v>44846</v>
      </c>
      <c r="K3308" s="15">
        <v>11724517</v>
      </c>
      <c r="L3308" s="13" t="s">
        <v>70</v>
      </c>
      <c r="M3308" s="7">
        <v>0.6</v>
      </c>
      <c r="N3308" s="14"/>
    </row>
    <row r="3309" spans="1:14" ht="94.5">
      <c r="A3309" s="6">
        <v>3308</v>
      </c>
      <c r="B3309" s="8" t="s">
        <v>3986</v>
      </c>
      <c r="C3309" s="9" t="s">
        <v>4012</v>
      </c>
      <c r="D3309" s="10" t="s">
        <v>4013</v>
      </c>
      <c r="E3309" s="11" t="s">
        <v>4008</v>
      </c>
      <c r="F3309" s="6">
        <v>380312</v>
      </c>
      <c r="G3309" s="6" t="s">
        <v>3582</v>
      </c>
      <c r="H3309" s="16">
        <v>37447844.230999999</v>
      </c>
      <c r="I3309" s="12" t="s">
        <v>4009</v>
      </c>
      <c r="J3309" s="12">
        <v>44846</v>
      </c>
      <c r="K3309" s="15">
        <v>11724517</v>
      </c>
      <c r="L3309" s="13" t="s">
        <v>70</v>
      </c>
      <c r="M3309" s="7">
        <v>0.4</v>
      </c>
      <c r="N3309" s="14"/>
    </row>
    <row r="3310" spans="1:14" ht="110.25">
      <c r="A3310" s="6">
        <v>3309</v>
      </c>
      <c r="B3310" s="8" t="s">
        <v>3986</v>
      </c>
      <c r="C3310" s="9" t="s">
        <v>4014</v>
      </c>
      <c r="D3310" s="10" t="s">
        <v>4015</v>
      </c>
      <c r="E3310" s="11" t="s">
        <v>4016</v>
      </c>
      <c r="F3310" s="6">
        <v>472310</v>
      </c>
      <c r="G3310" s="6" t="s">
        <v>3582</v>
      </c>
      <c r="H3310" s="16">
        <v>96520914.631999999</v>
      </c>
      <c r="I3310" s="12" t="s">
        <v>4017</v>
      </c>
      <c r="J3310" s="12" t="s">
        <v>4018</v>
      </c>
      <c r="K3310" s="15">
        <v>28454164</v>
      </c>
      <c r="L3310" s="13" t="s">
        <v>70</v>
      </c>
      <c r="M3310" s="7">
        <v>1</v>
      </c>
      <c r="N3310" s="14"/>
    </row>
    <row r="3311" spans="1:14" ht="110.25">
      <c r="A3311" s="6">
        <v>3310</v>
      </c>
      <c r="B3311" s="8" t="s">
        <v>3986</v>
      </c>
      <c r="C3311" s="9" t="s">
        <v>4019</v>
      </c>
      <c r="D3311" s="10" t="s">
        <v>4020</v>
      </c>
      <c r="E3311" s="11" t="s">
        <v>4016</v>
      </c>
      <c r="F3311" s="6">
        <v>472310</v>
      </c>
      <c r="G3311" s="6" t="s">
        <v>3582</v>
      </c>
      <c r="H3311" s="16">
        <v>96520914.631999999</v>
      </c>
      <c r="I3311" s="12" t="s">
        <v>4017</v>
      </c>
      <c r="J3311" s="12" t="s">
        <v>4018</v>
      </c>
      <c r="K3311" s="15">
        <v>28454164</v>
      </c>
      <c r="L3311" s="13" t="s">
        <v>70</v>
      </c>
      <c r="M3311" s="7">
        <v>0.6</v>
      </c>
      <c r="N3311" s="14"/>
    </row>
    <row r="3312" spans="1:14" ht="110.25">
      <c r="A3312" s="6">
        <v>3311</v>
      </c>
      <c r="B3312" s="8" t="s">
        <v>3986</v>
      </c>
      <c r="C3312" s="9" t="s">
        <v>4021</v>
      </c>
      <c r="D3312" s="10" t="s">
        <v>4022</v>
      </c>
      <c r="E3312" s="11" t="s">
        <v>4016</v>
      </c>
      <c r="F3312" s="6">
        <v>472310</v>
      </c>
      <c r="G3312" s="6" t="s">
        <v>3582</v>
      </c>
      <c r="H3312" s="16">
        <v>96520914.631999999</v>
      </c>
      <c r="I3312" s="12" t="s">
        <v>4017</v>
      </c>
      <c r="J3312" s="12" t="s">
        <v>4018</v>
      </c>
      <c r="K3312" s="15">
        <v>28454164</v>
      </c>
      <c r="L3312" s="13" t="s">
        <v>70</v>
      </c>
      <c r="M3312" s="7">
        <v>0.4</v>
      </c>
      <c r="N3312" s="14"/>
    </row>
    <row r="3313" spans="1:14" ht="110.25">
      <c r="A3313" s="6">
        <v>3312</v>
      </c>
      <c r="B3313" s="8" t="s">
        <v>3986</v>
      </c>
      <c r="C3313" s="9" t="s">
        <v>4023</v>
      </c>
      <c r="D3313" s="10" t="s">
        <v>4024</v>
      </c>
      <c r="E3313" s="11" t="s">
        <v>4025</v>
      </c>
      <c r="F3313" s="6">
        <v>369060</v>
      </c>
      <c r="G3313" s="6" t="s">
        <v>3582</v>
      </c>
      <c r="H3313" s="16">
        <v>21587627.958999999</v>
      </c>
      <c r="I3313" s="12">
        <v>43953</v>
      </c>
      <c r="J3313" s="12" t="s">
        <v>4026</v>
      </c>
      <c r="K3313" s="15">
        <v>14484080</v>
      </c>
      <c r="L3313" s="13" t="s">
        <v>14</v>
      </c>
      <c r="M3313" s="7">
        <v>1</v>
      </c>
      <c r="N3313" s="14"/>
    </row>
    <row r="3314" spans="1:14" ht="110.25">
      <c r="A3314" s="6">
        <v>3313</v>
      </c>
      <c r="B3314" s="8" t="s">
        <v>3986</v>
      </c>
      <c r="C3314" s="9" t="s">
        <v>4027</v>
      </c>
      <c r="D3314" s="10" t="s">
        <v>4028</v>
      </c>
      <c r="E3314" s="11" t="s">
        <v>4029</v>
      </c>
      <c r="F3314" s="6">
        <v>369061</v>
      </c>
      <c r="G3314" s="6" t="s">
        <v>3582</v>
      </c>
      <c r="H3314" s="16">
        <v>21418135.147999998</v>
      </c>
      <c r="I3314" s="12">
        <v>43953</v>
      </c>
      <c r="J3314" s="12" t="s">
        <v>4030</v>
      </c>
      <c r="K3314" s="15">
        <v>14753328</v>
      </c>
      <c r="L3314" s="13" t="s">
        <v>70</v>
      </c>
      <c r="M3314" s="7">
        <v>1</v>
      </c>
      <c r="N3314" s="14"/>
    </row>
    <row r="3315" spans="1:14" ht="110.25">
      <c r="A3315" s="6">
        <v>3314</v>
      </c>
      <c r="B3315" s="8" t="s">
        <v>3986</v>
      </c>
      <c r="C3315" s="9" t="s">
        <v>4031</v>
      </c>
      <c r="D3315" s="10" t="s">
        <v>4032</v>
      </c>
      <c r="E3315" s="11" t="s">
        <v>4029</v>
      </c>
      <c r="F3315" s="6">
        <v>369061</v>
      </c>
      <c r="G3315" s="6" t="s">
        <v>3582</v>
      </c>
      <c r="H3315" s="16">
        <v>21418135.147999998</v>
      </c>
      <c r="I3315" s="12">
        <v>43953</v>
      </c>
      <c r="J3315" s="12" t="s">
        <v>4030</v>
      </c>
      <c r="K3315" s="15">
        <v>14753328</v>
      </c>
      <c r="L3315" s="13" t="s">
        <v>70</v>
      </c>
      <c r="M3315" s="7">
        <v>0.49</v>
      </c>
      <c r="N3315" s="14"/>
    </row>
    <row r="3316" spans="1:14" ht="110.25">
      <c r="A3316" s="6">
        <v>3315</v>
      </c>
      <c r="B3316" s="8" t="s">
        <v>3986</v>
      </c>
      <c r="C3316" s="9" t="s">
        <v>4033</v>
      </c>
      <c r="D3316" s="10" t="s">
        <v>4034</v>
      </c>
      <c r="E3316" s="11" t="s">
        <v>4029</v>
      </c>
      <c r="F3316" s="6">
        <v>369061</v>
      </c>
      <c r="G3316" s="6" t="s">
        <v>3582</v>
      </c>
      <c r="H3316" s="16">
        <v>21418135.147999998</v>
      </c>
      <c r="I3316" s="12">
        <v>43953</v>
      </c>
      <c r="J3316" s="12" t="s">
        <v>4030</v>
      </c>
      <c r="K3316" s="15">
        <v>14753328</v>
      </c>
      <c r="L3316" s="13" t="s">
        <v>70</v>
      </c>
      <c r="M3316" s="7">
        <v>0.51</v>
      </c>
      <c r="N3316" s="14"/>
    </row>
    <row r="3317" spans="1:14" ht="94.5">
      <c r="A3317" s="6">
        <v>3316</v>
      </c>
      <c r="B3317" s="8" t="s">
        <v>3986</v>
      </c>
      <c r="C3317" s="9" t="s">
        <v>4035</v>
      </c>
      <c r="D3317" s="10" t="s">
        <v>4036</v>
      </c>
      <c r="E3317" s="11" t="s">
        <v>4037</v>
      </c>
      <c r="F3317" s="6">
        <v>369062</v>
      </c>
      <c r="G3317" s="6" t="s">
        <v>3582</v>
      </c>
      <c r="H3317" s="16">
        <v>45236140.041000001</v>
      </c>
      <c r="I3317" s="12" t="s">
        <v>4038</v>
      </c>
      <c r="J3317" s="12" t="s">
        <v>4030</v>
      </c>
      <c r="K3317" s="15">
        <v>25543741</v>
      </c>
      <c r="L3317" s="13" t="s">
        <v>70</v>
      </c>
      <c r="M3317" s="7">
        <v>1</v>
      </c>
      <c r="N3317" s="14"/>
    </row>
    <row r="3318" spans="1:14" ht="94.5">
      <c r="A3318" s="6">
        <v>3317</v>
      </c>
      <c r="B3318" s="8" t="s">
        <v>3986</v>
      </c>
      <c r="C3318" s="9" t="s">
        <v>4039</v>
      </c>
      <c r="D3318" s="10" t="s">
        <v>4040</v>
      </c>
      <c r="E3318" s="11" t="s">
        <v>4037</v>
      </c>
      <c r="F3318" s="6">
        <v>369062</v>
      </c>
      <c r="G3318" s="6" t="s">
        <v>3582</v>
      </c>
      <c r="H3318" s="16">
        <v>45236140.041000001</v>
      </c>
      <c r="I3318" s="12" t="s">
        <v>4038</v>
      </c>
      <c r="J3318" s="12" t="s">
        <v>4030</v>
      </c>
      <c r="K3318" s="15">
        <v>25543741</v>
      </c>
      <c r="L3318" s="13" t="s">
        <v>70</v>
      </c>
      <c r="M3318" s="7">
        <v>0.49</v>
      </c>
      <c r="N3318" s="14"/>
    </row>
    <row r="3319" spans="1:14" ht="94.5">
      <c r="A3319" s="6">
        <v>3318</v>
      </c>
      <c r="B3319" s="8" t="s">
        <v>3986</v>
      </c>
      <c r="C3319" s="9" t="s">
        <v>4041</v>
      </c>
      <c r="D3319" s="10" t="s">
        <v>3894</v>
      </c>
      <c r="E3319" s="11" t="s">
        <v>4037</v>
      </c>
      <c r="F3319" s="6">
        <v>369062</v>
      </c>
      <c r="G3319" s="6" t="s">
        <v>3582</v>
      </c>
      <c r="H3319" s="16">
        <v>45236140.041000001</v>
      </c>
      <c r="I3319" s="12" t="s">
        <v>4038</v>
      </c>
      <c r="J3319" s="12" t="s">
        <v>4030</v>
      </c>
      <c r="K3319" s="15">
        <v>25543741</v>
      </c>
      <c r="L3319" s="13" t="s">
        <v>70</v>
      </c>
      <c r="M3319" s="7">
        <v>0.51</v>
      </c>
      <c r="N3319" s="14"/>
    </row>
    <row r="3320" spans="1:14" ht="126">
      <c r="A3320" s="6">
        <v>3319</v>
      </c>
      <c r="B3320" s="8" t="s">
        <v>3986</v>
      </c>
      <c r="C3320" s="9" t="s">
        <v>4042</v>
      </c>
      <c r="D3320" s="10" t="s">
        <v>4043</v>
      </c>
      <c r="E3320" s="11" t="s">
        <v>4044</v>
      </c>
      <c r="F3320" s="6">
        <v>389850</v>
      </c>
      <c r="G3320" s="6" t="s">
        <v>4045</v>
      </c>
      <c r="H3320" s="16">
        <v>17004350.93</v>
      </c>
      <c r="I3320" s="12" t="s">
        <v>4046</v>
      </c>
      <c r="J3320" s="12">
        <v>44230</v>
      </c>
      <c r="K3320" s="15">
        <v>15969048</v>
      </c>
      <c r="L3320" s="13" t="s">
        <v>14</v>
      </c>
      <c r="M3320" s="7">
        <v>1</v>
      </c>
      <c r="N3320" s="14"/>
    </row>
    <row r="3321" spans="1:14" ht="157.5">
      <c r="A3321" s="6">
        <v>3320</v>
      </c>
      <c r="B3321" s="8" t="s">
        <v>3986</v>
      </c>
      <c r="C3321" s="9" t="s">
        <v>4047</v>
      </c>
      <c r="D3321" s="10" t="s">
        <v>4048</v>
      </c>
      <c r="E3321" s="11" t="s">
        <v>4049</v>
      </c>
      <c r="F3321" s="6">
        <v>402429</v>
      </c>
      <c r="G3321" s="6" t="s">
        <v>4045</v>
      </c>
      <c r="H3321" s="16">
        <v>89563366.687999994</v>
      </c>
      <c r="I3321" s="12" t="s">
        <v>4050</v>
      </c>
      <c r="J3321" s="12" t="s">
        <v>4051</v>
      </c>
      <c r="K3321" s="15">
        <v>26940616</v>
      </c>
      <c r="L3321" s="13" t="s">
        <v>70</v>
      </c>
      <c r="M3321" s="7">
        <v>1</v>
      </c>
      <c r="N3321" s="14"/>
    </row>
    <row r="3322" spans="1:14" ht="157.5">
      <c r="A3322" s="6">
        <v>3321</v>
      </c>
      <c r="B3322" s="8" t="s">
        <v>3986</v>
      </c>
      <c r="C3322" s="9" t="s">
        <v>4052</v>
      </c>
      <c r="D3322" s="10" t="s">
        <v>4053</v>
      </c>
      <c r="E3322" s="11" t="s">
        <v>4049</v>
      </c>
      <c r="F3322" s="6">
        <v>402429</v>
      </c>
      <c r="G3322" s="6" t="s">
        <v>4045</v>
      </c>
      <c r="H3322" s="16">
        <v>89563366.687999994</v>
      </c>
      <c r="I3322" s="12" t="s">
        <v>4050</v>
      </c>
      <c r="J3322" s="12" t="s">
        <v>4051</v>
      </c>
      <c r="K3322" s="15">
        <v>26940616</v>
      </c>
      <c r="L3322" s="13" t="s">
        <v>70</v>
      </c>
      <c r="M3322" s="7">
        <v>0.49</v>
      </c>
      <c r="N3322" s="14"/>
    </row>
    <row r="3323" spans="1:14" ht="157.5">
      <c r="A3323" s="6">
        <v>3322</v>
      </c>
      <c r="B3323" s="8" t="s">
        <v>3986</v>
      </c>
      <c r="C3323" s="9" t="s">
        <v>4054</v>
      </c>
      <c r="D3323" s="10" t="s">
        <v>2379</v>
      </c>
      <c r="E3323" s="11" t="s">
        <v>4049</v>
      </c>
      <c r="F3323" s="6">
        <v>402429</v>
      </c>
      <c r="G3323" s="6" t="s">
        <v>4045</v>
      </c>
      <c r="H3323" s="16">
        <v>89563366.687999994</v>
      </c>
      <c r="I3323" s="12" t="s">
        <v>4050</v>
      </c>
      <c r="J3323" s="12" t="s">
        <v>4051</v>
      </c>
      <c r="K3323" s="15">
        <v>26940616</v>
      </c>
      <c r="L3323" s="13" t="s">
        <v>70</v>
      </c>
      <c r="M3323" s="7">
        <v>0.51</v>
      </c>
      <c r="N3323" s="14"/>
    </row>
    <row r="3324" spans="1:14" ht="110.25">
      <c r="A3324" s="6">
        <v>3323</v>
      </c>
      <c r="B3324" s="8" t="s">
        <v>3986</v>
      </c>
      <c r="C3324" s="9" t="s">
        <v>4055</v>
      </c>
      <c r="D3324" s="10" t="s">
        <v>4056</v>
      </c>
      <c r="E3324" s="11" t="s">
        <v>4057</v>
      </c>
      <c r="F3324" s="6">
        <v>484864</v>
      </c>
      <c r="G3324" s="6" t="s">
        <v>4045</v>
      </c>
      <c r="H3324" s="16">
        <v>73419392.717999995</v>
      </c>
      <c r="I3324" s="12">
        <v>44157</v>
      </c>
      <c r="J3324" s="12">
        <v>44532</v>
      </c>
      <c r="K3324" s="15">
        <v>7090336</v>
      </c>
      <c r="L3324" s="13" t="s">
        <v>70</v>
      </c>
      <c r="M3324" s="7">
        <v>1</v>
      </c>
      <c r="N3324" s="14"/>
    </row>
    <row r="3325" spans="1:14" ht="110.25">
      <c r="A3325" s="6">
        <v>3324</v>
      </c>
      <c r="B3325" s="8" t="s">
        <v>3986</v>
      </c>
      <c r="C3325" s="9" t="s">
        <v>4058</v>
      </c>
      <c r="D3325" s="10" t="s">
        <v>4059</v>
      </c>
      <c r="E3325" s="11" t="s">
        <v>4057</v>
      </c>
      <c r="F3325" s="6">
        <v>484864</v>
      </c>
      <c r="G3325" s="6" t="s">
        <v>4045</v>
      </c>
      <c r="H3325" s="16">
        <v>73419392.717999995</v>
      </c>
      <c r="I3325" s="12">
        <v>44157</v>
      </c>
      <c r="J3325" s="12">
        <v>44532</v>
      </c>
      <c r="K3325" s="15">
        <v>7090336</v>
      </c>
      <c r="L3325" s="13" t="s">
        <v>70</v>
      </c>
      <c r="M3325" s="7">
        <v>0.3</v>
      </c>
      <c r="N3325" s="14"/>
    </row>
    <row r="3326" spans="1:14" ht="110.25">
      <c r="A3326" s="6">
        <v>3325</v>
      </c>
      <c r="B3326" s="8" t="s">
        <v>3986</v>
      </c>
      <c r="C3326" s="9" t="s">
        <v>4060</v>
      </c>
      <c r="D3326" s="10" t="s">
        <v>4061</v>
      </c>
      <c r="E3326" s="11" t="s">
        <v>4057</v>
      </c>
      <c r="F3326" s="6">
        <v>484864</v>
      </c>
      <c r="G3326" s="6" t="s">
        <v>4045</v>
      </c>
      <c r="H3326" s="16">
        <v>73419392.717999995</v>
      </c>
      <c r="I3326" s="12">
        <v>44157</v>
      </c>
      <c r="J3326" s="12">
        <v>44532</v>
      </c>
      <c r="K3326" s="15">
        <v>7090336</v>
      </c>
      <c r="L3326" s="13" t="s">
        <v>70</v>
      </c>
      <c r="M3326" s="7">
        <v>0.4</v>
      </c>
      <c r="N3326" s="14"/>
    </row>
    <row r="3327" spans="1:14" ht="110.25">
      <c r="A3327" s="6">
        <v>3326</v>
      </c>
      <c r="B3327" s="8" t="s">
        <v>3986</v>
      </c>
      <c r="C3327" s="9" t="s">
        <v>4042</v>
      </c>
      <c r="D3327" s="10" t="s">
        <v>4043</v>
      </c>
      <c r="E3327" s="11" t="s">
        <v>4057</v>
      </c>
      <c r="F3327" s="6">
        <v>484864</v>
      </c>
      <c r="G3327" s="6" t="s">
        <v>4045</v>
      </c>
      <c r="H3327" s="16">
        <v>73419392.717999995</v>
      </c>
      <c r="I3327" s="12">
        <v>44157</v>
      </c>
      <c r="J3327" s="12">
        <v>44532</v>
      </c>
      <c r="K3327" s="15">
        <v>7090336</v>
      </c>
      <c r="L3327" s="13" t="s">
        <v>70</v>
      </c>
      <c r="M3327" s="7">
        <v>0.3</v>
      </c>
      <c r="N3327" s="14"/>
    </row>
    <row r="3328" spans="1:14" ht="409.5">
      <c r="A3328" s="6">
        <v>3327</v>
      </c>
      <c r="B3328" s="8" t="s">
        <v>3986</v>
      </c>
      <c r="C3328" s="9" t="s">
        <v>4062</v>
      </c>
      <c r="D3328" s="10" t="s">
        <v>4063</v>
      </c>
      <c r="E3328" s="11" t="s">
        <v>4064</v>
      </c>
      <c r="F3328" s="6">
        <v>211540</v>
      </c>
      <c r="G3328" s="6" t="s">
        <v>3958</v>
      </c>
      <c r="H3328" s="16">
        <v>47591352.354999997</v>
      </c>
      <c r="I3328" s="12">
        <v>43415</v>
      </c>
      <c r="J3328" s="12">
        <v>44377</v>
      </c>
      <c r="K3328" s="15">
        <v>36862292</v>
      </c>
      <c r="L3328" s="13" t="s">
        <v>70</v>
      </c>
      <c r="M3328" s="7">
        <v>1</v>
      </c>
      <c r="N3328" s="14"/>
    </row>
    <row r="3329" spans="1:14" ht="409.5">
      <c r="A3329" s="6">
        <v>3328</v>
      </c>
      <c r="B3329" s="8" t="s">
        <v>3986</v>
      </c>
      <c r="C3329" s="9" t="s">
        <v>4002</v>
      </c>
      <c r="D3329" s="10" t="s">
        <v>4003</v>
      </c>
      <c r="E3329" s="11" t="s">
        <v>4064</v>
      </c>
      <c r="F3329" s="6">
        <v>211540</v>
      </c>
      <c r="G3329" s="6" t="s">
        <v>3958</v>
      </c>
      <c r="H3329" s="16">
        <v>47591352.354999997</v>
      </c>
      <c r="I3329" s="12">
        <v>43415</v>
      </c>
      <c r="J3329" s="12">
        <v>44377</v>
      </c>
      <c r="K3329" s="15">
        <v>36862292</v>
      </c>
      <c r="L3329" s="13" t="s">
        <v>70</v>
      </c>
      <c r="M3329" s="7">
        <v>0.49</v>
      </c>
      <c r="N3329" s="14"/>
    </row>
    <row r="3330" spans="1:14" ht="409.5">
      <c r="A3330" s="6">
        <v>3329</v>
      </c>
      <c r="B3330" s="8" t="s">
        <v>3986</v>
      </c>
      <c r="C3330" s="9" t="s">
        <v>4065</v>
      </c>
      <c r="D3330" s="10" t="s">
        <v>4066</v>
      </c>
      <c r="E3330" s="11" t="s">
        <v>4064</v>
      </c>
      <c r="F3330" s="6">
        <v>211540</v>
      </c>
      <c r="G3330" s="6" t="s">
        <v>3958</v>
      </c>
      <c r="H3330" s="16">
        <v>47591352.354999997</v>
      </c>
      <c r="I3330" s="12">
        <v>43415</v>
      </c>
      <c r="J3330" s="12">
        <v>44377</v>
      </c>
      <c r="K3330" s="15">
        <v>36862292</v>
      </c>
      <c r="L3330" s="13" t="s">
        <v>70</v>
      </c>
      <c r="M3330" s="7">
        <v>0.51</v>
      </c>
      <c r="N3330" s="14"/>
    </row>
    <row r="3331" spans="1:14" ht="173.25">
      <c r="A3331" s="6">
        <v>3330</v>
      </c>
      <c r="B3331" s="8" t="s">
        <v>3986</v>
      </c>
      <c r="C3331" s="9" t="s">
        <v>4067</v>
      </c>
      <c r="D3331" s="10" t="s">
        <v>4068</v>
      </c>
      <c r="E3331" s="11" t="s">
        <v>4069</v>
      </c>
      <c r="F3331" s="6">
        <v>182892</v>
      </c>
      <c r="G3331" s="6" t="s">
        <v>4070</v>
      </c>
      <c r="H3331" s="16">
        <v>13663757.85</v>
      </c>
      <c r="I3331" s="12" t="s">
        <v>4071</v>
      </c>
      <c r="J3331" s="12" t="s">
        <v>647</v>
      </c>
      <c r="K3331" s="15">
        <v>3185154</v>
      </c>
      <c r="L3331" s="13" t="s">
        <v>14</v>
      </c>
      <c r="M3331" s="7">
        <v>1</v>
      </c>
      <c r="N3331" s="14"/>
    </row>
    <row r="3332" spans="1:14" ht="110.25">
      <c r="A3332" s="6">
        <v>3331</v>
      </c>
      <c r="B3332" s="8" t="s">
        <v>3986</v>
      </c>
      <c r="C3332" s="9" t="s">
        <v>4072</v>
      </c>
      <c r="D3332" s="10" t="s">
        <v>4073</v>
      </c>
      <c r="E3332" s="11" t="s">
        <v>4074</v>
      </c>
      <c r="F3332" s="6">
        <v>236839</v>
      </c>
      <c r="G3332" s="6" t="s">
        <v>4070</v>
      </c>
      <c r="H3332" s="16">
        <v>13951815.9</v>
      </c>
      <c r="I3332" s="12">
        <v>43647</v>
      </c>
      <c r="J3332" s="12" t="s">
        <v>4075</v>
      </c>
      <c r="K3332" s="15">
        <v>7885221</v>
      </c>
      <c r="L3332" s="13" t="s">
        <v>14</v>
      </c>
      <c r="M3332" s="7">
        <v>1</v>
      </c>
      <c r="N3332" s="14"/>
    </row>
    <row r="3333" spans="1:14" ht="94.5">
      <c r="A3333" s="6">
        <v>3332</v>
      </c>
      <c r="B3333" s="8" t="s">
        <v>3986</v>
      </c>
      <c r="C3333" s="9" t="s">
        <v>4076</v>
      </c>
      <c r="D3333" s="10" t="s">
        <v>4077</v>
      </c>
      <c r="E3333" s="11" t="s">
        <v>4078</v>
      </c>
      <c r="F3333" s="6">
        <v>236870</v>
      </c>
      <c r="G3333" s="6" t="s">
        <v>4070</v>
      </c>
      <c r="H3333" s="16">
        <v>25835089.822000001</v>
      </c>
      <c r="I3333" s="12" t="s">
        <v>4079</v>
      </c>
      <c r="J3333" s="12" t="s">
        <v>647</v>
      </c>
      <c r="K3333" s="15">
        <v>15266068</v>
      </c>
      <c r="L3333" s="13" t="s">
        <v>70</v>
      </c>
      <c r="M3333" s="7">
        <v>1</v>
      </c>
      <c r="N3333" s="14"/>
    </row>
    <row r="3334" spans="1:14" ht="94.5">
      <c r="A3334" s="6">
        <v>3333</v>
      </c>
      <c r="B3334" s="8" t="s">
        <v>3986</v>
      </c>
      <c r="C3334" s="9" t="s">
        <v>4080</v>
      </c>
      <c r="D3334" s="10" t="s">
        <v>4081</v>
      </c>
      <c r="E3334" s="11" t="s">
        <v>4078</v>
      </c>
      <c r="F3334" s="6">
        <v>236870</v>
      </c>
      <c r="G3334" s="6" t="s">
        <v>4070</v>
      </c>
      <c r="H3334" s="16">
        <v>25835089.822000001</v>
      </c>
      <c r="I3334" s="12" t="s">
        <v>4079</v>
      </c>
      <c r="J3334" s="12" t="s">
        <v>647</v>
      </c>
      <c r="K3334" s="15">
        <v>15266068</v>
      </c>
      <c r="L3334" s="13" t="s">
        <v>70</v>
      </c>
      <c r="M3334" s="7">
        <v>0.51</v>
      </c>
      <c r="N3334" s="14"/>
    </row>
    <row r="3335" spans="1:14" ht="94.5">
      <c r="A3335" s="6">
        <v>3334</v>
      </c>
      <c r="B3335" s="8" t="s">
        <v>3986</v>
      </c>
      <c r="C3335" s="9" t="s">
        <v>4082</v>
      </c>
      <c r="D3335" s="10" t="s">
        <v>4083</v>
      </c>
      <c r="E3335" s="11" t="s">
        <v>4078</v>
      </c>
      <c r="F3335" s="6">
        <v>236870</v>
      </c>
      <c r="G3335" s="6" t="s">
        <v>4070</v>
      </c>
      <c r="H3335" s="16">
        <v>25835089.822000001</v>
      </c>
      <c r="I3335" s="12" t="s">
        <v>4079</v>
      </c>
      <c r="J3335" s="12" t="s">
        <v>647</v>
      </c>
      <c r="K3335" s="15">
        <v>15266068</v>
      </c>
      <c r="L3335" s="13" t="s">
        <v>70</v>
      </c>
      <c r="M3335" s="7">
        <v>0.49</v>
      </c>
      <c r="N3335" s="14"/>
    </row>
    <row r="3336" spans="1:14" ht="110.25">
      <c r="A3336" s="6">
        <v>3335</v>
      </c>
      <c r="B3336" s="8" t="s">
        <v>3986</v>
      </c>
      <c r="C3336" s="9" t="s">
        <v>4084</v>
      </c>
      <c r="D3336" s="10" t="s">
        <v>4085</v>
      </c>
      <c r="E3336" s="11" t="s">
        <v>4086</v>
      </c>
      <c r="F3336" s="6">
        <v>236842</v>
      </c>
      <c r="G3336" s="6" t="s">
        <v>4070</v>
      </c>
      <c r="H3336" s="16">
        <v>12596734.949999999</v>
      </c>
      <c r="I3336" s="12">
        <v>43678</v>
      </c>
      <c r="J3336" s="12">
        <v>44013</v>
      </c>
      <c r="K3336" s="15">
        <v>9941859</v>
      </c>
      <c r="L3336" s="13" t="s">
        <v>14</v>
      </c>
      <c r="M3336" s="7">
        <v>1</v>
      </c>
      <c r="N3336" s="14"/>
    </row>
    <row r="3337" spans="1:14" ht="189">
      <c r="A3337" s="6">
        <v>3336</v>
      </c>
      <c r="B3337" s="8" t="s">
        <v>3986</v>
      </c>
      <c r="C3337" s="9" t="s">
        <v>4087</v>
      </c>
      <c r="D3337" s="10" t="s">
        <v>4088</v>
      </c>
      <c r="E3337" s="11" t="s">
        <v>4089</v>
      </c>
      <c r="F3337" s="6">
        <v>412506</v>
      </c>
      <c r="G3337" s="6" t="s">
        <v>4070</v>
      </c>
      <c r="H3337" s="16">
        <v>30138840.899999999</v>
      </c>
      <c r="I3337" s="12">
        <v>44018</v>
      </c>
      <c r="J3337" s="12" t="s">
        <v>4090</v>
      </c>
      <c r="K3337" s="15">
        <v>0</v>
      </c>
      <c r="L3337" s="13" t="s">
        <v>70</v>
      </c>
      <c r="M3337" s="7">
        <v>1</v>
      </c>
      <c r="N3337" s="14"/>
    </row>
    <row r="3338" spans="1:14" ht="189">
      <c r="A3338" s="6">
        <v>3337</v>
      </c>
      <c r="B3338" s="8" t="s">
        <v>3986</v>
      </c>
      <c r="C3338" s="9" t="s">
        <v>4091</v>
      </c>
      <c r="D3338" s="10" t="s">
        <v>4092</v>
      </c>
      <c r="E3338" s="11" t="s">
        <v>4089</v>
      </c>
      <c r="F3338" s="6">
        <v>412506</v>
      </c>
      <c r="G3338" s="6" t="s">
        <v>4070</v>
      </c>
      <c r="H3338" s="16">
        <v>30138840.899999999</v>
      </c>
      <c r="I3338" s="12">
        <v>44018</v>
      </c>
      <c r="J3338" s="12" t="s">
        <v>4090</v>
      </c>
      <c r="K3338" s="15">
        <v>0</v>
      </c>
      <c r="L3338" s="13" t="s">
        <v>70</v>
      </c>
      <c r="M3338" s="7">
        <v>0.6</v>
      </c>
      <c r="N3338" s="14"/>
    </row>
    <row r="3339" spans="1:14" ht="189">
      <c r="A3339" s="6">
        <v>3338</v>
      </c>
      <c r="B3339" s="8" t="s">
        <v>3986</v>
      </c>
      <c r="C3339" s="9" t="s">
        <v>4093</v>
      </c>
      <c r="D3339" s="10" t="s">
        <v>2258</v>
      </c>
      <c r="E3339" s="11" t="s">
        <v>4089</v>
      </c>
      <c r="F3339" s="6">
        <v>412506</v>
      </c>
      <c r="G3339" s="6" t="s">
        <v>4070</v>
      </c>
      <c r="H3339" s="16">
        <v>30138840.899999999</v>
      </c>
      <c r="I3339" s="12">
        <v>44018</v>
      </c>
      <c r="J3339" s="12" t="s">
        <v>4090</v>
      </c>
      <c r="K3339" s="15">
        <v>0</v>
      </c>
      <c r="L3339" s="13" t="s">
        <v>70</v>
      </c>
      <c r="M3339" s="7">
        <v>0.4</v>
      </c>
      <c r="N3339" s="14"/>
    </row>
    <row r="3340" spans="1:14" ht="236.25">
      <c r="A3340" s="6">
        <v>3339</v>
      </c>
      <c r="B3340" s="8" t="s">
        <v>3986</v>
      </c>
      <c r="C3340" s="9" t="s">
        <v>4094</v>
      </c>
      <c r="D3340" s="10" t="s">
        <v>4095</v>
      </c>
      <c r="E3340" s="11" t="s">
        <v>4096</v>
      </c>
      <c r="F3340" s="6">
        <v>412507</v>
      </c>
      <c r="G3340" s="6" t="s">
        <v>4070</v>
      </c>
      <c r="H3340" s="16">
        <v>17919996.499000002</v>
      </c>
      <c r="I3340" s="12">
        <v>44018</v>
      </c>
      <c r="J3340" s="12" t="s">
        <v>4097</v>
      </c>
      <c r="K3340" s="15">
        <v>0</v>
      </c>
      <c r="L3340" s="13" t="s">
        <v>14</v>
      </c>
      <c r="M3340" s="7">
        <v>1</v>
      </c>
      <c r="N3340" s="14"/>
    </row>
    <row r="3341" spans="1:14" ht="189">
      <c r="A3341" s="6">
        <v>3340</v>
      </c>
      <c r="B3341" s="8" t="s">
        <v>3986</v>
      </c>
      <c r="C3341" s="9" t="s">
        <v>4091</v>
      </c>
      <c r="D3341" s="10" t="s">
        <v>4092</v>
      </c>
      <c r="E3341" s="11" t="s">
        <v>4098</v>
      </c>
      <c r="F3341" s="6">
        <v>412508</v>
      </c>
      <c r="G3341" s="6" t="s">
        <v>4070</v>
      </c>
      <c r="H3341" s="16">
        <v>48390019.200000003</v>
      </c>
      <c r="I3341" s="12">
        <v>44018</v>
      </c>
      <c r="J3341" s="12" t="s">
        <v>704</v>
      </c>
      <c r="K3341" s="15">
        <v>28219179</v>
      </c>
      <c r="L3341" s="13" t="s">
        <v>70</v>
      </c>
      <c r="M3341" s="7">
        <v>1</v>
      </c>
      <c r="N3341" s="14"/>
    </row>
    <row r="3342" spans="1:14" ht="189">
      <c r="A3342" s="6">
        <v>3341</v>
      </c>
      <c r="B3342" s="8" t="s">
        <v>3986</v>
      </c>
      <c r="C3342" s="9" t="s">
        <v>4091</v>
      </c>
      <c r="D3342" s="10" t="s">
        <v>4092</v>
      </c>
      <c r="E3342" s="11" t="s">
        <v>4098</v>
      </c>
      <c r="F3342" s="6">
        <v>412508</v>
      </c>
      <c r="G3342" s="6" t="s">
        <v>4070</v>
      </c>
      <c r="H3342" s="16">
        <v>48390019.200000003</v>
      </c>
      <c r="I3342" s="12">
        <v>44018</v>
      </c>
      <c r="J3342" s="12" t="s">
        <v>704</v>
      </c>
      <c r="K3342" s="15">
        <v>28219179</v>
      </c>
      <c r="L3342" s="13" t="s">
        <v>70</v>
      </c>
      <c r="M3342" s="7">
        <v>0.6</v>
      </c>
      <c r="N3342" s="14"/>
    </row>
    <row r="3343" spans="1:14" ht="189">
      <c r="A3343" s="6">
        <v>3342</v>
      </c>
      <c r="B3343" s="8" t="s">
        <v>3986</v>
      </c>
      <c r="C3343" s="9" t="s">
        <v>4093</v>
      </c>
      <c r="D3343" s="10" t="s">
        <v>2258</v>
      </c>
      <c r="E3343" s="11" t="s">
        <v>4098</v>
      </c>
      <c r="F3343" s="6">
        <v>412508</v>
      </c>
      <c r="G3343" s="6" t="s">
        <v>4070</v>
      </c>
      <c r="H3343" s="16">
        <v>48390019.200000003</v>
      </c>
      <c r="I3343" s="12">
        <v>44018</v>
      </c>
      <c r="J3343" s="12" t="s">
        <v>704</v>
      </c>
      <c r="K3343" s="15">
        <v>28219179</v>
      </c>
      <c r="L3343" s="13" t="s">
        <v>70</v>
      </c>
      <c r="M3343" s="7">
        <v>0.4</v>
      </c>
      <c r="N3343" s="14"/>
    </row>
    <row r="3344" spans="1:14" ht="94.5">
      <c r="A3344" s="6">
        <v>3343</v>
      </c>
      <c r="B3344" s="8" t="s">
        <v>3986</v>
      </c>
      <c r="C3344" s="9" t="s">
        <v>4099</v>
      </c>
      <c r="D3344" s="10" t="s">
        <v>4100</v>
      </c>
      <c r="E3344" s="11" t="s">
        <v>4101</v>
      </c>
      <c r="F3344" s="6">
        <v>412509</v>
      </c>
      <c r="G3344" s="6" t="s">
        <v>4070</v>
      </c>
      <c r="H3344" s="16">
        <v>20125010.375999998</v>
      </c>
      <c r="I3344" s="12" t="s">
        <v>4102</v>
      </c>
      <c r="J3344" s="12" t="s">
        <v>4026</v>
      </c>
      <c r="K3344" s="15">
        <v>0</v>
      </c>
      <c r="L3344" s="13" t="s">
        <v>14</v>
      </c>
      <c r="M3344" s="7">
        <v>1</v>
      </c>
      <c r="N3344" s="14"/>
    </row>
    <row r="3345" spans="1:14" ht="204.75">
      <c r="A3345" s="6">
        <v>3344</v>
      </c>
      <c r="B3345" s="8" t="s">
        <v>3986</v>
      </c>
      <c r="C3345" s="9" t="s">
        <v>4103</v>
      </c>
      <c r="D3345" s="10" t="s">
        <v>4104</v>
      </c>
      <c r="E3345" s="11" t="s">
        <v>4105</v>
      </c>
      <c r="F3345" s="6">
        <v>531317</v>
      </c>
      <c r="G3345" s="6" t="s">
        <v>4070</v>
      </c>
      <c r="H3345" s="16">
        <v>38152321.111000001</v>
      </c>
      <c r="I3345" s="12" t="s">
        <v>2947</v>
      </c>
      <c r="J3345" s="12" t="s">
        <v>4106</v>
      </c>
      <c r="K3345" s="15"/>
      <c r="L3345" s="13" t="s">
        <v>70</v>
      </c>
      <c r="M3345" s="7">
        <v>1</v>
      </c>
      <c r="N3345" s="14"/>
    </row>
    <row r="3346" spans="1:14" ht="204.75">
      <c r="A3346" s="6">
        <v>3345</v>
      </c>
      <c r="B3346" s="8" t="s">
        <v>3986</v>
      </c>
      <c r="C3346" s="9" t="s">
        <v>4107</v>
      </c>
      <c r="D3346" s="10" t="s">
        <v>2517</v>
      </c>
      <c r="E3346" s="11" t="s">
        <v>4105</v>
      </c>
      <c r="F3346" s="6">
        <v>531317</v>
      </c>
      <c r="G3346" s="6" t="s">
        <v>4070</v>
      </c>
      <c r="H3346" s="16">
        <v>38152321.111000001</v>
      </c>
      <c r="I3346" s="12" t="s">
        <v>2947</v>
      </c>
      <c r="J3346" s="12" t="s">
        <v>4106</v>
      </c>
      <c r="K3346" s="15"/>
      <c r="L3346" s="13" t="s">
        <v>70</v>
      </c>
      <c r="M3346" s="7">
        <v>0.3</v>
      </c>
      <c r="N3346" s="14"/>
    </row>
    <row r="3347" spans="1:14" ht="204.75">
      <c r="A3347" s="6">
        <v>3346</v>
      </c>
      <c r="B3347" s="8" t="s">
        <v>3986</v>
      </c>
      <c r="C3347" s="9" t="s">
        <v>4108</v>
      </c>
      <c r="D3347" s="10" t="s">
        <v>2286</v>
      </c>
      <c r="E3347" s="11" t="s">
        <v>4105</v>
      </c>
      <c r="F3347" s="6">
        <v>531317</v>
      </c>
      <c r="G3347" s="6" t="s">
        <v>4070</v>
      </c>
      <c r="H3347" s="16">
        <v>38152321.111000001</v>
      </c>
      <c r="I3347" s="12" t="s">
        <v>2947</v>
      </c>
      <c r="J3347" s="12" t="s">
        <v>4106</v>
      </c>
      <c r="K3347" s="15"/>
      <c r="L3347" s="13" t="s">
        <v>70</v>
      </c>
      <c r="M3347" s="7">
        <v>0.4</v>
      </c>
      <c r="N3347" s="14"/>
    </row>
    <row r="3348" spans="1:14" ht="204.75">
      <c r="A3348" s="6">
        <v>3347</v>
      </c>
      <c r="B3348" s="8" t="s">
        <v>3986</v>
      </c>
      <c r="C3348" s="9" t="s">
        <v>4109</v>
      </c>
      <c r="D3348" s="10" t="s">
        <v>4110</v>
      </c>
      <c r="E3348" s="11" t="s">
        <v>4105</v>
      </c>
      <c r="F3348" s="6">
        <v>531317</v>
      </c>
      <c r="G3348" s="6" t="s">
        <v>4070</v>
      </c>
      <c r="H3348" s="16">
        <v>38152321.111000001</v>
      </c>
      <c r="I3348" s="12" t="s">
        <v>2947</v>
      </c>
      <c r="J3348" s="12" t="s">
        <v>4106</v>
      </c>
      <c r="K3348" s="15"/>
      <c r="L3348" s="13" t="s">
        <v>70</v>
      </c>
      <c r="M3348" s="7">
        <v>0.3</v>
      </c>
      <c r="N3348" s="14"/>
    </row>
    <row r="3349" spans="1:14" ht="78.75">
      <c r="A3349" s="6">
        <v>3348</v>
      </c>
      <c r="B3349" s="8" t="s">
        <v>3986</v>
      </c>
      <c r="C3349" s="9" t="s">
        <v>4067</v>
      </c>
      <c r="D3349" s="10" t="s">
        <v>4068</v>
      </c>
      <c r="E3349" s="11" t="s">
        <v>4111</v>
      </c>
      <c r="F3349" s="6">
        <v>178010</v>
      </c>
      <c r="G3349" s="6" t="s">
        <v>4112</v>
      </c>
      <c r="H3349" s="16">
        <v>13700603.6</v>
      </c>
      <c r="I3349" s="12">
        <v>43279</v>
      </c>
      <c r="J3349" s="12" t="s">
        <v>4113</v>
      </c>
      <c r="K3349" s="15">
        <v>9676614</v>
      </c>
      <c r="L3349" s="13" t="s">
        <v>14</v>
      </c>
      <c r="M3349" s="7">
        <v>1</v>
      </c>
      <c r="N3349" s="14"/>
    </row>
    <row r="3350" spans="1:14" ht="110.25">
      <c r="A3350" s="6">
        <v>3349</v>
      </c>
      <c r="B3350" s="8" t="s">
        <v>3986</v>
      </c>
      <c r="C3350" s="9" t="s">
        <v>4114</v>
      </c>
      <c r="D3350" s="10" t="s">
        <v>4073</v>
      </c>
      <c r="E3350" s="11" t="s">
        <v>4115</v>
      </c>
      <c r="F3350" s="6">
        <v>192703</v>
      </c>
      <c r="G3350" s="6" t="s">
        <v>4112</v>
      </c>
      <c r="H3350" s="16">
        <v>13176150.42</v>
      </c>
      <c r="I3350" s="12">
        <v>43263</v>
      </c>
      <c r="J3350" s="12">
        <v>43627</v>
      </c>
      <c r="K3350" s="15">
        <v>8673098</v>
      </c>
      <c r="L3350" s="13" t="s">
        <v>14</v>
      </c>
      <c r="M3350" s="7">
        <v>1</v>
      </c>
      <c r="N3350" s="14"/>
    </row>
    <row r="3351" spans="1:14" ht="78.75">
      <c r="A3351" s="6">
        <v>3350</v>
      </c>
      <c r="B3351" s="8" t="s">
        <v>3986</v>
      </c>
      <c r="C3351" s="9" t="s">
        <v>4067</v>
      </c>
      <c r="D3351" s="10" t="s">
        <v>4068</v>
      </c>
      <c r="E3351" s="11" t="s">
        <v>4116</v>
      </c>
      <c r="F3351" s="6">
        <v>192704</v>
      </c>
      <c r="G3351" s="6" t="s">
        <v>4112</v>
      </c>
      <c r="H3351" s="16">
        <v>6673739.5499999998</v>
      </c>
      <c r="I3351" s="12">
        <v>43254</v>
      </c>
      <c r="J3351" s="12" t="s">
        <v>4113</v>
      </c>
      <c r="K3351" s="15">
        <v>17841814</v>
      </c>
      <c r="L3351" s="13" t="s">
        <v>14</v>
      </c>
      <c r="M3351" s="7">
        <v>1</v>
      </c>
      <c r="N3351" s="14"/>
    </row>
    <row r="3352" spans="1:14" ht="110.25">
      <c r="A3352" s="6">
        <v>3351</v>
      </c>
      <c r="B3352" s="8" t="s">
        <v>3986</v>
      </c>
      <c r="C3352" s="9" t="s">
        <v>4114</v>
      </c>
      <c r="D3352" s="10" t="s">
        <v>4073</v>
      </c>
      <c r="E3352" s="11" t="s">
        <v>4117</v>
      </c>
      <c r="F3352" s="6">
        <v>209199</v>
      </c>
      <c r="G3352" s="6" t="s">
        <v>4112</v>
      </c>
      <c r="H3352" s="16">
        <v>15446880.300000001</v>
      </c>
      <c r="I3352" s="12">
        <v>43353</v>
      </c>
      <c r="J3352" s="12">
        <v>43723</v>
      </c>
      <c r="K3352" s="15">
        <v>12273337</v>
      </c>
      <c r="L3352" s="13" t="s">
        <v>14</v>
      </c>
      <c r="M3352" s="7">
        <v>1</v>
      </c>
      <c r="N3352" s="14"/>
    </row>
    <row r="3353" spans="1:14" ht="110.25">
      <c r="A3353" s="6">
        <v>3352</v>
      </c>
      <c r="B3353" s="8" t="s">
        <v>3986</v>
      </c>
      <c r="C3353" s="9" t="s">
        <v>4118</v>
      </c>
      <c r="D3353" s="10" t="s">
        <v>4066</v>
      </c>
      <c r="E3353" s="11" t="s">
        <v>4119</v>
      </c>
      <c r="F3353" s="6">
        <v>228121</v>
      </c>
      <c r="G3353" s="6" t="s">
        <v>4112</v>
      </c>
      <c r="H3353" s="16">
        <v>14489185.300000001</v>
      </c>
      <c r="I3353" s="12">
        <v>43423</v>
      </c>
      <c r="J3353" s="12">
        <v>43795</v>
      </c>
      <c r="K3353" s="15">
        <v>8673098</v>
      </c>
      <c r="L3353" s="13" t="s">
        <v>14</v>
      </c>
      <c r="M3353" s="7">
        <v>1</v>
      </c>
      <c r="N3353" s="14"/>
    </row>
    <row r="3354" spans="1:14" ht="78.75">
      <c r="A3354" s="6">
        <v>3353</v>
      </c>
      <c r="B3354" s="8" t="s">
        <v>3986</v>
      </c>
      <c r="C3354" s="9" t="s">
        <v>4120</v>
      </c>
      <c r="D3354" s="10" t="s">
        <v>4121</v>
      </c>
      <c r="E3354" s="11" t="s">
        <v>4122</v>
      </c>
      <c r="F3354" s="6">
        <v>228125</v>
      </c>
      <c r="G3354" s="6" t="s">
        <v>4112</v>
      </c>
      <c r="H3354" s="16">
        <v>42154271.200000003</v>
      </c>
      <c r="I3354" s="12">
        <v>43516</v>
      </c>
      <c r="J3354" s="12">
        <v>43886</v>
      </c>
      <c r="K3354" s="15">
        <v>17841814</v>
      </c>
      <c r="L3354" s="13" t="s">
        <v>14</v>
      </c>
      <c r="M3354" s="7">
        <v>1</v>
      </c>
      <c r="N3354" s="14"/>
    </row>
    <row r="3355" spans="1:14" ht="94.5">
      <c r="A3355" s="6">
        <v>3354</v>
      </c>
      <c r="B3355" s="8" t="s">
        <v>3986</v>
      </c>
      <c r="C3355" s="9" t="s">
        <v>4123</v>
      </c>
      <c r="D3355" s="10" t="s">
        <v>4124</v>
      </c>
      <c r="E3355" s="11" t="s">
        <v>4125</v>
      </c>
      <c r="F3355" s="6">
        <v>228126</v>
      </c>
      <c r="G3355" s="6" t="s">
        <v>4112</v>
      </c>
      <c r="H3355" s="16">
        <v>57006774.211000003</v>
      </c>
      <c r="I3355" s="12" t="s">
        <v>4126</v>
      </c>
      <c r="J3355" s="12" t="s">
        <v>4127</v>
      </c>
      <c r="K3355" s="15">
        <v>12273337</v>
      </c>
      <c r="L3355" s="13" t="s">
        <v>70</v>
      </c>
      <c r="M3355" s="7">
        <v>1</v>
      </c>
      <c r="N3355" s="14"/>
    </row>
    <row r="3356" spans="1:14" ht="94.5">
      <c r="A3356" s="6">
        <v>3355</v>
      </c>
      <c r="B3356" s="8" t="s">
        <v>3986</v>
      </c>
      <c r="C3356" s="9" t="s">
        <v>4067</v>
      </c>
      <c r="D3356" s="10" t="s">
        <v>4068</v>
      </c>
      <c r="E3356" s="11" t="s">
        <v>4125</v>
      </c>
      <c r="F3356" s="6">
        <v>228126</v>
      </c>
      <c r="G3356" s="6" t="s">
        <v>4112</v>
      </c>
      <c r="H3356" s="16">
        <v>57006774.211000003</v>
      </c>
      <c r="I3356" s="12" t="s">
        <v>4126</v>
      </c>
      <c r="J3356" s="12" t="s">
        <v>4127</v>
      </c>
      <c r="K3356" s="15">
        <v>12273337</v>
      </c>
      <c r="L3356" s="13" t="s">
        <v>70</v>
      </c>
      <c r="M3356" s="7">
        <v>0.49</v>
      </c>
      <c r="N3356" s="14"/>
    </row>
    <row r="3357" spans="1:14" ht="94.5">
      <c r="A3357" s="6">
        <v>3356</v>
      </c>
      <c r="B3357" s="8" t="s">
        <v>3986</v>
      </c>
      <c r="C3357" s="9" t="s">
        <v>4054</v>
      </c>
      <c r="D3357" s="10" t="s">
        <v>2379</v>
      </c>
      <c r="E3357" s="11" t="s">
        <v>4125</v>
      </c>
      <c r="F3357" s="6">
        <v>228126</v>
      </c>
      <c r="G3357" s="6" t="s">
        <v>4112</v>
      </c>
      <c r="H3357" s="16">
        <v>57006774.211000003</v>
      </c>
      <c r="I3357" s="12" t="s">
        <v>4126</v>
      </c>
      <c r="J3357" s="12" t="s">
        <v>4127</v>
      </c>
      <c r="K3357" s="15">
        <v>12273337</v>
      </c>
      <c r="L3357" s="13" t="s">
        <v>70</v>
      </c>
      <c r="M3357" s="7">
        <v>0.51</v>
      </c>
      <c r="N3357" s="14"/>
    </row>
    <row r="3358" spans="1:14" ht="126">
      <c r="A3358" s="6">
        <v>3357</v>
      </c>
      <c r="B3358" s="8" t="s">
        <v>3986</v>
      </c>
      <c r="C3358" s="9" t="s">
        <v>4128</v>
      </c>
      <c r="D3358" s="10" t="s">
        <v>4129</v>
      </c>
      <c r="E3358" s="11" t="s">
        <v>4130</v>
      </c>
      <c r="F3358" s="6">
        <v>240779</v>
      </c>
      <c r="G3358" s="6" t="s">
        <v>4112</v>
      </c>
      <c r="H3358" s="16">
        <v>45370674.163999997</v>
      </c>
      <c r="I3358" s="12">
        <v>43528</v>
      </c>
      <c r="J3358" s="12">
        <v>43900</v>
      </c>
      <c r="K3358" s="15">
        <v>45370674.163999997</v>
      </c>
      <c r="L3358" s="13" t="s">
        <v>70</v>
      </c>
      <c r="M3358" s="7">
        <v>1</v>
      </c>
      <c r="N3358" s="14"/>
    </row>
    <row r="3359" spans="1:14" ht="126">
      <c r="A3359" s="6">
        <v>3358</v>
      </c>
      <c r="B3359" s="8" t="s">
        <v>3986</v>
      </c>
      <c r="C3359" s="9" t="s">
        <v>4131</v>
      </c>
      <c r="D3359" s="10" t="s">
        <v>4132</v>
      </c>
      <c r="E3359" s="11" t="s">
        <v>4130</v>
      </c>
      <c r="F3359" s="6">
        <v>240779</v>
      </c>
      <c r="G3359" s="6" t="s">
        <v>4112</v>
      </c>
      <c r="H3359" s="16">
        <v>45370674.163999997</v>
      </c>
      <c r="I3359" s="12">
        <v>43528</v>
      </c>
      <c r="J3359" s="12">
        <v>43900</v>
      </c>
      <c r="K3359" s="15">
        <v>45370674.163999997</v>
      </c>
      <c r="L3359" s="13" t="s">
        <v>70</v>
      </c>
      <c r="M3359" s="7">
        <v>0.9</v>
      </c>
      <c r="N3359" s="14"/>
    </row>
    <row r="3360" spans="1:14" ht="126">
      <c r="A3360" s="6">
        <v>3359</v>
      </c>
      <c r="B3360" s="8" t="s">
        <v>3986</v>
      </c>
      <c r="C3360" s="9" t="s">
        <v>4133</v>
      </c>
      <c r="D3360" s="10" t="s">
        <v>4134</v>
      </c>
      <c r="E3360" s="11" t="s">
        <v>4130</v>
      </c>
      <c r="F3360" s="6">
        <v>240779</v>
      </c>
      <c r="G3360" s="6" t="s">
        <v>4112</v>
      </c>
      <c r="H3360" s="16">
        <v>45370674.163999997</v>
      </c>
      <c r="I3360" s="12">
        <v>43528</v>
      </c>
      <c r="J3360" s="12">
        <v>43900</v>
      </c>
      <c r="K3360" s="15">
        <v>45370674.163999997</v>
      </c>
      <c r="L3360" s="13" t="s">
        <v>70</v>
      </c>
      <c r="M3360" s="7">
        <v>0.1</v>
      </c>
      <c r="N3360" s="14"/>
    </row>
    <row r="3361" spans="1:14" ht="204.75">
      <c r="A3361" s="6">
        <v>3360</v>
      </c>
      <c r="B3361" s="8" t="s">
        <v>3986</v>
      </c>
      <c r="C3361" s="9" t="s">
        <v>4131</v>
      </c>
      <c r="D3361" s="10" t="s">
        <v>4132</v>
      </c>
      <c r="E3361" s="11" t="s">
        <v>4135</v>
      </c>
      <c r="F3361" s="6">
        <v>338430</v>
      </c>
      <c r="G3361" s="6" t="s">
        <v>4112</v>
      </c>
      <c r="H3361" s="16">
        <v>26448592.822000001</v>
      </c>
      <c r="I3361" s="12" t="s">
        <v>4136</v>
      </c>
      <c r="J3361" s="12">
        <v>43838</v>
      </c>
      <c r="K3361" s="15">
        <v>14970118</v>
      </c>
      <c r="L3361" s="13" t="s">
        <v>14</v>
      </c>
      <c r="M3361" s="7">
        <v>1</v>
      </c>
      <c r="N3361" s="14"/>
    </row>
    <row r="3362" spans="1:14" ht="267.75">
      <c r="A3362" s="6">
        <v>3361</v>
      </c>
      <c r="B3362" s="8" t="s">
        <v>3986</v>
      </c>
      <c r="C3362" s="9" t="s">
        <v>4131</v>
      </c>
      <c r="D3362" s="10" t="s">
        <v>4132</v>
      </c>
      <c r="E3362" s="11" t="s">
        <v>4137</v>
      </c>
      <c r="F3362" s="6">
        <v>284666</v>
      </c>
      <c r="G3362" s="6" t="s">
        <v>4112</v>
      </c>
      <c r="H3362" s="16">
        <v>33544891.537</v>
      </c>
      <c r="I3362" s="12" t="s">
        <v>4138</v>
      </c>
      <c r="J3362" s="12" t="s">
        <v>4139</v>
      </c>
      <c r="K3362" s="15">
        <v>25783920</v>
      </c>
      <c r="L3362" s="13" t="s">
        <v>14</v>
      </c>
      <c r="M3362" s="7">
        <v>1</v>
      </c>
      <c r="N3362" s="14"/>
    </row>
    <row r="3363" spans="1:14" ht="220.5">
      <c r="A3363" s="6">
        <v>3362</v>
      </c>
      <c r="B3363" s="8" t="s">
        <v>3986</v>
      </c>
      <c r="C3363" s="9" t="s">
        <v>4131</v>
      </c>
      <c r="D3363" s="10" t="s">
        <v>4132</v>
      </c>
      <c r="E3363" s="11" t="s">
        <v>4140</v>
      </c>
      <c r="F3363" s="6">
        <v>322617</v>
      </c>
      <c r="G3363" s="6" t="s">
        <v>4112</v>
      </c>
      <c r="H3363" s="16">
        <v>33590694.991999999</v>
      </c>
      <c r="I3363" s="12">
        <v>43691</v>
      </c>
      <c r="J3363" s="12">
        <v>44026</v>
      </c>
      <c r="K3363" s="15">
        <v>16591183</v>
      </c>
      <c r="L3363" s="13" t="s">
        <v>14</v>
      </c>
      <c r="M3363" s="7">
        <v>1</v>
      </c>
      <c r="N3363" s="14"/>
    </row>
    <row r="3364" spans="1:14" ht="78.75">
      <c r="A3364" s="6">
        <v>3363</v>
      </c>
      <c r="B3364" s="8" t="s">
        <v>3986</v>
      </c>
      <c r="C3364" s="9" t="s">
        <v>4141</v>
      </c>
      <c r="D3364" s="10" t="s">
        <v>4142</v>
      </c>
      <c r="E3364" s="11" t="s">
        <v>4143</v>
      </c>
      <c r="F3364" s="6">
        <v>306560</v>
      </c>
      <c r="G3364" s="6" t="s">
        <v>4112</v>
      </c>
      <c r="H3364" s="16">
        <v>20913504</v>
      </c>
      <c r="I3364" s="12">
        <v>43691</v>
      </c>
      <c r="J3364" s="12">
        <v>44043</v>
      </c>
      <c r="K3364" s="15">
        <v>9263143</v>
      </c>
      <c r="L3364" s="13" t="s">
        <v>14</v>
      </c>
      <c r="M3364" s="7">
        <v>1</v>
      </c>
      <c r="N3364" s="14"/>
    </row>
    <row r="3365" spans="1:14" ht="204.75">
      <c r="A3365" s="6">
        <v>3364</v>
      </c>
      <c r="B3365" s="8" t="s">
        <v>3986</v>
      </c>
      <c r="C3365" s="9" t="s">
        <v>4131</v>
      </c>
      <c r="D3365" s="10" t="s">
        <v>4132</v>
      </c>
      <c r="E3365" s="11" t="s">
        <v>4144</v>
      </c>
      <c r="F3365" s="6">
        <v>322616</v>
      </c>
      <c r="G3365" s="6" t="s">
        <v>4112</v>
      </c>
      <c r="H3365" s="16">
        <v>47288459.060000002</v>
      </c>
      <c r="I3365" s="12">
        <v>43691</v>
      </c>
      <c r="J3365" s="12">
        <v>44026</v>
      </c>
      <c r="K3365" s="15">
        <v>3000000</v>
      </c>
      <c r="L3365" s="13" t="s">
        <v>14</v>
      </c>
      <c r="M3365" s="7">
        <v>1</v>
      </c>
      <c r="N3365" s="14"/>
    </row>
    <row r="3366" spans="1:14" ht="78.75">
      <c r="A3366" s="6">
        <v>3365</v>
      </c>
      <c r="B3366" s="8" t="s">
        <v>3986</v>
      </c>
      <c r="C3366" s="9" t="s">
        <v>4145</v>
      </c>
      <c r="D3366" s="10" t="s">
        <v>4146</v>
      </c>
      <c r="E3366" s="11" t="s">
        <v>4147</v>
      </c>
      <c r="F3366" s="6">
        <v>335466</v>
      </c>
      <c r="G3366" s="6" t="s">
        <v>4112</v>
      </c>
      <c r="H3366" s="16">
        <v>7554949.0999999996</v>
      </c>
      <c r="I3366" s="12">
        <v>43674</v>
      </c>
      <c r="J3366" s="12">
        <v>43953</v>
      </c>
      <c r="K3366" s="15">
        <v>4472162</v>
      </c>
      <c r="L3366" s="13" t="s">
        <v>14</v>
      </c>
      <c r="M3366" s="7">
        <v>1</v>
      </c>
      <c r="N3366" s="14"/>
    </row>
    <row r="3367" spans="1:14" ht="126">
      <c r="A3367" s="6">
        <v>3366</v>
      </c>
      <c r="B3367" s="8" t="s">
        <v>3986</v>
      </c>
      <c r="C3367" s="9" t="s">
        <v>4148</v>
      </c>
      <c r="D3367" s="10" t="s">
        <v>4149</v>
      </c>
      <c r="E3367" s="11" t="s">
        <v>4150</v>
      </c>
      <c r="F3367" s="6">
        <v>413236</v>
      </c>
      <c r="G3367" s="6" t="s">
        <v>4112</v>
      </c>
      <c r="H3367" s="16">
        <v>12550414.6</v>
      </c>
      <c r="I3367" s="12">
        <v>43921</v>
      </c>
      <c r="J3367" s="12">
        <v>44195</v>
      </c>
      <c r="K3367" s="15"/>
      <c r="L3367" s="13" t="s">
        <v>14</v>
      </c>
      <c r="M3367" s="7">
        <v>1</v>
      </c>
      <c r="N3367" s="14"/>
    </row>
    <row r="3368" spans="1:14" ht="157.5">
      <c r="A3368" s="6">
        <v>3367</v>
      </c>
      <c r="B3368" s="8" t="s">
        <v>3986</v>
      </c>
      <c r="C3368" s="9" t="s">
        <v>4151</v>
      </c>
      <c r="D3368" s="10" t="s">
        <v>4152</v>
      </c>
      <c r="E3368" s="11" t="s">
        <v>4153</v>
      </c>
      <c r="F3368" s="6">
        <v>472310</v>
      </c>
      <c r="G3368" s="6" t="s">
        <v>4112</v>
      </c>
      <c r="H3368" s="16">
        <v>9368379.4000000004</v>
      </c>
      <c r="I3368" s="12">
        <v>43909</v>
      </c>
      <c r="J3368" s="12">
        <v>44189</v>
      </c>
      <c r="K3368" s="15">
        <v>700000</v>
      </c>
      <c r="L3368" s="13" t="s">
        <v>14</v>
      </c>
      <c r="M3368" s="7">
        <v>1</v>
      </c>
      <c r="N3368" s="14"/>
    </row>
    <row r="3369" spans="1:14" ht="173.25">
      <c r="A3369" s="6">
        <v>3368</v>
      </c>
      <c r="B3369" s="8" t="s">
        <v>3986</v>
      </c>
      <c r="C3369" s="9" t="s">
        <v>4154</v>
      </c>
      <c r="D3369" s="10" t="s">
        <v>4155</v>
      </c>
      <c r="E3369" s="11" t="s">
        <v>4156</v>
      </c>
      <c r="F3369" s="6">
        <v>413238</v>
      </c>
      <c r="G3369" s="6" t="s">
        <v>4112</v>
      </c>
      <c r="H3369" s="16">
        <v>11651345.300000001</v>
      </c>
      <c r="I3369" s="12">
        <v>43908</v>
      </c>
      <c r="J3369" s="12">
        <v>44223</v>
      </c>
      <c r="K3369" s="15"/>
      <c r="L3369" s="13" t="s">
        <v>14</v>
      </c>
      <c r="M3369" s="7">
        <v>1</v>
      </c>
      <c r="N3369" s="14"/>
    </row>
    <row r="3370" spans="1:14" ht="110.25">
      <c r="A3370" s="6">
        <v>3369</v>
      </c>
      <c r="B3370" s="8" t="s">
        <v>3986</v>
      </c>
      <c r="C3370" s="9" t="s">
        <v>4157</v>
      </c>
      <c r="D3370" s="10" t="s">
        <v>4158</v>
      </c>
      <c r="E3370" s="11" t="s">
        <v>4159</v>
      </c>
      <c r="F3370" s="6">
        <v>413245</v>
      </c>
      <c r="G3370" s="6" t="s">
        <v>4112</v>
      </c>
      <c r="H3370" s="16">
        <v>39136015</v>
      </c>
      <c r="I3370" s="12">
        <v>44019</v>
      </c>
      <c r="J3370" s="12">
        <v>44389</v>
      </c>
      <c r="K3370" s="15"/>
      <c r="L3370" s="13" t="s">
        <v>70</v>
      </c>
      <c r="M3370" s="7">
        <v>1</v>
      </c>
      <c r="N3370" s="14"/>
    </row>
    <row r="3371" spans="1:14" ht="110.25">
      <c r="A3371" s="6">
        <v>3370</v>
      </c>
      <c r="B3371" s="8" t="s">
        <v>3986</v>
      </c>
      <c r="C3371" s="9" t="s">
        <v>4160</v>
      </c>
      <c r="D3371" s="10" t="s">
        <v>4003</v>
      </c>
      <c r="E3371" s="11" t="s">
        <v>4159</v>
      </c>
      <c r="F3371" s="6">
        <v>413245</v>
      </c>
      <c r="G3371" s="6" t="s">
        <v>4112</v>
      </c>
      <c r="H3371" s="16">
        <v>39136015</v>
      </c>
      <c r="I3371" s="12">
        <v>44019</v>
      </c>
      <c r="J3371" s="12">
        <v>44389</v>
      </c>
      <c r="K3371" s="15"/>
      <c r="L3371" s="13" t="s">
        <v>70</v>
      </c>
      <c r="M3371" s="7">
        <v>0.51</v>
      </c>
      <c r="N3371" s="14"/>
    </row>
    <row r="3372" spans="1:14" ht="110.25">
      <c r="A3372" s="6">
        <v>3371</v>
      </c>
      <c r="B3372" s="8" t="s">
        <v>3986</v>
      </c>
      <c r="C3372" s="9" t="s">
        <v>4161</v>
      </c>
      <c r="D3372" s="10" t="s">
        <v>4162</v>
      </c>
      <c r="E3372" s="11" t="s">
        <v>4159</v>
      </c>
      <c r="F3372" s="6">
        <v>413245</v>
      </c>
      <c r="G3372" s="6" t="s">
        <v>4112</v>
      </c>
      <c r="H3372" s="16">
        <v>39136015</v>
      </c>
      <c r="I3372" s="12">
        <v>44019</v>
      </c>
      <c r="J3372" s="12">
        <v>44389</v>
      </c>
      <c r="K3372" s="15"/>
      <c r="L3372" s="13" t="s">
        <v>70</v>
      </c>
      <c r="M3372" s="7">
        <v>0.49</v>
      </c>
      <c r="N3372" s="14"/>
    </row>
    <row r="3373" spans="1:14" ht="378">
      <c r="A3373" s="6">
        <v>3372</v>
      </c>
      <c r="B3373" s="8" t="s">
        <v>3986</v>
      </c>
      <c r="C3373" s="9" t="s">
        <v>3987</v>
      </c>
      <c r="D3373" s="10" t="s">
        <v>3988</v>
      </c>
      <c r="E3373" s="11" t="s">
        <v>4163</v>
      </c>
      <c r="F3373" s="6">
        <v>284670</v>
      </c>
      <c r="G3373" s="6" t="s">
        <v>4112</v>
      </c>
      <c r="H3373" s="16">
        <v>29217198.124000002</v>
      </c>
      <c r="I3373" s="12">
        <v>43660</v>
      </c>
      <c r="J3373" s="12">
        <v>44032</v>
      </c>
      <c r="K3373" s="15">
        <v>14765217</v>
      </c>
      <c r="L3373" s="13" t="s">
        <v>14</v>
      </c>
      <c r="M3373" s="7">
        <v>1</v>
      </c>
      <c r="N3373" s="14"/>
    </row>
    <row r="3374" spans="1:14" ht="78.75">
      <c r="A3374" s="6">
        <v>3373</v>
      </c>
      <c r="B3374" s="8" t="s">
        <v>3986</v>
      </c>
      <c r="C3374" s="9" t="s">
        <v>4164</v>
      </c>
      <c r="D3374" s="10" t="s">
        <v>2379</v>
      </c>
      <c r="E3374" s="11" t="s">
        <v>4165</v>
      </c>
      <c r="F3374" s="6">
        <v>465745</v>
      </c>
      <c r="G3374" s="6" t="s">
        <v>4112</v>
      </c>
      <c r="H3374" s="16">
        <v>27463658.063000001</v>
      </c>
      <c r="I3374" s="12"/>
      <c r="J3374" s="12"/>
      <c r="K3374" s="15"/>
      <c r="L3374" s="13" t="s">
        <v>14</v>
      </c>
      <c r="M3374" s="7">
        <v>1</v>
      </c>
      <c r="N3374" s="14"/>
    </row>
    <row r="3375" spans="1:14" ht="110.25">
      <c r="A3375" s="6">
        <v>3374</v>
      </c>
      <c r="B3375" s="8" t="s">
        <v>3986</v>
      </c>
      <c r="C3375" s="9" t="s">
        <v>4166</v>
      </c>
      <c r="D3375" s="10" t="s">
        <v>4167</v>
      </c>
      <c r="E3375" s="11" t="s">
        <v>4168</v>
      </c>
      <c r="F3375" s="6">
        <v>392002</v>
      </c>
      <c r="G3375" s="6" t="s">
        <v>4112</v>
      </c>
      <c r="H3375" s="16">
        <v>33823279.550999999</v>
      </c>
      <c r="I3375" s="12">
        <v>43933</v>
      </c>
      <c r="J3375" s="12">
        <v>44275</v>
      </c>
      <c r="K3375" s="15"/>
      <c r="L3375" s="13"/>
      <c r="M3375" s="7">
        <v>1</v>
      </c>
      <c r="N3375" s="14"/>
    </row>
    <row r="3376" spans="1:14" ht="110.25">
      <c r="A3376" s="6">
        <v>3375</v>
      </c>
      <c r="B3376" s="8" t="s">
        <v>3986</v>
      </c>
      <c r="C3376" s="9" t="s">
        <v>4169</v>
      </c>
      <c r="D3376" s="10" t="s">
        <v>1093</v>
      </c>
      <c r="E3376" s="11" t="s">
        <v>4168</v>
      </c>
      <c r="F3376" s="6">
        <v>392002</v>
      </c>
      <c r="G3376" s="6" t="s">
        <v>4112</v>
      </c>
      <c r="H3376" s="16">
        <v>33823279.550999999</v>
      </c>
      <c r="I3376" s="12">
        <v>43933</v>
      </c>
      <c r="J3376" s="12">
        <v>44275</v>
      </c>
      <c r="K3376" s="15"/>
      <c r="L3376" s="13"/>
      <c r="M3376" s="7"/>
      <c r="N3376" s="14"/>
    </row>
    <row r="3377" spans="1:14" ht="110.25">
      <c r="A3377" s="6">
        <v>3376</v>
      </c>
      <c r="B3377" s="8" t="s">
        <v>3986</v>
      </c>
      <c r="C3377" s="9" t="s">
        <v>4170</v>
      </c>
      <c r="D3377" s="10" t="s">
        <v>931</v>
      </c>
      <c r="E3377" s="11" t="s">
        <v>4168</v>
      </c>
      <c r="F3377" s="6">
        <v>392002</v>
      </c>
      <c r="G3377" s="6" t="s">
        <v>4112</v>
      </c>
      <c r="H3377" s="16">
        <v>33823279.550999999</v>
      </c>
      <c r="I3377" s="12">
        <v>43933</v>
      </c>
      <c r="J3377" s="12">
        <v>44275</v>
      </c>
      <c r="K3377" s="15"/>
      <c r="L3377" s="13"/>
      <c r="M3377" s="7"/>
      <c r="N3377" s="14"/>
    </row>
    <row r="3378" spans="1:14" ht="173.25">
      <c r="A3378" s="6">
        <v>3377</v>
      </c>
      <c r="B3378" s="8" t="s">
        <v>3986</v>
      </c>
      <c r="C3378" s="9" t="s">
        <v>4067</v>
      </c>
      <c r="D3378" s="10" t="s">
        <v>4068</v>
      </c>
      <c r="E3378" s="11" t="s">
        <v>4171</v>
      </c>
      <c r="F3378" s="6">
        <v>203032</v>
      </c>
      <c r="G3378" s="6" t="s">
        <v>4112</v>
      </c>
      <c r="H3378" s="16">
        <v>28438827.252</v>
      </c>
      <c r="I3378" s="12">
        <v>43430</v>
      </c>
      <c r="J3378" s="12">
        <v>43800</v>
      </c>
      <c r="K3378" s="15">
        <v>15611290</v>
      </c>
      <c r="L3378" s="13" t="s">
        <v>14</v>
      </c>
      <c r="M3378" s="7">
        <v>1</v>
      </c>
      <c r="N3378" s="14"/>
    </row>
    <row r="3379" spans="1:14" ht="157.5">
      <c r="A3379" s="6">
        <v>3378</v>
      </c>
      <c r="B3379" s="8" t="s">
        <v>3986</v>
      </c>
      <c r="C3379" s="9" t="s">
        <v>4172</v>
      </c>
      <c r="D3379" s="10" t="s">
        <v>4173</v>
      </c>
      <c r="E3379" s="11" t="s">
        <v>4174</v>
      </c>
      <c r="F3379" s="6">
        <v>203033</v>
      </c>
      <c r="G3379" s="6" t="s">
        <v>4112</v>
      </c>
      <c r="H3379" s="16">
        <v>18911182.585999999</v>
      </c>
      <c r="I3379" s="12">
        <v>43401</v>
      </c>
      <c r="J3379" s="12">
        <v>43771</v>
      </c>
      <c r="K3379" s="15">
        <v>1923291</v>
      </c>
      <c r="L3379" s="13" t="s">
        <v>14</v>
      </c>
      <c r="M3379" s="7">
        <v>1</v>
      </c>
      <c r="N3379" s="14"/>
    </row>
    <row r="3380" spans="1:14" ht="189">
      <c r="A3380" s="6">
        <v>3379</v>
      </c>
      <c r="B3380" s="8" t="s">
        <v>3986</v>
      </c>
      <c r="C3380" s="9" t="s">
        <v>4172</v>
      </c>
      <c r="D3380" s="10" t="s">
        <v>4173</v>
      </c>
      <c r="E3380" s="11" t="s">
        <v>4175</v>
      </c>
      <c r="F3380" s="6">
        <v>203035</v>
      </c>
      <c r="G3380" s="6" t="s">
        <v>4112</v>
      </c>
      <c r="H3380" s="16">
        <v>24655979.241999999</v>
      </c>
      <c r="I3380" s="12">
        <v>43401</v>
      </c>
      <c r="J3380" s="12">
        <v>43771</v>
      </c>
      <c r="K3380" s="15">
        <v>3257400</v>
      </c>
      <c r="L3380" s="13" t="s">
        <v>14</v>
      </c>
      <c r="M3380" s="7">
        <v>1</v>
      </c>
      <c r="N3380" s="14"/>
    </row>
    <row r="3381" spans="1:14" ht="204.75">
      <c r="A3381" s="6">
        <v>3380</v>
      </c>
      <c r="B3381" s="8" t="s">
        <v>3986</v>
      </c>
      <c r="C3381" s="9" t="s">
        <v>3987</v>
      </c>
      <c r="D3381" s="10" t="s">
        <v>3988</v>
      </c>
      <c r="E3381" s="11" t="s">
        <v>4176</v>
      </c>
      <c r="F3381" s="6">
        <v>218976</v>
      </c>
      <c r="G3381" s="6" t="s">
        <v>4112</v>
      </c>
      <c r="H3381" s="16">
        <v>20570637.921</v>
      </c>
      <c r="I3381" s="12">
        <v>43424</v>
      </c>
      <c r="J3381" s="12">
        <v>43794</v>
      </c>
      <c r="K3381" s="15">
        <v>8606923</v>
      </c>
      <c r="L3381" s="13" t="s">
        <v>14</v>
      </c>
      <c r="M3381" s="7">
        <v>1</v>
      </c>
      <c r="N3381" s="14"/>
    </row>
    <row r="3382" spans="1:14" ht="78.75">
      <c r="A3382" s="6">
        <v>3381</v>
      </c>
      <c r="B3382" s="8" t="s">
        <v>3986</v>
      </c>
      <c r="C3382" s="9" t="s">
        <v>3995</v>
      </c>
      <c r="D3382" s="10" t="s">
        <v>3992</v>
      </c>
      <c r="E3382" s="11" t="s">
        <v>4177</v>
      </c>
      <c r="F3382" s="6">
        <v>228124</v>
      </c>
      <c r="G3382" s="6" t="s">
        <v>4112</v>
      </c>
      <c r="H3382" s="16">
        <v>6219857.0999999996</v>
      </c>
      <c r="I3382" s="12">
        <v>43424</v>
      </c>
      <c r="J3382" s="12">
        <v>43672</v>
      </c>
      <c r="K3382" s="15">
        <v>4478296</v>
      </c>
      <c r="L3382" s="13" t="s">
        <v>14</v>
      </c>
      <c r="M3382" s="7">
        <v>1</v>
      </c>
      <c r="N3382" s="14"/>
    </row>
    <row r="3383" spans="1:14" ht="204.75">
      <c r="A3383" s="6">
        <v>3382</v>
      </c>
      <c r="B3383" s="8" t="s">
        <v>3986</v>
      </c>
      <c r="C3383" s="9" t="s">
        <v>3998</v>
      </c>
      <c r="D3383" s="10" t="s">
        <v>3999</v>
      </c>
      <c r="E3383" s="11" t="s">
        <v>4178</v>
      </c>
      <c r="F3383" s="6">
        <v>298764</v>
      </c>
      <c r="G3383" s="6" t="s">
        <v>4112</v>
      </c>
      <c r="H3383" s="16">
        <v>31995554.346999999</v>
      </c>
      <c r="I3383" s="12">
        <v>43660</v>
      </c>
      <c r="J3383" s="12">
        <v>44002</v>
      </c>
      <c r="K3383" s="15">
        <v>20650826</v>
      </c>
      <c r="L3383" s="13" t="s">
        <v>70</v>
      </c>
      <c r="M3383" s="7">
        <v>1</v>
      </c>
      <c r="N3383" s="14"/>
    </row>
    <row r="3384" spans="1:14" ht="204.75">
      <c r="A3384" s="6">
        <v>3383</v>
      </c>
      <c r="B3384" s="8" t="s">
        <v>3986</v>
      </c>
      <c r="C3384" s="9" t="s">
        <v>4002</v>
      </c>
      <c r="D3384" s="10" t="s">
        <v>4003</v>
      </c>
      <c r="E3384" s="11" t="s">
        <v>4178</v>
      </c>
      <c r="F3384" s="6">
        <v>298764</v>
      </c>
      <c r="G3384" s="6" t="s">
        <v>4112</v>
      </c>
      <c r="H3384" s="16">
        <v>31995554.346999999</v>
      </c>
      <c r="I3384" s="12">
        <v>43660</v>
      </c>
      <c r="J3384" s="12">
        <v>44002</v>
      </c>
      <c r="K3384" s="15">
        <v>20650826</v>
      </c>
      <c r="L3384" s="13" t="s">
        <v>70</v>
      </c>
      <c r="M3384" s="7">
        <v>0.51</v>
      </c>
      <c r="N3384" s="14"/>
    </row>
    <row r="3385" spans="1:14" ht="204.75">
      <c r="A3385" s="6">
        <v>3384</v>
      </c>
      <c r="B3385" s="8" t="s">
        <v>3986</v>
      </c>
      <c r="C3385" s="9" t="s">
        <v>4004</v>
      </c>
      <c r="D3385" s="10" t="s">
        <v>4005</v>
      </c>
      <c r="E3385" s="11" t="s">
        <v>4178</v>
      </c>
      <c r="F3385" s="6">
        <v>298764</v>
      </c>
      <c r="G3385" s="6" t="s">
        <v>4112</v>
      </c>
      <c r="H3385" s="16">
        <v>31995554.346999999</v>
      </c>
      <c r="I3385" s="12">
        <v>43660</v>
      </c>
      <c r="J3385" s="12">
        <v>44002</v>
      </c>
      <c r="K3385" s="15">
        <v>20650826</v>
      </c>
      <c r="L3385" s="13" t="s">
        <v>70</v>
      </c>
      <c r="M3385" s="7">
        <v>0.49</v>
      </c>
      <c r="N3385" s="14"/>
    </row>
    <row r="3386" spans="1:14" ht="173.25">
      <c r="A3386" s="6">
        <v>3385</v>
      </c>
      <c r="B3386" s="8" t="s">
        <v>3986</v>
      </c>
      <c r="C3386" s="9" t="s">
        <v>4179</v>
      </c>
      <c r="D3386" s="10" t="s">
        <v>4180</v>
      </c>
      <c r="E3386" s="11" t="s">
        <v>4181</v>
      </c>
      <c r="F3386" s="6">
        <v>284669</v>
      </c>
      <c r="G3386" s="6" t="s">
        <v>4112</v>
      </c>
      <c r="H3386" s="16">
        <v>22644815.820999999</v>
      </c>
      <c r="I3386" s="12" t="s">
        <v>281</v>
      </c>
      <c r="J3386" s="12" t="s">
        <v>4182</v>
      </c>
      <c r="K3386" s="15">
        <v>13719447</v>
      </c>
      <c r="L3386" s="13" t="s">
        <v>70</v>
      </c>
      <c r="M3386" s="7">
        <v>1</v>
      </c>
      <c r="N3386" s="14"/>
    </row>
    <row r="3387" spans="1:14" ht="173.25">
      <c r="A3387" s="6">
        <v>3386</v>
      </c>
      <c r="B3387" s="8" t="s">
        <v>3986</v>
      </c>
      <c r="C3387" s="9" t="s">
        <v>4067</v>
      </c>
      <c r="D3387" s="10" t="s">
        <v>4068</v>
      </c>
      <c r="E3387" s="11" t="s">
        <v>4181</v>
      </c>
      <c r="F3387" s="6">
        <v>284669</v>
      </c>
      <c r="G3387" s="6" t="s">
        <v>4112</v>
      </c>
      <c r="H3387" s="16">
        <v>22644815.820999999</v>
      </c>
      <c r="I3387" s="12" t="s">
        <v>281</v>
      </c>
      <c r="J3387" s="12" t="s">
        <v>4182</v>
      </c>
      <c r="K3387" s="15">
        <v>13719447</v>
      </c>
      <c r="L3387" s="13" t="s">
        <v>70</v>
      </c>
      <c r="M3387" s="7">
        <v>0.25</v>
      </c>
      <c r="N3387" s="14"/>
    </row>
    <row r="3388" spans="1:14" ht="173.25">
      <c r="A3388" s="6">
        <v>3387</v>
      </c>
      <c r="B3388" s="8" t="s">
        <v>3986</v>
      </c>
      <c r="C3388" s="9" t="s">
        <v>4183</v>
      </c>
      <c r="D3388" s="10" t="s">
        <v>4184</v>
      </c>
      <c r="E3388" s="11" t="s">
        <v>4181</v>
      </c>
      <c r="F3388" s="6">
        <v>284669</v>
      </c>
      <c r="G3388" s="6" t="s">
        <v>4112</v>
      </c>
      <c r="H3388" s="16">
        <v>22644815.820999999</v>
      </c>
      <c r="I3388" s="12" t="s">
        <v>281</v>
      </c>
      <c r="J3388" s="12" t="s">
        <v>4182</v>
      </c>
      <c r="K3388" s="15">
        <v>13719447</v>
      </c>
      <c r="L3388" s="13" t="s">
        <v>70</v>
      </c>
      <c r="M3388" s="7">
        <v>0.75</v>
      </c>
      <c r="N3388" s="14"/>
    </row>
    <row r="3389" spans="1:14" ht="299.25">
      <c r="A3389" s="6">
        <v>3388</v>
      </c>
      <c r="B3389" s="8" t="s">
        <v>3986</v>
      </c>
      <c r="C3389" s="9" t="s">
        <v>4185</v>
      </c>
      <c r="D3389" s="10" t="s">
        <v>4186</v>
      </c>
      <c r="E3389" s="11" t="s">
        <v>4187</v>
      </c>
      <c r="F3389" s="6">
        <v>335470</v>
      </c>
      <c r="G3389" s="6" t="s">
        <v>4112</v>
      </c>
      <c r="H3389" s="16">
        <v>7840454.5</v>
      </c>
      <c r="I3389" s="12">
        <v>43699</v>
      </c>
      <c r="J3389" s="12">
        <v>43928</v>
      </c>
      <c r="K3389" s="15">
        <v>1400000</v>
      </c>
      <c r="L3389" s="13" t="s">
        <v>14</v>
      </c>
      <c r="M3389" s="7">
        <v>1</v>
      </c>
      <c r="N3389" s="14"/>
    </row>
    <row r="3390" spans="1:14" ht="236.25">
      <c r="A3390" s="6">
        <v>3389</v>
      </c>
      <c r="B3390" s="8" t="s">
        <v>3986</v>
      </c>
      <c r="C3390" s="9" t="s">
        <v>4023</v>
      </c>
      <c r="D3390" s="10" t="s">
        <v>4024</v>
      </c>
      <c r="E3390" s="11" t="s">
        <v>4188</v>
      </c>
      <c r="F3390" s="6">
        <v>335469</v>
      </c>
      <c r="G3390" s="6" t="s">
        <v>4112</v>
      </c>
      <c r="H3390" s="16">
        <v>14116055.278999999</v>
      </c>
      <c r="I3390" s="12">
        <v>43818</v>
      </c>
      <c r="J3390" s="12">
        <v>44159</v>
      </c>
      <c r="K3390" s="15"/>
      <c r="L3390" s="13" t="s">
        <v>14</v>
      </c>
      <c r="M3390" s="7">
        <v>1</v>
      </c>
      <c r="N3390" s="14"/>
    </row>
    <row r="3391" spans="1:14" ht="78.75">
      <c r="A3391" s="6">
        <v>3390</v>
      </c>
      <c r="B3391" s="8" t="s">
        <v>3986</v>
      </c>
      <c r="C3391" s="9" t="s">
        <v>3987</v>
      </c>
      <c r="D3391" s="10" t="s">
        <v>3988</v>
      </c>
      <c r="E3391" s="11" t="s">
        <v>4189</v>
      </c>
      <c r="F3391" s="6">
        <v>346656</v>
      </c>
      <c r="G3391" s="6" t="s">
        <v>4112</v>
      </c>
      <c r="H3391" s="16">
        <v>29003040.034000002</v>
      </c>
      <c r="I3391" s="12">
        <v>43808</v>
      </c>
      <c r="J3391" s="12">
        <v>44179</v>
      </c>
      <c r="K3391" s="15"/>
      <c r="L3391" s="13" t="s">
        <v>14</v>
      </c>
      <c r="M3391" s="7">
        <v>1</v>
      </c>
      <c r="N3391" s="14"/>
    </row>
    <row r="3392" spans="1:14" ht="78.75">
      <c r="A3392" s="6">
        <v>3391</v>
      </c>
      <c r="B3392" s="8" t="s">
        <v>3986</v>
      </c>
      <c r="C3392" s="9" t="s">
        <v>4190</v>
      </c>
      <c r="D3392" s="10" t="s">
        <v>4191</v>
      </c>
      <c r="E3392" s="11" t="s">
        <v>4192</v>
      </c>
      <c r="F3392" s="6">
        <v>346657</v>
      </c>
      <c r="G3392" s="6" t="s">
        <v>4112</v>
      </c>
      <c r="H3392" s="16">
        <v>27361018.34</v>
      </c>
      <c r="I3392" s="12">
        <v>43852</v>
      </c>
      <c r="J3392" s="12">
        <v>44175</v>
      </c>
      <c r="K3392" s="15"/>
      <c r="L3392" s="13" t="s">
        <v>70</v>
      </c>
      <c r="M3392" s="7">
        <v>1</v>
      </c>
      <c r="N3392" s="14"/>
    </row>
    <row r="3393" spans="1:14" ht="78.75">
      <c r="A3393" s="6">
        <v>3392</v>
      </c>
      <c r="B3393" s="8" t="s">
        <v>3986</v>
      </c>
      <c r="C3393" s="9" t="s">
        <v>4054</v>
      </c>
      <c r="D3393" s="10" t="s">
        <v>2379</v>
      </c>
      <c r="E3393" s="11" t="s">
        <v>4192</v>
      </c>
      <c r="F3393" s="6">
        <v>346657</v>
      </c>
      <c r="G3393" s="6" t="s">
        <v>4112</v>
      </c>
      <c r="H3393" s="16">
        <v>27361018.34</v>
      </c>
      <c r="I3393" s="12">
        <v>43852</v>
      </c>
      <c r="J3393" s="12">
        <v>44175</v>
      </c>
      <c r="K3393" s="15"/>
      <c r="L3393" s="13" t="s">
        <v>70</v>
      </c>
      <c r="M3393" s="7">
        <v>0.6</v>
      </c>
      <c r="N3393" s="14"/>
    </row>
    <row r="3394" spans="1:14" ht="78.75">
      <c r="A3394" s="6">
        <v>3393</v>
      </c>
      <c r="B3394" s="8" t="s">
        <v>3986</v>
      </c>
      <c r="C3394" s="9" t="s">
        <v>3995</v>
      </c>
      <c r="D3394" s="10" t="s">
        <v>3992</v>
      </c>
      <c r="E3394" s="11" t="s">
        <v>4192</v>
      </c>
      <c r="F3394" s="6">
        <v>346657</v>
      </c>
      <c r="G3394" s="6" t="s">
        <v>4112</v>
      </c>
      <c r="H3394" s="16">
        <v>27361018.34</v>
      </c>
      <c r="I3394" s="12">
        <v>43852</v>
      </c>
      <c r="J3394" s="12">
        <v>44175</v>
      </c>
      <c r="K3394" s="15"/>
      <c r="L3394" s="13" t="s">
        <v>70</v>
      </c>
      <c r="M3394" s="7">
        <v>0.4</v>
      </c>
      <c r="N3394" s="14"/>
    </row>
    <row r="3395" spans="1:14" ht="110.25">
      <c r="A3395" s="6">
        <v>3394</v>
      </c>
      <c r="B3395" s="8" t="s">
        <v>3986</v>
      </c>
      <c r="C3395" s="9" t="s">
        <v>3987</v>
      </c>
      <c r="D3395" s="10" t="s">
        <v>3988</v>
      </c>
      <c r="E3395" s="11" t="s">
        <v>4193</v>
      </c>
      <c r="F3395" s="6">
        <v>346654</v>
      </c>
      <c r="G3395" s="6" t="s">
        <v>4112</v>
      </c>
      <c r="H3395" s="16">
        <v>13285103.711999999</v>
      </c>
      <c r="I3395" s="12" t="s">
        <v>4194</v>
      </c>
      <c r="J3395" s="12" t="s">
        <v>2842</v>
      </c>
      <c r="K3395" s="15"/>
      <c r="L3395" s="13" t="s">
        <v>14</v>
      </c>
      <c r="M3395" s="7">
        <v>1</v>
      </c>
      <c r="N3395" s="14"/>
    </row>
    <row r="3396" spans="1:14" ht="157.5">
      <c r="A3396" s="6">
        <v>3395</v>
      </c>
      <c r="B3396" s="8" t="s">
        <v>3986</v>
      </c>
      <c r="C3396" s="9" t="s">
        <v>3987</v>
      </c>
      <c r="D3396" s="10" t="s">
        <v>3988</v>
      </c>
      <c r="E3396" s="11" t="s">
        <v>4195</v>
      </c>
      <c r="F3396" s="6">
        <v>346655</v>
      </c>
      <c r="G3396" s="6" t="s">
        <v>4112</v>
      </c>
      <c r="H3396" s="16">
        <v>13446692.142000001</v>
      </c>
      <c r="I3396" s="12" t="s">
        <v>4194</v>
      </c>
      <c r="J3396" s="12" t="s">
        <v>2842</v>
      </c>
      <c r="K3396" s="15"/>
      <c r="L3396" s="13" t="s">
        <v>14</v>
      </c>
      <c r="M3396" s="7">
        <v>1</v>
      </c>
      <c r="N3396" s="14"/>
    </row>
    <row r="3397" spans="1:14" ht="110.25">
      <c r="A3397" s="6">
        <v>3396</v>
      </c>
      <c r="B3397" s="8" t="s">
        <v>3986</v>
      </c>
      <c r="C3397" s="9" t="s">
        <v>4148</v>
      </c>
      <c r="D3397" s="10" t="s">
        <v>4149</v>
      </c>
      <c r="E3397" s="11" t="s">
        <v>4196</v>
      </c>
      <c r="F3397" s="6">
        <v>412279</v>
      </c>
      <c r="G3397" s="6" t="s">
        <v>4112</v>
      </c>
      <c r="H3397" s="16">
        <v>15196921.022</v>
      </c>
      <c r="I3397" s="12">
        <v>43937</v>
      </c>
      <c r="J3397" s="12">
        <v>44309</v>
      </c>
      <c r="K3397" s="15"/>
      <c r="L3397" s="13" t="s">
        <v>14</v>
      </c>
      <c r="M3397" s="7">
        <v>1</v>
      </c>
      <c r="N3397" s="14"/>
    </row>
    <row r="3398" spans="1:14" ht="126">
      <c r="A3398" s="6">
        <v>3397</v>
      </c>
      <c r="B3398" s="8" t="s">
        <v>3986</v>
      </c>
      <c r="C3398" s="9" t="s">
        <v>4197</v>
      </c>
      <c r="D3398" s="10" t="s">
        <v>4198</v>
      </c>
      <c r="E3398" s="11" t="s">
        <v>4199</v>
      </c>
      <c r="F3398" s="6">
        <v>370279</v>
      </c>
      <c r="G3398" s="6" t="s">
        <v>4112</v>
      </c>
      <c r="H3398" s="16">
        <v>6799822.5999999996</v>
      </c>
      <c r="I3398" s="12">
        <v>43872</v>
      </c>
      <c r="J3398" s="12">
        <v>44151</v>
      </c>
      <c r="K3398" s="15"/>
      <c r="L3398" s="13" t="s">
        <v>14</v>
      </c>
      <c r="M3398" s="7">
        <v>1</v>
      </c>
      <c r="N3398" s="14"/>
    </row>
    <row r="3399" spans="1:14" ht="78.75">
      <c r="A3399" s="6">
        <v>3398</v>
      </c>
      <c r="B3399" s="8" t="s">
        <v>3986</v>
      </c>
      <c r="C3399" s="9" t="s">
        <v>4200</v>
      </c>
      <c r="D3399" s="10" t="s">
        <v>4201</v>
      </c>
      <c r="E3399" s="11" t="s">
        <v>4202</v>
      </c>
      <c r="F3399" s="6">
        <v>376663</v>
      </c>
      <c r="G3399" s="6" t="s">
        <v>4112</v>
      </c>
      <c r="H3399" s="16">
        <v>6179213.25</v>
      </c>
      <c r="I3399" s="12">
        <v>43872</v>
      </c>
      <c r="J3399" s="12">
        <v>44151</v>
      </c>
      <c r="K3399" s="15"/>
      <c r="L3399" s="13" t="s">
        <v>14</v>
      </c>
      <c r="M3399" s="7">
        <v>1</v>
      </c>
      <c r="N3399" s="14"/>
    </row>
    <row r="3400" spans="1:14" ht="189">
      <c r="A3400" s="6">
        <v>3399</v>
      </c>
      <c r="B3400" s="8" t="s">
        <v>3986</v>
      </c>
      <c r="C3400" s="9" t="s">
        <v>4203</v>
      </c>
      <c r="D3400" s="10" t="s">
        <v>4204</v>
      </c>
      <c r="E3400" s="11" t="s">
        <v>4205</v>
      </c>
      <c r="F3400" s="6">
        <v>376664</v>
      </c>
      <c r="G3400" s="6" t="s">
        <v>4112</v>
      </c>
      <c r="H3400" s="16">
        <v>10073116.949999999</v>
      </c>
      <c r="I3400" s="12">
        <v>43870</v>
      </c>
      <c r="J3400" s="12">
        <v>44514</v>
      </c>
      <c r="K3400" s="15"/>
      <c r="L3400" s="13" t="s">
        <v>14</v>
      </c>
      <c r="M3400" s="7">
        <v>1</v>
      </c>
      <c r="N3400" s="14"/>
    </row>
    <row r="3401" spans="1:14" ht="94.5">
      <c r="A3401" s="6">
        <v>3400</v>
      </c>
      <c r="B3401" s="8" t="s">
        <v>3986</v>
      </c>
      <c r="C3401" s="9" t="s">
        <v>4206</v>
      </c>
      <c r="D3401" s="10" t="s">
        <v>4207</v>
      </c>
      <c r="E3401" s="11" t="s">
        <v>4208</v>
      </c>
      <c r="F3401" s="6">
        <v>376665</v>
      </c>
      <c r="G3401" s="6" t="s">
        <v>4112</v>
      </c>
      <c r="H3401" s="16">
        <v>12836262.25</v>
      </c>
      <c r="I3401" s="12">
        <v>43866</v>
      </c>
      <c r="J3401" s="12">
        <v>44145</v>
      </c>
      <c r="K3401" s="15"/>
      <c r="L3401" s="13" t="s">
        <v>14</v>
      </c>
      <c r="M3401" s="7">
        <v>1</v>
      </c>
      <c r="N3401" s="14"/>
    </row>
    <row r="3402" spans="1:14" ht="94.5">
      <c r="A3402" s="6">
        <v>3401</v>
      </c>
      <c r="B3402" s="8" t="s">
        <v>3986</v>
      </c>
      <c r="C3402" s="9" t="s">
        <v>4209</v>
      </c>
      <c r="D3402" s="10" t="s">
        <v>4210</v>
      </c>
      <c r="E3402" s="11" t="s">
        <v>4211</v>
      </c>
      <c r="F3402" s="6">
        <v>413240</v>
      </c>
      <c r="G3402" s="6" t="s">
        <v>4112</v>
      </c>
      <c r="H3402" s="16">
        <v>15994062.638</v>
      </c>
      <c r="I3402" s="12"/>
      <c r="J3402" s="12"/>
      <c r="K3402" s="15"/>
      <c r="L3402" s="13" t="s">
        <v>70</v>
      </c>
      <c r="M3402" s="7">
        <v>1</v>
      </c>
      <c r="N3402" s="14"/>
    </row>
    <row r="3403" spans="1:14" ht="94.5">
      <c r="A3403" s="6">
        <v>3402</v>
      </c>
      <c r="B3403" s="8" t="s">
        <v>3986</v>
      </c>
      <c r="C3403" s="9" t="s">
        <v>4023</v>
      </c>
      <c r="D3403" s="10" t="s">
        <v>4024</v>
      </c>
      <c r="E3403" s="11" t="s">
        <v>4211</v>
      </c>
      <c r="F3403" s="6">
        <v>413240</v>
      </c>
      <c r="G3403" s="6" t="s">
        <v>4112</v>
      </c>
      <c r="H3403" s="16">
        <v>15994062.638</v>
      </c>
      <c r="I3403" s="12"/>
      <c r="J3403" s="12"/>
      <c r="K3403" s="15"/>
      <c r="L3403" s="13" t="s">
        <v>70</v>
      </c>
      <c r="M3403" s="7">
        <v>0.55000000000000004</v>
      </c>
      <c r="N3403" s="14"/>
    </row>
    <row r="3404" spans="1:14" ht="94.5">
      <c r="A3404" s="6">
        <v>3403</v>
      </c>
      <c r="B3404" s="8" t="s">
        <v>3986</v>
      </c>
      <c r="C3404" s="9" t="s">
        <v>4212</v>
      </c>
      <c r="D3404" s="10" t="s">
        <v>4213</v>
      </c>
      <c r="E3404" s="11" t="s">
        <v>4211</v>
      </c>
      <c r="F3404" s="6">
        <v>413240</v>
      </c>
      <c r="G3404" s="6" t="s">
        <v>4112</v>
      </c>
      <c r="H3404" s="16">
        <v>15994062.638</v>
      </c>
      <c r="I3404" s="12"/>
      <c r="J3404" s="12"/>
      <c r="K3404" s="15"/>
      <c r="L3404" s="13" t="s">
        <v>70</v>
      </c>
      <c r="M3404" s="7">
        <v>0.45</v>
      </c>
      <c r="N3404" s="14"/>
    </row>
    <row r="3405" spans="1:14" ht="94.5">
      <c r="A3405" s="6">
        <v>3404</v>
      </c>
      <c r="B3405" s="8" t="s">
        <v>3986</v>
      </c>
      <c r="C3405" s="9" t="s">
        <v>4200</v>
      </c>
      <c r="D3405" s="10" t="s">
        <v>4201</v>
      </c>
      <c r="E3405" s="11" t="s">
        <v>4214</v>
      </c>
      <c r="F3405" s="6">
        <v>413241</v>
      </c>
      <c r="G3405" s="6" t="s">
        <v>4112</v>
      </c>
      <c r="H3405" s="16">
        <v>6512329.7999999998</v>
      </c>
      <c r="I3405" s="12" t="s">
        <v>4215</v>
      </c>
      <c r="J3405" s="12">
        <v>44047</v>
      </c>
      <c r="K3405" s="15"/>
      <c r="L3405" s="13" t="s">
        <v>14</v>
      </c>
      <c r="M3405" s="7">
        <v>1</v>
      </c>
      <c r="N3405" s="14"/>
    </row>
    <row r="3406" spans="1:14" ht="78.75">
      <c r="A3406" s="6">
        <v>3405</v>
      </c>
      <c r="B3406" s="8" t="s">
        <v>3986</v>
      </c>
      <c r="C3406" s="9" t="s">
        <v>4216</v>
      </c>
      <c r="D3406" s="10" t="s">
        <v>4053</v>
      </c>
      <c r="E3406" s="11" t="s">
        <v>4217</v>
      </c>
      <c r="F3406" s="6">
        <v>413242</v>
      </c>
      <c r="G3406" s="6" t="s">
        <v>4112</v>
      </c>
      <c r="H3406" s="16">
        <v>71974.789999999994</v>
      </c>
      <c r="I3406" s="12">
        <v>43989</v>
      </c>
      <c r="J3406" s="12">
        <v>44306</v>
      </c>
      <c r="K3406" s="15"/>
      <c r="L3406" s="13" t="s">
        <v>14</v>
      </c>
      <c r="M3406" s="7">
        <v>1</v>
      </c>
      <c r="N3406" s="14"/>
    </row>
    <row r="3407" spans="1:14" ht="94.5">
      <c r="A3407" s="6">
        <v>3406</v>
      </c>
      <c r="B3407" s="8" t="s">
        <v>3986</v>
      </c>
      <c r="C3407" s="9" t="s">
        <v>4218</v>
      </c>
      <c r="D3407" s="10" t="s">
        <v>4219</v>
      </c>
      <c r="E3407" s="11" t="s">
        <v>4220</v>
      </c>
      <c r="F3407" s="6">
        <v>413244</v>
      </c>
      <c r="G3407" s="6" t="s">
        <v>4112</v>
      </c>
      <c r="H3407" s="16">
        <v>12048418.699999999</v>
      </c>
      <c r="I3407" s="12" t="s">
        <v>4221</v>
      </c>
      <c r="J3407" s="12" t="s">
        <v>4222</v>
      </c>
      <c r="K3407" s="15"/>
      <c r="L3407" s="13" t="s">
        <v>14</v>
      </c>
      <c r="M3407" s="7">
        <v>1</v>
      </c>
      <c r="N3407" s="14"/>
    </row>
    <row r="3408" spans="1:14" ht="94.5">
      <c r="A3408" s="6">
        <v>3407</v>
      </c>
      <c r="B3408" s="8" t="s">
        <v>3986</v>
      </c>
      <c r="C3408" s="9" t="s">
        <v>4223</v>
      </c>
      <c r="D3408" s="10" t="s">
        <v>4224</v>
      </c>
      <c r="E3408" s="11" t="s">
        <v>4225</v>
      </c>
      <c r="F3408" s="6">
        <v>444159</v>
      </c>
      <c r="G3408" s="6" t="s">
        <v>4112</v>
      </c>
      <c r="H3408" s="16">
        <v>3715988.65</v>
      </c>
      <c r="I3408" s="12">
        <v>44025</v>
      </c>
      <c r="J3408" s="12">
        <v>44175</v>
      </c>
      <c r="K3408" s="15"/>
      <c r="L3408" s="13" t="s">
        <v>14</v>
      </c>
      <c r="M3408" s="7">
        <v>1</v>
      </c>
      <c r="N3408" s="14"/>
    </row>
    <row r="3409" spans="1:14" ht="126">
      <c r="A3409" s="6">
        <v>3408</v>
      </c>
      <c r="B3409" s="8" t="s">
        <v>3986</v>
      </c>
      <c r="C3409" s="9" t="s">
        <v>4226</v>
      </c>
      <c r="D3409" s="10" t="s">
        <v>4227</v>
      </c>
      <c r="E3409" s="11" t="s">
        <v>4228</v>
      </c>
      <c r="F3409" s="6">
        <v>444160</v>
      </c>
      <c r="G3409" s="6" t="s">
        <v>4112</v>
      </c>
      <c r="H3409" s="16">
        <v>9242721</v>
      </c>
      <c r="I3409" s="12">
        <v>44025</v>
      </c>
      <c r="J3409" s="12">
        <v>44361</v>
      </c>
      <c r="K3409" s="15"/>
      <c r="L3409" s="13" t="s">
        <v>14</v>
      </c>
      <c r="M3409" s="7">
        <v>1</v>
      </c>
      <c r="N3409" s="14"/>
    </row>
    <row r="3410" spans="1:14" ht="299.25">
      <c r="A3410" s="6">
        <v>3409</v>
      </c>
      <c r="B3410" s="8" t="s">
        <v>3986</v>
      </c>
      <c r="C3410" s="9" t="s">
        <v>4229</v>
      </c>
      <c r="D3410" s="10" t="s">
        <v>4230</v>
      </c>
      <c r="E3410" s="11" t="s">
        <v>4231</v>
      </c>
      <c r="F3410" s="6">
        <v>333430</v>
      </c>
      <c r="G3410" s="6" t="s">
        <v>4112</v>
      </c>
      <c r="H3410" s="16">
        <v>21813008.853999998</v>
      </c>
      <c r="I3410" s="12">
        <v>43716</v>
      </c>
      <c r="J3410" s="12">
        <v>44087</v>
      </c>
      <c r="K3410" s="15">
        <v>4000000</v>
      </c>
      <c r="L3410" s="13" t="s">
        <v>14</v>
      </c>
      <c r="M3410" s="7">
        <v>1</v>
      </c>
      <c r="N3410" s="14"/>
    </row>
    <row r="3411" spans="1:14" ht="378">
      <c r="A3411" s="6">
        <v>3410</v>
      </c>
      <c r="B3411" s="8" t="s">
        <v>3986</v>
      </c>
      <c r="C3411" s="9" t="s">
        <v>4232</v>
      </c>
      <c r="D3411" s="10" t="s">
        <v>4233</v>
      </c>
      <c r="E3411" s="11" t="s">
        <v>4234</v>
      </c>
      <c r="F3411" s="6">
        <v>306556</v>
      </c>
      <c r="G3411" s="6" t="s">
        <v>4112</v>
      </c>
      <c r="H3411" s="16">
        <v>25166987.761</v>
      </c>
      <c r="I3411" s="12">
        <v>43318</v>
      </c>
      <c r="J3411" s="12">
        <v>44026</v>
      </c>
      <c r="K3411" s="15">
        <v>8521300</v>
      </c>
      <c r="L3411" s="13" t="s">
        <v>14</v>
      </c>
      <c r="M3411" s="7">
        <v>1</v>
      </c>
      <c r="N3411" s="14"/>
    </row>
    <row r="3412" spans="1:14" ht="78.75">
      <c r="A3412" s="6">
        <v>3411</v>
      </c>
      <c r="B3412" s="8" t="s">
        <v>3986</v>
      </c>
      <c r="C3412" s="9" t="s">
        <v>4166</v>
      </c>
      <c r="D3412" s="10" t="s">
        <v>4167</v>
      </c>
      <c r="E3412" s="11" t="s">
        <v>4235</v>
      </c>
      <c r="F3412" s="6">
        <v>376661</v>
      </c>
      <c r="G3412" s="6" t="s">
        <v>4112</v>
      </c>
      <c r="H3412" s="16">
        <v>32026462.021000002</v>
      </c>
      <c r="I3412" s="12">
        <v>43942</v>
      </c>
      <c r="J3412" s="12">
        <v>44275</v>
      </c>
      <c r="K3412" s="15"/>
      <c r="L3412" s="13" t="s">
        <v>70</v>
      </c>
      <c r="M3412" s="7">
        <v>1</v>
      </c>
      <c r="N3412" s="14"/>
    </row>
    <row r="3413" spans="1:14" ht="78.75">
      <c r="A3413" s="6">
        <v>3412</v>
      </c>
      <c r="B3413" s="8" t="s">
        <v>3986</v>
      </c>
      <c r="C3413" s="9" t="s">
        <v>4169</v>
      </c>
      <c r="D3413" s="10" t="s">
        <v>1093</v>
      </c>
      <c r="E3413" s="11" t="s">
        <v>4235</v>
      </c>
      <c r="F3413" s="6">
        <v>376661</v>
      </c>
      <c r="G3413" s="6" t="s">
        <v>4112</v>
      </c>
      <c r="H3413" s="16">
        <v>32026462.021000002</v>
      </c>
      <c r="I3413" s="12">
        <v>43942</v>
      </c>
      <c r="J3413" s="12">
        <v>44275</v>
      </c>
      <c r="K3413" s="15"/>
      <c r="L3413" s="13" t="s">
        <v>70</v>
      </c>
      <c r="M3413" s="7">
        <v>1</v>
      </c>
      <c r="N3413" s="14"/>
    </row>
    <row r="3414" spans="1:14" ht="78.75">
      <c r="A3414" s="6">
        <v>3413</v>
      </c>
      <c r="B3414" s="8" t="s">
        <v>3986</v>
      </c>
      <c r="C3414" s="9" t="s">
        <v>4170</v>
      </c>
      <c r="D3414" s="10" t="s">
        <v>931</v>
      </c>
      <c r="E3414" s="11" t="s">
        <v>4235</v>
      </c>
      <c r="F3414" s="6">
        <v>376661</v>
      </c>
      <c r="G3414" s="6" t="s">
        <v>4112</v>
      </c>
      <c r="H3414" s="16">
        <v>32026462.021000002</v>
      </c>
      <c r="I3414" s="12">
        <v>43942</v>
      </c>
      <c r="J3414" s="12">
        <v>44275</v>
      </c>
      <c r="K3414" s="15"/>
      <c r="L3414" s="13" t="s">
        <v>70</v>
      </c>
      <c r="M3414" s="7">
        <v>1</v>
      </c>
      <c r="N3414" s="14"/>
    </row>
    <row r="3415" spans="1:14" ht="78.75">
      <c r="A3415" s="6">
        <v>3414</v>
      </c>
      <c r="B3415" s="8" t="s">
        <v>3986</v>
      </c>
      <c r="C3415" s="9" t="s">
        <v>4236</v>
      </c>
      <c r="D3415" s="10" t="s">
        <v>4237</v>
      </c>
      <c r="E3415" s="11" t="s">
        <v>4238</v>
      </c>
      <c r="F3415" s="6">
        <v>463190</v>
      </c>
      <c r="G3415" s="6" t="s">
        <v>4112</v>
      </c>
      <c r="H3415" s="16">
        <v>52000000</v>
      </c>
      <c r="I3415" s="12">
        <v>44101</v>
      </c>
      <c r="J3415" s="12">
        <v>44667</v>
      </c>
      <c r="K3415" s="15"/>
      <c r="L3415" s="13" t="s">
        <v>70</v>
      </c>
      <c r="M3415" s="7">
        <v>1</v>
      </c>
      <c r="N3415" s="14"/>
    </row>
    <row r="3416" spans="1:14" ht="78.75">
      <c r="A3416" s="6">
        <v>3415</v>
      </c>
      <c r="B3416" s="8" t="s">
        <v>3986</v>
      </c>
      <c r="C3416" s="9" t="s">
        <v>4239</v>
      </c>
      <c r="D3416" s="10" t="s">
        <v>4240</v>
      </c>
      <c r="E3416" s="11" t="s">
        <v>4238</v>
      </c>
      <c r="F3416" s="6">
        <v>463190</v>
      </c>
      <c r="G3416" s="6" t="s">
        <v>4112</v>
      </c>
      <c r="H3416" s="16">
        <v>52000000</v>
      </c>
      <c r="I3416" s="12">
        <v>44101</v>
      </c>
      <c r="J3416" s="12">
        <v>44667</v>
      </c>
      <c r="K3416" s="15"/>
      <c r="L3416" s="13" t="s">
        <v>70</v>
      </c>
      <c r="M3416" s="7">
        <v>0.75</v>
      </c>
      <c r="N3416" s="14"/>
    </row>
    <row r="3417" spans="1:14" ht="78.75">
      <c r="A3417" s="6">
        <v>3416</v>
      </c>
      <c r="B3417" s="8" t="s">
        <v>3986</v>
      </c>
      <c r="C3417" s="9" t="s">
        <v>4241</v>
      </c>
      <c r="D3417" s="10" t="s">
        <v>4242</v>
      </c>
      <c r="E3417" s="11" t="s">
        <v>4238</v>
      </c>
      <c r="F3417" s="6">
        <v>463190</v>
      </c>
      <c r="G3417" s="6" t="s">
        <v>4112</v>
      </c>
      <c r="H3417" s="16">
        <v>52000000</v>
      </c>
      <c r="I3417" s="12">
        <v>44101</v>
      </c>
      <c r="J3417" s="12">
        <v>44667</v>
      </c>
      <c r="K3417" s="15"/>
      <c r="L3417" s="13" t="s">
        <v>70</v>
      </c>
      <c r="M3417" s="7">
        <v>0.25</v>
      </c>
      <c r="N3417" s="14"/>
    </row>
    <row r="3418" spans="1:14" ht="94.5">
      <c r="A3418" s="6">
        <v>3417</v>
      </c>
      <c r="B3418" s="8" t="s">
        <v>3986</v>
      </c>
      <c r="C3418" s="9" t="s">
        <v>4243</v>
      </c>
      <c r="D3418" s="10" t="s">
        <v>4244</v>
      </c>
      <c r="E3418" s="11" t="s">
        <v>4245</v>
      </c>
      <c r="F3418" s="6">
        <v>376666</v>
      </c>
      <c r="G3418" s="6" t="s">
        <v>4112</v>
      </c>
      <c r="H3418" s="16">
        <v>7464183.25</v>
      </c>
      <c r="I3418" s="12">
        <v>43864</v>
      </c>
      <c r="J3418" s="12">
        <v>44114</v>
      </c>
      <c r="K3418" s="15"/>
      <c r="L3418" s="13" t="s">
        <v>14</v>
      </c>
      <c r="M3418" s="7">
        <v>1</v>
      </c>
      <c r="N3418" s="14"/>
    </row>
    <row r="3419" spans="1:14" ht="47.25">
      <c r="A3419" s="6">
        <v>3418</v>
      </c>
      <c r="B3419" s="8" t="s">
        <v>3986</v>
      </c>
      <c r="C3419" s="9" t="s">
        <v>4246</v>
      </c>
      <c r="D3419" s="10" t="s">
        <v>4247</v>
      </c>
      <c r="E3419" s="11" t="s">
        <v>4248</v>
      </c>
      <c r="F3419" s="6">
        <v>386185</v>
      </c>
      <c r="G3419" s="6" t="s">
        <v>4112</v>
      </c>
      <c r="H3419" s="16">
        <v>1680535.75</v>
      </c>
      <c r="I3419" s="12">
        <v>43871</v>
      </c>
      <c r="J3419" s="12">
        <v>44150</v>
      </c>
      <c r="K3419" s="15"/>
      <c r="L3419" s="13" t="s">
        <v>14</v>
      </c>
      <c r="M3419" s="7">
        <v>1</v>
      </c>
      <c r="N3419" s="14"/>
    </row>
    <row r="3420" spans="1:14" ht="126">
      <c r="A3420" s="6">
        <v>3419</v>
      </c>
      <c r="B3420" s="8" t="s">
        <v>3986</v>
      </c>
      <c r="C3420" s="9" t="s">
        <v>4249</v>
      </c>
      <c r="D3420" s="10" t="s">
        <v>4250</v>
      </c>
      <c r="E3420" s="11" t="s">
        <v>4251</v>
      </c>
      <c r="F3420" s="6">
        <v>417064</v>
      </c>
      <c r="G3420" s="6" t="s">
        <v>4112</v>
      </c>
      <c r="H3420" s="16">
        <v>7510124.2999999998</v>
      </c>
      <c r="I3420" s="12">
        <v>43933</v>
      </c>
      <c r="J3420" s="12">
        <v>44121</v>
      </c>
      <c r="K3420" s="15"/>
      <c r="L3420" s="13" t="s">
        <v>14</v>
      </c>
      <c r="M3420" s="7">
        <v>1</v>
      </c>
      <c r="N3420" s="14"/>
    </row>
    <row r="3421" spans="1:14" ht="94.5">
      <c r="A3421" s="6">
        <v>3420</v>
      </c>
      <c r="B3421" s="8" t="s">
        <v>3986</v>
      </c>
      <c r="C3421" s="9" t="s">
        <v>4148</v>
      </c>
      <c r="D3421" s="10" t="s">
        <v>4149</v>
      </c>
      <c r="E3421" s="11" t="s">
        <v>4252</v>
      </c>
      <c r="F3421" s="6">
        <v>417065</v>
      </c>
      <c r="G3421" s="6" t="s">
        <v>4112</v>
      </c>
      <c r="H3421" s="16">
        <v>8396993.9499999993</v>
      </c>
      <c r="I3421" s="12">
        <v>43933</v>
      </c>
      <c r="J3421" s="12">
        <v>44122</v>
      </c>
      <c r="K3421" s="15">
        <v>1350000</v>
      </c>
      <c r="L3421" s="13" t="s">
        <v>14</v>
      </c>
      <c r="M3421" s="7">
        <v>1</v>
      </c>
      <c r="N3421" s="14"/>
    </row>
    <row r="3422" spans="1:14" ht="173.25">
      <c r="A3422" s="6">
        <v>3421</v>
      </c>
      <c r="B3422" s="8" t="s">
        <v>3986</v>
      </c>
      <c r="C3422" s="9" t="s">
        <v>4253</v>
      </c>
      <c r="D3422" s="10" t="s">
        <v>4254</v>
      </c>
      <c r="E3422" s="11" t="s">
        <v>4255</v>
      </c>
      <c r="F3422" s="6">
        <v>356321</v>
      </c>
      <c r="G3422" s="6" t="s">
        <v>4256</v>
      </c>
      <c r="H3422" s="16">
        <v>6646257</v>
      </c>
      <c r="I3422" s="12" t="s">
        <v>4257</v>
      </c>
      <c r="J3422" s="12" t="s">
        <v>571</v>
      </c>
      <c r="K3422" s="15"/>
      <c r="L3422" s="13" t="s">
        <v>14</v>
      </c>
      <c r="M3422" s="7">
        <v>1</v>
      </c>
      <c r="N3422" s="14"/>
    </row>
    <row r="3423" spans="1:14" ht="299.25">
      <c r="A3423" s="6">
        <v>3422</v>
      </c>
      <c r="B3423" s="8" t="s">
        <v>3986</v>
      </c>
      <c r="C3423" s="9" t="s">
        <v>4258</v>
      </c>
      <c r="D3423" s="10" t="s">
        <v>4259</v>
      </c>
      <c r="E3423" s="11" t="s">
        <v>4260</v>
      </c>
      <c r="F3423" s="6">
        <v>356322</v>
      </c>
      <c r="G3423" s="6" t="s">
        <v>4256</v>
      </c>
      <c r="H3423" s="16">
        <v>13257516</v>
      </c>
      <c r="I3423" s="12" t="s">
        <v>4261</v>
      </c>
      <c r="J3423" s="12" t="s">
        <v>2293</v>
      </c>
      <c r="K3423" s="15">
        <v>1082698</v>
      </c>
      <c r="L3423" s="13" t="s">
        <v>14</v>
      </c>
      <c r="M3423" s="7">
        <v>1</v>
      </c>
      <c r="N3423" s="14"/>
    </row>
    <row r="3424" spans="1:14" ht="236.25">
      <c r="A3424" s="6">
        <v>3423</v>
      </c>
      <c r="B3424" s="8" t="s">
        <v>3986</v>
      </c>
      <c r="C3424" s="9" t="s">
        <v>4262</v>
      </c>
      <c r="D3424" s="10" t="s">
        <v>4263</v>
      </c>
      <c r="E3424" s="11" t="s">
        <v>4264</v>
      </c>
      <c r="F3424" s="6">
        <v>353888</v>
      </c>
      <c r="G3424" s="6" t="s">
        <v>4256</v>
      </c>
      <c r="H3424" s="16">
        <v>24230971.612</v>
      </c>
      <c r="I3424" s="12" t="s">
        <v>4265</v>
      </c>
      <c r="J3424" s="12" t="s">
        <v>4266</v>
      </c>
      <c r="K3424" s="15">
        <v>3297950</v>
      </c>
      <c r="L3424" s="13" t="s">
        <v>14</v>
      </c>
      <c r="M3424" s="7">
        <v>1</v>
      </c>
      <c r="N3424" s="14"/>
    </row>
    <row r="3425" spans="1:14" ht="267.75">
      <c r="A3425" s="6">
        <v>3424</v>
      </c>
      <c r="B3425" s="8" t="s">
        <v>3986</v>
      </c>
      <c r="C3425" s="9" t="s">
        <v>4262</v>
      </c>
      <c r="D3425" s="10" t="s">
        <v>4263</v>
      </c>
      <c r="E3425" s="11" t="s">
        <v>4267</v>
      </c>
      <c r="F3425" s="6">
        <v>353891</v>
      </c>
      <c r="G3425" s="6" t="s">
        <v>4256</v>
      </c>
      <c r="H3425" s="16">
        <v>17261445.247000001</v>
      </c>
      <c r="I3425" s="12" t="s">
        <v>2803</v>
      </c>
      <c r="J3425" s="12" t="s">
        <v>4266</v>
      </c>
      <c r="K3425" s="15">
        <v>3384619</v>
      </c>
      <c r="L3425" s="13" t="s">
        <v>14</v>
      </c>
      <c r="M3425" s="7">
        <v>1</v>
      </c>
      <c r="N3425" s="14"/>
    </row>
    <row r="3426" spans="1:14" ht="173.25">
      <c r="A3426" s="6">
        <v>3425</v>
      </c>
      <c r="B3426" s="8" t="s">
        <v>3986</v>
      </c>
      <c r="C3426" s="9" t="s">
        <v>4268</v>
      </c>
      <c r="D3426" s="10" t="s">
        <v>4269</v>
      </c>
      <c r="E3426" s="11" t="s">
        <v>4270</v>
      </c>
      <c r="F3426" s="6">
        <v>353892</v>
      </c>
      <c r="G3426" s="6" t="s">
        <v>4256</v>
      </c>
      <c r="H3426" s="16">
        <v>16238560.744000001</v>
      </c>
      <c r="I3426" s="12" t="s">
        <v>4271</v>
      </c>
      <c r="J3426" s="12" t="s">
        <v>262</v>
      </c>
      <c r="K3426" s="15">
        <v>4293421</v>
      </c>
      <c r="L3426" s="13" t="s">
        <v>70</v>
      </c>
      <c r="M3426" s="7">
        <v>1</v>
      </c>
      <c r="N3426" s="14"/>
    </row>
    <row r="3427" spans="1:14" ht="173.25">
      <c r="A3427" s="6">
        <v>3426</v>
      </c>
      <c r="B3427" s="8" t="s">
        <v>3986</v>
      </c>
      <c r="C3427" s="9" t="s">
        <v>4272</v>
      </c>
      <c r="D3427" s="10" t="s">
        <v>4273</v>
      </c>
      <c r="E3427" s="11" t="s">
        <v>4270</v>
      </c>
      <c r="F3427" s="6">
        <v>353892</v>
      </c>
      <c r="G3427" s="6" t="s">
        <v>4256</v>
      </c>
      <c r="H3427" s="16">
        <v>16238560.744000001</v>
      </c>
      <c r="I3427" s="12" t="s">
        <v>4271</v>
      </c>
      <c r="J3427" s="12" t="s">
        <v>262</v>
      </c>
      <c r="K3427" s="15">
        <v>4293421</v>
      </c>
      <c r="L3427" s="13" t="s">
        <v>70</v>
      </c>
      <c r="M3427" s="7">
        <v>0.51</v>
      </c>
      <c r="N3427" s="14"/>
    </row>
    <row r="3428" spans="1:14" ht="173.25">
      <c r="A3428" s="6">
        <v>3427</v>
      </c>
      <c r="B3428" s="8" t="s">
        <v>3986</v>
      </c>
      <c r="C3428" s="9" t="s">
        <v>4274</v>
      </c>
      <c r="D3428" s="10" t="s">
        <v>4275</v>
      </c>
      <c r="E3428" s="11" t="s">
        <v>4270</v>
      </c>
      <c r="F3428" s="6">
        <v>353892</v>
      </c>
      <c r="G3428" s="6" t="s">
        <v>4256</v>
      </c>
      <c r="H3428" s="16">
        <v>16238560.744000001</v>
      </c>
      <c r="I3428" s="12" t="s">
        <v>4271</v>
      </c>
      <c r="J3428" s="12" t="s">
        <v>262</v>
      </c>
      <c r="K3428" s="15">
        <v>4293421</v>
      </c>
      <c r="L3428" s="13" t="s">
        <v>70</v>
      </c>
      <c r="M3428" s="7">
        <v>0.49</v>
      </c>
      <c r="N3428" s="14"/>
    </row>
    <row r="3429" spans="1:14" ht="267.75">
      <c r="A3429" s="6">
        <v>3428</v>
      </c>
      <c r="B3429" s="8" t="s">
        <v>3986</v>
      </c>
      <c r="C3429" s="9" t="s">
        <v>4148</v>
      </c>
      <c r="D3429" s="10" t="s">
        <v>4149</v>
      </c>
      <c r="E3429" s="11" t="s">
        <v>4276</v>
      </c>
      <c r="F3429" s="6">
        <v>434553</v>
      </c>
      <c r="G3429" s="6" t="s">
        <v>4256</v>
      </c>
      <c r="H3429" s="16">
        <v>18162983.864999998</v>
      </c>
      <c r="I3429" s="12" t="s">
        <v>4277</v>
      </c>
      <c r="J3429" s="12" t="s">
        <v>2927</v>
      </c>
      <c r="K3429" s="15">
        <v>1798672</v>
      </c>
      <c r="L3429" s="13" t="s">
        <v>14</v>
      </c>
      <c r="M3429" s="7">
        <v>1</v>
      </c>
      <c r="N3429" s="14"/>
    </row>
    <row r="3430" spans="1:14" ht="189">
      <c r="A3430" s="6">
        <v>3429</v>
      </c>
      <c r="B3430" s="8" t="s">
        <v>3986</v>
      </c>
      <c r="C3430" s="9" t="s">
        <v>4268</v>
      </c>
      <c r="D3430" s="10" t="s">
        <v>4269</v>
      </c>
      <c r="E3430" s="11" t="s">
        <v>4278</v>
      </c>
      <c r="F3430" s="6">
        <v>353893</v>
      </c>
      <c r="G3430" s="6" t="s">
        <v>4256</v>
      </c>
      <c r="H3430" s="16">
        <v>13920223.77</v>
      </c>
      <c r="I3430" s="12" t="s">
        <v>2986</v>
      </c>
      <c r="J3430" s="12" t="s">
        <v>4271</v>
      </c>
      <c r="K3430" s="15"/>
      <c r="L3430" s="13" t="s">
        <v>70</v>
      </c>
      <c r="M3430" s="7">
        <v>1</v>
      </c>
      <c r="N3430" s="14"/>
    </row>
    <row r="3431" spans="1:14" ht="189">
      <c r="A3431" s="6">
        <v>3430</v>
      </c>
      <c r="B3431" s="8" t="s">
        <v>3986</v>
      </c>
      <c r="C3431" s="9" t="s">
        <v>4272</v>
      </c>
      <c r="D3431" s="10" t="s">
        <v>4273</v>
      </c>
      <c r="E3431" s="11" t="s">
        <v>4278</v>
      </c>
      <c r="F3431" s="6">
        <v>353893</v>
      </c>
      <c r="G3431" s="6" t="s">
        <v>4256</v>
      </c>
      <c r="H3431" s="16">
        <v>13920223.77</v>
      </c>
      <c r="I3431" s="12" t="s">
        <v>2986</v>
      </c>
      <c r="J3431" s="12" t="s">
        <v>4271</v>
      </c>
      <c r="K3431" s="15"/>
      <c r="L3431" s="13" t="s">
        <v>70</v>
      </c>
      <c r="M3431" s="7">
        <v>0.51</v>
      </c>
      <c r="N3431" s="14"/>
    </row>
    <row r="3432" spans="1:14" ht="189">
      <c r="A3432" s="6">
        <v>3431</v>
      </c>
      <c r="B3432" s="8" t="s">
        <v>3986</v>
      </c>
      <c r="C3432" s="9" t="s">
        <v>4274</v>
      </c>
      <c r="D3432" s="10" t="s">
        <v>4275</v>
      </c>
      <c r="E3432" s="11" t="s">
        <v>4278</v>
      </c>
      <c r="F3432" s="6">
        <v>353893</v>
      </c>
      <c r="G3432" s="6" t="s">
        <v>4256</v>
      </c>
      <c r="H3432" s="16">
        <v>13920223.77</v>
      </c>
      <c r="I3432" s="12" t="s">
        <v>2986</v>
      </c>
      <c r="J3432" s="12" t="s">
        <v>4271</v>
      </c>
      <c r="K3432" s="15"/>
      <c r="L3432" s="13" t="s">
        <v>70</v>
      </c>
      <c r="M3432" s="7">
        <v>0.49</v>
      </c>
      <c r="N3432" s="14"/>
    </row>
    <row r="3433" spans="1:14" ht="204.75">
      <c r="A3433" s="6">
        <v>3432</v>
      </c>
      <c r="B3433" s="8" t="s">
        <v>3986</v>
      </c>
      <c r="C3433" s="9" t="s">
        <v>4268</v>
      </c>
      <c r="D3433" s="10" t="s">
        <v>4269</v>
      </c>
      <c r="E3433" s="11" t="s">
        <v>4279</v>
      </c>
      <c r="F3433" s="6">
        <v>353899</v>
      </c>
      <c r="G3433" s="6" t="s">
        <v>4256</v>
      </c>
      <c r="H3433" s="16">
        <v>10573850.25</v>
      </c>
      <c r="I3433" s="12" t="s">
        <v>2986</v>
      </c>
      <c r="J3433" s="12" t="s">
        <v>4271</v>
      </c>
      <c r="K3433" s="15">
        <v>2428153</v>
      </c>
      <c r="L3433" s="13" t="s">
        <v>70</v>
      </c>
      <c r="M3433" s="7">
        <v>1</v>
      </c>
      <c r="N3433" s="14"/>
    </row>
    <row r="3434" spans="1:14" ht="204.75">
      <c r="A3434" s="6">
        <v>3433</v>
      </c>
      <c r="B3434" s="8" t="s">
        <v>3986</v>
      </c>
      <c r="C3434" s="9" t="s">
        <v>4272</v>
      </c>
      <c r="D3434" s="10" t="s">
        <v>4273</v>
      </c>
      <c r="E3434" s="11" t="s">
        <v>4279</v>
      </c>
      <c r="F3434" s="6">
        <v>353899</v>
      </c>
      <c r="G3434" s="6" t="s">
        <v>4256</v>
      </c>
      <c r="H3434" s="16">
        <v>10573850.25</v>
      </c>
      <c r="I3434" s="12" t="s">
        <v>2986</v>
      </c>
      <c r="J3434" s="12" t="s">
        <v>4271</v>
      </c>
      <c r="K3434" s="15">
        <v>2428153</v>
      </c>
      <c r="L3434" s="13" t="s">
        <v>70</v>
      </c>
      <c r="M3434" s="7">
        <v>0.51</v>
      </c>
      <c r="N3434" s="14"/>
    </row>
    <row r="3435" spans="1:14" ht="204.75">
      <c r="A3435" s="6">
        <v>3434</v>
      </c>
      <c r="B3435" s="8" t="s">
        <v>3986</v>
      </c>
      <c r="C3435" s="9" t="s">
        <v>4274</v>
      </c>
      <c r="D3435" s="10" t="s">
        <v>4275</v>
      </c>
      <c r="E3435" s="11" t="s">
        <v>4279</v>
      </c>
      <c r="F3435" s="6">
        <v>353899</v>
      </c>
      <c r="G3435" s="6" t="s">
        <v>4256</v>
      </c>
      <c r="H3435" s="16">
        <v>10573850.25</v>
      </c>
      <c r="I3435" s="12" t="s">
        <v>4271</v>
      </c>
      <c r="J3435" s="12" t="s">
        <v>262</v>
      </c>
      <c r="K3435" s="15">
        <v>2428153</v>
      </c>
      <c r="L3435" s="13" t="s">
        <v>70</v>
      </c>
      <c r="M3435" s="7">
        <v>0.49</v>
      </c>
      <c r="N3435" s="14"/>
    </row>
    <row r="3436" spans="1:14" ht="141.75">
      <c r="A3436" s="6">
        <v>3435</v>
      </c>
      <c r="B3436" s="8" t="s">
        <v>3986</v>
      </c>
      <c r="C3436" s="9" t="s">
        <v>4280</v>
      </c>
      <c r="D3436" s="10" t="s">
        <v>4281</v>
      </c>
      <c r="E3436" s="11" t="s">
        <v>4282</v>
      </c>
      <c r="F3436" s="6">
        <v>390329</v>
      </c>
      <c r="G3436" s="6" t="s">
        <v>4256</v>
      </c>
      <c r="H3436" s="16">
        <v>11284299.5</v>
      </c>
      <c r="I3436" s="12" t="s">
        <v>4283</v>
      </c>
      <c r="J3436" s="12" t="s">
        <v>392</v>
      </c>
      <c r="K3436" s="15">
        <v>7738353</v>
      </c>
      <c r="L3436" s="13" t="s">
        <v>14</v>
      </c>
      <c r="M3436" s="7">
        <v>1</v>
      </c>
      <c r="N3436" s="14"/>
    </row>
    <row r="3437" spans="1:14" ht="94.5">
      <c r="A3437" s="6">
        <v>3436</v>
      </c>
      <c r="B3437" s="8" t="s">
        <v>3986</v>
      </c>
      <c r="C3437" s="9" t="s">
        <v>4039</v>
      </c>
      <c r="D3437" s="10" t="s">
        <v>4040</v>
      </c>
      <c r="E3437" s="11" t="s">
        <v>4284</v>
      </c>
      <c r="F3437" s="6">
        <v>391433</v>
      </c>
      <c r="G3437" s="6" t="s">
        <v>4256</v>
      </c>
      <c r="H3437" s="16">
        <v>18929719.748</v>
      </c>
      <c r="I3437" s="12" t="s">
        <v>4285</v>
      </c>
      <c r="J3437" s="12" t="s">
        <v>4286</v>
      </c>
      <c r="K3437" s="15"/>
      <c r="L3437" s="13" t="s">
        <v>14</v>
      </c>
      <c r="M3437" s="7">
        <v>1</v>
      </c>
      <c r="N3437" s="14"/>
    </row>
    <row r="3438" spans="1:14" ht="236.25">
      <c r="A3438" s="6">
        <v>3437</v>
      </c>
      <c r="B3438" s="8" t="s">
        <v>3986</v>
      </c>
      <c r="C3438" s="9" t="s">
        <v>4287</v>
      </c>
      <c r="D3438" s="10" t="s">
        <v>4288</v>
      </c>
      <c r="E3438" s="11" t="s">
        <v>4289</v>
      </c>
      <c r="F3438" s="6">
        <v>481894</v>
      </c>
      <c r="G3438" s="6" t="s">
        <v>4256</v>
      </c>
      <c r="H3438" s="16">
        <v>19784906.866</v>
      </c>
      <c r="I3438" s="12" t="s">
        <v>4290</v>
      </c>
      <c r="J3438" s="12" t="s">
        <v>4291</v>
      </c>
      <c r="K3438" s="15"/>
      <c r="L3438" s="13" t="s">
        <v>14</v>
      </c>
      <c r="M3438" s="7">
        <v>1</v>
      </c>
      <c r="N3438" s="14"/>
    </row>
    <row r="3439" spans="1:14" ht="94.5">
      <c r="A3439" s="6">
        <v>3438</v>
      </c>
      <c r="B3439" s="8" t="s">
        <v>3986</v>
      </c>
      <c r="C3439" s="9" t="s">
        <v>4292</v>
      </c>
      <c r="D3439" s="10" t="s">
        <v>4293</v>
      </c>
      <c r="E3439" s="11" t="s">
        <v>4294</v>
      </c>
      <c r="F3439" s="6">
        <v>514061</v>
      </c>
      <c r="G3439" s="6" t="s">
        <v>4256</v>
      </c>
      <c r="H3439" s="16">
        <v>4908983.45</v>
      </c>
      <c r="I3439" s="12" t="s">
        <v>467</v>
      </c>
      <c r="J3439" s="12" t="s">
        <v>4295</v>
      </c>
      <c r="K3439" s="15"/>
      <c r="L3439" s="13" t="s">
        <v>14</v>
      </c>
      <c r="M3439" s="7">
        <v>1</v>
      </c>
      <c r="N3439" s="14"/>
    </row>
    <row r="3440" spans="1:14" ht="157.5">
      <c r="A3440" s="6">
        <v>3439</v>
      </c>
      <c r="B3440" s="8" t="s">
        <v>3986</v>
      </c>
      <c r="C3440" s="9" t="s">
        <v>4042</v>
      </c>
      <c r="D3440" s="10" t="s">
        <v>4043</v>
      </c>
      <c r="E3440" s="11" t="s">
        <v>4296</v>
      </c>
      <c r="F3440" s="6">
        <v>353894</v>
      </c>
      <c r="G3440" s="6" t="s">
        <v>4256</v>
      </c>
      <c r="H3440" s="16">
        <v>28512147.109999999</v>
      </c>
      <c r="I3440" s="12" t="s">
        <v>4297</v>
      </c>
      <c r="J3440" s="12" t="s">
        <v>318</v>
      </c>
      <c r="K3440" s="15">
        <v>6344212</v>
      </c>
      <c r="L3440" s="13" t="s">
        <v>14</v>
      </c>
      <c r="M3440" s="7">
        <v>1</v>
      </c>
      <c r="N3440" s="14"/>
    </row>
    <row r="3441" spans="1:14" ht="173.25">
      <c r="A3441" s="6">
        <v>3440</v>
      </c>
      <c r="B3441" s="8" t="s">
        <v>3986</v>
      </c>
      <c r="C3441" s="9" t="s">
        <v>4298</v>
      </c>
      <c r="D3441" s="10" t="s">
        <v>4299</v>
      </c>
      <c r="E3441" s="11" t="s">
        <v>4300</v>
      </c>
      <c r="F3441" s="6">
        <v>353896</v>
      </c>
      <c r="G3441" s="6" t="s">
        <v>4256</v>
      </c>
      <c r="H3441" s="16">
        <v>20654277.280000001</v>
      </c>
      <c r="I3441" s="12" t="s">
        <v>4301</v>
      </c>
      <c r="J3441" s="12" t="s">
        <v>121</v>
      </c>
      <c r="K3441" s="15"/>
      <c r="L3441" s="13" t="s">
        <v>14</v>
      </c>
      <c r="M3441" s="7">
        <v>1</v>
      </c>
      <c r="N3441" s="14"/>
    </row>
    <row r="3442" spans="1:14" ht="189">
      <c r="A3442" s="6">
        <v>3441</v>
      </c>
      <c r="B3442" s="8" t="s">
        <v>3986</v>
      </c>
      <c r="C3442" s="9" t="s">
        <v>4302</v>
      </c>
      <c r="D3442" s="10" t="s">
        <v>4303</v>
      </c>
      <c r="E3442" s="11" t="s">
        <v>4304</v>
      </c>
      <c r="F3442" s="6">
        <v>353897</v>
      </c>
      <c r="G3442" s="6" t="s">
        <v>4256</v>
      </c>
      <c r="H3442" s="16">
        <v>16291984.799000001</v>
      </c>
      <c r="I3442" s="12" t="s">
        <v>4305</v>
      </c>
      <c r="J3442" s="12" t="s">
        <v>4306</v>
      </c>
      <c r="K3442" s="15"/>
      <c r="L3442" s="13" t="s">
        <v>14</v>
      </c>
      <c r="M3442" s="7">
        <v>1</v>
      </c>
      <c r="N3442" s="14"/>
    </row>
    <row r="3443" spans="1:14" ht="141.75">
      <c r="A3443" s="6">
        <v>3442</v>
      </c>
      <c r="B3443" s="8" t="s">
        <v>3986</v>
      </c>
      <c r="C3443" s="9" t="s">
        <v>4307</v>
      </c>
      <c r="D3443" s="10" t="s">
        <v>4303</v>
      </c>
      <c r="E3443" s="11" t="s">
        <v>4308</v>
      </c>
      <c r="F3443" s="6">
        <v>353898</v>
      </c>
      <c r="G3443" s="6" t="s">
        <v>4256</v>
      </c>
      <c r="H3443" s="16">
        <v>18573658.885000002</v>
      </c>
      <c r="I3443" s="12" t="s">
        <v>4305</v>
      </c>
      <c r="J3443" s="12" t="s">
        <v>4309</v>
      </c>
      <c r="K3443" s="15"/>
      <c r="L3443" s="13" t="s">
        <v>14</v>
      </c>
      <c r="M3443" s="7">
        <v>1</v>
      </c>
      <c r="N3443" s="14"/>
    </row>
    <row r="3444" spans="1:14" ht="189">
      <c r="A3444" s="6">
        <v>3443</v>
      </c>
      <c r="B3444" s="8" t="s">
        <v>3986</v>
      </c>
      <c r="C3444" s="9" t="s">
        <v>4310</v>
      </c>
      <c r="D3444" s="10" t="s">
        <v>4311</v>
      </c>
      <c r="E3444" s="11" t="s">
        <v>4312</v>
      </c>
      <c r="F3444" s="6">
        <v>410785</v>
      </c>
      <c r="G3444" s="6" t="s">
        <v>4256</v>
      </c>
      <c r="H3444" s="16">
        <v>25197549.326000001</v>
      </c>
      <c r="I3444" s="12">
        <v>43933</v>
      </c>
      <c r="J3444" s="12">
        <v>44299</v>
      </c>
      <c r="K3444" s="15">
        <v>6421911</v>
      </c>
      <c r="L3444" s="13" t="s">
        <v>14</v>
      </c>
      <c r="M3444" s="7">
        <v>1</v>
      </c>
      <c r="N3444" s="14"/>
    </row>
    <row r="3445" spans="1:14" ht="157.5">
      <c r="A3445" s="6">
        <v>3444</v>
      </c>
      <c r="B3445" s="8" t="s">
        <v>3986</v>
      </c>
      <c r="C3445" s="9" t="s">
        <v>4310</v>
      </c>
      <c r="D3445" s="10" t="s">
        <v>4311</v>
      </c>
      <c r="E3445" s="11" t="s">
        <v>4313</v>
      </c>
      <c r="F3445" s="6">
        <v>410786</v>
      </c>
      <c r="G3445" s="6" t="s">
        <v>4256</v>
      </c>
      <c r="H3445" s="16">
        <v>20236694.493000001</v>
      </c>
      <c r="I3445" s="12">
        <v>43933</v>
      </c>
      <c r="J3445" s="12">
        <v>44299</v>
      </c>
      <c r="K3445" s="15"/>
      <c r="L3445" s="13" t="s">
        <v>14</v>
      </c>
      <c r="M3445" s="7">
        <v>1</v>
      </c>
      <c r="N3445" s="14"/>
    </row>
    <row r="3446" spans="1:14" ht="94.5">
      <c r="A3446" s="6">
        <v>3445</v>
      </c>
      <c r="B3446" s="8" t="s">
        <v>3986</v>
      </c>
      <c r="C3446" s="9" t="s">
        <v>4314</v>
      </c>
      <c r="D3446" s="10" t="s">
        <v>4142</v>
      </c>
      <c r="E3446" s="11" t="s">
        <v>4315</v>
      </c>
      <c r="F3446" s="6">
        <v>391434</v>
      </c>
      <c r="G3446" s="6" t="s">
        <v>4256</v>
      </c>
      <c r="H3446" s="16">
        <v>15039496.073999999</v>
      </c>
      <c r="I3446" s="12" t="s">
        <v>549</v>
      </c>
      <c r="J3446" s="12" t="s">
        <v>4271</v>
      </c>
      <c r="K3446" s="15">
        <v>1988140</v>
      </c>
      <c r="L3446" s="13" t="s">
        <v>14</v>
      </c>
      <c r="M3446" s="7">
        <v>1</v>
      </c>
      <c r="N3446" s="14"/>
    </row>
    <row r="3447" spans="1:14" ht="94.5">
      <c r="A3447" s="6">
        <v>3446</v>
      </c>
      <c r="B3447" s="8" t="s">
        <v>3986</v>
      </c>
      <c r="C3447" s="9" t="s">
        <v>4157</v>
      </c>
      <c r="D3447" s="10" t="s">
        <v>4158</v>
      </c>
      <c r="E3447" s="11" t="s">
        <v>4316</v>
      </c>
      <c r="F3447" s="6">
        <v>413570</v>
      </c>
      <c r="G3447" s="6" t="s">
        <v>4256</v>
      </c>
      <c r="H3447" s="16">
        <v>44530104.090000004</v>
      </c>
      <c r="I3447" s="12" t="s">
        <v>4317</v>
      </c>
      <c r="J3447" s="12" t="s">
        <v>4318</v>
      </c>
      <c r="K3447" s="15"/>
      <c r="L3447" s="13" t="s">
        <v>70</v>
      </c>
      <c r="M3447" s="7">
        <v>1</v>
      </c>
      <c r="N3447" s="14"/>
    </row>
    <row r="3448" spans="1:14" ht="78.75">
      <c r="A3448" s="6">
        <v>3447</v>
      </c>
      <c r="B3448" s="8" t="s">
        <v>3986</v>
      </c>
      <c r="C3448" s="9" t="s">
        <v>4160</v>
      </c>
      <c r="D3448" s="10" t="s">
        <v>4003</v>
      </c>
      <c r="E3448" s="11" t="s">
        <v>4316</v>
      </c>
      <c r="F3448" s="6">
        <v>413570</v>
      </c>
      <c r="G3448" s="6" t="s">
        <v>4256</v>
      </c>
      <c r="H3448" s="16">
        <v>44530104.090000004</v>
      </c>
      <c r="I3448" s="12" t="s">
        <v>4317</v>
      </c>
      <c r="J3448" s="12" t="s">
        <v>4318</v>
      </c>
      <c r="K3448" s="15"/>
      <c r="L3448" s="13" t="s">
        <v>70</v>
      </c>
      <c r="M3448" s="7">
        <v>0.51</v>
      </c>
      <c r="N3448" s="14"/>
    </row>
    <row r="3449" spans="1:14" ht="78.75">
      <c r="A3449" s="6">
        <v>3448</v>
      </c>
      <c r="B3449" s="8" t="s">
        <v>3986</v>
      </c>
      <c r="C3449" s="9" t="s">
        <v>4161</v>
      </c>
      <c r="D3449" s="10" t="s">
        <v>4162</v>
      </c>
      <c r="E3449" s="11" t="s">
        <v>4316</v>
      </c>
      <c r="F3449" s="6">
        <v>413570</v>
      </c>
      <c r="G3449" s="6" t="s">
        <v>4256</v>
      </c>
      <c r="H3449" s="16">
        <v>44530104.090000004</v>
      </c>
      <c r="I3449" s="12" t="s">
        <v>4317</v>
      </c>
      <c r="J3449" s="12" t="s">
        <v>4318</v>
      </c>
      <c r="K3449" s="15"/>
      <c r="L3449" s="13" t="s">
        <v>70</v>
      </c>
      <c r="M3449" s="7">
        <v>0.49</v>
      </c>
      <c r="N3449" s="14"/>
    </row>
    <row r="3450" spans="1:14" ht="94.5">
      <c r="A3450" s="6">
        <v>3449</v>
      </c>
      <c r="B3450" s="8" t="s">
        <v>3986</v>
      </c>
      <c r="C3450" s="9" t="s">
        <v>4319</v>
      </c>
      <c r="D3450" s="10" t="s">
        <v>4320</v>
      </c>
      <c r="E3450" s="11" t="s">
        <v>4321</v>
      </c>
      <c r="F3450" s="6">
        <v>476951</v>
      </c>
      <c r="G3450" s="6" t="s">
        <v>4256</v>
      </c>
      <c r="H3450" s="16">
        <v>19699878.98</v>
      </c>
      <c r="I3450" s="12" t="s">
        <v>4290</v>
      </c>
      <c r="J3450" s="12" t="s">
        <v>4322</v>
      </c>
      <c r="K3450" s="15"/>
      <c r="L3450" s="13" t="s">
        <v>70</v>
      </c>
      <c r="M3450" s="7">
        <v>1</v>
      </c>
      <c r="N3450" s="14"/>
    </row>
    <row r="3451" spans="1:14" ht="78.75">
      <c r="A3451" s="6">
        <v>3450</v>
      </c>
      <c r="B3451" s="8" t="s">
        <v>3986</v>
      </c>
      <c r="C3451" s="9" t="s">
        <v>4323</v>
      </c>
      <c r="D3451" s="10" t="s">
        <v>4152</v>
      </c>
      <c r="E3451" s="11" t="s">
        <v>4321</v>
      </c>
      <c r="F3451" s="6">
        <v>476951</v>
      </c>
      <c r="G3451" s="6" t="s">
        <v>4256</v>
      </c>
      <c r="H3451" s="16">
        <v>19699878.98</v>
      </c>
      <c r="I3451" s="12" t="s">
        <v>4290</v>
      </c>
      <c r="J3451" s="12" t="s">
        <v>4322</v>
      </c>
      <c r="K3451" s="15"/>
      <c r="L3451" s="13" t="s">
        <v>70</v>
      </c>
      <c r="M3451" s="7">
        <v>0.25</v>
      </c>
      <c r="N3451" s="14"/>
    </row>
    <row r="3452" spans="1:14" ht="78.75">
      <c r="A3452" s="6">
        <v>3451</v>
      </c>
      <c r="B3452" s="8" t="s">
        <v>3986</v>
      </c>
      <c r="C3452" s="9" t="s">
        <v>4324</v>
      </c>
      <c r="D3452" s="10" t="s">
        <v>38</v>
      </c>
      <c r="E3452" s="11" t="s">
        <v>4321</v>
      </c>
      <c r="F3452" s="6">
        <v>476951</v>
      </c>
      <c r="G3452" s="6" t="s">
        <v>4256</v>
      </c>
      <c r="H3452" s="16">
        <v>19699878.98</v>
      </c>
      <c r="I3452" s="12" t="s">
        <v>4290</v>
      </c>
      <c r="J3452" s="12" t="s">
        <v>4322</v>
      </c>
      <c r="K3452" s="15"/>
      <c r="L3452" s="13" t="s">
        <v>70</v>
      </c>
      <c r="M3452" s="7">
        <v>0.75</v>
      </c>
      <c r="N3452" s="14"/>
    </row>
    <row r="3453" spans="1:14" ht="94.5">
      <c r="A3453" s="6">
        <v>3452</v>
      </c>
      <c r="B3453" s="8" t="s">
        <v>3986</v>
      </c>
      <c r="C3453" s="9" t="s">
        <v>4006</v>
      </c>
      <c r="D3453" s="10" t="s">
        <v>4007</v>
      </c>
      <c r="E3453" s="11" t="s">
        <v>4325</v>
      </c>
      <c r="F3453" s="6">
        <v>413572</v>
      </c>
      <c r="G3453" s="6" t="s">
        <v>4256</v>
      </c>
      <c r="H3453" s="16">
        <v>30000000</v>
      </c>
      <c r="I3453" s="12" t="s">
        <v>4326</v>
      </c>
      <c r="J3453" s="12" t="s">
        <v>4327</v>
      </c>
      <c r="K3453" s="15"/>
      <c r="L3453" s="13" t="s">
        <v>70</v>
      </c>
      <c r="M3453" s="7">
        <v>1</v>
      </c>
      <c r="N3453" s="14"/>
    </row>
    <row r="3454" spans="1:14" ht="94.5">
      <c r="A3454" s="6">
        <v>3453</v>
      </c>
      <c r="B3454" s="8" t="s">
        <v>3986</v>
      </c>
      <c r="C3454" s="9" t="s">
        <v>4010</v>
      </c>
      <c r="D3454" s="10" t="s">
        <v>4011</v>
      </c>
      <c r="E3454" s="11" t="s">
        <v>4325</v>
      </c>
      <c r="F3454" s="6">
        <v>413572</v>
      </c>
      <c r="G3454" s="6" t="s">
        <v>4256</v>
      </c>
      <c r="H3454" s="16">
        <v>30000000</v>
      </c>
      <c r="I3454" s="12" t="s">
        <v>4326</v>
      </c>
      <c r="J3454" s="12" t="s">
        <v>4327</v>
      </c>
      <c r="K3454" s="15"/>
      <c r="L3454" s="13" t="s">
        <v>70</v>
      </c>
      <c r="M3454" s="7">
        <v>0.6</v>
      </c>
      <c r="N3454" s="14"/>
    </row>
    <row r="3455" spans="1:14" ht="94.5">
      <c r="A3455" s="6">
        <v>3454</v>
      </c>
      <c r="B3455" s="8" t="s">
        <v>3986</v>
      </c>
      <c r="C3455" s="9" t="s">
        <v>4012</v>
      </c>
      <c r="D3455" s="10" t="s">
        <v>4013</v>
      </c>
      <c r="E3455" s="11" t="s">
        <v>4325</v>
      </c>
      <c r="F3455" s="6">
        <v>413572</v>
      </c>
      <c r="G3455" s="6" t="s">
        <v>4256</v>
      </c>
      <c r="H3455" s="16">
        <v>30000000</v>
      </c>
      <c r="I3455" s="12" t="s">
        <v>4326</v>
      </c>
      <c r="J3455" s="12" t="s">
        <v>4327</v>
      </c>
      <c r="K3455" s="15"/>
      <c r="L3455" s="13" t="s">
        <v>70</v>
      </c>
      <c r="M3455" s="7">
        <v>0.4</v>
      </c>
      <c r="N3455" s="14"/>
    </row>
    <row r="3456" spans="1:14" ht="204.75">
      <c r="A3456" s="6">
        <v>3455</v>
      </c>
      <c r="B3456" s="8" t="s">
        <v>3986</v>
      </c>
      <c r="C3456" s="9" t="s">
        <v>4082</v>
      </c>
      <c r="D3456" s="10" t="s">
        <v>4083</v>
      </c>
      <c r="E3456" s="11" t="s">
        <v>4328</v>
      </c>
      <c r="F3456" s="6">
        <v>428037</v>
      </c>
      <c r="G3456" s="6" t="s">
        <v>4256</v>
      </c>
      <c r="H3456" s="16">
        <v>18696264.545000002</v>
      </c>
      <c r="I3456" s="12" t="s">
        <v>4329</v>
      </c>
      <c r="J3456" s="12" t="s">
        <v>4330</v>
      </c>
      <c r="K3456" s="15"/>
      <c r="L3456" s="13" t="s">
        <v>14</v>
      </c>
      <c r="M3456" s="7">
        <v>1</v>
      </c>
      <c r="N3456" s="14"/>
    </row>
    <row r="3457" spans="1:14" ht="78.75">
      <c r="A3457" s="6">
        <v>3456</v>
      </c>
      <c r="B3457" s="8" t="s">
        <v>3986</v>
      </c>
      <c r="C3457" s="9" t="s">
        <v>4082</v>
      </c>
      <c r="D3457" s="10" t="s">
        <v>4083</v>
      </c>
      <c r="E3457" s="11" t="s">
        <v>4331</v>
      </c>
      <c r="F3457" s="6">
        <v>428038</v>
      </c>
      <c r="G3457" s="6" t="s">
        <v>4256</v>
      </c>
      <c r="H3457" s="16">
        <v>18419511.607999999</v>
      </c>
      <c r="I3457" s="12" t="s">
        <v>4329</v>
      </c>
      <c r="J3457" s="12" t="s">
        <v>4330</v>
      </c>
      <c r="K3457" s="15"/>
      <c r="L3457" s="13" t="s">
        <v>14</v>
      </c>
      <c r="M3457" s="7">
        <v>1</v>
      </c>
      <c r="N3457" s="14"/>
    </row>
    <row r="3458" spans="1:14" ht="78.75">
      <c r="A3458" s="6">
        <v>3457</v>
      </c>
      <c r="B3458" s="8" t="s">
        <v>3986</v>
      </c>
      <c r="C3458" s="9" t="s">
        <v>4082</v>
      </c>
      <c r="D3458" s="10" t="s">
        <v>4083</v>
      </c>
      <c r="E3458" s="11" t="s">
        <v>4332</v>
      </c>
      <c r="F3458" s="6">
        <v>428039</v>
      </c>
      <c r="G3458" s="6" t="s">
        <v>4256</v>
      </c>
      <c r="H3458" s="16">
        <v>20314027.274999999</v>
      </c>
      <c r="I3458" s="12" t="s">
        <v>4329</v>
      </c>
      <c r="J3458" s="12" t="s">
        <v>4330</v>
      </c>
      <c r="K3458" s="15"/>
      <c r="L3458" s="13" t="s">
        <v>14</v>
      </c>
      <c r="M3458" s="7">
        <v>1</v>
      </c>
      <c r="N3458" s="14"/>
    </row>
    <row r="3459" spans="1:14" ht="189">
      <c r="A3459" s="6">
        <v>3458</v>
      </c>
      <c r="B3459" s="8" t="s">
        <v>3986</v>
      </c>
      <c r="C3459" s="9" t="s">
        <v>4099</v>
      </c>
      <c r="D3459" s="10" t="s">
        <v>4100</v>
      </c>
      <c r="E3459" s="11" t="s">
        <v>4333</v>
      </c>
      <c r="F3459" s="6">
        <v>428040</v>
      </c>
      <c r="G3459" s="6" t="s">
        <v>4256</v>
      </c>
      <c r="H3459" s="16">
        <v>28353687.054000001</v>
      </c>
      <c r="I3459" s="12" t="s">
        <v>4334</v>
      </c>
      <c r="J3459" s="12" t="s">
        <v>262</v>
      </c>
      <c r="K3459" s="15">
        <v>9500000</v>
      </c>
      <c r="L3459" s="13" t="s">
        <v>14</v>
      </c>
      <c r="M3459" s="7">
        <v>1</v>
      </c>
      <c r="N3459" s="14"/>
    </row>
    <row r="3460" spans="1:14" ht="246">
      <c r="A3460" s="6">
        <v>3459</v>
      </c>
      <c r="B3460" s="8" t="s">
        <v>3986</v>
      </c>
      <c r="C3460" s="9" t="s">
        <v>4335</v>
      </c>
      <c r="D3460" s="10" t="s">
        <v>4336</v>
      </c>
      <c r="E3460" s="11" t="s">
        <v>4337</v>
      </c>
      <c r="F3460" s="6">
        <v>490614</v>
      </c>
      <c r="G3460" s="6" t="s">
        <v>4256</v>
      </c>
      <c r="H3460" s="16">
        <v>33298882.155000001</v>
      </c>
      <c r="I3460" s="12" t="s">
        <v>4338</v>
      </c>
      <c r="J3460" s="12" t="s">
        <v>4339</v>
      </c>
      <c r="K3460" s="15"/>
      <c r="L3460" s="13" t="s">
        <v>70</v>
      </c>
      <c r="M3460" s="7">
        <v>1</v>
      </c>
      <c r="N3460" s="14"/>
    </row>
    <row r="3461" spans="1:14" ht="246">
      <c r="A3461" s="6">
        <v>3460</v>
      </c>
      <c r="B3461" s="8" t="s">
        <v>3986</v>
      </c>
      <c r="C3461" s="9" t="s">
        <v>4340</v>
      </c>
      <c r="D3461" s="10" t="s">
        <v>4341</v>
      </c>
      <c r="E3461" s="11" t="s">
        <v>4337</v>
      </c>
      <c r="F3461" s="6">
        <v>490614</v>
      </c>
      <c r="G3461" s="6" t="s">
        <v>4256</v>
      </c>
      <c r="H3461" s="16">
        <v>33298882.155000001</v>
      </c>
      <c r="I3461" s="12" t="s">
        <v>4338</v>
      </c>
      <c r="J3461" s="12" t="s">
        <v>4339</v>
      </c>
      <c r="K3461" s="15"/>
      <c r="L3461" s="13" t="s">
        <v>70</v>
      </c>
      <c r="M3461" s="7">
        <v>0.7</v>
      </c>
      <c r="N3461" s="14"/>
    </row>
    <row r="3462" spans="1:14" ht="246">
      <c r="A3462" s="6">
        <v>3461</v>
      </c>
      <c r="B3462" s="8" t="s">
        <v>3986</v>
      </c>
      <c r="C3462" s="9" t="s">
        <v>4342</v>
      </c>
      <c r="D3462" s="10" t="s">
        <v>4343</v>
      </c>
      <c r="E3462" s="11" t="s">
        <v>4337</v>
      </c>
      <c r="F3462" s="6">
        <v>490614</v>
      </c>
      <c r="G3462" s="6" t="s">
        <v>4256</v>
      </c>
      <c r="H3462" s="16">
        <v>33298882.155000001</v>
      </c>
      <c r="I3462" s="12" t="s">
        <v>4338</v>
      </c>
      <c r="J3462" s="12" t="s">
        <v>4339</v>
      </c>
      <c r="K3462" s="15"/>
      <c r="L3462" s="13" t="s">
        <v>70</v>
      </c>
      <c r="M3462" s="7">
        <v>0.3</v>
      </c>
      <c r="N3462" s="14"/>
    </row>
    <row r="3463" spans="1:14" ht="299.25">
      <c r="A3463" s="6">
        <v>3462</v>
      </c>
      <c r="B3463" s="8" t="s">
        <v>3986</v>
      </c>
      <c r="C3463" s="9" t="s">
        <v>4039</v>
      </c>
      <c r="D3463" s="10" t="s">
        <v>4040</v>
      </c>
      <c r="E3463" s="11" t="s">
        <v>4344</v>
      </c>
      <c r="F3463" s="6">
        <v>480705</v>
      </c>
      <c r="G3463" s="6" t="s">
        <v>4256</v>
      </c>
      <c r="H3463" s="16">
        <v>36423914.141000003</v>
      </c>
      <c r="I3463" s="12" t="s">
        <v>4345</v>
      </c>
      <c r="J3463" s="12" t="s">
        <v>4346</v>
      </c>
      <c r="K3463" s="15"/>
      <c r="L3463" s="13" t="s">
        <v>14</v>
      </c>
      <c r="M3463" s="7">
        <v>1</v>
      </c>
      <c r="N3463" s="14"/>
    </row>
    <row r="3464" spans="1:14" ht="315">
      <c r="A3464" s="6">
        <v>3463</v>
      </c>
      <c r="B3464" s="8" t="s">
        <v>3986</v>
      </c>
      <c r="C3464" s="9" t="s">
        <v>4042</v>
      </c>
      <c r="D3464" s="10" t="s">
        <v>4043</v>
      </c>
      <c r="E3464" s="11" t="s">
        <v>4347</v>
      </c>
      <c r="F3464" s="6">
        <v>480706</v>
      </c>
      <c r="G3464" s="6" t="s">
        <v>4256</v>
      </c>
      <c r="H3464" s="16">
        <v>29506849.011999998</v>
      </c>
      <c r="I3464" s="12" t="s">
        <v>4348</v>
      </c>
      <c r="J3464" s="12" t="s">
        <v>4349</v>
      </c>
      <c r="K3464" s="15"/>
      <c r="L3464" s="13" t="s">
        <v>14</v>
      </c>
      <c r="M3464" s="7">
        <v>1</v>
      </c>
      <c r="N3464" s="14"/>
    </row>
    <row r="3465" spans="1:14" ht="252">
      <c r="A3465" s="6">
        <v>3464</v>
      </c>
      <c r="B3465" s="8" t="s">
        <v>3986</v>
      </c>
      <c r="C3465" s="9" t="s">
        <v>4350</v>
      </c>
      <c r="D3465" s="10" t="s">
        <v>4351</v>
      </c>
      <c r="E3465" s="11" t="s">
        <v>4352</v>
      </c>
      <c r="F3465" s="6">
        <v>480707</v>
      </c>
      <c r="G3465" s="6" t="s">
        <v>4256</v>
      </c>
      <c r="H3465" s="16">
        <v>21500103.469000001</v>
      </c>
      <c r="I3465" s="12" t="s">
        <v>4338</v>
      </c>
      <c r="J3465" s="12" t="s">
        <v>4353</v>
      </c>
      <c r="K3465" s="15"/>
      <c r="L3465" s="13" t="s">
        <v>70</v>
      </c>
      <c r="M3465" s="7">
        <v>1</v>
      </c>
      <c r="N3465" s="14"/>
    </row>
    <row r="3466" spans="1:14" ht="252">
      <c r="A3466" s="6">
        <v>3465</v>
      </c>
      <c r="B3466" s="8" t="s">
        <v>3986</v>
      </c>
      <c r="C3466" s="9" t="s">
        <v>4082</v>
      </c>
      <c r="D3466" s="10" t="s">
        <v>4083</v>
      </c>
      <c r="E3466" s="11" t="s">
        <v>4352</v>
      </c>
      <c r="F3466" s="6">
        <v>480707</v>
      </c>
      <c r="G3466" s="6" t="s">
        <v>4256</v>
      </c>
      <c r="H3466" s="16">
        <v>21500103.469000001</v>
      </c>
      <c r="I3466" s="12" t="s">
        <v>4338</v>
      </c>
      <c r="J3466" s="12" t="s">
        <v>4353</v>
      </c>
      <c r="K3466" s="15"/>
      <c r="L3466" s="13" t="s">
        <v>70</v>
      </c>
      <c r="M3466" s="7">
        <v>0.6</v>
      </c>
      <c r="N3466" s="14"/>
    </row>
    <row r="3467" spans="1:14" ht="252">
      <c r="A3467" s="6">
        <v>3466</v>
      </c>
      <c r="B3467" s="8" t="s">
        <v>3986</v>
      </c>
      <c r="C3467" s="9" t="s">
        <v>4354</v>
      </c>
      <c r="D3467" s="10" t="s">
        <v>4355</v>
      </c>
      <c r="E3467" s="11" t="s">
        <v>4352</v>
      </c>
      <c r="F3467" s="6">
        <v>480707</v>
      </c>
      <c r="G3467" s="6" t="s">
        <v>4256</v>
      </c>
      <c r="H3467" s="16">
        <v>21500103.469000001</v>
      </c>
      <c r="I3467" s="12" t="s">
        <v>4338</v>
      </c>
      <c r="J3467" s="12" t="s">
        <v>4353</v>
      </c>
      <c r="K3467" s="15"/>
      <c r="L3467" s="13" t="s">
        <v>70</v>
      </c>
      <c r="M3467" s="7">
        <v>0.4</v>
      </c>
      <c r="N3467" s="14"/>
    </row>
    <row r="3468" spans="1:14" ht="78.75">
      <c r="A3468" s="6">
        <v>3467</v>
      </c>
      <c r="B3468" s="8" t="s">
        <v>3986</v>
      </c>
      <c r="C3468" s="9" t="s">
        <v>4356</v>
      </c>
      <c r="D3468" s="10" t="s">
        <v>4357</v>
      </c>
      <c r="E3468" s="11" t="s">
        <v>4358</v>
      </c>
      <c r="F3468" s="6">
        <v>526107</v>
      </c>
      <c r="G3468" s="6" t="s">
        <v>359</v>
      </c>
      <c r="H3468" s="16">
        <v>679440</v>
      </c>
      <c r="I3468" s="12">
        <v>44223</v>
      </c>
      <c r="J3468" s="12">
        <v>44377</v>
      </c>
      <c r="K3468" s="15"/>
      <c r="L3468" s="13" t="s">
        <v>14</v>
      </c>
      <c r="M3468" s="7">
        <v>1</v>
      </c>
      <c r="N3468" s="14"/>
    </row>
    <row r="3469" spans="1:14" ht="94.5">
      <c r="A3469" s="6">
        <v>3468</v>
      </c>
      <c r="B3469" s="8" t="s">
        <v>3986</v>
      </c>
      <c r="C3469" s="9" t="s">
        <v>4359</v>
      </c>
      <c r="D3469" s="10" t="s">
        <v>4360</v>
      </c>
      <c r="E3469" s="11" t="s">
        <v>4361</v>
      </c>
      <c r="F3469" s="6">
        <v>195950</v>
      </c>
      <c r="G3469" s="6" t="s">
        <v>359</v>
      </c>
      <c r="H3469" s="16">
        <v>475000</v>
      </c>
      <c r="I3469" s="12">
        <v>43285</v>
      </c>
      <c r="J3469" s="12">
        <v>43347</v>
      </c>
      <c r="K3469" s="15"/>
      <c r="L3469" s="13" t="s">
        <v>14</v>
      </c>
      <c r="M3469" s="7">
        <v>1</v>
      </c>
      <c r="N3469" s="14"/>
    </row>
    <row r="3470" spans="1:14" ht="78.75">
      <c r="A3470" s="6">
        <v>3469</v>
      </c>
      <c r="B3470" s="8" t="s">
        <v>3986</v>
      </c>
      <c r="C3470" s="9" t="s">
        <v>4362</v>
      </c>
      <c r="D3470" s="10" t="s">
        <v>4363</v>
      </c>
      <c r="E3470" s="11" t="s">
        <v>4364</v>
      </c>
      <c r="F3470" s="6">
        <v>472305</v>
      </c>
      <c r="G3470" s="6" t="s">
        <v>359</v>
      </c>
      <c r="H3470" s="16">
        <v>1239636</v>
      </c>
      <c r="I3470" s="12">
        <v>44055</v>
      </c>
      <c r="J3470" s="12">
        <v>44239</v>
      </c>
      <c r="K3470" s="15"/>
      <c r="L3470" s="13" t="s">
        <v>14</v>
      </c>
      <c r="M3470" s="7">
        <v>1</v>
      </c>
      <c r="N3470" s="14"/>
    </row>
    <row r="3471" spans="1:14" ht="78.75">
      <c r="A3471" s="6">
        <v>3470</v>
      </c>
      <c r="B3471" s="8" t="s">
        <v>3986</v>
      </c>
      <c r="C3471" s="9" t="s">
        <v>4365</v>
      </c>
      <c r="D3471" s="10" t="s">
        <v>4366</v>
      </c>
      <c r="E3471" s="11" t="s">
        <v>4367</v>
      </c>
      <c r="F3471" s="6">
        <v>500782</v>
      </c>
      <c r="G3471" s="6" t="s">
        <v>359</v>
      </c>
      <c r="H3471" s="16">
        <v>475188.1</v>
      </c>
      <c r="I3471" s="12">
        <v>44153</v>
      </c>
      <c r="J3471" s="12">
        <v>44333</v>
      </c>
      <c r="K3471" s="15"/>
      <c r="L3471" s="13" t="s">
        <v>14</v>
      </c>
      <c r="M3471" s="7">
        <v>1</v>
      </c>
      <c r="N3471" s="14"/>
    </row>
    <row r="3472" spans="1:14" ht="236.25">
      <c r="A3472" s="6">
        <v>3471</v>
      </c>
      <c r="B3472" s="8" t="s">
        <v>3986</v>
      </c>
      <c r="C3472" s="9" t="s">
        <v>4067</v>
      </c>
      <c r="D3472" s="10" t="s">
        <v>4068</v>
      </c>
      <c r="E3472" s="11" t="s">
        <v>4368</v>
      </c>
      <c r="F3472" s="6">
        <v>338429</v>
      </c>
      <c r="G3472" s="6" t="s">
        <v>808</v>
      </c>
      <c r="H3472" s="16">
        <v>10929967.856000001</v>
      </c>
      <c r="I3472" s="12">
        <v>43730</v>
      </c>
      <c r="J3472" s="12" t="s">
        <v>4369</v>
      </c>
      <c r="K3472" s="15">
        <v>7805853</v>
      </c>
      <c r="L3472" s="13" t="s">
        <v>14</v>
      </c>
      <c r="M3472" s="7">
        <v>1</v>
      </c>
      <c r="N3472" s="14"/>
    </row>
    <row r="3473" spans="1:14" ht="157.5">
      <c r="A3473" s="6">
        <v>3472</v>
      </c>
      <c r="B3473" s="8" t="s">
        <v>3986</v>
      </c>
      <c r="C3473" s="9" t="s">
        <v>4370</v>
      </c>
      <c r="D3473" s="10" t="s">
        <v>4371</v>
      </c>
      <c r="E3473" s="11" t="s">
        <v>4372</v>
      </c>
      <c r="F3473" s="6">
        <v>430709</v>
      </c>
      <c r="G3473" s="6" t="s">
        <v>808</v>
      </c>
      <c r="H3473" s="16">
        <v>10622137.15</v>
      </c>
      <c r="I3473" s="12">
        <v>44020</v>
      </c>
      <c r="J3473" s="12">
        <v>44242</v>
      </c>
      <c r="K3473" s="15">
        <v>4558312</v>
      </c>
      <c r="L3473" s="13" t="s">
        <v>14</v>
      </c>
      <c r="M3473" s="7">
        <v>1</v>
      </c>
      <c r="N3473" s="14"/>
    </row>
    <row r="3474" spans="1:14" ht="173.25">
      <c r="A3474" s="6">
        <v>3473</v>
      </c>
      <c r="B3474" s="8" t="s">
        <v>3986</v>
      </c>
      <c r="C3474" s="9" t="s">
        <v>4373</v>
      </c>
      <c r="D3474" s="10" t="s">
        <v>4374</v>
      </c>
      <c r="E3474" s="11" t="s">
        <v>4375</v>
      </c>
      <c r="F3474" s="6">
        <v>463121</v>
      </c>
      <c r="G3474" s="6" t="s">
        <v>808</v>
      </c>
      <c r="H3474" s="16">
        <v>4326478.5999999996</v>
      </c>
      <c r="I3474" s="12">
        <v>44045</v>
      </c>
      <c r="J3474" s="12">
        <v>44378</v>
      </c>
      <c r="K3474" s="15"/>
      <c r="L3474" s="13" t="s">
        <v>14</v>
      </c>
      <c r="M3474" s="7">
        <v>1</v>
      </c>
      <c r="N3474" s="14"/>
    </row>
    <row r="3475" spans="1:14" ht="204.75">
      <c r="A3475" s="6">
        <v>3474</v>
      </c>
      <c r="B3475" s="8" t="s">
        <v>3986</v>
      </c>
      <c r="C3475" s="9" t="s">
        <v>4376</v>
      </c>
      <c r="D3475" s="10" t="s">
        <v>4377</v>
      </c>
      <c r="E3475" s="11" t="s">
        <v>4378</v>
      </c>
      <c r="F3475" s="6">
        <v>539741</v>
      </c>
      <c r="G3475" s="6" t="s">
        <v>808</v>
      </c>
      <c r="H3475" s="16">
        <v>3874941.7</v>
      </c>
      <c r="I3475" s="12" t="s">
        <v>2411</v>
      </c>
      <c r="J3475" s="12" t="s">
        <v>4379</v>
      </c>
      <c r="K3475" s="15">
        <v>410287</v>
      </c>
      <c r="L3475" s="13" t="s">
        <v>14</v>
      </c>
      <c r="M3475" s="7">
        <v>1</v>
      </c>
      <c r="N3475" s="14"/>
    </row>
    <row r="3476" spans="1:14" ht="378">
      <c r="A3476" s="6">
        <v>3475</v>
      </c>
      <c r="B3476" s="8" t="s">
        <v>3986</v>
      </c>
      <c r="C3476" s="9" t="s">
        <v>4380</v>
      </c>
      <c r="D3476" s="10" t="s">
        <v>4381</v>
      </c>
      <c r="E3476" s="11" t="s">
        <v>4382</v>
      </c>
      <c r="F3476" s="6">
        <v>594052</v>
      </c>
      <c r="G3476" s="6" t="s">
        <v>808</v>
      </c>
      <c r="H3476" s="16">
        <v>10032167.199999999</v>
      </c>
      <c r="I3476" s="12" t="s">
        <v>4383</v>
      </c>
      <c r="J3476" s="12" t="s">
        <v>4384</v>
      </c>
      <c r="K3476" s="15"/>
      <c r="L3476" s="13" t="s">
        <v>14</v>
      </c>
      <c r="M3476" s="7">
        <v>1</v>
      </c>
      <c r="N3476" s="14"/>
    </row>
    <row r="3477" spans="1:14" ht="409.5">
      <c r="A3477" s="6">
        <v>3476</v>
      </c>
      <c r="B3477" s="8" t="s">
        <v>3986</v>
      </c>
      <c r="C3477" s="9" t="s">
        <v>4385</v>
      </c>
      <c r="D3477" s="10" t="s">
        <v>4386</v>
      </c>
      <c r="E3477" s="11" t="s">
        <v>4387</v>
      </c>
      <c r="F3477" s="6">
        <v>590047</v>
      </c>
      <c r="G3477" s="6" t="s">
        <v>808</v>
      </c>
      <c r="H3477" s="16">
        <v>6025791.0999999996</v>
      </c>
      <c r="I3477" s="12" t="s">
        <v>4353</v>
      </c>
      <c r="J3477" s="12" t="s">
        <v>4388</v>
      </c>
      <c r="K3477" s="15"/>
      <c r="L3477" s="13" t="s">
        <v>14</v>
      </c>
      <c r="M3477" s="7">
        <v>1</v>
      </c>
      <c r="N3477" s="14"/>
    </row>
    <row r="3478" spans="1:14" ht="110.25">
      <c r="A3478" s="6">
        <v>3477</v>
      </c>
      <c r="B3478" s="8" t="s">
        <v>3986</v>
      </c>
      <c r="C3478" s="9" t="s">
        <v>4389</v>
      </c>
      <c r="D3478" s="10" t="s">
        <v>4390</v>
      </c>
      <c r="E3478" s="11" t="s">
        <v>4391</v>
      </c>
      <c r="F3478" s="6">
        <v>154605</v>
      </c>
      <c r="G3478" s="6" t="s">
        <v>4392</v>
      </c>
      <c r="H3478" s="16">
        <v>61399999</v>
      </c>
      <c r="I3478" s="12" t="s">
        <v>4393</v>
      </c>
      <c r="J3478" s="12" t="s">
        <v>4030</v>
      </c>
      <c r="K3478" s="15">
        <v>47764000</v>
      </c>
      <c r="L3478" s="13" t="s">
        <v>70</v>
      </c>
      <c r="M3478" s="7">
        <v>1</v>
      </c>
      <c r="N3478" s="14"/>
    </row>
    <row r="3479" spans="1:14" ht="110.25">
      <c r="A3479" s="6">
        <v>3478</v>
      </c>
      <c r="B3479" s="8" t="s">
        <v>3986</v>
      </c>
      <c r="C3479" s="9" t="s">
        <v>4067</v>
      </c>
      <c r="D3479" s="10" t="s">
        <v>4068</v>
      </c>
      <c r="E3479" s="11" t="s">
        <v>4391</v>
      </c>
      <c r="F3479" s="6">
        <v>154605</v>
      </c>
      <c r="G3479" s="6" t="s">
        <v>4392</v>
      </c>
      <c r="H3479" s="16">
        <v>61399999</v>
      </c>
      <c r="I3479" s="12" t="s">
        <v>4393</v>
      </c>
      <c r="J3479" s="12" t="s">
        <v>4030</v>
      </c>
      <c r="K3479" s="15">
        <v>47764000</v>
      </c>
      <c r="L3479" s="13" t="s">
        <v>70</v>
      </c>
      <c r="M3479" s="7">
        <v>0.49</v>
      </c>
      <c r="N3479" s="14"/>
    </row>
    <row r="3480" spans="1:14" ht="110.25">
      <c r="A3480" s="6">
        <v>3479</v>
      </c>
      <c r="B3480" s="8" t="s">
        <v>3986</v>
      </c>
      <c r="C3480" s="9" t="s">
        <v>2363</v>
      </c>
      <c r="D3480" s="10" t="s">
        <v>257</v>
      </c>
      <c r="E3480" s="11" t="s">
        <v>4391</v>
      </c>
      <c r="F3480" s="6">
        <v>154605</v>
      </c>
      <c r="G3480" s="6" t="s">
        <v>4392</v>
      </c>
      <c r="H3480" s="16">
        <v>61399999</v>
      </c>
      <c r="I3480" s="12" t="s">
        <v>4393</v>
      </c>
      <c r="J3480" s="12" t="s">
        <v>4030</v>
      </c>
      <c r="K3480" s="15">
        <v>47764000</v>
      </c>
      <c r="L3480" s="13" t="s">
        <v>70</v>
      </c>
      <c r="M3480" s="7">
        <v>0.51</v>
      </c>
      <c r="N3480" s="14"/>
    </row>
    <row r="3481" spans="1:14" ht="110.25">
      <c r="A3481" s="6">
        <v>3480</v>
      </c>
      <c r="B3481" s="8" t="s">
        <v>3986</v>
      </c>
      <c r="C3481" s="9" t="s">
        <v>4394</v>
      </c>
      <c r="D3481" s="10" t="s">
        <v>4395</v>
      </c>
      <c r="E3481" s="11" t="s">
        <v>4396</v>
      </c>
      <c r="F3481" s="6">
        <v>172409</v>
      </c>
      <c r="G3481" s="6" t="s">
        <v>4392</v>
      </c>
      <c r="H3481" s="16">
        <v>332742284.08200002</v>
      </c>
      <c r="I3481" s="12">
        <v>43257</v>
      </c>
      <c r="J3481" s="12">
        <v>44635</v>
      </c>
      <c r="K3481" s="15">
        <v>129318000</v>
      </c>
      <c r="L3481" s="13" t="s">
        <v>70</v>
      </c>
      <c r="M3481" s="7">
        <v>1</v>
      </c>
      <c r="N3481" s="14"/>
    </row>
    <row r="3482" spans="1:14" ht="110.25">
      <c r="A3482" s="6">
        <v>3481</v>
      </c>
      <c r="B3482" s="8" t="s">
        <v>3986</v>
      </c>
      <c r="C3482" s="9" t="s">
        <v>4054</v>
      </c>
      <c r="D3482" s="10" t="s">
        <v>2379</v>
      </c>
      <c r="E3482" s="11" t="s">
        <v>4396</v>
      </c>
      <c r="F3482" s="6">
        <v>172409</v>
      </c>
      <c r="G3482" s="6" t="s">
        <v>4392</v>
      </c>
      <c r="H3482" s="16">
        <v>332742284.08200002</v>
      </c>
      <c r="I3482" s="12">
        <v>43257</v>
      </c>
      <c r="J3482" s="12">
        <v>44635</v>
      </c>
      <c r="K3482" s="15">
        <v>129318000</v>
      </c>
      <c r="L3482" s="13" t="s">
        <v>70</v>
      </c>
      <c r="M3482" s="7">
        <v>0.7</v>
      </c>
      <c r="N3482" s="14"/>
    </row>
    <row r="3483" spans="1:14" ht="110.25">
      <c r="A3483" s="6">
        <v>3482</v>
      </c>
      <c r="B3483" s="8" t="s">
        <v>3986</v>
      </c>
      <c r="C3483" s="9" t="s">
        <v>4397</v>
      </c>
      <c r="D3483" s="10" t="s">
        <v>4398</v>
      </c>
      <c r="E3483" s="11" t="s">
        <v>4396</v>
      </c>
      <c r="F3483" s="6">
        <v>172409</v>
      </c>
      <c r="G3483" s="6" t="s">
        <v>4392</v>
      </c>
      <c r="H3483" s="16">
        <v>332742284.08200002</v>
      </c>
      <c r="I3483" s="12">
        <v>43257</v>
      </c>
      <c r="J3483" s="12">
        <v>44635</v>
      </c>
      <c r="K3483" s="15">
        <v>129318000</v>
      </c>
      <c r="L3483" s="13" t="s">
        <v>70</v>
      </c>
      <c r="M3483" s="7">
        <v>0.3</v>
      </c>
      <c r="N3483" s="14"/>
    </row>
    <row r="3484" spans="1:14" ht="94.5">
      <c r="A3484" s="6">
        <v>3483</v>
      </c>
      <c r="B3484" s="8" t="s">
        <v>3986</v>
      </c>
      <c r="C3484" s="9" t="s">
        <v>4399</v>
      </c>
      <c r="D3484" s="10" t="s">
        <v>2911</v>
      </c>
      <c r="E3484" s="11" t="s">
        <v>4400</v>
      </c>
      <c r="F3484" s="6">
        <v>197488</v>
      </c>
      <c r="G3484" s="6" t="s">
        <v>4392</v>
      </c>
      <c r="H3484" s="16">
        <v>93502717.207000002</v>
      </c>
      <c r="I3484" s="12">
        <v>43366</v>
      </c>
      <c r="J3484" s="12">
        <v>44486</v>
      </c>
      <c r="K3484" s="15">
        <v>70402000</v>
      </c>
      <c r="L3484" s="13" t="s">
        <v>14</v>
      </c>
      <c r="M3484" s="7">
        <v>1</v>
      </c>
      <c r="N3484" s="14"/>
    </row>
    <row r="3485" spans="1:14" ht="110.25">
      <c r="A3485" s="6">
        <v>3484</v>
      </c>
      <c r="B3485" s="8" t="s">
        <v>3986</v>
      </c>
      <c r="C3485" s="9" t="s">
        <v>4389</v>
      </c>
      <c r="D3485" s="10" t="s">
        <v>4390</v>
      </c>
      <c r="E3485" s="11" t="s">
        <v>4401</v>
      </c>
      <c r="F3485" s="6">
        <v>264136</v>
      </c>
      <c r="G3485" s="6" t="s">
        <v>4392</v>
      </c>
      <c r="H3485" s="16">
        <v>215317184.58399999</v>
      </c>
      <c r="I3485" s="12">
        <v>43541</v>
      </c>
      <c r="J3485" s="12">
        <v>44770</v>
      </c>
      <c r="K3485" s="15">
        <v>72066000</v>
      </c>
      <c r="L3485" s="13" t="s">
        <v>70</v>
      </c>
      <c r="M3485" s="7">
        <v>1</v>
      </c>
      <c r="N3485" s="14"/>
    </row>
    <row r="3486" spans="1:14" ht="94.5">
      <c r="A3486" s="6">
        <v>3485</v>
      </c>
      <c r="B3486" s="8" t="s">
        <v>3986</v>
      </c>
      <c r="C3486" s="9" t="s">
        <v>4067</v>
      </c>
      <c r="D3486" s="10" t="s">
        <v>4068</v>
      </c>
      <c r="E3486" s="11" t="s">
        <v>4401</v>
      </c>
      <c r="F3486" s="6">
        <v>264136</v>
      </c>
      <c r="G3486" s="6" t="s">
        <v>4392</v>
      </c>
      <c r="H3486" s="16">
        <v>215317184.58399999</v>
      </c>
      <c r="I3486" s="12">
        <v>43541</v>
      </c>
      <c r="J3486" s="12">
        <v>44770</v>
      </c>
      <c r="K3486" s="15">
        <v>72066000</v>
      </c>
      <c r="L3486" s="13" t="s">
        <v>70</v>
      </c>
      <c r="M3486" s="7">
        <v>0.49</v>
      </c>
      <c r="N3486" s="14"/>
    </row>
    <row r="3487" spans="1:14" ht="94.5">
      <c r="A3487" s="6">
        <v>3486</v>
      </c>
      <c r="B3487" s="8" t="s">
        <v>3986</v>
      </c>
      <c r="C3487" s="9" t="s">
        <v>2363</v>
      </c>
      <c r="D3487" s="10" t="s">
        <v>257</v>
      </c>
      <c r="E3487" s="11" t="s">
        <v>4401</v>
      </c>
      <c r="F3487" s="6">
        <v>264136</v>
      </c>
      <c r="G3487" s="6" t="s">
        <v>4392</v>
      </c>
      <c r="H3487" s="16">
        <v>215317184.58399999</v>
      </c>
      <c r="I3487" s="12">
        <v>43541</v>
      </c>
      <c r="J3487" s="12">
        <v>44770</v>
      </c>
      <c r="K3487" s="15">
        <v>72066000</v>
      </c>
      <c r="L3487" s="13" t="s">
        <v>70</v>
      </c>
      <c r="M3487" s="7">
        <v>0.51</v>
      </c>
      <c r="N3487" s="14"/>
    </row>
    <row r="3488" spans="1:14" ht="47.25">
      <c r="A3488" s="6">
        <v>3487</v>
      </c>
      <c r="B3488" s="8" t="s">
        <v>3986</v>
      </c>
      <c r="C3488" s="9" t="s">
        <v>4402</v>
      </c>
      <c r="D3488" s="10"/>
      <c r="E3488" s="11" t="s">
        <v>4403</v>
      </c>
      <c r="F3488" s="6"/>
      <c r="G3488" s="6" t="s">
        <v>4404</v>
      </c>
      <c r="H3488" s="16">
        <v>452809271.38999999</v>
      </c>
      <c r="I3488" s="12" t="s">
        <v>4405</v>
      </c>
      <c r="J3488" s="12" t="s">
        <v>4406</v>
      </c>
      <c r="K3488" s="15">
        <v>315772770</v>
      </c>
      <c r="L3488" s="13" t="s">
        <v>14</v>
      </c>
      <c r="M3488" s="7">
        <v>1</v>
      </c>
      <c r="N3488" s="14"/>
    </row>
    <row r="3489" spans="1:14" ht="409.5">
      <c r="A3489" s="6">
        <v>3488</v>
      </c>
      <c r="B3489" s="8" t="s">
        <v>3986</v>
      </c>
      <c r="C3489" s="9" t="s">
        <v>4407</v>
      </c>
      <c r="D3489" s="10" t="s">
        <v>4408</v>
      </c>
      <c r="E3489" s="11" t="s">
        <v>4409</v>
      </c>
      <c r="F3489" s="6">
        <v>433512</v>
      </c>
      <c r="G3489" s="6" t="s">
        <v>4410</v>
      </c>
      <c r="H3489" s="16">
        <v>404672489.29400003</v>
      </c>
      <c r="I3489" s="12">
        <v>44143</v>
      </c>
      <c r="J3489" s="12">
        <v>44596</v>
      </c>
      <c r="K3489" s="15">
        <f>40467248+96323030</f>
        <v>136790278</v>
      </c>
      <c r="L3489" s="13" t="s">
        <v>70</v>
      </c>
      <c r="M3489" s="7">
        <v>1</v>
      </c>
      <c r="N3489" s="14"/>
    </row>
    <row r="3490" spans="1:14" ht="409.5">
      <c r="A3490" s="6">
        <v>3489</v>
      </c>
      <c r="B3490" s="8" t="s">
        <v>3986</v>
      </c>
      <c r="C3490" s="9" t="s">
        <v>4131</v>
      </c>
      <c r="D3490" s="10" t="s">
        <v>4132</v>
      </c>
      <c r="E3490" s="11" t="s">
        <v>4409</v>
      </c>
      <c r="F3490" s="6">
        <v>433512</v>
      </c>
      <c r="G3490" s="6" t="s">
        <v>4410</v>
      </c>
      <c r="H3490" s="16">
        <v>404672489.29400003</v>
      </c>
      <c r="I3490" s="12">
        <v>44143</v>
      </c>
      <c r="J3490" s="12">
        <v>44596</v>
      </c>
      <c r="K3490" s="15">
        <f>40467248+96323030</f>
        <v>136790278</v>
      </c>
      <c r="L3490" s="13" t="s">
        <v>70</v>
      </c>
      <c r="M3490" s="7">
        <v>0.6</v>
      </c>
      <c r="N3490" s="14"/>
    </row>
    <row r="3491" spans="1:14" ht="409.5">
      <c r="A3491" s="6">
        <v>3490</v>
      </c>
      <c r="B3491" s="8" t="s">
        <v>3986</v>
      </c>
      <c r="C3491" s="9" t="s">
        <v>4411</v>
      </c>
      <c r="D3491" s="10" t="s">
        <v>499</v>
      </c>
      <c r="E3491" s="11" t="s">
        <v>4409</v>
      </c>
      <c r="F3491" s="6">
        <v>433512</v>
      </c>
      <c r="G3491" s="6" t="s">
        <v>4410</v>
      </c>
      <c r="H3491" s="16">
        <v>404672489.29400003</v>
      </c>
      <c r="I3491" s="12">
        <v>44143</v>
      </c>
      <c r="J3491" s="12">
        <v>44596</v>
      </c>
      <c r="K3491" s="15">
        <f>40467248+96323030</f>
        <v>136790278</v>
      </c>
      <c r="L3491" s="13" t="s">
        <v>70</v>
      </c>
      <c r="M3491" s="7">
        <v>0.4</v>
      </c>
      <c r="N3491" s="14"/>
    </row>
    <row r="3492" spans="1:14" ht="409.5">
      <c r="A3492" s="6">
        <v>3491</v>
      </c>
      <c r="B3492" s="8" t="s">
        <v>3986</v>
      </c>
      <c r="C3492" s="9" t="s">
        <v>4412</v>
      </c>
      <c r="D3492" s="10" t="s">
        <v>4413</v>
      </c>
      <c r="E3492" s="11" t="s">
        <v>4414</v>
      </c>
      <c r="F3492" s="6">
        <v>476845</v>
      </c>
      <c r="G3492" s="6" t="s">
        <v>4410</v>
      </c>
      <c r="H3492" s="16">
        <v>670919259.46300006</v>
      </c>
      <c r="I3492" s="12">
        <v>44257</v>
      </c>
      <c r="J3492" s="12" t="s">
        <v>4415</v>
      </c>
      <c r="K3492" s="15">
        <f>67091925+48062398</f>
        <v>115154323</v>
      </c>
      <c r="L3492" s="13" t="s">
        <v>70</v>
      </c>
      <c r="M3492" s="7">
        <v>1</v>
      </c>
      <c r="N3492" s="14"/>
    </row>
    <row r="3493" spans="1:14" ht="409.5">
      <c r="A3493" s="6">
        <v>3492</v>
      </c>
      <c r="B3493" s="8" t="s">
        <v>3986</v>
      </c>
      <c r="C3493" s="9" t="s">
        <v>4416</v>
      </c>
      <c r="D3493" s="10" t="s">
        <v>3244</v>
      </c>
      <c r="E3493" s="11" t="s">
        <v>4414</v>
      </c>
      <c r="F3493" s="6">
        <v>476845</v>
      </c>
      <c r="G3493" s="6" t="s">
        <v>4410</v>
      </c>
      <c r="H3493" s="16">
        <v>670919259.46300006</v>
      </c>
      <c r="I3493" s="12">
        <v>44257</v>
      </c>
      <c r="J3493" s="12" t="s">
        <v>4415</v>
      </c>
      <c r="K3493" s="15">
        <f>67091925+48062398</f>
        <v>115154323</v>
      </c>
      <c r="L3493" s="13" t="s">
        <v>70</v>
      </c>
      <c r="M3493" s="7">
        <v>0.49</v>
      </c>
      <c r="N3493" s="14"/>
    </row>
    <row r="3494" spans="1:14" ht="409.5">
      <c r="A3494" s="6">
        <v>3493</v>
      </c>
      <c r="B3494" s="8" t="s">
        <v>3986</v>
      </c>
      <c r="C3494" s="9" t="s">
        <v>4417</v>
      </c>
      <c r="D3494" s="10" t="s">
        <v>4418</v>
      </c>
      <c r="E3494" s="11" t="s">
        <v>4414</v>
      </c>
      <c r="F3494" s="6">
        <v>476845</v>
      </c>
      <c r="G3494" s="6" t="s">
        <v>4410</v>
      </c>
      <c r="H3494" s="16">
        <v>670919259.46300006</v>
      </c>
      <c r="I3494" s="12">
        <v>44257</v>
      </c>
      <c r="J3494" s="12" t="s">
        <v>4415</v>
      </c>
      <c r="K3494" s="15">
        <f>67091925+48062398</f>
        <v>115154323</v>
      </c>
      <c r="L3494" s="13" t="s">
        <v>70</v>
      </c>
      <c r="M3494" s="7">
        <v>0.51</v>
      </c>
      <c r="N3494" s="14"/>
    </row>
    <row r="3495" spans="1:14" ht="409.5">
      <c r="A3495" s="6">
        <v>3494</v>
      </c>
      <c r="B3495" s="8" t="s">
        <v>3986</v>
      </c>
      <c r="C3495" s="9" t="s">
        <v>4419</v>
      </c>
      <c r="D3495" s="10" t="s">
        <v>4420</v>
      </c>
      <c r="E3495" s="11" t="s">
        <v>4421</v>
      </c>
      <c r="F3495" s="6">
        <v>312607</v>
      </c>
      <c r="G3495" s="6" t="s">
        <v>4410</v>
      </c>
      <c r="H3495" s="16">
        <v>476145726.00300002</v>
      </c>
      <c r="I3495" s="12" t="s">
        <v>4422</v>
      </c>
      <c r="J3495" s="12" t="s">
        <v>4423</v>
      </c>
      <c r="K3495" s="15">
        <f>47614572+113246620</f>
        <v>160861192</v>
      </c>
      <c r="L3495" s="13" t="s">
        <v>14</v>
      </c>
      <c r="M3495" s="7">
        <v>1</v>
      </c>
      <c r="N3495" s="14"/>
    </row>
    <row r="3496" spans="1:14" ht="409.5">
      <c r="A3496" s="6">
        <v>3495</v>
      </c>
      <c r="B3496" s="8" t="s">
        <v>3986</v>
      </c>
      <c r="C3496" s="9" t="s">
        <v>4407</v>
      </c>
      <c r="D3496" s="10" t="s">
        <v>4408</v>
      </c>
      <c r="E3496" s="11" t="s">
        <v>4424</v>
      </c>
      <c r="F3496" s="6">
        <v>333432</v>
      </c>
      <c r="G3496" s="6" t="s">
        <v>4410</v>
      </c>
      <c r="H3496" s="16">
        <v>308163548.23199999</v>
      </c>
      <c r="I3496" s="12" t="s">
        <v>4425</v>
      </c>
      <c r="J3496" s="12">
        <v>44323</v>
      </c>
      <c r="K3496" s="15">
        <f>30816354+94740845</f>
        <v>125557199</v>
      </c>
      <c r="L3496" s="13" t="s">
        <v>70</v>
      </c>
      <c r="M3496" s="7">
        <v>1</v>
      </c>
      <c r="N3496" s="14"/>
    </row>
    <row r="3497" spans="1:14" ht="409.5">
      <c r="A3497" s="6">
        <v>3496</v>
      </c>
      <c r="B3497" s="8" t="s">
        <v>3986</v>
      </c>
      <c r="C3497" s="9" t="s">
        <v>4131</v>
      </c>
      <c r="D3497" s="10" t="s">
        <v>4132</v>
      </c>
      <c r="E3497" s="11" t="s">
        <v>4424</v>
      </c>
      <c r="F3497" s="6">
        <v>333432</v>
      </c>
      <c r="G3497" s="6" t="s">
        <v>4410</v>
      </c>
      <c r="H3497" s="16">
        <v>308163548.23199999</v>
      </c>
      <c r="I3497" s="12" t="s">
        <v>4425</v>
      </c>
      <c r="J3497" s="12">
        <v>44323</v>
      </c>
      <c r="K3497" s="15">
        <f>30816354+94740845</f>
        <v>125557199</v>
      </c>
      <c r="L3497" s="13" t="s">
        <v>70</v>
      </c>
      <c r="M3497" s="7">
        <v>0.6</v>
      </c>
      <c r="N3497" s="14"/>
    </row>
    <row r="3498" spans="1:14" ht="409.5">
      <c r="A3498" s="6">
        <v>3497</v>
      </c>
      <c r="B3498" s="8" t="s">
        <v>3986</v>
      </c>
      <c r="C3498" s="9" t="s">
        <v>4411</v>
      </c>
      <c r="D3498" s="10" t="s">
        <v>499</v>
      </c>
      <c r="E3498" s="11" t="s">
        <v>4424</v>
      </c>
      <c r="F3498" s="6">
        <v>333432</v>
      </c>
      <c r="G3498" s="6" t="s">
        <v>4410</v>
      </c>
      <c r="H3498" s="16">
        <v>308163548.23199999</v>
      </c>
      <c r="I3498" s="12" t="s">
        <v>4425</v>
      </c>
      <c r="J3498" s="12">
        <v>44323</v>
      </c>
      <c r="K3498" s="15">
        <f>30816354+94740845</f>
        <v>125557199</v>
      </c>
      <c r="L3498" s="13" t="s">
        <v>70</v>
      </c>
      <c r="M3498" s="7">
        <v>0.4</v>
      </c>
      <c r="N3498" s="14"/>
    </row>
    <row r="3499" spans="1:14" ht="409.5">
      <c r="A3499" s="6">
        <v>3498</v>
      </c>
      <c r="B3499" s="8" t="s">
        <v>3986</v>
      </c>
      <c r="C3499" s="9" t="s">
        <v>4169</v>
      </c>
      <c r="D3499" s="10" t="s">
        <v>1093</v>
      </c>
      <c r="E3499" s="11" t="s">
        <v>4426</v>
      </c>
      <c r="F3499" s="6">
        <v>463193</v>
      </c>
      <c r="G3499" s="6" t="s">
        <v>1369</v>
      </c>
      <c r="H3499" s="16">
        <v>8276608.4160000002</v>
      </c>
      <c r="I3499" s="12">
        <v>44042</v>
      </c>
      <c r="J3499" s="12">
        <v>44494</v>
      </c>
      <c r="K3499" s="15"/>
      <c r="L3499" s="13" t="s">
        <v>14</v>
      </c>
      <c r="M3499" s="7">
        <v>1</v>
      </c>
      <c r="N3499" s="14"/>
    </row>
    <row r="3500" spans="1:14" ht="94.5">
      <c r="A3500" s="6">
        <v>3499</v>
      </c>
      <c r="B3500" s="8" t="s">
        <v>3986</v>
      </c>
      <c r="C3500" s="9" t="s">
        <v>4427</v>
      </c>
      <c r="D3500" s="10" t="s">
        <v>4213</v>
      </c>
      <c r="E3500" s="11" t="s">
        <v>4428</v>
      </c>
      <c r="F3500" s="6">
        <v>534651</v>
      </c>
      <c r="G3500" s="6" t="s">
        <v>875</v>
      </c>
      <c r="H3500" s="16">
        <v>11449793.300000001</v>
      </c>
      <c r="I3500" s="12" t="s">
        <v>4429</v>
      </c>
      <c r="J3500" s="12" t="s">
        <v>4430</v>
      </c>
      <c r="K3500" s="15"/>
      <c r="L3500" s="13" t="s">
        <v>14</v>
      </c>
      <c r="M3500" s="7">
        <v>1</v>
      </c>
      <c r="N3500" s="14"/>
    </row>
    <row r="3501" spans="1:14" ht="78.75">
      <c r="A3501" s="6">
        <v>3500</v>
      </c>
      <c r="B3501" s="8" t="s">
        <v>3986</v>
      </c>
      <c r="C3501" s="9" t="s">
        <v>4431</v>
      </c>
      <c r="D3501" s="10" t="s">
        <v>4432</v>
      </c>
      <c r="E3501" s="11" t="s">
        <v>4433</v>
      </c>
      <c r="F3501" s="6">
        <v>534652</v>
      </c>
      <c r="G3501" s="6" t="s">
        <v>875</v>
      </c>
      <c r="H3501" s="16">
        <v>3587362.45</v>
      </c>
      <c r="I3501" s="12" t="s">
        <v>2773</v>
      </c>
      <c r="J3501" s="12" t="s">
        <v>4434</v>
      </c>
      <c r="K3501" s="15">
        <v>915000</v>
      </c>
      <c r="L3501" s="13" t="s">
        <v>14</v>
      </c>
      <c r="M3501" s="7">
        <v>1</v>
      </c>
      <c r="N3501" s="14"/>
    </row>
    <row r="3502" spans="1:14" ht="126">
      <c r="A3502" s="6">
        <v>3501</v>
      </c>
      <c r="B3502" s="8" t="s">
        <v>3986</v>
      </c>
      <c r="C3502" s="9" t="s">
        <v>4435</v>
      </c>
      <c r="D3502" s="10" t="s">
        <v>4436</v>
      </c>
      <c r="E3502" s="11" t="s">
        <v>4437</v>
      </c>
      <c r="F3502" s="6">
        <v>534653</v>
      </c>
      <c r="G3502" s="6" t="s">
        <v>875</v>
      </c>
      <c r="H3502" s="16">
        <v>12869343.15</v>
      </c>
      <c r="I3502" s="12" t="s">
        <v>4438</v>
      </c>
      <c r="J3502" s="12" t="s">
        <v>4439</v>
      </c>
      <c r="K3502" s="15"/>
      <c r="L3502" s="13" t="s">
        <v>14</v>
      </c>
      <c r="M3502" s="7">
        <v>1</v>
      </c>
      <c r="N3502" s="14"/>
    </row>
    <row r="3503" spans="1:14" ht="94.5">
      <c r="A3503" s="6">
        <v>3502</v>
      </c>
      <c r="B3503" s="8" t="s">
        <v>3986</v>
      </c>
      <c r="C3503" s="9" t="s">
        <v>4440</v>
      </c>
      <c r="D3503" s="10" t="s">
        <v>4441</v>
      </c>
      <c r="E3503" s="11" t="s">
        <v>4442</v>
      </c>
      <c r="F3503" s="6">
        <v>534654</v>
      </c>
      <c r="G3503" s="6" t="s">
        <v>875</v>
      </c>
      <c r="H3503" s="16">
        <v>10885047.75</v>
      </c>
      <c r="I3503" s="12" t="s">
        <v>2773</v>
      </c>
      <c r="J3503" s="12" t="s">
        <v>4443</v>
      </c>
      <c r="K3503" s="15">
        <v>7338431</v>
      </c>
      <c r="L3503" s="13" t="s">
        <v>14</v>
      </c>
      <c r="M3503" s="7">
        <v>1</v>
      </c>
      <c r="N3503" s="14"/>
    </row>
    <row r="3504" spans="1:14" ht="110.25">
      <c r="A3504" s="6">
        <v>3503</v>
      </c>
      <c r="B3504" s="8" t="s">
        <v>3986</v>
      </c>
      <c r="C3504" s="9" t="s">
        <v>4444</v>
      </c>
      <c r="D3504" s="10" t="s">
        <v>4445</v>
      </c>
      <c r="E3504" s="11" t="s">
        <v>4446</v>
      </c>
      <c r="F3504" s="6">
        <v>534656</v>
      </c>
      <c r="G3504" s="6" t="s">
        <v>875</v>
      </c>
      <c r="H3504" s="16">
        <v>3794860.5</v>
      </c>
      <c r="I3504" s="12" t="s">
        <v>4447</v>
      </c>
      <c r="J3504" s="12" t="s">
        <v>4448</v>
      </c>
      <c r="K3504" s="15">
        <v>1826715</v>
      </c>
      <c r="L3504" s="13" t="s">
        <v>14</v>
      </c>
      <c r="M3504" s="7">
        <v>1</v>
      </c>
      <c r="N3504" s="14"/>
    </row>
    <row r="3505" spans="1:14" ht="63">
      <c r="A3505" s="6">
        <v>3504</v>
      </c>
      <c r="B3505" s="8" t="s">
        <v>3986</v>
      </c>
      <c r="C3505" s="9" t="s">
        <v>4449</v>
      </c>
      <c r="D3505" s="10" t="s">
        <v>4450</v>
      </c>
      <c r="E3505" s="11" t="s">
        <v>4451</v>
      </c>
      <c r="F3505" s="6">
        <v>549640</v>
      </c>
      <c r="G3505" s="6" t="s">
        <v>875</v>
      </c>
      <c r="H3505" s="16">
        <v>7618567.75</v>
      </c>
      <c r="I3505" s="12" t="s">
        <v>3030</v>
      </c>
      <c r="J3505" s="12" t="s">
        <v>4452</v>
      </c>
      <c r="K3505" s="15">
        <v>3497099</v>
      </c>
      <c r="L3505" s="13" t="s">
        <v>14</v>
      </c>
      <c r="M3505" s="7">
        <v>1</v>
      </c>
      <c r="N3505" s="14"/>
    </row>
    <row r="3506" spans="1:14" ht="94.5">
      <c r="A3506" s="6">
        <v>3505</v>
      </c>
      <c r="B3506" s="8" t="s">
        <v>3986</v>
      </c>
      <c r="C3506" s="9" t="s">
        <v>4453</v>
      </c>
      <c r="D3506" s="10" t="s">
        <v>4454</v>
      </c>
      <c r="E3506" s="11" t="s">
        <v>4455</v>
      </c>
      <c r="F3506" s="6">
        <v>534657</v>
      </c>
      <c r="G3506" s="6" t="s">
        <v>875</v>
      </c>
      <c r="H3506" s="16">
        <v>3873633.55</v>
      </c>
      <c r="I3506" s="12" t="s">
        <v>4447</v>
      </c>
      <c r="J3506" s="12" t="s">
        <v>4456</v>
      </c>
      <c r="K3506" s="15">
        <v>1389200</v>
      </c>
      <c r="L3506" s="13" t="s">
        <v>14</v>
      </c>
      <c r="M3506" s="7">
        <v>1</v>
      </c>
      <c r="N3506" s="14"/>
    </row>
    <row r="3507" spans="1:14" ht="63">
      <c r="A3507" s="6">
        <v>3506</v>
      </c>
      <c r="B3507" s="8" t="s">
        <v>3986</v>
      </c>
      <c r="C3507" s="9" t="s">
        <v>4457</v>
      </c>
      <c r="D3507" s="10" t="s">
        <v>4458</v>
      </c>
      <c r="E3507" s="11" t="s">
        <v>4459</v>
      </c>
      <c r="F3507" s="6">
        <v>542706</v>
      </c>
      <c r="G3507" s="6" t="s">
        <v>875</v>
      </c>
      <c r="H3507" s="16">
        <v>14346001.300000001</v>
      </c>
      <c r="I3507" s="12" t="s">
        <v>4460</v>
      </c>
      <c r="J3507" s="12" t="s">
        <v>4461</v>
      </c>
      <c r="K3507" s="15"/>
      <c r="L3507" s="13" t="s">
        <v>14</v>
      </c>
      <c r="M3507" s="7">
        <v>1</v>
      </c>
      <c r="N3507" s="14"/>
    </row>
    <row r="3508" spans="1:14" ht="63">
      <c r="A3508" s="6">
        <v>3507</v>
      </c>
      <c r="B3508" s="8" t="s">
        <v>3986</v>
      </c>
      <c r="C3508" s="9" t="s">
        <v>4462</v>
      </c>
      <c r="D3508" s="10" t="s">
        <v>4463</v>
      </c>
      <c r="E3508" s="11" t="s">
        <v>4464</v>
      </c>
      <c r="F3508" s="6">
        <v>542707</v>
      </c>
      <c r="G3508" s="6" t="s">
        <v>875</v>
      </c>
      <c r="H3508" s="16">
        <v>10913145.9</v>
      </c>
      <c r="I3508" s="12" t="s">
        <v>4465</v>
      </c>
      <c r="J3508" s="12" t="s">
        <v>4461</v>
      </c>
      <c r="K3508" s="15"/>
      <c r="L3508" s="13" t="s">
        <v>14</v>
      </c>
      <c r="M3508" s="7">
        <v>1</v>
      </c>
      <c r="N3508" s="14"/>
    </row>
    <row r="3509" spans="1:14" ht="78.75">
      <c r="A3509" s="6">
        <v>3508</v>
      </c>
      <c r="B3509" s="8" t="s">
        <v>3986</v>
      </c>
      <c r="C3509" s="9" t="s">
        <v>4466</v>
      </c>
      <c r="D3509" s="10" t="s">
        <v>4467</v>
      </c>
      <c r="E3509" s="11" t="s">
        <v>4468</v>
      </c>
      <c r="F3509" s="6">
        <v>584668</v>
      </c>
      <c r="G3509" s="6" t="s">
        <v>875</v>
      </c>
      <c r="H3509" s="16">
        <v>11731627.9</v>
      </c>
      <c r="I3509" s="12" t="s">
        <v>908</v>
      </c>
      <c r="J3509" s="12" t="s">
        <v>4469</v>
      </c>
      <c r="K3509" s="15"/>
      <c r="L3509" s="13" t="s">
        <v>14</v>
      </c>
      <c r="M3509" s="7">
        <v>1</v>
      </c>
      <c r="N3509" s="14"/>
    </row>
    <row r="3510" spans="1:14" ht="63">
      <c r="A3510" s="6">
        <v>3509</v>
      </c>
      <c r="B3510" s="8" t="s">
        <v>3986</v>
      </c>
      <c r="C3510" s="9" t="s">
        <v>4470</v>
      </c>
      <c r="D3510" s="10" t="s">
        <v>4471</v>
      </c>
      <c r="E3510" s="11" t="s">
        <v>4472</v>
      </c>
      <c r="F3510" s="6">
        <v>584669</v>
      </c>
      <c r="G3510" s="6" t="s">
        <v>875</v>
      </c>
      <c r="H3510" s="16">
        <v>8068198</v>
      </c>
      <c r="I3510" s="12" t="s">
        <v>4473</v>
      </c>
      <c r="J3510" s="12" t="s">
        <v>4474</v>
      </c>
      <c r="K3510" s="15"/>
      <c r="L3510" s="13" t="s">
        <v>14</v>
      </c>
      <c r="M3510" s="7">
        <v>1</v>
      </c>
      <c r="N3510" s="14"/>
    </row>
    <row r="3511" spans="1:14" ht="78.75">
      <c r="A3511" s="6">
        <v>3510</v>
      </c>
      <c r="B3511" s="8" t="s">
        <v>3986</v>
      </c>
      <c r="C3511" s="9" t="s">
        <v>4475</v>
      </c>
      <c r="D3511" s="10" t="s">
        <v>4476</v>
      </c>
      <c r="E3511" s="11" t="s">
        <v>4477</v>
      </c>
      <c r="F3511" s="6">
        <v>584670</v>
      </c>
      <c r="G3511" s="6" t="s">
        <v>875</v>
      </c>
      <c r="H3511" s="16">
        <v>9966893.6500000004</v>
      </c>
      <c r="I3511" s="12" t="s">
        <v>908</v>
      </c>
      <c r="J3511" s="12" t="s">
        <v>4478</v>
      </c>
      <c r="K3511" s="15"/>
      <c r="L3511" s="13" t="s">
        <v>14</v>
      </c>
      <c r="M3511" s="7">
        <v>1</v>
      </c>
      <c r="N3511" s="14"/>
    </row>
    <row r="3512" spans="1:14" ht="63">
      <c r="A3512" s="6">
        <v>3511</v>
      </c>
      <c r="B3512" s="8" t="s">
        <v>3986</v>
      </c>
      <c r="C3512" s="9" t="s">
        <v>4479</v>
      </c>
      <c r="D3512" s="10" t="s">
        <v>4480</v>
      </c>
      <c r="E3512" s="11" t="s">
        <v>4481</v>
      </c>
      <c r="F3512" s="6">
        <v>584671</v>
      </c>
      <c r="G3512" s="6" t="s">
        <v>875</v>
      </c>
      <c r="H3512" s="16">
        <v>5435814.5</v>
      </c>
      <c r="I3512" s="12" t="s">
        <v>4482</v>
      </c>
      <c r="J3512" s="12" t="s">
        <v>4483</v>
      </c>
      <c r="K3512" s="15"/>
      <c r="L3512" s="13" t="s">
        <v>14</v>
      </c>
      <c r="M3512" s="7">
        <v>1</v>
      </c>
      <c r="N3512" s="14"/>
    </row>
    <row r="3513" spans="1:14" ht="94.5">
      <c r="A3513" s="6">
        <v>3512</v>
      </c>
      <c r="B3513" s="8" t="s">
        <v>3986</v>
      </c>
      <c r="C3513" s="9" t="s">
        <v>4484</v>
      </c>
      <c r="D3513" s="10" t="s">
        <v>4485</v>
      </c>
      <c r="E3513" s="11" t="s">
        <v>4486</v>
      </c>
      <c r="F3513" s="6">
        <v>584672</v>
      </c>
      <c r="G3513" s="6" t="s">
        <v>875</v>
      </c>
      <c r="H3513" s="16">
        <v>7726889.5999999996</v>
      </c>
      <c r="I3513" s="12" t="s">
        <v>908</v>
      </c>
      <c r="J3513" s="12" t="s">
        <v>4478</v>
      </c>
      <c r="K3513" s="15"/>
      <c r="L3513" s="13" t="s">
        <v>14</v>
      </c>
      <c r="M3513" s="7">
        <v>1</v>
      </c>
      <c r="N3513" s="14"/>
    </row>
    <row r="3514" spans="1:14" ht="63">
      <c r="A3514" s="6">
        <v>3513</v>
      </c>
      <c r="B3514" s="8" t="s">
        <v>3986</v>
      </c>
      <c r="C3514" s="9" t="s">
        <v>4487</v>
      </c>
      <c r="D3514" s="10" t="s">
        <v>4201</v>
      </c>
      <c r="E3514" s="11" t="s">
        <v>4488</v>
      </c>
      <c r="F3514" s="6">
        <v>532458</v>
      </c>
      <c r="G3514" s="6" t="s">
        <v>875</v>
      </c>
      <c r="H3514" s="16">
        <v>6671409.2000000002</v>
      </c>
      <c r="I3514" s="12" t="s">
        <v>4429</v>
      </c>
      <c r="J3514" s="12" t="s">
        <v>4489</v>
      </c>
      <c r="K3514" s="15"/>
      <c r="L3514" s="13" t="s">
        <v>14</v>
      </c>
      <c r="M3514" s="7">
        <v>1</v>
      </c>
      <c r="N3514" s="14"/>
    </row>
    <row r="3515" spans="1:14" ht="78.75">
      <c r="A3515" s="6">
        <v>3514</v>
      </c>
      <c r="B3515" s="8" t="s">
        <v>3986</v>
      </c>
      <c r="C3515" s="9" t="s">
        <v>4490</v>
      </c>
      <c r="D3515" s="10" t="s">
        <v>4247</v>
      </c>
      <c r="E3515" s="11" t="s">
        <v>4491</v>
      </c>
      <c r="F3515" s="6">
        <v>532459</v>
      </c>
      <c r="G3515" s="6" t="s">
        <v>875</v>
      </c>
      <c r="H3515" s="16">
        <v>2855393.15</v>
      </c>
      <c r="I3515" s="12" t="s">
        <v>4492</v>
      </c>
      <c r="J3515" s="12" t="s">
        <v>4489</v>
      </c>
      <c r="K3515" s="15"/>
      <c r="L3515" s="13" t="s">
        <v>14</v>
      </c>
      <c r="M3515" s="7">
        <v>1</v>
      </c>
      <c r="N3515" s="14"/>
    </row>
    <row r="3516" spans="1:14" ht="78.75">
      <c r="A3516" s="6">
        <v>3515</v>
      </c>
      <c r="B3516" s="8" t="s">
        <v>3986</v>
      </c>
      <c r="C3516" s="9" t="s">
        <v>4493</v>
      </c>
      <c r="D3516" s="10" t="s">
        <v>4494</v>
      </c>
      <c r="E3516" s="11" t="s">
        <v>4495</v>
      </c>
      <c r="F3516" s="6">
        <v>532460</v>
      </c>
      <c r="G3516" s="6" t="s">
        <v>875</v>
      </c>
      <c r="H3516" s="16">
        <v>6017647.7000000002</v>
      </c>
      <c r="I3516" s="12" t="s">
        <v>3011</v>
      </c>
      <c r="J3516" s="12" t="s">
        <v>4496</v>
      </c>
      <c r="K3516" s="15"/>
      <c r="L3516" s="13" t="s">
        <v>14</v>
      </c>
      <c r="M3516" s="7">
        <v>1</v>
      </c>
      <c r="N3516" s="14"/>
    </row>
    <row r="3517" spans="1:14" ht="78.75">
      <c r="A3517" s="6">
        <v>3516</v>
      </c>
      <c r="B3517" s="8" t="s">
        <v>3986</v>
      </c>
      <c r="C3517" s="9" t="s">
        <v>4497</v>
      </c>
      <c r="D3517" s="10" t="s">
        <v>4357</v>
      </c>
      <c r="E3517" s="11" t="s">
        <v>4498</v>
      </c>
      <c r="F3517" s="6">
        <v>532461</v>
      </c>
      <c r="G3517" s="6" t="s">
        <v>875</v>
      </c>
      <c r="H3517" s="16">
        <v>7472511.9000000004</v>
      </c>
      <c r="I3517" s="12" t="s">
        <v>4438</v>
      </c>
      <c r="J3517" s="12" t="s">
        <v>4499</v>
      </c>
      <c r="K3517" s="15"/>
      <c r="L3517" s="13" t="s">
        <v>14</v>
      </c>
      <c r="M3517" s="7">
        <v>1</v>
      </c>
      <c r="N3517" s="14"/>
    </row>
    <row r="3518" spans="1:14" ht="78.75">
      <c r="A3518" s="6">
        <v>3517</v>
      </c>
      <c r="B3518" s="8" t="s">
        <v>3986</v>
      </c>
      <c r="C3518" s="9" t="s">
        <v>4435</v>
      </c>
      <c r="D3518" s="10" t="s">
        <v>4436</v>
      </c>
      <c r="E3518" s="11" t="s">
        <v>4500</v>
      </c>
      <c r="F3518" s="6">
        <v>532463</v>
      </c>
      <c r="G3518" s="6" t="s">
        <v>875</v>
      </c>
      <c r="H3518" s="16">
        <v>7303377.7000000002</v>
      </c>
      <c r="I3518" s="12" t="s">
        <v>4438</v>
      </c>
      <c r="J3518" s="12" t="s">
        <v>908</v>
      </c>
      <c r="K3518" s="15"/>
      <c r="L3518" s="13" t="s">
        <v>14</v>
      </c>
      <c r="M3518" s="7">
        <v>1</v>
      </c>
      <c r="N3518" s="14"/>
    </row>
    <row r="3519" spans="1:14" ht="78.75">
      <c r="A3519" s="6">
        <v>3518</v>
      </c>
      <c r="B3519" s="8" t="s">
        <v>3986</v>
      </c>
      <c r="C3519" s="9" t="s">
        <v>4501</v>
      </c>
      <c r="D3519" s="10" t="s">
        <v>4502</v>
      </c>
      <c r="E3519" s="11" t="s">
        <v>4503</v>
      </c>
      <c r="F3519" s="6">
        <v>532464</v>
      </c>
      <c r="G3519" s="6" t="s">
        <v>875</v>
      </c>
      <c r="H3519" s="16">
        <v>11753177.699999999</v>
      </c>
      <c r="I3519" s="12" t="s">
        <v>4492</v>
      </c>
      <c r="J3519" s="12" t="s">
        <v>4504</v>
      </c>
      <c r="K3519" s="15"/>
      <c r="L3519" s="13" t="s">
        <v>14</v>
      </c>
      <c r="M3519" s="7">
        <v>1</v>
      </c>
      <c r="N3519" s="14"/>
    </row>
    <row r="3520" spans="1:14" ht="78.75">
      <c r="A3520" s="6">
        <v>3519</v>
      </c>
      <c r="B3520" s="8" t="s">
        <v>3986</v>
      </c>
      <c r="C3520" s="9" t="s">
        <v>4505</v>
      </c>
      <c r="D3520" s="10" t="s">
        <v>4506</v>
      </c>
      <c r="E3520" s="11" t="s">
        <v>4507</v>
      </c>
      <c r="F3520" s="6">
        <v>549048</v>
      </c>
      <c r="G3520" s="6" t="s">
        <v>875</v>
      </c>
      <c r="H3520" s="16">
        <v>26247672.550000001</v>
      </c>
      <c r="I3520" s="12" t="s">
        <v>3034</v>
      </c>
      <c r="J3520" s="12" t="s">
        <v>4508</v>
      </c>
      <c r="K3520" s="15"/>
      <c r="L3520" s="13" t="s">
        <v>14</v>
      </c>
      <c r="M3520" s="7">
        <v>1</v>
      </c>
      <c r="N3520" s="14"/>
    </row>
    <row r="3521" spans="1:14" ht="78.75">
      <c r="A3521" s="6">
        <v>3520</v>
      </c>
      <c r="B3521" s="8" t="s">
        <v>3986</v>
      </c>
      <c r="C3521" s="9" t="s">
        <v>4509</v>
      </c>
      <c r="D3521" s="10" t="s">
        <v>4510</v>
      </c>
      <c r="E3521" s="11" t="s">
        <v>4511</v>
      </c>
      <c r="F3521" s="6">
        <v>532468</v>
      </c>
      <c r="G3521" s="6" t="s">
        <v>875</v>
      </c>
      <c r="H3521" s="16">
        <v>16103946.85</v>
      </c>
      <c r="I3521" s="12" t="s">
        <v>4429</v>
      </c>
      <c r="J3521" s="12" t="s">
        <v>4504</v>
      </c>
      <c r="K3521" s="15"/>
      <c r="L3521" s="13" t="s">
        <v>14</v>
      </c>
      <c r="M3521" s="7">
        <v>1</v>
      </c>
      <c r="N3521" s="14"/>
    </row>
    <row r="3522" spans="1:14" ht="78.75">
      <c r="A3522" s="6">
        <v>3521</v>
      </c>
      <c r="B3522" s="8" t="s">
        <v>3986</v>
      </c>
      <c r="C3522" s="9" t="s">
        <v>4512</v>
      </c>
      <c r="D3522" s="10" t="s">
        <v>4513</v>
      </c>
      <c r="E3522" s="11" t="s">
        <v>4514</v>
      </c>
      <c r="F3522" s="6">
        <v>542937</v>
      </c>
      <c r="G3522" s="6" t="s">
        <v>875</v>
      </c>
      <c r="H3522" s="16">
        <v>8050317.0999999996</v>
      </c>
      <c r="I3522" s="12" t="s">
        <v>4515</v>
      </c>
      <c r="J3522" s="12" t="s">
        <v>4516</v>
      </c>
      <c r="K3522" s="15"/>
      <c r="L3522" s="13" t="s">
        <v>14</v>
      </c>
      <c r="M3522" s="7">
        <v>1</v>
      </c>
      <c r="N3522" s="14"/>
    </row>
    <row r="3523" spans="1:14" ht="94.5">
      <c r="A3523" s="6">
        <v>3522</v>
      </c>
      <c r="B3523" s="8" t="s">
        <v>3986</v>
      </c>
      <c r="C3523" s="9" t="s">
        <v>4517</v>
      </c>
      <c r="D3523" s="10" t="s">
        <v>4518</v>
      </c>
      <c r="E3523" s="11" t="s">
        <v>4519</v>
      </c>
      <c r="F3523" s="6">
        <v>542938</v>
      </c>
      <c r="G3523" s="6" t="s">
        <v>875</v>
      </c>
      <c r="H3523" s="16">
        <v>7850912.0999999996</v>
      </c>
      <c r="I3523" s="12" t="s">
        <v>889</v>
      </c>
      <c r="J3523" s="12" t="s">
        <v>4520</v>
      </c>
      <c r="K3523" s="15">
        <v>2526519</v>
      </c>
      <c r="L3523" s="13" t="s">
        <v>14</v>
      </c>
      <c r="M3523" s="7">
        <v>1</v>
      </c>
      <c r="N3523" s="14"/>
    </row>
    <row r="3524" spans="1:14" ht="110.25">
      <c r="A3524" s="6">
        <v>3523</v>
      </c>
      <c r="B3524" s="8" t="s">
        <v>3986</v>
      </c>
      <c r="C3524" s="9" t="s">
        <v>4521</v>
      </c>
      <c r="D3524" s="10" t="s">
        <v>4522</v>
      </c>
      <c r="E3524" s="11" t="s">
        <v>4523</v>
      </c>
      <c r="F3524" s="6">
        <v>542939</v>
      </c>
      <c r="G3524" s="6" t="s">
        <v>875</v>
      </c>
      <c r="H3524" s="16">
        <v>7436201.9500000002</v>
      </c>
      <c r="I3524" s="12" t="s">
        <v>4524</v>
      </c>
      <c r="J3524" s="12" t="s">
        <v>4525</v>
      </c>
      <c r="K3524" s="15"/>
      <c r="L3524" s="13" t="s">
        <v>14</v>
      </c>
      <c r="M3524" s="7">
        <v>1</v>
      </c>
      <c r="N3524" s="14"/>
    </row>
    <row r="3525" spans="1:14" ht="94.5">
      <c r="A3525" s="6">
        <v>3524</v>
      </c>
      <c r="B3525" s="8" t="s">
        <v>3986</v>
      </c>
      <c r="C3525" s="9" t="s">
        <v>4526</v>
      </c>
      <c r="D3525" s="10" t="s">
        <v>4527</v>
      </c>
      <c r="E3525" s="11" t="s">
        <v>4528</v>
      </c>
      <c r="F3525" s="6">
        <v>542940</v>
      </c>
      <c r="G3525" s="6" t="s">
        <v>875</v>
      </c>
      <c r="H3525" s="16">
        <v>11752103.25</v>
      </c>
      <c r="I3525" s="12" t="s">
        <v>4529</v>
      </c>
      <c r="J3525" s="12" t="s">
        <v>4530</v>
      </c>
      <c r="K3525" s="15"/>
      <c r="L3525" s="13" t="s">
        <v>14</v>
      </c>
      <c r="M3525" s="7">
        <v>1</v>
      </c>
      <c r="N3525" s="14"/>
    </row>
    <row r="3526" spans="1:14" ht="94.5">
      <c r="A3526" s="6">
        <v>3525</v>
      </c>
      <c r="B3526" s="8" t="s">
        <v>3986</v>
      </c>
      <c r="C3526" s="9" t="s">
        <v>4531</v>
      </c>
      <c r="D3526" s="10" t="s">
        <v>4532</v>
      </c>
      <c r="E3526" s="11" t="s">
        <v>4533</v>
      </c>
      <c r="F3526" s="6">
        <v>542941</v>
      </c>
      <c r="G3526" s="6" t="s">
        <v>875</v>
      </c>
      <c r="H3526" s="16">
        <v>7872185.4500000002</v>
      </c>
      <c r="I3526" s="12" t="s">
        <v>4515</v>
      </c>
      <c r="J3526" s="12" t="s">
        <v>4461</v>
      </c>
      <c r="K3526" s="15"/>
      <c r="L3526" s="13" t="s">
        <v>14</v>
      </c>
      <c r="M3526" s="7">
        <v>1</v>
      </c>
      <c r="N3526" s="14"/>
    </row>
    <row r="3527" spans="1:14" ht="110.25">
      <c r="A3527" s="6">
        <v>3526</v>
      </c>
      <c r="B3527" s="8" t="s">
        <v>3986</v>
      </c>
      <c r="C3527" s="9" t="s">
        <v>4534</v>
      </c>
      <c r="D3527" s="10" t="s">
        <v>4043</v>
      </c>
      <c r="E3527" s="11" t="s">
        <v>4535</v>
      </c>
      <c r="F3527" s="6">
        <v>542942</v>
      </c>
      <c r="G3527" s="6" t="s">
        <v>875</v>
      </c>
      <c r="H3527" s="16">
        <v>11957063.772</v>
      </c>
      <c r="I3527" s="12" t="s">
        <v>4536</v>
      </c>
      <c r="J3527" s="12" t="s">
        <v>114</v>
      </c>
      <c r="K3527" s="15">
        <v>7821285</v>
      </c>
      <c r="L3527" s="13" t="s">
        <v>14</v>
      </c>
      <c r="M3527" s="7">
        <v>1</v>
      </c>
      <c r="N3527" s="14"/>
    </row>
    <row r="3528" spans="1:14" ht="78.75">
      <c r="A3528" s="6">
        <v>3527</v>
      </c>
      <c r="B3528" s="8" t="s">
        <v>3986</v>
      </c>
      <c r="C3528" s="9" t="s">
        <v>4537</v>
      </c>
      <c r="D3528" s="10" t="s">
        <v>4538</v>
      </c>
      <c r="E3528" s="11" t="s">
        <v>4539</v>
      </c>
      <c r="F3528" s="6">
        <v>364578</v>
      </c>
      <c r="G3528" s="6" t="s">
        <v>801</v>
      </c>
      <c r="H3528" s="16">
        <v>39011571.759999998</v>
      </c>
      <c r="I3528" s="12" t="s">
        <v>4540</v>
      </c>
      <c r="J3528" s="12" t="s">
        <v>2592</v>
      </c>
      <c r="K3528" s="15"/>
      <c r="L3528" s="13" t="s">
        <v>70</v>
      </c>
      <c r="M3528" s="7">
        <v>1</v>
      </c>
      <c r="N3528" s="14"/>
    </row>
    <row r="3529" spans="1:14" ht="63">
      <c r="A3529" s="6">
        <v>3528</v>
      </c>
      <c r="B3529" s="8" t="s">
        <v>3986</v>
      </c>
      <c r="C3529" s="9" t="s">
        <v>4541</v>
      </c>
      <c r="D3529" s="10" t="s">
        <v>3239</v>
      </c>
      <c r="E3529" s="11" t="s">
        <v>4539</v>
      </c>
      <c r="F3529" s="6">
        <v>364578</v>
      </c>
      <c r="G3529" s="6" t="s">
        <v>801</v>
      </c>
      <c r="H3529" s="16">
        <v>39011571.759999998</v>
      </c>
      <c r="I3529" s="12" t="s">
        <v>4540</v>
      </c>
      <c r="J3529" s="12" t="s">
        <v>2592</v>
      </c>
      <c r="K3529" s="15"/>
      <c r="L3529" s="13" t="s">
        <v>70</v>
      </c>
      <c r="M3529" s="7">
        <v>0.51</v>
      </c>
      <c r="N3529" s="14"/>
    </row>
    <row r="3530" spans="1:14" ht="63">
      <c r="A3530" s="6">
        <v>3529</v>
      </c>
      <c r="B3530" s="8" t="s">
        <v>3986</v>
      </c>
      <c r="C3530" s="9" t="s">
        <v>4340</v>
      </c>
      <c r="D3530" s="10" t="s">
        <v>4341</v>
      </c>
      <c r="E3530" s="11" t="s">
        <v>4539</v>
      </c>
      <c r="F3530" s="6">
        <v>364578</v>
      </c>
      <c r="G3530" s="6" t="s">
        <v>801</v>
      </c>
      <c r="H3530" s="16">
        <v>39011571.759999998</v>
      </c>
      <c r="I3530" s="12" t="s">
        <v>4540</v>
      </c>
      <c r="J3530" s="12" t="s">
        <v>2592</v>
      </c>
      <c r="K3530" s="15"/>
      <c r="L3530" s="13" t="s">
        <v>70</v>
      </c>
      <c r="M3530" s="7">
        <v>0.49</v>
      </c>
      <c r="N3530" s="14"/>
    </row>
    <row r="3531" spans="1:14" ht="63">
      <c r="A3531" s="6">
        <v>3530</v>
      </c>
      <c r="B3531" s="8" t="s">
        <v>3986</v>
      </c>
      <c r="C3531" s="9" t="s">
        <v>4542</v>
      </c>
      <c r="D3531" s="10" t="s">
        <v>4543</v>
      </c>
      <c r="E3531" s="11" t="s">
        <v>4544</v>
      </c>
      <c r="F3531" s="6">
        <v>348026</v>
      </c>
      <c r="G3531" s="6" t="s">
        <v>801</v>
      </c>
      <c r="H3531" s="16">
        <v>23327984.298999999</v>
      </c>
      <c r="I3531" s="12" t="s">
        <v>4545</v>
      </c>
      <c r="J3531" s="12" t="s">
        <v>4546</v>
      </c>
      <c r="K3531" s="15">
        <v>21163188</v>
      </c>
      <c r="L3531" s="13" t="s">
        <v>14</v>
      </c>
      <c r="M3531" s="7">
        <v>1</v>
      </c>
      <c r="N3531" s="14"/>
    </row>
    <row r="3532" spans="1:14" ht="78.75">
      <c r="A3532" s="6">
        <v>3531</v>
      </c>
      <c r="B3532" s="8" t="s">
        <v>3986</v>
      </c>
      <c r="C3532" s="9" t="s">
        <v>4547</v>
      </c>
      <c r="D3532" s="10" t="s">
        <v>4548</v>
      </c>
      <c r="E3532" s="11" t="s">
        <v>4549</v>
      </c>
      <c r="F3532" s="6">
        <v>389965</v>
      </c>
      <c r="G3532" s="6" t="s">
        <v>801</v>
      </c>
      <c r="H3532" s="16">
        <v>26037626.592</v>
      </c>
      <c r="I3532" s="12" t="s">
        <v>4550</v>
      </c>
      <c r="J3532" s="12" t="s">
        <v>4551</v>
      </c>
      <c r="K3532" s="15"/>
      <c r="L3532" s="13" t="s">
        <v>70</v>
      </c>
      <c r="M3532" s="7">
        <v>1</v>
      </c>
      <c r="N3532" s="14"/>
    </row>
    <row r="3533" spans="1:14" ht="63">
      <c r="A3533" s="6">
        <v>3532</v>
      </c>
      <c r="B3533" s="8" t="s">
        <v>3986</v>
      </c>
      <c r="C3533" s="9" t="s">
        <v>4552</v>
      </c>
      <c r="D3533" s="10" t="s">
        <v>4005</v>
      </c>
      <c r="E3533" s="11" t="s">
        <v>4549</v>
      </c>
      <c r="F3533" s="6">
        <v>389965</v>
      </c>
      <c r="G3533" s="6" t="s">
        <v>801</v>
      </c>
      <c r="H3533" s="16">
        <v>26037626.592</v>
      </c>
      <c r="I3533" s="12" t="s">
        <v>4550</v>
      </c>
      <c r="J3533" s="12" t="s">
        <v>4551</v>
      </c>
      <c r="K3533" s="15"/>
      <c r="L3533" s="13" t="s">
        <v>70</v>
      </c>
      <c r="M3533" s="7">
        <v>0.49</v>
      </c>
      <c r="N3533" s="14"/>
    </row>
    <row r="3534" spans="1:14" ht="63">
      <c r="A3534" s="6">
        <v>3533</v>
      </c>
      <c r="B3534" s="8" t="s">
        <v>3986</v>
      </c>
      <c r="C3534" s="9" t="s">
        <v>4553</v>
      </c>
      <c r="D3534" s="10" t="s">
        <v>4554</v>
      </c>
      <c r="E3534" s="11" t="s">
        <v>4549</v>
      </c>
      <c r="F3534" s="6">
        <v>389965</v>
      </c>
      <c r="G3534" s="6" t="s">
        <v>801</v>
      </c>
      <c r="H3534" s="16">
        <v>26037626.592</v>
      </c>
      <c r="I3534" s="12" t="s">
        <v>4550</v>
      </c>
      <c r="J3534" s="12" t="s">
        <v>4551</v>
      </c>
      <c r="K3534" s="15"/>
      <c r="L3534" s="13" t="s">
        <v>70</v>
      </c>
      <c r="M3534" s="7">
        <v>0.51</v>
      </c>
      <c r="N3534" s="14"/>
    </row>
    <row r="3535" spans="1:14" ht="78.75">
      <c r="A3535" s="6">
        <v>3534</v>
      </c>
      <c r="B3535" s="8" t="s">
        <v>3986</v>
      </c>
      <c r="C3535" s="9" t="s">
        <v>4555</v>
      </c>
      <c r="D3535" s="10" t="s">
        <v>4556</v>
      </c>
      <c r="E3535" s="11" t="s">
        <v>4557</v>
      </c>
      <c r="F3535" s="6">
        <v>494066</v>
      </c>
      <c r="G3535" s="6" t="s">
        <v>801</v>
      </c>
      <c r="H3535" s="16">
        <v>28468731.276000001</v>
      </c>
      <c r="I3535" s="12" t="s">
        <v>311</v>
      </c>
      <c r="J3535" s="12" t="s">
        <v>4558</v>
      </c>
      <c r="K3535" s="15"/>
      <c r="L3535" s="13" t="s">
        <v>14</v>
      </c>
      <c r="M3535" s="7">
        <v>1</v>
      </c>
      <c r="N3535" s="14"/>
    </row>
    <row r="3536" spans="1:14" ht="94.5">
      <c r="A3536" s="6">
        <v>3535</v>
      </c>
      <c r="B3536" s="8" t="s">
        <v>3986</v>
      </c>
      <c r="C3536" s="9" t="s">
        <v>4559</v>
      </c>
      <c r="D3536" s="10" t="s">
        <v>4560</v>
      </c>
      <c r="E3536" s="11" t="s">
        <v>4561</v>
      </c>
      <c r="F3536" s="6">
        <v>367876</v>
      </c>
      <c r="G3536" s="6" t="s">
        <v>794</v>
      </c>
      <c r="H3536" s="16">
        <v>9546917.6500000004</v>
      </c>
      <c r="I3536" s="12">
        <v>43808</v>
      </c>
      <c r="J3536" s="12" t="s">
        <v>2205</v>
      </c>
      <c r="K3536" s="15">
        <v>9337616</v>
      </c>
      <c r="L3536" s="13" t="s">
        <v>14</v>
      </c>
      <c r="M3536" s="7">
        <v>1</v>
      </c>
      <c r="N3536" s="14"/>
    </row>
    <row r="3537" spans="1:14" ht="78.75">
      <c r="A3537" s="6">
        <v>3536</v>
      </c>
      <c r="B3537" s="8" t="s">
        <v>3986</v>
      </c>
      <c r="C3537" s="9" t="s">
        <v>4562</v>
      </c>
      <c r="D3537" s="10" t="s">
        <v>4083</v>
      </c>
      <c r="E3537" s="11" t="s">
        <v>4563</v>
      </c>
      <c r="F3537" s="6">
        <v>387450</v>
      </c>
      <c r="G3537" s="6" t="s">
        <v>794</v>
      </c>
      <c r="H3537" s="16">
        <v>25417670.208999999</v>
      </c>
      <c r="I3537" s="12">
        <v>43908</v>
      </c>
      <c r="J3537" s="12">
        <v>44240</v>
      </c>
      <c r="K3537" s="15">
        <v>5000000</v>
      </c>
      <c r="L3537" s="13" t="s">
        <v>14</v>
      </c>
      <c r="M3537" s="7">
        <v>1</v>
      </c>
      <c r="N3537" s="14"/>
    </row>
    <row r="3538" spans="1:14" ht="78.75">
      <c r="A3538" s="6">
        <v>3537</v>
      </c>
      <c r="B3538" s="8" t="s">
        <v>3986</v>
      </c>
      <c r="C3538" s="9" t="s">
        <v>4564</v>
      </c>
      <c r="D3538" s="10" t="s">
        <v>4341</v>
      </c>
      <c r="E3538" s="11" t="s">
        <v>4565</v>
      </c>
      <c r="F3538" s="6">
        <v>387451</v>
      </c>
      <c r="G3538" s="6" t="s">
        <v>794</v>
      </c>
      <c r="H3538" s="16">
        <v>20451269</v>
      </c>
      <c r="I3538" s="12">
        <v>43902</v>
      </c>
      <c r="J3538" s="12">
        <v>44242</v>
      </c>
      <c r="K3538" s="15">
        <v>8000000</v>
      </c>
      <c r="L3538" s="13" t="s">
        <v>14</v>
      </c>
      <c r="M3538" s="7">
        <v>1</v>
      </c>
      <c r="N3538" s="14"/>
    </row>
    <row r="3539" spans="1:14" ht="94.5">
      <c r="A3539" s="6">
        <v>3538</v>
      </c>
      <c r="B3539" s="8" t="s">
        <v>3986</v>
      </c>
      <c r="C3539" s="9" t="s">
        <v>4566</v>
      </c>
      <c r="D3539" s="10" t="s">
        <v>4567</v>
      </c>
      <c r="E3539" s="11" t="s">
        <v>4568</v>
      </c>
      <c r="F3539" s="6">
        <v>516273</v>
      </c>
      <c r="G3539" s="6" t="s">
        <v>794</v>
      </c>
      <c r="H3539" s="16">
        <v>3506761.6</v>
      </c>
      <c r="I3539" s="12">
        <v>44227</v>
      </c>
      <c r="J3539" s="12">
        <v>44416</v>
      </c>
      <c r="K3539" s="15">
        <v>1000000</v>
      </c>
      <c r="L3539" s="13" t="s">
        <v>14</v>
      </c>
      <c r="M3539" s="7">
        <v>1</v>
      </c>
      <c r="N3539" s="14"/>
    </row>
    <row r="3540" spans="1:14" ht="157.5">
      <c r="A3540" s="6">
        <v>3539</v>
      </c>
      <c r="B3540" s="8" t="s">
        <v>3986</v>
      </c>
      <c r="C3540" s="9" t="s">
        <v>4569</v>
      </c>
      <c r="D3540" s="10" t="s">
        <v>4570</v>
      </c>
      <c r="E3540" s="11" t="s">
        <v>4571</v>
      </c>
      <c r="F3540" s="6">
        <v>534323</v>
      </c>
      <c r="G3540" s="6" t="s">
        <v>794</v>
      </c>
      <c r="H3540" s="16">
        <v>9569713.8499999996</v>
      </c>
      <c r="I3540" s="12">
        <v>44258</v>
      </c>
      <c r="J3540" s="12">
        <v>44448</v>
      </c>
      <c r="K3540" s="15"/>
      <c r="L3540" s="13" t="s">
        <v>14</v>
      </c>
      <c r="M3540" s="7">
        <v>1</v>
      </c>
      <c r="N3540" s="14"/>
    </row>
    <row r="3541" spans="1:14" ht="78.75">
      <c r="A3541" s="6">
        <v>3540</v>
      </c>
      <c r="B3541" s="8" t="s">
        <v>3986</v>
      </c>
      <c r="C3541" s="9" t="s">
        <v>4572</v>
      </c>
      <c r="D3541" s="10" t="s">
        <v>4573</v>
      </c>
      <c r="E3541" s="11" t="s">
        <v>4574</v>
      </c>
      <c r="F3541" s="6">
        <v>555306</v>
      </c>
      <c r="G3541" s="6" t="s">
        <v>4575</v>
      </c>
      <c r="H3541" s="16">
        <v>522830.09</v>
      </c>
      <c r="I3541" s="12">
        <v>44348</v>
      </c>
      <c r="J3541" s="12">
        <v>44448</v>
      </c>
      <c r="K3541" s="15"/>
      <c r="L3541" s="13" t="s">
        <v>14</v>
      </c>
      <c r="M3541" s="7">
        <v>1</v>
      </c>
      <c r="N3541" s="14"/>
    </row>
    <row r="3542" spans="1:14" ht="78.75">
      <c r="A3542" s="6">
        <v>3541</v>
      </c>
      <c r="B3542" s="8" t="s">
        <v>3986</v>
      </c>
      <c r="C3542" s="9" t="s">
        <v>4572</v>
      </c>
      <c r="D3542" s="10" t="s">
        <v>4573</v>
      </c>
      <c r="E3542" s="11" t="s">
        <v>4576</v>
      </c>
      <c r="F3542" s="6">
        <v>586765</v>
      </c>
      <c r="G3542" s="6" t="s">
        <v>4575</v>
      </c>
      <c r="H3542" s="16">
        <v>667962.56099999999</v>
      </c>
      <c r="I3542" s="12">
        <v>44430</v>
      </c>
      <c r="J3542" s="12">
        <v>44530</v>
      </c>
      <c r="K3542" s="15"/>
      <c r="L3542" s="13" t="s">
        <v>14</v>
      </c>
      <c r="M3542" s="7">
        <v>1</v>
      </c>
      <c r="N3542" s="14"/>
    </row>
    <row r="3543" spans="1:14" ht="78.75">
      <c r="A3543" s="6">
        <v>3542</v>
      </c>
      <c r="B3543" s="8" t="s">
        <v>3986</v>
      </c>
      <c r="C3543" s="9" t="s">
        <v>4067</v>
      </c>
      <c r="D3543" s="10" t="s">
        <v>4068</v>
      </c>
      <c r="E3543" s="11" t="s">
        <v>4577</v>
      </c>
      <c r="F3543" s="6">
        <v>196428</v>
      </c>
      <c r="G3543" s="6" t="s">
        <v>1638</v>
      </c>
      <c r="H3543" s="16">
        <v>20195703.940000001</v>
      </c>
      <c r="I3543" s="12" t="s">
        <v>4578</v>
      </c>
      <c r="J3543" s="12" t="s">
        <v>4579</v>
      </c>
      <c r="K3543" s="15">
        <v>9657510</v>
      </c>
      <c r="L3543" s="13" t="s">
        <v>14</v>
      </c>
      <c r="M3543" s="7">
        <v>1</v>
      </c>
      <c r="N3543" s="14"/>
    </row>
    <row r="3544" spans="1:14" ht="94.5">
      <c r="A3544" s="6">
        <v>3543</v>
      </c>
      <c r="B3544" s="8" t="s">
        <v>3986</v>
      </c>
      <c r="C3544" s="9" t="s">
        <v>4580</v>
      </c>
      <c r="D3544" s="10" t="s">
        <v>4581</v>
      </c>
      <c r="E3544" s="11" t="s">
        <v>4582</v>
      </c>
      <c r="F3544" s="6">
        <v>528370</v>
      </c>
      <c r="G3544" s="6" t="s">
        <v>1638</v>
      </c>
      <c r="H3544" s="16">
        <v>3325000</v>
      </c>
      <c r="I3544" s="12" t="s">
        <v>4583</v>
      </c>
      <c r="J3544" s="12" t="s">
        <v>4584</v>
      </c>
      <c r="K3544" s="15"/>
      <c r="L3544" s="13" t="s">
        <v>14</v>
      </c>
      <c r="M3544" s="7">
        <v>1</v>
      </c>
      <c r="N3544" s="14"/>
    </row>
    <row r="3545" spans="1:14" ht="78.75">
      <c r="A3545" s="6">
        <v>3544</v>
      </c>
      <c r="B3545" s="8" t="s">
        <v>3986</v>
      </c>
      <c r="C3545" s="9" t="s">
        <v>4585</v>
      </c>
      <c r="D3545" s="10" t="s">
        <v>4586</v>
      </c>
      <c r="E3545" s="11" t="s">
        <v>4587</v>
      </c>
      <c r="F3545" s="6">
        <v>576847</v>
      </c>
      <c r="G3545" s="6" t="s">
        <v>77</v>
      </c>
      <c r="H3545" s="16">
        <v>6935000</v>
      </c>
      <c r="I3545" s="12">
        <v>44416</v>
      </c>
      <c r="J3545" s="12">
        <v>44358</v>
      </c>
      <c r="K3545" s="15"/>
      <c r="L3545" s="13" t="s">
        <v>14</v>
      </c>
      <c r="M3545" s="7">
        <v>1</v>
      </c>
      <c r="N3545" s="14"/>
    </row>
    <row r="3546" spans="1:14" ht="78.75">
      <c r="A3546" s="6">
        <v>3545</v>
      </c>
      <c r="B3546" s="8" t="s">
        <v>3986</v>
      </c>
      <c r="C3546" s="9" t="s">
        <v>4588</v>
      </c>
      <c r="D3546" s="10" t="s">
        <v>4589</v>
      </c>
      <c r="E3546" s="11" t="s">
        <v>4590</v>
      </c>
      <c r="F3546" s="6">
        <v>473243</v>
      </c>
      <c r="G3546" s="6" t="s">
        <v>77</v>
      </c>
      <c r="H3546" s="16">
        <v>6835250</v>
      </c>
      <c r="I3546" s="12">
        <v>44061</v>
      </c>
      <c r="J3546" s="12">
        <v>44379</v>
      </c>
      <c r="K3546" s="15">
        <v>1300000</v>
      </c>
      <c r="L3546" s="13" t="s">
        <v>14</v>
      </c>
      <c r="M3546" s="7">
        <v>1</v>
      </c>
      <c r="N3546" s="14"/>
    </row>
    <row r="3547" spans="1:14" ht="78.75">
      <c r="A3547" s="6">
        <v>3546</v>
      </c>
      <c r="B3547" s="8" t="s">
        <v>3986</v>
      </c>
      <c r="C3547" s="9" t="s">
        <v>4591</v>
      </c>
      <c r="D3547" s="10" t="s">
        <v>134</v>
      </c>
      <c r="E3547" s="11" t="s">
        <v>4592</v>
      </c>
      <c r="F3547" s="6">
        <v>148673</v>
      </c>
      <c r="G3547" s="6" t="s">
        <v>77</v>
      </c>
      <c r="H3547" s="16">
        <v>8645400</v>
      </c>
      <c r="I3547" s="12">
        <v>43194</v>
      </c>
      <c r="J3547" s="12" t="s">
        <v>4593</v>
      </c>
      <c r="K3547" s="15">
        <v>6163858</v>
      </c>
      <c r="L3547" s="13" t="s">
        <v>14</v>
      </c>
      <c r="M3547" s="7">
        <v>1</v>
      </c>
      <c r="N3547" s="14"/>
    </row>
    <row r="3548" spans="1:14" ht="110.25">
      <c r="A3548" s="6">
        <v>3547</v>
      </c>
      <c r="B3548" s="8" t="s">
        <v>3986</v>
      </c>
      <c r="C3548" s="9" t="s">
        <v>4591</v>
      </c>
      <c r="D3548" s="10" t="s">
        <v>134</v>
      </c>
      <c r="E3548" s="11" t="s">
        <v>4594</v>
      </c>
      <c r="F3548" s="6">
        <v>148674</v>
      </c>
      <c r="G3548" s="6" t="s">
        <v>77</v>
      </c>
      <c r="H3548" s="16">
        <v>14266800</v>
      </c>
      <c r="I3548" s="12">
        <v>43194</v>
      </c>
      <c r="J3548" s="12" t="s">
        <v>4593</v>
      </c>
      <c r="K3548" s="15">
        <v>12779077</v>
      </c>
      <c r="L3548" s="13" t="s">
        <v>14</v>
      </c>
      <c r="M3548" s="7">
        <v>1</v>
      </c>
      <c r="N3548" s="14"/>
    </row>
    <row r="3549" spans="1:14" ht="63">
      <c r="A3549" s="6">
        <v>3548</v>
      </c>
      <c r="B3549" s="8" t="s">
        <v>3986</v>
      </c>
      <c r="C3549" s="9" t="s">
        <v>4595</v>
      </c>
      <c r="D3549" s="10" t="s">
        <v>4224</v>
      </c>
      <c r="E3549" s="11" t="s">
        <v>4596</v>
      </c>
      <c r="F3549" s="6">
        <v>360412</v>
      </c>
      <c r="G3549" s="6" t="s">
        <v>77</v>
      </c>
      <c r="H3549" s="16">
        <v>13288600</v>
      </c>
      <c r="I3549" s="12">
        <v>43796</v>
      </c>
      <c r="J3549" s="12" t="s">
        <v>705</v>
      </c>
      <c r="K3549" s="15">
        <v>12247343</v>
      </c>
      <c r="L3549" s="13" t="s">
        <v>14</v>
      </c>
      <c r="M3549" s="7">
        <v>1</v>
      </c>
      <c r="N3549" s="14"/>
    </row>
    <row r="3550" spans="1:14" ht="94.5">
      <c r="A3550" s="6">
        <v>3549</v>
      </c>
      <c r="B3550" s="8" t="s">
        <v>3986</v>
      </c>
      <c r="C3550" s="9" t="s">
        <v>4597</v>
      </c>
      <c r="D3550" s="10" t="s">
        <v>4598</v>
      </c>
      <c r="E3550" s="11" t="s">
        <v>4599</v>
      </c>
      <c r="F3550" s="6">
        <v>377293</v>
      </c>
      <c r="G3550" s="6" t="s">
        <v>77</v>
      </c>
      <c r="H3550" s="16">
        <v>6344100</v>
      </c>
      <c r="I3550" s="12">
        <v>43865</v>
      </c>
      <c r="J3550" s="12" t="s">
        <v>4600</v>
      </c>
      <c r="K3550" s="15">
        <v>5534558</v>
      </c>
      <c r="L3550" s="13" t="s">
        <v>14</v>
      </c>
      <c r="M3550" s="7">
        <v>1</v>
      </c>
      <c r="N3550" s="14"/>
    </row>
    <row r="3551" spans="1:14" ht="78.75">
      <c r="A3551" s="6">
        <v>3550</v>
      </c>
      <c r="B3551" s="8" t="s">
        <v>3986</v>
      </c>
      <c r="C3551" s="9" t="s">
        <v>4601</v>
      </c>
      <c r="D3551" s="10" t="s">
        <v>4510</v>
      </c>
      <c r="E3551" s="11" t="s">
        <v>4602</v>
      </c>
      <c r="F3551" s="6">
        <v>377296</v>
      </c>
      <c r="G3551" s="6" t="s">
        <v>77</v>
      </c>
      <c r="H3551" s="16">
        <v>6348850</v>
      </c>
      <c r="I3551" s="12">
        <v>43864</v>
      </c>
      <c r="J3551" s="12" t="s">
        <v>4026</v>
      </c>
      <c r="K3551" s="15">
        <v>2979412</v>
      </c>
      <c r="L3551" s="13" t="s">
        <v>14</v>
      </c>
      <c r="M3551" s="7">
        <v>1</v>
      </c>
      <c r="N3551" s="14"/>
    </row>
    <row r="3552" spans="1:14" ht="110.25">
      <c r="A3552" s="6">
        <v>3551</v>
      </c>
      <c r="B3552" s="8" t="s">
        <v>3986</v>
      </c>
      <c r="C3552" s="9" t="s">
        <v>4603</v>
      </c>
      <c r="D3552" s="10" t="s">
        <v>4299</v>
      </c>
      <c r="E3552" s="11" t="s">
        <v>4604</v>
      </c>
      <c r="F3552" s="6">
        <v>377297</v>
      </c>
      <c r="G3552" s="6" t="s">
        <v>77</v>
      </c>
      <c r="H3552" s="16">
        <v>6420100</v>
      </c>
      <c r="I3552" s="12">
        <v>43864</v>
      </c>
      <c r="J3552" s="12">
        <v>44443</v>
      </c>
      <c r="K3552" s="15">
        <v>4536487</v>
      </c>
      <c r="L3552" s="13" t="s">
        <v>14</v>
      </c>
      <c r="M3552" s="7">
        <v>1</v>
      </c>
      <c r="N3552" s="14"/>
    </row>
    <row r="3553" spans="1:14" ht="78.75">
      <c r="A3553" s="6">
        <v>3552</v>
      </c>
      <c r="B3553" s="8" t="s">
        <v>3986</v>
      </c>
      <c r="C3553" s="9" t="s">
        <v>4605</v>
      </c>
      <c r="D3553" s="10" t="s">
        <v>4281</v>
      </c>
      <c r="E3553" s="11" t="s">
        <v>4606</v>
      </c>
      <c r="F3553" s="6">
        <v>377295</v>
      </c>
      <c r="G3553" s="6" t="s">
        <v>77</v>
      </c>
      <c r="H3553" s="16">
        <v>6301350</v>
      </c>
      <c r="I3553" s="12">
        <v>43867</v>
      </c>
      <c r="J3553" s="12" t="s">
        <v>4026</v>
      </c>
      <c r="K3553" s="15">
        <v>2000000</v>
      </c>
      <c r="L3553" s="13" t="s">
        <v>14</v>
      </c>
      <c r="M3553" s="7">
        <v>1</v>
      </c>
      <c r="N3553" s="14"/>
    </row>
    <row r="3554" spans="1:14" ht="78.75">
      <c r="A3554" s="6">
        <v>3553</v>
      </c>
      <c r="B3554" s="8" t="s">
        <v>3986</v>
      </c>
      <c r="C3554" s="9" t="s">
        <v>4607</v>
      </c>
      <c r="D3554" s="10" t="s">
        <v>4608</v>
      </c>
      <c r="E3554" s="11" t="s">
        <v>4609</v>
      </c>
      <c r="F3554" s="6">
        <v>415356</v>
      </c>
      <c r="G3554" s="6" t="s">
        <v>77</v>
      </c>
      <c r="H3554" s="16">
        <v>6650000</v>
      </c>
      <c r="I3554" s="12">
        <v>43928</v>
      </c>
      <c r="J3554" s="12">
        <v>44301</v>
      </c>
      <c r="K3554" s="15">
        <v>4000000</v>
      </c>
      <c r="L3554" s="13" t="s">
        <v>14</v>
      </c>
      <c r="M3554" s="7">
        <v>1</v>
      </c>
      <c r="N3554" s="14"/>
    </row>
    <row r="3555" spans="1:14" ht="78.75">
      <c r="A3555" s="6">
        <v>3554</v>
      </c>
      <c r="B3555" s="8" t="s">
        <v>3986</v>
      </c>
      <c r="C3555" s="9" t="s">
        <v>4610</v>
      </c>
      <c r="D3555" s="10" t="s">
        <v>4611</v>
      </c>
      <c r="E3555" s="11" t="s">
        <v>4612</v>
      </c>
      <c r="F3555" s="6">
        <v>473242</v>
      </c>
      <c r="G3555" s="6" t="s">
        <v>77</v>
      </c>
      <c r="H3555" s="16">
        <v>6640500</v>
      </c>
      <c r="I3555" s="12">
        <v>44059</v>
      </c>
      <c r="J3555" s="12">
        <v>44369</v>
      </c>
      <c r="K3555" s="15">
        <v>3858304</v>
      </c>
      <c r="L3555" s="13" t="s">
        <v>14</v>
      </c>
      <c r="M3555" s="7">
        <v>1</v>
      </c>
      <c r="N3555" s="14"/>
    </row>
    <row r="3556" spans="1:14" ht="110.25">
      <c r="A3556" s="6">
        <v>3555</v>
      </c>
      <c r="B3556" s="8" t="s">
        <v>3986</v>
      </c>
      <c r="C3556" s="9" t="s">
        <v>4613</v>
      </c>
      <c r="D3556" s="10" t="s">
        <v>4614</v>
      </c>
      <c r="E3556" s="11" t="s">
        <v>4615</v>
      </c>
      <c r="F3556" s="6">
        <v>490711</v>
      </c>
      <c r="G3556" s="6" t="s">
        <v>608</v>
      </c>
      <c r="H3556" s="16">
        <v>9269066.4000000004</v>
      </c>
      <c r="I3556" s="12" t="s">
        <v>4616</v>
      </c>
      <c r="J3556" s="12" t="s">
        <v>4617</v>
      </c>
      <c r="K3556" s="15">
        <v>5175943</v>
      </c>
      <c r="L3556" s="13" t="s">
        <v>14</v>
      </c>
      <c r="M3556" s="7">
        <v>1</v>
      </c>
      <c r="N3556" s="14"/>
    </row>
    <row r="3557" spans="1:14" ht="110.25">
      <c r="A3557" s="6">
        <v>3556</v>
      </c>
      <c r="B3557" s="8" t="s">
        <v>3986</v>
      </c>
      <c r="C3557" s="9" t="s">
        <v>4618</v>
      </c>
      <c r="D3557" s="10" t="s">
        <v>4619</v>
      </c>
      <c r="E3557" s="11" t="s">
        <v>4620</v>
      </c>
      <c r="F3557" s="6">
        <v>490705</v>
      </c>
      <c r="G3557" s="6" t="s">
        <v>608</v>
      </c>
      <c r="H3557" s="16">
        <v>3060517.15</v>
      </c>
      <c r="I3557" s="12" t="s">
        <v>4621</v>
      </c>
      <c r="J3557" s="12" t="s">
        <v>4622</v>
      </c>
      <c r="K3557" s="15"/>
      <c r="L3557" s="13" t="s">
        <v>14</v>
      </c>
      <c r="M3557" s="7">
        <v>1</v>
      </c>
      <c r="N3557" s="14"/>
    </row>
    <row r="3558" spans="1:14" ht="94.5">
      <c r="A3558" s="6">
        <v>3557</v>
      </c>
      <c r="B3558" s="8" t="s">
        <v>3986</v>
      </c>
      <c r="C3558" s="9" t="s">
        <v>4623</v>
      </c>
      <c r="D3558" s="10" t="s">
        <v>4436</v>
      </c>
      <c r="E3558" s="11" t="s">
        <v>4624</v>
      </c>
      <c r="F3558" s="6">
        <v>537317</v>
      </c>
      <c r="G3558" s="6" t="s">
        <v>608</v>
      </c>
      <c r="H3558" s="16">
        <v>17242378.399999999</v>
      </c>
      <c r="I3558" s="12" t="s">
        <v>4625</v>
      </c>
      <c r="J3558" s="12" t="s">
        <v>4626</v>
      </c>
      <c r="K3558" s="15"/>
      <c r="L3558" s="13" t="s">
        <v>14</v>
      </c>
      <c r="M3558" s="7">
        <v>1</v>
      </c>
      <c r="N3558" s="14"/>
    </row>
    <row r="3559" spans="1:14" ht="94.5">
      <c r="A3559" s="6">
        <v>3558</v>
      </c>
      <c r="B3559" s="8" t="s">
        <v>3986</v>
      </c>
      <c r="C3559" s="9" t="s">
        <v>4627</v>
      </c>
      <c r="D3559" s="10" t="s">
        <v>4628</v>
      </c>
      <c r="E3559" s="11" t="s">
        <v>4629</v>
      </c>
      <c r="F3559" s="6">
        <v>488467</v>
      </c>
      <c r="G3559" s="6" t="s">
        <v>608</v>
      </c>
      <c r="H3559" s="16">
        <v>27461267.561999999</v>
      </c>
      <c r="I3559" s="12" t="s">
        <v>4630</v>
      </c>
      <c r="J3559" s="12" t="s">
        <v>4631</v>
      </c>
      <c r="K3559" s="15">
        <v>12980930</v>
      </c>
      <c r="L3559" s="13" t="s">
        <v>14</v>
      </c>
      <c r="M3559" s="7">
        <v>1</v>
      </c>
      <c r="N3559" s="14"/>
    </row>
    <row r="3560" spans="1:14" ht="94.5">
      <c r="A3560" s="6">
        <v>3559</v>
      </c>
      <c r="B3560" s="8" t="s">
        <v>3986</v>
      </c>
      <c r="C3560" s="9" t="s">
        <v>4632</v>
      </c>
      <c r="D3560" s="10" t="s">
        <v>4149</v>
      </c>
      <c r="E3560" s="11" t="s">
        <v>4633</v>
      </c>
      <c r="F3560" s="6">
        <v>488466</v>
      </c>
      <c r="G3560" s="6" t="s">
        <v>608</v>
      </c>
      <c r="H3560" s="16">
        <v>24699571.440000001</v>
      </c>
      <c r="I3560" s="12" t="s">
        <v>4634</v>
      </c>
      <c r="J3560" s="12" t="s">
        <v>4635</v>
      </c>
      <c r="K3560" s="15">
        <v>11141762</v>
      </c>
      <c r="L3560" s="13" t="s">
        <v>14</v>
      </c>
      <c r="M3560" s="7">
        <v>1</v>
      </c>
      <c r="N3560" s="14"/>
    </row>
    <row r="3561" spans="1:14" ht="94.5">
      <c r="A3561" s="6">
        <v>3560</v>
      </c>
      <c r="B3561" s="8" t="s">
        <v>3986</v>
      </c>
      <c r="C3561" s="9" t="s">
        <v>4636</v>
      </c>
      <c r="D3561" s="10" t="s">
        <v>4637</v>
      </c>
      <c r="E3561" s="11" t="s">
        <v>4638</v>
      </c>
      <c r="F3561" s="6">
        <v>553284</v>
      </c>
      <c r="G3561" s="6" t="s">
        <v>608</v>
      </c>
      <c r="H3561" s="16">
        <v>19287319.193</v>
      </c>
      <c r="I3561" s="12"/>
      <c r="J3561" s="12"/>
      <c r="K3561" s="15"/>
      <c r="L3561" s="13" t="s">
        <v>14</v>
      </c>
      <c r="M3561" s="7">
        <v>1</v>
      </c>
      <c r="N3561" s="14"/>
    </row>
    <row r="3562" spans="1:14" ht="141.75">
      <c r="A3562" s="6">
        <v>3561</v>
      </c>
      <c r="B3562" s="8" t="s">
        <v>3986</v>
      </c>
      <c r="C3562" s="9" t="s">
        <v>4639</v>
      </c>
      <c r="D3562" s="10" t="s">
        <v>4640</v>
      </c>
      <c r="E3562" s="11" t="s">
        <v>4641</v>
      </c>
      <c r="F3562" s="6">
        <v>506465</v>
      </c>
      <c r="G3562" s="6" t="s">
        <v>848</v>
      </c>
      <c r="H3562" s="16">
        <v>9223895.8000000007</v>
      </c>
      <c r="I3562" s="12" t="s">
        <v>276</v>
      </c>
      <c r="J3562" s="12" t="s">
        <v>4635</v>
      </c>
      <c r="K3562" s="15"/>
      <c r="L3562" s="13" t="s">
        <v>14</v>
      </c>
      <c r="M3562" s="7">
        <v>1</v>
      </c>
      <c r="N3562" s="14"/>
    </row>
    <row r="3563" spans="1:14" ht="126">
      <c r="A3563" s="6">
        <v>3562</v>
      </c>
      <c r="B3563" s="8" t="s">
        <v>3986</v>
      </c>
      <c r="C3563" s="9" t="s">
        <v>4642</v>
      </c>
      <c r="D3563" s="10" t="s">
        <v>4643</v>
      </c>
      <c r="E3563" s="11" t="s">
        <v>4644</v>
      </c>
      <c r="F3563" s="6">
        <v>514922</v>
      </c>
      <c r="G3563" s="6" t="s">
        <v>848</v>
      </c>
      <c r="H3563" s="16">
        <v>4906032.75</v>
      </c>
      <c r="I3563" s="12" t="s">
        <v>4645</v>
      </c>
      <c r="J3563" s="12" t="s">
        <v>4646</v>
      </c>
      <c r="K3563" s="15"/>
      <c r="L3563" s="13" t="s">
        <v>14</v>
      </c>
      <c r="M3563" s="7">
        <v>1</v>
      </c>
      <c r="N3563" s="14"/>
    </row>
    <row r="3564" spans="1:14" ht="94.5">
      <c r="A3564" s="6">
        <v>3563</v>
      </c>
      <c r="B3564" s="8" t="s">
        <v>3986</v>
      </c>
      <c r="C3564" s="9" t="s">
        <v>4647</v>
      </c>
      <c r="D3564" s="10" t="s">
        <v>4149</v>
      </c>
      <c r="E3564" s="11" t="s">
        <v>4648</v>
      </c>
      <c r="F3564" s="6">
        <v>514923</v>
      </c>
      <c r="G3564" s="6" t="s">
        <v>848</v>
      </c>
      <c r="H3564" s="16">
        <v>13444711</v>
      </c>
      <c r="I3564" s="12" t="s">
        <v>4649</v>
      </c>
      <c r="J3564" s="12" t="s">
        <v>4650</v>
      </c>
      <c r="K3564" s="15"/>
      <c r="L3564" s="13" t="s">
        <v>14</v>
      </c>
      <c r="M3564" s="7">
        <v>1</v>
      </c>
      <c r="N3564" s="14"/>
    </row>
    <row r="3565" spans="1:14" ht="78.75">
      <c r="A3565" s="6">
        <v>3564</v>
      </c>
      <c r="B3565" s="8" t="s">
        <v>3986</v>
      </c>
      <c r="C3565" s="9" t="s">
        <v>4651</v>
      </c>
      <c r="D3565" s="10" t="s">
        <v>4652</v>
      </c>
      <c r="E3565" s="11" t="s">
        <v>4653</v>
      </c>
      <c r="F3565" s="6">
        <v>524337</v>
      </c>
      <c r="G3565" s="6" t="s">
        <v>848</v>
      </c>
      <c r="H3565" s="16">
        <v>9349527.5999999996</v>
      </c>
      <c r="I3565" s="12" t="s">
        <v>4654</v>
      </c>
      <c r="J3565" s="12" t="s">
        <v>4655</v>
      </c>
      <c r="K3565" s="15">
        <v>3424167</v>
      </c>
      <c r="L3565" s="13" t="s">
        <v>14</v>
      </c>
      <c r="M3565" s="7">
        <v>1</v>
      </c>
      <c r="N3565" s="14"/>
    </row>
    <row r="3566" spans="1:14" ht="78.75">
      <c r="A3566" s="6">
        <v>3565</v>
      </c>
      <c r="B3566" s="8" t="s">
        <v>3986</v>
      </c>
      <c r="C3566" s="9" t="s">
        <v>4128</v>
      </c>
      <c r="D3566" s="10" t="s">
        <v>4129</v>
      </c>
      <c r="E3566" s="11" t="s">
        <v>4656</v>
      </c>
      <c r="F3566" s="6">
        <v>283225</v>
      </c>
      <c r="G3566" s="6" t="s">
        <v>4657</v>
      </c>
      <c r="H3566" s="16">
        <v>26775173.98</v>
      </c>
      <c r="I3566" s="12" t="s">
        <v>4658</v>
      </c>
      <c r="J3566" s="12" t="s">
        <v>4622</v>
      </c>
      <c r="K3566" s="15">
        <v>20606358</v>
      </c>
      <c r="L3566" s="13" t="s">
        <v>70</v>
      </c>
      <c r="M3566" s="7">
        <v>1</v>
      </c>
      <c r="N3566" s="14"/>
    </row>
    <row r="3567" spans="1:14" ht="78.75">
      <c r="A3567" s="6">
        <v>3566</v>
      </c>
      <c r="B3567" s="8" t="s">
        <v>3986</v>
      </c>
      <c r="C3567" s="9" t="s">
        <v>4131</v>
      </c>
      <c r="D3567" s="10" t="s">
        <v>4132</v>
      </c>
      <c r="E3567" s="11" t="s">
        <v>4656</v>
      </c>
      <c r="F3567" s="6">
        <v>283225</v>
      </c>
      <c r="G3567" s="6" t="s">
        <v>4657</v>
      </c>
      <c r="H3567" s="16">
        <v>26775173.98</v>
      </c>
      <c r="I3567" s="12" t="s">
        <v>4658</v>
      </c>
      <c r="J3567" s="12" t="s">
        <v>4622</v>
      </c>
      <c r="K3567" s="15">
        <v>20606358</v>
      </c>
      <c r="L3567" s="13" t="s">
        <v>70</v>
      </c>
      <c r="M3567" s="7">
        <v>0.9</v>
      </c>
      <c r="N3567" s="14"/>
    </row>
    <row r="3568" spans="1:14" ht="78.75">
      <c r="A3568" s="6">
        <v>3567</v>
      </c>
      <c r="B3568" s="8" t="s">
        <v>3986</v>
      </c>
      <c r="C3568" s="9" t="s">
        <v>4133</v>
      </c>
      <c r="D3568" s="10" t="s">
        <v>4134</v>
      </c>
      <c r="E3568" s="11" t="s">
        <v>4656</v>
      </c>
      <c r="F3568" s="6">
        <v>283225</v>
      </c>
      <c r="G3568" s="6" t="s">
        <v>4657</v>
      </c>
      <c r="H3568" s="16">
        <v>26775173.98</v>
      </c>
      <c r="I3568" s="12" t="s">
        <v>4658</v>
      </c>
      <c r="J3568" s="12" t="s">
        <v>4622</v>
      </c>
      <c r="K3568" s="15">
        <v>20606358</v>
      </c>
      <c r="L3568" s="13" t="s">
        <v>70</v>
      </c>
      <c r="M3568" s="7">
        <v>0.1</v>
      </c>
      <c r="N3568" s="14"/>
    </row>
    <row r="3569" spans="1:14" ht="110.25">
      <c r="A3569" s="6">
        <v>3568</v>
      </c>
      <c r="B3569" s="8" t="s">
        <v>3986</v>
      </c>
      <c r="C3569" s="9" t="s">
        <v>4659</v>
      </c>
      <c r="D3569" s="10" t="s">
        <v>4660</v>
      </c>
      <c r="E3569" s="11" t="s">
        <v>4661</v>
      </c>
      <c r="F3569" s="6">
        <v>507048</v>
      </c>
      <c r="G3569" s="6" t="s">
        <v>4657</v>
      </c>
      <c r="H3569" s="16">
        <v>59567059.434</v>
      </c>
      <c r="I3569" s="12" t="s">
        <v>4662</v>
      </c>
      <c r="J3569" s="12" t="s">
        <v>4663</v>
      </c>
      <c r="K3569" s="15">
        <v>11882251</v>
      </c>
      <c r="L3569" s="13" t="s">
        <v>70</v>
      </c>
      <c r="M3569" s="7">
        <v>1</v>
      </c>
      <c r="N3569" s="14"/>
    </row>
    <row r="3570" spans="1:14" ht="110.25">
      <c r="A3570" s="6">
        <v>3569</v>
      </c>
      <c r="B3570" s="8" t="s">
        <v>3986</v>
      </c>
      <c r="C3570" s="9" t="s">
        <v>4664</v>
      </c>
      <c r="D3570" s="10" t="s">
        <v>4420</v>
      </c>
      <c r="E3570" s="11" t="s">
        <v>4661</v>
      </c>
      <c r="F3570" s="6">
        <v>507048</v>
      </c>
      <c r="G3570" s="6" t="s">
        <v>4657</v>
      </c>
      <c r="H3570" s="16">
        <v>59567059.434</v>
      </c>
      <c r="I3570" s="12" t="s">
        <v>4662</v>
      </c>
      <c r="J3570" s="12" t="s">
        <v>4663</v>
      </c>
      <c r="K3570" s="15">
        <v>11882251</v>
      </c>
      <c r="L3570" s="13" t="s">
        <v>70</v>
      </c>
      <c r="M3570" s="7">
        <v>0.51</v>
      </c>
      <c r="N3570" s="14"/>
    </row>
    <row r="3571" spans="1:14" ht="110.25">
      <c r="A3571" s="6">
        <v>3570</v>
      </c>
      <c r="B3571" s="8" t="s">
        <v>3986</v>
      </c>
      <c r="C3571" s="9" t="s">
        <v>4665</v>
      </c>
      <c r="D3571" s="10" t="s">
        <v>4666</v>
      </c>
      <c r="E3571" s="11" t="s">
        <v>4661</v>
      </c>
      <c r="F3571" s="6">
        <v>507048</v>
      </c>
      <c r="G3571" s="6" t="s">
        <v>4657</v>
      </c>
      <c r="H3571" s="16">
        <v>59567059.434</v>
      </c>
      <c r="I3571" s="12" t="s">
        <v>4662</v>
      </c>
      <c r="J3571" s="12" t="s">
        <v>4663</v>
      </c>
      <c r="K3571" s="15">
        <v>11882251</v>
      </c>
      <c r="L3571" s="13" t="s">
        <v>70</v>
      </c>
      <c r="M3571" s="7">
        <v>0.49</v>
      </c>
      <c r="N3571" s="14"/>
    </row>
    <row r="3572" spans="1:14" ht="94.5">
      <c r="A3572" s="6">
        <v>3571</v>
      </c>
      <c r="B3572" s="8" t="s">
        <v>3986</v>
      </c>
      <c r="C3572" s="9" t="s">
        <v>4128</v>
      </c>
      <c r="D3572" s="10" t="s">
        <v>4129</v>
      </c>
      <c r="E3572" s="11" t="s">
        <v>4667</v>
      </c>
      <c r="F3572" s="6">
        <v>276750</v>
      </c>
      <c r="G3572" s="6" t="s">
        <v>4668</v>
      </c>
      <c r="H3572" s="16">
        <v>48829752.281999998</v>
      </c>
      <c r="I3572" s="12" t="s">
        <v>4669</v>
      </c>
      <c r="J3572" s="12" t="s">
        <v>4670</v>
      </c>
      <c r="K3572" s="15">
        <v>22786570</v>
      </c>
      <c r="L3572" s="13" t="s">
        <v>70</v>
      </c>
      <c r="M3572" s="7">
        <v>1</v>
      </c>
      <c r="N3572" s="14"/>
    </row>
    <row r="3573" spans="1:14" ht="94.5">
      <c r="A3573" s="6">
        <v>3572</v>
      </c>
      <c r="B3573" s="8" t="s">
        <v>3986</v>
      </c>
      <c r="C3573" s="9" t="s">
        <v>4131</v>
      </c>
      <c r="D3573" s="10" t="s">
        <v>4132</v>
      </c>
      <c r="E3573" s="11" t="s">
        <v>4667</v>
      </c>
      <c r="F3573" s="6">
        <v>276750</v>
      </c>
      <c r="G3573" s="6" t="s">
        <v>4668</v>
      </c>
      <c r="H3573" s="16">
        <v>48829752.281999998</v>
      </c>
      <c r="I3573" s="12" t="s">
        <v>4669</v>
      </c>
      <c r="J3573" s="12" t="s">
        <v>4670</v>
      </c>
      <c r="K3573" s="15">
        <v>22786570</v>
      </c>
      <c r="L3573" s="13" t="s">
        <v>70</v>
      </c>
      <c r="M3573" s="7">
        <v>0.9</v>
      </c>
      <c r="N3573" s="14"/>
    </row>
    <row r="3574" spans="1:14" ht="94.5">
      <c r="A3574" s="6">
        <v>3573</v>
      </c>
      <c r="B3574" s="8" t="s">
        <v>3986</v>
      </c>
      <c r="C3574" s="9" t="s">
        <v>4133</v>
      </c>
      <c r="D3574" s="10" t="s">
        <v>4134</v>
      </c>
      <c r="E3574" s="11" t="s">
        <v>4667</v>
      </c>
      <c r="F3574" s="6">
        <v>276750</v>
      </c>
      <c r="G3574" s="6" t="s">
        <v>4668</v>
      </c>
      <c r="H3574" s="16">
        <v>48829752.281999998</v>
      </c>
      <c r="I3574" s="12" t="s">
        <v>4669</v>
      </c>
      <c r="J3574" s="12" t="s">
        <v>4670</v>
      </c>
      <c r="K3574" s="15">
        <v>22786570</v>
      </c>
      <c r="L3574" s="13" t="s">
        <v>70</v>
      </c>
      <c r="M3574" s="7">
        <v>0.1</v>
      </c>
      <c r="N3574" s="14"/>
    </row>
    <row r="3575" spans="1:14" ht="126">
      <c r="A3575" s="6">
        <v>3574</v>
      </c>
      <c r="B3575" s="8" t="s">
        <v>3986</v>
      </c>
      <c r="C3575" s="9" t="s">
        <v>4671</v>
      </c>
      <c r="D3575" s="10" t="s">
        <v>4672</v>
      </c>
      <c r="E3575" s="11" t="s">
        <v>4673</v>
      </c>
      <c r="F3575" s="6">
        <v>318785</v>
      </c>
      <c r="G3575" s="6" t="s">
        <v>4668</v>
      </c>
      <c r="H3575" s="16">
        <v>68874066.672000006</v>
      </c>
      <c r="I3575" s="12" t="s">
        <v>4674</v>
      </c>
      <c r="J3575" s="12" t="s">
        <v>262</v>
      </c>
      <c r="K3575" s="15">
        <v>26574779</v>
      </c>
      <c r="L3575" s="13" t="s">
        <v>14</v>
      </c>
      <c r="M3575" s="7">
        <v>1</v>
      </c>
      <c r="N3575" s="14"/>
    </row>
    <row r="3576" spans="1:14" ht="47.25">
      <c r="A3576" s="6">
        <v>3575</v>
      </c>
      <c r="B3576" s="8" t="s">
        <v>25828</v>
      </c>
      <c r="C3576" s="9" t="s">
        <v>25829</v>
      </c>
      <c r="D3576" s="10" t="s">
        <v>25830</v>
      </c>
      <c r="E3576" s="11" t="s">
        <v>25831</v>
      </c>
      <c r="F3576" s="6">
        <v>413298</v>
      </c>
      <c r="G3576" s="6" t="s">
        <v>4738</v>
      </c>
      <c r="H3576" s="16">
        <v>13290448.33</v>
      </c>
      <c r="I3576" s="12" t="s">
        <v>25832</v>
      </c>
      <c r="J3576" s="12" t="s">
        <v>25833</v>
      </c>
      <c r="K3576" s="15">
        <v>0</v>
      </c>
      <c r="L3576" s="13" t="s">
        <v>14</v>
      </c>
      <c r="M3576" s="7">
        <v>1</v>
      </c>
      <c r="N3576" s="14"/>
    </row>
    <row r="3577" spans="1:14" ht="47.25">
      <c r="A3577" s="6">
        <v>3576</v>
      </c>
      <c r="B3577" s="8" t="s">
        <v>25828</v>
      </c>
      <c r="C3577" s="9" t="s">
        <v>25834</v>
      </c>
      <c r="D3577" s="10" t="s">
        <v>25835</v>
      </c>
      <c r="E3577" s="11" t="s">
        <v>25836</v>
      </c>
      <c r="F3577" s="6">
        <v>191799</v>
      </c>
      <c r="G3577" s="6" t="s">
        <v>4738</v>
      </c>
      <c r="H3577" s="16">
        <v>18682157.010000002</v>
      </c>
      <c r="I3577" s="12" t="s">
        <v>25837</v>
      </c>
      <c r="J3577" s="12" t="s">
        <v>25838</v>
      </c>
      <c r="K3577" s="15">
        <v>12439414</v>
      </c>
      <c r="L3577" s="13" t="s">
        <v>14</v>
      </c>
      <c r="M3577" s="7">
        <v>1</v>
      </c>
      <c r="N3577" s="14"/>
    </row>
    <row r="3578" spans="1:14" ht="78.75">
      <c r="A3578" s="6">
        <v>3577</v>
      </c>
      <c r="B3578" s="8" t="s">
        <v>25828</v>
      </c>
      <c r="C3578" s="9" t="s">
        <v>25839</v>
      </c>
      <c r="D3578" s="10" t="s">
        <v>25840</v>
      </c>
      <c r="E3578" s="11" t="s">
        <v>25841</v>
      </c>
      <c r="F3578" s="6">
        <v>181822</v>
      </c>
      <c r="G3578" s="6" t="s">
        <v>4738</v>
      </c>
      <c r="H3578" s="16">
        <v>52359043.810000002</v>
      </c>
      <c r="I3578" s="12" t="s">
        <v>25842</v>
      </c>
      <c r="J3578" s="12" t="s">
        <v>2356</v>
      </c>
      <c r="K3578" s="15">
        <v>17317729</v>
      </c>
      <c r="L3578" s="13" t="s">
        <v>70</v>
      </c>
      <c r="M3578" s="7">
        <v>1</v>
      </c>
      <c r="N3578" s="14"/>
    </row>
    <row r="3579" spans="1:14" ht="110.25">
      <c r="A3579" s="6">
        <v>3578</v>
      </c>
      <c r="B3579" s="8" t="s">
        <v>25828</v>
      </c>
      <c r="C3579" s="9" t="s">
        <v>25843</v>
      </c>
      <c r="D3579" s="10" t="s">
        <v>25844</v>
      </c>
      <c r="E3579" s="11" t="s">
        <v>25841</v>
      </c>
      <c r="F3579" s="6">
        <v>181822</v>
      </c>
      <c r="G3579" s="6" t="s">
        <v>4738</v>
      </c>
      <c r="H3579" s="16">
        <v>52359043.810000002</v>
      </c>
      <c r="I3579" s="12" t="s">
        <v>25842</v>
      </c>
      <c r="J3579" s="12" t="s">
        <v>2356</v>
      </c>
      <c r="K3579" s="15">
        <v>17317729</v>
      </c>
      <c r="L3579" s="13" t="s">
        <v>70</v>
      </c>
      <c r="M3579" s="7">
        <v>0.51</v>
      </c>
      <c r="N3579" s="14"/>
    </row>
    <row r="3580" spans="1:14" ht="110.25">
      <c r="A3580" s="6">
        <v>3579</v>
      </c>
      <c r="B3580" s="8" t="s">
        <v>25828</v>
      </c>
      <c r="C3580" s="9" t="s">
        <v>25845</v>
      </c>
      <c r="D3580" s="10" t="s">
        <v>24350</v>
      </c>
      <c r="E3580" s="11" t="s">
        <v>25841</v>
      </c>
      <c r="F3580" s="6">
        <v>181822</v>
      </c>
      <c r="G3580" s="6" t="s">
        <v>4738</v>
      </c>
      <c r="H3580" s="16">
        <v>52359043.810000002</v>
      </c>
      <c r="I3580" s="12" t="s">
        <v>25842</v>
      </c>
      <c r="J3580" s="12" t="s">
        <v>2356</v>
      </c>
      <c r="K3580" s="15">
        <v>17317729</v>
      </c>
      <c r="L3580" s="13" t="s">
        <v>70</v>
      </c>
      <c r="M3580" s="7">
        <v>0.49</v>
      </c>
      <c r="N3580" s="14"/>
    </row>
    <row r="3581" spans="1:14" ht="78.75">
      <c r="A3581" s="6">
        <v>3580</v>
      </c>
      <c r="B3581" s="8" t="s">
        <v>25828</v>
      </c>
      <c r="C3581" s="9" t="s">
        <v>25839</v>
      </c>
      <c r="D3581" s="10" t="s">
        <v>25840</v>
      </c>
      <c r="E3581" s="11" t="s">
        <v>25846</v>
      </c>
      <c r="F3581" s="6">
        <v>181823</v>
      </c>
      <c r="G3581" s="6" t="s">
        <v>4738</v>
      </c>
      <c r="H3581" s="16">
        <v>39702512.409999996</v>
      </c>
      <c r="I3581" s="12" t="s">
        <v>25842</v>
      </c>
      <c r="J3581" s="12" t="s">
        <v>2356</v>
      </c>
      <c r="K3581" s="15">
        <v>0</v>
      </c>
      <c r="L3581" s="13" t="s">
        <v>70</v>
      </c>
      <c r="M3581" s="7">
        <v>1</v>
      </c>
      <c r="N3581" s="14"/>
    </row>
    <row r="3582" spans="1:14" ht="110.25">
      <c r="A3582" s="6">
        <v>3581</v>
      </c>
      <c r="B3582" s="8" t="s">
        <v>25828</v>
      </c>
      <c r="C3582" s="9" t="s">
        <v>25843</v>
      </c>
      <c r="D3582" s="10" t="s">
        <v>25844</v>
      </c>
      <c r="E3582" s="11" t="s">
        <v>25846</v>
      </c>
      <c r="F3582" s="6">
        <v>181823</v>
      </c>
      <c r="G3582" s="6" t="s">
        <v>4738</v>
      </c>
      <c r="H3582" s="16">
        <v>39702512.409999996</v>
      </c>
      <c r="I3582" s="12" t="s">
        <v>25842</v>
      </c>
      <c r="J3582" s="12" t="s">
        <v>2356</v>
      </c>
      <c r="K3582" s="15">
        <v>0</v>
      </c>
      <c r="L3582" s="13" t="s">
        <v>70</v>
      </c>
      <c r="M3582" s="7">
        <v>0.51</v>
      </c>
      <c r="N3582" s="14"/>
    </row>
    <row r="3583" spans="1:14" ht="110.25">
      <c r="A3583" s="6">
        <v>3582</v>
      </c>
      <c r="B3583" s="8" t="s">
        <v>25828</v>
      </c>
      <c r="C3583" s="9" t="s">
        <v>25845</v>
      </c>
      <c r="D3583" s="10" t="s">
        <v>24350</v>
      </c>
      <c r="E3583" s="11" t="s">
        <v>25846</v>
      </c>
      <c r="F3583" s="6">
        <v>181823</v>
      </c>
      <c r="G3583" s="6" t="s">
        <v>4738</v>
      </c>
      <c r="H3583" s="16">
        <v>39702512.409999996</v>
      </c>
      <c r="I3583" s="12" t="s">
        <v>25842</v>
      </c>
      <c r="J3583" s="12" t="s">
        <v>2356</v>
      </c>
      <c r="K3583" s="15">
        <v>0</v>
      </c>
      <c r="L3583" s="13" t="s">
        <v>70</v>
      </c>
      <c r="M3583" s="7">
        <v>0.49</v>
      </c>
      <c r="N3583" s="14"/>
    </row>
    <row r="3584" spans="1:14" ht="63">
      <c r="A3584" s="6">
        <v>3583</v>
      </c>
      <c r="B3584" s="8" t="s">
        <v>25828</v>
      </c>
      <c r="C3584" s="9" t="s">
        <v>25847</v>
      </c>
      <c r="D3584" s="10" t="s">
        <v>25840</v>
      </c>
      <c r="E3584" s="11" t="s">
        <v>25848</v>
      </c>
      <c r="F3584" s="6">
        <v>181824</v>
      </c>
      <c r="G3584" s="6" t="s">
        <v>4738</v>
      </c>
      <c r="H3584" s="16">
        <v>22260997.09</v>
      </c>
      <c r="I3584" s="12" t="s">
        <v>25842</v>
      </c>
      <c r="J3584" s="12" t="s">
        <v>2356</v>
      </c>
      <c r="K3584" s="15">
        <v>7855549</v>
      </c>
      <c r="L3584" s="13" t="s">
        <v>70</v>
      </c>
      <c r="M3584" s="7">
        <v>1</v>
      </c>
      <c r="N3584" s="14"/>
    </row>
    <row r="3585" spans="1:14" ht="110.25">
      <c r="A3585" s="6">
        <v>3584</v>
      </c>
      <c r="B3585" s="8" t="s">
        <v>25828</v>
      </c>
      <c r="C3585" s="9" t="s">
        <v>25843</v>
      </c>
      <c r="D3585" s="10" t="s">
        <v>25844</v>
      </c>
      <c r="E3585" s="11" t="s">
        <v>25848</v>
      </c>
      <c r="F3585" s="6">
        <v>181824</v>
      </c>
      <c r="G3585" s="6" t="s">
        <v>4738</v>
      </c>
      <c r="H3585" s="16">
        <v>22260997.09</v>
      </c>
      <c r="I3585" s="12" t="s">
        <v>25842</v>
      </c>
      <c r="J3585" s="12" t="s">
        <v>2356</v>
      </c>
      <c r="K3585" s="15">
        <v>7855549</v>
      </c>
      <c r="L3585" s="13" t="s">
        <v>70</v>
      </c>
      <c r="M3585" s="7">
        <v>0.51</v>
      </c>
      <c r="N3585" s="14"/>
    </row>
    <row r="3586" spans="1:14" ht="110.25">
      <c r="A3586" s="6">
        <v>3585</v>
      </c>
      <c r="B3586" s="8" t="s">
        <v>25828</v>
      </c>
      <c r="C3586" s="9" t="s">
        <v>25845</v>
      </c>
      <c r="D3586" s="10" t="s">
        <v>24350</v>
      </c>
      <c r="E3586" s="11" t="s">
        <v>25848</v>
      </c>
      <c r="F3586" s="6">
        <v>181824</v>
      </c>
      <c r="G3586" s="6" t="s">
        <v>4738</v>
      </c>
      <c r="H3586" s="16">
        <v>22260997.09</v>
      </c>
      <c r="I3586" s="12" t="s">
        <v>25842</v>
      </c>
      <c r="J3586" s="12" t="s">
        <v>2356</v>
      </c>
      <c r="K3586" s="15">
        <v>7855549</v>
      </c>
      <c r="L3586" s="13" t="s">
        <v>70</v>
      </c>
      <c r="M3586" s="7">
        <v>0.49</v>
      </c>
      <c r="N3586" s="14"/>
    </row>
    <row r="3587" spans="1:14" ht="63">
      <c r="A3587" s="6">
        <v>3586</v>
      </c>
      <c r="B3587" s="8" t="s">
        <v>25828</v>
      </c>
      <c r="C3587" s="9" t="s">
        <v>25849</v>
      </c>
      <c r="D3587" s="10" t="s">
        <v>25850</v>
      </c>
      <c r="E3587" s="11" t="s">
        <v>25851</v>
      </c>
      <c r="F3587" s="6">
        <v>204477</v>
      </c>
      <c r="G3587" s="6" t="s">
        <v>4738</v>
      </c>
      <c r="H3587" s="16">
        <v>30740139</v>
      </c>
      <c r="I3587" s="12" t="s">
        <v>25852</v>
      </c>
      <c r="J3587" s="12" t="s">
        <v>25853</v>
      </c>
      <c r="K3587" s="15">
        <v>17975340</v>
      </c>
      <c r="L3587" s="13" t="s">
        <v>70</v>
      </c>
      <c r="M3587" s="7">
        <v>1</v>
      </c>
      <c r="N3587" s="14"/>
    </row>
    <row r="3588" spans="1:14" ht="63">
      <c r="A3588" s="6">
        <v>3587</v>
      </c>
      <c r="B3588" s="8" t="s">
        <v>25828</v>
      </c>
      <c r="C3588" s="9" t="s">
        <v>25854</v>
      </c>
      <c r="D3588" s="10" t="s">
        <v>25855</v>
      </c>
      <c r="E3588" s="11" t="s">
        <v>25851</v>
      </c>
      <c r="F3588" s="6">
        <v>204477</v>
      </c>
      <c r="G3588" s="6" t="s">
        <v>4738</v>
      </c>
      <c r="H3588" s="16">
        <v>30740139</v>
      </c>
      <c r="I3588" s="12" t="s">
        <v>25852</v>
      </c>
      <c r="J3588" s="12" t="s">
        <v>25853</v>
      </c>
      <c r="K3588" s="15">
        <v>17975340</v>
      </c>
      <c r="L3588" s="13" t="s">
        <v>70</v>
      </c>
      <c r="M3588" s="7">
        <v>0.51</v>
      </c>
      <c r="N3588" s="14"/>
    </row>
    <row r="3589" spans="1:14" ht="63">
      <c r="A3589" s="6">
        <v>3588</v>
      </c>
      <c r="B3589" s="8" t="s">
        <v>25828</v>
      </c>
      <c r="C3589" s="9" t="s">
        <v>25856</v>
      </c>
      <c r="D3589" s="10" t="s">
        <v>25857</v>
      </c>
      <c r="E3589" s="11" t="s">
        <v>25851</v>
      </c>
      <c r="F3589" s="6">
        <v>204477</v>
      </c>
      <c r="G3589" s="6" t="s">
        <v>4738</v>
      </c>
      <c r="H3589" s="16">
        <v>30740139</v>
      </c>
      <c r="I3589" s="12" t="s">
        <v>25852</v>
      </c>
      <c r="J3589" s="12" t="s">
        <v>25853</v>
      </c>
      <c r="K3589" s="15">
        <v>17975340</v>
      </c>
      <c r="L3589" s="13" t="s">
        <v>70</v>
      </c>
      <c r="M3589" s="7">
        <v>0.49</v>
      </c>
      <c r="N3589" s="14"/>
    </row>
    <row r="3590" spans="1:14" ht="63">
      <c r="A3590" s="6">
        <v>3589</v>
      </c>
      <c r="B3590" s="8" t="s">
        <v>25828</v>
      </c>
      <c r="C3590" s="9" t="s">
        <v>25858</v>
      </c>
      <c r="D3590" s="10" t="s">
        <v>12040</v>
      </c>
      <c r="E3590" s="11" t="s">
        <v>25859</v>
      </c>
      <c r="F3590" s="6">
        <v>184970</v>
      </c>
      <c r="G3590" s="6" t="s">
        <v>4738</v>
      </c>
      <c r="H3590" s="16">
        <v>52585608.939999998</v>
      </c>
      <c r="I3590" s="12" t="s">
        <v>25860</v>
      </c>
      <c r="J3590" s="12" t="s">
        <v>25838</v>
      </c>
      <c r="K3590" s="15">
        <v>11347050</v>
      </c>
      <c r="L3590" s="13" t="s">
        <v>14</v>
      </c>
      <c r="M3590" s="7">
        <v>1</v>
      </c>
      <c r="N3590" s="14"/>
    </row>
    <row r="3591" spans="1:14" ht="63">
      <c r="A3591" s="6">
        <v>3590</v>
      </c>
      <c r="B3591" s="8" t="s">
        <v>25828</v>
      </c>
      <c r="C3591" s="9" t="s">
        <v>25861</v>
      </c>
      <c r="D3591" s="10" t="s">
        <v>25862</v>
      </c>
      <c r="E3591" s="11" t="s">
        <v>25863</v>
      </c>
      <c r="F3591" s="6">
        <v>184973</v>
      </c>
      <c r="G3591" s="6" t="s">
        <v>4738</v>
      </c>
      <c r="H3591" s="16">
        <v>11624754.15</v>
      </c>
      <c r="I3591" s="12" t="s">
        <v>25864</v>
      </c>
      <c r="J3591" s="12" t="s">
        <v>25865</v>
      </c>
      <c r="K3591" s="15">
        <v>3998219</v>
      </c>
      <c r="L3591" s="13" t="s">
        <v>14</v>
      </c>
      <c r="M3591" s="7">
        <v>1</v>
      </c>
      <c r="N3591" s="14"/>
    </row>
    <row r="3592" spans="1:14" ht="63">
      <c r="A3592" s="6">
        <v>3591</v>
      </c>
      <c r="B3592" s="8" t="s">
        <v>25828</v>
      </c>
      <c r="C3592" s="9" t="s">
        <v>25866</v>
      </c>
      <c r="D3592" s="10" t="s">
        <v>25867</v>
      </c>
      <c r="E3592" s="11" t="s">
        <v>25868</v>
      </c>
      <c r="F3592" s="6">
        <v>184974</v>
      </c>
      <c r="G3592" s="6" t="s">
        <v>4738</v>
      </c>
      <c r="H3592" s="16">
        <v>10562790.789999999</v>
      </c>
      <c r="I3592" s="12" t="s">
        <v>25869</v>
      </c>
      <c r="J3592" s="12" t="s">
        <v>25865</v>
      </c>
      <c r="K3592" s="15">
        <v>0</v>
      </c>
      <c r="L3592" s="13" t="s">
        <v>14</v>
      </c>
      <c r="M3592" s="7">
        <v>1</v>
      </c>
      <c r="N3592" s="14"/>
    </row>
    <row r="3593" spans="1:14" ht="47.25">
      <c r="A3593" s="6">
        <v>3592</v>
      </c>
      <c r="B3593" s="8" t="s">
        <v>25828</v>
      </c>
      <c r="C3593" s="9" t="s">
        <v>25870</v>
      </c>
      <c r="D3593" s="10" t="s">
        <v>25871</v>
      </c>
      <c r="E3593" s="11" t="s">
        <v>25872</v>
      </c>
      <c r="F3593" s="6">
        <v>219060</v>
      </c>
      <c r="G3593" s="6" t="s">
        <v>4738</v>
      </c>
      <c r="H3593" s="16">
        <v>17697631.647</v>
      </c>
      <c r="I3593" s="12" t="s">
        <v>19307</v>
      </c>
      <c r="J3593" s="12" t="s">
        <v>24014</v>
      </c>
      <c r="K3593" s="15">
        <v>6236692</v>
      </c>
      <c r="L3593" s="13" t="s">
        <v>14</v>
      </c>
      <c r="M3593" s="7">
        <v>1</v>
      </c>
      <c r="N3593" s="14"/>
    </row>
    <row r="3594" spans="1:14" ht="110.25">
      <c r="A3594" s="6">
        <v>3593</v>
      </c>
      <c r="B3594" s="8" t="s">
        <v>25828</v>
      </c>
      <c r="C3594" s="9" t="s">
        <v>25873</v>
      </c>
      <c r="D3594" s="10" t="s">
        <v>25874</v>
      </c>
      <c r="E3594" s="11" t="s">
        <v>25875</v>
      </c>
      <c r="F3594" s="6">
        <v>191778</v>
      </c>
      <c r="G3594" s="6" t="s">
        <v>4738</v>
      </c>
      <c r="H3594" s="16">
        <v>16859419.190000001</v>
      </c>
      <c r="I3594" s="12" t="s">
        <v>25876</v>
      </c>
      <c r="J3594" s="12" t="s">
        <v>25877</v>
      </c>
      <c r="K3594" s="15">
        <v>13100195</v>
      </c>
      <c r="L3594" s="13" t="s">
        <v>14</v>
      </c>
      <c r="M3594" s="7">
        <v>1</v>
      </c>
      <c r="N3594" s="14"/>
    </row>
    <row r="3595" spans="1:14" ht="63">
      <c r="A3595" s="6">
        <v>3594</v>
      </c>
      <c r="B3595" s="8" t="s">
        <v>25828</v>
      </c>
      <c r="C3595" s="9" t="s">
        <v>25878</v>
      </c>
      <c r="D3595" s="10" t="s">
        <v>25879</v>
      </c>
      <c r="E3595" s="11" t="s">
        <v>25880</v>
      </c>
      <c r="F3595" s="6">
        <v>278159</v>
      </c>
      <c r="G3595" s="6" t="s">
        <v>4738</v>
      </c>
      <c r="H3595" s="16">
        <v>28099034.138999999</v>
      </c>
      <c r="I3595" s="12" t="s">
        <v>25881</v>
      </c>
      <c r="J3595" s="12" t="s">
        <v>25882</v>
      </c>
      <c r="K3595" s="15">
        <v>8621254</v>
      </c>
      <c r="L3595" s="13" t="s">
        <v>14</v>
      </c>
      <c r="M3595" s="7">
        <v>1</v>
      </c>
      <c r="N3595" s="14"/>
    </row>
    <row r="3596" spans="1:14" ht="126">
      <c r="A3596" s="6">
        <v>3595</v>
      </c>
      <c r="B3596" s="8" t="s">
        <v>25828</v>
      </c>
      <c r="C3596" s="9" t="s">
        <v>25883</v>
      </c>
      <c r="D3596" s="10" t="s">
        <v>25884</v>
      </c>
      <c r="E3596" s="11" t="s">
        <v>25885</v>
      </c>
      <c r="F3596" s="6">
        <v>212831</v>
      </c>
      <c r="G3596" s="6" t="s">
        <v>4738</v>
      </c>
      <c r="H3596" s="16">
        <v>37214781.103</v>
      </c>
      <c r="I3596" s="12" t="s">
        <v>25886</v>
      </c>
      <c r="J3596" s="12" t="s">
        <v>25887</v>
      </c>
      <c r="K3596" s="15">
        <v>25458682</v>
      </c>
      <c r="L3596" s="13" t="s">
        <v>14</v>
      </c>
      <c r="M3596" s="7">
        <v>1</v>
      </c>
      <c r="N3596" s="14"/>
    </row>
    <row r="3597" spans="1:14" ht="110.25">
      <c r="A3597" s="6">
        <v>3596</v>
      </c>
      <c r="B3597" s="8" t="s">
        <v>25828</v>
      </c>
      <c r="C3597" s="9" t="s">
        <v>25888</v>
      </c>
      <c r="D3597" s="10" t="s">
        <v>20861</v>
      </c>
      <c r="E3597" s="11" t="s">
        <v>25889</v>
      </c>
      <c r="F3597" s="6">
        <v>262632</v>
      </c>
      <c r="G3597" s="6" t="s">
        <v>4738</v>
      </c>
      <c r="H3597" s="16">
        <v>49194999.998999998</v>
      </c>
      <c r="I3597" s="12" t="s">
        <v>25890</v>
      </c>
      <c r="J3597" s="12" t="s">
        <v>25891</v>
      </c>
      <c r="K3597" s="15">
        <v>5318011</v>
      </c>
      <c r="L3597" s="13" t="s">
        <v>14</v>
      </c>
      <c r="M3597" s="7">
        <v>1</v>
      </c>
      <c r="N3597" s="14"/>
    </row>
    <row r="3598" spans="1:14" ht="47.25">
      <c r="A3598" s="6">
        <v>3597</v>
      </c>
      <c r="B3598" s="8" t="s">
        <v>25828</v>
      </c>
      <c r="C3598" s="9" t="s">
        <v>25892</v>
      </c>
      <c r="D3598" s="10" t="s">
        <v>25893</v>
      </c>
      <c r="E3598" s="11" t="s">
        <v>25894</v>
      </c>
      <c r="F3598" s="6">
        <v>190926</v>
      </c>
      <c r="G3598" s="6" t="s">
        <v>4738</v>
      </c>
      <c r="H3598" s="16">
        <v>16657659.369999999</v>
      </c>
      <c r="I3598" s="12" t="s">
        <v>25895</v>
      </c>
      <c r="J3598" s="12" t="s">
        <v>25896</v>
      </c>
      <c r="K3598" s="15">
        <v>5347143</v>
      </c>
      <c r="L3598" s="13" t="s">
        <v>14</v>
      </c>
      <c r="M3598" s="7">
        <v>1</v>
      </c>
      <c r="N3598" s="14"/>
    </row>
    <row r="3599" spans="1:14" ht="63">
      <c r="A3599" s="6">
        <v>3598</v>
      </c>
      <c r="B3599" s="8" t="s">
        <v>25828</v>
      </c>
      <c r="C3599" s="9" t="s">
        <v>25888</v>
      </c>
      <c r="D3599" s="10" t="s">
        <v>20861</v>
      </c>
      <c r="E3599" s="11" t="s">
        <v>25897</v>
      </c>
      <c r="F3599" s="6">
        <v>212836</v>
      </c>
      <c r="G3599" s="6" t="s">
        <v>4738</v>
      </c>
      <c r="H3599" s="16">
        <v>22144997</v>
      </c>
      <c r="I3599" s="12" t="s">
        <v>19439</v>
      </c>
      <c r="J3599" s="12" t="s">
        <v>5737</v>
      </c>
      <c r="K3599" s="15">
        <v>13214508</v>
      </c>
      <c r="L3599" s="13" t="s">
        <v>14</v>
      </c>
      <c r="M3599" s="7">
        <v>1</v>
      </c>
      <c r="N3599" s="14"/>
    </row>
    <row r="3600" spans="1:14" ht="47.25">
      <c r="A3600" s="6">
        <v>3599</v>
      </c>
      <c r="B3600" s="8" t="s">
        <v>25828</v>
      </c>
      <c r="C3600" s="9" t="s">
        <v>25898</v>
      </c>
      <c r="D3600" s="10" t="s">
        <v>25899</v>
      </c>
      <c r="E3600" s="11" t="s">
        <v>25900</v>
      </c>
      <c r="F3600" s="6">
        <v>262121</v>
      </c>
      <c r="G3600" s="6" t="s">
        <v>4738</v>
      </c>
      <c r="H3600" s="16">
        <v>8215475.2699999996</v>
      </c>
      <c r="I3600" s="12" t="s">
        <v>19366</v>
      </c>
      <c r="J3600" s="12" t="s">
        <v>3522</v>
      </c>
      <c r="K3600" s="15">
        <v>5820453</v>
      </c>
      <c r="L3600" s="13" t="s">
        <v>14</v>
      </c>
      <c r="M3600" s="7">
        <v>1</v>
      </c>
      <c r="N3600" s="14"/>
    </row>
    <row r="3601" spans="1:14" ht="141.75">
      <c r="A3601" s="6">
        <v>3600</v>
      </c>
      <c r="B3601" s="8" t="s">
        <v>25828</v>
      </c>
      <c r="C3601" s="9" t="s">
        <v>25901</v>
      </c>
      <c r="D3601" s="10" t="s">
        <v>25902</v>
      </c>
      <c r="E3601" s="11" t="s">
        <v>25903</v>
      </c>
      <c r="F3601" s="6">
        <v>278273</v>
      </c>
      <c r="G3601" s="6" t="s">
        <v>4738</v>
      </c>
      <c r="H3601" s="16">
        <v>28182919.278000001</v>
      </c>
      <c r="I3601" s="12" t="s">
        <v>25890</v>
      </c>
      <c r="J3601" s="12" t="s">
        <v>2504</v>
      </c>
      <c r="K3601" s="15">
        <v>0</v>
      </c>
      <c r="L3601" s="13" t="s">
        <v>70</v>
      </c>
      <c r="M3601" s="7">
        <v>1</v>
      </c>
      <c r="N3601" s="14"/>
    </row>
    <row r="3602" spans="1:14" ht="141.75">
      <c r="A3602" s="6">
        <v>3601</v>
      </c>
      <c r="B3602" s="8" t="s">
        <v>25828</v>
      </c>
      <c r="C3602" s="9" t="s">
        <v>25904</v>
      </c>
      <c r="D3602" s="10" t="s">
        <v>20861</v>
      </c>
      <c r="E3602" s="11" t="s">
        <v>25903</v>
      </c>
      <c r="F3602" s="6">
        <v>278273</v>
      </c>
      <c r="G3602" s="6" t="s">
        <v>4738</v>
      </c>
      <c r="H3602" s="16">
        <v>28182919.278000001</v>
      </c>
      <c r="I3602" s="12" t="s">
        <v>25890</v>
      </c>
      <c r="J3602" s="12" t="s">
        <v>2504</v>
      </c>
      <c r="K3602" s="15">
        <v>0</v>
      </c>
      <c r="L3602" s="13" t="s">
        <v>70</v>
      </c>
      <c r="M3602" s="7">
        <v>0.51</v>
      </c>
      <c r="N3602" s="14"/>
    </row>
    <row r="3603" spans="1:14" ht="141.75">
      <c r="A3603" s="6">
        <v>3602</v>
      </c>
      <c r="B3603" s="8" t="s">
        <v>25828</v>
      </c>
      <c r="C3603" s="9" t="s">
        <v>25905</v>
      </c>
      <c r="D3603" s="10" t="s">
        <v>25906</v>
      </c>
      <c r="E3603" s="11" t="s">
        <v>25903</v>
      </c>
      <c r="F3603" s="6">
        <v>278273</v>
      </c>
      <c r="G3603" s="6" t="s">
        <v>4738</v>
      </c>
      <c r="H3603" s="16">
        <v>28182919.278000001</v>
      </c>
      <c r="I3603" s="12" t="s">
        <v>25890</v>
      </c>
      <c r="J3603" s="12" t="s">
        <v>2504</v>
      </c>
      <c r="K3603" s="15">
        <v>0</v>
      </c>
      <c r="L3603" s="13" t="s">
        <v>70</v>
      </c>
      <c r="M3603" s="7">
        <v>0.49</v>
      </c>
      <c r="N3603" s="14"/>
    </row>
    <row r="3604" spans="1:14" ht="126">
      <c r="A3604" s="6">
        <v>3603</v>
      </c>
      <c r="B3604" s="8" t="s">
        <v>25828</v>
      </c>
      <c r="C3604" s="9" t="s">
        <v>25907</v>
      </c>
      <c r="D3604" s="10" t="s">
        <v>25908</v>
      </c>
      <c r="E3604" s="11" t="s">
        <v>25909</v>
      </c>
      <c r="F3604" s="6">
        <v>278305</v>
      </c>
      <c r="G3604" s="6" t="s">
        <v>4738</v>
      </c>
      <c r="H3604" s="16">
        <v>23202700.993999999</v>
      </c>
      <c r="I3604" s="12" t="s">
        <v>25890</v>
      </c>
      <c r="J3604" s="12" t="s">
        <v>25910</v>
      </c>
      <c r="K3604" s="15">
        <v>0</v>
      </c>
      <c r="L3604" s="13" t="s">
        <v>14</v>
      </c>
      <c r="M3604" s="7">
        <v>1</v>
      </c>
      <c r="N3604" s="14"/>
    </row>
    <row r="3605" spans="1:14" ht="204.75">
      <c r="A3605" s="6">
        <v>3604</v>
      </c>
      <c r="B3605" s="8" t="s">
        <v>25828</v>
      </c>
      <c r="C3605" s="9" t="s">
        <v>25888</v>
      </c>
      <c r="D3605" s="10" t="s">
        <v>20861</v>
      </c>
      <c r="E3605" s="11" t="s">
        <v>25911</v>
      </c>
      <c r="F3605" s="6">
        <v>278441</v>
      </c>
      <c r="G3605" s="6" t="s">
        <v>4738</v>
      </c>
      <c r="H3605" s="16">
        <v>38719665.370999999</v>
      </c>
      <c r="I3605" s="12" t="s">
        <v>25912</v>
      </c>
      <c r="J3605" s="12" t="s">
        <v>2357</v>
      </c>
      <c r="K3605" s="15">
        <v>0</v>
      </c>
      <c r="L3605" s="13" t="s">
        <v>14</v>
      </c>
      <c r="M3605" s="7">
        <v>1</v>
      </c>
      <c r="N3605" s="14"/>
    </row>
    <row r="3606" spans="1:14" ht="78.75">
      <c r="A3606" s="6">
        <v>3605</v>
      </c>
      <c r="B3606" s="8" t="s">
        <v>25828</v>
      </c>
      <c r="C3606" s="9" t="s">
        <v>25888</v>
      </c>
      <c r="D3606" s="10" t="s">
        <v>20861</v>
      </c>
      <c r="E3606" s="11" t="s">
        <v>25913</v>
      </c>
      <c r="F3606" s="6">
        <v>278656</v>
      </c>
      <c r="G3606" s="6" t="s">
        <v>4738</v>
      </c>
      <c r="H3606" s="16">
        <v>58057606.081</v>
      </c>
      <c r="I3606" s="12" t="s">
        <v>25912</v>
      </c>
      <c r="J3606" s="12" t="s">
        <v>2357</v>
      </c>
      <c r="K3606" s="15">
        <v>0</v>
      </c>
      <c r="L3606" s="13" t="s">
        <v>14</v>
      </c>
      <c r="M3606" s="7">
        <v>1</v>
      </c>
      <c r="N3606" s="14"/>
    </row>
    <row r="3607" spans="1:14" ht="47.25">
      <c r="A3607" s="6">
        <v>3606</v>
      </c>
      <c r="B3607" s="8" t="s">
        <v>25828</v>
      </c>
      <c r="C3607" s="9" t="s">
        <v>25914</v>
      </c>
      <c r="D3607" s="10" t="s">
        <v>25915</v>
      </c>
      <c r="E3607" s="11" t="s">
        <v>25916</v>
      </c>
      <c r="F3607" s="6">
        <v>212854</v>
      </c>
      <c r="G3607" s="6" t="s">
        <v>4738</v>
      </c>
      <c r="H3607" s="16">
        <v>16316748.710000001</v>
      </c>
      <c r="I3607" s="12" t="s">
        <v>2701</v>
      </c>
      <c r="J3607" s="12" t="s">
        <v>25917</v>
      </c>
      <c r="K3607" s="15">
        <v>10174620</v>
      </c>
      <c r="L3607" s="13" t="s">
        <v>14</v>
      </c>
      <c r="M3607" s="7">
        <v>1</v>
      </c>
      <c r="N3607" s="14" t="s">
        <v>9630</v>
      </c>
    </row>
    <row r="3608" spans="1:14" ht="47.25">
      <c r="A3608" s="6">
        <v>3607</v>
      </c>
      <c r="B3608" s="8" t="s">
        <v>25828</v>
      </c>
      <c r="C3608" s="9" t="s">
        <v>25918</v>
      </c>
      <c r="D3608" s="10" t="s">
        <v>25919</v>
      </c>
      <c r="E3608" s="11" t="s">
        <v>25920</v>
      </c>
      <c r="F3608" s="6">
        <v>262123</v>
      </c>
      <c r="G3608" s="6" t="s">
        <v>4738</v>
      </c>
      <c r="H3608" s="16">
        <v>10446909.49</v>
      </c>
      <c r="I3608" s="12" t="s">
        <v>25921</v>
      </c>
      <c r="J3608" s="12" t="s">
        <v>25922</v>
      </c>
      <c r="K3608" s="15">
        <v>7023080</v>
      </c>
      <c r="L3608" s="13" t="s">
        <v>14</v>
      </c>
      <c r="M3608" s="7">
        <v>1</v>
      </c>
      <c r="N3608" s="14"/>
    </row>
    <row r="3609" spans="1:14" ht="110.25">
      <c r="A3609" s="6">
        <v>3608</v>
      </c>
      <c r="B3609" s="8" t="s">
        <v>25828</v>
      </c>
      <c r="C3609" s="9" t="s">
        <v>25923</v>
      </c>
      <c r="D3609" s="10" t="s">
        <v>25855</v>
      </c>
      <c r="E3609" s="11" t="s">
        <v>25924</v>
      </c>
      <c r="F3609" s="6">
        <v>334844</v>
      </c>
      <c r="G3609" s="6" t="s">
        <v>4738</v>
      </c>
      <c r="H3609" s="16">
        <v>13769156.82</v>
      </c>
      <c r="I3609" s="12" t="s">
        <v>7169</v>
      </c>
      <c r="J3609" s="12" t="s">
        <v>13339</v>
      </c>
      <c r="K3609" s="15">
        <v>0</v>
      </c>
      <c r="L3609" s="13" t="s">
        <v>14</v>
      </c>
      <c r="M3609" s="7">
        <v>1</v>
      </c>
      <c r="N3609" s="14"/>
    </row>
    <row r="3610" spans="1:14" ht="47.25">
      <c r="A3610" s="6">
        <v>3609</v>
      </c>
      <c r="B3610" s="8" t="s">
        <v>25828</v>
      </c>
      <c r="C3610" s="9" t="s">
        <v>25849</v>
      </c>
      <c r="D3610" s="10" t="s">
        <v>25850</v>
      </c>
      <c r="E3610" s="11" t="s">
        <v>25925</v>
      </c>
      <c r="F3610" s="6">
        <v>204473</v>
      </c>
      <c r="G3610" s="6" t="s">
        <v>4738</v>
      </c>
      <c r="H3610" s="16">
        <v>21756600</v>
      </c>
      <c r="I3610" s="12" t="s">
        <v>25852</v>
      </c>
      <c r="J3610" s="12" t="s">
        <v>25853</v>
      </c>
      <c r="K3610" s="15">
        <v>13966664</v>
      </c>
      <c r="L3610" s="13" t="s">
        <v>70</v>
      </c>
      <c r="M3610" s="7">
        <v>1</v>
      </c>
      <c r="N3610" s="14" t="s">
        <v>9630</v>
      </c>
    </row>
    <row r="3611" spans="1:14" ht="47.25">
      <c r="A3611" s="6">
        <v>3610</v>
      </c>
      <c r="B3611" s="8" t="s">
        <v>25828</v>
      </c>
      <c r="C3611" s="9" t="s">
        <v>25854</v>
      </c>
      <c r="D3611" s="10" t="s">
        <v>25855</v>
      </c>
      <c r="E3611" s="11" t="s">
        <v>25925</v>
      </c>
      <c r="F3611" s="6">
        <v>204473</v>
      </c>
      <c r="G3611" s="6" t="s">
        <v>4738</v>
      </c>
      <c r="H3611" s="16">
        <v>21756600</v>
      </c>
      <c r="I3611" s="12" t="s">
        <v>25852</v>
      </c>
      <c r="J3611" s="12" t="s">
        <v>25853</v>
      </c>
      <c r="K3611" s="15">
        <v>13966664</v>
      </c>
      <c r="L3611" s="13" t="s">
        <v>70</v>
      </c>
      <c r="M3611" s="7">
        <v>0.51</v>
      </c>
      <c r="N3611" s="14"/>
    </row>
    <row r="3612" spans="1:14" ht="47.25">
      <c r="A3612" s="6">
        <v>3611</v>
      </c>
      <c r="B3612" s="8" t="s">
        <v>25828</v>
      </c>
      <c r="C3612" s="9" t="s">
        <v>25856</v>
      </c>
      <c r="D3612" s="10" t="s">
        <v>25857</v>
      </c>
      <c r="E3612" s="11" t="s">
        <v>25925</v>
      </c>
      <c r="F3612" s="6">
        <v>204473</v>
      </c>
      <c r="G3612" s="6" t="s">
        <v>4738</v>
      </c>
      <c r="H3612" s="16">
        <v>21756600</v>
      </c>
      <c r="I3612" s="12" t="s">
        <v>25852</v>
      </c>
      <c r="J3612" s="12" t="s">
        <v>25853</v>
      </c>
      <c r="K3612" s="15">
        <v>13966664</v>
      </c>
      <c r="L3612" s="13" t="s">
        <v>70</v>
      </c>
      <c r="M3612" s="7">
        <v>0.49</v>
      </c>
      <c r="N3612" s="14"/>
    </row>
    <row r="3613" spans="1:14" ht="63">
      <c r="A3613" s="6">
        <v>3612</v>
      </c>
      <c r="B3613" s="8" t="s">
        <v>25828</v>
      </c>
      <c r="C3613" s="9" t="s">
        <v>25926</v>
      </c>
      <c r="D3613" s="10" t="s">
        <v>25908</v>
      </c>
      <c r="E3613" s="11" t="s">
        <v>25927</v>
      </c>
      <c r="F3613" s="6">
        <v>204474</v>
      </c>
      <c r="G3613" s="6" t="s">
        <v>4738</v>
      </c>
      <c r="H3613" s="16">
        <v>10018568.289999999</v>
      </c>
      <c r="I3613" s="12" t="s">
        <v>25860</v>
      </c>
      <c r="J3613" s="12" t="s">
        <v>25928</v>
      </c>
      <c r="K3613" s="15">
        <v>0</v>
      </c>
      <c r="L3613" s="13" t="s">
        <v>14</v>
      </c>
      <c r="M3613" s="7">
        <v>1</v>
      </c>
      <c r="N3613" s="14"/>
    </row>
    <row r="3614" spans="1:14" ht="63">
      <c r="A3614" s="6">
        <v>3613</v>
      </c>
      <c r="B3614" s="8" t="s">
        <v>25828</v>
      </c>
      <c r="C3614" s="9" t="s">
        <v>25883</v>
      </c>
      <c r="D3614" s="10" t="s">
        <v>25884</v>
      </c>
      <c r="E3614" s="11" t="s">
        <v>25929</v>
      </c>
      <c r="F3614" s="6">
        <v>212833</v>
      </c>
      <c r="G3614" s="6" t="s">
        <v>4738</v>
      </c>
      <c r="H3614" s="16">
        <v>34113622.149999999</v>
      </c>
      <c r="I3614" s="12" t="s">
        <v>25886</v>
      </c>
      <c r="J3614" s="12" t="s">
        <v>1792</v>
      </c>
      <c r="K3614" s="15">
        <v>24087054</v>
      </c>
      <c r="L3614" s="13" t="s">
        <v>14</v>
      </c>
      <c r="M3614" s="7">
        <v>1</v>
      </c>
      <c r="N3614" s="14"/>
    </row>
    <row r="3615" spans="1:14" ht="47.25">
      <c r="A3615" s="6">
        <v>3614</v>
      </c>
      <c r="B3615" s="8" t="s">
        <v>25828</v>
      </c>
      <c r="C3615" s="9" t="s">
        <v>25858</v>
      </c>
      <c r="D3615" s="10" t="s">
        <v>12040</v>
      </c>
      <c r="E3615" s="11" t="s">
        <v>25930</v>
      </c>
      <c r="F3615" s="6">
        <v>184975</v>
      </c>
      <c r="G3615" s="6" t="s">
        <v>4738</v>
      </c>
      <c r="H3615" s="16">
        <v>22894550.68</v>
      </c>
      <c r="I3615" s="12" t="s">
        <v>25860</v>
      </c>
      <c r="J3615" s="12" t="s">
        <v>25838</v>
      </c>
      <c r="K3615" s="15">
        <v>0</v>
      </c>
      <c r="L3615" s="13" t="s">
        <v>14</v>
      </c>
      <c r="M3615" s="7">
        <v>1</v>
      </c>
      <c r="N3615" s="14"/>
    </row>
    <row r="3616" spans="1:14" ht="47.25">
      <c r="A3616" s="6">
        <v>3615</v>
      </c>
      <c r="B3616" s="8" t="s">
        <v>25828</v>
      </c>
      <c r="C3616" s="9" t="s">
        <v>25866</v>
      </c>
      <c r="D3616" s="10" t="s">
        <v>25867</v>
      </c>
      <c r="E3616" s="11" t="s">
        <v>25931</v>
      </c>
      <c r="F3616" s="6">
        <v>1849706</v>
      </c>
      <c r="G3616" s="6" t="s">
        <v>4738</v>
      </c>
      <c r="H3616" s="16">
        <v>8842515.3200000003</v>
      </c>
      <c r="I3616" s="12" t="s">
        <v>25869</v>
      </c>
      <c r="J3616" s="12" t="s">
        <v>25932</v>
      </c>
      <c r="K3616" s="15">
        <v>2473097</v>
      </c>
      <c r="L3616" s="13" t="s">
        <v>14</v>
      </c>
      <c r="M3616" s="7">
        <v>1</v>
      </c>
      <c r="N3616" s="14"/>
    </row>
    <row r="3617" spans="1:14" ht="47.25">
      <c r="A3617" s="6">
        <v>3616</v>
      </c>
      <c r="B3617" s="8" t="s">
        <v>25828</v>
      </c>
      <c r="C3617" s="9" t="s">
        <v>25849</v>
      </c>
      <c r="D3617" s="10" t="s">
        <v>25850</v>
      </c>
      <c r="E3617" s="11" t="s">
        <v>25933</v>
      </c>
      <c r="F3617" s="6">
        <v>204496</v>
      </c>
      <c r="G3617" s="6" t="s">
        <v>4738</v>
      </c>
      <c r="H3617" s="16">
        <v>18680277</v>
      </c>
      <c r="I3617" s="12" t="s">
        <v>25852</v>
      </c>
      <c r="J3617" s="12" t="s">
        <v>25853</v>
      </c>
      <c r="K3617" s="15">
        <v>12462078</v>
      </c>
      <c r="L3617" s="13" t="s">
        <v>70</v>
      </c>
      <c r="M3617" s="7">
        <v>1</v>
      </c>
      <c r="N3617" s="14"/>
    </row>
    <row r="3618" spans="1:14" ht="47.25">
      <c r="A3618" s="6">
        <v>3617</v>
      </c>
      <c r="B3618" s="8" t="s">
        <v>25828</v>
      </c>
      <c r="C3618" s="9" t="s">
        <v>25854</v>
      </c>
      <c r="D3618" s="10" t="s">
        <v>25855</v>
      </c>
      <c r="E3618" s="11" t="s">
        <v>25933</v>
      </c>
      <c r="F3618" s="6">
        <v>204496</v>
      </c>
      <c r="G3618" s="6" t="s">
        <v>4738</v>
      </c>
      <c r="H3618" s="16">
        <v>18680277</v>
      </c>
      <c r="I3618" s="12" t="s">
        <v>25852</v>
      </c>
      <c r="J3618" s="12" t="s">
        <v>25853</v>
      </c>
      <c r="K3618" s="15">
        <v>12462078</v>
      </c>
      <c r="L3618" s="13" t="s">
        <v>70</v>
      </c>
      <c r="M3618" s="7">
        <v>0.51</v>
      </c>
      <c r="N3618" s="14"/>
    </row>
    <row r="3619" spans="1:14" ht="47.25">
      <c r="A3619" s="6">
        <v>3618</v>
      </c>
      <c r="B3619" s="8" t="s">
        <v>25828</v>
      </c>
      <c r="C3619" s="9" t="s">
        <v>25856</v>
      </c>
      <c r="D3619" s="10" t="s">
        <v>25857</v>
      </c>
      <c r="E3619" s="11" t="s">
        <v>25933</v>
      </c>
      <c r="F3619" s="6">
        <v>204496</v>
      </c>
      <c r="G3619" s="6" t="s">
        <v>4738</v>
      </c>
      <c r="H3619" s="16">
        <v>18680277</v>
      </c>
      <c r="I3619" s="12" t="s">
        <v>25852</v>
      </c>
      <c r="J3619" s="12" t="s">
        <v>25853</v>
      </c>
      <c r="K3619" s="15">
        <v>12462078</v>
      </c>
      <c r="L3619" s="13" t="s">
        <v>70</v>
      </c>
      <c r="M3619" s="7">
        <v>0.49</v>
      </c>
      <c r="N3619" s="14"/>
    </row>
    <row r="3620" spans="1:14" ht="47.25">
      <c r="A3620" s="6">
        <v>3619</v>
      </c>
      <c r="B3620" s="8" t="s">
        <v>25828</v>
      </c>
      <c r="C3620" s="9" t="s">
        <v>25934</v>
      </c>
      <c r="D3620" s="10" t="s">
        <v>12040</v>
      </c>
      <c r="E3620" s="11" t="s">
        <v>25935</v>
      </c>
      <c r="F3620" s="6">
        <v>204497</v>
      </c>
      <c r="G3620" s="6" t="s">
        <v>4738</v>
      </c>
      <c r="H3620" s="16">
        <v>17004177.82</v>
      </c>
      <c r="I3620" s="12" t="s">
        <v>25936</v>
      </c>
      <c r="J3620" s="12" t="s">
        <v>5724</v>
      </c>
      <c r="K3620" s="15">
        <v>5252961</v>
      </c>
      <c r="L3620" s="13" t="s">
        <v>14</v>
      </c>
      <c r="M3620" s="7">
        <v>1</v>
      </c>
      <c r="N3620" s="14"/>
    </row>
    <row r="3621" spans="1:14" ht="141.75">
      <c r="A3621" s="6">
        <v>3620</v>
      </c>
      <c r="B3621" s="8" t="s">
        <v>25828</v>
      </c>
      <c r="C3621" s="9" t="s">
        <v>25937</v>
      </c>
      <c r="D3621" s="10" t="s">
        <v>25840</v>
      </c>
      <c r="E3621" s="11" t="s">
        <v>25938</v>
      </c>
      <c r="F3621" s="6">
        <v>219066</v>
      </c>
      <c r="G3621" s="6" t="s">
        <v>4738</v>
      </c>
      <c r="H3621" s="16">
        <v>36489447.560000002</v>
      </c>
      <c r="I3621" s="12" t="s">
        <v>25939</v>
      </c>
      <c r="J3621" s="12" t="s">
        <v>25940</v>
      </c>
      <c r="K3621" s="15">
        <v>2045135</v>
      </c>
      <c r="L3621" s="13" t="s">
        <v>70</v>
      </c>
      <c r="M3621" s="7">
        <v>1</v>
      </c>
      <c r="N3621" s="14"/>
    </row>
    <row r="3622" spans="1:14" ht="141.75">
      <c r="A3622" s="6">
        <v>3621</v>
      </c>
      <c r="B3622" s="8" t="s">
        <v>25828</v>
      </c>
      <c r="C3622" s="9" t="s">
        <v>25843</v>
      </c>
      <c r="D3622" s="10" t="s">
        <v>25844</v>
      </c>
      <c r="E3622" s="11" t="s">
        <v>25938</v>
      </c>
      <c r="F3622" s="6">
        <v>219066</v>
      </c>
      <c r="G3622" s="6" t="s">
        <v>4738</v>
      </c>
      <c r="H3622" s="16">
        <v>36489447.560000002</v>
      </c>
      <c r="I3622" s="12" t="s">
        <v>25939</v>
      </c>
      <c r="J3622" s="12" t="s">
        <v>25940</v>
      </c>
      <c r="K3622" s="15">
        <v>2045135</v>
      </c>
      <c r="L3622" s="13" t="s">
        <v>70</v>
      </c>
      <c r="M3622" s="7">
        <v>0.51</v>
      </c>
      <c r="N3622" s="14"/>
    </row>
    <row r="3623" spans="1:14" ht="141.75">
      <c r="A3623" s="6">
        <v>3622</v>
      </c>
      <c r="B3623" s="8" t="s">
        <v>25828</v>
      </c>
      <c r="C3623" s="9" t="s">
        <v>25845</v>
      </c>
      <c r="D3623" s="10" t="s">
        <v>24350</v>
      </c>
      <c r="E3623" s="11" t="s">
        <v>25938</v>
      </c>
      <c r="F3623" s="6">
        <v>219066</v>
      </c>
      <c r="G3623" s="6" t="s">
        <v>4738</v>
      </c>
      <c r="H3623" s="16">
        <v>36489447.560000002</v>
      </c>
      <c r="I3623" s="12" t="s">
        <v>25939</v>
      </c>
      <c r="J3623" s="12" t="s">
        <v>25940</v>
      </c>
      <c r="K3623" s="15">
        <v>2045135</v>
      </c>
      <c r="L3623" s="13" t="s">
        <v>70</v>
      </c>
      <c r="M3623" s="7">
        <v>0.49</v>
      </c>
      <c r="N3623" s="14"/>
    </row>
    <row r="3624" spans="1:14" ht="110.25">
      <c r="A3624" s="6">
        <v>3623</v>
      </c>
      <c r="B3624" s="8" t="s">
        <v>25828</v>
      </c>
      <c r="C3624" s="9" t="s">
        <v>25941</v>
      </c>
      <c r="D3624" s="10" t="s">
        <v>4242</v>
      </c>
      <c r="E3624" s="11" t="s">
        <v>25942</v>
      </c>
      <c r="F3624" s="6">
        <v>239138</v>
      </c>
      <c r="G3624" s="6" t="s">
        <v>4738</v>
      </c>
      <c r="H3624" s="16">
        <v>38622266.340000004</v>
      </c>
      <c r="I3624" s="12" t="s">
        <v>7650</v>
      </c>
      <c r="J3624" s="12" t="s">
        <v>25943</v>
      </c>
      <c r="K3624" s="15">
        <v>10877168</v>
      </c>
      <c r="L3624" s="13" t="s">
        <v>14</v>
      </c>
      <c r="M3624" s="7">
        <v>1</v>
      </c>
      <c r="N3624" s="14"/>
    </row>
    <row r="3625" spans="1:14" ht="63">
      <c r="A3625" s="6">
        <v>3624</v>
      </c>
      <c r="B3625" s="8" t="s">
        <v>25828</v>
      </c>
      <c r="C3625" s="9" t="s">
        <v>25944</v>
      </c>
      <c r="D3625" s="10" t="s">
        <v>25945</v>
      </c>
      <c r="E3625" s="11" t="s">
        <v>25946</v>
      </c>
      <c r="F3625" s="6">
        <v>245576</v>
      </c>
      <c r="G3625" s="6" t="s">
        <v>4738</v>
      </c>
      <c r="H3625" s="16">
        <v>21001784.170000002</v>
      </c>
      <c r="I3625" s="12" t="s">
        <v>25947</v>
      </c>
      <c r="J3625" s="12" t="s">
        <v>2504</v>
      </c>
      <c r="K3625" s="15">
        <v>0</v>
      </c>
      <c r="L3625" s="13" t="s">
        <v>14</v>
      </c>
      <c r="M3625" s="7">
        <v>1</v>
      </c>
      <c r="N3625" s="14"/>
    </row>
    <row r="3626" spans="1:14" ht="63">
      <c r="A3626" s="6">
        <v>3625</v>
      </c>
      <c r="B3626" s="8" t="s">
        <v>25828</v>
      </c>
      <c r="C3626" s="9" t="s">
        <v>25948</v>
      </c>
      <c r="D3626" s="10" t="s">
        <v>25949</v>
      </c>
      <c r="E3626" s="11" t="s">
        <v>25950</v>
      </c>
      <c r="F3626" s="6">
        <v>262630</v>
      </c>
      <c r="G3626" s="6" t="s">
        <v>4738</v>
      </c>
      <c r="H3626" s="16">
        <v>8765049.2200000007</v>
      </c>
      <c r="I3626" s="12" t="s">
        <v>25951</v>
      </c>
      <c r="J3626" s="12" t="s">
        <v>20147</v>
      </c>
      <c r="K3626" s="15">
        <v>2682889</v>
      </c>
      <c r="L3626" s="13" t="s">
        <v>14</v>
      </c>
      <c r="M3626" s="7">
        <v>1</v>
      </c>
      <c r="N3626" s="14"/>
    </row>
    <row r="3627" spans="1:14" ht="110.25">
      <c r="A3627" s="6">
        <v>3626</v>
      </c>
      <c r="B3627" s="8" t="s">
        <v>25828</v>
      </c>
      <c r="C3627" s="9" t="s">
        <v>25861</v>
      </c>
      <c r="D3627" s="10" t="s">
        <v>25862</v>
      </c>
      <c r="E3627" s="11" t="s">
        <v>25952</v>
      </c>
      <c r="F3627" s="6">
        <v>184966</v>
      </c>
      <c r="G3627" s="6" t="s">
        <v>4738</v>
      </c>
      <c r="H3627" s="16">
        <v>15590478.460000001</v>
      </c>
      <c r="I3627" s="12" t="s">
        <v>25864</v>
      </c>
      <c r="J3627" s="12" t="s">
        <v>25953</v>
      </c>
      <c r="K3627" s="15">
        <v>3318927</v>
      </c>
      <c r="L3627" s="13" t="s">
        <v>14</v>
      </c>
      <c r="M3627" s="7">
        <v>1</v>
      </c>
      <c r="N3627" s="14"/>
    </row>
    <row r="3628" spans="1:14" ht="47.25">
      <c r="A3628" s="6">
        <v>3627</v>
      </c>
      <c r="B3628" s="8" t="s">
        <v>25828</v>
      </c>
      <c r="C3628" s="9" t="s">
        <v>25861</v>
      </c>
      <c r="D3628" s="10" t="s">
        <v>25862</v>
      </c>
      <c r="E3628" s="11" t="s">
        <v>25954</v>
      </c>
      <c r="F3628" s="6">
        <v>184967</v>
      </c>
      <c r="G3628" s="6" t="s">
        <v>4738</v>
      </c>
      <c r="H3628" s="16">
        <v>11915784.91</v>
      </c>
      <c r="I3628" s="12" t="s">
        <v>25864</v>
      </c>
      <c r="J3628" s="12" t="s">
        <v>25953</v>
      </c>
      <c r="K3628" s="15">
        <v>4559498</v>
      </c>
      <c r="L3628" s="13" t="s">
        <v>14</v>
      </c>
      <c r="M3628" s="7">
        <v>1</v>
      </c>
      <c r="N3628" s="14"/>
    </row>
    <row r="3629" spans="1:14" ht="47.25">
      <c r="A3629" s="6">
        <v>3628</v>
      </c>
      <c r="B3629" s="8" t="s">
        <v>25828</v>
      </c>
      <c r="C3629" s="9" t="s">
        <v>25955</v>
      </c>
      <c r="D3629" s="10" t="s">
        <v>25956</v>
      </c>
      <c r="E3629" s="11" t="s">
        <v>25957</v>
      </c>
      <c r="F3629" s="6">
        <v>262625</v>
      </c>
      <c r="G3629" s="6" t="s">
        <v>4738</v>
      </c>
      <c r="H3629" s="16">
        <v>28693838.055</v>
      </c>
      <c r="I3629" s="12" t="s">
        <v>12835</v>
      </c>
      <c r="J3629" s="12" t="s">
        <v>5686</v>
      </c>
      <c r="K3629" s="15">
        <v>0</v>
      </c>
      <c r="L3629" s="13" t="s">
        <v>70</v>
      </c>
      <c r="M3629" s="7">
        <v>1</v>
      </c>
      <c r="N3629" s="14"/>
    </row>
    <row r="3630" spans="1:14" ht="47.25">
      <c r="A3630" s="6">
        <v>3629</v>
      </c>
      <c r="B3630" s="8" t="s">
        <v>25828</v>
      </c>
      <c r="C3630" s="9" t="s">
        <v>25958</v>
      </c>
      <c r="D3630" s="10" t="s">
        <v>25879</v>
      </c>
      <c r="E3630" s="11" t="s">
        <v>25957</v>
      </c>
      <c r="F3630" s="6">
        <v>262625</v>
      </c>
      <c r="G3630" s="6" t="s">
        <v>4738</v>
      </c>
      <c r="H3630" s="16">
        <v>28693838.055</v>
      </c>
      <c r="I3630" s="12" t="s">
        <v>12835</v>
      </c>
      <c r="J3630" s="12" t="s">
        <v>5686</v>
      </c>
      <c r="K3630" s="15">
        <v>0</v>
      </c>
      <c r="L3630" s="13" t="s">
        <v>70</v>
      </c>
      <c r="M3630" s="7">
        <v>0.51</v>
      </c>
      <c r="N3630" s="14"/>
    </row>
    <row r="3631" spans="1:14" ht="78.75">
      <c r="A3631" s="6">
        <v>3630</v>
      </c>
      <c r="B3631" s="8" t="s">
        <v>25828</v>
      </c>
      <c r="C3631" s="9" t="s">
        <v>25959</v>
      </c>
      <c r="D3631" s="10" t="s">
        <v>25960</v>
      </c>
      <c r="E3631" s="11" t="s">
        <v>25957</v>
      </c>
      <c r="F3631" s="6">
        <v>262625</v>
      </c>
      <c r="G3631" s="6" t="s">
        <v>4738</v>
      </c>
      <c r="H3631" s="16">
        <v>28693838.055</v>
      </c>
      <c r="I3631" s="12" t="s">
        <v>12835</v>
      </c>
      <c r="J3631" s="12" t="s">
        <v>5686</v>
      </c>
      <c r="K3631" s="15">
        <v>0</v>
      </c>
      <c r="L3631" s="13" t="s">
        <v>70</v>
      </c>
      <c r="M3631" s="7">
        <v>0.49</v>
      </c>
      <c r="N3631" s="14"/>
    </row>
    <row r="3632" spans="1:14" ht="94.5">
      <c r="A3632" s="6">
        <v>3631</v>
      </c>
      <c r="B3632" s="8" t="s">
        <v>25828</v>
      </c>
      <c r="C3632" s="9" t="s">
        <v>25961</v>
      </c>
      <c r="D3632" s="10" t="s">
        <v>25962</v>
      </c>
      <c r="E3632" s="11" t="s">
        <v>25963</v>
      </c>
      <c r="F3632" s="6">
        <v>191780</v>
      </c>
      <c r="G3632" s="6" t="s">
        <v>4738</v>
      </c>
      <c r="H3632" s="16">
        <v>17337427.469999999</v>
      </c>
      <c r="I3632" s="12" t="s">
        <v>25964</v>
      </c>
      <c r="J3632" s="12" t="s">
        <v>25877</v>
      </c>
      <c r="K3632" s="15">
        <v>6069434</v>
      </c>
      <c r="L3632" s="13" t="s">
        <v>14</v>
      </c>
      <c r="M3632" s="7">
        <v>1</v>
      </c>
      <c r="N3632" s="14"/>
    </row>
    <row r="3633" spans="1:14" ht="63">
      <c r="A3633" s="6">
        <v>3632</v>
      </c>
      <c r="B3633" s="8" t="s">
        <v>25828</v>
      </c>
      <c r="C3633" s="9" t="s">
        <v>25965</v>
      </c>
      <c r="D3633" s="10" t="s">
        <v>25962</v>
      </c>
      <c r="E3633" s="11" t="s">
        <v>25966</v>
      </c>
      <c r="F3633" s="6">
        <v>191781</v>
      </c>
      <c r="G3633" s="6" t="s">
        <v>4738</v>
      </c>
      <c r="H3633" s="16">
        <v>17787418.210000001</v>
      </c>
      <c r="I3633" s="12" t="s">
        <v>25964</v>
      </c>
      <c r="J3633" s="12" t="s">
        <v>25877</v>
      </c>
      <c r="K3633" s="15">
        <v>17418804</v>
      </c>
      <c r="L3633" s="13" t="s">
        <v>14</v>
      </c>
      <c r="M3633" s="7">
        <v>1</v>
      </c>
      <c r="N3633" s="14" t="s">
        <v>9630</v>
      </c>
    </row>
    <row r="3634" spans="1:14" ht="47.25">
      <c r="A3634" s="6">
        <v>3633</v>
      </c>
      <c r="B3634" s="8" t="s">
        <v>25828</v>
      </c>
      <c r="C3634" s="9" t="s">
        <v>25967</v>
      </c>
      <c r="D3634" s="10" t="s">
        <v>25968</v>
      </c>
      <c r="E3634" s="11" t="s">
        <v>25969</v>
      </c>
      <c r="F3634" s="6">
        <v>184978</v>
      </c>
      <c r="G3634" s="6" t="s">
        <v>4738</v>
      </c>
      <c r="H3634" s="16">
        <v>12544214.779999999</v>
      </c>
      <c r="I3634" s="12" t="s">
        <v>25970</v>
      </c>
      <c r="J3634" s="12" t="s">
        <v>25971</v>
      </c>
      <c r="K3634" s="15">
        <v>8411651</v>
      </c>
      <c r="L3634" s="13" t="s">
        <v>14</v>
      </c>
      <c r="M3634" s="7">
        <v>1</v>
      </c>
      <c r="N3634" s="14"/>
    </row>
    <row r="3635" spans="1:14" ht="63">
      <c r="A3635" s="6">
        <v>3634</v>
      </c>
      <c r="B3635" s="8" t="s">
        <v>25828</v>
      </c>
      <c r="C3635" s="9" t="s">
        <v>25972</v>
      </c>
      <c r="D3635" s="10" t="s">
        <v>25973</v>
      </c>
      <c r="E3635" s="11" t="s">
        <v>25974</v>
      </c>
      <c r="F3635" s="6">
        <v>231927</v>
      </c>
      <c r="G3635" s="6" t="s">
        <v>4738</v>
      </c>
      <c r="H3635" s="16">
        <v>5968461.6799999997</v>
      </c>
      <c r="I3635" s="12" t="s">
        <v>25975</v>
      </c>
      <c r="J3635" s="12" t="s">
        <v>25976</v>
      </c>
      <c r="K3635" s="15">
        <v>1776880</v>
      </c>
      <c r="L3635" s="13" t="s">
        <v>14</v>
      </c>
      <c r="M3635" s="7">
        <v>1</v>
      </c>
      <c r="N3635" s="14" t="s">
        <v>9630</v>
      </c>
    </row>
    <row r="3636" spans="1:14" ht="63">
      <c r="A3636" s="6">
        <v>3635</v>
      </c>
      <c r="B3636" s="8" t="s">
        <v>25828</v>
      </c>
      <c r="C3636" s="9" t="s">
        <v>25977</v>
      </c>
      <c r="D3636" s="10" t="s">
        <v>25978</v>
      </c>
      <c r="E3636" s="11" t="s">
        <v>25979</v>
      </c>
      <c r="F3636" s="6">
        <v>245567</v>
      </c>
      <c r="G3636" s="6" t="s">
        <v>4738</v>
      </c>
      <c r="H3636" s="16">
        <v>13847003.74</v>
      </c>
      <c r="I3636" s="12" t="s">
        <v>19428</v>
      </c>
      <c r="J3636" s="12" t="s">
        <v>25980</v>
      </c>
      <c r="K3636" s="15">
        <v>8812487</v>
      </c>
      <c r="L3636" s="13" t="s">
        <v>14</v>
      </c>
      <c r="M3636" s="7">
        <v>1</v>
      </c>
      <c r="N3636" s="14" t="s">
        <v>9630</v>
      </c>
    </row>
    <row r="3637" spans="1:14" ht="78.75">
      <c r="A3637" s="6">
        <v>3636</v>
      </c>
      <c r="B3637" s="8" t="s">
        <v>25828</v>
      </c>
      <c r="C3637" s="9" t="s">
        <v>25981</v>
      </c>
      <c r="D3637" s="10" t="s">
        <v>25982</v>
      </c>
      <c r="E3637" s="11" t="s">
        <v>25983</v>
      </c>
      <c r="F3637" s="6">
        <v>262629</v>
      </c>
      <c r="G3637" s="6" t="s">
        <v>4738</v>
      </c>
      <c r="H3637" s="16">
        <v>2862629.61</v>
      </c>
      <c r="I3637" s="12" t="s">
        <v>25921</v>
      </c>
      <c r="J3637" s="12" t="s">
        <v>25984</v>
      </c>
      <c r="K3637" s="15">
        <v>0</v>
      </c>
      <c r="L3637" s="13" t="s">
        <v>14</v>
      </c>
      <c r="M3637" s="7">
        <v>1</v>
      </c>
      <c r="N3637" s="14"/>
    </row>
    <row r="3638" spans="1:14" ht="94.5">
      <c r="A3638" s="6">
        <v>3637</v>
      </c>
      <c r="B3638" s="8" t="s">
        <v>25828</v>
      </c>
      <c r="C3638" s="9" t="s">
        <v>25985</v>
      </c>
      <c r="D3638" s="10" t="s">
        <v>1567</v>
      </c>
      <c r="E3638" s="11" t="s">
        <v>25986</v>
      </c>
      <c r="F3638" s="6">
        <v>349943</v>
      </c>
      <c r="G3638" s="6" t="s">
        <v>4738</v>
      </c>
      <c r="H3638" s="16">
        <v>9420000.7599999998</v>
      </c>
      <c r="I3638" s="12" t="s">
        <v>24144</v>
      </c>
      <c r="J3638" s="12" t="s">
        <v>1827</v>
      </c>
      <c r="K3638" s="15">
        <v>6694914</v>
      </c>
      <c r="L3638" s="13" t="s">
        <v>14</v>
      </c>
      <c r="M3638" s="7">
        <v>1</v>
      </c>
      <c r="N3638" s="14"/>
    </row>
    <row r="3639" spans="1:14" ht="110.25">
      <c r="A3639" s="6">
        <v>3638</v>
      </c>
      <c r="B3639" s="8" t="s">
        <v>25828</v>
      </c>
      <c r="C3639" s="9" t="s">
        <v>25987</v>
      </c>
      <c r="D3639" s="10" t="s">
        <v>25988</v>
      </c>
      <c r="E3639" s="11" t="s">
        <v>25989</v>
      </c>
      <c r="F3639" s="6">
        <v>181821</v>
      </c>
      <c r="G3639" s="6" t="s">
        <v>4738</v>
      </c>
      <c r="H3639" s="16">
        <v>15177875.189999999</v>
      </c>
      <c r="I3639" s="12" t="s">
        <v>25990</v>
      </c>
      <c r="J3639" s="12" t="s">
        <v>25991</v>
      </c>
      <c r="K3639" s="15">
        <v>7822473</v>
      </c>
      <c r="L3639" s="13" t="s">
        <v>14</v>
      </c>
      <c r="M3639" s="7">
        <v>1</v>
      </c>
      <c r="N3639" s="14"/>
    </row>
    <row r="3640" spans="1:14" ht="47.25">
      <c r="A3640" s="6">
        <v>3639</v>
      </c>
      <c r="B3640" s="8" t="s">
        <v>25828</v>
      </c>
      <c r="C3640" s="9" t="s">
        <v>25992</v>
      </c>
      <c r="D3640" s="10" t="s">
        <v>25988</v>
      </c>
      <c r="E3640" s="11" t="s">
        <v>25993</v>
      </c>
      <c r="F3640" s="6">
        <v>191772</v>
      </c>
      <c r="G3640" s="6" t="s">
        <v>4738</v>
      </c>
      <c r="H3640" s="16">
        <v>13911043.34</v>
      </c>
      <c r="I3640" s="12" t="s">
        <v>25994</v>
      </c>
      <c r="J3640" s="12" t="s">
        <v>25995</v>
      </c>
      <c r="K3640" s="15">
        <v>3863627</v>
      </c>
      <c r="L3640" s="13" t="s">
        <v>14</v>
      </c>
      <c r="M3640" s="7">
        <v>1</v>
      </c>
      <c r="N3640" s="14" t="s">
        <v>9630</v>
      </c>
    </row>
    <row r="3641" spans="1:14" ht="47.25">
      <c r="A3641" s="6">
        <v>3640</v>
      </c>
      <c r="B3641" s="8" t="s">
        <v>25828</v>
      </c>
      <c r="C3641" s="9" t="s">
        <v>25996</v>
      </c>
      <c r="D3641" s="10" t="s">
        <v>25997</v>
      </c>
      <c r="E3641" s="11" t="s">
        <v>25998</v>
      </c>
      <c r="F3641" s="6">
        <v>190920</v>
      </c>
      <c r="G3641" s="6" t="s">
        <v>4738</v>
      </c>
      <c r="H3641" s="16">
        <v>19155314.550000001</v>
      </c>
      <c r="I3641" s="12" t="s">
        <v>25999</v>
      </c>
      <c r="J3641" s="12" t="s">
        <v>2301</v>
      </c>
      <c r="K3641" s="15">
        <v>13506335</v>
      </c>
      <c r="L3641" s="13" t="s">
        <v>14</v>
      </c>
      <c r="M3641" s="7">
        <v>1</v>
      </c>
      <c r="N3641" s="14"/>
    </row>
    <row r="3642" spans="1:14" ht="47.25">
      <c r="A3642" s="6">
        <v>3641</v>
      </c>
      <c r="B3642" s="8" t="s">
        <v>25828</v>
      </c>
      <c r="C3642" s="9" t="s">
        <v>26000</v>
      </c>
      <c r="D3642" s="10" t="s">
        <v>26001</v>
      </c>
      <c r="E3642" s="11" t="s">
        <v>26002</v>
      </c>
      <c r="F3642" s="6">
        <v>204457</v>
      </c>
      <c r="G3642" s="6" t="s">
        <v>4738</v>
      </c>
      <c r="H3642" s="16">
        <v>17761565.850000001</v>
      </c>
      <c r="I3642" s="12" t="s">
        <v>26003</v>
      </c>
      <c r="J3642" s="12" t="s">
        <v>26004</v>
      </c>
      <c r="K3642" s="15">
        <v>9077257</v>
      </c>
      <c r="L3642" s="13" t="s">
        <v>14</v>
      </c>
      <c r="M3642" s="7">
        <v>1</v>
      </c>
      <c r="N3642" s="14"/>
    </row>
    <row r="3643" spans="1:14" ht="63">
      <c r="A3643" s="6">
        <v>3642</v>
      </c>
      <c r="B3643" s="8" t="s">
        <v>25828</v>
      </c>
      <c r="C3643" s="9" t="s">
        <v>26005</v>
      </c>
      <c r="D3643" s="10" t="s">
        <v>26006</v>
      </c>
      <c r="E3643" s="11" t="s">
        <v>26007</v>
      </c>
      <c r="F3643" s="6">
        <v>191776</v>
      </c>
      <c r="G3643" s="6" t="s">
        <v>4738</v>
      </c>
      <c r="H3643" s="16">
        <v>11145220.140000001</v>
      </c>
      <c r="I3643" s="12" t="s">
        <v>26008</v>
      </c>
      <c r="J3643" s="12" t="s">
        <v>26009</v>
      </c>
      <c r="K3643" s="15">
        <v>4310202</v>
      </c>
      <c r="L3643" s="13" t="s">
        <v>14</v>
      </c>
      <c r="M3643" s="7">
        <v>1</v>
      </c>
      <c r="N3643" s="14"/>
    </row>
    <row r="3644" spans="1:14" ht="63">
      <c r="A3644" s="6">
        <v>3643</v>
      </c>
      <c r="B3644" s="8" t="s">
        <v>25828</v>
      </c>
      <c r="C3644" s="9" t="s">
        <v>26010</v>
      </c>
      <c r="D3644" s="10" t="s">
        <v>26011</v>
      </c>
      <c r="E3644" s="11" t="s">
        <v>26012</v>
      </c>
      <c r="F3644" s="6">
        <v>212858</v>
      </c>
      <c r="G3644" s="6" t="s">
        <v>4738</v>
      </c>
      <c r="H3644" s="16">
        <v>18571330.350000001</v>
      </c>
      <c r="I3644" s="12" t="s">
        <v>19324</v>
      </c>
      <c r="J3644" s="12" t="s">
        <v>26013</v>
      </c>
      <c r="K3644" s="15">
        <v>12637913</v>
      </c>
      <c r="L3644" s="13" t="s">
        <v>14</v>
      </c>
      <c r="M3644" s="7">
        <v>1</v>
      </c>
      <c r="N3644" s="14" t="s">
        <v>9630</v>
      </c>
    </row>
    <row r="3645" spans="1:14" ht="94.5">
      <c r="A3645" s="6">
        <v>3644</v>
      </c>
      <c r="B3645" s="8" t="s">
        <v>25828</v>
      </c>
      <c r="C3645" s="9" t="s">
        <v>26014</v>
      </c>
      <c r="D3645" s="10" t="s">
        <v>26015</v>
      </c>
      <c r="E3645" s="11" t="s">
        <v>26016</v>
      </c>
      <c r="F3645" s="6">
        <v>245574</v>
      </c>
      <c r="G3645" s="6" t="s">
        <v>4738</v>
      </c>
      <c r="H3645" s="16">
        <v>15629081.4</v>
      </c>
      <c r="I3645" s="12" t="s">
        <v>26017</v>
      </c>
      <c r="J3645" s="12" t="s">
        <v>957</v>
      </c>
      <c r="K3645" s="15">
        <v>4444594</v>
      </c>
      <c r="L3645" s="13" t="s">
        <v>14</v>
      </c>
      <c r="M3645" s="7">
        <v>1</v>
      </c>
      <c r="N3645" s="14"/>
    </row>
    <row r="3646" spans="1:14" ht="236.25">
      <c r="A3646" s="6">
        <v>3645</v>
      </c>
      <c r="B3646" s="8" t="s">
        <v>25828</v>
      </c>
      <c r="C3646" s="9" t="s">
        <v>26018</v>
      </c>
      <c r="D3646" s="10" t="s">
        <v>26019</v>
      </c>
      <c r="E3646" s="11" t="s">
        <v>26020</v>
      </c>
      <c r="F3646" s="6">
        <v>262128</v>
      </c>
      <c r="G3646" s="6" t="s">
        <v>4738</v>
      </c>
      <c r="H3646" s="16">
        <v>40923995.153999999</v>
      </c>
      <c r="I3646" s="12" t="s">
        <v>26021</v>
      </c>
      <c r="J3646" s="12" t="s">
        <v>26022</v>
      </c>
      <c r="K3646" s="15">
        <v>10692381</v>
      </c>
      <c r="L3646" s="13" t="s">
        <v>14</v>
      </c>
      <c r="M3646" s="7">
        <v>1</v>
      </c>
      <c r="N3646" s="14"/>
    </row>
    <row r="3647" spans="1:14" ht="78.75">
      <c r="A3647" s="6">
        <v>3646</v>
      </c>
      <c r="B3647" s="8" t="s">
        <v>25828</v>
      </c>
      <c r="C3647" s="9" t="s">
        <v>26023</v>
      </c>
      <c r="D3647" s="10" t="s">
        <v>26024</v>
      </c>
      <c r="E3647" s="11" t="s">
        <v>26025</v>
      </c>
      <c r="F3647" s="6">
        <v>319751</v>
      </c>
      <c r="G3647" s="6" t="s">
        <v>4738</v>
      </c>
      <c r="H3647" s="16">
        <v>5283754.6100000003</v>
      </c>
      <c r="I3647" s="12" t="s">
        <v>26026</v>
      </c>
      <c r="J3647" s="12" t="s">
        <v>3522</v>
      </c>
      <c r="K3647" s="15">
        <v>0</v>
      </c>
      <c r="L3647" s="13" t="s">
        <v>14</v>
      </c>
      <c r="M3647" s="7">
        <v>1</v>
      </c>
      <c r="N3647" s="14"/>
    </row>
    <row r="3648" spans="1:14" ht="110.25">
      <c r="A3648" s="6">
        <v>3647</v>
      </c>
      <c r="B3648" s="8" t="s">
        <v>25828</v>
      </c>
      <c r="C3648" s="9" t="s">
        <v>26027</v>
      </c>
      <c r="D3648" s="10" t="s">
        <v>26028</v>
      </c>
      <c r="E3648" s="11" t="s">
        <v>26029</v>
      </c>
      <c r="F3648" s="6">
        <v>278125</v>
      </c>
      <c r="G3648" s="6" t="s">
        <v>4738</v>
      </c>
      <c r="H3648" s="16">
        <v>29427270.710000001</v>
      </c>
      <c r="I3648" s="12" t="s">
        <v>25890</v>
      </c>
      <c r="J3648" s="12" t="s">
        <v>26030</v>
      </c>
      <c r="K3648" s="15">
        <v>0</v>
      </c>
      <c r="L3648" s="13" t="s">
        <v>70</v>
      </c>
      <c r="M3648" s="7">
        <v>1</v>
      </c>
      <c r="N3648" s="14"/>
    </row>
    <row r="3649" spans="1:14" ht="110.25">
      <c r="A3649" s="6">
        <v>3648</v>
      </c>
      <c r="B3649" s="8" t="s">
        <v>25828</v>
      </c>
      <c r="C3649" s="9" t="s">
        <v>25904</v>
      </c>
      <c r="D3649" s="10" t="s">
        <v>20861</v>
      </c>
      <c r="E3649" s="11" t="s">
        <v>26029</v>
      </c>
      <c r="F3649" s="6">
        <v>278125</v>
      </c>
      <c r="G3649" s="6" t="s">
        <v>4738</v>
      </c>
      <c r="H3649" s="16">
        <v>29427270.710000001</v>
      </c>
      <c r="I3649" s="12" t="s">
        <v>25890</v>
      </c>
      <c r="J3649" s="12" t="s">
        <v>26030</v>
      </c>
      <c r="K3649" s="15">
        <v>0</v>
      </c>
      <c r="L3649" s="13" t="s">
        <v>70</v>
      </c>
      <c r="M3649" s="7">
        <v>0.51</v>
      </c>
      <c r="N3649" s="14"/>
    </row>
    <row r="3650" spans="1:14" ht="110.25">
      <c r="A3650" s="6">
        <v>3649</v>
      </c>
      <c r="B3650" s="8" t="s">
        <v>25828</v>
      </c>
      <c r="C3650" s="9" t="s">
        <v>26031</v>
      </c>
      <c r="D3650" s="10" t="s">
        <v>26032</v>
      </c>
      <c r="E3650" s="11" t="s">
        <v>26029</v>
      </c>
      <c r="F3650" s="6">
        <v>278125</v>
      </c>
      <c r="G3650" s="6" t="s">
        <v>4738</v>
      </c>
      <c r="H3650" s="16">
        <v>29427270.710000001</v>
      </c>
      <c r="I3650" s="12" t="s">
        <v>25890</v>
      </c>
      <c r="J3650" s="12" t="s">
        <v>26030</v>
      </c>
      <c r="K3650" s="15">
        <v>0</v>
      </c>
      <c r="L3650" s="13" t="s">
        <v>70</v>
      </c>
      <c r="M3650" s="7">
        <v>0.49</v>
      </c>
      <c r="N3650" s="14"/>
    </row>
    <row r="3651" spans="1:14" ht="157.5">
      <c r="A3651" s="6">
        <v>3650</v>
      </c>
      <c r="B3651" s="8" t="s">
        <v>25828</v>
      </c>
      <c r="C3651" s="9" t="s">
        <v>26033</v>
      </c>
      <c r="D3651" s="10" t="s">
        <v>25902</v>
      </c>
      <c r="E3651" s="11" t="s">
        <v>26034</v>
      </c>
      <c r="F3651" s="6">
        <v>278134</v>
      </c>
      <c r="G3651" s="6" t="s">
        <v>4738</v>
      </c>
      <c r="H3651" s="16">
        <v>37459130.101999998</v>
      </c>
      <c r="I3651" s="12" t="s">
        <v>25890</v>
      </c>
      <c r="J3651" s="12" t="s">
        <v>26035</v>
      </c>
      <c r="K3651" s="15">
        <v>5583146</v>
      </c>
      <c r="L3651" s="13" t="s">
        <v>70</v>
      </c>
      <c r="M3651" s="7">
        <v>1</v>
      </c>
      <c r="N3651" s="14"/>
    </row>
    <row r="3652" spans="1:14" ht="157.5">
      <c r="A3652" s="6">
        <v>3651</v>
      </c>
      <c r="B3652" s="8" t="s">
        <v>25828</v>
      </c>
      <c r="C3652" s="9" t="s">
        <v>25904</v>
      </c>
      <c r="D3652" s="10" t="s">
        <v>20861</v>
      </c>
      <c r="E3652" s="11" t="s">
        <v>26034</v>
      </c>
      <c r="F3652" s="6">
        <v>278134</v>
      </c>
      <c r="G3652" s="6" t="s">
        <v>4738</v>
      </c>
      <c r="H3652" s="16">
        <v>37459130.101999998</v>
      </c>
      <c r="I3652" s="12" t="s">
        <v>25890</v>
      </c>
      <c r="J3652" s="12" t="s">
        <v>26035</v>
      </c>
      <c r="K3652" s="15">
        <v>5583146</v>
      </c>
      <c r="L3652" s="13" t="s">
        <v>70</v>
      </c>
      <c r="M3652" s="7">
        <v>0.51</v>
      </c>
      <c r="N3652" s="14"/>
    </row>
    <row r="3653" spans="1:14" ht="157.5">
      <c r="A3653" s="6">
        <v>3652</v>
      </c>
      <c r="B3653" s="8" t="s">
        <v>25828</v>
      </c>
      <c r="C3653" s="9" t="s">
        <v>26036</v>
      </c>
      <c r="D3653" s="10" t="s">
        <v>26037</v>
      </c>
      <c r="E3653" s="11" t="s">
        <v>26034</v>
      </c>
      <c r="F3653" s="6">
        <v>278134</v>
      </c>
      <c r="G3653" s="6" t="s">
        <v>4738</v>
      </c>
      <c r="H3653" s="16">
        <v>37459130.101999998</v>
      </c>
      <c r="I3653" s="12" t="s">
        <v>25890</v>
      </c>
      <c r="J3653" s="12" t="s">
        <v>26035</v>
      </c>
      <c r="K3653" s="15">
        <v>5583146</v>
      </c>
      <c r="L3653" s="13" t="s">
        <v>70</v>
      </c>
      <c r="M3653" s="7">
        <v>0.49</v>
      </c>
      <c r="N3653" s="14"/>
    </row>
    <row r="3654" spans="1:14" ht="94.5">
      <c r="A3654" s="6">
        <v>3653</v>
      </c>
      <c r="B3654" s="8" t="s">
        <v>25828</v>
      </c>
      <c r="C3654" s="9" t="s">
        <v>26038</v>
      </c>
      <c r="D3654" s="10" t="s">
        <v>26039</v>
      </c>
      <c r="E3654" s="11" t="s">
        <v>26040</v>
      </c>
      <c r="F3654" s="6">
        <v>191792</v>
      </c>
      <c r="G3654" s="6" t="s">
        <v>4738</v>
      </c>
      <c r="H3654" s="16">
        <v>18730714.489999998</v>
      </c>
      <c r="I3654" s="12" t="s">
        <v>25994</v>
      </c>
      <c r="J3654" s="12" t="s">
        <v>25995</v>
      </c>
      <c r="K3654" s="15">
        <v>7108165</v>
      </c>
      <c r="L3654" s="13" t="s">
        <v>14</v>
      </c>
      <c r="M3654" s="7">
        <v>1</v>
      </c>
      <c r="N3654" s="14"/>
    </row>
    <row r="3655" spans="1:14" ht="94.5">
      <c r="A3655" s="6">
        <v>3654</v>
      </c>
      <c r="B3655" s="8" t="s">
        <v>25828</v>
      </c>
      <c r="C3655" s="9" t="s">
        <v>26041</v>
      </c>
      <c r="D3655" s="10" t="s">
        <v>26042</v>
      </c>
      <c r="E3655" s="11" t="s">
        <v>26043</v>
      </c>
      <c r="F3655" s="6">
        <v>191793</v>
      </c>
      <c r="G3655" s="6" t="s">
        <v>4738</v>
      </c>
      <c r="H3655" s="16">
        <v>17635558.579999998</v>
      </c>
      <c r="I3655" s="12" t="s">
        <v>25837</v>
      </c>
      <c r="J3655" s="12" t="s">
        <v>25838</v>
      </c>
      <c r="K3655" s="15">
        <v>12161093</v>
      </c>
      <c r="L3655" s="13" t="s">
        <v>14</v>
      </c>
      <c r="M3655" s="7">
        <v>1</v>
      </c>
      <c r="N3655" s="14" t="s">
        <v>9630</v>
      </c>
    </row>
    <row r="3656" spans="1:14" ht="78.75">
      <c r="A3656" s="6">
        <v>3655</v>
      </c>
      <c r="B3656" s="8" t="s">
        <v>25828</v>
      </c>
      <c r="C3656" s="9" t="s">
        <v>26041</v>
      </c>
      <c r="D3656" s="10" t="s">
        <v>26042</v>
      </c>
      <c r="E3656" s="11" t="s">
        <v>26044</v>
      </c>
      <c r="F3656" s="6">
        <v>191795</v>
      </c>
      <c r="G3656" s="6" t="s">
        <v>4738</v>
      </c>
      <c r="H3656" s="16">
        <v>17393454.190000001</v>
      </c>
      <c r="I3656" s="12" t="s">
        <v>25837</v>
      </c>
      <c r="J3656" s="12" t="s">
        <v>25838</v>
      </c>
      <c r="K3656" s="15">
        <v>4362783</v>
      </c>
      <c r="L3656" s="13" t="s">
        <v>14</v>
      </c>
      <c r="M3656" s="7">
        <v>1</v>
      </c>
      <c r="N3656" s="14"/>
    </row>
    <row r="3657" spans="1:14" ht="78.75">
      <c r="A3657" s="6">
        <v>3656</v>
      </c>
      <c r="B3657" s="8" t="s">
        <v>25828</v>
      </c>
      <c r="C3657" s="9" t="s">
        <v>26045</v>
      </c>
      <c r="D3657" s="10" t="s">
        <v>26046</v>
      </c>
      <c r="E3657" s="11" t="s">
        <v>26047</v>
      </c>
      <c r="F3657" s="6">
        <v>212859</v>
      </c>
      <c r="G3657" s="6" t="s">
        <v>4738</v>
      </c>
      <c r="H3657" s="16">
        <v>14251548.92</v>
      </c>
      <c r="I3657" s="12" t="s">
        <v>23372</v>
      </c>
      <c r="J3657" s="12" t="s">
        <v>26048</v>
      </c>
      <c r="K3657" s="15">
        <v>8996257</v>
      </c>
      <c r="L3657" s="13" t="s">
        <v>14</v>
      </c>
      <c r="M3657" s="7">
        <v>1</v>
      </c>
      <c r="N3657" s="14"/>
    </row>
    <row r="3658" spans="1:14" ht="110.25">
      <c r="A3658" s="6">
        <v>3657</v>
      </c>
      <c r="B3658" s="8" t="s">
        <v>25828</v>
      </c>
      <c r="C3658" s="9" t="s">
        <v>26018</v>
      </c>
      <c r="D3658" s="10" t="s">
        <v>26019</v>
      </c>
      <c r="E3658" s="11" t="s">
        <v>26049</v>
      </c>
      <c r="F3658" s="6">
        <v>262124</v>
      </c>
      <c r="G3658" s="6" t="s">
        <v>4738</v>
      </c>
      <c r="H3658" s="16">
        <v>26505003.721999999</v>
      </c>
      <c r="I3658" s="12" t="s">
        <v>26021</v>
      </c>
      <c r="J3658" s="12" t="s">
        <v>26022</v>
      </c>
      <c r="K3658" s="15">
        <v>11472312</v>
      </c>
      <c r="L3658" s="13" t="s">
        <v>14</v>
      </c>
      <c r="M3658" s="7">
        <v>1</v>
      </c>
      <c r="N3658" s="14"/>
    </row>
    <row r="3659" spans="1:14" ht="94.5">
      <c r="A3659" s="6">
        <v>3658</v>
      </c>
      <c r="B3659" s="8" t="s">
        <v>25828</v>
      </c>
      <c r="C3659" s="9" t="s">
        <v>26050</v>
      </c>
      <c r="D3659" s="10" t="s">
        <v>26051</v>
      </c>
      <c r="E3659" s="11" t="s">
        <v>26052</v>
      </c>
      <c r="F3659" s="6">
        <v>262125</v>
      </c>
      <c r="G3659" s="6" t="s">
        <v>4738</v>
      </c>
      <c r="H3659" s="16">
        <v>30362242.23</v>
      </c>
      <c r="I3659" s="12" t="s">
        <v>19465</v>
      </c>
      <c r="J3659" s="12" t="s">
        <v>13190</v>
      </c>
      <c r="K3659" s="15">
        <v>19416522</v>
      </c>
      <c r="L3659" s="13" t="s">
        <v>70</v>
      </c>
      <c r="M3659" s="7">
        <v>1</v>
      </c>
      <c r="N3659" s="14"/>
    </row>
    <row r="3660" spans="1:14" ht="94.5">
      <c r="A3660" s="6">
        <v>3659</v>
      </c>
      <c r="B3660" s="8" t="s">
        <v>25828</v>
      </c>
      <c r="C3660" s="9" t="s">
        <v>26053</v>
      </c>
      <c r="D3660" s="10" t="s">
        <v>26054</v>
      </c>
      <c r="E3660" s="11" t="s">
        <v>26052</v>
      </c>
      <c r="F3660" s="6">
        <v>262125</v>
      </c>
      <c r="G3660" s="6" t="s">
        <v>4738</v>
      </c>
      <c r="H3660" s="16">
        <v>30362242.23</v>
      </c>
      <c r="I3660" s="12" t="s">
        <v>19465</v>
      </c>
      <c r="J3660" s="12" t="s">
        <v>13190</v>
      </c>
      <c r="K3660" s="15">
        <v>19416522</v>
      </c>
      <c r="L3660" s="13" t="s">
        <v>70</v>
      </c>
      <c r="M3660" s="7">
        <v>0.6</v>
      </c>
      <c r="N3660" s="14"/>
    </row>
    <row r="3661" spans="1:14" ht="94.5">
      <c r="A3661" s="6">
        <v>3660</v>
      </c>
      <c r="B3661" s="8" t="s">
        <v>25828</v>
      </c>
      <c r="C3661" s="9" t="s">
        <v>26055</v>
      </c>
      <c r="D3661" s="10" t="s">
        <v>26056</v>
      </c>
      <c r="E3661" s="11" t="s">
        <v>26052</v>
      </c>
      <c r="F3661" s="6">
        <v>262125</v>
      </c>
      <c r="G3661" s="6" t="s">
        <v>4738</v>
      </c>
      <c r="H3661" s="16">
        <v>30362242.23</v>
      </c>
      <c r="I3661" s="12" t="s">
        <v>19465</v>
      </c>
      <c r="J3661" s="12" t="s">
        <v>13190</v>
      </c>
      <c r="K3661" s="15">
        <v>19416522</v>
      </c>
      <c r="L3661" s="13" t="s">
        <v>70</v>
      </c>
      <c r="M3661" s="7">
        <v>0.4</v>
      </c>
      <c r="N3661" s="14"/>
    </row>
    <row r="3662" spans="1:14" ht="110.25">
      <c r="A3662" s="6">
        <v>3661</v>
      </c>
      <c r="B3662" s="8" t="s">
        <v>25828</v>
      </c>
      <c r="C3662" s="9" t="s">
        <v>26057</v>
      </c>
      <c r="D3662" s="10" t="s">
        <v>26051</v>
      </c>
      <c r="E3662" s="11" t="s">
        <v>26058</v>
      </c>
      <c r="F3662" s="6">
        <v>334849</v>
      </c>
      <c r="G3662" s="6" t="s">
        <v>4738</v>
      </c>
      <c r="H3662" s="16">
        <v>9505740.5500000007</v>
      </c>
      <c r="I3662" s="12" t="s">
        <v>7169</v>
      </c>
      <c r="J3662" s="12" t="s">
        <v>2434</v>
      </c>
      <c r="K3662" s="15">
        <v>0</v>
      </c>
      <c r="L3662" s="13" t="s">
        <v>14</v>
      </c>
      <c r="M3662" s="7">
        <v>1</v>
      </c>
      <c r="N3662" s="14"/>
    </row>
    <row r="3663" spans="1:14" ht="63">
      <c r="A3663" s="6">
        <v>3662</v>
      </c>
      <c r="B3663" s="8" t="s">
        <v>25828</v>
      </c>
      <c r="C3663" s="9" t="s">
        <v>26059</v>
      </c>
      <c r="D3663" s="10" t="s">
        <v>25884</v>
      </c>
      <c r="E3663" s="11" t="s">
        <v>26060</v>
      </c>
      <c r="F3663" s="6">
        <v>334850</v>
      </c>
      <c r="G3663" s="6" t="s">
        <v>4738</v>
      </c>
      <c r="H3663" s="16">
        <v>11422878.869999999</v>
      </c>
      <c r="I3663" s="12" t="s">
        <v>20404</v>
      </c>
      <c r="J3663" s="12" t="s">
        <v>12729</v>
      </c>
      <c r="K3663" s="15">
        <v>6616773</v>
      </c>
      <c r="L3663" s="13" t="s">
        <v>14</v>
      </c>
      <c r="M3663" s="7">
        <v>1</v>
      </c>
      <c r="N3663" s="14"/>
    </row>
    <row r="3664" spans="1:14" ht="110.25">
      <c r="A3664" s="6">
        <v>3663</v>
      </c>
      <c r="B3664" s="8" t="s">
        <v>25828</v>
      </c>
      <c r="C3664" s="9" t="s">
        <v>26061</v>
      </c>
      <c r="D3664" s="10" t="s">
        <v>25855</v>
      </c>
      <c r="E3664" s="11" t="s">
        <v>26062</v>
      </c>
      <c r="F3664" s="6">
        <v>391089</v>
      </c>
      <c r="G3664" s="6" t="s">
        <v>4738</v>
      </c>
      <c r="H3664" s="16">
        <v>17339463.93</v>
      </c>
      <c r="I3664" s="12" t="s">
        <v>17416</v>
      </c>
      <c r="J3664" s="12" t="s">
        <v>25891</v>
      </c>
      <c r="K3664" s="15">
        <v>4701887</v>
      </c>
      <c r="L3664" s="13" t="s">
        <v>14</v>
      </c>
      <c r="M3664" s="7">
        <v>1</v>
      </c>
      <c r="N3664" s="14"/>
    </row>
    <row r="3665" spans="1:14" ht="110.25">
      <c r="A3665" s="6">
        <v>3664</v>
      </c>
      <c r="B3665" s="8" t="s">
        <v>25828</v>
      </c>
      <c r="C3665" s="9" t="s">
        <v>25926</v>
      </c>
      <c r="D3665" s="10" t="s">
        <v>25908</v>
      </c>
      <c r="E3665" s="11" t="s">
        <v>26063</v>
      </c>
      <c r="F3665" s="6">
        <v>204478</v>
      </c>
      <c r="G3665" s="6" t="s">
        <v>4738</v>
      </c>
      <c r="H3665" s="16">
        <v>19208452.010000002</v>
      </c>
      <c r="I3665" s="12" t="s">
        <v>25860</v>
      </c>
      <c r="J3665" s="12" t="s">
        <v>26064</v>
      </c>
      <c r="K3665" s="15">
        <v>12210706</v>
      </c>
      <c r="L3665" s="13" t="s">
        <v>14</v>
      </c>
      <c r="M3665" s="7">
        <v>1</v>
      </c>
      <c r="N3665" s="14"/>
    </row>
    <row r="3666" spans="1:14" ht="94.5">
      <c r="A3666" s="6">
        <v>3665</v>
      </c>
      <c r="B3666" s="8" t="s">
        <v>25828</v>
      </c>
      <c r="C3666" s="9" t="s">
        <v>26059</v>
      </c>
      <c r="D3666" s="10" t="s">
        <v>25884</v>
      </c>
      <c r="E3666" s="11" t="s">
        <v>26065</v>
      </c>
      <c r="F3666" s="6">
        <v>204479</v>
      </c>
      <c r="G3666" s="6" t="s">
        <v>4738</v>
      </c>
      <c r="H3666" s="16">
        <v>17798029.190000001</v>
      </c>
      <c r="I3666" s="12" t="s">
        <v>26066</v>
      </c>
      <c r="J3666" s="12" t="s">
        <v>17316</v>
      </c>
      <c r="K3666" s="15">
        <v>11170607</v>
      </c>
      <c r="L3666" s="13" t="s">
        <v>14</v>
      </c>
      <c r="M3666" s="7">
        <v>1</v>
      </c>
      <c r="N3666" s="14"/>
    </row>
    <row r="3667" spans="1:14" ht="110.25">
      <c r="A3667" s="6">
        <v>3666</v>
      </c>
      <c r="B3667" s="8" t="s">
        <v>25828</v>
      </c>
      <c r="C3667" s="9" t="s">
        <v>25926</v>
      </c>
      <c r="D3667" s="10" t="s">
        <v>25908</v>
      </c>
      <c r="E3667" s="11" t="s">
        <v>26067</v>
      </c>
      <c r="F3667" s="6">
        <v>204480</v>
      </c>
      <c r="G3667" s="6" t="s">
        <v>4738</v>
      </c>
      <c r="H3667" s="16">
        <v>18876600.309999999</v>
      </c>
      <c r="I3667" s="12" t="s">
        <v>25860</v>
      </c>
      <c r="J3667" s="12" t="s">
        <v>26064</v>
      </c>
      <c r="K3667" s="15">
        <v>15376729</v>
      </c>
      <c r="L3667" s="13" t="s">
        <v>14</v>
      </c>
      <c r="M3667" s="7">
        <v>1</v>
      </c>
      <c r="N3667" s="14"/>
    </row>
    <row r="3668" spans="1:14" ht="189">
      <c r="A3668" s="6">
        <v>3667</v>
      </c>
      <c r="B3668" s="8" t="s">
        <v>25828</v>
      </c>
      <c r="C3668" s="9" t="s">
        <v>25926</v>
      </c>
      <c r="D3668" s="10" t="s">
        <v>25908</v>
      </c>
      <c r="E3668" s="11" t="s">
        <v>26068</v>
      </c>
      <c r="F3668" s="6">
        <v>204481</v>
      </c>
      <c r="G3668" s="6" t="s">
        <v>4738</v>
      </c>
      <c r="H3668" s="16">
        <v>18640105.98</v>
      </c>
      <c r="I3668" s="12" t="s">
        <v>25860</v>
      </c>
      <c r="J3668" s="12" t="s">
        <v>26064</v>
      </c>
      <c r="K3668" s="15">
        <v>11282683</v>
      </c>
      <c r="L3668" s="13" t="s">
        <v>14</v>
      </c>
      <c r="M3668" s="7">
        <v>1</v>
      </c>
      <c r="N3668" s="14"/>
    </row>
    <row r="3669" spans="1:14" ht="47.25">
      <c r="A3669" s="6">
        <v>3668</v>
      </c>
      <c r="B3669" s="8" t="s">
        <v>25828</v>
      </c>
      <c r="C3669" s="9" t="s">
        <v>25883</v>
      </c>
      <c r="D3669" s="10" t="s">
        <v>25884</v>
      </c>
      <c r="E3669" s="11" t="s">
        <v>26069</v>
      </c>
      <c r="F3669" s="6">
        <v>212840</v>
      </c>
      <c r="G3669" s="6" t="s">
        <v>4738</v>
      </c>
      <c r="H3669" s="16">
        <v>29024686.355999999</v>
      </c>
      <c r="I3669" s="12" t="s">
        <v>25886</v>
      </c>
      <c r="J3669" s="12" t="s">
        <v>25887</v>
      </c>
      <c r="K3669" s="15">
        <v>18783220</v>
      </c>
      <c r="L3669" s="13" t="s">
        <v>14</v>
      </c>
      <c r="M3669" s="7">
        <v>1</v>
      </c>
      <c r="N3669" s="14"/>
    </row>
    <row r="3670" spans="1:14" ht="63">
      <c r="A3670" s="6">
        <v>3669</v>
      </c>
      <c r="B3670" s="8" t="s">
        <v>25828</v>
      </c>
      <c r="C3670" s="9" t="s">
        <v>26070</v>
      </c>
      <c r="D3670" s="10" t="s">
        <v>26071</v>
      </c>
      <c r="E3670" s="11" t="s">
        <v>26072</v>
      </c>
      <c r="F3670" s="6">
        <v>212829</v>
      </c>
      <c r="G3670" s="6" t="s">
        <v>4738</v>
      </c>
      <c r="H3670" s="16">
        <v>27373110.43</v>
      </c>
      <c r="I3670" s="12" t="s">
        <v>26073</v>
      </c>
      <c r="J3670" s="12" t="s">
        <v>3431</v>
      </c>
      <c r="K3670" s="15">
        <v>2425194</v>
      </c>
      <c r="L3670" s="13" t="s">
        <v>70</v>
      </c>
      <c r="M3670" s="7">
        <v>1</v>
      </c>
      <c r="N3670" s="14"/>
    </row>
    <row r="3671" spans="1:14" ht="78.75">
      <c r="A3671" s="6">
        <v>3670</v>
      </c>
      <c r="B3671" s="8" t="s">
        <v>25828</v>
      </c>
      <c r="C3671" s="9" t="s">
        <v>26074</v>
      </c>
      <c r="D3671" s="10" t="s">
        <v>16502</v>
      </c>
      <c r="E3671" s="11" t="s">
        <v>26072</v>
      </c>
      <c r="F3671" s="6">
        <v>212829</v>
      </c>
      <c r="G3671" s="6" t="s">
        <v>4738</v>
      </c>
      <c r="H3671" s="16">
        <v>27373110.43</v>
      </c>
      <c r="I3671" s="12" t="s">
        <v>26073</v>
      </c>
      <c r="J3671" s="12" t="s">
        <v>3431</v>
      </c>
      <c r="K3671" s="15">
        <v>2425194</v>
      </c>
      <c r="L3671" s="13" t="s">
        <v>70</v>
      </c>
      <c r="M3671" s="7">
        <v>0.51</v>
      </c>
      <c r="N3671" s="14"/>
    </row>
    <row r="3672" spans="1:14" ht="63">
      <c r="A3672" s="6">
        <v>3671</v>
      </c>
      <c r="B3672" s="8" t="s">
        <v>25828</v>
      </c>
      <c r="C3672" s="9" t="s">
        <v>26075</v>
      </c>
      <c r="D3672" s="10" t="s">
        <v>25908</v>
      </c>
      <c r="E3672" s="11" t="s">
        <v>26072</v>
      </c>
      <c r="F3672" s="6">
        <v>212829</v>
      </c>
      <c r="G3672" s="6" t="s">
        <v>4738</v>
      </c>
      <c r="H3672" s="16">
        <v>27373110.43</v>
      </c>
      <c r="I3672" s="12" t="s">
        <v>26073</v>
      </c>
      <c r="J3672" s="12" t="s">
        <v>3431</v>
      </c>
      <c r="K3672" s="15">
        <v>2425194</v>
      </c>
      <c r="L3672" s="13" t="s">
        <v>70</v>
      </c>
      <c r="M3672" s="7">
        <v>0.49</v>
      </c>
      <c r="N3672" s="14"/>
    </row>
    <row r="3673" spans="1:14" ht="63">
      <c r="A3673" s="6">
        <v>3672</v>
      </c>
      <c r="B3673" s="8" t="s">
        <v>25828</v>
      </c>
      <c r="C3673" s="9" t="s">
        <v>26076</v>
      </c>
      <c r="D3673" s="10" t="s">
        <v>16365</v>
      </c>
      <c r="E3673" s="11" t="s">
        <v>26077</v>
      </c>
      <c r="F3673" s="6">
        <v>212835</v>
      </c>
      <c r="G3673" s="6" t="s">
        <v>4738</v>
      </c>
      <c r="H3673" s="16">
        <v>21395280.682999998</v>
      </c>
      <c r="I3673" s="12" t="s">
        <v>26073</v>
      </c>
      <c r="J3673" s="12" t="s">
        <v>3431</v>
      </c>
      <c r="K3673" s="15">
        <v>14304956</v>
      </c>
      <c r="L3673" s="13" t="s">
        <v>14</v>
      </c>
      <c r="M3673" s="7">
        <v>1</v>
      </c>
      <c r="N3673" s="14"/>
    </row>
    <row r="3674" spans="1:14" ht="63">
      <c r="A3674" s="6">
        <v>3673</v>
      </c>
      <c r="B3674" s="8" t="s">
        <v>25828</v>
      </c>
      <c r="C3674" s="9" t="s">
        <v>26078</v>
      </c>
      <c r="D3674" s="10" t="s">
        <v>25908</v>
      </c>
      <c r="E3674" s="11" t="s">
        <v>26079</v>
      </c>
      <c r="F3674" s="6">
        <v>262112</v>
      </c>
      <c r="G3674" s="6" t="s">
        <v>4738</v>
      </c>
      <c r="H3674" s="16">
        <v>33428675.949999999</v>
      </c>
      <c r="I3674" s="12" t="s">
        <v>26080</v>
      </c>
      <c r="J3674" s="12" t="s">
        <v>26035</v>
      </c>
      <c r="K3674" s="15">
        <v>6929316</v>
      </c>
      <c r="L3674" s="13" t="s">
        <v>14</v>
      </c>
      <c r="M3674" s="7">
        <v>1</v>
      </c>
      <c r="N3674" s="14"/>
    </row>
    <row r="3675" spans="1:14" ht="78.75">
      <c r="A3675" s="6">
        <v>3674</v>
      </c>
      <c r="B3675" s="8" t="s">
        <v>25828</v>
      </c>
      <c r="C3675" s="9" t="s">
        <v>26081</v>
      </c>
      <c r="D3675" s="10" t="s">
        <v>26082</v>
      </c>
      <c r="E3675" s="11" t="s">
        <v>26083</v>
      </c>
      <c r="F3675" s="6">
        <v>262113</v>
      </c>
      <c r="G3675" s="6" t="s">
        <v>4738</v>
      </c>
      <c r="H3675" s="16">
        <v>20299763.309999999</v>
      </c>
      <c r="I3675" s="12" t="s">
        <v>26084</v>
      </c>
      <c r="J3675" s="12" t="s">
        <v>25882</v>
      </c>
      <c r="K3675" s="15">
        <v>13961773</v>
      </c>
      <c r="L3675" s="13" t="s">
        <v>14</v>
      </c>
      <c r="M3675" s="7">
        <v>1</v>
      </c>
      <c r="N3675" s="14"/>
    </row>
    <row r="3676" spans="1:14" ht="110.25">
      <c r="A3676" s="6">
        <v>3675</v>
      </c>
      <c r="B3676" s="8" t="s">
        <v>25828</v>
      </c>
      <c r="C3676" s="9" t="s">
        <v>26085</v>
      </c>
      <c r="D3676" s="10" t="s">
        <v>26082</v>
      </c>
      <c r="E3676" s="11" t="s">
        <v>26086</v>
      </c>
      <c r="F3676" s="6">
        <v>262114</v>
      </c>
      <c r="G3676" s="6" t="s">
        <v>4738</v>
      </c>
      <c r="H3676" s="16">
        <v>22680822.379999999</v>
      </c>
      <c r="I3676" s="12" t="s">
        <v>26087</v>
      </c>
      <c r="J3676" s="12" t="s">
        <v>25882</v>
      </c>
      <c r="K3676" s="15">
        <v>0</v>
      </c>
      <c r="L3676" s="13" t="s">
        <v>14</v>
      </c>
      <c r="M3676" s="7">
        <v>1</v>
      </c>
      <c r="N3676" s="14"/>
    </row>
    <row r="3677" spans="1:14" ht="63">
      <c r="A3677" s="6">
        <v>3676</v>
      </c>
      <c r="B3677" s="8" t="s">
        <v>25828</v>
      </c>
      <c r="C3677" s="9" t="s">
        <v>26085</v>
      </c>
      <c r="D3677" s="10" t="s">
        <v>25899</v>
      </c>
      <c r="E3677" s="11" t="s">
        <v>26088</v>
      </c>
      <c r="F3677" s="6">
        <v>262115</v>
      </c>
      <c r="G3677" s="6" t="s">
        <v>4738</v>
      </c>
      <c r="H3677" s="16">
        <v>26684583.02</v>
      </c>
      <c r="I3677" s="12" t="s">
        <v>26087</v>
      </c>
      <c r="J3677" s="12" t="s">
        <v>25882</v>
      </c>
      <c r="K3677" s="15">
        <v>0</v>
      </c>
      <c r="L3677" s="13" t="s">
        <v>14</v>
      </c>
      <c r="M3677" s="7">
        <v>1</v>
      </c>
      <c r="N3677" s="14"/>
    </row>
    <row r="3678" spans="1:14" ht="63">
      <c r="A3678" s="6">
        <v>3677</v>
      </c>
      <c r="B3678" s="8" t="s">
        <v>25828</v>
      </c>
      <c r="C3678" s="9" t="s">
        <v>25898</v>
      </c>
      <c r="D3678" s="10" t="s">
        <v>26089</v>
      </c>
      <c r="E3678" s="11" t="s">
        <v>26090</v>
      </c>
      <c r="F3678" s="6">
        <v>262116</v>
      </c>
      <c r="G3678" s="6" t="s">
        <v>4738</v>
      </c>
      <c r="H3678" s="16">
        <v>7567251.71</v>
      </c>
      <c r="I3678" s="12" t="s">
        <v>19366</v>
      </c>
      <c r="J3678" s="12" t="s">
        <v>3522</v>
      </c>
      <c r="K3678" s="15">
        <v>5118141</v>
      </c>
      <c r="L3678" s="13" t="s">
        <v>14</v>
      </c>
      <c r="M3678" s="7">
        <v>1</v>
      </c>
      <c r="N3678" s="14"/>
    </row>
    <row r="3679" spans="1:14" ht="94.5">
      <c r="A3679" s="6">
        <v>3678</v>
      </c>
      <c r="B3679" s="8" t="s">
        <v>25828</v>
      </c>
      <c r="C3679" s="9" t="s">
        <v>26091</v>
      </c>
      <c r="D3679" s="10" t="s">
        <v>26092</v>
      </c>
      <c r="E3679" s="11" t="s">
        <v>26093</v>
      </c>
      <c r="F3679" s="6">
        <v>204483</v>
      </c>
      <c r="G3679" s="6" t="s">
        <v>4738</v>
      </c>
      <c r="H3679" s="16">
        <v>16135260.640000001</v>
      </c>
      <c r="I3679" s="12" t="s">
        <v>26066</v>
      </c>
      <c r="J3679" s="12" t="s">
        <v>7063</v>
      </c>
      <c r="K3679" s="15">
        <v>5611172</v>
      </c>
      <c r="L3679" s="13" t="s">
        <v>14</v>
      </c>
      <c r="M3679" s="7">
        <v>1</v>
      </c>
      <c r="N3679" s="14"/>
    </row>
    <row r="3680" spans="1:14" ht="110.25">
      <c r="A3680" s="6">
        <v>3679</v>
      </c>
      <c r="B3680" s="8" t="s">
        <v>25828</v>
      </c>
      <c r="C3680" s="9" t="s">
        <v>26094</v>
      </c>
      <c r="D3680" s="10" t="s">
        <v>26095</v>
      </c>
      <c r="E3680" s="11" t="s">
        <v>26096</v>
      </c>
      <c r="F3680" s="6">
        <v>220074</v>
      </c>
      <c r="G3680" s="6" t="s">
        <v>4738</v>
      </c>
      <c r="H3680" s="16">
        <v>19005873</v>
      </c>
      <c r="I3680" s="12" t="s">
        <v>26097</v>
      </c>
      <c r="J3680" s="12" t="s">
        <v>7511</v>
      </c>
      <c r="K3680" s="15">
        <v>4833472</v>
      </c>
      <c r="L3680" s="13" t="s">
        <v>14</v>
      </c>
      <c r="M3680" s="7">
        <v>1</v>
      </c>
      <c r="N3680" s="14"/>
    </row>
    <row r="3681" spans="1:14" ht="94.5">
      <c r="A3681" s="6">
        <v>3680</v>
      </c>
      <c r="B3681" s="8" t="s">
        <v>25828</v>
      </c>
      <c r="C3681" s="9" t="s">
        <v>26098</v>
      </c>
      <c r="D3681" s="10" t="s">
        <v>26095</v>
      </c>
      <c r="E3681" s="11" t="s">
        <v>26099</v>
      </c>
      <c r="F3681" s="6">
        <v>204485</v>
      </c>
      <c r="G3681" s="6" t="s">
        <v>4738</v>
      </c>
      <c r="H3681" s="16">
        <v>17035409.239999998</v>
      </c>
      <c r="I3681" s="12" t="s">
        <v>25964</v>
      </c>
      <c r="J3681" s="12" t="s">
        <v>25877</v>
      </c>
      <c r="K3681" s="15">
        <v>8872844</v>
      </c>
      <c r="L3681" s="13" t="s">
        <v>14</v>
      </c>
      <c r="M3681" s="7">
        <v>1</v>
      </c>
      <c r="N3681" s="14"/>
    </row>
    <row r="3682" spans="1:14" ht="47.25">
      <c r="A3682" s="6">
        <v>3681</v>
      </c>
      <c r="B3682" s="8" t="s">
        <v>25828</v>
      </c>
      <c r="C3682" s="9" t="s">
        <v>26098</v>
      </c>
      <c r="D3682" s="10" t="s">
        <v>26095</v>
      </c>
      <c r="E3682" s="11" t="s">
        <v>26100</v>
      </c>
      <c r="F3682" s="6">
        <v>204486</v>
      </c>
      <c r="G3682" s="6" t="s">
        <v>4738</v>
      </c>
      <c r="H3682" s="16">
        <v>13565048.66</v>
      </c>
      <c r="I3682" s="12" t="s">
        <v>25964</v>
      </c>
      <c r="J3682" s="12" t="s">
        <v>25877</v>
      </c>
      <c r="K3682" s="15">
        <v>4992830</v>
      </c>
      <c r="L3682" s="13" t="s">
        <v>14</v>
      </c>
      <c r="M3682" s="7">
        <v>1</v>
      </c>
      <c r="N3682" s="14"/>
    </row>
    <row r="3683" spans="1:14" ht="63">
      <c r="A3683" s="6">
        <v>3682</v>
      </c>
      <c r="B3683" s="8" t="s">
        <v>25828</v>
      </c>
      <c r="C3683" s="9" t="s">
        <v>26098</v>
      </c>
      <c r="D3683" s="10" t="s">
        <v>26101</v>
      </c>
      <c r="E3683" s="11" t="s">
        <v>26102</v>
      </c>
      <c r="F3683" s="6">
        <v>204487</v>
      </c>
      <c r="G3683" s="6" t="s">
        <v>4738</v>
      </c>
      <c r="H3683" s="16">
        <v>12853014.75</v>
      </c>
      <c r="I3683" s="12" t="s">
        <v>25964</v>
      </c>
      <c r="J3683" s="12" t="s">
        <v>25877</v>
      </c>
      <c r="K3683" s="15">
        <v>4391202</v>
      </c>
      <c r="L3683" s="13" t="s">
        <v>14</v>
      </c>
      <c r="M3683" s="7">
        <v>1</v>
      </c>
      <c r="N3683" s="14"/>
    </row>
    <row r="3684" spans="1:14" ht="126">
      <c r="A3684" s="6">
        <v>3683</v>
      </c>
      <c r="B3684" s="8" t="s">
        <v>25828</v>
      </c>
      <c r="C3684" s="9" t="s">
        <v>26103</v>
      </c>
      <c r="D3684" s="10" t="s">
        <v>26101</v>
      </c>
      <c r="E3684" s="11" t="s">
        <v>26104</v>
      </c>
      <c r="F3684" s="6">
        <v>245577</v>
      </c>
      <c r="G3684" s="6" t="s">
        <v>4738</v>
      </c>
      <c r="H3684" s="16">
        <v>25912935.649999999</v>
      </c>
      <c r="I3684" s="12" t="s">
        <v>25947</v>
      </c>
      <c r="J3684" s="12" t="s">
        <v>26035</v>
      </c>
      <c r="K3684" s="15">
        <v>18526775</v>
      </c>
      <c r="L3684" s="13" t="s">
        <v>70</v>
      </c>
      <c r="M3684" s="7">
        <v>1</v>
      </c>
      <c r="N3684" s="14"/>
    </row>
    <row r="3685" spans="1:14" ht="126">
      <c r="A3685" s="6">
        <v>3684</v>
      </c>
      <c r="B3685" s="8" t="s">
        <v>25828</v>
      </c>
      <c r="C3685" s="9" t="s">
        <v>26105</v>
      </c>
      <c r="D3685" s="10" t="s">
        <v>19547</v>
      </c>
      <c r="E3685" s="11" t="s">
        <v>26104</v>
      </c>
      <c r="F3685" s="6">
        <v>245577</v>
      </c>
      <c r="G3685" s="6" t="s">
        <v>4738</v>
      </c>
      <c r="H3685" s="16">
        <v>25912935.649999999</v>
      </c>
      <c r="I3685" s="12" t="s">
        <v>25947</v>
      </c>
      <c r="J3685" s="12" t="s">
        <v>26035</v>
      </c>
      <c r="K3685" s="15">
        <v>18526775</v>
      </c>
      <c r="L3685" s="13" t="s">
        <v>70</v>
      </c>
      <c r="M3685" s="7">
        <v>0.5</v>
      </c>
      <c r="N3685" s="14"/>
    </row>
    <row r="3686" spans="1:14" ht="126">
      <c r="A3686" s="6">
        <v>3685</v>
      </c>
      <c r="B3686" s="8" t="s">
        <v>25828</v>
      </c>
      <c r="C3686" s="9" t="s">
        <v>26106</v>
      </c>
      <c r="D3686" s="10" t="s">
        <v>26107</v>
      </c>
      <c r="E3686" s="11" t="s">
        <v>26104</v>
      </c>
      <c r="F3686" s="6">
        <v>245577</v>
      </c>
      <c r="G3686" s="6" t="s">
        <v>4738</v>
      </c>
      <c r="H3686" s="16">
        <v>25912935.649999999</v>
      </c>
      <c r="I3686" s="12" t="s">
        <v>25947</v>
      </c>
      <c r="J3686" s="12" t="s">
        <v>26035</v>
      </c>
      <c r="K3686" s="15">
        <v>18526775</v>
      </c>
      <c r="L3686" s="13" t="s">
        <v>70</v>
      </c>
      <c r="M3686" s="7">
        <v>0.5</v>
      </c>
      <c r="N3686" s="14"/>
    </row>
    <row r="3687" spans="1:14" ht="220.5">
      <c r="A3687" s="6">
        <v>3686</v>
      </c>
      <c r="B3687" s="8" t="s">
        <v>25828</v>
      </c>
      <c r="C3687" s="9" t="s">
        <v>26103</v>
      </c>
      <c r="D3687" s="10" t="s">
        <v>26101</v>
      </c>
      <c r="E3687" s="11" t="s">
        <v>26108</v>
      </c>
      <c r="F3687" s="6">
        <v>245578</v>
      </c>
      <c r="G3687" s="6" t="s">
        <v>4738</v>
      </c>
      <c r="H3687" s="16">
        <v>25807102.760000002</v>
      </c>
      <c r="I3687" s="12" t="s">
        <v>25947</v>
      </c>
      <c r="J3687" s="12" t="s">
        <v>26035</v>
      </c>
      <c r="K3687" s="15">
        <v>16017920</v>
      </c>
      <c r="L3687" s="13" t="s">
        <v>70</v>
      </c>
      <c r="M3687" s="7">
        <v>1</v>
      </c>
      <c r="N3687" s="14"/>
    </row>
    <row r="3688" spans="1:14" ht="220.5">
      <c r="A3688" s="6">
        <v>3687</v>
      </c>
      <c r="B3688" s="8" t="s">
        <v>25828</v>
      </c>
      <c r="C3688" s="9" t="s">
        <v>26105</v>
      </c>
      <c r="D3688" s="10" t="s">
        <v>19547</v>
      </c>
      <c r="E3688" s="11" t="s">
        <v>26108</v>
      </c>
      <c r="F3688" s="6">
        <v>245578</v>
      </c>
      <c r="G3688" s="6" t="s">
        <v>4738</v>
      </c>
      <c r="H3688" s="16">
        <v>25807102.760000002</v>
      </c>
      <c r="I3688" s="12" t="s">
        <v>25947</v>
      </c>
      <c r="J3688" s="12" t="s">
        <v>26035</v>
      </c>
      <c r="K3688" s="15">
        <v>16017920</v>
      </c>
      <c r="L3688" s="13" t="s">
        <v>70</v>
      </c>
      <c r="M3688" s="7">
        <v>0.5</v>
      </c>
      <c r="N3688" s="14"/>
    </row>
    <row r="3689" spans="1:14" ht="220.5">
      <c r="A3689" s="6">
        <v>3688</v>
      </c>
      <c r="B3689" s="8" t="s">
        <v>25828</v>
      </c>
      <c r="C3689" s="9" t="s">
        <v>26106</v>
      </c>
      <c r="D3689" s="10" t="s">
        <v>26107</v>
      </c>
      <c r="E3689" s="11" t="s">
        <v>26108</v>
      </c>
      <c r="F3689" s="6">
        <v>245578</v>
      </c>
      <c r="G3689" s="6" t="s">
        <v>4738</v>
      </c>
      <c r="H3689" s="16">
        <v>25807102.760000002</v>
      </c>
      <c r="I3689" s="12" t="s">
        <v>25947</v>
      </c>
      <c r="J3689" s="12" t="s">
        <v>26035</v>
      </c>
      <c r="K3689" s="15">
        <v>16017920</v>
      </c>
      <c r="L3689" s="13" t="s">
        <v>70</v>
      </c>
      <c r="M3689" s="7">
        <v>0.5</v>
      </c>
      <c r="N3689" s="14"/>
    </row>
    <row r="3690" spans="1:14" ht="94.5">
      <c r="A3690" s="6">
        <v>3689</v>
      </c>
      <c r="B3690" s="8" t="s">
        <v>25828</v>
      </c>
      <c r="C3690" s="9" t="s">
        <v>26076</v>
      </c>
      <c r="D3690" s="10" t="s">
        <v>25908</v>
      </c>
      <c r="E3690" s="11" t="s">
        <v>26109</v>
      </c>
      <c r="F3690" s="6">
        <v>245558</v>
      </c>
      <c r="G3690" s="6" t="s">
        <v>4738</v>
      </c>
      <c r="H3690" s="16">
        <v>19842286.850000001</v>
      </c>
      <c r="I3690" s="12" t="s">
        <v>25947</v>
      </c>
      <c r="J3690" s="12" t="s">
        <v>3522</v>
      </c>
      <c r="K3690" s="15">
        <v>12231256</v>
      </c>
      <c r="L3690" s="13" t="s">
        <v>14</v>
      </c>
      <c r="M3690" s="7">
        <v>1</v>
      </c>
      <c r="N3690" s="14"/>
    </row>
    <row r="3691" spans="1:14" ht="126">
      <c r="A3691" s="6">
        <v>3690</v>
      </c>
      <c r="B3691" s="8" t="s">
        <v>25828</v>
      </c>
      <c r="C3691" s="9" t="s">
        <v>26110</v>
      </c>
      <c r="D3691" s="10" t="s">
        <v>25908</v>
      </c>
      <c r="E3691" s="11" t="s">
        <v>26111</v>
      </c>
      <c r="F3691" s="6">
        <v>245559</v>
      </c>
      <c r="G3691" s="6" t="s">
        <v>4738</v>
      </c>
      <c r="H3691" s="16">
        <v>20692696.170000002</v>
      </c>
      <c r="I3691" s="12" t="s">
        <v>26112</v>
      </c>
      <c r="J3691" s="12" t="s">
        <v>2504</v>
      </c>
      <c r="K3691" s="15">
        <v>0</v>
      </c>
      <c r="L3691" s="13" t="s">
        <v>14</v>
      </c>
      <c r="M3691" s="7">
        <v>1</v>
      </c>
      <c r="N3691" s="14"/>
    </row>
    <row r="3692" spans="1:14" ht="252">
      <c r="A3692" s="6">
        <v>3691</v>
      </c>
      <c r="B3692" s="8" t="s">
        <v>25828</v>
      </c>
      <c r="C3692" s="9" t="s">
        <v>26076</v>
      </c>
      <c r="D3692" s="10" t="s">
        <v>26071</v>
      </c>
      <c r="E3692" s="11" t="s">
        <v>26113</v>
      </c>
      <c r="F3692" s="6">
        <v>245568</v>
      </c>
      <c r="G3692" s="6" t="s">
        <v>4738</v>
      </c>
      <c r="H3692" s="16">
        <v>44421520.109999999</v>
      </c>
      <c r="I3692" s="12" t="s">
        <v>25947</v>
      </c>
      <c r="J3692" s="12" t="s">
        <v>3522</v>
      </c>
      <c r="K3692" s="15">
        <v>14611936</v>
      </c>
      <c r="L3692" s="13" t="s">
        <v>14</v>
      </c>
      <c r="M3692" s="7">
        <v>1</v>
      </c>
      <c r="N3692" s="14"/>
    </row>
    <row r="3693" spans="1:14" ht="189">
      <c r="A3693" s="6">
        <v>3692</v>
      </c>
      <c r="B3693" s="8" t="s">
        <v>25828</v>
      </c>
      <c r="C3693" s="9" t="s">
        <v>26114</v>
      </c>
      <c r="D3693" s="10" t="s">
        <v>25862</v>
      </c>
      <c r="E3693" s="11" t="s">
        <v>26115</v>
      </c>
      <c r="F3693" s="6">
        <v>278809</v>
      </c>
      <c r="G3693" s="6" t="s">
        <v>4738</v>
      </c>
      <c r="H3693" s="16">
        <v>40518322.458999999</v>
      </c>
      <c r="I3693" s="12" t="s">
        <v>25890</v>
      </c>
      <c r="J3693" s="12" t="s">
        <v>2504</v>
      </c>
      <c r="K3693" s="15">
        <v>0</v>
      </c>
      <c r="L3693" s="13" t="s">
        <v>70</v>
      </c>
      <c r="M3693" s="7">
        <v>1</v>
      </c>
      <c r="N3693" s="14"/>
    </row>
    <row r="3694" spans="1:14" ht="189">
      <c r="A3694" s="6">
        <v>3693</v>
      </c>
      <c r="B3694" s="8" t="s">
        <v>25828</v>
      </c>
      <c r="C3694" s="9" t="s">
        <v>26074</v>
      </c>
      <c r="D3694" s="10" t="s">
        <v>16502</v>
      </c>
      <c r="E3694" s="11" t="s">
        <v>26115</v>
      </c>
      <c r="F3694" s="6">
        <v>278809</v>
      </c>
      <c r="G3694" s="6" t="s">
        <v>4738</v>
      </c>
      <c r="H3694" s="16">
        <v>40518322.458999999</v>
      </c>
      <c r="I3694" s="12" t="s">
        <v>25890</v>
      </c>
      <c r="J3694" s="12" t="s">
        <v>2504</v>
      </c>
      <c r="K3694" s="15">
        <v>0</v>
      </c>
      <c r="L3694" s="13" t="s">
        <v>70</v>
      </c>
      <c r="M3694" s="7">
        <v>0.51</v>
      </c>
      <c r="N3694" s="14"/>
    </row>
    <row r="3695" spans="1:14" ht="189">
      <c r="A3695" s="6">
        <v>3694</v>
      </c>
      <c r="B3695" s="8" t="s">
        <v>25828</v>
      </c>
      <c r="C3695" s="9" t="s">
        <v>26075</v>
      </c>
      <c r="D3695" s="10" t="s">
        <v>25908</v>
      </c>
      <c r="E3695" s="11" t="s">
        <v>26115</v>
      </c>
      <c r="F3695" s="6">
        <v>278809</v>
      </c>
      <c r="G3695" s="6" t="s">
        <v>4738</v>
      </c>
      <c r="H3695" s="16">
        <v>40518322.458999999</v>
      </c>
      <c r="I3695" s="12" t="s">
        <v>25890</v>
      </c>
      <c r="J3695" s="12" t="s">
        <v>2504</v>
      </c>
      <c r="K3695" s="15">
        <v>0</v>
      </c>
      <c r="L3695" s="13" t="s">
        <v>70</v>
      </c>
      <c r="M3695" s="7">
        <v>0.49</v>
      </c>
      <c r="N3695" s="14"/>
    </row>
    <row r="3696" spans="1:14" ht="63">
      <c r="A3696" s="6">
        <v>3695</v>
      </c>
      <c r="B3696" s="8" t="s">
        <v>25828</v>
      </c>
      <c r="C3696" s="9" t="s">
        <v>25861</v>
      </c>
      <c r="D3696" s="10" t="s">
        <v>26116</v>
      </c>
      <c r="E3696" s="11" t="s">
        <v>26117</v>
      </c>
      <c r="F3696" s="6">
        <v>184962</v>
      </c>
      <c r="G3696" s="6" t="s">
        <v>4738</v>
      </c>
      <c r="H3696" s="16">
        <v>9561768.7200000007</v>
      </c>
      <c r="I3696" s="12" t="s">
        <v>25864</v>
      </c>
      <c r="J3696" s="12" t="s">
        <v>26118</v>
      </c>
      <c r="K3696" s="15">
        <v>0</v>
      </c>
      <c r="L3696" s="13" t="s">
        <v>14</v>
      </c>
      <c r="M3696" s="7">
        <v>1</v>
      </c>
      <c r="N3696" s="14"/>
    </row>
    <row r="3697" spans="1:14" ht="173.25">
      <c r="A3697" s="6">
        <v>3696</v>
      </c>
      <c r="B3697" s="8" t="s">
        <v>25828</v>
      </c>
      <c r="C3697" s="9" t="s">
        <v>26119</v>
      </c>
      <c r="D3697" s="10" t="s">
        <v>26116</v>
      </c>
      <c r="E3697" s="11" t="s">
        <v>26120</v>
      </c>
      <c r="F3697" s="6">
        <v>191800</v>
      </c>
      <c r="G3697" s="6" t="s">
        <v>4738</v>
      </c>
      <c r="H3697" s="16">
        <v>16151017.58</v>
      </c>
      <c r="I3697" s="12" t="s">
        <v>6029</v>
      </c>
      <c r="J3697" s="12" t="s">
        <v>12787</v>
      </c>
      <c r="K3697" s="15">
        <v>11268946</v>
      </c>
      <c r="L3697" s="13" t="s">
        <v>14</v>
      </c>
      <c r="M3697" s="7">
        <v>1</v>
      </c>
      <c r="N3697" s="14"/>
    </row>
    <row r="3698" spans="1:14" ht="94.5">
      <c r="A3698" s="6">
        <v>3697</v>
      </c>
      <c r="B3698" s="8" t="s">
        <v>25828</v>
      </c>
      <c r="C3698" s="9" t="s">
        <v>26121</v>
      </c>
      <c r="D3698" s="10" t="s">
        <v>26122</v>
      </c>
      <c r="E3698" s="11" t="s">
        <v>26123</v>
      </c>
      <c r="F3698" s="6">
        <v>204462</v>
      </c>
      <c r="G3698" s="6" t="s">
        <v>4738</v>
      </c>
      <c r="H3698" s="16">
        <v>17905276.84</v>
      </c>
      <c r="I3698" s="12" t="s">
        <v>25994</v>
      </c>
      <c r="J3698" s="12" t="s">
        <v>25995</v>
      </c>
      <c r="K3698" s="15">
        <v>6465331</v>
      </c>
      <c r="L3698" s="13" t="s">
        <v>14</v>
      </c>
      <c r="M3698" s="7">
        <v>1</v>
      </c>
      <c r="N3698" s="14"/>
    </row>
    <row r="3699" spans="1:14" ht="110.25">
      <c r="A3699" s="6">
        <v>3698</v>
      </c>
      <c r="B3699" s="8" t="s">
        <v>25828</v>
      </c>
      <c r="C3699" s="9" t="s">
        <v>26124</v>
      </c>
      <c r="D3699" s="10" t="s">
        <v>26122</v>
      </c>
      <c r="E3699" s="11" t="s">
        <v>26125</v>
      </c>
      <c r="F3699" s="6">
        <v>204463</v>
      </c>
      <c r="G3699" s="6" t="s">
        <v>4738</v>
      </c>
      <c r="H3699" s="16">
        <v>16448535.800000001</v>
      </c>
      <c r="I3699" s="12" t="s">
        <v>25994</v>
      </c>
      <c r="J3699" s="12" t="s">
        <v>25995</v>
      </c>
      <c r="K3699" s="15">
        <v>11427360</v>
      </c>
      <c r="L3699" s="13" t="s">
        <v>14</v>
      </c>
      <c r="M3699" s="7">
        <v>1</v>
      </c>
      <c r="N3699" s="14"/>
    </row>
    <row r="3700" spans="1:14" ht="126">
      <c r="A3700" s="6">
        <v>3699</v>
      </c>
      <c r="B3700" s="8" t="s">
        <v>25828</v>
      </c>
      <c r="C3700" s="9" t="s">
        <v>25878</v>
      </c>
      <c r="D3700" s="10" t="s">
        <v>25879</v>
      </c>
      <c r="E3700" s="11" t="s">
        <v>26126</v>
      </c>
      <c r="F3700" s="6">
        <v>262621</v>
      </c>
      <c r="G3700" s="6" t="s">
        <v>4738</v>
      </c>
      <c r="H3700" s="16">
        <v>25312423.379999999</v>
      </c>
      <c r="I3700" s="12" t="s">
        <v>19332</v>
      </c>
      <c r="J3700" s="12" t="s">
        <v>20361</v>
      </c>
      <c r="K3700" s="15">
        <v>6906113</v>
      </c>
      <c r="L3700" s="13" t="s">
        <v>14</v>
      </c>
      <c r="M3700" s="7">
        <v>1</v>
      </c>
      <c r="N3700" s="14"/>
    </row>
    <row r="3701" spans="1:14" ht="78.75">
      <c r="A3701" s="6">
        <v>3700</v>
      </c>
      <c r="B3701" s="8" t="s">
        <v>25828</v>
      </c>
      <c r="C3701" s="9" t="s">
        <v>26127</v>
      </c>
      <c r="D3701" s="10" t="s">
        <v>26128</v>
      </c>
      <c r="E3701" s="11" t="s">
        <v>26129</v>
      </c>
      <c r="F3701" s="6">
        <v>315099</v>
      </c>
      <c r="G3701" s="6" t="s">
        <v>4738</v>
      </c>
      <c r="H3701" s="16">
        <v>5068342.68</v>
      </c>
      <c r="I3701" s="12" t="s">
        <v>26130</v>
      </c>
      <c r="J3701" s="12" t="s">
        <v>3522</v>
      </c>
      <c r="K3701" s="15">
        <v>2015323</v>
      </c>
      <c r="L3701" s="13" t="s">
        <v>14</v>
      </c>
      <c r="M3701" s="7">
        <v>1</v>
      </c>
      <c r="N3701" s="14"/>
    </row>
    <row r="3702" spans="1:14" ht="94.5">
      <c r="A3702" s="6">
        <v>3701</v>
      </c>
      <c r="B3702" s="8" t="s">
        <v>25828</v>
      </c>
      <c r="C3702" s="9" t="s">
        <v>25873</v>
      </c>
      <c r="D3702" s="10" t="s">
        <v>25874</v>
      </c>
      <c r="E3702" s="11" t="s">
        <v>26131</v>
      </c>
      <c r="F3702" s="6">
        <v>191786</v>
      </c>
      <c r="G3702" s="6" t="s">
        <v>4738</v>
      </c>
      <c r="H3702" s="16">
        <v>16494505.4</v>
      </c>
      <c r="I3702" s="12" t="s">
        <v>25964</v>
      </c>
      <c r="J3702" s="12" t="s">
        <v>25877</v>
      </c>
      <c r="K3702" s="15">
        <v>13087501</v>
      </c>
      <c r="L3702" s="13" t="s">
        <v>14</v>
      </c>
      <c r="M3702" s="7">
        <v>1</v>
      </c>
      <c r="N3702" s="14"/>
    </row>
    <row r="3703" spans="1:14" ht="47.25">
      <c r="A3703" s="6">
        <v>3702</v>
      </c>
      <c r="B3703" s="8" t="s">
        <v>25828</v>
      </c>
      <c r="C3703" s="9" t="s">
        <v>25961</v>
      </c>
      <c r="D3703" s="10" t="s">
        <v>25962</v>
      </c>
      <c r="E3703" s="11" t="s">
        <v>26132</v>
      </c>
      <c r="F3703" s="6">
        <v>191787</v>
      </c>
      <c r="G3703" s="6" t="s">
        <v>4738</v>
      </c>
      <c r="H3703" s="16">
        <v>10657921.279999999</v>
      </c>
      <c r="I3703" s="12" t="s">
        <v>25964</v>
      </c>
      <c r="J3703" s="12" t="s">
        <v>25877</v>
      </c>
      <c r="K3703" s="15">
        <v>7592326</v>
      </c>
      <c r="L3703" s="13" t="s">
        <v>14</v>
      </c>
      <c r="M3703" s="7">
        <v>1</v>
      </c>
      <c r="N3703" s="14"/>
    </row>
    <row r="3704" spans="1:14" ht="47.25">
      <c r="A3704" s="6">
        <v>3703</v>
      </c>
      <c r="B3704" s="8" t="s">
        <v>25828</v>
      </c>
      <c r="C3704" s="9" t="s">
        <v>25967</v>
      </c>
      <c r="D3704" s="10" t="s">
        <v>25968</v>
      </c>
      <c r="E3704" s="11" t="s">
        <v>26133</v>
      </c>
      <c r="F3704" s="6">
        <v>184980</v>
      </c>
      <c r="G3704" s="6" t="s">
        <v>4738</v>
      </c>
      <c r="H3704" s="16">
        <v>12179078.619999999</v>
      </c>
      <c r="I3704" s="12" t="s">
        <v>26134</v>
      </c>
      <c r="J3704" s="12" t="s">
        <v>25971</v>
      </c>
      <c r="K3704" s="15">
        <v>7874016</v>
      </c>
      <c r="L3704" s="13" t="s">
        <v>14</v>
      </c>
      <c r="M3704" s="7">
        <v>1</v>
      </c>
      <c r="N3704" s="14"/>
    </row>
    <row r="3705" spans="1:14" ht="94.5">
      <c r="A3705" s="6">
        <v>3704</v>
      </c>
      <c r="B3705" s="8" t="s">
        <v>25828</v>
      </c>
      <c r="C3705" s="9" t="s">
        <v>25967</v>
      </c>
      <c r="D3705" s="10" t="s">
        <v>25968</v>
      </c>
      <c r="E3705" s="11" t="s">
        <v>26135</v>
      </c>
      <c r="F3705" s="6">
        <v>184982</v>
      </c>
      <c r="G3705" s="6" t="s">
        <v>4738</v>
      </c>
      <c r="H3705" s="16">
        <v>17689529.5</v>
      </c>
      <c r="I3705" s="12" t="s">
        <v>26134</v>
      </c>
      <c r="J3705" s="12" t="s">
        <v>20509</v>
      </c>
      <c r="K3705" s="15">
        <v>11440329</v>
      </c>
      <c r="L3705" s="13" t="s">
        <v>14</v>
      </c>
      <c r="M3705" s="7">
        <v>1</v>
      </c>
      <c r="N3705" s="14"/>
    </row>
    <row r="3706" spans="1:14" ht="236.25">
      <c r="A3706" s="6">
        <v>3705</v>
      </c>
      <c r="B3706" s="8" t="s">
        <v>25828</v>
      </c>
      <c r="C3706" s="9" t="s">
        <v>26136</v>
      </c>
      <c r="D3706" s="10" t="s">
        <v>1775</v>
      </c>
      <c r="E3706" s="11" t="s">
        <v>26137</v>
      </c>
      <c r="F3706" s="6">
        <v>245564</v>
      </c>
      <c r="G3706" s="6" t="s">
        <v>4738</v>
      </c>
      <c r="H3706" s="16">
        <v>43132395.799999997</v>
      </c>
      <c r="I3706" s="12" t="s">
        <v>25947</v>
      </c>
      <c r="J3706" s="12" t="s">
        <v>2504</v>
      </c>
      <c r="K3706" s="15">
        <v>3751480</v>
      </c>
      <c r="L3706" s="13" t="s">
        <v>14</v>
      </c>
      <c r="M3706" s="7">
        <v>1</v>
      </c>
      <c r="N3706" s="14"/>
    </row>
    <row r="3707" spans="1:14" ht="94.5">
      <c r="A3707" s="6">
        <v>3706</v>
      </c>
      <c r="B3707" s="8" t="s">
        <v>25828</v>
      </c>
      <c r="C3707" s="9" t="s">
        <v>26136</v>
      </c>
      <c r="D3707" s="10" t="s">
        <v>1775</v>
      </c>
      <c r="E3707" s="11" t="s">
        <v>26138</v>
      </c>
      <c r="F3707" s="6">
        <v>212824</v>
      </c>
      <c r="G3707" s="6" t="s">
        <v>4738</v>
      </c>
      <c r="H3707" s="16">
        <v>25727671</v>
      </c>
      <c r="I3707" s="12" t="s">
        <v>25886</v>
      </c>
      <c r="J3707" s="12" t="s">
        <v>25887</v>
      </c>
      <c r="K3707" s="15">
        <v>0</v>
      </c>
      <c r="L3707" s="13" t="s">
        <v>14</v>
      </c>
      <c r="M3707" s="7">
        <v>1</v>
      </c>
      <c r="N3707" s="14"/>
    </row>
    <row r="3708" spans="1:14" ht="157.5">
      <c r="A3708" s="6">
        <v>3707</v>
      </c>
      <c r="B3708" s="8" t="s">
        <v>25828</v>
      </c>
      <c r="C3708" s="9" t="s">
        <v>26139</v>
      </c>
      <c r="D3708" s="10" t="s">
        <v>26116</v>
      </c>
      <c r="E3708" s="11" t="s">
        <v>26140</v>
      </c>
      <c r="F3708" s="6">
        <v>245562</v>
      </c>
      <c r="G3708" s="6" t="s">
        <v>4738</v>
      </c>
      <c r="H3708" s="16">
        <v>13696601.810000001</v>
      </c>
      <c r="I3708" s="12" t="s">
        <v>26141</v>
      </c>
      <c r="J3708" s="12" t="s">
        <v>26142</v>
      </c>
      <c r="K3708" s="15">
        <v>9490142</v>
      </c>
      <c r="L3708" s="13" t="s">
        <v>14</v>
      </c>
      <c r="M3708" s="7">
        <v>1</v>
      </c>
      <c r="N3708" s="14"/>
    </row>
    <row r="3709" spans="1:14" ht="346.5">
      <c r="A3709" s="6">
        <v>3708</v>
      </c>
      <c r="B3709" s="8" t="s">
        <v>25828</v>
      </c>
      <c r="C3709" s="9" t="s">
        <v>26143</v>
      </c>
      <c r="D3709" s="10" t="s">
        <v>26144</v>
      </c>
      <c r="E3709" s="11" t="s">
        <v>26145</v>
      </c>
      <c r="F3709" s="6">
        <v>336590</v>
      </c>
      <c r="G3709" s="6" t="s">
        <v>4738</v>
      </c>
      <c r="H3709" s="16">
        <v>37179050.170000002</v>
      </c>
      <c r="I3709" s="12" t="s">
        <v>13051</v>
      </c>
      <c r="J3709" s="12" t="s">
        <v>26146</v>
      </c>
      <c r="K3709" s="15">
        <v>0</v>
      </c>
      <c r="L3709" s="13" t="s">
        <v>70</v>
      </c>
      <c r="M3709" s="7">
        <v>1</v>
      </c>
      <c r="N3709" s="14"/>
    </row>
    <row r="3710" spans="1:14" ht="346.5">
      <c r="A3710" s="6">
        <v>3709</v>
      </c>
      <c r="B3710" s="8" t="s">
        <v>25828</v>
      </c>
      <c r="C3710" s="9" t="s">
        <v>26147</v>
      </c>
      <c r="D3710" s="10" t="s">
        <v>26148</v>
      </c>
      <c r="E3710" s="11" t="s">
        <v>26145</v>
      </c>
      <c r="F3710" s="6">
        <v>336590</v>
      </c>
      <c r="G3710" s="6" t="s">
        <v>4738</v>
      </c>
      <c r="H3710" s="16">
        <v>37179050.170000002</v>
      </c>
      <c r="I3710" s="12" t="s">
        <v>13051</v>
      </c>
      <c r="J3710" s="12" t="s">
        <v>26146</v>
      </c>
      <c r="K3710" s="15">
        <v>0</v>
      </c>
      <c r="L3710" s="13" t="s">
        <v>70</v>
      </c>
      <c r="M3710" s="7">
        <v>0.4955</v>
      </c>
      <c r="N3710" s="14"/>
    </row>
    <row r="3711" spans="1:14" ht="346.5">
      <c r="A3711" s="6">
        <v>3710</v>
      </c>
      <c r="B3711" s="8" t="s">
        <v>25828</v>
      </c>
      <c r="C3711" s="9" t="s">
        <v>26105</v>
      </c>
      <c r="D3711" s="10" t="s">
        <v>19547</v>
      </c>
      <c r="E3711" s="11" t="s">
        <v>26145</v>
      </c>
      <c r="F3711" s="6">
        <v>336590</v>
      </c>
      <c r="G3711" s="6" t="s">
        <v>4738</v>
      </c>
      <c r="H3711" s="16">
        <v>37179050.170000002</v>
      </c>
      <c r="I3711" s="12" t="s">
        <v>13051</v>
      </c>
      <c r="J3711" s="12" t="s">
        <v>26146</v>
      </c>
      <c r="K3711" s="15">
        <v>0</v>
      </c>
      <c r="L3711" s="13" t="s">
        <v>70</v>
      </c>
      <c r="M3711" s="7">
        <v>0.50439999999999996</v>
      </c>
      <c r="N3711" s="14"/>
    </row>
    <row r="3712" spans="1:14" ht="204.75">
      <c r="A3712" s="6">
        <v>3711</v>
      </c>
      <c r="B3712" s="8" t="s">
        <v>25828</v>
      </c>
      <c r="C3712" s="9" t="s">
        <v>26136</v>
      </c>
      <c r="D3712" s="10" t="s">
        <v>1775</v>
      </c>
      <c r="E3712" s="11" t="s">
        <v>26149</v>
      </c>
      <c r="F3712" s="6">
        <v>212830</v>
      </c>
      <c r="G3712" s="6" t="s">
        <v>4738</v>
      </c>
      <c r="H3712" s="16">
        <v>27248000</v>
      </c>
      <c r="I3712" s="12" t="s">
        <v>25886</v>
      </c>
      <c r="J3712" s="12" t="s">
        <v>25887</v>
      </c>
      <c r="K3712" s="15">
        <v>0</v>
      </c>
      <c r="L3712" s="13" t="s">
        <v>14</v>
      </c>
      <c r="M3712" s="7">
        <v>1</v>
      </c>
      <c r="N3712" s="14"/>
    </row>
    <row r="3713" spans="1:14" ht="346.5">
      <c r="A3713" s="6">
        <v>3712</v>
      </c>
      <c r="B3713" s="8" t="s">
        <v>25828</v>
      </c>
      <c r="C3713" s="9" t="s">
        <v>26150</v>
      </c>
      <c r="D3713" s="10" t="s">
        <v>26151</v>
      </c>
      <c r="E3713" s="11" t="s">
        <v>26152</v>
      </c>
      <c r="F3713" s="6">
        <v>245563</v>
      </c>
      <c r="G3713" s="6" t="s">
        <v>4738</v>
      </c>
      <c r="H3713" s="16">
        <v>30149063</v>
      </c>
      <c r="I3713" s="12" t="s">
        <v>25951</v>
      </c>
      <c r="J3713" s="12" t="s">
        <v>3522</v>
      </c>
      <c r="K3713" s="15">
        <v>6582660</v>
      </c>
      <c r="L3713" s="13" t="s">
        <v>70</v>
      </c>
      <c r="M3713" s="7">
        <v>1</v>
      </c>
      <c r="N3713" s="14"/>
    </row>
    <row r="3714" spans="1:14" ht="346.5">
      <c r="A3714" s="6">
        <v>3713</v>
      </c>
      <c r="B3714" s="8" t="s">
        <v>25828</v>
      </c>
      <c r="C3714" s="9" t="s">
        <v>26153</v>
      </c>
      <c r="D3714" s="10" t="s">
        <v>4758</v>
      </c>
      <c r="E3714" s="11" t="s">
        <v>26152</v>
      </c>
      <c r="F3714" s="6">
        <v>245563</v>
      </c>
      <c r="G3714" s="6" t="s">
        <v>4738</v>
      </c>
      <c r="H3714" s="16">
        <v>30149063</v>
      </c>
      <c r="I3714" s="12" t="s">
        <v>25951</v>
      </c>
      <c r="J3714" s="12" t="s">
        <v>3522</v>
      </c>
      <c r="K3714" s="15">
        <v>6582660</v>
      </c>
      <c r="L3714" s="13" t="s">
        <v>70</v>
      </c>
      <c r="M3714" s="7">
        <v>0.51</v>
      </c>
      <c r="N3714" s="14"/>
    </row>
    <row r="3715" spans="1:14" ht="346.5">
      <c r="A3715" s="6">
        <v>3714</v>
      </c>
      <c r="B3715" s="8" t="s">
        <v>25828</v>
      </c>
      <c r="C3715" s="9" t="s">
        <v>4704</v>
      </c>
      <c r="D3715" s="10" t="s">
        <v>4705</v>
      </c>
      <c r="E3715" s="11" t="s">
        <v>26152</v>
      </c>
      <c r="F3715" s="6">
        <v>245563</v>
      </c>
      <c r="G3715" s="6" t="s">
        <v>4738</v>
      </c>
      <c r="H3715" s="16">
        <v>30149063</v>
      </c>
      <c r="I3715" s="12" t="s">
        <v>25951</v>
      </c>
      <c r="J3715" s="12" t="s">
        <v>3522</v>
      </c>
      <c r="K3715" s="15">
        <v>6582660</v>
      </c>
      <c r="L3715" s="13" t="s">
        <v>70</v>
      </c>
      <c r="M3715" s="7">
        <v>0.49</v>
      </c>
      <c r="N3715" s="14"/>
    </row>
    <row r="3716" spans="1:14" ht="94.5">
      <c r="A3716" s="6">
        <v>3715</v>
      </c>
      <c r="B3716" s="8" t="s">
        <v>25828</v>
      </c>
      <c r="C3716" s="9" t="s">
        <v>26154</v>
      </c>
      <c r="D3716" s="10" t="s">
        <v>26155</v>
      </c>
      <c r="E3716" s="11" t="s">
        <v>26156</v>
      </c>
      <c r="F3716" s="6">
        <v>245569</v>
      </c>
      <c r="G3716" s="6" t="s">
        <v>4738</v>
      </c>
      <c r="H3716" s="16">
        <v>12802995.41</v>
      </c>
      <c r="I3716" s="12" t="s">
        <v>26157</v>
      </c>
      <c r="J3716" s="12" t="s">
        <v>26158</v>
      </c>
      <c r="K3716" s="15">
        <v>10195796</v>
      </c>
      <c r="L3716" s="13" t="s">
        <v>14</v>
      </c>
      <c r="M3716" s="7">
        <v>1</v>
      </c>
      <c r="N3716" s="14"/>
    </row>
    <row r="3717" spans="1:14" ht="393.75">
      <c r="A3717" s="6">
        <v>3716</v>
      </c>
      <c r="B3717" s="8" t="s">
        <v>25828</v>
      </c>
      <c r="C3717" s="9" t="s">
        <v>26159</v>
      </c>
      <c r="D3717" s="10" t="s">
        <v>26160</v>
      </c>
      <c r="E3717" s="11" t="s">
        <v>26161</v>
      </c>
      <c r="F3717" s="6">
        <v>214966</v>
      </c>
      <c r="G3717" s="6" t="s">
        <v>4738</v>
      </c>
      <c r="H3717" s="16">
        <v>56295941.539999999</v>
      </c>
      <c r="I3717" s="12" t="s">
        <v>25890</v>
      </c>
      <c r="J3717" s="12" t="s">
        <v>25891</v>
      </c>
      <c r="K3717" s="15">
        <v>12306882</v>
      </c>
      <c r="L3717" s="13" t="s">
        <v>70</v>
      </c>
      <c r="M3717" s="7">
        <v>1</v>
      </c>
      <c r="N3717" s="14" t="s">
        <v>9630</v>
      </c>
    </row>
    <row r="3718" spans="1:14" ht="393.75">
      <c r="A3718" s="6">
        <v>3717</v>
      </c>
      <c r="B3718" s="8" t="s">
        <v>25828</v>
      </c>
      <c r="C3718" s="9" t="s">
        <v>25904</v>
      </c>
      <c r="D3718" s="10" t="s">
        <v>20861</v>
      </c>
      <c r="E3718" s="11" t="s">
        <v>26161</v>
      </c>
      <c r="F3718" s="6">
        <v>214966</v>
      </c>
      <c r="G3718" s="6" t="s">
        <v>4738</v>
      </c>
      <c r="H3718" s="16">
        <v>56295941.539999999</v>
      </c>
      <c r="I3718" s="12" t="s">
        <v>25890</v>
      </c>
      <c r="J3718" s="12" t="s">
        <v>25891</v>
      </c>
      <c r="K3718" s="15">
        <v>12306882</v>
      </c>
      <c r="L3718" s="13" t="s">
        <v>70</v>
      </c>
      <c r="M3718" s="7">
        <v>0.51</v>
      </c>
      <c r="N3718" s="14"/>
    </row>
    <row r="3719" spans="1:14" ht="393.75">
      <c r="A3719" s="6">
        <v>3718</v>
      </c>
      <c r="B3719" s="8" t="s">
        <v>25828</v>
      </c>
      <c r="C3719" s="9" t="s">
        <v>25905</v>
      </c>
      <c r="D3719" s="10" t="s">
        <v>26037</v>
      </c>
      <c r="E3719" s="11" t="s">
        <v>26161</v>
      </c>
      <c r="F3719" s="6">
        <v>214966</v>
      </c>
      <c r="G3719" s="6" t="s">
        <v>4738</v>
      </c>
      <c r="H3719" s="16">
        <v>56295941.539999999</v>
      </c>
      <c r="I3719" s="12" t="s">
        <v>25890</v>
      </c>
      <c r="J3719" s="12" t="s">
        <v>25891</v>
      </c>
      <c r="K3719" s="15">
        <v>12306882</v>
      </c>
      <c r="L3719" s="13" t="s">
        <v>70</v>
      </c>
      <c r="M3719" s="7">
        <v>0.49</v>
      </c>
      <c r="N3719" s="14"/>
    </row>
    <row r="3720" spans="1:14" ht="47.25">
      <c r="A3720" s="6">
        <v>3719</v>
      </c>
      <c r="B3720" s="8" t="s">
        <v>25828</v>
      </c>
      <c r="C3720" s="9" t="s">
        <v>26162</v>
      </c>
      <c r="D3720" s="10" t="s">
        <v>26163</v>
      </c>
      <c r="E3720" s="11" t="s">
        <v>26164</v>
      </c>
      <c r="F3720" s="6">
        <v>231926</v>
      </c>
      <c r="G3720" s="6" t="s">
        <v>4738</v>
      </c>
      <c r="H3720" s="16">
        <v>2765722.24</v>
      </c>
      <c r="I3720" s="12" t="s">
        <v>7479</v>
      </c>
      <c r="J3720" s="12" t="s">
        <v>26165</v>
      </c>
      <c r="K3720" s="15">
        <v>0</v>
      </c>
      <c r="L3720" s="13" t="s">
        <v>14</v>
      </c>
      <c r="M3720" s="7">
        <v>1</v>
      </c>
      <c r="N3720" s="14"/>
    </row>
    <row r="3721" spans="1:14" ht="267.75">
      <c r="A3721" s="6">
        <v>3720</v>
      </c>
      <c r="B3721" s="8" t="s">
        <v>25828</v>
      </c>
      <c r="C3721" s="9" t="s">
        <v>26166</v>
      </c>
      <c r="D3721" s="10" t="s">
        <v>26167</v>
      </c>
      <c r="E3721" s="11" t="s">
        <v>26168</v>
      </c>
      <c r="F3721" s="6">
        <v>262120</v>
      </c>
      <c r="G3721" s="6" t="s">
        <v>4738</v>
      </c>
      <c r="H3721" s="16">
        <v>36139099.149999999</v>
      </c>
      <c r="I3721" s="12" t="s">
        <v>26087</v>
      </c>
      <c r="J3721" s="12" t="s">
        <v>25882</v>
      </c>
      <c r="K3721" s="15">
        <v>17127268</v>
      </c>
      <c r="L3721" s="13" t="s">
        <v>70</v>
      </c>
      <c r="M3721" s="7">
        <v>1</v>
      </c>
      <c r="N3721" s="14"/>
    </row>
    <row r="3722" spans="1:14" ht="267.75">
      <c r="A3722" s="6">
        <v>3721</v>
      </c>
      <c r="B3722" s="8" t="s">
        <v>25828</v>
      </c>
      <c r="C3722" s="9" t="s">
        <v>26169</v>
      </c>
      <c r="D3722" s="10" t="s">
        <v>26167</v>
      </c>
      <c r="E3722" s="11" t="s">
        <v>26168</v>
      </c>
      <c r="F3722" s="6">
        <v>262120</v>
      </c>
      <c r="G3722" s="6" t="s">
        <v>4738</v>
      </c>
      <c r="H3722" s="16">
        <v>36139099.149999999</v>
      </c>
      <c r="I3722" s="12" t="s">
        <v>26087</v>
      </c>
      <c r="J3722" s="12" t="s">
        <v>25882</v>
      </c>
      <c r="K3722" s="15">
        <v>17127268</v>
      </c>
      <c r="L3722" s="13" t="s">
        <v>70</v>
      </c>
      <c r="M3722" s="7">
        <v>0.4</v>
      </c>
      <c r="N3722" s="14"/>
    </row>
    <row r="3723" spans="1:14" ht="267.75">
      <c r="A3723" s="6">
        <v>3722</v>
      </c>
      <c r="B3723" s="8" t="s">
        <v>25828</v>
      </c>
      <c r="C3723" s="9" t="s">
        <v>26170</v>
      </c>
      <c r="D3723" s="10" t="s">
        <v>20861</v>
      </c>
      <c r="E3723" s="11" t="s">
        <v>26168</v>
      </c>
      <c r="F3723" s="6">
        <v>262120</v>
      </c>
      <c r="G3723" s="6" t="s">
        <v>4738</v>
      </c>
      <c r="H3723" s="16">
        <v>36139099.149999999</v>
      </c>
      <c r="I3723" s="12" t="s">
        <v>26087</v>
      </c>
      <c r="J3723" s="12" t="s">
        <v>25882</v>
      </c>
      <c r="K3723" s="15">
        <v>17127268</v>
      </c>
      <c r="L3723" s="13" t="s">
        <v>70</v>
      </c>
      <c r="M3723" s="7">
        <v>0.6</v>
      </c>
      <c r="N3723" s="14"/>
    </row>
    <row r="3724" spans="1:14" ht="94.5">
      <c r="A3724" s="6">
        <v>3723</v>
      </c>
      <c r="B3724" s="8" t="s">
        <v>25828</v>
      </c>
      <c r="C3724" s="9" t="s">
        <v>26171</v>
      </c>
      <c r="D3724" s="10" t="s">
        <v>26172</v>
      </c>
      <c r="E3724" s="11" t="s">
        <v>26173</v>
      </c>
      <c r="F3724" s="6">
        <v>277732</v>
      </c>
      <c r="G3724" s="6" t="s">
        <v>4738</v>
      </c>
      <c r="H3724" s="16">
        <v>24125045.109999999</v>
      </c>
      <c r="I3724" s="12" t="s">
        <v>26174</v>
      </c>
      <c r="J3724" s="12" t="s">
        <v>2504</v>
      </c>
      <c r="K3724" s="15">
        <v>9672002</v>
      </c>
      <c r="L3724" s="13" t="s">
        <v>70</v>
      </c>
      <c r="M3724" s="7">
        <v>1</v>
      </c>
      <c r="N3724" s="14"/>
    </row>
    <row r="3725" spans="1:14" ht="94.5">
      <c r="A3725" s="6">
        <v>3724</v>
      </c>
      <c r="B3725" s="8" t="s">
        <v>25828</v>
      </c>
      <c r="C3725" s="9" t="s">
        <v>26169</v>
      </c>
      <c r="D3725" s="10" t="s">
        <v>26175</v>
      </c>
      <c r="E3725" s="11" t="s">
        <v>26173</v>
      </c>
      <c r="F3725" s="6">
        <v>277732</v>
      </c>
      <c r="G3725" s="6" t="s">
        <v>4738</v>
      </c>
      <c r="H3725" s="16">
        <v>24125045.109999999</v>
      </c>
      <c r="I3725" s="12" t="s">
        <v>26174</v>
      </c>
      <c r="J3725" s="12" t="s">
        <v>2504</v>
      </c>
      <c r="K3725" s="15">
        <v>9672002</v>
      </c>
      <c r="L3725" s="13" t="s">
        <v>70</v>
      </c>
      <c r="M3725" s="7">
        <v>0.49</v>
      </c>
      <c r="N3725" s="14"/>
    </row>
    <row r="3726" spans="1:14" ht="94.5">
      <c r="A3726" s="6">
        <v>3725</v>
      </c>
      <c r="B3726" s="8" t="s">
        <v>25828</v>
      </c>
      <c r="C3726" s="9" t="s">
        <v>26176</v>
      </c>
      <c r="D3726" s="10" t="s">
        <v>25879</v>
      </c>
      <c r="E3726" s="11" t="s">
        <v>26173</v>
      </c>
      <c r="F3726" s="6">
        <v>277732</v>
      </c>
      <c r="G3726" s="6" t="s">
        <v>4738</v>
      </c>
      <c r="H3726" s="16">
        <v>24125045.109999999</v>
      </c>
      <c r="I3726" s="12" t="s">
        <v>26174</v>
      </c>
      <c r="J3726" s="12" t="s">
        <v>2504</v>
      </c>
      <c r="K3726" s="15">
        <v>9672002</v>
      </c>
      <c r="L3726" s="13" t="s">
        <v>70</v>
      </c>
      <c r="M3726" s="7">
        <v>0.51</v>
      </c>
      <c r="N3726" s="14"/>
    </row>
    <row r="3727" spans="1:14" ht="110.25">
      <c r="A3727" s="6">
        <v>3726</v>
      </c>
      <c r="B3727" s="8" t="s">
        <v>25828</v>
      </c>
      <c r="C3727" s="9" t="s">
        <v>25834</v>
      </c>
      <c r="D3727" s="10" t="s">
        <v>25835</v>
      </c>
      <c r="E3727" s="11" t="s">
        <v>26177</v>
      </c>
      <c r="F3727" s="6">
        <v>191797</v>
      </c>
      <c r="G3727" s="6" t="s">
        <v>4738</v>
      </c>
      <c r="H3727" s="16">
        <v>11286120.560000001</v>
      </c>
      <c r="I3727" s="12" t="s">
        <v>25837</v>
      </c>
      <c r="J3727" s="12" t="s">
        <v>25838</v>
      </c>
      <c r="K3727" s="15">
        <v>7968449</v>
      </c>
      <c r="L3727" s="13" t="s">
        <v>14</v>
      </c>
      <c r="M3727" s="7">
        <v>1</v>
      </c>
      <c r="N3727" s="14"/>
    </row>
    <row r="3728" spans="1:14" ht="110.25">
      <c r="A3728" s="6">
        <v>3727</v>
      </c>
      <c r="B3728" s="8" t="s">
        <v>25828</v>
      </c>
      <c r="C3728" s="9" t="s">
        <v>26178</v>
      </c>
      <c r="D3728" s="10" t="s">
        <v>25893</v>
      </c>
      <c r="E3728" s="11" t="s">
        <v>26179</v>
      </c>
      <c r="F3728" s="6">
        <v>262122</v>
      </c>
      <c r="G3728" s="6" t="s">
        <v>4738</v>
      </c>
      <c r="H3728" s="16">
        <v>9759491.5700000003</v>
      </c>
      <c r="I3728" s="12" t="s">
        <v>26180</v>
      </c>
      <c r="J3728" s="12" t="s">
        <v>26035</v>
      </c>
      <c r="K3728" s="15">
        <v>6496810</v>
      </c>
      <c r="L3728" s="13" t="s">
        <v>14</v>
      </c>
      <c r="M3728" s="7">
        <v>1</v>
      </c>
      <c r="N3728" s="14"/>
    </row>
    <row r="3729" spans="1:14" ht="141.75">
      <c r="A3729" s="6">
        <v>3728</v>
      </c>
      <c r="B3729" s="8" t="s">
        <v>25828</v>
      </c>
      <c r="C3729" s="9" t="s">
        <v>25923</v>
      </c>
      <c r="D3729" s="10" t="s">
        <v>25855</v>
      </c>
      <c r="E3729" s="11" t="s">
        <v>26181</v>
      </c>
      <c r="F3729" s="6">
        <v>334846</v>
      </c>
      <c r="G3729" s="6" t="s">
        <v>4738</v>
      </c>
      <c r="H3729" s="16">
        <v>18198848.719999999</v>
      </c>
      <c r="I3729" s="12" t="s">
        <v>7169</v>
      </c>
      <c r="J3729" s="12" t="s">
        <v>13339</v>
      </c>
      <c r="K3729" s="15">
        <v>0</v>
      </c>
      <c r="L3729" s="13" t="s">
        <v>14</v>
      </c>
      <c r="M3729" s="7">
        <v>1</v>
      </c>
      <c r="N3729" s="14"/>
    </row>
    <row r="3730" spans="1:14" ht="189">
      <c r="A3730" s="6">
        <v>3729</v>
      </c>
      <c r="B3730" s="8" t="s">
        <v>25828</v>
      </c>
      <c r="C3730" s="9" t="s">
        <v>26182</v>
      </c>
      <c r="D3730" s="10" t="s">
        <v>26183</v>
      </c>
      <c r="E3730" s="11" t="s">
        <v>26184</v>
      </c>
      <c r="F3730" s="6">
        <v>334848</v>
      </c>
      <c r="G3730" s="6" t="s">
        <v>4738</v>
      </c>
      <c r="H3730" s="16">
        <v>17164334.289999999</v>
      </c>
      <c r="I3730" s="12" t="s">
        <v>13051</v>
      </c>
      <c r="J3730" s="12" t="s">
        <v>26185</v>
      </c>
      <c r="K3730" s="15">
        <v>1690602</v>
      </c>
      <c r="L3730" s="13" t="s">
        <v>70</v>
      </c>
      <c r="M3730" s="7">
        <v>1</v>
      </c>
      <c r="N3730" s="14"/>
    </row>
    <row r="3731" spans="1:14" ht="189">
      <c r="A3731" s="6">
        <v>3730</v>
      </c>
      <c r="B3731" s="8" t="s">
        <v>25828</v>
      </c>
      <c r="C3731" s="9" t="s">
        <v>26186</v>
      </c>
      <c r="D3731" s="10" t="s">
        <v>26187</v>
      </c>
      <c r="E3731" s="11" t="s">
        <v>26184</v>
      </c>
      <c r="F3731" s="6">
        <v>334848</v>
      </c>
      <c r="G3731" s="6" t="s">
        <v>4738</v>
      </c>
      <c r="H3731" s="16">
        <v>17164334.289999999</v>
      </c>
      <c r="I3731" s="12" t="s">
        <v>13051</v>
      </c>
      <c r="J3731" s="12" t="s">
        <v>26185</v>
      </c>
      <c r="K3731" s="15">
        <v>1690602</v>
      </c>
      <c r="L3731" s="13" t="s">
        <v>70</v>
      </c>
      <c r="M3731" s="7">
        <v>0.25</v>
      </c>
      <c r="N3731" s="14"/>
    </row>
    <row r="3732" spans="1:14" ht="189">
      <c r="A3732" s="6">
        <v>3731</v>
      </c>
      <c r="B3732" s="8" t="s">
        <v>25828</v>
      </c>
      <c r="C3732" s="9" t="s">
        <v>26055</v>
      </c>
      <c r="D3732" s="10" t="s">
        <v>26056</v>
      </c>
      <c r="E3732" s="11" t="s">
        <v>26184</v>
      </c>
      <c r="F3732" s="6">
        <v>334848</v>
      </c>
      <c r="G3732" s="6" t="s">
        <v>4738</v>
      </c>
      <c r="H3732" s="16">
        <v>17164334.289999999</v>
      </c>
      <c r="I3732" s="12" t="s">
        <v>13051</v>
      </c>
      <c r="J3732" s="12" t="s">
        <v>26185</v>
      </c>
      <c r="K3732" s="15">
        <v>1690602</v>
      </c>
      <c r="L3732" s="13" t="s">
        <v>70</v>
      </c>
      <c r="M3732" s="7">
        <v>0.75</v>
      </c>
      <c r="N3732" s="14"/>
    </row>
    <row r="3733" spans="1:14" ht="157.5">
      <c r="A3733" s="6">
        <v>3732</v>
      </c>
      <c r="B3733" s="8" t="s">
        <v>25828</v>
      </c>
      <c r="C3733" s="9" t="s">
        <v>26061</v>
      </c>
      <c r="D3733" s="10" t="s">
        <v>25855</v>
      </c>
      <c r="E3733" s="11" t="s">
        <v>26188</v>
      </c>
      <c r="F3733" s="6">
        <v>391087</v>
      </c>
      <c r="G3733" s="6" t="s">
        <v>4738</v>
      </c>
      <c r="H3733" s="16">
        <v>15403062.34</v>
      </c>
      <c r="I3733" s="12" t="s">
        <v>17416</v>
      </c>
      <c r="J3733" s="12" t="s">
        <v>25891</v>
      </c>
      <c r="K3733" s="15">
        <v>7211856</v>
      </c>
      <c r="L3733" s="13" t="s">
        <v>14</v>
      </c>
      <c r="M3733" s="7">
        <v>1</v>
      </c>
      <c r="N3733" s="14"/>
    </row>
    <row r="3734" spans="1:14" ht="126">
      <c r="A3734" s="6">
        <v>3733</v>
      </c>
      <c r="B3734" s="8" t="s">
        <v>25828</v>
      </c>
      <c r="C3734" s="9" t="s">
        <v>26189</v>
      </c>
      <c r="D3734" s="10" t="s">
        <v>25908</v>
      </c>
      <c r="E3734" s="11" t="s">
        <v>26190</v>
      </c>
      <c r="F3734" s="6">
        <v>204467</v>
      </c>
      <c r="G3734" s="6" t="s">
        <v>4738</v>
      </c>
      <c r="H3734" s="16">
        <v>13194685.91</v>
      </c>
      <c r="I3734" s="12" t="s">
        <v>25860</v>
      </c>
      <c r="J3734" s="12" t="s">
        <v>26064</v>
      </c>
      <c r="K3734" s="15">
        <v>4937081</v>
      </c>
      <c r="L3734" s="13" t="s">
        <v>14</v>
      </c>
      <c r="M3734" s="7">
        <v>1</v>
      </c>
      <c r="N3734" s="14"/>
    </row>
    <row r="3735" spans="1:14" ht="126">
      <c r="A3735" s="6">
        <v>3734</v>
      </c>
      <c r="B3735" s="8" t="s">
        <v>25828</v>
      </c>
      <c r="C3735" s="9" t="s">
        <v>26191</v>
      </c>
      <c r="D3735" s="10" t="s">
        <v>26192</v>
      </c>
      <c r="E3735" s="11" t="s">
        <v>26193</v>
      </c>
      <c r="F3735" s="6">
        <v>204469</v>
      </c>
      <c r="G3735" s="6" t="s">
        <v>4738</v>
      </c>
      <c r="H3735" s="16">
        <v>17570062.390000001</v>
      </c>
      <c r="I3735" s="12" t="s">
        <v>26194</v>
      </c>
      <c r="J3735" s="12" t="s">
        <v>26195</v>
      </c>
      <c r="K3735" s="15">
        <v>3000000</v>
      </c>
      <c r="L3735" s="13" t="s">
        <v>14</v>
      </c>
      <c r="M3735" s="7">
        <v>1</v>
      </c>
      <c r="N3735" s="14" t="s">
        <v>9630</v>
      </c>
    </row>
    <row r="3736" spans="1:14" ht="126">
      <c r="A3736" s="6">
        <v>3735</v>
      </c>
      <c r="B3736" s="8" t="s">
        <v>25828</v>
      </c>
      <c r="C3736" s="9" t="s">
        <v>26191</v>
      </c>
      <c r="D3736" s="10" t="s">
        <v>26192</v>
      </c>
      <c r="E3736" s="11" t="s">
        <v>26196</v>
      </c>
      <c r="F3736" s="6">
        <v>204470</v>
      </c>
      <c r="G3736" s="6" t="s">
        <v>4738</v>
      </c>
      <c r="H3736" s="16">
        <v>17213691.77</v>
      </c>
      <c r="I3736" s="12" t="s">
        <v>26194</v>
      </c>
      <c r="J3736" s="12" t="s">
        <v>26195</v>
      </c>
      <c r="K3736" s="15">
        <v>0</v>
      </c>
      <c r="L3736" s="13" t="s">
        <v>14</v>
      </c>
      <c r="M3736" s="7">
        <v>1</v>
      </c>
      <c r="N3736" s="14"/>
    </row>
    <row r="3737" spans="1:14" ht="126">
      <c r="A3737" s="6">
        <v>3736</v>
      </c>
      <c r="B3737" s="8" t="s">
        <v>25828</v>
      </c>
      <c r="C3737" s="9" t="s">
        <v>26197</v>
      </c>
      <c r="D3737" s="10" t="s">
        <v>26198</v>
      </c>
      <c r="E3737" s="11" t="s">
        <v>26199</v>
      </c>
      <c r="F3737" s="6">
        <v>204471</v>
      </c>
      <c r="G3737" s="6" t="s">
        <v>4738</v>
      </c>
      <c r="H3737" s="16">
        <v>18474458.940000001</v>
      </c>
      <c r="I3737" s="12" t="s">
        <v>25999</v>
      </c>
      <c r="J3737" s="12" t="s">
        <v>2301</v>
      </c>
      <c r="K3737" s="15">
        <v>12420487</v>
      </c>
      <c r="L3737" s="13" t="s">
        <v>14</v>
      </c>
      <c r="M3737" s="7">
        <v>1</v>
      </c>
      <c r="N3737" s="14"/>
    </row>
    <row r="3738" spans="1:14" ht="47.25">
      <c r="A3738" s="6">
        <v>3737</v>
      </c>
      <c r="B3738" s="8" t="s">
        <v>25828</v>
      </c>
      <c r="C3738" s="9" t="s">
        <v>25883</v>
      </c>
      <c r="D3738" s="10" t="s">
        <v>25884</v>
      </c>
      <c r="E3738" s="11" t="s">
        <v>26200</v>
      </c>
      <c r="F3738" s="6">
        <v>212837</v>
      </c>
      <c r="G3738" s="6" t="s">
        <v>4738</v>
      </c>
      <c r="H3738" s="16">
        <v>23969418.761</v>
      </c>
      <c r="I3738" s="12" t="s">
        <v>25886</v>
      </c>
      <c r="J3738" s="12" t="s">
        <v>25887</v>
      </c>
      <c r="K3738" s="15">
        <v>16335037</v>
      </c>
      <c r="L3738" s="13" t="s">
        <v>14</v>
      </c>
      <c r="M3738" s="7">
        <v>1</v>
      </c>
      <c r="N3738" s="14"/>
    </row>
    <row r="3739" spans="1:14" ht="110.25">
      <c r="A3739" s="6">
        <v>3738</v>
      </c>
      <c r="B3739" s="8" t="s">
        <v>25828</v>
      </c>
      <c r="C3739" s="9" t="s">
        <v>26078</v>
      </c>
      <c r="D3739" s="10" t="s">
        <v>16365</v>
      </c>
      <c r="E3739" s="11" t="s">
        <v>26201</v>
      </c>
      <c r="F3739" s="6">
        <v>262117</v>
      </c>
      <c r="G3739" s="6" t="s">
        <v>4738</v>
      </c>
      <c r="H3739" s="16">
        <v>24192899.52</v>
      </c>
      <c r="I3739" s="12" t="s">
        <v>26080</v>
      </c>
      <c r="J3739" s="12" t="s">
        <v>26035</v>
      </c>
      <c r="K3739" s="15">
        <v>9926815</v>
      </c>
      <c r="L3739" s="13" t="s">
        <v>14</v>
      </c>
      <c r="M3739" s="7">
        <v>1</v>
      </c>
      <c r="N3739" s="14"/>
    </row>
    <row r="3740" spans="1:14" ht="47.25">
      <c r="A3740" s="6">
        <v>3739</v>
      </c>
      <c r="B3740" s="8" t="s">
        <v>25828</v>
      </c>
      <c r="C3740" s="9" t="s">
        <v>26202</v>
      </c>
      <c r="D3740" s="10" t="s">
        <v>12040</v>
      </c>
      <c r="E3740" s="11" t="s">
        <v>26203</v>
      </c>
      <c r="F3740" s="6">
        <v>204492</v>
      </c>
      <c r="G3740" s="6" t="s">
        <v>4738</v>
      </c>
      <c r="H3740" s="16">
        <v>11768235.640000001</v>
      </c>
      <c r="I3740" s="12" t="s">
        <v>19299</v>
      </c>
      <c r="J3740" s="12" t="s">
        <v>5724</v>
      </c>
      <c r="K3740" s="15">
        <v>8121294</v>
      </c>
      <c r="L3740" s="13" t="s">
        <v>14</v>
      </c>
      <c r="M3740" s="7">
        <v>1</v>
      </c>
      <c r="N3740" s="14" t="s">
        <v>9630</v>
      </c>
    </row>
    <row r="3741" spans="1:14" ht="63">
      <c r="A3741" s="6">
        <v>3740</v>
      </c>
      <c r="B3741" s="8" t="s">
        <v>25828</v>
      </c>
      <c r="C3741" s="9" t="s">
        <v>26204</v>
      </c>
      <c r="D3741" s="10" t="s">
        <v>20878</v>
      </c>
      <c r="E3741" s="11" t="s">
        <v>26205</v>
      </c>
      <c r="F3741" s="6">
        <v>204493</v>
      </c>
      <c r="G3741" s="6" t="s">
        <v>4738</v>
      </c>
      <c r="H3741" s="16">
        <v>12562842.699999999</v>
      </c>
      <c r="I3741" s="12" t="s">
        <v>26206</v>
      </c>
      <c r="J3741" s="12" t="s">
        <v>25877</v>
      </c>
      <c r="K3741" s="15">
        <v>5511487</v>
      </c>
      <c r="L3741" s="13" t="s">
        <v>14</v>
      </c>
      <c r="M3741" s="7">
        <v>1</v>
      </c>
      <c r="N3741" s="14"/>
    </row>
    <row r="3742" spans="1:14" ht="110.25">
      <c r="A3742" s="6">
        <v>3741</v>
      </c>
      <c r="B3742" s="8" t="s">
        <v>25828</v>
      </c>
      <c r="C3742" s="9" t="s">
        <v>26207</v>
      </c>
      <c r="D3742" s="10" t="s">
        <v>26208</v>
      </c>
      <c r="E3742" s="11" t="s">
        <v>26209</v>
      </c>
      <c r="F3742" s="6">
        <v>204494</v>
      </c>
      <c r="G3742" s="6" t="s">
        <v>4738</v>
      </c>
      <c r="H3742" s="16">
        <v>13390303.08</v>
      </c>
      <c r="I3742" s="12" t="s">
        <v>26206</v>
      </c>
      <c r="J3742" s="12" t="s">
        <v>26210</v>
      </c>
      <c r="K3742" s="15">
        <v>8152519</v>
      </c>
      <c r="L3742" s="13" t="s">
        <v>14</v>
      </c>
      <c r="M3742" s="7">
        <v>1</v>
      </c>
      <c r="N3742" s="14"/>
    </row>
    <row r="3743" spans="1:14" ht="110.25">
      <c r="A3743" s="6">
        <v>3742</v>
      </c>
      <c r="B3743" s="8" t="s">
        <v>25828</v>
      </c>
      <c r="C3743" s="9" t="s">
        <v>26211</v>
      </c>
      <c r="D3743" s="10" t="s">
        <v>26019</v>
      </c>
      <c r="E3743" s="11" t="s">
        <v>26212</v>
      </c>
      <c r="F3743" s="6">
        <v>269800</v>
      </c>
      <c r="G3743" s="6" t="s">
        <v>4738</v>
      </c>
      <c r="H3743" s="16">
        <v>21361541.261</v>
      </c>
      <c r="I3743" s="12" t="s">
        <v>25890</v>
      </c>
      <c r="J3743" s="12" t="s">
        <v>25891</v>
      </c>
      <c r="K3743" s="15">
        <v>0</v>
      </c>
      <c r="L3743" s="13" t="s">
        <v>14</v>
      </c>
      <c r="M3743" s="7">
        <v>1</v>
      </c>
      <c r="N3743" s="14"/>
    </row>
    <row r="3744" spans="1:14" ht="94.5">
      <c r="A3744" s="6">
        <v>3743</v>
      </c>
      <c r="B3744" s="8" t="s">
        <v>25828</v>
      </c>
      <c r="C3744" s="9" t="s">
        <v>26213</v>
      </c>
      <c r="D3744" s="10" t="s">
        <v>25908</v>
      </c>
      <c r="E3744" s="11" t="s">
        <v>26214</v>
      </c>
      <c r="F3744" s="6">
        <v>294717</v>
      </c>
      <c r="G3744" s="6" t="s">
        <v>4738</v>
      </c>
      <c r="H3744" s="16">
        <v>25541535.699999999</v>
      </c>
      <c r="I3744" s="12" t="s">
        <v>26215</v>
      </c>
      <c r="J3744" s="12" t="s">
        <v>2504</v>
      </c>
      <c r="K3744" s="15">
        <v>0</v>
      </c>
      <c r="L3744" s="13" t="s">
        <v>14</v>
      </c>
      <c r="M3744" s="7">
        <v>1</v>
      </c>
      <c r="N3744" s="14"/>
    </row>
    <row r="3745" spans="1:14" ht="110.25">
      <c r="A3745" s="6">
        <v>3744</v>
      </c>
      <c r="B3745" s="8" t="s">
        <v>25828</v>
      </c>
      <c r="C3745" s="9" t="s">
        <v>26216</v>
      </c>
      <c r="D3745" s="10" t="s">
        <v>20878</v>
      </c>
      <c r="E3745" s="11" t="s">
        <v>26217</v>
      </c>
      <c r="F3745" s="6">
        <v>245572</v>
      </c>
      <c r="G3745" s="6" t="s">
        <v>4738</v>
      </c>
      <c r="H3745" s="16">
        <v>17317628.82</v>
      </c>
      <c r="I3745" s="12" t="s">
        <v>26017</v>
      </c>
      <c r="J3745" s="12" t="s">
        <v>26158</v>
      </c>
      <c r="K3745" s="15">
        <v>12316839</v>
      </c>
      <c r="L3745" s="13" t="s">
        <v>14</v>
      </c>
      <c r="M3745" s="7">
        <v>1</v>
      </c>
      <c r="N3745" s="14"/>
    </row>
    <row r="3746" spans="1:14" ht="47.25">
      <c r="A3746" s="6">
        <v>3745</v>
      </c>
      <c r="B3746" s="8" t="s">
        <v>25828</v>
      </c>
      <c r="C3746" s="9" t="s">
        <v>26218</v>
      </c>
      <c r="D3746" s="10" t="s">
        <v>25968</v>
      </c>
      <c r="E3746" s="11" t="s">
        <v>26219</v>
      </c>
      <c r="F3746" s="6">
        <v>219061</v>
      </c>
      <c r="G3746" s="6" t="s">
        <v>4738</v>
      </c>
      <c r="H3746" s="16">
        <v>7090614.0789999999</v>
      </c>
      <c r="I3746" s="12" t="s">
        <v>19439</v>
      </c>
      <c r="J3746" s="12" t="s">
        <v>26220</v>
      </c>
      <c r="K3746" s="15">
        <v>4120197</v>
      </c>
      <c r="L3746" s="13" t="s">
        <v>14</v>
      </c>
      <c r="M3746" s="7">
        <v>1</v>
      </c>
      <c r="N3746" s="14"/>
    </row>
    <row r="3747" spans="1:14" ht="141.75">
      <c r="A3747" s="6">
        <v>3746</v>
      </c>
      <c r="B3747" s="8" t="s">
        <v>25828</v>
      </c>
      <c r="C3747" s="9" t="s">
        <v>26221</v>
      </c>
      <c r="D3747" s="10" t="s">
        <v>25997</v>
      </c>
      <c r="E3747" s="11" t="s">
        <v>26222</v>
      </c>
      <c r="F3747" s="6">
        <v>245570</v>
      </c>
      <c r="G3747" s="6" t="s">
        <v>4738</v>
      </c>
      <c r="H3747" s="16">
        <v>30204535.309999999</v>
      </c>
      <c r="I3747" s="12" t="s">
        <v>26223</v>
      </c>
      <c r="J3747" s="12" t="s">
        <v>26035</v>
      </c>
      <c r="K3747" s="15">
        <v>16128717</v>
      </c>
      <c r="L3747" s="13" t="s">
        <v>14</v>
      </c>
      <c r="M3747" s="7">
        <v>1</v>
      </c>
      <c r="N3747" s="14"/>
    </row>
    <row r="3748" spans="1:14" ht="110.25">
      <c r="A3748" s="6">
        <v>3747</v>
      </c>
      <c r="B3748" s="8" t="s">
        <v>25828</v>
      </c>
      <c r="C3748" s="9" t="s">
        <v>26224</v>
      </c>
      <c r="D3748" s="10" t="s">
        <v>26225</v>
      </c>
      <c r="E3748" s="11" t="s">
        <v>26226</v>
      </c>
      <c r="F3748" s="6">
        <v>413297</v>
      </c>
      <c r="G3748" s="6" t="s">
        <v>4738</v>
      </c>
      <c r="H3748" s="16">
        <v>10911784.67</v>
      </c>
      <c r="I3748" s="12" t="s">
        <v>26227</v>
      </c>
      <c r="J3748" s="12" t="s">
        <v>26228</v>
      </c>
      <c r="K3748" s="15">
        <v>0</v>
      </c>
      <c r="L3748" s="13" t="s">
        <v>14</v>
      </c>
      <c r="M3748" s="7">
        <v>1</v>
      </c>
      <c r="N3748" s="14"/>
    </row>
    <row r="3749" spans="1:14" ht="299.25">
      <c r="A3749" s="6">
        <v>3748</v>
      </c>
      <c r="B3749" s="8" t="s">
        <v>25828</v>
      </c>
      <c r="C3749" s="9" t="s">
        <v>26229</v>
      </c>
      <c r="D3749" s="10" t="s">
        <v>26230</v>
      </c>
      <c r="E3749" s="11" t="s">
        <v>26231</v>
      </c>
      <c r="F3749" s="6">
        <v>394154</v>
      </c>
      <c r="G3749" s="6" t="s">
        <v>4738</v>
      </c>
      <c r="H3749" s="16">
        <v>13916975.15</v>
      </c>
      <c r="I3749" s="12" t="s">
        <v>17425</v>
      </c>
      <c r="J3749" s="12" t="s">
        <v>25891</v>
      </c>
      <c r="K3749" s="15">
        <v>0</v>
      </c>
      <c r="L3749" s="13" t="s">
        <v>14</v>
      </c>
      <c r="M3749" s="7">
        <v>1</v>
      </c>
      <c r="N3749" s="14"/>
    </row>
    <row r="3750" spans="1:14" ht="110.25">
      <c r="A3750" s="6">
        <v>3749</v>
      </c>
      <c r="B3750" s="8" t="s">
        <v>25828</v>
      </c>
      <c r="C3750" s="9" t="s">
        <v>26232</v>
      </c>
      <c r="D3750" s="10" t="s">
        <v>26233</v>
      </c>
      <c r="E3750" s="11" t="s">
        <v>26234</v>
      </c>
      <c r="F3750" s="6">
        <v>262118</v>
      </c>
      <c r="G3750" s="6" t="s">
        <v>4738</v>
      </c>
      <c r="H3750" s="16" t="s">
        <v>26235</v>
      </c>
      <c r="I3750" s="12" t="s">
        <v>19460</v>
      </c>
      <c r="J3750" s="12" t="s">
        <v>823</v>
      </c>
      <c r="K3750" s="15">
        <v>7743179</v>
      </c>
      <c r="L3750" s="13" t="s">
        <v>14</v>
      </c>
      <c r="M3750" s="7">
        <v>1</v>
      </c>
      <c r="N3750" s="14"/>
    </row>
    <row r="3751" spans="1:14" ht="63">
      <c r="A3751" s="6">
        <v>3750</v>
      </c>
      <c r="B3751" s="8" t="s">
        <v>25828</v>
      </c>
      <c r="C3751" s="9" t="s">
        <v>26236</v>
      </c>
      <c r="D3751" s="10" t="s">
        <v>26237</v>
      </c>
      <c r="E3751" s="11" t="s">
        <v>26238</v>
      </c>
      <c r="F3751" s="6">
        <v>315100</v>
      </c>
      <c r="G3751" s="6" t="s">
        <v>4738</v>
      </c>
      <c r="H3751" s="16">
        <v>4309473.182</v>
      </c>
      <c r="I3751" s="12" t="s">
        <v>26239</v>
      </c>
      <c r="J3751" s="12" t="s">
        <v>26030</v>
      </c>
      <c r="K3751" s="15">
        <v>0</v>
      </c>
      <c r="L3751" s="13" t="s">
        <v>14</v>
      </c>
      <c r="M3751" s="7">
        <v>1</v>
      </c>
      <c r="N3751" s="14"/>
    </row>
    <row r="3752" spans="1:14" ht="110.25">
      <c r="A3752" s="6">
        <v>3751</v>
      </c>
      <c r="B3752" s="8" t="s">
        <v>25828</v>
      </c>
      <c r="C3752" s="9" t="s">
        <v>26240</v>
      </c>
      <c r="D3752" s="10" t="s">
        <v>26241</v>
      </c>
      <c r="E3752" s="11" t="s">
        <v>26242</v>
      </c>
      <c r="F3752" s="6">
        <v>279336</v>
      </c>
      <c r="G3752" s="6" t="s">
        <v>4738</v>
      </c>
      <c r="H3752" s="16">
        <v>13472488.98</v>
      </c>
      <c r="I3752" s="12" t="s">
        <v>2713</v>
      </c>
      <c r="J3752" s="12" t="s">
        <v>3522</v>
      </c>
      <c r="K3752" s="15">
        <v>2131811</v>
      </c>
      <c r="L3752" s="13" t="s">
        <v>14</v>
      </c>
      <c r="M3752" s="7">
        <v>1</v>
      </c>
      <c r="N3752" s="14"/>
    </row>
    <row r="3753" spans="1:14" ht="78.75">
      <c r="A3753" s="6">
        <v>3752</v>
      </c>
      <c r="B3753" s="8" t="s">
        <v>25828</v>
      </c>
      <c r="C3753" s="9" t="s">
        <v>26243</v>
      </c>
      <c r="D3753" s="10" t="s">
        <v>12040</v>
      </c>
      <c r="E3753" s="11" t="s">
        <v>26244</v>
      </c>
      <c r="F3753" s="6">
        <v>367834</v>
      </c>
      <c r="G3753" s="6" t="s">
        <v>4738</v>
      </c>
      <c r="H3753" s="16">
        <v>32197191.59</v>
      </c>
      <c r="I3753" s="12" t="s">
        <v>20336</v>
      </c>
      <c r="J3753" s="12" t="s">
        <v>26245</v>
      </c>
      <c r="K3753" s="15">
        <v>0</v>
      </c>
      <c r="L3753" s="13" t="s">
        <v>14</v>
      </c>
      <c r="M3753" s="7">
        <v>1</v>
      </c>
      <c r="N3753" s="14" t="s">
        <v>9630</v>
      </c>
    </row>
    <row r="3754" spans="1:14" ht="63">
      <c r="A3754" s="6">
        <v>3753</v>
      </c>
      <c r="B3754" s="8" t="s">
        <v>25828</v>
      </c>
      <c r="C3754" s="9" t="s">
        <v>26246</v>
      </c>
      <c r="D3754" s="10" t="s">
        <v>26247</v>
      </c>
      <c r="E3754" s="11" t="s">
        <v>26248</v>
      </c>
      <c r="F3754" s="6">
        <v>293023</v>
      </c>
      <c r="G3754" s="6" t="s">
        <v>4738</v>
      </c>
      <c r="H3754" s="16">
        <v>5210347.25</v>
      </c>
      <c r="I3754" s="12" t="s">
        <v>26249</v>
      </c>
      <c r="J3754" s="12" t="s">
        <v>19147</v>
      </c>
      <c r="K3754" s="15">
        <v>3323057</v>
      </c>
      <c r="L3754" s="13" t="s">
        <v>14</v>
      </c>
      <c r="M3754" s="7">
        <v>1</v>
      </c>
      <c r="N3754" s="14"/>
    </row>
    <row r="3755" spans="1:14" ht="78.75">
      <c r="A3755" s="6">
        <v>3754</v>
      </c>
      <c r="B3755" s="8" t="s">
        <v>25828</v>
      </c>
      <c r="C3755" s="9" t="s">
        <v>26250</v>
      </c>
      <c r="D3755" s="10" t="s">
        <v>26251</v>
      </c>
      <c r="E3755" s="11" t="s">
        <v>26252</v>
      </c>
      <c r="F3755" s="6">
        <v>278240</v>
      </c>
      <c r="G3755" s="6" t="s">
        <v>1638</v>
      </c>
      <c r="H3755" s="16">
        <v>3324494</v>
      </c>
      <c r="I3755" s="12" t="s">
        <v>26253</v>
      </c>
      <c r="J3755" s="12" t="s">
        <v>26254</v>
      </c>
      <c r="K3755" s="15">
        <v>2514209</v>
      </c>
      <c r="L3755" s="13" t="s">
        <v>14</v>
      </c>
      <c r="M3755" s="7">
        <v>1</v>
      </c>
      <c r="N3755" s="14"/>
    </row>
    <row r="3756" spans="1:14" ht="63">
      <c r="A3756" s="6">
        <v>3755</v>
      </c>
      <c r="B3756" s="8" t="s">
        <v>25828</v>
      </c>
      <c r="C3756" s="9" t="s">
        <v>26255</v>
      </c>
      <c r="D3756" s="10" t="s">
        <v>26256</v>
      </c>
      <c r="E3756" s="11" t="s">
        <v>26257</v>
      </c>
      <c r="F3756" s="6">
        <v>417255</v>
      </c>
      <c r="G3756" s="6" t="s">
        <v>1638</v>
      </c>
      <c r="H3756" s="16">
        <v>3324971.5</v>
      </c>
      <c r="I3756" s="12" t="s">
        <v>923</v>
      </c>
      <c r="J3756" s="12" t="s">
        <v>43</v>
      </c>
      <c r="K3756" s="15">
        <v>0</v>
      </c>
      <c r="L3756" s="13" t="s">
        <v>14</v>
      </c>
      <c r="M3756" s="7">
        <v>1</v>
      </c>
      <c r="N3756" s="14"/>
    </row>
    <row r="3757" spans="1:14" ht="47.25">
      <c r="A3757" s="6">
        <v>3756</v>
      </c>
      <c r="B3757" s="8" t="s">
        <v>25828</v>
      </c>
      <c r="C3757" s="9" t="s">
        <v>25898</v>
      </c>
      <c r="D3757" s="10" t="s">
        <v>25899</v>
      </c>
      <c r="E3757" s="11" t="s">
        <v>26258</v>
      </c>
      <c r="F3757" s="6">
        <v>277676</v>
      </c>
      <c r="G3757" s="6" t="s">
        <v>1638</v>
      </c>
      <c r="H3757" s="16">
        <v>5516077.2000000002</v>
      </c>
      <c r="I3757" s="12" t="s">
        <v>26259</v>
      </c>
      <c r="J3757" s="12" t="s">
        <v>20404</v>
      </c>
      <c r="K3757" s="15">
        <v>5459882</v>
      </c>
      <c r="L3757" s="13" t="s">
        <v>14</v>
      </c>
      <c r="M3757" s="7">
        <v>1</v>
      </c>
      <c r="N3757" s="14"/>
    </row>
    <row r="3758" spans="1:14" ht="47.25">
      <c r="A3758" s="6">
        <v>3757</v>
      </c>
      <c r="B3758" s="8" t="s">
        <v>25828</v>
      </c>
      <c r="C3758" s="9" t="s">
        <v>26260</v>
      </c>
      <c r="D3758" s="10" t="s">
        <v>26261</v>
      </c>
      <c r="E3758" s="11" t="s">
        <v>26262</v>
      </c>
      <c r="F3758" s="6">
        <v>277677</v>
      </c>
      <c r="G3758" s="6" t="s">
        <v>1638</v>
      </c>
      <c r="H3758" s="16">
        <v>3244861.8</v>
      </c>
      <c r="I3758" s="12" t="s">
        <v>23467</v>
      </c>
      <c r="J3758" s="12" t="s">
        <v>20404</v>
      </c>
      <c r="K3758" s="15">
        <v>2025909</v>
      </c>
      <c r="L3758" s="13" t="s">
        <v>14</v>
      </c>
      <c r="M3758" s="7">
        <v>1</v>
      </c>
      <c r="N3758" s="14"/>
    </row>
    <row r="3759" spans="1:14" ht="110.25">
      <c r="A3759" s="6">
        <v>3758</v>
      </c>
      <c r="B3759" s="8" t="s">
        <v>25828</v>
      </c>
      <c r="C3759" s="9" t="s">
        <v>26263</v>
      </c>
      <c r="D3759" s="10" t="s">
        <v>26264</v>
      </c>
      <c r="E3759" s="11" t="s">
        <v>26265</v>
      </c>
      <c r="F3759" s="6">
        <v>96604</v>
      </c>
      <c r="G3759" s="6" t="s">
        <v>3276</v>
      </c>
      <c r="H3759" s="16" t="s">
        <v>26266</v>
      </c>
      <c r="I3759" s="12" t="s">
        <v>26267</v>
      </c>
      <c r="J3759" s="12" t="s">
        <v>26268</v>
      </c>
      <c r="K3759" s="15">
        <v>24868747</v>
      </c>
      <c r="L3759" s="13" t="s">
        <v>70</v>
      </c>
      <c r="M3759" s="7">
        <v>1</v>
      </c>
      <c r="N3759" s="14"/>
    </row>
    <row r="3760" spans="1:14" ht="110.25">
      <c r="A3760" s="6">
        <v>3759</v>
      </c>
      <c r="B3760" s="8" t="s">
        <v>25828</v>
      </c>
      <c r="C3760" s="9" t="s">
        <v>26269</v>
      </c>
      <c r="D3760" s="10" t="s">
        <v>26270</v>
      </c>
      <c r="E3760" s="11" t="s">
        <v>26265</v>
      </c>
      <c r="F3760" s="6">
        <v>96604</v>
      </c>
      <c r="G3760" s="6" t="s">
        <v>3276</v>
      </c>
      <c r="H3760" s="16" t="s">
        <v>26266</v>
      </c>
      <c r="I3760" s="12" t="s">
        <v>26267</v>
      </c>
      <c r="J3760" s="12" t="s">
        <v>26268</v>
      </c>
      <c r="K3760" s="15">
        <v>24868747</v>
      </c>
      <c r="L3760" s="13" t="s">
        <v>70</v>
      </c>
      <c r="M3760" s="7">
        <v>0.51</v>
      </c>
      <c r="N3760" s="14"/>
    </row>
    <row r="3761" spans="1:14" ht="110.25">
      <c r="A3761" s="6">
        <v>3760</v>
      </c>
      <c r="B3761" s="8" t="s">
        <v>25828</v>
      </c>
      <c r="C3761" s="9" t="s">
        <v>26271</v>
      </c>
      <c r="D3761" s="10" t="s">
        <v>26272</v>
      </c>
      <c r="E3761" s="11" t="s">
        <v>26265</v>
      </c>
      <c r="F3761" s="6">
        <v>96604</v>
      </c>
      <c r="G3761" s="6" t="s">
        <v>3276</v>
      </c>
      <c r="H3761" s="16" t="s">
        <v>26266</v>
      </c>
      <c r="I3761" s="12" t="s">
        <v>26267</v>
      </c>
      <c r="J3761" s="12" t="s">
        <v>26268</v>
      </c>
      <c r="K3761" s="15">
        <v>24868747</v>
      </c>
      <c r="L3761" s="13" t="s">
        <v>70</v>
      </c>
      <c r="M3761" s="7">
        <v>0.49</v>
      </c>
      <c r="N3761" s="14"/>
    </row>
    <row r="3762" spans="1:14" ht="78.75">
      <c r="A3762" s="6">
        <v>3761</v>
      </c>
      <c r="B3762" s="8" t="s">
        <v>25828</v>
      </c>
      <c r="C3762" s="9" t="s">
        <v>26273</v>
      </c>
      <c r="D3762" s="10" t="s">
        <v>2379</v>
      </c>
      <c r="E3762" s="11" t="s">
        <v>26274</v>
      </c>
      <c r="F3762" s="6">
        <v>110207</v>
      </c>
      <c r="G3762" s="6" t="s">
        <v>3276</v>
      </c>
      <c r="H3762" s="16">
        <v>133438195.58</v>
      </c>
      <c r="I3762" s="12" t="s">
        <v>6019</v>
      </c>
      <c r="J3762" s="12" t="s">
        <v>26275</v>
      </c>
      <c r="K3762" s="15">
        <v>74408648</v>
      </c>
      <c r="L3762" s="13" t="s">
        <v>14</v>
      </c>
      <c r="M3762" s="7">
        <v>1</v>
      </c>
      <c r="N3762" s="14"/>
    </row>
    <row r="3763" spans="1:14" ht="126">
      <c r="A3763" s="6">
        <v>3762</v>
      </c>
      <c r="B3763" s="8" t="s">
        <v>25828</v>
      </c>
      <c r="C3763" s="9" t="s">
        <v>26276</v>
      </c>
      <c r="D3763" s="10" t="s">
        <v>26277</v>
      </c>
      <c r="E3763" s="11" t="s">
        <v>26278</v>
      </c>
      <c r="F3763" s="6">
        <v>195534</v>
      </c>
      <c r="G3763" s="6" t="s">
        <v>3276</v>
      </c>
      <c r="H3763" s="16">
        <v>441642263.81</v>
      </c>
      <c r="I3763" s="12" t="s">
        <v>19470</v>
      </c>
      <c r="J3763" s="12" t="s">
        <v>2550</v>
      </c>
      <c r="K3763" s="15">
        <v>135373241</v>
      </c>
      <c r="L3763" s="13" t="s">
        <v>70</v>
      </c>
      <c r="M3763" s="7">
        <v>1</v>
      </c>
      <c r="N3763" s="14"/>
    </row>
    <row r="3764" spans="1:14" ht="126">
      <c r="A3764" s="6">
        <v>3763</v>
      </c>
      <c r="B3764" s="8" t="s">
        <v>25828</v>
      </c>
      <c r="C3764" s="9" t="s">
        <v>26279</v>
      </c>
      <c r="D3764" s="10" t="s">
        <v>2379</v>
      </c>
      <c r="E3764" s="11" t="s">
        <v>26278</v>
      </c>
      <c r="F3764" s="6">
        <v>195534</v>
      </c>
      <c r="G3764" s="6" t="s">
        <v>3276</v>
      </c>
      <c r="H3764" s="16">
        <v>441642263.81</v>
      </c>
      <c r="I3764" s="12" t="s">
        <v>19470</v>
      </c>
      <c r="J3764" s="12" t="s">
        <v>2550</v>
      </c>
      <c r="K3764" s="15">
        <v>135373241</v>
      </c>
      <c r="L3764" s="13" t="s">
        <v>70</v>
      </c>
      <c r="M3764" s="7">
        <v>0.49</v>
      </c>
      <c r="N3764" s="14"/>
    </row>
    <row r="3765" spans="1:14" ht="126">
      <c r="A3765" s="6">
        <v>3764</v>
      </c>
      <c r="B3765" s="8" t="s">
        <v>25828</v>
      </c>
      <c r="C3765" s="9" t="s">
        <v>5502</v>
      </c>
      <c r="D3765" s="10" t="s">
        <v>5503</v>
      </c>
      <c r="E3765" s="11" t="s">
        <v>26278</v>
      </c>
      <c r="F3765" s="6">
        <v>195534</v>
      </c>
      <c r="G3765" s="6" t="s">
        <v>3276</v>
      </c>
      <c r="H3765" s="16">
        <v>441642263.81</v>
      </c>
      <c r="I3765" s="12" t="s">
        <v>19470</v>
      </c>
      <c r="J3765" s="12" t="s">
        <v>2550</v>
      </c>
      <c r="K3765" s="15">
        <v>135373241</v>
      </c>
      <c r="L3765" s="13" t="s">
        <v>70</v>
      </c>
      <c r="M3765" s="7">
        <v>0.51</v>
      </c>
      <c r="N3765" s="14"/>
    </row>
    <row r="3766" spans="1:14" ht="126">
      <c r="A3766" s="6">
        <v>3765</v>
      </c>
      <c r="B3766" s="8" t="s">
        <v>25828</v>
      </c>
      <c r="C3766" s="9" t="s">
        <v>26280</v>
      </c>
      <c r="D3766" s="10" t="s">
        <v>3598</v>
      </c>
      <c r="E3766" s="11" t="s">
        <v>26281</v>
      </c>
      <c r="F3766" s="6">
        <v>215879</v>
      </c>
      <c r="G3766" s="6" t="s">
        <v>3276</v>
      </c>
      <c r="H3766" s="16">
        <v>276883267.30000001</v>
      </c>
      <c r="I3766" s="12" t="s">
        <v>26282</v>
      </c>
      <c r="J3766" s="12" t="s">
        <v>1952</v>
      </c>
      <c r="K3766" s="15">
        <v>88733927</v>
      </c>
      <c r="L3766" s="13" t="s">
        <v>14</v>
      </c>
      <c r="M3766" s="7">
        <v>1</v>
      </c>
      <c r="N3766" s="14"/>
    </row>
    <row r="3767" spans="1:14" ht="63">
      <c r="A3767" s="6">
        <v>3766</v>
      </c>
      <c r="B3767" s="8" t="s">
        <v>25828</v>
      </c>
      <c r="C3767" s="9" t="s">
        <v>26283</v>
      </c>
      <c r="D3767" s="10" t="s">
        <v>1602</v>
      </c>
      <c r="E3767" s="11" t="s">
        <v>26284</v>
      </c>
      <c r="F3767" s="6">
        <v>322608</v>
      </c>
      <c r="G3767" s="6" t="s">
        <v>801</v>
      </c>
      <c r="H3767" s="16">
        <v>27609955</v>
      </c>
      <c r="I3767" s="12" t="s">
        <v>24143</v>
      </c>
      <c r="J3767" s="12" t="s">
        <v>2293</v>
      </c>
      <c r="K3767" s="15">
        <v>16500000</v>
      </c>
      <c r="L3767" s="13" t="s">
        <v>14</v>
      </c>
      <c r="M3767" s="7">
        <v>1</v>
      </c>
      <c r="N3767" s="14"/>
    </row>
    <row r="3768" spans="1:14" ht="63">
      <c r="A3768" s="6">
        <v>3767</v>
      </c>
      <c r="B3768" s="8" t="s">
        <v>25828</v>
      </c>
      <c r="C3768" s="9" t="s">
        <v>26285</v>
      </c>
      <c r="D3768" s="10" t="s">
        <v>16179</v>
      </c>
      <c r="E3768" s="11" t="s">
        <v>26286</v>
      </c>
      <c r="F3768" s="6">
        <v>346790</v>
      </c>
      <c r="G3768" s="6" t="s">
        <v>801</v>
      </c>
      <c r="H3768" s="16">
        <v>27712802.960000001</v>
      </c>
      <c r="I3768" s="12" t="s">
        <v>24098</v>
      </c>
      <c r="J3768" s="12" t="s">
        <v>26287</v>
      </c>
      <c r="K3768" s="15">
        <v>0</v>
      </c>
      <c r="L3768" s="13" t="s">
        <v>14</v>
      </c>
      <c r="M3768" s="7">
        <v>1</v>
      </c>
      <c r="N3768" s="14"/>
    </row>
    <row r="3769" spans="1:14" ht="63">
      <c r="A3769" s="6">
        <v>3768</v>
      </c>
      <c r="B3769" s="8" t="s">
        <v>25828</v>
      </c>
      <c r="C3769" s="9" t="s">
        <v>26285</v>
      </c>
      <c r="D3769" s="10" t="s">
        <v>16179</v>
      </c>
      <c r="E3769" s="11" t="s">
        <v>26288</v>
      </c>
      <c r="F3769" s="6">
        <v>363857</v>
      </c>
      <c r="G3769" s="6" t="s">
        <v>801</v>
      </c>
      <c r="H3769" s="16">
        <v>26909800.34</v>
      </c>
      <c r="I3769" s="12" t="s">
        <v>26289</v>
      </c>
      <c r="J3769" s="12" t="s">
        <v>2402</v>
      </c>
      <c r="K3769" s="15">
        <v>0</v>
      </c>
      <c r="L3769" s="13" t="s">
        <v>14</v>
      </c>
      <c r="M3769" s="7">
        <v>1</v>
      </c>
      <c r="N3769" s="14"/>
    </row>
    <row r="3770" spans="1:14" ht="63">
      <c r="A3770" s="6">
        <v>3769</v>
      </c>
      <c r="B3770" s="8" t="s">
        <v>25828</v>
      </c>
      <c r="C3770" s="9" t="s">
        <v>26285</v>
      </c>
      <c r="D3770" s="10" t="s">
        <v>16179</v>
      </c>
      <c r="E3770" s="11" t="s">
        <v>26290</v>
      </c>
      <c r="F3770" s="6">
        <v>363858</v>
      </c>
      <c r="G3770" s="6" t="s">
        <v>801</v>
      </c>
      <c r="H3770" s="16">
        <v>25508799.539999999</v>
      </c>
      <c r="I3770" s="12" t="s">
        <v>26289</v>
      </c>
      <c r="J3770" s="12" t="s">
        <v>2402</v>
      </c>
      <c r="K3770" s="15">
        <v>5337966</v>
      </c>
      <c r="L3770" s="13" t="s">
        <v>14</v>
      </c>
      <c r="M3770" s="7">
        <v>1</v>
      </c>
      <c r="N3770" s="14"/>
    </row>
    <row r="3771" spans="1:14" ht="63">
      <c r="A3771" s="6">
        <v>3770</v>
      </c>
      <c r="B3771" s="8" t="s">
        <v>25828</v>
      </c>
      <c r="C3771" s="9" t="s">
        <v>26291</v>
      </c>
      <c r="D3771" s="10" t="s">
        <v>26292</v>
      </c>
      <c r="E3771" s="11" t="s">
        <v>26293</v>
      </c>
      <c r="F3771" s="6">
        <v>394156</v>
      </c>
      <c r="G3771" s="6" t="s">
        <v>801</v>
      </c>
      <c r="H3771" s="16">
        <v>25665297</v>
      </c>
      <c r="I3771" s="12" t="s">
        <v>26294</v>
      </c>
      <c r="J3771" s="12" t="s">
        <v>2598</v>
      </c>
      <c r="K3771" s="15">
        <v>0</v>
      </c>
      <c r="L3771" s="13" t="s">
        <v>70</v>
      </c>
      <c r="M3771" s="7">
        <v>1</v>
      </c>
      <c r="N3771" s="14"/>
    </row>
    <row r="3772" spans="1:14" ht="63">
      <c r="A3772" s="6">
        <v>3771</v>
      </c>
      <c r="B3772" s="8" t="s">
        <v>25828</v>
      </c>
      <c r="C3772" s="9" t="s">
        <v>26295</v>
      </c>
      <c r="D3772" s="10" t="s">
        <v>26296</v>
      </c>
      <c r="E3772" s="11" t="s">
        <v>26293</v>
      </c>
      <c r="F3772" s="6">
        <v>394156</v>
      </c>
      <c r="G3772" s="6" t="s">
        <v>801</v>
      </c>
      <c r="H3772" s="16">
        <v>25665297</v>
      </c>
      <c r="I3772" s="12" t="s">
        <v>26294</v>
      </c>
      <c r="J3772" s="12" t="s">
        <v>2598</v>
      </c>
      <c r="K3772" s="15">
        <v>0</v>
      </c>
      <c r="L3772" s="13" t="s">
        <v>70</v>
      </c>
      <c r="M3772" s="7">
        <v>0.48485</v>
      </c>
      <c r="N3772" s="14"/>
    </row>
    <row r="3773" spans="1:14" ht="63">
      <c r="A3773" s="6">
        <v>3772</v>
      </c>
      <c r="B3773" s="8" t="s">
        <v>25828</v>
      </c>
      <c r="C3773" s="9" t="s">
        <v>25905</v>
      </c>
      <c r="D3773" s="10" t="s">
        <v>26037</v>
      </c>
      <c r="E3773" s="11" t="s">
        <v>26293</v>
      </c>
      <c r="F3773" s="6">
        <v>394156</v>
      </c>
      <c r="G3773" s="6" t="s">
        <v>801</v>
      </c>
      <c r="H3773" s="16">
        <v>25665297</v>
      </c>
      <c r="I3773" s="12" t="s">
        <v>26294</v>
      </c>
      <c r="J3773" s="12" t="s">
        <v>2598</v>
      </c>
      <c r="K3773" s="15">
        <v>0</v>
      </c>
      <c r="L3773" s="13" t="s">
        <v>70</v>
      </c>
      <c r="M3773" s="7">
        <v>0.51515</v>
      </c>
      <c r="N3773" s="14"/>
    </row>
    <row r="3774" spans="1:14" ht="63">
      <c r="A3774" s="6">
        <v>3773</v>
      </c>
      <c r="B3774" s="8" t="s">
        <v>25828</v>
      </c>
      <c r="C3774" s="9" t="s">
        <v>26297</v>
      </c>
      <c r="D3774" s="10" t="s">
        <v>20861</v>
      </c>
      <c r="E3774" s="11" t="s">
        <v>26298</v>
      </c>
      <c r="F3774" s="6">
        <v>394157</v>
      </c>
      <c r="G3774" s="6" t="s">
        <v>801</v>
      </c>
      <c r="H3774" s="16">
        <v>30847359.66</v>
      </c>
      <c r="I3774" s="12" t="s">
        <v>7752</v>
      </c>
      <c r="J3774" s="12" t="s">
        <v>5984</v>
      </c>
      <c r="K3774" s="15">
        <v>5503826</v>
      </c>
      <c r="L3774" s="13" t="s">
        <v>14</v>
      </c>
      <c r="M3774" s="7">
        <v>1</v>
      </c>
      <c r="N3774" s="14"/>
    </row>
    <row r="3775" spans="1:14" ht="63">
      <c r="A3775" s="6">
        <v>3774</v>
      </c>
      <c r="B3775" s="8" t="s">
        <v>25828</v>
      </c>
      <c r="C3775" s="9" t="s">
        <v>26299</v>
      </c>
      <c r="D3775" s="10" t="s">
        <v>4242</v>
      </c>
      <c r="E3775" s="11" t="s">
        <v>26300</v>
      </c>
      <c r="F3775" s="6">
        <v>423401</v>
      </c>
      <c r="G3775" s="6" t="s">
        <v>801</v>
      </c>
      <c r="H3775" s="16">
        <v>25900730</v>
      </c>
      <c r="I3775" s="12" t="s">
        <v>26301</v>
      </c>
      <c r="J3775" s="12" t="s">
        <v>6532</v>
      </c>
      <c r="K3775" s="15">
        <v>0</v>
      </c>
      <c r="L3775" s="13" t="s">
        <v>14</v>
      </c>
      <c r="M3775" s="7">
        <v>1</v>
      </c>
      <c r="N3775" s="14"/>
    </row>
    <row r="3776" spans="1:14" ht="63">
      <c r="A3776" s="6">
        <v>3775</v>
      </c>
      <c r="B3776" s="8" t="s">
        <v>25828</v>
      </c>
      <c r="C3776" s="9" t="s">
        <v>26285</v>
      </c>
      <c r="D3776" s="10" t="s">
        <v>16179</v>
      </c>
      <c r="E3776" s="11" t="s">
        <v>26302</v>
      </c>
      <c r="F3776" s="6">
        <v>423402</v>
      </c>
      <c r="G3776" s="6" t="s">
        <v>801</v>
      </c>
      <c r="H3776" s="16">
        <v>17159250</v>
      </c>
      <c r="I3776" s="12" t="s">
        <v>2625</v>
      </c>
      <c r="J3776" s="12" t="s">
        <v>26303</v>
      </c>
      <c r="K3776" s="15">
        <v>3833554</v>
      </c>
      <c r="L3776" s="13" t="s">
        <v>14</v>
      </c>
      <c r="M3776" s="7">
        <v>1</v>
      </c>
      <c r="N3776" s="14"/>
    </row>
    <row r="3777" spans="1:14" ht="63">
      <c r="A3777" s="6">
        <v>3776</v>
      </c>
      <c r="B3777" s="8" t="s">
        <v>25828</v>
      </c>
      <c r="C3777" s="9" t="s">
        <v>26299</v>
      </c>
      <c r="D3777" s="10" t="s">
        <v>4242</v>
      </c>
      <c r="E3777" s="11" t="s">
        <v>26302</v>
      </c>
      <c r="F3777" s="6">
        <v>483491</v>
      </c>
      <c r="G3777" s="6" t="s">
        <v>801</v>
      </c>
      <c r="H3777" s="16">
        <v>29442121.34</v>
      </c>
      <c r="I3777" s="12" t="s">
        <v>1798</v>
      </c>
      <c r="J3777" s="12" t="s">
        <v>3171</v>
      </c>
      <c r="K3777" s="15">
        <v>0</v>
      </c>
      <c r="L3777" s="13" t="s">
        <v>14</v>
      </c>
      <c r="M3777" s="7">
        <v>1</v>
      </c>
      <c r="N3777" s="14"/>
    </row>
    <row r="3778" spans="1:14" ht="78.75">
      <c r="A3778" s="6">
        <v>3777</v>
      </c>
      <c r="B3778" s="8" t="s">
        <v>25828</v>
      </c>
      <c r="C3778" s="9" t="s">
        <v>26304</v>
      </c>
      <c r="D3778" s="10" t="s">
        <v>25862</v>
      </c>
      <c r="E3778" s="11" t="s">
        <v>26305</v>
      </c>
      <c r="F3778" s="6">
        <v>252916</v>
      </c>
      <c r="G3778" s="6" t="s">
        <v>340</v>
      </c>
      <c r="H3778" s="16">
        <v>17384618</v>
      </c>
      <c r="I3778" s="12" t="s">
        <v>947</v>
      </c>
      <c r="J3778" s="12" t="s">
        <v>7745</v>
      </c>
      <c r="K3778" s="15">
        <v>7973482</v>
      </c>
      <c r="L3778" s="13" t="s">
        <v>14</v>
      </c>
      <c r="M3778" s="7">
        <v>1</v>
      </c>
      <c r="N3778" s="14"/>
    </row>
    <row r="3779" spans="1:14" ht="110.25">
      <c r="A3779" s="6">
        <v>3778</v>
      </c>
      <c r="B3779" s="8" t="s">
        <v>25828</v>
      </c>
      <c r="C3779" s="9" t="s">
        <v>26306</v>
      </c>
      <c r="D3779" s="10" t="s">
        <v>26307</v>
      </c>
      <c r="E3779" s="11" t="s">
        <v>26308</v>
      </c>
      <c r="F3779" s="6">
        <v>417256</v>
      </c>
      <c r="G3779" s="6" t="s">
        <v>340</v>
      </c>
      <c r="H3779" s="16">
        <v>28866225.670000002</v>
      </c>
      <c r="I3779" s="12" t="s">
        <v>26309</v>
      </c>
      <c r="J3779" s="12" t="s">
        <v>26310</v>
      </c>
      <c r="K3779" s="15">
        <v>0</v>
      </c>
      <c r="L3779" s="13" t="s">
        <v>70</v>
      </c>
      <c r="M3779" s="7">
        <v>1</v>
      </c>
      <c r="N3779" s="14"/>
    </row>
    <row r="3780" spans="1:14" ht="110.25">
      <c r="A3780" s="6">
        <v>3779</v>
      </c>
      <c r="B3780" s="8" t="s">
        <v>25828</v>
      </c>
      <c r="C3780" s="9" t="s">
        <v>26311</v>
      </c>
      <c r="D3780" s="10" t="s">
        <v>20861</v>
      </c>
      <c r="E3780" s="11" t="s">
        <v>26308</v>
      </c>
      <c r="F3780" s="6">
        <v>417256</v>
      </c>
      <c r="G3780" s="6" t="s">
        <v>340</v>
      </c>
      <c r="H3780" s="16">
        <v>28866225.670000002</v>
      </c>
      <c r="I3780" s="12" t="s">
        <v>26309</v>
      </c>
      <c r="J3780" s="12" t="s">
        <v>26310</v>
      </c>
      <c r="K3780" s="15">
        <v>0</v>
      </c>
      <c r="L3780" s="13" t="s">
        <v>70</v>
      </c>
      <c r="M3780" s="7">
        <v>0.3</v>
      </c>
      <c r="N3780" s="14"/>
    </row>
    <row r="3781" spans="1:14" ht="110.25">
      <c r="A3781" s="6">
        <v>3780</v>
      </c>
      <c r="B3781" s="8" t="s">
        <v>25828</v>
      </c>
      <c r="C3781" s="9" t="s">
        <v>26312</v>
      </c>
      <c r="D3781" s="10" t="s">
        <v>26313</v>
      </c>
      <c r="E3781" s="11" t="s">
        <v>26308</v>
      </c>
      <c r="F3781" s="6">
        <v>417256</v>
      </c>
      <c r="G3781" s="6" t="s">
        <v>340</v>
      </c>
      <c r="H3781" s="16">
        <v>28866225.670000002</v>
      </c>
      <c r="I3781" s="12" t="s">
        <v>26309</v>
      </c>
      <c r="J3781" s="12" t="s">
        <v>26310</v>
      </c>
      <c r="K3781" s="15">
        <v>0</v>
      </c>
      <c r="L3781" s="13" t="s">
        <v>70</v>
      </c>
      <c r="M3781" s="7">
        <v>0.4</v>
      </c>
      <c r="N3781" s="14"/>
    </row>
    <row r="3782" spans="1:14" ht="110.25">
      <c r="A3782" s="6">
        <v>3781</v>
      </c>
      <c r="B3782" s="8" t="s">
        <v>25828</v>
      </c>
      <c r="C3782" s="9" t="s">
        <v>3610</v>
      </c>
      <c r="D3782" s="10" t="s">
        <v>16179</v>
      </c>
      <c r="E3782" s="11" t="s">
        <v>26308</v>
      </c>
      <c r="F3782" s="6">
        <v>417256</v>
      </c>
      <c r="G3782" s="6" t="s">
        <v>340</v>
      </c>
      <c r="H3782" s="16">
        <v>28866225.670000002</v>
      </c>
      <c r="I3782" s="12" t="s">
        <v>26309</v>
      </c>
      <c r="J3782" s="12" t="s">
        <v>26310</v>
      </c>
      <c r="K3782" s="15">
        <v>0</v>
      </c>
      <c r="L3782" s="13" t="s">
        <v>70</v>
      </c>
      <c r="M3782" s="7">
        <v>0.3</v>
      </c>
      <c r="N3782" s="14"/>
    </row>
    <row r="3783" spans="1:14" ht="78.75">
      <c r="A3783" s="6">
        <v>3782</v>
      </c>
      <c r="B3783" s="8" t="s">
        <v>25828</v>
      </c>
      <c r="C3783" s="9" t="s">
        <v>26314</v>
      </c>
      <c r="D3783" s="10" t="s">
        <v>26315</v>
      </c>
      <c r="E3783" s="11" t="s">
        <v>26316</v>
      </c>
      <c r="F3783" s="6">
        <v>269655</v>
      </c>
      <c r="G3783" s="6" t="s">
        <v>340</v>
      </c>
      <c r="H3783" s="16">
        <v>6809372</v>
      </c>
      <c r="I3783" s="12" t="s">
        <v>26317</v>
      </c>
      <c r="J3783" s="12" t="s">
        <v>26035</v>
      </c>
      <c r="K3783" s="15">
        <v>3469131</v>
      </c>
      <c r="L3783" s="13" t="s">
        <v>14</v>
      </c>
      <c r="M3783" s="7">
        <v>1</v>
      </c>
      <c r="N3783" s="14"/>
    </row>
    <row r="3784" spans="1:14" ht="78.75">
      <c r="A3784" s="6">
        <v>3783</v>
      </c>
      <c r="B3784" s="8" t="s">
        <v>25828</v>
      </c>
      <c r="C3784" s="9" t="s">
        <v>26318</v>
      </c>
      <c r="D3784" s="10" t="s">
        <v>26319</v>
      </c>
      <c r="E3784" s="11" t="s">
        <v>26320</v>
      </c>
      <c r="F3784" s="6">
        <v>493931</v>
      </c>
      <c r="G3784" s="6" t="s">
        <v>340</v>
      </c>
      <c r="H3784" s="16">
        <v>4535656.25</v>
      </c>
      <c r="I3784" s="12" t="s">
        <v>7399</v>
      </c>
      <c r="J3784" s="12" t="s">
        <v>6437</v>
      </c>
      <c r="K3784" s="15">
        <v>0</v>
      </c>
      <c r="L3784" s="13" t="s">
        <v>14</v>
      </c>
      <c r="M3784" s="7">
        <v>1</v>
      </c>
      <c r="N3784" s="14"/>
    </row>
    <row r="3785" spans="1:14" ht="78.75">
      <c r="A3785" s="6">
        <v>3784</v>
      </c>
      <c r="B3785" s="8" t="s">
        <v>25828</v>
      </c>
      <c r="C3785" s="9" t="s">
        <v>26321</v>
      </c>
      <c r="D3785" s="10" t="s">
        <v>4242</v>
      </c>
      <c r="E3785" s="11" t="s">
        <v>26322</v>
      </c>
      <c r="F3785" s="6">
        <v>313364</v>
      </c>
      <c r="G3785" s="6" t="s">
        <v>340</v>
      </c>
      <c r="H3785" s="16">
        <v>18963401.309999999</v>
      </c>
      <c r="I3785" s="12" t="s">
        <v>26323</v>
      </c>
      <c r="J3785" s="12" t="s">
        <v>26030</v>
      </c>
      <c r="K3785" s="15">
        <v>1000000</v>
      </c>
      <c r="L3785" s="13" t="s">
        <v>14</v>
      </c>
      <c r="M3785" s="7">
        <v>1</v>
      </c>
      <c r="N3785" s="14"/>
    </row>
    <row r="3786" spans="1:14" ht="78.75">
      <c r="A3786" s="6">
        <v>3785</v>
      </c>
      <c r="B3786" s="8" t="s">
        <v>25828</v>
      </c>
      <c r="C3786" s="9" t="s">
        <v>26324</v>
      </c>
      <c r="D3786" s="10" t="s">
        <v>4792</v>
      </c>
      <c r="E3786" s="11" t="s">
        <v>26325</v>
      </c>
      <c r="F3786" s="6">
        <v>493929</v>
      </c>
      <c r="G3786" s="6" t="s">
        <v>340</v>
      </c>
      <c r="H3786" s="16">
        <v>38911508.380000003</v>
      </c>
      <c r="I3786" s="12" t="s">
        <v>160</v>
      </c>
      <c r="J3786" s="12" t="s">
        <v>26326</v>
      </c>
      <c r="K3786" s="15">
        <v>0</v>
      </c>
      <c r="L3786" s="13" t="s">
        <v>14</v>
      </c>
      <c r="M3786" s="7">
        <v>1</v>
      </c>
      <c r="N3786" s="14"/>
    </row>
    <row r="3787" spans="1:14" ht="78.75">
      <c r="A3787" s="6">
        <v>3786</v>
      </c>
      <c r="B3787" s="8" t="s">
        <v>25828</v>
      </c>
      <c r="C3787" s="9" t="s">
        <v>26327</v>
      </c>
      <c r="D3787" s="10" t="s">
        <v>26328</v>
      </c>
      <c r="E3787" s="11" t="s">
        <v>26329</v>
      </c>
      <c r="F3787" s="6">
        <v>492668</v>
      </c>
      <c r="G3787" s="6" t="s">
        <v>340</v>
      </c>
      <c r="H3787" s="16">
        <v>16446874.710000001</v>
      </c>
      <c r="I3787" s="12" t="s">
        <v>48</v>
      </c>
      <c r="J3787" s="12" t="s">
        <v>26326</v>
      </c>
      <c r="K3787" s="15">
        <v>0</v>
      </c>
      <c r="L3787" s="13" t="s">
        <v>70</v>
      </c>
      <c r="M3787" s="7">
        <v>1</v>
      </c>
      <c r="N3787" s="14"/>
    </row>
    <row r="3788" spans="1:14" ht="78.75">
      <c r="A3788" s="6">
        <v>3787</v>
      </c>
      <c r="B3788" s="8" t="s">
        <v>25828</v>
      </c>
      <c r="C3788" s="9" t="s">
        <v>26330</v>
      </c>
      <c r="D3788" s="10" t="s">
        <v>25908</v>
      </c>
      <c r="E3788" s="11" t="s">
        <v>26329</v>
      </c>
      <c r="F3788" s="6">
        <v>492668</v>
      </c>
      <c r="G3788" s="6" t="s">
        <v>340</v>
      </c>
      <c r="H3788" s="16">
        <v>16446874.710000001</v>
      </c>
      <c r="I3788" s="12" t="s">
        <v>48</v>
      </c>
      <c r="J3788" s="12" t="s">
        <v>26326</v>
      </c>
      <c r="K3788" s="15">
        <v>0</v>
      </c>
      <c r="L3788" s="13" t="s">
        <v>70</v>
      </c>
      <c r="M3788" s="7">
        <v>0.49</v>
      </c>
      <c r="N3788" s="14"/>
    </row>
    <row r="3789" spans="1:14" ht="78.75">
      <c r="A3789" s="6">
        <v>3788</v>
      </c>
      <c r="B3789" s="8" t="s">
        <v>25828</v>
      </c>
      <c r="C3789" s="9" t="s">
        <v>26331</v>
      </c>
      <c r="D3789" s="10" t="s">
        <v>16502</v>
      </c>
      <c r="E3789" s="11" t="s">
        <v>26329</v>
      </c>
      <c r="F3789" s="6">
        <v>492668</v>
      </c>
      <c r="G3789" s="6" t="s">
        <v>340</v>
      </c>
      <c r="H3789" s="16">
        <v>16446874.710000001</v>
      </c>
      <c r="I3789" s="12" t="s">
        <v>48</v>
      </c>
      <c r="J3789" s="12" t="s">
        <v>26326</v>
      </c>
      <c r="K3789" s="15">
        <v>0</v>
      </c>
      <c r="L3789" s="13" t="s">
        <v>70</v>
      </c>
      <c r="M3789" s="7">
        <v>0.51</v>
      </c>
      <c r="N3789" s="14"/>
    </row>
    <row r="3790" spans="1:14" ht="78.75">
      <c r="A3790" s="6">
        <v>3789</v>
      </c>
      <c r="B3790" s="8" t="s">
        <v>25828</v>
      </c>
      <c r="C3790" s="9" t="s">
        <v>26332</v>
      </c>
      <c r="D3790" s="10" t="s">
        <v>26333</v>
      </c>
      <c r="E3790" s="11" t="s">
        <v>26334</v>
      </c>
      <c r="F3790" s="6">
        <v>112596</v>
      </c>
      <c r="G3790" s="6" t="s">
        <v>7168</v>
      </c>
      <c r="H3790" s="16">
        <v>88549449.450000003</v>
      </c>
      <c r="I3790" s="12" t="s">
        <v>26335</v>
      </c>
      <c r="J3790" s="12" t="s">
        <v>19569</v>
      </c>
      <c r="K3790" s="15">
        <v>56554710</v>
      </c>
      <c r="L3790" s="13" t="s">
        <v>70</v>
      </c>
      <c r="M3790" s="7">
        <v>1</v>
      </c>
      <c r="N3790" s="14"/>
    </row>
    <row r="3791" spans="1:14" ht="78.75">
      <c r="A3791" s="6">
        <v>3790</v>
      </c>
      <c r="B3791" s="8" t="s">
        <v>25828</v>
      </c>
      <c r="C3791" s="9" t="s">
        <v>26336</v>
      </c>
      <c r="D3791" s="10" t="s">
        <v>12040</v>
      </c>
      <c r="E3791" s="11" t="s">
        <v>26334</v>
      </c>
      <c r="F3791" s="6">
        <v>112596</v>
      </c>
      <c r="G3791" s="6" t="s">
        <v>7168</v>
      </c>
      <c r="H3791" s="16">
        <v>88549449.450000003</v>
      </c>
      <c r="I3791" s="12" t="s">
        <v>26335</v>
      </c>
      <c r="J3791" s="12" t="s">
        <v>19569</v>
      </c>
      <c r="K3791" s="15">
        <v>56554710</v>
      </c>
      <c r="L3791" s="13" t="s">
        <v>70</v>
      </c>
      <c r="M3791" s="7">
        <v>0.8</v>
      </c>
      <c r="N3791" s="14"/>
    </row>
    <row r="3792" spans="1:14" ht="78.75">
      <c r="A3792" s="6">
        <v>3791</v>
      </c>
      <c r="B3792" s="8" t="s">
        <v>25828</v>
      </c>
      <c r="C3792" s="9" t="s">
        <v>26337</v>
      </c>
      <c r="D3792" s="10" t="s">
        <v>26338</v>
      </c>
      <c r="E3792" s="11" t="s">
        <v>26334</v>
      </c>
      <c r="F3792" s="6">
        <v>112596</v>
      </c>
      <c r="G3792" s="6" t="s">
        <v>7168</v>
      </c>
      <c r="H3792" s="16">
        <v>88549449.450000003</v>
      </c>
      <c r="I3792" s="12" t="s">
        <v>26335</v>
      </c>
      <c r="J3792" s="12" t="s">
        <v>19569</v>
      </c>
      <c r="K3792" s="15">
        <v>56554710</v>
      </c>
      <c r="L3792" s="13" t="s">
        <v>70</v>
      </c>
      <c r="M3792" s="7">
        <v>0.2</v>
      </c>
      <c r="N3792" s="14"/>
    </row>
    <row r="3793" spans="1:14" ht="141.75">
      <c r="A3793" s="6">
        <v>3792</v>
      </c>
      <c r="B3793" s="8" t="s">
        <v>25828</v>
      </c>
      <c r="C3793" s="9" t="s">
        <v>26339</v>
      </c>
      <c r="D3793" s="10" t="s">
        <v>26340</v>
      </c>
      <c r="E3793" s="11" t="s">
        <v>26341</v>
      </c>
      <c r="F3793" s="6">
        <v>491983</v>
      </c>
      <c r="G3793" s="6" t="s">
        <v>7168</v>
      </c>
      <c r="H3793" s="16">
        <v>92374685.420000002</v>
      </c>
      <c r="I3793" s="12" t="s">
        <v>924</v>
      </c>
      <c r="J3793" s="12" t="s">
        <v>2509</v>
      </c>
      <c r="K3793" s="15">
        <v>0</v>
      </c>
      <c r="L3793" s="13" t="s">
        <v>70</v>
      </c>
      <c r="M3793" s="7">
        <v>1</v>
      </c>
      <c r="N3793" s="14"/>
    </row>
    <row r="3794" spans="1:14" ht="141.75">
      <c r="A3794" s="6">
        <v>3793</v>
      </c>
      <c r="B3794" s="8" t="s">
        <v>25828</v>
      </c>
      <c r="C3794" s="9" t="s">
        <v>26342</v>
      </c>
      <c r="D3794" s="10" t="s">
        <v>8359</v>
      </c>
      <c r="E3794" s="11" t="s">
        <v>26341</v>
      </c>
      <c r="F3794" s="6">
        <v>491983</v>
      </c>
      <c r="G3794" s="6" t="s">
        <v>7168</v>
      </c>
      <c r="H3794" s="16">
        <v>92374685.420000002</v>
      </c>
      <c r="I3794" s="12" t="s">
        <v>924</v>
      </c>
      <c r="J3794" s="12" t="s">
        <v>2509</v>
      </c>
      <c r="K3794" s="15">
        <v>0</v>
      </c>
      <c r="L3794" s="13" t="s">
        <v>70</v>
      </c>
      <c r="M3794" s="7">
        <v>0.6</v>
      </c>
      <c r="N3794" s="14"/>
    </row>
    <row r="3795" spans="1:14" ht="141.75">
      <c r="A3795" s="6">
        <v>3794</v>
      </c>
      <c r="B3795" s="8" t="s">
        <v>25828</v>
      </c>
      <c r="C3795" s="9" t="s">
        <v>26343</v>
      </c>
      <c r="D3795" s="10" t="s">
        <v>26344</v>
      </c>
      <c r="E3795" s="11" t="s">
        <v>26341</v>
      </c>
      <c r="F3795" s="6">
        <v>491983</v>
      </c>
      <c r="G3795" s="6" t="s">
        <v>7168</v>
      </c>
      <c r="H3795" s="16">
        <v>92374685.420000002</v>
      </c>
      <c r="I3795" s="12" t="s">
        <v>924</v>
      </c>
      <c r="J3795" s="12" t="s">
        <v>2509</v>
      </c>
      <c r="K3795" s="15">
        <v>0</v>
      </c>
      <c r="L3795" s="13" t="s">
        <v>70</v>
      </c>
      <c r="M3795" s="7">
        <v>0.4</v>
      </c>
      <c r="N3795" s="14"/>
    </row>
    <row r="3796" spans="1:14" ht="110.25">
      <c r="A3796" s="6">
        <v>3795</v>
      </c>
      <c r="B3796" s="8" t="s">
        <v>25828</v>
      </c>
      <c r="C3796" s="9" t="s">
        <v>26345</v>
      </c>
      <c r="D3796" s="10" t="s">
        <v>1775</v>
      </c>
      <c r="E3796" s="11" t="s">
        <v>26346</v>
      </c>
      <c r="F3796" s="6">
        <v>154198</v>
      </c>
      <c r="G3796" s="6" t="s">
        <v>7168</v>
      </c>
      <c r="H3796" s="16">
        <v>65721301.577</v>
      </c>
      <c r="I3796" s="12" t="s">
        <v>26347</v>
      </c>
      <c r="J3796" s="12" t="s">
        <v>26348</v>
      </c>
      <c r="K3796" s="15">
        <v>41112300</v>
      </c>
      <c r="L3796" s="13" t="s">
        <v>14</v>
      </c>
      <c r="M3796" s="7">
        <v>1</v>
      </c>
      <c r="N3796" s="14"/>
    </row>
    <row r="3797" spans="1:14" ht="94.5">
      <c r="A3797" s="6">
        <v>3796</v>
      </c>
      <c r="B3797" s="8" t="s">
        <v>25828</v>
      </c>
      <c r="C3797" s="9" t="s">
        <v>26349</v>
      </c>
      <c r="D3797" s="10" t="s">
        <v>12040</v>
      </c>
      <c r="E3797" s="11" t="s">
        <v>26350</v>
      </c>
      <c r="F3797" s="6">
        <v>149837</v>
      </c>
      <c r="G3797" s="6" t="s">
        <v>7168</v>
      </c>
      <c r="H3797" s="16">
        <v>49937197.18</v>
      </c>
      <c r="I3797" s="12" t="s">
        <v>26351</v>
      </c>
      <c r="J3797" s="12" t="s">
        <v>25984</v>
      </c>
      <c r="K3797" s="15">
        <v>40625718</v>
      </c>
      <c r="L3797" s="13" t="s">
        <v>14</v>
      </c>
      <c r="M3797" s="7">
        <v>1</v>
      </c>
      <c r="N3797" s="14"/>
    </row>
    <row r="3798" spans="1:14" ht="63">
      <c r="A3798" s="6">
        <v>3797</v>
      </c>
      <c r="B3798" s="8" t="s">
        <v>25828</v>
      </c>
      <c r="C3798" s="9" t="s">
        <v>25941</v>
      </c>
      <c r="D3798" s="10" t="s">
        <v>4242</v>
      </c>
      <c r="E3798" s="11" t="s">
        <v>26352</v>
      </c>
      <c r="F3798" s="6">
        <v>313361</v>
      </c>
      <c r="G3798" s="6" t="s">
        <v>7168</v>
      </c>
      <c r="H3798" s="16">
        <v>76042339.510000005</v>
      </c>
      <c r="I3798" s="12" t="s">
        <v>3663</v>
      </c>
      <c r="J3798" s="12" t="s">
        <v>5686</v>
      </c>
      <c r="K3798" s="15">
        <v>20083917</v>
      </c>
      <c r="L3798" s="13" t="s">
        <v>14</v>
      </c>
      <c r="M3798" s="7">
        <v>1</v>
      </c>
      <c r="N3798" s="14"/>
    </row>
    <row r="3799" spans="1:14" ht="78.75">
      <c r="A3799" s="6">
        <v>3798</v>
      </c>
      <c r="B3799" s="8" t="s">
        <v>25828</v>
      </c>
      <c r="C3799" s="9" t="s">
        <v>26353</v>
      </c>
      <c r="D3799" s="10" t="s">
        <v>26328</v>
      </c>
      <c r="E3799" s="11" t="s">
        <v>26354</v>
      </c>
      <c r="F3799" s="6">
        <v>319039</v>
      </c>
      <c r="G3799" s="6" t="s">
        <v>7168</v>
      </c>
      <c r="H3799" s="16">
        <v>119723105.8</v>
      </c>
      <c r="I3799" s="12" t="s">
        <v>26355</v>
      </c>
      <c r="J3799" s="12" t="s">
        <v>1002</v>
      </c>
      <c r="K3799" s="15">
        <v>56294980</v>
      </c>
      <c r="L3799" s="13" t="s">
        <v>70</v>
      </c>
      <c r="M3799" s="7">
        <v>1</v>
      </c>
      <c r="N3799" s="14"/>
    </row>
    <row r="3800" spans="1:14" ht="78.75">
      <c r="A3800" s="6">
        <v>3799</v>
      </c>
      <c r="B3800" s="8" t="s">
        <v>25828</v>
      </c>
      <c r="C3800" s="9" t="s">
        <v>26075</v>
      </c>
      <c r="D3800" s="10" t="s">
        <v>25908</v>
      </c>
      <c r="E3800" s="11" t="s">
        <v>26354</v>
      </c>
      <c r="F3800" s="6">
        <v>319039</v>
      </c>
      <c r="G3800" s="6" t="s">
        <v>7168</v>
      </c>
      <c r="H3800" s="16">
        <v>119723105.8</v>
      </c>
      <c r="I3800" s="12" t="s">
        <v>26355</v>
      </c>
      <c r="J3800" s="12" t="s">
        <v>1002</v>
      </c>
      <c r="K3800" s="15">
        <v>56294980</v>
      </c>
      <c r="L3800" s="13" t="s">
        <v>70</v>
      </c>
      <c r="M3800" s="7">
        <v>0.49</v>
      </c>
      <c r="N3800" s="14"/>
    </row>
    <row r="3801" spans="1:14" ht="78.75">
      <c r="A3801" s="6">
        <v>3800</v>
      </c>
      <c r="B3801" s="8" t="s">
        <v>25828</v>
      </c>
      <c r="C3801" s="9" t="s">
        <v>26074</v>
      </c>
      <c r="D3801" s="10" t="s">
        <v>16502</v>
      </c>
      <c r="E3801" s="11" t="s">
        <v>26354</v>
      </c>
      <c r="F3801" s="6">
        <v>319039</v>
      </c>
      <c r="G3801" s="6" t="s">
        <v>7168</v>
      </c>
      <c r="H3801" s="16">
        <v>119723105.8</v>
      </c>
      <c r="I3801" s="12" t="s">
        <v>26355</v>
      </c>
      <c r="J3801" s="12" t="s">
        <v>1002</v>
      </c>
      <c r="K3801" s="15">
        <v>56294980</v>
      </c>
      <c r="L3801" s="13" t="s">
        <v>70</v>
      </c>
      <c r="M3801" s="7">
        <v>0.51</v>
      </c>
      <c r="N3801" s="14"/>
    </row>
    <row r="3802" spans="1:14" ht="63">
      <c r="A3802" s="6">
        <v>3801</v>
      </c>
      <c r="B3802" s="8" t="s">
        <v>25828</v>
      </c>
      <c r="C3802" s="9" t="s">
        <v>26356</v>
      </c>
      <c r="D3802" s="10" t="s">
        <v>26357</v>
      </c>
      <c r="E3802" s="11" t="s">
        <v>26358</v>
      </c>
      <c r="F3802" s="6">
        <v>401641</v>
      </c>
      <c r="G3802" s="6" t="s">
        <v>7168</v>
      </c>
      <c r="H3802" s="16">
        <v>86426927.849999994</v>
      </c>
      <c r="I3802" s="12" t="s">
        <v>26359</v>
      </c>
      <c r="J3802" s="12" t="s">
        <v>2082</v>
      </c>
      <c r="K3802" s="15">
        <v>8199414</v>
      </c>
      <c r="L3802" s="13" t="s">
        <v>70</v>
      </c>
      <c r="M3802" s="7">
        <v>1</v>
      </c>
      <c r="N3802" s="14"/>
    </row>
    <row r="3803" spans="1:14" ht="94.5">
      <c r="A3803" s="6">
        <v>3802</v>
      </c>
      <c r="B3803" s="8" t="s">
        <v>25828</v>
      </c>
      <c r="C3803" s="9" t="s">
        <v>26360</v>
      </c>
      <c r="D3803" s="10" t="s">
        <v>8217</v>
      </c>
      <c r="E3803" s="11" t="s">
        <v>26358</v>
      </c>
      <c r="F3803" s="6">
        <v>401641</v>
      </c>
      <c r="G3803" s="6" t="s">
        <v>7168</v>
      </c>
      <c r="H3803" s="16">
        <v>86426927.849999994</v>
      </c>
      <c r="I3803" s="12" t="s">
        <v>26359</v>
      </c>
      <c r="J3803" s="12" t="s">
        <v>2082</v>
      </c>
      <c r="K3803" s="15">
        <v>8199414</v>
      </c>
      <c r="L3803" s="13" t="s">
        <v>70</v>
      </c>
      <c r="M3803" s="7">
        <v>0.4</v>
      </c>
      <c r="N3803" s="14"/>
    </row>
    <row r="3804" spans="1:14" ht="63">
      <c r="A3804" s="6">
        <v>3803</v>
      </c>
      <c r="B3804" s="8" t="s">
        <v>25828</v>
      </c>
      <c r="C3804" s="9" t="s">
        <v>26361</v>
      </c>
      <c r="D3804" s="10" t="s">
        <v>26362</v>
      </c>
      <c r="E3804" s="11" t="s">
        <v>26358</v>
      </c>
      <c r="F3804" s="6">
        <v>401641</v>
      </c>
      <c r="G3804" s="6" t="s">
        <v>7168</v>
      </c>
      <c r="H3804" s="16">
        <v>86426927.849999994</v>
      </c>
      <c r="I3804" s="12" t="s">
        <v>26359</v>
      </c>
      <c r="J3804" s="12" t="s">
        <v>2082</v>
      </c>
      <c r="K3804" s="15">
        <v>8199414</v>
      </c>
      <c r="L3804" s="13" t="s">
        <v>70</v>
      </c>
      <c r="M3804" s="7">
        <v>0.6</v>
      </c>
      <c r="N3804" s="14"/>
    </row>
    <row r="3805" spans="1:14" ht="94.5">
      <c r="A3805" s="6">
        <v>3804</v>
      </c>
      <c r="B3805" s="8" t="s">
        <v>25828</v>
      </c>
      <c r="C3805" s="9" t="s">
        <v>26363</v>
      </c>
      <c r="D3805" s="10" t="s">
        <v>26364</v>
      </c>
      <c r="E3805" s="11" t="s">
        <v>26365</v>
      </c>
      <c r="F3805" s="6">
        <v>71894</v>
      </c>
      <c r="G3805" s="6" t="s">
        <v>7168</v>
      </c>
      <c r="H3805" s="16">
        <v>78616773</v>
      </c>
      <c r="I3805" s="12" t="s">
        <v>26366</v>
      </c>
      <c r="J3805" s="12" t="s">
        <v>25994</v>
      </c>
      <c r="K3805" s="15">
        <v>70714437</v>
      </c>
      <c r="L3805" s="13" t="s">
        <v>70</v>
      </c>
      <c r="M3805" s="7">
        <v>1</v>
      </c>
      <c r="N3805" s="14"/>
    </row>
    <row r="3806" spans="1:14" ht="94.5">
      <c r="A3806" s="6">
        <v>3805</v>
      </c>
      <c r="B3806" s="8" t="s">
        <v>25828</v>
      </c>
      <c r="C3806" s="9" t="s">
        <v>25858</v>
      </c>
      <c r="D3806" s="10" t="s">
        <v>12040</v>
      </c>
      <c r="E3806" s="11" t="s">
        <v>26365</v>
      </c>
      <c r="F3806" s="6">
        <v>71894</v>
      </c>
      <c r="G3806" s="6" t="s">
        <v>7168</v>
      </c>
      <c r="H3806" s="16">
        <v>78616773</v>
      </c>
      <c r="I3806" s="12" t="s">
        <v>26366</v>
      </c>
      <c r="J3806" s="12" t="s">
        <v>25994</v>
      </c>
      <c r="K3806" s="15">
        <v>70714437</v>
      </c>
      <c r="L3806" s="13" t="s">
        <v>70</v>
      </c>
      <c r="M3806" s="7">
        <v>0.49</v>
      </c>
      <c r="N3806" s="14"/>
    </row>
    <row r="3807" spans="1:14" ht="110.25">
      <c r="A3807" s="6">
        <v>3806</v>
      </c>
      <c r="B3807" s="8" t="s">
        <v>25828</v>
      </c>
      <c r="C3807" s="9" t="s">
        <v>26367</v>
      </c>
      <c r="D3807" s="10" t="s">
        <v>26368</v>
      </c>
      <c r="E3807" s="11" t="s">
        <v>26365</v>
      </c>
      <c r="F3807" s="6">
        <v>71894</v>
      </c>
      <c r="G3807" s="6" t="s">
        <v>7168</v>
      </c>
      <c r="H3807" s="16">
        <v>78616773</v>
      </c>
      <c r="I3807" s="12" t="s">
        <v>26366</v>
      </c>
      <c r="J3807" s="12" t="s">
        <v>25994</v>
      </c>
      <c r="K3807" s="15">
        <v>70714437</v>
      </c>
      <c r="L3807" s="13" t="s">
        <v>70</v>
      </c>
      <c r="M3807" s="7">
        <v>0.51</v>
      </c>
      <c r="N3807" s="14"/>
    </row>
    <row r="3808" spans="1:14" ht="47.25">
      <c r="A3808" s="6">
        <v>3807</v>
      </c>
      <c r="B3808" s="8" t="s">
        <v>25828</v>
      </c>
      <c r="C3808" s="9" t="s">
        <v>26369</v>
      </c>
      <c r="D3808" s="10" t="s">
        <v>26039</v>
      </c>
      <c r="E3808" s="11" t="s">
        <v>26370</v>
      </c>
      <c r="F3808" s="6">
        <v>64010</v>
      </c>
      <c r="G3808" s="6" t="s">
        <v>7168</v>
      </c>
      <c r="H3808" s="16">
        <v>12110583.488</v>
      </c>
      <c r="I3808" s="12" t="s">
        <v>26371</v>
      </c>
      <c r="J3808" s="12" t="s">
        <v>26372</v>
      </c>
      <c r="K3808" s="15">
        <v>10123615</v>
      </c>
      <c r="L3808" s="13" t="s">
        <v>14</v>
      </c>
      <c r="M3808" s="7">
        <v>1</v>
      </c>
      <c r="N3808" s="14"/>
    </row>
    <row r="3809" spans="1:14" ht="47.25">
      <c r="A3809" s="6">
        <v>3808</v>
      </c>
      <c r="B3809" s="8" t="s">
        <v>25828</v>
      </c>
      <c r="C3809" s="9" t="s">
        <v>26373</v>
      </c>
      <c r="D3809" s="10" t="s">
        <v>26374</v>
      </c>
      <c r="E3809" s="11" t="s">
        <v>26375</v>
      </c>
      <c r="F3809" s="6">
        <v>121105</v>
      </c>
      <c r="G3809" s="6" t="s">
        <v>7168</v>
      </c>
      <c r="H3809" s="16">
        <v>10321483.119999999</v>
      </c>
      <c r="I3809" s="12" t="s">
        <v>26376</v>
      </c>
      <c r="J3809" s="12" t="s">
        <v>26377</v>
      </c>
      <c r="K3809" s="15">
        <v>1520315</v>
      </c>
      <c r="L3809" s="13" t="s">
        <v>14</v>
      </c>
      <c r="M3809" s="7">
        <v>1</v>
      </c>
      <c r="N3809" s="14"/>
    </row>
    <row r="3810" spans="1:14" ht="47.25">
      <c r="A3810" s="6">
        <v>3809</v>
      </c>
      <c r="B3810" s="8" t="s">
        <v>25828</v>
      </c>
      <c r="C3810" s="9" t="s">
        <v>26373</v>
      </c>
      <c r="D3810" s="10" t="s">
        <v>26374</v>
      </c>
      <c r="E3810" s="11" t="s">
        <v>26378</v>
      </c>
      <c r="F3810" s="6">
        <v>121106</v>
      </c>
      <c r="G3810" s="6" t="s">
        <v>7168</v>
      </c>
      <c r="H3810" s="16">
        <v>10878859.33</v>
      </c>
      <c r="I3810" s="12" t="s">
        <v>26376</v>
      </c>
      <c r="J3810" s="12" t="s">
        <v>26377</v>
      </c>
      <c r="K3810" s="15">
        <v>3094482</v>
      </c>
      <c r="L3810" s="13" t="s">
        <v>14</v>
      </c>
      <c r="M3810" s="7">
        <v>1</v>
      </c>
      <c r="N3810" s="14"/>
    </row>
    <row r="3811" spans="1:14" ht="47.25">
      <c r="A3811" s="6">
        <v>3810</v>
      </c>
      <c r="B3811" s="8" t="s">
        <v>25828</v>
      </c>
      <c r="C3811" s="9" t="s">
        <v>26379</v>
      </c>
      <c r="D3811" s="10" t="s">
        <v>26380</v>
      </c>
      <c r="E3811" s="11" t="s">
        <v>26381</v>
      </c>
      <c r="F3811" s="6">
        <v>28585</v>
      </c>
      <c r="G3811" s="6" t="s">
        <v>7168</v>
      </c>
      <c r="H3811" s="16">
        <v>4927003.6399999997</v>
      </c>
      <c r="I3811" s="12" t="s">
        <v>26382</v>
      </c>
      <c r="J3811" s="12" t="s">
        <v>26383</v>
      </c>
      <c r="K3811" s="15">
        <v>4923099</v>
      </c>
      <c r="L3811" s="13" t="s">
        <v>14</v>
      </c>
      <c r="M3811" s="7">
        <v>1</v>
      </c>
      <c r="N3811" s="14"/>
    </row>
    <row r="3812" spans="1:14" ht="362.25">
      <c r="A3812" s="6">
        <v>3811</v>
      </c>
      <c r="B3812" s="8" t="s">
        <v>25828</v>
      </c>
      <c r="C3812" s="9" t="s">
        <v>26384</v>
      </c>
      <c r="D3812" s="10" t="s">
        <v>26385</v>
      </c>
      <c r="E3812" s="11" t="s">
        <v>26386</v>
      </c>
      <c r="F3812" s="6">
        <v>463117</v>
      </c>
      <c r="G3812" s="6" t="s">
        <v>1587</v>
      </c>
      <c r="H3812" s="16">
        <v>607673368.23000002</v>
      </c>
      <c r="I3812" s="12" t="s">
        <v>5771</v>
      </c>
      <c r="J3812" s="12" t="s">
        <v>26387</v>
      </c>
      <c r="K3812" s="15">
        <v>0</v>
      </c>
      <c r="L3812" s="13" t="s">
        <v>70</v>
      </c>
      <c r="M3812" s="7">
        <v>1</v>
      </c>
      <c r="N3812" s="14"/>
    </row>
    <row r="3813" spans="1:14" ht="362.25">
      <c r="A3813" s="6">
        <v>3812</v>
      </c>
      <c r="B3813" s="8" t="s">
        <v>25828</v>
      </c>
      <c r="C3813" s="9" t="s">
        <v>20950</v>
      </c>
      <c r="D3813" s="10" t="s">
        <v>20951</v>
      </c>
      <c r="E3813" s="11" t="s">
        <v>26386</v>
      </c>
      <c r="F3813" s="6">
        <v>463117</v>
      </c>
      <c r="G3813" s="6" t="s">
        <v>1587</v>
      </c>
      <c r="H3813" s="16">
        <v>607673368.23000002</v>
      </c>
      <c r="I3813" s="12" t="s">
        <v>5771</v>
      </c>
      <c r="J3813" s="12" t="s">
        <v>26387</v>
      </c>
      <c r="K3813" s="15">
        <v>0</v>
      </c>
      <c r="L3813" s="13" t="s">
        <v>70</v>
      </c>
      <c r="M3813" s="7">
        <v>0.49</v>
      </c>
      <c r="N3813" s="14"/>
    </row>
    <row r="3814" spans="1:14" ht="362.25">
      <c r="A3814" s="6">
        <v>3813</v>
      </c>
      <c r="B3814" s="8" t="s">
        <v>25828</v>
      </c>
      <c r="C3814" s="9" t="s">
        <v>26388</v>
      </c>
      <c r="D3814" s="10" t="s">
        <v>26389</v>
      </c>
      <c r="E3814" s="11" t="s">
        <v>26386</v>
      </c>
      <c r="F3814" s="6">
        <v>463117</v>
      </c>
      <c r="G3814" s="6" t="s">
        <v>1587</v>
      </c>
      <c r="H3814" s="16">
        <v>607673368.23000002</v>
      </c>
      <c r="I3814" s="12" t="s">
        <v>5771</v>
      </c>
      <c r="J3814" s="12" t="s">
        <v>26387</v>
      </c>
      <c r="K3814" s="15">
        <v>0</v>
      </c>
      <c r="L3814" s="13" t="s">
        <v>70</v>
      </c>
      <c r="M3814" s="7">
        <v>0.51</v>
      </c>
      <c r="N3814" s="14"/>
    </row>
    <row r="3815" spans="1:14" ht="110.25">
      <c r="A3815" s="6">
        <v>3814</v>
      </c>
      <c r="B3815" s="8" t="s">
        <v>25828</v>
      </c>
      <c r="C3815" s="9" t="s">
        <v>26390</v>
      </c>
      <c r="D3815" s="10" t="s">
        <v>26391</v>
      </c>
      <c r="E3815" s="11" t="s">
        <v>26392</v>
      </c>
      <c r="F3815" s="6">
        <v>414785</v>
      </c>
      <c r="G3815" s="6" t="s">
        <v>1587</v>
      </c>
      <c r="H3815" s="16">
        <v>119899997.27</v>
      </c>
      <c r="I3815" s="12" t="s">
        <v>26393</v>
      </c>
      <c r="J3815" s="12" t="s">
        <v>26394</v>
      </c>
      <c r="K3815" s="15">
        <v>20181480</v>
      </c>
      <c r="L3815" s="13" t="s">
        <v>70</v>
      </c>
      <c r="M3815" s="7">
        <v>1</v>
      </c>
      <c r="N3815" s="14"/>
    </row>
    <row r="3816" spans="1:14" ht="78.75">
      <c r="A3816" s="6">
        <v>3815</v>
      </c>
      <c r="B3816" s="8" t="s">
        <v>25828</v>
      </c>
      <c r="C3816" s="9" t="s">
        <v>26395</v>
      </c>
      <c r="D3816" s="10" t="s">
        <v>20858</v>
      </c>
      <c r="E3816" s="11" t="s">
        <v>26392</v>
      </c>
      <c r="F3816" s="6">
        <v>414785</v>
      </c>
      <c r="G3816" s="6" t="s">
        <v>1587</v>
      </c>
      <c r="H3816" s="16">
        <v>119899997.27</v>
      </c>
      <c r="I3816" s="12" t="s">
        <v>26393</v>
      </c>
      <c r="J3816" s="12" t="s">
        <v>26394</v>
      </c>
      <c r="K3816" s="15">
        <v>20181480</v>
      </c>
      <c r="L3816" s="13" t="s">
        <v>70</v>
      </c>
      <c r="M3816" s="7">
        <v>0.75</v>
      </c>
      <c r="N3816" s="14"/>
    </row>
    <row r="3817" spans="1:14" ht="78.75">
      <c r="A3817" s="6">
        <v>3816</v>
      </c>
      <c r="B3817" s="8" t="s">
        <v>25828</v>
      </c>
      <c r="C3817" s="9" t="s">
        <v>26170</v>
      </c>
      <c r="D3817" s="10" t="s">
        <v>20861</v>
      </c>
      <c r="E3817" s="11" t="s">
        <v>26392</v>
      </c>
      <c r="F3817" s="6">
        <v>414785</v>
      </c>
      <c r="G3817" s="6" t="s">
        <v>1587</v>
      </c>
      <c r="H3817" s="16">
        <v>119899997.27</v>
      </c>
      <c r="I3817" s="12" t="s">
        <v>26393</v>
      </c>
      <c r="J3817" s="12" t="s">
        <v>26394</v>
      </c>
      <c r="K3817" s="15">
        <v>20181480</v>
      </c>
      <c r="L3817" s="13" t="s">
        <v>70</v>
      </c>
      <c r="M3817" s="7">
        <v>0.25</v>
      </c>
      <c r="N3817" s="14"/>
    </row>
    <row r="3818" spans="1:14" ht="141.75">
      <c r="A3818" s="6">
        <v>3817</v>
      </c>
      <c r="B3818" s="8" t="s">
        <v>25828</v>
      </c>
      <c r="C3818" s="9" t="s">
        <v>26396</v>
      </c>
      <c r="D3818" s="10" t="s">
        <v>499</v>
      </c>
      <c r="E3818" s="11" t="s">
        <v>26397</v>
      </c>
      <c r="F3818" s="6">
        <v>415699</v>
      </c>
      <c r="G3818" s="6" t="s">
        <v>1587</v>
      </c>
      <c r="H3818" s="16">
        <v>201652386.21000001</v>
      </c>
      <c r="I3818" s="12" t="s">
        <v>26393</v>
      </c>
      <c r="J3818" s="12" t="s">
        <v>26394</v>
      </c>
      <c r="K3818" s="15">
        <v>0</v>
      </c>
      <c r="L3818" s="13" t="s">
        <v>14</v>
      </c>
      <c r="M3818" s="7">
        <v>1</v>
      </c>
      <c r="N3818" s="14"/>
    </row>
    <row r="3819" spans="1:14" ht="141.75">
      <c r="A3819" s="6">
        <v>3818</v>
      </c>
      <c r="B3819" s="8" t="s">
        <v>25828</v>
      </c>
      <c r="C3819" s="9" t="s">
        <v>26398</v>
      </c>
      <c r="D3819" s="10" t="s">
        <v>16575</v>
      </c>
      <c r="E3819" s="11" t="s">
        <v>26399</v>
      </c>
      <c r="F3819" s="6">
        <v>423403</v>
      </c>
      <c r="G3819" s="6" t="s">
        <v>1587</v>
      </c>
      <c r="H3819" s="16">
        <v>230007030.97</v>
      </c>
      <c r="I3819" s="12" t="s">
        <v>26400</v>
      </c>
      <c r="J3819" s="12" t="s">
        <v>26401</v>
      </c>
      <c r="K3819" s="15">
        <v>23000703</v>
      </c>
      <c r="L3819" s="13" t="s">
        <v>70</v>
      </c>
      <c r="M3819" s="7">
        <v>1</v>
      </c>
      <c r="N3819" s="14"/>
    </row>
    <row r="3820" spans="1:14" ht="141.75">
      <c r="A3820" s="6">
        <v>3819</v>
      </c>
      <c r="B3820" s="8" t="s">
        <v>25828</v>
      </c>
      <c r="C3820" s="9" t="s">
        <v>26402</v>
      </c>
      <c r="D3820" s="10" t="s">
        <v>26403</v>
      </c>
      <c r="E3820" s="11" t="s">
        <v>26399</v>
      </c>
      <c r="F3820" s="6">
        <v>423403</v>
      </c>
      <c r="G3820" s="6" t="s">
        <v>1587</v>
      </c>
      <c r="H3820" s="16">
        <v>230007030.97</v>
      </c>
      <c r="I3820" s="12" t="s">
        <v>26400</v>
      </c>
      <c r="J3820" s="12" t="s">
        <v>26401</v>
      </c>
      <c r="K3820" s="15">
        <v>23000703</v>
      </c>
      <c r="L3820" s="13" t="s">
        <v>70</v>
      </c>
      <c r="M3820" s="7">
        <v>0.49</v>
      </c>
      <c r="N3820" s="14"/>
    </row>
    <row r="3821" spans="1:14" ht="141.75">
      <c r="A3821" s="6">
        <v>3820</v>
      </c>
      <c r="B3821" s="8" t="s">
        <v>25828</v>
      </c>
      <c r="C3821" s="9" t="s">
        <v>26404</v>
      </c>
      <c r="D3821" s="10" t="s">
        <v>1585</v>
      </c>
      <c r="E3821" s="11" t="s">
        <v>26399</v>
      </c>
      <c r="F3821" s="6">
        <v>423403</v>
      </c>
      <c r="G3821" s="6" t="s">
        <v>1587</v>
      </c>
      <c r="H3821" s="16">
        <v>230007030.97</v>
      </c>
      <c r="I3821" s="12" t="s">
        <v>26400</v>
      </c>
      <c r="J3821" s="12" t="s">
        <v>26401</v>
      </c>
      <c r="K3821" s="15">
        <v>23000703</v>
      </c>
      <c r="L3821" s="13" t="s">
        <v>70</v>
      </c>
      <c r="M3821" s="7">
        <v>0.51</v>
      </c>
      <c r="N3821" s="14"/>
    </row>
    <row r="3822" spans="1:14" ht="78.75">
      <c r="A3822" s="6">
        <v>3821</v>
      </c>
      <c r="B3822" s="8" t="s">
        <v>25828</v>
      </c>
      <c r="C3822" s="9" t="s">
        <v>26339</v>
      </c>
      <c r="D3822" s="10" t="s">
        <v>26405</v>
      </c>
      <c r="E3822" s="11" t="s">
        <v>26406</v>
      </c>
      <c r="F3822" s="6">
        <v>478640</v>
      </c>
      <c r="G3822" s="6" t="s">
        <v>1587</v>
      </c>
      <c r="H3822" s="16">
        <v>209192662.11500001</v>
      </c>
      <c r="I3822" s="12" t="s">
        <v>1837</v>
      </c>
      <c r="J3822" s="12" t="s">
        <v>26407</v>
      </c>
      <c r="K3822" s="15">
        <v>0</v>
      </c>
      <c r="L3822" s="13" t="s">
        <v>70</v>
      </c>
      <c r="M3822" s="7">
        <v>1</v>
      </c>
      <c r="N3822" s="14"/>
    </row>
    <row r="3823" spans="1:14" ht="110.25">
      <c r="A3823" s="6">
        <v>3822</v>
      </c>
      <c r="B3823" s="8" t="s">
        <v>25828</v>
      </c>
      <c r="C3823" s="9" t="s">
        <v>26342</v>
      </c>
      <c r="D3823" s="10" t="s">
        <v>8359</v>
      </c>
      <c r="E3823" s="11" t="s">
        <v>26406</v>
      </c>
      <c r="F3823" s="6">
        <v>478640</v>
      </c>
      <c r="G3823" s="6" t="s">
        <v>1587</v>
      </c>
      <c r="H3823" s="16">
        <v>209192662.11500001</v>
      </c>
      <c r="I3823" s="12" t="s">
        <v>1837</v>
      </c>
      <c r="J3823" s="12" t="s">
        <v>26407</v>
      </c>
      <c r="K3823" s="15">
        <v>0</v>
      </c>
      <c r="L3823" s="13" t="s">
        <v>70</v>
      </c>
      <c r="M3823" s="7">
        <v>0.49</v>
      </c>
      <c r="N3823" s="14"/>
    </row>
    <row r="3824" spans="1:14" ht="78.75">
      <c r="A3824" s="6">
        <v>3823</v>
      </c>
      <c r="B3824" s="8" t="s">
        <v>25828</v>
      </c>
      <c r="C3824" s="9" t="s">
        <v>26408</v>
      </c>
      <c r="D3824" s="10" t="s">
        <v>6146</v>
      </c>
      <c r="E3824" s="11" t="s">
        <v>26406</v>
      </c>
      <c r="F3824" s="6">
        <v>478640</v>
      </c>
      <c r="G3824" s="6" t="s">
        <v>1587</v>
      </c>
      <c r="H3824" s="16">
        <v>209192662.11500001</v>
      </c>
      <c r="I3824" s="12" t="s">
        <v>1837</v>
      </c>
      <c r="J3824" s="12" t="s">
        <v>26407</v>
      </c>
      <c r="K3824" s="15">
        <v>0</v>
      </c>
      <c r="L3824" s="13" t="s">
        <v>70</v>
      </c>
      <c r="M3824" s="7">
        <v>0.51</v>
      </c>
      <c r="N3824" s="14"/>
    </row>
    <row r="3825" spans="1:14" ht="409.5">
      <c r="A3825" s="6">
        <v>3824</v>
      </c>
      <c r="B3825" s="8" t="s">
        <v>25828</v>
      </c>
      <c r="C3825" s="9" t="s">
        <v>26409</v>
      </c>
      <c r="D3825" s="10" t="s">
        <v>25855</v>
      </c>
      <c r="E3825" s="11" t="s">
        <v>26410</v>
      </c>
      <c r="F3825" s="6">
        <v>334854</v>
      </c>
      <c r="G3825" s="6" t="s">
        <v>1369</v>
      </c>
      <c r="H3825" s="16">
        <v>2626568.9</v>
      </c>
      <c r="I3825" s="12" t="s">
        <v>16492</v>
      </c>
      <c r="J3825" s="12" t="s">
        <v>3522</v>
      </c>
      <c r="K3825" s="15">
        <v>0</v>
      </c>
      <c r="L3825" s="13" t="s">
        <v>14</v>
      </c>
      <c r="M3825" s="7">
        <v>1</v>
      </c>
      <c r="N3825" s="14"/>
    </row>
    <row r="3826" spans="1:14" ht="409.5">
      <c r="A3826" s="6">
        <v>3825</v>
      </c>
      <c r="B3826" s="8" t="s">
        <v>25828</v>
      </c>
      <c r="C3826" s="9" t="s">
        <v>26409</v>
      </c>
      <c r="D3826" s="10" t="s">
        <v>25855</v>
      </c>
      <c r="E3826" s="11" t="s">
        <v>26411</v>
      </c>
      <c r="F3826" s="6">
        <v>334856</v>
      </c>
      <c r="G3826" s="6" t="s">
        <v>1369</v>
      </c>
      <c r="H3826" s="16">
        <v>1697682.5049999999</v>
      </c>
      <c r="I3826" s="12" t="s">
        <v>16492</v>
      </c>
      <c r="J3826" s="12" t="s">
        <v>3522</v>
      </c>
      <c r="K3826" s="15">
        <v>0</v>
      </c>
      <c r="L3826" s="13" t="s">
        <v>14</v>
      </c>
      <c r="M3826" s="7">
        <v>1</v>
      </c>
      <c r="N3826" s="14"/>
    </row>
    <row r="3827" spans="1:14" ht="94.5">
      <c r="A3827" s="6">
        <v>3826</v>
      </c>
      <c r="B3827" s="8" t="s">
        <v>25828</v>
      </c>
      <c r="C3827" s="9" t="s">
        <v>26412</v>
      </c>
      <c r="D3827" s="10" t="s">
        <v>26413</v>
      </c>
      <c r="E3827" s="11" t="s">
        <v>26414</v>
      </c>
      <c r="F3827" s="6">
        <v>427179</v>
      </c>
      <c r="G3827" s="6" t="s">
        <v>1369</v>
      </c>
      <c r="H3827" s="16">
        <v>48377737.700000003</v>
      </c>
      <c r="I3827" s="12" t="s">
        <v>26415</v>
      </c>
      <c r="J3827" s="12" t="s">
        <v>26416</v>
      </c>
      <c r="K3827" s="15">
        <v>0</v>
      </c>
      <c r="L3827" s="13" t="s">
        <v>70</v>
      </c>
      <c r="M3827" s="7">
        <v>1</v>
      </c>
      <c r="N3827" s="14"/>
    </row>
    <row r="3828" spans="1:14" ht="94.5">
      <c r="A3828" s="6">
        <v>3827</v>
      </c>
      <c r="B3828" s="8" t="s">
        <v>25828</v>
      </c>
      <c r="C3828" s="9" t="s">
        <v>26311</v>
      </c>
      <c r="D3828" s="10" t="s">
        <v>20861</v>
      </c>
      <c r="E3828" s="11" t="s">
        <v>26414</v>
      </c>
      <c r="F3828" s="6">
        <v>427179</v>
      </c>
      <c r="G3828" s="6" t="s">
        <v>1369</v>
      </c>
      <c r="H3828" s="16">
        <v>48377737.700000003</v>
      </c>
      <c r="I3828" s="12" t="s">
        <v>26415</v>
      </c>
      <c r="J3828" s="12" t="s">
        <v>26416</v>
      </c>
      <c r="K3828" s="15">
        <v>0</v>
      </c>
      <c r="L3828" s="13" t="s">
        <v>70</v>
      </c>
      <c r="M3828" s="7">
        <v>0.3</v>
      </c>
      <c r="N3828" s="14"/>
    </row>
    <row r="3829" spans="1:14" ht="94.5">
      <c r="A3829" s="6">
        <v>3828</v>
      </c>
      <c r="B3829" s="8" t="s">
        <v>25828</v>
      </c>
      <c r="C3829" s="9" t="s">
        <v>26312</v>
      </c>
      <c r="D3829" s="10" t="s">
        <v>26313</v>
      </c>
      <c r="E3829" s="11" t="s">
        <v>26414</v>
      </c>
      <c r="F3829" s="6">
        <v>427179</v>
      </c>
      <c r="G3829" s="6" t="s">
        <v>1369</v>
      </c>
      <c r="H3829" s="16">
        <v>48377737.700000003</v>
      </c>
      <c r="I3829" s="12" t="s">
        <v>26415</v>
      </c>
      <c r="J3829" s="12" t="s">
        <v>26416</v>
      </c>
      <c r="K3829" s="15">
        <v>0</v>
      </c>
      <c r="L3829" s="13" t="s">
        <v>70</v>
      </c>
      <c r="M3829" s="7">
        <v>0.4</v>
      </c>
      <c r="N3829" s="14"/>
    </row>
    <row r="3830" spans="1:14" ht="94.5">
      <c r="A3830" s="6">
        <v>3829</v>
      </c>
      <c r="B3830" s="8" t="s">
        <v>25828</v>
      </c>
      <c r="C3830" s="9" t="s">
        <v>3610</v>
      </c>
      <c r="D3830" s="10" t="s">
        <v>16179</v>
      </c>
      <c r="E3830" s="11" t="s">
        <v>26414</v>
      </c>
      <c r="F3830" s="6">
        <v>427179</v>
      </c>
      <c r="G3830" s="6" t="s">
        <v>1369</v>
      </c>
      <c r="H3830" s="16">
        <v>48377737.700000003</v>
      </c>
      <c r="I3830" s="12" t="s">
        <v>26415</v>
      </c>
      <c r="J3830" s="12" t="s">
        <v>26416</v>
      </c>
      <c r="K3830" s="15">
        <v>0</v>
      </c>
      <c r="L3830" s="13" t="s">
        <v>70</v>
      </c>
      <c r="M3830" s="7">
        <v>0.3</v>
      </c>
      <c r="N3830" s="14"/>
    </row>
    <row r="3831" spans="1:14" ht="31.5">
      <c r="A3831" s="6">
        <v>3830</v>
      </c>
      <c r="B3831" s="8" t="s">
        <v>25828</v>
      </c>
      <c r="C3831" s="9" t="s">
        <v>26417</v>
      </c>
      <c r="D3831" s="10" t="s">
        <v>26418</v>
      </c>
      <c r="E3831" s="11" t="s">
        <v>26419</v>
      </c>
      <c r="F3831" s="6">
        <v>152070</v>
      </c>
      <c r="G3831" s="6" t="s">
        <v>77</v>
      </c>
      <c r="H3831" s="16">
        <v>8836023.9800000004</v>
      </c>
      <c r="I3831" s="12" t="s">
        <v>23520</v>
      </c>
      <c r="J3831" s="12" t="s">
        <v>19692</v>
      </c>
      <c r="K3831" s="15">
        <v>7904332</v>
      </c>
      <c r="L3831" s="13" t="s">
        <v>14</v>
      </c>
      <c r="M3831" s="7">
        <v>1</v>
      </c>
      <c r="N3831" s="14"/>
    </row>
    <row r="3832" spans="1:14" ht="63">
      <c r="A3832" s="6">
        <v>3831</v>
      </c>
      <c r="B3832" s="8" t="s">
        <v>25828</v>
      </c>
      <c r="C3832" s="9" t="s">
        <v>26420</v>
      </c>
      <c r="D3832" s="10" t="s">
        <v>26421</v>
      </c>
      <c r="E3832" s="11" t="s">
        <v>26422</v>
      </c>
      <c r="F3832" s="6">
        <v>358159</v>
      </c>
      <c r="G3832" s="6" t="s">
        <v>77</v>
      </c>
      <c r="H3832" s="16">
        <v>11629900</v>
      </c>
      <c r="I3832" s="12" t="s">
        <v>3653</v>
      </c>
      <c r="J3832" s="12" t="s">
        <v>2504</v>
      </c>
      <c r="K3832" s="15">
        <v>0</v>
      </c>
      <c r="L3832" s="13" t="s">
        <v>14</v>
      </c>
      <c r="M3832" s="7">
        <v>1</v>
      </c>
      <c r="N3832" s="14"/>
    </row>
    <row r="3833" spans="1:14" ht="31.5">
      <c r="A3833" s="6">
        <v>3832</v>
      </c>
      <c r="B3833" s="8" t="s">
        <v>25828</v>
      </c>
      <c r="C3833" s="9" t="s">
        <v>26423</v>
      </c>
      <c r="D3833" s="10" t="s">
        <v>26037</v>
      </c>
      <c r="E3833" s="11" t="s">
        <v>26424</v>
      </c>
      <c r="F3833" s="6">
        <v>358158</v>
      </c>
      <c r="G3833" s="6" t="s">
        <v>77</v>
      </c>
      <c r="H3833" s="16">
        <v>11608050</v>
      </c>
      <c r="I3833" s="12" t="s">
        <v>3653</v>
      </c>
      <c r="J3833" s="12" t="s">
        <v>2504</v>
      </c>
      <c r="K3833" s="15">
        <v>2575750</v>
      </c>
      <c r="L3833" s="13" t="s">
        <v>14</v>
      </c>
      <c r="M3833" s="7">
        <v>1</v>
      </c>
      <c r="N3833" s="14"/>
    </row>
    <row r="3834" spans="1:14" ht="47.25">
      <c r="A3834" s="6">
        <v>3833</v>
      </c>
      <c r="B3834" s="8" t="s">
        <v>25828</v>
      </c>
      <c r="C3834" s="9" t="s">
        <v>26425</v>
      </c>
      <c r="D3834" s="10" t="s">
        <v>25893</v>
      </c>
      <c r="E3834" s="11" t="s">
        <v>26426</v>
      </c>
      <c r="F3834" s="6">
        <v>358157</v>
      </c>
      <c r="G3834" s="6" t="s">
        <v>77</v>
      </c>
      <c r="H3834" s="16">
        <v>10999100</v>
      </c>
      <c r="I3834" s="12" t="s">
        <v>3653</v>
      </c>
      <c r="J3834" s="12" t="s">
        <v>2504</v>
      </c>
      <c r="K3834" s="15">
        <v>0</v>
      </c>
      <c r="L3834" s="13" t="s">
        <v>14</v>
      </c>
      <c r="M3834" s="7">
        <v>1</v>
      </c>
      <c r="N3834" s="14"/>
    </row>
    <row r="3835" spans="1:14" ht="47.25">
      <c r="A3835" s="6">
        <v>3834</v>
      </c>
      <c r="B3835" s="8" t="s">
        <v>25828</v>
      </c>
      <c r="C3835" s="9" t="s">
        <v>26427</v>
      </c>
      <c r="D3835" s="10" t="s">
        <v>26233</v>
      </c>
      <c r="E3835" s="11" t="s">
        <v>26428</v>
      </c>
      <c r="F3835" s="6">
        <v>358160</v>
      </c>
      <c r="G3835" s="6" t="s">
        <v>77</v>
      </c>
      <c r="H3835" s="16">
        <v>6199700</v>
      </c>
      <c r="I3835" s="12" t="s">
        <v>3653</v>
      </c>
      <c r="J3835" s="12" t="s">
        <v>20432</v>
      </c>
      <c r="K3835" s="15">
        <v>2424250</v>
      </c>
      <c r="L3835" s="13" t="s">
        <v>14</v>
      </c>
      <c r="M3835" s="7">
        <v>1</v>
      </c>
      <c r="N3835" s="14"/>
    </row>
    <row r="3836" spans="1:14" ht="47.25">
      <c r="A3836" s="6">
        <v>3835</v>
      </c>
      <c r="B3836" s="8" t="s">
        <v>25828</v>
      </c>
      <c r="C3836" s="9" t="s">
        <v>26429</v>
      </c>
      <c r="D3836" s="10" t="s">
        <v>26430</v>
      </c>
      <c r="E3836" s="11" t="s">
        <v>26431</v>
      </c>
      <c r="F3836" s="6">
        <v>406432</v>
      </c>
      <c r="G3836" s="6" t="s">
        <v>77</v>
      </c>
      <c r="H3836" s="16">
        <v>6346000</v>
      </c>
      <c r="I3836" s="12" t="s">
        <v>26432</v>
      </c>
      <c r="J3836" s="12" t="s">
        <v>26433</v>
      </c>
      <c r="K3836" s="15">
        <v>0</v>
      </c>
      <c r="L3836" s="13" t="s">
        <v>14</v>
      </c>
      <c r="M3836" s="7">
        <v>1</v>
      </c>
      <c r="N3836" s="14"/>
    </row>
    <row r="3837" spans="1:14" ht="110.25">
      <c r="A3837" s="6">
        <v>3836</v>
      </c>
      <c r="B3837" s="8" t="s">
        <v>25828</v>
      </c>
      <c r="C3837" s="9" t="s">
        <v>26434</v>
      </c>
      <c r="D3837" s="10" t="s">
        <v>26435</v>
      </c>
      <c r="E3837" s="11" t="s">
        <v>26436</v>
      </c>
      <c r="F3837" s="6">
        <v>378364</v>
      </c>
      <c r="G3837" s="6" t="s">
        <v>794</v>
      </c>
      <c r="H3837" s="16">
        <v>10135256.35</v>
      </c>
      <c r="I3837" s="12" t="s">
        <v>957</v>
      </c>
      <c r="J3837" s="12" t="s">
        <v>26035</v>
      </c>
      <c r="K3837" s="15">
        <v>0</v>
      </c>
      <c r="L3837" s="13" t="s">
        <v>14</v>
      </c>
      <c r="M3837" s="7">
        <v>1</v>
      </c>
      <c r="N3837" s="14"/>
    </row>
    <row r="3838" spans="1:14" ht="78.75">
      <c r="A3838" s="6">
        <v>3837</v>
      </c>
      <c r="B3838" s="8" t="s">
        <v>25828</v>
      </c>
      <c r="C3838" s="9" t="s">
        <v>26437</v>
      </c>
      <c r="D3838" s="10" t="s">
        <v>26438</v>
      </c>
      <c r="E3838" s="11" t="s">
        <v>26439</v>
      </c>
      <c r="F3838" s="6">
        <v>378363</v>
      </c>
      <c r="G3838" s="6" t="s">
        <v>794</v>
      </c>
      <c r="H3838" s="16">
        <v>9729658.6999999993</v>
      </c>
      <c r="I3838" s="12" t="s">
        <v>957</v>
      </c>
      <c r="J3838" s="12" t="s">
        <v>7044</v>
      </c>
      <c r="K3838" s="15">
        <v>0</v>
      </c>
      <c r="L3838" s="13" t="s">
        <v>14</v>
      </c>
      <c r="M3838" s="7">
        <v>1</v>
      </c>
      <c r="N3838" s="14"/>
    </row>
    <row r="3839" spans="1:14" ht="189">
      <c r="A3839" s="6">
        <v>3838</v>
      </c>
      <c r="B3839" s="8" t="s">
        <v>25828</v>
      </c>
      <c r="C3839" s="9" t="s">
        <v>26440</v>
      </c>
      <c r="D3839" s="10" t="s">
        <v>26441</v>
      </c>
      <c r="E3839" s="11" t="s">
        <v>26442</v>
      </c>
      <c r="F3839" s="6">
        <v>461170</v>
      </c>
      <c r="G3839" s="6" t="s">
        <v>794</v>
      </c>
      <c r="H3839" s="16">
        <v>11692281.75</v>
      </c>
      <c r="I3839" s="12" t="s">
        <v>13386</v>
      </c>
      <c r="J3839" s="12" t="s">
        <v>2293</v>
      </c>
      <c r="K3839" s="15">
        <v>0</v>
      </c>
      <c r="L3839" s="13" t="s">
        <v>14</v>
      </c>
      <c r="M3839" s="7">
        <v>1</v>
      </c>
      <c r="N3839" s="14"/>
    </row>
    <row r="3840" spans="1:14" ht="141.75">
      <c r="A3840" s="6">
        <v>3839</v>
      </c>
      <c r="B3840" s="8" t="s">
        <v>25828</v>
      </c>
      <c r="C3840" s="9" t="s">
        <v>26443</v>
      </c>
      <c r="D3840" s="10" t="s">
        <v>26444</v>
      </c>
      <c r="E3840" s="11" t="s">
        <v>26445</v>
      </c>
      <c r="F3840" s="6">
        <v>413739</v>
      </c>
      <c r="G3840" s="6" t="s">
        <v>794</v>
      </c>
      <c r="H3840" s="16">
        <v>2474584</v>
      </c>
      <c r="I3840" s="12" t="s">
        <v>26432</v>
      </c>
      <c r="J3840" s="12" t="s">
        <v>26030</v>
      </c>
      <c r="K3840" s="15">
        <v>0</v>
      </c>
      <c r="L3840" s="13" t="s">
        <v>14</v>
      </c>
      <c r="M3840" s="7">
        <v>1</v>
      </c>
      <c r="N3840" s="14"/>
    </row>
    <row r="3841" spans="1:14" ht="110.25">
      <c r="A3841" s="6">
        <v>3840</v>
      </c>
      <c r="B3841" s="8" t="s">
        <v>25828</v>
      </c>
      <c r="C3841" s="9" t="s">
        <v>26446</v>
      </c>
      <c r="D3841" s="10" t="s">
        <v>26447</v>
      </c>
      <c r="E3841" s="11" t="s">
        <v>26448</v>
      </c>
      <c r="F3841" s="6">
        <v>413737</v>
      </c>
      <c r="G3841" s="6" t="s">
        <v>794</v>
      </c>
      <c r="H3841" s="16">
        <v>12638649</v>
      </c>
      <c r="I3841" s="12" t="s">
        <v>6233</v>
      </c>
      <c r="J3841" s="12" t="s">
        <v>2293</v>
      </c>
      <c r="K3841" s="15">
        <v>0</v>
      </c>
      <c r="L3841" s="13" t="s">
        <v>14</v>
      </c>
      <c r="M3841" s="7">
        <v>1</v>
      </c>
      <c r="N3841" s="14"/>
    </row>
    <row r="3842" spans="1:14" ht="63">
      <c r="A3842" s="6">
        <v>3841</v>
      </c>
      <c r="B3842" s="8" t="s">
        <v>25828</v>
      </c>
      <c r="C3842" s="9" t="s">
        <v>26449</v>
      </c>
      <c r="D3842" s="10" t="s">
        <v>16622</v>
      </c>
      <c r="E3842" s="11" t="s">
        <v>26450</v>
      </c>
      <c r="F3842" s="6">
        <v>446552</v>
      </c>
      <c r="G3842" s="6" t="s">
        <v>794</v>
      </c>
      <c r="H3842" s="16">
        <v>3160502</v>
      </c>
      <c r="I3842" s="12" t="s">
        <v>26451</v>
      </c>
      <c r="J3842" s="12" t="s">
        <v>25891</v>
      </c>
      <c r="K3842" s="15">
        <v>0</v>
      </c>
      <c r="L3842" s="13" t="s">
        <v>14</v>
      </c>
      <c r="M3842" s="7">
        <v>1</v>
      </c>
      <c r="N3842" s="14"/>
    </row>
    <row r="3843" spans="1:14" ht="78.75">
      <c r="A3843" s="6">
        <v>3842</v>
      </c>
      <c r="B3843" s="8" t="s">
        <v>25828</v>
      </c>
      <c r="C3843" s="9" t="s">
        <v>26452</v>
      </c>
      <c r="D3843" s="10" t="s">
        <v>26453</v>
      </c>
      <c r="E3843" s="11" t="s">
        <v>26454</v>
      </c>
      <c r="F3843" s="6">
        <v>516305</v>
      </c>
      <c r="G3843" s="6" t="s">
        <v>794</v>
      </c>
      <c r="H3843" s="16">
        <v>2550943</v>
      </c>
      <c r="I3843" s="12" t="s">
        <v>2050</v>
      </c>
      <c r="J3843" s="12" t="s">
        <v>17276</v>
      </c>
      <c r="K3843" s="15">
        <v>0</v>
      </c>
      <c r="L3843" s="13" t="s">
        <v>14</v>
      </c>
      <c r="M3843" s="7">
        <v>1</v>
      </c>
      <c r="N3843" s="14"/>
    </row>
    <row r="3844" spans="1:14" ht="283.5">
      <c r="A3844" s="6">
        <v>3843</v>
      </c>
      <c r="B3844" s="8" t="s">
        <v>25828</v>
      </c>
      <c r="C3844" s="9" t="s">
        <v>26455</v>
      </c>
      <c r="D3844" s="10" t="s">
        <v>26456</v>
      </c>
      <c r="E3844" s="11" t="s">
        <v>26457</v>
      </c>
      <c r="F3844" s="6">
        <v>516304</v>
      </c>
      <c r="G3844" s="6" t="s">
        <v>794</v>
      </c>
      <c r="H3844" s="16">
        <v>12265683</v>
      </c>
      <c r="I3844" s="12" t="s">
        <v>2066</v>
      </c>
      <c r="J3844" s="12" t="s">
        <v>17276</v>
      </c>
      <c r="K3844" s="15">
        <v>0</v>
      </c>
      <c r="L3844" s="13" t="s">
        <v>14</v>
      </c>
      <c r="M3844" s="7">
        <v>1</v>
      </c>
      <c r="N3844" s="14"/>
    </row>
    <row r="3845" spans="1:14" ht="47.25">
      <c r="A3845" s="6">
        <v>3844</v>
      </c>
      <c r="B3845" s="8" t="s">
        <v>25828</v>
      </c>
      <c r="C3845" s="9" t="s">
        <v>26458</v>
      </c>
      <c r="D3845" s="10" t="s">
        <v>26459</v>
      </c>
      <c r="E3845" s="11" t="s">
        <v>26460</v>
      </c>
      <c r="F3845" s="6">
        <v>446553</v>
      </c>
      <c r="G3845" s="6" t="s">
        <v>794</v>
      </c>
      <c r="H3845" s="16">
        <v>2072216</v>
      </c>
      <c r="I3845" s="12" t="s">
        <v>2313</v>
      </c>
      <c r="J3845" s="12" t="s">
        <v>25891</v>
      </c>
      <c r="K3845" s="15">
        <v>0</v>
      </c>
      <c r="L3845" s="13" t="s">
        <v>14</v>
      </c>
      <c r="M3845" s="7">
        <v>1</v>
      </c>
      <c r="N3845" s="14"/>
    </row>
    <row r="3846" spans="1:14" ht="47.25">
      <c r="A3846" s="6">
        <v>3845</v>
      </c>
      <c r="B3846" s="8" t="s">
        <v>25828</v>
      </c>
      <c r="C3846" s="9" t="s">
        <v>26461</v>
      </c>
      <c r="D3846" s="10" t="s">
        <v>26462</v>
      </c>
      <c r="E3846" s="11" t="s">
        <v>26463</v>
      </c>
      <c r="F3846" s="6">
        <v>494976</v>
      </c>
      <c r="G3846" s="6" t="s">
        <v>608</v>
      </c>
      <c r="H3846" s="16">
        <v>13117492</v>
      </c>
      <c r="I3846" s="12"/>
      <c r="J3846" s="12"/>
      <c r="K3846" s="15">
        <v>0</v>
      </c>
      <c r="L3846" s="13" t="s">
        <v>14</v>
      </c>
      <c r="M3846" s="7">
        <v>1</v>
      </c>
      <c r="N3846" s="14"/>
    </row>
    <row r="3847" spans="1:14" ht="47.25">
      <c r="A3847" s="6">
        <v>3846</v>
      </c>
      <c r="B3847" s="8" t="s">
        <v>25828</v>
      </c>
      <c r="C3847" s="9" t="s">
        <v>26464</v>
      </c>
      <c r="D3847" s="10" t="s">
        <v>26116</v>
      </c>
      <c r="E3847" s="11" t="s">
        <v>26465</v>
      </c>
      <c r="F3847" s="6">
        <v>494977</v>
      </c>
      <c r="G3847" s="6" t="s">
        <v>608</v>
      </c>
      <c r="H3847" s="16">
        <v>8175679</v>
      </c>
      <c r="I3847" s="12">
        <v>44178</v>
      </c>
      <c r="J3847" s="12">
        <v>44238</v>
      </c>
      <c r="K3847" s="15">
        <v>0</v>
      </c>
      <c r="L3847" s="13" t="s">
        <v>14</v>
      </c>
      <c r="M3847" s="7">
        <v>1</v>
      </c>
      <c r="N3847" s="14"/>
    </row>
    <row r="3848" spans="1:14" ht="47.25">
      <c r="A3848" s="6">
        <v>3847</v>
      </c>
      <c r="B3848" s="8" t="s">
        <v>25828</v>
      </c>
      <c r="C3848" s="9" t="s">
        <v>26466</v>
      </c>
      <c r="D3848" s="10" t="s">
        <v>26467</v>
      </c>
      <c r="E3848" s="11" t="s">
        <v>26468</v>
      </c>
      <c r="F3848" s="6">
        <v>494972</v>
      </c>
      <c r="G3848" s="6" t="s">
        <v>608</v>
      </c>
      <c r="H3848" s="16">
        <v>4771234</v>
      </c>
      <c r="I3848" s="12">
        <v>44175</v>
      </c>
      <c r="J3848" s="12">
        <v>44235</v>
      </c>
      <c r="K3848" s="15">
        <v>0</v>
      </c>
      <c r="L3848" s="13" t="s">
        <v>14</v>
      </c>
      <c r="M3848" s="7">
        <v>1</v>
      </c>
      <c r="N3848" s="14"/>
    </row>
    <row r="3849" spans="1:14" ht="47.25">
      <c r="A3849" s="6">
        <v>3848</v>
      </c>
      <c r="B3849" s="8" t="s">
        <v>25828</v>
      </c>
      <c r="C3849" s="9" t="s">
        <v>26469</v>
      </c>
      <c r="D3849" s="10" t="s">
        <v>26470</v>
      </c>
      <c r="E3849" s="11" t="s">
        <v>26471</v>
      </c>
      <c r="F3849" s="6">
        <v>494983</v>
      </c>
      <c r="G3849" s="6" t="s">
        <v>608</v>
      </c>
      <c r="H3849" s="16">
        <v>9229425</v>
      </c>
      <c r="I3849" s="12">
        <v>44168</v>
      </c>
      <c r="J3849" s="12">
        <v>44258</v>
      </c>
      <c r="K3849" s="15">
        <v>0</v>
      </c>
      <c r="L3849" s="13" t="s">
        <v>14</v>
      </c>
      <c r="M3849" s="7">
        <v>1</v>
      </c>
      <c r="N3849" s="14"/>
    </row>
    <row r="3850" spans="1:14" ht="94.5">
      <c r="A3850" s="6">
        <v>3849</v>
      </c>
      <c r="B3850" s="8" t="s">
        <v>25828</v>
      </c>
      <c r="C3850" s="9" t="s">
        <v>26472</v>
      </c>
      <c r="D3850" s="10" t="s">
        <v>26473</v>
      </c>
      <c r="E3850" s="11" t="s">
        <v>26474</v>
      </c>
      <c r="F3850" s="6">
        <v>569560</v>
      </c>
      <c r="G3850" s="6" t="s">
        <v>875</v>
      </c>
      <c r="H3850" s="16" t="s">
        <v>26475</v>
      </c>
      <c r="I3850" s="12" t="s">
        <v>437</v>
      </c>
      <c r="J3850" s="12" t="s">
        <v>11448</v>
      </c>
      <c r="K3850" s="15">
        <v>0</v>
      </c>
      <c r="L3850" s="13" t="s">
        <v>14</v>
      </c>
      <c r="M3850" s="7">
        <v>1</v>
      </c>
      <c r="N3850" s="14"/>
    </row>
    <row r="3851" spans="1:14" ht="63">
      <c r="A3851" s="6">
        <v>3850</v>
      </c>
      <c r="B3851" s="8" t="s">
        <v>25828</v>
      </c>
      <c r="C3851" s="9" t="s">
        <v>26476</v>
      </c>
      <c r="D3851" s="10" t="s">
        <v>26477</v>
      </c>
      <c r="E3851" s="11" t="s">
        <v>26478</v>
      </c>
      <c r="F3851" s="6">
        <v>563357</v>
      </c>
      <c r="G3851" s="6" t="s">
        <v>875</v>
      </c>
      <c r="H3851" s="16" t="s">
        <v>26479</v>
      </c>
      <c r="I3851" s="12" t="s">
        <v>437</v>
      </c>
      <c r="J3851" s="12" t="s">
        <v>11448</v>
      </c>
      <c r="K3851" s="15">
        <v>0</v>
      </c>
      <c r="L3851" s="13" t="s">
        <v>14</v>
      </c>
      <c r="M3851" s="7">
        <v>1</v>
      </c>
      <c r="N3851" s="14"/>
    </row>
    <row r="3852" spans="1:14" ht="157.5">
      <c r="A3852" s="6">
        <v>3851</v>
      </c>
      <c r="B3852" s="8" t="s">
        <v>25828</v>
      </c>
      <c r="C3852" s="9" t="s">
        <v>26480</v>
      </c>
      <c r="D3852" s="10" t="s">
        <v>26481</v>
      </c>
      <c r="E3852" s="11" t="s">
        <v>26482</v>
      </c>
      <c r="F3852" s="6">
        <v>537954</v>
      </c>
      <c r="G3852" s="6" t="s">
        <v>875</v>
      </c>
      <c r="H3852" s="16">
        <v>8508047.9499999993</v>
      </c>
      <c r="I3852" s="12" t="s">
        <v>2082</v>
      </c>
      <c r="J3852" s="12" t="s">
        <v>2064</v>
      </c>
      <c r="K3852" s="15">
        <v>0</v>
      </c>
      <c r="L3852" s="13" t="s">
        <v>14</v>
      </c>
      <c r="M3852" s="7">
        <v>1</v>
      </c>
      <c r="N3852" s="14"/>
    </row>
    <row r="3853" spans="1:14" ht="126">
      <c r="A3853" s="6">
        <v>3852</v>
      </c>
      <c r="B3853" s="8" t="s">
        <v>25828</v>
      </c>
      <c r="C3853" s="9" t="s">
        <v>26483</v>
      </c>
      <c r="D3853" s="10" t="s">
        <v>26484</v>
      </c>
      <c r="E3853" s="11" t="s">
        <v>26485</v>
      </c>
      <c r="F3853" s="6">
        <v>537955</v>
      </c>
      <c r="G3853" s="6" t="s">
        <v>875</v>
      </c>
      <c r="H3853" s="16">
        <v>5812050.6200000001</v>
      </c>
      <c r="I3853" s="12" t="s">
        <v>2050</v>
      </c>
      <c r="J3853" s="12" t="s">
        <v>11359</v>
      </c>
      <c r="K3853" s="15">
        <v>0</v>
      </c>
      <c r="L3853" s="13" t="s">
        <v>14</v>
      </c>
      <c r="M3853" s="7">
        <v>1</v>
      </c>
      <c r="N3853" s="14"/>
    </row>
    <row r="3854" spans="1:14" ht="110.25">
      <c r="A3854" s="6">
        <v>3853</v>
      </c>
      <c r="B3854" s="8" t="s">
        <v>25828</v>
      </c>
      <c r="C3854" s="9" t="s">
        <v>26486</v>
      </c>
      <c r="D3854" s="10" t="s">
        <v>26487</v>
      </c>
      <c r="E3854" s="11" t="s">
        <v>26488</v>
      </c>
      <c r="F3854" s="6">
        <v>537958</v>
      </c>
      <c r="G3854" s="6" t="s">
        <v>875</v>
      </c>
      <c r="H3854" s="16">
        <v>5186276.03</v>
      </c>
      <c r="I3854" s="12" t="s">
        <v>1897</v>
      </c>
      <c r="J3854" s="12" t="s">
        <v>1270</v>
      </c>
      <c r="K3854" s="15">
        <v>0</v>
      </c>
      <c r="L3854" s="13" t="s">
        <v>14</v>
      </c>
      <c r="M3854" s="7">
        <v>1</v>
      </c>
      <c r="N3854" s="14"/>
    </row>
    <row r="3855" spans="1:14" ht="94.5">
      <c r="A3855" s="6">
        <v>3854</v>
      </c>
      <c r="B3855" s="8" t="s">
        <v>25828</v>
      </c>
      <c r="C3855" s="9" t="s">
        <v>26489</v>
      </c>
      <c r="D3855" s="10" t="s">
        <v>26490</v>
      </c>
      <c r="E3855" s="11" t="s">
        <v>26491</v>
      </c>
      <c r="F3855" s="6">
        <v>546381</v>
      </c>
      <c r="G3855" s="6" t="s">
        <v>875</v>
      </c>
      <c r="H3855" s="16">
        <v>5135946.6900000004</v>
      </c>
      <c r="I3855" s="12" t="s">
        <v>16704</v>
      </c>
      <c r="J3855" s="12" t="s">
        <v>17262</v>
      </c>
      <c r="K3855" s="15">
        <v>0</v>
      </c>
      <c r="L3855" s="13" t="s">
        <v>14</v>
      </c>
      <c r="M3855" s="7">
        <v>1</v>
      </c>
      <c r="N3855" s="14"/>
    </row>
    <row r="3856" spans="1:14" ht="110.25">
      <c r="A3856" s="6">
        <v>3855</v>
      </c>
      <c r="B3856" s="8" t="s">
        <v>25828</v>
      </c>
      <c r="C3856" s="9" t="s">
        <v>26492</v>
      </c>
      <c r="D3856" s="10" t="s">
        <v>26493</v>
      </c>
      <c r="E3856" s="11" t="s">
        <v>26494</v>
      </c>
      <c r="F3856" s="6">
        <v>537960</v>
      </c>
      <c r="G3856" s="6" t="s">
        <v>875</v>
      </c>
      <c r="H3856" s="16">
        <v>8411487.5099999998</v>
      </c>
      <c r="I3856" s="12" t="s">
        <v>6014</v>
      </c>
      <c r="J3856" s="12" t="s">
        <v>3189</v>
      </c>
      <c r="K3856" s="15">
        <v>0</v>
      </c>
      <c r="L3856" s="13" t="s">
        <v>14</v>
      </c>
      <c r="M3856" s="7">
        <v>1</v>
      </c>
      <c r="N3856" s="14"/>
    </row>
    <row r="3857" spans="1:14" ht="110.25">
      <c r="A3857" s="6">
        <v>3856</v>
      </c>
      <c r="B3857" s="8" t="s">
        <v>25828</v>
      </c>
      <c r="C3857" s="9" t="s">
        <v>26495</v>
      </c>
      <c r="D3857" s="10" t="s">
        <v>26496</v>
      </c>
      <c r="E3857" s="11" t="s">
        <v>26497</v>
      </c>
      <c r="F3857" s="6">
        <v>537956</v>
      </c>
      <c r="G3857" s="6" t="s">
        <v>875</v>
      </c>
      <c r="H3857" s="16">
        <v>5697781.9699999997</v>
      </c>
      <c r="I3857" s="12" t="s">
        <v>1187</v>
      </c>
      <c r="J3857" s="12" t="s">
        <v>1270</v>
      </c>
      <c r="K3857" s="15">
        <v>0</v>
      </c>
      <c r="L3857" s="13" t="s">
        <v>14</v>
      </c>
      <c r="M3857" s="7">
        <v>1</v>
      </c>
      <c r="N3857" s="14"/>
    </row>
    <row r="3858" spans="1:14" ht="110.25">
      <c r="A3858" s="6">
        <v>3857</v>
      </c>
      <c r="B3858" s="8" t="s">
        <v>25828</v>
      </c>
      <c r="C3858" s="9" t="s">
        <v>26498</v>
      </c>
      <c r="D3858" s="10" t="s">
        <v>26499</v>
      </c>
      <c r="E3858" s="11" t="s">
        <v>26500</v>
      </c>
      <c r="F3858" s="6">
        <v>539094</v>
      </c>
      <c r="G3858" s="6" t="s">
        <v>875</v>
      </c>
      <c r="H3858" s="16">
        <v>6349715.71</v>
      </c>
      <c r="I3858" s="12" t="s">
        <v>1187</v>
      </c>
      <c r="J3858" s="12" t="s">
        <v>2162</v>
      </c>
      <c r="K3858" s="15">
        <v>0</v>
      </c>
      <c r="L3858" s="13" t="s">
        <v>14</v>
      </c>
      <c r="M3858" s="7">
        <v>1</v>
      </c>
      <c r="N3858" s="14"/>
    </row>
    <row r="3859" spans="1:14" ht="110.25">
      <c r="A3859" s="6">
        <v>3858</v>
      </c>
      <c r="B3859" s="8" t="s">
        <v>25828</v>
      </c>
      <c r="C3859" s="9" t="s">
        <v>26501</v>
      </c>
      <c r="D3859" s="10" t="s">
        <v>26089</v>
      </c>
      <c r="E3859" s="11" t="s">
        <v>26502</v>
      </c>
      <c r="F3859" s="6">
        <v>537952</v>
      </c>
      <c r="G3859" s="6" t="s">
        <v>875</v>
      </c>
      <c r="H3859" s="16">
        <v>11498190.609999999</v>
      </c>
      <c r="I3859" s="12" t="s">
        <v>2066</v>
      </c>
      <c r="J3859" s="12" t="s">
        <v>1270</v>
      </c>
      <c r="K3859" s="15">
        <v>0</v>
      </c>
      <c r="L3859" s="13" t="s">
        <v>14</v>
      </c>
      <c r="M3859" s="7">
        <v>1</v>
      </c>
      <c r="N3859" s="14"/>
    </row>
    <row r="3860" spans="1:14" ht="110.25">
      <c r="A3860" s="6">
        <v>3859</v>
      </c>
      <c r="B3860" s="8" t="s">
        <v>25828</v>
      </c>
      <c r="C3860" s="9" t="s">
        <v>26503</v>
      </c>
      <c r="D3860" s="10" t="s">
        <v>26163</v>
      </c>
      <c r="E3860" s="11" t="s">
        <v>26504</v>
      </c>
      <c r="F3860" s="6">
        <v>537953</v>
      </c>
      <c r="G3860" s="6" t="s">
        <v>875</v>
      </c>
      <c r="H3860" s="16">
        <v>2892633.61</v>
      </c>
      <c r="I3860" s="12" t="s">
        <v>1187</v>
      </c>
      <c r="J3860" s="12" t="s">
        <v>1270</v>
      </c>
      <c r="K3860" s="15">
        <v>0</v>
      </c>
      <c r="L3860" s="13" t="s">
        <v>14</v>
      </c>
      <c r="M3860" s="7">
        <v>1</v>
      </c>
      <c r="N3860" s="14"/>
    </row>
    <row r="3861" spans="1:14" ht="110.25">
      <c r="A3861" s="6">
        <v>3860</v>
      </c>
      <c r="B3861" s="8" t="s">
        <v>25828</v>
      </c>
      <c r="C3861" s="9" t="s">
        <v>26505</v>
      </c>
      <c r="D3861" s="10" t="s">
        <v>26208</v>
      </c>
      <c r="E3861" s="11" t="s">
        <v>26506</v>
      </c>
      <c r="F3861" s="6">
        <v>537957</v>
      </c>
      <c r="G3861" s="6" t="s">
        <v>875</v>
      </c>
      <c r="H3861" s="16">
        <v>6093205.0099999998</v>
      </c>
      <c r="I3861" s="12" t="s">
        <v>1187</v>
      </c>
      <c r="J3861" s="12" t="s">
        <v>1270</v>
      </c>
      <c r="K3861" s="15">
        <v>0</v>
      </c>
      <c r="L3861" s="13" t="s">
        <v>14</v>
      </c>
      <c r="M3861" s="7">
        <v>1</v>
      </c>
      <c r="N3861" s="14"/>
    </row>
    <row r="3862" spans="1:14" ht="63">
      <c r="A3862" s="6">
        <v>3861</v>
      </c>
      <c r="B3862" s="8" t="s">
        <v>25828</v>
      </c>
      <c r="C3862" s="9" t="s">
        <v>26507</v>
      </c>
      <c r="D3862" s="10" t="s">
        <v>26508</v>
      </c>
      <c r="E3862" s="11" t="s">
        <v>26509</v>
      </c>
      <c r="F3862" s="6">
        <v>537951</v>
      </c>
      <c r="G3862" s="6" t="s">
        <v>875</v>
      </c>
      <c r="H3862" s="16">
        <v>8125142.04</v>
      </c>
      <c r="I3862" s="12" t="s">
        <v>2066</v>
      </c>
      <c r="J3862" s="12" t="s">
        <v>1270</v>
      </c>
      <c r="K3862" s="15">
        <v>0</v>
      </c>
      <c r="L3862" s="13" t="s">
        <v>14</v>
      </c>
      <c r="M3862" s="7">
        <v>1</v>
      </c>
      <c r="N3862" s="14"/>
    </row>
    <row r="3863" spans="1:14" ht="110.25">
      <c r="A3863" s="6">
        <v>3862</v>
      </c>
      <c r="B3863" s="8" t="s">
        <v>25828</v>
      </c>
      <c r="C3863" s="9" t="s">
        <v>26510</v>
      </c>
      <c r="D3863" s="10" t="s">
        <v>26511</v>
      </c>
      <c r="E3863" s="11" t="s">
        <v>26512</v>
      </c>
      <c r="F3863" s="6">
        <v>539097</v>
      </c>
      <c r="G3863" s="6" t="s">
        <v>875</v>
      </c>
      <c r="H3863" s="16">
        <v>1982471.49</v>
      </c>
      <c r="I3863" s="12" t="s">
        <v>1020</v>
      </c>
      <c r="J3863" s="12" t="s">
        <v>2128</v>
      </c>
      <c r="K3863" s="15">
        <v>0</v>
      </c>
      <c r="L3863" s="13" t="s">
        <v>14</v>
      </c>
      <c r="M3863" s="7">
        <v>1</v>
      </c>
      <c r="N3863" s="14"/>
    </row>
    <row r="3864" spans="1:14" ht="63">
      <c r="A3864" s="6">
        <v>3863</v>
      </c>
      <c r="B3864" s="8" t="s">
        <v>25828</v>
      </c>
      <c r="C3864" s="9" t="s">
        <v>26513</v>
      </c>
      <c r="D3864" s="10" t="s">
        <v>26438</v>
      </c>
      <c r="E3864" s="11" t="s">
        <v>26514</v>
      </c>
      <c r="F3864" s="6">
        <v>543779</v>
      </c>
      <c r="G3864" s="6" t="s">
        <v>875</v>
      </c>
      <c r="H3864" s="16">
        <v>5297855.09</v>
      </c>
      <c r="I3864" s="12" t="s">
        <v>3053</v>
      </c>
      <c r="J3864" s="12" t="s">
        <v>6512</v>
      </c>
      <c r="K3864" s="15">
        <v>0</v>
      </c>
      <c r="L3864" s="13" t="s">
        <v>14</v>
      </c>
      <c r="M3864" s="7">
        <v>1</v>
      </c>
      <c r="N3864" s="14"/>
    </row>
    <row r="3865" spans="1:14" ht="63">
      <c r="A3865" s="6">
        <v>3864</v>
      </c>
      <c r="B3865" s="8" t="s">
        <v>25828</v>
      </c>
      <c r="C3865" s="9" t="s">
        <v>26515</v>
      </c>
      <c r="D3865" s="10" t="s">
        <v>26516</v>
      </c>
      <c r="E3865" s="11" t="s">
        <v>26517</v>
      </c>
      <c r="F3865" s="6">
        <v>541804</v>
      </c>
      <c r="G3865" s="6" t="s">
        <v>875</v>
      </c>
      <c r="H3865" s="16">
        <v>4223006.4400000004</v>
      </c>
      <c r="I3865" s="12" t="s">
        <v>2205</v>
      </c>
      <c r="J3865" s="12" t="s">
        <v>6742</v>
      </c>
      <c r="K3865" s="15">
        <v>0</v>
      </c>
      <c r="L3865" s="13" t="s">
        <v>14</v>
      </c>
      <c r="M3865" s="7">
        <v>1</v>
      </c>
      <c r="N3865" s="14"/>
    </row>
    <row r="3866" spans="1:14" ht="236.25">
      <c r="A3866" s="6">
        <v>3865</v>
      </c>
      <c r="B3866" s="8" t="s">
        <v>25828</v>
      </c>
      <c r="C3866" s="9" t="s">
        <v>26518</v>
      </c>
      <c r="D3866" s="10" t="s">
        <v>26519</v>
      </c>
      <c r="E3866" s="11" t="s">
        <v>26520</v>
      </c>
      <c r="F3866" s="6">
        <v>541806</v>
      </c>
      <c r="G3866" s="6" t="s">
        <v>875</v>
      </c>
      <c r="H3866" s="16">
        <v>18278560.199999999</v>
      </c>
      <c r="I3866" s="12" t="s">
        <v>993</v>
      </c>
      <c r="J3866" s="12" t="s">
        <v>6512</v>
      </c>
      <c r="K3866" s="15">
        <v>0</v>
      </c>
      <c r="L3866" s="13" t="s">
        <v>14</v>
      </c>
      <c r="M3866" s="7">
        <v>1</v>
      </c>
      <c r="N3866" s="14"/>
    </row>
    <row r="3867" spans="1:14" ht="94.5">
      <c r="A3867" s="6">
        <v>3866</v>
      </c>
      <c r="B3867" s="8" t="s">
        <v>25828</v>
      </c>
      <c r="C3867" s="9" t="s">
        <v>26521</v>
      </c>
      <c r="D3867" s="10" t="s">
        <v>26522</v>
      </c>
      <c r="E3867" s="11" t="s">
        <v>26523</v>
      </c>
      <c r="F3867" s="6">
        <v>537959</v>
      </c>
      <c r="G3867" s="6" t="s">
        <v>875</v>
      </c>
      <c r="H3867" s="16">
        <v>4031677.4</v>
      </c>
      <c r="I3867" s="12" t="s">
        <v>2411</v>
      </c>
      <c r="J3867" s="12" t="s">
        <v>1270</v>
      </c>
      <c r="K3867" s="15">
        <v>0</v>
      </c>
      <c r="L3867" s="13" t="s">
        <v>14</v>
      </c>
      <c r="M3867" s="7">
        <v>1</v>
      </c>
      <c r="N3867" s="14"/>
    </row>
    <row r="3868" spans="1:14" ht="78.75">
      <c r="A3868" s="6">
        <v>3867</v>
      </c>
      <c r="B3868" s="8" t="s">
        <v>25828</v>
      </c>
      <c r="C3868" s="9" t="s">
        <v>26524</v>
      </c>
      <c r="D3868" s="10" t="s">
        <v>26525</v>
      </c>
      <c r="E3868" s="11" t="s">
        <v>26526</v>
      </c>
      <c r="F3868" s="6">
        <v>541801</v>
      </c>
      <c r="G3868" s="6" t="s">
        <v>875</v>
      </c>
      <c r="H3868" s="16">
        <v>2884300.747</v>
      </c>
      <c r="I3868" s="12" t="s">
        <v>2314</v>
      </c>
      <c r="J3868" s="12" t="s">
        <v>20772</v>
      </c>
      <c r="K3868" s="15">
        <v>0</v>
      </c>
      <c r="L3868" s="13" t="s">
        <v>14</v>
      </c>
      <c r="M3868" s="7">
        <v>1</v>
      </c>
      <c r="N3868" s="14"/>
    </row>
    <row r="3869" spans="1:14" ht="94.5">
      <c r="A3869" s="6">
        <v>3868</v>
      </c>
      <c r="B3869" s="8" t="s">
        <v>25828</v>
      </c>
      <c r="C3869" s="9" t="s">
        <v>26527</v>
      </c>
      <c r="D3869" s="10" t="s">
        <v>26528</v>
      </c>
      <c r="E3869" s="11" t="s">
        <v>26529</v>
      </c>
      <c r="F3869" s="6">
        <v>541802</v>
      </c>
      <c r="G3869" s="6" t="s">
        <v>875</v>
      </c>
      <c r="H3869" s="16">
        <v>5787709.8810000001</v>
      </c>
      <c r="I3869" s="12" t="s">
        <v>7450</v>
      </c>
      <c r="J3869" s="12" t="s">
        <v>6512</v>
      </c>
      <c r="K3869" s="15">
        <v>0</v>
      </c>
      <c r="L3869" s="13" t="s">
        <v>14</v>
      </c>
      <c r="M3869" s="7">
        <v>1</v>
      </c>
      <c r="N3869" s="14"/>
    </row>
    <row r="3870" spans="1:14" ht="94.5">
      <c r="A3870" s="6">
        <v>3869</v>
      </c>
      <c r="B3870" s="8" t="s">
        <v>25828</v>
      </c>
      <c r="C3870" s="9" t="s">
        <v>26530</v>
      </c>
      <c r="D3870" s="10" t="s">
        <v>26531</v>
      </c>
      <c r="E3870" s="11" t="s">
        <v>26532</v>
      </c>
      <c r="F3870" s="6">
        <v>541805</v>
      </c>
      <c r="G3870" s="6" t="s">
        <v>875</v>
      </c>
      <c r="H3870" s="16">
        <v>3538430.9610000001</v>
      </c>
      <c r="I3870" s="12" t="s">
        <v>7450</v>
      </c>
      <c r="J3870" s="12" t="s">
        <v>6742</v>
      </c>
      <c r="K3870" s="15">
        <v>0</v>
      </c>
      <c r="L3870" s="13" t="s">
        <v>14</v>
      </c>
      <c r="M3870" s="7">
        <v>1</v>
      </c>
      <c r="N3870" s="14"/>
    </row>
    <row r="3871" spans="1:14" ht="141.75">
      <c r="A3871" s="6">
        <v>3870</v>
      </c>
      <c r="B3871" s="8" t="s">
        <v>25828</v>
      </c>
      <c r="C3871" s="9" t="s">
        <v>26533</v>
      </c>
      <c r="D3871" s="10" t="s">
        <v>26534</v>
      </c>
      <c r="E3871" s="11" t="s">
        <v>26535</v>
      </c>
      <c r="F3871" s="6">
        <v>541803</v>
      </c>
      <c r="G3871" s="6" t="s">
        <v>875</v>
      </c>
      <c r="H3871" s="16">
        <v>11813492.839</v>
      </c>
      <c r="I3871" s="12" t="s">
        <v>929</v>
      </c>
      <c r="J3871" s="12" t="s">
        <v>6512</v>
      </c>
      <c r="K3871" s="15">
        <v>0</v>
      </c>
      <c r="L3871" s="13" t="s">
        <v>14</v>
      </c>
      <c r="M3871" s="7">
        <v>1</v>
      </c>
      <c r="N3871" s="14"/>
    </row>
    <row r="3872" spans="1:14" ht="94.5">
      <c r="A3872" s="6">
        <v>3871</v>
      </c>
      <c r="B3872" s="8" t="s">
        <v>25828</v>
      </c>
      <c r="C3872" s="9" t="s">
        <v>26536</v>
      </c>
      <c r="D3872" s="10" t="s">
        <v>26537</v>
      </c>
      <c r="E3872" s="11" t="s">
        <v>26538</v>
      </c>
      <c r="F3872" s="6">
        <v>546383</v>
      </c>
      <c r="G3872" s="6" t="s">
        <v>875</v>
      </c>
      <c r="H3872" s="16">
        <v>7368960.8360000001</v>
      </c>
      <c r="I3872" s="12" t="s">
        <v>993</v>
      </c>
      <c r="J3872" s="12" t="s">
        <v>17262</v>
      </c>
      <c r="K3872" s="15">
        <v>0</v>
      </c>
      <c r="L3872" s="13" t="s">
        <v>14</v>
      </c>
      <c r="M3872" s="7">
        <v>1</v>
      </c>
      <c r="N3872" s="14"/>
    </row>
    <row r="3873" spans="1:14" ht="110.25">
      <c r="A3873" s="6">
        <v>3872</v>
      </c>
      <c r="B3873" s="8" t="s">
        <v>25828</v>
      </c>
      <c r="C3873" s="9" t="s">
        <v>26539</v>
      </c>
      <c r="D3873" s="10" t="s">
        <v>26163</v>
      </c>
      <c r="E3873" s="11" t="s">
        <v>26540</v>
      </c>
      <c r="F3873" s="6">
        <v>539095</v>
      </c>
      <c r="G3873" s="6" t="s">
        <v>875</v>
      </c>
      <c r="H3873" s="16">
        <v>9444666.2620000001</v>
      </c>
      <c r="I3873" s="12" t="s">
        <v>1020</v>
      </c>
      <c r="J3873" s="12" t="s">
        <v>2162</v>
      </c>
      <c r="K3873" s="15">
        <v>0</v>
      </c>
      <c r="L3873" s="13" t="s">
        <v>14</v>
      </c>
      <c r="M3873" s="7">
        <v>1</v>
      </c>
      <c r="N3873" s="14"/>
    </row>
    <row r="3874" spans="1:14" ht="173.25">
      <c r="A3874" s="6">
        <v>3873</v>
      </c>
      <c r="B3874" s="8" t="s">
        <v>25828</v>
      </c>
      <c r="C3874" s="9" t="s">
        <v>26541</v>
      </c>
      <c r="D3874" s="10" t="s">
        <v>26542</v>
      </c>
      <c r="E3874" s="11" t="s">
        <v>26543</v>
      </c>
      <c r="F3874" s="6">
        <v>539092</v>
      </c>
      <c r="G3874" s="6" t="s">
        <v>875</v>
      </c>
      <c r="H3874" s="16">
        <v>16986531.030999999</v>
      </c>
      <c r="I3874" s="12" t="s">
        <v>2454</v>
      </c>
      <c r="J3874" s="12" t="s">
        <v>2162</v>
      </c>
      <c r="K3874" s="15">
        <v>0</v>
      </c>
      <c r="L3874" s="13" t="s">
        <v>14</v>
      </c>
      <c r="M3874" s="7">
        <v>1</v>
      </c>
      <c r="N3874" s="14"/>
    </row>
    <row r="3875" spans="1:14" ht="189">
      <c r="A3875" s="6">
        <v>3874</v>
      </c>
      <c r="B3875" s="8" t="s">
        <v>25828</v>
      </c>
      <c r="C3875" s="9" t="s">
        <v>26544</v>
      </c>
      <c r="D3875" s="10" t="s">
        <v>26542</v>
      </c>
      <c r="E3875" s="11" t="s">
        <v>26545</v>
      </c>
      <c r="F3875" s="6">
        <v>539093</v>
      </c>
      <c r="G3875" s="6" t="s">
        <v>875</v>
      </c>
      <c r="H3875" s="16">
        <v>14863901.096000001</v>
      </c>
      <c r="I3875" s="12" t="s">
        <v>2454</v>
      </c>
      <c r="J3875" s="12" t="s">
        <v>2162</v>
      </c>
      <c r="K3875" s="15">
        <v>0</v>
      </c>
      <c r="L3875" s="13" t="s">
        <v>14</v>
      </c>
      <c r="M3875" s="7">
        <v>1</v>
      </c>
      <c r="N3875" s="14"/>
    </row>
    <row r="3876" spans="1:14" ht="94.5">
      <c r="A3876" s="6">
        <v>3875</v>
      </c>
      <c r="B3876" s="8" t="s">
        <v>25828</v>
      </c>
      <c r="C3876" s="9" t="s">
        <v>26546</v>
      </c>
      <c r="D3876" s="10" t="s">
        <v>16622</v>
      </c>
      <c r="E3876" s="11" t="s">
        <v>26547</v>
      </c>
      <c r="F3876" s="6">
        <v>539098</v>
      </c>
      <c r="G3876" s="6" t="s">
        <v>875</v>
      </c>
      <c r="H3876" s="16">
        <v>5715155.9199999999</v>
      </c>
      <c r="I3876" s="12" t="s">
        <v>2454</v>
      </c>
      <c r="J3876" s="12" t="s">
        <v>2162</v>
      </c>
      <c r="K3876" s="15">
        <v>0</v>
      </c>
      <c r="L3876" s="13" t="s">
        <v>14</v>
      </c>
      <c r="M3876" s="7">
        <v>1</v>
      </c>
      <c r="N3876" s="14"/>
    </row>
    <row r="3877" spans="1:14" ht="110.25">
      <c r="A3877" s="6">
        <v>3876</v>
      </c>
      <c r="B3877" s="8" t="s">
        <v>25828</v>
      </c>
      <c r="C3877" s="9" t="s">
        <v>26548</v>
      </c>
      <c r="D3877" s="10" t="s">
        <v>26511</v>
      </c>
      <c r="E3877" s="11" t="s">
        <v>26512</v>
      </c>
      <c r="F3877" s="6">
        <v>539097</v>
      </c>
      <c r="G3877" s="6" t="s">
        <v>875</v>
      </c>
      <c r="H3877" s="16">
        <v>1883347.916</v>
      </c>
      <c r="I3877" s="12" t="s">
        <v>1020</v>
      </c>
      <c r="J3877" s="12" t="s">
        <v>26549</v>
      </c>
      <c r="K3877" s="15">
        <v>0</v>
      </c>
      <c r="L3877" s="13" t="s">
        <v>14</v>
      </c>
      <c r="M3877" s="7">
        <v>1</v>
      </c>
      <c r="N3877" s="14"/>
    </row>
    <row r="3878" spans="1:14" ht="63">
      <c r="A3878" s="6">
        <v>3877</v>
      </c>
      <c r="B3878" s="8" t="s">
        <v>25828</v>
      </c>
      <c r="C3878" s="9" t="s">
        <v>26550</v>
      </c>
      <c r="D3878" s="10" t="s">
        <v>26551</v>
      </c>
      <c r="E3878" s="11" t="s">
        <v>26552</v>
      </c>
      <c r="F3878" s="6">
        <v>546380</v>
      </c>
      <c r="G3878" s="6" t="s">
        <v>875</v>
      </c>
      <c r="H3878" s="16">
        <v>9113338.1160000004</v>
      </c>
      <c r="I3878" s="12" t="s">
        <v>2439</v>
      </c>
      <c r="J3878" s="12" t="s">
        <v>1021</v>
      </c>
      <c r="K3878" s="15">
        <v>0</v>
      </c>
      <c r="L3878" s="13" t="s">
        <v>14</v>
      </c>
      <c r="M3878" s="7">
        <v>1</v>
      </c>
      <c r="N3878" s="14"/>
    </row>
    <row r="3879" spans="1:14" ht="173.25">
      <c r="A3879" s="6">
        <v>3878</v>
      </c>
      <c r="B3879" s="8" t="s">
        <v>25828</v>
      </c>
      <c r="C3879" s="9" t="s">
        <v>26553</v>
      </c>
      <c r="D3879" s="10" t="s">
        <v>26554</v>
      </c>
      <c r="E3879" s="11" t="s">
        <v>26555</v>
      </c>
      <c r="F3879" s="6">
        <v>543778</v>
      </c>
      <c r="G3879" s="6" t="s">
        <v>875</v>
      </c>
      <c r="H3879" s="16">
        <v>13038525.335000001</v>
      </c>
      <c r="I3879" s="12" t="s">
        <v>993</v>
      </c>
      <c r="J3879" s="12" t="s">
        <v>26556</v>
      </c>
      <c r="K3879" s="15"/>
      <c r="L3879" s="13" t="s">
        <v>14</v>
      </c>
      <c r="M3879" s="7">
        <v>1</v>
      </c>
      <c r="N3879" s="14"/>
    </row>
    <row r="3880" spans="1:14" ht="141.75">
      <c r="A3880" s="6">
        <v>3879</v>
      </c>
      <c r="B3880" s="8" t="s">
        <v>25828</v>
      </c>
      <c r="C3880" s="9" t="s">
        <v>26557</v>
      </c>
      <c r="D3880" s="10" t="s">
        <v>26558</v>
      </c>
      <c r="E3880" s="11" t="s">
        <v>26559</v>
      </c>
      <c r="F3880" s="6">
        <v>541807</v>
      </c>
      <c r="G3880" s="6" t="s">
        <v>875</v>
      </c>
      <c r="H3880" s="16">
        <v>11850453.720000001</v>
      </c>
      <c r="I3880" s="12" t="s">
        <v>993</v>
      </c>
      <c r="J3880" s="12" t="s">
        <v>6512</v>
      </c>
      <c r="K3880" s="15"/>
      <c r="L3880" s="13" t="s">
        <v>14</v>
      </c>
      <c r="M3880" s="7">
        <v>1</v>
      </c>
      <c r="N3880" s="14"/>
    </row>
    <row r="3881" spans="1:14" ht="94.5">
      <c r="A3881" s="6">
        <v>3880</v>
      </c>
      <c r="B3881" s="8" t="s">
        <v>25828</v>
      </c>
      <c r="C3881" s="9" t="s">
        <v>26560</v>
      </c>
      <c r="D3881" s="10" t="s">
        <v>26561</v>
      </c>
      <c r="E3881" s="11" t="s">
        <v>26562</v>
      </c>
      <c r="F3881" s="6">
        <v>539099</v>
      </c>
      <c r="G3881" s="6" t="s">
        <v>875</v>
      </c>
      <c r="H3881" s="16">
        <v>8339287.0650000004</v>
      </c>
      <c r="I3881" s="12" t="s">
        <v>2454</v>
      </c>
      <c r="J3881" s="12" t="s">
        <v>2162</v>
      </c>
      <c r="K3881" s="15"/>
      <c r="L3881" s="13" t="s">
        <v>14</v>
      </c>
      <c r="M3881" s="7">
        <v>1</v>
      </c>
      <c r="N3881" s="14"/>
    </row>
    <row r="3882" spans="1:14" ht="126">
      <c r="A3882" s="6">
        <v>3881</v>
      </c>
      <c r="B3882" s="8" t="s">
        <v>25828</v>
      </c>
      <c r="C3882" s="9" t="s">
        <v>26563</v>
      </c>
      <c r="D3882" s="10" t="s">
        <v>26564</v>
      </c>
      <c r="E3882" s="11" t="s">
        <v>26565</v>
      </c>
      <c r="F3882" s="6">
        <v>559934</v>
      </c>
      <c r="G3882" s="6" t="s">
        <v>875</v>
      </c>
      <c r="H3882" s="16">
        <v>8143991.2609999999</v>
      </c>
      <c r="I3882" s="12" t="s">
        <v>6173</v>
      </c>
      <c r="J3882" s="12" t="s">
        <v>6604</v>
      </c>
      <c r="K3882" s="15"/>
      <c r="L3882" s="13" t="s">
        <v>14</v>
      </c>
      <c r="M3882" s="7">
        <v>1</v>
      </c>
      <c r="N3882" s="14"/>
    </row>
    <row r="3883" spans="1:14" ht="63">
      <c r="A3883" s="6">
        <v>3882</v>
      </c>
      <c r="B3883" s="8" t="s">
        <v>25828</v>
      </c>
      <c r="C3883" s="9" t="s">
        <v>26566</v>
      </c>
      <c r="D3883" s="10" t="s">
        <v>26567</v>
      </c>
      <c r="E3883" s="11" t="s">
        <v>26478</v>
      </c>
      <c r="F3883" s="6">
        <v>563357</v>
      </c>
      <c r="G3883" s="6" t="s">
        <v>875</v>
      </c>
      <c r="H3883" s="16">
        <v>3992134.65</v>
      </c>
      <c r="I3883" s="12" t="s">
        <v>2233</v>
      </c>
      <c r="J3883" s="12" t="s">
        <v>7267</v>
      </c>
      <c r="K3883" s="15"/>
      <c r="L3883" s="13" t="s">
        <v>14</v>
      </c>
      <c r="M3883" s="7">
        <v>1</v>
      </c>
      <c r="N3883" s="14"/>
    </row>
    <row r="3884" spans="1:14" ht="126">
      <c r="A3884" s="6">
        <v>3883</v>
      </c>
      <c r="B3884" s="8" t="s">
        <v>25828</v>
      </c>
      <c r="C3884" s="9" t="s">
        <v>26568</v>
      </c>
      <c r="D3884" s="10" t="s">
        <v>26537</v>
      </c>
      <c r="E3884" s="11" t="s">
        <v>26569</v>
      </c>
      <c r="F3884" s="6">
        <v>587611</v>
      </c>
      <c r="G3884" s="6" t="s">
        <v>875</v>
      </c>
      <c r="H3884" s="16">
        <v>12702275.210000001</v>
      </c>
      <c r="I3884" s="12" t="s">
        <v>6609</v>
      </c>
      <c r="J3884" s="12" t="s">
        <v>2139</v>
      </c>
      <c r="K3884" s="15"/>
      <c r="L3884" s="13" t="s">
        <v>14</v>
      </c>
      <c r="M3884" s="7">
        <v>1</v>
      </c>
      <c r="N3884" s="14"/>
    </row>
    <row r="3885" spans="1:14" ht="110.25">
      <c r="A3885" s="6">
        <v>3884</v>
      </c>
      <c r="B3885" s="8" t="s">
        <v>25828</v>
      </c>
      <c r="C3885" s="9" t="s">
        <v>26570</v>
      </c>
      <c r="D3885" s="10" t="s">
        <v>26571</v>
      </c>
      <c r="E3885" s="11" t="s">
        <v>26572</v>
      </c>
      <c r="F3885" s="6">
        <v>587612</v>
      </c>
      <c r="G3885" s="6" t="s">
        <v>875</v>
      </c>
      <c r="H3885" s="16">
        <v>7189310.1399999997</v>
      </c>
      <c r="I3885" s="12" t="s">
        <v>6609</v>
      </c>
      <c r="J3885" s="12" t="s">
        <v>2139</v>
      </c>
      <c r="K3885" s="15"/>
      <c r="L3885" s="13" t="s">
        <v>14</v>
      </c>
      <c r="M3885" s="7">
        <v>1</v>
      </c>
      <c r="N3885" s="14"/>
    </row>
    <row r="3886" spans="1:14" ht="63">
      <c r="A3886" s="6">
        <v>3885</v>
      </c>
      <c r="B3886" s="8" t="s">
        <v>26573</v>
      </c>
      <c r="C3886" s="9" t="s">
        <v>26574</v>
      </c>
      <c r="D3886" s="10" t="s">
        <v>26575</v>
      </c>
      <c r="E3886" s="11" t="s">
        <v>26576</v>
      </c>
      <c r="F3886" s="6">
        <v>128419</v>
      </c>
      <c r="G3886" s="6" t="s">
        <v>26577</v>
      </c>
      <c r="H3886" s="16">
        <v>3954058.29</v>
      </c>
      <c r="I3886" s="12" t="s">
        <v>26578</v>
      </c>
      <c r="J3886" s="12" t="s">
        <v>24269</v>
      </c>
      <c r="K3886" s="15"/>
      <c r="L3886" s="13" t="s">
        <v>14</v>
      </c>
      <c r="M3886" s="7">
        <v>1</v>
      </c>
      <c r="N3886" s="14"/>
    </row>
    <row r="3887" spans="1:14" ht="63">
      <c r="A3887" s="6">
        <v>3886</v>
      </c>
      <c r="B3887" s="8" t="s">
        <v>26573</v>
      </c>
      <c r="C3887" s="9" t="s">
        <v>26574</v>
      </c>
      <c r="D3887" s="10" t="s">
        <v>26575</v>
      </c>
      <c r="E3887" s="11" t="s">
        <v>26579</v>
      </c>
      <c r="F3887" s="6">
        <v>128446</v>
      </c>
      <c r="G3887" s="6" t="s">
        <v>26577</v>
      </c>
      <c r="H3887" s="16">
        <v>4207819.74</v>
      </c>
      <c r="I3887" s="12" t="s">
        <v>26578</v>
      </c>
      <c r="J3887" s="12" t="s">
        <v>24269</v>
      </c>
      <c r="K3887" s="15">
        <v>2575000</v>
      </c>
      <c r="L3887" s="13" t="s">
        <v>14</v>
      </c>
      <c r="M3887" s="7">
        <v>1</v>
      </c>
      <c r="N3887" s="14"/>
    </row>
    <row r="3888" spans="1:14" ht="94.5">
      <c r="A3888" s="6">
        <v>3887</v>
      </c>
      <c r="B3888" s="8" t="s">
        <v>26573</v>
      </c>
      <c r="C3888" s="9" t="s">
        <v>26580</v>
      </c>
      <c r="D3888" s="10" t="s">
        <v>26581</v>
      </c>
      <c r="E3888" s="11" t="s">
        <v>26582</v>
      </c>
      <c r="F3888" s="6">
        <v>299214</v>
      </c>
      <c r="G3888" s="6" t="s">
        <v>26577</v>
      </c>
      <c r="H3888" s="16">
        <v>8473282.8100000005</v>
      </c>
      <c r="I3888" s="12" t="s">
        <v>12858</v>
      </c>
      <c r="J3888" s="12" t="s">
        <v>7112</v>
      </c>
      <c r="K3888" s="15">
        <v>4633000</v>
      </c>
      <c r="L3888" s="13" t="s">
        <v>14</v>
      </c>
      <c r="M3888" s="7">
        <v>1</v>
      </c>
      <c r="N3888" s="14"/>
    </row>
    <row r="3889" spans="1:14" ht="94.5">
      <c r="A3889" s="6">
        <v>3888</v>
      </c>
      <c r="B3889" s="8" t="s">
        <v>26573</v>
      </c>
      <c r="C3889" s="9" t="s">
        <v>26583</v>
      </c>
      <c r="D3889" s="10" t="s">
        <v>26584</v>
      </c>
      <c r="E3889" s="11" t="s">
        <v>26585</v>
      </c>
      <c r="F3889" s="6">
        <v>299211</v>
      </c>
      <c r="G3889" s="6" t="s">
        <v>26577</v>
      </c>
      <c r="H3889" s="16">
        <v>9893478.9000000004</v>
      </c>
      <c r="I3889" s="12" t="s">
        <v>7099</v>
      </c>
      <c r="J3889" s="12" t="s">
        <v>23542</v>
      </c>
      <c r="K3889" s="15">
        <v>9893478</v>
      </c>
      <c r="L3889" s="13" t="s">
        <v>14</v>
      </c>
      <c r="M3889" s="7">
        <v>1</v>
      </c>
      <c r="N3889" s="14"/>
    </row>
    <row r="3890" spans="1:14" ht="63">
      <c r="A3890" s="6">
        <v>3889</v>
      </c>
      <c r="B3890" s="8" t="s">
        <v>26573</v>
      </c>
      <c r="C3890" s="9" t="s">
        <v>26586</v>
      </c>
      <c r="D3890" s="10" t="s">
        <v>4013</v>
      </c>
      <c r="E3890" s="11" t="s">
        <v>26587</v>
      </c>
      <c r="F3890" s="6">
        <v>306680</v>
      </c>
      <c r="G3890" s="6" t="s">
        <v>26577</v>
      </c>
      <c r="H3890" s="16">
        <v>10305531.66</v>
      </c>
      <c r="I3890" s="12" t="s">
        <v>7099</v>
      </c>
      <c r="J3890" s="12" t="s">
        <v>6300</v>
      </c>
      <c r="K3890" s="15"/>
      <c r="L3890" s="13" t="s">
        <v>14</v>
      </c>
      <c r="M3890" s="7">
        <v>1</v>
      </c>
      <c r="N3890" s="14"/>
    </row>
    <row r="3891" spans="1:14" ht="78.75">
      <c r="A3891" s="6">
        <v>3890</v>
      </c>
      <c r="B3891" s="8" t="s">
        <v>26573</v>
      </c>
      <c r="C3891" s="9" t="s">
        <v>26588</v>
      </c>
      <c r="D3891" s="10" t="s">
        <v>11702</v>
      </c>
      <c r="E3891" s="11" t="s">
        <v>26589</v>
      </c>
      <c r="F3891" s="6">
        <v>170480</v>
      </c>
      <c r="G3891" s="6" t="s">
        <v>26577</v>
      </c>
      <c r="H3891" s="16">
        <v>25169430.120000001</v>
      </c>
      <c r="I3891" s="12" t="s">
        <v>20172</v>
      </c>
      <c r="J3891" s="12" t="s">
        <v>19388</v>
      </c>
      <c r="K3891" s="15">
        <v>21565000</v>
      </c>
      <c r="L3891" s="13" t="s">
        <v>14</v>
      </c>
      <c r="M3891" s="7">
        <v>1</v>
      </c>
      <c r="N3891" s="14"/>
    </row>
    <row r="3892" spans="1:14" ht="94.5">
      <c r="A3892" s="6">
        <v>3891</v>
      </c>
      <c r="B3892" s="8" t="s">
        <v>26573</v>
      </c>
      <c r="C3892" s="9" t="s">
        <v>26590</v>
      </c>
      <c r="D3892" s="10" t="s">
        <v>26591</v>
      </c>
      <c r="E3892" s="11" t="s">
        <v>26592</v>
      </c>
      <c r="F3892" s="6">
        <v>182347</v>
      </c>
      <c r="G3892" s="6" t="s">
        <v>26577</v>
      </c>
      <c r="H3892" s="16">
        <v>1681652.15</v>
      </c>
      <c r="I3892" s="12" t="s">
        <v>26593</v>
      </c>
      <c r="J3892" s="12" t="s">
        <v>26594</v>
      </c>
      <c r="K3892" s="15"/>
      <c r="L3892" s="13" t="s">
        <v>14</v>
      </c>
      <c r="M3892" s="7">
        <v>1</v>
      </c>
      <c r="N3892" s="14"/>
    </row>
    <row r="3893" spans="1:14" ht="78.75">
      <c r="A3893" s="6">
        <v>3892</v>
      </c>
      <c r="B3893" s="8" t="s">
        <v>26573</v>
      </c>
      <c r="C3893" s="9" t="s">
        <v>26595</v>
      </c>
      <c r="D3893" s="10" t="s">
        <v>26596</v>
      </c>
      <c r="E3893" s="11" t="s">
        <v>26597</v>
      </c>
      <c r="F3893" s="6">
        <v>188648</v>
      </c>
      <c r="G3893" s="6" t="s">
        <v>26577</v>
      </c>
      <c r="H3893" s="16">
        <v>14694758.16</v>
      </c>
      <c r="I3893" s="12" t="s">
        <v>26066</v>
      </c>
      <c r="J3893" s="12" t="s">
        <v>7099</v>
      </c>
      <c r="K3893" s="15">
        <v>14664777</v>
      </c>
      <c r="L3893" s="13" t="s">
        <v>14</v>
      </c>
      <c r="M3893" s="7">
        <v>1</v>
      </c>
      <c r="N3893" s="14"/>
    </row>
    <row r="3894" spans="1:14" ht="204.75">
      <c r="A3894" s="6">
        <v>3893</v>
      </c>
      <c r="B3894" s="8" t="s">
        <v>26573</v>
      </c>
      <c r="C3894" s="9" t="s">
        <v>26598</v>
      </c>
      <c r="D3894" s="10" t="s">
        <v>4013</v>
      </c>
      <c r="E3894" s="11" t="s">
        <v>26599</v>
      </c>
      <c r="F3894" s="6">
        <v>321463</v>
      </c>
      <c r="G3894" s="6" t="s">
        <v>26577</v>
      </c>
      <c r="H3894" s="16">
        <v>127645390</v>
      </c>
      <c r="I3894" s="12" t="s">
        <v>23767</v>
      </c>
      <c r="J3894" s="12" t="s">
        <v>13363</v>
      </c>
      <c r="K3894" s="15">
        <v>58995000</v>
      </c>
      <c r="L3894" s="13" t="s">
        <v>14</v>
      </c>
      <c r="M3894" s="7">
        <v>1</v>
      </c>
      <c r="N3894" s="14"/>
    </row>
    <row r="3895" spans="1:14" ht="78.75">
      <c r="A3895" s="6">
        <v>3894</v>
      </c>
      <c r="B3895" s="8" t="s">
        <v>26573</v>
      </c>
      <c r="C3895" s="9" t="s">
        <v>26598</v>
      </c>
      <c r="D3895" s="10" t="s">
        <v>4013</v>
      </c>
      <c r="E3895" s="11" t="s">
        <v>26600</v>
      </c>
      <c r="F3895" s="6">
        <v>341720</v>
      </c>
      <c r="G3895" s="6" t="s">
        <v>26577</v>
      </c>
      <c r="H3895" s="16">
        <v>105640938.34999999</v>
      </c>
      <c r="I3895" s="12" t="s">
        <v>26601</v>
      </c>
      <c r="J3895" s="12" t="s">
        <v>2293</v>
      </c>
      <c r="K3895" s="15">
        <v>35445000</v>
      </c>
      <c r="L3895" s="13" t="s">
        <v>14</v>
      </c>
      <c r="M3895" s="7">
        <v>1</v>
      </c>
      <c r="N3895" s="14"/>
    </row>
    <row r="3896" spans="1:14" ht="94.5">
      <c r="A3896" s="6">
        <v>3895</v>
      </c>
      <c r="B3896" s="8" t="s">
        <v>26573</v>
      </c>
      <c r="C3896" s="9" t="s">
        <v>26602</v>
      </c>
      <c r="D3896" s="10" t="s">
        <v>26603</v>
      </c>
      <c r="E3896" s="11" t="s">
        <v>26604</v>
      </c>
      <c r="F3896" s="6">
        <v>337637</v>
      </c>
      <c r="G3896" s="6" t="s">
        <v>26577</v>
      </c>
      <c r="H3896" s="16">
        <v>75989076.859999999</v>
      </c>
      <c r="I3896" s="12" t="s">
        <v>26605</v>
      </c>
      <c r="J3896" s="12" t="s">
        <v>16704</v>
      </c>
      <c r="K3896" s="15">
        <v>66414000</v>
      </c>
      <c r="L3896" s="13" t="s">
        <v>70</v>
      </c>
      <c r="M3896" s="7">
        <v>1</v>
      </c>
      <c r="N3896" s="14"/>
    </row>
    <row r="3897" spans="1:14" ht="94.5">
      <c r="A3897" s="6">
        <v>3896</v>
      </c>
      <c r="B3897" s="8" t="s">
        <v>26573</v>
      </c>
      <c r="C3897" s="9" t="s">
        <v>26606</v>
      </c>
      <c r="D3897" s="10" t="s">
        <v>6119</v>
      </c>
      <c r="E3897" s="11" t="s">
        <v>26604</v>
      </c>
      <c r="F3897" s="6">
        <v>337637</v>
      </c>
      <c r="G3897" s="6" t="s">
        <v>26577</v>
      </c>
      <c r="H3897" s="16">
        <v>75989076.859999999</v>
      </c>
      <c r="I3897" s="12" t="s">
        <v>26605</v>
      </c>
      <c r="J3897" s="12" t="s">
        <v>16704</v>
      </c>
      <c r="K3897" s="15">
        <v>66414000</v>
      </c>
      <c r="L3897" s="13" t="s">
        <v>70</v>
      </c>
      <c r="M3897" s="7">
        <v>0.5</v>
      </c>
      <c r="N3897" s="14"/>
    </row>
    <row r="3898" spans="1:14" ht="94.5">
      <c r="A3898" s="6">
        <v>3897</v>
      </c>
      <c r="B3898" s="8" t="s">
        <v>26573</v>
      </c>
      <c r="C3898" s="9" t="s">
        <v>26607</v>
      </c>
      <c r="D3898" s="10" t="s">
        <v>5696</v>
      </c>
      <c r="E3898" s="11" t="s">
        <v>26604</v>
      </c>
      <c r="F3898" s="6">
        <v>337637</v>
      </c>
      <c r="G3898" s="6" t="s">
        <v>26577</v>
      </c>
      <c r="H3898" s="16">
        <v>75989076.859999999</v>
      </c>
      <c r="I3898" s="12" t="s">
        <v>26605</v>
      </c>
      <c r="J3898" s="12" t="s">
        <v>16704</v>
      </c>
      <c r="K3898" s="15">
        <v>66414000</v>
      </c>
      <c r="L3898" s="13" t="s">
        <v>70</v>
      </c>
      <c r="M3898" s="7">
        <v>0.25</v>
      </c>
      <c r="N3898" s="14"/>
    </row>
    <row r="3899" spans="1:14" ht="94.5">
      <c r="A3899" s="6">
        <v>3898</v>
      </c>
      <c r="B3899" s="8" t="s">
        <v>26573</v>
      </c>
      <c r="C3899" s="9" t="s">
        <v>26608</v>
      </c>
      <c r="D3899" s="10" t="s">
        <v>26609</v>
      </c>
      <c r="E3899" s="11" t="s">
        <v>26604</v>
      </c>
      <c r="F3899" s="6">
        <v>337637</v>
      </c>
      <c r="G3899" s="6" t="s">
        <v>26577</v>
      </c>
      <c r="H3899" s="16">
        <v>75989076.859999999</v>
      </c>
      <c r="I3899" s="12" t="s">
        <v>26605</v>
      </c>
      <c r="J3899" s="12" t="s">
        <v>16704</v>
      </c>
      <c r="K3899" s="15">
        <v>66414000</v>
      </c>
      <c r="L3899" s="13" t="s">
        <v>70</v>
      </c>
      <c r="M3899" s="7">
        <v>0.25</v>
      </c>
      <c r="N3899" s="14"/>
    </row>
    <row r="3900" spans="1:14" ht="94.5">
      <c r="A3900" s="6">
        <v>3899</v>
      </c>
      <c r="B3900" s="8" t="s">
        <v>26573</v>
      </c>
      <c r="C3900" s="9" t="s">
        <v>26610</v>
      </c>
      <c r="D3900" s="10" t="s">
        <v>26611</v>
      </c>
      <c r="E3900" s="11" t="s">
        <v>26612</v>
      </c>
      <c r="F3900" s="6">
        <v>266466</v>
      </c>
      <c r="G3900" s="6" t="s">
        <v>26577</v>
      </c>
      <c r="H3900" s="16">
        <v>70328155.659999996</v>
      </c>
      <c r="I3900" s="12" t="s">
        <v>26613</v>
      </c>
      <c r="J3900" s="12" t="s">
        <v>12818</v>
      </c>
      <c r="K3900" s="15">
        <v>56750000</v>
      </c>
      <c r="L3900" s="13" t="s">
        <v>14</v>
      </c>
      <c r="M3900" s="7">
        <v>1</v>
      </c>
      <c r="N3900" s="14"/>
    </row>
    <row r="3901" spans="1:14" ht="63">
      <c r="A3901" s="6">
        <v>3900</v>
      </c>
      <c r="B3901" s="8" t="s">
        <v>26573</v>
      </c>
      <c r="C3901" s="9" t="s">
        <v>26614</v>
      </c>
      <c r="D3901" s="10" t="s">
        <v>26615</v>
      </c>
      <c r="E3901" s="11" t="s">
        <v>26616</v>
      </c>
      <c r="F3901" s="6">
        <v>260045</v>
      </c>
      <c r="G3901" s="6" t="s">
        <v>26577</v>
      </c>
      <c r="H3901" s="16">
        <v>71562623.530000001</v>
      </c>
      <c r="I3901" s="12" t="s">
        <v>26617</v>
      </c>
      <c r="J3901" s="12" t="s">
        <v>26618</v>
      </c>
      <c r="K3901" s="15">
        <v>58580000</v>
      </c>
      <c r="L3901" s="13" t="s">
        <v>70</v>
      </c>
      <c r="M3901" s="7">
        <v>1</v>
      </c>
      <c r="N3901" s="14"/>
    </row>
    <row r="3902" spans="1:14" ht="63">
      <c r="A3902" s="6">
        <v>3901</v>
      </c>
      <c r="B3902" s="8" t="s">
        <v>26573</v>
      </c>
      <c r="C3902" s="9" t="s">
        <v>26619</v>
      </c>
      <c r="D3902" s="10" t="s">
        <v>6119</v>
      </c>
      <c r="E3902" s="11" t="s">
        <v>26616</v>
      </c>
      <c r="F3902" s="6">
        <v>260045</v>
      </c>
      <c r="G3902" s="6" t="s">
        <v>26577</v>
      </c>
      <c r="H3902" s="16">
        <v>71562623.530000001</v>
      </c>
      <c r="I3902" s="12" t="s">
        <v>26617</v>
      </c>
      <c r="J3902" s="12" t="s">
        <v>26618</v>
      </c>
      <c r="K3902" s="15">
        <v>58580000</v>
      </c>
      <c r="L3902" s="13" t="s">
        <v>70</v>
      </c>
      <c r="M3902" s="7">
        <v>0.6</v>
      </c>
      <c r="N3902" s="14"/>
    </row>
    <row r="3903" spans="1:14" ht="63">
      <c r="A3903" s="6">
        <v>3902</v>
      </c>
      <c r="B3903" s="8" t="s">
        <v>26573</v>
      </c>
      <c r="C3903" s="9" t="s">
        <v>26607</v>
      </c>
      <c r="D3903" s="10" t="s">
        <v>5696</v>
      </c>
      <c r="E3903" s="11" t="s">
        <v>26616</v>
      </c>
      <c r="F3903" s="6">
        <v>260045</v>
      </c>
      <c r="G3903" s="6" t="s">
        <v>26577</v>
      </c>
      <c r="H3903" s="16">
        <v>71562623.530000001</v>
      </c>
      <c r="I3903" s="12" t="s">
        <v>26617</v>
      </c>
      <c r="J3903" s="12" t="s">
        <v>26618</v>
      </c>
      <c r="K3903" s="15">
        <v>58580000</v>
      </c>
      <c r="L3903" s="13" t="s">
        <v>70</v>
      </c>
      <c r="M3903" s="7">
        <v>0.4</v>
      </c>
      <c r="N3903" s="14"/>
    </row>
    <row r="3904" spans="1:14" ht="362.25">
      <c r="A3904" s="6">
        <v>3903</v>
      </c>
      <c r="B3904" s="8" t="s">
        <v>26573</v>
      </c>
      <c r="C3904" s="9" t="s">
        <v>26620</v>
      </c>
      <c r="D3904" s="10" t="s">
        <v>26621</v>
      </c>
      <c r="E3904" s="11" t="s">
        <v>26622</v>
      </c>
      <c r="F3904" s="6">
        <v>263533</v>
      </c>
      <c r="G3904" s="6" t="s">
        <v>26577</v>
      </c>
      <c r="H3904" s="16">
        <v>17965367.34</v>
      </c>
      <c r="I3904" s="12" t="s">
        <v>19614</v>
      </c>
      <c r="J3904" s="12" t="s">
        <v>12908</v>
      </c>
      <c r="K3904" s="15">
        <v>6989000</v>
      </c>
      <c r="L3904" s="13" t="s">
        <v>14</v>
      </c>
      <c r="M3904" s="7">
        <v>1</v>
      </c>
      <c r="N3904" s="14"/>
    </row>
    <row r="3905" spans="1:14" ht="78.75">
      <c r="A3905" s="6">
        <v>3904</v>
      </c>
      <c r="B3905" s="8" t="s">
        <v>26573</v>
      </c>
      <c r="C3905" s="9" t="s">
        <v>26623</v>
      </c>
      <c r="D3905" s="10" t="s">
        <v>14093</v>
      </c>
      <c r="E3905" s="11" t="s">
        <v>26624</v>
      </c>
      <c r="F3905" s="6">
        <v>229244</v>
      </c>
      <c r="G3905" s="6" t="s">
        <v>26577</v>
      </c>
      <c r="H3905" s="16">
        <v>94318047.980000004</v>
      </c>
      <c r="I3905" s="12" t="s">
        <v>19291</v>
      </c>
      <c r="J3905" s="12" t="s">
        <v>2693</v>
      </c>
      <c r="K3905" s="15">
        <v>44750000</v>
      </c>
      <c r="L3905" s="13" t="s">
        <v>14</v>
      </c>
      <c r="M3905" s="7">
        <v>1</v>
      </c>
      <c r="N3905" s="14"/>
    </row>
    <row r="3906" spans="1:14" ht="141.75">
      <c r="A3906" s="6">
        <v>3905</v>
      </c>
      <c r="B3906" s="8" t="s">
        <v>26573</v>
      </c>
      <c r="C3906" s="9" t="s">
        <v>26598</v>
      </c>
      <c r="D3906" s="10" t="s">
        <v>4013</v>
      </c>
      <c r="E3906" s="11" t="s">
        <v>26625</v>
      </c>
      <c r="F3906" s="6">
        <v>263526</v>
      </c>
      <c r="G3906" s="6" t="s">
        <v>26577</v>
      </c>
      <c r="H3906" s="16">
        <v>12034757.65</v>
      </c>
      <c r="I3906" s="12" t="s">
        <v>5788</v>
      </c>
      <c r="J3906" s="12" t="s">
        <v>19695</v>
      </c>
      <c r="K3906" s="15">
        <v>6489000</v>
      </c>
      <c r="L3906" s="13" t="s">
        <v>14</v>
      </c>
      <c r="M3906" s="7">
        <v>1</v>
      </c>
      <c r="N3906" s="14"/>
    </row>
    <row r="3907" spans="1:14" ht="157.5">
      <c r="A3907" s="6">
        <v>3906</v>
      </c>
      <c r="B3907" s="8" t="s">
        <v>26573</v>
      </c>
      <c r="C3907" s="9" t="s">
        <v>26598</v>
      </c>
      <c r="D3907" s="10" t="s">
        <v>4013</v>
      </c>
      <c r="E3907" s="11" t="s">
        <v>26626</v>
      </c>
      <c r="F3907" s="6">
        <v>263530</v>
      </c>
      <c r="G3907" s="6" t="s">
        <v>26577</v>
      </c>
      <c r="H3907" s="16">
        <v>15100637.98</v>
      </c>
      <c r="I3907" s="12" t="s">
        <v>5788</v>
      </c>
      <c r="J3907" s="12" t="s">
        <v>19695</v>
      </c>
      <c r="K3907" s="15">
        <v>11025000</v>
      </c>
      <c r="L3907" s="13" t="s">
        <v>14</v>
      </c>
      <c r="M3907" s="7">
        <v>1</v>
      </c>
      <c r="N3907" s="14"/>
    </row>
    <row r="3908" spans="1:14" ht="63">
      <c r="A3908" s="6">
        <v>3907</v>
      </c>
      <c r="B3908" s="8" t="s">
        <v>26573</v>
      </c>
      <c r="C3908" s="9" t="s">
        <v>26627</v>
      </c>
      <c r="D3908" s="10" t="s">
        <v>4020</v>
      </c>
      <c r="E3908" s="11" t="s">
        <v>26628</v>
      </c>
      <c r="F3908" s="6">
        <v>232165</v>
      </c>
      <c r="G3908" s="6" t="s">
        <v>26577</v>
      </c>
      <c r="H3908" s="16">
        <v>43198144.409999996</v>
      </c>
      <c r="I3908" s="12" t="s">
        <v>3439</v>
      </c>
      <c r="J3908" s="12" t="s">
        <v>19448</v>
      </c>
      <c r="K3908" s="15">
        <v>33274000</v>
      </c>
      <c r="L3908" s="13" t="s">
        <v>14</v>
      </c>
      <c r="M3908" s="7">
        <v>1</v>
      </c>
      <c r="N3908" s="14"/>
    </row>
    <row r="3909" spans="1:14" ht="63">
      <c r="A3909" s="6">
        <v>3908</v>
      </c>
      <c r="B3909" s="8" t="s">
        <v>26573</v>
      </c>
      <c r="C3909" s="9" t="s">
        <v>26627</v>
      </c>
      <c r="D3909" s="10" t="s">
        <v>4020</v>
      </c>
      <c r="E3909" s="11" t="s">
        <v>26629</v>
      </c>
      <c r="F3909" s="6">
        <v>232167</v>
      </c>
      <c r="G3909" s="6" t="s">
        <v>26577</v>
      </c>
      <c r="H3909" s="16">
        <v>40829957.409999996</v>
      </c>
      <c r="I3909" s="12" t="s">
        <v>3439</v>
      </c>
      <c r="J3909" s="12" t="s">
        <v>19448</v>
      </c>
      <c r="K3909" s="15">
        <v>28685000</v>
      </c>
      <c r="L3909" s="13" t="s">
        <v>14</v>
      </c>
      <c r="M3909" s="7">
        <v>1</v>
      </c>
      <c r="N3909" s="14"/>
    </row>
    <row r="3910" spans="1:14" ht="110.25">
      <c r="A3910" s="6">
        <v>3909</v>
      </c>
      <c r="B3910" s="8" t="s">
        <v>26573</v>
      </c>
      <c r="C3910" s="9" t="s">
        <v>26630</v>
      </c>
      <c r="D3910" s="10" t="s">
        <v>4934</v>
      </c>
      <c r="E3910" s="11" t="s">
        <v>26631</v>
      </c>
      <c r="F3910" s="6">
        <v>266483</v>
      </c>
      <c r="G3910" s="6" t="s">
        <v>26577</v>
      </c>
      <c r="H3910" s="16">
        <v>16025633.859999999</v>
      </c>
      <c r="I3910" s="12" t="s">
        <v>26632</v>
      </c>
      <c r="J3910" s="12" t="s">
        <v>19673</v>
      </c>
      <c r="K3910" s="15">
        <v>13755000</v>
      </c>
      <c r="L3910" s="13" t="s">
        <v>14</v>
      </c>
      <c r="M3910" s="7">
        <v>1</v>
      </c>
      <c r="N3910" s="14"/>
    </row>
    <row r="3911" spans="1:14" ht="236.25">
      <c r="A3911" s="6">
        <v>3910</v>
      </c>
      <c r="B3911" s="8" t="s">
        <v>26573</v>
      </c>
      <c r="C3911" s="9" t="s">
        <v>26633</v>
      </c>
      <c r="D3911" s="10" t="s">
        <v>26634</v>
      </c>
      <c r="E3911" s="11" t="s">
        <v>26635</v>
      </c>
      <c r="F3911" s="6">
        <v>313494</v>
      </c>
      <c r="G3911" s="6" t="s">
        <v>26577</v>
      </c>
      <c r="H3911" s="16">
        <v>20877636.690000001</v>
      </c>
      <c r="I3911" s="12" t="s">
        <v>3426</v>
      </c>
      <c r="J3911" s="12" t="s">
        <v>7495</v>
      </c>
      <c r="K3911" s="15">
        <v>13580000</v>
      </c>
      <c r="L3911" s="13" t="s">
        <v>14</v>
      </c>
      <c r="M3911" s="7">
        <v>1</v>
      </c>
      <c r="N3911" s="14"/>
    </row>
    <row r="3912" spans="1:14" ht="110.25">
      <c r="A3912" s="6">
        <v>3911</v>
      </c>
      <c r="B3912" s="8" t="s">
        <v>26573</v>
      </c>
      <c r="C3912" s="9" t="s">
        <v>26636</v>
      </c>
      <c r="D3912" s="10" t="s">
        <v>6119</v>
      </c>
      <c r="E3912" s="11" t="s">
        <v>26637</v>
      </c>
      <c r="F3912" s="6">
        <v>302231</v>
      </c>
      <c r="G3912" s="6" t="s">
        <v>26577</v>
      </c>
      <c r="H3912" s="16">
        <v>31075274.75</v>
      </c>
      <c r="I3912" s="12" t="s">
        <v>12888</v>
      </c>
      <c r="J3912" s="12" t="s">
        <v>7153</v>
      </c>
      <c r="K3912" s="15">
        <v>28581000</v>
      </c>
      <c r="L3912" s="13" t="s">
        <v>14</v>
      </c>
      <c r="M3912" s="7">
        <v>1</v>
      </c>
      <c r="N3912" s="14"/>
    </row>
    <row r="3913" spans="1:14" ht="110.25">
      <c r="A3913" s="6">
        <v>3912</v>
      </c>
      <c r="B3913" s="8" t="s">
        <v>26573</v>
      </c>
      <c r="C3913" s="9" t="s">
        <v>26638</v>
      </c>
      <c r="D3913" s="10" t="s">
        <v>26639</v>
      </c>
      <c r="E3913" s="11" t="s">
        <v>26640</v>
      </c>
      <c r="F3913" s="6">
        <v>232210</v>
      </c>
      <c r="G3913" s="6" t="s">
        <v>26577</v>
      </c>
      <c r="H3913" s="16">
        <v>29853038.190000001</v>
      </c>
      <c r="I3913" s="12" t="s">
        <v>26641</v>
      </c>
      <c r="J3913" s="12" t="s">
        <v>26642</v>
      </c>
      <c r="K3913" s="15">
        <v>30528358</v>
      </c>
      <c r="L3913" s="13" t="s">
        <v>14</v>
      </c>
      <c r="M3913" s="7">
        <v>1</v>
      </c>
      <c r="N3913" s="14"/>
    </row>
    <row r="3914" spans="1:14" ht="94.5">
      <c r="A3914" s="6">
        <v>3913</v>
      </c>
      <c r="B3914" s="8" t="s">
        <v>26573</v>
      </c>
      <c r="C3914" s="9" t="s">
        <v>26643</v>
      </c>
      <c r="D3914" s="10" t="s">
        <v>26644</v>
      </c>
      <c r="E3914" s="11" t="s">
        <v>26645</v>
      </c>
      <c r="F3914" s="6">
        <v>342771</v>
      </c>
      <c r="G3914" s="6" t="s">
        <v>26577</v>
      </c>
      <c r="H3914" s="16">
        <v>31218156.030000001</v>
      </c>
      <c r="I3914" s="12" t="s">
        <v>4297</v>
      </c>
      <c r="J3914" s="12" t="s">
        <v>2388</v>
      </c>
      <c r="K3914" s="15">
        <v>28562000</v>
      </c>
      <c r="L3914" s="13" t="s">
        <v>14</v>
      </c>
      <c r="M3914" s="7">
        <v>1</v>
      </c>
      <c r="N3914" s="14"/>
    </row>
    <row r="3915" spans="1:14" ht="189">
      <c r="A3915" s="6">
        <v>3914</v>
      </c>
      <c r="B3915" s="8" t="s">
        <v>26573</v>
      </c>
      <c r="C3915" s="9" t="s">
        <v>26598</v>
      </c>
      <c r="D3915" s="10" t="s">
        <v>4013</v>
      </c>
      <c r="E3915" s="11" t="s">
        <v>26646</v>
      </c>
      <c r="F3915" s="6">
        <v>302489</v>
      </c>
      <c r="G3915" s="6" t="s">
        <v>26577</v>
      </c>
      <c r="H3915" s="16">
        <v>11293030.939999999</v>
      </c>
      <c r="I3915" s="12" t="s">
        <v>7099</v>
      </c>
      <c r="J3915" s="12" t="s">
        <v>13060</v>
      </c>
      <c r="K3915" s="15">
        <v>5242000</v>
      </c>
      <c r="L3915" s="13" t="s">
        <v>14</v>
      </c>
      <c r="M3915" s="7">
        <v>1</v>
      </c>
      <c r="N3915" s="14"/>
    </row>
    <row r="3916" spans="1:14" ht="78.75">
      <c r="A3916" s="6">
        <v>3915</v>
      </c>
      <c r="B3916" s="8" t="s">
        <v>26573</v>
      </c>
      <c r="C3916" s="9" t="s">
        <v>26647</v>
      </c>
      <c r="D3916" s="10" t="s">
        <v>26648</v>
      </c>
      <c r="E3916" s="11" t="s">
        <v>26649</v>
      </c>
      <c r="F3916" s="6">
        <v>306679</v>
      </c>
      <c r="G3916" s="6" t="s">
        <v>26577</v>
      </c>
      <c r="H3916" s="16">
        <v>31337115.75</v>
      </c>
      <c r="I3916" s="12" t="s">
        <v>5919</v>
      </c>
      <c r="J3916" s="12" t="s">
        <v>2724</v>
      </c>
      <c r="K3916" s="15">
        <v>28362000</v>
      </c>
      <c r="L3916" s="13" t="s">
        <v>14</v>
      </c>
      <c r="M3916" s="7">
        <v>1</v>
      </c>
      <c r="N3916" s="14"/>
    </row>
    <row r="3917" spans="1:14" ht="63">
      <c r="A3917" s="6">
        <v>3916</v>
      </c>
      <c r="B3917" s="8" t="s">
        <v>26573</v>
      </c>
      <c r="C3917" s="9" t="s">
        <v>26650</v>
      </c>
      <c r="D3917" s="10" t="s">
        <v>26651</v>
      </c>
      <c r="E3917" s="11" t="s">
        <v>26652</v>
      </c>
      <c r="F3917" s="6">
        <v>232220</v>
      </c>
      <c r="G3917" s="6" t="s">
        <v>26577</v>
      </c>
      <c r="H3917" s="16">
        <v>16784751</v>
      </c>
      <c r="I3917" s="12" t="s">
        <v>7331</v>
      </c>
      <c r="J3917" s="12" t="s">
        <v>25980</v>
      </c>
      <c r="K3917" s="15">
        <v>13524000</v>
      </c>
      <c r="L3917" s="13" t="s">
        <v>14</v>
      </c>
      <c r="M3917" s="7">
        <v>1</v>
      </c>
      <c r="N3917" s="14"/>
    </row>
    <row r="3918" spans="1:14" ht="141.75">
      <c r="A3918" s="6">
        <v>3917</v>
      </c>
      <c r="B3918" s="8" t="s">
        <v>26573</v>
      </c>
      <c r="C3918" s="9" t="s">
        <v>26653</v>
      </c>
      <c r="D3918" s="10" t="s">
        <v>26654</v>
      </c>
      <c r="E3918" s="11" t="s">
        <v>26655</v>
      </c>
      <c r="F3918" s="6">
        <v>324683</v>
      </c>
      <c r="G3918" s="6" t="s">
        <v>26577</v>
      </c>
      <c r="H3918" s="16">
        <v>22132076.57</v>
      </c>
      <c r="I3918" s="12" t="s">
        <v>6124</v>
      </c>
      <c r="J3918" s="12" t="s">
        <v>2752</v>
      </c>
      <c r="K3918" s="15">
        <v>7944000</v>
      </c>
      <c r="L3918" s="13" t="s">
        <v>14</v>
      </c>
      <c r="M3918" s="7">
        <v>1</v>
      </c>
      <c r="N3918" s="14"/>
    </row>
    <row r="3919" spans="1:14" ht="252">
      <c r="A3919" s="6">
        <v>3918</v>
      </c>
      <c r="B3919" s="8" t="s">
        <v>26573</v>
      </c>
      <c r="C3919" s="9" t="s">
        <v>26656</v>
      </c>
      <c r="D3919" s="10" t="s">
        <v>26596</v>
      </c>
      <c r="E3919" s="11" t="s">
        <v>26657</v>
      </c>
      <c r="F3919" s="6">
        <v>313493</v>
      </c>
      <c r="G3919" s="6" t="s">
        <v>26577</v>
      </c>
      <c r="H3919" s="16">
        <v>16394353.960000001</v>
      </c>
      <c r="I3919" s="12" t="s">
        <v>19418</v>
      </c>
      <c r="J3919" s="12" t="s">
        <v>26658</v>
      </c>
      <c r="K3919" s="15">
        <v>15760711</v>
      </c>
      <c r="L3919" s="13" t="s">
        <v>14</v>
      </c>
      <c r="M3919" s="7">
        <v>1</v>
      </c>
      <c r="N3919" s="14"/>
    </row>
    <row r="3920" spans="1:14" ht="173.25">
      <c r="A3920" s="6">
        <v>3919</v>
      </c>
      <c r="B3920" s="8" t="s">
        <v>26573</v>
      </c>
      <c r="C3920" s="9" t="s">
        <v>26659</v>
      </c>
      <c r="D3920" s="10" t="s">
        <v>26591</v>
      </c>
      <c r="E3920" s="11" t="s">
        <v>26660</v>
      </c>
      <c r="F3920" s="6">
        <v>232237</v>
      </c>
      <c r="G3920" s="6" t="s">
        <v>26577</v>
      </c>
      <c r="H3920" s="16">
        <v>13962512.25</v>
      </c>
      <c r="I3920" s="12" t="s">
        <v>2687</v>
      </c>
      <c r="J3920" s="12" t="s">
        <v>20499</v>
      </c>
      <c r="K3920" s="15">
        <v>7588000</v>
      </c>
      <c r="L3920" s="13" t="s">
        <v>14</v>
      </c>
      <c r="M3920" s="7">
        <v>1</v>
      </c>
      <c r="N3920" s="14"/>
    </row>
    <row r="3921" spans="1:14" ht="78.75">
      <c r="A3921" s="6">
        <v>3920</v>
      </c>
      <c r="B3921" s="8" t="s">
        <v>26573</v>
      </c>
      <c r="C3921" s="9" t="s">
        <v>26598</v>
      </c>
      <c r="D3921" s="10" t="s">
        <v>4013</v>
      </c>
      <c r="E3921" s="11" t="s">
        <v>26661</v>
      </c>
      <c r="F3921" s="6">
        <v>307984</v>
      </c>
      <c r="G3921" s="6" t="s">
        <v>26577</v>
      </c>
      <c r="H3921" s="16">
        <v>18512686.550000001</v>
      </c>
      <c r="I3921" s="12" t="s">
        <v>5919</v>
      </c>
      <c r="J3921" s="12" t="s">
        <v>6300</v>
      </c>
      <c r="K3921" s="15"/>
      <c r="L3921" s="13" t="s">
        <v>14</v>
      </c>
      <c r="M3921" s="7">
        <v>1</v>
      </c>
      <c r="N3921" s="14"/>
    </row>
    <row r="3922" spans="1:14" ht="78.75">
      <c r="A3922" s="6">
        <v>3921</v>
      </c>
      <c r="B3922" s="8" t="s">
        <v>26573</v>
      </c>
      <c r="C3922" s="9" t="s">
        <v>26598</v>
      </c>
      <c r="D3922" s="10" t="s">
        <v>4013</v>
      </c>
      <c r="E3922" s="11" t="s">
        <v>26662</v>
      </c>
      <c r="F3922" s="6">
        <v>307985</v>
      </c>
      <c r="G3922" s="6" t="s">
        <v>26577</v>
      </c>
      <c r="H3922" s="16">
        <v>18249958.100000001</v>
      </c>
      <c r="I3922" s="12" t="s">
        <v>5919</v>
      </c>
      <c r="J3922" s="12" t="s">
        <v>6300</v>
      </c>
      <c r="K3922" s="15"/>
      <c r="L3922" s="13" t="s">
        <v>14</v>
      </c>
      <c r="M3922" s="7">
        <v>1</v>
      </c>
      <c r="N3922" s="14"/>
    </row>
    <row r="3923" spans="1:14" ht="47.25">
      <c r="A3923" s="6">
        <v>3922</v>
      </c>
      <c r="B3923" s="8" t="s">
        <v>26573</v>
      </c>
      <c r="C3923" s="9" t="s">
        <v>26663</v>
      </c>
      <c r="D3923" s="10" t="s">
        <v>26664</v>
      </c>
      <c r="E3923" s="11" t="s">
        <v>26665</v>
      </c>
      <c r="F3923" s="6">
        <v>307986</v>
      </c>
      <c r="G3923" s="6" t="s">
        <v>26577</v>
      </c>
      <c r="H3923" s="16">
        <v>4932333.5999999996</v>
      </c>
      <c r="I3923" s="12" t="s">
        <v>12858</v>
      </c>
      <c r="J3923" s="12" t="s">
        <v>7112</v>
      </c>
      <c r="K3923" s="15">
        <v>4756825</v>
      </c>
      <c r="L3923" s="13" t="s">
        <v>14</v>
      </c>
      <c r="M3923" s="7">
        <v>1</v>
      </c>
      <c r="N3923" s="14"/>
    </row>
    <row r="3924" spans="1:14" ht="63">
      <c r="A3924" s="6">
        <v>3923</v>
      </c>
      <c r="B3924" s="8" t="s">
        <v>26573</v>
      </c>
      <c r="C3924" s="9" t="s">
        <v>26666</v>
      </c>
      <c r="D3924" s="10" t="s">
        <v>26667</v>
      </c>
      <c r="E3924" s="11" t="s">
        <v>26668</v>
      </c>
      <c r="F3924" s="6">
        <v>254209</v>
      </c>
      <c r="G3924" s="6" t="s">
        <v>26577</v>
      </c>
      <c r="H3924" s="16">
        <v>7503716.8799999999</v>
      </c>
      <c r="I3924" s="12" t="s">
        <v>6164</v>
      </c>
      <c r="J3924" s="12" t="s">
        <v>6233</v>
      </c>
      <c r="K3924" s="15">
        <v>3651000</v>
      </c>
      <c r="L3924" s="13" t="s">
        <v>14</v>
      </c>
      <c r="M3924" s="7">
        <v>1</v>
      </c>
      <c r="N3924" s="14"/>
    </row>
    <row r="3925" spans="1:14" ht="126">
      <c r="A3925" s="6">
        <v>3924</v>
      </c>
      <c r="B3925" s="8" t="s">
        <v>26573</v>
      </c>
      <c r="C3925" s="9" t="s">
        <v>26610</v>
      </c>
      <c r="D3925" s="10" t="s">
        <v>26611</v>
      </c>
      <c r="E3925" s="11" t="s">
        <v>26669</v>
      </c>
      <c r="F3925" s="6">
        <v>279307</v>
      </c>
      <c r="G3925" s="6" t="s">
        <v>26577</v>
      </c>
      <c r="H3925" s="16">
        <v>57691489.539999999</v>
      </c>
      <c r="I3925" s="12" t="s">
        <v>2748</v>
      </c>
      <c r="J3925" s="12" t="s">
        <v>5686</v>
      </c>
      <c r="K3925" s="15">
        <v>47673000</v>
      </c>
      <c r="L3925" s="13" t="s">
        <v>14</v>
      </c>
      <c r="M3925" s="7">
        <v>1</v>
      </c>
      <c r="N3925" s="14"/>
    </row>
    <row r="3926" spans="1:14" ht="63">
      <c r="A3926" s="6">
        <v>3925</v>
      </c>
      <c r="B3926" s="8" t="s">
        <v>26573</v>
      </c>
      <c r="C3926" s="9" t="s">
        <v>26670</v>
      </c>
      <c r="D3926" s="10" t="s">
        <v>26671</v>
      </c>
      <c r="E3926" s="11" t="s">
        <v>26672</v>
      </c>
      <c r="F3926" s="6">
        <v>321466</v>
      </c>
      <c r="G3926" s="6" t="s">
        <v>26577</v>
      </c>
      <c r="H3926" s="16">
        <v>17326254.32</v>
      </c>
      <c r="I3926" s="12" t="s">
        <v>19418</v>
      </c>
      <c r="J3926" s="12" t="s">
        <v>25896</v>
      </c>
      <c r="K3926" s="15">
        <v>16872719</v>
      </c>
      <c r="L3926" s="13" t="s">
        <v>14</v>
      </c>
      <c r="M3926" s="7">
        <v>1</v>
      </c>
      <c r="N3926" s="14"/>
    </row>
    <row r="3927" spans="1:14" ht="94.5">
      <c r="A3927" s="6">
        <v>3926</v>
      </c>
      <c r="B3927" s="8" t="s">
        <v>26573</v>
      </c>
      <c r="C3927" s="9" t="s">
        <v>26610</v>
      </c>
      <c r="D3927" s="10" t="s">
        <v>26611</v>
      </c>
      <c r="E3927" s="11" t="s">
        <v>26673</v>
      </c>
      <c r="F3927" s="6">
        <v>279309</v>
      </c>
      <c r="G3927" s="6" t="s">
        <v>26577</v>
      </c>
      <c r="H3927" s="16">
        <v>60327286.479999997</v>
      </c>
      <c r="I3927" s="12" t="s">
        <v>2748</v>
      </c>
      <c r="J3927" s="12" t="s">
        <v>5686</v>
      </c>
      <c r="K3927" s="15">
        <v>57624000</v>
      </c>
      <c r="L3927" s="13" t="s">
        <v>14</v>
      </c>
      <c r="M3927" s="7">
        <v>1</v>
      </c>
      <c r="N3927" s="14"/>
    </row>
    <row r="3928" spans="1:14" ht="141.75">
      <c r="A3928" s="6">
        <v>3927</v>
      </c>
      <c r="B3928" s="8" t="s">
        <v>26573</v>
      </c>
      <c r="C3928" s="9" t="s">
        <v>26674</v>
      </c>
      <c r="D3928" s="10" t="s">
        <v>26675</v>
      </c>
      <c r="E3928" s="11" t="s">
        <v>26676</v>
      </c>
      <c r="F3928" s="6">
        <v>248365</v>
      </c>
      <c r="G3928" s="6" t="s">
        <v>26577</v>
      </c>
      <c r="H3928" s="16">
        <v>8386442.1100000003</v>
      </c>
      <c r="I3928" s="12" t="s">
        <v>6164</v>
      </c>
      <c r="J3928" s="12" t="s">
        <v>26677</v>
      </c>
      <c r="K3928" s="15">
        <v>4690000</v>
      </c>
      <c r="L3928" s="13" t="s">
        <v>14</v>
      </c>
      <c r="M3928" s="7">
        <v>1</v>
      </c>
      <c r="N3928" s="14"/>
    </row>
    <row r="3929" spans="1:14" ht="94.5">
      <c r="A3929" s="6">
        <v>3928</v>
      </c>
      <c r="B3929" s="8" t="s">
        <v>26573</v>
      </c>
      <c r="C3929" s="9" t="s">
        <v>26610</v>
      </c>
      <c r="D3929" s="10" t="s">
        <v>26611</v>
      </c>
      <c r="E3929" s="11" t="s">
        <v>26678</v>
      </c>
      <c r="F3929" s="6">
        <v>279311</v>
      </c>
      <c r="G3929" s="6" t="s">
        <v>26577</v>
      </c>
      <c r="H3929" s="16">
        <v>33986141.509999998</v>
      </c>
      <c r="I3929" s="12" t="s">
        <v>2748</v>
      </c>
      <c r="J3929" s="12" t="s">
        <v>5686</v>
      </c>
      <c r="K3929" s="15">
        <v>31757108</v>
      </c>
      <c r="L3929" s="13" t="s">
        <v>14</v>
      </c>
      <c r="M3929" s="7">
        <v>1</v>
      </c>
      <c r="N3929" s="14"/>
    </row>
    <row r="3930" spans="1:14" ht="173.25">
      <c r="A3930" s="6">
        <v>3929</v>
      </c>
      <c r="B3930" s="8" t="s">
        <v>26573</v>
      </c>
      <c r="C3930" s="9" t="s">
        <v>26679</v>
      </c>
      <c r="D3930" s="10" t="s">
        <v>26680</v>
      </c>
      <c r="E3930" s="11" t="s">
        <v>26681</v>
      </c>
      <c r="F3930" s="6">
        <v>308134</v>
      </c>
      <c r="G3930" s="6" t="s">
        <v>26577</v>
      </c>
      <c r="H3930" s="16">
        <v>27139312.48</v>
      </c>
      <c r="I3930" s="12" t="s">
        <v>23411</v>
      </c>
      <c r="J3930" s="12" t="s">
        <v>2445</v>
      </c>
      <c r="K3930" s="15">
        <v>27136073</v>
      </c>
      <c r="L3930" s="13" t="s">
        <v>70</v>
      </c>
      <c r="M3930" s="7">
        <v>1</v>
      </c>
      <c r="N3930" s="14"/>
    </row>
    <row r="3931" spans="1:14" ht="173.25">
      <c r="A3931" s="6">
        <v>3930</v>
      </c>
      <c r="B3931" s="8" t="s">
        <v>26573</v>
      </c>
      <c r="C3931" s="9" t="s">
        <v>26682</v>
      </c>
      <c r="D3931" s="10" t="s">
        <v>11556</v>
      </c>
      <c r="E3931" s="11" t="s">
        <v>26681</v>
      </c>
      <c r="F3931" s="6">
        <v>308134</v>
      </c>
      <c r="G3931" s="6" t="s">
        <v>26577</v>
      </c>
      <c r="H3931" s="16">
        <v>27139312.48</v>
      </c>
      <c r="I3931" s="12" t="s">
        <v>23411</v>
      </c>
      <c r="J3931" s="12" t="s">
        <v>2445</v>
      </c>
      <c r="K3931" s="15">
        <v>27136073</v>
      </c>
      <c r="L3931" s="13" t="s">
        <v>70</v>
      </c>
      <c r="M3931" s="7">
        <v>0.49</v>
      </c>
      <c r="N3931" s="14"/>
    </row>
    <row r="3932" spans="1:14" ht="173.25">
      <c r="A3932" s="6">
        <v>3931</v>
      </c>
      <c r="B3932" s="8" t="s">
        <v>26573</v>
      </c>
      <c r="C3932" s="9" t="s">
        <v>26683</v>
      </c>
      <c r="D3932" s="10" t="s">
        <v>12379</v>
      </c>
      <c r="E3932" s="11" t="s">
        <v>26681</v>
      </c>
      <c r="F3932" s="6">
        <v>308134</v>
      </c>
      <c r="G3932" s="6" t="s">
        <v>26577</v>
      </c>
      <c r="H3932" s="16">
        <v>27139312.48</v>
      </c>
      <c r="I3932" s="12" t="s">
        <v>23411</v>
      </c>
      <c r="J3932" s="12" t="s">
        <v>2445</v>
      </c>
      <c r="K3932" s="15">
        <v>27136073</v>
      </c>
      <c r="L3932" s="13" t="s">
        <v>70</v>
      </c>
      <c r="M3932" s="7">
        <v>0.51</v>
      </c>
      <c r="N3932" s="14"/>
    </row>
    <row r="3933" spans="1:14" ht="157.5">
      <c r="A3933" s="6">
        <v>3932</v>
      </c>
      <c r="B3933" s="8" t="s">
        <v>26573</v>
      </c>
      <c r="C3933" s="9" t="s">
        <v>26610</v>
      </c>
      <c r="D3933" s="10" t="s">
        <v>26611</v>
      </c>
      <c r="E3933" s="11" t="s">
        <v>26684</v>
      </c>
      <c r="F3933" s="6">
        <v>349739</v>
      </c>
      <c r="G3933" s="6" t="s">
        <v>26577</v>
      </c>
      <c r="H3933" s="16">
        <v>150858566</v>
      </c>
      <c r="I3933" s="12" t="s">
        <v>2350</v>
      </c>
      <c r="J3933" s="12" t="s">
        <v>2293</v>
      </c>
      <c r="K3933" s="15">
        <v>148339000</v>
      </c>
      <c r="L3933" s="13" t="s">
        <v>14</v>
      </c>
      <c r="M3933" s="7">
        <v>1</v>
      </c>
      <c r="N3933" s="14"/>
    </row>
    <row r="3934" spans="1:14" ht="204.75">
      <c r="A3934" s="6">
        <v>3933</v>
      </c>
      <c r="B3934" s="8" t="s">
        <v>26573</v>
      </c>
      <c r="C3934" s="9" t="s">
        <v>26623</v>
      </c>
      <c r="D3934" s="10" t="s">
        <v>14093</v>
      </c>
      <c r="E3934" s="11" t="s">
        <v>26685</v>
      </c>
      <c r="F3934" s="6">
        <v>363715</v>
      </c>
      <c r="G3934" s="6" t="s">
        <v>26577</v>
      </c>
      <c r="H3934" s="16">
        <v>106952050.89</v>
      </c>
      <c r="I3934" s="12" t="s">
        <v>4297</v>
      </c>
      <c r="J3934" s="12" t="s">
        <v>2293</v>
      </c>
      <c r="K3934" s="15">
        <v>22700000</v>
      </c>
      <c r="L3934" s="13" t="s">
        <v>14</v>
      </c>
      <c r="M3934" s="7">
        <v>1</v>
      </c>
      <c r="N3934" s="14"/>
    </row>
    <row r="3935" spans="1:14" ht="78.75">
      <c r="A3935" s="6">
        <v>3934</v>
      </c>
      <c r="B3935" s="8" t="s">
        <v>26573</v>
      </c>
      <c r="C3935" s="9" t="s">
        <v>26686</v>
      </c>
      <c r="D3935" s="10" t="s">
        <v>26687</v>
      </c>
      <c r="E3935" s="11" t="s">
        <v>26688</v>
      </c>
      <c r="F3935" s="6">
        <v>331274</v>
      </c>
      <c r="G3935" s="6" t="s">
        <v>26577</v>
      </c>
      <c r="H3935" s="16">
        <v>10077390.9</v>
      </c>
      <c r="I3935" s="12" t="s">
        <v>20429</v>
      </c>
      <c r="J3935" s="12" t="s">
        <v>2405</v>
      </c>
      <c r="K3935" s="15">
        <v>5045000</v>
      </c>
      <c r="L3935" s="13" t="s">
        <v>14</v>
      </c>
      <c r="M3935" s="7">
        <v>1</v>
      </c>
      <c r="N3935" s="14"/>
    </row>
    <row r="3936" spans="1:14" ht="110.25">
      <c r="A3936" s="6">
        <v>3935</v>
      </c>
      <c r="B3936" s="8" t="s">
        <v>26573</v>
      </c>
      <c r="C3936" s="9" t="s">
        <v>26689</v>
      </c>
      <c r="D3936" s="10" t="s">
        <v>26690</v>
      </c>
      <c r="E3936" s="11" t="s">
        <v>26691</v>
      </c>
      <c r="F3936" s="6">
        <v>416142</v>
      </c>
      <c r="G3936" s="6" t="s">
        <v>26577</v>
      </c>
      <c r="H3936" s="16">
        <v>6212865.2400000002</v>
      </c>
      <c r="I3936" s="12" t="s">
        <v>7783</v>
      </c>
      <c r="J3936" s="12" t="s">
        <v>26692</v>
      </c>
      <c r="K3936" s="15"/>
      <c r="L3936" s="13" t="s">
        <v>14</v>
      </c>
      <c r="M3936" s="7">
        <v>1</v>
      </c>
      <c r="N3936" s="14"/>
    </row>
    <row r="3937" spans="1:14" ht="78.75">
      <c r="A3937" s="6">
        <v>3936</v>
      </c>
      <c r="B3937" s="8" t="s">
        <v>26573</v>
      </c>
      <c r="C3937" s="9" t="s">
        <v>26598</v>
      </c>
      <c r="D3937" s="10" t="s">
        <v>4013</v>
      </c>
      <c r="E3937" s="11" t="s">
        <v>26693</v>
      </c>
      <c r="F3937" s="6">
        <v>331278</v>
      </c>
      <c r="G3937" s="6" t="s">
        <v>26577</v>
      </c>
      <c r="H3937" s="16">
        <v>36845608.009999998</v>
      </c>
      <c r="I3937" s="12" t="s">
        <v>3430</v>
      </c>
      <c r="J3937" s="12" t="s">
        <v>7653</v>
      </c>
      <c r="K3937" s="15">
        <v>30586000</v>
      </c>
      <c r="L3937" s="13" t="s">
        <v>14</v>
      </c>
      <c r="M3937" s="7">
        <v>1</v>
      </c>
      <c r="N3937" s="14"/>
    </row>
    <row r="3938" spans="1:14" ht="78.75">
      <c r="A3938" s="6">
        <v>3937</v>
      </c>
      <c r="B3938" s="8" t="s">
        <v>26573</v>
      </c>
      <c r="C3938" s="9" t="s">
        <v>26598</v>
      </c>
      <c r="D3938" s="10" t="s">
        <v>4013</v>
      </c>
      <c r="E3938" s="11" t="s">
        <v>26694</v>
      </c>
      <c r="F3938" s="6">
        <v>331279</v>
      </c>
      <c r="G3938" s="6" t="s">
        <v>26577</v>
      </c>
      <c r="H3938" s="16">
        <v>21868623.629999999</v>
      </c>
      <c r="I3938" s="12" t="s">
        <v>3430</v>
      </c>
      <c r="J3938" s="12" t="s">
        <v>7653</v>
      </c>
      <c r="K3938" s="15">
        <v>18901000</v>
      </c>
      <c r="L3938" s="13" t="s">
        <v>14</v>
      </c>
      <c r="M3938" s="7">
        <v>1</v>
      </c>
      <c r="N3938" s="14"/>
    </row>
    <row r="3939" spans="1:14" ht="78.75">
      <c r="A3939" s="6">
        <v>3938</v>
      </c>
      <c r="B3939" s="8" t="s">
        <v>26573</v>
      </c>
      <c r="C3939" s="9" t="s">
        <v>26598</v>
      </c>
      <c r="D3939" s="10" t="s">
        <v>4013</v>
      </c>
      <c r="E3939" s="11" t="s">
        <v>26695</v>
      </c>
      <c r="F3939" s="6">
        <v>331281</v>
      </c>
      <c r="G3939" s="6" t="s">
        <v>26577</v>
      </c>
      <c r="H3939" s="16">
        <v>21220278.550000001</v>
      </c>
      <c r="I3939" s="12" t="s">
        <v>3430</v>
      </c>
      <c r="J3939" s="12" t="s">
        <v>7653</v>
      </c>
      <c r="K3939" s="15">
        <v>15090000</v>
      </c>
      <c r="L3939" s="13" t="s">
        <v>14</v>
      </c>
      <c r="M3939" s="7">
        <v>1</v>
      </c>
      <c r="N3939" s="14"/>
    </row>
    <row r="3940" spans="1:14" ht="63">
      <c r="A3940" s="6">
        <v>3939</v>
      </c>
      <c r="B3940" s="8" t="s">
        <v>26573</v>
      </c>
      <c r="C3940" s="9" t="s">
        <v>26696</v>
      </c>
      <c r="D3940" s="10" t="s">
        <v>3776</v>
      </c>
      <c r="E3940" s="11" t="s">
        <v>26697</v>
      </c>
      <c r="F3940" s="6">
        <v>351347</v>
      </c>
      <c r="G3940" s="6" t="s">
        <v>26577</v>
      </c>
      <c r="H3940" s="16">
        <v>39206142.990000002</v>
      </c>
      <c r="I3940" s="12" t="s">
        <v>26698</v>
      </c>
      <c r="J3940" s="12" t="s">
        <v>23483</v>
      </c>
      <c r="K3940" s="15">
        <v>35368000</v>
      </c>
      <c r="L3940" s="13" t="s">
        <v>14</v>
      </c>
      <c r="M3940" s="7">
        <v>1</v>
      </c>
      <c r="N3940" s="14"/>
    </row>
    <row r="3941" spans="1:14" ht="94.5">
      <c r="A3941" s="6">
        <v>3940</v>
      </c>
      <c r="B3941" s="8" t="s">
        <v>26573</v>
      </c>
      <c r="C3941" s="9" t="s">
        <v>26659</v>
      </c>
      <c r="D3941" s="10" t="s">
        <v>26591</v>
      </c>
      <c r="E3941" s="11" t="s">
        <v>26699</v>
      </c>
      <c r="F3941" s="6">
        <v>353882</v>
      </c>
      <c r="G3941" s="6" t="s">
        <v>26577</v>
      </c>
      <c r="H3941" s="16">
        <v>10401441.609999999</v>
      </c>
      <c r="I3941" s="12" t="s">
        <v>23471</v>
      </c>
      <c r="J3941" s="12" t="s">
        <v>20502</v>
      </c>
      <c r="K3941" s="15">
        <v>5180000</v>
      </c>
      <c r="L3941" s="13" t="s">
        <v>14</v>
      </c>
      <c r="M3941" s="7">
        <v>1</v>
      </c>
      <c r="N3941" s="14"/>
    </row>
    <row r="3942" spans="1:14" ht="78.75">
      <c r="A3942" s="6">
        <v>3941</v>
      </c>
      <c r="B3942" s="8" t="s">
        <v>26573</v>
      </c>
      <c r="C3942" s="9" t="s">
        <v>26598</v>
      </c>
      <c r="D3942" s="10" t="s">
        <v>4013</v>
      </c>
      <c r="E3942" s="11" t="s">
        <v>26700</v>
      </c>
      <c r="F3942" s="6">
        <v>353883</v>
      </c>
      <c r="G3942" s="6" t="s">
        <v>26577</v>
      </c>
      <c r="H3942" s="16">
        <v>11095808.609999999</v>
      </c>
      <c r="I3942" s="12" t="s">
        <v>26701</v>
      </c>
      <c r="J3942" s="12" t="s">
        <v>26702</v>
      </c>
      <c r="K3942" s="15"/>
      <c r="L3942" s="13" t="s">
        <v>14</v>
      </c>
      <c r="M3942" s="7">
        <v>1</v>
      </c>
      <c r="N3942" s="14"/>
    </row>
    <row r="3943" spans="1:14" ht="252">
      <c r="A3943" s="6">
        <v>3942</v>
      </c>
      <c r="B3943" s="8" t="s">
        <v>26573</v>
      </c>
      <c r="C3943" s="9" t="s">
        <v>26703</v>
      </c>
      <c r="D3943" s="10" t="s">
        <v>26704</v>
      </c>
      <c r="E3943" s="11" t="s">
        <v>26705</v>
      </c>
      <c r="F3943" s="6">
        <v>394986</v>
      </c>
      <c r="G3943" s="6" t="s">
        <v>26577</v>
      </c>
      <c r="H3943" s="16">
        <v>14690570.289999999</v>
      </c>
      <c r="I3943" s="12" t="s">
        <v>26706</v>
      </c>
      <c r="J3943" s="12" t="s">
        <v>7060</v>
      </c>
      <c r="K3943" s="15">
        <v>14396469</v>
      </c>
      <c r="L3943" s="13" t="s">
        <v>14</v>
      </c>
      <c r="M3943" s="7">
        <v>1</v>
      </c>
      <c r="N3943" s="14"/>
    </row>
    <row r="3944" spans="1:14" ht="204.75">
      <c r="A3944" s="6">
        <v>3943</v>
      </c>
      <c r="B3944" s="8" t="s">
        <v>26573</v>
      </c>
      <c r="C3944" s="9" t="s">
        <v>26598</v>
      </c>
      <c r="D3944" s="10" t="s">
        <v>4013</v>
      </c>
      <c r="E3944" s="11" t="s">
        <v>26707</v>
      </c>
      <c r="F3944" s="6">
        <v>380198</v>
      </c>
      <c r="G3944" s="6" t="s">
        <v>26577</v>
      </c>
      <c r="H3944" s="16">
        <v>13588327.43</v>
      </c>
      <c r="I3944" s="12" t="s">
        <v>6195</v>
      </c>
      <c r="J3944" s="12" t="s">
        <v>5607</v>
      </c>
      <c r="K3944" s="15"/>
      <c r="L3944" s="13" t="s">
        <v>14</v>
      </c>
      <c r="M3944" s="7">
        <v>1</v>
      </c>
      <c r="N3944" s="14"/>
    </row>
    <row r="3945" spans="1:14" ht="157.5">
      <c r="A3945" s="6">
        <v>3944</v>
      </c>
      <c r="B3945" s="8" t="s">
        <v>26573</v>
      </c>
      <c r="C3945" s="9" t="s">
        <v>26703</v>
      </c>
      <c r="D3945" s="10" t="s">
        <v>26704</v>
      </c>
      <c r="E3945" s="11" t="s">
        <v>26708</v>
      </c>
      <c r="F3945" s="6">
        <v>380200</v>
      </c>
      <c r="G3945" s="6" t="s">
        <v>26577</v>
      </c>
      <c r="H3945" s="16">
        <v>27462863.77</v>
      </c>
      <c r="I3945" s="12" t="s">
        <v>1186</v>
      </c>
      <c r="J3945" s="12" t="s">
        <v>26433</v>
      </c>
      <c r="K3945" s="15">
        <v>12550000</v>
      </c>
      <c r="L3945" s="13" t="s">
        <v>14</v>
      </c>
      <c r="M3945" s="7">
        <v>1</v>
      </c>
      <c r="N3945" s="14"/>
    </row>
    <row r="3946" spans="1:14" ht="204.75">
      <c r="A3946" s="6">
        <v>3945</v>
      </c>
      <c r="B3946" s="8" t="s">
        <v>26573</v>
      </c>
      <c r="C3946" s="9" t="s">
        <v>26598</v>
      </c>
      <c r="D3946" s="10" t="s">
        <v>4013</v>
      </c>
      <c r="E3946" s="11" t="s">
        <v>26709</v>
      </c>
      <c r="F3946" s="6">
        <v>380201</v>
      </c>
      <c r="G3946" s="6" t="s">
        <v>26577</v>
      </c>
      <c r="H3946" s="16">
        <v>18464828.309999999</v>
      </c>
      <c r="I3946" s="12" t="s">
        <v>5894</v>
      </c>
      <c r="J3946" s="12" t="s">
        <v>2054</v>
      </c>
      <c r="K3946" s="15"/>
      <c r="L3946" s="13" t="s">
        <v>14</v>
      </c>
      <c r="M3946" s="7">
        <v>1</v>
      </c>
      <c r="N3946" s="14"/>
    </row>
    <row r="3947" spans="1:14" ht="157.5">
      <c r="A3947" s="6">
        <v>3946</v>
      </c>
      <c r="B3947" s="8" t="s">
        <v>26573</v>
      </c>
      <c r="C3947" s="9" t="s">
        <v>26710</v>
      </c>
      <c r="D3947" s="10" t="s">
        <v>26711</v>
      </c>
      <c r="E3947" s="11" t="s">
        <v>26712</v>
      </c>
      <c r="F3947" s="6">
        <v>380202</v>
      </c>
      <c r="G3947" s="6" t="s">
        <v>26577</v>
      </c>
      <c r="H3947" s="16">
        <v>14137567.08</v>
      </c>
      <c r="I3947" s="12" t="s">
        <v>6195</v>
      </c>
      <c r="J3947" s="12" t="s">
        <v>5607</v>
      </c>
      <c r="K3947" s="15">
        <v>8635000</v>
      </c>
      <c r="L3947" s="13" t="s">
        <v>14</v>
      </c>
      <c r="M3947" s="7">
        <v>1</v>
      </c>
      <c r="N3947" s="14"/>
    </row>
    <row r="3948" spans="1:14" ht="141.75">
      <c r="A3948" s="6">
        <v>3947</v>
      </c>
      <c r="B3948" s="8" t="s">
        <v>26573</v>
      </c>
      <c r="C3948" s="9" t="s">
        <v>26713</v>
      </c>
      <c r="D3948" s="10" t="s">
        <v>11556</v>
      </c>
      <c r="E3948" s="11" t="s">
        <v>26714</v>
      </c>
      <c r="F3948" s="6">
        <v>380203</v>
      </c>
      <c r="G3948" s="6" t="s">
        <v>26577</v>
      </c>
      <c r="H3948" s="16">
        <v>13159456.310000001</v>
      </c>
      <c r="I3948" s="12" t="s">
        <v>20336</v>
      </c>
      <c r="J3948" s="12" t="s">
        <v>7050</v>
      </c>
      <c r="K3948" s="15">
        <v>9967000</v>
      </c>
      <c r="L3948" s="13" t="s">
        <v>14</v>
      </c>
      <c r="M3948" s="7">
        <v>1</v>
      </c>
      <c r="N3948" s="14"/>
    </row>
    <row r="3949" spans="1:14" ht="126">
      <c r="A3949" s="6">
        <v>3948</v>
      </c>
      <c r="B3949" s="8" t="s">
        <v>26573</v>
      </c>
      <c r="C3949" s="9" t="s">
        <v>26715</v>
      </c>
      <c r="D3949" s="10" t="s">
        <v>17515</v>
      </c>
      <c r="E3949" s="11" t="s">
        <v>26716</v>
      </c>
      <c r="F3949" s="6">
        <v>380205</v>
      </c>
      <c r="G3949" s="6" t="s">
        <v>26577</v>
      </c>
      <c r="H3949" s="16">
        <v>11092844.09</v>
      </c>
      <c r="I3949" s="12" t="s">
        <v>19448</v>
      </c>
      <c r="J3949" s="12" t="s">
        <v>1827</v>
      </c>
      <c r="K3949" s="15">
        <v>11083491</v>
      </c>
      <c r="L3949" s="13" t="s">
        <v>14</v>
      </c>
      <c r="M3949" s="7">
        <v>1</v>
      </c>
      <c r="N3949" s="14"/>
    </row>
    <row r="3950" spans="1:14" ht="126">
      <c r="A3950" s="6">
        <v>3949</v>
      </c>
      <c r="B3950" s="8" t="s">
        <v>26573</v>
      </c>
      <c r="C3950" s="9" t="s">
        <v>26717</v>
      </c>
      <c r="D3950" s="10" t="s">
        <v>26718</v>
      </c>
      <c r="E3950" s="11" t="s">
        <v>26719</v>
      </c>
      <c r="F3950" s="6">
        <v>380207</v>
      </c>
      <c r="G3950" s="6" t="s">
        <v>26577</v>
      </c>
      <c r="H3950" s="16">
        <v>17553636.739999998</v>
      </c>
      <c r="I3950" s="12" t="s">
        <v>7598</v>
      </c>
      <c r="J3950" s="12" t="s">
        <v>26720</v>
      </c>
      <c r="K3950" s="15">
        <v>8635000</v>
      </c>
      <c r="L3950" s="13" t="s">
        <v>70</v>
      </c>
      <c r="M3950" s="7">
        <v>1</v>
      </c>
      <c r="N3950" s="14"/>
    </row>
    <row r="3951" spans="1:14" ht="126">
      <c r="A3951" s="6">
        <v>3950</v>
      </c>
      <c r="B3951" s="8" t="s">
        <v>26573</v>
      </c>
      <c r="C3951" s="9" t="s">
        <v>26721</v>
      </c>
      <c r="D3951" s="10" t="s">
        <v>26722</v>
      </c>
      <c r="E3951" s="11" t="s">
        <v>26719</v>
      </c>
      <c r="F3951" s="6">
        <v>380207</v>
      </c>
      <c r="G3951" s="6" t="s">
        <v>26577</v>
      </c>
      <c r="H3951" s="16">
        <v>17553636.739999998</v>
      </c>
      <c r="I3951" s="12" t="s">
        <v>7598</v>
      </c>
      <c r="J3951" s="12" t="s">
        <v>26720</v>
      </c>
      <c r="K3951" s="15">
        <v>8635000</v>
      </c>
      <c r="L3951" s="13" t="s">
        <v>70</v>
      </c>
      <c r="M3951" s="7">
        <v>0.6</v>
      </c>
      <c r="N3951" s="14"/>
    </row>
    <row r="3952" spans="1:14" ht="126">
      <c r="A3952" s="6">
        <v>3951</v>
      </c>
      <c r="B3952" s="8" t="s">
        <v>26573</v>
      </c>
      <c r="C3952" s="9" t="s">
        <v>26723</v>
      </c>
      <c r="D3952" s="10" t="s">
        <v>4011</v>
      </c>
      <c r="E3952" s="11" t="s">
        <v>26719</v>
      </c>
      <c r="F3952" s="6">
        <v>380207</v>
      </c>
      <c r="G3952" s="6" t="s">
        <v>26577</v>
      </c>
      <c r="H3952" s="16">
        <v>17553636.739999998</v>
      </c>
      <c r="I3952" s="12" t="s">
        <v>7598</v>
      </c>
      <c r="J3952" s="12" t="s">
        <v>26720</v>
      </c>
      <c r="K3952" s="15">
        <v>8635000</v>
      </c>
      <c r="L3952" s="13" t="s">
        <v>70</v>
      </c>
      <c r="M3952" s="7">
        <v>0.4</v>
      </c>
      <c r="N3952" s="14"/>
    </row>
    <row r="3953" spans="1:14" ht="78.75">
      <c r="A3953" s="6">
        <v>3952</v>
      </c>
      <c r="B3953" s="8" t="s">
        <v>26573</v>
      </c>
      <c r="C3953" s="9" t="s">
        <v>26724</v>
      </c>
      <c r="D3953" s="10" t="s">
        <v>26725</v>
      </c>
      <c r="E3953" s="11" t="s">
        <v>26726</v>
      </c>
      <c r="F3953" s="6">
        <v>380208</v>
      </c>
      <c r="G3953" s="6" t="s">
        <v>26577</v>
      </c>
      <c r="H3953" s="16">
        <v>14303188.65</v>
      </c>
      <c r="I3953" s="12" t="s">
        <v>983</v>
      </c>
      <c r="J3953" s="12" t="s">
        <v>7050</v>
      </c>
      <c r="K3953" s="15">
        <v>14299408</v>
      </c>
      <c r="L3953" s="13" t="s">
        <v>14</v>
      </c>
      <c r="M3953" s="7">
        <v>1</v>
      </c>
      <c r="N3953" s="14"/>
    </row>
    <row r="3954" spans="1:14" ht="283.5">
      <c r="A3954" s="6">
        <v>3953</v>
      </c>
      <c r="B3954" s="8" t="s">
        <v>26573</v>
      </c>
      <c r="C3954" s="9" t="s">
        <v>26610</v>
      </c>
      <c r="D3954" s="10" t="s">
        <v>26611</v>
      </c>
      <c r="E3954" s="11" t="s">
        <v>26727</v>
      </c>
      <c r="F3954" s="6">
        <v>389424</v>
      </c>
      <c r="G3954" s="6" t="s">
        <v>26577</v>
      </c>
      <c r="H3954" s="16">
        <v>51259597</v>
      </c>
      <c r="I3954" s="12" t="s">
        <v>7598</v>
      </c>
      <c r="J3954" s="12" t="s">
        <v>6351</v>
      </c>
      <c r="K3954" s="15">
        <v>42623000</v>
      </c>
      <c r="L3954" s="13" t="s">
        <v>14</v>
      </c>
      <c r="M3954" s="7">
        <v>1</v>
      </c>
      <c r="N3954" s="14"/>
    </row>
    <row r="3955" spans="1:14" ht="94.5">
      <c r="A3955" s="6">
        <v>3954</v>
      </c>
      <c r="B3955" s="8" t="s">
        <v>26573</v>
      </c>
      <c r="C3955" s="9" t="s">
        <v>26610</v>
      </c>
      <c r="D3955" s="10" t="s">
        <v>26611</v>
      </c>
      <c r="E3955" s="11" t="s">
        <v>26728</v>
      </c>
      <c r="F3955" s="6">
        <v>389425</v>
      </c>
      <c r="G3955" s="6" t="s">
        <v>26577</v>
      </c>
      <c r="H3955" s="16">
        <v>22443099.640000001</v>
      </c>
      <c r="I3955" s="12" t="s">
        <v>7598</v>
      </c>
      <c r="J3955" s="12" t="s">
        <v>26720</v>
      </c>
      <c r="K3955" s="15">
        <v>18243863</v>
      </c>
      <c r="L3955" s="13" t="s">
        <v>14</v>
      </c>
      <c r="M3955" s="7">
        <v>1</v>
      </c>
      <c r="N3955" s="14"/>
    </row>
    <row r="3956" spans="1:14" ht="63">
      <c r="A3956" s="6">
        <v>3955</v>
      </c>
      <c r="B3956" s="8" t="s">
        <v>26573</v>
      </c>
      <c r="C3956" s="9" t="s">
        <v>26729</v>
      </c>
      <c r="D3956" s="10" t="s">
        <v>26730</v>
      </c>
      <c r="E3956" s="11" t="s">
        <v>26731</v>
      </c>
      <c r="F3956" s="6">
        <v>389426</v>
      </c>
      <c r="G3956" s="6" t="s">
        <v>26577</v>
      </c>
      <c r="H3956" s="16">
        <v>32021694.539999999</v>
      </c>
      <c r="I3956" s="12" t="s">
        <v>20417</v>
      </c>
      <c r="J3956" s="12" t="s">
        <v>6422</v>
      </c>
      <c r="K3956" s="15">
        <v>18682000</v>
      </c>
      <c r="L3956" s="13" t="s">
        <v>70</v>
      </c>
      <c r="M3956" s="7">
        <v>1</v>
      </c>
      <c r="N3956" s="14"/>
    </row>
    <row r="3957" spans="1:14" ht="63">
      <c r="A3957" s="6">
        <v>3956</v>
      </c>
      <c r="B3957" s="8" t="s">
        <v>26573</v>
      </c>
      <c r="C3957" s="9" t="s">
        <v>26732</v>
      </c>
      <c r="D3957" s="10" t="s">
        <v>6119</v>
      </c>
      <c r="E3957" s="11" t="s">
        <v>26731</v>
      </c>
      <c r="F3957" s="6">
        <v>389426</v>
      </c>
      <c r="G3957" s="6" t="s">
        <v>26577</v>
      </c>
      <c r="H3957" s="16">
        <v>32021694.539999999</v>
      </c>
      <c r="I3957" s="12" t="s">
        <v>20417</v>
      </c>
      <c r="J3957" s="12" t="s">
        <v>6422</v>
      </c>
      <c r="K3957" s="15">
        <v>18682000</v>
      </c>
      <c r="L3957" s="13" t="s">
        <v>70</v>
      </c>
      <c r="M3957" s="7">
        <v>0.6</v>
      </c>
      <c r="N3957" s="14"/>
    </row>
    <row r="3958" spans="1:14" ht="63">
      <c r="A3958" s="6">
        <v>3957</v>
      </c>
      <c r="B3958" s="8" t="s">
        <v>26573</v>
      </c>
      <c r="C3958" s="9" t="s">
        <v>26608</v>
      </c>
      <c r="D3958" s="10" t="s">
        <v>26609</v>
      </c>
      <c r="E3958" s="11" t="s">
        <v>26731</v>
      </c>
      <c r="F3958" s="6">
        <v>389426</v>
      </c>
      <c r="G3958" s="6" t="s">
        <v>26577</v>
      </c>
      <c r="H3958" s="16">
        <v>32021694.539999999</v>
      </c>
      <c r="I3958" s="12" t="s">
        <v>20417</v>
      </c>
      <c r="J3958" s="12" t="s">
        <v>6422</v>
      </c>
      <c r="K3958" s="15">
        <v>18682000</v>
      </c>
      <c r="L3958" s="13" t="s">
        <v>70</v>
      </c>
      <c r="M3958" s="7">
        <v>0.4</v>
      </c>
      <c r="N3958" s="14"/>
    </row>
    <row r="3959" spans="1:14" ht="78.75">
      <c r="A3959" s="6">
        <v>3958</v>
      </c>
      <c r="B3959" s="8" t="s">
        <v>26573</v>
      </c>
      <c r="C3959" s="9" t="s">
        <v>26733</v>
      </c>
      <c r="D3959" s="10" t="s">
        <v>26734</v>
      </c>
      <c r="E3959" s="11" t="s">
        <v>26735</v>
      </c>
      <c r="F3959" s="6">
        <v>389428</v>
      </c>
      <c r="G3959" s="6" t="s">
        <v>26577</v>
      </c>
      <c r="H3959" s="16">
        <v>10128577.52</v>
      </c>
      <c r="I3959" s="12" t="s">
        <v>2426</v>
      </c>
      <c r="J3959" s="12" t="s">
        <v>1807</v>
      </c>
      <c r="K3959" s="15">
        <v>5394000</v>
      </c>
      <c r="L3959" s="13" t="s">
        <v>14</v>
      </c>
      <c r="M3959" s="7">
        <v>1</v>
      </c>
      <c r="N3959" s="14"/>
    </row>
    <row r="3960" spans="1:14" ht="141.75">
      <c r="A3960" s="6">
        <v>3959</v>
      </c>
      <c r="B3960" s="8" t="s">
        <v>26573</v>
      </c>
      <c r="C3960" s="9" t="s">
        <v>26736</v>
      </c>
      <c r="D3960" s="10" t="s">
        <v>26737</v>
      </c>
      <c r="E3960" s="11" t="s">
        <v>26738</v>
      </c>
      <c r="F3960" s="6">
        <v>389429</v>
      </c>
      <c r="G3960" s="6" t="s">
        <v>26577</v>
      </c>
      <c r="H3960" s="16">
        <v>14287405.560000001</v>
      </c>
      <c r="I3960" s="12" t="s">
        <v>6195</v>
      </c>
      <c r="J3960" s="12" t="s">
        <v>5607</v>
      </c>
      <c r="K3960" s="15">
        <v>3472000</v>
      </c>
      <c r="L3960" s="13" t="s">
        <v>14</v>
      </c>
      <c r="M3960" s="7">
        <v>1</v>
      </c>
      <c r="N3960" s="14"/>
    </row>
    <row r="3961" spans="1:14" ht="47.25">
      <c r="A3961" s="6">
        <v>3960</v>
      </c>
      <c r="B3961" s="8" t="s">
        <v>26573</v>
      </c>
      <c r="C3961" s="9" t="s">
        <v>26739</v>
      </c>
      <c r="D3961" s="10" t="s">
        <v>26740</v>
      </c>
      <c r="E3961" s="11" t="s">
        <v>26741</v>
      </c>
      <c r="F3961" s="6">
        <v>389432</v>
      </c>
      <c r="G3961" s="6" t="s">
        <v>26577</v>
      </c>
      <c r="H3961" s="16">
        <v>2999276</v>
      </c>
      <c r="I3961" s="12" t="s">
        <v>20336</v>
      </c>
      <c r="J3961" s="12" t="s">
        <v>7050</v>
      </c>
      <c r="K3961" s="15">
        <v>1147000</v>
      </c>
      <c r="L3961" s="13" t="s">
        <v>14</v>
      </c>
      <c r="M3961" s="7">
        <v>1</v>
      </c>
      <c r="N3961" s="14"/>
    </row>
    <row r="3962" spans="1:14" ht="63">
      <c r="A3962" s="6">
        <v>3961</v>
      </c>
      <c r="B3962" s="8" t="s">
        <v>26573</v>
      </c>
      <c r="C3962" s="9" t="s">
        <v>26742</v>
      </c>
      <c r="D3962" s="10" t="s">
        <v>17515</v>
      </c>
      <c r="E3962" s="11" t="s">
        <v>26743</v>
      </c>
      <c r="F3962" s="6">
        <v>389433</v>
      </c>
      <c r="G3962" s="6" t="s">
        <v>26577</v>
      </c>
      <c r="H3962" s="16">
        <v>7464121.8700000001</v>
      </c>
      <c r="I3962" s="12" t="s">
        <v>26744</v>
      </c>
      <c r="J3962" s="12" t="s">
        <v>1827</v>
      </c>
      <c r="K3962" s="15">
        <v>7460685</v>
      </c>
      <c r="L3962" s="13" t="s">
        <v>14</v>
      </c>
      <c r="M3962" s="7">
        <v>1</v>
      </c>
      <c r="N3962" s="14"/>
    </row>
    <row r="3963" spans="1:14" ht="63">
      <c r="A3963" s="6">
        <v>3962</v>
      </c>
      <c r="B3963" s="8" t="s">
        <v>26573</v>
      </c>
      <c r="C3963" s="9" t="s">
        <v>26745</v>
      </c>
      <c r="D3963" s="10" t="s">
        <v>26725</v>
      </c>
      <c r="E3963" s="11" t="s">
        <v>26746</v>
      </c>
      <c r="F3963" s="6">
        <v>389435</v>
      </c>
      <c r="G3963" s="6" t="s">
        <v>26577</v>
      </c>
      <c r="H3963" s="16">
        <v>4010129</v>
      </c>
      <c r="I3963" s="12" t="s">
        <v>19448</v>
      </c>
      <c r="J3963" s="12" t="s">
        <v>1165</v>
      </c>
      <c r="K3963" s="15">
        <v>2081000</v>
      </c>
      <c r="L3963" s="13" t="s">
        <v>14</v>
      </c>
      <c r="M3963" s="7">
        <v>1</v>
      </c>
      <c r="N3963" s="14"/>
    </row>
    <row r="3964" spans="1:14" ht="78.75">
      <c r="A3964" s="6">
        <v>3963</v>
      </c>
      <c r="B3964" s="8" t="s">
        <v>26573</v>
      </c>
      <c r="C3964" s="9" t="s">
        <v>26747</v>
      </c>
      <c r="D3964" s="10" t="s">
        <v>26748</v>
      </c>
      <c r="E3964" s="11" t="s">
        <v>26749</v>
      </c>
      <c r="F3964" s="6">
        <v>389436</v>
      </c>
      <c r="G3964" s="6" t="s">
        <v>26577</v>
      </c>
      <c r="H3964" s="16">
        <v>6845900.54</v>
      </c>
      <c r="I3964" s="12" t="s">
        <v>6195</v>
      </c>
      <c r="J3964" s="12" t="s">
        <v>5607</v>
      </c>
      <c r="K3964" s="15">
        <v>6839428</v>
      </c>
      <c r="L3964" s="13" t="s">
        <v>14</v>
      </c>
      <c r="M3964" s="7">
        <v>1</v>
      </c>
      <c r="N3964" s="14"/>
    </row>
    <row r="3965" spans="1:14" ht="63">
      <c r="A3965" s="6">
        <v>3964</v>
      </c>
      <c r="B3965" s="8" t="s">
        <v>26573</v>
      </c>
      <c r="C3965" s="9" t="s">
        <v>26750</v>
      </c>
      <c r="D3965" s="10" t="s">
        <v>17573</v>
      </c>
      <c r="E3965" s="11" t="s">
        <v>26751</v>
      </c>
      <c r="F3965" s="6">
        <v>389439</v>
      </c>
      <c r="G3965" s="6" t="s">
        <v>26577</v>
      </c>
      <c r="H3965" s="16">
        <v>10887161.869999999</v>
      </c>
      <c r="I3965" s="12" t="s">
        <v>20336</v>
      </c>
      <c r="J3965" s="12" t="s">
        <v>7050</v>
      </c>
      <c r="K3965" s="15">
        <v>10689223</v>
      </c>
      <c r="L3965" s="13" t="s">
        <v>14</v>
      </c>
      <c r="M3965" s="7">
        <v>1</v>
      </c>
      <c r="N3965" s="14"/>
    </row>
    <row r="3966" spans="1:14" ht="157.5">
      <c r="A3966" s="6">
        <v>3965</v>
      </c>
      <c r="B3966" s="8" t="s">
        <v>26573</v>
      </c>
      <c r="C3966" s="9" t="s">
        <v>26610</v>
      </c>
      <c r="D3966" s="10" t="s">
        <v>26611</v>
      </c>
      <c r="E3966" s="11" t="s">
        <v>26752</v>
      </c>
      <c r="F3966" s="6">
        <v>412616</v>
      </c>
      <c r="G3966" s="6" t="s">
        <v>26577</v>
      </c>
      <c r="H3966" s="16">
        <v>136787661.33000001</v>
      </c>
      <c r="I3966" s="12" t="s">
        <v>1186</v>
      </c>
      <c r="J3966" s="12" t="s">
        <v>1799</v>
      </c>
      <c r="K3966" s="15">
        <v>123142000</v>
      </c>
      <c r="L3966" s="13" t="s">
        <v>14</v>
      </c>
      <c r="M3966" s="7">
        <v>1</v>
      </c>
      <c r="N3966" s="14"/>
    </row>
    <row r="3967" spans="1:14" ht="63">
      <c r="A3967" s="6">
        <v>3966</v>
      </c>
      <c r="B3967" s="8" t="s">
        <v>26573</v>
      </c>
      <c r="C3967" s="9" t="s">
        <v>26753</v>
      </c>
      <c r="D3967" s="10" t="s">
        <v>26671</v>
      </c>
      <c r="E3967" s="11" t="s">
        <v>26754</v>
      </c>
      <c r="F3967" s="6">
        <v>402970</v>
      </c>
      <c r="G3967" s="6" t="s">
        <v>26577</v>
      </c>
      <c r="H3967" s="16">
        <v>5426644.2800000003</v>
      </c>
      <c r="I3967" s="12" t="s">
        <v>20417</v>
      </c>
      <c r="J3967" s="12" t="s">
        <v>6153</v>
      </c>
      <c r="K3967" s="15">
        <v>2736000</v>
      </c>
      <c r="L3967" s="13" t="s">
        <v>14</v>
      </c>
      <c r="M3967" s="7">
        <v>1</v>
      </c>
      <c r="N3967" s="14"/>
    </row>
    <row r="3968" spans="1:14" ht="63">
      <c r="A3968" s="6">
        <v>3967</v>
      </c>
      <c r="B3968" s="8" t="s">
        <v>26573</v>
      </c>
      <c r="C3968" s="9" t="s">
        <v>26755</v>
      </c>
      <c r="D3968" s="10" t="s">
        <v>26756</v>
      </c>
      <c r="E3968" s="11" t="s">
        <v>26757</v>
      </c>
      <c r="F3968" s="6">
        <v>402971</v>
      </c>
      <c r="G3968" s="6" t="s">
        <v>26577</v>
      </c>
      <c r="H3968" s="16">
        <v>5979770.7999999998</v>
      </c>
      <c r="I3968" s="12" t="s">
        <v>12783</v>
      </c>
      <c r="J3968" s="12" t="s">
        <v>5686</v>
      </c>
      <c r="K3968" s="15">
        <v>5970211</v>
      </c>
      <c r="L3968" s="13" t="s">
        <v>14</v>
      </c>
      <c r="M3968" s="7">
        <v>1</v>
      </c>
      <c r="N3968" s="14"/>
    </row>
    <row r="3969" spans="1:14" ht="94.5">
      <c r="A3969" s="6">
        <v>3968</v>
      </c>
      <c r="B3969" s="8" t="s">
        <v>26573</v>
      </c>
      <c r="C3969" s="9" t="s">
        <v>26755</v>
      </c>
      <c r="D3969" s="10" t="s">
        <v>26756</v>
      </c>
      <c r="E3969" s="11" t="s">
        <v>26758</v>
      </c>
      <c r="F3969" s="6">
        <v>402972</v>
      </c>
      <c r="G3969" s="6" t="s">
        <v>26577</v>
      </c>
      <c r="H3969" s="16">
        <v>6118924.0199999996</v>
      </c>
      <c r="I3969" s="12" t="s">
        <v>12783</v>
      </c>
      <c r="J3969" s="12" t="s">
        <v>5686</v>
      </c>
      <c r="K3969" s="15">
        <v>6003416</v>
      </c>
      <c r="L3969" s="13" t="s">
        <v>14</v>
      </c>
      <c r="M3969" s="7">
        <v>1</v>
      </c>
      <c r="N3969" s="14"/>
    </row>
    <row r="3970" spans="1:14" ht="110.25">
      <c r="A3970" s="6">
        <v>3969</v>
      </c>
      <c r="B3970" s="8" t="s">
        <v>26573</v>
      </c>
      <c r="C3970" s="9" t="s">
        <v>26759</v>
      </c>
      <c r="D3970" s="10" t="s">
        <v>11556</v>
      </c>
      <c r="E3970" s="11" t="s">
        <v>26760</v>
      </c>
      <c r="F3970" s="6">
        <v>402973</v>
      </c>
      <c r="G3970" s="6" t="s">
        <v>26577</v>
      </c>
      <c r="H3970" s="16">
        <v>7320601.5800000001</v>
      </c>
      <c r="I3970" s="12" t="s">
        <v>2306</v>
      </c>
      <c r="J3970" s="12" t="s">
        <v>1190</v>
      </c>
      <c r="K3970" s="15">
        <v>7195700</v>
      </c>
      <c r="L3970" s="13" t="s">
        <v>14</v>
      </c>
      <c r="M3970" s="7">
        <v>1</v>
      </c>
      <c r="N3970" s="14"/>
    </row>
    <row r="3971" spans="1:14" ht="78.75">
      <c r="A3971" s="6">
        <v>3970</v>
      </c>
      <c r="B3971" s="8" t="s">
        <v>26573</v>
      </c>
      <c r="C3971" s="9" t="s">
        <v>26761</v>
      </c>
      <c r="D3971" s="10" t="s">
        <v>17294</v>
      </c>
      <c r="E3971" s="11" t="s">
        <v>26762</v>
      </c>
      <c r="F3971" s="6">
        <v>441657</v>
      </c>
      <c r="G3971" s="6" t="s">
        <v>26577</v>
      </c>
      <c r="H3971" s="16">
        <v>5746592.5999999996</v>
      </c>
      <c r="I3971" s="12" t="s">
        <v>2369</v>
      </c>
      <c r="J3971" s="12" t="s">
        <v>26433</v>
      </c>
      <c r="K3971" s="15"/>
      <c r="L3971" s="13" t="s">
        <v>14</v>
      </c>
      <c r="M3971" s="7">
        <v>1</v>
      </c>
      <c r="N3971" s="14"/>
    </row>
    <row r="3972" spans="1:14" ht="63">
      <c r="A3972" s="6">
        <v>3971</v>
      </c>
      <c r="B3972" s="8" t="s">
        <v>26573</v>
      </c>
      <c r="C3972" s="9" t="s">
        <v>26763</v>
      </c>
      <c r="D3972" s="10" t="s">
        <v>26764</v>
      </c>
      <c r="E3972" s="11" t="s">
        <v>26765</v>
      </c>
      <c r="F3972" s="6">
        <v>416116</v>
      </c>
      <c r="G3972" s="6" t="s">
        <v>26577</v>
      </c>
      <c r="H3972" s="16">
        <v>3635309.79</v>
      </c>
      <c r="I3972" s="12" t="s">
        <v>5894</v>
      </c>
      <c r="J3972" s="12" t="s">
        <v>5852</v>
      </c>
      <c r="K3972" s="15">
        <v>1000000</v>
      </c>
      <c r="L3972" s="13" t="s">
        <v>14</v>
      </c>
      <c r="M3972" s="7">
        <v>1</v>
      </c>
      <c r="N3972" s="14"/>
    </row>
    <row r="3973" spans="1:14" ht="78.75">
      <c r="A3973" s="6">
        <v>3972</v>
      </c>
      <c r="B3973" s="8" t="s">
        <v>26573</v>
      </c>
      <c r="C3973" s="9" t="s">
        <v>26766</v>
      </c>
      <c r="D3973" s="10" t="s">
        <v>26581</v>
      </c>
      <c r="E3973" s="11" t="s">
        <v>26767</v>
      </c>
      <c r="F3973" s="6">
        <v>416119</v>
      </c>
      <c r="G3973" s="6" t="s">
        <v>26577</v>
      </c>
      <c r="H3973" s="16">
        <v>2480941.69</v>
      </c>
      <c r="I3973" s="12" t="s">
        <v>1084</v>
      </c>
      <c r="J3973" s="12" t="s">
        <v>23876</v>
      </c>
      <c r="K3973" s="15"/>
      <c r="L3973" s="13" t="s">
        <v>14</v>
      </c>
      <c r="M3973" s="7">
        <v>1</v>
      </c>
      <c r="N3973" s="14"/>
    </row>
    <row r="3974" spans="1:14" ht="63">
      <c r="A3974" s="6">
        <v>3973</v>
      </c>
      <c r="B3974" s="8" t="s">
        <v>26573</v>
      </c>
      <c r="C3974" s="9" t="s">
        <v>26763</v>
      </c>
      <c r="D3974" s="10" t="s">
        <v>26764</v>
      </c>
      <c r="E3974" s="11" t="s">
        <v>26768</v>
      </c>
      <c r="F3974" s="6">
        <v>416120</v>
      </c>
      <c r="G3974" s="6" t="s">
        <v>26577</v>
      </c>
      <c r="H3974" s="16">
        <v>3238779.48</v>
      </c>
      <c r="I3974" s="12" t="s">
        <v>5894</v>
      </c>
      <c r="J3974" s="12" t="s">
        <v>5852</v>
      </c>
      <c r="K3974" s="15"/>
      <c r="L3974" s="13" t="s">
        <v>14</v>
      </c>
      <c r="M3974" s="7">
        <v>1</v>
      </c>
      <c r="N3974" s="14"/>
    </row>
    <row r="3975" spans="1:14" ht="63">
      <c r="A3975" s="6">
        <v>3974</v>
      </c>
      <c r="B3975" s="8" t="s">
        <v>26573</v>
      </c>
      <c r="C3975" s="9" t="s">
        <v>26733</v>
      </c>
      <c r="D3975" s="10" t="s">
        <v>26734</v>
      </c>
      <c r="E3975" s="11" t="s">
        <v>26769</v>
      </c>
      <c r="F3975" s="6">
        <v>441658</v>
      </c>
      <c r="G3975" s="6" t="s">
        <v>26577</v>
      </c>
      <c r="H3975" s="16">
        <v>5452164</v>
      </c>
      <c r="I3975" s="12" t="s">
        <v>2369</v>
      </c>
      <c r="J3975" s="12" t="s">
        <v>6014</v>
      </c>
      <c r="K3975" s="15"/>
      <c r="L3975" s="13" t="s">
        <v>14</v>
      </c>
      <c r="M3975" s="7">
        <v>1</v>
      </c>
      <c r="N3975" s="14"/>
    </row>
    <row r="3976" spans="1:14" ht="63">
      <c r="A3976" s="6">
        <v>3975</v>
      </c>
      <c r="B3976" s="8" t="s">
        <v>26573</v>
      </c>
      <c r="C3976" s="9" t="s">
        <v>26770</v>
      </c>
      <c r="D3976" s="10" t="s">
        <v>26771</v>
      </c>
      <c r="E3976" s="11" t="s">
        <v>26772</v>
      </c>
      <c r="F3976" s="6">
        <v>416124</v>
      </c>
      <c r="G3976" s="6" t="s">
        <v>26577</v>
      </c>
      <c r="H3976" s="16">
        <v>5107427.3099999996</v>
      </c>
      <c r="I3976" s="12" t="s">
        <v>6032</v>
      </c>
      <c r="J3976" s="12" t="s">
        <v>7399</v>
      </c>
      <c r="K3976" s="15">
        <v>4331417</v>
      </c>
      <c r="L3976" s="13" t="s">
        <v>14</v>
      </c>
      <c r="M3976" s="7">
        <v>1</v>
      </c>
      <c r="N3976" s="14"/>
    </row>
    <row r="3977" spans="1:14" ht="63">
      <c r="A3977" s="6">
        <v>3976</v>
      </c>
      <c r="B3977" s="8" t="s">
        <v>26573</v>
      </c>
      <c r="C3977" s="9" t="s">
        <v>26773</v>
      </c>
      <c r="D3977" s="10" t="s">
        <v>5641</v>
      </c>
      <c r="E3977" s="11" t="s">
        <v>26774</v>
      </c>
      <c r="F3977" s="6">
        <v>416126</v>
      </c>
      <c r="G3977" s="6" t="s">
        <v>26577</v>
      </c>
      <c r="H3977" s="16">
        <v>8604407.1400000006</v>
      </c>
      <c r="I3977" s="12" t="s">
        <v>2405</v>
      </c>
      <c r="J3977" s="12" t="s">
        <v>23876</v>
      </c>
      <c r="K3977" s="15"/>
      <c r="L3977" s="13" t="s">
        <v>14</v>
      </c>
      <c r="M3977" s="7">
        <v>1</v>
      </c>
      <c r="N3977" s="14"/>
    </row>
    <row r="3978" spans="1:14" ht="110.25">
      <c r="A3978" s="6">
        <v>3977</v>
      </c>
      <c r="B3978" s="8" t="s">
        <v>26573</v>
      </c>
      <c r="C3978" s="9" t="s">
        <v>26775</v>
      </c>
      <c r="D3978" s="10" t="s">
        <v>26776</v>
      </c>
      <c r="E3978" s="11" t="s">
        <v>26777</v>
      </c>
      <c r="F3978" s="6">
        <v>416127</v>
      </c>
      <c r="G3978" s="6" t="s">
        <v>26577</v>
      </c>
      <c r="H3978" s="16">
        <v>8506401</v>
      </c>
      <c r="I3978" s="12" t="s">
        <v>5634</v>
      </c>
      <c r="J3978" s="12" t="s">
        <v>2357</v>
      </c>
      <c r="K3978" s="15">
        <v>5648000</v>
      </c>
      <c r="L3978" s="13" t="s">
        <v>14</v>
      </c>
      <c r="M3978" s="7">
        <v>1</v>
      </c>
      <c r="N3978" s="14"/>
    </row>
    <row r="3979" spans="1:14" ht="63">
      <c r="A3979" s="6">
        <v>3978</v>
      </c>
      <c r="B3979" s="8" t="s">
        <v>26573</v>
      </c>
      <c r="C3979" s="9" t="s">
        <v>26778</v>
      </c>
      <c r="D3979" s="10" t="s">
        <v>26779</v>
      </c>
      <c r="E3979" s="11" t="s">
        <v>26780</v>
      </c>
      <c r="F3979" s="6">
        <v>416131</v>
      </c>
      <c r="G3979" s="6" t="s">
        <v>26577</v>
      </c>
      <c r="H3979" s="16">
        <v>4920779.5199999996</v>
      </c>
      <c r="I3979" s="12" t="s">
        <v>7766</v>
      </c>
      <c r="J3979" s="12" t="s">
        <v>26720</v>
      </c>
      <c r="K3979" s="15">
        <v>2715000</v>
      </c>
      <c r="L3979" s="13" t="s">
        <v>14</v>
      </c>
      <c r="M3979" s="7">
        <v>1</v>
      </c>
      <c r="N3979" s="14"/>
    </row>
    <row r="3980" spans="1:14" ht="78.75">
      <c r="A3980" s="6">
        <v>3979</v>
      </c>
      <c r="B3980" s="8" t="s">
        <v>26573</v>
      </c>
      <c r="C3980" s="9" t="s">
        <v>26781</v>
      </c>
      <c r="D3980" s="10" t="s">
        <v>26782</v>
      </c>
      <c r="E3980" s="11" t="s">
        <v>26783</v>
      </c>
      <c r="F3980" s="6">
        <v>416136</v>
      </c>
      <c r="G3980" s="6" t="s">
        <v>26577</v>
      </c>
      <c r="H3980" s="16">
        <v>4996826.43</v>
      </c>
      <c r="I3980" s="12" t="s">
        <v>7511</v>
      </c>
      <c r="J3980" s="12" t="s">
        <v>19373</v>
      </c>
      <c r="K3980" s="15">
        <v>4994606</v>
      </c>
      <c r="L3980" s="13" t="s">
        <v>14</v>
      </c>
      <c r="M3980" s="7">
        <v>1</v>
      </c>
      <c r="N3980" s="14"/>
    </row>
    <row r="3981" spans="1:14" ht="78.75">
      <c r="A3981" s="6">
        <v>3980</v>
      </c>
      <c r="B3981" s="8" t="s">
        <v>26573</v>
      </c>
      <c r="C3981" s="9" t="s">
        <v>26784</v>
      </c>
      <c r="D3981" s="10" t="s">
        <v>26785</v>
      </c>
      <c r="E3981" s="11" t="s">
        <v>26786</v>
      </c>
      <c r="F3981" s="6">
        <v>416137</v>
      </c>
      <c r="G3981" s="6" t="s">
        <v>26577</v>
      </c>
      <c r="H3981" s="16">
        <v>7808654.9500000002</v>
      </c>
      <c r="I3981" s="12" t="s">
        <v>2405</v>
      </c>
      <c r="J3981" s="12" t="s">
        <v>23876</v>
      </c>
      <c r="K3981" s="15">
        <v>7799032</v>
      </c>
      <c r="L3981" s="13" t="s">
        <v>14</v>
      </c>
      <c r="M3981" s="7">
        <v>1</v>
      </c>
      <c r="N3981" s="14"/>
    </row>
    <row r="3982" spans="1:14" ht="78.75">
      <c r="A3982" s="6">
        <v>3981</v>
      </c>
      <c r="B3982" s="8" t="s">
        <v>26573</v>
      </c>
      <c r="C3982" s="9" t="s">
        <v>26787</v>
      </c>
      <c r="D3982" s="10" t="s">
        <v>26782</v>
      </c>
      <c r="E3982" s="11" t="s">
        <v>26788</v>
      </c>
      <c r="F3982" s="6">
        <v>416139</v>
      </c>
      <c r="G3982" s="6" t="s">
        <v>26577</v>
      </c>
      <c r="H3982" s="16">
        <v>4844199.5999999996</v>
      </c>
      <c r="I3982" s="12" t="s">
        <v>7511</v>
      </c>
      <c r="J3982" s="12" t="s">
        <v>19373</v>
      </c>
      <c r="K3982" s="15">
        <v>4841532</v>
      </c>
      <c r="L3982" s="13" t="s">
        <v>14</v>
      </c>
      <c r="M3982" s="7">
        <v>1</v>
      </c>
      <c r="N3982" s="14"/>
    </row>
    <row r="3983" spans="1:14" ht="315">
      <c r="A3983" s="6">
        <v>3982</v>
      </c>
      <c r="B3983" s="8" t="s">
        <v>26573</v>
      </c>
      <c r="C3983" s="9" t="s">
        <v>26789</v>
      </c>
      <c r="D3983" s="10" t="s">
        <v>6399</v>
      </c>
      <c r="E3983" s="11" t="s">
        <v>26790</v>
      </c>
      <c r="F3983" s="6">
        <v>419965</v>
      </c>
      <c r="G3983" s="6" t="s">
        <v>26577</v>
      </c>
      <c r="H3983" s="16">
        <v>13108410</v>
      </c>
      <c r="I3983" s="12" t="s">
        <v>5863</v>
      </c>
      <c r="J3983" s="12" t="s">
        <v>26791</v>
      </c>
      <c r="K3983" s="15">
        <v>8723000</v>
      </c>
      <c r="L3983" s="13" t="s">
        <v>14</v>
      </c>
      <c r="M3983" s="7">
        <v>1</v>
      </c>
      <c r="N3983" s="14"/>
    </row>
    <row r="3984" spans="1:14" ht="157.5">
      <c r="A3984" s="6">
        <v>3983</v>
      </c>
      <c r="B3984" s="8" t="s">
        <v>26573</v>
      </c>
      <c r="C3984" s="9" t="s">
        <v>26792</v>
      </c>
      <c r="D3984" s="10" t="s">
        <v>12379</v>
      </c>
      <c r="E3984" s="11" t="s">
        <v>26793</v>
      </c>
      <c r="F3984" s="6">
        <v>419966</v>
      </c>
      <c r="G3984" s="6" t="s">
        <v>26577</v>
      </c>
      <c r="H3984" s="16">
        <v>25906451.120000001</v>
      </c>
      <c r="I3984" s="12" t="s">
        <v>17306</v>
      </c>
      <c r="J3984" s="12" t="s">
        <v>6378</v>
      </c>
      <c r="K3984" s="15">
        <v>11832000</v>
      </c>
      <c r="L3984" s="13" t="s">
        <v>14</v>
      </c>
      <c r="M3984" s="7">
        <v>1</v>
      </c>
      <c r="N3984" s="14"/>
    </row>
    <row r="3985" spans="1:14" ht="267.75">
      <c r="A3985" s="6">
        <v>3984</v>
      </c>
      <c r="B3985" s="8" t="s">
        <v>26573</v>
      </c>
      <c r="C3985" s="9" t="s">
        <v>26794</v>
      </c>
      <c r="D3985" s="10" t="s">
        <v>26611</v>
      </c>
      <c r="E3985" s="11" t="s">
        <v>26795</v>
      </c>
      <c r="F3985" s="6">
        <v>412617</v>
      </c>
      <c r="G3985" s="6" t="s">
        <v>26577</v>
      </c>
      <c r="H3985" s="16">
        <v>59115061</v>
      </c>
      <c r="I3985" s="12" t="s">
        <v>19389</v>
      </c>
      <c r="J3985" s="12" t="s">
        <v>6980</v>
      </c>
      <c r="K3985" s="15">
        <v>56444000</v>
      </c>
      <c r="L3985" s="13" t="s">
        <v>14</v>
      </c>
      <c r="M3985" s="7">
        <v>1</v>
      </c>
      <c r="N3985" s="14"/>
    </row>
    <row r="3986" spans="1:14" ht="63">
      <c r="A3986" s="6">
        <v>3985</v>
      </c>
      <c r="B3986" s="8" t="s">
        <v>26573</v>
      </c>
      <c r="C3986" s="9" t="s">
        <v>26796</v>
      </c>
      <c r="D3986" s="10" t="s">
        <v>26797</v>
      </c>
      <c r="E3986" s="11" t="s">
        <v>26798</v>
      </c>
      <c r="F3986" s="6">
        <v>419970</v>
      </c>
      <c r="G3986" s="6" t="s">
        <v>26577</v>
      </c>
      <c r="H3986" s="16">
        <v>5402067.8899999997</v>
      </c>
      <c r="I3986" s="12" t="s">
        <v>23114</v>
      </c>
      <c r="J3986" s="12" t="s">
        <v>2626</v>
      </c>
      <c r="K3986" s="15"/>
      <c r="L3986" s="13" t="s">
        <v>14</v>
      </c>
      <c r="M3986" s="7">
        <v>1</v>
      </c>
      <c r="N3986" s="14"/>
    </row>
    <row r="3987" spans="1:14" ht="110.25">
      <c r="A3987" s="6">
        <v>3986</v>
      </c>
      <c r="B3987" s="8" t="s">
        <v>26573</v>
      </c>
      <c r="C3987" s="9" t="s">
        <v>26799</v>
      </c>
      <c r="D3987" s="10" t="s">
        <v>26800</v>
      </c>
      <c r="E3987" s="11" t="s">
        <v>26801</v>
      </c>
      <c r="F3987" s="6">
        <v>419971</v>
      </c>
      <c r="G3987" s="6" t="s">
        <v>26577</v>
      </c>
      <c r="H3987" s="16">
        <v>10839697.800000001</v>
      </c>
      <c r="I3987" s="12" t="s">
        <v>19699</v>
      </c>
      <c r="J3987" s="12" t="s">
        <v>24031</v>
      </c>
      <c r="K3987" s="15"/>
      <c r="L3987" s="13" t="s">
        <v>14</v>
      </c>
      <c r="M3987" s="7">
        <v>1</v>
      </c>
      <c r="N3987" s="14"/>
    </row>
    <row r="3988" spans="1:14" ht="63">
      <c r="A3988" s="6">
        <v>3987</v>
      </c>
      <c r="B3988" s="8" t="s">
        <v>26573</v>
      </c>
      <c r="C3988" s="9" t="s">
        <v>26802</v>
      </c>
      <c r="D3988" s="10" t="s">
        <v>17393</v>
      </c>
      <c r="E3988" s="11" t="s">
        <v>26803</v>
      </c>
      <c r="F3988" s="6">
        <v>462163</v>
      </c>
      <c r="G3988" s="6" t="s">
        <v>26577</v>
      </c>
      <c r="H3988" s="16">
        <v>5494511.2000000002</v>
      </c>
      <c r="I3988" s="12" t="s">
        <v>5625</v>
      </c>
      <c r="J3988" s="12" t="s">
        <v>7787</v>
      </c>
      <c r="K3988" s="15">
        <v>1000000</v>
      </c>
      <c r="L3988" s="13" t="s">
        <v>14</v>
      </c>
      <c r="M3988" s="7">
        <v>1</v>
      </c>
      <c r="N3988" s="14"/>
    </row>
    <row r="3989" spans="1:14" ht="94.5">
      <c r="A3989" s="6">
        <v>3988</v>
      </c>
      <c r="B3989" s="8" t="s">
        <v>26573</v>
      </c>
      <c r="C3989" s="9" t="s">
        <v>26804</v>
      </c>
      <c r="D3989" s="10" t="s">
        <v>26805</v>
      </c>
      <c r="E3989" s="11" t="s">
        <v>26806</v>
      </c>
      <c r="F3989" s="6">
        <v>418466</v>
      </c>
      <c r="G3989" s="6" t="s">
        <v>26577</v>
      </c>
      <c r="H3989" s="16">
        <v>7122887.4100000001</v>
      </c>
      <c r="I3989" s="12" t="s">
        <v>23306</v>
      </c>
      <c r="J3989" s="12" t="s">
        <v>2484</v>
      </c>
      <c r="K3989" s="15">
        <v>2701000</v>
      </c>
      <c r="L3989" s="13" t="s">
        <v>14</v>
      </c>
      <c r="M3989" s="7">
        <v>1</v>
      </c>
      <c r="N3989" s="14"/>
    </row>
    <row r="3990" spans="1:14" ht="63">
      <c r="A3990" s="6">
        <v>3989</v>
      </c>
      <c r="B3990" s="8" t="s">
        <v>26573</v>
      </c>
      <c r="C3990" s="9" t="s">
        <v>26807</v>
      </c>
      <c r="D3990" s="10" t="s">
        <v>26808</v>
      </c>
      <c r="E3990" s="11" t="s">
        <v>26809</v>
      </c>
      <c r="F3990" s="6">
        <v>418467</v>
      </c>
      <c r="G3990" s="6" t="s">
        <v>26577</v>
      </c>
      <c r="H3990" s="16">
        <v>6101710.4199999999</v>
      </c>
      <c r="I3990" s="12" t="s">
        <v>6032</v>
      </c>
      <c r="J3990" s="12" t="s">
        <v>7399</v>
      </c>
      <c r="K3990" s="15">
        <v>6059274</v>
      </c>
      <c r="L3990" s="13" t="s">
        <v>14</v>
      </c>
      <c r="M3990" s="7">
        <v>1</v>
      </c>
      <c r="N3990" s="14"/>
    </row>
    <row r="3991" spans="1:14" ht="63">
      <c r="A3991" s="6">
        <v>3990</v>
      </c>
      <c r="B3991" s="8" t="s">
        <v>26573</v>
      </c>
      <c r="C3991" s="9" t="s">
        <v>26810</v>
      </c>
      <c r="D3991" s="10" t="s">
        <v>26690</v>
      </c>
      <c r="E3991" s="11" t="s">
        <v>26811</v>
      </c>
      <c r="F3991" s="6">
        <v>416143</v>
      </c>
      <c r="G3991" s="6" t="s">
        <v>26577</v>
      </c>
      <c r="H3991" s="16">
        <v>7497910.1299999999</v>
      </c>
      <c r="I3991" s="12" t="s">
        <v>7766</v>
      </c>
      <c r="J3991" s="12" t="s">
        <v>26720</v>
      </c>
      <c r="K3991" s="15"/>
      <c r="L3991" s="13" t="s">
        <v>14</v>
      </c>
      <c r="M3991" s="7">
        <v>1</v>
      </c>
      <c r="N3991" s="14"/>
    </row>
    <row r="3992" spans="1:14" ht="63">
      <c r="A3992" s="6">
        <v>3991</v>
      </c>
      <c r="B3992" s="8" t="s">
        <v>26573</v>
      </c>
      <c r="C3992" s="9" t="s">
        <v>26812</v>
      </c>
      <c r="D3992" s="10" t="s">
        <v>26813</v>
      </c>
      <c r="E3992" s="11" t="s">
        <v>26814</v>
      </c>
      <c r="F3992" s="6">
        <v>416145</v>
      </c>
      <c r="G3992" s="6" t="s">
        <v>26577</v>
      </c>
      <c r="H3992" s="16">
        <v>7725000.8039999995</v>
      </c>
      <c r="I3992" s="12" t="s">
        <v>5634</v>
      </c>
      <c r="J3992" s="12" t="s">
        <v>23598</v>
      </c>
      <c r="K3992" s="15">
        <v>1969000</v>
      </c>
      <c r="L3992" s="13" t="s">
        <v>14</v>
      </c>
      <c r="M3992" s="7">
        <v>1</v>
      </c>
      <c r="N3992" s="14"/>
    </row>
    <row r="3993" spans="1:14" ht="204.75">
      <c r="A3993" s="6">
        <v>3992</v>
      </c>
      <c r="B3993" s="8" t="s">
        <v>26573</v>
      </c>
      <c r="C3993" s="9" t="s">
        <v>26815</v>
      </c>
      <c r="D3993" s="10" t="s">
        <v>26816</v>
      </c>
      <c r="E3993" s="11" t="s">
        <v>26817</v>
      </c>
      <c r="F3993" s="6">
        <v>460278</v>
      </c>
      <c r="G3993" s="6" t="s">
        <v>26577</v>
      </c>
      <c r="H3993" s="16">
        <v>11945588.4</v>
      </c>
      <c r="I3993" s="12" t="s">
        <v>5625</v>
      </c>
      <c r="J3993" s="12" t="s">
        <v>7787</v>
      </c>
      <c r="K3993" s="15">
        <v>4247000</v>
      </c>
      <c r="L3993" s="13" t="s">
        <v>14</v>
      </c>
      <c r="M3993" s="7">
        <v>1</v>
      </c>
      <c r="N3993" s="14"/>
    </row>
    <row r="3994" spans="1:14" ht="63">
      <c r="A3994" s="6">
        <v>3993</v>
      </c>
      <c r="B3994" s="8" t="s">
        <v>26573</v>
      </c>
      <c r="C3994" s="9" t="s">
        <v>26818</v>
      </c>
      <c r="D3994" s="10" t="s">
        <v>26819</v>
      </c>
      <c r="E3994" s="11" t="s">
        <v>26820</v>
      </c>
      <c r="F3994" s="6">
        <v>423499</v>
      </c>
      <c r="G3994" s="6" t="s">
        <v>26577</v>
      </c>
      <c r="H3994" s="16">
        <v>8850618.8900000006</v>
      </c>
      <c r="I3994" s="12" t="s">
        <v>6032</v>
      </c>
      <c r="J3994" s="12" t="s">
        <v>7399</v>
      </c>
      <c r="K3994" s="15">
        <v>8839308</v>
      </c>
      <c r="L3994" s="13" t="s">
        <v>14</v>
      </c>
      <c r="M3994" s="7">
        <v>1</v>
      </c>
      <c r="N3994" s="14"/>
    </row>
    <row r="3995" spans="1:14" ht="126">
      <c r="A3995" s="6">
        <v>3994</v>
      </c>
      <c r="B3995" s="8" t="s">
        <v>26573</v>
      </c>
      <c r="C3995" s="9" t="s">
        <v>26821</v>
      </c>
      <c r="D3995" s="10" t="s">
        <v>26822</v>
      </c>
      <c r="E3995" s="11" t="s">
        <v>26823</v>
      </c>
      <c r="F3995" s="6">
        <v>423500</v>
      </c>
      <c r="G3995" s="6" t="s">
        <v>26577</v>
      </c>
      <c r="H3995" s="16">
        <v>7984750.7300000004</v>
      </c>
      <c r="I3995" s="12" t="s">
        <v>2617</v>
      </c>
      <c r="J3995" s="12" t="s">
        <v>7521</v>
      </c>
      <c r="K3995" s="15">
        <v>7944048</v>
      </c>
      <c r="L3995" s="13" t="s">
        <v>14</v>
      </c>
      <c r="M3995" s="7">
        <v>1</v>
      </c>
      <c r="N3995" s="14"/>
    </row>
    <row r="3996" spans="1:14" ht="110.25">
      <c r="A3996" s="6">
        <v>3995</v>
      </c>
      <c r="B3996" s="8" t="s">
        <v>26573</v>
      </c>
      <c r="C3996" s="9" t="s">
        <v>26824</v>
      </c>
      <c r="D3996" s="10" t="s">
        <v>26825</v>
      </c>
      <c r="E3996" s="11" t="s">
        <v>26826</v>
      </c>
      <c r="F3996" s="6">
        <v>423501</v>
      </c>
      <c r="G3996" s="6" t="s">
        <v>26577</v>
      </c>
      <c r="H3996" s="16">
        <v>4670909.37</v>
      </c>
      <c r="I3996" s="12" t="s">
        <v>7746</v>
      </c>
      <c r="J3996" s="12" t="s">
        <v>2761</v>
      </c>
      <c r="K3996" s="15"/>
      <c r="L3996" s="13" t="s">
        <v>14</v>
      </c>
      <c r="M3996" s="7">
        <v>1</v>
      </c>
      <c r="N3996" s="14"/>
    </row>
    <row r="3997" spans="1:14" ht="110.25">
      <c r="A3997" s="6">
        <v>3996</v>
      </c>
      <c r="B3997" s="8" t="s">
        <v>26573</v>
      </c>
      <c r="C3997" s="9" t="s">
        <v>26827</v>
      </c>
      <c r="D3997" s="10" t="s">
        <v>26828</v>
      </c>
      <c r="E3997" s="11" t="s">
        <v>26829</v>
      </c>
      <c r="F3997" s="6">
        <v>423502</v>
      </c>
      <c r="G3997" s="6" t="s">
        <v>26577</v>
      </c>
      <c r="H3997" s="16">
        <v>9967552.7300000004</v>
      </c>
      <c r="I3997" s="12" t="s">
        <v>2617</v>
      </c>
      <c r="J3997" s="12" t="s">
        <v>5965</v>
      </c>
      <c r="K3997" s="15"/>
      <c r="L3997" s="13" t="s">
        <v>14</v>
      </c>
      <c r="M3997" s="7">
        <v>1</v>
      </c>
      <c r="N3997" s="14"/>
    </row>
    <row r="3998" spans="1:14" ht="78.75">
      <c r="A3998" s="6">
        <v>3997</v>
      </c>
      <c r="B3998" s="8" t="s">
        <v>26573</v>
      </c>
      <c r="C3998" s="9" t="s">
        <v>26827</v>
      </c>
      <c r="D3998" s="10" t="s">
        <v>26596</v>
      </c>
      <c r="E3998" s="11" t="s">
        <v>26830</v>
      </c>
      <c r="F3998" s="6">
        <v>423503</v>
      </c>
      <c r="G3998" s="6" t="s">
        <v>26577</v>
      </c>
      <c r="H3998" s="16">
        <v>11248981.050000001</v>
      </c>
      <c r="I3998" s="12" t="s">
        <v>2480</v>
      </c>
      <c r="J3998" s="12" t="s">
        <v>23957</v>
      </c>
      <c r="K3998" s="15"/>
      <c r="L3998" s="13" t="s">
        <v>14</v>
      </c>
      <c r="M3998" s="7">
        <v>1</v>
      </c>
      <c r="N3998" s="14"/>
    </row>
    <row r="3999" spans="1:14" ht="94.5">
      <c r="A3999" s="6">
        <v>3998</v>
      </c>
      <c r="B3999" s="8" t="s">
        <v>26573</v>
      </c>
      <c r="C3999" s="9" t="s">
        <v>26818</v>
      </c>
      <c r="D3999" s="10" t="s">
        <v>26819</v>
      </c>
      <c r="E3999" s="11" t="s">
        <v>26831</v>
      </c>
      <c r="F3999" s="6">
        <v>423504</v>
      </c>
      <c r="G3999" s="6" t="s">
        <v>26577</v>
      </c>
      <c r="H3999" s="16">
        <v>2770929.54</v>
      </c>
      <c r="I3999" s="12" t="s">
        <v>7746</v>
      </c>
      <c r="J3999" s="12" t="s">
        <v>2761</v>
      </c>
      <c r="K3999" s="15">
        <v>1838000</v>
      </c>
      <c r="L3999" s="13" t="s">
        <v>14</v>
      </c>
      <c r="M3999" s="7">
        <v>1</v>
      </c>
      <c r="N3999" s="14"/>
    </row>
    <row r="4000" spans="1:14" ht="78.75">
      <c r="A4000" s="6">
        <v>3999</v>
      </c>
      <c r="B4000" s="8" t="s">
        <v>26573</v>
      </c>
      <c r="C4000" s="9" t="s">
        <v>26832</v>
      </c>
      <c r="D4000" s="10" t="s">
        <v>26833</v>
      </c>
      <c r="E4000" s="11" t="s">
        <v>26834</v>
      </c>
      <c r="F4000" s="6">
        <v>423506</v>
      </c>
      <c r="G4000" s="6" t="s">
        <v>26577</v>
      </c>
      <c r="H4000" s="16">
        <v>3149647.5</v>
      </c>
      <c r="I4000" s="12" t="s">
        <v>2480</v>
      </c>
      <c r="J4000" s="12" t="s">
        <v>23957</v>
      </c>
      <c r="K4000" s="15">
        <v>3149261</v>
      </c>
      <c r="L4000" s="13" t="s">
        <v>14</v>
      </c>
      <c r="M4000" s="7">
        <v>1</v>
      </c>
      <c r="N4000" s="14"/>
    </row>
    <row r="4001" spans="1:14" ht="315">
      <c r="A4001" s="6">
        <v>4000</v>
      </c>
      <c r="B4001" s="8" t="s">
        <v>26573</v>
      </c>
      <c r="C4001" s="9" t="s">
        <v>26835</v>
      </c>
      <c r="D4001" s="10" t="s">
        <v>26836</v>
      </c>
      <c r="E4001" s="11" t="s">
        <v>26837</v>
      </c>
      <c r="F4001" s="6">
        <v>419973</v>
      </c>
      <c r="G4001" s="6" t="s">
        <v>26577</v>
      </c>
      <c r="H4001" s="16">
        <v>41148957.119999997</v>
      </c>
      <c r="I4001" s="12" t="s">
        <v>7153</v>
      </c>
      <c r="J4001" s="12" t="s">
        <v>2397</v>
      </c>
      <c r="K4001" s="15">
        <v>22374000</v>
      </c>
      <c r="L4001" s="13" t="s">
        <v>70</v>
      </c>
      <c r="M4001" s="7">
        <v>1</v>
      </c>
      <c r="N4001" s="14"/>
    </row>
    <row r="4002" spans="1:14" ht="315">
      <c r="A4002" s="6">
        <v>4001</v>
      </c>
      <c r="B4002" s="8" t="s">
        <v>26573</v>
      </c>
      <c r="C4002" s="9" t="s">
        <v>26838</v>
      </c>
      <c r="D4002" s="10" t="s">
        <v>26839</v>
      </c>
      <c r="E4002" s="11" t="s">
        <v>26837</v>
      </c>
      <c r="F4002" s="6">
        <v>419973</v>
      </c>
      <c r="G4002" s="6" t="s">
        <v>26577</v>
      </c>
      <c r="H4002" s="16">
        <v>41148957.119999997</v>
      </c>
      <c r="I4002" s="12" t="s">
        <v>7153</v>
      </c>
      <c r="J4002" s="12" t="s">
        <v>2397</v>
      </c>
      <c r="K4002" s="15">
        <v>12948000</v>
      </c>
      <c r="L4002" s="13" t="s">
        <v>70</v>
      </c>
      <c r="M4002" s="7">
        <v>0.4</v>
      </c>
      <c r="N4002" s="14"/>
    </row>
    <row r="4003" spans="1:14" ht="315">
      <c r="A4003" s="6">
        <v>4002</v>
      </c>
      <c r="B4003" s="8" t="s">
        <v>26573</v>
      </c>
      <c r="C4003" s="9" t="s">
        <v>26840</v>
      </c>
      <c r="D4003" s="10" t="s">
        <v>26634</v>
      </c>
      <c r="E4003" s="11" t="s">
        <v>26837</v>
      </c>
      <c r="F4003" s="6">
        <v>419973</v>
      </c>
      <c r="G4003" s="6" t="s">
        <v>26577</v>
      </c>
      <c r="H4003" s="16">
        <v>41148957.119999997</v>
      </c>
      <c r="I4003" s="12" t="s">
        <v>7153</v>
      </c>
      <c r="J4003" s="12" t="s">
        <v>2397</v>
      </c>
      <c r="K4003" s="15">
        <v>12948000</v>
      </c>
      <c r="L4003" s="13" t="s">
        <v>70</v>
      </c>
      <c r="M4003" s="7">
        <v>0.6</v>
      </c>
      <c r="N4003" s="14"/>
    </row>
    <row r="4004" spans="1:14" ht="63">
      <c r="A4004" s="6">
        <v>4003</v>
      </c>
      <c r="B4004" s="8" t="s">
        <v>26573</v>
      </c>
      <c r="C4004" s="9" t="s">
        <v>26841</v>
      </c>
      <c r="D4004" s="10" t="s">
        <v>26748</v>
      </c>
      <c r="E4004" s="11" t="s">
        <v>26842</v>
      </c>
      <c r="F4004" s="6">
        <v>423519</v>
      </c>
      <c r="G4004" s="6" t="s">
        <v>26577</v>
      </c>
      <c r="H4004" s="16">
        <v>13110711.33</v>
      </c>
      <c r="I4004" s="12" t="s">
        <v>7568</v>
      </c>
      <c r="J4004" s="12" t="s">
        <v>5965</v>
      </c>
      <c r="K4004" s="15">
        <v>13109458</v>
      </c>
      <c r="L4004" s="13" t="s">
        <v>14</v>
      </c>
      <c r="M4004" s="7">
        <v>1</v>
      </c>
      <c r="N4004" s="14"/>
    </row>
    <row r="4005" spans="1:14" ht="78.75">
      <c r="A4005" s="6">
        <v>4004</v>
      </c>
      <c r="B4005" s="8" t="s">
        <v>26573</v>
      </c>
      <c r="C4005" s="9" t="s">
        <v>26843</v>
      </c>
      <c r="D4005" s="10" t="s">
        <v>11556</v>
      </c>
      <c r="E4005" s="11" t="s">
        <v>26844</v>
      </c>
      <c r="F4005" s="6">
        <v>423509</v>
      </c>
      <c r="G4005" s="6" t="s">
        <v>26577</v>
      </c>
      <c r="H4005" s="16">
        <v>4817445.3099999996</v>
      </c>
      <c r="I4005" s="12" t="s">
        <v>26845</v>
      </c>
      <c r="J4005" s="12" t="s">
        <v>26846</v>
      </c>
      <c r="K4005" s="15">
        <v>4817444</v>
      </c>
      <c r="L4005" s="13" t="s">
        <v>14</v>
      </c>
      <c r="M4005" s="7">
        <v>1</v>
      </c>
      <c r="N4005" s="14"/>
    </row>
    <row r="4006" spans="1:14" ht="63">
      <c r="A4006" s="6">
        <v>4005</v>
      </c>
      <c r="B4006" s="8" t="s">
        <v>26573</v>
      </c>
      <c r="C4006" s="9" t="s">
        <v>26810</v>
      </c>
      <c r="D4006" s="10" t="s">
        <v>26690</v>
      </c>
      <c r="E4006" s="11" t="s">
        <v>26847</v>
      </c>
      <c r="F4006" s="6">
        <v>423510</v>
      </c>
      <c r="G4006" s="6" t="s">
        <v>26577</v>
      </c>
      <c r="H4006" s="16">
        <v>4624124.99</v>
      </c>
      <c r="I4006" s="12" t="s">
        <v>2617</v>
      </c>
      <c r="J4006" s="12" t="s">
        <v>7521</v>
      </c>
      <c r="K4006" s="15"/>
      <c r="L4006" s="13" t="s">
        <v>14</v>
      </c>
      <c r="M4006" s="7">
        <v>1</v>
      </c>
      <c r="N4006" s="14"/>
    </row>
    <row r="4007" spans="1:14" ht="78.75">
      <c r="A4007" s="6">
        <v>4006</v>
      </c>
      <c r="B4007" s="8" t="s">
        <v>26573</v>
      </c>
      <c r="C4007" s="9" t="s">
        <v>26810</v>
      </c>
      <c r="D4007" s="10" t="s">
        <v>26690</v>
      </c>
      <c r="E4007" s="11" t="s">
        <v>26848</v>
      </c>
      <c r="F4007" s="6">
        <v>423511</v>
      </c>
      <c r="G4007" s="6" t="s">
        <v>26577</v>
      </c>
      <c r="H4007" s="16">
        <v>4251020.62</v>
      </c>
      <c r="I4007" s="12" t="s">
        <v>2617</v>
      </c>
      <c r="J4007" s="12" t="s">
        <v>7521</v>
      </c>
      <c r="K4007" s="15"/>
      <c r="L4007" s="13" t="s">
        <v>14</v>
      </c>
      <c r="M4007" s="7">
        <v>1</v>
      </c>
      <c r="N4007" s="14"/>
    </row>
    <row r="4008" spans="1:14" ht="63">
      <c r="A4008" s="6">
        <v>4007</v>
      </c>
      <c r="B4008" s="8" t="s">
        <v>26573</v>
      </c>
      <c r="C4008" s="9" t="s">
        <v>26849</v>
      </c>
      <c r="D4008" s="10" t="s">
        <v>26850</v>
      </c>
      <c r="E4008" s="11" t="s">
        <v>26851</v>
      </c>
      <c r="F4008" s="6">
        <v>423512</v>
      </c>
      <c r="G4008" s="6" t="s">
        <v>26577</v>
      </c>
      <c r="H4008" s="16">
        <v>2448758.65</v>
      </c>
      <c r="I4008" s="12" t="s">
        <v>7746</v>
      </c>
      <c r="J4008" s="12" t="s">
        <v>2761</v>
      </c>
      <c r="K4008" s="15"/>
      <c r="L4008" s="13" t="s">
        <v>14</v>
      </c>
      <c r="M4008" s="7">
        <v>1</v>
      </c>
      <c r="N4008" s="14"/>
    </row>
    <row r="4009" spans="1:14" ht="78.75">
      <c r="A4009" s="6">
        <v>4008</v>
      </c>
      <c r="B4009" s="8" t="s">
        <v>26573</v>
      </c>
      <c r="C4009" s="9" t="s">
        <v>26852</v>
      </c>
      <c r="D4009" s="10" t="s">
        <v>26853</v>
      </c>
      <c r="E4009" s="11" t="s">
        <v>26854</v>
      </c>
      <c r="F4009" s="6">
        <v>423513</v>
      </c>
      <c r="G4009" s="6" t="s">
        <v>26577</v>
      </c>
      <c r="H4009" s="16">
        <v>5275530.68</v>
      </c>
      <c r="I4009" s="12" t="s">
        <v>7746</v>
      </c>
      <c r="J4009" s="12" t="s">
        <v>2761</v>
      </c>
      <c r="K4009" s="15">
        <v>4012000</v>
      </c>
      <c r="L4009" s="13" t="s">
        <v>14</v>
      </c>
      <c r="M4009" s="7">
        <v>1</v>
      </c>
      <c r="N4009" s="14"/>
    </row>
    <row r="4010" spans="1:14" ht="63">
      <c r="A4010" s="6">
        <v>4009</v>
      </c>
      <c r="B4010" s="8" t="s">
        <v>26573</v>
      </c>
      <c r="C4010" s="9" t="s">
        <v>26849</v>
      </c>
      <c r="D4010" s="10" t="s">
        <v>26850</v>
      </c>
      <c r="E4010" s="11" t="s">
        <v>26855</v>
      </c>
      <c r="F4010" s="6">
        <v>423514</v>
      </c>
      <c r="G4010" s="6" t="s">
        <v>26577</v>
      </c>
      <c r="H4010" s="16">
        <v>4557911.2300000004</v>
      </c>
      <c r="I4010" s="12" t="s">
        <v>7746</v>
      </c>
      <c r="J4010" s="12" t="s">
        <v>2761</v>
      </c>
      <c r="K4010" s="15"/>
      <c r="L4010" s="13" t="s">
        <v>14</v>
      </c>
      <c r="M4010" s="7">
        <v>1</v>
      </c>
      <c r="N4010" s="14"/>
    </row>
    <row r="4011" spans="1:14" ht="78.75">
      <c r="A4011" s="6">
        <v>4010</v>
      </c>
      <c r="B4011" s="8" t="s">
        <v>26573</v>
      </c>
      <c r="C4011" s="9" t="s">
        <v>26856</v>
      </c>
      <c r="D4011" s="10" t="s">
        <v>26671</v>
      </c>
      <c r="E4011" s="11" t="s">
        <v>26857</v>
      </c>
      <c r="F4011" s="6">
        <v>423516</v>
      </c>
      <c r="G4011" s="6" t="s">
        <v>26577</v>
      </c>
      <c r="H4011" s="16">
        <v>4944019.68</v>
      </c>
      <c r="I4011" s="12" t="s">
        <v>19699</v>
      </c>
      <c r="J4011" s="12" t="s">
        <v>1793</v>
      </c>
      <c r="K4011" s="15">
        <v>3471000</v>
      </c>
      <c r="L4011" s="13" t="s">
        <v>14</v>
      </c>
      <c r="M4011" s="7">
        <v>1</v>
      </c>
      <c r="N4011" s="14"/>
    </row>
    <row r="4012" spans="1:14" ht="94.5">
      <c r="A4012" s="6">
        <v>4011</v>
      </c>
      <c r="B4012" s="8" t="s">
        <v>26573</v>
      </c>
      <c r="C4012" s="9" t="s">
        <v>26858</v>
      </c>
      <c r="D4012" s="10" t="s">
        <v>26611</v>
      </c>
      <c r="E4012" s="11" t="s">
        <v>26859</v>
      </c>
      <c r="F4012" s="6">
        <v>418473</v>
      </c>
      <c r="G4012" s="6" t="s">
        <v>26577</v>
      </c>
      <c r="H4012" s="16">
        <v>156289963.03999999</v>
      </c>
      <c r="I4012" s="12" t="s">
        <v>19389</v>
      </c>
      <c r="J4012" s="12" t="s">
        <v>6574</v>
      </c>
      <c r="K4012" s="15">
        <v>94024764</v>
      </c>
      <c r="L4012" s="13" t="s">
        <v>14</v>
      </c>
      <c r="M4012" s="7">
        <v>1</v>
      </c>
      <c r="N4012" s="14"/>
    </row>
    <row r="4013" spans="1:14" ht="78.75">
      <c r="A4013" s="6">
        <v>4012</v>
      </c>
      <c r="B4013" s="8" t="s">
        <v>26573</v>
      </c>
      <c r="C4013" s="9" t="s">
        <v>26598</v>
      </c>
      <c r="D4013" s="10" t="s">
        <v>4013</v>
      </c>
      <c r="E4013" s="11" t="s">
        <v>26860</v>
      </c>
      <c r="F4013" s="6">
        <v>418474</v>
      </c>
      <c r="G4013" s="6" t="s">
        <v>26577</v>
      </c>
      <c r="H4013" s="16">
        <v>43875604</v>
      </c>
      <c r="I4013" s="12" t="s">
        <v>23588</v>
      </c>
      <c r="J4013" s="12" t="s">
        <v>2397</v>
      </c>
      <c r="K4013" s="15"/>
      <c r="L4013" s="13" t="s">
        <v>14</v>
      </c>
      <c r="M4013" s="7">
        <v>1</v>
      </c>
      <c r="N4013" s="14"/>
    </row>
    <row r="4014" spans="1:14" ht="78.75">
      <c r="A4014" s="6">
        <v>4013</v>
      </c>
      <c r="B4014" s="8" t="s">
        <v>26573</v>
      </c>
      <c r="C4014" s="9" t="s">
        <v>26598</v>
      </c>
      <c r="D4014" s="10" t="s">
        <v>4013</v>
      </c>
      <c r="E4014" s="11" t="s">
        <v>26861</v>
      </c>
      <c r="F4014" s="6">
        <v>418475</v>
      </c>
      <c r="G4014" s="6" t="s">
        <v>26577</v>
      </c>
      <c r="H4014" s="16">
        <v>52961797.57</v>
      </c>
      <c r="I4014" s="12" t="s">
        <v>23588</v>
      </c>
      <c r="J4014" s="12" t="s">
        <v>2397</v>
      </c>
      <c r="K4014" s="15"/>
      <c r="L4014" s="13" t="s">
        <v>14</v>
      </c>
      <c r="M4014" s="7">
        <v>1</v>
      </c>
      <c r="N4014" s="14"/>
    </row>
    <row r="4015" spans="1:14" ht="141.75">
      <c r="A4015" s="6">
        <v>4014</v>
      </c>
      <c r="B4015" s="8" t="s">
        <v>26573</v>
      </c>
      <c r="C4015" s="9" t="s">
        <v>26598</v>
      </c>
      <c r="D4015" s="10" t="s">
        <v>4013</v>
      </c>
      <c r="E4015" s="11" t="s">
        <v>26862</v>
      </c>
      <c r="F4015" s="6">
        <v>418476</v>
      </c>
      <c r="G4015" s="6" t="s">
        <v>26577</v>
      </c>
      <c r="H4015" s="16">
        <v>35431375.57</v>
      </c>
      <c r="I4015" s="12" t="s">
        <v>5797</v>
      </c>
      <c r="J4015" s="12" t="s">
        <v>7530</v>
      </c>
      <c r="K4015" s="15"/>
      <c r="L4015" s="13" t="s">
        <v>14</v>
      </c>
      <c r="M4015" s="7">
        <v>1</v>
      </c>
      <c r="N4015" s="14"/>
    </row>
    <row r="4016" spans="1:14" ht="189">
      <c r="A4016" s="6">
        <v>4015</v>
      </c>
      <c r="B4016" s="8" t="s">
        <v>26573</v>
      </c>
      <c r="C4016" s="9" t="s">
        <v>26598</v>
      </c>
      <c r="D4016" s="10" t="s">
        <v>4013</v>
      </c>
      <c r="E4016" s="11" t="s">
        <v>26863</v>
      </c>
      <c r="F4016" s="6">
        <v>418477</v>
      </c>
      <c r="G4016" s="6" t="s">
        <v>26577</v>
      </c>
      <c r="H4016" s="16">
        <v>35078041.340000004</v>
      </c>
      <c r="I4016" s="12" t="s">
        <v>23588</v>
      </c>
      <c r="J4016" s="12" t="s">
        <v>2397</v>
      </c>
      <c r="K4016" s="15"/>
      <c r="L4016" s="13" t="s">
        <v>14</v>
      </c>
      <c r="M4016" s="7">
        <v>1</v>
      </c>
      <c r="N4016" s="14"/>
    </row>
    <row r="4017" spans="1:14" ht="299.25">
      <c r="A4017" s="6">
        <v>4016</v>
      </c>
      <c r="B4017" s="8" t="s">
        <v>26573</v>
      </c>
      <c r="C4017" s="9" t="s">
        <v>26598</v>
      </c>
      <c r="D4017" s="10" t="s">
        <v>4013</v>
      </c>
      <c r="E4017" s="11" t="s">
        <v>26864</v>
      </c>
      <c r="F4017" s="6">
        <v>418478</v>
      </c>
      <c r="G4017" s="6" t="s">
        <v>26577</v>
      </c>
      <c r="H4017" s="16">
        <v>53461675.240000002</v>
      </c>
      <c r="I4017" s="12" t="s">
        <v>23588</v>
      </c>
      <c r="J4017" s="12" t="s">
        <v>2397</v>
      </c>
      <c r="K4017" s="15"/>
      <c r="L4017" s="13" t="s">
        <v>14</v>
      </c>
      <c r="M4017" s="7">
        <v>1</v>
      </c>
      <c r="N4017" s="14"/>
    </row>
    <row r="4018" spans="1:14" ht="252">
      <c r="A4018" s="6">
        <v>4017</v>
      </c>
      <c r="B4018" s="8" t="s">
        <v>26573</v>
      </c>
      <c r="C4018" s="9" t="s">
        <v>26598</v>
      </c>
      <c r="D4018" s="10" t="s">
        <v>4013</v>
      </c>
      <c r="E4018" s="11" t="s">
        <v>26865</v>
      </c>
      <c r="F4018" s="6">
        <v>418481</v>
      </c>
      <c r="G4018" s="6" t="s">
        <v>26577</v>
      </c>
      <c r="H4018" s="16">
        <v>44352268.740000002</v>
      </c>
      <c r="I4018" s="12" t="s">
        <v>23588</v>
      </c>
      <c r="J4018" s="12" t="s">
        <v>2397</v>
      </c>
      <c r="K4018" s="15"/>
      <c r="L4018" s="13" t="s">
        <v>14</v>
      </c>
      <c r="M4018" s="7">
        <v>1</v>
      </c>
      <c r="N4018" s="14"/>
    </row>
    <row r="4019" spans="1:14" ht="220.5">
      <c r="A4019" s="6">
        <v>4018</v>
      </c>
      <c r="B4019" s="8" t="s">
        <v>26573</v>
      </c>
      <c r="C4019" s="9" t="s">
        <v>26866</v>
      </c>
      <c r="D4019" s="10" t="s">
        <v>4013</v>
      </c>
      <c r="E4019" s="11" t="s">
        <v>26867</v>
      </c>
      <c r="F4019" s="6">
        <v>418482</v>
      </c>
      <c r="G4019" s="6" t="s">
        <v>26577</v>
      </c>
      <c r="H4019" s="16">
        <v>45848075.380000003</v>
      </c>
      <c r="I4019" s="12" t="s">
        <v>23588</v>
      </c>
      <c r="J4019" s="12" t="s">
        <v>2397</v>
      </c>
      <c r="K4019" s="15"/>
      <c r="L4019" s="13" t="s">
        <v>14</v>
      </c>
      <c r="M4019" s="7">
        <v>1</v>
      </c>
      <c r="N4019" s="14"/>
    </row>
    <row r="4020" spans="1:14" ht="220.5">
      <c r="A4020" s="6">
        <v>4019</v>
      </c>
      <c r="B4020" s="8" t="s">
        <v>26573</v>
      </c>
      <c r="C4020" s="9" t="s">
        <v>26598</v>
      </c>
      <c r="D4020" s="10" t="s">
        <v>4013</v>
      </c>
      <c r="E4020" s="11" t="s">
        <v>26868</v>
      </c>
      <c r="F4020" s="6">
        <v>418483</v>
      </c>
      <c r="G4020" s="6" t="s">
        <v>26577</v>
      </c>
      <c r="H4020" s="16">
        <v>37915316</v>
      </c>
      <c r="I4020" s="12" t="s">
        <v>23588</v>
      </c>
      <c r="J4020" s="12" t="s">
        <v>2397</v>
      </c>
      <c r="K4020" s="15"/>
      <c r="L4020" s="13" t="s">
        <v>14</v>
      </c>
      <c r="M4020" s="7">
        <v>1</v>
      </c>
      <c r="N4020" s="14"/>
    </row>
    <row r="4021" spans="1:14" ht="78.75">
      <c r="A4021" s="6">
        <v>4020</v>
      </c>
      <c r="B4021" s="8" t="s">
        <v>26573</v>
      </c>
      <c r="C4021" s="9" t="s">
        <v>26869</v>
      </c>
      <c r="D4021" s="10" t="s">
        <v>26725</v>
      </c>
      <c r="E4021" s="11" t="s">
        <v>26870</v>
      </c>
      <c r="F4021" s="6">
        <v>430600</v>
      </c>
      <c r="G4021" s="6" t="s">
        <v>26577</v>
      </c>
      <c r="H4021" s="16">
        <v>45863284.899999999</v>
      </c>
      <c r="I4021" s="12" t="s">
        <v>6032</v>
      </c>
      <c r="J4021" s="12" t="s">
        <v>929</v>
      </c>
      <c r="K4021" s="15">
        <v>27200000</v>
      </c>
      <c r="L4021" s="13" t="s">
        <v>14</v>
      </c>
      <c r="M4021" s="7">
        <v>1</v>
      </c>
      <c r="N4021" s="14"/>
    </row>
    <row r="4022" spans="1:14" ht="63">
      <c r="A4022" s="6">
        <v>4021</v>
      </c>
      <c r="B4022" s="8" t="s">
        <v>26573</v>
      </c>
      <c r="C4022" s="9" t="s">
        <v>26871</v>
      </c>
      <c r="D4022" s="10" t="s">
        <v>26872</v>
      </c>
      <c r="E4022" s="11" t="s">
        <v>26873</v>
      </c>
      <c r="F4022" s="6">
        <v>430602</v>
      </c>
      <c r="G4022" s="6" t="s">
        <v>26577</v>
      </c>
      <c r="H4022" s="16">
        <v>5924633.4800000004</v>
      </c>
      <c r="I4022" s="12" t="s">
        <v>7783</v>
      </c>
      <c r="J4022" s="12" t="s">
        <v>6415</v>
      </c>
      <c r="K4022" s="15">
        <v>2989000</v>
      </c>
      <c r="L4022" s="13" t="s">
        <v>14</v>
      </c>
      <c r="M4022" s="7">
        <v>1</v>
      </c>
      <c r="N4022" s="14"/>
    </row>
    <row r="4023" spans="1:14" ht="63">
      <c r="A4023" s="6">
        <v>4022</v>
      </c>
      <c r="B4023" s="8" t="s">
        <v>26573</v>
      </c>
      <c r="C4023" s="9" t="s">
        <v>26874</v>
      </c>
      <c r="D4023" s="10" t="s">
        <v>26875</v>
      </c>
      <c r="E4023" s="11" t="s">
        <v>26876</v>
      </c>
      <c r="F4023" s="6">
        <v>430604</v>
      </c>
      <c r="G4023" s="6" t="s">
        <v>26577</v>
      </c>
      <c r="H4023" s="16">
        <v>11013895.300000001</v>
      </c>
      <c r="I4023" s="12" t="s">
        <v>26877</v>
      </c>
      <c r="J4023" s="12" t="s">
        <v>2761</v>
      </c>
      <c r="K4023" s="15">
        <v>4906000</v>
      </c>
      <c r="L4023" s="13" t="s">
        <v>14</v>
      </c>
      <c r="M4023" s="7">
        <v>1</v>
      </c>
      <c r="N4023" s="14"/>
    </row>
    <row r="4024" spans="1:14" ht="63">
      <c r="A4024" s="6">
        <v>4023</v>
      </c>
      <c r="B4024" s="8" t="s">
        <v>26573</v>
      </c>
      <c r="C4024" s="9" t="s">
        <v>26878</v>
      </c>
      <c r="D4024" s="10" t="s">
        <v>26879</v>
      </c>
      <c r="E4024" s="11" t="s">
        <v>26880</v>
      </c>
      <c r="F4024" s="6">
        <v>460267</v>
      </c>
      <c r="G4024" s="6" t="s">
        <v>26577</v>
      </c>
      <c r="H4024" s="16">
        <v>10090916.15</v>
      </c>
      <c r="I4024" s="12" t="s">
        <v>5625</v>
      </c>
      <c r="J4024" s="12" t="s">
        <v>7787</v>
      </c>
      <c r="K4024" s="15">
        <v>4517000</v>
      </c>
      <c r="L4024" s="13" t="s">
        <v>14</v>
      </c>
      <c r="M4024" s="7">
        <v>1</v>
      </c>
      <c r="N4024" s="14"/>
    </row>
    <row r="4025" spans="1:14" ht="63">
      <c r="A4025" s="6">
        <v>4024</v>
      </c>
      <c r="B4025" s="8" t="s">
        <v>26573</v>
      </c>
      <c r="C4025" s="9" t="s">
        <v>26638</v>
      </c>
      <c r="D4025" s="10" t="s">
        <v>26639</v>
      </c>
      <c r="E4025" s="11" t="s">
        <v>26881</v>
      </c>
      <c r="F4025" s="6">
        <v>430606</v>
      </c>
      <c r="G4025" s="6" t="s">
        <v>26577</v>
      </c>
      <c r="H4025" s="16">
        <v>9135303.1199999992</v>
      </c>
      <c r="I4025" s="12" t="s">
        <v>7153</v>
      </c>
      <c r="J4025" s="12" t="s">
        <v>2302</v>
      </c>
      <c r="K4025" s="15">
        <v>9121100</v>
      </c>
      <c r="L4025" s="13" t="s">
        <v>14</v>
      </c>
      <c r="M4025" s="7">
        <v>1</v>
      </c>
      <c r="N4025" s="14"/>
    </row>
    <row r="4026" spans="1:14" ht="110.25">
      <c r="A4026" s="6">
        <v>4025</v>
      </c>
      <c r="B4026" s="8" t="s">
        <v>26573</v>
      </c>
      <c r="C4026" s="9" t="s">
        <v>26882</v>
      </c>
      <c r="D4026" s="10" t="s">
        <v>26819</v>
      </c>
      <c r="E4026" s="11" t="s">
        <v>26883</v>
      </c>
      <c r="F4026" s="6">
        <v>430608</v>
      </c>
      <c r="G4026" s="6" t="s">
        <v>26577</v>
      </c>
      <c r="H4026" s="16">
        <v>10746860.109999999</v>
      </c>
      <c r="I4026" s="12" t="s">
        <v>6032</v>
      </c>
      <c r="J4026" s="12" t="s">
        <v>7399</v>
      </c>
      <c r="K4026" s="15">
        <v>5896000</v>
      </c>
      <c r="L4026" s="13" t="s">
        <v>14</v>
      </c>
      <c r="M4026" s="7">
        <v>1</v>
      </c>
      <c r="N4026" s="14"/>
    </row>
    <row r="4027" spans="1:14" ht="78.75">
      <c r="A4027" s="6">
        <v>4026</v>
      </c>
      <c r="B4027" s="8" t="s">
        <v>26573</v>
      </c>
      <c r="C4027" s="9" t="s">
        <v>26874</v>
      </c>
      <c r="D4027" s="10" t="s">
        <v>26875</v>
      </c>
      <c r="E4027" s="11" t="s">
        <v>26884</v>
      </c>
      <c r="F4027" s="6">
        <v>430609</v>
      </c>
      <c r="G4027" s="6" t="s">
        <v>26577</v>
      </c>
      <c r="H4027" s="16">
        <v>2237483.7000000002</v>
      </c>
      <c r="I4027" s="12" t="s">
        <v>7766</v>
      </c>
      <c r="J4027" s="12" t="s">
        <v>26720</v>
      </c>
      <c r="K4027" s="15"/>
      <c r="L4027" s="13" t="s">
        <v>14</v>
      </c>
      <c r="M4027" s="7">
        <v>1</v>
      </c>
      <c r="N4027" s="14"/>
    </row>
    <row r="4028" spans="1:14" ht="94.5">
      <c r="A4028" s="6">
        <v>4027</v>
      </c>
      <c r="B4028" s="8" t="s">
        <v>26573</v>
      </c>
      <c r="C4028" s="9" t="s">
        <v>26885</v>
      </c>
      <c r="D4028" s="10" t="s">
        <v>26886</v>
      </c>
      <c r="E4028" s="11" t="s">
        <v>26887</v>
      </c>
      <c r="F4028" s="6">
        <v>430611</v>
      </c>
      <c r="G4028" s="6" t="s">
        <v>26577</v>
      </c>
      <c r="H4028" s="16">
        <v>4126691.17</v>
      </c>
      <c r="I4028" s="12" t="s">
        <v>23114</v>
      </c>
      <c r="J4028" s="12" t="s">
        <v>2199</v>
      </c>
      <c r="K4028" s="15">
        <v>4087104</v>
      </c>
      <c r="L4028" s="13" t="s">
        <v>14</v>
      </c>
      <c r="M4028" s="7">
        <v>1</v>
      </c>
      <c r="N4028" s="14"/>
    </row>
    <row r="4029" spans="1:14" ht="220.5">
      <c r="A4029" s="6">
        <v>4028</v>
      </c>
      <c r="B4029" s="8" t="s">
        <v>26573</v>
      </c>
      <c r="C4029" s="9" t="s">
        <v>26888</v>
      </c>
      <c r="D4029" s="10" t="s">
        <v>26889</v>
      </c>
      <c r="E4029" s="11" t="s">
        <v>26890</v>
      </c>
      <c r="F4029" s="6">
        <v>445632</v>
      </c>
      <c r="G4029" s="6" t="s">
        <v>26577</v>
      </c>
      <c r="H4029" s="16">
        <v>12079256.58</v>
      </c>
      <c r="I4029" s="12" t="s">
        <v>5909</v>
      </c>
      <c r="J4029" s="12" t="s">
        <v>2454</v>
      </c>
      <c r="K4029" s="15">
        <v>12022185</v>
      </c>
      <c r="L4029" s="13" t="s">
        <v>14</v>
      </c>
      <c r="M4029" s="7">
        <v>1</v>
      </c>
      <c r="N4029" s="14"/>
    </row>
    <row r="4030" spans="1:14" ht="110.25">
      <c r="A4030" s="6">
        <v>4029</v>
      </c>
      <c r="B4030" s="8" t="s">
        <v>26573</v>
      </c>
      <c r="C4030" s="9" t="s">
        <v>26891</v>
      </c>
      <c r="D4030" s="10"/>
      <c r="E4030" s="11" t="s">
        <v>26892</v>
      </c>
      <c r="F4030" s="6">
        <v>445634</v>
      </c>
      <c r="G4030" s="6" t="s">
        <v>26577</v>
      </c>
      <c r="H4030" s="16">
        <v>28037246.186999999</v>
      </c>
      <c r="I4030" s="12" t="s">
        <v>17301</v>
      </c>
      <c r="J4030" s="12" t="s">
        <v>850</v>
      </c>
      <c r="K4030" s="15">
        <v>15159000</v>
      </c>
      <c r="L4030" s="13" t="s">
        <v>14</v>
      </c>
      <c r="M4030" s="7">
        <v>1</v>
      </c>
      <c r="N4030" s="14"/>
    </row>
    <row r="4031" spans="1:14" ht="173.25">
      <c r="A4031" s="6">
        <v>4030</v>
      </c>
      <c r="B4031" s="8" t="s">
        <v>26573</v>
      </c>
      <c r="C4031" s="9" t="s">
        <v>26893</v>
      </c>
      <c r="D4031" s="10" t="s">
        <v>26894</v>
      </c>
      <c r="E4031" s="11" t="s">
        <v>26895</v>
      </c>
      <c r="F4031" s="6">
        <v>445635</v>
      </c>
      <c r="G4031" s="6" t="s">
        <v>26577</v>
      </c>
      <c r="H4031" s="16">
        <v>24150311.43</v>
      </c>
      <c r="I4031" s="12" t="s">
        <v>5837</v>
      </c>
      <c r="J4031" s="12" t="s">
        <v>2293</v>
      </c>
      <c r="K4031" s="15"/>
      <c r="L4031" s="13" t="s">
        <v>70</v>
      </c>
      <c r="M4031" s="7">
        <v>1</v>
      </c>
      <c r="N4031" s="14"/>
    </row>
    <row r="4032" spans="1:14" ht="173.25">
      <c r="A4032" s="6">
        <v>4031</v>
      </c>
      <c r="B4032" s="8" t="s">
        <v>26573</v>
      </c>
      <c r="C4032" s="9" t="s">
        <v>26896</v>
      </c>
      <c r="D4032" s="10" t="s">
        <v>5641</v>
      </c>
      <c r="E4032" s="11" t="s">
        <v>26895</v>
      </c>
      <c r="F4032" s="6">
        <v>445635</v>
      </c>
      <c r="G4032" s="6" t="s">
        <v>26577</v>
      </c>
      <c r="H4032" s="16">
        <v>24150311.43</v>
      </c>
      <c r="I4032" s="12" t="s">
        <v>5837</v>
      </c>
      <c r="J4032" s="12" t="s">
        <v>2293</v>
      </c>
      <c r="K4032" s="15"/>
      <c r="L4032" s="13" t="s">
        <v>70</v>
      </c>
      <c r="M4032" s="7">
        <v>0.6</v>
      </c>
      <c r="N4032" s="14"/>
    </row>
    <row r="4033" spans="1:14" ht="173.25">
      <c r="A4033" s="6">
        <v>4032</v>
      </c>
      <c r="B4033" s="8" t="s">
        <v>26573</v>
      </c>
      <c r="C4033" s="9" t="s">
        <v>26897</v>
      </c>
      <c r="D4033" s="10" t="s">
        <v>5628</v>
      </c>
      <c r="E4033" s="11" t="s">
        <v>26895</v>
      </c>
      <c r="F4033" s="6">
        <v>445635</v>
      </c>
      <c r="G4033" s="6" t="s">
        <v>26577</v>
      </c>
      <c r="H4033" s="16">
        <v>24150311.43</v>
      </c>
      <c r="I4033" s="12" t="s">
        <v>5837</v>
      </c>
      <c r="J4033" s="12" t="s">
        <v>2293</v>
      </c>
      <c r="K4033" s="15"/>
      <c r="L4033" s="13" t="s">
        <v>70</v>
      </c>
      <c r="M4033" s="7">
        <v>0.4</v>
      </c>
      <c r="N4033" s="14"/>
    </row>
    <row r="4034" spans="1:14" ht="267.75">
      <c r="A4034" s="6">
        <v>4033</v>
      </c>
      <c r="B4034" s="8" t="s">
        <v>26573</v>
      </c>
      <c r="C4034" s="9" t="s">
        <v>26898</v>
      </c>
      <c r="D4034" s="10" t="s">
        <v>26899</v>
      </c>
      <c r="E4034" s="11" t="s">
        <v>26900</v>
      </c>
      <c r="F4034" s="6">
        <v>445636</v>
      </c>
      <c r="G4034" s="6" t="s">
        <v>26577</v>
      </c>
      <c r="H4034" s="16">
        <v>27339078.359999999</v>
      </c>
      <c r="I4034" s="12" t="s">
        <v>17301</v>
      </c>
      <c r="J4034" s="12" t="s">
        <v>850</v>
      </c>
      <c r="K4034" s="15">
        <v>26613487</v>
      </c>
      <c r="L4034" s="13" t="s">
        <v>14</v>
      </c>
      <c r="M4034" s="7">
        <v>1</v>
      </c>
      <c r="N4034" s="14"/>
    </row>
    <row r="4035" spans="1:14" ht="78.75">
      <c r="A4035" s="6">
        <v>4034</v>
      </c>
      <c r="B4035" s="8" t="s">
        <v>26573</v>
      </c>
      <c r="C4035" s="9" t="s">
        <v>26901</v>
      </c>
      <c r="D4035" s="10" t="s">
        <v>4011</v>
      </c>
      <c r="E4035" s="11" t="s">
        <v>26902</v>
      </c>
      <c r="F4035" s="6">
        <v>430612</v>
      </c>
      <c r="G4035" s="6" t="s">
        <v>26577</v>
      </c>
      <c r="H4035" s="16">
        <v>15372102.4</v>
      </c>
      <c r="I4035" s="12" t="s">
        <v>25980</v>
      </c>
      <c r="J4035" s="12" t="s">
        <v>1880</v>
      </c>
      <c r="K4035" s="15"/>
      <c r="L4035" s="13" t="s">
        <v>14</v>
      </c>
      <c r="M4035" s="7">
        <v>1</v>
      </c>
      <c r="N4035" s="14"/>
    </row>
    <row r="4036" spans="1:14" ht="63">
      <c r="A4036" s="6">
        <v>4035</v>
      </c>
      <c r="B4036" s="8" t="s">
        <v>26573</v>
      </c>
      <c r="C4036" s="9" t="s">
        <v>26903</v>
      </c>
      <c r="D4036" s="10" t="s">
        <v>6119</v>
      </c>
      <c r="E4036" s="11" t="s">
        <v>26904</v>
      </c>
      <c r="F4036" s="6">
        <v>445640</v>
      </c>
      <c r="G4036" s="6" t="s">
        <v>26577</v>
      </c>
      <c r="H4036" s="16">
        <v>18865781.559999999</v>
      </c>
      <c r="I4036" s="12" t="s">
        <v>23636</v>
      </c>
      <c r="J4036" s="12" t="s">
        <v>26905</v>
      </c>
      <c r="K4036" s="15"/>
      <c r="L4036" s="13" t="s">
        <v>14</v>
      </c>
      <c r="M4036" s="7">
        <v>1</v>
      </c>
      <c r="N4036" s="14"/>
    </row>
    <row r="4037" spans="1:14" ht="110.25">
      <c r="A4037" s="6">
        <v>4036</v>
      </c>
      <c r="B4037" s="8" t="s">
        <v>26573</v>
      </c>
      <c r="C4037" s="9" t="s">
        <v>26903</v>
      </c>
      <c r="D4037" s="10" t="s">
        <v>6119</v>
      </c>
      <c r="E4037" s="11" t="s">
        <v>26906</v>
      </c>
      <c r="F4037" s="6">
        <v>445641</v>
      </c>
      <c r="G4037" s="6" t="s">
        <v>26577</v>
      </c>
      <c r="H4037" s="16">
        <v>25150237.879999999</v>
      </c>
      <c r="I4037" s="12" t="s">
        <v>23636</v>
      </c>
      <c r="J4037" s="12" t="s">
        <v>26905</v>
      </c>
      <c r="K4037" s="15">
        <v>9213000</v>
      </c>
      <c r="L4037" s="13" t="s">
        <v>14</v>
      </c>
      <c r="M4037" s="7">
        <v>1</v>
      </c>
      <c r="N4037" s="14"/>
    </row>
    <row r="4038" spans="1:14" ht="78.75">
      <c r="A4038" s="6">
        <v>4037</v>
      </c>
      <c r="B4038" s="8" t="s">
        <v>26573</v>
      </c>
      <c r="C4038" s="9" t="s">
        <v>26907</v>
      </c>
      <c r="D4038" s="10" t="s">
        <v>26908</v>
      </c>
      <c r="E4038" s="11" t="s">
        <v>26909</v>
      </c>
      <c r="F4038" s="6">
        <v>445642</v>
      </c>
      <c r="G4038" s="6" t="s">
        <v>26577</v>
      </c>
      <c r="H4038" s="16">
        <v>10715379.140000001</v>
      </c>
      <c r="I4038" s="12" t="s">
        <v>5607</v>
      </c>
      <c r="J4038" s="12"/>
      <c r="K4038" s="15"/>
      <c r="L4038" s="13" t="s">
        <v>14</v>
      </c>
      <c r="M4038" s="7">
        <v>1</v>
      </c>
      <c r="N4038" s="14"/>
    </row>
    <row r="4039" spans="1:14" ht="173.25">
      <c r="A4039" s="6">
        <v>4038</v>
      </c>
      <c r="B4039" s="8" t="s">
        <v>26573</v>
      </c>
      <c r="C4039" s="9" t="s">
        <v>26750</v>
      </c>
      <c r="D4039" s="10" t="s">
        <v>17573</v>
      </c>
      <c r="E4039" s="11" t="s">
        <v>26910</v>
      </c>
      <c r="F4039" s="6">
        <v>457579</v>
      </c>
      <c r="G4039" s="6" t="s">
        <v>26577</v>
      </c>
      <c r="H4039" s="16">
        <v>12948331.85</v>
      </c>
      <c r="I4039" s="12" t="s">
        <v>12818</v>
      </c>
      <c r="J4039" s="12" t="s">
        <v>2509</v>
      </c>
      <c r="K4039" s="15">
        <v>12934001</v>
      </c>
      <c r="L4039" s="13" t="s">
        <v>14</v>
      </c>
      <c r="M4039" s="7">
        <v>1</v>
      </c>
      <c r="N4039" s="14"/>
    </row>
    <row r="4040" spans="1:14" ht="78.75">
      <c r="A4040" s="6">
        <v>4039</v>
      </c>
      <c r="B4040" s="8" t="s">
        <v>26573</v>
      </c>
      <c r="C4040" s="9" t="s">
        <v>26903</v>
      </c>
      <c r="D4040" s="10" t="s">
        <v>6119</v>
      </c>
      <c r="E4040" s="11" t="s">
        <v>26911</v>
      </c>
      <c r="F4040" s="6"/>
      <c r="G4040" s="6" t="s">
        <v>26577</v>
      </c>
      <c r="H4040" s="16">
        <v>12719057.9</v>
      </c>
      <c r="I4040" s="12" t="s">
        <v>7117</v>
      </c>
      <c r="J4040" s="12" t="s">
        <v>7460</v>
      </c>
      <c r="K4040" s="15">
        <v>5180000</v>
      </c>
      <c r="L4040" s="13" t="s">
        <v>14</v>
      </c>
      <c r="M4040" s="7">
        <v>1</v>
      </c>
      <c r="N4040" s="14"/>
    </row>
    <row r="4041" spans="1:14" ht="173.25">
      <c r="A4041" s="6">
        <v>4040</v>
      </c>
      <c r="B4041" s="8" t="s">
        <v>26573</v>
      </c>
      <c r="C4041" s="9" t="s">
        <v>26903</v>
      </c>
      <c r="D4041" s="10" t="s">
        <v>6119</v>
      </c>
      <c r="E4041" s="11" t="s">
        <v>26912</v>
      </c>
      <c r="F4041" s="6">
        <v>457576</v>
      </c>
      <c r="G4041" s="6" t="s">
        <v>26577</v>
      </c>
      <c r="H4041" s="16">
        <v>19974372.600000001</v>
      </c>
      <c r="I4041" s="12" t="s">
        <v>6252</v>
      </c>
      <c r="J4041" s="12" t="s">
        <v>850</v>
      </c>
      <c r="K4041" s="15">
        <v>11521000</v>
      </c>
      <c r="L4041" s="13" t="s">
        <v>14</v>
      </c>
      <c r="M4041" s="7">
        <v>1</v>
      </c>
      <c r="N4041" s="14"/>
    </row>
    <row r="4042" spans="1:14" ht="220.5">
      <c r="A4042" s="6">
        <v>4041</v>
      </c>
      <c r="B4042" s="8" t="s">
        <v>26573</v>
      </c>
      <c r="C4042" s="9" t="s">
        <v>26913</v>
      </c>
      <c r="D4042" s="10" t="s">
        <v>12033</v>
      </c>
      <c r="E4042" s="11" t="s">
        <v>26914</v>
      </c>
      <c r="F4042" s="6">
        <v>457580</v>
      </c>
      <c r="G4042" s="6" t="s">
        <v>26577</v>
      </c>
      <c r="H4042" s="16">
        <v>22435927.420000002</v>
      </c>
      <c r="I4042" s="12" t="s">
        <v>20163</v>
      </c>
      <c r="J4042" s="12" t="s">
        <v>26915</v>
      </c>
      <c r="K4042" s="15"/>
      <c r="L4042" s="13" t="s">
        <v>14</v>
      </c>
      <c r="M4042" s="7">
        <v>1</v>
      </c>
      <c r="N4042" s="14"/>
    </row>
    <row r="4043" spans="1:14" ht="157.5">
      <c r="A4043" s="6">
        <v>4042</v>
      </c>
      <c r="B4043" s="8" t="s">
        <v>26573</v>
      </c>
      <c r="C4043" s="9" t="s">
        <v>26916</v>
      </c>
      <c r="D4043" s="10" t="s">
        <v>26917</v>
      </c>
      <c r="E4043" s="11" t="s">
        <v>26918</v>
      </c>
      <c r="F4043" s="6">
        <v>457577</v>
      </c>
      <c r="G4043" s="6" t="s">
        <v>26577</v>
      </c>
      <c r="H4043" s="16">
        <v>14942694.859999999</v>
      </c>
      <c r="I4043" s="12" t="s">
        <v>5837</v>
      </c>
      <c r="J4043" s="12" t="s">
        <v>2293</v>
      </c>
      <c r="K4043" s="15">
        <v>6045000</v>
      </c>
      <c r="L4043" s="13" t="s">
        <v>14</v>
      </c>
      <c r="M4043" s="7">
        <v>1</v>
      </c>
      <c r="N4043" s="14"/>
    </row>
    <row r="4044" spans="1:14" ht="63">
      <c r="A4044" s="6">
        <v>4043</v>
      </c>
      <c r="B4044" s="8" t="s">
        <v>26573</v>
      </c>
      <c r="C4044" s="9" t="s">
        <v>26903</v>
      </c>
      <c r="D4044" s="10" t="s">
        <v>6119</v>
      </c>
      <c r="E4044" s="11" t="s">
        <v>26919</v>
      </c>
      <c r="F4044" s="6">
        <v>461877</v>
      </c>
      <c r="G4044" s="6" t="s">
        <v>26577</v>
      </c>
      <c r="H4044" s="16">
        <v>16273395.67</v>
      </c>
      <c r="I4044" s="12" t="s">
        <v>5720</v>
      </c>
      <c r="J4044" s="12" t="s">
        <v>2293</v>
      </c>
      <c r="K4044" s="15">
        <v>5749858</v>
      </c>
      <c r="L4044" s="13" t="s">
        <v>14</v>
      </c>
      <c r="M4044" s="7">
        <v>1</v>
      </c>
      <c r="N4044" s="14"/>
    </row>
    <row r="4045" spans="1:14" ht="63">
      <c r="A4045" s="6">
        <v>4044</v>
      </c>
      <c r="B4045" s="8" t="s">
        <v>26573</v>
      </c>
      <c r="C4045" s="9" t="s">
        <v>26920</v>
      </c>
      <c r="D4045" s="10" t="s">
        <v>26782</v>
      </c>
      <c r="E4045" s="11" t="s">
        <v>26921</v>
      </c>
      <c r="F4045" s="6">
        <v>255803</v>
      </c>
      <c r="G4045" s="6" t="s">
        <v>26577</v>
      </c>
      <c r="H4045" s="16">
        <v>5502014.6399999997</v>
      </c>
      <c r="I4045" s="12" t="s">
        <v>19692</v>
      </c>
      <c r="J4045" s="12" t="s">
        <v>26922</v>
      </c>
      <c r="K4045" s="15">
        <v>2200000</v>
      </c>
      <c r="L4045" s="13" t="s">
        <v>14</v>
      </c>
      <c r="M4045" s="7">
        <v>1</v>
      </c>
      <c r="N4045" s="14"/>
    </row>
    <row r="4046" spans="1:14" ht="63">
      <c r="A4046" s="6">
        <v>4045</v>
      </c>
      <c r="B4046" s="8" t="s">
        <v>26573</v>
      </c>
      <c r="C4046" s="9" t="s">
        <v>26923</v>
      </c>
      <c r="D4046" s="10" t="s">
        <v>26575</v>
      </c>
      <c r="E4046" s="11" t="s">
        <v>26924</v>
      </c>
      <c r="F4046" s="6">
        <v>416774</v>
      </c>
      <c r="G4046" s="6" t="s">
        <v>26577</v>
      </c>
      <c r="H4046" s="16">
        <v>3776663.4649999999</v>
      </c>
      <c r="I4046" s="12" t="s">
        <v>2405</v>
      </c>
      <c r="J4046" s="12" t="s">
        <v>23876</v>
      </c>
      <c r="K4046" s="15"/>
      <c r="L4046" s="13" t="s">
        <v>14</v>
      </c>
      <c r="M4046" s="7">
        <v>1</v>
      </c>
      <c r="N4046" s="14"/>
    </row>
    <row r="4047" spans="1:14" ht="204.75">
      <c r="A4047" s="6">
        <v>4046</v>
      </c>
      <c r="B4047" s="8" t="s">
        <v>26573</v>
      </c>
      <c r="C4047" s="9" t="s">
        <v>26925</v>
      </c>
      <c r="D4047" s="10" t="s">
        <v>26926</v>
      </c>
      <c r="E4047" s="11" t="s">
        <v>26927</v>
      </c>
      <c r="F4047" s="6">
        <v>446692</v>
      </c>
      <c r="G4047" s="6" t="s">
        <v>26577</v>
      </c>
      <c r="H4047" s="16">
        <v>3470950.67</v>
      </c>
      <c r="I4047" s="12" t="s">
        <v>2369</v>
      </c>
      <c r="J4047" s="12" t="s">
        <v>1853</v>
      </c>
      <c r="K4047" s="15">
        <v>3463436</v>
      </c>
      <c r="L4047" s="13" t="s">
        <v>14</v>
      </c>
      <c r="M4047" s="7">
        <v>1</v>
      </c>
      <c r="N4047" s="14"/>
    </row>
    <row r="4048" spans="1:14" ht="63">
      <c r="A4048" s="6">
        <v>4047</v>
      </c>
      <c r="B4048" s="8" t="s">
        <v>26573</v>
      </c>
      <c r="C4048" s="9" t="s">
        <v>26928</v>
      </c>
      <c r="D4048" s="10" t="s">
        <v>26929</v>
      </c>
      <c r="E4048" s="11" t="s">
        <v>26930</v>
      </c>
      <c r="F4048" s="6">
        <v>446693</v>
      </c>
      <c r="G4048" s="6" t="s">
        <v>26577</v>
      </c>
      <c r="H4048" s="16">
        <v>7756581.6299999999</v>
      </c>
      <c r="I4048" s="12" t="s">
        <v>26931</v>
      </c>
      <c r="J4048" s="12" t="s">
        <v>6342</v>
      </c>
      <c r="K4048" s="15"/>
      <c r="L4048" s="13" t="s">
        <v>14</v>
      </c>
      <c r="M4048" s="7">
        <v>1</v>
      </c>
      <c r="N4048" s="14"/>
    </row>
    <row r="4049" spans="1:14" ht="94.5">
      <c r="A4049" s="6">
        <v>4048</v>
      </c>
      <c r="B4049" s="8" t="s">
        <v>26573</v>
      </c>
      <c r="C4049" s="9" t="s">
        <v>26932</v>
      </c>
      <c r="D4049" s="10" t="s">
        <v>11556</v>
      </c>
      <c r="E4049" s="11" t="s">
        <v>26933</v>
      </c>
      <c r="F4049" s="6">
        <v>446694</v>
      </c>
      <c r="G4049" s="6" t="s">
        <v>26577</v>
      </c>
      <c r="H4049" s="16">
        <v>3931687.66</v>
      </c>
      <c r="I4049" s="12" t="s">
        <v>2369</v>
      </c>
      <c r="J4049" s="12" t="s">
        <v>6014</v>
      </c>
      <c r="K4049" s="15"/>
      <c r="L4049" s="13" t="s">
        <v>14</v>
      </c>
      <c r="M4049" s="7">
        <v>1</v>
      </c>
      <c r="N4049" s="14"/>
    </row>
    <row r="4050" spans="1:14" ht="94.5">
      <c r="A4050" s="6">
        <v>4049</v>
      </c>
      <c r="B4050" s="8" t="s">
        <v>26573</v>
      </c>
      <c r="C4050" s="9" t="s">
        <v>26932</v>
      </c>
      <c r="D4050" s="10" t="s">
        <v>11556</v>
      </c>
      <c r="E4050" s="11" t="s">
        <v>26934</v>
      </c>
      <c r="F4050" s="6">
        <v>446695</v>
      </c>
      <c r="G4050" s="6" t="s">
        <v>26577</v>
      </c>
      <c r="H4050" s="16">
        <v>1548381.69</v>
      </c>
      <c r="I4050" s="12" t="s">
        <v>2369</v>
      </c>
      <c r="J4050" s="12" t="s">
        <v>6014</v>
      </c>
      <c r="K4050" s="15"/>
      <c r="L4050" s="13" t="s">
        <v>14</v>
      </c>
      <c r="M4050" s="7">
        <v>1</v>
      </c>
      <c r="N4050" s="14"/>
    </row>
    <row r="4051" spans="1:14" ht="126">
      <c r="A4051" s="6">
        <v>4050</v>
      </c>
      <c r="B4051" s="8" t="s">
        <v>26573</v>
      </c>
      <c r="C4051" s="9" t="s">
        <v>26935</v>
      </c>
      <c r="D4051" s="10" t="s">
        <v>26725</v>
      </c>
      <c r="E4051" s="11" t="s">
        <v>26936</v>
      </c>
      <c r="F4051" s="6">
        <v>408940</v>
      </c>
      <c r="G4051" s="6" t="s">
        <v>26577</v>
      </c>
      <c r="H4051" s="16">
        <v>18158642.609999999</v>
      </c>
      <c r="I4051" s="12" t="s">
        <v>6032</v>
      </c>
      <c r="J4051" s="12" t="s">
        <v>929</v>
      </c>
      <c r="K4051" s="15">
        <v>2500000</v>
      </c>
      <c r="L4051" s="13" t="s">
        <v>14</v>
      </c>
      <c r="M4051" s="7">
        <v>1</v>
      </c>
      <c r="N4051" s="14"/>
    </row>
    <row r="4052" spans="1:14" ht="63">
      <c r="A4052" s="6">
        <v>4051</v>
      </c>
      <c r="B4052" s="8" t="s">
        <v>26573</v>
      </c>
      <c r="C4052" s="9" t="s">
        <v>26937</v>
      </c>
      <c r="D4052" s="10" t="s">
        <v>17467</v>
      </c>
      <c r="E4052" s="11" t="s">
        <v>26938</v>
      </c>
      <c r="F4052" s="6">
        <v>446696</v>
      </c>
      <c r="G4052" s="6" t="s">
        <v>26577</v>
      </c>
      <c r="H4052" s="16">
        <v>7022630.6399999997</v>
      </c>
      <c r="I4052" s="12" t="s">
        <v>26931</v>
      </c>
      <c r="J4052" s="12" t="s">
        <v>2563</v>
      </c>
      <c r="K4052" s="15">
        <v>6986802</v>
      </c>
      <c r="L4052" s="13" t="s">
        <v>14</v>
      </c>
      <c r="M4052" s="7">
        <v>1</v>
      </c>
      <c r="N4052" s="14"/>
    </row>
    <row r="4053" spans="1:14" ht="63">
      <c r="A4053" s="6">
        <v>4052</v>
      </c>
      <c r="B4053" s="8" t="s">
        <v>26573</v>
      </c>
      <c r="C4053" s="9" t="s">
        <v>26939</v>
      </c>
      <c r="D4053" s="10" t="s">
        <v>3776</v>
      </c>
      <c r="E4053" s="11" t="s">
        <v>26940</v>
      </c>
      <c r="F4053" s="6">
        <v>408942</v>
      </c>
      <c r="G4053" s="6" t="s">
        <v>26577</v>
      </c>
      <c r="H4053" s="16">
        <v>21653952.850000001</v>
      </c>
      <c r="I4053" s="12" t="s">
        <v>2405</v>
      </c>
      <c r="J4053" s="12" t="s">
        <v>2055</v>
      </c>
      <c r="K4053" s="15">
        <v>21622042</v>
      </c>
      <c r="L4053" s="13" t="s">
        <v>14</v>
      </c>
      <c r="M4053" s="7">
        <v>1</v>
      </c>
      <c r="N4053" s="14"/>
    </row>
    <row r="4054" spans="1:14" ht="78.75">
      <c r="A4054" s="6">
        <v>4053</v>
      </c>
      <c r="B4054" s="8" t="s">
        <v>26573</v>
      </c>
      <c r="C4054" s="9" t="s">
        <v>26643</v>
      </c>
      <c r="D4054" s="10" t="s">
        <v>26644</v>
      </c>
      <c r="E4054" s="11" t="s">
        <v>26941</v>
      </c>
      <c r="F4054" s="6">
        <v>448663</v>
      </c>
      <c r="G4054" s="6" t="s">
        <v>26577</v>
      </c>
      <c r="H4054" s="16">
        <v>6204070.2699999996</v>
      </c>
      <c r="I4054" s="12" t="s">
        <v>2361</v>
      </c>
      <c r="J4054" s="12" t="s">
        <v>2314</v>
      </c>
      <c r="K4054" s="15"/>
      <c r="L4054" s="13" t="s">
        <v>14</v>
      </c>
      <c r="M4054" s="7">
        <v>1</v>
      </c>
      <c r="N4054" s="14"/>
    </row>
    <row r="4055" spans="1:14" ht="78.75">
      <c r="A4055" s="6">
        <v>4054</v>
      </c>
      <c r="B4055" s="8" t="s">
        <v>26573</v>
      </c>
      <c r="C4055" s="9" t="s">
        <v>26903</v>
      </c>
      <c r="D4055" s="10" t="s">
        <v>6119</v>
      </c>
      <c r="E4055" s="11" t="s">
        <v>26942</v>
      </c>
      <c r="F4055" s="6">
        <v>412620</v>
      </c>
      <c r="G4055" s="6" t="s">
        <v>26577</v>
      </c>
      <c r="H4055" s="16">
        <v>3529951.66</v>
      </c>
      <c r="I4055" s="12" t="s">
        <v>26943</v>
      </c>
      <c r="J4055" s="12" t="s">
        <v>6209</v>
      </c>
      <c r="K4055" s="15">
        <v>11161030</v>
      </c>
      <c r="L4055" s="13" t="s">
        <v>14</v>
      </c>
      <c r="M4055" s="7">
        <v>1</v>
      </c>
      <c r="N4055" s="14"/>
    </row>
    <row r="4056" spans="1:14" ht="63">
      <c r="A4056" s="6">
        <v>4055</v>
      </c>
      <c r="B4056" s="8" t="s">
        <v>26573</v>
      </c>
      <c r="C4056" s="9" t="s">
        <v>26903</v>
      </c>
      <c r="D4056" s="10" t="s">
        <v>6119</v>
      </c>
      <c r="E4056" s="11" t="s">
        <v>26944</v>
      </c>
      <c r="F4056" s="6">
        <v>412625</v>
      </c>
      <c r="G4056" s="6" t="s">
        <v>26577</v>
      </c>
      <c r="H4056" s="16">
        <v>4385894.95</v>
      </c>
      <c r="I4056" s="12" t="s">
        <v>26943</v>
      </c>
      <c r="J4056" s="12" t="s">
        <v>6209</v>
      </c>
      <c r="K4056" s="15">
        <v>3957000</v>
      </c>
      <c r="L4056" s="13" t="s">
        <v>14</v>
      </c>
      <c r="M4056" s="7">
        <v>1</v>
      </c>
      <c r="N4056" s="14"/>
    </row>
    <row r="4057" spans="1:14" ht="78.75">
      <c r="A4057" s="6">
        <v>4056</v>
      </c>
      <c r="B4057" s="8" t="s">
        <v>26573</v>
      </c>
      <c r="C4057" s="9" t="s">
        <v>26945</v>
      </c>
      <c r="D4057" s="10" t="s">
        <v>26634</v>
      </c>
      <c r="E4057" s="11" t="s">
        <v>26946</v>
      </c>
      <c r="F4057" s="6">
        <v>462167</v>
      </c>
      <c r="G4057" s="6" t="s">
        <v>26577</v>
      </c>
      <c r="H4057" s="16">
        <v>14770973.789999999</v>
      </c>
      <c r="I4057" s="12" t="s">
        <v>6213</v>
      </c>
      <c r="J4057" s="12" t="s">
        <v>2293</v>
      </c>
      <c r="K4057" s="15"/>
      <c r="L4057" s="13" t="s">
        <v>14</v>
      </c>
      <c r="M4057" s="7">
        <v>1</v>
      </c>
      <c r="N4057" s="14"/>
    </row>
    <row r="4058" spans="1:14" ht="47.25">
      <c r="A4058" s="6">
        <v>4057</v>
      </c>
      <c r="B4058" s="8" t="s">
        <v>26573</v>
      </c>
      <c r="C4058" s="9" t="s">
        <v>26947</v>
      </c>
      <c r="D4058" s="10" t="s">
        <v>26948</v>
      </c>
      <c r="E4058" s="11" t="s">
        <v>26949</v>
      </c>
      <c r="F4058" s="6">
        <v>450526</v>
      </c>
      <c r="G4058" s="6" t="s">
        <v>359</v>
      </c>
      <c r="H4058" s="16">
        <v>499948</v>
      </c>
      <c r="I4058" s="12" t="s">
        <v>25980</v>
      </c>
      <c r="J4058" s="12" t="s">
        <v>5932</v>
      </c>
      <c r="K4058" s="15">
        <v>497254</v>
      </c>
      <c r="L4058" s="13" t="s">
        <v>14</v>
      </c>
      <c r="M4058" s="7">
        <v>1</v>
      </c>
      <c r="N4058" s="14"/>
    </row>
    <row r="4059" spans="1:14" ht="47.25">
      <c r="A4059" s="6">
        <v>4058</v>
      </c>
      <c r="B4059" s="8" t="s">
        <v>26573</v>
      </c>
      <c r="C4059" s="9" t="s">
        <v>26950</v>
      </c>
      <c r="D4059" s="10" t="s">
        <v>26951</v>
      </c>
      <c r="E4059" s="11" t="s">
        <v>26952</v>
      </c>
      <c r="F4059" s="6">
        <v>482459</v>
      </c>
      <c r="G4059" s="6" t="s">
        <v>359</v>
      </c>
      <c r="H4059" s="16">
        <v>355398.8</v>
      </c>
      <c r="I4059" s="12" t="s">
        <v>26953</v>
      </c>
      <c r="J4059" s="12" t="s">
        <v>2072</v>
      </c>
      <c r="K4059" s="15">
        <v>355398</v>
      </c>
      <c r="L4059" s="13" t="s">
        <v>14</v>
      </c>
      <c r="M4059" s="7">
        <v>1</v>
      </c>
      <c r="N4059" s="14"/>
    </row>
    <row r="4060" spans="1:14" ht="47.25">
      <c r="A4060" s="6">
        <v>4059</v>
      </c>
      <c r="B4060" s="8" t="s">
        <v>26573</v>
      </c>
      <c r="C4060" s="9" t="s">
        <v>26954</v>
      </c>
      <c r="D4060" s="10" t="s">
        <v>26955</v>
      </c>
      <c r="E4060" s="11" t="s">
        <v>26956</v>
      </c>
      <c r="F4060" s="6">
        <v>482460</v>
      </c>
      <c r="G4060" s="6" t="s">
        <v>359</v>
      </c>
      <c r="H4060" s="16">
        <v>285001.90000000002</v>
      </c>
      <c r="I4060" s="12" t="s">
        <v>26957</v>
      </c>
      <c r="J4060" s="12" t="s">
        <v>6378</v>
      </c>
      <c r="K4060" s="15">
        <v>281968</v>
      </c>
      <c r="L4060" s="13" t="s">
        <v>14</v>
      </c>
      <c r="M4060" s="7">
        <v>1</v>
      </c>
      <c r="N4060" s="14"/>
    </row>
    <row r="4061" spans="1:14" ht="63">
      <c r="A4061" s="6">
        <v>4060</v>
      </c>
      <c r="B4061" s="8" t="s">
        <v>26573</v>
      </c>
      <c r="C4061" s="9" t="s">
        <v>26958</v>
      </c>
      <c r="D4061" s="10" t="s">
        <v>26734</v>
      </c>
      <c r="E4061" s="11" t="s">
        <v>26959</v>
      </c>
      <c r="F4061" s="6">
        <v>351681</v>
      </c>
      <c r="G4061" s="6" t="s">
        <v>359</v>
      </c>
      <c r="H4061" s="16">
        <v>844575.98</v>
      </c>
      <c r="I4061" s="12" t="s">
        <v>26960</v>
      </c>
      <c r="J4061" s="12" t="s">
        <v>2405</v>
      </c>
      <c r="K4061" s="15">
        <v>844575</v>
      </c>
      <c r="L4061" s="13" t="s">
        <v>14</v>
      </c>
      <c r="M4061" s="7">
        <v>1</v>
      </c>
      <c r="N4061" s="14"/>
    </row>
    <row r="4062" spans="1:14" ht="47.25">
      <c r="A4062" s="6">
        <v>4061</v>
      </c>
      <c r="B4062" s="8" t="s">
        <v>26573</v>
      </c>
      <c r="C4062" s="9" t="s">
        <v>26961</v>
      </c>
      <c r="D4062" s="10" t="s">
        <v>26962</v>
      </c>
      <c r="E4062" s="11" t="s">
        <v>26963</v>
      </c>
      <c r="F4062" s="6">
        <v>364782</v>
      </c>
      <c r="G4062" s="6" t="s">
        <v>359</v>
      </c>
      <c r="H4062" s="16">
        <v>793131</v>
      </c>
      <c r="I4062" s="12" t="s">
        <v>26964</v>
      </c>
      <c r="J4062" s="12" t="s">
        <v>2433</v>
      </c>
      <c r="K4062" s="15">
        <v>752985</v>
      </c>
      <c r="L4062" s="13" t="s">
        <v>14</v>
      </c>
      <c r="M4062" s="7">
        <v>1</v>
      </c>
      <c r="N4062" s="14"/>
    </row>
    <row r="4063" spans="1:14" ht="63">
      <c r="A4063" s="6">
        <v>4062</v>
      </c>
      <c r="B4063" s="8" t="s">
        <v>26573</v>
      </c>
      <c r="C4063" s="9" t="s">
        <v>26965</v>
      </c>
      <c r="D4063" s="10" t="s">
        <v>26966</v>
      </c>
      <c r="E4063" s="11" t="s">
        <v>26967</v>
      </c>
      <c r="F4063" s="6">
        <v>449514</v>
      </c>
      <c r="G4063" s="6" t="s">
        <v>359</v>
      </c>
      <c r="H4063" s="16">
        <v>505974.7</v>
      </c>
      <c r="I4063" s="12" t="s">
        <v>26968</v>
      </c>
      <c r="J4063" s="12" t="s">
        <v>17284</v>
      </c>
      <c r="K4063" s="15">
        <v>505609</v>
      </c>
      <c r="L4063" s="13" t="s">
        <v>14</v>
      </c>
      <c r="M4063" s="7">
        <v>1</v>
      </c>
      <c r="N4063" s="14"/>
    </row>
    <row r="4064" spans="1:14" ht="47.25">
      <c r="A4064" s="6">
        <v>4063</v>
      </c>
      <c r="B4064" s="8" t="s">
        <v>26573</v>
      </c>
      <c r="C4064" s="9" t="s">
        <v>26969</v>
      </c>
      <c r="D4064" s="10" t="s">
        <v>26970</v>
      </c>
      <c r="E4064" s="11" t="s">
        <v>26971</v>
      </c>
      <c r="F4064" s="6">
        <v>487256</v>
      </c>
      <c r="G4064" s="6" t="s">
        <v>359</v>
      </c>
      <c r="H4064" s="16">
        <v>289997.95</v>
      </c>
      <c r="I4064" s="12" t="s">
        <v>5932</v>
      </c>
      <c r="J4064" s="12" t="s">
        <v>1269</v>
      </c>
      <c r="K4064" s="15">
        <v>289566</v>
      </c>
      <c r="L4064" s="13" t="s">
        <v>14</v>
      </c>
      <c r="M4064" s="7">
        <v>1</v>
      </c>
      <c r="N4064" s="14"/>
    </row>
    <row r="4065" spans="1:14" ht="47.25">
      <c r="A4065" s="6">
        <v>4064</v>
      </c>
      <c r="B4065" s="8" t="s">
        <v>26573</v>
      </c>
      <c r="C4065" s="9" t="s">
        <v>26972</v>
      </c>
      <c r="D4065" s="10" t="s">
        <v>26973</v>
      </c>
      <c r="E4065" s="11" t="s">
        <v>26974</v>
      </c>
      <c r="F4065" s="6">
        <v>488813</v>
      </c>
      <c r="G4065" s="6" t="s">
        <v>359</v>
      </c>
      <c r="H4065" s="16">
        <v>738392.25</v>
      </c>
      <c r="I4065" s="12" t="s">
        <v>5932</v>
      </c>
      <c r="J4065" s="12" t="s">
        <v>1269</v>
      </c>
      <c r="K4065" s="15">
        <v>738368</v>
      </c>
      <c r="L4065" s="13" t="s">
        <v>14</v>
      </c>
      <c r="M4065" s="7">
        <v>1</v>
      </c>
      <c r="N4065" s="14"/>
    </row>
    <row r="4066" spans="1:14" ht="63">
      <c r="A4066" s="6">
        <v>4065</v>
      </c>
      <c r="B4066" s="8" t="s">
        <v>26573</v>
      </c>
      <c r="C4066" s="9" t="s">
        <v>17388</v>
      </c>
      <c r="D4066" s="10" t="s">
        <v>17389</v>
      </c>
      <c r="E4066" s="11" t="s">
        <v>26975</v>
      </c>
      <c r="F4066" s="6">
        <v>488814</v>
      </c>
      <c r="G4066" s="6" t="s">
        <v>359</v>
      </c>
      <c r="H4066" s="16">
        <v>285000</v>
      </c>
      <c r="I4066" s="12" t="s">
        <v>5932</v>
      </c>
      <c r="J4066" s="12" t="s">
        <v>1269</v>
      </c>
      <c r="K4066" s="15">
        <v>249728</v>
      </c>
      <c r="L4066" s="13" t="s">
        <v>14</v>
      </c>
      <c r="M4066" s="7">
        <v>1</v>
      </c>
      <c r="N4066" s="14"/>
    </row>
    <row r="4067" spans="1:14" ht="47.25">
      <c r="A4067" s="6">
        <v>4066</v>
      </c>
      <c r="B4067" s="8" t="s">
        <v>26573</v>
      </c>
      <c r="C4067" s="9" t="s">
        <v>26976</v>
      </c>
      <c r="D4067" s="10" t="s">
        <v>26977</v>
      </c>
      <c r="E4067" s="11" t="s">
        <v>26978</v>
      </c>
      <c r="F4067" s="6">
        <v>205054</v>
      </c>
      <c r="G4067" s="6" t="s">
        <v>359</v>
      </c>
      <c r="H4067" s="16">
        <v>577353.299</v>
      </c>
      <c r="I4067" s="12" t="s">
        <v>23131</v>
      </c>
      <c r="J4067" s="12" t="s">
        <v>2708</v>
      </c>
      <c r="K4067" s="15">
        <v>471405</v>
      </c>
      <c r="L4067" s="13" t="s">
        <v>14</v>
      </c>
      <c r="M4067" s="7">
        <v>1</v>
      </c>
      <c r="N4067" s="14"/>
    </row>
    <row r="4068" spans="1:14" ht="63">
      <c r="A4068" s="6">
        <v>4067</v>
      </c>
      <c r="B4068" s="8" t="s">
        <v>26573</v>
      </c>
      <c r="C4068" s="9" t="s">
        <v>26979</v>
      </c>
      <c r="D4068" s="10" t="s">
        <v>26833</v>
      </c>
      <c r="E4068" s="11" t="s">
        <v>26980</v>
      </c>
      <c r="F4068" s="6">
        <v>262720</v>
      </c>
      <c r="G4068" s="6" t="s">
        <v>359</v>
      </c>
      <c r="H4068" s="16">
        <v>299549</v>
      </c>
      <c r="I4068" s="12" t="s">
        <v>933</v>
      </c>
      <c r="J4068" s="12" t="s">
        <v>13051</v>
      </c>
      <c r="K4068" s="15">
        <v>279032</v>
      </c>
      <c r="L4068" s="13" t="s">
        <v>14</v>
      </c>
      <c r="M4068" s="7">
        <v>1</v>
      </c>
      <c r="N4068" s="14"/>
    </row>
    <row r="4069" spans="1:14" ht="63">
      <c r="A4069" s="6">
        <v>4068</v>
      </c>
      <c r="B4069" s="8" t="s">
        <v>26573</v>
      </c>
      <c r="C4069" s="9" t="s">
        <v>26965</v>
      </c>
      <c r="D4069" s="10" t="s">
        <v>26966</v>
      </c>
      <c r="E4069" s="11" t="s">
        <v>26981</v>
      </c>
      <c r="F4069" s="6">
        <v>459401</v>
      </c>
      <c r="G4069" s="6" t="s">
        <v>359</v>
      </c>
      <c r="H4069" s="16">
        <v>299994</v>
      </c>
      <c r="I4069" s="12" t="s">
        <v>2361</v>
      </c>
      <c r="J4069" s="12" t="s">
        <v>17284</v>
      </c>
      <c r="K4069" s="15">
        <v>299994</v>
      </c>
      <c r="L4069" s="13" t="s">
        <v>14</v>
      </c>
      <c r="M4069" s="7">
        <v>1</v>
      </c>
      <c r="N4069" s="14"/>
    </row>
    <row r="4070" spans="1:14" ht="63">
      <c r="A4070" s="6">
        <v>4069</v>
      </c>
      <c r="B4070" s="8" t="s">
        <v>26573</v>
      </c>
      <c r="C4070" s="9" t="s">
        <v>26982</v>
      </c>
      <c r="D4070" s="10" t="s">
        <v>4013</v>
      </c>
      <c r="E4070" s="11" t="s">
        <v>26983</v>
      </c>
      <c r="F4070" s="6">
        <v>305645</v>
      </c>
      <c r="G4070" s="6" t="s">
        <v>359</v>
      </c>
      <c r="H4070" s="16">
        <v>18529112.199999999</v>
      </c>
      <c r="I4070" s="12" t="s">
        <v>26984</v>
      </c>
      <c r="J4070" s="12" t="s">
        <v>3522</v>
      </c>
      <c r="K4070" s="15">
        <v>11186000</v>
      </c>
      <c r="L4070" s="13" t="s">
        <v>14</v>
      </c>
      <c r="M4070" s="7">
        <v>1</v>
      </c>
      <c r="N4070" s="14"/>
    </row>
    <row r="4071" spans="1:14" ht="47.25">
      <c r="A4071" s="6">
        <v>4070</v>
      </c>
      <c r="B4071" s="8" t="s">
        <v>26573</v>
      </c>
      <c r="C4071" s="9" t="s">
        <v>26982</v>
      </c>
      <c r="D4071" s="10" t="s">
        <v>4013</v>
      </c>
      <c r="E4071" s="11" t="s">
        <v>26985</v>
      </c>
      <c r="F4071" s="6">
        <v>368971</v>
      </c>
      <c r="G4071" s="6" t="s">
        <v>359</v>
      </c>
      <c r="H4071" s="16">
        <v>25131090.989999998</v>
      </c>
      <c r="I4071" s="12" t="s">
        <v>26677</v>
      </c>
      <c r="J4071" s="12" t="s">
        <v>26986</v>
      </c>
      <c r="K4071" s="15">
        <v>3214000</v>
      </c>
      <c r="L4071" s="13" t="s">
        <v>14</v>
      </c>
      <c r="M4071" s="7">
        <v>1</v>
      </c>
      <c r="N4071" s="14"/>
    </row>
    <row r="4072" spans="1:14" ht="63">
      <c r="A4072" s="6">
        <v>4071</v>
      </c>
      <c r="B4072" s="8" t="s">
        <v>26573</v>
      </c>
      <c r="C4072" s="9" t="s">
        <v>1171</v>
      </c>
      <c r="D4072" s="10" t="s">
        <v>26725</v>
      </c>
      <c r="E4072" s="11" t="s">
        <v>26987</v>
      </c>
      <c r="F4072" s="6">
        <v>449410</v>
      </c>
      <c r="G4072" s="6" t="s">
        <v>359</v>
      </c>
      <c r="H4072" s="16">
        <v>1602949.65</v>
      </c>
      <c r="I4072" s="12"/>
      <c r="J4072" s="12" t="s">
        <v>5932</v>
      </c>
      <c r="K4072" s="15">
        <v>1600815</v>
      </c>
      <c r="L4072" s="13" t="s">
        <v>14</v>
      </c>
      <c r="M4072" s="7">
        <v>1</v>
      </c>
      <c r="N4072" s="14"/>
    </row>
    <row r="4073" spans="1:14" ht="47.25">
      <c r="A4073" s="6">
        <v>4072</v>
      </c>
      <c r="B4073" s="8" t="s">
        <v>26573</v>
      </c>
      <c r="C4073" s="9" t="s">
        <v>26988</v>
      </c>
      <c r="D4073" s="10" t="s">
        <v>4013</v>
      </c>
      <c r="E4073" s="11" t="s">
        <v>26989</v>
      </c>
      <c r="F4073" s="6">
        <v>259650</v>
      </c>
      <c r="G4073" s="6" t="s">
        <v>359</v>
      </c>
      <c r="H4073" s="16">
        <v>1418455.14</v>
      </c>
      <c r="I4073" s="12" t="s">
        <v>6987</v>
      </c>
      <c r="J4073" s="12" t="s">
        <v>20155</v>
      </c>
      <c r="K4073" s="15"/>
      <c r="L4073" s="13" t="s">
        <v>14</v>
      </c>
      <c r="M4073" s="7">
        <v>1</v>
      </c>
      <c r="N4073" s="14"/>
    </row>
    <row r="4074" spans="1:14" ht="47.25">
      <c r="A4074" s="6">
        <v>4073</v>
      </c>
      <c r="B4074" s="8" t="s">
        <v>26573</v>
      </c>
      <c r="C4074" s="9" t="s">
        <v>26982</v>
      </c>
      <c r="D4074" s="10" t="s">
        <v>4013</v>
      </c>
      <c r="E4074" s="11" t="s">
        <v>26990</v>
      </c>
      <c r="F4074" s="6">
        <v>262695</v>
      </c>
      <c r="G4074" s="6" t="s">
        <v>359</v>
      </c>
      <c r="H4074" s="16">
        <v>505964.72</v>
      </c>
      <c r="I4074" s="12" t="s">
        <v>26991</v>
      </c>
      <c r="J4074" s="12" t="s">
        <v>7479</v>
      </c>
      <c r="K4074" s="15"/>
      <c r="L4074" s="13" t="s">
        <v>14</v>
      </c>
      <c r="M4074" s="7">
        <v>1</v>
      </c>
      <c r="N4074" s="14"/>
    </row>
    <row r="4075" spans="1:14" ht="63">
      <c r="A4075" s="6">
        <v>4074</v>
      </c>
      <c r="B4075" s="8" t="s">
        <v>26573</v>
      </c>
      <c r="C4075" s="9" t="s">
        <v>26992</v>
      </c>
      <c r="D4075" s="10" t="s">
        <v>26993</v>
      </c>
      <c r="E4075" s="11" t="s">
        <v>26994</v>
      </c>
      <c r="F4075" s="6">
        <v>349075</v>
      </c>
      <c r="G4075" s="6" t="s">
        <v>359</v>
      </c>
      <c r="H4075" s="16">
        <v>320278.34000000003</v>
      </c>
      <c r="I4075" s="12" t="s">
        <v>7169</v>
      </c>
      <c r="J4075" s="12" t="s">
        <v>19389</v>
      </c>
      <c r="K4075" s="15">
        <v>300576</v>
      </c>
      <c r="L4075" s="13" t="s">
        <v>14</v>
      </c>
      <c r="M4075" s="7">
        <v>1</v>
      </c>
      <c r="N4075" s="14"/>
    </row>
    <row r="4076" spans="1:14" ht="47.25">
      <c r="A4076" s="6">
        <v>4075</v>
      </c>
      <c r="B4076" s="8" t="s">
        <v>26573</v>
      </c>
      <c r="C4076" s="9" t="s">
        <v>26995</v>
      </c>
      <c r="D4076" s="10" t="s">
        <v>26737</v>
      </c>
      <c r="E4076" s="11" t="s">
        <v>26996</v>
      </c>
      <c r="F4076" s="6">
        <v>364795</v>
      </c>
      <c r="G4076" s="6" t="s">
        <v>359</v>
      </c>
      <c r="H4076" s="16">
        <v>543713.66</v>
      </c>
      <c r="I4076" s="12" t="s">
        <v>26964</v>
      </c>
      <c r="J4076" s="12" t="s">
        <v>2433</v>
      </c>
      <c r="K4076" s="15">
        <v>543713.66</v>
      </c>
      <c r="L4076" s="13" t="s">
        <v>14</v>
      </c>
      <c r="M4076" s="7">
        <v>1</v>
      </c>
      <c r="N4076" s="14"/>
    </row>
    <row r="4077" spans="1:14" ht="252">
      <c r="A4077" s="6">
        <v>4076</v>
      </c>
      <c r="B4077" s="8" t="s">
        <v>26573</v>
      </c>
      <c r="C4077" s="9" t="s">
        <v>26997</v>
      </c>
      <c r="D4077" s="10" t="s">
        <v>4934</v>
      </c>
      <c r="E4077" s="11" t="s">
        <v>26998</v>
      </c>
      <c r="F4077" s="6">
        <v>278317</v>
      </c>
      <c r="G4077" s="6" t="s">
        <v>26999</v>
      </c>
      <c r="H4077" s="16">
        <v>9638551.4499999993</v>
      </c>
      <c r="I4077" s="12" t="s">
        <v>27000</v>
      </c>
      <c r="J4077" s="12"/>
      <c r="K4077" s="15">
        <v>9595352</v>
      </c>
      <c r="L4077" s="13" t="s">
        <v>14</v>
      </c>
      <c r="M4077" s="7">
        <v>1</v>
      </c>
      <c r="N4077" s="14"/>
    </row>
    <row r="4078" spans="1:14" ht="78.75">
      <c r="A4078" s="6">
        <v>4077</v>
      </c>
      <c r="B4078" s="8" t="s">
        <v>26573</v>
      </c>
      <c r="C4078" s="9" t="s">
        <v>6606</v>
      </c>
      <c r="D4078" s="10" t="s">
        <v>26648</v>
      </c>
      <c r="E4078" s="11" t="s">
        <v>27001</v>
      </c>
      <c r="F4078" s="6">
        <v>260048</v>
      </c>
      <c r="G4078" s="6" t="s">
        <v>26999</v>
      </c>
      <c r="H4078" s="16">
        <v>44543855.170000002</v>
      </c>
      <c r="I4078" s="12" t="s">
        <v>27002</v>
      </c>
      <c r="J4078" s="12"/>
      <c r="K4078" s="15">
        <v>44453106</v>
      </c>
      <c r="L4078" s="13" t="s">
        <v>14</v>
      </c>
      <c r="M4078" s="7">
        <v>1</v>
      </c>
      <c r="N4078" s="14"/>
    </row>
    <row r="4079" spans="1:14" ht="94.5">
      <c r="A4079" s="6">
        <v>4078</v>
      </c>
      <c r="B4079" s="8" t="s">
        <v>26573</v>
      </c>
      <c r="C4079" s="9" t="s">
        <v>27003</v>
      </c>
      <c r="D4079" s="10" t="s">
        <v>27004</v>
      </c>
      <c r="E4079" s="11" t="s">
        <v>27005</v>
      </c>
      <c r="F4079" s="6">
        <v>283277</v>
      </c>
      <c r="G4079" s="6" t="s">
        <v>27006</v>
      </c>
      <c r="H4079" s="16">
        <v>57074782.390000001</v>
      </c>
      <c r="I4079" s="12" t="s">
        <v>12871</v>
      </c>
      <c r="J4079" s="12" t="s">
        <v>7682</v>
      </c>
      <c r="K4079" s="15">
        <v>53955000</v>
      </c>
      <c r="L4079" s="13" t="s">
        <v>70</v>
      </c>
      <c r="M4079" s="7">
        <v>1</v>
      </c>
      <c r="N4079" s="14"/>
    </row>
    <row r="4080" spans="1:14" ht="94.5">
      <c r="A4080" s="6">
        <v>4079</v>
      </c>
      <c r="B4080" s="8" t="s">
        <v>26573</v>
      </c>
      <c r="C4080" s="9" t="s">
        <v>27007</v>
      </c>
      <c r="D4080" s="10" t="s">
        <v>4020</v>
      </c>
      <c r="E4080" s="11" t="s">
        <v>27005</v>
      </c>
      <c r="F4080" s="6">
        <v>283277</v>
      </c>
      <c r="G4080" s="6" t="s">
        <v>27006</v>
      </c>
      <c r="H4080" s="16">
        <v>57074782.390000001</v>
      </c>
      <c r="I4080" s="12" t="s">
        <v>12871</v>
      </c>
      <c r="J4080" s="12" t="s">
        <v>7682</v>
      </c>
      <c r="K4080" s="15">
        <v>53955000</v>
      </c>
      <c r="L4080" s="13" t="s">
        <v>70</v>
      </c>
      <c r="M4080" s="7">
        <v>0.51</v>
      </c>
      <c r="N4080" s="14"/>
    </row>
    <row r="4081" spans="1:14" ht="94.5">
      <c r="A4081" s="6">
        <v>4080</v>
      </c>
      <c r="B4081" s="8" t="s">
        <v>26573</v>
      </c>
      <c r="C4081" s="9" t="s">
        <v>27008</v>
      </c>
      <c r="D4081" s="10" t="s">
        <v>26611</v>
      </c>
      <c r="E4081" s="11" t="s">
        <v>27005</v>
      </c>
      <c r="F4081" s="6">
        <v>283277</v>
      </c>
      <c r="G4081" s="6" t="s">
        <v>27006</v>
      </c>
      <c r="H4081" s="16">
        <v>57074782.390000001</v>
      </c>
      <c r="I4081" s="12" t="s">
        <v>12871</v>
      </c>
      <c r="J4081" s="12" t="s">
        <v>7682</v>
      </c>
      <c r="K4081" s="15">
        <v>53955000</v>
      </c>
      <c r="L4081" s="13" t="s">
        <v>70</v>
      </c>
      <c r="M4081" s="7">
        <v>0.49</v>
      </c>
      <c r="N4081" s="14"/>
    </row>
    <row r="4082" spans="1:14" ht="110.25">
      <c r="A4082" s="6">
        <v>4081</v>
      </c>
      <c r="B4082" s="8" t="s">
        <v>26573</v>
      </c>
      <c r="C4082" s="9" t="s">
        <v>27009</v>
      </c>
      <c r="D4082" s="10" t="s">
        <v>27010</v>
      </c>
      <c r="E4082" s="11" t="s">
        <v>27011</v>
      </c>
      <c r="F4082" s="6">
        <v>339164</v>
      </c>
      <c r="G4082" s="6" t="s">
        <v>27006</v>
      </c>
      <c r="H4082" s="16">
        <v>32321577.510000002</v>
      </c>
      <c r="I4082" s="12" t="s">
        <v>23280</v>
      </c>
      <c r="J4082" s="12" t="s">
        <v>2073</v>
      </c>
      <c r="K4082" s="15">
        <v>19534000</v>
      </c>
      <c r="L4082" s="13" t="s">
        <v>70</v>
      </c>
      <c r="M4082" s="7">
        <v>1</v>
      </c>
      <c r="N4082" s="14"/>
    </row>
    <row r="4083" spans="1:14" ht="110.25">
      <c r="A4083" s="6">
        <v>4082</v>
      </c>
      <c r="B4083" s="8" t="s">
        <v>26573</v>
      </c>
      <c r="C4083" s="9" t="s">
        <v>27012</v>
      </c>
      <c r="D4083" s="10" t="s">
        <v>12379</v>
      </c>
      <c r="E4083" s="11" t="s">
        <v>27011</v>
      </c>
      <c r="F4083" s="6">
        <v>339164</v>
      </c>
      <c r="G4083" s="6" t="s">
        <v>27006</v>
      </c>
      <c r="H4083" s="16">
        <v>32321577.510000002</v>
      </c>
      <c r="I4083" s="12" t="s">
        <v>23280</v>
      </c>
      <c r="J4083" s="12" t="s">
        <v>2073</v>
      </c>
      <c r="K4083" s="15">
        <v>19534000</v>
      </c>
      <c r="L4083" s="13" t="s">
        <v>70</v>
      </c>
      <c r="M4083" s="7">
        <v>0.6</v>
      </c>
      <c r="N4083" s="14"/>
    </row>
    <row r="4084" spans="1:14" ht="110.25">
      <c r="A4084" s="6">
        <v>4083</v>
      </c>
      <c r="B4084" s="8" t="s">
        <v>26573</v>
      </c>
      <c r="C4084" s="9" t="s">
        <v>27013</v>
      </c>
      <c r="D4084" s="10" t="s">
        <v>26611</v>
      </c>
      <c r="E4084" s="11" t="s">
        <v>27011</v>
      </c>
      <c r="F4084" s="6">
        <v>339164</v>
      </c>
      <c r="G4084" s="6" t="s">
        <v>27006</v>
      </c>
      <c r="H4084" s="16">
        <v>32321577.510000002</v>
      </c>
      <c r="I4084" s="12" t="s">
        <v>23280</v>
      </c>
      <c r="J4084" s="12" t="s">
        <v>2073</v>
      </c>
      <c r="K4084" s="15">
        <v>19534000</v>
      </c>
      <c r="L4084" s="13" t="s">
        <v>70</v>
      </c>
      <c r="M4084" s="7">
        <v>0.4</v>
      </c>
      <c r="N4084" s="14"/>
    </row>
    <row r="4085" spans="1:14" ht="110.25">
      <c r="A4085" s="6">
        <v>4084</v>
      </c>
      <c r="B4085" s="8" t="s">
        <v>26573</v>
      </c>
      <c r="C4085" s="9" t="s">
        <v>27014</v>
      </c>
      <c r="D4085" s="10" t="s">
        <v>27015</v>
      </c>
      <c r="E4085" s="11" t="s">
        <v>27016</v>
      </c>
      <c r="F4085" s="6">
        <v>309299</v>
      </c>
      <c r="G4085" s="6" t="s">
        <v>27006</v>
      </c>
      <c r="H4085" s="16">
        <v>23155227.530000001</v>
      </c>
      <c r="I4085" s="12" t="s">
        <v>6124</v>
      </c>
      <c r="J4085" s="12" t="s">
        <v>1920</v>
      </c>
      <c r="K4085" s="15">
        <v>18511000</v>
      </c>
      <c r="L4085" s="13" t="s">
        <v>70</v>
      </c>
      <c r="M4085" s="7">
        <v>1</v>
      </c>
      <c r="N4085" s="14"/>
    </row>
    <row r="4086" spans="1:14" ht="110.25">
      <c r="A4086" s="6">
        <v>4085</v>
      </c>
      <c r="B4086" s="8" t="s">
        <v>26573</v>
      </c>
      <c r="C4086" s="9" t="s">
        <v>27017</v>
      </c>
      <c r="D4086" s="10" t="s">
        <v>26782</v>
      </c>
      <c r="E4086" s="11" t="s">
        <v>27016</v>
      </c>
      <c r="F4086" s="6">
        <v>309299</v>
      </c>
      <c r="G4086" s="6" t="s">
        <v>27006</v>
      </c>
      <c r="H4086" s="16">
        <v>23155227.530000001</v>
      </c>
      <c r="I4086" s="12" t="s">
        <v>6124</v>
      </c>
      <c r="J4086" s="12" t="s">
        <v>1920</v>
      </c>
      <c r="K4086" s="15">
        <v>18511000</v>
      </c>
      <c r="L4086" s="13" t="s">
        <v>70</v>
      </c>
      <c r="M4086" s="7">
        <v>0.6</v>
      </c>
      <c r="N4086" s="14"/>
    </row>
    <row r="4087" spans="1:14" ht="110.25">
      <c r="A4087" s="6">
        <v>4086</v>
      </c>
      <c r="B4087" s="8" t="s">
        <v>26573</v>
      </c>
      <c r="C4087" s="9" t="s">
        <v>27018</v>
      </c>
      <c r="D4087" s="10" t="s">
        <v>3776</v>
      </c>
      <c r="E4087" s="11" t="s">
        <v>27016</v>
      </c>
      <c r="F4087" s="6">
        <v>309299</v>
      </c>
      <c r="G4087" s="6" t="s">
        <v>27006</v>
      </c>
      <c r="H4087" s="16">
        <v>23155227.530000001</v>
      </c>
      <c r="I4087" s="12" t="s">
        <v>6124</v>
      </c>
      <c r="J4087" s="12" t="s">
        <v>1920</v>
      </c>
      <c r="K4087" s="15">
        <v>18511000</v>
      </c>
      <c r="L4087" s="13" t="s">
        <v>70</v>
      </c>
      <c r="M4087" s="7">
        <v>0.4</v>
      </c>
      <c r="N4087" s="14"/>
    </row>
    <row r="4088" spans="1:14" ht="47.25">
      <c r="A4088" s="6">
        <v>4087</v>
      </c>
      <c r="B4088" s="8" t="s">
        <v>26573</v>
      </c>
      <c r="C4088" s="9" t="s">
        <v>27019</v>
      </c>
      <c r="D4088" s="10" t="s">
        <v>27020</v>
      </c>
      <c r="E4088" s="11" t="s">
        <v>27021</v>
      </c>
      <c r="F4088" s="6">
        <v>440112</v>
      </c>
      <c r="G4088" s="6" t="s">
        <v>27022</v>
      </c>
      <c r="H4088" s="16">
        <v>32949589.93</v>
      </c>
      <c r="I4088" s="12" t="s">
        <v>27023</v>
      </c>
      <c r="J4088" s="12" t="s">
        <v>7415</v>
      </c>
      <c r="K4088" s="15">
        <v>7868000</v>
      </c>
      <c r="L4088" s="13" t="s">
        <v>70</v>
      </c>
      <c r="M4088" s="7">
        <v>1</v>
      </c>
      <c r="N4088" s="14"/>
    </row>
    <row r="4089" spans="1:14" ht="47.25">
      <c r="A4089" s="6">
        <v>4088</v>
      </c>
      <c r="B4089" s="8" t="s">
        <v>26573</v>
      </c>
      <c r="C4089" s="9" t="s">
        <v>27024</v>
      </c>
      <c r="D4089" s="10" t="s">
        <v>11556</v>
      </c>
      <c r="E4089" s="11" t="s">
        <v>27021</v>
      </c>
      <c r="F4089" s="6">
        <v>440112</v>
      </c>
      <c r="G4089" s="6" t="s">
        <v>27022</v>
      </c>
      <c r="H4089" s="16">
        <v>32949589.93</v>
      </c>
      <c r="I4089" s="12" t="s">
        <v>27023</v>
      </c>
      <c r="J4089" s="12" t="s">
        <v>7415</v>
      </c>
      <c r="K4089" s="15">
        <v>7868000</v>
      </c>
      <c r="L4089" s="13" t="s">
        <v>70</v>
      </c>
      <c r="M4089" s="7">
        <v>0.6</v>
      </c>
      <c r="N4089" s="14"/>
    </row>
    <row r="4090" spans="1:14" ht="47.25">
      <c r="A4090" s="6">
        <v>4089</v>
      </c>
      <c r="B4090" s="8" t="s">
        <v>26573</v>
      </c>
      <c r="C4090" s="9" t="s">
        <v>27025</v>
      </c>
      <c r="D4090" s="10" t="s">
        <v>27026</v>
      </c>
      <c r="E4090" s="11" t="s">
        <v>27021</v>
      </c>
      <c r="F4090" s="6">
        <v>440112</v>
      </c>
      <c r="G4090" s="6" t="s">
        <v>27022</v>
      </c>
      <c r="H4090" s="16">
        <v>32949589.93</v>
      </c>
      <c r="I4090" s="12" t="s">
        <v>27023</v>
      </c>
      <c r="J4090" s="12" t="s">
        <v>7415</v>
      </c>
      <c r="K4090" s="15">
        <v>7868000</v>
      </c>
      <c r="L4090" s="13" t="s">
        <v>70</v>
      </c>
      <c r="M4090" s="7">
        <v>0.4</v>
      </c>
      <c r="N4090" s="14"/>
    </row>
    <row r="4091" spans="1:14" ht="31.5">
      <c r="A4091" s="6">
        <v>4090</v>
      </c>
      <c r="B4091" s="8" t="s">
        <v>26573</v>
      </c>
      <c r="C4091" s="9" t="s">
        <v>27027</v>
      </c>
      <c r="D4091" s="10" t="s">
        <v>26730</v>
      </c>
      <c r="E4091" s="11" t="s">
        <v>27028</v>
      </c>
      <c r="F4091" s="6">
        <v>357537</v>
      </c>
      <c r="G4091" s="6" t="s">
        <v>27022</v>
      </c>
      <c r="H4091" s="16">
        <v>34932789.520000003</v>
      </c>
      <c r="I4091" s="12" t="s">
        <v>4297</v>
      </c>
      <c r="J4091" s="12" t="s">
        <v>3522</v>
      </c>
      <c r="K4091" s="15">
        <v>26132000</v>
      </c>
      <c r="L4091" s="13" t="s">
        <v>70</v>
      </c>
      <c r="M4091" s="7">
        <v>1</v>
      </c>
      <c r="N4091" s="14"/>
    </row>
    <row r="4092" spans="1:14" ht="31.5">
      <c r="A4092" s="6">
        <v>4091</v>
      </c>
      <c r="B4092" s="8" t="s">
        <v>26573</v>
      </c>
      <c r="C4092" s="9" t="s">
        <v>27029</v>
      </c>
      <c r="D4092" s="10" t="s">
        <v>6119</v>
      </c>
      <c r="E4092" s="11" t="s">
        <v>27028</v>
      </c>
      <c r="F4092" s="6">
        <v>357537</v>
      </c>
      <c r="G4092" s="6" t="s">
        <v>27022</v>
      </c>
      <c r="H4092" s="16">
        <v>34932789.520000003</v>
      </c>
      <c r="I4092" s="12" t="s">
        <v>4297</v>
      </c>
      <c r="J4092" s="12" t="s">
        <v>3522</v>
      </c>
      <c r="K4092" s="15">
        <v>26132000</v>
      </c>
      <c r="L4092" s="13" t="s">
        <v>70</v>
      </c>
      <c r="M4092" s="7">
        <v>0.6</v>
      </c>
      <c r="N4092" s="14"/>
    </row>
    <row r="4093" spans="1:14" ht="31.5">
      <c r="A4093" s="6">
        <v>4092</v>
      </c>
      <c r="B4093" s="8" t="s">
        <v>26573</v>
      </c>
      <c r="C4093" s="9" t="s">
        <v>26608</v>
      </c>
      <c r="D4093" s="10" t="s">
        <v>26609</v>
      </c>
      <c r="E4093" s="11" t="s">
        <v>27028</v>
      </c>
      <c r="F4093" s="6">
        <v>357537</v>
      </c>
      <c r="G4093" s="6" t="s">
        <v>27022</v>
      </c>
      <c r="H4093" s="16">
        <v>34932789.520000003</v>
      </c>
      <c r="I4093" s="12" t="s">
        <v>4297</v>
      </c>
      <c r="J4093" s="12" t="s">
        <v>3522</v>
      </c>
      <c r="K4093" s="15">
        <v>26132000</v>
      </c>
      <c r="L4093" s="13" t="s">
        <v>70</v>
      </c>
      <c r="M4093" s="7">
        <v>0.4</v>
      </c>
      <c r="N4093" s="14"/>
    </row>
    <row r="4094" spans="1:14" ht="47.25">
      <c r="A4094" s="6">
        <v>4093</v>
      </c>
      <c r="B4094" s="8" t="s">
        <v>26573</v>
      </c>
      <c r="C4094" s="9" t="s">
        <v>27030</v>
      </c>
      <c r="D4094" s="10" t="s">
        <v>27031</v>
      </c>
      <c r="E4094" s="11" t="s">
        <v>27032</v>
      </c>
      <c r="F4094" s="6">
        <v>248352</v>
      </c>
      <c r="G4094" s="6" t="s">
        <v>1638</v>
      </c>
      <c r="H4094" s="16">
        <v>3188540.16</v>
      </c>
      <c r="I4094" s="12" t="s">
        <v>6987</v>
      </c>
      <c r="J4094" s="12" t="s">
        <v>1189</v>
      </c>
      <c r="K4094" s="15">
        <v>1886000</v>
      </c>
      <c r="L4094" s="13" t="s">
        <v>14</v>
      </c>
      <c r="M4094" s="7">
        <v>1</v>
      </c>
      <c r="N4094" s="14"/>
    </row>
    <row r="4095" spans="1:14" ht="47.25">
      <c r="A4095" s="6">
        <v>4094</v>
      </c>
      <c r="B4095" s="8" t="s">
        <v>26573</v>
      </c>
      <c r="C4095" s="9" t="s">
        <v>26729</v>
      </c>
      <c r="D4095" s="10" t="s">
        <v>26730</v>
      </c>
      <c r="E4095" s="11" t="s">
        <v>27033</v>
      </c>
      <c r="F4095" s="6">
        <v>360427</v>
      </c>
      <c r="G4095" s="6" t="s">
        <v>1638</v>
      </c>
      <c r="H4095" s="16">
        <v>17819653.370000001</v>
      </c>
      <c r="I4095" s="12" t="s">
        <v>4297</v>
      </c>
      <c r="J4095" s="12" t="s">
        <v>3522</v>
      </c>
      <c r="K4095" s="15">
        <v>7371993</v>
      </c>
      <c r="L4095" s="13" t="s">
        <v>70</v>
      </c>
      <c r="M4095" s="7">
        <v>1</v>
      </c>
      <c r="N4095" s="14"/>
    </row>
    <row r="4096" spans="1:14" ht="47.25">
      <c r="A4096" s="6">
        <v>4095</v>
      </c>
      <c r="B4096" s="8" t="s">
        <v>26573</v>
      </c>
      <c r="C4096" s="9" t="s">
        <v>26636</v>
      </c>
      <c r="D4096" s="10" t="s">
        <v>6119</v>
      </c>
      <c r="E4096" s="11" t="s">
        <v>27033</v>
      </c>
      <c r="F4096" s="6">
        <v>360427</v>
      </c>
      <c r="G4096" s="6" t="s">
        <v>1638</v>
      </c>
      <c r="H4096" s="16">
        <v>17819653.370000001</v>
      </c>
      <c r="I4096" s="12" t="s">
        <v>4297</v>
      </c>
      <c r="J4096" s="12" t="s">
        <v>3522</v>
      </c>
      <c r="K4096" s="15">
        <v>7371993</v>
      </c>
      <c r="L4096" s="13" t="s">
        <v>70</v>
      </c>
      <c r="M4096" s="7">
        <v>0.6</v>
      </c>
      <c r="N4096" s="14"/>
    </row>
    <row r="4097" spans="1:14" ht="47.25">
      <c r="A4097" s="6">
        <v>4096</v>
      </c>
      <c r="B4097" s="8" t="s">
        <v>26573</v>
      </c>
      <c r="C4097" s="9" t="s">
        <v>26608</v>
      </c>
      <c r="D4097" s="10" t="s">
        <v>26609</v>
      </c>
      <c r="E4097" s="11" t="s">
        <v>27033</v>
      </c>
      <c r="F4097" s="6">
        <v>360427</v>
      </c>
      <c r="G4097" s="6" t="s">
        <v>1638</v>
      </c>
      <c r="H4097" s="16">
        <v>17819653.370000001</v>
      </c>
      <c r="I4097" s="12" t="s">
        <v>4297</v>
      </c>
      <c r="J4097" s="12" t="s">
        <v>3522</v>
      </c>
      <c r="K4097" s="15">
        <v>7371993</v>
      </c>
      <c r="L4097" s="13" t="s">
        <v>70</v>
      </c>
      <c r="M4097" s="7">
        <v>0.4</v>
      </c>
      <c r="N4097" s="14"/>
    </row>
    <row r="4098" spans="1:14" ht="47.25">
      <c r="A4098" s="6">
        <v>4097</v>
      </c>
      <c r="B4098" s="8" t="s">
        <v>26573</v>
      </c>
      <c r="C4098" s="9" t="s">
        <v>27034</v>
      </c>
      <c r="D4098" s="10" t="s">
        <v>26899</v>
      </c>
      <c r="E4098" s="11" t="s">
        <v>27035</v>
      </c>
      <c r="F4098" s="6">
        <v>419961</v>
      </c>
      <c r="G4098" s="6" t="s">
        <v>1638</v>
      </c>
      <c r="H4098" s="16">
        <v>3499637</v>
      </c>
      <c r="I4098" s="12" t="s">
        <v>1084</v>
      </c>
      <c r="J4098" s="12" t="s">
        <v>6961</v>
      </c>
      <c r="K4098" s="15">
        <v>2969649</v>
      </c>
      <c r="L4098" s="13" t="s">
        <v>14</v>
      </c>
      <c r="M4098" s="7">
        <v>1</v>
      </c>
      <c r="N4098" s="14"/>
    </row>
    <row r="4099" spans="1:14" ht="63">
      <c r="A4099" s="6">
        <v>4098</v>
      </c>
      <c r="B4099" s="8" t="s">
        <v>26573</v>
      </c>
      <c r="C4099" s="9" t="s">
        <v>27036</v>
      </c>
      <c r="D4099" s="10" t="s">
        <v>27037</v>
      </c>
      <c r="E4099" s="11" t="s">
        <v>27038</v>
      </c>
      <c r="F4099" s="6">
        <v>419962</v>
      </c>
      <c r="G4099" s="6" t="s">
        <v>1638</v>
      </c>
      <c r="H4099" s="16">
        <v>3499556</v>
      </c>
      <c r="I4099" s="12" t="s">
        <v>1084</v>
      </c>
      <c r="J4099" s="12" t="s">
        <v>6961</v>
      </c>
      <c r="K4099" s="15">
        <v>2238000</v>
      </c>
      <c r="L4099" s="13" t="s">
        <v>14</v>
      </c>
      <c r="M4099" s="7">
        <v>1</v>
      </c>
      <c r="N4099" s="14"/>
    </row>
    <row r="4100" spans="1:14" ht="47.25">
      <c r="A4100" s="6">
        <v>4099</v>
      </c>
      <c r="B4100" s="8" t="s">
        <v>26573</v>
      </c>
      <c r="C4100" s="9" t="s">
        <v>27034</v>
      </c>
      <c r="D4100" s="10" t="s">
        <v>26899</v>
      </c>
      <c r="E4100" s="11" t="s">
        <v>27039</v>
      </c>
      <c r="F4100" s="6">
        <v>419963</v>
      </c>
      <c r="G4100" s="6" t="s">
        <v>1638</v>
      </c>
      <c r="H4100" s="16">
        <v>3499473.01</v>
      </c>
      <c r="I4100" s="12" t="s">
        <v>1084</v>
      </c>
      <c r="J4100" s="12" t="s">
        <v>6961</v>
      </c>
      <c r="K4100" s="15">
        <v>2968000</v>
      </c>
      <c r="L4100" s="13" t="s">
        <v>14</v>
      </c>
      <c r="M4100" s="7">
        <v>1</v>
      </c>
      <c r="N4100" s="14"/>
    </row>
    <row r="4101" spans="1:14" ht="126">
      <c r="A4101" s="6">
        <v>4100</v>
      </c>
      <c r="B4101" s="8" t="s">
        <v>26573</v>
      </c>
      <c r="C4101" s="9" t="s">
        <v>27040</v>
      </c>
      <c r="D4101" s="10" t="s">
        <v>27041</v>
      </c>
      <c r="E4101" s="11" t="s">
        <v>27042</v>
      </c>
      <c r="F4101" s="6">
        <v>262355</v>
      </c>
      <c r="G4101" s="6" t="s">
        <v>1587</v>
      </c>
      <c r="H4101" s="16">
        <v>713155540.92900002</v>
      </c>
      <c r="I4101" s="12" t="s">
        <v>27043</v>
      </c>
      <c r="J4101" s="12" t="s">
        <v>7342</v>
      </c>
      <c r="K4101" s="15">
        <v>187048983</v>
      </c>
      <c r="L4101" s="13" t="s">
        <v>70</v>
      </c>
      <c r="M4101" s="7">
        <v>1</v>
      </c>
      <c r="N4101" s="14"/>
    </row>
    <row r="4102" spans="1:14" ht="126">
      <c r="A4102" s="6">
        <v>4101</v>
      </c>
      <c r="B4102" s="8" t="s">
        <v>26573</v>
      </c>
      <c r="C4102" s="9" t="s">
        <v>27044</v>
      </c>
      <c r="D4102" s="10" t="s">
        <v>4013</v>
      </c>
      <c r="E4102" s="11" t="s">
        <v>27042</v>
      </c>
      <c r="F4102" s="6">
        <v>262355</v>
      </c>
      <c r="G4102" s="6" t="s">
        <v>1587</v>
      </c>
      <c r="H4102" s="16">
        <v>713155540.92900002</v>
      </c>
      <c r="I4102" s="12" t="s">
        <v>27043</v>
      </c>
      <c r="J4102" s="12" t="s">
        <v>7342</v>
      </c>
      <c r="K4102" s="15">
        <v>187048983</v>
      </c>
      <c r="L4102" s="13" t="s">
        <v>70</v>
      </c>
      <c r="M4102" s="7">
        <v>0.6</v>
      </c>
      <c r="N4102" s="14"/>
    </row>
    <row r="4103" spans="1:14" ht="126">
      <c r="A4103" s="6">
        <v>4102</v>
      </c>
      <c r="B4103" s="8" t="s">
        <v>26573</v>
      </c>
      <c r="C4103" s="9" t="s">
        <v>27045</v>
      </c>
      <c r="D4103" s="10" t="s">
        <v>27046</v>
      </c>
      <c r="E4103" s="11" t="s">
        <v>27042</v>
      </c>
      <c r="F4103" s="6">
        <v>262355</v>
      </c>
      <c r="G4103" s="6" t="s">
        <v>1587</v>
      </c>
      <c r="H4103" s="16">
        <v>713155540.92900002</v>
      </c>
      <c r="I4103" s="12" t="s">
        <v>27043</v>
      </c>
      <c r="J4103" s="12" t="s">
        <v>7342</v>
      </c>
      <c r="K4103" s="15">
        <v>187048983</v>
      </c>
      <c r="L4103" s="13" t="s">
        <v>70</v>
      </c>
      <c r="M4103" s="7">
        <v>0.4</v>
      </c>
      <c r="N4103" s="14"/>
    </row>
    <row r="4104" spans="1:14" ht="63">
      <c r="A4104" s="6">
        <v>4103</v>
      </c>
      <c r="B4104" s="8" t="s">
        <v>26573</v>
      </c>
      <c r="C4104" s="9" t="s">
        <v>27047</v>
      </c>
      <c r="D4104" s="10" t="s">
        <v>4013</v>
      </c>
      <c r="E4104" s="11" t="s">
        <v>27048</v>
      </c>
      <c r="F4104" s="6">
        <v>126088</v>
      </c>
      <c r="G4104" s="6" t="s">
        <v>77</v>
      </c>
      <c r="H4104" s="16">
        <v>14519668.99</v>
      </c>
      <c r="I4104" s="12" t="s">
        <v>27049</v>
      </c>
      <c r="J4104" s="12" t="s">
        <v>7656</v>
      </c>
      <c r="K4104" s="15">
        <v>13186000</v>
      </c>
      <c r="L4104" s="13" t="s">
        <v>14</v>
      </c>
      <c r="M4104" s="7">
        <v>1</v>
      </c>
      <c r="N4104" s="14"/>
    </row>
    <row r="4105" spans="1:14" ht="78.75">
      <c r="A4105" s="6">
        <v>4104</v>
      </c>
      <c r="B4105" s="8" t="s">
        <v>26573</v>
      </c>
      <c r="C4105" s="9" t="s">
        <v>27050</v>
      </c>
      <c r="D4105" s="10" t="s">
        <v>26591</v>
      </c>
      <c r="E4105" s="11" t="s">
        <v>27051</v>
      </c>
      <c r="F4105" s="6">
        <v>126089</v>
      </c>
      <c r="G4105" s="6" t="s">
        <v>77</v>
      </c>
      <c r="H4105" s="16">
        <v>14499613.810000001</v>
      </c>
      <c r="I4105" s="12" t="s">
        <v>27049</v>
      </c>
      <c r="J4105" s="12" t="s">
        <v>7656</v>
      </c>
      <c r="K4105" s="15">
        <v>9279000</v>
      </c>
      <c r="L4105" s="13" t="s">
        <v>14</v>
      </c>
      <c r="M4105" s="7">
        <v>1</v>
      </c>
      <c r="N4105" s="14"/>
    </row>
    <row r="4106" spans="1:14" ht="47.25">
      <c r="A4106" s="6">
        <v>4105</v>
      </c>
      <c r="B4106" s="8" t="s">
        <v>26573</v>
      </c>
      <c r="C4106" s="9" t="s">
        <v>27052</v>
      </c>
      <c r="D4106" s="10" t="s">
        <v>3776</v>
      </c>
      <c r="E4106" s="11" t="s">
        <v>27053</v>
      </c>
      <c r="F4106" s="6">
        <v>126090</v>
      </c>
      <c r="G4106" s="6" t="s">
        <v>77</v>
      </c>
      <c r="H4106" s="16">
        <v>9541978.9399999995</v>
      </c>
      <c r="I4106" s="12" t="s">
        <v>26376</v>
      </c>
      <c r="J4106" s="12" t="s">
        <v>7652</v>
      </c>
      <c r="K4106" s="15">
        <v>5013000</v>
      </c>
      <c r="L4106" s="13" t="s">
        <v>14</v>
      </c>
      <c r="M4106" s="7">
        <v>1</v>
      </c>
      <c r="N4106" s="14"/>
    </row>
    <row r="4107" spans="1:14" ht="47.25">
      <c r="A4107" s="6">
        <v>4106</v>
      </c>
      <c r="B4107" s="8" t="s">
        <v>26573</v>
      </c>
      <c r="C4107" s="9" t="s">
        <v>27054</v>
      </c>
      <c r="D4107" s="10" t="s">
        <v>26575</v>
      </c>
      <c r="E4107" s="11" t="s">
        <v>27055</v>
      </c>
      <c r="F4107" s="6">
        <v>126091</v>
      </c>
      <c r="G4107" s="6" t="s">
        <v>77</v>
      </c>
      <c r="H4107" s="16">
        <v>9636554.2599999998</v>
      </c>
      <c r="I4107" s="12" t="s">
        <v>27049</v>
      </c>
      <c r="J4107" s="12" t="s">
        <v>6114</v>
      </c>
      <c r="K4107" s="15">
        <v>8950000</v>
      </c>
      <c r="L4107" s="13" t="s">
        <v>14</v>
      </c>
      <c r="M4107" s="7">
        <v>1</v>
      </c>
      <c r="N4107" s="14"/>
    </row>
    <row r="4108" spans="1:14" ht="47.25">
      <c r="A4108" s="6">
        <v>4107</v>
      </c>
      <c r="B4108" s="8" t="s">
        <v>26573</v>
      </c>
      <c r="C4108" s="9" t="s">
        <v>27056</v>
      </c>
      <c r="D4108" s="10" t="s">
        <v>27057</v>
      </c>
      <c r="E4108" s="11" t="s">
        <v>27058</v>
      </c>
      <c r="F4108" s="6">
        <v>126092</v>
      </c>
      <c r="G4108" s="6" t="s">
        <v>77</v>
      </c>
      <c r="H4108" s="16">
        <v>10001962.85</v>
      </c>
      <c r="I4108" s="12" t="s">
        <v>26376</v>
      </c>
      <c r="J4108" s="12" t="s">
        <v>27059</v>
      </c>
      <c r="K4108" s="15">
        <v>9648000</v>
      </c>
      <c r="L4108" s="13" t="s">
        <v>14</v>
      </c>
      <c r="M4108" s="7">
        <v>1</v>
      </c>
      <c r="N4108" s="14"/>
    </row>
    <row r="4109" spans="1:14" ht="31.5">
      <c r="A4109" s="6">
        <v>4108</v>
      </c>
      <c r="B4109" s="8" t="s">
        <v>26573</v>
      </c>
      <c r="C4109" s="9" t="s">
        <v>27060</v>
      </c>
      <c r="D4109" s="10" t="s">
        <v>27061</v>
      </c>
      <c r="E4109" s="11" t="s">
        <v>27062</v>
      </c>
      <c r="F4109" s="6">
        <v>217815</v>
      </c>
      <c r="G4109" s="6" t="s">
        <v>77</v>
      </c>
      <c r="H4109" s="16">
        <v>12458752.34</v>
      </c>
      <c r="I4109" s="12" t="s">
        <v>23264</v>
      </c>
      <c r="J4109" s="12" t="s">
        <v>2735</v>
      </c>
      <c r="K4109" s="15">
        <v>12452463</v>
      </c>
      <c r="L4109" s="13" t="s">
        <v>14</v>
      </c>
      <c r="M4109" s="7">
        <v>1</v>
      </c>
      <c r="N4109" s="14"/>
    </row>
    <row r="4110" spans="1:14" ht="31.5">
      <c r="A4110" s="6">
        <v>4109</v>
      </c>
      <c r="B4110" s="8" t="s">
        <v>26573</v>
      </c>
      <c r="C4110" s="9" t="s">
        <v>27063</v>
      </c>
      <c r="D4110" s="10" t="s">
        <v>27064</v>
      </c>
      <c r="E4110" s="11" t="s">
        <v>27065</v>
      </c>
      <c r="F4110" s="6">
        <v>391313</v>
      </c>
      <c r="G4110" s="6" t="s">
        <v>77</v>
      </c>
      <c r="H4110" s="16">
        <v>6553100</v>
      </c>
      <c r="I4110" s="12" t="s">
        <v>7752</v>
      </c>
      <c r="J4110" s="12" t="s">
        <v>1952</v>
      </c>
      <c r="K4110" s="15">
        <v>1559890</v>
      </c>
      <c r="L4110" s="13" t="s">
        <v>14</v>
      </c>
      <c r="M4110" s="7">
        <v>1</v>
      </c>
      <c r="N4110" s="14"/>
    </row>
    <row r="4111" spans="1:14" ht="110.25">
      <c r="A4111" s="6">
        <v>4110</v>
      </c>
      <c r="B4111" s="8" t="s">
        <v>26573</v>
      </c>
      <c r="C4111" s="9" t="s">
        <v>27066</v>
      </c>
      <c r="D4111" s="10" t="s">
        <v>27067</v>
      </c>
      <c r="E4111" s="11" t="s">
        <v>27068</v>
      </c>
      <c r="F4111" s="6">
        <v>243144</v>
      </c>
      <c r="G4111" s="6" t="s">
        <v>3276</v>
      </c>
      <c r="H4111" s="16">
        <v>46202400</v>
      </c>
      <c r="I4111" s="12" t="s">
        <v>27069</v>
      </c>
      <c r="J4111" s="12" t="s">
        <v>7745</v>
      </c>
      <c r="K4111" s="15">
        <v>36977000</v>
      </c>
      <c r="L4111" s="13" t="s">
        <v>70</v>
      </c>
      <c r="M4111" s="7">
        <v>1</v>
      </c>
      <c r="N4111" s="14"/>
    </row>
    <row r="4112" spans="1:14" ht="110.25">
      <c r="A4112" s="6">
        <v>4111</v>
      </c>
      <c r="B4112" s="8" t="s">
        <v>26573</v>
      </c>
      <c r="C4112" s="9" t="s">
        <v>27007</v>
      </c>
      <c r="D4112" s="10" t="s">
        <v>4020</v>
      </c>
      <c r="E4112" s="11" t="s">
        <v>27068</v>
      </c>
      <c r="F4112" s="6">
        <v>243144</v>
      </c>
      <c r="G4112" s="6" t="s">
        <v>3276</v>
      </c>
      <c r="H4112" s="16">
        <v>46202400</v>
      </c>
      <c r="I4112" s="12" t="s">
        <v>27069</v>
      </c>
      <c r="J4112" s="12" t="s">
        <v>7745</v>
      </c>
      <c r="K4112" s="15">
        <v>36977000</v>
      </c>
      <c r="L4112" s="13" t="s">
        <v>70</v>
      </c>
      <c r="M4112" s="7">
        <v>0.51</v>
      </c>
      <c r="N4112" s="14"/>
    </row>
    <row r="4113" spans="1:14" ht="110.25">
      <c r="A4113" s="6">
        <v>4112</v>
      </c>
      <c r="B4113" s="8" t="s">
        <v>26573</v>
      </c>
      <c r="C4113" s="9" t="s">
        <v>27070</v>
      </c>
      <c r="D4113" s="10" t="s">
        <v>17573</v>
      </c>
      <c r="E4113" s="11" t="s">
        <v>27068</v>
      </c>
      <c r="F4113" s="6">
        <v>243144</v>
      </c>
      <c r="G4113" s="6" t="s">
        <v>3276</v>
      </c>
      <c r="H4113" s="16">
        <v>46202400</v>
      </c>
      <c r="I4113" s="12" t="s">
        <v>27069</v>
      </c>
      <c r="J4113" s="12" t="s">
        <v>7745</v>
      </c>
      <c r="K4113" s="15">
        <v>36977000</v>
      </c>
      <c r="L4113" s="13" t="s">
        <v>70</v>
      </c>
      <c r="M4113" s="7">
        <v>0.49</v>
      </c>
      <c r="N4113" s="14"/>
    </row>
    <row r="4114" spans="1:14" ht="126">
      <c r="A4114" s="6">
        <v>4113</v>
      </c>
      <c r="B4114" s="8" t="s">
        <v>26573</v>
      </c>
      <c r="C4114" s="9" t="s">
        <v>27071</v>
      </c>
      <c r="D4114" s="10" t="s">
        <v>27072</v>
      </c>
      <c r="E4114" s="11" t="s">
        <v>27073</v>
      </c>
      <c r="F4114" s="6">
        <v>260044</v>
      </c>
      <c r="G4114" s="6" t="s">
        <v>3276</v>
      </c>
      <c r="H4114" s="16">
        <v>39021000</v>
      </c>
      <c r="I4114" s="12" t="s">
        <v>26617</v>
      </c>
      <c r="J4114" s="12" t="s">
        <v>26618</v>
      </c>
      <c r="K4114" s="15">
        <v>10000000</v>
      </c>
      <c r="L4114" s="13" t="s">
        <v>70</v>
      </c>
      <c r="M4114" s="7">
        <v>1</v>
      </c>
      <c r="N4114" s="14"/>
    </row>
    <row r="4115" spans="1:14" ht="126">
      <c r="A4115" s="6">
        <v>4114</v>
      </c>
      <c r="B4115" s="8" t="s">
        <v>26573</v>
      </c>
      <c r="C4115" s="9" t="s">
        <v>27074</v>
      </c>
      <c r="D4115" s="10" t="s">
        <v>4013</v>
      </c>
      <c r="E4115" s="11" t="s">
        <v>27073</v>
      </c>
      <c r="F4115" s="6">
        <v>260044</v>
      </c>
      <c r="G4115" s="6" t="s">
        <v>3276</v>
      </c>
      <c r="H4115" s="16">
        <v>39021000</v>
      </c>
      <c r="I4115" s="12" t="s">
        <v>26617</v>
      </c>
      <c r="J4115" s="12" t="s">
        <v>26618</v>
      </c>
      <c r="K4115" s="15">
        <v>10901165</v>
      </c>
      <c r="L4115" s="13" t="s">
        <v>70</v>
      </c>
      <c r="M4115" s="7">
        <v>0.49</v>
      </c>
      <c r="N4115" s="14"/>
    </row>
    <row r="4116" spans="1:14" ht="126">
      <c r="A4116" s="6">
        <v>4115</v>
      </c>
      <c r="B4116" s="8" t="s">
        <v>26573</v>
      </c>
      <c r="C4116" s="9" t="s">
        <v>27075</v>
      </c>
      <c r="D4116" s="10" t="s">
        <v>4020</v>
      </c>
      <c r="E4116" s="11" t="s">
        <v>27073</v>
      </c>
      <c r="F4116" s="6">
        <v>260044</v>
      </c>
      <c r="G4116" s="6" t="s">
        <v>3276</v>
      </c>
      <c r="H4116" s="16">
        <v>39021000</v>
      </c>
      <c r="I4116" s="12" t="s">
        <v>26617</v>
      </c>
      <c r="J4116" s="12" t="s">
        <v>26618</v>
      </c>
      <c r="K4116" s="15">
        <v>10901165</v>
      </c>
      <c r="L4116" s="13" t="s">
        <v>70</v>
      </c>
      <c r="M4116" s="7">
        <v>0.51</v>
      </c>
      <c r="N4116" s="14"/>
    </row>
    <row r="4117" spans="1:14" ht="63">
      <c r="A4117" s="6">
        <v>4116</v>
      </c>
      <c r="B4117" s="8" t="s">
        <v>26573</v>
      </c>
      <c r="C4117" s="9" t="s">
        <v>27076</v>
      </c>
      <c r="D4117" s="10" t="s">
        <v>26687</v>
      </c>
      <c r="E4117" s="11" t="s">
        <v>27077</v>
      </c>
      <c r="F4117" s="6">
        <v>287315</v>
      </c>
      <c r="G4117" s="6" t="s">
        <v>27078</v>
      </c>
      <c r="H4117" s="16">
        <v>9845632.7200000007</v>
      </c>
      <c r="I4117" s="12" t="s">
        <v>19627</v>
      </c>
      <c r="J4117" s="12" t="s">
        <v>7479</v>
      </c>
      <c r="K4117" s="15">
        <v>2500000</v>
      </c>
      <c r="L4117" s="13" t="s">
        <v>14</v>
      </c>
      <c r="M4117" s="7">
        <v>1</v>
      </c>
      <c r="N4117" s="14"/>
    </row>
    <row r="4118" spans="1:14" ht="78.75">
      <c r="A4118" s="6">
        <v>4117</v>
      </c>
      <c r="B4118" s="8" t="s">
        <v>26573</v>
      </c>
      <c r="C4118" s="9" t="s">
        <v>27079</v>
      </c>
      <c r="D4118" s="10" t="s">
        <v>6119</v>
      </c>
      <c r="E4118" s="11" t="s">
        <v>27080</v>
      </c>
      <c r="F4118" s="6">
        <v>287316</v>
      </c>
      <c r="G4118" s="6" t="s">
        <v>27078</v>
      </c>
      <c r="H4118" s="16">
        <v>9842079.5700000003</v>
      </c>
      <c r="I4118" s="12" t="s">
        <v>19596</v>
      </c>
      <c r="J4118" s="12" t="s">
        <v>27081</v>
      </c>
      <c r="K4118" s="15">
        <v>2500000</v>
      </c>
      <c r="L4118" s="13" t="s">
        <v>14</v>
      </c>
      <c r="M4118" s="7">
        <v>1</v>
      </c>
      <c r="N4118" s="14"/>
    </row>
    <row r="4119" spans="1:14" ht="94.5">
      <c r="A4119" s="6">
        <v>4118</v>
      </c>
      <c r="B4119" s="8" t="s">
        <v>26573</v>
      </c>
      <c r="C4119" s="9" t="s">
        <v>27082</v>
      </c>
      <c r="D4119" s="10" t="s">
        <v>11556</v>
      </c>
      <c r="E4119" s="11" t="s">
        <v>27083</v>
      </c>
      <c r="F4119" s="6">
        <v>417176</v>
      </c>
      <c r="G4119" s="6" t="s">
        <v>794</v>
      </c>
      <c r="H4119" s="16">
        <v>4097507.37</v>
      </c>
      <c r="I4119" s="12" t="s">
        <v>20217</v>
      </c>
      <c r="J4119" s="12" t="s">
        <v>27084</v>
      </c>
      <c r="K4119" s="15">
        <v>4097507.37</v>
      </c>
      <c r="L4119" s="13" t="s">
        <v>14</v>
      </c>
      <c r="M4119" s="7">
        <v>1</v>
      </c>
      <c r="N4119" s="14"/>
    </row>
    <row r="4120" spans="1:14" ht="110.25">
      <c r="A4120" s="6">
        <v>4119</v>
      </c>
      <c r="B4120" s="8" t="s">
        <v>26573</v>
      </c>
      <c r="C4120" s="9" t="s">
        <v>27085</v>
      </c>
      <c r="D4120" s="10" t="s">
        <v>27086</v>
      </c>
      <c r="E4120" s="11" t="s">
        <v>27087</v>
      </c>
      <c r="F4120" s="6">
        <v>417177</v>
      </c>
      <c r="G4120" s="6" t="s">
        <v>794</v>
      </c>
      <c r="H4120" s="16">
        <v>4052285.67</v>
      </c>
      <c r="I4120" s="12" t="s">
        <v>20217</v>
      </c>
      <c r="J4120" s="12" t="s">
        <v>27088</v>
      </c>
      <c r="K4120" s="15">
        <v>4000000</v>
      </c>
      <c r="L4120" s="13" t="s">
        <v>14</v>
      </c>
      <c r="M4120" s="7">
        <v>1</v>
      </c>
      <c r="N4120" s="14"/>
    </row>
    <row r="4121" spans="1:14" ht="78.75">
      <c r="A4121" s="6">
        <v>4120</v>
      </c>
      <c r="B4121" s="8" t="s">
        <v>26573</v>
      </c>
      <c r="C4121" s="9" t="s">
        <v>27089</v>
      </c>
      <c r="D4121" s="10" t="s">
        <v>5655</v>
      </c>
      <c r="E4121" s="11" t="s">
        <v>27090</v>
      </c>
      <c r="F4121" s="6">
        <v>475550</v>
      </c>
      <c r="G4121" s="6" t="s">
        <v>4045</v>
      </c>
      <c r="H4121" s="16">
        <v>74032000</v>
      </c>
      <c r="I4121" s="12" t="s">
        <v>1798</v>
      </c>
      <c r="J4121" s="12" t="s">
        <v>2200</v>
      </c>
      <c r="K4121" s="15"/>
      <c r="L4121" s="13" t="s">
        <v>14</v>
      </c>
      <c r="M4121" s="7">
        <v>1</v>
      </c>
      <c r="N4121" s="14"/>
    </row>
    <row r="4122" spans="1:14" ht="78.75">
      <c r="A4122" s="6">
        <v>4121</v>
      </c>
      <c r="B4122" s="8" t="s">
        <v>26573</v>
      </c>
      <c r="C4122" s="9" t="s">
        <v>27091</v>
      </c>
      <c r="D4122" s="10" t="s">
        <v>27092</v>
      </c>
      <c r="E4122" s="11" t="s">
        <v>27093</v>
      </c>
      <c r="F4122" s="6">
        <v>464208</v>
      </c>
      <c r="G4122" s="6" t="s">
        <v>4045</v>
      </c>
      <c r="H4122" s="16">
        <v>136907283</v>
      </c>
      <c r="I4122" s="12" t="s">
        <v>975</v>
      </c>
      <c r="J4122" s="12" t="s">
        <v>20030</v>
      </c>
      <c r="K4122" s="15">
        <v>67903000</v>
      </c>
      <c r="L4122" s="13" t="s">
        <v>70</v>
      </c>
      <c r="M4122" s="7">
        <v>1</v>
      </c>
      <c r="N4122" s="14"/>
    </row>
    <row r="4123" spans="1:14" ht="78.75">
      <c r="A4123" s="6">
        <v>4122</v>
      </c>
      <c r="B4123" s="8" t="s">
        <v>26573</v>
      </c>
      <c r="C4123" s="9" t="s">
        <v>27094</v>
      </c>
      <c r="D4123" s="10" t="s">
        <v>17573</v>
      </c>
      <c r="E4123" s="11" t="s">
        <v>27093</v>
      </c>
      <c r="F4123" s="6">
        <v>464208</v>
      </c>
      <c r="G4123" s="6" t="s">
        <v>4045</v>
      </c>
      <c r="H4123" s="16">
        <v>136907283</v>
      </c>
      <c r="I4123" s="12" t="s">
        <v>975</v>
      </c>
      <c r="J4123" s="12" t="s">
        <v>20030</v>
      </c>
      <c r="K4123" s="15"/>
      <c r="L4123" s="13" t="s">
        <v>70</v>
      </c>
      <c r="M4123" s="7">
        <v>0.6</v>
      </c>
      <c r="N4123" s="14"/>
    </row>
    <row r="4124" spans="1:14" ht="78.75">
      <c r="A4124" s="6">
        <v>4123</v>
      </c>
      <c r="B4124" s="8" t="s">
        <v>26573</v>
      </c>
      <c r="C4124" s="9" t="s">
        <v>27095</v>
      </c>
      <c r="D4124" s="10" t="s">
        <v>3894</v>
      </c>
      <c r="E4124" s="11" t="s">
        <v>27093</v>
      </c>
      <c r="F4124" s="6">
        <v>464208</v>
      </c>
      <c r="G4124" s="6" t="s">
        <v>4045</v>
      </c>
      <c r="H4124" s="16">
        <v>136907283</v>
      </c>
      <c r="I4124" s="12" t="s">
        <v>975</v>
      </c>
      <c r="J4124" s="12" t="s">
        <v>20030</v>
      </c>
      <c r="K4124" s="15"/>
      <c r="L4124" s="13" t="s">
        <v>70</v>
      </c>
      <c r="M4124" s="7">
        <v>0.4</v>
      </c>
      <c r="N4124" s="14"/>
    </row>
    <row r="4125" spans="1:14" ht="63">
      <c r="A4125" s="6">
        <v>4124</v>
      </c>
      <c r="B4125" s="8" t="s">
        <v>26573</v>
      </c>
      <c r="C4125" s="9" t="s">
        <v>27096</v>
      </c>
      <c r="D4125" s="10" t="s">
        <v>27097</v>
      </c>
      <c r="E4125" s="11" t="s">
        <v>27098</v>
      </c>
      <c r="F4125" s="6">
        <v>449966</v>
      </c>
      <c r="G4125" s="6" t="s">
        <v>4045</v>
      </c>
      <c r="H4125" s="16">
        <v>50908794.449000001</v>
      </c>
      <c r="I4125" s="12">
        <v>2909.2</v>
      </c>
      <c r="J4125" s="12" t="s">
        <v>3067</v>
      </c>
      <c r="K4125" s="15">
        <v>24623000</v>
      </c>
      <c r="L4125" s="13" t="s">
        <v>14</v>
      </c>
      <c r="M4125" s="7">
        <v>1</v>
      </c>
      <c r="N4125" s="14"/>
    </row>
    <row r="4126" spans="1:14" ht="94.5">
      <c r="A4126" s="6">
        <v>4125</v>
      </c>
      <c r="B4126" s="8" t="s">
        <v>26573</v>
      </c>
      <c r="C4126" s="9" t="s">
        <v>26903</v>
      </c>
      <c r="D4126" s="10" t="s">
        <v>6119</v>
      </c>
      <c r="E4126" s="11" t="s">
        <v>27099</v>
      </c>
      <c r="F4126" s="6">
        <v>438535</v>
      </c>
      <c r="G4126" s="6" t="s">
        <v>7075</v>
      </c>
      <c r="H4126" s="16">
        <v>28757408.52</v>
      </c>
      <c r="I4126" s="12" t="s">
        <v>7682</v>
      </c>
      <c r="J4126" s="12" t="s">
        <v>1010</v>
      </c>
      <c r="K4126" s="15">
        <v>15913000</v>
      </c>
      <c r="L4126" s="13" t="s">
        <v>14</v>
      </c>
      <c r="M4126" s="7">
        <v>1</v>
      </c>
      <c r="N4126" s="14"/>
    </row>
    <row r="4127" spans="1:14" ht="78.75">
      <c r="A4127" s="6">
        <v>4126</v>
      </c>
      <c r="B4127" s="8" t="s">
        <v>26573</v>
      </c>
      <c r="C4127" s="9" t="s">
        <v>26903</v>
      </c>
      <c r="D4127" s="10" t="s">
        <v>6119</v>
      </c>
      <c r="E4127" s="11" t="s">
        <v>27100</v>
      </c>
      <c r="F4127" s="6">
        <v>438537</v>
      </c>
      <c r="G4127" s="6" t="s">
        <v>7075</v>
      </c>
      <c r="H4127" s="16">
        <v>45439075.07</v>
      </c>
      <c r="I4127" s="12" t="s">
        <v>6252</v>
      </c>
      <c r="J4127" s="12" t="s">
        <v>27101</v>
      </c>
      <c r="K4127" s="15">
        <v>30881000</v>
      </c>
      <c r="L4127" s="13" t="s">
        <v>14</v>
      </c>
      <c r="M4127" s="7">
        <v>1</v>
      </c>
      <c r="N4127" s="14"/>
    </row>
    <row r="4128" spans="1:14" ht="78.75">
      <c r="A4128" s="6">
        <v>4127</v>
      </c>
      <c r="B4128" s="8" t="s">
        <v>26573</v>
      </c>
      <c r="C4128" s="9" t="s">
        <v>27102</v>
      </c>
      <c r="D4128" s="10" t="s">
        <v>27103</v>
      </c>
      <c r="E4128" s="11" t="s">
        <v>27104</v>
      </c>
      <c r="F4128" s="6">
        <v>438538</v>
      </c>
      <c r="G4128" s="6" t="s">
        <v>7075</v>
      </c>
      <c r="H4128" s="16">
        <v>36203242</v>
      </c>
      <c r="I4128" s="12">
        <v>17.111999999999998</v>
      </c>
      <c r="J4128" s="12" t="s">
        <v>20740</v>
      </c>
      <c r="K4128" s="15">
        <v>14597000</v>
      </c>
      <c r="L4128" s="13" t="s">
        <v>70</v>
      </c>
      <c r="M4128" s="7">
        <v>1</v>
      </c>
      <c r="N4128" s="14"/>
    </row>
    <row r="4129" spans="1:14" ht="78.75">
      <c r="A4129" s="6">
        <v>4128</v>
      </c>
      <c r="B4129" s="8" t="s">
        <v>26573</v>
      </c>
      <c r="C4129" s="9" t="s">
        <v>27105</v>
      </c>
      <c r="D4129" s="10" t="s">
        <v>26908</v>
      </c>
      <c r="E4129" s="11" t="s">
        <v>27104</v>
      </c>
      <c r="F4129" s="6">
        <v>438538</v>
      </c>
      <c r="G4129" s="6" t="s">
        <v>7075</v>
      </c>
      <c r="H4129" s="16">
        <v>36203242</v>
      </c>
      <c r="I4129" s="12">
        <v>17.111999999999998</v>
      </c>
      <c r="J4129" s="12" t="s">
        <v>20740</v>
      </c>
      <c r="K4129" s="15"/>
      <c r="L4129" s="13" t="s">
        <v>70</v>
      </c>
      <c r="M4129" s="7">
        <v>0.6</v>
      </c>
      <c r="N4129" s="14"/>
    </row>
    <row r="4130" spans="1:14" ht="78.75">
      <c r="A4130" s="6">
        <v>4129</v>
      </c>
      <c r="B4130" s="8" t="s">
        <v>26573</v>
      </c>
      <c r="C4130" s="9" t="s">
        <v>26773</v>
      </c>
      <c r="D4130" s="10" t="s">
        <v>5641</v>
      </c>
      <c r="E4130" s="11" t="s">
        <v>27104</v>
      </c>
      <c r="F4130" s="6">
        <v>438538</v>
      </c>
      <c r="G4130" s="6" t="s">
        <v>7075</v>
      </c>
      <c r="H4130" s="16">
        <v>36203242</v>
      </c>
      <c r="I4130" s="12">
        <v>17.111999999999998</v>
      </c>
      <c r="J4130" s="12" t="s">
        <v>20740</v>
      </c>
      <c r="K4130" s="15"/>
      <c r="L4130" s="13" t="s">
        <v>70</v>
      </c>
      <c r="M4130" s="7">
        <v>0.4</v>
      </c>
      <c r="N4130" s="14"/>
    </row>
    <row r="4131" spans="1:14" ht="94.5">
      <c r="A4131" s="6">
        <v>4130</v>
      </c>
      <c r="B4131" s="8" t="s">
        <v>26573</v>
      </c>
      <c r="C4131" s="9" t="s">
        <v>6789</v>
      </c>
      <c r="D4131" s="10" t="s">
        <v>27106</v>
      </c>
      <c r="E4131" s="11" t="s">
        <v>27107</v>
      </c>
      <c r="F4131" s="6">
        <v>438539</v>
      </c>
      <c r="G4131" s="6" t="s">
        <v>7075</v>
      </c>
      <c r="H4131" s="16">
        <v>43896542.090000004</v>
      </c>
      <c r="I4131" s="12" t="s">
        <v>1792</v>
      </c>
      <c r="J4131" s="12" t="s">
        <v>1793</v>
      </c>
      <c r="K4131" s="15">
        <v>18610000</v>
      </c>
      <c r="L4131" s="13" t="s">
        <v>70</v>
      </c>
      <c r="M4131" s="7">
        <v>1</v>
      </c>
      <c r="N4131" s="14"/>
    </row>
    <row r="4132" spans="1:14" ht="94.5">
      <c r="A4132" s="6">
        <v>4131</v>
      </c>
      <c r="B4132" s="8" t="s">
        <v>26573</v>
      </c>
      <c r="C4132" s="9" t="s">
        <v>27108</v>
      </c>
      <c r="D4132" s="10" t="s">
        <v>6177</v>
      </c>
      <c r="E4132" s="11" t="s">
        <v>27107</v>
      </c>
      <c r="F4132" s="6">
        <v>438539</v>
      </c>
      <c r="G4132" s="6"/>
      <c r="H4132" s="16"/>
      <c r="I4132" s="12"/>
      <c r="J4132" s="12"/>
      <c r="K4132" s="15">
        <v>18610000</v>
      </c>
      <c r="L4132" s="13" t="s">
        <v>70</v>
      </c>
      <c r="M4132" s="7">
        <v>0.51</v>
      </c>
      <c r="N4132" s="14"/>
    </row>
    <row r="4133" spans="1:14" ht="94.5">
      <c r="A4133" s="6">
        <v>4132</v>
      </c>
      <c r="B4133" s="8" t="s">
        <v>26573</v>
      </c>
      <c r="C4133" s="9" t="s">
        <v>27109</v>
      </c>
      <c r="D4133" s="10" t="s">
        <v>5839</v>
      </c>
      <c r="E4133" s="11" t="s">
        <v>27107</v>
      </c>
      <c r="F4133" s="6">
        <v>438539</v>
      </c>
      <c r="G4133" s="6"/>
      <c r="H4133" s="16"/>
      <c r="I4133" s="12"/>
      <c r="J4133" s="12"/>
      <c r="K4133" s="15">
        <v>18610000</v>
      </c>
      <c r="L4133" s="13" t="s">
        <v>70</v>
      </c>
      <c r="M4133" s="7">
        <v>0.49</v>
      </c>
      <c r="N4133" s="14"/>
    </row>
    <row r="4134" spans="1:14" ht="110.25">
      <c r="A4134" s="6">
        <v>4133</v>
      </c>
      <c r="B4134" s="8" t="s">
        <v>26573</v>
      </c>
      <c r="C4134" s="9" t="s">
        <v>27110</v>
      </c>
      <c r="D4134" s="10" t="s">
        <v>17382</v>
      </c>
      <c r="E4134" s="11" t="s">
        <v>27111</v>
      </c>
      <c r="F4134" s="6">
        <v>471259</v>
      </c>
      <c r="G4134" s="6" t="s">
        <v>26577</v>
      </c>
      <c r="H4134" s="16"/>
      <c r="I4134" s="12" t="s">
        <v>1952</v>
      </c>
      <c r="J4134" s="12" t="s">
        <v>2293</v>
      </c>
      <c r="K4134" s="15"/>
      <c r="L4134" s="13" t="s">
        <v>14</v>
      </c>
      <c r="M4134" s="7">
        <v>1</v>
      </c>
      <c r="N4134" s="14"/>
    </row>
    <row r="4135" spans="1:14" ht="126">
      <c r="A4135" s="6">
        <v>4134</v>
      </c>
      <c r="B4135" s="8" t="s">
        <v>26573</v>
      </c>
      <c r="C4135" s="9" t="s">
        <v>27112</v>
      </c>
      <c r="D4135" s="10" t="s">
        <v>17335</v>
      </c>
      <c r="E4135" s="11" t="s">
        <v>27113</v>
      </c>
      <c r="F4135" s="6">
        <v>485076</v>
      </c>
      <c r="G4135" s="6" t="s">
        <v>4045</v>
      </c>
      <c r="H4135" s="16">
        <v>63279791.439999998</v>
      </c>
      <c r="I4135" s="12" t="s">
        <v>1960</v>
      </c>
      <c r="J4135" s="12" t="s">
        <v>6604</v>
      </c>
      <c r="K4135" s="15">
        <v>7474000</v>
      </c>
      <c r="L4135" s="13" t="s">
        <v>70</v>
      </c>
      <c r="M4135" s="7">
        <v>1</v>
      </c>
      <c r="N4135" s="14"/>
    </row>
    <row r="4136" spans="1:14" ht="126">
      <c r="A4136" s="6">
        <v>4135</v>
      </c>
      <c r="B4136" s="8" t="s">
        <v>26573</v>
      </c>
      <c r="C4136" s="9" t="s">
        <v>27114</v>
      </c>
      <c r="D4136" s="10" t="s">
        <v>3894</v>
      </c>
      <c r="E4136" s="11" t="s">
        <v>27113</v>
      </c>
      <c r="F4136" s="6">
        <v>485076</v>
      </c>
      <c r="G4136" s="6" t="s">
        <v>4045</v>
      </c>
      <c r="H4136" s="16">
        <v>63279791.439999998</v>
      </c>
      <c r="I4136" s="12" t="s">
        <v>1960</v>
      </c>
      <c r="J4136" s="12" t="s">
        <v>6604</v>
      </c>
      <c r="K4136" s="15">
        <v>7474000</v>
      </c>
      <c r="L4136" s="13" t="s">
        <v>70</v>
      </c>
      <c r="M4136" s="7">
        <v>0.4</v>
      </c>
      <c r="N4136" s="14"/>
    </row>
    <row r="4137" spans="1:14" ht="126">
      <c r="A4137" s="6">
        <v>4136</v>
      </c>
      <c r="B4137" s="8" t="s">
        <v>26573</v>
      </c>
      <c r="C4137" s="9" t="s">
        <v>27115</v>
      </c>
      <c r="D4137" s="10" t="s">
        <v>6119</v>
      </c>
      <c r="E4137" s="11" t="s">
        <v>27113</v>
      </c>
      <c r="F4137" s="6">
        <v>485076</v>
      </c>
      <c r="G4137" s="6" t="s">
        <v>4045</v>
      </c>
      <c r="H4137" s="16">
        <v>63279791.439999998</v>
      </c>
      <c r="I4137" s="12" t="s">
        <v>1960</v>
      </c>
      <c r="J4137" s="12" t="s">
        <v>6604</v>
      </c>
      <c r="K4137" s="15">
        <v>7474000</v>
      </c>
      <c r="L4137" s="13" t="s">
        <v>70</v>
      </c>
      <c r="M4137" s="7">
        <v>0.6</v>
      </c>
      <c r="N4137" s="14"/>
    </row>
    <row r="4138" spans="1:14" ht="141.75">
      <c r="A4138" s="6">
        <v>4137</v>
      </c>
      <c r="B4138" s="8" t="s">
        <v>26573</v>
      </c>
      <c r="C4138" s="9" t="s">
        <v>27116</v>
      </c>
      <c r="D4138" s="10" t="s">
        <v>27117</v>
      </c>
      <c r="E4138" s="11" t="s">
        <v>27118</v>
      </c>
      <c r="F4138" s="6">
        <v>506089</v>
      </c>
      <c r="G4138" s="6" t="s">
        <v>9897</v>
      </c>
      <c r="H4138" s="16">
        <v>2442558.71</v>
      </c>
      <c r="I4138" s="12" t="s">
        <v>979</v>
      </c>
      <c r="J4138" s="12" t="s">
        <v>26245</v>
      </c>
      <c r="K4138" s="15">
        <v>1732000</v>
      </c>
      <c r="L4138" s="13" t="s">
        <v>14</v>
      </c>
      <c r="M4138" s="7">
        <v>1</v>
      </c>
      <c r="N4138" s="14"/>
    </row>
    <row r="4139" spans="1:14" ht="141.75">
      <c r="A4139" s="6">
        <v>4138</v>
      </c>
      <c r="B4139" s="8" t="s">
        <v>26573</v>
      </c>
      <c r="C4139" s="9" t="s">
        <v>27119</v>
      </c>
      <c r="D4139" s="10" t="s">
        <v>27057</v>
      </c>
      <c r="E4139" s="11" t="s">
        <v>27120</v>
      </c>
      <c r="F4139" s="6">
        <v>506088</v>
      </c>
      <c r="G4139" s="6" t="s">
        <v>9897</v>
      </c>
      <c r="H4139" s="16">
        <v>2527311.5699999998</v>
      </c>
      <c r="I4139" s="12" t="s">
        <v>979</v>
      </c>
      <c r="J4139" s="12" t="s">
        <v>5626</v>
      </c>
      <c r="K4139" s="15"/>
      <c r="L4139" s="13" t="s">
        <v>14</v>
      </c>
      <c r="M4139" s="7">
        <v>1</v>
      </c>
      <c r="N4139" s="14"/>
    </row>
    <row r="4140" spans="1:14" ht="78.75">
      <c r="A4140" s="6">
        <v>4139</v>
      </c>
      <c r="B4140" s="8" t="s">
        <v>26573</v>
      </c>
      <c r="C4140" s="9" t="s">
        <v>27121</v>
      </c>
      <c r="D4140" s="10" t="s">
        <v>27122</v>
      </c>
      <c r="E4140" s="11" t="s">
        <v>27123</v>
      </c>
      <c r="F4140" s="6">
        <v>494606</v>
      </c>
      <c r="G4140" s="6" t="s">
        <v>26577</v>
      </c>
      <c r="H4140" s="16">
        <v>9795932.5999999996</v>
      </c>
      <c r="I4140" s="12" t="s">
        <v>5864</v>
      </c>
      <c r="J4140" s="12" t="s">
        <v>6450</v>
      </c>
      <c r="K4140" s="15"/>
      <c r="L4140" s="13" t="s">
        <v>14</v>
      </c>
      <c r="M4140" s="7">
        <v>1</v>
      </c>
      <c r="N4140" s="14"/>
    </row>
    <row r="4141" spans="1:14" ht="110.25">
      <c r="A4141" s="6">
        <v>4140</v>
      </c>
      <c r="B4141" s="8" t="s">
        <v>26573</v>
      </c>
      <c r="C4141" s="9" t="s">
        <v>27124</v>
      </c>
      <c r="D4141" s="10" t="s">
        <v>27125</v>
      </c>
      <c r="E4141" s="11" t="s">
        <v>27126</v>
      </c>
      <c r="F4141" s="6">
        <v>507293</v>
      </c>
      <c r="G4141" s="6" t="s">
        <v>26577</v>
      </c>
      <c r="H4141" s="16">
        <v>2245774.35</v>
      </c>
      <c r="I4141" s="12" t="s">
        <v>979</v>
      </c>
      <c r="J4141" s="12" t="s">
        <v>2293</v>
      </c>
      <c r="K4141" s="15"/>
      <c r="L4141" s="13" t="s">
        <v>14</v>
      </c>
      <c r="M4141" s="7">
        <v>1</v>
      </c>
      <c r="N4141" s="14"/>
    </row>
    <row r="4142" spans="1:14" ht="78.75">
      <c r="A4142" s="6">
        <v>4141</v>
      </c>
      <c r="B4142" s="8" t="s">
        <v>26573</v>
      </c>
      <c r="C4142" s="9" t="s">
        <v>27127</v>
      </c>
      <c r="D4142" s="10" t="s">
        <v>27128</v>
      </c>
      <c r="E4142" s="11" t="s">
        <v>27129</v>
      </c>
      <c r="F4142" s="6">
        <v>507294</v>
      </c>
      <c r="G4142" s="6" t="s">
        <v>26577</v>
      </c>
      <c r="H4142" s="16">
        <v>7257132.6500000004</v>
      </c>
      <c r="I4142" s="12" t="s">
        <v>1960</v>
      </c>
      <c r="J4142" s="12" t="s">
        <v>2293</v>
      </c>
      <c r="K4142" s="15"/>
      <c r="L4142" s="13" t="s">
        <v>14</v>
      </c>
      <c r="M4142" s="7">
        <v>1</v>
      </c>
      <c r="N4142" s="14"/>
    </row>
    <row r="4143" spans="1:14" ht="126">
      <c r="A4143" s="6">
        <v>4142</v>
      </c>
      <c r="B4143" s="8" t="s">
        <v>26573</v>
      </c>
      <c r="C4143" s="9" t="s">
        <v>27130</v>
      </c>
      <c r="D4143" s="10" t="s">
        <v>27131</v>
      </c>
      <c r="E4143" s="11" t="s">
        <v>27132</v>
      </c>
      <c r="F4143" s="6">
        <v>507297</v>
      </c>
      <c r="G4143" s="6" t="s">
        <v>26577</v>
      </c>
      <c r="H4143" s="16">
        <v>4474348</v>
      </c>
      <c r="I4143" s="12" t="s">
        <v>4708</v>
      </c>
      <c r="J4143" s="12" t="s">
        <v>2293</v>
      </c>
      <c r="K4143" s="15"/>
      <c r="L4143" s="13" t="s">
        <v>14</v>
      </c>
      <c r="M4143" s="7">
        <v>1</v>
      </c>
      <c r="N4143" s="14"/>
    </row>
    <row r="4144" spans="1:14" ht="94.5">
      <c r="A4144" s="6">
        <v>4143</v>
      </c>
      <c r="B4144" s="8" t="s">
        <v>26573</v>
      </c>
      <c r="C4144" s="9" t="s">
        <v>27133</v>
      </c>
      <c r="D4144" s="10" t="s">
        <v>27134</v>
      </c>
      <c r="E4144" s="11" t="s">
        <v>27135</v>
      </c>
      <c r="F4144" s="6">
        <v>507298</v>
      </c>
      <c r="G4144" s="6" t="s">
        <v>26577</v>
      </c>
      <c r="H4144" s="16">
        <v>1265889.25</v>
      </c>
      <c r="I4144" s="12" t="s">
        <v>1225</v>
      </c>
      <c r="J4144" s="12" t="s">
        <v>2293</v>
      </c>
      <c r="K4144" s="15"/>
      <c r="L4144" s="13" t="s">
        <v>14</v>
      </c>
      <c r="M4144" s="7">
        <v>1</v>
      </c>
      <c r="N4144" s="14"/>
    </row>
    <row r="4145" spans="1:14" ht="94.5">
      <c r="A4145" s="6">
        <v>4144</v>
      </c>
      <c r="B4145" s="8" t="s">
        <v>26573</v>
      </c>
      <c r="C4145" s="9" t="s">
        <v>27136</v>
      </c>
      <c r="D4145" s="10" t="s">
        <v>27137</v>
      </c>
      <c r="E4145" s="11" t="s">
        <v>27138</v>
      </c>
      <c r="F4145" s="6">
        <v>482939</v>
      </c>
      <c r="G4145" s="6" t="s">
        <v>26577</v>
      </c>
      <c r="H4145" s="16">
        <v>7910725.0499999998</v>
      </c>
      <c r="I4145" s="12" t="s">
        <v>5864</v>
      </c>
      <c r="J4145" s="12" t="s">
        <v>6450</v>
      </c>
      <c r="K4145" s="15"/>
      <c r="L4145" s="13" t="s">
        <v>14</v>
      </c>
      <c r="M4145" s="7">
        <v>1</v>
      </c>
      <c r="N4145" s="14"/>
    </row>
    <row r="4146" spans="1:14" ht="141.75">
      <c r="A4146" s="6">
        <v>4145</v>
      </c>
      <c r="B4146" s="8" t="s">
        <v>26573</v>
      </c>
      <c r="C4146" s="9" t="s">
        <v>27139</v>
      </c>
      <c r="D4146" s="10" t="s">
        <v>27140</v>
      </c>
      <c r="E4146" s="11" t="s">
        <v>27141</v>
      </c>
      <c r="F4146" s="6">
        <v>507299</v>
      </c>
      <c r="G4146" s="6" t="s">
        <v>26577</v>
      </c>
      <c r="H4146" s="16">
        <v>9250018.9000000004</v>
      </c>
      <c r="I4146" s="12" t="s">
        <v>1225</v>
      </c>
      <c r="J4146" s="12" t="s">
        <v>2293</v>
      </c>
      <c r="K4146" s="15">
        <v>9230976</v>
      </c>
      <c r="L4146" s="13" t="s">
        <v>14</v>
      </c>
      <c r="M4146" s="7">
        <v>1</v>
      </c>
      <c r="N4146" s="14"/>
    </row>
    <row r="4147" spans="1:14" ht="63">
      <c r="A4147" s="6">
        <v>4146</v>
      </c>
      <c r="B4147" s="8" t="s">
        <v>26573</v>
      </c>
      <c r="C4147" s="9" t="s">
        <v>27142</v>
      </c>
      <c r="D4147" s="10" t="s">
        <v>27143</v>
      </c>
      <c r="E4147" s="11" t="s">
        <v>27144</v>
      </c>
      <c r="F4147" s="6">
        <v>415774</v>
      </c>
      <c r="G4147" s="6" t="s">
        <v>848</v>
      </c>
      <c r="H4147" s="16">
        <v>8457187</v>
      </c>
      <c r="I4147" s="12" t="s">
        <v>5894</v>
      </c>
      <c r="J4147" s="12" t="s">
        <v>2396</v>
      </c>
      <c r="K4147" s="15">
        <v>8445050</v>
      </c>
      <c r="L4147" s="13" t="s">
        <v>14</v>
      </c>
      <c r="M4147" s="7">
        <v>1</v>
      </c>
      <c r="N4147" s="14"/>
    </row>
    <row r="4148" spans="1:14" ht="157.5">
      <c r="A4148" s="6">
        <v>4147</v>
      </c>
      <c r="B4148" s="8" t="s">
        <v>26573</v>
      </c>
      <c r="C4148" s="9" t="s">
        <v>27145</v>
      </c>
      <c r="D4148" s="10" t="s">
        <v>27146</v>
      </c>
      <c r="E4148" s="11" t="s">
        <v>27147</v>
      </c>
      <c r="F4148" s="6">
        <v>321464</v>
      </c>
      <c r="G4148" s="6" t="s">
        <v>26999</v>
      </c>
      <c r="H4148" s="16">
        <v>11701516.029999999</v>
      </c>
      <c r="I4148" s="12" t="s">
        <v>27148</v>
      </c>
      <c r="J4148" s="12" t="s">
        <v>6300</v>
      </c>
      <c r="K4148" s="15">
        <v>13216442</v>
      </c>
      <c r="L4148" s="13" t="s">
        <v>14</v>
      </c>
      <c r="M4148" s="7">
        <v>1</v>
      </c>
      <c r="N4148" s="14"/>
    </row>
    <row r="4149" spans="1:14" ht="299.25">
      <c r="A4149" s="6">
        <v>4148</v>
      </c>
      <c r="B4149" s="8" t="s">
        <v>26573</v>
      </c>
      <c r="C4149" s="9" t="s">
        <v>27149</v>
      </c>
      <c r="D4149" s="10" t="s">
        <v>3892</v>
      </c>
      <c r="E4149" s="11" t="s">
        <v>27150</v>
      </c>
      <c r="F4149" s="6">
        <v>338485</v>
      </c>
      <c r="G4149" s="6" t="s">
        <v>26999</v>
      </c>
      <c r="H4149" s="16">
        <v>16314483.673</v>
      </c>
      <c r="I4149" s="12" t="s">
        <v>20404</v>
      </c>
      <c r="J4149" s="12" t="s">
        <v>27151</v>
      </c>
      <c r="K4149" s="15">
        <v>16234048</v>
      </c>
      <c r="L4149" s="13" t="s">
        <v>14</v>
      </c>
      <c r="M4149" s="7">
        <v>1</v>
      </c>
      <c r="N4149" s="14"/>
    </row>
    <row r="4150" spans="1:14" ht="315">
      <c r="A4150" s="6">
        <v>4149</v>
      </c>
      <c r="B4150" s="8" t="s">
        <v>26573</v>
      </c>
      <c r="C4150" s="9" t="s">
        <v>27152</v>
      </c>
      <c r="D4150" s="10" t="s">
        <v>27153</v>
      </c>
      <c r="E4150" s="11" t="s">
        <v>27154</v>
      </c>
      <c r="F4150" s="6">
        <v>278324</v>
      </c>
      <c r="G4150" s="6" t="s">
        <v>26999</v>
      </c>
      <c r="H4150" s="16">
        <v>16387478.41</v>
      </c>
      <c r="I4150" s="12" t="s">
        <v>2710</v>
      </c>
      <c r="J4150" s="12" t="s">
        <v>2504</v>
      </c>
      <c r="K4150" s="15">
        <v>16308358</v>
      </c>
      <c r="L4150" s="13" t="s">
        <v>70</v>
      </c>
      <c r="M4150" s="7">
        <v>1</v>
      </c>
      <c r="N4150" s="14"/>
    </row>
    <row r="4151" spans="1:14" ht="315">
      <c r="A4151" s="6">
        <v>4150</v>
      </c>
      <c r="B4151" s="8" t="s">
        <v>26573</v>
      </c>
      <c r="C4151" s="9" t="s">
        <v>27155</v>
      </c>
      <c r="D4151" s="10" t="s">
        <v>4934</v>
      </c>
      <c r="E4151" s="11" t="s">
        <v>27154</v>
      </c>
      <c r="F4151" s="6"/>
      <c r="G4151" s="6" t="s">
        <v>26999</v>
      </c>
      <c r="H4151" s="16"/>
      <c r="I4151" s="12"/>
      <c r="J4151" s="12"/>
      <c r="K4151" s="15">
        <v>16308358</v>
      </c>
      <c r="L4151" s="13" t="s">
        <v>70</v>
      </c>
      <c r="M4151" s="7">
        <v>0.49</v>
      </c>
      <c r="N4151" s="14"/>
    </row>
    <row r="4152" spans="1:14" ht="315">
      <c r="A4152" s="6">
        <v>4151</v>
      </c>
      <c r="B4152" s="8" t="s">
        <v>26573</v>
      </c>
      <c r="C4152" s="9" t="s">
        <v>27156</v>
      </c>
      <c r="D4152" s="10" t="s">
        <v>17515</v>
      </c>
      <c r="E4152" s="11" t="s">
        <v>27154</v>
      </c>
      <c r="F4152" s="6"/>
      <c r="G4152" s="6" t="s">
        <v>26999</v>
      </c>
      <c r="H4152" s="16"/>
      <c r="I4152" s="12"/>
      <c r="J4152" s="12"/>
      <c r="K4152" s="15">
        <v>16308358</v>
      </c>
      <c r="L4152" s="13" t="s">
        <v>70</v>
      </c>
      <c r="M4152" s="7">
        <v>0.51</v>
      </c>
      <c r="N4152" s="14"/>
    </row>
    <row r="4153" spans="1:14" ht="110.25">
      <c r="A4153" s="6">
        <v>4152</v>
      </c>
      <c r="B4153" s="8" t="s">
        <v>26573</v>
      </c>
      <c r="C4153" s="9" t="s">
        <v>27157</v>
      </c>
      <c r="D4153" s="10" t="s">
        <v>27158</v>
      </c>
      <c r="E4153" s="11" t="s">
        <v>27159</v>
      </c>
      <c r="F4153" s="6"/>
      <c r="G4153" s="6" t="s">
        <v>26999</v>
      </c>
      <c r="H4153" s="16">
        <v>10930458.208000001</v>
      </c>
      <c r="I4153" s="12"/>
      <c r="J4153" s="12"/>
      <c r="K4153" s="15">
        <v>10793244</v>
      </c>
      <c r="L4153" s="13" t="s">
        <v>70</v>
      </c>
      <c r="M4153" s="7">
        <v>1</v>
      </c>
      <c r="N4153" s="14"/>
    </row>
    <row r="4154" spans="1:14" ht="94.5">
      <c r="A4154" s="6">
        <v>4153</v>
      </c>
      <c r="B4154" s="8" t="s">
        <v>26573</v>
      </c>
      <c r="C4154" s="9" t="s">
        <v>27160</v>
      </c>
      <c r="D4154" s="10" t="s">
        <v>26711</v>
      </c>
      <c r="E4154" s="11" t="s">
        <v>27159</v>
      </c>
      <c r="F4154" s="6"/>
      <c r="G4154" s="6" t="s">
        <v>26999</v>
      </c>
      <c r="H4154" s="16">
        <v>10930458.208000001</v>
      </c>
      <c r="I4154" s="12"/>
      <c r="J4154" s="12"/>
      <c r="K4154" s="15">
        <v>10793244</v>
      </c>
      <c r="L4154" s="13" t="s">
        <v>70</v>
      </c>
      <c r="M4154" s="7">
        <v>0.49</v>
      </c>
      <c r="N4154" s="14"/>
    </row>
    <row r="4155" spans="1:14" ht="78.75">
      <c r="A4155" s="6">
        <v>4154</v>
      </c>
      <c r="B4155" s="8" t="s">
        <v>26573</v>
      </c>
      <c r="C4155" s="9" t="s">
        <v>27161</v>
      </c>
      <c r="D4155" s="10" t="s">
        <v>4011</v>
      </c>
      <c r="E4155" s="11" t="s">
        <v>27159</v>
      </c>
      <c r="F4155" s="6"/>
      <c r="G4155" s="6" t="s">
        <v>26999</v>
      </c>
      <c r="H4155" s="16">
        <v>10930458.208000001</v>
      </c>
      <c r="I4155" s="12"/>
      <c r="J4155" s="12"/>
      <c r="K4155" s="15">
        <v>10793244</v>
      </c>
      <c r="L4155" s="13" t="s">
        <v>70</v>
      </c>
      <c r="M4155" s="7">
        <v>0.51</v>
      </c>
      <c r="N4155" s="14"/>
    </row>
    <row r="4156" spans="1:14" ht="126">
      <c r="A4156" s="6">
        <v>4155</v>
      </c>
      <c r="B4156" s="8" t="s">
        <v>26573</v>
      </c>
      <c r="C4156" s="9" t="s">
        <v>27162</v>
      </c>
      <c r="D4156" s="10" t="s">
        <v>26782</v>
      </c>
      <c r="E4156" s="11" t="s">
        <v>27163</v>
      </c>
      <c r="F4156" s="6">
        <v>182346</v>
      </c>
      <c r="G4156" s="6" t="s">
        <v>26577</v>
      </c>
      <c r="H4156" s="16">
        <v>8130698</v>
      </c>
      <c r="I4156" s="12" t="s">
        <v>7328</v>
      </c>
      <c r="J4156" s="12" t="s">
        <v>1247</v>
      </c>
      <c r="K4156" s="15">
        <v>7564453</v>
      </c>
      <c r="L4156" s="13" t="s">
        <v>14</v>
      </c>
      <c r="M4156" s="7">
        <v>1</v>
      </c>
      <c r="N4156" s="14"/>
    </row>
    <row r="4157" spans="1:14" ht="110.25">
      <c r="A4157" s="6">
        <v>4156</v>
      </c>
      <c r="B4157" s="8" t="s">
        <v>27164</v>
      </c>
      <c r="C4157" s="9" t="s">
        <v>27165</v>
      </c>
      <c r="D4157" s="10" t="s">
        <v>27166</v>
      </c>
      <c r="E4157" s="11" t="s">
        <v>27167</v>
      </c>
      <c r="F4157" s="6">
        <v>169752</v>
      </c>
      <c r="G4157" s="6" t="s">
        <v>77</v>
      </c>
      <c r="H4157" s="16">
        <v>18190193</v>
      </c>
      <c r="I4157" s="12">
        <v>43241</v>
      </c>
      <c r="J4157" s="12" t="s">
        <v>27168</v>
      </c>
      <c r="K4157" s="15">
        <v>7699000</v>
      </c>
      <c r="L4157" s="13" t="s">
        <v>14</v>
      </c>
      <c r="M4157" s="7">
        <v>1</v>
      </c>
      <c r="N4157" s="14"/>
    </row>
    <row r="4158" spans="1:14" ht="47.25">
      <c r="A4158" s="6">
        <v>4157</v>
      </c>
      <c r="B4158" s="8" t="s">
        <v>27164</v>
      </c>
      <c r="C4158" s="9" t="s">
        <v>27165</v>
      </c>
      <c r="D4158" s="10" t="s">
        <v>27166</v>
      </c>
      <c r="E4158" s="11" t="s">
        <v>27169</v>
      </c>
      <c r="F4158" s="6">
        <v>413925</v>
      </c>
      <c r="G4158" s="6" t="s">
        <v>77</v>
      </c>
      <c r="H4158" s="16">
        <v>6733260</v>
      </c>
      <c r="I4158" s="12">
        <v>43956</v>
      </c>
      <c r="J4158" s="12">
        <v>44229</v>
      </c>
      <c r="K4158" s="15">
        <v>1700000</v>
      </c>
      <c r="L4158" s="13" t="s">
        <v>14</v>
      </c>
      <c r="M4158" s="7">
        <v>1</v>
      </c>
      <c r="N4158" s="14"/>
    </row>
    <row r="4159" spans="1:14" ht="47.25">
      <c r="A4159" s="6">
        <v>4158</v>
      </c>
      <c r="B4159" s="8" t="s">
        <v>27164</v>
      </c>
      <c r="C4159" s="9" t="s">
        <v>27165</v>
      </c>
      <c r="D4159" s="10" t="s">
        <v>27166</v>
      </c>
      <c r="E4159" s="11" t="s">
        <v>27170</v>
      </c>
      <c r="F4159" s="6">
        <v>413926</v>
      </c>
      <c r="G4159" s="6" t="s">
        <v>77</v>
      </c>
      <c r="H4159" s="16">
        <v>6703290</v>
      </c>
      <c r="I4159" s="12">
        <v>43956</v>
      </c>
      <c r="J4159" s="12">
        <v>44229</v>
      </c>
      <c r="K4159" s="15">
        <v>0</v>
      </c>
      <c r="L4159" s="13" t="s">
        <v>14</v>
      </c>
      <c r="M4159" s="7">
        <v>1</v>
      </c>
      <c r="N4159" s="14"/>
    </row>
    <row r="4160" spans="1:14" ht="346.5">
      <c r="A4160" s="6">
        <v>4159</v>
      </c>
      <c r="B4160" s="8" t="s">
        <v>27164</v>
      </c>
      <c r="C4160" s="9" t="s">
        <v>27165</v>
      </c>
      <c r="D4160" s="10" t="s">
        <v>27166</v>
      </c>
      <c r="E4160" s="11" t="s">
        <v>27171</v>
      </c>
      <c r="F4160" s="6">
        <v>281180</v>
      </c>
      <c r="G4160" s="6" t="s">
        <v>27172</v>
      </c>
      <c r="H4160" s="16">
        <v>23218368.800000001</v>
      </c>
      <c r="I4160" s="12">
        <v>43612</v>
      </c>
      <c r="J4160" s="12">
        <v>43769</v>
      </c>
      <c r="K4160" s="15">
        <v>5100000</v>
      </c>
      <c r="L4160" s="13" t="s">
        <v>14</v>
      </c>
      <c r="M4160" s="7">
        <v>1</v>
      </c>
      <c r="N4160" s="14"/>
    </row>
    <row r="4161" spans="1:14" ht="47.25">
      <c r="A4161" s="6">
        <v>4160</v>
      </c>
      <c r="B4161" s="8" t="s">
        <v>27164</v>
      </c>
      <c r="C4161" s="9" t="s">
        <v>27165</v>
      </c>
      <c r="D4161" s="10" t="s">
        <v>27166</v>
      </c>
      <c r="E4161" s="11" t="s">
        <v>27173</v>
      </c>
      <c r="F4161" s="6">
        <v>355871</v>
      </c>
      <c r="G4161" s="6" t="s">
        <v>27172</v>
      </c>
      <c r="H4161" s="16">
        <v>4684121.9780000001</v>
      </c>
      <c r="I4161" s="12">
        <v>43808</v>
      </c>
      <c r="J4161" s="12" t="s">
        <v>27174</v>
      </c>
      <c r="K4161" s="15">
        <v>3200000</v>
      </c>
      <c r="L4161" s="13" t="s">
        <v>14</v>
      </c>
      <c r="M4161" s="7">
        <v>1</v>
      </c>
      <c r="N4161" s="14"/>
    </row>
    <row r="4162" spans="1:14" ht="115.5" customHeight="1">
      <c r="A4162" s="6">
        <v>4161</v>
      </c>
      <c r="B4162" s="8" t="s">
        <v>27164</v>
      </c>
      <c r="C4162" s="9" t="s">
        <v>27165</v>
      </c>
      <c r="D4162" s="10" t="s">
        <v>27166</v>
      </c>
      <c r="E4162" s="11" t="s">
        <v>27175</v>
      </c>
      <c r="F4162" s="6">
        <v>323615</v>
      </c>
      <c r="G4162" s="6" t="s">
        <v>27176</v>
      </c>
      <c r="H4162" s="16">
        <v>15619966</v>
      </c>
      <c r="I4162" s="12">
        <v>43823</v>
      </c>
      <c r="J4162" s="12">
        <v>43950</v>
      </c>
      <c r="K4162" s="15">
        <v>12100000</v>
      </c>
      <c r="L4162" s="13" t="s">
        <v>14</v>
      </c>
      <c r="M4162" s="7">
        <v>1</v>
      </c>
      <c r="N4162" s="14"/>
    </row>
    <row r="4163" spans="1:14" ht="47.25">
      <c r="A4163" s="6">
        <v>4162</v>
      </c>
      <c r="B4163" s="8" t="s">
        <v>27164</v>
      </c>
      <c r="C4163" s="9" t="s">
        <v>27177</v>
      </c>
      <c r="D4163" s="10" t="s">
        <v>27166</v>
      </c>
      <c r="E4163" s="11" t="s">
        <v>27178</v>
      </c>
      <c r="F4163" s="6">
        <v>355939</v>
      </c>
      <c r="G4163" s="6" t="s">
        <v>27172</v>
      </c>
      <c r="H4163" s="16">
        <v>7628000</v>
      </c>
      <c r="I4163" s="12">
        <v>43882</v>
      </c>
      <c r="J4163" s="12" t="s">
        <v>27179</v>
      </c>
      <c r="K4163" s="15">
        <v>0</v>
      </c>
      <c r="L4163" s="13" t="s">
        <v>14</v>
      </c>
      <c r="M4163" s="7">
        <v>1</v>
      </c>
      <c r="N4163" s="14"/>
    </row>
    <row r="4164" spans="1:14" ht="63">
      <c r="A4164" s="6">
        <v>4163</v>
      </c>
      <c r="B4164" s="8" t="s">
        <v>27164</v>
      </c>
      <c r="C4164" s="9" t="s">
        <v>27165</v>
      </c>
      <c r="D4164" s="10" t="s">
        <v>27166</v>
      </c>
      <c r="E4164" s="11" t="s">
        <v>27180</v>
      </c>
      <c r="F4164" s="6">
        <v>509639</v>
      </c>
      <c r="G4164" s="6" t="s">
        <v>848</v>
      </c>
      <c r="H4164" s="16">
        <v>8197867.0159999998</v>
      </c>
      <c r="I4164" s="12">
        <v>44236</v>
      </c>
      <c r="J4164" s="12">
        <v>44303</v>
      </c>
      <c r="K4164" s="15">
        <v>0</v>
      </c>
      <c r="L4164" s="13" t="s">
        <v>14</v>
      </c>
      <c r="M4164" s="7">
        <v>1</v>
      </c>
      <c r="N4164" s="14"/>
    </row>
    <row r="4165" spans="1:14" ht="78.75">
      <c r="A4165" s="6">
        <v>4164</v>
      </c>
      <c r="B4165" s="8" t="s">
        <v>27164</v>
      </c>
      <c r="C4165" s="9" t="s">
        <v>27181</v>
      </c>
      <c r="D4165" s="10" t="s">
        <v>27182</v>
      </c>
      <c r="E4165" s="11" t="s">
        <v>27183</v>
      </c>
      <c r="F4165" s="6">
        <v>302839</v>
      </c>
      <c r="G4165" s="6" t="s">
        <v>27172</v>
      </c>
      <c r="H4165" s="16">
        <v>71130000</v>
      </c>
      <c r="I4165" s="12">
        <v>43685</v>
      </c>
      <c r="J4165" s="12">
        <v>44232</v>
      </c>
      <c r="K4165" s="15">
        <v>31795000</v>
      </c>
      <c r="L4165" s="13" t="s">
        <v>70</v>
      </c>
      <c r="M4165" s="7">
        <v>1</v>
      </c>
      <c r="N4165" s="14"/>
    </row>
    <row r="4166" spans="1:14" ht="78.75">
      <c r="A4166" s="6">
        <v>4165</v>
      </c>
      <c r="B4166" s="8" t="s">
        <v>27164</v>
      </c>
      <c r="C4166" s="9" t="s">
        <v>27184</v>
      </c>
      <c r="D4166" s="10" t="s">
        <v>27185</v>
      </c>
      <c r="E4166" s="11" t="s">
        <v>27183</v>
      </c>
      <c r="F4166" s="6">
        <v>302839</v>
      </c>
      <c r="G4166" s="6" t="s">
        <v>27172</v>
      </c>
      <c r="H4166" s="16">
        <v>71130000</v>
      </c>
      <c r="I4166" s="12">
        <v>43685</v>
      </c>
      <c r="J4166" s="12">
        <v>44232</v>
      </c>
      <c r="K4166" s="15">
        <v>16215450</v>
      </c>
      <c r="L4166" s="13" t="s">
        <v>70</v>
      </c>
      <c r="M4166" s="7">
        <v>0.51</v>
      </c>
      <c r="N4166" s="14"/>
    </row>
    <row r="4167" spans="1:14" ht="78.75">
      <c r="A4167" s="6">
        <v>4166</v>
      </c>
      <c r="B4167" s="8" t="s">
        <v>27164</v>
      </c>
      <c r="C4167" s="9" t="s">
        <v>27186</v>
      </c>
      <c r="D4167" s="10" t="s">
        <v>27166</v>
      </c>
      <c r="E4167" s="11" t="s">
        <v>27183</v>
      </c>
      <c r="F4167" s="6">
        <v>302839</v>
      </c>
      <c r="G4167" s="6" t="s">
        <v>27172</v>
      </c>
      <c r="H4167" s="16">
        <v>71130000</v>
      </c>
      <c r="I4167" s="12">
        <v>43685</v>
      </c>
      <c r="J4167" s="12">
        <v>44232</v>
      </c>
      <c r="K4167" s="15">
        <v>15579550</v>
      </c>
      <c r="L4167" s="13" t="s">
        <v>70</v>
      </c>
      <c r="M4167" s="7">
        <v>0.49</v>
      </c>
      <c r="N4167" s="14"/>
    </row>
    <row r="4168" spans="1:14" ht="94.5">
      <c r="A4168" s="6">
        <v>4167</v>
      </c>
      <c r="B4168" s="8" t="s">
        <v>27164</v>
      </c>
      <c r="C4168" s="9" t="s">
        <v>27181</v>
      </c>
      <c r="D4168" s="10" t="s">
        <v>27182</v>
      </c>
      <c r="E4168" s="11" t="s">
        <v>27187</v>
      </c>
      <c r="F4168" s="6">
        <v>303063</v>
      </c>
      <c r="G4168" s="6" t="s">
        <v>27172</v>
      </c>
      <c r="H4168" s="16">
        <v>48001478.210000001</v>
      </c>
      <c r="I4168" s="12">
        <v>43719</v>
      </c>
      <c r="J4168" s="12">
        <v>44266</v>
      </c>
      <c r="K4168" s="15">
        <v>42900000</v>
      </c>
      <c r="L4168" s="13" t="s">
        <v>14</v>
      </c>
      <c r="M4168" s="7">
        <v>1</v>
      </c>
      <c r="N4168" s="14"/>
    </row>
    <row r="4169" spans="1:14" ht="94.5">
      <c r="A4169" s="6">
        <v>4168</v>
      </c>
      <c r="B4169" s="8" t="s">
        <v>27164</v>
      </c>
      <c r="C4169" s="9" t="s">
        <v>27184</v>
      </c>
      <c r="D4169" s="10" t="s">
        <v>27185</v>
      </c>
      <c r="E4169" s="11" t="s">
        <v>27187</v>
      </c>
      <c r="F4169" s="6">
        <v>303063</v>
      </c>
      <c r="G4169" s="6" t="s">
        <v>27172</v>
      </c>
      <c r="H4169" s="16">
        <v>48001478.210000001</v>
      </c>
      <c r="I4169" s="12">
        <v>43719</v>
      </c>
      <c r="J4169" s="12">
        <v>44266</v>
      </c>
      <c r="K4169" s="15">
        <v>10150000</v>
      </c>
      <c r="L4169" s="13" t="s">
        <v>14</v>
      </c>
      <c r="M4169" s="7">
        <v>0.51</v>
      </c>
      <c r="N4169" s="14"/>
    </row>
    <row r="4170" spans="1:14" ht="94.5">
      <c r="A4170" s="6">
        <v>4169</v>
      </c>
      <c r="B4170" s="8" t="s">
        <v>27164</v>
      </c>
      <c r="C4170" s="9" t="s">
        <v>27188</v>
      </c>
      <c r="D4170" s="10" t="s">
        <v>27166</v>
      </c>
      <c r="E4170" s="11" t="s">
        <v>27187</v>
      </c>
      <c r="F4170" s="6">
        <v>303063</v>
      </c>
      <c r="G4170" s="6" t="s">
        <v>27172</v>
      </c>
      <c r="H4170" s="16">
        <v>48001478.210000001</v>
      </c>
      <c r="I4170" s="12">
        <v>43719</v>
      </c>
      <c r="J4170" s="12">
        <v>44266</v>
      </c>
      <c r="K4170" s="15">
        <v>10150000</v>
      </c>
      <c r="L4170" s="13" t="s">
        <v>14</v>
      </c>
      <c r="M4170" s="7">
        <v>0.49</v>
      </c>
      <c r="N4170" s="14"/>
    </row>
    <row r="4171" spans="1:14" ht="63">
      <c r="A4171" s="6">
        <v>4170</v>
      </c>
      <c r="B4171" s="8" t="s">
        <v>27164</v>
      </c>
      <c r="C4171" s="9" t="s">
        <v>27189</v>
      </c>
      <c r="D4171" s="10" t="s">
        <v>27166</v>
      </c>
      <c r="E4171" s="11" t="s">
        <v>27190</v>
      </c>
      <c r="F4171" s="6">
        <v>518526</v>
      </c>
      <c r="G4171" s="6" t="s">
        <v>608</v>
      </c>
      <c r="H4171" s="16">
        <v>22462800.370999999</v>
      </c>
      <c r="I4171" s="12">
        <v>44252</v>
      </c>
      <c r="J4171" s="12">
        <v>44372</v>
      </c>
      <c r="K4171" s="15">
        <v>13860000</v>
      </c>
      <c r="L4171" s="13" t="s">
        <v>14</v>
      </c>
      <c r="M4171" s="7">
        <v>1</v>
      </c>
      <c r="N4171" s="14"/>
    </row>
    <row r="4172" spans="1:14" ht="63">
      <c r="A4172" s="6">
        <v>4171</v>
      </c>
      <c r="B4172" s="8" t="s">
        <v>27164</v>
      </c>
      <c r="C4172" s="9" t="s">
        <v>27189</v>
      </c>
      <c r="D4172" s="10" t="s">
        <v>27166</v>
      </c>
      <c r="E4172" s="11" t="s">
        <v>27191</v>
      </c>
      <c r="F4172" s="6" t="s">
        <v>27192</v>
      </c>
      <c r="G4172" s="6" t="s">
        <v>608</v>
      </c>
      <c r="H4172" s="16">
        <v>777714.45400000003</v>
      </c>
      <c r="I4172" s="12">
        <v>44396</v>
      </c>
      <c r="J4172" s="12">
        <v>44464</v>
      </c>
      <c r="K4172" s="15">
        <v>0</v>
      </c>
      <c r="L4172" s="13" t="s">
        <v>14</v>
      </c>
      <c r="M4172" s="7">
        <v>1</v>
      </c>
      <c r="N4172" s="14"/>
    </row>
    <row r="4173" spans="1:14" ht="78.75">
      <c r="A4173" s="6">
        <v>4172</v>
      </c>
      <c r="B4173" s="8" t="s">
        <v>27164</v>
      </c>
      <c r="C4173" s="9" t="s">
        <v>27193</v>
      </c>
      <c r="D4173" s="10" t="s">
        <v>24310</v>
      </c>
      <c r="E4173" s="11" t="s">
        <v>27194</v>
      </c>
      <c r="F4173" s="6">
        <v>337942</v>
      </c>
      <c r="G4173" s="6" t="s">
        <v>4392</v>
      </c>
      <c r="H4173" s="16">
        <v>68539063.247999996</v>
      </c>
      <c r="I4173" s="12">
        <v>43713</v>
      </c>
      <c r="J4173" s="12">
        <v>44318</v>
      </c>
      <c r="K4173" s="15">
        <v>51900000</v>
      </c>
      <c r="L4173" s="13" t="s">
        <v>14</v>
      </c>
      <c r="M4173" s="7">
        <v>1</v>
      </c>
      <c r="N4173" s="14"/>
    </row>
    <row r="4174" spans="1:14" ht="362.25">
      <c r="A4174" s="6">
        <v>4173</v>
      </c>
      <c r="B4174" s="8" t="s">
        <v>27164</v>
      </c>
      <c r="C4174" s="9" t="s">
        <v>27193</v>
      </c>
      <c r="D4174" s="10" t="s">
        <v>24310</v>
      </c>
      <c r="E4174" s="11" t="s">
        <v>27195</v>
      </c>
      <c r="F4174" s="6">
        <v>323613</v>
      </c>
      <c r="G4174" s="6" t="s">
        <v>27172</v>
      </c>
      <c r="H4174" s="16">
        <v>25585363.34</v>
      </c>
      <c r="I4174" s="12">
        <v>43803</v>
      </c>
      <c r="J4174" s="12" t="s">
        <v>27196</v>
      </c>
      <c r="K4174" s="15">
        <v>0</v>
      </c>
      <c r="L4174" s="13" t="s">
        <v>14</v>
      </c>
      <c r="M4174" s="7">
        <v>1</v>
      </c>
      <c r="N4174" s="14"/>
    </row>
    <row r="4175" spans="1:14" ht="220.5">
      <c r="A4175" s="6">
        <v>4174</v>
      </c>
      <c r="B4175" s="8" t="s">
        <v>27164</v>
      </c>
      <c r="C4175" s="9" t="s">
        <v>27193</v>
      </c>
      <c r="D4175" s="10" t="s">
        <v>24310</v>
      </c>
      <c r="E4175" s="11" t="s">
        <v>27197</v>
      </c>
      <c r="F4175" s="6">
        <v>323614</v>
      </c>
      <c r="G4175" s="6" t="s">
        <v>27172</v>
      </c>
      <c r="H4175" s="16">
        <v>20922927.476</v>
      </c>
      <c r="I4175" s="12">
        <v>43803</v>
      </c>
      <c r="J4175" s="12" t="s">
        <v>27198</v>
      </c>
      <c r="K4175" s="15">
        <v>5000000</v>
      </c>
      <c r="L4175" s="13" t="s">
        <v>14</v>
      </c>
      <c r="M4175" s="7">
        <v>1</v>
      </c>
      <c r="N4175" s="14"/>
    </row>
    <row r="4176" spans="1:14" ht="204.75">
      <c r="A4176" s="6">
        <v>4175</v>
      </c>
      <c r="B4176" s="8" t="s">
        <v>27164</v>
      </c>
      <c r="C4176" s="9" t="s">
        <v>27193</v>
      </c>
      <c r="D4176" s="10" t="s">
        <v>24310</v>
      </c>
      <c r="E4176" s="11" t="s">
        <v>27199</v>
      </c>
      <c r="F4176" s="6">
        <v>322740</v>
      </c>
      <c r="G4176" s="6" t="s">
        <v>27172</v>
      </c>
      <c r="H4176" s="16">
        <v>23099112.745999999</v>
      </c>
      <c r="I4176" s="12">
        <v>43803</v>
      </c>
      <c r="J4176" s="12">
        <v>44080</v>
      </c>
      <c r="K4176" s="15">
        <v>1151300</v>
      </c>
      <c r="L4176" s="13" t="s">
        <v>14</v>
      </c>
      <c r="M4176" s="7">
        <v>1</v>
      </c>
      <c r="N4176" s="14"/>
    </row>
    <row r="4177" spans="1:14" ht="204.75">
      <c r="A4177" s="6">
        <v>4176</v>
      </c>
      <c r="B4177" s="8" t="s">
        <v>27164</v>
      </c>
      <c r="C4177" s="9" t="s">
        <v>27193</v>
      </c>
      <c r="D4177" s="10" t="s">
        <v>24310</v>
      </c>
      <c r="E4177" s="11" t="s">
        <v>27200</v>
      </c>
      <c r="F4177" s="6">
        <v>303198</v>
      </c>
      <c r="G4177" s="6" t="s">
        <v>27172</v>
      </c>
      <c r="H4177" s="16">
        <v>15930888.234999999</v>
      </c>
      <c r="I4177" s="12">
        <v>43717</v>
      </c>
      <c r="J4177" s="12">
        <v>44264</v>
      </c>
      <c r="K4177" s="15">
        <v>6270000</v>
      </c>
      <c r="L4177" s="13" t="s">
        <v>14</v>
      </c>
      <c r="M4177" s="7">
        <v>1</v>
      </c>
      <c r="N4177" s="14"/>
    </row>
    <row r="4178" spans="1:14" ht="63">
      <c r="A4178" s="6">
        <v>4177</v>
      </c>
      <c r="B4178" s="8" t="s">
        <v>27164</v>
      </c>
      <c r="C4178" s="9" t="s">
        <v>27193</v>
      </c>
      <c r="D4178" s="10" t="s">
        <v>24310</v>
      </c>
      <c r="E4178" s="11" t="s">
        <v>27201</v>
      </c>
      <c r="F4178" s="6">
        <v>282132</v>
      </c>
      <c r="G4178" s="6" t="s">
        <v>27172</v>
      </c>
      <c r="H4178" s="16">
        <v>13663494.971999999</v>
      </c>
      <c r="I4178" s="12">
        <v>43563</v>
      </c>
      <c r="J4178" s="12" t="s">
        <v>27202</v>
      </c>
      <c r="K4178" s="15">
        <v>1478000</v>
      </c>
      <c r="L4178" s="13" t="s">
        <v>14</v>
      </c>
      <c r="M4178" s="7">
        <v>1</v>
      </c>
      <c r="N4178" s="14"/>
    </row>
    <row r="4179" spans="1:14" ht="126">
      <c r="A4179" s="6">
        <v>4178</v>
      </c>
      <c r="B4179" s="8" t="s">
        <v>27164</v>
      </c>
      <c r="C4179" s="9" t="s">
        <v>27203</v>
      </c>
      <c r="D4179" s="10" t="s">
        <v>27204</v>
      </c>
      <c r="E4179" s="11" t="s">
        <v>27205</v>
      </c>
      <c r="F4179" s="6">
        <v>323580</v>
      </c>
      <c r="G4179" s="6" t="s">
        <v>27172</v>
      </c>
      <c r="H4179" s="16">
        <v>22609507.289999999</v>
      </c>
      <c r="I4179" s="12">
        <v>43803</v>
      </c>
      <c r="J4179" s="12">
        <v>44041</v>
      </c>
      <c r="K4179" s="15">
        <v>12258000</v>
      </c>
      <c r="L4179" s="13" t="s">
        <v>70</v>
      </c>
      <c r="M4179" s="7">
        <v>1</v>
      </c>
      <c r="N4179" s="14"/>
    </row>
    <row r="4180" spans="1:14" ht="126">
      <c r="A4180" s="6">
        <v>4179</v>
      </c>
      <c r="B4180" s="8" t="s">
        <v>27164</v>
      </c>
      <c r="C4180" s="9" t="s">
        <v>27206</v>
      </c>
      <c r="D4180" s="10" t="s">
        <v>27204</v>
      </c>
      <c r="E4180" s="11" t="s">
        <v>27205</v>
      </c>
      <c r="F4180" s="6">
        <v>323580</v>
      </c>
      <c r="G4180" s="6" t="s">
        <v>27172</v>
      </c>
      <c r="H4180" s="16">
        <v>22609507.289999999</v>
      </c>
      <c r="I4180" s="12">
        <v>43803</v>
      </c>
      <c r="J4180" s="12">
        <v>44041</v>
      </c>
      <c r="K4180" s="15">
        <v>6251580</v>
      </c>
      <c r="L4180" s="13" t="s">
        <v>70</v>
      </c>
      <c r="M4180" s="7">
        <v>0.51</v>
      </c>
      <c r="N4180" s="14"/>
    </row>
    <row r="4181" spans="1:14" ht="126">
      <c r="A4181" s="6">
        <v>4180</v>
      </c>
      <c r="B4181" s="8" t="s">
        <v>27164</v>
      </c>
      <c r="C4181" s="9" t="s">
        <v>27207</v>
      </c>
      <c r="D4181" s="10" t="s">
        <v>27204</v>
      </c>
      <c r="E4181" s="11" t="s">
        <v>27205</v>
      </c>
      <c r="F4181" s="6">
        <v>323580</v>
      </c>
      <c r="G4181" s="6" t="s">
        <v>27172</v>
      </c>
      <c r="H4181" s="16">
        <v>22609507.289999999</v>
      </c>
      <c r="I4181" s="12">
        <v>43803</v>
      </c>
      <c r="J4181" s="12">
        <v>44041</v>
      </c>
      <c r="K4181" s="15">
        <v>6006420</v>
      </c>
      <c r="L4181" s="13" t="s">
        <v>70</v>
      </c>
      <c r="M4181" s="7">
        <v>0.49</v>
      </c>
      <c r="N4181" s="14"/>
    </row>
    <row r="4182" spans="1:14" ht="189">
      <c r="A4182" s="6">
        <v>4181</v>
      </c>
      <c r="B4182" s="8" t="s">
        <v>27164</v>
      </c>
      <c r="C4182" s="9" t="s">
        <v>27208</v>
      </c>
      <c r="D4182" s="10" t="s">
        <v>27209</v>
      </c>
      <c r="E4182" s="11" t="s">
        <v>27210</v>
      </c>
      <c r="F4182" s="6">
        <v>323582</v>
      </c>
      <c r="G4182" s="6" t="s">
        <v>27172</v>
      </c>
      <c r="H4182" s="16">
        <v>166163000</v>
      </c>
      <c r="I4182" s="12">
        <v>43803</v>
      </c>
      <c r="J4182" s="12" t="s">
        <v>27211</v>
      </c>
      <c r="K4182" s="15">
        <v>1800000</v>
      </c>
      <c r="L4182" s="13" t="s">
        <v>70</v>
      </c>
      <c r="M4182" s="7">
        <v>1</v>
      </c>
      <c r="N4182" s="14"/>
    </row>
    <row r="4183" spans="1:14" ht="189">
      <c r="A4183" s="6">
        <v>4182</v>
      </c>
      <c r="B4183" s="8" t="s">
        <v>27164</v>
      </c>
      <c r="C4183" s="9" t="s">
        <v>27206</v>
      </c>
      <c r="D4183" s="10" t="s">
        <v>24310</v>
      </c>
      <c r="E4183" s="11" t="s">
        <v>27210</v>
      </c>
      <c r="F4183" s="6">
        <v>323582</v>
      </c>
      <c r="G4183" s="6" t="s">
        <v>27172</v>
      </c>
      <c r="H4183" s="16">
        <v>166163000</v>
      </c>
      <c r="I4183" s="12">
        <v>43803</v>
      </c>
      <c r="J4183" s="12">
        <v>44138</v>
      </c>
      <c r="K4183" s="15">
        <v>918000</v>
      </c>
      <c r="L4183" s="13" t="s">
        <v>70</v>
      </c>
      <c r="M4183" s="7">
        <v>0.51</v>
      </c>
      <c r="N4183" s="14"/>
    </row>
    <row r="4184" spans="1:14" ht="189">
      <c r="A4184" s="6">
        <v>4183</v>
      </c>
      <c r="B4184" s="8" t="s">
        <v>27164</v>
      </c>
      <c r="C4184" s="9" t="s">
        <v>27212</v>
      </c>
      <c r="D4184" s="10" t="s">
        <v>27213</v>
      </c>
      <c r="E4184" s="11" t="s">
        <v>27210</v>
      </c>
      <c r="F4184" s="6">
        <v>323582</v>
      </c>
      <c r="G4184" s="6" t="s">
        <v>27172</v>
      </c>
      <c r="H4184" s="16">
        <v>166163000</v>
      </c>
      <c r="I4184" s="12">
        <v>43803</v>
      </c>
      <c r="J4184" s="12">
        <v>44138</v>
      </c>
      <c r="K4184" s="15">
        <v>882000</v>
      </c>
      <c r="L4184" s="13" t="s">
        <v>70</v>
      </c>
      <c r="M4184" s="7">
        <v>0.49</v>
      </c>
      <c r="N4184" s="14"/>
    </row>
    <row r="4185" spans="1:14" ht="126">
      <c r="A4185" s="6">
        <v>4184</v>
      </c>
      <c r="B4185" s="8" t="s">
        <v>27164</v>
      </c>
      <c r="C4185" s="9" t="s">
        <v>27214</v>
      </c>
      <c r="D4185" s="10" t="s">
        <v>25736</v>
      </c>
      <c r="E4185" s="11" t="s">
        <v>27215</v>
      </c>
      <c r="F4185" s="6">
        <v>342077</v>
      </c>
      <c r="G4185" s="6" t="s">
        <v>27172</v>
      </c>
      <c r="H4185" s="16">
        <v>7034500000</v>
      </c>
      <c r="I4185" s="12" t="s">
        <v>13980</v>
      </c>
      <c r="J4185" s="12">
        <v>44370</v>
      </c>
      <c r="K4185" s="15">
        <v>350000</v>
      </c>
      <c r="L4185" s="13" t="s">
        <v>70</v>
      </c>
      <c r="M4185" s="7">
        <v>1</v>
      </c>
      <c r="N4185" s="14"/>
    </row>
    <row r="4186" spans="1:14" ht="126">
      <c r="A4186" s="6">
        <v>4185</v>
      </c>
      <c r="B4186" s="8" t="s">
        <v>27164</v>
      </c>
      <c r="C4186" s="9" t="s">
        <v>27206</v>
      </c>
      <c r="D4186" s="10" t="s">
        <v>24310</v>
      </c>
      <c r="E4186" s="11" t="s">
        <v>27215</v>
      </c>
      <c r="F4186" s="6">
        <v>342077</v>
      </c>
      <c r="G4186" s="6" t="s">
        <v>27172</v>
      </c>
      <c r="H4186" s="16">
        <v>7034500000</v>
      </c>
      <c r="I4186" s="12" t="s">
        <v>13980</v>
      </c>
      <c r="J4186" s="12">
        <v>44370</v>
      </c>
      <c r="K4186" s="15">
        <v>350000</v>
      </c>
      <c r="L4186" s="13" t="s">
        <v>70</v>
      </c>
      <c r="M4186" s="7">
        <v>0.51</v>
      </c>
      <c r="N4186" s="14"/>
    </row>
    <row r="4187" spans="1:14" ht="126">
      <c r="A4187" s="6">
        <v>4186</v>
      </c>
      <c r="B4187" s="8" t="s">
        <v>27164</v>
      </c>
      <c r="C4187" s="9" t="s">
        <v>27216</v>
      </c>
      <c r="D4187" s="10" t="s">
        <v>23292</v>
      </c>
      <c r="E4187" s="11" t="s">
        <v>27215</v>
      </c>
      <c r="F4187" s="6">
        <v>342077</v>
      </c>
      <c r="G4187" s="6" t="s">
        <v>27172</v>
      </c>
      <c r="H4187" s="16">
        <v>7034500000</v>
      </c>
      <c r="I4187" s="12" t="s">
        <v>13980</v>
      </c>
      <c r="J4187" s="12">
        <v>44370</v>
      </c>
      <c r="K4187" s="15">
        <v>350000</v>
      </c>
      <c r="L4187" s="13" t="s">
        <v>70</v>
      </c>
      <c r="M4187" s="7">
        <v>0.49</v>
      </c>
      <c r="N4187" s="14"/>
    </row>
    <row r="4188" spans="1:14" ht="173.25">
      <c r="A4188" s="6">
        <v>4187</v>
      </c>
      <c r="B4188" s="8" t="s">
        <v>27164</v>
      </c>
      <c r="C4188" s="9" t="s">
        <v>27217</v>
      </c>
      <c r="D4188" s="10" t="s">
        <v>27218</v>
      </c>
      <c r="E4188" s="11" t="s">
        <v>27219</v>
      </c>
      <c r="F4188" s="6">
        <v>352457</v>
      </c>
      <c r="G4188" s="6" t="s">
        <v>1587</v>
      </c>
      <c r="H4188" s="16">
        <v>196319763.653</v>
      </c>
      <c r="I4188" s="12">
        <v>44051</v>
      </c>
      <c r="J4188" s="12">
        <v>44592</v>
      </c>
      <c r="K4188" s="15">
        <v>21105000</v>
      </c>
      <c r="L4188" s="13" t="s">
        <v>70</v>
      </c>
      <c r="M4188" s="7">
        <v>1</v>
      </c>
      <c r="N4188" s="14"/>
    </row>
    <row r="4189" spans="1:14" ht="189">
      <c r="A4189" s="6">
        <v>4188</v>
      </c>
      <c r="B4189" s="8" t="s">
        <v>27164</v>
      </c>
      <c r="C4189" s="9" t="s">
        <v>27220</v>
      </c>
      <c r="D4189" s="10" t="s">
        <v>27185</v>
      </c>
      <c r="E4189" s="11" t="s">
        <v>27221</v>
      </c>
      <c r="F4189" s="6">
        <v>352457</v>
      </c>
      <c r="G4189" s="6" t="s">
        <v>1587</v>
      </c>
      <c r="H4189" s="16">
        <v>196319763.653</v>
      </c>
      <c r="I4189" s="12">
        <v>44051</v>
      </c>
      <c r="J4189" s="12">
        <v>44592</v>
      </c>
      <c r="K4189" s="15">
        <v>10763550</v>
      </c>
      <c r="L4189" s="13" t="s">
        <v>70</v>
      </c>
      <c r="M4189" s="7">
        <v>0.51</v>
      </c>
      <c r="N4189" s="14"/>
    </row>
    <row r="4190" spans="1:14" ht="173.25">
      <c r="A4190" s="6">
        <v>4189</v>
      </c>
      <c r="B4190" s="8" t="s">
        <v>27164</v>
      </c>
      <c r="C4190" s="9" t="s">
        <v>27222</v>
      </c>
      <c r="D4190" s="10" t="s">
        <v>24310</v>
      </c>
      <c r="E4190" s="11" t="s">
        <v>27219</v>
      </c>
      <c r="F4190" s="6">
        <v>352457</v>
      </c>
      <c r="G4190" s="6" t="s">
        <v>1587</v>
      </c>
      <c r="H4190" s="16">
        <v>196319763.653</v>
      </c>
      <c r="I4190" s="12">
        <v>44051</v>
      </c>
      <c r="J4190" s="12">
        <v>44592</v>
      </c>
      <c r="K4190" s="15">
        <v>10341450</v>
      </c>
      <c r="L4190" s="13" t="s">
        <v>70</v>
      </c>
      <c r="M4190" s="7">
        <v>0.49</v>
      </c>
      <c r="N4190" s="14"/>
    </row>
    <row r="4191" spans="1:14" ht="157.5">
      <c r="A4191" s="6">
        <v>4190</v>
      </c>
      <c r="B4191" s="8" t="s">
        <v>27164</v>
      </c>
      <c r="C4191" s="9" t="s">
        <v>27223</v>
      </c>
      <c r="D4191" s="10" t="s">
        <v>27224</v>
      </c>
      <c r="E4191" s="11" t="s">
        <v>27225</v>
      </c>
      <c r="F4191" s="6">
        <v>352458</v>
      </c>
      <c r="G4191" s="6" t="s">
        <v>1587</v>
      </c>
      <c r="H4191" s="16">
        <v>125609004.406</v>
      </c>
      <c r="I4191" s="12" t="s">
        <v>27226</v>
      </c>
      <c r="J4191" s="12">
        <v>44371</v>
      </c>
      <c r="K4191" s="15">
        <v>74948000</v>
      </c>
      <c r="L4191" s="13" t="s">
        <v>70</v>
      </c>
      <c r="M4191" s="7">
        <v>1</v>
      </c>
      <c r="N4191" s="14"/>
    </row>
    <row r="4192" spans="1:14" ht="157.5">
      <c r="A4192" s="6">
        <v>4191</v>
      </c>
      <c r="B4192" s="8" t="s">
        <v>27164</v>
      </c>
      <c r="C4192" s="9" t="s">
        <v>27227</v>
      </c>
      <c r="D4192" s="10"/>
      <c r="E4192" s="11" t="s">
        <v>27225</v>
      </c>
      <c r="F4192" s="6">
        <v>352458</v>
      </c>
      <c r="G4192" s="6" t="s">
        <v>1587</v>
      </c>
      <c r="H4192" s="16">
        <v>125609004.406</v>
      </c>
      <c r="I4192" s="12">
        <v>43864</v>
      </c>
      <c r="J4192" s="12">
        <v>44371</v>
      </c>
      <c r="K4192" s="15">
        <v>29979200</v>
      </c>
      <c r="L4192" s="13" t="s">
        <v>70</v>
      </c>
      <c r="M4192" s="7">
        <v>0.4</v>
      </c>
      <c r="N4192" s="14"/>
    </row>
    <row r="4193" spans="1:14" ht="157.5">
      <c r="A4193" s="6">
        <v>4192</v>
      </c>
      <c r="B4193" s="8" t="s">
        <v>27164</v>
      </c>
      <c r="C4193" s="9" t="s">
        <v>27228</v>
      </c>
      <c r="D4193" s="10" t="s">
        <v>24310</v>
      </c>
      <c r="E4193" s="11" t="s">
        <v>27225</v>
      </c>
      <c r="F4193" s="6">
        <v>352458</v>
      </c>
      <c r="G4193" s="6" t="s">
        <v>1587</v>
      </c>
      <c r="H4193" s="16">
        <v>125609004.406</v>
      </c>
      <c r="I4193" s="12">
        <v>43864</v>
      </c>
      <c r="J4193" s="12">
        <v>44371</v>
      </c>
      <c r="K4193" s="15">
        <v>22484400</v>
      </c>
      <c r="L4193" s="13" t="s">
        <v>70</v>
      </c>
      <c r="M4193" s="7">
        <v>0.3</v>
      </c>
      <c r="N4193" s="14"/>
    </row>
    <row r="4194" spans="1:14" ht="157.5">
      <c r="A4194" s="6">
        <v>4193</v>
      </c>
      <c r="B4194" s="8" t="s">
        <v>27164</v>
      </c>
      <c r="C4194" s="9" t="s">
        <v>27229</v>
      </c>
      <c r="D4194" s="10" t="s">
        <v>27230</v>
      </c>
      <c r="E4194" s="11" t="s">
        <v>27225</v>
      </c>
      <c r="F4194" s="6">
        <v>352458</v>
      </c>
      <c r="G4194" s="6" t="s">
        <v>1587</v>
      </c>
      <c r="H4194" s="16">
        <v>125609004.406</v>
      </c>
      <c r="I4194" s="12">
        <v>43864</v>
      </c>
      <c r="J4194" s="12">
        <v>44371</v>
      </c>
      <c r="K4194" s="15">
        <v>22484400</v>
      </c>
      <c r="L4194" s="13" t="s">
        <v>70</v>
      </c>
      <c r="M4194" s="7">
        <v>0.3</v>
      </c>
      <c r="N4194" s="14"/>
    </row>
    <row r="4195" spans="1:14" ht="63">
      <c r="A4195" s="6">
        <v>4194</v>
      </c>
      <c r="B4195" s="8" t="s">
        <v>27164</v>
      </c>
      <c r="C4195" s="9" t="s">
        <v>27231</v>
      </c>
      <c r="D4195" s="10" t="s">
        <v>27232</v>
      </c>
      <c r="E4195" s="11" t="s">
        <v>27233</v>
      </c>
      <c r="F4195" s="6">
        <v>478230</v>
      </c>
      <c r="G4195" s="6" t="s">
        <v>27234</v>
      </c>
      <c r="H4195" s="16">
        <v>89424633.555000007</v>
      </c>
      <c r="I4195" s="12">
        <v>44109</v>
      </c>
      <c r="J4195" s="12">
        <v>44624</v>
      </c>
      <c r="K4195" s="15">
        <v>0</v>
      </c>
      <c r="L4195" s="13" t="s">
        <v>14</v>
      </c>
      <c r="M4195" s="7">
        <v>1</v>
      </c>
      <c r="N4195" s="14"/>
    </row>
    <row r="4196" spans="1:14" ht="63">
      <c r="A4196" s="6">
        <v>4195</v>
      </c>
      <c r="B4196" s="8" t="s">
        <v>27164</v>
      </c>
      <c r="C4196" s="9" t="s">
        <v>27235</v>
      </c>
      <c r="D4196" s="10" t="s">
        <v>27232</v>
      </c>
      <c r="E4196" s="11" t="s">
        <v>27236</v>
      </c>
      <c r="F4196" s="6">
        <v>419576</v>
      </c>
      <c r="G4196" s="6" t="s">
        <v>801</v>
      </c>
      <c r="H4196" s="16">
        <v>40509854.659999996</v>
      </c>
      <c r="I4196" s="12">
        <v>43970</v>
      </c>
      <c r="J4196" s="12">
        <v>44480</v>
      </c>
      <c r="K4196" s="15">
        <v>31480000</v>
      </c>
      <c r="L4196" s="13" t="s">
        <v>14</v>
      </c>
      <c r="M4196" s="7">
        <v>1</v>
      </c>
      <c r="N4196" s="14"/>
    </row>
    <row r="4197" spans="1:14" ht="63">
      <c r="A4197" s="6">
        <v>4196</v>
      </c>
      <c r="B4197" s="8" t="s">
        <v>27164</v>
      </c>
      <c r="C4197" s="9" t="s">
        <v>27235</v>
      </c>
      <c r="D4197" s="10" t="s">
        <v>27232</v>
      </c>
      <c r="E4197" s="11" t="s">
        <v>27237</v>
      </c>
      <c r="F4197" s="6">
        <v>293807</v>
      </c>
      <c r="G4197" s="6" t="s">
        <v>27172</v>
      </c>
      <c r="H4197" s="16">
        <v>9777465.5600000005</v>
      </c>
      <c r="I4197" s="12">
        <v>43639</v>
      </c>
      <c r="J4197" s="12" t="s">
        <v>27238</v>
      </c>
      <c r="K4197" s="15">
        <v>7000000</v>
      </c>
      <c r="L4197" s="13" t="s">
        <v>14</v>
      </c>
      <c r="M4197" s="7">
        <v>1</v>
      </c>
      <c r="N4197" s="14"/>
    </row>
    <row r="4198" spans="1:14" ht="189">
      <c r="A4198" s="6">
        <v>4197</v>
      </c>
      <c r="B4198" s="8" t="s">
        <v>27164</v>
      </c>
      <c r="C4198" s="9" t="s">
        <v>27235</v>
      </c>
      <c r="D4198" s="10" t="s">
        <v>27232</v>
      </c>
      <c r="E4198" s="11" t="s">
        <v>27239</v>
      </c>
      <c r="F4198" s="6">
        <v>323583</v>
      </c>
      <c r="G4198" s="6" t="s">
        <v>27172</v>
      </c>
      <c r="H4198" s="16">
        <v>16252517.664000001</v>
      </c>
      <c r="I4198" s="12" t="s">
        <v>13980</v>
      </c>
      <c r="J4198" s="12">
        <v>44138</v>
      </c>
      <c r="K4198" s="15">
        <v>10050000</v>
      </c>
      <c r="L4198" s="13" t="s">
        <v>14</v>
      </c>
      <c r="M4198" s="7">
        <v>1</v>
      </c>
      <c r="N4198" s="14"/>
    </row>
    <row r="4199" spans="1:14" ht="267.75">
      <c r="A4199" s="6">
        <v>4198</v>
      </c>
      <c r="B4199" s="8" t="s">
        <v>27164</v>
      </c>
      <c r="C4199" s="9" t="s">
        <v>27235</v>
      </c>
      <c r="D4199" s="10" t="s">
        <v>27232</v>
      </c>
      <c r="E4199" s="11" t="s">
        <v>27240</v>
      </c>
      <c r="F4199" s="6">
        <v>322890</v>
      </c>
      <c r="G4199" s="6" t="s">
        <v>27172</v>
      </c>
      <c r="H4199" s="16">
        <v>26201139</v>
      </c>
      <c r="I4199" s="12">
        <v>43803</v>
      </c>
      <c r="J4199" s="12">
        <v>44138</v>
      </c>
      <c r="K4199" s="15">
        <v>19100000</v>
      </c>
      <c r="L4199" s="13" t="s">
        <v>14</v>
      </c>
      <c r="M4199" s="7">
        <v>1</v>
      </c>
      <c r="N4199" s="14"/>
    </row>
    <row r="4200" spans="1:14" ht="141.75">
      <c r="A4200" s="6">
        <v>4199</v>
      </c>
      <c r="B4200" s="8" t="s">
        <v>27164</v>
      </c>
      <c r="C4200" s="9" t="s">
        <v>27235</v>
      </c>
      <c r="D4200" s="10" t="s">
        <v>27232</v>
      </c>
      <c r="E4200" s="11" t="s">
        <v>27241</v>
      </c>
      <c r="F4200" s="6">
        <v>408959</v>
      </c>
      <c r="G4200" s="6" t="s">
        <v>27172</v>
      </c>
      <c r="H4200" s="16">
        <v>23672112.215999998</v>
      </c>
      <c r="I4200" s="12">
        <v>43964</v>
      </c>
      <c r="J4200" s="12">
        <v>44306</v>
      </c>
      <c r="K4200" s="15">
        <v>5588000</v>
      </c>
      <c r="L4200" s="13" t="s">
        <v>14</v>
      </c>
      <c r="M4200" s="7">
        <v>1</v>
      </c>
      <c r="N4200" s="14"/>
    </row>
    <row r="4201" spans="1:14" ht="63">
      <c r="A4201" s="6">
        <v>4200</v>
      </c>
      <c r="B4201" s="8" t="s">
        <v>27164</v>
      </c>
      <c r="C4201" s="9" t="s">
        <v>27235</v>
      </c>
      <c r="D4201" s="10" t="s">
        <v>27232</v>
      </c>
      <c r="E4201" s="11" t="s">
        <v>27242</v>
      </c>
      <c r="F4201" s="6">
        <v>355880</v>
      </c>
      <c r="G4201" s="6" t="s">
        <v>27172</v>
      </c>
      <c r="H4201" s="16">
        <v>6668444.4929999998</v>
      </c>
      <c r="I4201" s="12" t="s">
        <v>13980</v>
      </c>
      <c r="J4201" s="12" t="s">
        <v>27243</v>
      </c>
      <c r="K4201" s="15">
        <v>4200000</v>
      </c>
      <c r="L4201" s="13" t="s">
        <v>14</v>
      </c>
      <c r="M4201" s="7">
        <v>1</v>
      </c>
      <c r="N4201" s="14"/>
    </row>
    <row r="4202" spans="1:14" ht="47.25">
      <c r="A4202" s="6">
        <v>4201</v>
      </c>
      <c r="B4202" s="8" t="s">
        <v>27164</v>
      </c>
      <c r="C4202" s="9" t="s">
        <v>27235</v>
      </c>
      <c r="D4202" s="10" t="s">
        <v>27232</v>
      </c>
      <c r="E4202" s="11" t="s">
        <v>27244</v>
      </c>
      <c r="F4202" s="6">
        <v>355883</v>
      </c>
      <c r="G4202" s="6" t="s">
        <v>27172</v>
      </c>
      <c r="H4202" s="16">
        <v>9078636.3369999994</v>
      </c>
      <c r="I4202" s="12">
        <v>43823</v>
      </c>
      <c r="J4202" s="12">
        <v>44337</v>
      </c>
      <c r="K4202" s="15">
        <v>6100000</v>
      </c>
      <c r="L4202" s="13" t="s">
        <v>14</v>
      </c>
      <c r="M4202" s="7">
        <v>1</v>
      </c>
      <c r="N4202" s="14"/>
    </row>
    <row r="4203" spans="1:14" ht="63">
      <c r="A4203" s="6">
        <v>4202</v>
      </c>
      <c r="B4203" s="8" t="s">
        <v>27164</v>
      </c>
      <c r="C4203" s="9" t="s">
        <v>27235</v>
      </c>
      <c r="D4203" s="10" t="s">
        <v>27232</v>
      </c>
      <c r="E4203" s="11" t="s">
        <v>27245</v>
      </c>
      <c r="F4203" s="6">
        <v>356923</v>
      </c>
      <c r="G4203" s="6" t="s">
        <v>27172</v>
      </c>
      <c r="H4203" s="16">
        <v>6338000</v>
      </c>
      <c r="I4203" s="12">
        <v>43887</v>
      </c>
      <c r="J4203" s="12" t="s">
        <v>27246</v>
      </c>
      <c r="K4203" s="15">
        <v>0</v>
      </c>
      <c r="L4203" s="13" t="s">
        <v>14</v>
      </c>
      <c r="M4203" s="7">
        <v>1</v>
      </c>
      <c r="N4203" s="14"/>
    </row>
    <row r="4204" spans="1:14" ht="63">
      <c r="A4204" s="6">
        <v>4203</v>
      </c>
      <c r="B4204" s="8" t="s">
        <v>27164</v>
      </c>
      <c r="C4204" s="9" t="s">
        <v>27247</v>
      </c>
      <c r="D4204" s="10" t="s">
        <v>27232</v>
      </c>
      <c r="E4204" s="11" t="s">
        <v>27248</v>
      </c>
      <c r="F4204" s="6">
        <v>356924</v>
      </c>
      <c r="G4204" s="6" t="s">
        <v>27172</v>
      </c>
      <c r="H4204" s="16">
        <v>4557256.9460000005</v>
      </c>
      <c r="I4204" s="12">
        <v>44138</v>
      </c>
      <c r="J4204" s="12">
        <v>44053</v>
      </c>
      <c r="K4204" s="15">
        <v>300000</v>
      </c>
      <c r="L4204" s="13" t="s">
        <v>14</v>
      </c>
      <c r="M4204" s="7">
        <v>1</v>
      </c>
      <c r="N4204" s="14"/>
    </row>
    <row r="4205" spans="1:14" ht="94.5">
      <c r="A4205" s="6">
        <v>4204</v>
      </c>
      <c r="B4205" s="8" t="s">
        <v>27164</v>
      </c>
      <c r="C4205" s="9" t="s">
        <v>27235</v>
      </c>
      <c r="D4205" s="10" t="s">
        <v>27232</v>
      </c>
      <c r="E4205" s="11" t="s">
        <v>27249</v>
      </c>
      <c r="F4205" s="6">
        <v>486990</v>
      </c>
      <c r="G4205" s="6" t="s">
        <v>3582</v>
      </c>
      <c r="H4205" s="16">
        <v>83021664.946999997</v>
      </c>
      <c r="I4205" s="12">
        <v>44215</v>
      </c>
      <c r="J4205" s="12">
        <v>44624</v>
      </c>
      <c r="K4205" s="15">
        <v>15000000</v>
      </c>
      <c r="L4205" s="13" t="s">
        <v>14</v>
      </c>
      <c r="M4205" s="7">
        <v>1</v>
      </c>
      <c r="N4205" s="14"/>
    </row>
    <row r="4206" spans="1:14" ht="78.75">
      <c r="A4206" s="6">
        <v>4205</v>
      </c>
      <c r="B4206" s="8" t="s">
        <v>27164</v>
      </c>
      <c r="C4206" s="9" t="s">
        <v>27235</v>
      </c>
      <c r="D4206" s="10" t="s">
        <v>27232</v>
      </c>
      <c r="E4206" s="11" t="s">
        <v>27250</v>
      </c>
      <c r="F4206" s="6">
        <v>514002</v>
      </c>
      <c r="G4206" s="6" t="s">
        <v>848</v>
      </c>
      <c r="H4206" s="16">
        <v>3102335.145</v>
      </c>
      <c r="I4206" s="12">
        <v>44201</v>
      </c>
      <c r="J4206" s="12">
        <v>44283</v>
      </c>
      <c r="K4206" s="15">
        <v>0</v>
      </c>
      <c r="L4206" s="13" t="s">
        <v>14</v>
      </c>
      <c r="M4206" s="7">
        <v>1</v>
      </c>
      <c r="N4206" s="14"/>
    </row>
    <row r="4207" spans="1:14" ht="110.25">
      <c r="A4207" s="6">
        <v>4206</v>
      </c>
      <c r="B4207" s="8" t="s">
        <v>27164</v>
      </c>
      <c r="C4207" s="9" t="s">
        <v>27251</v>
      </c>
      <c r="D4207" s="10" t="s">
        <v>27252</v>
      </c>
      <c r="E4207" s="11" t="s">
        <v>27253</v>
      </c>
      <c r="F4207" s="6">
        <v>322821</v>
      </c>
      <c r="G4207" s="6" t="s">
        <v>27172</v>
      </c>
      <c r="H4207" s="16">
        <v>19727282.634</v>
      </c>
      <c r="I4207" s="12">
        <v>43803</v>
      </c>
      <c r="J4207" s="12" t="s">
        <v>27179</v>
      </c>
      <c r="K4207" s="15">
        <v>4700000</v>
      </c>
      <c r="L4207" s="13" t="s">
        <v>70</v>
      </c>
      <c r="M4207" s="7">
        <v>1</v>
      </c>
      <c r="N4207" s="14"/>
    </row>
    <row r="4208" spans="1:14" ht="110.25">
      <c r="A4208" s="6">
        <v>4207</v>
      </c>
      <c r="B4208" s="8" t="s">
        <v>27164</v>
      </c>
      <c r="C4208" s="9" t="s">
        <v>27235</v>
      </c>
      <c r="D4208" s="10" t="s">
        <v>27232</v>
      </c>
      <c r="E4208" s="11" t="s">
        <v>27253</v>
      </c>
      <c r="F4208" s="6">
        <v>322821</v>
      </c>
      <c r="G4208" s="6" t="s">
        <v>27172</v>
      </c>
      <c r="H4208" s="16">
        <v>19727282.634</v>
      </c>
      <c r="I4208" s="12">
        <v>43803</v>
      </c>
      <c r="J4208" s="12">
        <v>43950</v>
      </c>
      <c r="K4208" s="15">
        <v>2397000</v>
      </c>
      <c r="L4208" s="13" t="s">
        <v>70</v>
      </c>
      <c r="M4208" s="7">
        <v>0.51</v>
      </c>
      <c r="N4208" s="14"/>
    </row>
    <row r="4209" spans="1:14" ht="110.25">
      <c r="A4209" s="6">
        <v>4208</v>
      </c>
      <c r="B4209" s="8" t="s">
        <v>27164</v>
      </c>
      <c r="C4209" s="9" t="s">
        <v>27254</v>
      </c>
      <c r="D4209" s="10" t="s">
        <v>27255</v>
      </c>
      <c r="E4209" s="11" t="s">
        <v>27253</v>
      </c>
      <c r="F4209" s="6">
        <v>322821</v>
      </c>
      <c r="G4209" s="6" t="s">
        <v>27172</v>
      </c>
      <c r="H4209" s="16">
        <v>19727282.634</v>
      </c>
      <c r="I4209" s="12">
        <v>43803</v>
      </c>
      <c r="J4209" s="12">
        <v>43950</v>
      </c>
      <c r="K4209" s="15">
        <v>2303000</v>
      </c>
      <c r="L4209" s="13" t="s">
        <v>70</v>
      </c>
      <c r="M4209" s="7">
        <v>0.49</v>
      </c>
      <c r="N4209" s="14"/>
    </row>
    <row r="4210" spans="1:14" ht="63">
      <c r="A4210" s="6">
        <v>4209</v>
      </c>
      <c r="B4210" s="8" t="s">
        <v>27164</v>
      </c>
      <c r="C4210" s="9" t="s">
        <v>27256</v>
      </c>
      <c r="D4210" s="10" t="s">
        <v>27257</v>
      </c>
      <c r="E4210" s="11" t="s">
        <v>27258</v>
      </c>
      <c r="F4210" s="6">
        <v>389227</v>
      </c>
      <c r="G4210" s="6" t="s">
        <v>801</v>
      </c>
      <c r="H4210" s="16">
        <v>29063256.201000001</v>
      </c>
      <c r="I4210" s="12">
        <v>43963</v>
      </c>
      <c r="J4210" s="12">
        <v>44300</v>
      </c>
      <c r="K4210" s="15">
        <v>10300000</v>
      </c>
      <c r="L4210" s="13" t="s">
        <v>14</v>
      </c>
      <c r="M4210" s="7">
        <v>1</v>
      </c>
      <c r="N4210" s="14"/>
    </row>
    <row r="4211" spans="1:14" ht="63">
      <c r="A4211" s="6">
        <v>4210</v>
      </c>
      <c r="B4211" s="8" t="s">
        <v>27164</v>
      </c>
      <c r="C4211" s="9" t="s">
        <v>27256</v>
      </c>
      <c r="D4211" s="10" t="s">
        <v>27257</v>
      </c>
      <c r="E4211" s="11" t="s">
        <v>27259</v>
      </c>
      <c r="F4211" s="6">
        <v>352564</v>
      </c>
      <c r="G4211" s="6" t="s">
        <v>801</v>
      </c>
      <c r="H4211" s="16">
        <v>29403501.478999998</v>
      </c>
      <c r="I4211" s="12">
        <v>43867</v>
      </c>
      <c r="J4211" s="12">
        <v>44407</v>
      </c>
      <c r="K4211" s="15">
        <v>20520000</v>
      </c>
      <c r="L4211" s="13" t="s">
        <v>14</v>
      </c>
      <c r="M4211" s="7">
        <v>1</v>
      </c>
      <c r="N4211" s="14"/>
    </row>
    <row r="4212" spans="1:14" ht="315">
      <c r="A4212" s="6">
        <v>4211</v>
      </c>
      <c r="B4212" s="8" t="s">
        <v>27164</v>
      </c>
      <c r="C4212" s="9" t="s">
        <v>27256</v>
      </c>
      <c r="D4212" s="10" t="s">
        <v>27257</v>
      </c>
      <c r="E4212" s="11" t="s">
        <v>27260</v>
      </c>
      <c r="F4212" s="6">
        <v>420309</v>
      </c>
      <c r="G4212" s="6" t="s">
        <v>27172</v>
      </c>
      <c r="H4212" s="16">
        <v>27100000</v>
      </c>
      <c r="I4212" s="12">
        <v>43951</v>
      </c>
      <c r="J4212" s="12">
        <v>44301</v>
      </c>
      <c r="K4212" s="15">
        <v>250000</v>
      </c>
      <c r="L4212" s="13" t="s">
        <v>14</v>
      </c>
      <c r="M4212" s="7">
        <v>1</v>
      </c>
      <c r="N4212" s="14"/>
    </row>
    <row r="4213" spans="1:14" ht="110.25">
      <c r="A4213" s="6">
        <v>4212</v>
      </c>
      <c r="B4213" s="8" t="s">
        <v>27164</v>
      </c>
      <c r="C4213" s="9" t="s">
        <v>27256</v>
      </c>
      <c r="D4213" s="10" t="s">
        <v>27257</v>
      </c>
      <c r="E4213" s="11" t="s">
        <v>27261</v>
      </c>
      <c r="F4213" s="6">
        <v>322756</v>
      </c>
      <c r="G4213" s="6" t="s">
        <v>27172</v>
      </c>
      <c r="H4213" s="16">
        <v>15829860.998</v>
      </c>
      <c r="I4213" s="12">
        <v>43803</v>
      </c>
      <c r="J4213" s="12">
        <v>43932</v>
      </c>
      <c r="K4213" s="15">
        <v>13665000</v>
      </c>
      <c r="L4213" s="13" t="s">
        <v>14</v>
      </c>
      <c r="M4213" s="7">
        <v>1</v>
      </c>
      <c r="N4213" s="14"/>
    </row>
    <row r="4214" spans="1:14" ht="252">
      <c r="A4214" s="6">
        <v>4213</v>
      </c>
      <c r="B4214" s="8" t="s">
        <v>27164</v>
      </c>
      <c r="C4214" s="9" t="s">
        <v>27256</v>
      </c>
      <c r="D4214" s="10" t="s">
        <v>27257</v>
      </c>
      <c r="E4214" s="11" t="s">
        <v>27262</v>
      </c>
      <c r="F4214" s="6">
        <v>408960</v>
      </c>
      <c r="G4214" s="6" t="s">
        <v>27172</v>
      </c>
      <c r="H4214" s="16">
        <v>26541939.508000001</v>
      </c>
      <c r="I4214" s="12" t="s">
        <v>22444</v>
      </c>
      <c r="J4214" s="12">
        <v>44301</v>
      </c>
      <c r="K4214" s="15">
        <v>3850000</v>
      </c>
      <c r="L4214" s="13" t="s">
        <v>14</v>
      </c>
      <c r="M4214" s="7">
        <v>1</v>
      </c>
      <c r="N4214" s="14"/>
    </row>
    <row r="4215" spans="1:14" ht="47.25">
      <c r="A4215" s="6">
        <v>4214</v>
      </c>
      <c r="B4215" s="8" t="s">
        <v>27164</v>
      </c>
      <c r="C4215" s="9" t="s">
        <v>27256</v>
      </c>
      <c r="D4215" s="10" t="s">
        <v>27257</v>
      </c>
      <c r="E4215" s="11" t="s">
        <v>27263</v>
      </c>
      <c r="F4215" s="6">
        <v>302978</v>
      </c>
      <c r="G4215" s="6" t="s">
        <v>27172</v>
      </c>
      <c r="H4215" s="16">
        <v>3615389.2370000002</v>
      </c>
      <c r="I4215" s="12">
        <v>43654</v>
      </c>
      <c r="J4215" s="12" t="s">
        <v>27264</v>
      </c>
      <c r="K4215" s="15">
        <v>2700000</v>
      </c>
      <c r="L4215" s="13" t="s">
        <v>14</v>
      </c>
      <c r="M4215" s="7">
        <v>1</v>
      </c>
      <c r="N4215" s="14"/>
    </row>
    <row r="4216" spans="1:14" ht="110.25">
      <c r="A4216" s="6">
        <v>4215</v>
      </c>
      <c r="B4216" s="8" t="s">
        <v>27164</v>
      </c>
      <c r="C4216" s="9" t="s">
        <v>27256</v>
      </c>
      <c r="D4216" s="10" t="s">
        <v>27257</v>
      </c>
      <c r="E4216" s="11" t="s">
        <v>27265</v>
      </c>
      <c r="F4216" s="6">
        <v>542531</v>
      </c>
      <c r="G4216" s="6" t="s">
        <v>27266</v>
      </c>
      <c r="H4216" s="16">
        <v>20793808.208999999</v>
      </c>
      <c r="I4216" s="12">
        <v>44403</v>
      </c>
      <c r="J4216" s="12">
        <v>44545</v>
      </c>
      <c r="K4216" s="15">
        <v>0</v>
      </c>
      <c r="L4216" s="13" t="s">
        <v>14</v>
      </c>
      <c r="M4216" s="7">
        <v>1</v>
      </c>
      <c r="N4216" s="14"/>
    </row>
    <row r="4217" spans="1:14" ht="94.5">
      <c r="A4217" s="6">
        <v>4216</v>
      </c>
      <c r="B4217" s="8" t="s">
        <v>27164</v>
      </c>
      <c r="C4217" s="9" t="s">
        <v>27267</v>
      </c>
      <c r="D4217" s="10" t="s">
        <v>27268</v>
      </c>
      <c r="E4217" s="11" t="s">
        <v>27269</v>
      </c>
      <c r="F4217" s="6">
        <v>322849</v>
      </c>
      <c r="G4217" s="6" t="s">
        <v>27172</v>
      </c>
      <c r="H4217" s="16">
        <v>15912254.486</v>
      </c>
      <c r="I4217" s="12">
        <v>43803</v>
      </c>
      <c r="J4217" s="12" t="s">
        <v>27270</v>
      </c>
      <c r="K4217" s="15">
        <v>5220000</v>
      </c>
      <c r="L4217" s="13" t="s">
        <v>70</v>
      </c>
      <c r="M4217" s="7">
        <v>1</v>
      </c>
      <c r="N4217" s="14"/>
    </row>
    <row r="4218" spans="1:14" ht="94.5">
      <c r="A4218" s="6">
        <v>4217</v>
      </c>
      <c r="B4218" s="8" t="s">
        <v>27164</v>
      </c>
      <c r="C4218" s="9" t="s">
        <v>27271</v>
      </c>
      <c r="D4218" s="10" t="s">
        <v>27257</v>
      </c>
      <c r="E4218" s="11" t="s">
        <v>27269</v>
      </c>
      <c r="F4218" s="6">
        <v>322849</v>
      </c>
      <c r="G4218" s="6" t="s">
        <v>27172</v>
      </c>
      <c r="H4218" s="16">
        <v>15912254.486</v>
      </c>
      <c r="I4218" s="12">
        <v>43803</v>
      </c>
      <c r="J4218" s="12">
        <v>44136</v>
      </c>
      <c r="K4218" s="15">
        <v>5220000</v>
      </c>
      <c r="L4218" s="13" t="s">
        <v>70</v>
      </c>
      <c r="M4218" s="7">
        <v>0.51</v>
      </c>
      <c r="N4218" s="14"/>
    </row>
    <row r="4219" spans="1:14" ht="94.5">
      <c r="A4219" s="6">
        <v>4218</v>
      </c>
      <c r="B4219" s="8" t="s">
        <v>27164</v>
      </c>
      <c r="C4219" s="9" t="s">
        <v>27272</v>
      </c>
      <c r="D4219" s="10" t="s">
        <v>27273</v>
      </c>
      <c r="E4219" s="11" t="s">
        <v>27269</v>
      </c>
      <c r="F4219" s="6">
        <v>322849</v>
      </c>
      <c r="G4219" s="6" t="s">
        <v>27172</v>
      </c>
      <c r="H4219" s="16">
        <v>15912254.486</v>
      </c>
      <c r="I4219" s="12">
        <v>43803</v>
      </c>
      <c r="J4219" s="12">
        <v>44136</v>
      </c>
      <c r="K4219" s="15">
        <v>5220000</v>
      </c>
      <c r="L4219" s="13" t="s">
        <v>70</v>
      </c>
      <c r="M4219" s="7">
        <v>0.49</v>
      </c>
      <c r="N4219" s="14"/>
    </row>
    <row r="4220" spans="1:14" ht="141.75">
      <c r="A4220" s="6">
        <v>4219</v>
      </c>
      <c r="B4220" s="8" t="s">
        <v>27164</v>
      </c>
      <c r="C4220" s="9" t="s">
        <v>27274</v>
      </c>
      <c r="D4220" s="10" t="s">
        <v>23292</v>
      </c>
      <c r="E4220" s="11" t="s">
        <v>27275</v>
      </c>
      <c r="F4220" s="6">
        <v>323604</v>
      </c>
      <c r="G4220" s="6" t="s">
        <v>27172</v>
      </c>
      <c r="H4220" s="16">
        <v>12857000</v>
      </c>
      <c r="I4220" s="12">
        <v>43803</v>
      </c>
      <c r="J4220" s="12" t="s">
        <v>27276</v>
      </c>
      <c r="K4220" s="15">
        <v>9225000</v>
      </c>
      <c r="L4220" s="13" t="s">
        <v>14</v>
      </c>
      <c r="M4220" s="7">
        <v>1</v>
      </c>
      <c r="N4220" s="14"/>
    </row>
    <row r="4221" spans="1:14" ht="47.25">
      <c r="A4221" s="6">
        <v>4220</v>
      </c>
      <c r="B4221" s="8" t="s">
        <v>27164</v>
      </c>
      <c r="C4221" s="9" t="s">
        <v>27274</v>
      </c>
      <c r="D4221" s="10" t="s">
        <v>23292</v>
      </c>
      <c r="E4221" s="11" t="s">
        <v>27277</v>
      </c>
      <c r="F4221" s="6">
        <v>323603</v>
      </c>
      <c r="G4221" s="6" t="s">
        <v>27172</v>
      </c>
      <c r="H4221" s="16">
        <v>9633497.3990000002</v>
      </c>
      <c r="I4221" s="12" t="s">
        <v>27278</v>
      </c>
      <c r="J4221" s="12" t="s">
        <v>8786</v>
      </c>
      <c r="K4221" s="15">
        <v>7058000</v>
      </c>
      <c r="L4221" s="13" t="s">
        <v>14</v>
      </c>
      <c r="M4221" s="7">
        <v>1</v>
      </c>
      <c r="N4221" s="14"/>
    </row>
    <row r="4222" spans="1:14" ht="126">
      <c r="A4222" s="6">
        <v>4221</v>
      </c>
      <c r="B4222" s="8" t="s">
        <v>27164</v>
      </c>
      <c r="C4222" s="9" t="s">
        <v>27279</v>
      </c>
      <c r="D4222" s="10" t="s">
        <v>27280</v>
      </c>
      <c r="E4222" s="11" t="s">
        <v>27281</v>
      </c>
      <c r="F4222" s="6">
        <v>342065</v>
      </c>
      <c r="G4222" s="6" t="s">
        <v>27172</v>
      </c>
      <c r="H4222" s="16">
        <v>62055000</v>
      </c>
      <c r="I4222" s="12" t="s">
        <v>13980</v>
      </c>
      <c r="J4222" s="12" t="s">
        <v>27282</v>
      </c>
      <c r="K4222" s="15">
        <v>29730000</v>
      </c>
      <c r="L4222" s="13" t="s">
        <v>70</v>
      </c>
      <c r="M4222" s="7">
        <v>1</v>
      </c>
      <c r="N4222" s="14"/>
    </row>
    <row r="4223" spans="1:14" ht="126">
      <c r="A4223" s="6">
        <v>4222</v>
      </c>
      <c r="B4223" s="8" t="s">
        <v>27164</v>
      </c>
      <c r="C4223" s="9" t="s">
        <v>27283</v>
      </c>
      <c r="D4223" s="10" t="s">
        <v>27284</v>
      </c>
      <c r="E4223" s="11" t="s">
        <v>27281</v>
      </c>
      <c r="F4223" s="6">
        <v>342065</v>
      </c>
      <c r="G4223" s="6" t="s">
        <v>27172</v>
      </c>
      <c r="H4223" s="16">
        <v>62055000</v>
      </c>
      <c r="I4223" s="12" t="s">
        <v>13980</v>
      </c>
      <c r="J4223" s="12">
        <v>44370</v>
      </c>
      <c r="K4223" s="15">
        <v>15162300</v>
      </c>
      <c r="L4223" s="13" t="s">
        <v>70</v>
      </c>
      <c r="M4223" s="7">
        <v>0.51</v>
      </c>
      <c r="N4223" s="14"/>
    </row>
    <row r="4224" spans="1:14" ht="126">
      <c r="A4224" s="6">
        <v>4223</v>
      </c>
      <c r="B4224" s="8" t="s">
        <v>27164</v>
      </c>
      <c r="C4224" s="9" t="s">
        <v>27216</v>
      </c>
      <c r="D4224" s="10" t="s">
        <v>23292</v>
      </c>
      <c r="E4224" s="11" t="s">
        <v>27281</v>
      </c>
      <c r="F4224" s="6">
        <v>342065</v>
      </c>
      <c r="G4224" s="6" t="s">
        <v>27172</v>
      </c>
      <c r="H4224" s="16">
        <v>62055000</v>
      </c>
      <c r="I4224" s="12" t="s">
        <v>13980</v>
      </c>
      <c r="J4224" s="12">
        <v>44370</v>
      </c>
      <c r="K4224" s="15">
        <v>14567700</v>
      </c>
      <c r="L4224" s="13" t="s">
        <v>70</v>
      </c>
      <c r="M4224" s="7">
        <v>0.49</v>
      </c>
      <c r="N4224" s="14"/>
    </row>
    <row r="4225" spans="1:14" ht="393.75">
      <c r="A4225" s="6">
        <v>4224</v>
      </c>
      <c r="B4225" s="8" t="s">
        <v>27164</v>
      </c>
      <c r="C4225" s="9" t="s">
        <v>27285</v>
      </c>
      <c r="D4225" s="10" t="s">
        <v>27286</v>
      </c>
      <c r="E4225" s="11" t="s">
        <v>27287</v>
      </c>
      <c r="F4225" s="6">
        <v>210609</v>
      </c>
      <c r="G4225" s="6" t="s">
        <v>27172</v>
      </c>
      <c r="H4225" s="16">
        <v>35324000</v>
      </c>
      <c r="I4225" s="12">
        <v>43398</v>
      </c>
      <c r="J4225" s="12" t="s">
        <v>27288</v>
      </c>
      <c r="K4225" s="15">
        <v>20425000</v>
      </c>
      <c r="L4225" s="13" t="s">
        <v>70</v>
      </c>
      <c r="M4225" s="7">
        <v>1</v>
      </c>
      <c r="N4225" s="14"/>
    </row>
    <row r="4226" spans="1:14" ht="393.75">
      <c r="A4226" s="6">
        <v>4225</v>
      </c>
      <c r="B4226" s="8" t="s">
        <v>27164</v>
      </c>
      <c r="C4226" s="9" t="s">
        <v>27289</v>
      </c>
      <c r="D4226" s="10" t="s">
        <v>23292</v>
      </c>
      <c r="E4226" s="11" t="s">
        <v>27287</v>
      </c>
      <c r="F4226" s="6">
        <v>210609</v>
      </c>
      <c r="G4226" s="6" t="s">
        <v>27172</v>
      </c>
      <c r="H4226" s="16">
        <v>35324000</v>
      </c>
      <c r="I4226" s="12" t="s">
        <v>27290</v>
      </c>
      <c r="J4226" s="12" t="s">
        <v>27291</v>
      </c>
      <c r="K4226" s="15">
        <v>10416750</v>
      </c>
      <c r="L4226" s="13" t="s">
        <v>70</v>
      </c>
      <c r="M4226" s="7">
        <v>0.51</v>
      </c>
      <c r="N4226" s="14"/>
    </row>
    <row r="4227" spans="1:14" ht="393.75">
      <c r="A4227" s="6">
        <v>4226</v>
      </c>
      <c r="B4227" s="8" t="s">
        <v>27164</v>
      </c>
      <c r="C4227" s="9" t="s">
        <v>27292</v>
      </c>
      <c r="D4227" s="10" t="s">
        <v>27293</v>
      </c>
      <c r="E4227" s="11" t="s">
        <v>27287</v>
      </c>
      <c r="F4227" s="6">
        <v>210609</v>
      </c>
      <c r="G4227" s="6" t="s">
        <v>27172</v>
      </c>
      <c r="H4227" s="16">
        <v>35324000</v>
      </c>
      <c r="I4227" s="12" t="s">
        <v>27290</v>
      </c>
      <c r="J4227" s="12" t="s">
        <v>27291</v>
      </c>
      <c r="K4227" s="15">
        <v>0.49</v>
      </c>
      <c r="L4227" s="13" t="s">
        <v>70</v>
      </c>
      <c r="M4227" s="7">
        <v>0.49</v>
      </c>
      <c r="N4227" s="14"/>
    </row>
    <row r="4228" spans="1:14" ht="110.25">
      <c r="A4228" s="6">
        <v>4227</v>
      </c>
      <c r="B4228" s="8" t="s">
        <v>27164</v>
      </c>
      <c r="C4228" s="9" t="s">
        <v>27294</v>
      </c>
      <c r="D4228" s="10" t="s">
        <v>27295</v>
      </c>
      <c r="E4228" s="11" t="s">
        <v>27296</v>
      </c>
      <c r="F4228" s="6">
        <v>408954</v>
      </c>
      <c r="G4228" s="6" t="s">
        <v>27172</v>
      </c>
      <c r="H4228" s="16">
        <v>24220195.77</v>
      </c>
      <c r="I4228" s="12" t="s">
        <v>10279</v>
      </c>
      <c r="J4228" s="12">
        <v>44320</v>
      </c>
      <c r="K4228" s="15">
        <v>3423000</v>
      </c>
      <c r="L4228" s="13" t="s">
        <v>70</v>
      </c>
      <c r="M4228" s="7">
        <v>1</v>
      </c>
      <c r="N4228" s="14"/>
    </row>
    <row r="4229" spans="1:14" ht="110.25">
      <c r="A4229" s="6">
        <v>4228</v>
      </c>
      <c r="B4229" s="8" t="s">
        <v>27164</v>
      </c>
      <c r="C4229" s="9" t="s">
        <v>27297</v>
      </c>
      <c r="D4229" s="10" t="s">
        <v>27298</v>
      </c>
      <c r="E4229" s="11" t="s">
        <v>27296</v>
      </c>
      <c r="F4229" s="6">
        <v>408954</v>
      </c>
      <c r="G4229" s="6" t="s">
        <v>27172</v>
      </c>
      <c r="H4229" s="16">
        <v>24220195.77</v>
      </c>
      <c r="I4229" s="12" t="s">
        <v>10279</v>
      </c>
      <c r="J4229" s="12">
        <v>44320</v>
      </c>
      <c r="K4229" s="15">
        <v>1745730</v>
      </c>
      <c r="L4229" s="13" t="s">
        <v>70</v>
      </c>
      <c r="M4229" s="7">
        <v>0.51</v>
      </c>
      <c r="N4229" s="14"/>
    </row>
    <row r="4230" spans="1:14" ht="110.25">
      <c r="A4230" s="6">
        <v>4229</v>
      </c>
      <c r="B4230" s="8" t="s">
        <v>27164</v>
      </c>
      <c r="C4230" s="9" t="s">
        <v>27299</v>
      </c>
      <c r="D4230" s="10" t="s">
        <v>23292</v>
      </c>
      <c r="E4230" s="11" t="s">
        <v>27296</v>
      </c>
      <c r="F4230" s="6">
        <v>408954</v>
      </c>
      <c r="G4230" s="6" t="s">
        <v>27172</v>
      </c>
      <c r="H4230" s="16">
        <v>24220195.77</v>
      </c>
      <c r="I4230" s="12" t="s">
        <v>10279</v>
      </c>
      <c r="J4230" s="12">
        <v>44320</v>
      </c>
      <c r="K4230" s="15">
        <v>1677270</v>
      </c>
      <c r="L4230" s="13" t="s">
        <v>70</v>
      </c>
      <c r="M4230" s="7">
        <v>0.49</v>
      </c>
      <c r="N4230" s="14"/>
    </row>
    <row r="4231" spans="1:14" ht="252">
      <c r="A4231" s="6">
        <v>4230</v>
      </c>
      <c r="B4231" s="8" t="s">
        <v>27164</v>
      </c>
      <c r="C4231" s="9" t="s">
        <v>27300</v>
      </c>
      <c r="D4231" s="10" t="s">
        <v>27301</v>
      </c>
      <c r="E4231" s="11" t="s">
        <v>27302</v>
      </c>
      <c r="F4231" s="6">
        <v>281185</v>
      </c>
      <c r="G4231" s="6" t="s">
        <v>27172</v>
      </c>
      <c r="H4231" s="16">
        <v>31600742.140999999</v>
      </c>
      <c r="I4231" s="12">
        <v>43612</v>
      </c>
      <c r="J4231" s="12">
        <v>43859</v>
      </c>
      <c r="K4231" s="15">
        <v>24515000</v>
      </c>
      <c r="L4231" s="13" t="s">
        <v>70</v>
      </c>
      <c r="M4231" s="7">
        <v>1</v>
      </c>
      <c r="N4231" s="14"/>
    </row>
    <row r="4232" spans="1:14" ht="252">
      <c r="A4232" s="6">
        <v>4231</v>
      </c>
      <c r="B4232" s="8" t="s">
        <v>27164</v>
      </c>
      <c r="C4232" s="9" t="s">
        <v>27303</v>
      </c>
      <c r="D4232" s="10" t="s">
        <v>23292</v>
      </c>
      <c r="E4232" s="11" t="s">
        <v>27304</v>
      </c>
      <c r="F4232" s="6">
        <v>281185</v>
      </c>
      <c r="G4232" s="6" t="s">
        <v>27172</v>
      </c>
      <c r="H4232" s="16">
        <v>31600742.140999999</v>
      </c>
      <c r="I4232" s="12">
        <v>43612</v>
      </c>
      <c r="J4232" s="12">
        <v>43859</v>
      </c>
      <c r="K4232" s="15">
        <v>12502650</v>
      </c>
      <c r="L4232" s="13" t="s">
        <v>70</v>
      </c>
      <c r="M4232" s="7">
        <v>0.51</v>
      </c>
      <c r="N4232" s="14"/>
    </row>
    <row r="4233" spans="1:14" ht="252">
      <c r="A4233" s="6">
        <v>4232</v>
      </c>
      <c r="B4233" s="8" t="s">
        <v>27164</v>
      </c>
      <c r="C4233" s="9" t="s">
        <v>27283</v>
      </c>
      <c r="D4233" s="10" t="s">
        <v>27284</v>
      </c>
      <c r="E4233" s="11" t="s">
        <v>27304</v>
      </c>
      <c r="F4233" s="6">
        <v>281185</v>
      </c>
      <c r="G4233" s="6" t="s">
        <v>27172</v>
      </c>
      <c r="H4233" s="16">
        <v>31600742.140999999</v>
      </c>
      <c r="I4233" s="12">
        <v>43612</v>
      </c>
      <c r="J4233" s="12">
        <v>43859</v>
      </c>
      <c r="K4233" s="15">
        <v>12012350</v>
      </c>
      <c r="L4233" s="13" t="s">
        <v>70</v>
      </c>
      <c r="M4233" s="7">
        <v>0.49</v>
      </c>
      <c r="N4233" s="14"/>
    </row>
    <row r="4234" spans="1:14" ht="204.75">
      <c r="A4234" s="6">
        <v>4233</v>
      </c>
      <c r="B4234" s="8" t="s">
        <v>27164</v>
      </c>
      <c r="C4234" s="9" t="s">
        <v>27305</v>
      </c>
      <c r="D4234" s="10" t="s">
        <v>27306</v>
      </c>
      <c r="E4234" s="11" t="s">
        <v>27307</v>
      </c>
      <c r="F4234" s="6">
        <v>210705</v>
      </c>
      <c r="G4234" s="6" t="s">
        <v>27172</v>
      </c>
      <c r="H4234" s="16">
        <v>27389619.397999998</v>
      </c>
      <c r="I4234" s="12" t="s">
        <v>27308</v>
      </c>
      <c r="J4234" s="12" t="s">
        <v>27309</v>
      </c>
      <c r="K4234" s="15">
        <v>24527000</v>
      </c>
      <c r="L4234" s="13" t="s">
        <v>14</v>
      </c>
      <c r="M4234" s="7">
        <v>1</v>
      </c>
      <c r="N4234" s="14"/>
    </row>
    <row r="4235" spans="1:14" ht="94.5">
      <c r="A4235" s="6">
        <v>4234</v>
      </c>
      <c r="B4235" s="8" t="s">
        <v>27164</v>
      </c>
      <c r="C4235" s="9" t="s">
        <v>27305</v>
      </c>
      <c r="D4235" s="10" t="s">
        <v>27306</v>
      </c>
      <c r="E4235" s="11" t="s">
        <v>27310</v>
      </c>
      <c r="F4235" s="6">
        <v>408957</v>
      </c>
      <c r="G4235" s="6" t="s">
        <v>27172</v>
      </c>
      <c r="H4235" s="16">
        <v>17529000</v>
      </c>
      <c r="I4235" s="12" t="s">
        <v>9138</v>
      </c>
      <c r="J4235" s="12">
        <v>44305</v>
      </c>
      <c r="K4235" s="15">
        <v>0</v>
      </c>
      <c r="L4235" s="13" t="s">
        <v>14</v>
      </c>
      <c r="M4235" s="7">
        <v>1</v>
      </c>
      <c r="N4235" s="14"/>
    </row>
    <row r="4236" spans="1:14" ht="63">
      <c r="A4236" s="6">
        <v>4235</v>
      </c>
      <c r="B4236" s="8" t="s">
        <v>27164</v>
      </c>
      <c r="C4236" s="9" t="s">
        <v>27305</v>
      </c>
      <c r="D4236" s="10" t="s">
        <v>27306</v>
      </c>
      <c r="E4236" s="11" t="s">
        <v>27311</v>
      </c>
      <c r="F4236" s="6">
        <v>303594</v>
      </c>
      <c r="G4236" s="6" t="s">
        <v>27172</v>
      </c>
      <c r="H4236" s="16">
        <v>21125515.971000001</v>
      </c>
      <c r="I4236" s="12" t="s">
        <v>27312</v>
      </c>
      <c r="J4236" s="12">
        <v>44232</v>
      </c>
      <c r="K4236" s="15">
        <v>16384000</v>
      </c>
      <c r="L4236" s="13" t="s">
        <v>14</v>
      </c>
      <c r="M4236" s="7">
        <v>1</v>
      </c>
      <c r="N4236" s="14"/>
    </row>
    <row r="4237" spans="1:14" ht="94.5">
      <c r="A4237" s="6">
        <v>4236</v>
      </c>
      <c r="B4237" s="8" t="s">
        <v>27164</v>
      </c>
      <c r="C4237" s="9" t="s">
        <v>27305</v>
      </c>
      <c r="D4237" s="10" t="s">
        <v>27306</v>
      </c>
      <c r="E4237" s="11" t="s">
        <v>27313</v>
      </c>
      <c r="F4237" s="6">
        <v>338206</v>
      </c>
      <c r="G4237" s="6" t="s">
        <v>27172</v>
      </c>
      <c r="H4237" s="16">
        <v>16199000</v>
      </c>
      <c r="I4237" s="12">
        <v>43803</v>
      </c>
      <c r="J4237" s="12" t="s">
        <v>27314</v>
      </c>
      <c r="K4237" s="15">
        <v>3432000</v>
      </c>
      <c r="L4237" s="13" t="s">
        <v>14</v>
      </c>
      <c r="M4237" s="7">
        <v>1</v>
      </c>
      <c r="N4237" s="14"/>
    </row>
    <row r="4238" spans="1:14" ht="47.25">
      <c r="A4238" s="6">
        <v>4237</v>
      </c>
      <c r="B4238" s="8" t="s">
        <v>27164</v>
      </c>
      <c r="C4238" s="9" t="s">
        <v>27305</v>
      </c>
      <c r="D4238" s="10" t="s">
        <v>27306</v>
      </c>
      <c r="E4238" s="11" t="s">
        <v>27315</v>
      </c>
      <c r="F4238" s="6">
        <v>355921</v>
      </c>
      <c r="G4238" s="6" t="s">
        <v>27172</v>
      </c>
      <c r="H4238" s="16">
        <v>10050230.094000001</v>
      </c>
      <c r="I4238" s="12">
        <v>43859</v>
      </c>
      <c r="J4238" s="12">
        <v>44061</v>
      </c>
      <c r="K4238" s="15">
        <v>0</v>
      </c>
      <c r="L4238" s="13" t="s">
        <v>14</v>
      </c>
      <c r="M4238" s="7">
        <v>1</v>
      </c>
      <c r="N4238" s="14"/>
    </row>
    <row r="4239" spans="1:14" ht="78.75">
      <c r="A4239" s="6">
        <v>4238</v>
      </c>
      <c r="B4239" s="8" t="s">
        <v>27164</v>
      </c>
      <c r="C4239" s="9" t="s">
        <v>27305</v>
      </c>
      <c r="D4239" s="10" t="s">
        <v>27306</v>
      </c>
      <c r="E4239" s="11" t="s">
        <v>27316</v>
      </c>
      <c r="F4239" s="6">
        <v>355915</v>
      </c>
      <c r="G4239" s="6" t="s">
        <v>27172</v>
      </c>
      <c r="H4239" s="16">
        <v>9886702.8029999994</v>
      </c>
      <c r="I4239" s="12" t="s">
        <v>9056</v>
      </c>
      <c r="J4239" s="12" t="s">
        <v>27317</v>
      </c>
      <c r="K4239" s="15">
        <v>0</v>
      </c>
      <c r="L4239" s="13" t="s">
        <v>14</v>
      </c>
      <c r="M4239" s="7">
        <v>1</v>
      </c>
      <c r="N4239" s="14"/>
    </row>
    <row r="4240" spans="1:14" ht="63">
      <c r="A4240" s="6">
        <v>4239</v>
      </c>
      <c r="B4240" s="8" t="s">
        <v>27164</v>
      </c>
      <c r="C4240" s="9" t="s">
        <v>27305</v>
      </c>
      <c r="D4240" s="10" t="s">
        <v>27306</v>
      </c>
      <c r="E4240" s="11" t="s">
        <v>27318</v>
      </c>
      <c r="F4240" s="6">
        <v>356916</v>
      </c>
      <c r="G4240" s="6" t="s">
        <v>27172</v>
      </c>
      <c r="H4240" s="16">
        <v>5025000</v>
      </c>
      <c r="I4240" s="12" t="s">
        <v>13980</v>
      </c>
      <c r="J4240" s="12">
        <v>43956</v>
      </c>
      <c r="K4240" s="15">
        <v>1405000</v>
      </c>
      <c r="L4240" s="13" t="s">
        <v>14</v>
      </c>
      <c r="M4240" s="7">
        <v>1</v>
      </c>
      <c r="N4240" s="14"/>
    </row>
    <row r="4241" spans="1:14" ht="47.25">
      <c r="A4241" s="6">
        <v>4240</v>
      </c>
      <c r="B4241" s="8" t="s">
        <v>27164</v>
      </c>
      <c r="C4241" s="9" t="s">
        <v>27319</v>
      </c>
      <c r="D4241" s="10" t="s">
        <v>27306</v>
      </c>
      <c r="E4241" s="11" t="s">
        <v>27320</v>
      </c>
      <c r="F4241" s="6">
        <v>360629</v>
      </c>
      <c r="G4241" s="6" t="s">
        <v>27172</v>
      </c>
      <c r="H4241" s="16">
        <v>4344000</v>
      </c>
      <c r="I4241" s="12">
        <v>43831</v>
      </c>
      <c r="J4241" s="12">
        <v>44081</v>
      </c>
      <c r="K4241" s="15">
        <v>0</v>
      </c>
      <c r="L4241" s="13" t="s">
        <v>14</v>
      </c>
      <c r="M4241" s="7">
        <v>1</v>
      </c>
      <c r="N4241" s="14"/>
    </row>
    <row r="4242" spans="1:14" ht="63">
      <c r="A4242" s="6">
        <v>4241</v>
      </c>
      <c r="B4242" s="8" t="s">
        <v>27164</v>
      </c>
      <c r="C4242" s="9" t="s">
        <v>27321</v>
      </c>
      <c r="D4242" s="10" t="s">
        <v>27322</v>
      </c>
      <c r="E4242" s="11" t="s">
        <v>27323</v>
      </c>
      <c r="F4242" s="6">
        <v>360626</v>
      </c>
      <c r="G4242" s="6" t="s">
        <v>27172</v>
      </c>
      <c r="H4242" s="16">
        <v>16071292.668</v>
      </c>
      <c r="I4242" s="12" t="s">
        <v>13407</v>
      </c>
      <c r="J4242" s="12">
        <v>44250</v>
      </c>
      <c r="K4242" s="15">
        <v>0</v>
      </c>
      <c r="L4242" s="13" t="s">
        <v>70</v>
      </c>
      <c r="M4242" s="7">
        <v>1</v>
      </c>
      <c r="N4242" s="14"/>
    </row>
    <row r="4243" spans="1:14" ht="63">
      <c r="A4243" s="6">
        <v>4242</v>
      </c>
      <c r="B4243" s="8" t="s">
        <v>27164</v>
      </c>
      <c r="C4243" s="9" t="s">
        <v>27324</v>
      </c>
      <c r="D4243" s="10" t="s">
        <v>27306</v>
      </c>
      <c r="E4243" s="11" t="s">
        <v>27325</v>
      </c>
      <c r="F4243" s="6">
        <v>360626</v>
      </c>
      <c r="G4243" s="6" t="s">
        <v>27172</v>
      </c>
      <c r="H4243" s="16">
        <v>16071292.668</v>
      </c>
      <c r="I4243" s="12" t="s">
        <v>13407</v>
      </c>
      <c r="J4243" s="12">
        <v>44250</v>
      </c>
      <c r="K4243" s="15">
        <v>0</v>
      </c>
      <c r="L4243" s="13" t="s">
        <v>70</v>
      </c>
      <c r="M4243" s="7">
        <v>0.51</v>
      </c>
      <c r="N4243" s="14"/>
    </row>
    <row r="4244" spans="1:14" ht="63">
      <c r="A4244" s="6">
        <v>4243</v>
      </c>
      <c r="B4244" s="8" t="s">
        <v>27164</v>
      </c>
      <c r="C4244" s="9" t="s">
        <v>27326</v>
      </c>
      <c r="D4244" s="10" t="s">
        <v>27327</v>
      </c>
      <c r="E4244" s="11" t="s">
        <v>27325</v>
      </c>
      <c r="F4244" s="6">
        <v>360626</v>
      </c>
      <c r="G4244" s="6" t="s">
        <v>27172</v>
      </c>
      <c r="H4244" s="16">
        <v>16071292.668</v>
      </c>
      <c r="I4244" s="12" t="s">
        <v>13407</v>
      </c>
      <c r="J4244" s="12">
        <v>44250</v>
      </c>
      <c r="K4244" s="15">
        <v>0</v>
      </c>
      <c r="L4244" s="13" t="s">
        <v>70</v>
      </c>
      <c r="M4244" s="7">
        <v>0.49</v>
      </c>
      <c r="N4244" s="14"/>
    </row>
    <row r="4245" spans="1:14" ht="60" customHeight="1">
      <c r="A4245" s="6">
        <v>4244</v>
      </c>
      <c r="B4245" s="8" t="s">
        <v>27164</v>
      </c>
      <c r="C4245" s="9" t="s">
        <v>27328</v>
      </c>
      <c r="D4245" s="10" t="s">
        <v>27329</v>
      </c>
      <c r="E4245" s="11" t="s">
        <v>27330</v>
      </c>
      <c r="F4245" s="6">
        <v>420310</v>
      </c>
      <c r="G4245" s="6" t="s">
        <v>27172</v>
      </c>
      <c r="H4245" s="16">
        <v>16637000</v>
      </c>
      <c r="I4245" s="12">
        <v>43970</v>
      </c>
      <c r="J4245" s="12">
        <v>44341</v>
      </c>
      <c r="K4245" s="15">
        <v>1390000</v>
      </c>
      <c r="L4245" s="13" t="s">
        <v>70</v>
      </c>
      <c r="M4245" s="7">
        <v>1</v>
      </c>
      <c r="N4245" s="14"/>
    </row>
    <row r="4246" spans="1:14" ht="362.25">
      <c r="A4246" s="6">
        <v>4245</v>
      </c>
      <c r="B4246" s="8" t="s">
        <v>27164</v>
      </c>
      <c r="C4246" s="9" t="s">
        <v>27331</v>
      </c>
      <c r="D4246" s="10" t="s">
        <v>27306</v>
      </c>
      <c r="E4246" s="11" t="s">
        <v>27330</v>
      </c>
      <c r="F4246" s="6">
        <v>420310</v>
      </c>
      <c r="G4246" s="6" t="s">
        <v>27172</v>
      </c>
      <c r="H4246" s="16">
        <v>16637000</v>
      </c>
      <c r="I4246" s="12">
        <v>43970</v>
      </c>
      <c r="J4246" s="12">
        <v>44341</v>
      </c>
      <c r="K4246" s="15">
        <v>708900</v>
      </c>
      <c r="L4246" s="13" t="s">
        <v>70</v>
      </c>
      <c r="M4246" s="7">
        <v>0.51</v>
      </c>
      <c r="N4246" s="14"/>
    </row>
    <row r="4247" spans="1:14" ht="362.25">
      <c r="A4247" s="6">
        <v>4246</v>
      </c>
      <c r="B4247" s="8" t="s">
        <v>27164</v>
      </c>
      <c r="C4247" s="9" t="s">
        <v>27332</v>
      </c>
      <c r="D4247" s="10" t="s">
        <v>27333</v>
      </c>
      <c r="E4247" s="11" t="s">
        <v>27330</v>
      </c>
      <c r="F4247" s="6">
        <v>420310</v>
      </c>
      <c r="G4247" s="6" t="s">
        <v>27172</v>
      </c>
      <c r="H4247" s="16">
        <v>16637000</v>
      </c>
      <c r="I4247" s="12">
        <v>43970</v>
      </c>
      <c r="J4247" s="12">
        <v>44341</v>
      </c>
      <c r="K4247" s="15">
        <v>681100</v>
      </c>
      <c r="L4247" s="13" t="s">
        <v>70</v>
      </c>
      <c r="M4247" s="7">
        <v>0.49</v>
      </c>
      <c r="N4247" s="14"/>
    </row>
    <row r="4248" spans="1:14" ht="267.75">
      <c r="A4248" s="6">
        <v>4247</v>
      </c>
      <c r="B4248" s="8" t="s">
        <v>27164</v>
      </c>
      <c r="C4248" s="9" t="s">
        <v>27334</v>
      </c>
      <c r="D4248" s="10" t="s">
        <v>27335</v>
      </c>
      <c r="E4248" s="11" t="s">
        <v>27336</v>
      </c>
      <c r="F4248" s="6">
        <v>303587</v>
      </c>
      <c r="G4248" s="6" t="s">
        <v>27172</v>
      </c>
      <c r="H4248" s="16">
        <v>23041976.427999999</v>
      </c>
      <c r="I4248" s="12">
        <v>43685</v>
      </c>
      <c r="J4248" s="12">
        <v>44232</v>
      </c>
      <c r="K4248" s="15">
        <v>22055000</v>
      </c>
      <c r="L4248" s="13" t="s">
        <v>70</v>
      </c>
      <c r="M4248" s="7">
        <v>1</v>
      </c>
      <c r="N4248" s="14"/>
    </row>
    <row r="4249" spans="1:14" ht="267.75">
      <c r="A4249" s="6">
        <v>4248</v>
      </c>
      <c r="B4249" s="8" t="s">
        <v>27164</v>
      </c>
      <c r="C4249" s="9" t="s">
        <v>27337</v>
      </c>
      <c r="D4249" s="10" t="s">
        <v>27338</v>
      </c>
      <c r="E4249" s="11" t="s">
        <v>27336</v>
      </c>
      <c r="F4249" s="6">
        <v>303587</v>
      </c>
      <c r="G4249" s="6" t="s">
        <v>27172</v>
      </c>
      <c r="H4249" s="16">
        <v>11751407.97828</v>
      </c>
      <c r="I4249" s="12">
        <v>43685</v>
      </c>
      <c r="J4249" s="12">
        <v>44232</v>
      </c>
      <c r="K4249" s="15">
        <v>11248050</v>
      </c>
      <c r="L4249" s="13" t="s">
        <v>70</v>
      </c>
      <c r="M4249" s="7">
        <v>0.51</v>
      </c>
      <c r="N4249" s="14"/>
    </row>
    <row r="4250" spans="1:14" ht="267.75">
      <c r="A4250" s="6">
        <v>4249</v>
      </c>
      <c r="B4250" s="8" t="s">
        <v>27164</v>
      </c>
      <c r="C4250" s="9" t="s">
        <v>27337</v>
      </c>
      <c r="D4250" s="10" t="s">
        <v>27338</v>
      </c>
      <c r="E4250" s="11" t="s">
        <v>27336</v>
      </c>
      <c r="F4250" s="6">
        <v>303587</v>
      </c>
      <c r="G4250" s="6" t="s">
        <v>27172</v>
      </c>
      <c r="H4250" s="16">
        <v>25340612.039000001</v>
      </c>
      <c r="I4250" s="12">
        <v>43685</v>
      </c>
      <c r="J4250" s="12">
        <v>44232</v>
      </c>
      <c r="K4250" s="15">
        <v>10806950</v>
      </c>
      <c r="L4250" s="13" t="s">
        <v>70</v>
      </c>
      <c r="M4250" s="7">
        <v>0.49</v>
      </c>
      <c r="N4250" s="14"/>
    </row>
    <row r="4251" spans="1:14" ht="173.25">
      <c r="A4251" s="6">
        <v>4250</v>
      </c>
      <c r="B4251" s="8" t="s">
        <v>27164</v>
      </c>
      <c r="C4251" s="9" t="s">
        <v>27334</v>
      </c>
      <c r="D4251" s="10" t="s">
        <v>27335</v>
      </c>
      <c r="E4251" s="11" t="s">
        <v>27339</v>
      </c>
      <c r="F4251" s="6">
        <v>303591</v>
      </c>
      <c r="G4251" s="6" t="s">
        <v>27172</v>
      </c>
      <c r="H4251" s="16">
        <v>25340612.039000001</v>
      </c>
      <c r="I4251" s="12">
        <v>43685</v>
      </c>
      <c r="J4251" s="12">
        <v>44232</v>
      </c>
      <c r="K4251" s="15">
        <v>19760000</v>
      </c>
      <c r="L4251" s="13" t="s">
        <v>70</v>
      </c>
      <c r="M4251" s="7">
        <v>1</v>
      </c>
      <c r="N4251" s="14"/>
    </row>
    <row r="4252" spans="1:14" ht="173.25">
      <c r="A4252" s="6">
        <v>4251</v>
      </c>
      <c r="B4252" s="8" t="s">
        <v>27164</v>
      </c>
      <c r="C4252" s="9" t="s">
        <v>27340</v>
      </c>
      <c r="D4252" s="10" t="s">
        <v>27306</v>
      </c>
      <c r="E4252" s="11" t="s">
        <v>27341</v>
      </c>
      <c r="F4252" s="6">
        <v>303591</v>
      </c>
      <c r="G4252" s="6" t="s">
        <v>27172</v>
      </c>
      <c r="H4252" s="16">
        <v>25340612.039000001</v>
      </c>
      <c r="I4252" s="12">
        <v>43685</v>
      </c>
      <c r="J4252" s="12">
        <v>44232</v>
      </c>
      <c r="K4252" s="15">
        <v>10077600</v>
      </c>
      <c r="L4252" s="13" t="s">
        <v>70</v>
      </c>
      <c r="M4252" s="7">
        <v>0.51</v>
      </c>
      <c r="N4252" s="14"/>
    </row>
    <row r="4253" spans="1:14" ht="204.75">
      <c r="A4253" s="6">
        <v>4252</v>
      </c>
      <c r="B4253" s="8" t="s">
        <v>27164</v>
      </c>
      <c r="C4253" s="9" t="s">
        <v>27337</v>
      </c>
      <c r="D4253" s="10" t="s">
        <v>27338</v>
      </c>
      <c r="E4253" s="11" t="s">
        <v>27342</v>
      </c>
      <c r="F4253" s="6">
        <v>303591</v>
      </c>
      <c r="G4253" s="6" t="s">
        <v>27172</v>
      </c>
      <c r="H4253" s="16">
        <v>25340612.039000001</v>
      </c>
      <c r="I4253" s="12">
        <v>43685</v>
      </c>
      <c r="J4253" s="12">
        <v>44232</v>
      </c>
      <c r="K4253" s="15">
        <v>9682400</v>
      </c>
      <c r="L4253" s="13" t="s">
        <v>70</v>
      </c>
      <c r="M4253" s="7">
        <v>0.49</v>
      </c>
      <c r="N4253" s="14"/>
    </row>
    <row r="4254" spans="1:14" ht="47.25">
      <c r="A4254" s="6">
        <v>4253</v>
      </c>
      <c r="B4254" s="8" t="s">
        <v>27164</v>
      </c>
      <c r="C4254" s="9" t="s">
        <v>27343</v>
      </c>
      <c r="D4254" s="10" t="s">
        <v>27338</v>
      </c>
      <c r="E4254" s="11" t="s">
        <v>27344</v>
      </c>
      <c r="F4254" s="6">
        <v>355925</v>
      </c>
      <c r="G4254" s="6" t="s">
        <v>27172</v>
      </c>
      <c r="H4254" s="16">
        <v>7696436.7479999997</v>
      </c>
      <c r="I4254" s="12">
        <v>43874</v>
      </c>
      <c r="J4254" s="12">
        <v>44061</v>
      </c>
      <c r="K4254" s="15">
        <v>0</v>
      </c>
      <c r="L4254" s="13" t="s">
        <v>14</v>
      </c>
      <c r="M4254" s="7">
        <v>1</v>
      </c>
      <c r="N4254" s="14"/>
    </row>
    <row r="4255" spans="1:14" ht="47.25">
      <c r="A4255" s="6">
        <v>4254</v>
      </c>
      <c r="B4255" s="8" t="s">
        <v>27164</v>
      </c>
      <c r="C4255" s="9" t="s">
        <v>27343</v>
      </c>
      <c r="D4255" s="10" t="s">
        <v>27338</v>
      </c>
      <c r="E4255" s="11" t="s">
        <v>27345</v>
      </c>
      <c r="F4255" s="6">
        <v>355928</v>
      </c>
      <c r="G4255" s="6" t="s">
        <v>27172</v>
      </c>
      <c r="H4255" s="16">
        <v>2607283.3760000002</v>
      </c>
      <c r="I4255" s="12">
        <v>43874</v>
      </c>
      <c r="J4255" s="12">
        <v>44065</v>
      </c>
      <c r="K4255" s="15">
        <v>0</v>
      </c>
      <c r="L4255" s="13" t="s">
        <v>14</v>
      </c>
      <c r="M4255" s="7">
        <v>1</v>
      </c>
      <c r="N4255" s="14"/>
    </row>
    <row r="4256" spans="1:14" ht="47.25">
      <c r="A4256" s="6">
        <v>4255</v>
      </c>
      <c r="B4256" s="8" t="s">
        <v>27164</v>
      </c>
      <c r="C4256" s="9" t="s">
        <v>27343</v>
      </c>
      <c r="D4256" s="10" t="s">
        <v>27338</v>
      </c>
      <c r="E4256" s="11" t="s">
        <v>27346</v>
      </c>
      <c r="F4256" s="6">
        <v>355915</v>
      </c>
      <c r="G4256" s="6" t="s">
        <v>27172</v>
      </c>
      <c r="H4256" s="16">
        <v>9040087.8660000004</v>
      </c>
      <c r="I4256" s="12" t="s">
        <v>13962</v>
      </c>
      <c r="J4256" s="12" t="s">
        <v>22386</v>
      </c>
      <c r="K4256" s="15">
        <v>1800000</v>
      </c>
      <c r="L4256" s="13" t="s">
        <v>14</v>
      </c>
      <c r="M4256" s="7">
        <v>1</v>
      </c>
      <c r="N4256" s="14"/>
    </row>
    <row r="4257" spans="1:14" ht="141.75">
      <c r="A4257" s="6">
        <v>4256</v>
      </c>
      <c r="B4257" s="8" t="s">
        <v>27164</v>
      </c>
      <c r="C4257" s="9" t="s">
        <v>27343</v>
      </c>
      <c r="D4257" s="10" t="s">
        <v>27338</v>
      </c>
      <c r="E4257" s="11" t="s">
        <v>27347</v>
      </c>
      <c r="F4257" s="6">
        <v>399722</v>
      </c>
      <c r="G4257" s="6" t="s">
        <v>27172</v>
      </c>
      <c r="H4257" s="16">
        <v>17667934.566</v>
      </c>
      <c r="I4257" s="12">
        <v>43956</v>
      </c>
      <c r="J4257" s="12">
        <v>44334</v>
      </c>
      <c r="K4257" s="15">
        <v>0</v>
      </c>
      <c r="L4257" s="13" t="s">
        <v>14</v>
      </c>
      <c r="M4257" s="7">
        <v>1</v>
      </c>
      <c r="N4257" s="14"/>
    </row>
    <row r="4258" spans="1:14" ht="31.5">
      <c r="A4258" s="6">
        <v>4257</v>
      </c>
      <c r="B4258" s="8" t="s">
        <v>27164</v>
      </c>
      <c r="C4258" s="9" t="s">
        <v>27343</v>
      </c>
      <c r="D4258" s="10" t="s">
        <v>27338</v>
      </c>
      <c r="E4258" s="11" t="s">
        <v>27348</v>
      </c>
      <c r="F4258" s="6">
        <v>323617</v>
      </c>
      <c r="G4258" s="6" t="s">
        <v>27172</v>
      </c>
      <c r="H4258" s="16">
        <v>6336800</v>
      </c>
      <c r="I4258" s="12">
        <v>43685</v>
      </c>
      <c r="J4258" s="12" t="s">
        <v>27349</v>
      </c>
      <c r="K4258" s="15">
        <v>0</v>
      </c>
      <c r="L4258" s="13" t="s">
        <v>14</v>
      </c>
      <c r="M4258" s="7">
        <v>1</v>
      </c>
      <c r="N4258" s="14"/>
    </row>
    <row r="4259" spans="1:14" ht="47.25">
      <c r="A4259" s="6">
        <v>4258</v>
      </c>
      <c r="B4259" s="8" t="s">
        <v>27164</v>
      </c>
      <c r="C4259" s="9" t="s">
        <v>27343</v>
      </c>
      <c r="D4259" s="10" t="s">
        <v>27338</v>
      </c>
      <c r="E4259" s="11" t="s">
        <v>27350</v>
      </c>
      <c r="F4259" s="6">
        <v>355885</v>
      </c>
      <c r="G4259" s="6" t="s">
        <v>27172</v>
      </c>
      <c r="H4259" s="16">
        <v>6756300</v>
      </c>
      <c r="I4259" s="12" t="s">
        <v>13980</v>
      </c>
      <c r="J4259" s="12" t="s">
        <v>27351</v>
      </c>
      <c r="K4259" s="15">
        <v>4850000</v>
      </c>
      <c r="L4259" s="13" t="s">
        <v>14</v>
      </c>
      <c r="M4259" s="7">
        <v>1</v>
      </c>
      <c r="N4259" s="14"/>
    </row>
    <row r="4260" spans="1:14" ht="47.25">
      <c r="A4260" s="6">
        <v>4259</v>
      </c>
      <c r="B4260" s="8" t="s">
        <v>27164</v>
      </c>
      <c r="C4260" s="9" t="s">
        <v>27343</v>
      </c>
      <c r="D4260" s="10" t="s">
        <v>27338</v>
      </c>
      <c r="E4260" s="11" t="s">
        <v>27346</v>
      </c>
      <c r="F4260" s="6">
        <v>355915</v>
      </c>
      <c r="G4260" s="6" t="s">
        <v>27172</v>
      </c>
      <c r="H4260" s="16">
        <v>9040000</v>
      </c>
      <c r="I4260" s="12" t="s">
        <v>13962</v>
      </c>
      <c r="J4260" s="12" t="s">
        <v>22386</v>
      </c>
      <c r="K4260" s="15">
        <v>4800000</v>
      </c>
      <c r="L4260" s="13" t="s">
        <v>14</v>
      </c>
      <c r="M4260" s="7">
        <v>1</v>
      </c>
      <c r="N4260" s="14"/>
    </row>
    <row r="4261" spans="1:14" ht="63">
      <c r="A4261" s="6">
        <v>4260</v>
      </c>
      <c r="B4261" s="8" t="s">
        <v>27164</v>
      </c>
      <c r="C4261" s="9" t="s">
        <v>27343</v>
      </c>
      <c r="D4261" s="10" t="s">
        <v>27338</v>
      </c>
      <c r="E4261" s="11" t="s">
        <v>27352</v>
      </c>
      <c r="F4261" s="6">
        <v>355916</v>
      </c>
      <c r="G4261" s="6" t="s">
        <v>27172</v>
      </c>
      <c r="H4261" s="16">
        <v>16654482.971000001</v>
      </c>
      <c r="I4261" s="12" t="s">
        <v>12601</v>
      </c>
      <c r="J4261" s="12">
        <v>44197</v>
      </c>
      <c r="K4261" s="15">
        <v>0</v>
      </c>
      <c r="L4261" s="13" t="s">
        <v>14</v>
      </c>
      <c r="M4261" s="7">
        <v>1</v>
      </c>
      <c r="N4261" s="14"/>
    </row>
    <row r="4262" spans="1:14" ht="63">
      <c r="A4262" s="6">
        <v>4261</v>
      </c>
      <c r="B4262" s="8" t="s">
        <v>27164</v>
      </c>
      <c r="C4262" s="9" t="s">
        <v>27343</v>
      </c>
      <c r="D4262" s="10" t="s">
        <v>27338</v>
      </c>
      <c r="E4262" s="11" t="s">
        <v>27353</v>
      </c>
      <c r="F4262" s="6">
        <v>355919</v>
      </c>
      <c r="G4262" s="6" t="s">
        <v>27172</v>
      </c>
      <c r="H4262" s="16">
        <v>5153800</v>
      </c>
      <c r="I4262" s="12" t="s">
        <v>13962</v>
      </c>
      <c r="J4262" s="12" t="s">
        <v>27354</v>
      </c>
      <c r="K4262" s="15">
        <v>5000000</v>
      </c>
      <c r="L4262" s="13" t="s">
        <v>14</v>
      </c>
      <c r="M4262" s="7">
        <v>1</v>
      </c>
      <c r="N4262" s="14"/>
    </row>
    <row r="4263" spans="1:14" ht="47.25">
      <c r="A4263" s="6">
        <v>4262</v>
      </c>
      <c r="B4263" s="8" t="s">
        <v>27164</v>
      </c>
      <c r="C4263" s="9" t="s">
        <v>27343</v>
      </c>
      <c r="D4263" s="10" t="s">
        <v>27338</v>
      </c>
      <c r="E4263" s="11" t="s">
        <v>27355</v>
      </c>
      <c r="F4263" s="6">
        <v>355920</v>
      </c>
      <c r="G4263" s="6" t="s">
        <v>27172</v>
      </c>
      <c r="H4263" s="16">
        <v>9134400</v>
      </c>
      <c r="I4263" s="12">
        <v>44106</v>
      </c>
      <c r="J4263" s="12">
        <v>44061</v>
      </c>
      <c r="K4263" s="15">
        <v>2700000</v>
      </c>
      <c r="L4263" s="13" t="s">
        <v>14</v>
      </c>
      <c r="M4263" s="7">
        <v>1</v>
      </c>
      <c r="N4263" s="14"/>
    </row>
    <row r="4264" spans="1:14" ht="47.25">
      <c r="A4264" s="6">
        <v>4263</v>
      </c>
      <c r="B4264" s="8" t="s">
        <v>27164</v>
      </c>
      <c r="C4264" s="9" t="s">
        <v>27356</v>
      </c>
      <c r="D4264" s="10" t="s">
        <v>27357</v>
      </c>
      <c r="E4264" s="11" t="s">
        <v>27358</v>
      </c>
      <c r="F4264" s="6">
        <v>355926</v>
      </c>
      <c r="G4264" s="6" t="s">
        <v>27172</v>
      </c>
      <c r="H4264" s="16">
        <v>11571975.774</v>
      </c>
      <c r="I4264" s="12">
        <v>43878</v>
      </c>
      <c r="J4264" s="12">
        <v>44215</v>
      </c>
      <c r="K4264" s="15">
        <v>0</v>
      </c>
      <c r="L4264" s="13" t="s">
        <v>70</v>
      </c>
      <c r="M4264" s="7">
        <v>1</v>
      </c>
      <c r="N4264" s="14"/>
    </row>
    <row r="4265" spans="1:14" ht="47.25">
      <c r="A4265" s="6">
        <v>4264</v>
      </c>
      <c r="B4265" s="8" t="s">
        <v>27164</v>
      </c>
      <c r="C4265" s="9" t="s">
        <v>27359</v>
      </c>
      <c r="D4265" s="10" t="s">
        <v>27360</v>
      </c>
      <c r="E4265" s="11" t="s">
        <v>27358</v>
      </c>
      <c r="F4265" s="6">
        <v>355926</v>
      </c>
      <c r="G4265" s="6" t="s">
        <v>27172</v>
      </c>
      <c r="H4265" s="16">
        <v>11571975.774</v>
      </c>
      <c r="I4265" s="12">
        <v>43878</v>
      </c>
      <c r="J4265" s="12">
        <v>44215</v>
      </c>
      <c r="K4265" s="15">
        <v>0</v>
      </c>
      <c r="L4265" s="13" t="s">
        <v>70</v>
      </c>
      <c r="M4265" s="7">
        <v>0.51</v>
      </c>
      <c r="N4265" s="14"/>
    </row>
    <row r="4266" spans="1:14" ht="47.25">
      <c r="A4266" s="6">
        <v>4265</v>
      </c>
      <c r="B4266" s="8" t="s">
        <v>27164</v>
      </c>
      <c r="C4266" s="9" t="s">
        <v>27361</v>
      </c>
      <c r="D4266" s="10" t="s">
        <v>27338</v>
      </c>
      <c r="E4266" s="11" t="s">
        <v>27358</v>
      </c>
      <c r="F4266" s="6">
        <v>355926</v>
      </c>
      <c r="G4266" s="6" t="s">
        <v>27172</v>
      </c>
      <c r="H4266" s="16">
        <v>11571975.774</v>
      </c>
      <c r="I4266" s="12">
        <v>43878</v>
      </c>
      <c r="J4266" s="12">
        <v>44215</v>
      </c>
      <c r="K4266" s="15">
        <v>0</v>
      </c>
      <c r="L4266" s="13" t="s">
        <v>70</v>
      </c>
      <c r="M4266" s="7">
        <v>0.49</v>
      </c>
      <c r="N4266" s="14"/>
    </row>
    <row r="4267" spans="1:14" ht="47.25">
      <c r="A4267" s="6">
        <v>4266</v>
      </c>
      <c r="B4267" s="8" t="s">
        <v>27164</v>
      </c>
      <c r="C4267" s="9" t="s">
        <v>27356</v>
      </c>
      <c r="D4267" s="10" t="s">
        <v>27357</v>
      </c>
      <c r="E4267" s="11" t="s">
        <v>27362</v>
      </c>
      <c r="F4267" s="6">
        <v>355927</v>
      </c>
      <c r="G4267" s="6" t="s">
        <v>27172</v>
      </c>
      <c r="H4267" s="16">
        <v>11952737.953</v>
      </c>
      <c r="I4267" s="12">
        <v>43868</v>
      </c>
      <c r="J4267" s="12">
        <v>44215</v>
      </c>
      <c r="K4267" s="15">
        <v>0</v>
      </c>
      <c r="L4267" s="13" t="s">
        <v>70</v>
      </c>
      <c r="M4267" s="7">
        <v>1</v>
      </c>
      <c r="N4267" s="14"/>
    </row>
    <row r="4268" spans="1:14" ht="31.5">
      <c r="A4268" s="6">
        <v>4267</v>
      </c>
      <c r="B4268" s="8" t="s">
        <v>27164</v>
      </c>
      <c r="C4268" s="9" t="s">
        <v>27359</v>
      </c>
      <c r="D4268" s="10" t="s">
        <v>27360</v>
      </c>
      <c r="E4268" s="11" t="s">
        <v>27362</v>
      </c>
      <c r="F4268" s="6">
        <v>355927</v>
      </c>
      <c r="G4268" s="6" t="s">
        <v>27172</v>
      </c>
      <c r="H4268" s="16">
        <v>11952737.953</v>
      </c>
      <c r="I4268" s="12">
        <v>43868</v>
      </c>
      <c r="J4268" s="12">
        <v>44215</v>
      </c>
      <c r="K4268" s="15">
        <v>0</v>
      </c>
      <c r="L4268" s="13" t="s">
        <v>70</v>
      </c>
      <c r="M4268" s="7">
        <v>0.51</v>
      </c>
      <c r="N4268" s="14"/>
    </row>
    <row r="4269" spans="1:14" ht="31.5">
      <c r="A4269" s="6">
        <v>4268</v>
      </c>
      <c r="B4269" s="8" t="s">
        <v>27164</v>
      </c>
      <c r="C4269" s="9" t="s">
        <v>27361</v>
      </c>
      <c r="D4269" s="10" t="s">
        <v>27338</v>
      </c>
      <c r="E4269" s="11" t="s">
        <v>27362</v>
      </c>
      <c r="F4269" s="6">
        <v>355927</v>
      </c>
      <c r="G4269" s="6" t="s">
        <v>27172</v>
      </c>
      <c r="H4269" s="16">
        <v>11952737.953</v>
      </c>
      <c r="I4269" s="12">
        <v>43868</v>
      </c>
      <c r="J4269" s="12">
        <v>44215</v>
      </c>
      <c r="K4269" s="15">
        <v>0</v>
      </c>
      <c r="L4269" s="13" t="s">
        <v>70</v>
      </c>
      <c r="M4269" s="7">
        <v>0.49</v>
      </c>
      <c r="N4269" s="14"/>
    </row>
    <row r="4270" spans="1:14" ht="63">
      <c r="A4270" s="6">
        <v>4269</v>
      </c>
      <c r="B4270" s="8" t="s">
        <v>27164</v>
      </c>
      <c r="C4270" s="9" t="s">
        <v>27363</v>
      </c>
      <c r="D4270" s="10" t="s">
        <v>27364</v>
      </c>
      <c r="E4270" s="11" t="s">
        <v>27365</v>
      </c>
      <c r="F4270" s="6">
        <v>395834</v>
      </c>
      <c r="G4270" s="6" t="s">
        <v>801</v>
      </c>
      <c r="H4270" s="16">
        <v>26175864.791999999</v>
      </c>
      <c r="I4270" s="12">
        <v>43970</v>
      </c>
      <c r="J4270" s="12">
        <v>44407</v>
      </c>
      <c r="K4270" s="15">
        <v>0</v>
      </c>
      <c r="L4270" s="13" t="s">
        <v>14</v>
      </c>
      <c r="M4270" s="7">
        <v>1</v>
      </c>
      <c r="N4270" s="14"/>
    </row>
    <row r="4271" spans="1:14" ht="141.75">
      <c r="A4271" s="6">
        <v>4270</v>
      </c>
      <c r="B4271" s="8" t="s">
        <v>27164</v>
      </c>
      <c r="C4271" s="9" t="s">
        <v>27363</v>
      </c>
      <c r="D4271" s="10" t="s">
        <v>27364</v>
      </c>
      <c r="E4271" s="11" t="s">
        <v>27366</v>
      </c>
      <c r="F4271" s="6">
        <v>240271</v>
      </c>
      <c r="G4271" s="6" t="s">
        <v>27172</v>
      </c>
      <c r="H4271" s="16">
        <v>35655711.755999997</v>
      </c>
      <c r="I4271" s="12" t="s">
        <v>10571</v>
      </c>
      <c r="J4271" s="12" t="s">
        <v>27367</v>
      </c>
      <c r="K4271" s="15">
        <v>22600000</v>
      </c>
      <c r="L4271" s="13" t="s">
        <v>14</v>
      </c>
      <c r="M4271" s="7">
        <v>1</v>
      </c>
      <c r="N4271" s="14"/>
    </row>
    <row r="4272" spans="1:14" ht="126">
      <c r="A4272" s="6">
        <v>4271</v>
      </c>
      <c r="B4272" s="8" t="s">
        <v>27164</v>
      </c>
      <c r="C4272" s="9" t="s">
        <v>27363</v>
      </c>
      <c r="D4272" s="10" t="s">
        <v>27364</v>
      </c>
      <c r="E4272" s="11" t="s">
        <v>27368</v>
      </c>
      <c r="F4272" s="6">
        <v>240279</v>
      </c>
      <c r="G4272" s="6" t="s">
        <v>27172</v>
      </c>
      <c r="H4272" s="16">
        <v>24306472.057</v>
      </c>
      <c r="I4272" s="12">
        <v>43619</v>
      </c>
      <c r="J4272" s="12" t="s">
        <v>27369</v>
      </c>
      <c r="K4272" s="15">
        <v>19697000</v>
      </c>
      <c r="L4272" s="13" t="s">
        <v>14</v>
      </c>
      <c r="M4272" s="7">
        <v>1</v>
      </c>
      <c r="N4272" s="14"/>
    </row>
    <row r="4273" spans="1:14" ht="94.5">
      <c r="A4273" s="6">
        <v>4272</v>
      </c>
      <c r="B4273" s="8" t="s">
        <v>27164</v>
      </c>
      <c r="C4273" s="9" t="s">
        <v>27363</v>
      </c>
      <c r="D4273" s="10" t="s">
        <v>27364</v>
      </c>
      <c r="E4273" s="11" t="s">
        <v>27370</v>
      </c>
      <c r="F4273" s="6">
        <v>240281</v>
      </c>
      <c r="G4273" s="6" t="s">
        <v>27172</v>
      </c>
      <c r="H4273" s="16">
        <v>27470000</v>
      </c>
      <c r="I4273" s="12">
        <v>43542</v>
      </c>
      <c r="J4273" s="12" t="s">
        <v>27371</v>
      </c>
      <c r="K4273" s="15">
        <v>20750000</v>
      </c>
      <c r="L4273" s="13" t="s">
        <v>14</v>
      </c>
      <c r="M4273" s="7">
        <v>1</v>
      </c>
      <c r="N4273" s="14"/>
    </row>
    <row r="4274" spans="1:14" ht="63">
      <c r="A4274" s="6">
        <v>4273</v>
      </c>
      <c r="B4274" s="8" t="s">
        <v>27164</v>
      </c>
      <c r="C4274" s="9" t="s">
        <v>27363</v>
      </c>
      <c r="D4274" s="10" t="s">
        <v>27364</v>
      </c>
      <c r="E4274" s="11" t="s">
        <v>27372</v>
      </c>
      <c r="F4274" s="6">
        <v>387858</v>
      </c>
      <c r="G4274" s="6" t="s">
        <v>27172</v>
      </c>
      <c r="H4274" s="16">
        <v>10742074.103</v>
      </c>
      <c r="I4274" s="12" t="s">
        <v>13962</v>
      </c>
      <c r="J4274" s="12">
        <v>44317</v>
      </c>
      <c r="K4274" s="15">
        <v>0</v>
      </c>
      <c r="L4274" s="13" t="s">
        <v>14</v>
      </c>
      <c r="M4274" s="7">
        <v>1</v>
      </c>
      <c r="N4274" s="14"/>
    </row>
    <row r="4275" spans="1:14" ht="47.25">
      <c r="A4275" s="6">
        <v>4274</v>
      </c>
      <c r="B4275" s="8" t="s">
        <v>27164</v>
      </c>
      <c r="C4275" s="9" t="s">
        <v>27373</v>
      </c>
      <c r="D4275" s="10" t="s">
        <v>27255</v>
      </c>
      <c r="E4275" s="11" t="s">
        <v>27374</v>
      </c>
      <c r="F4275" s="6">
        <v>355946</v>
      </c>
      <c r="G4275" s="6" t="s">
        <v>27172</v>
      </c>
      <c r="H4275" s="16">
        <v>3161117.1239999998</v>
      </c>
      <c r="I4275" s="12">
        <v>43890</v>
      </c>
      <c r="J4275" s="12">
        <v>44012</v>
      </c>
      <c r="K4275" s="15">
        <v>0</v>
      </c>
      <c r="L4275" s="13" t="s">
        <v>14</v>
      </c>
      <c r="M4275" s="7">
        <v>1</v>
      </c>
      <c r="N4275" s="14"/>
    </row>
    <row r="4276" spans="1:14" ht="47.25">
      <c r="A4276" s="6">
        <v>4275</v>
      </c>
      <c r="B4276" s="8" t="s">
        <v>27164</v>
      </c>
      <c r="C4276" s="9" t="s">
        <v>27373</v>
      </c>
      <c r="D4276" s="10" t="s">
        <v>27255</v>
      </c>
      <c r="E4276" s="11" t="s">
        <v>27375</v>
      </c>
      <c r="F4276" s="6">
        <v>355947</v>
      </c>
      <c r="G4276" s="6" t="s">
        <v>27172</v>
      </c>
      <c r="H4276" s="16">
        <v>1391406.3049999999</v>
      </c>
      <c r="I4276" s="12">
        <v>43890</v>
      </c>
      <c r="J4276" s="12">
        <v>44015</v>
      </c>
      <c r="K4276" s="15">
        <v>0</v>
      </c>
      <c r="L4276" s="13" t="s">
        <v>14</v>
      </c>
      <c r="M4276" s="7">
        <v>1</v>
      </c>
      <c r="N4276" s="14"/>
    </row>
    <row r="4277" spans="1:14" ht="47.25">
      <c r="A4277" s="6">
        <v>4276</v>
      </c>
      <c r="B4277" s="8" t="s">
        <v>27164</v>
      </c>
      <c r="C4277" s="9" t="s">
        <v>27373</v>
      </c>
      <c r="D4277" s="10" t="s">
        <v>27255</v>
      </c>
      <c r="E4277" s="11" t="s">
        <v>27376</v>
      </c>
      <c r="F4277" s="6">
        <v>355949</v>
      </c>
      <c r="G4277" s="6" t="s">
        <v>27172</v>
      </c>
      <c r="H4277" s="16">
        <v>2734064.06</v>
      </c>
      <c r="I4277" s="12">
        <v>43890</v>
      </c>
      <c r="J4277" s="12">
        <v>44037</v>
      </c>
      <c r="K4277" s="15">
        <v>0</v>
      </c>
      <c r="L4277" s="13" t="s">
        <v>14</v>
      </c>
      <c r="M4277" s="7">
        <v>1</v>
      </c>
      <c r="N4277" s="14"/>
    </row>
    <row r="4278" spans="1:14" ht="47.25">
      <c r="A4278" s="6">
        <v>4277</v>
      </c>
      <c r="B4278" s="8" t="s">
        <v>27164</v>
      </c>
      <c r="C4278" s="9" t="s">
        <v>27373</v>
      </c>
      <c r="D4278" s="10" t="s">
        <v>27255</v>
      </c>
      <c r="E4278" s="11" t="s">
        <v>27377</v>
      </c>
      <c r="F4278" s="6">
        <v>355921</v>
      </c>
      <c r="G4278" s="6" t="s">
        <v>27172</v>
      </c>
      <c r="H4278" s="16">
        <v>1734482.436</v>
      </c>
      <c r="I4278" s="12">
        <v>43873</v>
      </c>
      <c r="J4278" s="12">
        <v>43890</v>
      </c>
      <c r="K4278" s="15">
        <v>0</v>
      </c>
      <c r="L4278" s="13" t="s">
        <v>14</v>
      </c>
      <c r="M4278" s="7">
        <v>1</v>
      </c>
      <c r="N4278" s="14"/>
    </row>
    <row r="4279" spans="1:14" ht="78.75">
      <c r="A4279" s="6">
        <v>4278</v>
      </c>
      <c r="B4279" s="8" t="s">
        <v>27164</v>
      </c>
      <c r="C4279" s="9" t="s">
        <v>27373</v>
      </c>
      <c r="D4279" s="10" t="s">
        <v>27255</v>
      </c>
      <c r="E4279" s="11" t="s">
        <v>27378</v>
      </c>
      <c r="F4279" s="6">
        <v>303685</v>
      </c>
      <c r="G4279" s="6" t="s">
        <v>27172</v>
      </c>
      <c r="H4279" s="16">
        <v>7174837</v>
      </c>
      <c r="I4279" s="12">
        <v>43685</v>
      </c>
      <c r="J4279" s="12" t="s">
        <v>27379</v>
      </c>
      <c r="K4279" s="15">
        <v>3385000</v>
      </c>
      <c r="L4279" s="13" t="s">
        <v>14</v>
      </c>
      <c r="M4279" s="7">
        <v>1</v>
      </c>
      <c r="N4279" s="14"/>
    </row>
    <row r="4280" spans="1:14" ht="47.25">
      <c r="A4280" s="6">
        <v>4279</v>
      </c>
      <c r="B4280" s="8" t="s">
        <v>27164</v>
      </c>
      <c r="C4280" s="9" t="s">
        <v>27373</v>
      </c>
      <c r="D4280" s="10" t="s">
        <v>27255</v>
      </c>
      <c r="E4280" s="11" t="s">
        <v>27380</v>
      </c>
      <c r="F4280" s="6">
        <v>323586</v>
      </c>
      <c r="G4280" s="6" t="s">
        <v>27172</v>
      </c>
      <c r="H4280" s="16">
        <v>8441270.5350000001</v>
      </c>
      <c r="I4280" s="12">
        <v>43685</v>
      </c>
      <c r="J4280" s="12" t="s">
        <v>27381</v>
      </c>
      <c r="K4280" s="15">
        <v>4500000</v>
      </c>
      <c r="L4280" s="13" t="s">
        <v>14</v>
      </c>
      <c r="M4280" s="7">
        <v>1</v>
      </c>
      <c r="N4280" s="14"/>
    </row>
    <row r="4281" spans="1:14" ht="47.25">
      <c r="A4281" s="6">
        <v>4280</v>
      </c>
      <c r="B4281" s="8" t="s">
        <v>27164</v>
      </c>
      <c r="C4281" s="9" t="s">
        <v>27373</v>
      </c>
      <c r="D4281" s="10" t="s">
        <v>27255</v>
      </c>
      <c r="E4281" s="11" t="s">
        <v>27382</v>
      </c>
      <c r="F4281" s="6">
        <v>389234</v>
      </c>
      <c r="G4281" s="6" t="s">
        <v>27172</v>
      </c>
      <c r="H4281" s="16">
        <v>3726419.6290000002</v>
      </c>
      <c r="I4281" s="12">
        <v>43956</v>
      </c>
      <c r="J4281" s="12">
        <v>44103</v>
      </c>
      <c r="K4281" s="15">
        <v>725000</v>
      </c>
      <c r="L4281" s="13" t="s">
        <v>14</v>
      </c>
      <c r="M4281" s="7">
        <v>1</v>
      </c>
      <c r="N4281" s="14"/>
    </row>
    <row r="4282" spans="1:14" ht="63">
      <c r="A4282" s="6">
        <v>4281</v>
      </c>
      <c r="B4282" s="8" t="s">
        <v>27164</v>
      </c>
      <c r="C4282" s="9" t="s">
        <v>27373</v>
      </c>
      <c r="D4282" s="10" t="s">
        <v>27255</v>
      </c>
      <c r="E4282" s="11" t="s">
        <v>27383</v>
      </c>
      <c r="F4282" s="6">
        <v>502310</v>
      </c>
      <c r="G4282" s="6" t="s">
        <v>848</v>
      </c>
      <c r="H4282" s="16">
        <v>8974687.4120000005</v>
      </c>
      <c r="I4282" s="12">
        <v>44501</v>
      </c>
      <c r="J4282" s="12">
        <v>44504</v>
      </c>
      <c r="K4282" s="15">
        <v>5400000</v>
      </c>
      <c r="L4282" s="13" t="s">
        <v>14</v>
      </c>
      <c r="M4282" s="7">
        <v>1</v>
      </c>
      <c r="N4282" s="14"/>
    </row>
    <row r="4283" spans="1:14" ht="47.25">
      <c r="A4283" s="6">
        <v>4282</v>
      </c>
      <c r="B4283" s="8" t="s">
        <v>27164</v>
      </c>
      <c r="C4283" s="9" t="s">
        <v>27251</v>
      </c>
      <c r="D4283" s="10" t="s">
        <v>27384</v>
      </c>
      <c r="E4283" s="11" t="s">
        <v>27385</v>
      </c>
      <c r="F4283" s="6">
        <v>353820</v>
      </c>
      <c r="G4283" s="6" t="s">
        <v>848</v>
      </c>
      <c r="H4283" s="16">
        <v>16191000</v>
      </c>
      <c r="I4283" s="12">
        <v>43866</v>
      </c>
      <c r="J4283" s="12">
        <v>43987</v>
      </c>
      <c r="K4283" s="15">
        <v>9375000</v>
      </c>
      <c r="L4283" s="13" t="s">
        <v>70</v>
      </c>
      <c r="M4283" s="7">
        <v>1</v>
      </c>
      <c r="N4283" s="14"/>
    </row>
    <row r="4284" spans="1:14" ht="31.5">
      <c r="A4284" s="6">
        <v>4283</v>
      </c>
      <c r="B4284" s="8" t="s">
        <v>27164</v>
      </c>
      <c r="C4284" s="9" t="s">
        <v>27386</v>
      </c>
      <c r="D4284" s="10" t="s">
        <v>8517</v>
      </c>
      <c r="E4284" s="11" t="s">
        <v>27385</v>
      </c>
      <c r="F4284" s="6">
        <v>353820</v>
      </c>
      <c r="G4284" s="6" t="s">
        <v>848</v>
      </c>
      <c r="H4284" s="16">
        <v>16191000</v>
      </c>
      <c r="I4284" s="12">
        <v>43866</v>
      </c>
      <c r="J4284" s="12">
        <v>43987</v>
      </c>
      <c r="K4284" s="15">
        <v>9375000</v>
      </c>
      <c r="L4284" s="13" t="s">
        <v>70</v>
      </c>
      <c r="M4284" s="7">
        <v>0.51</v>
      </c>
      <c r="N4284" s="14"/>
    </row>
    <row r="4285" spans="1:14" ht="47.25">
      <c r="A4285" s="6">
        <v>4284</v>
      </c>
      <c r="B4285" s="8" t="s">
        <v>27164</v>
      </c>
      <c r="C4285" s="9" t="s">
        <v>27387</v>
      </c>
      <c r="D4285" s="10" t="s">
        <v>27255</v>
      </c>
      <c r="E4285" s="11" t="s">
        <v>27385</v>
      </c>
      <c r="F4285" s="6">
        <v>353820</v>
      </c>
      <c r="G4285" s="6" t="s">
        <v>848</v>
      </c>
      <c r="H4285" s="16">
        <v>16191000</v>
      </c>
      <c r="I4285" s="12">
        <v>43866</v>
      </c>
      <c r="J4285" s="12">
        <v>43987</v>
      </c>
      <c r="K4285" s="15">
        <v>9375000</v>
      </c>
      <c r="L4285" s="13" t="s">
        <v>70</v>
      </c>
      <c r="M4285" s="7">
        <v>0.49</v>
      </c>
      <c r="N4285" s="14"/>
    </row>
    <row r="4286" spans="1:14" ht="63">
      <c r="A4286" s="6">
        <v>4285</v>
      </c>
      <c r="B4286" s="8" t="s">
        <v>27164</v>
      </c>
      <c r="C4286" s="9" t="s">
        <v>27388</v>
      </c>
      <c r="D4286" s="10" t="s">
        <v>27389</v>
      </c>
      <c r="E4286" s="11" t="s">
        <v>27390</v>
      </c>
      <c r="F4286" s="6">
        <v>509636</v>
      </c>
      <c r="G4286" s="6" t="s">
        <v>848</v>
      </c>
      <c r="H4286" s="16">
        <v>5766081.517</v>
      </c>
      <c r="I4286" s="12">
        <v>44201</v>
      </c>
      <c r="J4286" s="12" t="s">
        <v>8511</v>
      </c>
      <c r="K4286" s="15">
        <v>3500000</v>
      </c>
      <c r="L4286" s="13" t="s">
        <v>14</v>
      </c>
      <c r="M4286" s="7">
        <v>1</v>
      </c>
      <c r="N4286" s="14"/>
    </row>
    <row r="4287" spans="1:14" ht="31.5">
      <c r="A4287" s="6">
        <v>4286</v>
      </c>
      <c r="B4287" s="8" t="s">
        <v>27164</v>
      </c>
      <c r="C4287" s="9" t="s">
        <v>27391</v>
      </c>
      <c r="D4287" s="10" t="s">
        <v>27392</v>
      </c>
      <c r="E4287" s="11" t="s">
        <v>27393</v>
      </c>
      <c r="F4287" s="6">
        <v>355943</v>
      </c>
      <c r="G4287" s="6" t="s">
        <v>27172</v>
      </c>
      <c r="H4287" s="16">
        <v>1927600</v>
      </c>
      <c r="I4287" s="12">
        <v>43873</v>
      </c>
      <c r="J4287" s="12">
        <v>43985</v>
      </c>
      <c r="K4287" s="15">
        <v>1920500</v>
      </c>
      <c r="L4287" s="13" t="s">
        <v>14</v>
      </c>
      <c r="M4287" s="7">
        <v>1</v>
      </c>
      <c r="N4287" s="14"/>
    </row>
    <row r="4288" spans="1:14" ht="63">
      <c r="A4288" s="6">
        <v>4287</v>
      </c>
      <c r="B4288" s="8" t="s">
        <v>27164</v>
      </c>
      <c r="C4288" s="9" t="s">
        <v>27391</v>
      </c>
      <c r="D4288" s="10" t="s">
        <v>27392</v>
      </c>
      <c r="E4288" s="11" t="s">
        <v>27394</v>
      </c>
      <c r="F4288" s="6">
        <v>355948</v>
      </c>
      <c r="G4288" s="6" t="s">
        <v>27172</v>
      </c>
      <c r="H4288" s="16">
        <v>2481100</v>
      </c>
      <c r="I4288" s="12">
        <v>43890</v>
      </c>
      <c r="J4288" s="12">
        <v>44015</v>
      </c>
      <c r="K4288" s="15">
        <v>0</v>
      </c>
      <c r="L4288" s="13" t="s">
        <v>14</v>
      </c>
      <c r="M4288" s="7">
        <v>1</v>
      </c>
      <c r="N4288" s="14"/>
    </row>
    <row r="4289" spans="1:14" ht="47.25">
      <c r="A4289" s="6">
        <v>4288</v>
      </c>
      <c r="B4289" s="8" t="s">
        <v>27164</v>
      </c>
      <c r="C4289" s="9" t="s">
        <v>27391</v>
      </c>
      <c r="D4289" s="10" t="s">
        <v>27392</v>
      </c>
      <c r="E4289" s="11" t="s">
        <v>27395</v>
      </c>
      <c r="F4289" s="6">
        <v>509638</v>
      </c>
      <c r="G4289" s="6" t="s">
        <v>848</v>
      </c>
      <c r="H4289" s="16">
        <v>2644200.1529999999</v>
      </c>
      <c r="I4289" s="12">
        <v>44231</v>
      </c>
      <c r="J4289" s="12">
        <v>44298</v>
      </c>
      <c r="K4289" s="15">
        <v>0</v>
      </c>
      <c r="L4289" s="13" t="s">
        <v>14</v>
      </c>
      <c r="M4289" s="7">
        <v>1</v>
      </c>
      <c r="N4289" s="14"/>
    </row>
    <row r="4290" spans="1:14" ht="63">
      <c r="A4290" s="6">
        <v>4289</v>
      </c>
      <c r="B4290" s="8" t="s">
        <v>27164</v>
      </c>
      <c r="C4290" s="9" t="s">
        <v>27396</v>
      </c>
      <c r="D4290" s="10" t="s">
        <v>27397</v>
      </c>
      <c r="E4290" s="11" t="s">
        <v>27398</v>
      </c>
      <c r="F4290" s="6">
        <v>366147</v>
      </c>
      <c r="G4290" s="6" t="s">
        <v>27172</v>
      </c>
      <c r="H4290" s="16">
        <v>9840871.9600000009</v>
      </c>
      <c r="I4290" s="12">
        <v>43867</v>
      </c>
      <c r="J4290" s="12" t="s">
        <v>27399</v>
      </c>
      <c r="K4290" s="15">
        <v>0</v>
      </c>
      <c r="L4290" s="13" t="s">
        <v>14</v>
      </c>
      <c r="M4290" s="7">
        <v>1</v>
      </c>
      <c r="N4290" s="14"/>
    </row>
    <row r="4291" spans="1:14" ht="31.5">
      <c r="A4291" s="6">
        <v>4290</v>
      </c>
      <c r="B4291" s="8" t="s">
        <v>27164</v>
      </c>
      <c r="C4291" s="9" t="s">
        <v>27396</v>
      </c>
      <c r="D4291" s="10" t="s">
        <v>27397</v>
      </c>
      <c r="E4291" s="11" t="s">
        <v>27400</v>
      </c>
      <c r="F4291" s="6">
        <v>356913</v>
      </c>
      <c r="G4291" s="6" t="s">
        <v>27172</v>
      </c>
      <c r="H4291" s="16">
        <v>2108275.4959999998</v>
      </c>
      <c r="I4291" s="12">
        <v>43880</v>
      </c>
      <c r="J4291" s="12" t="s">
        <v>27401</v>
      </c>
      <c r="K4291" s="15">
        <v>0</v>
      </c>
      <c r="L4291" s="13" t="s">
        <v>14</v>
      </c>
      <c r="M4291" s="7">
        <v>1</v>
      </c>
      <c r="N4291" s="14"/>
    </row>
    <row r="4292" spans="1:14" ht="47.25">
      <c r="A4292" s="6">
        <v>4291</v>
      </c>
      <c r="B4292" s="8" t="s">
        <v>27164</v>
      </c>
      <c r="C4292" s="9" t="s">
        <v>27396</v>
      </c>
      <c r="D4292" s="10" t="s">
        <v>27397</v>
      </c>
      <c r="E4292" s="11" t="s">
        <v>27402</v>
      </c>
      <c r="F4292" s="6">
        <v>356918</v>
      </c>
      <c r="G4292" s="6" t="s">
        <v>27172</v>
      </c>
      <c r="H4292" s="16">
        <v>5865103.1900000004</v>
      </c>
      <c r="I4292" s="12">
        <v>43890</v>
      </c>
      <c r="J4292" s="12" t="s">
        <v>27403</v>
      </c>
      <c r="K4292" s="15">
        <v>3478000</v>
      </c>
      <c r="L4292" s="13" t="s">
        <v>14</v>
      </c>
      <c r="M4292" s="7">
        <v>1</v>
      </c>
      <c r="N4292" s="14"/>
    </row>
    <row r="4293" spans="1:14" ht="173.25">
      <c r="A4293" s="6">
        <v>4292</v>
      </c>
      <c r="B4293" s="8" t="s">
        <v>27164</v>
      </c>
      <c r="C4293" s="9" t="s">
        <v>27396</v>
      </c>
      <c r="D4293" s="10" t="s">
        <v>27397</v>
      </c>
      <c r="E4293" s="11" t="s">
        <v>27404</v>
      </c>
      <c r="F4293" s="6">
        <v>322896</v>
      </c>
      <c r="G4293" s="6" t="s">
        <v>27172</v>
      </c>
      <c r="H4293" s="16">
        <v>21839700</v>
      </c>
      <c r="I4293" s="12">
        <v>43803</v>
      </c>
      <c r="J4293" s="12">
        <v>44133</v>
      </c>
      <c r="K4293" s="15">
        <v>0</v>
      </c>
      <c r="L4293" s="13" t="s">
        <v>14</v>
      </c>
      <c r="M4293" s="7">
        <v>1</v>
      </c>
      <c r="N4293" s="14"/>
    </row>
    <row r="4294" spans="1:14" ht="78.75">
      <c r="A4294" s="6">
        <v>4293</v>
      </c>
      <c r="B4294" s="8" t="s">
        <v>27164</v>
      </c>
      <c r="C4294" s="9" t="s">
        <v>27396</v>
      </c>
      <c r="D4294" s="10" t="s">
        <v>27397</v>
      </c>
      <c r="E4294" s="11" t="s">
        <v>27405</v>
      </c>
      <c r="F4294" s="6">
        <v>323611</v>
      </c>
      <c r="G4294" s="6" t="s">
        <v>27172</v>
      </c>
      <c r="H4294" s="16">
        <v>10364900</v>
      </c>
      <c r="I4294" s="12">
        <v>43597</v>
      </c>
      <c r="J4294" s="12">
        <v>44131</v>
      </c>
      <c r="K4294" s="15">
        <v>3590000</v>
      </c>
      <c r="L4294" s="13" t="s">
        <v>14</v>
      </c>
      <c r="M4294" s="7">
        <v>1</v>
      </c>
      <c r="N4294" s="14"/>
    </row>
    <row r="4295" spans="1:14" ht="173.25">
      <c r="A4295" s="6">
        <v>4294</v>
      </c>
      <c r="B4295" s="8" t="s">
        <v>27164</v>
      </c>
      <c r="C4295" s="9" t="s">
        <v>27406</v>
      </c>
      <c r="D4295" s="10" t="s">
        <v>27407</v>
      </c>
      <c r="E4295" s="11" t="s">
        <v>27408</v>
      </c>
      <c r="F4295" s="6">
        <v>449521</v>
      </c>
      <c r="G4295" s="6" t="s">
        <v>794</v>
      </c>
      <c r="H4295" s="16">
        <v>9099876</v>
      </c>
      <c r="I4295" s="12">
        <v>44021</v>
      </c>
      <c r="J4295" s="12">
        <v>44201</v>
      </c>
      <c r="K4295" s="15">
        <v>6000000</v>
      </c>
      <c r="L4295" s="13" t="s">
        <v>14</v>
      </c>
      <c r="M4295" s="7">
        <v>1</v>
      </c>
      <c r="N4295" s="14"/>
    </row>
    <row r="4296" spans="1:14" ht="47.25">
      <c r="A4296" s="6">
        <v>4295</v>
      </c>
      <c r="B4296" s="8" t="s">
        <v>27164</v>
      </c>
      <c r="C4296" s="9" t="s">
        <v>27406</v>
      </c>
      <c r="D4296" s="10" t="s">
        <v>27407</v>
      </c>
      <c r="E4296" s="11" t="s">
        <v>27409</v>
      </c>
      <c r="F4296" s="6">
        <v>423624</v>
      </c>
      <c r="G4296" s="6" t="s">
        <v>27172</v>
      </c>
      <c r="H4296" s="16">
        <v>3653000</v>
      </c>
      <c r="I4296" s="12">
        <v>43956</v>
      </c>
      <c r="J4296" s="12">
        <v>44290</v>
      </c>
      <c r="K4296" s="15">
        <v>1600000</v>
      </c>
      <c r="L4296" s="13" t="s">
        <v>14</v>
      </c>
      <c r="M4296" s="7">
        <v>1</v>
      </c>
      <c r="N4296" s="14"/>
    </row>
    <row r="4297" spans="1:14" ht="315">
      <c r="A4297" s="6">
        <v>4296</v>
      </c>
      <c r="B4297" s="8" t="s">
        <v>27164</v>
      </c>
      <c r="C4297" s="9" t="s">
        <v>27406</v>
      </c>
      <c r="D4297" s="10" t="s">
        <v>27407</v>
      </c>
      <c r="E4297" s="11" t="s">
        <v>27410</v>
      </c>
      <c r="F4297" s="6">
        <v>420308</v>
      </c>
      <c r="G4297" s="6" t="s">
        <v>27172</v>
      </c>
      <c r="H4297" s="16">
        <v>30289165.138</v>
      </c>
      <c r="I4297" s="12">
        <v>43970</v>
      </c>
      <c r="J4297" s="12">
        <v>44341</v>
      </c>
      <c r="K4297" s="15">
        <v>2300000</v>
      </c>
      <c r="L4297" s="13" t="s">
        <v>14</v>
      </c>
      <c r="M4297" s="7">
        <v>1</v>
      </c>
      <c r="N4297" s="14"/>
    </row>
    <row r="4298" spans="1:14" ht="157.5">
      <c r="A4298" s="6">
        <v>4297</v>
      </c>
      <c r="B4298" s="8" t="s">
        <v>27164</v>
      </c>
      <c r="C4298" s="9" t="s">
        <v>27411</v>
      </c>
      <c r="D4298" s="10" t="s">
        <v>27412</v>
      </c>
      <c r="E4298" s="11" t="s">
        <v>27413</v>
      </c>
      <c r="F4298" s="6">
        <v>449521</v>
      </c>
      <c r="G4298" s="6" t="s">
        <v>794</v>
      </c>
      <c r="H4298" s="16">
        <v>11569773</v>
      </c>
      <c r="I4298" s="12">
        <v>44081</v>
      </c>
      <c r="J4298" s="12">
        <v>44317</v>
      </c>
      <c r="K4298" s="15">
        <v>4000000</v>
      </c>
      <c r="L4298" s="13" t="s">
        <v>14</v>
      </c>
      <c r="M4298" s="7">
        <v>1</v>
      </c>
      <c r="N4298" s="14"/>
    </row>
    <row r="4299" spans="1:14" ht="47.25">
      <c r="A4299" s="6">
        <v>4298</v>
      </c>
      <c r="B4299" s="8" t="s">
        <v>27164</v>
      </c>
      <c r="C4299" s="9" t="s">
        <v>27411</v>
      </c>
      <c r="D4299" s="10" t="s">
        <v>27412</v>
      </c>
      <c r="E4299" s="11" t="s">
        <v>27409</v>
      </c>
      <c r="F4299" s="6">
        <v>423624</v>
      </c>
      <c r="G4299" s="6" t="s">
        <v>27172</v>
      </c>
      <c r="H4299" s="16">
        <v>3647000</v>
      </c>
      <c r="I4299" s="12">
        <v>43956</v>
      </c>
      <c r="J4299" s="12" t="s">
        <v>27414</v>
      </c>
      <c r="K4299" s="15">
        <v>0</v>
      </c>
      <c r="L4299" s="13" t="s">
        <v>14</v>
      </c>
      <c r="M4299" s="7">
        <v>1</v>
      </c>
      <c r="N4299" s="14"/>
    </row>
    <row r="4300" spans="1:14" ht="173.25">
      <c r="A4300" s="6">
        <v>4299</v>
      </c>
      <c r="B4300" s="8" t="s">
        <v>27164</v>
      </c>
      <c r="C4300" s="9" t="s">
        <v>27415</v>
      </c>
      <c r="D4300" s="10" t="s">
        <v>27412</v>
      </c>
      <c r="E4300" s="11" t="s">
        <v>27416</v>
      </c>
      <c r="F4300" s="6">
        <v>449523</v>
      </c>
      <c r="G4300" s="6" t="s">
        <v>794</v>
      </c>
      <c r="H4300" s="16">
        <v>11560517.18</v>
      </c>
      <c r="I4300" s="12">
        <v>44081</v>
      </c>
      <c r="J4300" s="12">
        <v>44317</v>
      </c>
      <c r="K4300" s="15">
        <v>0</v>
      </c>
      <c r="L4300" s="13" t="s">
        <v>14</v>
      </c>
      <c r="M4300" s="7">
        <v>1</v>
      </c>
      <c r="N4300" s="14"/>
    </row>
    <row r="4301" spans="1:14" ht="47.25">
      <c r="A4301" s="6">
        <v>4300</v>
      </c>
      <c r="B4301" s="8" t="s">
        <v>27164</v>
      </c>
      <c r="C4301" s="9" t="s">
        <v>27417</v>
      </c>
      <c r="D4301" s="10" t="s">
        <v>27418</v>
      </c>
      <c r="E4301" s="11" t="s">
        <v>27419</v>
      </c>
      <c r="F4301" s="6">
        <v>303196</v>
      </c>
      <c r="G4301" s="6" t="s">
        <v>27172</v>
      </c>
      <c r="H4301" s="16">
        <v>9325126.3230000008</v>
      </c>
      <c r="I4301" s="12">
        <v>43654</v>
      </c>
      <c r="J4301" s="12" t="s">
        <v>27420</v>
      </c>
      <c r="K4301" s="15">
        <v>0</v>
      </c>
      <c r="L4301" s="13" t="s">
        <v>14</v>
      </c>
      <c r="M4301" s="7">
        <v>1</v>
      </c>
      <c r="N4301" s="14"/>
    </row>
    <row r="4302" spans="1:14" ht="47.25">
      <c r="A4302" s="6">
        <v>4301</v>
      </c>
      <c r="B4302" s="8" t="s">
        <v>27164</v>
      </c>
      <c r="C4302" s="9" t="s">
        <v>27417</v>
      </c>
      <c r="D4302" s="10" t="s">
        <v>27418</v>
      </c>
      <c r="E4302" s="11" t="s">
        <v>27421</v>
      </c>
      <c r="F4302" s="6">
        <v>403095</v>
      </c>
      <c r="G4302" s="6" t="s">
        <v>27172</v>
      </c>
      <c r="H4302" s="16">
        <v>1582655.058</v>
      </c>
      <c r="I4302" s="12">
        <v>43890</v>
      </c>
      <c r="J4302" s="12">
        <v>44032</v>
      </c>
      <c r="K4302" s="15">
        <v>0</v>
      </c>
      <c r="L4302" s="13" t="s">
        <v>14</v>
      </c>
      <c r="M4302" s="7">
        <v>1</v>
      </c>
      <c r="N4302" s="14"/>
    </row>
    <row r="4303" spans="1:14" ht="141.75">
      <c r="A4303" s="6">
        <v>4302</v>
      </c>
      <c r="B4303" s="8" t="s">
        <v>27164</v>
      </c>
      <c r="C4303" s="9" t="s">
        <v>27417</v>
      </c>
      <c r="D4303" s="10" t="s">
        <v>27418</v>
      </c>
      <c r="E4303" s="11" t="s">
        <v>27422</v>
      </c>
      <c r="F4303" s="6">
        <v>240286</v>
      </c>
      <c r="G4303" s="6" t="s">
        <v>27172</v>
      </c>
      <c r="H4303" s="16">
        <v>19113198.476</v>
      </c>
      <c r="I4303" s="12">
        <v>43502</v>
      </c>
      <c r="J4303" s="12" t="s">
        <v>27423</v>
      </c>
      <c r="K4303" s="15">
        <v>16810000</v>
      </c>
      <c r="L4303" s="13" t="s">
        <v>14</v>
      </c>
      <c r="M4303" s="7">
        <v>1</v>
      </c>
      <c r="N4303" s="14"/>
    </row>
    <row r="4304" spans="1:14" ht="47.25">
      <c r="A4304" s="6">
        <v>4303</v>
      </c>
      <c r="B4304" s="8" t="s">
        <v>27164</v>
      </c>
      <c r="C4304" s="9" t="s">
        <v>27424</v>
      </c>
      <c r="D4304" s="10" t="s">
        <v>27425</v>
      </c>
      <c r="E4304" s="11" t="s">
        <v>27426</v>
      </c>
      <c r="F4304" s="6">
        <v>355951</v>
      </c>
      <c r="G4304" s="6" t="s">
        <v>27172</v>
      </c>
      <c r="H4304" s="16">
        <v>3221377</v>
      </c>
      <c r="I4304" s="12">
        <v>43958</v>
      </c>
      <c r="J4304" s="12">
        <v>44090</v>
      </c>
      <c r="K4304" s="15">
        <v>0</v>
      </c>
      <c r="L4304" s="13" t="s">
        <v>14</v>
      </c>
      <c r="M4304" s="7">
        <v>1</v>
      </c>
      <c r="N4304" s="14"/>
    </row>
    <row r="4305" spans="1:14" ht="63">
      <c r="A4305" s="6">
        <v>4304</v>
      </c>
      <c r="B4305" s="8" t="s">
        <v>27164</v>
      </c>
      <c r="C4305" s="9" t="s">
        <v>27427</v>
      </c>
      <c r="D4305" s="10" t="s">
        <v>27428</v>
      </c>
      <c r="E4305" s="11" t="s">
        <v>27429</v>
      </c>
      <c r="F4305" s="6">
        <v>356927</v>
      </c>
      <c r="G4305" s="6" t="s">
        <v>27172</v>
      </c>
      <c r="H4305" s="16">
        <v>5500225.0449999999</v>
      </c>
      <c r="I4305" s="12">
        <v>43846</v>
      </c>
      <c r="J4305" s="12" t="s">
        <v>27430</v>
      </c>
      <c r="K4305" s="15">
        <v>0</v>
      </c>
      <c r="L4305" s="13" t="s">
        <v>14</v>
      </c>
      <c r="M4305" s="7">
        <v>1</v>
      </c>
      <c r="N4305" s="14"/>
    </row>
    <row r="4306" spans="1:14" ht="47.25">
      <c r="A4306" s="6">
        <v>4305</v>
      </c>
      <c r="B4306" s="8" t="s">
        <v>27164</v>
      </c>
      <c r="C4306" s="9" t="s">
        <v>27427</v>
      </c>
      <c r="D4306" s="10" t="s">
        <v>27428</v>
      </c>
      <c r="E4306" s="11" t="s">
        <v>27431</v>
      </c>
      <c r="F4306" s="6">
        <v>356914</v>
      </c>
      <c r="G4306" s="6" t="s">
        <v>27172</v>
      </c>
      <c r="H4306" s="16">
        <v>2014283.0430000001</v>
      </c>
      <c r="I4306" s="12">
        <v>43874</v>
      </c>
      <c r="J4306" s="12" t="s">
        <v>27432</v>
      </c>
      <c r="K4306" s="15">
        <v>0</v>
      </c>
      <c r="L4306" s="13" t="s">
        <v>14</v>
      </c>
      <c r="M4306" s="7">
        <v>1</v>
      </c>
      <c r="N4306" s="14"/>
    </row>
    <row r="4307" spans="1:14" ht="47.25">
      <c r="A4307" s="6">
        <v>4306</v>
      </c>
      <c r="B4307" s="8" t="s">
        <v>27164</v>
      </c>
      <c r="C4307" s="9" t="s">
        <v>27427</v>
      </c>
      <c r="D4307" s="10" t="s">
        <v>27428</v>
      </c>
      <c r="E4307" s="11" t="s">
        <v>27433</v>
      </c>
      <c r="F4307" s="6">
        <v>360621</v>
      </c>
      <c r="G4307" s="6" t="s">
        <v>27172</v>
      </c>
      <c r="H4307" s="16">
        <v>8927400</v>
      </c>
      <c r="I4307" s="12">
        <v>43873</v>
      </c>
      <c r="J4307" s="12">
        <v>44036</v>
      </c>
      <c r="K4307" s="15">
        <v>2085000</v>
      </c>
      <c r="L4307" s="13" t="s">
        <v>14</v>
      </c>
      <c r="M4307" s="7">
        <v>1</v>
      </c>
      <c r="N4307" s="14"/>
    </row>
    <row r="4308" spans="1:14" ht="330.75">
      <c r="A4308" s="6">
        <v>4307</v>
      </c>
      <c r="B4308" s="8" t="s">
        <v>27164</v>
      </c>
      <c r="C4308" s="9" t="s">
        <v>27434</v>
      </c>
      <c r="D4308" s="10" t="s">
        <v>27435</v>
      </c>
      <c r="E4308" s="11" t="s">
        <v>27436</v>
      </c>
      <c r="F4308" s="6">
        <v>210603</v>
      </c>
      <c r="G4308" s="6" t="s">
        <v>27172</v>
      </c>
      <c r="H4308" s="16">
        <v>36027682.829999998</v>
      </c>
      <c r="I4308" s="12">
        <v>43398</v>
      </c>
      <c r="J4308" s="12" t="s">
        <v>27381</v>
      </c>
      <c r="K4308" s="15">
        <v>12805000</v>
      </c>
      <c r="L4308" s="13" t="s">
        <v>14</v>
      </c>
      <c r="M4308" s="7">
        <v>1</v>
      </c>
      <c r="N4308" s="14"/>
    </row>
    <row r="4309" spans="1:14" ht="94.5">
      <c r="A4309" s="6">
        <v>4308</v>
      </c>
      <c r="B4309" s="8" t="s">
        <v>27164</v>
      </c>
      <c r="C4309" s="9" t="s">
        <v>27434</v>
      </c>
      <c r="D4309" s="10" t="s">
        <v>27435</v>
      </c>
      <c r="E4309" s="11" t="s">
        <v>27437</v>
      </c>
      <c r="F4309" s="6">
        <v>303609</v>
      </c>
      <c r="G4309" s="6" t="s">
        <v>27172</v>
      </c>
      <c r="H4309" s="16">
        <v>9006457.5920000002</v>
      </c>
      <c r="I4309" s="12" t="s">
        <v>27438</v>
      </c>
      <c r="J4309" s="12" t="s">
        <v>27439</v>
      </c>
      <c r="K4309" s="15">
        <v>5558000</v>
      </c>
      <c r="L4309" s="13" t="s">
        <v>14</v>
      </c>
      <c r="M4309" s="7">
        <v>1</v>
      </c>
      <c r="N4309" s="14"/>
    </row>
    <row r="4310" spans="1:14" ht="31.5">
      <c r="A4310" s="6">
        <v>4309</v>
      </c>
      <c r="B4310" s="8" t="s">
        <v>27164</v>
      </c>
      <c r="C4310" s="9" t="s">
        <v>27434</v>
      </c>
      <c r="D4310" s="10" t="s">
        <v>27435</v>
      </c>
      <c r="E4310" s="11" t="s">
        <v>27440</v>
      </c>
      <c r="F4310" s="6">
        <v>369912</v>
      </c>
      <c r="G4310" s="6" t="s">
        <v>27172</v>
      </c>
      <c r="H4310" s="16">
        <v>15728122.560000001</v>
      </c>
      <c r="I4310" s="12">
        <v>43890</v>
      </c>
      <c r="J4310" s="12">
        <v>44075</v>
      </c>
      <c r="K4310" s="15">
        <v>1350000</v>
      </c>
      <c r="L4310" s="13" t="s">
        <v>14</v>
      </c>
      <c r="M4310" s="7">
        <v>1</v>
      </c>
      <c r="N4310" s="14"/>
    </row>
    <row r="4311" spans="1:14" ht="31.5">
      <c r="A4311" s="6">
        <v>4310</v>
      </c>
      <c r="B4311" s="8" t="s">
        <v>27164</v>
      </c>
      <c r="C4311" s="9" t="s">
        <v>27434</v>
      </c>
      <c r="D4311" s="10" t="s">
        <v>27435</v>
      </c>
      <c r="E4311" s="11" t="s">
        <v>27441</v>
      </c>
      <c r="F4311" s="6">
        <v>293803</v>
      </c>
      <c r="G4311" s="6" t="s">
        <v>27172</v>
      </c>
      <c r="H4311" s="16">
        <v>4943875.6720000003</v>
      </c>
      <c r="I4311" s="12">
        <v>43628</v>
      </c>
      <c r="J4311" s="12" t="s">
        <v>27369</v>
      </c>
      <c r="K4311" s="15">
        <v>3640000</v>
      </c>
      <c r="L4311" s="13" t="s">
        <v>14</v>
      </c>
      <c r="M4311" s="7">
        <v>1</v>
      </c>
      <c r="N4311" s="14"/>
    </row>
    <row r="4312" spans="1:14" ht="110.25">
      <c r="A4312" s="6">
        <v>4311</v>
      </c>
      <c r="B4312" s="8" t="s">
        <v>27164</v>
      </c>
      <c r="C4312" s="9" t="s">
        <v>27442</v>
      </c>
      <c r="D4312" s="10" t="s">
        <v>27443</v>
      </c>
      <c r="E4312" s="11" t="s">
        <v>27444</v>
      </c>
      <c r="F4312" s="6">
        <v>323584</v>
      </c>
      <c r="G4312" s="6" t="s">
        <v>27172</v>
      </c>
      <c r="H4312" s="16">
        <v>14950835.965</v>
      </c>
      <c r="I4312" s="12">
        <v>43803</v>
      </c>
      <c r="J4312" s="12">
        <v>44139</v>
      </c>
      <c r="K4312" s="15">
        <v>1714000</v>
      </c>
      <c r="L4312" s="13" t="s">
        <v>70</v>
      </c>
      <c r="M4312" s="7">
        <v>1</v>
      </c>
      <c r="N4312" s="14"/>
    </row>
    <row r="4313" spans="1:14" ht="110.25">
      <c r="A4313" s="6">
        <v>4312</v>
      </c>
      <c r="B4313" s="8" t="s">
        <v>27164</v>
      </c>
      <c r="C4313" s="9" t="s">
        <v>27445</v>
      </c>
      <c r="D4313" s="10" t="s">
        <v>27435</v>
      </c>
      <c r="E4313" s="11" t="s">
        <v>27444</v>
      </c>
      <c r="F4313" s="6">
        <v>323584</v>
      </c>
      <c r="G4313" s="6" t="s">
        <v>27172</v>
      </c>
      <c r="H4313" s="16">
        <v>14950835.965</v>
      </c>
      <c r="I4313" s="12">
        <v>43803</v>
      </c>
      <c r="J4313" s="12">
        <v>44139</v>
      </c>
      <c r="K4313" s="15">
        <v>874140</v>
      </c>
      <c r="L4313" s="13" t="s">
        <v>70</v>
      </c>
      <c r="M4313" s="7">
        <v>0.51</v>
      </c>
      <c r="N4313" s="14"/>
    </row>
    <row r="4314" spans="1:14" ht="110.25">
      <c r="A4314" s="6">
        <v>4313</v>
      </c>
      <c r="B4314" s="8" t="s">
        <v>27164</v>
      </c>
      <c r="C4314" s="9" t="s">
        <v>27446</v>
      </c>
      <c r="D4314" s="10" t="s">
        <v>27447</v>
      </c>
      <c r="E4314" s="11" t="s">
        <v>27444</v>
      </c>
      <c r="F4314" s="6">
        <v>323584</v>
      </c>
      <c r="G4314" s="6" t="s">
        <v>27172</v>
      </c>
      <c r="H4314" s="16">
        <v>14950835.965</v>
      </c>
      <c r="I4314" s="12">
        <v>43803</v>
      </c>
      <c r="J4314" s="12">
        <v>44139</v>
      </c>
      <c r="K4314" s="15">
        <v>839860</v>
      </c>
      <c r="L4314" s="13" t="s">
        <v>70</v>
      </c>
      <c r="M4314" s="7">
        <v>0.49</v>
      </c>
      <c r="N4314" s="14"/>
    </row>
    <row r="4315" spans="1:14" ht="220.5">
      <c r="A4315" s="6">
        <v>4314</v>
      </c>
      <c r="B4315" s="8" t="s">
        <v>27164</v>
      </c>
      <c r="C4315" s="9" t="s">
        <v>27448</v>
      </c>
      <c r="D4315" s="10" t="s">
        <v>27449</v>
      </c>
      <c r="E4315" s="11" t="s">
        <v>27450</v>
      </c>
      <c r="F4315" s="6">
        <v>322762</v>
      </c>
      <c r="G4315" s="6" t="s">
        <v>27172</v>
      </c>
      <c r="H4315" s="16">
        <v>12607813.846000001</v>
      </c>
      <c r="I4315" s="12">
        <v>43803</v>
      </c>
      <c r="J4315" s="12">
        <v>44042</v>
      </c>
      <c r="K4315" s="15">
        <v>2381000</v>
      </c>
      <c r="L4315" s="13" t="s">
        <v>14</v>
      </c>
      <c r="M4315" s="7">
        <v>1</v>
      </c>
      <c r="N4315" s="14"/>
    </row>
    <row r="4316" spans="1:14" ht="173.25">
      <c r="A4316" s="6">
        <v>4315</v>
      </c>
      <c r="B4316" s="8" t="s">
        <v>27164</v>
      </c>
      <c r="C4316" s="9" t="s">
        <v>27448</v>
      </c>
      <c r="D4316" s="10" t="s">
        <v>27449</v>
      </c>
      <c r="E4316" s="11" t="s">
        <v>27451</v>
      </c>
      <c r="F4316" s="6">
        <v>408958</v>
      </c>
      <c r="G4316" s="6" t="s">
        <v>27172</v>
      </c>
      <c r="H4316" s="16">
        <v>18188385.664000001</v>
      </c>
      <c r="I4316" s="12" t="s">
        <v>22444</v>
      </c>
      <c r="J4316" s="12" t="s">
        <v>4090</v>
      </c>
      <c r="K4316" s="15">
        <v>700000</v>
      </c>
      <c r="L4316" s="13" t="s">
        <v>14</v>
      </c>
      <c r="M4316" s="7">
        <v>1</v>
      </c>
      <c r="N4316" s="14"/>
    </row>
    <row r="4317" spans="1:14" ht="141.75">
      <c r="A4317" s="6">
        <v>4316</v>
      </c>
      <c r="B4317" s="8" t="s">
        <v>27164</v>
      </c>
      <c r="C4317" s="9" t="s">
        <v>27448</v>
      </c>
      <c r="D4317" s="10" t="s">
        <v>27449</v>
      </c>
      <c r="E4317" s="11" t="s">
        <v>27452</v>
      </c>
      <c r="F4317" s="6">
        <v>323605</v>
      </c>
      <c r="G4317" s="6" t="s">
        <v>27172</v>
      </c>
      <c r="H4317" s="16">
        <v>15621055.534</v>
      </c>
      <c r="I4317" s="12">
        <v>43567</v>
      </c>
      <c r="J4317" s="12" t="s">
        <v>27423</v>
      </c>
      <c r="K4317" s="15">
        <v>13600000</v>
      </c>
      <c r="L4317" s="13" t="s">
        <v>14</v>
      </c>
      <c r="M4317" s="7">
        <v>1</v>
      </c>
      <c r="N4317" s="14"/>
    </row>
    <row r="4318" spans="1:14" ht="157.5">
      <c r="A4318" s="6">
        <v>4317</v>
      </c>
      <c r="B4318" s="8" t="s">
        <v>27164</v>
      </c>
      <c r="C4318" s="9" t="s">
        <v>27448</v>
      </c>
      <c r="D4318" s="10" t="s">
        <v>27449</v>
      </c>
      <c r="E4318" s="11" t="s">
        <v>27453</v>
      </c>
      <c r="F4318" s="6">
        <v>323606</v>
      </c>
      <c r="G4318" s="6" t="s">
        <v>27172</v>
      </c>
      <c r="H4318" s="16">
        <v>24563204.557</v>
      </c>
      <c r="I4318" s="12">
        <v>43803</v>
      </c>
      <c r="J4318" s="12" t="s">
        <v>27317</v>
      </c>
      <c r="K4318" s="15">
        <v>7527000</v>
      </c>
      <c r="L4318" s="13" t="s">
        <v>14</v>
      </c>
      <c r="M4318" s="7">
        <v>1</v>
      </c>
      <c r="N4318" s="14"/>
    </row>
    <row r="4319" spans="1:14" ht="267.75">
      <c r="A4319" s="6">
        <v>4318</v>
      </c>
      <c r="B4319" s="8" t="s">
        <v>27164</v>
      </c>
      <c r="C4319" s="9" t="s">
        <v>27448</v>
      </c>
      <c r="D4319" s="10" t="s">
        <v>27449</v>
      </c>
      <c r="E4319" s="11" t="s">
        <v>27454</v>
      </c>
      <c r="F4319" s="6">
        <v>303186</v>
      </c>
      <c r="G4319" s="6" t="s">
        <v>27172</v>
      </c>
      <c r="H4319" s="16">
        <v>25117113.967999998</v>
      </c>
      <c r="I4319" s="12">
        <v>43685</v>
      </c>
      <c r="J4319" s="12">
        <v>44318</v>
      </c>
      <c r="K4319" s="15">
        <v>6737000</v>
      </c>
      <c r="L4319" s="13" t="s">
        <v>14</v>
      </c>
      <c r="M4319" s="7">
        <v>1</v>
      </c>
      <c r="N4319" s="14"/>
    </row>
    <row r="4320" spans="1:14" ht="220.5">
      <c r="A4320" s="6">
        <v>4319</v>
      </c>
      <c r="B4320" s="8" t="s">
        <v>27164</v>
      </c>
      <c r="C4320" s="9" t="s">
        <v>27448</v>
      </c>
      <c r="D4320" s="10" t="s">
        <v>27449</v>
      </c>
      <c r="E4320" s="11" t="s">
        <v>27455</v>
      </c>
      <c r="F4320" s="6">
        <v>316608</v>
      </c>
      <c r="G4320" s="6" t="s">
        <v>27172</v>
      </c>
      <c r="H4320" s="16">
        <v>21572000</v>
      </c>
      <c r="I4320" s="12">
        <v>43719</v>
      </c>
      <c r="J4320" s="12">
        <v>44266</v>
      </c>
      <c r="K4320" s="15">
        <v>7980000</v>
      </c>
      <c r="L4320" s="13" t="s">
        <v>14</v>
      </c>
      <c r="M4320" s="7">
        <v>1</v>
      </c>
      <c r="N4320" s="14"/>
    </row>
    <row r="4321" spans="1:14" ht="409.5">
      <c r="A4321" s="6">
        <v>4320</v>
      </c>
      <c r="B4321" s="8" t="s">
        <v>27164</v>
      </c>
      <c r="C4321" s="9" t="s">
        <v>27448</v>
      </c>
      <c r="D4321" s="10" t="s">
        <v>27449</v>
      </c>
      <c r="E4321" s="11" t="s">
        <v>27456</v>
      </c>
      <c r="F4321" s="6">
        <v>530958</v>
      </c>
      <c r="G4321" s="6" t="s">
        <v>1369</v>
      </c>
      <c r="H4321" s="16">
        <v>4091806.7560000001</v>
      </c>
      <c r="I4321" s="12">
        <v>44259</v>
      </c>
      <c r="J4321" s="12">
        <v>44534</v>
      </c>
      <c r="K4321" s="15">
        <v>2978000</v>
      </c>
      <c r="L4321" s="13" t="s">
        <v>14</v>
      </c>
      <c r="M4321" s="7">
        <v>1</v>
      </c>
      <c r="N4321" s="14"/>
    </row>
    <row r="4322" spans="1:14" ht="168.75">
      <c r="A4322" s="6">
        <v>4321</v>
      </c>
      <c r="B4322" s="8" t="s">
        <v>27164</v>
      </c>
      <c r="C4322" s="9" t="s">
        <v>27448</v>
      </c>
      <c r="D4322" s="10" t="s">
        <v>27449</v>
      </c>
      <c r="E4322" s="11" t="s">
        <v>27457</v>
      </c>
      <c r="F4322" s="6">
        <v>530959</v>
      </c>
      <c r="G4322" s="6" t="s">
        <v>1369</v>
      </c>
      <c r="H4322" s="16">
        <v>1301508.351</v>
      </c>
      <c r="I4322" s="12">
        <v>44257</v>
      </c>
      <c r="J4322" s="12">
        <v>44534</v>
      </c>
      <c r="K4322" s="15">
        <v>800000</v>
      </c>
      <c r="L4322" s="13" t="s">
        <v>14</v>
      </c>
      <c r="M4322" s="7">
        <v>1</v>
      </c>
      <c r="N4322" s="14"/>
    </row>
    <row r="4323" spans="1:14" ht="267.75">
      <c r="A4323" s="6">
        <v>4322</v>
      </c>
      <c r="B4323" s="8" t="s">
        <v>27164</v>
      </c>
      <c r="C4323" s="9" t="s">
        <v>27458</v>
      </c>
      <c r="D4323" s="10" t="s">
        <v>27459</v>
      </c>
      <c r="E4323" s="11" t="s">
        <v>27460</v>
      </c>
      <c r="F4323" s="6">
        <v>322801</v>
      </c>
      <c r="G4323" s="6" t="s">
        <v>27172</v>
      </c>
      <c r="H4323" s="16">
        <v>23534386.695999999</v>
      </c>
      <c r="I4323" s="12">
        <v>43803</v>
      </c>
      <c r="J4323" s="12">
        <v>44041</v>
      </c>
      <c r="K4323" s="15">
        <v>14943000</v>
      </c>
      <c r="L4323" s="13" t="s">
        <v>70</v>
      </c>
      <c r="M4323" s="7">
        <v>1</v>
      </c>
      <c r="N4323" s="14"/>
    </row>
    <row r="4324" spans="1:14" ht="267.75">
      <c r="A4324" s="6">
        <v>4323</v>
      </c>
      <c r="B4324" s="8" t="s">
        <v>27164</v>
      </c>
      <c r="C4324" s="9" t="s">
        <v>27461</v>
      </c>
      <c r="D4324" s="10" t="s">
        <v>27462</v>
      </c>
      <c r="E4324" s="11" t="s">
        <v>27460</v>
      </c>
      <c r="F4324" s="6">
        <v>322801</v>
      </c>
      <c r="G4324" s="6" t="s">
        <v>27172</v>
      </c>
      <c r="H4324" s="16">
        <v>23534386.695999999</v>
      </c>
      <c r="I4324" s="12">
        <v>43803</v>
      </c>
      <c r="J4324" s="12">
        <v>44041</v>
      </c>
      <c r="K4324" s="15">
        <v>7620930</v>
      </c>
      <c r="L4324" s="13" t="s">
        <v>70</v>
      </c>
      <c r="M4324" s="7">
        <v>0.51</v>
      </c>
      <c r="N4324" s="14"/>
    </row>
    <row r="4325" spans="1:14" ht="267.75">
      <c r="A4325" s="6">
        <v>4324</v>
      </c>
      <c r="B4325" s="8" t="s">
        <v>27164</v>
      </c>
      <c r="C4325" s="9" t="s">
        <v>27463</v>
      </c>
      <c r="D4325" s="10" t="s">
        <v>25618</v>
      </c>
      <c r="E4325" s="11" t="s">
        <v>27460</v>
      </c>
      <c r="F4325" s="6">
        <v>322801</v>
      </c>
      <c r="G4325" s="6" t="s">
        <v>27172</v>
      </c>
      <c r="H4325" s="16">
        <v>23534386.695999999</v>
      </c>
      <c r="I4325" s="12">
        <v>43803</v>
      </c>
      <c r="J4325" s="12">
        <v>44041</v>
      </c>
      <c r="K4325" s="15">
        <v>7322070</v>
      </c>
      <c r="L4325" s="13" t="s">
        <v>70</v>
      </c>
      <c r="M4325" s="7">
        <v>0.49</v>
      </c>
      <c r="N4325" s="14"/>
    </row>
    <row r="4326" spans="1:14" ht="63">
      <c r="A4326" s="6">
        <v>4325</v>
      </c>
      <c r="B4326" s="8" t="s">
        <v>27164</v>
      </c>
      <c r="C4326" s="9" t="s">
        <v>27463</v>
      </c>
      <c r="D4326" s="10" t="s">
        <v>25618</v>
      </c>
      <c r="E4326" s="11" t="s">
        <v>27464</v>
      </c>
      <c r="F4326" s="6">
        <v>563865</v>
      </c>
      <c r="G4326" s="6" t="s">
        <v>608</v>
      </c>
      <c r="H4326" s="16">
        <v>5740183.0710000005</v>
      </c>
      <c r="I4326" s="12">
        <v>44396</v>
      </c>
      <c r="J4326" s="12">
        <v>44478</v>
      </c>
      <c r="K4326" s="15">
        <v>0</v>
      </c>
      <c r="L4326" s="13" t="s">
        <v>70</v>
      </c>
      <c r="M4326" s="7">
        <v>0.49</v>
      </c>
      <c r="N4326" s="14"/>
    </row>
    <row r="4327" spans="1:14" ht="63">
      <c r="A4327" s="6">
        <v>4326</v>
      </c>
      <c r="B4327" s="8" t="s">
        <v>27164</v>
      </c>
      <c r="C4327" s="9" t="s">
        <v>27463</v>
      </c>
      <c r="D4327" s="10" t="s">
        <v>25618</v>
      </c>
      <c r="E4327" s="11" t="s">
        <v>27465</v>
      </c>
      <c r="F4327" s="6">
        <v>563867</v>
      </c>
      <c r="G4327" s="6" t="s">
        <v>608</v>
      </c>
      <c r="H4327" s="16">
        <v>9160453.3770000003</v>
      </c>
      <c r="I4327" s="12">
        <v>44396</v>
      </c>
      <c r="J4327" s="12">
        <v>44478</v>
      </c>
      <c r="K4327" s="15">
        <v>0</v>
      </c>
      <c r="L4327" s="13" t="s">
        <v>70</v>
      </c>
      <c r="M4327" s="7">
        <v>0.49</v>
      </c>
      <c r="N4327" s="14"/>
    </row>
    <row r="4328" spans="1:14" ht="63">
      <c r="A4328" s="6">
        <v>4327</v>
      </c>
      <c r="B4328" s="8" t="s">
        <v>27164</v>
      </c>
      <c r="C4328" s="9" t="s">
        <v>27466</v>
      </c>
      <c r="D4328" s="10" t="s">
        <v>27467</v>
      </c>
      <c r="E4328" s="11" t="s">
        <v>27468</v>
      </c>
      <c r="F4328" s="6">
        <v>303193</v>
      </c>
      <c r="G4328" s="6" t="s">
        <v>27172</v>
      </c>
      <c r="H4328" s="16">
        <v>9172978.2009999994</v>
      </c>
      <c r="I4328" s="12">
        <v>43684</v>
      </c>
      <c r="J4328" s="12" t="s">
        <v>27423</v>
      </c>
      <c r="K4328" s="15">
        <v>3692000</v>
      </c>
      <c r="L4328" s="13" t="s">
        <v>14</v>
      </c>
      <c r="M4328" s="7">
        <v>1</v>
      </c>
      <c r="N4328" s="14"/>
    </row>
    <row r="4329" spans="1:14" ht="157.5">
      <c r="A4329" s="6">
        <v>4328</v>
      </c>
      <c r="B4329" s="8" t="s">
        <v>27164</v>
      </c>
      <c r="C4329" s="9" t="s">
        <v>27469</v>
      </c>
      <c r="D4329" s="10" t="s">
        <v>27470</v>
      </c>
      <c r="E4329" s="11" t="s">
        <v>27471</v>
      </c>
      <c r="F4329" s="6">
        <v>420312</v>
      </c>
      <c r="G4329" s="6" t="s">
        <v>27172</v>
      </c>
      <c r="H4329" s="16">
        <v>11570095.714</v>
      </c>
      <c r="I4329" s="12">
        <v>43958</v>
      </c>
      <c r="J4329" s="12">
        <v>44305</v>
      </c>
      <c r="K4329" s="15">
        <v>1600000</v>
      </c>
      <c r="L4329" s="13" t="s">
        <v>14</v>
      </c>
      <c r="M4329" s="7">
        <v>1</v>
      </c>
      <c r="N4329" s="14"/>
    </row>
    <row r="4330" spans="1:14" ht="157.5">
      <c r="A4330" s="6">
        <v>4329</v>
      </c>
      <c r="B4330" s="8" t="s">
        <v>27164</v>
      </c>
      <c r="C4330" s="9" t="s">
        <v>27297</v>
      </c>
      <c r="D4330" s="10" t="s">
        <v>27298</v>
      </c>
      <c r="E4330" s="11" t="s">
        <v>27471</v>
      </c>
      <c r="F4330" s="6">
        <v>420312</v>
      </c>
      <c r="G4330" s="6" t="s">
        <v>27172</v>
      </c>
      <c r="H4330" s="16">
        <v>11570095.714</v>
      </c>
      <c r="I4330" s="12">
        <v>43958</v>
      </c>
      <c r="J4330" s="12">
        <v>44305</v>
      </c>
      <c r="K4330" s="15">
        <v>1600000</v>
      </c>
      <c r="L4330" s="13" t="s">
        <v>14</v>
      </c>
      <c r="M4330" s="7">
        <v>0.51</v>
      </c>
      <c r="N4330" s="14"/>
    </row>
    <row r="4331" spans="1:14" ht="157.5">
      <c r="A4331" s="6">
        <v>4330</v>
      </c>
      <c r="B4331" s="8" t="s">
        <v>27164</v>
      </c>
      <c r="C4331" s="9" t="s">
        <v>27472</v>
      </c>
      <c r="D4331" s="10" t="s">
        <v>27467</v>
      </c>
      <c r="E4331" s="11" t="s">
        <v>27471</v>
      </c>
      <c r="F4331" s="6">
        <v>420312</v>
      </c>
      <c r="G4331" s="6" t="s">
        <v>27172</v>
      </c>
      <c r="H4331" s="16">
        <v>11570095.714</v>
      </c>
      <c r="I4331" s="12">
        <v>43958</v>
      </c>
      <c r="J4331" s="12">
        <v>44305</v>
      </c>
      <c r="K4331" s="15">
        <v>1600000</v>
      </c>
      <c r="L4331" s="13" t="s">
        <v>14</v>
      </c>
      <c r="M4331" s="7">
        <v>0.49</v>
      </c>
      <c r="N4331" s="14"/>
    </row>
    <row r="4332" spans="1:14" ht="94.5">
      <c r="A4332" s="6">
        <v>4331</v>
      </c>
      <c r="B4332" s="8" t="s">
        <v>27164</v>
      </c>
      <c r="C4332" s="9" t="s">
        <v>27473</v>
      </c>
      <c r="D4332" s="10" t="s">
        <v>27474</v>
      </c>
      <c r="E4332" s="11" t="s">
        <v>27475</v>
      </c>
      <c r="F4332" s="6">
        <v>408955</v>
      </c>
      <c r="G4332" s="6" t="s">
        <v>27172</v>
      </c>
      <c r="H4332" s="16">
        <v>14779527.879000001</v>
      </c>
      <c r="I4332" s="12" t="s">
        <v>22444</v>
      </c>
      <c r="J4332" s="12">
        <v>43839</v>
      </c>
      <c r="K4332" s="15">
        <v>3340000</v>
      </c>
      <c r="L4332" s="13" t="s">
        <v>14</v>
      </c>
      <c r="M4332" s="7">
        <v>1</v>
      </c>
      <c r="N4332" s="14"/>
    </row>
    <row r="4333" spans="1:14" ht="63">
      <c r="A4333" s="6">
        <v>4332</v>
      </c>
      <c r="B4333" s="8" t="s">
        <v>27164</v>
      </c>
      <c r="C4333" s="9" t="s">
        <v>27473</v>
      </c>
      <c r="D4333" s="10" t="s">
        <v>27474</v>
      </c>
      <c r="E4333" s="11" t="s">
        <v>27476</v>
      </c>
      <c r="F4333" s="6">
        <v>502306</v>
      </c>
      <c r="G4333" s="6" t="s">
        <v>848</v>
      </c>
      <c r="H4333" s="16">
        <v>6126234.0889999997</v>
      </c>
      <c r="I4333" s="12">
        <v>44208</v>
      </c>
      <c r="J4333" s="12">
        <v>44283</v>
      </c>
      <c r="K4333" s="15">
        <v>4408000</v>
      </c>
      <c r="L4333" s="13" t="s">
        <v>14</v>
      </c>
      <c r="M4333" s="7">
        <v>1</v>
      </c>
      <c r="N4333" s="14"/>
    </row>
    <row r="4334" spans="1:14" ht="47.25">
      <c r="A4334" s="6">
        <v>4333</v>
      </c>
      <c r="B4334" s="8" t="s">
        <v>27164</v>
      </c>
      <c r="C4334" s="9" t="s">
        <v>27477</v>
      </c>
      <c r="D4334" s="10" t="s">
        <v>27478</v>
      </c>
      <c r="E4334" s="11" t="s">
        <v>27479</v>
      </c>
      <c r="F4334" s="6">
        <v>316647</v>
      </c>
      <c r="G4334" s="6" t="s">
        <v>27172</v>
      </c>
      <c r="H4334" s="16">
        <v>14110536.622</v>
      </c>
      <c r="I4334" s="12">
        <v>43682</v>
      </c>
      <c r="J4334" s="12" t="s">
        <v>27480</v>
      </c>
      <c r="K4334" s="15">
        <v>1200000</v>
      </c>
      <c r="L4334" s="13" t="s">
        <v>14</v>
      </c>
      <c r="M4334" s="7">
        <v>1</v>
      </c>
      <c r="N4334" s="14"/>
    </row>
    <row r="4335" spans="1:14" ht="63">
      <c r="A4335" s="6">
        <v>4334</v>
      </c>
      <c r="B4335" s="8" t="s">
        <v>27164</v>
      </c>
      <c r="C4335" s="9" t="s">
        <v>27477</v>
      </c>
      <c r="D4335" s="10" t="s">
        <v>27478</v>
      </c>
      <c r="E4335" s="11" t="s">
        <v>27481</v>
      </c>
      <c r="F4335" s="6">
        <v>355922</v>
      </c>
      <c r="G4335" s="6" t="s">
        <v>27172</v>
      </c>
      <c r="H4335" s="16">
        <v>3485474.4509999999</v>
      </c>
      <c r="I4335" s="12" t="s">
        <v>4038</v>
      </c>
      <c r="J4335" s="12" t="s">
        <v>27482</v>
      </c>
      <c r="K4335" s="15">
        <v>3165000</v>
      </c>
      <c r="L4335" s="13" t="s">
        <v>14</v>
      </c>
      <c r="M4335" s="7">
        <v>1</v>
      </c>
      <c r="N4335" s="14"/>
    </row>
    <row r="4336" spans="1:14" ht="63">
      <c r="A4336" s="6">
        <v>4335</v>
      </c>
      <c r="B4336" s="8" t="s">
        <v>27164</v>
      </c>
      <c r="C4336" s="9" t="s">
        <v>27477</v>
      </c>
      <c r="D4336" s="10" t="s">
        <v>27478</v>
      </c>
      <c r="E4336" s="11" t="s">
        <v>27483</v>
      </c>
      <c r="F4336" s="6">
        <v>502308</v>
      </c>
      <c r="G4336" s="6" t="s">
        <v>848</v>
      </c>
      <c r="H4336" s="16">
        <v>6358978.9199999999</v>
      </c>
      <c r="I4336" s="12" t="s">
        <v>113</v>
      </c>
      <c r="J4336" s="12">
        <v>44283</v>
      </c>
      <c r="K4336" s="15">
        <v>893900</v>
      </c>
      <c r="L4336" s="13" t="s">
        <v>14</v>
      </c>
      <c r="M4336" s="7">
        <v>1</v>
      </c>
      <c r="N4336" s="14"/>
    </row>
    <row r="4337" spans="1:14" ht="63">
      <c r="A4337" s="6">
        <v>4336</v>
      </c>
      <c r="B4337" s="8" t="s">
        <v>27164</v>
      </c>
      <c r="C4337" s="9" t="s">
        <v>27477</v>
      </c>
      <c r="D4337" s="10" t="s">
        <v>27478</v>
      </c>
      <c r="E4337" s="11" t="s">
        <v>27484</v>
      </c>
      <c r="F4337" s="6">
        <v>514005</v>
      </c>
      <c r="G4337" s="6" t="s">
        <v>848</v>
      </c>
      <c r="H4337" s="16">
        <v>4610163.7649999997</v>
      </c>
      <c r="I4337" s="12">
        <v>44236</v>
      </c>
      <c r="J4337" s="12">
        <v>44300</v>
      </c>
      <c r="K4337" s="15">
        <v>233000</v>
      </c>
      <c r="L4337" s="13" t="s">
        <v>14</v>
      </c>
      <c r="M4337" s="7">
        <v>1</v>
      </c>
      <c r="N4337" s="14"/>
    </row>
    <row r="4338" spans="1:14" ht="78.75">
      <c r="A4338" s="6">
        <v>4337</v>
      </c>
      <c r="B4338" s="8" t="s">
        <v>27164</v>
      </c>
      <c r="C4338" s="9" t="s">
        <v>27477</v>
      </c>
      <c r="D4338" s="10" t="s">
        <v>27478</v>
      </c>
      <c r="E4338" s="11" t="s">
        <v>27485</v>
      </c>
      <c r="F4338" s="6">
        <v>518520</v>
      </c>
      <c r="G4338" s="6" t="s">
        <v>27172</v>
      </c>
      <c r="H4338" s="16">
        <v>3499751.426</v>
      </c>
      <c r="I4338" s="12">
        <v>44256</v>
      </c>
      <c r="J4338" s="12">
        <v>44443</v>
      </c>
      <c r="K4338" s="15">
        <v>0</v>
      </c>
      <c r="L4338" s="13" t="s">
        <v>14</v>
      </c>
      <c r="M4338" s="7">
        <v>1</v>
      </c>
      <c r="N4338" s="14"/>
    </row>
    <row r="4339" spans="1:14" ht="267.75">
      <c r="A4339" s="6">
        <v>4338</v>
      </c>
      <c r="B4339" s="8" t="s">
        <v>27164</v>
      </c>
      <c r="C4339" s="9" t="s">
        <v>27486</v>
      </c>
      <c r="D4339" s="10" t="s">
        <v>27487</v>
      </c>
      <c r="E4339" s="11" t="s">
        <v>27488</v>
      </c>
      <c r="F4339" s="6">
        <v>420306</v>
      </c>
      <c r="G4339" s="6" t="s">
        <v>27172</v>
      </c>
      <c r="H4339" s="16">
        <v>16301920.327</v>
      </c>
      <c r="I4339" s="12">
        <v>43970</v>
      </c>
      <c r="J4339" s="12">
        <v>44275</v>
      </c>
      <c r="K4339" s="15">
        <v>16626000</v>
      </c>
      <c r="L4339" s="13" t="s">
        <v>70</v>
      </c>
      <c r="M4339" s="7">
        <v>1</v>
      </c>
      <c r="N4339" s="14"/>
    </row>
    <row r="4340" spans="1:14" ht="267.75">
      <c r="A4340" s="6">
        <v>4339</v>
      </c>
      <c r="B4340" s="8" t="s">
        <v>27164</v>
      </c>
      <c r="C4340" s="9" t="s">
        <v>27489</v>
      </c>
      <c r="D4340" s="10" t="s">
        <v>27230</v>
      </c>
      <c r="E4340" s="11" t="s">
        <v>27488</v>
      </c>
      <c r="F4340" s="6">
        <v>420306</v>
      </c>
      <c r="G4340" s="6" t="s">
        <v>27172</v>
      </c>
      <c r="H4340" s="16">
        <v>16301920.327</v>
      </c>
      <c r="I4340" s="12" t="s">
        <v>19735</v>
      </c>
      <c r="J4340" s="12" t="s">
        <v>27490</v>
      </c>
      <c r="K4340" s="15">
        <v>8479260</v>
      </c>
      <c r="L4340" s="13" t="s">
        <v>70</v>
      </c>
      <c r="M4340" s="7">
        <v>0.51</v>
      </c>
      <c r="N4340" s="14"/>
    </row>
    <row r="4341" spans="1:14" ht="267.75">
      <c r="A4341" s="6">
        <v>4340</v>
      </c>
      <c r="B4341" s="8" t="s">
        <v>27164</v>
      </c>
      <c r="C4341" s="9" t="s">
        <v>27491</v>
      </c>
      <c r="D4341" s="10" t="s">
        <v>27492</v>
      </c>
      <c r="E4341" s="11" t="s">
        <v>27488</v>
      </c>
      <c r="F4341" s="6">
        <v>420306</v>
      </c>
      <c r="G4341" s="6" t="s">
        <v>27172</v>
      </c>
      <c r="H4341" s="16">
        <v>16301920.327</v>
      </c>
      <c r="I4341" s="12" t="s">
        <v>19735</v>
      </c>
      <c r="J4341" s="12" t="s">
        <v>27490</v>
      </c>
      <c r="K4341" s="15">
        <v>8146740</v>
      </c>
      <c r="L4341" s="13" t="s">
        <v>70</v>
      </c>
      <c r="M4341" s="7">
        <v>0.49</v>
      </c>
      <c r="N4341" s="14"/>
    </row>
    <row r="4342" spans="1:14" ht="63">
      <c r="A4342" s="6">
        <v>4341</v>
      </c>
      <c r="B4342" s="8" t="s">
        <v>27164</v>
      </c>
      <c r="C4342" s="9" t="s">
        <v>27486</v>
      </c>
      <c r="D4342" s="10" t="s">
        <v>27487</v>
      </c>
      <c r="E4342" s="11" t="s">
        <v>27493</v>
      </c>
      <c r="F4342" s="6">
        <v>352563</v>
      </c>
      <c r="G4342" s="6" t="s">
        <v>801</v>
      </c>
      <c r="H4342" s="16">
        <v>2928799.378</v>
      </c>
      <c r="I4342" s="12" t="s">
        <v>7745</v>
      </c>
      <c r="J4342" s="12" t="s">
        <v>27494</v>
      </c>
      <c r="K4342" s="15">
        <v>10000000</v>
      </c>
      <c r="L4342" s="13" t="s">
        <v>70</v>
      </c>
      <c r="M4342" s="7">
        <v>1</v>
      </c>
      <c r="N4342" s="14"/>
    </row>
    <row r="4343" spans="1:14" ht="63">
      <c r="A4343" s="6">
        <v>4342</v>
      </c>
      <c r="B4343" s="8" t="s">
        <v>27164</v>
      </c>
      <c r="C4343" s="9" t="s">
        <v>27489</v>
      </c>
      <c r="D4343" s="10" t="s">
        <v>27230</v>
      </c>
      <c r="E4343" s="11" t="s">
        <v>27493</v>
      </c>
      <c r="F4343" s="6">
        <v>352563</v>
      </c>
      <c r="G4343" s="6" t="s">
        <v>801</v>
      </c>
      <c r="H4343" s="16">
        <v>2928799.378</v>
      </c>
      <c r="I4343" s="12" t="s">
        <v>7745</v>
      </c>
      <c r="J4343" s="12" t="s">
        <v>27494</v>
      </c>
      <c r="K4343" s="15">
        <v>5100000</v>
      </c>
      <c r="L4343" s="13" t="s">
        <v>70</v>
      </c>
      <c r="M4343" s="7">
        <v>0.51</v>
      </c>
      <c r="N4343" s="14"/>
    </row>
    <row r="4344" spans="1:14" ht="63">
      <c r="A4344" s="6">
        <v>4343</v>
      </c>
      <c r="B4344" s="8" t="s">
        <v>27164</v>
      </c>
      <c r="C4344" s="9" t="s">
        <v>27495</v>
      </c>
      <c r="D4344" s="10" t="s">
        <v>27492</v>
      </c>
      <c r="E4344" s="11" t="s">
        <v>27493</v>
      </c>
      <c r="F4344" s="6">
        <v>352563</v>
      </c>
      <c r="G4344" s="6" t="s">
        <v>801</v>
      </c>
      <c r="H4344" s="16">
        <v>2928799.378</v>
      </c>
      <c r="I4344" s="12" t="s">
        <v>7745</v>
      </c>
      <c r="J4344" s="12" t="s">
        <v>27494</v>
      </c>
      <c r="K4344" s="15">
        <v>4900000</v>
      </c>
      <c r="L4344" s="13" t="s">
        <v>70</v>
      </c>
      <c r="M4344" s="7">
        <v>0.49</v>
      </c>
      <c r="N4344" s="14"/>
    </row>
    <row r="4345" spans="1:14" ht="47.25">
      <c r="A4345" s="6">
        <v>4344</v>
      </c>
      <c r="B4345" s="8" t="s">
        <v>27164</v>
      </c>
      <c r="C4345" s="9" t="s">
        <v>27496</v>
      </c>
      <c r="D4345" s="10" t="s">
        <v>27230</v>
      </c>
      <c r="E4345" s="11" t="s">
        <v>27497</v>
      </c>
      <c r="F4345" s="6">
        <v>361738</v>
      </c>
      <c r="G4345" s="6" t="s">
        <v>27172</v>
      </c>
      <c r="H4345" s="16">
        <v>13871600</v>
      </c>
      <c r="I4345" s="12" t="s">
        <v>12601</v>
      </c>
      <c r="J4345" s="12" t="s">
        <v>17409</v>
      </c>
      <c r="K4345" s="15">
        <v>12700000</v>
      </c>
      <c r="L4345" s="13" t="s">
        <v>14</v>
      </c>
      <c r="M4345" s="7">
        <v>1</v>
      </c>
      <c r="N4345" s="14"/>
    </row>
    <row r="4346" spans="1:14" ht="63">
      <c r="A4346" s="6">
        <v>4345</v>
      </c>
      <c r="B4346" s="8" t="s">
        <v>27164</v>
      </c>
      <c r="C4346" s="9" t="s">
        <v>27496</v>
      </c>
      <c r="D4346" s="10" t="s">
        <v>27230</v>
      </c>
      <c r="E4346" s="11" t="s">
        <v>27498</v>
      </c>
      <c r="F4346" s="6">
        <v>542530</v>
      </c>
      <c r="G4346" s="6" t="s">
        <v>608</v>
      </c>
      <c r="H4346" s="16">
        <v>7206622.8269999996</v>
      </c>
      <c r="I4346" s="12" t="s">
        <v>11212</v>
      </c>
      <c r="J4346" s="12">
        <v>44304</v>
      </c>
      <c r="K4346" s="15">
        <v>5057000</v>
      </c>
      <c r="L4346" s="13" t="s">
        <v>14</v>
      </c>
      <c r="M4346" s="7">
        <v>1</v>
      </c>
      <c r="N4346" s="14"/>
    </row>
    <row r="4347" spans="1:14" ht="110.25">
      <c r="A4347" s="6">
        <v>4346</v>
      </c>
      <c r="B4347" s="8" t="s">
        <v>27164</v>
      </c>
      <c r="C4347" s="9" t="s">
        <v>27499</v>
      </c>
      <c r="D4347" s="10" t="s">
        <v>27500</v>
      </c>
      <c r="E4347" s="11" t="s">
        <v>27501</v>
      </c>
      <c r="F4347" s="6">
        <v>449522</v>
      </c>
      <c r="G4347" s="6" t="s">
        <v>794</v>
      </c>
      <c r="H4347" s="16">
        <v>8896883.2109999992</v>
      </c>
      <c r="I4347" s="12">
        <v>44081</v>
      </c>
      <c r="J4347" s="12">
        <v>44317</v>
      </c>
      <c r="K4347" s="15">
        <v>2000000</v>
      </c>
      <c r="L4347" s="13" t="s">
        <v>14</v>
      </c>
      <c r="M4347" s="7">
        <v>1</v>
      </c>
      <c r="N4347" s="14"/>
    </row>
    <row r="4348" spans="1:14" ht="78.75">
      <c r="A4348" s="6">
        <v>4347</v>
      </c>
      <c r="B4348" s="8" t="s">
        <v>27164</v>
      </c>
      <c r="C4348" s="9" t="s">
        <v>27502</v>
      </c>
      <c r="D4348" s="10" t="s">
        <v>27503</v>
      </c>
      <c r="E4348" s="11" t="s">
        <v>27504</v>
      </c>
      <c r="F4348" s="6">
        <v>399720</v>
      </c>
      <c r="G4348" s="6" t="s">
        <v>27172</v>
      </c>
      <c r="H4348" s="16">
        <v>16348410.676000001</v>
      </c>
      <c r="I4348" s="12">
        <v>43956</v>
      </c>
      <c r="J4348" s="12">
        <v>44535</v>
      </c>
      <c r="K4348" s="15">
        <v>2000000</v>
      </c>
      <c r="L4348" s="13" t="s">
        <v>14</v>
      </c>
      <c r="M4348" s="7">
        <v>1</v>
      </c>
      <c r="N4348" s="14"/>
    </row>
    <row r="4349" spans="1:14" ht="63">
      <c r="A4349" s="6">
        <v>4348</v>
      </c>
      <c r="B4349" s="8" t="s">
        <v>27164</v>
      </c>
      <c r="C4349" s="9" t="s">
        <v>27502</v>
      </c>
      <c r="D4349" s="10" t="s">
        <v>27503</v>
      </c>
      <c r="E4349" s="11" t="s">
        <v>27505</v>
      </c>
      <c r="F4349" s="6">
        <v>360625</v>
      </c>
      <c r="G4349" s="6" t="s">
        <v>27172</v>
      </c>
      <c r="H4349" s="16">
        <v>16264091.992000001</v>
      </c>
      <c r="I4349" s="12">
        <v>43984</v>
      </c>
      <c r="J4349" s="12">
        <v>44193</v>
      </c>
      <c r="K4349" s="15">
        <v>0</v>
      </c>
      <c r="L4349" s="13" t="s">
        <v>14</v>
      </c>
      <c r="M4349" s="7">
        <v>1</v>
      </c>
      <c r="N4349" s="14"/>
    </row>
    <row r="4350" spans="1:14" ht="330.75">
      <c r="A4350" s="6">
        <v>4349</v>
      </c>
      <c r="B4350" s="8" t="s">
        <v>27164</v>
      </c>
      <c r="C4350" s="9" t="s">
        <v>27506</v>
      </c>
      <c r="D4350" s="10" t="s">
        <v>27507</v>
      </c>
      <c r="E4350" s="11" t="s">
        <v>27508</v>
      </c>
      <c r="F4350" s="6">
        <v>484836</v>
      </c>
      <c r="G4350" s="6" t="s">
        <v>794</v>
      </c>
      <c r="H4350" s="16">
        <v>9384012.6469999999</v>
      </c>
      <c r="I4350" s="12">
        <v>44168</v>
      </c>
      <c r="J4350" s="12">
        <v>44355</v>
      </c>
      <c r="K4350" s="15">
        <v>0</v>
      </c>
      <c r="L4350" s="13" t="s">
        <v>14</v>
      </c>
      <c r="M4350" s="7">
        <v>1</v>
      </c>
      <c r="N4350" s="14"/>
    </row>
    <row r="4351" spans="1:14" ht="141.75">
      <c r="A4351" s="6">
        <v>4350</v>
      </c>
      <c r="B4351" s="8" t="s">
        <v>27164</v>
      </c>
      <c r="C4351" s="9" t="s">
        <v>27506</v>
      </c>
      <c r="D4351" s="10" t="s">
        <v>27507</v>
      </c>
      <c r="E4351" s="11" t="s">
        <v>27509</v>
      </c>
      <c r="F4351" s="6">
        <v>484837</v>
      </c>
      <c r="G4351" s="6" t="s">
        <v>794</v>
      </c>
      <c r="H4351" s="16">
        <v>3562927.645</v>
      </c>
      <c r="I4351" s="12">
        <v>44168</v>
      </c>
      <c r="J4351" s="12">
        <v>44355</v>
      </c>
      <c r="K4351" s="15">
        <v>0</v>
      </c>
      <c r="L4351" s="13" t="s">
        <v>14</v>
      </c>
      <c r="M4351" s="7">
        <v>1</v>
      </c>
      <c r="N4351" s="14"/>
    </row>
    <row r="4352" spans="1:14" ht="283.5">
      <c r="A4352" s="6">
        <v>4351</v>
      </c>
      <c r="B4352" s="8" t="s">
        <v>27164</v>
      </c>
      <c r="C4352" s="9" t="s">
        <v>27506</v>
      </c>
      <c r="D4352" s="10" t="s">
        <v>27507</v>
      </c>
      <c r="E4352" s="11" t="s">
        <v>27510</v>
      </c>
      <c r="F4352" s="6">
        <v>484838</v>
      </c>
      <c r="G4352" s="6" t="s">
        <v>794</v>
      </c>
      <c r="H4352" s="16">
        <v>5369350.9819999998</v>
      </c>
      <c r="I4352" s="12">
        <v>44168</v>
      </c>
      <c r="J4352" s="12">
        <v>44355</v>
      </c>
      <c r="K4352" s="15">
        <v>0</v>
      </c>
      <c r="L4352" s="13" t="s">
        <v>14</v>
      </c>
      <c r="M4352" s="7">
        <v>1</v>
      </c>
      <c r="N4352" s="14"/>
    </row>
    <row r="4353" spans="1:14" ht="141.75">
      <c r="A4353" s="6">
        <v>4352</v>
      </c>
      <c r="B4353" s="8" t="s">
        <v>27164</v>
      </c>
      <c r="C4353" s="9" t="s">
        <v>27506</v>
      </c>
      <c r="D4353" s="10" t="s">
        <v>27507</v>
      </c>
      <c r="E4353" s="11" t="s">
        <v>27511</v>
      </c>
      <c r="F4353" s="6">
        <v>484839</v>
      </c>
      <c r="G4353" s="6" t="s">
        <v>794</v>
      </c>
      <c r="H4353" s="16">
        <v>5954328.3470000001</v>
      </c>
      <c r="I4353" s="12">
        <v>44168</v>
      </c>
      <c r="J4353" s="12">
        <v>44355</v>
      </c>
      <c r="K4353" s="15">
        <v>0</v>
      </c>
      <c r="L4353" s="13" t="s">
        <v>14</v>
      </c>
      <c r="M4353" s="7">
        <v>1</v>
      </c>
      <c r="N4353" s="14"/>
    </row>
    <row r="4354" spans="1:14" ht="47.25">
      <c r="A4354" s="6">
        <v>4353</v>
      </c>
      <c r="B4354" s="8" t="s">
        <v>27164</v>
      </c>
      <c r="C4354" s="9" t="s">
        <v>27506</v>
      </c>
      <c r="D4354" s="10" t="s">
        <v>27507</v>
      </c>
      <c r="E4354" s="11" t="s">
        <v>27512</v>
      </c>
      <c r="F4354" s="6">
        <v>355881</v>
      </c>
      <c r="G4354" s="6" t="s">
        <v>27172</v>
      </c>
      <c r="H4354" s="16">
        <v>4821500</v>
      </c>
      <c r="I4354" s="12" t="s">
        <v>13980</v>
      </c>
      <c r="J4354" s="12" t="s">
        <v>27513</v>
      </c>
      <c r="K4354" s="15">
        <v>2635000</v>
      </c>
      <c r="L4354" s="13" t="s">
        <v>14</v>
      </c>
      <c r="M4354" s="7">
        <v>1</v>
      </c>
      <c r="N4354" s="14"/>
    </row>
    <row r="4355" spans="1:14" ht="47.25">
      <c r="A4355" s="6">
        <v>4354</v>
      </c>
      <c r="B4355" s="8" t="s">
        <v>27164</v>
      </c>
      <c r="C4355" s="9" t="s">
        <v>27514</v>
      </c>
      <c r="D4355" s="10" t="s">
        <v>27515</v>
      </c>
      <c r="E4355" s="11" t="s">
        <v>27516</v>
      </c>
      <c r="F4355" s="6">
        <v>355877</v>
      </c>
      <c r="G4355" s="6" t="s">
        <v>27172</v>
      </c>
      <c r="H4355" s="16">
        <v>10690193.391000001</v>
      </c>
      <c r="I4355" s="12">
        <v>43984</v>
      </c>
      <c r="J4355" s="12" t="s">
        <v>27517</v>
      </c>
      <c r="K4355" s="15">
        <v>1361000</v>
      </c>
      <c r="L4355" s="13" t="s">
        <v>14</v>
      </c>
      <c r="M4355" s="7">
        <v>1</v>
      </c>
      <c r="N4355" s="14"/>
    </row>
    <row r="4356" spans="1:14" ht="63">
      <c r="A4356" s="6">
        <v>4355</v>
      </c>
      <c r="B4356" s="8" t="s">
        <v>27164</v>
      </c>
      <c r="C4356" s="9" t="s">
        <v>27514</v>
      </c>
      <c r="D4356" s="10" t="s">
        <v>27515</v>
      </c>
      <c r="E4356" s="11" t="s">
        <v>27518</v>
      </c>
      <c r="F4356" s="6">
        <v>514004</v>
      </c>
      <c r="G4356" s="6" t="s">
        <v>848</v>
      </c>
      <c r="H4356" s="16">
        <v>4476558.2139999997</v>
      </c>
      <c r="I4356" s="12">
        <v>44236</v>
      </c>
      <c r="J4356" s="12">
        <v>44303</v>
      </c>
      <c r="K4356" s="15">
        <v>1040200</v>
      </c>
      <c r="L4356" s="13" t="s">
        <v>14</v>
      </c>
      <c r="M4356" s="7">
        <v>1</v>
      </c>
      <c r="N4356" s="14"/>
    </row>
    <row r="4357" spans="1:14" ht="47.25">
      <c r="A4357" s="6">
        <v>4356</v>
      </c>
      <c r="B4357" s="8" t="s">
        <v>27164</v>
      </c>
      <c r="C4357" s="9" t="s">
        <v>27519</v>
      </c>
      <c r="D4357" s="10" t="s">
        <v>27520</v>
      </c>
      <c r="E4357" s="11" t="s">
        <v>27521</v>
      </c>
      <c r="F4357" s="6">
        <v>303145</v>
      </c>
      <c r="G4357" s="6" t="s">
        <v>27172</v>
      </c>
      <c r="H4357" s="16">
        <v>4036500</v>
      </c>
      <c r="I4357" s="12">
        <v>43654</v>
      </c>
      <c r="J4357" s="12" t="s">
        <v>27522</v>
      </c>
      <c r="K4357" s="15">
        <v>3600000</v>
      </c>
      <c r="L4357" s="13" t="s">
        <v>14</v>
      </c>
      <c r="M4357" s="7">
        <v>1</v>
      </c>
      <c r="N4357" s="14"/>
    </row>
    <row r="4358" spans="1:14" ht="267.75">
      <c r="A4358" s="6">
        <v>4357</v>
      </c>
      <c r="B4358" s="8" t="s">
        <v>27164</v>
      </c>
      <c r="C4358" s="9" t="s">
        <v>27523</v>
      </c>
      <c r="D4358" s="10" t="s">
        <v>27524</v>
      </c>
      <c r="E4358" s="11" t="s">
        <v>27525</v>
      </c>
      <c r="F4358" s="6">
        <v>399718</v>
      </c>
      <c r="G4358" s="6" t="s">
        <v>27172</v>
      </c>
      <c r="H4358" s="16">
        <v>17504669.423999999</v>
      </c>
      <c r="I4358" s="12">
        <v>44170</v>
      </c>
      <c r="J4358" s="12">
        <v>44292</v>
      </c>
      <c r="K4358" s="15">
        <v>15440000</v>
      </c>
      <c r="L4358" s="13" t="s">
        <v>70</v>
      </c>
      <c r="M4358" s="7">
        <v>1</v>
      </c>
      <c r="N4358" s="14"/>
    </row>
    <row r="4359" spans="1:14" ht="267.75">
      <c r="A4359" s="6">
        <v>4358</v>
      </c>
      <c r="B4359" s="8" t="s">
        <v>27164</v>
      </c>
      <c r="C4359" s="9" t="s">
        <v>27526</v>
      </c>
      <c r="D4359" s="10" t="s">
        <v>27520</v>
      </c>
      <c r="E4359" s="11" t="s">
        <v>27527</v>
      </c>
      <c r="F4359" s="6">
        <v>399718</v>
      </c>
      <c r="G4359" s="6" t="s">
        <v>27172</v>
      </c>
      <c r="H4359" s="16">
        <v>17504669.423999999</v>
      </c>
      <c r="I4359" s="12">
        <v>44170</v>
      </c>
      <c r="J4359" s="12">
        <v>44292</v>
      </c>
      <c r="K4359" s="15">
        <v>7874400</v>
      </c>
      <c r="L4359" s="13" t="s">
        <v>70</v>
      </c>
      <c r="M4359" s="7">
        <v>0.51</v>
      </c>
      <c r="N4359" s="14"/>
    </row>
    <row r="4360" spans="1:14" ht="267.75">
      <c r="A4360" s="6">
        <v>4359</v>
      </c>
      <c r="B4360" s="8" t="s">
        <v>27164</v>
      </c>
      <c r="C4360" s="9" t="s">
        <v>27528</v>
      </c>
      <c r="D4360" s="10" t="s">
        <v>27529</v>
      </c>
      <c r="E4360" s="11" t="s">
        <v>27530</v>
      </c>
      <c r="F4360" s="6">
        <v>399718</v>
      </c>
      <c r="G4360" s="6" t="s">
        <v>27172</v>
      </c>
      <c r="H4360" s="16">
        <v>17504669.423999999</v>
      </c>
      <c r="I4360" s="12">
        <v>44170</v>
      </c>
      <c r="J4360" s="12">
        <v>44292</v>
      </c>
      <c r="K4360" s="15">
        <v>7565600</v>
      </c>
      <c r="L4360" s="13" t="s">
        <v>70</v>
      </c>
      <c r="M4360" s="7">
        <v>0.49</v>
      </c>
      <c r="N4360" s="14"/>
    </row>
    <row r="4361" spans="1:14" ht="189">
      <c r="A4361" s="6">
        <v>4360</v>
      </c>
      <c r="B4361" s="8" t="s">
        <v>27164</v>
      </c>
      <c r="C4361" s="9" t="s">
        <v>27523</v>
      </c>
      <c r="D4361" s="10" t="s">
        <v>27524</v>
      </c>
      <c r="E4361" s="11" t="s">
        <v>27531</v>
      </c>
      <c r="F4361" s="6">
        <v>399719</v>
      </c>
      <c r="G4361" s="6" t="s">
        <v>27172</v>
      </c>
      <c r="H4361" s="16">
        <v>20448907.943999998</v>
      </c>
      <c r="I4361" s="12">
        <v>44170</v>
      </c>
      <c r="J4361" s="12">
        <v>44292</v>
      </c>
      <c r="K4361" s="15">
        <v>7000000</v>
      </c>
      <c r="L4361" s="13" t="s">
        <v>70</v>
      </c>
      <c r="M4361" s="7">
        <v>1</v>
      </c>
      <c r="N4361" s="14"/>
    </row>
    <row r="4362" spans="1:14" ht="189">
      <c r="A4362" s="6">
        <v>4361</v>
      </c>
      <c r="B4362" s="8" t="s">
        <v>27164</v>
      </c>
      <c r="C4362" s="9" t="s">
        <v>27526</v>
      </c>
      <c r="D4362" s="10" t="s">
        <v>27520</v>
      </c>
      <c r="E4362" s="11" t="s">
        <v>27531</v>
      </c>
      <c r="F4362" s="6">
        <v>399719</v>
      </c>
      <c r="G4362" s="6" t="s">
        <v>27172</v>
      </c>
      <c r="H4362" s="16">
        <v>20448907.943999998</v>
      </c>
      <c r="I4362" s="12">
        <v>44170</v>
      </c>
      <c r="J4362" s="12">
        <v>44292</v>
      </c>
      <c r="K4362" s="15">
        <v>3570000</v>
      </c>
      <c r="L4362" s="13" t="s">
        <v>70</v>
      </c>
      <c r="M4362" s="7">
        <v>0.51</v>
      </c>
      <c r="N4362" s="14"/>
    </row>
    <row r="4363" spans="1:14" ht="189">
      <c r="A4363" s="6">
        <v>4362</v>
      </c>
      <c r="B4363" s="8" t="s">
        <v>27164</v>
      </c>
      <c r="C4363" s="9" t="s">
        <v>27532</v>
      </c>
      <c r="D4363" s="10" t="s">
        <v>27529</v>
      </c>
      <c r="E4363" s="11" t="s">
        <v>27531</v>
      </c>
      <c r="F4363" s="6">
        <v>399719</v>
      </c>
      <c r="G4363" s="6" t="s">
        <v>27172</v>
      </c>
      <c r="H4363" s="16">
        <v>20448907.943999998</v>
      </c>
      <c r="I4363" s="12">
        <v>44170</v>
      </c>
      <c r="J4363" s="12">
        <v>44292</v>
      </c>
      <c r="K4363" s="15">
        <v>3430000</v>
      </c>
      <c r="L4363" s="13" t="s">
        <v>70</v>
      </c>
      <c r="M4363" s="7">
        <v>0.49</v>
      </c>
      <c r="N4363" s="14"/>
    </row>
    <row r="4364" spans="1:14" ht="252">
      <c r="A4364" s="6">
        <v>4363</v>
      </c>
      <c r="B4364" s="8" t="s">
        <v>27164</v>
      </c>
      <c r="C4364" s="9" t="s">
        <v>27533</v>
      </c>
      <c r="D4364" s="10" t="s">
        <v>27524</v>
      </c>
      <c r="E4364" s="11" t="s">
        <v>27534</v>
      </c>
      <c r="F4364" s="6">
        <v>322773</v>
      </c>
      <c r="G4364" s="6" t="s">
        <v>27172</v>
      </c>
      <c r="H4364" s="16">
        <v>15613863.033</v>
      </c>
      <c r="I4364" s="12">
        <v>43803</v>
      </c>
      <c r="J4364" s="12">
        <v>44132</v>
      </c>
      <c r="K4364" s="15">
        <v>10121000</v>
      </c>
      <c r="L4364" s="13" t="s">
        <v>70</v>
      </c>
      <c r="M4364" s="7">
        <v>1</v>
      </c>
      <c r="N4364" s="14"/>
    </row>
    <row r="4365" spans="1:14" ht="252">
      <c r="A4365" s="6">
        <v>4364</v>
      </c>
      <c r="B4365" s="8" t="s">
        <v>27164</v>
      </c>
      <c r="C4365" s="9" t="s">
        <v>27535</v>
      </c>
      <c r="D4365" s="10" t="s">
        <v>27536</v>
      </c>
      <c r="E4365" s="11" t="s">
        <v>27534</v>
      </c>
      <c r="F4365" s="6">
        <v>322773</v>
      </c>
      <c r="G4365" s="6" t="s">
        <v>27172</v>
      </c>
      <c r="H4365" s="16">
        <v>15613863.033</v>
      </c>
      <c r="I4365" s="12">
        <v>43803</v>
      </c>
      <c r="J4365" s="12">
        <v>44132</v>
      </c>
      <c r="K4365" s="15">
        <v>10121000</v>
      </c>
      <c r="L4365" s="13" t="s">
        <v>70</v>
      </c>
      <c r="M4365" s="7">
        <v>0.51</v>
      </c>
      <c r="N4365" s="14"/>
    </row>
    <row r="4366" spans="1:14" ht="252">
      <c r="A4366" s="6">
        <v>4365</v>
      </c>
      <c r="B4366" s="8" t="s">
        <v>27164</v>
      </c>
      <c r="C4366" s="9" t="s">
        <v>27537</v>
      </c>
      <c r="D4366" s="10" t="s">
        <v>27538</v>
      </c>
      <c r="E4366" s="11" t="s">
        <v>27534</v>
      </c>
      <c r="F4366" s="6">
        <v>322773</v>
      </c>
      <c r="G4366" s="6" t="s">
        <v>27172</v>
      </c>
      <c r="H4366" s="16">
        <v>15613863.033</v>
      </c>
      <c r="I4366" s="12">
        <v>43803</v>
      </c>
      <c r="J4366" s="12">
        <v>44132</v>
      </c>
      <c r="K4366" s="15">
        <v>10121000</v>
      </c>
      <c r="L4366" s="13" t="s">
        <v>70</v>
      </c>
      <c r="M4366" s="7">
        <v>0.49</v>
      </c>
      <c r="N4366" s="14"/>
    </row>
    <row r="4367" spans="1:14" ht="47.25">
      <c r="A4367" s="6">
        <v>4366</v>
      </c>
      <c r="B4367" s="8" t="s">
        <v>27164</v>
      </c>
      <c r="C4367" s="9" t="s">
        <v>27539</v>
      </c>
      <c r="D4367" s="10" t="s">
        <v>27540</v>
      </c>
      <c r="E4367" s="11" t="s">
        <v>27541</v>
      </c>
      <c r="F4367" s="6">
        <v>450393</v>
      </c>
      <c r="G4367" s="6" t="s">
        <v>27172</v>
      </c>
      <c r="H4367" s="16">
        <v>7388600</v>
      </c>
      <c r="I4367" s="12">
        <v>44032</v>
      </c>
      <c r="J4367" s="12" t="s">
        <v>27542</v>
      </c>
      <c r="K4367" s="15">
        <v>0</v>
      </c>
      <c r="L4367" s="13" t="s">
        <v>14</v>
      </c>
      <c r="M4367" s="7">
        <v>1</v>
      </c>
      <c r="N4367" s="14"/>
    </row>
    <row r="4368" spans="1:14" ht="63">
      <c r="A4368" s="6">
        <v>4367</v>
      </c>
      <c r="B4368" s="8" t="s">
        <v>27164</v>
      </c>
      <c r="C4368" s="9" t="s">
        <v>27539</v>
      </c>
      <c r="D4368" s="10" t="s">
        <v>27540</v>
      </c>
      <c r="E4368" s="11" t="s">
        <v>27543</v>
      </c>
      <c r="F4368" s="6">
        <v>450394</v>
      </c>
      <c r="G4368" s="6" t="s">
        <v>27172</v>
      </c>
      <c r="H4368" s="16">
        <v>10165000</v>
      </c>
      <c r="I4368" s="12">
        <v>44034</v>
      </c>
      <c r="J4368" s="12" t="s">
        <v>27542</v>
      </c>
      <c r="K4368" s="15">
        <v>0</v>
      </c>
      <c r="L4368" s="13" t="s">
        <v>14</v>
      </c>
      <c r="M4368" s="7">
        <v>1</v>
      </c>
      <c r="N4368" s="14"/>
    </row>
    <row r="4369" spans="1:14" ht="63">
      <c r="A4369" s="6">
        <v>4368</v>
      </c>
      <c r="B4369" s="8" t="s">
        <v>27164</v>
      </c>
      <c r="C4369" s="9" t="s">
        <v>27539</v>
      </c>
      <c r="D4369" s="10" t="s">
        <v>27540</v>
      </c>
      <c r="E4369" s="11" t="s">
        <v>27544</v>
      </c>
      <c r="F4369" s="6">
        <v>450395</v>
      </c>
      <c r="G4369" s="6" t="s">
        <v>27172</v>
      </c>
      <c r="H4369" s="16">
        <v>2790000</v>
      </c>
      <c r="I4369" s="12">
        <v>44032</v>
      </c>
      <c r="J4369" s="12" t="s">
        <v>27381</v>
      </c>
      <c r="K4369" s="15">
        <v>0</v>
      </c>
      <c r="L4369" s="13" t="s">
        <v>14</v>
      </c>
      <c r="M4369" s="7">
        <v>1</v>
      </c>
      <c r="N4369" s="14"/>
    </row>
    <row r="4370" spans="1:14" ht="141.75">
      <c r="A4370" s="6">
        <v>4369</v>
      </c>
      <c r="B4370" s="8" t="s">
        <v>27164</v>
      </c>
      <c r="C4370" s="9" t="s">
        <v>27539</v>
      </c>
      <c r="D4370" s="10" t="s">
        <v>27540</v>
      </c>
      <c r="E4370" s="11" t="s">
        <v>27545</v>
      </c>
      <c r="F4370" s="6">
        <v>573367</v>
      </c>
      <c r="G4370" s="6" t="s">
        <v>608</v>
      </c>
      <c r="H4370" s="16">
        <v>255104.07</v>
      </c>
      <c r="I4370" s="12">
        <v>44396</v>
      </c>
      <c r="J4370" s="12">
        <v>44463</v>
      </c>
      <c r="K4370" s="15">
        <v>0</v>
      </c>
      <c r="L4370" s="13" t="s">
        <v>14</v>
      </c>
      <c r="M4370" s="7">
        <v>1</v>
      </c>
      <c r="N4370" s="14"/>
    </row>
    <row r="4371" spans="1:14" ht="126">
      <c r="A4371" s="6">
        <v>4370</v>
      </c>
      <c r="B4371" s="8" t="s">
        <v>27164</v>
      </c>
      <c r="C4371" s="9" t="s">
        <v>27539</v>
      </c>
      <c r="D4371" s="10" t="s">
        <v>27540</v>
      </c>
      <c r="E4371" s="11" t="s">
        <v>27546</v>
      </c>
      <c r="F4371" s="6" t="s">
        <v>27547</v>
      </c>
      <c r="G4371" s="6" t="s">
        <v>608</v>
      </c>
      <c r="H4371" s="16">
        <v>192576.28</v>
      </c>
      <c r="I4371" s="12">
        <v>44396</v>
      </c>
      <c r="J4371" s="12">
        <v>44463</v>
      </c>
      <c r="K4371" s="15">
        <v>0</v>
      </c>
      <c r="L4371" s="13" t="s">
        <v>14</v>
      </c>
      <c r="M4371" s="7">
        <v>1</v>
      </c>
      <c r="N4371" s="14"/>
    </row>
    <row r="4372" spans="1:14" ht="63">
      <c r="A4372" s="6">
        <v>4371</v>
      </c>
      <c r="B4372" s="8" t="s">
        <v>27164</v>
      </c>
      <c r="C4372" s="9" t="s">
        <v>27548</v>
      </c>
      <c r="D4372" s="10" t="s">
        <v>27549</v>
      </c>
      <c r="E4372" s="11" t="s">
        <v>27550</v>
      </c>
      <c r="F4372" s="6">
        <v>563866</v>
      </c>
      <c r="G4372" s="6" t="s">
        <v>608</v>
      </c>
      <c r="H4372" s="16">
        <v>3833117.0460000001</v>
      </c>
      <c r="I4372" s="12">
        <v>44396</v>
      </c>
      <c r="J4372" s="12">
        <v>44463</v>
      </c>
      <c r="K4372" s="15">
        <v>0</v>
      </c>
      <c r="L4372" s="13" t="s">
        <v>14</v>
      </c>
      <c r="M4372" s="7">
        <v>1</v>
      </c>
      <c r="N4372" s="14"/>
    </row>
    <row r="4373" spans="1:14" ht="63">
      <c r="A4373" s="6">
        <v>4372</v>
      </c>
      <c r="B4373" s="8" t="s">
        <v>27164</v>
      </c>
      <c r="C4373" s="9" t="s">
        <v>27551</v>
      </c>
      <c r="D4373" s="10" t="s">
        <v>27552</v>
      </c>
      <c r="E4373" s="11" t="s">
        <v>27553</v>
      </c>
      <c r="F4373" s="6">
        <v>303043</v>
      </c>
      <c r="G4373" s="6" t="s">
        <v>27172</v>
      </c>
      <c r="H4373" s="16">
        <v>11685723.101</v>
      </c>
      <c r="I4373" s="12">
        <v>43655</v>
      </c>
      <c r="J4373" s="12">
        <v>43842</v>
      </c>
      <c r="K4373" s="15">
        <v>0</v>
      </c>
      <c r="L4373" s="13" t="s">
        <v>14</v>
      </c>
      <c r="M4373" s="7">
        <v>1</v>
      </c>
      <c r="N4373" s="14"/>
    </row>
    <row r="4374" spans="1:14" ht="63">
      <c r="A4374" s="6">
        <v>4373</v>
      </c>
      <c r="B4374" s="8" t="s">
        <v>27164</v>
      </c>
      <c r="C4374" s="9" t="s">
        <v>27554</v>
      </c>
      <c r="D4374" s="10" t="s">
        <v>27555</v>
      </c>
      <c r="E4374" s="11" t="s">
        <v>27556</v>
      </c>
      <c r="F4374" s="6">
        <v>303059</v>
      </c>
      <c r="G4374" s="6" t="s">
        <v>27172</v>
      </c>
      <c r="H4374" s="16">
        <v>5375932.176</v>
      </c>
      <c r="I4374" s="12">
        <v>43654</v>
      </c>
      <c r="J4374" s="12" t="s">
        <v>27381</v>
      </c>
      <c r="K4374" s="15">
        <v>0</v>
      </c>
      <c r="L4374" s="13" t="s">
        <v>14</v>
      </c>
      <c r="M4374" s="7">
        <v>1</v>
      </c>
      <c r="N4374" s="14"/>
    </row>
    <row r="4375" spans="1:14" ht="78.75">
      <c r="A4375" s="6">
        <v>4374</v>
      </c>
      <c r="B4375" s="8" t="s">
        <v>27164</v>
      </c>
      <c r="C4375" s="9" t="s">
        <v>27554</v>
      </c>
      <c r="D4375" s="10" t="s">
        <v>27555</v>
      </c>
      <c r="E4375" s="11" t="s">
        <v>27557</v>
      </c>
      <c r="F4375" s="6">
        <v>303060</v>
      </c>
      <c r="G4375" s="6" t="s">
        <v>27172</v>
      </c>
      <c r="H4375" s="16">
        <v>7333623.0729999999</v>
      </c>
      <c r="I4375" s="12">
        <v>43654</v>
      </c>
      <c r="J4375" s="12" t="s">
        <v>27381</v>
      </c>
      <c r="K4375" s="15">
        <v>683000</v>
      </c>
      <c r="L4375" s="13" t="s">
        <v>14</v>
      </c>
      <c r="M4375" s="7">
        <v>1</v>
      </c>
      <c r="N4375" s="14"/>
    </row>
    <row r="4376" spans="1:14" ht="47.25">
      <c r="A4376" s="6">
        <v>4375</v>
      </c>
      <c r="B4376" s="8" t="s">
        <v>27164</v>
      </c>
      <c r="C4376" s="9" t="s">
        <v>27554</v>
      </c>
      <c r="D4376" s="10" t="s">
        <v>27555</v>
      </c>
      <c r="E4376" s="11" t="s">
        <v>27558</v>
      </c>
      <c r="F4376" s="6">
        <v>360632</v>
      </c>
      <c r="G4376" s="6" t="s">
        <v>27172</v>
      </c>
      <c r="H4376" s="16">
        <v>7021800</v>
      </c>
      <c r="I4376" s="12">
        <v>43873</v>
      </c>
      <c r="J4376" s="12">
        <v>44165</v>
      </c>
      <c r="K4376" s="15">
        <v>1115000</v>
      </c>
      <c r="L4376" s="13" t="s">
        <v>14</v>
      </c>
      <c r="M4376" s="7">
        <v>1</v>
      </c>
      <c r="N4376" s="14"/>
    </row>
    <row r="4377" spans="1:14" ht="47.25">
      <c r="A4377" s="6">
        <v>4376</v>
      </c>
      <c r="B4377" s="8" t="s">
        <v>27164</v>
      </c>
      <c r="C4377" s="9" t="s">
        <v>27554</v>
      </c>
      <c r="D4377" s="10" t="s">
        <v>27555</v>
      </c>
      <c r="E4377" s="11" t="s">
        <v>27559</v>
      </c>
      <c r="F4377" s="6">
        <v>360633</v>
      </c>
      <c r="G4377" s="6" t="s">
        <v>27172</v>
      </c>
      <c r="H4377" s="16">
        <v>2950100</v>
      </c>
      <c r="I4377" s="12">
        <v>43873</v>
      </c>
      <c r="J4377" s="12">
        <v>44165</v>
      </c>
      <c r="K4377" s="15">
        <v>0</v>
      </c>
      <c r="L4377" s="13" t="s">
        <v>14</v>
      </c>
      <c r="M4377" s="7">
        <v>1</v>
      </c>
      <c r="N4377" s="14"/>
    </row>
    <row r="4378" spans="1:14" ht="63">
      <c r="A4378" s="6">
        <v>4377</v>
      </c>
      <c r="B4378" s="8" t="s">
        <v>27164</v>
      </c>
      <c r="C4378" s="9" t="s">
        <v>27554</v>
      </c>
      <c r="D4378" s="10" t="s">
        <v>27555</v>
      </c>
      <c r="E4378" s="11" t="s">
        <v>27560</v>
      </c>
      <c r="F4378" s="6">
        <v>360634</v>
      </c>
      <c r="G4378" s="6" t="s">
        <v>27172</v>
      </c>
      <c r="H4378" s="16">
        <v>5216800</v>
      </c>
      <c r="I4378" s="12">
        <v>43873</v>
      </c>
      <c r="J4378" s="12">
        <v>44165</v>
      </c>
      <c r="K4378" s="15">
        <v>0</v>
      </c>
      <c r="L4378" s="13" t="s">
        <v>14</v>
      </c>
      <c r="M4378" s="7">
        <v>1</v>
      </c>
      <c r="N4378" s="14"/>
    </row>
    <row r="4379" spans="1:14" ht="78.75">
      <c r="A4379" s="6">
        <v>4378</v>
      </c>
      <c r="B4379" s="8" t="s">
        <v>27164</v>
      </c>
      <c r="C4379" s="9" t="s">
        <v>27561</v>
      </c>
      <c r="D4379" s="10" t="s">
        <v>27562</v>
      </c>
      <c r="E4379" s="11" t="s">
        <v>27563</v>
      </c>
      <c r="F4379" s="6">
        <v>303608</v>
      </c>
      <c r="G4379" s="6" t="s">
        <v>27172</v>
      </c>
      <c r="H4379" s="16">
        <v>10440995.798</v>
      </c>
      <c r="I4379" s="12">
        <v>43685</v>
      </c>
      <c r="J4379" s="12" t="s">
        <v>27564</v>
      </c>
      <c r="K4379" s="15">
        <v>8300000</v>
      </c>
      <c r="L4379" s="13" t="s">
        <v>14</v>
      </c>
      <c r="M4379" s="7">
        <v>1</v>
      </c>
      <c r="N4379" s="14"/>
    </row>
    <row r="4380" spans="1:14" ht="63">
      <c r="A4380" s="6">
        <v>4379</v>
      </c>
      <c r="B4380" s="8" t="s">
        <v>27164</v>
      </c>
      <c r="C4380" s="9" t="s">
        <v>27565</v>
      </c>
      <c r="D4380" s="10" t="s">
        <v>27562</v>
      </c>
      <c r="E4380" s="11" t="s">
        <v>27566</v>
      </c>
      <c r="F4380" s="6">
        <v>391378</v>
      </c>
      <c r="G4380" s="6" t="s">
        <v>27172</v>
      </c>
      <c r="H4380" s="16">
        <v>6183701.8880000003</v>
      </c>
      <c r="I4380" s="12">
        <v>44138</v>
      </c>
      <c r="J4380" s="12" t="s">
        <v>27567</v>
      </c>
      <c r="K4380" s="15">
        <v>1960000</v>
      </c>
      <c r="L4380" s="13" t="s">
        <v>14</v>
      </c>
      <c r="M4380" s="7">
        <v>1</v>
      </c>
      <c r="N4380" s="14"/>
    </row>
    <row r="4381" spans="1:14" ht="94.5">
      <c r="A4381" s="6">
        <v>4380</v>
      </c>
      <c r="B4381" s="8" t="s">
        <v>27164</v>
      </c>
      <c r="C4381" s="9" t="s">
        <v>27568</v>
      </c>
      <c r="D4381" s="10" t="s">
        <v>27569</v>
      </c>
      <c r="E4381" s="11" t="s">
        <v>27570</v>
      </c>
      <c r="F4381" s="6">
        <v>480409</v>
      </c>
      <c r="G4381" s="6" t="s">
        <v>3958</v>
      </c>
      <c r="H4381" s="16">
        <v>9635868.4859999996</v>
      </c>
      <c r="I4381" s="12">
        <v>44108</v>
      </c>
      <c r="J4381" s="12">
        <v>44258</v>
      </c>
      <c r="K4381" s="15">
        <v>0</v>
      </c>
      <c r="L4381" s="13" t="s">
        <v>14</v>
      </c>
      <c r="M4381" s="7">
        <v>1</v>
      </c>
      <c r="N4381" s="14"/>
    </row>
    <row r="4382" spans="1:14" ht="63">
      <c r="A4382" s="6">
        <v>4381</v>
      </c>
      <c r="B4382" s="8" t="s">
        <v>27164</v>
      </c>
      <c r="C4382" s="9" t="s">
        <v>12723</v>
      </c>
      <c r="D4382" s="10" t="s">
        <v>27284</v>
      </c>
      <c r="E4382" s="11" t="s">
        <v>27571</v>
      </c>
      <c r="F4382" s="6">
        <v>387850</v>
      </c>
      <c r="G4382" s="6" t="s">
        <v>27172</v>
      </c>
      <c r="H4382" s="16">
        <v>2480117.6860000002</v>
      </c>
      <c r="I4382" s="12">
        <v>43874</v>
      </c>
      <c r="J4382" s="12">
        <v>44061</v>
      </c>
      <c r="K4382" s="15">
        <v>1300000</v>
      </c>
      <c r="L4382" s="13" t="s">
        <v>14</v>
      </c>
      <c r="M4382" s="7">
        <v>1</v>
      </c>
      <c r="N4382" s="14"/>
    </row>
    <row r="4383" spans="1:14" ht="47.25">
      <c r="A4383" s="6">
        <v>4382</v>
      </c>
      <c r="B4383" s="8" t="s">
        <v>27164</v>
      </c>
      <c r="C4383" s="9" t="s">
        <v>12723</v>
      </c>
      <c r="D4383" s="10" t="s">
        <v>27284</v>
      </c>
      <c r="E4383" s="11" t="s">
        <v>27572</v>
      </c>
      <c r="F4383" s="6">
        <v>293808</v>
      </c>
      <c r="G4383" s="6" t="s">
        <v>27172</v>
      </c>
      <c r="H4383" s="16">
        <v>4260987.3119999999</v>
      </c>
      <c r="I4383" s="12">
        <v>43628</v>
      </c>
      <c r="J4383" s="12">
        <v>43785</v>
      </c>
      <c r="K4383" s="15">
        <v>1258000</v>
      </c>
      <c r="L4383" s="13" t="s">
        <v>14</v>
      </c>
      <c r="M4383" s="7">
        <v>1</v>
      </c>
      <c r="N4383" s="14"/>
    </row>
    <row r="4384" spans="1:14" ht="63">
      <c r="A4384" s="6">
        <v>4383</v>
      </c>
      <c r="B4384" s="8" t="s">
        <v>27164</v>
      </c>
      <c r="C4384" s="9" t="s">
        <v>12723</v>
      </c>
      <c r="D4384" s="10" t="s">
        <v>27284</v>
      </c>
      <c r="E4384" s="11" t="s">
        <v>27573</v>
      </c>
      <c r="F4384" s="6">
        <v>356925</v>
      </c>
      <c r="G4384" s="6" t="s">
        <v>27172</v>
      </c>
      <c r="H4384" s="16">
        <v>5353900</v>
      </c>
      <c r="I4384" s="12">
        <v>44138</v>
      </c>
      <c r="J4384" s="12" t="s">
        <v>27574</v>
      </c>
      <c r="K4384" s="15">
        <v>2400000</v>
      </c>
      <c r="L4384" s="13" t="s">
        <v>14</v>
      </c>
      <c r="M4384" s="7">
        <v>1</v>
      </c>
      <c r="N4384" s="14"/>
    </row>
    <row r="4385" spans="1:14" ht="204.75">
      <c r="A4385" s="6">
        <v>4384</v>
      </c>
      <c r="B4385" s="8" t="s">
        <v>27164</v>
      </c>
      <c r="C4385" s="9" t="s">
        <v>5903</v>
      </c>
      <c r="D4385" s="10" t="s">
        <v>27575</v>
      </c>
      <c r="E4385" s="11" t="s">
        <v>27576</v>
      </c>
      <c r="F4385" s="6">
        <v>281182</v>
      </c>
      <c r="G4385" s="6" t="s">
        <v>27172</v>
      </c>
      <c r="H4385" s="16">
        <v>17565664.978999998</v>
      </c>
      <c r="I4385" s="12">
        <v>43570</v>
      </c>
      <c r="J4385" s="12">
        <v>43730</v>
      </c>
      <c r="K4385" s="15">
        <v>15427000</v>
      </c>
      <c r="L4385" s="13" t="s">
        <v>14</v>
      </c>
      <c r="M4385" s="7">
        <v>1</v>
      </c>
      <c r="N4385" s="14"/>
    </row>
    <row r="4386" spans="1:14" ht="189">
      <c r="A4386" s="6">
        <v>4385</v>
      </c>
      <c r="B4386" s="8" t="s">
        <v>27164</v>
      </c>
      <c r="C4386" s="9" t="s">
        <v>27577</v>
      </c>
      <c r="D4386" s="10" t="s">
        <v>27578</v>
      </c>
      <c r="E4386" s="11" t="s">
        <v>27579</v>
      </c>
      <c r="F4386" s="6">
        <v>420307</v>
      </c>
      <c r="G4386" s="6" t="s">
        <v>27172</v>
      </c>
      <c r="H4386" s="16">
        <v>16303984.737</v>
      </c>
      <c r="I4386" s="12">
        <v>43970</v>
      </c>
      <c r="J4386" s="12">
        <v>44341</v>
      </c>
      <c r="K4386" s="15">
        <v>2544000</v>
      </c>
      <c r="L4386" s="13" t="s">
        <v>70</v>
      </c>
      <c r="M4386" s="7">
        <v>1</v>
      </c>
      <c r="N4386" s="14"/>
    </row>
    <row r="4387" spans="1:14" ht="173.25">
      <c r="A4387" s="6">
        <v>4386</v>
      </c>
      <c r="B4387" s="8" t="s">
        <v>27164</v>
      </c>
      <c r="C4387" s="9" t="s">
        <v>27580</v>
      </c>
      <c r="D4387" s="10" t="s">
        <v>27575</v>
      </c>
      <c r="E4387" s="11" t="s">
        <v>27581</v>
      </c>
      <c r="F4387" s="6">
        <v>420307</v>
      </c>
      <c r="G4387" s="6" t="s">
        <v>27172</v>
      </c>
      <c r="H4387" s="16">
        <v>16303984.737</v>
      </c>
      <c r="I4387" s="12">
        <v>43970</v>
      </c>
      <c r="J4387" s="12">
        <v>44341</v>
      </c>
      <c r="K4387" s="15">
        <v>1297440</v>
      </c>
      <c r="L4387" s="13" t="s">
        <v>70</v>
      </c>
      <c r="M4387" s="7">
        <v>0.51</v>
      </c>
      <c r="N4387" s="14"/>
    </row>
    <row r="4388" spans="1:14" ht="173.25">
      <c r="A4388" s="6">
        <v>4387</v>
      </c>
      <c r="B4388" s="8" t="s">
        <v>27164</v>
      </c>
      <c r="C4388" s="9" t="s">
        <v>27582</v>
      </c>
      <c r="D4388" s="10" t="s">
        <v>27333</v>
      </c>
      <c r="E4388" s="11" t="s">
        <v>27581</v>
      </c>
      <c r="F4388" s="6">
        <v>420307</v>
      </c>
      <c r="G4388" s="6" t="s">
        <v>27172</v>
      </c>
      <c r="H4388" s="16">
        <v>16303984.737</v>
      </c>
      <c r="I4388" s="12">
        <v>43970</v>
      </c>
      <c r="J4388" s="12">
        <v>44341</v>
      </c>
      <c r="K4388" s="15">
        <v>1246560</v>
      </c>
      <c r="L4388" s="13" t="s">
        <v>70</v>
      </c>
      <c r="M4388" s="7">
        <v>0.49</v>
      </c>
      <c r="N4388" s="14"/>
    </row>
    <row r="4389" spans="1:14" ht="157.5">
      <c r="A4389" s="6">
        <v>4388</v>
      </c>
      <c r="B4389" s="8" t="s">
        <v>27164</v>
      </c>
      <c r="C4389" s="9" t="s">
        <v>27583</v>
      </c>
      <c r="D4389" s="10" t="s">
        <v>27584</v>
      </c>
      <c r="E4389" s="11" t="s">
        <v>27585</v>
      </c>
      <c r="F4389" s="6">
        <v>419092</v>
      </c>
      <c r="G4389" s="6" t="s">
        <v>27172</v>
      </c>
      <c r="H4389" s="16">
        <v>12457000</v>
      </c>
      <c r="I4389" s="12">
        <v>43958</v>
      </c>
      <c r="J4389" s="12">
        <v>44331</v>
      </c>
      <c r="K4389" s="15">
        <v>0</v>
      </c>
      <c r="L4389" s="13" t="s">
        <v>14</v>
      </c>
      <c r="M4389" s="7">
        <v>1</v>
      </c>
      <c r="N4389" s="14"/>
    </row>
    <row r="4390" spans="1:14" ht="252">
      <c r="A4390" s="6">
        <v>4389</v>
      </c>
      <c r="B4390" s="8" t="s">
        <v>27164</v>
      </c>
      <c r="C4390" s="9" t="s">
        <v>27586</v>
      </c>
      <c r="D4390" s="10" t="s">
        <v>8517</v>
      </c>
      <c r="E4390" s="11" t="s">
        <v>27587</v>
      </c>
      <c r="F4390" s="6">
        <v>399714</v>
      </c>
      <c r="G4390" s="6" t="s">
        <v>27172</v>
      </c>
      <c r="H4390" s="16">
        <v>27349988.357999999</v>
      </c>
      <c r="I4390" s="12">
        <v>43948</v>
      </c>
      <c r="J4390" s="12">
        <v>43956</v>
      </c>
      <c r="K4390" s="15">
        <v>21400000</v>
      </c>
      <c r="L4390" s="13" t="s">
        <v>14</v>
      </c>
      <c r="M4390" s="7">
        <v>1</v>
      </c>
      <c r="N4390" s="14"/>
    </row>
    <row r="4391" spans="1:14" ht="204.75">
      <c r="A4391" s="6">
        <v>4390</v>
      </c>
      <c r="B4391" s="8" t="s">
        <v>27164</v>
      </c>
      <c r="C4391" s="9" t="s">
        <v>27586</v>
      </c>
      <c r="D4391" s="10" t="s">
        <v>8517</v>
      </c>
      <c r="E4391" s="11" t="s">
        <v>27588</v>
      </c>
      <c r="F4391" s="6">
        <v>399716</v>
      </c>
      <c r="G4391" s="6" t="s">
        <v>27172</v>
      </c>
      <c r="H4391" s="16">
        <v>19267311.640000001</v>
      </c>
      <c r="I4391" s="12">
        <v>43956</v>
      </c>
      <c r="J4391" s="12">
        <v>44298</v>
      </c>
      <c r="K4391" s="15">
        <v>17493000</v>
      </c>
      <c r="L4391" s="13" t="s">
        <v>14</v>
      </c>
      <c r="M4391" s="7">
        <v>1</v>
      </c>
      <c r="N4391" s="14"/>
    </row>
    <row r="4392" spans="1:14" ht="63">
      <c r="A4392" s="6">
        <v>4391</v>
      </c>
      <c r="B4392" s="8" t="s">
        <v>27164</v>
      </c>
      <c r="C4392" s="9" t="s">
        <v>27589</v>
      </c>
      <c r="D4392" s="10" t="s">
        <v>27590</v>
      </c>
      <c r="E4392" s="11" t="s">
        <v>27591</v>
      </c>
      <c r="F4392" s="6">
        <v>355937</v>
      </c>
      <c r="G4392" s="6" t="s">
        <v>27172</v>
      </c>
      <c r="H4392" s="16">
        <v>6123000</v>
      </c>
      <c r="I4392" s="12">
        <v>43887</v>
      </c>
      <c r="J4392" s="12" t="s">
        <v>27592</v>
      </c>
      <c r="K4392" s="15">
        <v>4125000</v>
      </c>
      <c r="L4392" s="13" t="s">
        <v>14</v>
      </c>
      <c r="M4392" s="7">
        <v>1</v>
      </c>
      <c r="N4392" s="14"/>
    </row>
    <row r="4393" spans="1:14" ht="236.25">
      <c r="A4393" s="6">
        <v>4392</v>
      </c>
      <c r="B4393" s="8" t="s">
        <v>27164</v>
      </c>
      <c r="C4393" s="9" t="s">
        <v>27593</v>
      </c>
      <c r="D4393" s="10" t="s">
        <v>27594</v>
      </c>
      <c r="E4393" s="11" t="s">
        <v>27595</v>
      </c>
      <c r="F4393" s="6">
        <v>210612</v>
      </c>
      <c r="G4393" s="6" t="s">
        <v>27172</v>
      </c>
      <c r="H4393" s="16">
        <v>31001592.828000002</v>
      </c>
      <c r="I4393" s="12" t="s">
        <v>27596</v>
      </c>
      <c r="J4393" s="12" t="s">
        <v>27597</v>
      </c>
      <c r="K4393" s="15">
        <v>23570000</v>
      </c>
      <c r="L4393" s="13" t="s">
        <v>70</v>
      </c>
      <c r="M4393" s="7">
        <v>1</v>
      </c>
      <c r="N4393" s="14"/>
    </row>
    <row r="4394" spans="1:14" ht="236.25">
      <c r="A4394" s="6">
        <v>4393</v>
      </c>
      <c r="B4394" s="8" t="s">
        <v>27164</v>
      </c>
      <c r="C4394" s="9" t="s">
        <v>27598</v>
      </c>
      <c r="D4394" s="10" t="s">
        <v>27599</v>
      </c>
      <c r="E4394" s="11" t="s">
        <v>27595</v>
      </c>
      <c r="F4394" s="6">
        <v>210612</v>
      </c>
      <c r="G4394" s="6" t="s">
        <v>27172</v>
      </c>
      <c r="H4394" s="16">
        <v>31001592.828000002</v>
      </c>
      <c r="I4394" s="12" t="s">
        <v>27596</v>
      </c>
      <c r="J4394" s="12">
        <v>43760</v>
      </c>
      <c r="K4394" s="15">
        <v>23570000</v>
      </c>
      <c r="L4394" s="13" t="s">
        <v>70</v>
      </c>
      <c r="M4394" s="7">
        <v>0.51</v>
      </c>
      <c r="N4394" s="14"/>
    </row>
    <row r="4395" spans="1:14" ht="236.25">
      <c r="A4395" s="6">
        <v>4394</v>
      </c>
      <c r="B4395" s="8" t="s">
        <v>27164</v>
      </c>
      <c r="C4395" s="9" t="s">
        <v>27600</v>
      </c>
      <c r="D4395" s="10" t="s">
        <v>27298</v>
      </c>
      <c r="E4395" s="11" t="s">
        <v>27595</v>
      </c>
      <c r="F4395" s="6">
        <v>210612</v>
      </c>
      <c r="G4395" s="6" t="s">
        <v>27172</v>
      </c>
      <c r="H4395" s="16">
        <v>31001592.828000002</v>
      </c>
      <c r="I4395" s="12" t="s">
        <v>27596</v>
      </c>
      <c r="J4395" s="12">
        <v>43760</v>
      </c>
      <c r="K4395" s="15">
        <v>23570000</v>
      </c>
      <c r="L4395" s="13" t="s">
        <v>70</v>
      </c>
      <c r="M4395" s="7">
        <v>0.49</v>
      </c>
      <c r="N4395" s="14"/>
    </row>
    <row r="4396" spans="1:14" ht="47.25">
      <c r="A4396" s="6">
        <v>4395</v>
      </c>
      <c r="B4396" s="8" t="s">
        <v>27164</v>
      </c>
      <c r="C4396" s="9" t="s">
        <v>27601</v>
      </c>
      <c r="D4396" s="10" t="s">
        <v>27602</v>
      </c>
      <c r="E4396" s="11" t="s">
        <v>27603</v>
      </c>
      <c r="F4396" s="6">
        <v>355923</v>
      </c>
      <c r="G4396" s="6" t="s">
        <v>27172</v>
      </c>
      <c r="H4396" s="16">
        <v>3754148.713</v>
      </c>
      <c r="I4396" s="12" t="s">
        <v>13962</v>
      </c>
      <c r="J4396" s="12" t="s">
        <v>27604</v>
      </c>
      <c r="K4396" s="15">
        <v>3100000</v>
      </c>
      <c r="L4396" s="13" t="s">
        <v>14</v>
      </c>
      <c r="M4396" s="7">
        <v>1</v>
      </c>
      <c r="N4396" s="14"/>
    </row>
    <row r="4397" spans="1:14" ht="31.5">
      <c r="A4397" s="6">
        <v>4396</v>
      </c>
      <c r="B4397" s="8" t="s">
        <v>27164</v>
      </c>
      <c r="C4397" s="9" t="s">
        <v>27605</v>
      </c>
      <c r="D4397" s="10" t="s">
        <v>27606</v>
      </c>
      <c r="E4397" s="11" t="s">
        <v>27607</v>
      </c>
      <c r="F4397" s="6">
        <v>360637</v>
      </c>
      <c r="G4397" s="6" t="s">
        <v>27172</v>
      </c>
      <c r="H4397" s="16">
        <v>532451.66</v>
      </c>
      <c r="I4397" s="12" t="s">
        <v>13962</v>
      </c>
      <c r="J4397" s="12" t="s">
        <v>27608</v>
      </c>
      <c r="K4397" s="15">
        <v>1089000</v>
      </c>
      <c r="L4397" s="13" t="s">
        <v>14</v>
      </c>
      <c r="M4397" s="7">
        <v>1</v>
      </c>
      <c r="N4397" s="14"/>
    </row>
    <row r="4398" spans="1:14" ht="47.25">
      <c r="A4398" s="6">
        <v>4397</v>
      </c>
      <c r="B4398" s="8" t="s">
        <v>27164</v>
      </c>
      <c r="C4398" s="9" t="s">
        <v>27605</v>
      </c>
      <c r="D4398" s="10" t="s">
        <v>27606</v>
      </c>
      <c r="E4398" s="11" t="s">
        <v>27609</v>
      </c>
      <c r="F4398" s="6">
        <v>502307</v>
      </c>
      <c r="G4398" s="6" t="s">
        <v>848</v>
      </c>
      <c r="H4398" s="16">
        <v>7316258.4179999996</v>
      </c>
      <c r="I4398" s="12">
        <v>44317</v>
      </c>
      <c r="J4398" s="12" t="s">
        <v>8511</v>
      </c>
      <c r="K4398" s="15">
        <v>2826400</v>
      </c>
      <c r="L4398" s="13" t="s">
        <v>14</v>
      </c>
      <c r="M4398" s="7">
        <v>1</v>
      </c>
      <c r="N4398" s="14"/>
    </row>
    <row r="4399" spans="1:14" ht="47.25">
      <c r="A4399" s="6">
        <v>4398</v>
      </c>
      <c r="B4399" s="8" t="s">
        <v>27164</v>
      </c>
      <c r="C4399" s="9" t="s">
        <v>27610</v>
      </c>
      <c r="D4399" s="10" t="s">
        <v>27540</v>
      </c>
      <c r="E4399" s="11" t="s">
        <v>27541</v>
      </c>
      <c r="F4399" s="6">
        <v>4503393</v>
      </c>
      <c r="G4399" s="6" t="s">
        <v>27172</v>
      </c>
      <c r="H4399" s="16">
        <v>7388621.4189999998</v>
      </c>
      <c r="I4399" s="12" t="s">
        <v>11819</v>
      </c>
      <c r="J4399" s="12" t="s">
        <v>5549</v>
      </c>
      <c r="K4399" s="15">
        <v>0</v>
      </c>
      <c r="L4399" s="13" t="s">
        <v>14</v>
      </c>
      <c r="M4399" s="7">
        <v>1</v>
      </c>
      <c r="N4399" s="14"/>
    </row>
    <row r="4400" spans="1:14" ht="63">
      <c r="A4400" s="6">
        <v>4399</v>
      </c>
      <c r="B4400" s="8" t="s">
        <v>27164</v>
      </c>
      <c r="C4400" s="9" t="s">
        <v>27610</v>
      </c>
      <c r="D4400" s="10" t="s">
        <v>27540</v>
      </c>
      <c r="E4400" s="11" t="s">
        <v>27611</v>
      </c>
      <c r="F4400" s="6">
        <v>450394</v>
      </c>
      <c r="G4400" s="6" t="s">
        <v>27172</v>
      </c>
      <c r="H4400" s="16">
        <v>10165042.529999999</v>
      </c>
      <c r="I4400" s="12" t="s">
        <v>27612</v>
      </c>
      <c r="J4400" s="12" t="s">
        <v>8913</v>
      </c>
      <c r="K4400" s="15">
        <v>0</v>
      </c>
      <c r="L4400" s="13" t="s">
        <v>14</v>
      </c>
      <c r="M4400" s="7">
        <v>1</v>
      </c>
      <c r="N4400" s="14"/>
    </row>
    <row r="4401" spans="1:14" ht="63">
      <c r="A4401" s="6">
        <v>4400</v>
      </c>
      <c r="B4401" s="8" t="s">
        <v>27164</v>
      </c>
      <c r="C4401" s="9" t="s">
        <v>27610</v>
      </c>
      <c r="D4401" s="10" t="s">
        <v>27540</v>
      </c>
      <c r="E4401" s="11" t="s">
        <v>27613</v>
      </c>
      <c r="F4401" s="6">
        <v>450395</v>
      </c>
      <c r="G4401" s="6" t="s">
        <v>27172</v>
      </c>
      <c r="H4401" s="16">
        <v>2792749.5830000001</v>
      </c>
      <c r="I4401" s="12" t="s">
        <v>11819</v>
      </c>
      <c r="J4401" s="12" t="s">
        <v>5549</v>
      </c>
      <c r="K4401" s="15">
        <v>0</v>
      </c>
      <c r="L4401" s="13" t="s">
        <v>14</v>
      </c>
      <c r="M4401" s="7">
        <v>1</v>
      </c>
      <c r="N4401" s="14"/>
    </row>
    <row r="4402" spans="1:14" ht="47.25">
      <c r="A4402" s="6">
        <v>4401</v>
      </c>
      <c r="B4402" s="8" t="s">
        <v>27164</v>
      </c>
      <c r="C4402" s="9" t="s">
        <v>27614</v>
      </c>
      <c r="D4402" s="10" t="s">
        <v>27615</v>
      </c>
      <c r="E4402" s="11" t="s">
        <v>27616</v>
      </c>
      <c r="F4402" s="6">
        <v>302949</v>
      </c>
      <c r="G4402" s="6" t="s">
        <v>27172</v>
      </c>
      <c r="H4402" s="16">
        <v>7860000</v>
      </c>
      <c r="I4402" s="12" t="s">
        <v>27617</v>
      </c>
      <c r="J4402" s="12" t="s">
        <v>27423</v>
      </c>
      <c r="K4402" s="15">
        <v>6490000</v>
      </c>
      <c r="L4402" s="13" t="s">
        <v>14</v>
      </c>
      <c r="M4402" s="7">
        <v>1</v>
      </c>
      <c r="N4402" s="14"/>
    </row>
    <row r="4403" spans="1:14" ht="47.25">
      <c r="A4403" s="6">
        <v>4402</v>
      </c>
      <c r="B4403" s="8" t="s">
        <v>27164</v>
      </c>
      <c r="C4403" s="9" t="s">
        <v>27614</v>
      </c>
      <c r="D4403" s="10" t="s">
        <v>27615</v>
      </c>
      <c r="E4403" s="11" t="s">
        <v>27618</v>
      </c>
      <c r="F4403" s="6">
        <v>509637</v>
      </c>
      <c r="G4403" s="6" t="s">
        <v>848</v>
      </c>
      <c r="H4403" s="16">
        <v>4247024.66</v>
      </c>
      <c r="I4403" s="12">
        <v>44201</v>
      </c>
      <c r="J4403" s="12">
        <v>44283</v>
      </c>
      <c r="K4403" s="15">
        <v>0</v>
      </c>
      <c r="L4403" s="13" t="s">
        <v>14</v>
      </c>
      <c r="M4403" s="7">
        <v>1</v>
      </c>
      <c r="N4403" s="14"/>
    </row>
    <row r="4404" spans="1:14" ht="47.25">
      <c r="A4404" s="6">
        <v>4403</v>
      </c>
      <c r="B4404" s="8" t="s">
        <v>27164</v>
      </c>
      <c r="C4404" s="9" t="s">
        <v>27619</v>
      </c>
      <c r="D4404" s="10" t="s">
        <v>27213</v>
      </c>
      <c r="E4404" s="11" t="s">
        <v>27620</v>
      </c>
      <c r="F4404" s="6">
        <v>302959</v>
      </c>
      <c r="G4404" s="6" t="s">
        <v>27172</v>
      </c>
      <c r="H4404" s="16">
        <v>6362100</v>
      </c>
      <c r="I4404" s="12" t="s">
        <v>27617</v>
      </c>
      <c r="J4404" s="12" t="s">
        <v>27621</v>
      </c>
      <c r="K4404" s="15">
        <v>6358500</v>
      </c>
      <c r="L4404" s="13" t="s">
        <v>14</v>
      </c>
      <c r="M4404" s="7">
        <v>1</v>
      </c>
      <c r="N4404" s="14"/>
    </row>
    <row r="4405" spans="1:14" ht="47.25">
      <c r="A4405" s="6">
        <v>4404</v>
      </c>
      <c r="B4405" s="8" t="s">
        <v>27164</v>
      </c>
      <c r="C4405" s="9" t="s">
        <v>27619</v>
      </c>
      <c r="D4405" s="10" t="s">
        <v>27213</v>
      </c>
      <c r="E4405" s="11" t="s">
        <v>27622</v>
      </c>
      <c r="F4405" s="6">
        <v>302961</v>
      </c>
      <c r="G4405" s="6" t="s">
        <v>27172</v>
      </c>
      <c r="H4405" s="16">
        <v>6065900</v>
      </c>
      <c r="I4405" s="12" t="s">
        <v>27617</v>
      </c>
      <c r="J4405" s="12" t="s">
        <v>27621</v>
      </c>
      <c r="K4405" s="15">
        <v>3850000</v>
      </c>
      <c r="L4405" s="13" t="s">
        <v>14</v>
      </c>
      <c r="M4405" s="7">
        <v>1</v>
      </c>
      <c r="N4405" s="14"/>
    </row>
    <row r="4406" spans="1:14" ht="31.5">
      <c r="A4406" s="6">
        <v>4405</v>
      </c>
      <c r="B4406" s="8" t="s">
        <v>27164</v>
      </c>
      <c r="C4406" s="9" t="s">
        <v>27619</v>
      </c>
      <c r="D4406" s="10" t="s">
        <v>27213</v>
      </c>
      <c r="E4406" s="11" t="s">
        <v>27623</v>
      </c>
      <c r="F4406" s="6">
        <v>302960</v>
      </c>
      <c r="G4406" s="6" t="s">
        <v>27172</v>
      </c>
      <c r="H4406" s="16">
        <v>8632049.0879999995</v>
      </c>
      <c r="I4406" s="12" t="s">
        <v>27624</v>
      </c>
      <c r="J4406" s="12" t="s">
        <v>27621</v>
      </c>
      <c r="K4406" s="15">
        <v>5702800</v>
      </c>
      <c r="L4406" s="13" t="s">
        <v>14</v>
      </c>
      <c r="M4406" s="7">
        <v>1</v>
      </c>
      <c r="N4406" s="14"/>
    </row>
    <row r="4407" spans="1:14" ht="47.25">
      <c r="A4407" s="6">
        <v>4406</v>
      </c>
      <c r="B4407" s="8" t="s">
        <v>27164</v>
      </c>
      <c r="C4407" s="9" t="s">
        <v>27625</v>
      </c>
      <c r="D4407" s="10" t="s">
        <v>27626</v>
      </c>
      <c r="E4407" s="11" t="s">
        <v>27627</v>
      </c>
      <c r="F4407" s="6">
        <v>302962</v>
      </c>
      <c r="G4407" s="6" t="s">
        <v>27172</v>
      </c>
      <c r="H4407" s="16">
        <v>6358384.642</v>
      </c>
      <c r="I4407" s="12" t="s">
        <v>27617</v>
      </c>
      <c r="J4407" s="12" t="s">
        <v>27628</v>
      </c>
      <c r="K4407" s="15">
        <v>4943000</v>
      </c>
      <c r="L4407" s="13" t="s">
        <v>14</v>
      </c>
      <c r="M4407" s="7">
        <v>1</v>
      </c>
      <c r="N4407" s="14"/>
    </row>
    <row r="4408" spans="1:14" ht="94.5">
      <c r="A4408" s="6">
        <v>4407</v>
      </c>
      <c r="B4408" s="8" t="s">
        <v>27164</v>
      </c>
      <c r="C4408" s="9" t="s">
        <v>27625</v>
      </c>
      <c r="D4408" s="10" t="s">
        <v>27626</v>
      </c>
      <c r="E4408" s="11" t="s">
        <v>27629</v>
      </c>
      <c r="F4408" s="6">
        <v>502295</v>
      </c>
      <c r="G4408" s="6" t="s">
        <v>27172</v>
      </c>
      <c r="H4408" s="16">
        <v>12599395.84</v>
      </c>
      <c r="I4408" s="12" t="s">
        <v>4286</v>
      </c>
      <c r="J4408" s="12" t="s">
        <v>4558</v>
      </c>
      <c r="K4408" s="15">
        <v>0</v>
      </c>
      <c r="L4408" s="13" t="s">
        <v>14</v>
      </c>
      <c r="M4408" s="7">
        <v>1</v>
      </c>
      <c r="N4408" s="14"/>
    </row>
    <row r="4409" spans="1:14" ht="110.25">
      <c r="A4409" s="6">
        <v>4408</v>
      </c>
      <c r="B4409" s="8" t="s">
        <v>27164</v>
      </c>
      <c r="C4409" s="9" t="s">
        <v>27630</v>
      </c>
      <c r="D4409" s="10" t="s">
        <v>27273</v>
      </c>
      <c r="E4409" s="11" t="s">
        <v>27631</v>
      </c>
      <c r="F4409" s="6">
        <v>366145</v>
      </c>
      <c r="G4409" s="6" t="s">
        <v>27172</v>
      </c>
      <c r="H4409" s="16">
        <v>8049302.0109999999</v>
      </c>
      <c r="I4409" s="12" t="s">
        <v>103</v>
      </c>
      <c r="J4409" s="12" t="s">
        <v>27628</v>
      </c>
      <c r="K4409" s="15">
        <v>6700000</v>
      </c>
      <c r="L4409" s="13" t="s">
        <v>14</v>
      </c>
      <c r="M4409" s="7">
        <v>1</v>
      </c>
      <c r="N4409" s="14"/>
    </row>
    <row r="4410" spans="1:14" ht="63">
      <c r="A4410" s="6">
        <v>4409</v>
      </c>
      <c r="B4410" s="8" t="s">
        <v>27164</v>
      </c>
      <c r="C4410" s="9" t="s">
        <v>27630</v>
      </c>
      <c r="D4410" s="10" t="s">
        <v>27273</v>
      </c>
      <c r="E4410" s="11" t="s">
        <v>27632</v>
      </c>
      <c r="F4410" s="6">
        <v>389228</v>
      </c>
      <c r="G4410" s="6" t="s">
        <v>27172</v>
      </c>
      <c r="H4410" s="16">
        <v>3638500</v>
      </c>
      <c r="I4410" s="12" t="s">
        <v>27633</v>
      </c>
      <c r="J4410" s="12" t="s">
        <v>27634</v>
      </c>
      <c r="K4410" s="15">
        <v>0</v>
      </c>
      <c r="L4410" s="13" t="s">
        <v>14</v>
      </c>
      <c r="M4410" s="7">
        <v>1</v>
      </c>
      <c r="N4410" s="14"/>
    </row>
    <row r="4411" spans="1:14" ht="47.25">
      <c r="A4411" s="6">
        <v>4410</v>
      </c>
      <c r="B4411" s="8" t="s">
        <v>27164</v>
      </c>
      <c r="C4411" s="9" t="s">
        <v>27630</v>
      </c>
      <c r="D4411" s="10" t="s">
        <v>27273</v>
      </c>
      <c r="E4411" s="11" t="s">
        <v>27635</v>
      </c>
      <c r="F4411" s="6">
        <v>389231</v>
      </c>
      <c r="G4411" s="6" t="s">
        <v>27172</v>
      </c>
      <c r="H4411" s="16">
        <v>8380400</v>
      </c>
      <c r="I4411" s="12">
        <v>43956</v>
      </c>
      <c r="J4411" s="12" t="s">
        <v>27634</v>
      </c>
      <c r="K4411" s="15">
        <v>3500000</v>
      </c>
      <c r="L4411" s="13" t="s">
        <v>14</v>
      </c>
      <c r="M4411" s="7">
        <v>1</v>
      </c>
      <c r="N4411" s="14"/>
    </row>
    <row r="4412" spans="1:14" ht="47.25">
      <c r="A4412" s="6">
        <v>4411</v>
      </c>
      <c r="B4412" s="8" t="s">
        <v>27164</v>
      </c>
      <c r="C4412" s="9" t="s">
        <v>27636</v>
      </c>
      <c r="D4412" s="10" t="s">
        <v>27637</v>
      </c>
      <c r="E4412" s="11" t="s">
        <v>27638</v>
      </c>
      <c r="F4412" s="6">
        <v>355924</v>
      </c>
      <c r="G4412" s="6" t="s">
        <v>27172</v>
      </c>
      <c r="H4412" s="16">
        <v>8010600</v>
      </c>
      <c r="I4412" s="12">
        <v>43874</v>
      </c>
      <c r="J4412" s="12" t="s">
        <v>27639</v>
      </c>
      <c r="K4412" s="15">
        <v>940000</v>
      </c>
      <c r="L4412" s="13" t="s">
        <v>14</v>
      </c>
      <c r="M4412" s="7">
        <v>1</v>
      </c>
      <c r="N4412" s="14"/>
    </row>
    <row r="4413" spans="1:14" ht="47.25">
      <c r="A4413" s="6">
        <v>4412</v>
      </c>
      <c r="B4413" s="8" t="s">
        <v>27164</v>
      </c>
      <c r="C4413" s="9" t="s">
        <v>27636</v>
      </c>
      <c r="D4413" s="10" t="s">
        <v>27637</v>
      </c>
      <c r="E4413" s="11" t="s">
        <v>27640</v>
      </c>
      <c r="F4413" s="6">
        <v>389233</v>
      </c>
      <c r="G4413" s="6" t="s">
        <v>27172</v>
      </c>
      <c r="H4413" s="16">
        <v>2462900</v>
      </c>
      <c r="I4413" s="12" t="s">
        <v>27641</v>
      </c>
      <c r="J4413" s="12">
        <v>44023</v>
      </c>
      <c r="K4413" s="15">
        <v>700000</v>
      </c>
      <c r="L4413" s="13" t="s">
        <v>14</v>
      </c>
      <c r="M4413" s="7">
        <v>1</v>
      </c>
      <c r="N4413" s="14"/>
    </row>
    <row r="4414" spans="1:14" ht="31.5">
      <c r="A4414" s="6">
        <v>4413</v>
      </c>
      <c r="B4414" s="8" t="s">
        <v>27164</v>
      </c>
      <c r="C4414" s="9" t="s">
        <v>27642</v>
      </c>
      <c r="D4414" s="10" t="s">
        <v>27643</v>
      </c>
      <c r="E4414" s="11" t="s">
        <v>27644</v>
      </c>
      <c r="F4414" s="6">
        <v>399229</v>
      </c>
      <c r="G4414" s="6" t="s">
        <v>27172</v>
      </c>
      <c r="H4414" s="16">
        <v>6607400</v>
      </c>
      <c r="I4414" s="12">
        <v>43942</v>
      </c>
      <c r="J4414" s="12">
        <v>44103</v>
      </c>
      <c r="K4414" s="15">
        <v>0</v>
      </c>
      <c r="L4414" s="13" t="s">
        <v>14</v>
      </c>
      <c r="M4414" s="7">
        <v>1</v>
      </c>
      <c r="N4414" s="14"/>
    </row>
    <row r="4415" spans="1:14" ht="47.25">
      <c r="A4415" s="6">
        <v>4414</v>
      </c>
      <c r="B4415" s="8" t="s">
        <v>27164</v>
      </c>
      <c r="C4415" s="9" t="s">
        <v>27642</v>
      </c>
      <c r="D4415" s="10" t="s">
        <v>27643</v>
      </c>
      <c r="E4415" s="11" t="s">
        <v>27645</v>
      </c>
      <c r="F4415" s="6">
        <v>389230</v>
      </c>
      <c r="G4415" s="6" t="s">
        <v>27172</v>
      </c>
      <c r="H4415" s="16">
        <v>4601300</v>
      </c>
      <c r="I4415" s="12">
        <v>43942</v>
      </c>
      <c r="J4415" s="12">
        <v>44103</v>
      </c>
      <c r="K4415" s="15">
        <v>0</v>
      </c>
      <c r="L4415" s="13" t="s">
        <v>14</v>
      </c>
      <c r="M4415" s="7">
        <v>1</v>
      </c>
      <c r="N4415" s="14"/>
    </row>
    <row r="4416" spans="1:14" ht="31.5">
      <c r="A4416" s="6">
        <v>4415</v>
      </c>
      <c r="B4416" s="8" t="s">
        <v>27164</v>
      </c>
      <c r="C4416" s="9" t="s">
        <v>27646</v>
      </c>
      <c r="D4416" s="10" t="s">
        <v>27647</v>
      </c>
      <c r="E4416" s="11" t="s">
        <v>27648</v>
      </c>
      <c r="F4416" s="6">
        <v>389232</v>
      </c>
      <c r="G4416" s="6" t="s">
        <v>27172</v>
      </c>
      <c r="H4416" s="16">
        <v>6623400</v>
      </c>
      <c r="I4416" s="12">
        <v>43956</v>
      </c>
      <c r="J4416" s="12" t="s">
        <v>27649</v>
      </c>
      <c r="K4416" s="15">
        <v>4440000</v>
      </c>
      <c r="L4416" s="13" t="s">
        <v>14</v>
      </c>
      <c r="M4416" s="7">
        <v>1</v>
      </c>
      <c r="N4416" s="14"/>
    </row>
    <row r="4417" spans="1:14" ht="110.25">
      <c r="A4417" s="6">
        <v>4416</v>
      </c>
      <c r="B4417" s="8" t="s">
        <v>27164</v>
      </c>
      <c r="C4417" s="9" t="s">
        <v>27650</v>
      </c>
      <c r="D4417" s="10" t="s">
        <v>27651</v>
      </c>
      <c r="E4417" s="11" t="s">
        <v>27652</v>
      </c>
      <c r="F4417" s="6">
        <v>408956</v>
      </c>
      <c r="G4417" s="6" t="s">
        <v>27172</v>
      </c>
      <c r="H4417" s="16">
        <v>21684573.515999999</v>
      </c>
      <c r="I4417" s="12" t="s">
        <v>9138</v>
      </c>
      <c r="J4417" s="12" t="s">
        <v>64</v>
      </c>
      <c r="K4417" s="15">
        <v>0</v>
      </c>
      <c r="L4417" s="13" t="s">
        <v>14</v>
      </c>
      <c r="M4417" s="7">
        <v>1</v>
      </c>
      <c r="N4417" s="14"/>
    </row>
    <row r="4418" spans="1:14" ht="63">
      <c r="A4418" s="6">
        <v>4417</v>
      </c>
      <c r="B4418" s="8" t="s">
        <v>27164</v>
      </c>
      <c r="C4418" s="9" t="s">
        <v>27650</v>
      </c>
      <c r="D4418" s="10" t="s">
        <v>27651</v>
      </c>
      <c r="E4418" s="11" t="s">
        <v>27653</v>
      </c>
      <c r="F4418" s="6">
        <v>360630</v>
      </c>
      <c r="G4418" s="6" t="s">
        <v>27172</v>
      </c>
      <c r="H4418" s="16">
        <v>10685096.526000001</v>
      </c>
      <c r="I4418" s="12" t="s">
        <v>27654</v>
      </c>
      <c r="J4418" s="12" t="s">
        <v>27381</v>
      </c>
      <c r="K4418" s="15">
        <v>1730000</v>
      </c>
      <c r="L4418" s="13" t="s">
        <v>14</v>
      </c>
      <c r="M4418" s="7">
        <v>1</v>
      </c>
      <c r="N4418" s="14"/>
    </row>
    <row r="4419" spans="1:14" ht="47.25">
      <c r="A4419" s="6">
        <v>4418</v>
      </c>
      <c r="B4419" s="8" t="s">
        <v>27164</v>
      </c>
      <c r="C4419" s="9" t="s">
        <v>27655</v>
      </c>
      <c r="D4419" s="10" t="s">
        <v>27656</v>
      </c>
      <c r="E4419" s="11" t="s">
        <v>27657</v>
      </c>
      <c r="F4419" s="6">
        <v>293810</v>
      </c>
      <c r="G4419" s="6" t="s">
        <v>27172</v>
      </c>
      <c r="H4419" s="16">
        <v>7063941.7690000003</v>
      </c>
      <c r="I4419" s="12">
        <v>43615</v>
      </c>
      <c r="J4419" s="12" t="s">
        <v>27522</v>
      </c>
      <c r="K4419" s="15">
        <v>4890000</v>
      </c>
      <c r="L4419" s="13" t="s">
        <v>14</v>
      </c>
      <c r="M4419" s="7">
        <v>1</v>
      </c>
      <c r="N4419" s="14"/>
    </row>
    <row r="4420" spans="1:14" ht="47.25">
      <c r="A4420" s="6">
        <v>4419</v>
      </c>
      <c r="B4420" s="8" t="s">
        <v>27164</v>
      </c>
      <c r="C4420" s="9" t="s">
        <v>27655</v>
      </c>
      <c r="D4420" s="10" t="s">
        <v>27656</v>
      </c>
      <c r="E4420" s="11" t="s">
        <v>27658</v>
      </c>
      <c r="F4420" s="6">
        <v>293812</v>
      </c>
      <c r="G4420" s="6" t="s">
        <v>27172</v>
      </c>
      <c r="H4420" s="16">
        <v>2635969.75</v>
      </c>
      <c r="I4420" s="12">
        <v>43615</v>
      </c>
      <c r="J4420" s="12" t="s">
        <v>27659</v>
      </c>
      <c r="K4420" s="15">
        <v>2240000</v>
      </c>
      <c r="L4420" s="13" t="s">
        <v>14</v>
      </c>
      <c r="M4420" s="7">
        <v>1</v>
      </c>
      <c r="N4420" s="14"/>
    </row>
    <row r="4421" spans="1:14" ht="78.75">
      <c r="A4421" s="6">
        <v>4420</v>
      </c>
      <c r="B4421" s="8" t="s">
        <v>27164</v>
      </c>
      <c r="C4421" s="9" t="s">
        <v>27660</v>
      </c>
      <c r="D4421" s="10" t="s">
        <v>27661</v>
      </c>
      <c r="E4421" s="11" t="s">
        <v>27662</v>
      </c>
      <c r="F4421" s="6">
        <v>366149</v>
      </c>
      <c r="G4421" s="6" t="s">
        <v>27172</v>
      </c>
      <c r="H4421" s="16">
        <v>5531476.0049999999</v>
      </c>
      <c r="I4421" s="12" t="s">
        <v>13962</v>
      </c>
      <c r="J4421" s="12">
        <v>44021</v>
      </c>
      <c r="K4421" s="15">
        <v>1100000</v>
      </c>
      <c r="L4421" s="13" t="s">
        <v>14</v>
      </c>
      <c r="M4421" s="7">
        <v>1</v>
      </c>
      <c r="N4421" s="14"/>
    </row>
    <row r="4422" spans="1:14" ht="47.25">
      <c r="A4422" s="6">
        <v>4421</v>
      </c>
      <c r="B4422" s="8" t="s">
        <v>27164</v>
      </c>
      <c r="C4422" s="9" t="s">
        <v>27660</v>
      </c>
      <c r="D4422" s="10" t="s">
        <v>27661</v>
      </c>
      <c r="E4422" s="11" t="s">
        <v>27663</v>
      </c>
      <c r="F4422" s="6">
        <v>355884</v>
      </c>
      <c r="G4422" s="6" t="s">
        <v>27172</v>
      </c>
      <c r="H4422" s="16">
        <v>5570095.8540000003</v>
      </c>
      <c r="I4422" s="12" t="s">
        <v>13980</v>
      </c>
      <c r="J4422" s="12">
        <v>44060</v>
      </c>
      <c r="K4422" s="15">
        <v>4004000</v>
      </c>
      <c r="L4422" s="13" t="s">
        <v>14</v>
      </c>
      <c r="M4422" s="7">
        <v>1</v>
      </c>
      <c r="N4422" s="14"/>
    </row>
    <row r="4423" spans="1:14" ht="63">
      <c r="A4423" s="6">
        <v>4422</v>
      </c>
      <c r="B4423" s="8" t="s">
        <v>27164</v>
      </c>
      <c r="C4423" s="9" t="s">
        <v>27664</v>
      </c>
      <c r="D4423" s="10" t="s">
        <v>27665</v>
      </c>
      <c r="E4423" s="11" t="s">
        <v>27666</v>
      </c>
      <c r="F4423" s="6">
        <v>323612</v>
      </c>
      <c r="G4423" s="6" t="s">
        <v>27172</v>
      </c>
      <c r="H4423" s="16">
        <v>7572500</v>
      </c>
      <c r="I4423" s="12" t="s">
        <v>27278</v>
      </c>
      <c r="J4423" s="12">
        <v>44057</v>
      </c>
      <c r="K4423" s="15">
        <v>0</v>
      </c>
      <c r="L4423" s="13" t="s">
        <v>14</v>
      </c>
      <c r="M4423" s="7">
        <v>1</v>
      </c>
      <c r="N4423" s="14"/>
    </row>
    <row r="4424" spans="1:14" ht="126">
      <c r="A4424" s="6">
        <v>4423</v>
      </c>
      <c r="B4424" s="8" t="s">
        <v>27164</v>
      </c>
      <c r="C4424" s="9" t="s">
        <v>27667</v>
      </c>
      <c r="D4424" s="10" t="s">
        <v>27668</v>
      </c>
      <c r="E4424" s="11" t="s">
        <v>27669</v>
      </c>
      <c r="F4424" s="6">
        <v>502296</v>
      </c>
      <c r="G4424" s="6" t="s">
        <v>27172</v>
      </c>
      <c r="H4424" s="16">
        <v>8973882.398</v>
      </c>
      <c r="I4424" s="12" t="s">
        <v>27670</v>
      </c>
      <c r="J4424" s="12" t="s">
        <v>12563</v>
      </c>
      <c r="K4424" s="15">
        <v>1250000</v>
      </c>
      <c r="L4424" s="13" t="s">
        <v>14</v>
      </c>
      <c r="M4424" s="7">
        <v>1</v>
      </c>
      <c r="N4424" s="14"/>
    </row>
    <row r="4425" spans="1:14" ht="47.25">
      <c r="A4425" s="6">
        <v>4424</v>
      </c>
      <c r="B4425" s="8" t="s">
        <v>27164</v>
      </c>
      <c r="C4425" s="9" t="s">
        <v>27671</v>
      </c>
      <c r="D4425" s="10" t="s">
        <v>27672</v>
      </c>
      <c r="E4425" s="11" t="s">
        <v>27673</v>
      </c>
      <c r="F4425" s="6">
        <v>423625</v>
      </c>
      <c r="G4425" s="6" t="s">
        <v>27172</v>
      </c>
      <c r="H4425" s="16">
        <v>8146000</v>
      </c>
      <c r="I4425" s="12">
        <v>43956</v>
      </c>
      <c r="J4425" s="12" t="s">
        <v>27674</v>
      </c>
      <c r="K4425" s="15">
        <v>1300000</v>
      </c>
      <c r="L4425" s="13" t="s">
        <v>14</v>
      </c>
      <c r="M4425" s="7">
        <v>1</v>
      </c>
      <c r="N4425" s="14"/>
    </row>
    <row r="4426" spans="1:14" ht="78.75">
      <c r="A4426" s="6">
        <v>4425</v>
      </c>
      <c r="B4426" s="8" t="s">
        <v>27164</v>
      </c>
      <c r="C4426" s="9" t="s">
        <v>27671</v>
      </c>
      <c r="D4426" s="10" t="s">
        <v>27672</v>
      </c>
      <c r="E4426" s="11" t="s">
        <v>27675</v>
      </c>
      <c r="F4426" s="6">
        <v>303042</v>
      </c>
      <c r="G4426" s="6" t="s">
        <v>27172</v>
      </c>
      <c r="H4426" s="16">
        <v>4233877.352</v>
      </c>
      <c r="I4426" s="12">
        <v>43654</v>
      </c>
      <c r="J4426" s="12">
        <v>43811</v>
      </c>
      <c r="K4426" s="15">
        <v>3090000</v>
      </c>
      <c r="L4426" s="13" t="s">
        <v>14</v>
      </c>
      <c r="M4426" s="7">
        <v>1</v>
      </c>
      <c r="N4426" s="14"/>
    </row>
    <row r="4427" spans="1:14" ht="78.75">
      <c r="A4427" s="6">
        <v>4426</v>
      </c>
      <c r="B4427" s="8" t="s">
        <v>27164</v>
      </c>
      <c r="C4427" s="9" t="s">
        <v>27671</v>
      </c>
      <c r="D4427" s="10" t="s">
        <v>27672</v>
      </c>
      <c r="E4427" s="11" t="s">
        <v>27676</v>
      </c>
      <c r="F4427" s="6">
        <v>355917</v>
      </c>
      <c r="G4427" s="6" t="s">
        <v>27172</v>
      </c>
      <c r="H4427" s="16">
        <v>8455800</v>
      </c>
      <c r="I4427" s="12" t="s">
        <v>13962</v>
      </c>
      <c r="J4427" s="12">
        <v>44061</v>
      </c>
      <c r="K4427" s="15">
        <v>0</v>
      </c>
      <c r="L4427" s="13" t="s">
        <v>14</v>
      </c>
      <c r="M4427" s="7">
        <v>1</v>
      </c>
      <c r="N4427" s="14"/>
    </row>
    <row r="4428" spans="1:14" ht="47.25">
      <c r="A4428" s="6">
        <v>4427</v>
      </c>
      <c r="B4428" s="8" t="s">
        <v>27164</v>
      </c>
      <c r="C4428" s="9" t="s">
        <v>27677</v>
      </c>
      <c r="D4428" s="10" t="s">
        <v>27327</v>
      </c>
      <c r="E4428" s="11" t="s">
        <v>27678</v>
      </c>
      <c r="F4428" s="6">
        <v>366148</v>
      </c>
      <c r="G4428" s="6" t="s">
        <v>27172</v>
      </c>
      <c r="H4428" s="16">
        <v>8639532.6870000008</v>
      </c>
      <c r="I4428" s="12">
        <v>43984</v>
      </c>
      <c r="J4428" s="12">
        <v>44054</v>
      </c>
      <c r="K4428" s="15">
        <v>5165000</v>
      </c>
      <c r="L4428" s="13" t="s">
        <v>14</v>
      </c>
      <c r="M4428" s="7">
        <v>1</v>
      </c>
      <c r="N4428" s="14"/>
    </row>
    <row r="4429" spans="1:14" ht="63">
      <c r="A4429" s="6">
        <v>4428</v>
      </c>
      <c r="B4429" s="8" t="s">
        <v>27164</v>
      </c>
      <c r="C4429" s="9" t="s">
        <v>27679</v>
      </c>
      <c r="D4429" s="10" t="s">
        <v>27680</v>
      </c>
      <c r="E4429" s="11" t="s">
        <v>27681</v>
      </c>
      <c r="F4429" s="6">
        <v>360627</v>
      </c>
      <c r="G4429" s="6" t="s">
        <v>27172</v>
      </c>
      <c r="H4429" s="16">
        <v>5415355.7470000004</v>
      </c>
      <c r="I4429" s="12" t="s">
        <v>27682</v>
      </c>
      <c r="J4429" s="12">
        <v>44001</v>
      </c>
      <c r="K4429" s="15">
        <v>3659000</v>
      </c>
      <c r="L4429" s="13" t="s">
        <v>14</v>
      </c>
      <c r="M4429" s="7">
        <v>1</v>
      </c>
      <c r="N4429" s="14"/>
    </row>
    <row r="4430" spans="1:14" ht="47.25">
      <c r="A4430" s="6">
        <v>4429</v>
      </c>
      <c r="B4430" s="8" t="s">
        <v>27164</v>
      </c>
      <c r="C4430" s="9" t="s">
        <v>27679</v>
      </c>
      <c r="D4430" s="10" t="s">
        <v>27680</v>
      </c>
      <c r="E4430" s="11" t="s">
        <v>27683</v>
      </c>
      <c r="F4430" s="6">
        <v>360631</v>
      </c>
      <c r="G4430" s="6" t="s">
        <v>27172</v>
      </c>
      <c r="H4430" s="16">
        <v>4172500</v>
      </c>
      <c r="I4430" s="12" t="s">
        <v>4046</v>
      </c>
      <c r="J4430" s="12" t="s">
        <v>27684</v>
      </c>
      <c r="K4430" s="15">
        <v>500000</v>
      </c>
      <c r="L4430" s="13" t="s">
        <v>14</v>
      </c>
      <c r="M4430" s="7">
        <v>1</v>
      </c>
      <c r="N4430" s="14"/>
    </row>
    <row r="4431" spans="1:14" ht="63">
      <c r="A4431" s="6">
        <v>4430</v>
      </c>
      <c r="B4431" s="8" t="s">
        <v>27164</v>
      </c>
      <c r="C4431" s="9" t="s">
        <v>27685</v>
      </c>
      <c r="D4431" s="10" t="s">
        <v>27686</v>
      </c>
      <c r="E4431" s="11" t="s">
        <v>27687</v>
      </c>
      <c r="F4431" s="6">
        <v>360636</v>
      </c>
      <c r="G4431" s="6" t="s">
        <v>27172</v>
      </c>
      <c r="H4431" s="16">
        <v>7041500</v>
      </c>
      <c r="I4431" s="12">
        <v>43873</v>
      </c>
      <c r="J4431" s="12">
        <v>44061</v>
      </c>
      <c r="K4431" s="15">
        <v>0</v>
      </c>
      <c r="L4431" s="13" t="s">
        <v>14</v>
      </c>
      <c r="M4431" s="7">
        <v>1</v>
      </c>
      <c r="N4431" s="14"/>
    </row>
    <row r="4432" spans="1:14" ht="78.75">
      <c r="A4432" s="6">
        <v>4431</v>
      </c>
      <c r="B4432" s="8" t="s">
        <v>27164</v>
      </c>
      <c r="C4432" s="9" t="s">
        <v>27671</v>
      </c>
      <c r="D4432" s="10" t="s">
        <v>27672</v>
      </c>
      <c r="E4432" s="11" t="s">
        <v>27676</v>
      </c>
      <c r="F4432" s="6">
        <v>355917</v>
      </c>
      <c r="G4432" s="6" t="s">
        <v>27172</v>
      </c>
      <c r="H4432" s="16">
        <v>8455800</v>
      </c>
      <c r="I4432" s="12" t="s">
        <v>13962</v>
      </c>
      <c r="J4432" s="12">
        <v>44061</v>
      </c>
      <c r="K4432" s="15">
        <v>0</v>
      </c>
      <c r="L4432" s="13" t="s">
        <v>14</v>
      </c>
      <c r="M4432" s="7">
        <v>1</v>
      </c>
      <c r="N4432" s="14"/>
    </row>
    <row r="4433" spans="1:14" ht="63">
      <c r="A4433" s="6">
        <v>4432</v>
      </c>
      <c r="B4433" s="8" t="s">
        <v>27164</v>
      </c>
      <c r="C4433" s="9" t="s">
        <v>27679</v>
      </c>
      <c r="D4433" s="10" t="s">
        <v>27680</v>
      </c>
      <c r="E4433" s="11" t="s">
        <v>27681</v>
      </c>
      <c r="F4433" s="6">
        <v>360627</v>
      </c>
      <c r="G4433" s="6" t="s">
        <v>27172</v>
      </c>
      <c r="H4433" s="16">
        <v>5500200</v>
      </c>
      <c r="I4433" s="12" t="s">
        <v>27688</v>
      </c>
      <c r="J4433" s="12">
        <v>44001</v>
      </c>
      <c r="K4433" s="15">
        <v>2462000</v>
      </c>
      <c r="L4433" s="13" t="s">
        <v>14</v>
      </c>
      <c r="M4433" s="7">
        <v>1</v>
      </c>
      <c r="N4433" s="14"/>
    </row>
    <row r="4434" spans="1:14" ht="47.25">
      <c r="A4434" s="6">
        <v>4433</v>
      </c>
      <c r="B4434" s="8" t="s">
        <v>27164</v>
      </c>
      <c r="C4434" s="9" t="s">
        <v>27679</v>
      </c>
      <c r="D4434" s="10" t="s">
        <v>27680</v>
      </c>
      <c r="E4434" s="11" t="s">
        <v>27683</v>
      </c>
      <c r="F4434" s="6">
        <v>360631</v>
      </c>
      <c r="G4434" s="6" t="s">
        <v>27172</v>
      </c>
      <c r="H4434" s="16">
        <v>4172500</v>
      </c>
      <c r="I4434" s="12" t="s">
        <v>4046</v>
      </c>
      <c r="J4434" s="12">
        <v>44040</v>
      </c>
      <c r="K4434" s="15">
        <v>0</v>
      </c>
      <c r="L4434" s="13" t="s">
        <v>14</v>
      </c>
      <c r="M4434" s="7">
        <v>1</v>
      </c>
      <c r="N4434" s="14"/>
    </row>
    <row r="4435" spans="1:14" ht="47.25">
      <c r="A4435" s="6">
        <v>4434</v>
      </c>
      <c r="B4435" s="8" t="s">
        <v>27164</v>
      </c>
      <c r="C4435" s="9" t="s">
        <v>27496</v>
      </c>
      <c r="D4435" s="10" t="s">
        <v>27230</v>
      </c>
      <c r="E4435" s="11" t="s">
        <v>27497</v>
      </c>
      <c r="F4435" s="6">
        <v>361738</v>
      </c>
      <c r="G4435" s="6" t="s">
        <v>27172</v>
      </c>
      <c r="H4435" s="16">
        <v>13871600</v>
      </c>
      <c r="I4435" s="12" t="s">
        <v>12601</v>
      </c>
      <c r="J4435" s="12" t="s">
        <v>17409</v>
      </c>
      <c r="K4435" s="15">
        <v>0</v>
      </c>
      <c r="L4435" s="13" t="s">
        <v>14</v>
      </c>
      <c r="M4435" s="7">
        <v>1</v>
      </c>
      <c r="N4435" s="14"/>
    </row>
    <row r="4436" spans="1:14" ht="63">
      <c r="A4436" s="6">
        <v>4435</v>
      </c>
      <c r="B4436" s="8" t="s">
        <v>27164</v>
      </c>
      <c r="C4436" s="9" t="s">
        <v>27689</v>
      </c>
      <c r="D4436" s="10" t="s">
        <v>27690</v>
      </c>
      <c r="E4436" s="11" t="s">
        <v>27691</v>
      </c>
      <c r="F4436" s="6">
        <v>490099</v>
      </c>
      <c r="G4436" s="6" t="s">
        <v>608</v>
      </c>
      <c r="H4436" s="16">
        <v>2069482.446</v>
      </c>
      <c r="I4436" s="12" t="s">
        <v>27692</v>
      </c>
      <c r="J4436" s="12" t="s">
        <v>8248</v>
      </c>
      <c r="K4436" s="15">
        <v>758000</v>
      </c>
      <c r="L4436" s="13" t="s">
        <v>14</v>
      </c>
      <c r="M4436" s="7">
        <v>1</v>
      </c>
      <c r="N4436" s="14"/>
    </row>
    <row r="4437" spans="1:14" ht="78.75">
      <c r="A4437" s="6">
        <v>4436</v>
      </c>
      <c r="B4437" s="8" t="s">
        <v>27164</v>
      </c>
      <c r="C4437" s="9" t="s">
        <v>27693</v>
      </c>
      <c r="D4437" s="10" t="s">
        <v>27694</v>
      </c>
      <c r="E4437" s="11" t="s">
        <v>27676</v>
      </c>
      <c r="F4437" s="6">
        <v>355917</v>
      </c>
      <c r="G4437" s="6" t="s">
        <v>27172</v>
      </c>
      <c r="H4437" s="16">
        <v>8455800</v>
      </c>
      <c r="I4437" s="12" t="s">
        <v>13962</v>
      </c>
      <c r="J4437" s="12">
        <v>44377</v>
      </c>
      <c r="K4437" s="15">
        <v>0</v>
      </c>
      <c r="L4437" s="13" t="s">
        <v>14</v>
      </c>
      <c r="M4437" s="7">
        <v>1</v>
      </c>
      <c r="N4437" s="14"/>
    </row>
    <row r="4438" spans="1:14" ht="47.25">
      <c r="A4438" s="6">
        <v>4437</v>
      </c>
      <c r="B4438" s="8" t="s">
        <v>27164</v>
      </c>
      <c r="C4438" s="9" t="s">
        <v>27693</v>
      </c>
      <c r="D4438" s="10" t="s">
        <v>27694</v>
      </c>
      <c r="E4438" s="11" t="s">
        <v>27673</v>
      </c>
      <c r="F4438" s="6">
        <v>355921</v>
      </c>
      <c r="G4438" s="6" t="s">
        <v>27172</v>
      </c>
      <c r="H4438" s="16">
        <v>8151000</v>
      </c>
      <c r="I4438" s="12">
        <v>43956</v>
      </c>
      <c r="J4438" s="12">
        <v>43840</v>
      </c>
      <c r="K4438" s="15">
        <v>4265000</v>
      </c>
      <c r="L4438" s="13" t="s">
        <v>14</v>
      </c>
      <c r="M4438" s="7">
        <v>1</v>
      </c>
      <c r="N4438" s="14"/>
    </row>
    <row r="4439" spans="1:14" ht="31.5">
      <c r="A4439" s="6">
        <v>4438</v>
      </c>
      <c r="B4439" s="8" t="s">
        <v>27164</v>
      </c>
      <c r="C4439" s="9" t="s">
        <v>27693</v>
      </c>
      <c r="D4439" s="10" t="s">
        <v>27694</v>
      </c>
      <c r="E4439" s="11" t="s">
        <v>27695</v>
      </c>
      <c r="F4439" s="6">
        <v>512737</v>
      </c>
      <c r="G4439" s="6" t="s">
        <v>2777</v>
      </c>
      <c r="H4439" s="16">
        <v>1709073.666</v>
      </c>
      <c r="I4439" s="12">
        <v>44265</v>
      </c>
      <c r="J4439" s="12">
        <v>44411</v>
      </c>
      <c r="K4439" s="15">
        <v>0</v>
      </c>
      <c r="L4439" s="13" t="s">
        <v>14</v>
      </c>
      <c r="M4439" s="7">
        <v>1</v>
      </c>
      <c r="N4439" s="14"/>
    </row>
    <row r="4440" spans="1:14" ht="94.5">
      <c r="A4440" s="6">
        <v>4439</v>
      </c>
      <c r="B4440" s="8" t="s">
        <v>27164</v>
      </c>
      <c r="C4440" s="9" t="s">
        <v>27625</v>
      </c>
      <c r="D4440" s="10" t="s">
        <v>27696</v>
      </c>
      <c r="E4440" s="11" t="s">
        <v>27629</v>
      </c>
      <c r="F4440" s="6">
        <v>502295</v>
      </c>
      <c r="G4440" s="6" t="s">
        <v>27172</v>
      </c>
      <c r="H4440" s="16">
        <v>12599395.84</v>
      </c>
      <c r="I4440" s="12" t="s">
        <v>466</v>
      </c>
      <c r="J4440" s="12">
        <v>44508</v>
      </c>
      <c r="K4440" s="15">
        <v>0</v>
      </c>
      <c r="L4440" s="13" t="s">
        <v>14</v>
      </c>
      <c r="M4440" s="7">
        <v>1</v>
      </c>
      <c r="N4440" s="14"/>
    </row>
    <row r="4441" spans="1:14" ht="78.75">
      <c r="A4441" s="6">
        <v>4440</v>
      </c>
      <c r="B4441" s="8" t="s">
        <v>27164</v>
      </c>
      <c r="C4441" s="9" t="s">
        <v>27625</v>
      </c>
      <c r="D4441" s="10" t="s">
        <v>27696</v>
      </c>
      <c r="E4441" s="11" t="s">
        <v>27697</v>
      </c>
      <c r="F4441" s="6">
        <v>509622</v>
      </c>
      <c r="G4441" s="6" t="s">
        <v>27698</v>
      </c>
      <c r="H4441" s="16">
        <v>5239960.7939999998</v>
      </c>
      <c r="I4441" s="12">
        <v>44231</v>
      </c>
      <c r="J4441" s="12">
        <v>44508</v>
      </c>
      <c r="K4441" s="15">
        <v>0</v>
      </c>
      <c r="L4441" s="13" t="s">
        <v>14</v>
      </c>
      <c r="M4441" s="7">
        <v>1</v>
      </c>
      <c r="N4441" s="14"/>
    </row>
    <row r="4442" spans="1:14" ht="126">
      <c r="A4442" s="6">
        <v>4441</v>
      </c>
      <c r="B4442" s="8" t="s">
        <v>27164</v>
      </c>
      <c r="C4442" s="9" t="s">
        <v>27625</v>
      </c>
      <c r="D4442" s="10" t="s">
        <v>27696</v>
      </c>
      <c r="E4442" s="11" t="s">
        <v>27699</v>
      </c>
      <c r="F4442" s="6">
        <v>529623</v>
      </c>
      <c r="G4442" s="6" t="s">
        <v>27700</v>
      </c>
      <c r="H4442" s="16">
        <v>7345229.0039999997</v>
      </c>
      <c r="I4442" s="12">
        <v>44231</v>
      </c>
      <c r="J4442" s="12">
        <v>44508</v>
      </c>
      <c r="K4442" s="15">
        <v>0</v>
      </c>
      <c r="L4442" s="13" t="s">
        <v>14</v>
      </c>
      <c r="M4442" s="7">
        <v>1</v>
      </c>
      <c r="N4442" s="14"/>
    </row>
    <row r="4443" spans="1:14" ht="78.75">
      <c r="A4443" s="6">
        <v>4442</v>
      </c>
      <c r="B4443" s="8" t="s">
        <v>27164</v>
      </c>
      <c r="C4443" s="9" t="s">
        <v>27625</v>
      </c>
      <c r="D4443" s="10" t="s">
        <v>27696</v>
      </c>
      <c r="E4443" s="11" t="s">
        <v>27701</v>
      </c>
      <c r="F4443" s="6">
        <v>529624</v>
      </c>
      <c r="G4443" s="6" t="s">
        <v>27702</v>
      </c>
      <c r="H4443" s="16">
        <v>4425297.0029999996</v>
      </c>
      <c r="I4443" s="12">
        <v>44231</v>
      </c>
      <c r="J4443" s="12">
        <v>44508</v>
      </c>
      <c r="K4443" s="15">
        <v>0</v>
      </c>
      <c r="L4443" s="13" t="s">
        <v>14</v>
      </c>
      <c r="M4443" s="7">
        <v>1</v>
      </c>
      <c r="N4443" s="14"/>
    </row>
    <row r="4444" spans="1:14" ht="126">
      <c r="A4444" s="6">
        <v>4443</v>
      </c>
      <c r="B4444" s="8" t="s">
        <v>27164</v>
      </c>
      <c r="C4444" s="9" t="s">
        <v>27625</v>
      </c>
      <c r="D4444" s="10" t="s">
        <v>27696</v>
      </c>
      <c r="E4444" s="11" t="s">
        <v>27703</v>
      </c>
      <c r="F4444" s="6">
        <v>529625</v>
      </c>
      <c r="G4444" s="6" t="s">
        <v>27704</v>
      </c>
      <c r="H4444" s="16">
        <v>7044582.1140000001</v>
      </c>
      <c r="I4444" s="12">
        <v>44231</v>
      </c>
      <c r="J4444" s="12">
        <v>44508</v>
      </c>
      <c r="K4444" s="15">
        <v>0</v>
      </c>
      <c r="L4444" s="13" t="s">
        <v>14</v>
      </c>
      <c r="M4444" s="7">
        <v>1</v>
      </c>
      <c r="N4444" s="14"/>
    </row>
    <row r="4445" spans="1:14" ht="47.25">
      <c r="A4445" s="6">
        <v>4444</v>
      </c>
      <c r="B4445" s="8" t="s">
        <v>27164</v>
      </c>
      <c r="C4445" s="9" t="s">
        <v>27625</v>
      </c>
      <c r="D4445" s="10" t="s">
        <v>27696</v>
      </c>
      <c r="E4445" s="11" t="s">
        <v>27705</v>
      </c>
      <c r="F4445" s="6">
        <v>513998</v>
      </c>
      <c r="G4445" s="6" t="s">
        <v>27172</v>
      </c>
      <c r="H4445" s="16">
        <v>5712456.8250000002</v>
      </c>
      <c r="I4445" s="12">
        <v>44231</v>
      </c>
      <c r="J4445" s="12">
        <v>44508</v>
      </c>
      <c r="K4445" s="15">
        <v>1000000</v>
      </c>
      <c r="L4445" s="13" t="s">
        <v>14</v>
      </c>
      <c r="M4445" s="7">
        <v>1</v>
      </c>
      <c r="N4445" s="14"/>
    </row>
    <row r="4446" spans="1:14" ht="63">
      <c r="A4446" s="6">
        <v>4445</v>
      </c>
      <c r="B4446" s="8" t="s">
        <v>27164</v>
      </c>
      <c r="C4446" s="9" t="s">
        <v>27706</v>
      </c>
      <c r="D4446" s="10" t="s">
        <v>27707</v>
      </c>
      <c r="E4446" s="11" t="s">
        <v>27708</v>
      </c>
      <c r="F4446" s="6">
        <v>534365</v>
      </c>
      <c r="G4446" s="6" t="s">
        <v>608</v>
      </c>
      <c r="H4446" s="16">
        <v>3552333.9449999998</v>
      </c>
      <c r="I4446" s="12">
        <v>44231</v>
      </c>
      <c r="J4446" s="12">
        <v>44298</v>
      </c>
      <c r="K4446" s="15">
        <v>0</v>
      </c>
      <c r="L4446" s="13" t="s">
        <v>14</v>
      </c>
      <c r="M4446" s="7">
        <v>1</v>
      </c>
      <c r="N4446" s="14"/>
    </row>
    <row r="4447" spans="1:14" ht="47.25">
      <c r="A4447" s="6">
        <v>4446</v>
      </c>
      <c r="B4447" s="8" t="s">
        <v>27164</v>
      </c>
      <c r="C4447" s="9" t="s">
        <v>27709</v>
      </c>
      <c r="D4447" s="10" t="s">
        <v>27710</v>
      </c>
      <c r="E4447" s="11" t="s">
        <v>27711</v>
      </c>
      <c r="F4447" s="6">
        <v>502304</v>
      </c>
      <c r="G4447" s="6" t="s">
        <v>848</v>
      </c>
      <c r="H4447" s="16">
        <v>4620029.83</v>
      </c>
      <c r="I4447" s="12">
        <v>44237</v>
      </c>
      <c r="J4447" s="12">
        <v>44303</v>
      </c>
      <c r="K4447" s="15">
        <v>3250000</v>
      </c>
      <c r="L4447" s="13" t="s">
        <v>14</v>
      </c>
      <c r="M4447" s="7">
        <v>1</v>
      </c>
      <c r="N4447" s="14"/>
    </row>
    <row r="4448" spans="1:14" ht="78.75">
      <c r="A4448" s="6">
        <v>4447</v>
      </c>
      <c r="B4448" s="8" t="s">
        <v>27164</v>
      </c>
      <c r="C4448" s="9" t="s">
        <v>27712</v>
      </c>
      <c r="D4448" s="10" t="s">
        <v>27713</v>
      </c>
      <c r="E4448" s="11" t="s">
        <v>27714</v>
      </c>
      <c r="F4448" s="6">
        <v>502309</v>
      </c>
      <c r="G4448" s="6" t="s">
        <v>848</v>
      </c>
      <c r="H4448" s="16">
        <v>2458499.04</v>
      </c>
      <c r="I4448" s="12" t="s">
        <v>27715</v>
      </c>
      <c r="J4448" s="12">
        <v>44243</v>
      </c>
      <c r="K4448" s="15">
        <v>0</v>
      </c>
      <c r="L4448" s="13" t="s">
        <v>14</v>
      </c>
      <c r="M4448" s="7">
        <v>1</v>
      </c>
      <c r="N4448" s="14"/>
    </row>
    <row r="4449" spans="1:14" ht="94.5">
      <c r="A4449" s="6">
        <v>4448</v>
      </c>
      <c r="B4449" s="8" t="s">
        <v>27164</v>
      </c>
      <c r="C4449" s="9" t="s">
        <v>27716</v>
      </c>
      <c r="D4449" s="10" t="s">
        <v>27717</v>
      </c>
      <c r="E4449" s="11" t="s">
        <v>27718</v>
      </c>
      <c r="F4449" s="6">
        <v>523755</v>
      </c>
      <c r="G4449" s="6" t="s">
        <v>794</v>
      </c>
      <c r="H4449" s="16">
        <v>8693749.9509999994</v>
      </c>
      <c r="I4449" s="12">
        <v>44249</v>
      </c>
      <c r="J4449" s="12">
        <v>44436</v>
      </c>
      <c r="K4449" s="15">
        <v>0</v>
      </c>
      <c r="L4449" s="13" t="s">
        <v>14</v>
      </c>
      <c r="M4449" s="7">
        <v>1</v>
      </c>
      <c r="N4449" s="14"/>
    </row>
    <row r="4450" spans="1:14" ht="141.75">
      <c r="A4450" s="6">
        <v>4449</v>
      </c>
      <c r="B4450" s="8" t="s">
        <v>27164</v>
      </c>
      <c r="C4450" s="9" t="s">
        <v>27719</v>
      </c>
      <c r="D4450" s="10" t="s">
        <v>27720</v>
      </c>
      <c r="E4450" s="11" t="s">
        <v>27721</v>
      </c>
      <c r="F4450" s="6">
        <v>523756</v>
      </c>
      <c r="G4450" s="6" t="s">
        <v>3958</v>
      </c>
      <c r="H4450" s="16">
        <v>10338884.27</v>
      </c>
      <c r="I4450" s="12">
        <v>44245</v>
      </c>
      <c r="J4450" s="12">
        <v>44432</v>
      </c>
      <c r="K4450" s="15">
        <v>2054000</v>
      </c>
      <c r="L4450" s="13" t="s">
        <v>14</v>
      </c>
      <c r="M4450" s="7">
        <v>1</v>
      </c>
      <c r="N4450" s="14"/>
    </row>
    <row r="4451" spans="1:14" ht="47.25">
      <c r="A4451" s="6">
        <v>4450</v>
      </c>
      <c r="B4451" s="8" t="s">
        <v>27164</v>
      </c>
      <c r="C4451" s="9" t="s">
        <v>27722</v>
      </c>
      <c r="D4451" s="10" t="s">
        <v>27723</v>
      </c>
      <c r="E4451" s="11" t="s">
        <v>27724</v>
      </c>
      <c r="F4451" s="6">
        <v>512173</v>
      </c>
      <c r="G4451" s="6" t="s">
        <v>2323</v>
      </c>
      <c r="H4451" s="16">
        <v>26950808.905999999</v>
      </c>
      <c r="I4451" s="12">
        <v>44242</v>
      </c>
      <c r="J4451" s="12">
        <v>44564</v>
      </c>
      <c r="K4451" s="15">
        <v>0</v>
      </c>
      <c r="L4451" s="13" t="s">
        <v>14</v>
      </c>
      <c r="M4451" s="7">
        <v>1</v>
      </c>
      <c r="N4451" s="14"/>
    </row>
    <row r="4452" spans="1:14" ht="63">
      <c r="A4452" s="6">
        <v>4451</v>
      </c>
      <c r="B4452" s="8" t="s">
        <v>27164</v>
      </c>
      <c r="C4452" s="9" t="s">
        <v>27725</v>
      </c>
      <c r="D4452" s="10" t="s">
        <v>27726</v>
      </c>
      <c r="E4452" s="11" t="s">
        <v>27727</v>
      </c>
      <c r="F4452" s="6">
        <v>542528</v>
      </c>
      <c r="G4452" s="6" t="s">
        <v>608</v>
      </c>
      <c r="H4452" s="16">
        <v>127321.84600000001</v>
      </c>
      <c r="I4452" s="12" t="s">
        <v>27728</v>
      </c>
      <c r="J4452" s="12" t="s">
        <v>161</v>
      </c>
      <c r="K4452" s="15">
        <v>0</v>
      </c>
      <c r="L4452" s="13" t="s">
        <v>14</v>
      </c>
      <c r="M4452" s="7">
        <v>1</v>
      </c>
      <c r="N4452" s="14"/>
    </row>
    <row r="4453" spans="1:14" ht="78.75">
      <c r="A4453" s="6">
        <v>4452</v>
      </c>
      <c r="B4453" s="8" t="s">
        <v>27164</v>
      </c>
      <c r="C4453" s="9" t="s">
        <v>27725</v>
      </c>
      <c r="D4453" s="10" t="s">
        <v>27726</v>
      </c>
      <c r="E4453" s="11" t="s">
        <v>27729</v>
      </c>
      <c r="F4453" s="6">
        <v>542529</v>
      </c>
      <c r="G4453" s="6" t="s">
        <v>608</v>
      </c>
      <c r="H4453" s="16">
        <v>354037.50599999999</v>
      </c>
      <c r="I4453" s="12" t="s">
        <v>27728</v>
      </c>
      <c r="J4453" s="12" t="s">
        <v>161</v>
      </c>
      <c r="K4453" s="15">
        <v>0</v>
      </c>
      <c r="L4453" s="13" t="s">
        <v>14</v>
      </c>
      <c r="M4453" s="7">
        <v>1</v>
      </c>
      <c r="N4453" s="14"/>
    </row>
    <row r="4454" spans="1:14" ht="126">
      <c r="A4454" s="6">
        <v>4453</v>
      </c>
      <c r="B4454" s="8" t="s">
        <v>27164</v>
      </c>
      <c r="C4454" s="9" t="s">
        <v>13771</v>
      </c>
      <c r="D4454" s="10" t="s">
        <v>27730</v>
      </c>
      <c r="E4454" s="11" t="s">
        <v>27731</v>
      </c>
      <c r="F4454" s="6">
        <v>542533</v>
      </c>
      <c r="G4454" s="6" t="s">
        <v>3958</v>
      </c>
      <c r="H4454" s="16">
        <v>7785177.0300000003</v>
      </c>
      <c r="I4454" s="12">
        <v>44320</v>
      </c>
      <c r="J4454" s="12">
        <v>44320</v>
      </c>
      <c r="K4454" s="15">
        <v>0</v>
      </c>
      <c r="L4454" s="13" t="s">
        <v>14</v>
      </c>
      <c r="M4454" s="7">
        <v>1</v>
      </c>
      <c r="N4454" s="14"/>
    </row>
    <row r="4455" spans="1:14" ht="78.75">
      <c r="A4455" s="6">
        <v>4454</v>
      </c>
      <c r="B4455" s="8" t="s">
        <v>27164</v>
      </c>
      <c r="C4455" s="9" t="s">
        <v>27732</v>
      </c>
      <c r="D4455" s="10" t="s">
        <v>27733</v>
      </c>
      <c r="E4455" s="11" t="s">
        <v>27734</v>
      </c>
      <c r="F4455" s="6">
        <v>542532</v>
      </c>
      <c r="G4455" s="6" t="s">
        <v>3958</v>
      </c>
      <c r="H4455" s="16">
        <v>14847000.221000001</v>
      </c>
      <c r="I4455" s="12">
        <v>44398</v>
      </c>
      <c r="J4455" s="12">
        <v>44548</v>
      </c>
      <c r="K4455" s="15">
        <v>0</v>
      </c>
      <c r="L4455" s="13" t="s">
        <v>14</v>
      </c>
      <c r="M4455" s="7">
        <v>1</v>
      </c>
      <c r="N4455" s="14"/>
    </row>
    <row r="4456" spans="1:14" ht="126">
      <c r="A4456" s="6">
        <v>4455</v>
      </c>
      <c r="B4456" s="8" t="s">
        <v>27164</v>
      </c>
      <c r="C4456" s="9" t="s">
        <v>27735</v>
      </c>
      <c r="D4456" s="10" t="s">
        <v>27736</v>
      </c>
      <c r="E4456" s="11" t="s">
        <v>27737</v>
      </c>
      <c r="F4456" s="6">
        <v>550108</v>
      </c>
      <c r="G4456" s="6" t="s">
        <v>3778</v>
      </c>
      <c r="H4456" s="16">
        <v>200116888.164</v>
      </c>
      <c r="I4456" s="12">
        <v>44361</v>
      </c>
      <c r="J4456" s="12">
        <v>44906</v>
      </c>
      <c r="K4456" s="15">
        <v>0</v>
      </c>
      <c r="L4456" s="13" t="s">
        <v>14</v>
      </c>
      <c r="M4456" s="7">
        <v>1</v>
      </c>
      <c r="N4456" s="14"/>
    </row>
    <row r="4457" spans="1:14" ht="126">
      <c r="A4457" s="6">
        <v>4456</v>
      </c>
      <c r="B4457" s="8" t="s">
        <v>27164</v>
      </c>
      <c r="C4457" s="9" t="s">
        <v>27738</v>
      </c>
      <c r="D4457" s="10" t="s">
        <v>27739</v>
      </c>
      <c r="E4457" s="11" t="s">
        <v>27737</v>
      </c>
      <c r="F4457" s="6">
        <v>550108</v>
      </c>
      <c r="G4457" s="6" t="s">
        <v>3778</v>
      </c>
      <c r="H4457" s="16">
        <v>102059612.96364</v>
      </c>
      <c r="I4457" s="12">
        <v>44361</v>
      </c>
      <c r="J4457" s="12">
        <v>44906</v>
      </c>
      <c r="K4457" s="15">
        <v>0</v>
      </c>
      <c r="L4457" s="13" t="s">
        <v>14</v>
      </c>
      <c r="M4457" s="7">
        <v>0.51</v>
      </c>
      <c r="N4457" s="14"/>
    </row>
    <row r="4458" spans="1:14" ht="126">
      <c r="A4458" s="6">
        <v>4457</v>
      </c>
      <c r="B4458" s="8" t="s">
        <v>27164</v>
      </c>
      <c r="C4458" s="9" t="s">
        <v>27740</v>
      </c>
      <c r="D4458" s="10" t="s">
        <v>1069</v>
      </c>
      <c r="E4458" s="11" t="s">
        <v>27737</v>
      </c>
      <c r="F4458" s="6">
        <v>550108</v>
      </c>
      <c r="G4458" s="6" t="s">
        <v>3778</v>
      </c>
      <c r="H4458" s="16">
        <v>98057275.20036</v>
      </c>
      <c r="I4458" s="12">
        <v>44361</v>
      </c>
      <c r="J4458" s="12">
        <v>44906</v>
      </c>
      <c r="K4458" s="15">
        <v>0</v>
      </c>
      <c r="L4458" s="13" t="s">
        <v>14</v>
      </c>
      <c r="M4458" s="7">
        <v>0.49</v>
      </c>
      <c r="N4458" s="14"/>
    </row>
    <row r="4459" spans="1:14" ht="63">
      <c r="A4459" s="6">
        <v>4458</v>
      </c>
      <c r="B4459" s="8" t="s">
        <v>27164</v>
      </c>
      <c r="C4459" s="9" t="s">
        <v>27741</v>
      </c>
      <c r="D4459" s="10" t="s">
        <v>27742</v>
      </c>
      <c r="E4459" s="11" t="s">
        <v>27743</v>
      </c>
      <c r="F4459" s="6">
        <v>593362</v>
      </c>
      <c r="G4459" s="6" t="s">
        <v>608</v>
      </c>
      <c r="H4459" s="16">
        <v>2485509.003</v>
      </c>
      <c r="I4459" s="12" t="s">
        <v>11669</v>
      </c>
      <c r="J4459" s="12" t="s">
        <v>27744</v>
      </c>
      <c r="K4459" s="15">
        <v>0</v>
      </c>
      <c r="L4459" s="13" t="s">
        <v>14</v>
      </c>
      <c r="M4459" s="7">
        <v>0.49</v>
      </c>
      <c r="N4459" s="14"/>
    </row>
    <row r="4460" spans="1:14" ht="78.75">
      <c r="A4460" s="6">
        <v>4459</v>
      </c>
      <c r="B4460" s="8" t="s">
        <v>4675</v>
      </c>
      <c r="C4460" s="9" t="s">
        <v>4676</v>
      </c>
      <c r="D4460" s="10" t="s">
        <v>4677</v>
      </c>
      <c r="E4460" s="11" t="s">
        <v>4678</v>
      </c>
      <c r="F4460" s="6">
        <v>497738</v>
      </c>
      <c r="G4460" s="6" t="s">
        <v>801</v>
      </c>
      <c r="H4460" s="16">
        <v>21277395.309999999</v>
      </c>
      <c r="I4460" s="12" t="s">
        <v>4679</v>
      </c>
      <c r="J4460" s="12" t="s">
        <v>4680</v>
      </c>
      <c r="K4460" s="15">
        <v>17204380</v>
      </c>
      <c r="L4460" s="13" t="s">
        <v>70</v>
      </c>
      <c r="M4460" s="7">
        <v>1</v>
      </c>
      <c r="N4460" s="14"/>
    </row>
    <row r="4461" spans="1:14" ht="78.75">
      <c r="A4461" s="6">
        <v>4460</v>
      </c>
      <c r="B4461" s="8" t="s">
        <v>4675</v>
      </c>
      <c r="C4461" s="9" t="s">
        <v>4681</v>
      </c>
      <c r="D4461" s="10" t="s">
        <v>4682</v>
      </c>
      <c r="E4461" s="11" t="s">
        <v>4678</v>
      </c>
      <c r="F4461" s="6">
        <v>497738</v>
      </c>
      <c r="G4461" s="6" t="s">
        <v>801</v>
      </c>
      <c r="H4461" s="16">
        <v>21277395.309999999</v>
      </c>
      <c r="I4461" s="12" t="s">
        <v>4679</v>
      </c>
      <c r="J4461" s="12" t="s">
        <v>4680</v>
      </c>
      <c r="K4461" s="15">
        <f>M4461*K4460</f>
        <v>15483942</v>
      </c>
      <c r="L4461" s="13" t="s">
        <v>70</v>
      </c>
      <c r="M4461" s="7">
        <v>0.9</v>
      </c>
      <c r="N4461" s="14"/>
    </row>
    <row r="4462" spans="1:14" ht="78.75">
      <c r="A4462" s="6">
        <v>4461</v>
      </c>
      <c r="B4462" s="8" t="s">
        <v>4675</v>
      </c>
      <c r="C4462" s="9" t="s">
        <v>4683</v>
      </c>
      <c r="D4462" s="10" t="s">
        <v>4684</v>
      </c>
      <c r="E4462" s="11" t="s">
        <v>4678</v>
      </c>
      <c r="F4462" s="6">
        <v>497738</v>
      </c>
      <c r="G4462" s="6" t="s">
        <v>801</v>
      </c>
      <c r="H4462" s="16">
        <v>21277395.309999999</v>
      </c>
      <c r="I4462" s="12" t="s">
        <v>4679</v>
      </c>
      <c r="J4462" s="12" t="s">
        <v>4680</v>
      </c>
      <c r="K4462" s="15">
        <f>M4462*K4460</f>
        <v>1720438</v>
      </c>
      <c r="L4462" s="13" t="s">
        <v>70</v>
      </c>
      <c r="M4462" s="7">
        <v>0.1</v>
      </c>
      <c r="N4462" s="14"/>
    </row>
    <row r="4463" spans="1:14" ht="78.75">
      <c r="A4463" s="6">
        <v>4462</v>
      </c>
      <c r="B4463" s="8" t="s">
        <v>4675</v>
      </c>
      <c r="C4463" s="9" t="s">
        <v>4685</v>
      </c>
      <c r="D4463" s="10" t="s">
        <v>4686</v>
      </c>
      <c r="E4463" s="11" t="s">
        <v>4687</v>
      </c>
      <c r="F4463" s="6">
        <v>497748</v>
      </c>
      <c r="G4463" s="6" t="s">
        <v>801</v>
      </c>
      <c r="H4463" s="16">
        <v>27200219.129999999</v>
      </c>
      <c r="I4463" s="12" t="s">
        <v>4688</v>
      </c>
      <c r="J4463" s="12" t="s">
        <v>4689</v>
      </c>
      <c r="K4463" s="15">
        <v>10499000</v>
      </c>
      <c r="L4463" s="13" t="s">
        <v>70</v>
      </c>
      <c r="M4463" s="7">
        <v>1</v>
      </c>
      <c r="N4463" s="14"/>
    </row>
    <row r="4464" spans="1:14" ht="78.75">
      <c r="A4464" s="6">
        <v>4463</v>
      </c>
      <c r="B4464" s="8" t="s">
        <v>4675</v>
      </c>
      <c r="C4464" s="9" t="s">
        <v>4690</v>
      </c>
      <c r="D4464" s="10" t="s">
        <v>1602</v>
      </c>
      <c r="E4464" s="11" t="s">
        <v>4691</v>
      </c>
      <c r="F4464" s="6">
        <v>497752</v>
      </c>
      <c r="G4464" s="6" t="s">
        <v>801</v>
      </c>
      <c r="H4464" s="16">
        <v>19947367.800000001</v>
      </c>
      <c r="I4464" s="12" t="s">
        <v>4692</v>
      </c>
      <c r="J4464" s="12" t="s">
        <v>4693</v>
      </c>
      <c r="K4464" s="15">
        <v>8665000</v>
      </c>
      <c r="L4464" s="13" t="s">
        <v>14</v>
      </c>
      <c r="M4464" s="7">
        <v>1</v>
      </c>
      <c r="N4464" s="14"/>
    </row>
    <row r="4465" spans="1:14" ht="94.5">
      <c r="A4465" s="6">
        <v>4464</v>
      </c>
      <c r="B4465" s="8" t="s">
        <v>4675</v>
      </c>
      <c r="C4465" s="9" t="s">
        <v>4694</v>
      </c>
      <c r="D4465" s="10" t="s">
        <v>4695</v>
      </c>
      <c r="E4465" s="11" t="s">
        <v>4696</v>
      </c>
      <c r="F4465" s="6">
        <v>497764</v>
      </c>
      <c r="G4465" s="6" t="s">
        <v>801</v>
      </c>
      <c r="H4465" s="16">
        <v>28111295.670000002</v>
      </c>
      <c r="I4465" s="12" t="s">
        <v>4679</v>
      </c>
      <c r="J4465" s="12" t="s">
        <v>4680</v>
      </c>
      <c r="K4465" s="15">
        <v>17186000</v>
      </c>
      <c r="L4465" s="13" t="s">
        <v>70</v>
      </c>
      <c r="M4465" s="7">
        <v>1</v>
      </c>
      <c r="N4465" s="14"/>
    </row>
    <row r="4466" spans="1:14" ht="78.75">
      <c r="A4466" s="6">
        <v>4465</v>
      </c>
      <c r="B4466" s="8" t="s">
        <v>4675</v>
      </c>
      <c r="C4466" s="9" t="s">
        <v>4697</v>
      </c>
      <c r="D4466" s="10" t="s">
        <v>4698</v>
      </c>
      <c r="E4466" s="11" t="s">
        <v>4699</v>
      </c>
      <c r="F4466" s="6">
        <v>567049</v>
      </c>
      <c r="G4466" s="6" t="s">
        <v>801</v>
      </c>
      <c r="H4466" s="16">
        <v>22498500</v>
      </c>
      <c r="I4466" s="12"/>
      <c r="J4466" s="12"/>
      <c r="K4466" s="15"/>
      <c r="L4466" s="13"/>
      <c r="M4466" s="7"/>
      <c r="N4466" s="14"/>
    </row>
    <row r="4467" spans="1:14" ht="94.5">
      <c r="A4467" s="6">
        <v>4466</v>
      </c>
      <c r="B4467" s="8" t="s">
        <v>4675</v>
      </c>
      <c r="C4467" s="9" t="s">
        <v>4700</v>
      </c>
      <c r="D4467" s="10" t="s">
        <v>4701</v>
      </c>
      <c r="E4467" s="11" t="s">
        <v>4696</v>
      </c>
      <c r="F4467" s="6">
        <v>497764</v>
      </c>
      <c r="G4467" s="6" t="s">
        <v>801</v>
      </c>
      <c r="H4467" s="16">
        <v>28111295.670000002</v>
      </c>
      <c r="I4467" s="12" t="s">
        <v>4679</v>
      </c>
      <c r="J4467" s="12" t="s">
        <v>4680</v>
      </c>
      <c r="K4467" s="15">
        <f>K4465*M4467</f>
        <v>8421140</v>
      </c>
      <c r="L4467" s="13" t="s">
        <v>70</v>
      </c>
      <c r="M4467" s="7">
        <v>0.49</v>
      </c>
      <c r="N4467" s="14"/>
    </row>
    <row r="4468" spans="1:14" ht="94.5">
      <c r="A4468" s="6">
        <v>4467</v>
      </c>
      <c r="B4468" s="8" t="s">
        <v>4675</v>
      </c>
      <c r="C4468" s="9" t="s">
        <v>4702</v>
      </c>
      <c r="D4468" s="10" t="s">
        <v>4703</v>
      </c>
      <c r="E4468" s="11" t="s">
        <v>4696</v>
      </c>
      <c r="F4468" s="6">
        <v>497764</v>
      </c>
      <c r="G4468" s="6" t="s">
        <v>801</v>
      </c>
      <c r="H4468" s="16">
        <v>28111295.670000002</v>
      </c>
      <c r="I4468" s="12" t="s">
        <v>4679</v>
      </c>
      <c r="J4468" s="12" t="s">
        <v>4680</v>
      </c>
      <c r="K4468" s="15">
        <f>K4465*M4468</f>
        <v>8764860</v>
      </c>
      <c r="L4468" s="13" t="s">
        <v>70</v>
      </c>
      <c r="M4468" s="7">
        <v>0.51</v>
      </c>
      <c r="N4468" s="14"/>
    </row>
    <row r="4469" spans="1:14" ht="78.75">
      <c r="A4469" s="6">
        <v>4468</v>
      </c>
      <c r="B4469" s="8" t="s">
        <v>4675</v>
      </c>
      <c r="C4469" s="9" t="s">
        <v>4704</v>
      </c>
      <c r="D4469" s="10" t="s">
        <v>4705</v>
      </c>
      <c r="E4469" s="11" t="s">
        <v>4706</v>
      </c>
      <c r="F4469" s="6"/>
      <c r="G4469" s="6" t="s">
        <v>4707</v>
      </c>
      <c r="H4469" s="16">
        <v>25037000</v>
      </c>
      <c r="I4469" s="12" t="s">
        <v>4708</v>
      </c>
      <c r="J4469" s="12" t="s">
        <v>4709</v>
      </c>
      <c r="K4469" s="15"/>
      <c r="L4469" s="13"/>
      <c r="M4469" s="7"/>
      <c r="N4469" s="14"/>
    </row>
    <row r="4470" spans="1:14" ht="94.5">
      <c r="A4470" s="6">
        <v>4469</v>
      </c>
      <c r="B4470" s="8" t="s">
        <v>4675</v>
      </c>
      <c r="C4470" s="9" t="s">
        <v>4710</v>
      </c>
      <c r="D4470" s="10" t="s">
        <v>4711</v>
      </c>
      <c r="E4470" s="11" t="s">
        <v>4712</v>
      </c>
      <c r="F4470" s="6">
        <v>509051</v>
      </c>
      <c r="G4470" s="6" t="s">
        <v>1034</v>
      </c>
      <c r="H4470" s="16">
        <v>64512738.118000001</v>
      </c>
      <c r="I4470" s="12">
        <v>44237</v>
      </c>
      <c r="J4470" s="12">
        <v>44788</v>
      </c>
      <c r="K4470" s="15"/>
      <c r="L4470" s="13" t="s">
        <v>70</v>
      </c>
      <c r="M4470" s="7">
        <v>1</v>
      </c>
      <c r="N4470" s="14"/>
    </row>
    <row r="4471" spans="1:14" ht="94.5">
      <c r="A4471" s="6">
        <v>4470</v>
      </c>
      <c r="B4471" s="8" t="s">
        <v>4675</v>
      </c>
      <c r="C4471" s="9" t="s">
        <v>4713</v>
      </c>
      <c r="D4471" s="10" t="s">
        <v>4714</v>
      </c>
      <c r="E4471" s="11" t="s">
        <v>4712</v>
      </c>
      <c r="F4471" s="6">
        <v>509051</v>
      </c>
      <c r="G4471" s="6" t="s">
        <v>1034</v>
      </c>
      <c r="H4471" s="16">
        <v>64512738.118000001</v>
      </c>
      <c r="I4471" s="12">
        <v>44237</v>
      </c>
      <c r="J4471" s="12">
        <v>44788</v>
      </c>
      <c r="K4471" s="15"/>
      <c r="L4471" s="13" t="s">
        <v>70</v>
      </c>
      <c r="M4471" s="7">
        <v>0.6</v>
      </c>
      <c r="N4471" s="14"/>
    </row>
    <row r="4472" spans="1:14" ht="94.5">
      <c r="A4472" s="6">
        <v>4471</v>
      </c>
      <c r="B4472" s="8" t="s">
        <v>4675</v>
      </c>
      <c r="C4472" s="9" t="s">
        <v>4715</v>
      </c>
      <c r="D4472" s="10" t="s">
        <v>4716</v>
      </c>
      <c r="E4472" s="11" t="s">
        <v>4712</v>
      </c>
      <c r="F4472" s="6">
        <v>509051</v>
      </c>
      <c r="G4472" s="6" t="s">
        <v>1034</v>
      </c>
      <c r="H4472" s="16">
        <v>64512738.118000001</v>
      </c>
      <c r="I4472" s="12">
        <v>44237</v>
      </c>
      <c r="J4472" s="12">
        <v>44788</v>
      </c>
      <c r="K4472" s="15"/>
      <c r="L4472" s="13" t="s">
        <v>70</v>
      </c>
      <c r="M4472" s="7">
        <v>0.4</v>
      </c>
      <c r="N4472" s="14"/>
    </row>
    <row r="4473" spans="1:14" ht="94.5">
      <c r="A4473" s="6">
        <v>4472</v>
      </c>
      <c r="B4473" s="8" t="s">
        <v>4675</v>
      </c>
      <c r="C4473" s="9" t="s">
        <v>4717</v>
      </c>
      <c r="D4473" s="10" t="s">
        <v>4718</v>
      </c>
      <c r="E4473" s="11" t="s">
        <v>4719</v>
      </c>
      <c r="F4473" s="6">
        <v>584712</v>
      </c>
      <c r="G4473" s="6" t="s">
        <v>1034</v>
      </c>
      <c r="H4473" s="16">
        <v>44340935.060000002</v>
      </c>
      <c r="I4473" s="12"/>
      <c r="J4473" s="12"/>
      <c r="K4473" s="15"/>
      <c r="L4473" s="13" t="s">
        <v>70</v>
      </c>
      <c r="M4473" s="7">
        <v>1</v>
      </c>
      <c r="N4473" s="14"/>
    </row>
    <row r="4474" spans="1:14" ht="94.5">
      <c r="A4474" s="6">
        <v>4473</v>
      </c>
      <c r="B4474" s="8" t="s">
        <v>4675</v>
      </c>
      <c r="C4474" s="9" t="s">
        <v>4720</v>
      </c>
      <c r="D4474" s="10" t="s">
        <v>4705</v>
      </c>
      <c r="E4474" s="11" t="s">
        <v>4719</v>
      </c>
      <c r="F4474" s="6">
        <v>584712</v>
      </c>
      <c r="G4474" s="6" t="s">
        <v>1034</v>
      </c>
      <c r="H4474" s="16">
        <v>44340935.060000002</v>
      </c>
      <c r="I4474" s="12"/>
      <c r="J4474" s="12"/>
      <c r="K4474" s="15"/>
      <c r="L4474" s="13" t="s">
        <v>70</v>
      </c>
      <c r="M4474" s="7">
        <v>0.51</v>
      </c>
      <c r="N4474" s="14"/>
    </row>
    <row r="4475" spans="1:14" ht="94.5">
      <c r="A4475" s="6">
        <v>4474</v>
      </c>
      <c r="B4475" s="8" t="s">
        <v>4675</v>
      </c>
      <c r="C4475" s="9" t="s">
        <v>4721</v>
      </c>
      <c r="D4475" s="10" t="s">
        <v>4722</v>
      </c>
      <c r="E4475" s="11" t="s">
        <v>4719</v>
      </c>
      <c r="F4475" s="6">
        <v>584712</v>
      </c>
      <c r="G4475" s="6" t="s">
        <v>1034</v>
      </c>
      <c r="H4475" s="16">
        <v>44340935.060000002</v>
      </c>
      <c r="I4475" s="12"/>
      <c r="J4475" s="12"/>
      <c r="K4475" s="15"/>
      <c r="L4475" s="13" t="s">
        <v>70</v>
      </c>
      <c r="M4475" s="7">
        <v>0.49</v>
      </c>
      <c r="N4475" s="14"/>
    </row>
    <row r="4476" spans="1:14" ht="94.5">
      <c r="A4476" s="6">
        <v>4475</v>
      </c>
      <c r="B4476" s="8" t="s">
        <v>4675</v>
      </c>
      <c r="C4476" s="9" t="s">
        <v>4723</v>
      </c>
      <c r="D4476" s="10" t="s">
        <v>4724</v>
      </c>
      <c r="E4476" s="11" t="s">
        <v>4725</v>
      </c>
      <c r="F4476" s="6">
        <v>509052</v>
      </c>
      <c r="G4476" s="6" t="s">
        <v>1034</v>
      </c>
      <c r="H4476" s="16">
        <v>60630000</v>
      </c>
      <c r="I4476" s="12">
        <v>44198</v>
      </c>
      <c r="J4476" s="12">
        <v>44780</v>
      </c>
      <c r="K4476" s="15">
        <v>150000</v>
      </c>
      <c r="L4476" s="13" t="s">
        <v>70</v>
      </c>
      <c r="M4476" s="7">
        <v>1</v>
      </c>
      <c r="N4476" s="14"/>
    </row>
    <row r="4477" spans="1:14" ht="94.5">
      <c r="A4477" s="6">
        <v>4476</v>
      </c>
      <c r="B4477" s="8" t="s">
        <v>4675</v>
      </c>
      <c r="C4477" s="9" t="s">
        <v>4713</v>
      </c>
      <c r="D4477" s="10" t="s">
        <v>4714</v>
      </c>
      <c r="E4477" s="11" t="s">
        <v>4725</v>
      </c>
      <c r="F4477" s="6">
        <v>509052</v>
      </c>
      <c r="G4477" s="6" t="s">
        <v>1034</v>
      </c>
      <c r="H4477" s="16">
        <v>60630000</v>
      </c>
      <c r="I4477" s="12">
        <v>44198</v>
      </c>
      <c r="J4477" s="12">
        <v>44780</v>
      </c>
      <c r="K4477" s="15">
        <v>150000</v>
      </c>
      <c r="L4477" s="13" t="s">
        <v>70</v>
      </c>
      <c r="M4477" s="7">
        <v>0.5</v>
      </c>
      <c r="N4477" s="14"/>
    </row>
    <row r="4478" spans="1:14" ht="94.5">
      <c r="A4478" s="6">
        <v>4477</v>
      </c>
      <c r="B4478" s="8" t="s">
        <v>4675</v>
      </c>
      <c r="C4478" s="9" t="s">
        <v>4726</v>
      </c>
      <c r="D4478" s="10" t="s">
        <v>4727</v>
      </c>
      <c r="E4478" s="11" t="s">
        <v>4725</v>
      </c>
      <c r="F4478" s="6">
        <v>509052</v>
      </c>
      <c r="G4478" s="6" t="s">
        <v>1034</v>
      </c>
      <c r="H4478" s="16">
        <v>60630000</v>
      </c>
      <c r="I4478" s="12">
        <v>44198</v>
      </c>
      <c r="J4478" s="12">
        <v>44780</v>
      </c>
      <c r="K4478" s="15">
        <v>150000</v>
      </c>
      <c r="L4478" s="13" t="s">
        <v>70</v>
      </c>
      <c r="M4478" s="7">
        <v>0.5</v>
      </c>
      <c r="N4478" s="14"/>
    </row>
    <row r="4479" spans="1:14" ht="63">
      <c r="A4479" s="6">
        <v>4478</v>
      </c>
      <c r="B4479" s="8" t="s">
        <v>4675</v>
      </c>
      <c r="C4479" s="9" t="s">
        <v>4728</v>
      </c>
      <c r="D4479" s="10" t="s">
        <v>2913</v>
      </c>
      <c r="E4479" s="11" t="s">
        <v>4729</v>
      </c>
      <c r="F4479" s="6"/>
      <c r="G4479" s="6" t="s">
        <v>340</v>
      </c>
      <c r="H4479" s="16">
        <v>23297438</v>
      </c>
      <c r="I4479" s="12"/>
      <c r="J4479" s="12">
        <v>44646</v>
      </c>
      <c r="K4479" s="15">
        <v>4500000</v>
      </c>
      <c r="L4479" s="13" t="s">
        <v>14</v>
      </c>
      <c r="M4479" s="7">
        <v>1</v>
      </c>
      <c r="N4479" s="14"/>
    </row>
    <row r="4480" spans="1:14" ht="78.75">
      <c r="A4480" s="6">
        <v>4479</v>
      </c>
      <c r="B4480" s="8" t="s">
        <v>4675</v>
      </c>
      <c r="C4480" s="9" t="s">
        <v>4704</v>
      </c>
      <c r="D4480" s="10" t="s">
        <v>4705</v>
      </c>
      <c r="E4480" s="11" t="s">
        <v>4730</v>
      </c>
      <c r="F4480" s="6">
        <v>561401</v>
      </c>
      <c r="G4480" s="6" t="s">
        <v>1779</v>
      </c>
      <c r="H4480" s="16">
        <v>42257000</v>
      </c>
      <c r="I4480" s="12">
        <v>44389</v>
      </c>
      <c r="J4480" s="12">
        <v>44846</v>
      </c>
      <c r="K4480" s="15"/>
      <c r="L4480" s="13" t="s">
        <v>14</v>
      </c>
      <c r="M4480" s="7">
        <v>1</v>
      </c>
      <c r="N4480" s="14"/>
    </row>
    <row r="4481" spans="1:14" ht="78.75">
      <c r="A4481" s="6">
        <v>4480</v>
      </c>
      <c r="B4481" s="8" t="s">
        <v>4675</v>
      </c>
      <c r="C4481" s="9" t="s">
        <v>4704</v>
      </c>
      <c r="D4481" s="10" t="s">
        <v>4705</v>
      </c>
      <c r="E4481" s="11" t="s">
        <v>4731</v>
      </c>
      <c r="F4481" s="6">
        <v>561400</v>
      </c>
      <c r="G4481" s="6" t="s">
        <v>1779</v>
      </c>
      <c r="H4481" s="16">
        <v>41839000</v>
      </c>
      <c r="I4481" s="12">
        <v>44389</v>
      </c>
      <c r="J4481" s="12">
        <v>44846</v>
      </c>
      <c r="K4481" s="15"/>
      <c r="L4481" s="13" t="s">
        <v>14</v>
      </c>
      <c r="M4481" s="7">
        <v>1</v>
      </c>
      <c r="N4481" s="14"/>
    </row>
    <row r="4482" spans="1:14" ht="94.5">
      <c r="A4482" s="6">
        <v>4481</v>
      </c>
      <c r="B4482" s="8" t="s">
        <v>4675</v>
      </c>
      <c r="C4482" s="9" t="s">
        <v>4732</v>
      </c>
      <c r="D4482" s="10" t="s">
        <v>4733</v>
      </c>
      <c r="E4482" s="11" t="s">
        <v>4734</v>
      </c>
      <c r="F4482" s="6">
        <v>561399</v>
      </c>
      <c r="G4482" s="6" t="s">
        <v>1779</v>
      </c>
      <c r="H4482" s="16">
        <v>16210000</v>
      </c>
      <c r="I4482" s="12">
        <v>44389</v>
      </c>
      <c r="J4482" s="12">
        <v>44760</v>
      </c>
      <c r="K4482" s="15"/>
      <c r="L4482" s="13" t="s">
        <v>14</v>
      </c>
      <c r="M4482" s="7">
        <v>1</v>
      </c>
      <c r="N4482" s="14"/>
    </row>
    <row r="4483" spans="1:14" ht="78.75">
      <c r="A4483" s="6">
        <v>4482</v>
      </c>
      <c r="B4483" s="8" t="s">
        <v>4675</v>
      </c>
      <c r="C4483" s="9" t="s">
        <v>4735</v>
      </c>
      <c r="D4483" s="10" t="s">
        <v>4736</v>
      </c>
      <c r="E4483" s="11" t="s">
        <v>4737</v>
      </c>
      <c r="F4483" s="6">
        <v>241145</v>
      </c>
      <c r="G4483" s="6" t="s">
        <v>4738</v>
      </c>
      <c r="H4483" s="16">
        <v>9498485.0920000002</v>
      </c>
      <c r="I4483" s="12">
        <v>43482</v>
      </c>
      <c r="J4483" s="12" t="s">
        <v>4739</v>
      </c>
      <c r="K4483" s="15">
        <v>4798640</v>
      </c>
      <c r="L4483" s="13" t="s">
        <v>14</v>
      </c>
      <c r="M4483" s="7">
        <v>1</v>
      </c>
      <c r="N4483" s="14"/>
    </row>
    <row r="4484" spans="1:14" ht="94.5">
      <c r="A4484" s="6">
        <v>4483</v>
      </c>
      <c r="B4484" s="8" t="s">
        <v>4675</v>
      </c>
      <c r="C4484" s="9" t="s">
        <v>4740</v>
      </c>
      <c r="D4484" s="10" t="s">
        <v>4741</v>
      </c>
      <c r="E4484" s="11" t="s">
        <v>4742</v>
      </c>
      <c r="F4484" s="6">
        <v>272766</v>
      </c>
      <c r="G4484" s="6" t="s">
        <v>4738</v>
      </c>
      <c r="H4484" s="16">
        <v>25841057.846000001</v>
      </c>
      <c r="I4484" s="12">
        <v>43558</v>
      </c>
      <c r="J4484" s="12" t="s">
        <v>4743</v>
      </c>
      <c r="K4484" s="15">
        <v>3700000</v>
      </c>
      <c r="L4484" s="13" t="s">
        <v>14</v>
      </c>
      <c r="M4484" s="7">
        <v>1</v>
      </c>
      <c r="N4484" s="14"/>
    </row>
    <row r="4485" spans="1:14" ht="78.75">
      <c r="A4485" s="6">
        <v>4484</v>
      </c>
      <c r="B4485" s="8" t="s">
        <v>4675</v>
      </c>
      <c r="C4485" s="9" t="s">
        <v>4744</v>
      </c>
      <c r="D4485" s="10" t="s">
        <v>4745</v>
      </c>
      <c r="E4485" s="11" t="s">
        <v>4746</v>
      </c>
      <c r="F4485" s="6">
        <v>197632</v>
      </c>
      <c r="G4485" s="6" t="s">
        <v>4738</v>
      </c>
      <c r="H4485" s="16">
        <v>11106028.289999999</v>
      </c>
      <c r="I4485" s="12">
        <v>43292</v>
      </c>
      <c r="J4485" s="12" t="s">
        <v>207</v>
      </c>
      <c r="K4485" s="15">
        <v>7500000</v>
      </c>
      <c r="L4485" s="13" t="s">
        <v>14</v>
      </c>
      <c r="M4485" s="7">
        <v>1</v>
      </c>
      <c r="N4485" s="14"/>
    </row>
    <row r="4486" spans="1:14" ht="189">
      <c r="A4486" s="6">
        <v>4485</v>
      </c>
      <c r="B4486" s="8" t="s">
        <v>4675</v>
      </c>
      <c r="C4486" s="9" t="s">
        <v>4747</v>
      </c>
      <c r="D4486" s="10" t="s">
        <v>4748</v>
      </c>
      <c r="E4486" s="11" t="s">
        <v>4749</v>
      </c>
      <c r="F4486" s="6">
        <v>204875</v>
      </c>
      <c r="G4486" s="6" t="s">
        <v>4738</v>
      </c>
      <c r="H4486" s="16">
        <v>18687370.539999999</v>
      </c>
      <c r="I4486" s="12" t="s">
        <v>4750</v>
      </c>
      <c r="J4486" s="12" t="s">
        <v>21</v>
      </c>
      <c r="K4486" s="15">
        <v>12300000</v>
      </c>
      <c r="L4486" s="13" t="s">
        <v>14</v>
      </c>
      <c r="M4486" s="7">
        <v>1</v>
      </c>
      <c r="N4486" s="14"/>
    </row>
    <row r="4487" spans="1:14" ht="141.75">
      <c r="A4487" s="6">
        <v>4486</v>
      </c>
      <c r="B4487" s="8" t="s">
        <v>4675</v>
      </c>
      <c r="C4487" s="9" t="s">
        <v>4704</v>
      </c>
      <c r="D4487" s="10" t="s">
        <v>4705</v>
      </c>
      <c r="E4487" s="11" t="s">
        <v>4751</v>
      </c>
      <c r="F4487" s="6">
        <v>261778</v>
      </c>
      <c r="G4487" s="6" t="s">
        <v>4738</v>
      </c>
      <c r="H4487" s="16">
        <v>25912771.136</v>
      </c>
      <c r="I4487" s="12">
        <v>43633</v>
      </c>
      <c r="J4487" s="12" t="s">
        <v>4752</v>
      </c>
      <c r="K4487" s="15">
        <v>13000000</v>
      </c>
      <c r="L4487" s="13" t="s">
        <v>14</v>
      </c>
      <c r="M4487" s="7">
        <v>1</v>
      </c>
      <c r="N4487" s="14"/>
    </row>
    <row r="4488" spans="1:14" ht="299.25">
      <c r="A4488" s="6">
        <v>4487</v>
      </c>
      <c r="B4488" s="8" t="s">
        <v>4675</v>
      </c>
      <c r="C4488" s="9" t="s">
        <v>4753</v>
      </c>
      <c r="D4488" s="10" t="s">
        <v>4754</v>
      </c>
      <c r="E4488" s="11" t="s">
        <v>4755</v>
      </c>
      <c r="F4488" s="6">
        <v>261779</v>
      </c>
      <c r="G4488" s="6" t="s">
        <v>4738</v>
      </c>
      <c r="H4488" s="16">
        <v>22279779.25</v>
      </c>
      <c r="I4488" s="12">
        <v>43534</v>
      </c>
      <c r="J4488" s="12" t="s">
        <v>4756</v>
      </c>
      <c r="K4488" s="15">
        <v>14450000</v>
      </c>
      <c r="L4488" s="13" t="s">
        <v>14</v>
      </c>
      <c r="M4488" s="7">
        <v>1</v>
      </c>
      <c r="N4488" s="14"/>
    </row>
    <row r="4489" spans="1:14" ht="78.75">
      <c r="A4489" s="6">
        <v>4488</v>
      </c>
      <c r="B4489" s="8" t="s">
        <v>4675</v>
      </c>
      <c r="C4489" s="9" t="s">
        <v>4757</v>
      </c>
      <c r="D4489" s="10" t="s">
        <v>4758</v>
      </c>
      <c r="E4489" s="11" t="s">
        <v>4759</v>
      </c>
      <c r="F4489" s="6">
        <v>284226</v>
      </c>
      <c r="G4489" s="6" t="s">
        <v>4738</v>
      </c>
      <c r="H4489" s="16">
        <v>10667329.893999999</v>
      </c>
      <c r="I4489" s="12" t="s">
        <v>4760</v>
      </c>
      <c r="J4489" s="12" t="s">
        <v>849</v>
      </c>
      <c r="K4489" s="15">
        <v>2050844</v>
      </c>
      <c r="L4489" s="13" t="s">
        <v>14</v>
      </c>
      <c r="M4489" s="7">
        <v>1</v>
      </c>
      <c r="N4489" s="14"/>
    </row>
    <row r="4490" spans="1:14" ht="78.75">
      <c r="A4490" s="6">
        <v>4489</v>
      </c>
      <c r="B4490" s="8" t="s">
        <v>4675</v>
      </c>
      <c r="C4490" s="9" t="s">
        <v>4757</v>
      </c>
      <c r="D4490" s="10" t="s">
        <v>4758</v>
      </c>
      <c r="E4490" s="11" t="s">
        <v>4761</v>
      </c>
      <c r="F4490" s="6">
        <v>241147</v>
      </c>
      <c r="G4490" s="6" t="s">
        <v>4738</v>
      </c>
      <c r="H4490" s="16">
        <v>16732240.514</v>
      </c>
      <c r="I4490" s="12">
        <v>43480</v>
      </c>
      <c r="J4490" s="12" t="s">
        <v>542</v>
      </c>
      <c r="K4490" s="15">
        <v>10200000</v>
      </c>
      <c r="L4490" s="13" t="s">
        <v>14</v>
      </c>
      <c r="M4490" s="7">
        <v>1</v>
      </c>
      <c r="N4490" s="14"/>
    </row>
    <row r="4491" spans="1:14" ht="94.5">
      <c r="A4491" s="6">
        <v>4490</v>
      </c>
      <c r="B4491" s="8" t="s">
        <v>4675</v>
      </c>
      <c r="C4491" s="9" t="s">
        <v>4757</v>
      </c>
      <c r="D4491" s="10" t="s">
        <v>4758</v>
      </c>
      <c r="E4491" s="11" t="s">
        <v>4762</v>
      </c>
      <c r="F4491" s="6">
        <v>191163</v>
      </c>
      <c r="G4491" s="6" t="s">
        <v>4738</v>
      </c>
      <c r="H4491" s="16">
        <v>16304433.050000001</v>
      </c>
      <c r="I4491" s="12">
        <v>43475</v>
      </c>
      <c r="J4491" s="12" t="s">
        <v>4763</v>
      </c>
      <c r="K4491" s="15">
        <v>4200000</v>
      </c>
      <c r="L4491" s="13" t="s">
        <v>14</v>
      </c>
      <c r="M4491" s="7">
        <v>1</v>
      </c>
      <c r="N4491" s="14"/>
    </row>
    <row r="4492" spans="1:14" ht="110.25">
      <c r="A4492" s="6">
        <v>4491</v>
      </c>
      <c r="B4492" s="8" t="s">
        <v>4675</v>
      </c>
      <c r="C4492" s="9" t="s">
        <v>4764</v>
      </c>
      <c r="D4492" s="10" t="s">
        <v>2913</v>
      </c>
      <c r="E4492" s="11" t="s">
        <v>4765</v>
      </c>
      <c r="F4492" s="6">
        <v>261777</v>
      </c>
      <c r="G4492" s="6" t="s">
        <v>4738</v>
      </c>
      <c r="H4492" s="16">
        <v>68807536.311000004</v>
      </c>
      <c r="I4492" s="12">
        <v>43570</v>
      </c>
      <c r="J4492" s="12" t="s">
        <v>4353</v>
      </c>
      <c r="K4492" s="15">
        <v>30700000</v>
      </c>
      <c r="L4492" s="13" t="s">
        <v>14</v>
      </c>
      <c r="M4492" s="7">
        <v>1</v>
      </c>
      <c r="N4492" s="14"/>
    </row>
    <row r="4493" spans="1:14" ht="126">
      <c r="A4493" s="6">
        <v>4492</v>
      </c>
      <c r="B4493" s="8" t="s">
        <v>4675</v>
      </c>
      <c r="C4493" s="9" t="s">
        <v>4766</v>
      </c>
      <c r="D4493" s="10" t="s">
        <v>4767</v>
      </c>
      <c r="E4493" s="11" t="s">
        <v>4768</v>
      </c>
      <c r="F4493" s="6">
        <v>412471</v>
      </c>
      <c r="G4493" s="6" t="s">
        <v>4738</v>
      </c>
      <c r="H4493" s="16">
        <v>57467367.034999996</v>
      </c>
      <c r="I4493" s="12">
        <v>43520</v>
      </c>
      <c r="J4493" s="12" t="s">
        <v>4769</v>
      </c>
      <c r="K4493" s="15">
        <v>17200000</v>
      </c>
      <c r="L4493" s="13" t="s">
        <v>70</v>
      </c>
      <c r="M4493" s="7">
        <v>1</v>
      </c>
      <c r="N4493" s="14"/>
    </row>
    <row r="4494" spans="1:14" ht="409.5">
      <c r="A4494" s="6">
        <v>4493</v>
      </c>
      <c r="B4494" s="8" t="s">
        <v>4675</v>
      </c>
      <c r="C4494" s="9" t="s">
        <v>4770</v>
      </c>
      <c r="D4494" s="10" t="s">
        <v>4771</v>
      </c>
      <c r="E4494" s="11" t="s">
        <v>4772</v>
      </c>
      <c r="F4494" s="6">
        <v>119685</v>
      </c>
      <c r="G4494" s="6" t="s">
        <v>4773</v>
      </c>
      <c r="H4494" s="16">
        <v>167158161.00099999</v>
      </c>
      <c r="I4494" s="12">
        <v>44012</v>
      </c>
      <c r="J4494" s="12" t="s">
        <v>4622</v>
      </c>
      <c r="K4494" s="15">
        <v>95424235</v>
      </c>
      <c r="L4494" s="13" t="s">
        <v>70</v>
      </c>
      <c r="M4494" s="7">
        <v>1</v>
      </c>
      <c r="N4494" s="14"/>
    </row>
    <row r="4495" spans="1:14" ht="409.5">
      <c r="A4495" s="6">
        <v>4494</v>
      </c>
      <c r="B4495" s="8" t="s">
        <v>4675</v>
      </c>
      <c r="C4495" s="9" t="s">
        <v>4774</v>
      </c>
      <c r="D4495" s="10" t="s">
        <v>4775</v>
      </c>
      <c r="E4495" s="11" t="s">
        <v>4772</v>
      </c>
      <c r="F4495" s="6">
        <v>119685</v>
      </c>
      <c r="G4495" s="6" t="s">
        <v>4773</v>
      </c>
      <c r="H4495" s="16">
        <v>167158161.00099999</v>
      </c>
      <c r="I4495" s="12">
        <v>44012</v>
      </c>
      <c r="J4495" s="12" t="s">
        <v>4622</v>
      </c>
      <c r="K4495" s="15">
        <f>M4495*K4494</f>
        <v>38169694</v>
      </c>
      <c r="L4495" s="13" t="s">
        <v>70</v>
      </c>
      <c r="M4495" s="7">
        <v>0.4</v>
      </c>
      <c r="N4495" s="14"/>
    </row>
    <row r="4496" spans="1:14" ht="409.5">
      <c r="A4496" s="6">
        <v>4495</v>
      </c>
      <c r="B4496" s="8" t="s">
        <v>4675</v>
      </c>
      <c r="C4496" s="9" t="s">
        <v>4776</v>
      </c>
      <c r="D4496" s="10" t="s">
        <v>4777</v>
      </c>
      <c r="E4496" s="11" t="s">
        <v>4772</v>
      </c>
      <c r="F4496" s="6">
        <v>119685</v>
      </c>
      <c r="G4496" s="6" t="s">
        <v>4773</v>
      </c>
      <c r="H4496" s="16">
        <v>167158161.00099999</v>
      </c>
      <c r="I4496" s="12">
        <v>44012</v>
      </c>
      <c r="J4496" s="12" t="s">
        <v>4622</v>
      </c>
      <c r="K4496" s="15">
        <f>M4496*K4494</f>
        <v>28627270.5</v>
      </c>
      <c r="L4496" s="13" t="s">
        <v>70</v>
      </c>
      <c r="M4496" s="7">
        <v>0.3</v>
      </c>
      <c r="N4496" s="14"/>
    </row>
    <row r="4497" spans="1:14" ht="267.75">
      <c r="A4497" s="6">
        <v>4496</v>
      </c>
      <c r="B4497" s="8" t="s">
        <v>4675</v>
      </c>
      <c r="C4497" s="9" t="s">
        <v>4778</v>
      </c>
      <c r="D4497" s="10" t="s">
        <v>4779</v>
      </c>
      <c r="E4497" s="11" t="s">
        <v>4780</v>
      </c>
      <c r="F4497" s="6">
        <v>554369</v>
      </c>
      <c r="G4497" s="6" t="s">
        <v>4773</v>
      </c>
      <c r="H4497" s="16">
        <v>257297581.99000001</v>
      </c>
      <c r="I4497" s="12">
        <v>44392</v>
      </c>
      <c r="J4497" s="12">
        <v>44842</v>
      </c>
      <c r="K4497" s="15"/>
      <c r="L4497" s="13" t="s">
        <v>14</v>
      </c>
      <c r="M4497" s="7">
        <v>1</v>
      </c>
      <c r="N4497" s="14"/>
    </row>
    <row r="4498" spans="1:14" ht="220.5">
      <c r="A4498" s="6">
        <v>4497</v>
      </c>
      <c r="B4498" s="8" t="s">
        <v>4675</v>
      </c>
      <c r="C4498" s="9" t="s">
        <v>4781</v>
      </c>
      <c r="D4498" s="10" t="s">
        <v>4782</v>
      </c>
      <c r="E4498" s="11" t="s">
        <v>4783</v>
      </c>
      <c r="F4498" s="6">
        <v>554424</v>
      </c>
      <c r="G4498" s="6" t="s">
        <v>4773</v>
      </c>
      <c r="H4498" s="16">
        <v>50004953.376999997</v>
      </c>
      <c r="I4498" s="12" t="s">
        <v>4784</v>
      </c>
      <c r="J4498" s="12" t="s">
        <v>4785</v>
      </c>
      <c r="K4498" s="15"/>
      <c r="L4498" s="13" t="s">
        <v>14</v>
      </c>
      <c r="M4498" s="7">
        <v>1</v>
      </c>
      <c r="N4498" s="14"/>
    </row>
    <row r="4499" spans="1:14" ht="204.75">
      <c r="A4499" s="6">
        <v>4498</v>
      </c>
      <c r="B4499" s="8" t="s">
        <v>4675</v>
      </c>
      <c r="C4499" s="9" t="s">
        <v>4786</v>
      </c>
      <c r="D4499" s="10" t="s">
        <v>4787</v>
      </c>
      <c r="E4499" s="11" t="s">
        <v>4788</v>
      </c>
      <c r="F4499" s="6">
        <v>554421</v>
      </c>
      <c r="G4499" s="6" t="s">
        <v>4773</v>
      </c>
      <c r="H4499" s="16">
        <v>199303278.102</v>
      </c>
      <c r="I4499" s="12" t="s">
        <v>4789</v>
      </c>
      <c r="J4499" s="12" t="s">
        <v>4790</v>
      </c>
      <c r="K4499" s="15"/>
      <c r="L4499" s="13" t="s">
        <v>70</v>
      </c>
      <c r="M4499" s="7">
        <v>1</v>
      </c>
      <c r="N4499" s="14"/>
    </row>
    <row r="4500" spans="1:14" ht="204.75">
      <c r="A4500" s="6">
        <v>4499</v>
      </c>
      <c r="B4500" s="8" t="s">
        <v>4675</v>
      </c>
      <c r="C4500" s="9" t="s">
        <v>3893</v>
      </c>
      <c r="D4500" s="10" t="s">
        <v>3894</v>
      </c>
      <c r="E4500" s="11" t="s">
        <v>4788</v>
      </c>
      <c r="F4500" s="6">
        <v>554421</v>
      </c>
      <c r="G4500" s="6" t="s">
        <v>4773</v>
      </c>
      <c r="H4500" s="16">
        <f>H4499*0.5</f>
        <v>99651639.050999999</v>
      </c>
      <c r="I4500" s="12" t="s">
        <v>4789</v>
      </c>
      <c r="J4500" s="12" t="s">
        <v>4790</v>
      </c>
      <c r="K4500" s="15"/>
      <c r="L4500" s="13" t="s">
        <v>70</v>
      </c>
      <c r="M4500" s="7">
        <v>0.5</v>
      </c>
      <c r="N4500" s="14"/>
    </row>
    <row r="4501" spans="1:14" ht="204.75">
      <c r="A4501" s="6">
        <v>4500</v>
      </c>
      <c r="B4501" s="8" t="s">
        <v>4675</v>
      </c>
      <c r="C4501" s="9" t="s">
        <v>4791</v>
      </c>
      <c r="D4501" s="10" t="s">
        <v>4792</v>
      </c>
      <c r="E4501" s="11" t="s">
        <v>4788</v>
      </c>
      <c r="F4501" s="6">
        <v>554421</v>
      </c>
      <c r="G4501" s="6" t="s">
        <v>4773</v>
      </c>
      <c r="H4501" s="16">
        <f>H4500</f>
        <v>99651639.050999999</v>
      </c>
      <c r="I4501" s="12" t="s">
        <v>4789</v>
      </c>
      <c r="J4501" s="12" t="s">
        <v>4790</v>
      </c>
      <c r="K4501" s="15"/>
      <c r="L4501" s="13" t="s">
        <v>70</v>
      </c>
      <c r="M4501" s="7">
        <v>0.5</v>
      </c>
      <c r="N4501" s="14"/>
    </row>
    <row r="4502" spans="1:14" ht="141.75">
      <c r="A4502" s="6">
        <v>4501</v>
      </c>
      <c r="B4502" s="8" t="s">
        <v>4675</v>
      </c>
      <c r="C4502" s="9" t="s">
        <v>4793</v>
      </c>
      <c r="D4502" s="10" t="s">
        <v>4794</v>
      </c>
      <c r="E4502" s="11" t="s">
        <v>4795</v>
      </c>
      <c r="F4502" s="6">
        <v>554369</v>
      </c>
      <c r="G4502" s="6" t="s">
        <v>4773</v>
      </c>
      <c r="H4502" s="16">
        <v>277283283.94</v>
      </c>
      <c r="I4502" s="12" t="s">
        <v>4796</v>
      </c>
      <c r="J4502" s="12" t="s">
        <v>4797</v>
      </c>
      <c r="K4502" s="15"/>
      <c r="L4502" s="13" t="s">
        <v>70</v>
      </c>
      <c r="M4502" s="7">
        <v>1</v>
      </c>
      <c r="N4502" s="14"/>
    </row>
    <row r="4503" spans="1:14" ht="141.75">
      <c r="A4503" s="6">
        <v>4502</v>
      </c>
      <c r="B4503" s="8" t="s">
        <v>4675</v>
      </c>
      <c r="C4503" s="9" t="s">
        <v>4798</v>
      </c>
      <c r="D4503" s="10" t="s">
        <v>499</v>
      </c>
      <c r="E4503" s="11" t="s">
        <v>4795</v>
      </c>
      <c r="F4503" s="6">
        <v>554369</v>
      </c>
      <c r="G4503" s="6" t="s">
        <v>4773</v>
      </c>
      <c r="H4503" s="16">
        <f>H4502*0.51</f>
        <v>141414474.80939999</v>
      </c>
      <c r="I4503" s="12" t="s">
        <v>4796</v>
      </c>
      <c r="J4503" s="12" t="s">
        <v>4797</v>
      </c>
      <c r="K4503" s="15"/>
      <c r="L4503" s="13" t="s">
        <v>70</v>
      </c>
      <c r="M4503" s="7">
        <v>0.51</v>
      </c>
      <c r="N4503" s="14"/>
    </row>
    <row r="4504" spans="1:14" ht="141.75">
      <c r="A4504" s="6">
        <v>4503</v>
      </c>
      <c r="B4504" s="8" t="s">
        <v>4675</v>
      </c>
      <c r="C4504" s="9" t="s">
        <v>4799</v>
      </c>
      <c r="D4504" s="10" t="s">
        <v>4800</v>
      </c>
      <c r="E4504" s="11" t="s">
        <v>4795</v>
      </c>
      <c r="F4504" s="6">
        <v>554369</v>
      </c>
      <c r="G4504" s="6" t="s">
        <v>4773</v>
      </c>
      <c r="H4504" s="16">
        <f>H4502*0.49</f>
        <v>135868809.13060001</v>
      </c>
      <c r="I4504" s="12" t="s">
        <v>4796</v>
      </c>
      <c r="J4504" s="12" t="s">
        <v>4797</v>
      </c>
      <c r="K4504" s="15"/>
      <c r="L4504" s="13" t="s">
        <v>70</v>
      </c>
      <c r="M4504" s="7">
        <v>0.49</v>
      </c>
      <c r="N4504" s="14"/>
    </row>
    <row r="4505" spans="1:14" ht="157.5">
      <c r="A4505" s="6">
        <v>4504</v>
      </c>
      <c r="B4505" s="8" t="s">
        <v>4675</v>
      </c>
      <c r="C4505" s="9" t="s">
        <v>4801</v>
      </c>
      <c r="D4505" s="10" t="s">
        <v>4779</v>
      </c>
      <c r="E4505" s="11" t="s">
        <v>4802</v>
      </c>
      <c r="F4505" s="6">
        <v>554422</v>
      </c>
      <c r="G4505" s="6" t="s">
        <v>4773</v>
      </c>
      <c r="H4505" s="16">
        <v>187540729.67899999</v>
      </c>
      <c r="I4505" s="12">
        <v>44396</v>
      </c>
      <c r="J4505" s="12">
        <v>44816</v>
      </c>
      <c r="K4505" s="15"/>
      <c r="L4505" s="13" t="s">
        <v>14</v>
      </c>
      <c r="M4505" s="7">
        <v>1</v>
      </c>
      <c r="N4505" s="14"/>
    </row>
    <row r="4506" spans="1:14" ht="141.75">
      <c r="A4506" s="6">
        <v>4505</v>
      </c>
      <c r="B4506" s="8" t="s">
        <v>4675</v>
      </c>
      <c r="C4506" s="9" t="s">
        <v>4803</v>
      </c>
      <c r="D4506" s="10" t="s">
        <v>4804</v>
      </c>
      <c r="E4506" s="11" t="s">
        <v>4805</v>
      </c>
      <c r="F4506" s="6">
        <v>587236</v>
      </c>
      <c r="G4506" s="6" t="s">
        <v>4773</v>
      </c>
      <c r="H4506" s="16">
        <v>39960500</v>
      </c>
      <c r="I4506" s="12" t="s">
        <v>4806</v>
      </c>
      <c r="J4506" s="12" t="s">
        <v>4807</v>
      </c>
      <c r="K4506" s="15"/>
      <c r="L4506" s="13" t="s">
        <v>70</v>
      </c>
      <c r="M4506" s="7">
        <v>1</v>
      </c>
      <c r="N4506" s="14"/>
    </row>
    <row r="4507" spans="1:14" ht="141.75">
      <c r="A4507" s="6">
        <v>4506</v>
      </c>
      <c r="B4507" s="8" t="s">
        <v>4675</v>
      </c>
      <c r="C4507" s="9" t="s">
        <v>4791</v>
      </c>
      <c r="D4507" s="10" t="s">
        <v>4792</v>
      </c>
      <c r="E4507" s="11" t="s">
        <v>4805</v>
      </c>
      <c r="F4507" s="6">
        <v>587236</v>
      </c>
      <c r="G4507" s="6" t="s">
        <v>4773</v>
      </c>
      <c r="H4507" s="16">
        <f>H4506*0.5</f>
        <v>19980250</v>
      </c>
      <c r="I4507" s="12" t="s">
        <v>4806</v>
      </c>
      <c r="J4507" s="12" t="s">
        <v>4807</v>
      </c>
      <c r="K4507" s="15"/>
      <c r="L4507" s="13" t="s">
        <v>70</v>
      </c>
      <c r="M4507" s="7">
        <v>0.5</v>
      </c>
      <c r="N4507" s="14"/>
    </row>
    <row r="4508" spans="1:14" ht="141.75">
      <c r="A4508" s="6">
        <v>4507</v>
      </c>
      <c r="B4508" s="8" t="s">
        <v>4675</v>
      </c>
      <c r="C4508" s="9" t="s">
        <v>4808</v>
      </c>
      <c r="D4508" s="10" t="s">
        <v>4809</v>
      </c>
      <c r="E4508" s="11" t="s">
        <v>4805</v>
      </c>
      <c r="F4508" s="6">
        <v>587236</v>
      </c>
      <c r="G4508" s="6" t="s">
        <v>4773</v>
      </c>
      <c r="H4508" s="16">
        <f>H4507</f>
        <v>19980250</v>
      </c>
      <c r="I4508" s="12" t="s">
        <v>4806</v>
      </c>
      <c r="J4508" s="12" t="s">
        <v>4807</v>
      </c>
      <c r="K4508" s="15"/>
      <c r="L4508" s="13" t="s">
        <v>70</v>
      </c>
      <c r="M4508" s="7">
        <v>0.5</v>
      </c>
      <c r="N4508" s="14"/>
    </row>
    <row r="4509" spans="1:14" ht="173.25">
      <c r="A4509" s="6">
        <v>4508</v>
      </c>
      <c r="B4509" s="8" t="s">
        <v>4675</v>
      </c>
      <c r="C4509" s="9" t="s">
        <v>4791</v>
      </c>
      <c r="D4509" s="10" t="s">
        <v>4792</v>
      </c>
      <c r="E4509" s="11" t="s">
        <v>4810</v>
      </c>
      <c r="F4509" s="6">
        <v>587233</v>
      </c>
      <c r="G4509" s="6" t="s">
        <v>4773</v>
      </c>
      <c r="H4509" s="16">
        <v>60275000</v>
      </c>
      <c r="I4509" s="12" t="s">
        <v>4811</v>
      </c>
      <c r="J4509" s="12" t="s">
        <v>4812</v>
      </c>
      <c r="K4509" s="15"/>
      <c r="L4509" s="13" t="s">
        <v>14</v>
      </c>
      <c r="M4509" s="7">
        <v>1</v>
      </c>
      <c r="N4509" s="14"/>
    </row>
    <row r="4510" spans="1:14" ht="173.25">
      <c r="A4510" s="6">
        <v>4509</v>
      </c>
      <c r="B4510" s="8" t="s">
        <v>4675</v>
      </c>
      <c r="C4510" s="9" t="s">
        <v>4813</v>
      </c>
      <c r="D4510" s="10" t="s">
        <v>4814</v>
      </c>
      <c r="E4510" s="11" t="s">
        <v>4815</v>
      </c>
      <c r="F4510" s="6">
        <v>587234</v>
      </c>
      <c r="G4510" s="6" t="s">
        <v>4773</v>
      </c>
      <c r="H4510" s="16">
        <v>59378958.827</v>
      </c>
      <c r="I4510" s="12" t="s">
        <v>4806</v>
      </c>
      <c r="J4510" s="12" t="s">
        <v>4816</v>
      </c>
      <c r="K4510" s="15"/>
      <c r="L4510" s="13" t="s">
        <v>70</v>
      </c>
      <c r="M4510" s="7">
        <v>1</v>
      </c>
      <c r="N4510" s="14"/>
    </row>
    <row r="4511" spans="1:14" ht="173.25">
      <c r="A4511" s="6">
        <v>4510</v>
      </c>
      <c r="B4511" s="8" t="s">
        <v>4675</v>
      </c>
      <c r="C4511" s="9" t="s">
        <v>4817</v>
      </c>
      <c r="D4511" s="10" t="s">
        <v>4818</v>
      </c>
      <c r="E4511" s="11" t="s">
        <v>4815</v>
      </c>
      <c r="F4511" s="6">
        <v>587234</v>
      </c>
      <c r="G4511" s="6" t="s">
        <v>4773</v>
      </c>
      <c r="H4511" s="16">
        <f>H4510*0.51</f>
        <v>30283269.001770001</v>
      </c>
      <c r="I4511" s="12" t="s">
        <v>4806</v>
      </c>
      <c r="J4511" s="12" t="s">
        <v>4816</v>
      </c>
      <c r="K4511" s="15"/>
      <c r="L4511" s="13" t="s">
        <v>70</v>
      </c>
      <c r="M4511" s="7">
        <v>0.51</v>
      </c>
      <c r="N4511" s="14"/>
    </row>
    <row r="4512" spans="1:14" ht="173.25">
      <c r="A4512" s="6">
        <v>4511</v>
      </c>
      <c r="B4512" s="8" t="s">
        <v>4675</v>
      </c>
      <c r="C4512" s="9" t="s">
        <v>4819</v>
      </c>
      <c r="D4512" s="10" t="s">
        <v>4705</v>
      </c>
      <c r="E4512" s="11" t="s">
        <v>4815</v>
      </c>
      <c r="F4512" s="6">
        <v>587234</v>
      </c>
      <c r="G4512" s="6" t="s">
        <v>4773</v>
      </c>
      <c r="H4512" s="16">
        <f>H4510*0.49</f>
        <v>29095689.825229999</v>
      </c>
      <c r="I4512" s="12" t="s">
        <v>4806</v>
      </c>
      <c r="J4512" s="12" t="s">
        <v>4816</v>
      </c>
      <c r="K4512" s="15"/>
      <c r="L4512" s="13" t="s">
        <v>70</v>
      </c>
      <c r="M4512" s="7">
        <v>0.49</v>
      </c>
      <c r="N4512" s="14"/>
    </row>
    <row r="4513" spans="1:14" ht="173.25">
      <c r="A4513" s="6">
        <v>4512</v>
      </c>
      <c r="B4513" s="8" t="s">
        <v>4675</v>
      </c>
      <c r="C4513" s="9" t="s">
        <v>4820</v>
      </c>
      <c r="D4513" s="10" t="s">
        <v>4821</v>
      </c>
      <c r="E4513" s="11" t="s">
        <v>4822</v>
      </c>
      <c r="F4513" s="6">
        <v>587235</v>
      </c>
      <c r="G4513" s="6" t="s">
        <v>4773</v>
      </c>
      <c r="H4513" s="16">
        <v>56330000</v>
      </c>
      <c r="I4513" s="12" t="s">
        <v>4806</v>
      </c>
      <c r="J4513" s="12" t="s">
        <v>4816</v>
      </c>
      <c r="K4513" s="15"/>
      <c r="L4513" s="13" t="s">
        <v>14</v>
      </c>
      <c r="M4513" s="7">
        <v>1</v>
      </c>
      <c r="N4513" s="14"/>
    </row>
    <row r="4514" spans="1:14" ht="141.75">
      <c r="A4514" s="6">
        <v>4513</v>
      </c>
      <c r="B4514" s="8" t="s">
        <v>4675</v>
      </c>
      <c r="C4514" s="9" t="s">
        <v>4819</v>
      </c>
      <c r="D4514" s="10" t="s">
        <v>4705</v>
      </c>
      <c r="E4514" s="11" t="s">
        <v>4823</v>
      </c>
      <c r="F4514" s="6">
        <v>554425</v>
      </c>
      <c r="G4514" s="6" t="s">
        <v>4773</v>
      </c>
      <c r="H4514" s="16">
        <v>75086508.431999996</v>
      </c>
      <c r="I4514" s="12" t="s">
        <v>4824</v>
      </c>
      <c r="J4514" s="12" t="s">
        <v>4825</v>
      </c>
      <c r="K4514" s="15"/>
      <c r="L4514" s="13" t="s">
        <v>14</v>
      </c>
      <c r="M4514" s="7">
        <v>1</v>
      </c>
      <c r="N4514" s="14"/>
    </row>
    <row r="4515" spans="1:14" ht="94.5">
      <c r="A4515" s="6">
        <v>4514</v>
      </c>
      <c r="B4515" s="8" t="s">
        <v>4675</v>
      </c>
      <c r="C4515" s="9" t="s">
        <v>4819</v>
      </c>
      <c r="D4515" s="10" t="s">
        <v>4705</v>
      </c>
      <c r="E4515" s="11" t="s">
        <v>4826</v>
      </c>
      <c r="F4515" s="6">
        <v>554426</v>
      </c>
      <c r="G4515" s="6" t="s">
        <v>4773</v>
      </c>
      <c r="H4515" s="16">
        <v>32652735.596000001</v>
      </c>
      <c r="I4515" s="12" t="s">
        <v>4827</v>
      </c>
      <c r="J4515" s="12" t="s">
        <v>4828</v>
      </c>
      <c r="K4515" s="15"/>
      <c r="L4515" s="13" t="s">
        <v>14</v>
      </c>
      <c r="M4515" s="7">
        <v>1</v>
      </c>
      <c r="N4515" s="14"/>
    </row>
    <row r="4516" spans="1:14" ht="126">
      <c r="A4516" s="6">
        <v>4515</v>
      </c>
      <c r="B4516" s="8" t="s">
        <v>4675</v>
      </c>
      <c r="C4516" s="9" t="s">
        <v>4819</v>
      </c>
      <c r="D4516" s="10" t="s">
        <v>4705</v>
      </c>
      <c r="E4516" s="11" t="s">
        <v>4829</v>
      </c>
      <c r="F4516" s="6">
        <v>554428</v>
      </c>
      <c r="G4516" s="6" t="s">
        <v>4773</v>
      </c>
      <c r="H4516" s="16">
        <v>16326047.834000001</v>
      </c>
      <c r="I4516" s="12" t="s">
        <v>4827</v>
      </c>
      <c r="J4516" s="12" t="s">
        <v>4830</v>
      </c>
      <c r="K4516" s="15"/>
      <c r="L4516" s="13" t="s">
        <v>14</v>
      </c>
      <c r="M4516" s="7">
        <v>1</v>
      </c>
      <c r="N4516" s="14"/>
    </row>
    <row r="4517" spans="1:14" ht="141.75">
      <c r="A4517" s="6">
        <v>4516</v>
      </c>
      <c r="B4517" s="8" t="s">
        <v>4675</v>
      </c>
      <c r="C4517" s="9" t="s">
        <v>4819</v>
      </c>
      <c r="D4517" s="10" t="s">
        <v>4705</v>
      </c>
      <c r="E4517" s="11" t="s">
        <v>4831</v>
      </c>
      <c r="F4517" s="6">
        <v>554430</v>
      </c>
      <c r="G4517" s="6" t="s">
        <v>4773</v>
      </c>
      <c r="H4517" s="16">
        <v>17761403.215999998</v>
      </c>
      <c r="I4517" s="12" t="s">
        <v>4827</v>
      </c>
      <c r="J4517" s="12" t="s">
        <v>4828</v>
      </c>
      <c r="K4517" s="15"/>
      <c r="L4517" s="13" t="s">
        <v>14</v>
      </c>
      <c r="M4517" s="7">
        <v>1</v>
      </c>
      <c r="N4517" s="14"/>
    </row>
    <row r="4518" spans="1:14" ht="204.75">
      <c r="A4518" s="6">
        <v>4517</v>
      </c>
      <c r="B4518" s="8" t="s">
        <v>4675</v>
      </c>
      <c r="C4518" s="9" t="s">
        <v>4819</v>
      </c>
      <c r="D4518" s="10" t="s">
        <v>4722</v>
      </c>
      <c r="E4518" s="11" t="s">
        <v>4832</v>
      </c>
      <c r="F4518" s="6">
        <v>554429</v>
      </c>
      <c r="G4518" s="6" t="s">
        <v>4773</v>
      </c>
      <c r="H4518" s="16">
        <v>9222211.2469999995</v>
      </c>
      <c r="I4518" s="12" t="s">
        <v>4827</v>
      </c>
      <c r="J4518" s="12" t="s">
        <v>4830</v>
      </c>
      <c r="K4518" s="15"/>
      <c r="L4518" s="13" t="s">
        <v>14</v>
      </c>
      <c r="M4518" s="7">
        <v>1</v>
      </c>
      <c r="N4518" s="14"/>
    </row>
    <row r="4519" spans="1:14" ht="78.75">
      <c r="A4519" s="6">
        <v>4518</v>
      </c>
      <c r="B4519" s="8" t="s">
        <v>4675</v>
      </c>
      <c r="C4519" s="9" t="s">
        <v>4833</v>
      </c>
      <c r="D4519" s="10" t="s">
        <v>4779</v>
      </c>
      <c r="E4519" s="11" t="s">
        <v>4834</v>
      </c>
      <c r="F4519" s="6">
        <v>554423</v>
      </c>
      <c r="G4519" s="6" t="s">
        <v>4773</v>
      </c>
      <c r="H4519" s="16">
        <v>235336191.82100001</v>
      </c>
      <c r="I4519" s="12">
        <v>44394</v>
      </c>
      <c r="J4519" s="12">
        <v>44842</v>
      </c>
      <c r="K4519" s="15"/>
      <c r="L4519" s="13" t="s">
        <v>14</v>
      </c>
      <c r="M4519" s="7">
        <v>1</v>
      </c>
      <c r="N4519" s="14"/>
    </row>
    <row r="4520" spans="1:14" ht="409.5">
      <c r="A4520" s="6">
        <v>4519</v>
      </c>
      <c r="B4520" s="8" t="s">
        <v>4675</v>
      </c>
      <c r="C4520" s="9" t="s">
        <v>4835</v>
      </c>
      <c r="D4520" s="10" t="s">
        <v>1112</v>
      </c>
      <c r="E4520" s="11" t="s">
        <v>4772</v>
      </c>
      <c r="F4520" s="6">
        <v>119685</v>
      </c>
      <c r="G4520" s="6" t="s">
        <v>4773</v>
      </c>
      <c r="H4520" s="16">
        <v>167158161.00099999</v>
      </c>
      <c r="I4520" s="12">
        <v>44012</v>
      </c>
      <c r="J4520" s="12" t="s">
        <v>4622</v>
      </c>
      <c r="K4520" s="15">
        <f>M4520*K4494</f>
        <v>28627270.5</v>
      </c>
      <c r="L4520" s="13" t="s">
        <v>70</v>
      </c>
      <c r="M4520" s="7">
        <v>0.3</v>
      </c>
      <c r="N4520" s="14"/>
    </row>
    <row r="4521" spans="1:14" ht="157.5">
      <c r="A4521" s="6">
        <v>4520</v>
      </c>
      <c r="B4521" s="8" t="s">
        <v>4675</v>
      </c>
      <c r="C4521" s="9" t="s">
        <v>4836</v>
      </c>
      <c r="D4521" s="10" t="s">
        <v>4837</v>
      </c>
      <c r="E4521" s="11" t="s">
        <v>4838</v>
      </c>
      <c r="F4521" s="6">
        <v>112920</v>
      </c>
      <c r="G4521" s="6" t="s">
        <v>4773</v>
      </c>
      <c r="H4521" s="16">
        <v>38347225.200000003</v>
      </c>
      <c r="I4521" s="12" t="s">
        <v>4839</v>
      </c>
      <c r="J4521" s="12" t="s">
        <v>4622</v>
      </c>
      <c r="K4521" s="15">
        <v>12588265</v>
      </c>
      <c r="L4521" s="13" t="s">
        <v>14</v>
      </c>
      <c r="M4521" s="7">
        <v>1</v>
      </c>
      <c r="N4521" s="14"/>
    </row>
    <row r="4522" spans="1:14" ht="409.5">
      <c r="A4522" s="6">
        <v>4521</v>
      </c>
      <c r="B4522" s="8" t="s">
        <v>4675</v>
      </c>
      <c r="C4522" s="9" t="s">
        <v>4840</v>
      </c>
      <c r="D4522" s="10" t="s">
        <v>4841</v>
      </c>
      <c r="E4522" s="11" t="s">
        <v>4842</v>
      </c>
      <c r="F4522" s="6">
        <v>373211</v>
      </c>
      <c r="G4522" s="6" t="s">
        <v>1369</v>
      </c>
      <c r="H4522" s="16">
        <v>4687000.1840000004</v>
      </c>
      <c r="I4522" s="12">
        <v>43831</v>
      </c>
      <c r="J4522" s="12">
        <v>44260</v>
      </c>
      <c r="K4522" s="15">
        <v>3300000</v>
      </c>
      <c r="L4522" s="13" t="s">
        <v>14</v>
      </c>
      <c r="M4522" s="7">
        <v>1</v>
      </c>
      <c r="N4522" s="14"/>
    </row>
    <row r="4523" spans="1:14" ht="283.5">
      <c r="A4523" s="6">
        <v>4522</v>
      </c>
      <c r="B4523" s="8" t="s">
        <v>4675</v>
      </c>
      <c r="C4523" s="9" t="s">
        <v>4843</v>
      </c>
      <c r="D4523" s="10" t="s">
        <v>4844</v>
      </c>
      <c r="E4523" s="11" t="s">
        <v>4845</v>
      </c>
      <c r="F4523" s="6">
        <v>373212</v>
      </c>
      <c r="G4523" s="6" t="s">
        <v>1369</v>
      </c>
      <c r="H4523" s="16">
        <v>4818043.0010000002</v>
      </c>
      <c r="I4523" s="12">
        <v>43831</v>
      </c>
      <c r="J4523" s="12">
        <v>44260</v>
      </c>
      <c r="K4523" s="15" t="s">
        <v>4846</v>
      </c>
      <c r="L4523" s="13" t="s">
        <v>70</v>
      </c>
      <c r="M4523" s="7">
        <v>1</v>
      </c>
      <c r="N4523" s="14"/>
    </row>
    <row r="4524" spans="1:14" ht="283.5">
      <c r="A4524" s="6">
        <v>4523</v>
      </c>
      <c r="B4524" s="8" t="s">
        <v>4675</v>
      </c>
      <c r="C4524" s="9" t="s">
        <v>4847</v>
      </c>
      <c r="D4524" s="10" t="s">
        <v>4848</v>
      </c>
      <c r="E4524" s="11" t="s">
        <v>4845</v>
      </c>
      <c r="F4524" s="6">
        <v>373212</v>
      </c>
      <c r="G4524" s="6" t="s">
        <v>1369</v>
      </c>
      <c r="H4524" s="16">
        <v>4818043.0010000002</v>
      </c>
      <c r="I4524" s="12">
        <v>43831</v>
      </c>
      <c r="J4524" s="12">
        <v>44260</v>
      </c>
      <c r="K4524" s="15">
        <v>3312000</v>
      </c>
      <c r="L4524" s="13" t="s">
        <v>70</v>
      </c>
      <c r="M4524" s="7">
        <v>0.51</v>
      </c>
      <c r="N4524" s="14"/>
    </row>
    <row r="4525" spans="1:14" ht="283.5">
      <c r="A4525" s="6">
        <v>4524</v>
      </c>
      <c r="B4525" s="8" t="s">
        <v>4675</v>
      </c>
      <c r="C4525" s="9" t="s">
        <v>4849</v>
      </c>
      <c r="D4525" s="10" t="s">
        <v>4850</v>
      </c>
      <c r="E4525" s="11" t="s">
        <v>4845</v>
      </c>
      <c r="F4525" s="6">
        <v>373212</v>
      </c>
      <c r="G4525" s="6" t="s">
        <v>1369</v>
      </c>
      <c r="H4525" s="16">
        <v>4818043.0010000002</v>
      </c>
      <c r="I4525" s="12">
        <v>43831</v>
      </c>
      <c r="J4525" s="12">
        <v>44260</v>
      </c>
      <c r="K4525" s="15">
        <v>3312000</v>
      </c>
      <c r="L4525" s="13" t="s">
        <v>70</v>
      </c>
      <c r="M4525" s="7">
        <v>0.49</v>
      </c>
      <c r="N4525" s="14"/>
    </row>
    <row r="4526" spans="1:14" ht="141.75">
      <c r="A4526" s="6">
        <v>4525</v>
      </c>
      <c r="B4526" s="8" t="s">
        <v>4675</v>
      </c>
      <c r="C4526" s="9" t="s">
        <v>4851</v>
      </c>
      <c r="D4526" s="10" t="s">
        <v>4852</v>
      </c>
      <c r="E4526" s="11" t="s">
        <v>4853</v>
      </c>
      <c r="F4526" s="6">
        <v>417381</v>
      </c>
      <c r="G4526" s="6" t="s">
        <v>1369</v>
      </c>
      <c r="H4526" s="16" t="s">
        <v>4854</v>
      </c>
      <c r="I4526" s="12" t="s">
        <v>4855</v>
      </c>
      <c r="J4526" s="12" t="s">
        <v>4856</v>
      </c>
      <c r="K4526" s="15">
        <v>888000</v>
      </c>
      <c r="L4526" s="13" t="s">
        <v>14</v>
      </c>
      <c r="M4526" s="7">
        <v>1</v>
      </c>
      <c r="N4526" s="14"/>
    </row>
    <row r="4527" spans="1:14" ht="78.75">
      <c r="A4527" s="6">
        <v>4526</v>
      </c>
      <c r="B4527" s="8" t="s">
        <v>4675</v>
      </c>
      <c r="C4527" s="9" t="s">
        <v>4857</v>
      </c>
      <c r="D4527" s="10" t="s">
        <v>4858</v>
      </c>
      <c r="E4527" s="11" t="s">
        <v>4859</v>
      </c>
      <c r="F4527" s="6">
        <v>130799</v>
      </c>
      <c r="G4527" s="6" t="s">
        <v>4860</v>
      </c>
      <c r="H4527" s="16">
        <v>35162320.810000002</v>
      </c>
      <c r="I4527" s="12">
        <v>43118</v>
      </c>
      <c r="J4527" s="12">
        <v>44561</v>
      </c>
      <c r="K4527" s="15">
        <v>15849817</v>
      </c>
      <c r="L4527" s="13" t="s">
        <v>70</v>
      </c>
      <c r="M4527" s="7">
        <v>1</v>
      </c>
      <c r="N4527" s="14"/>
    </row>
    <row r="4528" spans="1:14" ht="110.25">
      <c r="A4528" s="6">
        <v>4527</v>
      </c>
      <c r="B4528" s="8" t="s">
        <v>4675</v>
      </c>
      <c r="C4528" s="9" t="s">
        <v>4861</v>
      </c>
      <c r="D4528" s="10" t="s">
        <v>4862</v>
      </c>
      <c r="E4528" s="11" t="s">
        <v>4859</v>
      </c>
      <c r="F4528" s="6">
        <v>130799</v>
      </c>
      <c r="G4528" s="6" t="s">
        <v>4860</v>
      </c>
      <c r="H4528" s="16">
        <v>35162320.810000002</v>
      </c>
      <c r="I4528" s="12">
        <v>43118</v>
      </c>
      <c r="J4528" s="12">
        <v>44561</v>
      </c>
      <c r="K4528" s="15">
        <f>K4527*M4528</f>
        <v>8083406.6699999999</v>
      </c>
      <c r="L4528" s="13" t="s">
        <v>70</v>
      </c>
      <c r="M4528" s="7">
        <v>0.51</v>
      </c>
      <c r="N4528" s="14"/>
    </row>
    <row r="4529" spans="1:14" ht="78.75">
      <c r="A4529" s="6">
        <v>4528</v>
      </c>
      <c r="B4529" s="8" t="s">
        <v>4675</v>
      </c>
      <c r="C4529" s="9" t="s">
        <v>4863</v>
      </c>
      <c r="D4529" s="10" t="s">
        <v>4864</v>
      </c>
      <c r="E4529" s="11" t="s">
        <v>4859</v>
      </c>
      <c r="F4529" s="6">
        <v>130799</v>
      </c>
      <c r="G4529" s="6" t="s">
        <v>4860</v>
      </c>
      <c r="H4529" s="16">
        <v>35162320.810000002</v>
      </c>
      <c r="I4529" s="12">
        <v>43118</v>
      </c>
      <c r="J4529" s="12">
        <v>44561</v>
      </c>
      <c r="K4529" s="15">
        <f>K4527*M4529</f>
        <v>7766410.3300000001</v>
      </c>
      <c r="L4529" s="13" t="s">
        <v>70</v>
      </c>
      <c r="M4529" s="7">
        <v>0.49</v>
      </c>
      <c r="N4529" s="14"/>
    </row>
    <row r="4530" spans="1:14" ht="78.75">
      <c r="A4530" s="6">
        <v>4529</v>
      </c>
      <c r="B4530" s="8" t="s">
        <v>4675</v>
      </c>
      <c r="C4530" s="9" t="s">
        <v>4865</v>
      </c>
      <c r="D4530" s="10" t="s">
        <v>4858</v>
      </c>
      <c r="E4530" s="11" t="s">
        <v>4866</v>
      </c>
      <c r="F4530" s="6">
        <v>172949</v>
      </c>
      <c r="G4530" s="6" t="s">
        <v>4860</v>
      </c>
      <c r="H4530" s="16">
        <v>73494116.348000005</v>
      </c>
      <c r="I4530" s="12">
        <v>43215</v>
      </c>
      <c r="J4530" s="12">
        <v>44561</v>
      </c>
      <c r="K4530" s="15">
        <v>18040323</v>
      </c>
      <c r="L4530" s="13" t="s">
        <v>70</v>
      </c>
      <c r="M4530" s="7">
        <v>1</v>
      </c>
      <c r="N4530" s="14"/>
    </row>
    <row r="4531" spans="1:14" ht="110.25">
      <c r="A4531" s="6">
        <v>4530</v>
      </c>
      <c r="B4531" s="8" t="s">
        <v>4675</v>
      </c>
      <c r="C4531" s="9" t="s">
        <v>4861</v>
      </c>
      <c r="D4531" s="10" t="s">
        <v>4867</v>
      </c>
      <c r="E4531" s="11" t="s">
        <v>4866</v>
      </c>
      <c r="F4531" s="6">
        <v>172949</v>
      </c>
      <c r="G4531" s="6" t="s">
        <v>4860</v>
      </c>
      <c r="H4531" s="16">
        <v>73494116.348000005</v>
      </c>
      <c r="I4531" s="12">
        <v>43215</v>
      </c>
      <c r="J4531" s="12">
        <v>44561</v>
      </c>
      <c r="K4531" s="15">
        <f>K4530*M4531</f>
        <v>7216129.2000000002</v>
      </c>
      <c r="L4531" s="13" t="s">
        <v>70</v>
      </c>
      <c r="M4531" s="7">
        <v>0.4</v>
      </c>
      <c r="N4531" s="14"/>
    </row>
    <row r="4532" spans="1:14" ht="94.5">
      <c r="A4532" s="6">
        <v>4531</v>
      </c>
      <c r="B4532" s="8" t="s">
        <v>4675</v>
      </c>
      <c r="C4532" s="9" t="s">
        <v>4868</v>
      </c>
      <c r="D4532" s="10" t="s">
        <v>4869</v>
      </c>
      <c r="E4532" s="11" t="s">
        <v>4866</v>
      </c>
      <c r="F4532" s="6">
        <v>172949</v>
      </c>
      <c r="G4532" s="6" t="s">
        <v>4860</v>
      </c>
      <c r="H4532" s="16">
        <v>73494116.348000005</v>
      </c>
      <c r="I4532" s="12">
        <v>43215</v>
      </c>
      <c r="J4532" s="12">
        <v>44561</v>
      </c>
      <c r="K4532" s="15">
        <f>K4530*M4532</f>
        <v>5412096.8999999994</v>
      </c>
      <c r="L4532" s="13" t="s">
        <v>70</v>
      </c>
      <c r="M4532" s="7">
        <v>0.3</v>
      </c>
      <c r="N4532" s="14"/>
    </row>
    <row r="4533" spans="1:14" ht="78.75">
      <c r="A4533" s="6">
        <v>4532</v>
      </c>
      <c r="B4533" s="8" t="s">
        <v>4675</v>
      </c>
      <c r="C4533" s="9" t="s">
        <v>4863</v>
      </c>
      <c r="D4533" s="10" t="s">
        <v>4870</v>
      </c>
      <c r="E4533" s="11" t="s">
        <v>4866</v>
      </c>
      <c r="F4533" s="6">
        <v>172949</v>
      </c>
      <c r="G4533" s="6" t="s">
        <v>4860</v>
      </c>
      <c r="H4533" s="16">
        <v>73494116.348000005</v>
      </c>
      <c r="I4533" s="12">
        <v>43215</v>
      </c>
      <c r="J4533" s="12">
        <v>44561</v>
      </c>
      <c r="K4533" s="15">
        <f>K4530*M4533</f>
        <v>5412096.8999999994</v>
      </c>
      <c r="L4533" s="13" t="s">
        <v>70</v>
      </c>
      <c r="M4533" s="7">
        <v>0.3</v>
      </c>
      <c r="N4533" s="14"/>
    </row>
    <row r="4534" spans="1:14" ht="78.75">
      <c r="A4534" s="6">
        <v>4533</v>
      </c>
      <c r="B4534" s="8" t="s">
        <v>4675</v>
      </c>
      <c r="C4534" s="9" t="s">
        <v>4871</v>
      </c>
      <c r="D4534" s="10" t="s">
        <v>4872</v>
      </c>
      <c r="E4534" s="11" t="s">
        <v>4873</v>
      </c>
      <c r="F4534" s="6">
        <v>569367</v>
      </c>
      <c r="G4534" s="6" t="s">
        <v>4860</v>
      </c>
      <c r="H4534" s="16">
        <v>26215762.741999999</v>
      </c>
      <c r="I4534" s="12">
        <v>44413</v>
      </c>
      <c r="J4534" s="12">
        <v>44711</v>
      </c>
      <c r="K4534" s="15">
        <v>0</v>
      </c>
      <c r="L4534" s="13" t="s">
        <v>14</v>
      </c>
      <c r="M4534" s="7">
        <v>1</v>
      </c>
      <c r="N4534" s="14"/>
    </row>
    <row r="4535" spans="1:14" ht="47.25">
      <c r="A4535" s="6">
        <v>4534</v>
      </c>
      <c r="B4535" s="8" t="s">
        <v>4675</v>
      </c>
      <c r="C4535" s="9" t="s">
        <v>4874</v>
      </c>
      <c r="D4535" s="10" t="s">
        <v>4779</v>
      </c>
      <c r="E4535" s="11" t="s">
        <v>4875</v>
      </c>
      <c r="F4535" s="6">
        <v>556205</v>
      </c>
      <c r="G4535" s="6" t="s">
        <v>4860</v>
      </c>
      <c r="H4535" s="16">
        <v>9275110.1999999993</v>
      </c>
      <c r="I4535" s="12">
        <v>44333</v>
      </c>
      <c r="J4535" s="12">
        <v>44697</v>
      </c>
      <c r="K4535" s="15">
        <v>6500000</v>
      </c>
      <c r="L4535" s="13" t="s">
        <v>14</v>
      </c>
      <c r="M4535" s="7">
        <v>1</v>
      </c>
      <c r="N4535" s="14"/>
    </row>
    <row r="4536" spans="1:14" ht="47.25">
      <c r="A4536" s="6">
        <v>4535</v>
      </c>
      <c r="B4536" s="8" t="s">
        <v>4675</v>
      </c>
      <c r="C4536" s="9" t="s">
        <v>4874</v>
      </c>
      <c r="D4536" s="10" t="s">
        <v>4779</v>
      </c>
      <c r="E4536" s="11" t="s">
        <v>4876</v>
      </c>
      <c r="F4536" s="6">
        <v>575982</v>
      </c>
      <c r="G4536" s="6" t="s">
        <v>4860</v>
      </c>
      <c r="H4536" s="16">
        <v>50285022.299999997</v>
      </c>
      <c r="I4536" s="12">
        <v>44432</v>
      </c>
      <c r="J4536" s="12">
        <v>44711</v>
      </c>
      <c r="K4536" s="15">
        <v>0</v>
      </c>
      <c r="L4536" s="13" t="s">
        <v>14</v>
      </c>
      <c r="M4536" s="7">
        <v>1</v>
      </c>
      <c r="N4536" s="14"/>
    </row>
    <row r="4537" spans="1:14" ht="110.25">
      <c r="A4537" s="6">
        <v>4536</v>
      </c>
      <c r="B4537" s="8" t="s">
        <v>4675</v>
      </c>
      <c r="C4537" s="9" t="s">
        <v>4877</v>
      </c>
      <c r="D4537" s="10" t="s">
        <v>4809</v>
      </c>
      <c r="E4537" s="11" t="s">
        <v>4878</v>
      </c>
      <c r="F4537" s="6">
        <v>544418</v>
      </c>
      <c r="G4537" s="6" t="s">
        <v>4860</v>
      </c>
      <c r="H4537" s="16">
        <v>5842000</v>
      </c>
      <c r="I4537" s="12">
        <v>44286</v>
      </c>
      <c r="J4537" s="12">
        <v>44650</v>
      </c>
      <c r="K4537" s="15">
        <v>4373662</v>
      </c>
      <c r="L4537" s="13" t="s">
        <v>14</v>
      </c>
      <c r="M4537" s="7">
        <v>1</v>
      </c>
      <c r="N4537" s="14"/>
    </row>
    <row r="4538" spans="1:14" ht="110.25">
      <c r="A4538" s="6">
        <v>4537</v>
      </c>
      <c r="B4538" s="8" t="s">
        <v>4675</v>
      </c>
      <c r="C4538" s="9" t="s">
        <v>4879</v>
      </c>
      <c r="D4538" s="10" t="s">
        <v>4841</v>
      </c>
      <c r="E4538" s="11" t="s">
        <v>4880</v>
      </c>
      <c r="F4538" s="6">
        <v>544417</v>
      </c>
      <c r="G4538" s="6" t="s">
        <v>4860</v>
      </c>
      <c r="H4538" s="16">
        <v>5735000.0029999996</v>
      </c>
      <c r="I4538" s="12">
        <v>44286</v>
      </c>
      <c r="J4538" s="12">
        <v>44650</v>
      </c>
      <c r="K4538" s="15">
        <v>5022966</v>
      </c>
      <c r="L4538" s="13" t="s">
        <v>14</v>
      </c>
      <c r="M4538" s="7">
        <v>1</v>
      </c>
      <c r="N4538" s="14"/>
    </row>
    <row r="4539" spans="1:14" ht="63">
      <c r="A4539" s="6">
        <v>4538</v>
      </c>
      <c r="B4539" s="8" t="s">
        <v>4675</v>
      </c>
      <c r="C4539" s="9" t="s">
        <v>4879</v>
      </c>
      <c r="D4539" s="10" t="s">
        <v>4841</v>
      </c>
      <c r="E4539" s="11" t="s">
        <v>4881</v>
      </c>
      <c r="F4539" s="6">
        <v>584707</v>
      </c>
      <c r="G4539" s="6" t="s">
        <v>4860</v>
      </c>
      <c r="H4539" s="16">
        <v>2743391.7</v>
      </c>
      <c r="I4539" s="12">
        <v>44451</v>
      </c>
      <c r="J4539" s="12">
        <v>44711</v>
      </c>
      <c r="K4539" s="15">
        <v>0</v>
      </c>
      <c r="L4539" s="13" t="s">
        <v>14</v>
      </c>
      <c r="M4539" s="7">
        <v>1</v>
      </c>
      <c r="N4539" s="14"/>
    </row>
    <row r="4540" spans="1:14" ht="267.75">
      <c r="A4540" s="6">
        <v>4539</v>
      </c>
      <c r="B4540" s="8" t="s">
        <v>4675</v>
      </c>
      <c r="C4540" s="9" t="s">
        <v>4882</v>
      </c>
      <c r="D4540" s="10" t="s">
        <v>4883</v>
      </c>
      <c r="E4540" s="11" t="s">
        <v>4884</v>
      </c>
      <c r="F4540" s="6">
        <v>515738</v>
      </c>
      <c r="G4540" s="6" t="s">
        <v>808</v>
      </c>
      <c r="H4540" s="16">
        <v>2757115.65</v>
      </c>
      <c r="I4540" s="12">
        <v>44222</v>
      </c>
      <c r="J4540" s="12">
        <v>44586</v>
      </c>
      <c r="K4540" s="15"/>
      <c r="L4540" s="13" t="s">
        <v>14</v>
      </c>
      <c r="M4540" s="7">
        <v>1</v>
      </c>
      <c r="N4540" s="14"/>
    </row>
    <row r="4541" spans="1:14" ht="252">
      <c r="A4541" s="6">
        <v>4540</v>
      </c>
      <c r="B4541" s="8" t="s">
        <v>4675</v>
      </c>
      <c r="C4541" s="9" t="s">
        <v>4885</v>
      </c>
      <c r="D4541" s="10"/>
      <c r="E4541" s="11" t="s">
        <v>4886</v>
      </c>
      <c r="F4541" s="6">
        <v>536910</v>
      </c>
      <c r="G4541" s="6" t="s">
        <v>808</v>
      </c>
      <c r="H4541" s="16">
        <v>4922220.75</v>
      </c>
      <c r="I4541" s="12">
        <v>44282</v>
      </c>
      <c r="J4541" s="12">
        <v>44646</v>
      </c>
      <c r="K4541" s="15">
        <v>2700000</v>
      </c>
      <c r="L4541" s="13" t="s">
        <v>14</v>
      </c>
      <c r="M4541" s="7">
        <v>1</v>
      </c>
      <c r="N4541" s="14"/>
    </row>
    <row r="4542" spans="1:14" ht="236.25">
      <c r="A4542" s="6">
        <v>4541</v>
      </c>
      <c r="B4542" s="8" t="s">
        <v>4675</v>
      </c>
      <c r="C4542" s="9" t="s">
        <v>4887</v>
      </c>
      <c r="D4542" s="10" t="s">
        <v>4888</v>
      </c>
      <c r="E4542" s="11" t="s">
        <v>4889</v>
      </c>
      <c r="F4542" s="6">
        <v>541373</v>
      </c>
      <c r="G4542" s="6" t="s">
        <v>808</v>
      </c>
      <c r="H4542" s="16">
        <v>6981404.6500000004</v>
      </c>
      <c r="I4542" s="12">
        <v>44286</v>
      </c>
      <c r="J4542" s="12">
        <v>44650</v>
      </c>
      <c r="K4542" s="15">
        <v>497040</v>
      </c>
      <c r="L4542" s="13" t="s">
        <v>14</v>
      </c>
      <c r="M4542" s="7">
        <v>1</v>
      </c>
      <c r="N4542" s="14"/>
    </row>
    <row r="4543" spans="1:14" ht="126">
      <c r="A4543" s="6">
        <v>4542</v>
      </c>
      <c r="B4543" s="8" t="s">
        <v>4675</v>
      </c>
      <c r="C4543" s="9" t="s">
        <v>4890</v>
      </c>
      <c r="D4543" s="10" t="s">
        <v>926</v>
      </c>
      <c r="E4543" s="11" t="s">
        <v>4891</v>
      </c>
      <c r="F4543" s="6">
        <v>380516</v>
      </c>
      <c r="G4543" s="6" t="s">
        <v>808</v>
      </c>
      <c r="H4543" s="16">
        <v>16935544.890000001</v>
      </c>
      <c r="I4543" s="12">
        <v>43867</v>
      </c>
      <c r="J4543" s="12">
        <v>44222</v>
      </c>
      <c r="K4543" s="15">
        <v>8170000</v>
      </c>
      <c r="L4543" s="13" t="s">
        <v>14</v>
      </c>
      <c r="M4543" s="7">
        <v>1</v>
      </c>
      <c r="N4543" s="14"/>
    </row>
    <row r="4544" spans="1:14" ht="189">
      <c r="A4544" s="6">
        <v>4543</v>
      </c>
      <c r="B4544" s="8" t="s">
        <v>4675</v>
      </c>
      <c r="C4544" s="9" t="s">
        <v>4892</v>
      </c>
      <c r="D4544" s="10" t="s">
        <v>4893</v>
      </c>
      <c r="E4544" s="11" t="s">
        <v>4894</v>
      </c>
      <c r="F4544" s="6">
        <v>464028</v>
      </c>
      <c r="G4544" s="6" t="s">
        <v>1587</v>
      </c>
      <c r="H4544" s="16">
        <v>141753146.18900001</v>
      </c>
      <c r="I4544" s="12">
        <v>44066</v>
      </c>
      <c r="J4544" s="12">
        <v>44620</v>
      </c>
      <c r="K4544" s="15">
        <v>55478013</v>
      </c>
      <c r="L4544" s="13" t="s">
        <v>70</v>
      </c>
      <c r="M4544" s="7">
        <v>1</v>
      </c>
      <c r="N4544" s="14"/>
    </row>
    <row r="4545" spans="1:14" ht="189">
      <c r="A4545" s="6">
        <v>4544</v>
      </c>
      <c r="B4545" s="8" t="s">
        <v>4675</v>
      </c>
      <c r="C4545" s="9" t="s">
        <v>4895</v>
      </c>
      <c r="D4545" s="10" t="s">
        <v>4896</v>
      </c>
      <c r="E4545" s="11" t="s">
        <v>4894</v>
      </c>
      <c r="F4545" s="6">
        <v>464028</v>
      </c>
      <c r="G4545" s="6" t="s">
        <v>1587</v>
      </c>
      <c r="H4545" s="16">
        <v>141753146.18900001</v>
      </c>
      <c r="I4545" s="12">
        <v>44066</v>
      </c>
      <c r="J4545" s="12">
        <v>44620</v>
      </c>
      <c r="K4545" s="15">
        <v>55478013</v>
      </c>
      <c r="L4545" s="13" t="s">
        <v>70</v>
      </c>
      <c r="M4545" s="7">
        <v>0.51</v>
      </c>
      <c r="N4545" s="14"/>
    </row>
    <row r="4546" spans="1:14" ht="189">
      <c r="A4546" s="6">
        <v>4545</v>
      </c>
      <c r="B4546" s="8" t="s">
        <v>4675</v>
      </c>
      <c r="C4546" s="9" t="s">
        <v>4897</v>
      </c>
      <c r="D4546" s="10" t="s">
        <v>4800</v>
      </c>
      <c r="E4546" s="11" t="s">
        <v>4894</v>
      </c>
      <c r="F4546" s="6">
        <v>464028</v>
      </c>
      <c r="G4546" s="6" t="s">
        <v>1587</v>
      </c>
      <c r="H4546" s="16">
        <v>141753146.18900001</v>
      </c>
      <c r="I4546" s="12">
        <v>44066</v>
      </c>
      <c r="J4546" s="12">
        <v>44620</v>
      </c>
      <c r="K4546" s="15">
        <v>55478013</v>
      </c>
      <c r="L4546" s="13" t="s">
        <v>70</v>
      </c>
      <c r="M4546" s="7">
        <v>0.49</v>
      </c>
      <c r="N4546" s="14"/>
    </row>
    <row r="4547" spans="1:14" ht="299.25">
      <c r="A4547" s="6">
        <v>4546</v>
      </c>
      <c r="B4547" s="8" t="s">
        <v>4675</v>
      </c>
      <c r="C4547" s="9" t="s">
        <v>4898</v>
      </c>
      <c r="D4547" s="10" t="s">
        <v>4896</v>
      </c>
      <c r="E4547" s="11" t="s">
        <v>4899</v>
      </c>
      <c r="F4547" s="6">
        <v>335165</v>
      </c>
      <c r="G4547" s="6" t="s">
        <v>1587</v>
      </c>
      <c r="H4547" s="16">
        <v>281779451.46200001</v>
      </c>
      <c r="I4547" s="12">
        <v>43774</v>
      </c>
      <c r="J4547" s="12">
        <v>44286</v>
      </c>
      <c r="K4547" s="15">
        <v>134648407</v>
      </c>
      <c r="L4547" s="13" t="s">
        <v>14</v>
      </c>
      <c r="M4547" s="7">
        <v>1</v>
      </c>
      <c r="N4547" s="14"/>
    </row>
    <row r="4548" spans="1:14" ht="315">
      <c r="A4548" s="6">
        <v>4547</v>
      </c>
      <c r="B4548" s="8" t="s">
        <v>4675</v>
      </c>
      <c r="C4548" s="9" t="s">
        <v>4900</v>
      </c>
      <c r="D4548" s="10" t="s">
        <v>4901</v>
      </c>
      <c r="E4548" s="11" t="s">
        <v>4902</v>
      </c>
      <c r="F4548" s="6">
        <v>335166</v>
      </c>
      <c r="G4548" s="6" t="s">
        <v>1587</v>
      </c>
      <c r="H4548" s="16" t="s">
        <v>4903</v>
      </c>
      <c r="I4548" s="12" t="s">
        <v>4904</v>
      </c>
      <c r="J4548" s="12" t="s">
        <v>4905</v>
      </c>
      <c r="K4548" s="15">
        <v>40312511</v>
      </c>
      <c r="L4548" s="13" t="s">
        <v>70</v>
      </c>
      <c r="M4548" s="7">
        <v>1</v>
      </c>
      <c r="N4548" s="14"/>
    </row>
    <row r="4549" spans="1:14" ht="315">
      <c r="A4549" s="6">
        <v>4548</v>
      </c>
      <c r="B4549" s="8" t="s">
        <v>4675</v>
      </c>
      <c r="C4549" s="9" t="s">
        <v>3879</v>
      </c>
      <c r="D4549" s="10" t="s">
        <v>3880</v>
      </c>
      <c r="E4549" s="11" t="s">
        <v>4902</v>
      </c>
      <c r="F4549" s="6">
        <v>335166</v>
      </c>
      <c r="G4549" s="6" t="s">
        <v>1587</v>
      </c>
      <c r="H4549" s="16" t="s">
        <v>4903</v>
      </c>
      <c r="I4549" s="12" t="s">
        <v>4904</v>
      </c>
      <c r="J4549" s="12" t="s">
        <v>4905</v>
      </c>
      <c r="K4549" s="15">
        <v>40312511</v>
      </c>
      <c r="L4549" s="13" t="s">
        <v>70</v>
      </c>
      <c r="M4549" s="7">
        <v>0.51</v>
      </c>
      <c r="N4549" s="14"/>
    </row>
    <row r="4550" spans="1:14" ht="315">
      <c r="A4550" s="6">
        <v>4549</v>
      </c>
      <c r="B4550" s="8" t="s">
        <v>4675</v>
      </c>
      <c r="C4550" s="9" t="s">
        <v>4906</v>
      </c>
      <c r="D4550" s="10" t="s">
        <v>4907</v>
      </c>
      <c r="E4550" s="11" t="s">
        <v>4902</v>
      </c>
      <c r="F4550" s="6">
        <v>335166</v>
      </c>
      <c r="G4550" s="6" t="s">
        <v>1587</v>
      </c>
      <c r="H4550" s="16" t="s">
        <v>4903</v>
      </c>
      <c r="I4550" s="12" t="s">
        <v>4904</v>
      </c>
      <c r="J4550" s="12" t="s">
        <v>4905</v>
      </c>
      <c r="K4550" s="15">
        <v>40312511</v>
      </c>
      <c r="L4550" s="13" t="s">
        <v>70</v>
      </c>
      <c r="M4550" s="7">
        <v>0.49</v>
      </c>
      <c r="N4550" s="14"/>
    </row>
    <row r="4551" spans="1:14" ht="157.5">
      <c r="A4551" s="6">
        <v>4550</v>
      </c>
      <c r="B4551" s="8" t="s">
        <v>4675</v>
      </c>
      <c r="C4551" s="9" t="s">
        <v>4908</v>
      </c>
      <c r="D4551" s="10" t="s">
        <v>4909</v>
      </c>
      <c r="E4551" s="11" t="s">
        <v>4910</v>
      </c>
      <c r="F4551" s="6">
        <v>447340</v>
      </c>
      <c r="G4551" s="6" t="s">
        <v>1587</v>
      </c>
      <c r="H4551" s="16">
        <v>138000155</v>
      </c>
      <c r="I4551" s="12" t="s">
        <v>4911</v>
      </c>
      <c r="J4551" s="12" t="s">
        <v>4912</v>
      </c>
      <c r="K4551" s="15">
        <v>17122212</v>
      </c>
      <c r="L4551" s="13" t="s">
        <v>70</v>
      </c>
      <c r="M4551" s="7">
        <v>1</v>
      </c>
      <c r="N4551" s="14"/>
    </row>
    <row r="4552" spans="1:14" ht="157.5">
      <c r="A4552" s="6">
        <v>4551</v>
      </c>
      <c r="B4552" s="8" t="s">
        <v>4675</v>
      </c>
      <c r="C4552" s="9" t="s">
        <v>4913</v>
      </c>
      <c r="D4552" s="10" t="s">
        <v>4398</v>
      </c>
      <c r="E4552" s="11" t="s">
        <v>4910</v>
      </c>
      <c r="F4552" s="6">
        <v>447340</v>
      </c>
      <c r="G4552" s="6" t="s">
        <v>1587</v>
      </c>
      <c r="H4552" s="16">
        <v>138000155</v>
      </c>
      <c r="I4552" s="12" t="s">
        <v>4911</v>
      </c>
      <c r="J4552" s="12" t="s">
        <v>4912</v>
      </c>
      <c r="K4552" s="15">
        <v>17122212</v>
      </c>
      <c r="L4552" s="13" t="s">
        <v>70</v>
      </c>
      <c r="M4552" s="7">
        <v>0.51</v>
      </c>
      <c r="N4552" s="14"/>
    </row>
    <row r="4553" spans="1:14" ht="157.5">
      <c r="A4553" s="6">
        <v>4552</v>
      </c>
      <c r="B4553" s="8" t="s">
        <v>4675</v>
      </c>
      <c r="C4553" s="9" t="s">
        <v>4704</v>
      </c>
      <c r="D4553" s="10" t="s">
        <v>4914</v>
      </c>
      <c r="E4553" s="11" t="s">
        <v>4910</v>
      </c>
      <c r="F4553" s="6">
        <v>447340</v>
      </c>
      <c r="G4553" s="6" t="s">
        <v>1587</v>
      </c>
      <c r="H4553" s="16">
        <v>138000155</v>
      </c>
      <c r="I4553" s="12" t="s">
        <v>4911</v>
      </c>
      <c r="J4553" s="12" t="s">
        <v>4912</v>
      </c>
      <c r="K4553" s="15">
        <v>17122212</v>
      </c>
      <c r="L4553" s="13" t="s">
        <v>70</v>
      </c>
      <c r="M4553" s="7">
        <v>0.49</v>
      </c>
      <c r="N4553" s="14"/>
    </row>
    <row r="4554" spans="1:14" ht="63">
      <c r="A4554" s="6">
        <v>4553</v>
      </c>
      <c r="B4554" s="8" t="s">
        <v>4675</v>
      </c>
      <c r="C4554" s="9" t="s">
        <v>4915</v>
      </c>
      <c r="D4554" s="10" t="s">
        <v>4916</v>
      </c>
      <c r="E4554" s="11" t="s">
        <v>4917</v>
      </c>
      <c r="F4554" s="6">
        <v>427359</v>
      </c>
      <c r="G4554" s="6" t="s">
        <v>77</v>
      </c>
      <c r="H4554" s="16">
        <v>6692750</v>
      </c>
      <c r="I4554" s="12">
        <v>43958</v>
      </c>
      <c r="J4554" s="12">
        <v>44265</v>
      </c>
      <c r="K4554" s="15">
        <v>4377000</v>
      </c>
      <c r="L4554" s="13" t="s">
        <v>14</v>
      </c>
      <c r="M4554" s="7">
        <v>1</v>
      </c>
      <c r="N4554" s="14"/>
    </row>
    <row r="4555" spans="1:14" ht="78.75">
      <c r="A4555" s="6">
        <v>4554</v>
      </c>
      <c r="B4555" s="8" t="s">
        <v>4675</v>
      </c>
      <c r="C4555" s="9" t="s">
        <v>4918</v>
      </c>
      <c r="D4555" s="10" t="s">
        <v>4919</v>
      </c>
      <c r="E4555" s="11" t="s">
        <v>4920</v>
      </c>
      <c r="F4555" s="6">
        <v>561402</v>
      </c>
      <c r="G4555" s="6" t="s">
        <v>77</v>
      </c>
      <c r="H4555" s="16">
        <v>10830000</v>
      </c>
      <c r="I4555" s="12">
        <v>44402</v>
      </c>
      <c r="J4555" s="12">
        <v>44709</v>
      </c>
      <c r="K4555" s="15">
        <v>0</v>
      </c>
      <c r="L4555" s="13" t="s">
        <v>14</v>
      </c>
      <c r="M4555" s="7">
        <v>1</v>
      </c>
      <c r="N4555" s="14"/>
    </row>
    <row r="4556" spans="1:14" ht="126">
      <c r="A4556" s="6">
        <v>4555</v>
      </c>
      <c r="B4556" s="8" t="s">
        <v>4675</v>
      </c>
      <c r="C4556" s="9" t="s">
        <v>4921</v>
      </c>
      <c r="D4556" s="10" t="s">
        <v>4922</v>
      </c>
      <c r="E4556" s="11" t="s">
        <v>4923</v>
      </c>
      <c r="F4556" s="6">
        <v>549244</v>
      </c>
      <c r="G4556" s="6" t="s">
        <v>4924</v>
      </c>
      <c r="H4556" s="16">
        <v>5747580.5319999997</v>
      </c>
      <c r="I4556" s="12">
        <v>44308</v>
      </c>
      <c r="J4556" s="12">
        <v>44861</v>
      </c>
      <c r="K4556" s="15"/>
      <c r="L4556" s="13" t="s">
        <v>14</v>
      </c>
      <c r="M4556" s="7">
        <v>1</v>
      </c>
      <c r="N4556" s="14"/>
    </row>
    <row r="4557" spans="1:14" ht="63">
      <c r="A4557" s="6">
        <v>4556</v>
      </c>
      <c r="B4557" s="8" t="s">
        <v>4675</v>
      </c>
      <c r="C4557" s="9" t="s">
        <v>4925</v>
      </c>
      <c r="D4557" s="10" t="s">
        <v>4926</v>
      </c>
      <c r="E4557" s="11" t="s">
        <v>4927</v>
      </c>
      <c r="F4557" s="6">
        <v>365468</v>
      </c>
      <c r="G4557" s="6" t="s">
        <v>77</v>
      </c>
      <c r="H4557" s="16">
        <v>5476750</v>
      </c>
      <c r="I4557" s="12">
        <v>43796</v>
      </c>
      <c r="J4557" s="12">
        <v>44164</v>
      </c>
      <c r="K4557" s="15">
        <v>3296693</v>
      </c>
      <c r="L4557" s="13" t="s">
        <v>14</v>
      </c>
      <c r="M4557" s="7">
        <v>1</v>
      </c>
      <c r="N4557" s="14"/>
    </row>
    <row r="4558" spans="1:14" ht="252">
      <c r="A4558" s="6">
        <v>4557</v>
      </c>
      <c r="B4558" s="8" t="s">
        <v>4675</v>
      </c>
      <c r="C4558" s="9" t="s">
        <v>4928</v>
      </c>
      <c r="D4558" s="10" t="s">
        <v>4929</v>
      </c>
      <c r="E4558" s="11" t="s">
        <v>4930</v>
      </c>
      <c r="F4558" s="6">
        <v>541398</v>
      </c>
      <c r="G4558" s="6" t="s">
        <v>4924</v>
      </c>
      <c r="H4558" s="16">
        <v>18700000</v>
      </c>
      <c r="I4558" s="12">
        <v>44308</v>
      </c>
      <c r="J4558" s="12">
        <v>44861</v>
      </c>
      <c r="K4558" s="15"/>
      <c r="L4558" s="13" t="s">
        <v>70</v>
      </c>
      <c r="M4558" s="7">
        <v>1</v>
      </c>
      <c r="N4558" s="14"/>
    </row>
    <row r="4559" spans="1:14" ht="252">
      <c r="A4559" s="6">
        <v>4558</v>
      </c>
      <c r="B4559" s="8" t="s">
        <v>4675</v>
      </c>
      <c r="C4559" s="9" t="s">
        <v>4931</v>
      </c>
      <c r="D4559" s="10" t="s">
        <v>4932</v>
      </c>
      <c r="E4559" s="11" t="s">
        <v>4930</v>
      </c>
      <c r="F4559" s="6">
        <v>541398</v>
      </c>
      <c r="G4559" s="6" t="s">
        <v>4924</v>
      </c>
      <c r="H4559" s="16">
        <v>18700000</v>
      </c>
      <c r="I4559" s="12">
        <v>44308</v>
      </c>
      <c r="J4559" s="12">
        <v>44861</v>
      </c>
      <c r="K4559" s="15"/>
      <c r="L4559" s="13" t="s">
        <v>70</v>
      </c>
      <c r="M4559" s="7">
        <v>0.6</v>
      </c>
      <c r="N4559" s="14"/>
    </row>
    <row r="4560" spans="1:14" ht="252">
      <c r="A4560" s="6">
        <v>4559</v>
      </c>
      <c r="B4560" s="8" t="s">
        <v>4675</v>
      </c>
      <c r="C4560" s="9" t="s">
        <v>4933</v>
      </c>
      <c r="D4560" s="10" t="s">
        <v>4934</v>
      </c>
      <c r="E4560" s="11" t="s">
        <v>4930</v>
      </c>
      <c r="F4560" s="6">
        <v>541398</v>
      </c>
      <c r="G4560" s="6" t="s">
        <v>4924</v>
      </c>
      <c r="H4560" s="16">
        <v>18700000</v>
      </c>
      <c r="I4560" s="12">
        <v>44308</v>
      </c>
      <c r="J4560" s="12">
        <v>44861</v>
      </c>
      <c r="K4560" s="15"/>
      <c r="L4560" s="13" t="s">
        <v>70</v>
      </c>
      <c r="M4560" s="7">
        <v>0.4</v>
      </c>
      <c r="N4560" s="14"/>
    </row>
    <row r="4561" spans="1:14" ht="189">
      <c r="A4561" s="6">
        <v>4560</v>
      </c>
      <c r="B4561" s="8" t="s">
        <v>4675</v>
      </c>
      <c r="C4561" s="9" t="s">
        <v>4935</v>
      </c>
      <c r="D4561" s="10" t="s">
        <v>4936</v>
      </c>
      <c r="E4561" s="11" t="s">
        <v>4937</v>
      </c>
      <c r="F4561" s="6">
        <v>587293</v>
      </c>
      <c r="G4561" s="6" t="s">
        <v>4924</v>
      </c>
      <c r="H4561" s="16">
        <v>27896455.932</v>
      </c>
      <c r="I4561" s="12"/>
      <c r="J4561" s="12"/>
      <c r="K4561" s="15"/>
      <c r="L4561" s="13" t="s">
        <v>70</v>
      </c>
      <c r="M4561" s="7">
        <v>1</v>
      </c>
      <c r="N4561" s="14"/>
    </row>
    <row r="4562" spans="1:14" ht="189">
      <c r="A4562" s="6">
        <v>4561</v>
      </c>
      <c r="B4562" s="8" t="s">
        <v>4675</v>
      </c>
      <c r="C4562" s="9" t="s">
        <v>4938</v>
      </c>
      <c r="D4562" s="10" t="s">
        <v>4939</v>
      </c>
      <c r="E4562" s="11" t="s">
        <v>4937</v>
      </c>
      <c r="F4562" s="6">
        <v>587293</v>
      </c>
      <c r="G4562" s="6" t="s">
        <v>4924</v>
      </c>
      <c r="H4562" s="16">
        <v>27896455.932</v>
      </c>
      <c r="I4562" s="12"/>
      <c r="J4562" s="12"/>
      <c r="K4562" s="15"/>
      <c r="L4562" s="13" t="s">
        <v>70</v>
      </c>
      <c r="M4562" s="7">
        <v>0.51</v>
      </c>
      <c r="N4562" s="14"/>
    </row>
    <row r="4563" spans="1:14" ht="189">
      <c r="A4563" s="6">
        <v>4562</v>
      </c>
      <c r="B4563" s="8" t="s">
        <v>4675</v>
      </c>
      <c r="C4563" s="9" t="s">
        <v>4940</v>
      </c>
      <c r="D4563" s="10" t="s">
        <v>4941</v>
      </c>
      <c r="E4563" s="11" t="s">
        <v>4937</v>
      </c>
      <c r="F4563" s="6">
        <v>587293</v>
      </c>
      <c r="G4563" s="6" t="s">
        <v>4924</v>
      </c>
      <c r="H4563" s="16">
        <v>27896455.932</v>
      </c>
      <c r="I4563" s="12"/>
      <c r="J4563" s="12"/>
      <c r="K4563" s="15"/>
      <c r="L4563" s="13" t="s">
        <v>70</v>
      </c>
      <c r="M4563" s="7">
        <v>0.49</v>
      </c>
      <c r="N4563" s="14"/>
    </row>
    <row r="4564" spans="1:14" ht="315">
      <c r="A4564" s="6">
        <v>4563</v>
      </c>
      <c r="B4564" s="8" t="s">
        <v>4675</v>
      </c>
      <c r="C4564" s="9" t="s">
        <v>4942</v>
      </c>
      <c r="D4564" s="10" t="s">
        <v>4943</v>
      </c>
      <c r="E4564" s="11" t="s">
        <v>4944</v>
      </c>
      <c r="F4564" s="6">
        <v>529047</v>
      </c>
      <c r="G4564" s="6" t="s">
        <v>4924</v>
      </c>
      <c r="H4564" s="16">
        <v>18959989.544</v>
      </c>
      <c r="I4564" s="12">
        <v>44271</v>
      </c>
      <c r="J4564" s="12">
        <v>44825</v>
      </c>
      <c r="K4564" s="15"/>
      <c r="L4564" s="13" t="s">
        <v>70</v>
      </c>
      <c r="M4564" s="7">
        <v>1</v>
      </c>
      <c r="N4564" s="14"/>
    </row>
    <row r="4565" spans="1:14" ht="315">
      <c r="A4565" s="6">
        <v>4564</v>
      </c>
      <c r="B4565" s="8" t="s">
        <v>4675</v>
      </c>
      <c r="C4565" s="9" t="s">
        <v>4945</v>
      </c>
      <c r="D4565" s="10" t="s">
        <v>4939</v>
      </c>
      <c r="E4565" s="11" t="s">
        <v>4944</v>
      </c>
      <c r="F4565" s="6">
        <v>529047</v>
      </c>
      <c r="G4565" s="6" t="s">
        <v>4924</v>
      </c>
      <c r="H4565" s="16">
        <v>18959989.544</v>
      </c>
      <c r="I4565" s="12">
        <v>44271</v>
      </c>
      <c r="J4565" s="12">
        <v>44825</v>
      </c>
      <c r="K4565" s="15"/>
      <c r="L4565" s="13" t="s">
        <v>70</v>
      </c>
      <c r="M4565" s="7">
        <v>0.51</v>
      </c>
      <c r="N4565" s="14"/>
    </row>
    <row r="4566" spans="1:14" ht="315">
      <c r="A4566" s="6">
        <v>4565</v>
      </c>
      <c r="B4566" s="8" t="s">
        <v>4675</v>
      </c>
      <c r="C4566" s="9" t="s">
        <v>4946</v>
      </c>
      <c r="D4566" s="10" t="s">
        <v>4947</v>
      </c>
      <c r="E4566" s="11" t="s">
        <v>4944</v>
      </c>
      <c r="F4566" s="6">
        <v>529047</v>
      </c>
      <c r="G4566" s="6" t="s">
        <v>4924</v>
      </c>
      <c r="H4566" s="16">
        <v>18959989.544</v>
      </c>
      <c r="I4566" s="12">
        <v>44271</v>
      </c>
      <c r="J4566" s="12">
        <v>44825</v>
      </c>
      <c r="K4566" s="15"/>
      <c r="L4566" s="13" t="s">
        <v>70</v>
      </c>
      <c r="M4566" s="7">
        <v>0.49</v>
      </c>
      <c r="N4566" s="14"/>
    </row>
    <row r="4567" spans="1:14" ht="63">
      <c r="A4567" s="6">
        <v>4566</v>
      </c>
      <c r="B4567" s="8" t="s">
        <v>4675</v>
      </c>
      <c r="C4567" s="9" t="s">
        <v>4948</v>
      </c>
      <c r="D4567" s="10" t="s">
        <v>4949</v>
      </c>
      <c r="E4567" s="11" t="s">
        <v>4950</v>
      </c>
      <c r="F4567" s="6">
        <v>556210</v>
      </c>
      <c r="G4567" s="6" t="s">
        <v>4951</v>
      </c>
      <c r="H4567" s="16">
        <v>1800000</v>
      </c>
      <c r="I4567" s="12">
        <v>44327</v>
      </c>
      <c r="J4567" s="12">
        <v>44698</v>
      </c>
      <c r="K4567" s="15"/>
      <c r="L4567" s="13" t="s">
        <v>14</v>
      </c>
      <c r="M4567" s="7">
        <v>1</v>
      </c>
      <c r="N4567" s="14"/>
    </row>
    <row r="4568" spans="1:14" ht="78.75">
      <c r="A4568" s="6">
        <v>4567</v>
      </c>
      <c r="B4568" s="8" t="s">
        <v>4675</v>
      </c>
      <c r="C4568" s="9" t="s">
        <v>4948</v>
      </c>
      <c r="D4568" s="10" t="s">
        <v>4949</v>
      </c>
      <c r="E4568" s="11" t="s">
        <v>4952</v>
      </c>
      <c r="F4568" s="6">
        <v>556212</v>
      </c>
      <c r="G4568" s="6" t="s">
        <v>4951</v>
      </c>
      <c r="H4568" s="16">
        <v>2150000</v>
      </c>
      <c r="I4568" s="12">
        <v>44327</v>
      </c>
      <c r="J4568" s="12">
        <v>44698</v>
      </c>
      <c r="K4568" s="15"/>
      <c r="L4568" s="13" t="s">
        <v>14</v>
      </c>
      <c r="M4568" s="7">
        <v>1</v>
      </c>
      <c r="N4568" s="14"/>
    </row>
    <row r="4569" spans="1:14" ht="63">
      <c r="A4569" s="6">
        <v>4568</v>
      </c>
      <c r="B4569" s="8" t="s">
        <v>4675</v>
      </c>
      <c r="C4569" s="9" t="s">
        <v>4948</v>
      </c>
      <c r="D4569" s="10" t="s">
        <v>4949</v>
      </c>
      <c r="E4569" s="11" t="s">
        <v>4953</v>
      </c>
      <c r="F4569" s="6">
        <v>556213</v>
      </c>
      <c r="G4569" s="6" t="s">
        <v>4951</v>
      </c>
      <c r="H4569" s="16">
        <v>1600000</v>
      </c>
      <c r="I4569" s="12">
        <v>44327</v>
      </c>
      <c r="J4569" s="12">
        <v>44698</v>
      </c>
      <c r="K4569" s="15"/>
      <c r="L4569" s="13" t="s">
        <v>14</v>
      </c>
      <c r="M4569" s="7">
        <v>1</v>
      </c>
      <c r="N4569" s="14"/>
    </row>
    <row r="4570" spans="1:14" ht="78.75">
      <c r="A4570" s="6">
        <v>4569</v>
      </c>
      <c r="B4570" s="8" t="s">
        <v>4675</v>
      </c>
      <c r="C4570" s="9" t="s">
        <v>4948</v>
      </c>
      <c r="D4570" s="10" t="s">
        <v>4949</v>
      </c>
      <c r="E4570" s="11" t="s">
        <v>4954</v>
      </c>
      <c r="F4570" s="6">
        <v>556214</v>
      </c>
      <c r="G4570" s="6" t="s">
        <v>4951</v>
      </c>
      <c r="H4570" s="16">
        <v>1370000</v>
      </c>
      <c r="I4570" s="12">
        <v>44327</v>
      </c>
      <c r="J4570" s="12">
        <v>44698</v>
      </c>
      <c r="K4570" s="15"/>
      <c r="L4570" s="13" t="s">
        <v>14</v>
      </c>
      <c r="M4570" s="7">
        <v>1</v>
      </c>
      <c r="N4570" s="14"/>
    </row>
    <row r="4571" spans="1:14" ht="78.75">
      <c r="A4571" s="6">
        <v>4570</v>
      </c>
      <c r="B4571" s="8" t="s">
        <v>4675</v>
      </c>
      <c r="C4571" s="9" t="s">
        <v>4955</v>
      </c>
      <c r="D4571" s="10" t="s">
        <v>4956</v>
      </c>
      <c r="E4571" s="11" t="s">
        <v>4957</v>
      </c>
      <c r="F4571" s="6">
        <v>491906</v>
      </c>
      <c r="G4571" s="6" t="s">
        <v>4951</v>
      </c>
      <c r="H4571" s="16">
        <v>26690000.170000002</v>
      </c>
      <c r="I4571" s="12" t="s">
        <v>4958</v>
      </c>
      <c r="J4571" s="12" t="s">
        <v>4959</v>
      </c>
      <c r="K4571" s="15">
        <v>14950000</v>
      </c>
      <c r="L4571" s="13" t="s">
        <v>70</v>
      </c>
      <c r="M4571" s="7">
        <v>1</v>
      </c>
      <c r="N4571" s="14"/>
    </row>
    <row r="4572" spans="1:14" ht="78.75">
      <c r="A4572" s="6">
        <v>4571</v>
      </c>
      <c r="B4572" s="8" t="s">
        <v>4675</v>
      </c>
      <c r="C4572" s="9" t="s">
        <v>4960</v>
      </c>
      <c r="D4572" s="10" t="s">
        <v>4922</v>
      </c>
      <c r="E4572" s="11" t="s">
        <v>4957</v>
      </c>
      <c r="F4572" s="6">
        <v>491906</v>
      </c>
      <c r="G4572" s="6" t="s">
        <v>4951</v>
      </c>
      <c r="H4572" s="16">
        <v>26690000.170000002</v>
      </c>
      <c r="I4572" s="12" t="s">
        <v>4958</v>
      </c>
      <c r="J4572" s="12" t="s">
        <v>4959</v>
      </c>
      <c r="K4572" s="15">
        <f>K4571*M4572</f>
        <v>7475000</v>
      </c>
      <c r="L4572" s="13" t="s">
        <v>70</v>
      </c>
      <c r="M4572" s="7">
        <v>0.5</v>
      </c>
      <c r="N4572" s="14"/>
    </row>
    <row r="4573" spans="1:14" ht="78.75">
      <c r="A4573" s="6">
        <v>4572</v>
      </c>
      <c r="B4573" s="8" t="s">
        <v>4675</v>
      </c>
      <c r="C4573" s="9" t="s">
        <v>4961</v>
      </c>
      <c r="D4573" s="10" t="s">
        <v>4962</v>
      </c>
      <c r="E4573" s="11" t="s">
        <v>4957</v>
      </c>
      <c r="F4573" s="6">
        <v>491906</v>
      </c>
      <c r="G4573" s="6" t="s">
        <v>4951</v>
      </c>
      <c r="H4573" s="16">
        <v>26690000.170000002</v>
      </c>
      <c r="I4573" s="12" t="s">
        <v>4958</v>
      </c>
      <c r="J4573" s="12" t="s">
        <v>4959</v>
      </c>
      <c r="K4573" s="15">
        <f>K4571*M4573</f>
        <v>7475000</v>
      </c>
      <c r="L4573" s="13" t="s">
        <v>70</v>
      </c>
      <c r="M4573" s="7">
        <v>0.5</v>
      </c>
      <c r="N4573" s="14"/>
    </row>
    <row r="4574" spans="1:14" ht="31.5">
      <c r="A4574" s="6">
        <v>4573</v>
      </c>
      <c r="B4574" s="8" t="s">
        <v>4675</v>
      </c>
      <c r="C4574" s="9" t="s">
        <v>4963</v>
      </c>
      <c r="D4574" s="10" t="s">
        <v>4964</v>
      </c>
      <c r="E4574" s="11" t="s">
        <v>4965</v>
      </c>
      <c r="F4574" s="6">
        <v>508584</v>
      </c>
      <c r="G4574" s="6" t="s">
        <v>848</v>
      </c>
      <c r="H4574" s="16">
        <v>9108885.9499999993</v>
      </c>
      <c r="I4574" s="12">
        <v>44209</v>
      </c>
      <c r="J4574" s="12">
        <v>44299</v>
      </c>
      <c r="K4574" s="15">
        <v>2300000</v>
      </c>
      <c r="L4574" s="13" t="s">
        <v>14</v>
      </c>
      <c r="M4574" s="7">
        <v>1</v>
      </c>
      <c r="N4574" s="14"/>
    </row>
    <row r="4575" spans="1:14" ht="78.75">
      <c r="A4575" s="6">
        <v>4574</v>
      </c>
      <c r="B4575" s="8" t="s">
        <v>4966</v>
      </c>
      <c r="C4575" s="9" t="s">
        <v>4967</v>
      </c>
      <c r="D4575" s="10" t="s">
        <v>4968</v>
      </c>
      <c r="E4575" s="11" t="s">
        <v>4969</v>
      </c>
      <c r="F4575" s="6">
        <v>584266</v>
      </c>
      <c r="G4575" s="6" t="s">
        <v>4970</v>
      </c>
      <c r="H4575" s="16">
        <v>5378376.5499999998</v>
      </c>
      <c r="I4575" s="12"/>
      <c r="J4575" s="12"/>
      <c r="K4575" s="15"/>
      <c r="L4575" s="13" t="s">
        <v>14</v>
      </c>
      <c r="M4575" s="7">
        <v>1</v>
      </c>
      <c r="N4575" s="14"/>
    </row>
    <row r="4576" spans="1:14" ht="63">
      <c r="A4576" s="6">
        <v>4575</v>
      </c>
      <c r="B4576" s="8" t="s">
        <v>4966</v>
      </c>
      <c r="C4576" s="9" t="s">
        <v>4971</v>
      </c>
      <c r="D4576" s="10" t="s">
        <v>4972</v>
      </c>
      <c r="E4576" s="11" t="s">
        <v>4973</v>
      </c>
      <c r="F4576" s="6">
        <v>603118</v>
      </c>
      <c r="G4576" s="6" t="s">
        <v>4970</v>
      </c>
      <c r="H4576" s="16">
        <v>11109376</v>
      </c>
      <c r="I4576" s="12">
        <v>44507</v>
      </c>
      <c r="J4576" s="12" t="s">
        <v>4974</v>
      </c>
      <c r="K4576" s="15"/>
      <c r="L4576" s="13" t="s">
        <v>14</v>
      </c>
      <c r="M4576" s="7">
        <v>1</v>
      </c>
      <c r="N4576" s="14"/>
    </row>
    <row r="4577" spans="1:14" ht="94.5">
      <c r="A4577" s="6">
        <v>4576</v>
      </c>
      <c r="B4577" s="8" t="s">
        <v>4966</v>
      </c>
      <c r="C4577" s="9" t="s">
        <v>4975</v>
      </c>
      <c r="D4577" s="10" t="s">
        <v>4976</v>
      </c>
      <c r="E4577" s="11" t="s">
        <v>4977</v>
      </c>
      <c r="F4577" s="6">
        <v>603110</v>
      </c>
      <c r="G4577" s="6" t="s">
        <v>4970</v>
      </c>
      <c r="H4577" s="16">
        <v>5207428.8</v>
      </c>
      <c r="I4577" s="12">
        <v>44507</v>
      </c>
      <c r="J4577" s="12" t="s">
        <v>4978</v>
      </c>
      <c r="K4577" s="15"/>
      <c r="L4577" s="13" t="s">
        <v>14</v>
      </c>
      <c r="M4577" s="7">
        <v>1</v>
      </c>
      <c r="N4577" s="14"/>
    </row>
    <row r="4578" spans="1:14" ht="78.75">
      <c r="A4578" s="6">
        <v>4577</v>
      </c>
      <c r="B4578" s="8" t="s">
        <v>4966</v>
      </c>
      <c r="C4578" s="9" t="s">
        <v>4979</v>
      </c>
      <c r="D4578" s="10" t="s">
        <v>4980</v>
      </c>
      <c r="E4578" s="11" t="s">
        <v>4981</v>
      </c>
      <c r="F4578" s="6">
        <v>603088</v>
      </c>
      <c r="G4578" s="6" t="s">
        <v>4970</v>
      </c>
      <c r="H4578" s="16">
        <v>2951383.05</v>
      </c>
      <c r="I4578" s="12"/>
      <c r="J4578" s="12"/>
      <c r="K4578" s="15"/>
      <c r="L4578" s="13" t="s">
        <v>14</v>
      </c>
      <c r="M4578" s="7">
        <v>1</v>
      </c>
      <c r="N4578" s="14"/>
    </row>
    <row r="4579" spans="1:14" ht="78.75">
      <c r="A4579" s="6">
        <v>4578</v>
      </c>
      <c r="B4579" s="8" t="s">
        <v>4966</v>
      </c>
      <c r="C4579" s="9" t="s">
        <v>4982</v>
      </c>
      <c r="D4579" s="10" t="s">
        <v>4983</v>
      </c>
      <c r="E4579" s="11" t="s">
        <v>4984</v>
      </c>
      <c r="F4579" s="6">
        <v>603089</v>
      </c>
      <c r="G4579" s="6" t="s">
        <v>4970</v>
      </c>
      <c r="H4579" s="16">
        <v>1751895.95</v>
      </c>
      <c r="I4579" s="12" t="s">
        <v>4985</v>
      </c>
      <c r="J4579" s="12">
        <v>44567</v>
      </c>
      <c r="K4579" s="15"/>
      <c r="L4579" s="13" t="s">
        <v>14</v>
      </c>
      <c r="M4579" s="7">
        <v>1</v>
      </c>
      <c r="N4579" s="14"/>
    </row>
    <row r="4580" spans="1:14" ht="63">
      <c r="A4580" s="6">
        <v>4579</v>
      </c>
      <c r="B4580" s="8" t="s">
        <v>4966</v>
      </c>
      <c r="C4580" s="9" t="s">
        <v>4986</v>
      </c>
      <c r="D4580" s="10" t="s">
        <v>4987</v>
      </c>
      <c r="E4580" s="11" t="s">
        <v>4988</v>
      </c>
      <c r="F4580" s="6">
        <v>603090</v>
      </c>
      <c r="G4580" s="6" t="s">
        <v>4970</v>
      </c>
      <c r="H4580" s="16">
        <v>1381042.55</v>
      </c>
      <c r="I4580" s="12">
        <v>44507</v>
      </c>
      <c r="J4580" s="12" t="s">
        <v>4989</v>
      </c>
      <c r="K4580" s="15"/>
      <c r="L4580" s="13" t="s">
        <v>14</v>
      </c>
      <c r="M4580" s="7">
        <v>1</v>
      </c>
      <c r="N4580" s="14"/>
    </row>
    <row r="4581" spans="1:14" ht="78.75">
      <c r="A4581" s="6">
        <v>4580</v>
      </c>
      <c r="B4581" s="8" t="s">
        <v>4966</v>
      </c>
      <c r="C4581" s="9" t="s">
        <v>4990</v>
      </c>
      <c r="D4581" s="10" t="s">
        <v>4991</v>
      </c>
      <c r="E4581" s="11" t="s">
        <v>4992</v>
      </c>
      <c r="F4581" s="6">
        <v>488445</v>
      </c>
      <c r="G4581" s="6" t="s">
        <v>4970</v>
      </c>
      <c r="H4581" s="16">
        <v>5145133.5</v>
      </c>
      <c r="I4581" s="12" t="s">
        <v>635</v>
      </c>
      <c r="J4581" s="12">
        <v>44317</v>
      </c>
      <c r="K4581" s="15">
        <v>2500000</v>
      </c>
      <c r="L4581" s="13" t="s">
        <v>14</v>
      </c>
      <c r="M4581" s="7">
        <v>1</v>
      </c>
      <c r="N4581" s="14"/>
    </row>
    <row r="4582" spans="1:14" ht="63">
      <c r="A4582" s="6">
        <v>4581</v>
      </c>
      <c r="B4582" s="8" t="s">
        <v>4966</v>
      </c>
      <c r="C4582" s="9" t="s">
        <v>4993</v>
      </c>
      <c r="D4582" s="10" t="s">
        <v>4994</v>
      </c>
      <c r="E4582" s="11" t="s">
        <v>4995</v>
      </c>
      <c r="F4582" s="6">
        <v>603116</v>
      </c>
      <c r="G4582" s="6" t="s">
        <v>4970</v>
      </c>
      <c r="H4582" s="16">
        <v>7185755.3499999996</v>
      </c>
      <c r="I4582" s="12"/>
      <c r="J4582" s="12"/>
      <c r="K4582" s="15"/>
      <c r="L4582" s="13" t="s">
        <v>14</v>
      </c>
      <c r="M4582" s="7">
        <v>1</v>
      </c>
      <c r="N4582" s="14"/>
    </row>
    <row r="4583" spans="1:14" ht="141.75">
      <c r="A4583" s="6">
        <v>4582</v>
      </c>
      <c r="B4583" s="8" t="s">
        <v>4966</v>
      </c>
      <c r="C4583" s="9" t="s">
        <v>4996</v>
      </c>
      <c r="D4583" s="10" t="s">
        <v>4997</v>
      </c>
      <c r="E4583" s="11" t="s">
        <v>4998</v>
      </c>
      <c r="F4583" s="6">
        <v>603126</v>
      </c>
      <c r="G4583" s="6" t="s">
        <v>4970</v>
      </c>
      <c r="H4583" s="16">
        <v>13792743.15</v>
      </c>
      <c r="I4583" s="12"/>
      <c r="J4583" s="12"/>
      <c r="K4583" s="15"/>
      <c r="L4583" s="13" t="s">
        <v>14</v>
      </c>
      <c r="M4583" s="7">
        <v>1</v>
      </c>
      <c r="N4583" s="14"/>
    </row>
    <row r="4584" spans="1:14" ht="78.75">
      <c r="A4584" s="6">
        <v>4583</v>
      </c>
      <c r="B4584" s="8" t="s">
        <v>4966</v>
      </c>
      <c r="C4584" s="9" t="s">
        <v>4999</v>
      </c>
      <c r="D4584" s="10" t="s">
        <v>5000</v>
      </c>
      <c r="E4584" s="11" t="s">
        <v>5001</v>
      </c>
      <c r="F4584" s="6">
        <v>603128</v>
      </c>
      <c r="G4584" s="6" t="s">
        <v>4970</v>
      </c>
      <c r="H4584" s="16">
        <v>7134590.25</v>
      </c>
      <c r="I4584" s="12"/>
      <c r="J4584" s="12"/>
      <c r="K4584" s="15"/>
      <c r="L4584" s="13" t="s">
        <v>14</v>
      </c>
      <c r="M4584" s="7">
        <v>1</v>
      </c>
      <c r="N4584" s="14"/>
    </row>
    <row r="4585" spans="1:14" ht="78.75">
      <c r="A4585" s="6">
        <v>4584</v>
      </c>
      <c r="B4585" s="8" t="s">
        <v>4966</v>
      </c>
      <c r="C4585" s="9" t="s">
        <v>5002</v>
      </c>
      <c r="D4585" s="10" t="s">
        <v>5003</v>
      </c>
      <c r="E4585" s="11" t="s">
        <v>5004</v>
      </c>
      <c r="F4585" s="6">
        <v>603111</v>
      </c>
      <c r="G4585" s="6" t="s">
        <v>4970</v>
      </c>
      <c r="H4585" s="16">
        <v>6815041.5999999996</v>
      </c>
      <c r="I4585" s="12"/>
      <c r="J4585" s="12"/>
      <c r="K4585" s="15"/>
      <c r="L4585" s="13" t="s">
        <v>14</v>
      </c>
      <c r="M4585" s="7">
        <v>1</v>
      </c>
      <c r="N4585" s="14"/>
    </row>
    <row r="4586" spans="1:14" ht="63">
      <c r="A4586" s="6">
        <v>4585</v>
      </c>
      <c r="B4586" s="8" t="s">
        <v>4966</v>
      </c>
      <c r="C4586" s="9" t="s">
        <v>5005</v>
      </c>
      <c r="D4586" s="10" t="s">
        <v>5006</v>
      </c>
      <c r="E4586" s="11" t="s">
        <v>5007</v>
      </c>
      <c r="F4586" s="6">
        <v>603099</v>
      </c>
      <c r="G4586" s="6" t="s">
        <v>4970</v>
      </c>
      <c r="H4586" s="16">
        <v>1811931.2</v>
      </c>
      <c r="I4586" s="12"/>
      <c r="J4586" s="12"/>
      <c r="K4586" s="15"/>
      <c r="L4586" s="13" t="s">
        <v>14</v>
      </c>
      <c r="M4586" s="7">
        <v>1</v>
      </c>
      <c r="N4586" s="14"/>
    </row>
    <row r="4587" spans="1:14" ht="63">
      <c r="A4587" s="6">
        <v>4586</v>
      </c>
      <c r="B4587" s="8" t="s">
        <v>4966</v>
      </c>
      <c r="C4587" s="9" t="s">
        <v>5008</v>
      </c>
      <c r="D4587" s="10" t="s">
        <v>5009</v>
      </c>
      <c r="E4587" s="11" t="s">
        <v>5010</v>
      </c>
      <c r="F4587" s="6">
        <v>603100</v>
      </c>
      <c r="G4587" s="6" t="s">
        <v>4970</v>
      </c>
      <c r="H4587" s="16">
        <v>3414531.8</v>
      </c>
      <c r="I4587" s="12"/>
      <c r="J4587" s="12"/>
      <c r="K4587" s="15"/>
      <c r="L4587" s="13" t="s">
        <v>14</v>
      </c>
      <c r="M4587" s="7">
        <v>1</v>
      </c>
      <c r="N4587" s="14"/>
    </row>
    <row r="4588" spans="1:14" ht="78.75">
      <c r="A4588" s="6">
        <v>4587</v>
      </c>
      <c r="B4588" s="8" t="s">
        <v>4966</v>
      </c>
      <c r="C4588" s="9" t="s">
        <v>5011</v>
      </c>
      <c r="D4588" s="10" t="s">
        <v>5012</v>
      </c>
      <c r="E4588" s="11" t="s">
        <v>5013</v>
      </c>
      <c r="F4588" s="6">
        <v>603101</v>
      </c>
      <c r="G4588" s="6" t="s">
        <v>4970</v>
      </c>
      <c r="H4588" s="16">
        <v>2758668.9</v>
      </c>
      <c r="I4588" s="12"/>
      <c r="J4588" s="12"/>
      <c r="K4588" s="15"/>
      <c r="L4588" s="13" t="s">
        <v>14</v>
      </c>
      <c r="M4588" s="7">
        <v>1</v>
      </c>
      <c r="N4588" s="14"/>
    </row>
    <row r="4589" spans="1:14" ht="63">
      <c r="A4589" s="6">
        <v>4588</v>
      </c>
      <c r="B4589" s="8" t="s">
        <v>4966</v>
      </c>
      <c r="C4589" s="9" t="s">
        <v>5014</v>
      </c>
      <c r="D4589" s="10" t="s">
        <v>5015</v>
      </c>
      <c r="E4589" s="11" t="s">
        <v>5016</v>
      </c>
      <c r="F4589" s="6">
        <v>603102</v>
      </c>
      <c r="G4589" s="6" t="s">
        <v>4970</v>
      </c>
      <c r="H4589" s="16">
        <v>3539237.35</v>
      </c>
      <c r="I4589" s="12"/>
      <c r="J4589" s="12"/>
      <c r="K4589" s="15"/>
      <c r="L4589" s="13" t="s">
        <v>14</v>
      </c>
      <c r="M4589" s="7">
        <v>1</v>
      </c>
      <c r="N4589" s="14"/>
    </row>
    <row r="4590" spans="1:14" ht="78.75">
      <c r="A4590" s="6">
        <v>4589</v>
      </c>
      <c r="B4590" s="8" t="s">
        <v>4966</v>
      </c>
      <c r="C4590" s="9" t="s">
        <v>5017</v>
      </c>
      <c r="D4590" s="10" t="s">
        <v>5018</v>
      </c>
      <c r="E4590" s="11" t="s">
        <v>5019</v>
      </c>
      <c r="F4590" s="6">
        <v>488458</v>
      </c>
      <c r="G4590" s="6" t="s">
        <v>4970</v>
      </c>
      <c r="H4590" s="16">
        <v>14027206.949999999</v>
      </c>
      <c r="I4590" s="12" t="s">
        <v>5020</v>
      </c>
      <c r="J4590" s="12" t="s">
        <v>5021</v>
      </c>
      <c r="K4590" s="15">
        <v>5098498</v>
      </c>
      <c r="L4590" s="13" t="s">
        <v>14</v>
      </c>
      <c r="M4590" s="7">
        <v>1</v>
      </c>
      <c r="N4590" s="14"/>
    </row>
    <row r="4591" spans="1:14" ht="78.75">
      <c r="A4591" s="6">
        <v>4590</v>
      </c>
      <c r="B4591" s="8" t="s">
        <v>4966</v>
      </c>
      <c r="C4591" s="9" t="s">
        <v>5022</v>
      </c>
      <c r="D4591" s="10" t="s">
        <v>5023</v>
      </c>
      <c r="E4591" s="11" t="s">
        <v>5024</v>
      </c>
      <c r="F4591" s="6">
        <v>526505</v>
      </c>
      <c r="G4591" s="6" t="s">
        <v>4970</v>
      </c>
      <c r="H4591" s="16">
        <v>3825551.2</v>
      </c>
      <c r="I4591" s="12">
        <v>44228</v>
      </c>
      <c r="J4591" s="12" t="s">
        <v>5025</v>
      </c>
      <c r="K4591" s="15"/>
      <c r="L4591" s="13" t="s">
        <v>14</v>
      </c>
      <c r="M4591" s="7">
        <v>1</v>
      </c>
      <c r="N4591" s="14"/>
    </row>
    <row r="4592" spans="1:14" ht="78.75">
      <c r="A4592" s="6">
        <v>4591</v>
      </c>
      <c r="B4592" s="8" t="s">
        <v>4966</v>
      </c>
      <c r="C4592" s="9" t="s">
        <v>5026</v>
      </c>
      <c r="D4592" s="10" t="s">
        <v>5027</v>
      </c>
      <c r="E4592" s="11" t="s">
        <v>5028</v>
      </c>
      <c r="F4592" s="6">
        <v>533519</v>
      </c>
      <c r="G4592" s="6" t="s">
        <v>4970</v>
      </c>
      <c r="H4592" s="16">
        <v>932805</v>
      </c>
      <c r="I4592" s="12">
        <v>44472</v>
      </c>
      <c r="J4592" s="12">
        <v>44325</v>
      </c>
      <c r="K4592" s="15"/>
      <c r="L4592" s="13" t="s">
        <v>14</v>
      </c>
      <c r="M4592" s="7">
        <v>1</v>
      </c>
      <c r="N4592" s="14"/>
    </row>
    <row r="4593" spans="1:14" ht="63">
      <c r="A4593" s="6">
        <v>4592</v>
      </c>
      <c r="B4593" s="8" t="s">
        <v>4966</v>
      </c>
      <c r="C4593" s="9" t="s">
        <v>5029</v>
      </c>
      <c r="D4593" s="10" t="s">
        <v>5030</v>
      </c>
      <c r="E4593" s="11" t="s">
        <v>5031</v>
      </c>
      <c r="F4593" s="6">
        <v>565341</v>
      </c>
      <c r="G4593" s="6" t="s">
        <v>4970</v>
      </c>
      <c r="H4593" s="16">
        <v>3253760.45</v>
      </c>
      <c r="I4593" s="12"/>
      <c r="J4593" s="12"/>
      <c r="K4593" s="15"/>
      <c r="L4593" s="13" t="s">
        <v>14</v>
      </c>
      <c r="M4593" s="7">
        <v>1</v>
      </c>
      <c r="N4593" s="14"/>
    </row>
    <row r="4594" spans="1:14" ht="63">
      <c r="A4594" s="6">
        <v>4593</v>
      </c>
      <c r="B4594" s="8" t="s">
        <v>4966</v>
      </c>
      <c r="C4594" s="9" t="s">
        <v>5032</v>
      </c>
      <c r="D4594" s="10" t="s">
        <v>5033</v>
      </c>
      <c r="E4594" s="11" t="s">
        <v>5034</v>
      </c>
      <c r="F4594" s="6">
        <v>603130</v>
      </c>
      <c r="G4594" s="6" t="s">
        <v>4970</v>
      </c>
      <c r="H4594" s="16">
        <v>8476847.1500000004</v>
      </c>
      <c r="I4594" s="12"/>
      <c r="J4594" s="12"/>
      <c r="K4594" s="15"/>
      <c r="L4594" s="13" t="s">
        <v>14</v>
      </c>
      <c r="M4594" s="7">
        <v>1</v>
      </c>
      <c r="N4594" s="14"/>
    </row>
    <row r="4595" spans="1:14" ht="63">
      <c r="A4595" s="6">
        <v>4594</v>
      </c>
      <c r="B4595" s="8" t="s">
        <v>4966</v>
      </c>
      <c r="C4595" s="9" t="s">
        <v>5035</v>
      </c>
      <c r="D4595" s="10" t="s">
        <v>5036</v>
      </c>
      <c r="E4595" s="11" t="s">
        <v>5037</v>
      </c>
      <c r="F4595" s="6">
        <v>603113</v>
      </c>
      <c r="G4595" s="6" t="s">
        <v>4970</v>
      </c>
      <c r="H4595" s="16">
        <v>4968825.8499999996</v>
      </c>
      <c r="I4595" s="12"/>
      <c r="J4595" s="12"/>
      <c r="K4595" s="15"/>
      <c r="L4595" s="13" t="s">
        <v>14</v>
      </c>
      <c r="M4595" s="7">
        <v>1</v>
      </c>
      <c r="N4595" s="14"/>
    </row>
    <row r="4596" spans="1:14" ht="78.75">
      <c r="A4596" s="6">
        <v>4595</v>
      </c>
      <c r="B4596" s="8" t="s">
        <v>4966</v>
      </c>
      <c r="C4596" s="9" t="s">
        <v>5038</v>
      </c>
      <c r="D4596" s="10" t="s">
        <v>5039</v>
      </c>
      <c r="E4596" s="11" t="s">
        <v>5040</v>
      </c>
      <c r="F4596" s="6">
        <v>603114</v>
      </c>
      <c r="G4596" s="6" t="s">
        <v>4970</v>
      </c>
      <c r="H4596" s="16">
        <v>4855127</v>
      </c>
      <c r="I4596" s="12"/>
      <c r="J4596" s="12"/>
      <c r="K4596" s="15"/>
      <c r="L4596" s="13" t="s">
        <v>14</v>
      </c>
      <c r="M4596" s="7">
        <v>1</v>
      </c>
      <c r="N4596" s="14"/>
    </row>
    <row r="4597" spans="1:14" ht="94.5">
      <c r="A4597" s="6">
        <v>4596</v>
      </c>
      <c r="B4597" s="8" t="s">
        <v>4966</v>
      </c>
      <c r="C4597" s="9" t="s">
        <v>5041</v>
      </c>
      <c r="D4597" s="10" t="s">
        <v>5042</v>
      </c>
      <c r="E4597" s="11" t="s">
        <v>5043</v>
      </c>
      <c r="F4597" s="6">
        <v>594356</v>
      </c>
      <c r="G4597" s="6" t="s">
        <v>4970</v>
      </c>
      <c r="H4597" s="16">
        <v>880986.3</v>
      </c>
      <c r="I4597" s="12"/>
      <c r="J4597" s="12"/>
      <c r="K4597" s="15"/>
      <c r="L4597" s="13" t="s">
        <v>14</v>
      </c>
      <c r="M4597" s="7">
        <v>1</v>
      </c>
      <c r="N4597" s="14"/>
    </row>
    <row r="4598" spans="1:14" ht="63">
      <c r="A4598" s="6">
        <v>4597</v>
      </c>
      <c r="B4598" s="8" t="s">
        <v>4966</v>
      </c>
      <c r="C4598" s="9" t="s">
        <v>5044</v>
      </c>
      <c r="D4598" s="10" t="s">
        <v>5045</v>
      </c>
      <c r="E4598" s="11" t="s">
        <v>5046</v>
      </c>
      <c r="F4598" s="6">
        <v>603112</v>
      </c>
      <c r="G4598" s="6" t="s">
        <v>4970</v>
      </c>
      <c r="H4598" s="16">
        <v>5621150.9500000002</v>
      </c>
      <c r="I4598" s="12">
        <v>44507</v>
      </c>
      <c r="J4598" s="12" t="s">
        <v>4978</v>
      </c>
      <c r="K4598" s="15"/>
      <c r="L4598" s="13" t="s">
        <v>14</v>
      </c>
      <c r="M4598" s="7">
        <v>1</v>
      </c>
      <c r="N4598" s="14"/>
    </row>
    <row r="4599" spans="1:14" ht="63">
      <c r="A4599" s="6">
        <v>4598</v>
      </c>
      <c r="B4599" s="8" t="s">
        <v>4966</v>
      </c>
      <c r="C4599" s="9" t="s">
        <v>5047</v>
      </c>
      <c r="D4599" s="10" t="s">
        <v>5048</v>
      </c>
      <c r="E4599" s="11" t="s">
        <v>5049</v>
      </c>
      <c r="F4599" s="6">
        <v>603108</v>
      </c>
      <c r="G4599" s="6" t="s">
        <v>4970</v>
      </c>
      <c r="H4599" s="16">
        <v>7082184.4500000002</v>
      </c>
      <c r="I4599" s="12"/>
      <c r="J4599" s="12"/>
      <c r="K4599" s="15"/>
      <c r="L4599" s="13" t="s">
        <v>14</v>
      </c>
      <c r="M4599" s="7">
        <v>1</v>
      </c>
      <c r="N4599" s="14"/>
    </row>
    <row r="4600" spans="1:14" ht="63">
      <c r="A4600" s="6">
        <v>4599</v>
      </c>
      <c r="B4600" s="8" t="s">
        <v>4966</v>
      </c>
      <c r="C4600" s="9" t="s">
        <v>4993</v>
      </c>
      <c r="D4600" s="10" t="s">
        <v>4994</v>
      </c>
      <c r="E4600" s="11" t="s">
        <v>5050</v>
      </c>
      <c r="F4600" s="6">
        <v>603109</v>
      </c>
      <c r="G4600" s="6" t="s">
        <v>4970</v>
      </c>
      <c r="H4600" s="16">
        <v>6396659.7000000002</v>
      </c>
      <c r="I4600" s="12"/>
      <c r="J4600" s="12"/>
      <c r="K4600" s="15"/>
      <c r="L4600" s="13" t="s">
        <v>14</v>
      </c>
      <c r="M4600" s="7">
        <v>1</v>
      </c>
      <c r="N4600" s="14"/>
    </row>
    <row r="4601" spans="1:14" ht="78.75">
      <c r="A4601" s="6">
        <v>4600</v>
      </c>
      <c r="B4601" s="8" t="s">
        <v>4966</v>
      </c>
      <c r="C4601" s="9" t="s">
        <v>5051</v>
      </c>
      <c r="D4601" s="10" t="s">
        <v>5052</v>
      </c>
      <c r="E4601" s="11" t="s">
        <v>5053</v>
      </c>
      <c r="F4601" s="6">
        <v>603087</v>
      </c>
      <c r="G4601" s="6" t="s">
        <v>4970</v>
      </c>
      <c r="H4601" s="16">
        <v>1612325.75</v>
      </c>
      <c r="I4601" s="12"/>
      <c r="J4601" s="12"/>
      <c r="K4601" s="15"/>
      <c r="L4601" s="13" t="s">
        <v>14</v>
      </c>
      <c r="M4601" s="7">
        <v>1</v>
      </c>
      <c r="N4601" s="14"/>
    </row>
    <row r="4602" spans="1:14" ht="94.5">
      <c r="A4602" s="6">
        <v>4601</v>
      </c>
      <c r="B4602" s="8" t="s">
        <v>4966</v>
      </c>
      <c r="C4602" s="9" t="s">
        <v>5054</v>
      </c>
      <c r="D4602" s="10" t="s">
        <v>5055</v>
      </c>
      <c r="E4602" s="11" t="s">
        <v>5056</v>
      </c>
      <c r="F4602" s="6">
        <v>603091</v>
      </c>
      <c r="G4602" s="6" t="s">
        <v>4970</v>
      </c>
      <c r="H4602" s="16">
        <v>3751641.2</v>
      </c>
      <c r="I4602" s="12" t="s">
        <v>4985</v>
      </c>
      <c r="J4602" s="12">
        <v>44713</v>
      </c>
      <c r="K4602" s="15"/>
      <c r="L4602" s="13" t="s">
        <v>14</v>
      </c>
      <c r="M4602" s="7">
        <v>1</v>
      </c>
      <c r="N4602" s="14"/>
    </row>
    <row r="4603" spans="1:14" ht="78.75">
      <c r="A4603" s="6">
        <v>4602</v>
      </c>
      <c r="B4603" s="8" t="s">
        <v>4966</v>
      </c>
      <c r="C4603" s="9" t="s">
        <v>5057</v>
      </c>
      <c r="D4603" s="10" t="s">
        <v>5058</v>
      </c>
      <c r="E4603" s="11" t="s">
        <v>5059</v>
      </c>
      <c r="F4603" s="6">
        <v>603092</v>
      </c>
      <c r="G4603" s="6" t="s">
        <v>4970</v>
      </c>
      <c r="H4603" s="16">
        <v>2585656.7999999998</v>
      </c>
      <c r="I4603" s="12">
        <v>44507</v>
      </c>
      <c r="J4603" s="12" t="s">
        <v>4989</v>
      </c>
      <c r="K4603" s="15"/>
      <c r="L4603" s="13" t="s">
        <v>14</v>
      </c>
      <c r="M4603" s="7">
        <v>1</v>
      </c>
      <c r="N4603" s="14"/>
    </row>
    <row r="4604" spans="1:14" ht="78.75">
      <c r="A4604" s="6">
        <v>4603</v>
      </c>
      <c r="B4604" s="8" t="s">
        <v>4966</v>
      </c>
      <c r="C4604" s="9" t="s">
        <v>5060</v>
      </c>
      <c r="D4604" s="10" t="s">
        <v>5061</v>
      </c>
      <c r="E4604" s="11" t="s">
        <v>5062</v>
      </c>
      <c r="F4604" s="6">
        <v>603093</v>
      </c>
      <c r="G4604" s="6" t="s">
        <v>4970</v>
      </c>
      <c r="H4604" s="16">
        <v>2867265.3</v>
      </c>
      <c r="I4604" s="12">
        <v>44507</v>
      </c>
      <c r="J4604" s="12" t="s">
        <v>5063</v>
      </c>
      <c r="K4604" s="15"/>
      <c r="L4604" s="13" t="s">
        <v>14</v>
      </c>
      <c r="M4604" s="7">
        <v>1</v>
      </c>
      <c r="N4604" s="14"/>
    </row>
    <row r="4605" spans="1:14" ht="63">
      <c r="A4605" s="6">
        <v>4604</v>
      </c>
      <c r="B4605" s="8" t="s">
        <v>4966</v>
      </c>
      <c r="C4605" s="9" t="s">
        <v>5064</v>
      </c>
      <c r="D4605" s="10" t="s">
        <v>5065</v>
      </c>
      <c r="E4605" s="11" t="s">
        <v>5066</v>
      </c>
      <c r="F4605" s="6">
        <v>603094</v>
      </c>
      <c r="G4605" s="6" t="s">
        <v>4970</v>
      </c>
      <c r="H4605" s="16">
        <v>915057.1</v>
      </c>
      <c r="I4605" s="12" t="s">
        <v>4985</v>
      </c>
      <c r="J4605" s="12">
        <v>44567</v>
      </c>
      <c r="K4605" s="15"/>
      <c r="L4605" s="13" t="s">
        <v>14</v>
      </c>
      <c r="M4605" s="7">
        <v>1</v>
      </c>
      <c r="N4605" s="14"/>
    </row>
    <row r="4606" spans="1:14" ht="63">
      <c r="A4606" s="6">
        <v>4605</v>
      </c>
      <c r="B4606" s="8" t="s">
        <v>4966</v>
      </c>
      <c r="C4606" s="9" t="s">
        <v>5067</v>
      </c>
      <c r="D4606" s="10" t="s">
        <v>5068</v>
      </c>
      <c r="E4606" s="11" t="s">
        <v>5069</v>
      </c>
      <c r="F4606" s="6">
        <v>603095</v>
      </c>
      <c r="G4606" s="6" t="s">
        <v>4970</v>
      </c>
      <c r="H4606" s="16">
        <v>2879575.4</v>
      </c>
      <c r="I4606" s="12"/>
      <c r="J4606" s="12"/>
      <c r="K4606" s="15"/>
      <c r="L4606" s="13" t="s">
        <v>14</v>
      </c>
      <c r="M4606" s="7">
        <v>1</v>
      </c>
      <c r="N4606" s="14"/>
    </row>
    <row r="4607" spans="1:14" ht="78.75">
      <c r="A4607" s="6">
        <v>4606</v>
      </c>
      <c r="B4607" s="8" t="s">
        <v>4966</v>
      </c>
      <c r="C4607" s="9" t="s">
        <v>5070</v>
      </c>
      <c r="D4607" s="10" t="s">
        <v>5071</v>
      </c>
      <c r="E4607" s="11" t="s">
        <v>5072</v>
      </c>
      <c r="F4607" s="6">
        <v>603096</v>
      </c>
      <c r="G4607" s="6" t="s">
        <v>4970</v>
      </c>
      <c r="H4607" s="16">
        <v>1486652.15</v>
      </c>
      <c r="I4607" s="12"/>
      <c r="J4607" s="12"/>
      <c r="K4607" s="15"/>
      <c r="L4607" s="13" t="s">
        <v>14</v>
      </c>
      <c r="M4607" s="7">
        <v>1</v>
      </c>
      <c r="N4607" s="14"/>
    </row>
    <row r="4608" spans="1:14" ht="63">
      <c r="A4608" s="6">
        <v>4607</v>
      </c>
      <c r="B4608" s="8" t="s">
        <v>4966</v>
      </c>
      <c r="C4608" s="9" t="s">
        <v>5073</v>
      </c>
      <c r="D4608" s="10" t="s">
        <v>5074</v>
      </c>
      <c r="E4608" s="11" t="s">
        <v>5075</v>
      </c>
      <c r="F4608" s="6">
        <v>488449</v>
      </c>
      <c r="G4608" s="6" t="s">
        <v>4970</v>
      </c>
      <c r="H4608" s="16">
        <v>24200701.568999998</v>
      </c>
      <c r="I4608" s="12">
        <v>43994</v>
      </c>
      <c r="J4608" s="12">
        <v>44139</v>
      </c>
      <c r="K4608" s="15">
        <f>12096416+1152497</f>
        <v>13248913</v>
      </c>
      <c r="L4608" s="13" t="s">
        <v>70</v>
      </c>
      <c r="M4608" s="7">
        <v>1</v>
      </c>
      <c r="N4608" s="14"/>
    </row>
    <row r="4609" spans="1:14" ht="94.5">
      <c r="A4609" s="6">
        <v>4608</v>
      </c>
      <c r="B4609" s="8" t="s">
        <v>4966</v>
      </c>
      <c r="C4609" s="9" t="s">
        <v>5076</v>
      </c>
      <c r="D4609" s="10" t="s">
        <v>5077</v>
      </c>
      <c r="E4609" s="11" t="s">
        <v>5075</v>
      </c>
      <c r="F4609" s="6">
        <v>488449</v>
      </c>
      <c r="G4609" s="6" t="s">
        <v>4970</v>
      </c>
      <c r="H4609" s="16">
        <v>24200701.568999998</v>
      </c>
      <c r="I4609" s="12">
        <v>43994</v>
      </c>
      <c r="J4609" s="12">
        <v>44139</v>
      </c>
      <c r="K4609" s="15">
        <f>K4608</f>
        <v>13248913</v>
      </c>
      <c r="L4609" s="13" t="s">
        <v>70</v>
      </c>
      <c r="M4609" s="7">
        <v>0.6</v>
      </c>
      <c r="N4609" s="14"/>
    </row>
    <row r="4610" spans="1:14" ht="63">
      <c r="A4610" s="6">
        <v>4609</v>
      </c>
      <c r="B4610" s="8" t="s">
        <v>4966</v>
      </c>
      <c r="C4610" s="9" t="s">
        <v>5078</v>
      </c>
      <c r="D4610" s="10" t="s">
        <v>5079</v>
      </c>
      <c r="E4610" s="11" t="s">
        <v>5075</v>
      </c>
      <c r="F4610" s="6">
        <v>488449</v>
      </c>
      <c r="G4610" s="6" t="s">
        <v>4970</v>
      </c>
      <c r="H4610" s="16">
        <v>24200701.568999998</v>
      </c>
      <c r="I4610" s="12">
        <v>43994</v>
      </c>
      <c r="J4610" s="12">
        <v>44139</v>
      </c>
      <c r="K4610" s="15">
        <f>K4608</f>
        <v>13248913</v>
      </c>
      <c r="L4610" s="13" t="s">
        <v>70</v>
      </c>
      <c r="M4610" s="7">
        <v>0.4</v>
      </c>
      <c r="N4610" s="14"/>
    </row>
    <row r="4611" spans="1:14" ht="63">
      <c r="A4611" s="6">
        <v>4610</v>
      </c>
      <c r="B4611" s="8" t="s">
        <v>4966</v>
      </c>
      <c r="C4611" s="9" t="s">
        <v>5080</v>
      </c>
      <c r="D4611" s="10" t="s">
        <v>5081</v>
      </c>
      <c r="E4611" s="11" t="s">
        <v>5082</v>
      </c>
      <c r="F4611" s="6">
        <v>526506</v>
      </c>
      <c r="G4611" s="6" t="s">
        <v>4970</v>
      </c>
      <c r="H4611" s="16">
        <v>16146751</v>
      </c>
      <c r="I4611" s="12">
        <v>44200</v>
      </c>
      <c r="J4611" s="12" t="s">
        <v>5083</v>
      </c>
      <c r="K4611" s="15">
        <v>1565620</v>
      </c>
      <c r="L4611" s="13" t="s">
        <v>14</v>
      </c>
      <c r="M4611" s="7">
        <v>1</v>
      </c>
      <c r="N4611" s="14"/>
    </row>
    <row r="4612" spans="1:14" ht="63">
      <c r="A4612" s="6">
        <v>4611</v>
      </c>
      <c r="B4612" s="8" t="s">
        <v>4966</v>
      </c>
      <c r="C4612" s="9" t="s">
        <v>5084</v>
      </c>
      <c r="D4612" s="10" t="s">
        <v>5085</v>
      </c>
      <c r="E4612" s="11" t="s">
        <v>5086</v>
      </c>
      <c r="F4612" s="6">
        <v>584265</v>
      </c>
      <c r="G4612" s="6" t="s">
        <v>4970</v>
      </c>
      <c r="H4612" s="16">
        <v>9258141.4000000004</v>
      </c>
      <c r="I4612" s="12"/>
      <c r="J4612" s="12"/>
      <c r="K4612" s="15"/>
      <c r="L4612" s="13" t="s">
        <v>14</v>
      </c>
      <c r="M4612" s="7">
        <v>1</v>
      </c>
      <c r="N4612" s="14"/>
    </row>
    <row r="4613" spans="1:14" ht="63">
      <c r="A4613" s="6">
        <v>4612</v>
      </c>
      <c r="B4613" s="8" t="s">
        <v>4966</v>
      </c>
      <c r="C4613" s="9" t="s">
        <v>5087</v>
      </c>
      <c r="D4613" s="10" t="s">
        <v>5088</v>
      </c>
      <c r="E4613" s="11" t="s">
        <v>5089</v>
      </c>
      <c r="F4613" s="6">
        <v>603105</v>
      </c>
      <c r="G4613" s="6" t="s">
        <v>4970</v>
      </c>
      <c r="H4613" s="16">
        <v>5720252.0999999996</v>
      </c>
      <c r="I4613" s="12">
        <v>44507</v>
      </c>
      <c r="J4613" s="12" t="s">
        <v>4978</v>
      </c>
      <c r="K4613" s="15"/>
      <c r="L4613" s="13" t="s">
        <v>14</v>
      </c>
      <c r="M4613" s="7">
        <v>1</v>
      </c>
      <c r="N4613" s="14"/>
    </row>
    <row r="4614" spans="1:14" ht="94.5">
      <c r="A4614" s="6">
        <v>4613</v>
      </c>
      <c r="B4614" s="8" t="s">
        <v>4966</v>
      </c>
      <c r="C4614" s="9" t="s">
        <v>5090</v>
      </c>
      <c r="D4614" s="10" t="s">
        <v>5091</v>
      </c>
      <c r="E4614" s="11" t="s">
        <v>5092</v>
      </c>
      <c r="F4614" s="6">
        <v>603106</v>
      </c>
      <c r="G4614" s="6" t="s">
        <v>4970</v>
      </c>
      <c r="H4614" s="16">
        <v>6496861.9000000004</v>
      </c>
      <c r="I4614" s="12">
        <v>44507</v>
      </c>
      <c r="J4614" s="12" t="s">
        <v>4978</v>
      </c>
      <c r="K4614" s="15"/>
      <c r="L4614" s="13" t="s">
        <v>14</v>
      </c>
      <c r="M4614" s="7">
        <v>1</v>
      </c>
      <c r="N4614" s="14"/>
    </row>
    <row r="4615" spans="1:14" ht="63">
      <c r="A4615" s="6">
        <v>4614</v>
      </c>
      <c r="B4615" s="8" t="s">
        <v>4966</v>
      </c>
      <c r="C4615" s="9" t="s">
        <v>5093</v>
      </c>
      <c r="D4615" s="10" t="s">
        <v>5094</v>
      </c>
      <c r="E4615" s="11" t="s">
        <v>5095</v>
      </c>
      <c r="F4615" s="6">
        <v>603107</v>
      </c>
      <c r="G4615" s="6" t="s">
        <v>4970</v>
      </c>
      <c r="H4615" s="16">
        <v>4854410.7</v>
      </c>
      <c r="I4615" s="12"/>
      <c r="J4615" s="12"/>
      <c r="K4615" s="15"/>
      <c r="L4615" s="13" t="s">
        <v>14</v>
      </c>
      <c r="M4615" s="7">
        <v>1</v>
      </c>
      <c r="N4615" s="14"/>
    </row>
    <row r="4616" spans="1:14" ht="78.75">
      <c r="A4616" s="6">
        <v>4615</v>
      </c>
      <c r="B4616" s="8" t="s">
        <v>4966</v>
      </c>
      <c r="C4616" s="9" t="s">
        <v>5096</v>
      </c>
      <c r="D4616" s="10" t="s">
        <v>5097</v>
      </c>
      <c r="E4616" s="11" t="s">
        <v>5098</v>
      </c>
      <c r="F4616" s="6">
        <v>603097</v>
      </c>
      <c r="G4616" s="6" t="s">
        <v>4970</v>
      </c>
      <c r="H4616" s="16">
        <v>2808804.2</v>
      </c>
      <c r="I4616" s="12"/>
      <c r="J4616" s="12"/>
      <c r="K4616" s="15"/>
      <c r="L4616" s="13" t="s">
        <v>14</v>
      </c>
      <c r="M4616" s="7">
        <v>1</v>
      </c>
      <c r="N4616" s="14"/>
    </row>
    <row r="4617" spans="1:14" ht="47.25">
      <c r="A4617" s="6">
        <v>4616</v>
      </c>
      <c r="B4617" s="8" t="s">
        <v>4966</v>
      </c>
      <c r="C4617" s="9" t="s">
        <v>5099</v>
      </c>
      <c r="D4617" s="10" t="s">
        <v>5100</v>
      </c>
      <c r="E4617" s="11" t="s">
        <v>5101</v>
      </c>
      <c r="F4617" s="6">
        <v>603098</v>
      </c>
      <c r="G4617" s="6" t="s">
        <v>4970</v>
      </c>
      <c r="H4617" s="16">
        <v>4262311.8</v>
      </c>
      <c r="I4617" s="12"/>
      <c r="J4617" s="12"/>
      <c r="K4617" s="15"/>
      <c r="L4617" s="13" t="s">
        <v>14</v>
      </c>
      <c r="M4617" s="7">
        <v>1</v>
      </c>
      <c r="N4617" s="14"/>
    </row>
    <row r="4618" spans="1:14" ht="78.75">
      <c r="A4618" s="6">
        <v>4617</v>
      </c>
      <c r="B4618" s="8" t="s">
        <v>4966</v>
      </c>
      <c r="C4618" s="9" t="s">
        <v>5011</v>
      </c>
      <c r="D4618" s="10" t="s">
        <v>5012</v>
      </c>
      <c r="E4618" s="11" t="s">
        <v>5102</v>
      </c>
      <c r="F4618" s="6">
        <v>603115</v>
      </c>
      <c r="G4618" s="6" t="s">
        <v>4970</v>
      </c>
      <c r="H4618" s="16">
        <v>5093980.75</v>
      </c>
      <c r="I4618" s="12"/>
      <c r="J4618" s="12"/>
      <c r="K4618" s="15"/>
      <c r="L4618" s="13" t="s">
        <v>14</v>
      </c>
      <c r="M4618" s="7">
        <v>1</v>
      </c>
      <c r="N4618" s="14"/>
    </row>
    <row r="4619" spans="1:14" ht="78.75">
      <c r="A4619" s="6">
        <v>4618</v>
      </c>
      <c r="B4619" s="8" t="s">
        <v>4966</v>
      </c>
      <c r="C4619" s="9" t="s">
        <v>5103</v>
      </c>
      <c r="D4619" s="10" t="s">
        <v>5104</v>
      </c>
      <c r="E4619" s="11" t="s">
        <v>5105</v>
      </c>
      <c r="F4619" s="6">
        <v>603103</v>
      </c>
      <c r="G4619" s="6" t="s">
        <v>4970</v>
      </c>
      <c r="H4619" s="16">
        <v>2673072</v>
      </c>
      <c r="I4619" s="12"/>
      <c r="J4619" s="12"/>
      <c r="K4619" s="15"/>
      <c r="L4619" s="13" t="s">
        <v>14</v>
      </c>
      <c r="M4619" s="7">
        <v>1</v>
      </c>
      <c r="N4619" s="14"/>
    </row>
    <row r="4620" spans="1:14" ht="94.5">
      <c r="A4620" s="6">
        <v>4619</v>
      </c>
      <c r="B4620" s="8" t="s">
        <v>4966</v>
      </c>
      <c r="C4620" s="9" t="s">
        <v>5106</v>
      </c>
      <c r="D4620" s="10" t="s">
        <v>5107</v>
      </c>
      <c r="E4620" s="11" t="s">
        <v>5108</v>
      </c>
      <c r="F4620" s="6">
        <v>603104</v>
      </c>
      <c r="G4620" s="6" t="s">
        <v>4970</v>
      </c>
      <c r="H4620" s="16">
        <v>970349</v>
      </c>
      <c r="I4620" s="12" t="s">
        <v>4985</v>
      </c>
      <c r="J4620" s="12">
        <v>44598</v>
      </c>
      <c r="K4620" s="15"/>
      <c r="L4620" s="13" t="s">
        <v>14</v>
      </c>
      <c r="M4620" s="7">
        <v>1</v>
      </c>
      <c r="N4620" s="14"/>
    </row>
    <row r="4621" spans="1:14" ht="63">
      <c r="A4621" s="6">
        <v>4620</v>
      </c>
      <c r="B4621" s="8" t="s">
        <v>4966</v>
      </c>
      <c r="C4621" s="9" t="s">
        <v>5109</v>
      </c>
      <c r="D4621" s="10" t="s">
        <v>5110</v>
      </c>
      <c r="E4621" s="11" t="s">
        <v>5111</v>
      </c>
      <c r="F4621" s="6">
        <v>594357</v>
      </c>
      <c r="G4621" s="6" t="s">
        <v>4970</v>
      </c>
      <c r="H4621" s="16">
        <v>3511727.4780000001</v>
      </c>
      <c r="I4621" s="12">
        <v>44441</v>
      </c>
      <c r="J4621" s="12">
        <v>44479</v>
      </c>
      <c r="K4621" s="15">
        <v>3511727</v>
      </c>
      <c r="L4621" s="13" t="s">
        <v>14</v>
      </c>
      <c r="M4621" s="7">
        <v>1</v>
      </c>
      <c r="N4621" s="14"/>
    </row>
    <row r="4622" spans="1:14" ht="63">
      <c r="A4622" s="6">
        <v>4621</v>
      </c>
      <c r="B4622" s="8" t="s">
        <v>4966</v>
      </c>
      <c r="C4622" s="9" t="s">
        <v>5112</v>
      </c>
      <c r="D4622" s="10" t="s">
        <v>5113</v>
      </c>
      <c r="E4622" s="11" t="s">
        <v>5114</v>
      </c>
      <c r="F4622" s="6">
        <v>546606</v>
      </c>
      <c r="G4622" s="6" t="s">
        <v>4970</v>
      </c>
      <c r="H4622" s="16">
        <v>8603035.6500000004</v>
      </c>
      <c r="I4622" s="12">
        <v>44319</v>
      </c>
      <c r="J4622" s="12" t="s">
        <v>5115</v>
      </c>
      <c r="K4622" s="15">
        <v>7216481</v>
      </c>
      <c r="L4622" s="13" t="s">
        <v>14</v>
      </c>
      <c r="M4622" s="7">
        <v>1</v>
      </c>
      <c r="N4622" s="14"/>
    </row>
    <row r="4623" spans="1:14" ht="78.75">
      <c r="A4623" s="6">
        <v>4622</v>
      </c>
      <c r="B4623" s="8" t="s">
        <v>4966</v>
      </c>
      <c r="C4623" s="9" t="s">
        <v>5116</v>
      </c>
      <c r="D4623" s="10" t="s">
        <v>5117</v>
      </c>
      <c r="E4623" s="11" t="s">
        <v>5118</v>
      </c>
      <c r="F4623" s="6">
        <v>546890</v>
      </c>
      <c r="G4623" s="6" t="s">
        <v>5119</v>
      </c>
      <c r="H4623" s="16">
        <v>2024388.25</v>
      </c>
      <c r="I4623" s="12">
        <v>44200</v>
      </c>
      <c r="J4623" s="12" t="s">
        <v>4026</v>
      </c>
      <c r="K4623" s="15"/>
      <c r="L4623" s="13" t="s">
        <v>14</v>
      </c>
      <c r="M4623" s="7">
        <v>1</v>
      </c>
      <c r="N4623" s="14"/>
    </row>
    <row r="4624" spans="1:14" ht="94.5">
      <c r="A4624" s="6">
        <v>4623</v>
      </c>
      <c r="B4624" s="8" t="s">
        <v>4966</v>
      </c>
      <c r="C4624" s="9" t="s">
        <v>5120</v>
      </c>
      <c r="D4624" s="10" t="s">
        <v>5121</v>
      </c>
      <c r="E4624" s="11" t="s">
        <v>5122</v>
      </c>
      <c r="F4624" s="6">
        <v>243964</v>
      </c>
      <c r="G4624" s="6" t="s">
        <v>340</v>
      </c>
      <c r="H4624" s="16">
        <v>101000001.259</v>
      </c>
      <c r="I4624" s="12">
        <v>43741</v>
      </c>
      <c r="J4624" s="12" t="s">
        <v>5123</v>
      </c>
      <c r="K4624" s="15">
        <v>92478381</v>
      </c>
      <c r="L4624" s="13" t="s">
        <v>14</v>
      </c>
      <c r="M4624" s="7">
        <v>1</v>
      </c>
      <c r="N4624" s="14"/>
    </row>
    <row r="4625" spans="1:14" ht="78.75">
      <c r="A4625" s="6">
        <v>4624</v>
      </c>
      <c r="B4625" s="8" t="s">
        <v>4966</v>
      </c>
      <c r="C4625" s="9" t="s">
        <v>5120</v>
      </c>
      <c r="D4625" s="10" t="s">
        <v>5121</v>
      </c>
      <c r="E4625" s="11" t="s">
        <v>5124</v>
      </c>
      <c r="F4625" s="6">
        <v>239060</v>
      </c>
      <c r="G4625" s="6" t="s">
        <v>340</v>
      </c>
      <c r="H4625" s="16">
        <v>86941342</v>
      </c>
      <c r="I4625" s="12" t="s">
        <v>5125</v>
      </c>
      <c r="J4625" s="12" t="s">
        <v>5126</v>
      </c>
      <c r="K4625" s="15">
        <v>81794307</v>
      </c>
      <c r="L4625" s="13" t="s">
        <v>14</v>
      </c>
      <c r="M4625" s="7">
        <v>1</v>
      </c>
      <c r="N4625" s="14"/>
    </row>
    <row r="4626" spans="1:14" ht="94.5">
      <c r="A4626" s="6">
        <v>4625</v>
      </c>
      <c r="B4626" s="8" t="s">
        <v>4966</v>
      </c>
      <c r="C4626" s="9" t="s">
        <v>5127</v>
      </c>
      <c r="D4626" s="10" t="s">
        <v>5128</v>
      </c>
      <c r="E4626" s="11" t="s">
        <v>5129</v>
      </c>
      <c r="F4626" s="6">
        <v>283731</v>
      </c>
      <c r="G4626" s="6" t="s">
        <v>340</v>
      </c>
      <c r="H4626" s="16">
        <v>50525223.625</v>
      </c>
      <c r="I4626" s="12" t="s">
        <v>5130</v>
      </c>
      <c r="J4626" s="12" t="s">
        <v>5131</v>
      </c>
      <c r="K4626" s="15">
        <f>14000000+1980419</f>
        <v>15980419</v>
      </c>
      <c r="L4626" s="13" t="s">
        <v>14</v>
      </c>
      <c r="M4626" s="7">
        <v>1</v>
      </c>
      <c r="N4626" s="14"/>
    </row>
    <row r="4627" spans="1:14" ht="78.75">
      <c r="A4627" s="6">
        <v>4626</v>
      </c>
      <c r="B4627" s="8" t="s">
        <v>4966</v>
      </c>
      <c r="C4627" s="9" t="s">
        <v>5132</v>
      </c>
      <c r="D4627" s="10" t="s">
        <v>5133</v>
      </c>
      <c r="E4627" s="11" t="s">
        <v>5134</v>
      </c>
      <c r="F4627" s="6">
        <v>413927</v>
      </c>
      <c r="G4627" s="6" t="s">
        <v>340</v>
      </c>
      <c r="H4627" s="16">
        <v>79977923.657000005</v>
      </c>
      <c r="I4627" s="12">
        <v>43837</v>
      </c>
      <c r="J4627" s="12">
        <v>44319</v>
      </c>
      <c r="K4627" s="15">
        <v>57984900</v>
      </c>
      <c r="L4627" s="13" t="s">
        <v>14</v>
      </c>
      <c r="M4627" s="7">
        <v>1</v>
      </c>
      <c r="N4627" s="14"/>
    </row>
    <row r="4628" spans="1:14" ht="78.75">
      <c r="A4628" s="6">
        <v>4627</v>
      </c>
      <c r="B4628" s="8" t="s">
        <v>4966</v>
      </c>
      <c r="C4628" s="9" t="s">
        <v>3484</v>
      </c>
      <c r="D4628" s="10" t="s">
        <v>3485</v>
      </c>
      <c r="E4628" s="11" t="s">
        <v>5135</v>
      </c>
      <c r="F4628" s="6">
        <v>480775</v>
      </c>
      <c r="G4628" s="6" t="s">
        <v>340</v>
      </c>
      <c r="H4628" s="16">
        <v>55783712.552000001</v>
      </c>
      <c r="I4628" s="12">
        <v>43842</v>
      </c>
      <c r="J4628" s="12" t="s">
        <v>5136</v>
      </c>
      <c r="K4628" s="15">
        <v>12302200</v>
      </c>
      <c r="L4628" s="13" t="s">
        <v>14</v>
      </c>
      <c r="M4628" s="7">
        <v>1</v>
      </c>
      <c r="N4628" s="14"/>
    </row>
    <row r="4629" spans="1:14" ht="78.75">
      <c r="A4629" s="6">
        <v>4628</v>
      </c>
      <c r="B4629" s="8" t="s">
        <v>4966</v>
      </c>
      <c r="C4629" s="9" t="s">
        <v>5120</v>
      </c>
      <c r="D4629" s="10" t="s">
        <v>5121</v>
      </c>
      <c r="E4629" s="11" t="s">
        <v>5137</v>
      </c>
      <c r="F4629" s="6">
        <v>584710</v>
      </c>
      <c r="G4629" s="6" t="s">
        <v>340</v>
      </c>
      <c r="H4629" s="16">
        <v>53080063.006999999</v>
      </c>
      <c r="I4629" s="12"/>
      <c r="J4629" s="12"/>
      <c r="K4629" s="15"/>
      <c r="L4629" s="13"/>
      <c r="M4629" s="7"/>
      <c r="N4629" s="14"/>
    </row>
    <row r="4630" spans="1:14" ht="78.75">
      <c r="A4630" s="6">
        <v>4629</v>
      </c>
      <c r="B4630" s="8" t="s">
        <v>4966</v>
      </c>
      <c r="C4630" s="9" t="s">
        <v>5120</v>
      </c>
      <c r="D4630" s="10" t="s">
        <v>5121</v>
      </c>
      <c r="E4630" s="11" t="s">
        <v>5138</v>
      </c>
      <c r="F4630" s="6">
        <v>499316</v>
      </c>
      <c r="G4630" s="6" t="s">
        <v>848</v>
      </c>
      <c r="H4630" s="16">
        <v>9680034.8499999996</v>
      </c>
      <c r="I4630" s="12" t="s">
        <v>5139</v>
      </c>
      <c r="J4630" s="12" t="s">
        <v>5140</v>
      </c>
      <c r="K4630" s="15">
        <v>9092598</v>
      </c>
      <c r="L4630" s="13" t="s">
        <v>14</v>
      </c>
      <c r="M4630" s="7">
        <v>1</v>
      </c>
      <c r="N4630" s="14"/>
    </row>
    <row r="4631" spans="1:14" ht="78.75">
      <c r="A4631" s="6">
        <v>4630</v>
      </c>
      <c r="B4631" s="8" t="s">
        <v>4966</v>
      </c>
      <c r="C4631" s="9" t="s">
        <v>5141</v>
      </c>
      <c r="D4631" s="10" t="s">
        <v>5142</v>
      </c>
      <c r="E4631" s="11" t="s">
        <v>5143</v>
      </c>
      <c r="F4631" s="6">
        <v>309050</v>
      </c>
      <c r="G4631" s="6" t="s">
        <v>848</v>
      </c>
      <c r="H4631" s="16">
        <v>17798715.644000001</v>
      </c>
      <c r="I4631" s="12" t="s">
        <v>5144</v>
      </c>
      <c r="J4631" s="12" t="s">
        <v>5145</v>
      </c>
      <c r="K4631" s="15">
        <v>9907996</v>
      </c>
      <c r="L4631" s="13" t="s">
        <v>70</v>
      </c>
      <c r="M4631" s="7">
        <v>1</v>
      </c>
      <c r="N4631" s="14"/>
    </row>
    <row r="4632" spans="1:14" ht="78.75">
      <c r="A4632" s="6">
        <v>4631</v>
      </c>
      <c r="B4632" s="8" t="s">
        <v>4966</v>
      </c>
      <c r="C4632" s="9" t="s">
        <v>5146</v>
      </c>
      <c r="D4632" s="10" t="s">
        <v>5147</v>
      </c>
      <c r="E4632" s="11" t="s">
        <v>5143</v>
      </c>
      <c r="F4632" s="6">
        <v>309050</v>
      </c>
      <c r="G4632" s="6" t="s">
        <v>848</v>
      </c>
      <c r="H4632" s="16">
        <v>17798715.644000001</v>
      </c>
      <c r="I4632" s="12" t="s">
        <v>5144</v>
      </c>
      <c r="J4632" s="12" t="s">
        <v>5145</v>
      </c>
      <c r="K4632" s="15">
        <v>9907996</v>
      </c>
      <c r="L4632" s="13" t="s">
        <v>70</v>
      </c>
      <c r="M4632" s="7">
        <v>0.6</v>
      </c>
      <c r="N4632" s="14"/>
    </row>
    <row r="4633" spans="1:14" ht="78.75">
      <c r="A4633" s="6">
        <v>4632</v>
      </c>
      <c r="B4633" s="8" t="s">
        <v>4966</v>
      </c>
      <c r="C4633" s="9" t="s">
        <v>5148</v>
      </c>
      <c r="D4633" s="10" t="s">
        <v>5149</v>
      </c>
      <c r="E4633" s="11" t="s">
        <v>5143</v>
      </c>
      <c r="F4633" s="6">
        <v>309050</v>
      </c>
      <c r="G4633" s="6" t="s">
        <v>848</v>
      </c>
      <c r="H4633" s="16">
        <v>17798715.644000001</v>
      </c>
      <c r="I4633" s="12" t="s">
        <v>5144</v>
      </c>
      <c r="J4633" s="12" t="s">
        <v>5145</v>
      </c>
      <c r="K4633" s="15">
        <v>9907996</v>
      </c>
      <c r="L4633" s="13" t="s">
        <v>70</v>
      </c>
      <c r="M4633" s="7">
        <v>0.4</v>
      </c>
      <c r="N4633" s="14"/>
    </row>
    <row r="4634" spans="1:14" ht="63">
      <c r="A4634" s="6">
        <v>4633</v>
      </c>
      <c r="B4634" s="8" t="s">
        <v>4966</v>
      </c>
      <c r="C4634" s="9" t="s">
        <v>5150</v>
      </c>
      <c r="D4634" s="10" t="s">
        <v>5081</v>
      </c>
      <c r="E4634" s="11" t="s">
        <v>5151</v>
      </c>
      <c r="F4634" s="6">
        <v>499315</v>
      </c>
      <c r="G4634" s="6" t="s">
        <v>848</v>
      </c>
      <c r="H4634" s="16">
        <v>28161279.454999998</v>
      </c>
      <c r="I4634" s="12">
        <v>44237</v>
      </c>
      <c r="J4634" s="12">
        <v>44377</v>
      </c>
      <c r="K4634" s="15">
        <v>748800</v>
      </c>
      <c r="L4634" s="13" t="s">
        <v>14</v>
      </c>
      <c r="M4634" s="7">
        <v>1</v>
      </c>
      <c r="N4634" s="14"/>
    </row>
    <row r="4635" spans="1:14" ht="110.25">
      <c r="A4635" s="6">
        <v>4634</v>
      </c>
      <c r="B4635" s="8" t="s">
        <v>4966</v>
      </c>
      <c r="C4635" s="9" t="s">
        <v>5152</v>
      </c>
      <c r="D4635" s="10" t="s">
        <v>5153</v>
      </c>
      <c r="E4635" s="11" t="s">
        <v>5154</v>
      </c>
      <c r="F4635" s="6">
        <v>537222</v>
      </c>
      <c r="G4635" s="6" t="s">
        <v>848</v>
      </c>
      <c r="H4635" s="16">
        <v>6250797.6500000004</v>
      </c>
      <c r="I4635" s="12">
        <v>44284</v>
      </c>
      <c r="J4635" s="12">
        <v>44357</v>
      </c>
      <c r="K4635" s="15">
        <v>2463508</v>
      </c>
      <c r="L4635" s="13" t="s">
        <v>14</v>
      </c>
      <c r="M4635" s="7">
        <v>1</v>
      </c>
      <c r="N4635" s="14"/>
    </row>
    <row r="4636" spans="1:14" ht="94.5">
      <c r="A4636" s="6">
        <v>4635</v>
      </c>
      <c r="B4636" s="8" t="s">
        <v>4966</v>
      </c>
      <c r="C4636" s="9" t="s">
        <v>5155</v>
      </c>
      <c r="D4636" s="10" t="s">
        <v>5156</v>
      </c>
      <c r="E4636" s="11" t="s">
        <v>5157</v>
      </c>
      <c r="F4636" s="6">
        <v>369722</v>
      </c>
      <c r="G4636" s="6" t="s">
        <v>4657</v>
      </c>
      <c r="H4636" s="16">
        <v>63364417.892999999</v>
      </c>
      <c r="I4636" s="12">
        <v>43832</v>
      </c>
      <c r="J4636" s="12">
        <v>44353</v>
      </c>
      <c r="K4636" s="15">
        <v>14028459</v>
      </c>
      <c r="L4636" s="13" t="s">
        <v>70</v>
      </c>
      <c r="M4636" s="7">
        <v>1</v>
      </c>
      <c r="N4636" s="14"/>
    </row>
    <row r="4637" spans="1:14" ht="94.5">
      <c r="A4637" s="6">
        <v>4636</v>
      </c>
      <c r="B4637" s="8" t="s">
        <v>4966</v>
      </c>
      <c r="C4637" s="9" t="s">
        <v>5158</v>
      </c>
      <c r="D4637" s="10" t="s">
        <v>5159</v>
      </c>
      <c r="E4637" s="11" t="s">
        <v>5157</v>
      </c>
      <c r="F4637" s="6">
        <v>369722</v>
      </c>
      <c r="G4637" s="6" t="s">
        <v>4657</v>
      </c>
      <c r="H4637" s="16">
        <v>63364417.892999999</v>
      </c>
      <c r="I4637" s="12">
        <v>43832</v>
      </c>
      <c r="J4637" s="12">
        <v>44353</v>
      </c>
      <c r="K4637" s="15">
        <v>14028459</v>
      </c>
      <c r="L4637" s="13" t="s">
        <v>70</v>
      </c>
      <c r="M4637" s="7">
        <v>0.8</v>
      </c>
      <c r="N4637" s="14"/>
    </row>
    <row r="4638" spans="1:14" ht="94.5">
      <c r="A4638" s="6">
        <v>4637</v>
      </c>
      <c r="B4638" s="8" t="s">
        <v>4966</v>
      </c>
      <c r="C4638" s="9" t="s">
        <v>5160</v>
      </c>
      <c r="D4638" s="10" t="s">
        <v>3244</v>
      </c>
      <c r="E4638" s="11" t="s">
        <v>5157</v>
      </c>
      <c r="F4638" s="6">
        <v>369722</v>
      </c>
      <c r="G4638" s="6" t="s">
        <v>4657</v>
      </c>
      <c r="H4638" s="16">
        <v>63364417.892999999</v>
      </c>
      <c r="I4638" s="12">
        <v>43832</v>
      </c>
      <c r="J4638" s="12">
        <v>44353</v>
      </c>
      <c r="K4638" s="15">
        <v>14028459</v>
      </c>
      <c r="L4638" s="13" t="s">
        <v>70</v>
      </c>
      <c r="M4638" s="7">
        <v>0.2</v>
      </c>
      <c r="N4638" s="14"/>
    </row>
    <row r="4639" spans="1:14" ht="94.5">
      <c r="A4639" s="6">
        <v>4638</v>
      </c>
      <c r="B4639" s="8" t="s">
        <v>4966</v>
      </c>
      <c r="C4639" s="9" t="s">
        <v>5161</v>
      </c>
      <c r="D4639" s="10" t="s">
        <v>5162</v>
      </c>
      <c r="E4639" s="11" t="s">
        <v>5163</v>
      </c>
      <c r="F4639" s="6">
        <v>415067</v>
      </c>
      <c r="G4639" s="6" t="s">
        <v>4657</v>
      </c>
      <c r="H4639" s="16">
        <v>43764622.255999997</v>
      </c>
      <c r="I4639" s="12">
        <v>43835</v>
      </c>
      <c r="J4639" s="12">
        <v>44326</v>
      </c>
      <c r="K4639" s="15">
        <v>26172180</v>
      </c>
      <c r="L4639" s="13" t="s">
        <v>14</v>
      </c>
      <c r="M4639" s="7">
        <v>1</v>
      </c>
      <c r="N4639" s="14"/>
    </row>
    <row r="4640" spans="1:14" ht="78.75">
      <c r="A4640" s="6">
        <v>4639</v>
      </c>
      <c r="B4640" s="8" t="s">
        <v>4966</v>
      </c>
      <c r="C4640" s="9" t="s">
        <v>5164</v>
      </c>
      <c r="D4640" s="10" t="s">
        <v>5165</v>
      </c>
      <c r="E4640" s="11" t="s">
        <v>5166</v>
      </c>
      <c r="F4640" s="6">
        <v>459454</v>
      </c>
      <c r="G4640" s="6" t="s">
        <v>4657</v>
      </c>
      <c r="H4640" s="16">
        <v>152120337.91999999</v>
      </c>
      <c r="I4640" s="12">
        <v>44075</v>
      </c>
      <c r="J4640" s="12" t="s">
        <v>5167</v>
      </c>
      <c r="K4640" s="15">
        <f>40328332+19105092</f>
        <v>59433424</v>
      </c>
      <c r="L4640" s="13" t="s">
        <v>14</v>
      </c>
      <c r="M4640" s="7">
        <v>1</v>
      </c>
      <c r="N4640" s="14"/>
    </row>
    <row r="4641" spans="1:14" ht="78.75">
      <c r="A4641" s="6">
        <v>4640</v>
      </c>
      <c r="B4641" s="8" t="s">
        <v>4966</v>
      </c>
      <c r="C4641" s="9" t="s">
        <v>5168</v>
      </c>
      <c r="D4641" s="10" t="s">
        <v>5169</v>
      </c>
      <c r="E4641" s="11" t="s">
        <v>5170</v>
      </c>
      <c r="F4641" s="6">
        <v>541980</v>
      </c>
      <c r="G4641" s="6" t="s">
        <v>4657</v>
      </c>
      <c r="H4641" s="16">
        <v>19190653.945</v>
      </c>
      <c r="I4641" s="12">
        <v>44378</v>
      </c>
      <c r="J4641" s="12" t="s">
        <v>5171</v>
      </c>
      <c r="K4641" s="15"/>
      <c r="L4641" s="13" t="s">
        <v>14</v>
      </c>
      <c r="M4641" s="7">
        <v>1</v>
      </c>
      <c r="N4641" s="14"/>
    </row>
    <row r="4642" spans="1:14" ht="157.5">
      <c r="A4642" s="6">
        <v>4641</v>
      </c>
      <c r="B4642" s="8" t="s">
        <v>4966</v>
      </c>
      <c r="C4642" s="9" t="s">
        <v>5172</v>
      </c>
      <c r="D4642" s="10" t="s">
        <v>5173</v>
      </c>
      <c r="E4642" s="11" t="s">
        <v>5174</v>
      </c>
      <c r="F4642" s="6">
        <v>589932</v>
      </c>
      <c r="G4642" s="6" t="s">
        <v>875</v>
      </c>
      <c r="H4642" s="16">
        <v>8707095</v>
      </c>
      <c r="I4642" s="12" t="s">
        <v>5175</v>
      </c>
      <c r="J4642" s="12" t="s">
        <v>5176</v>
      </c>
      <c r="K4642" s="15"/>
      <c r="L4642" s="13" t="s">
        <v>14</v>
      </c>
      <c r="M4642" s="7">
        <v>1</v>
      </c>
      <c r="N4642" s="14"/>
    </row>
    <row r="4643" spans="1:14" ht="126">
      <c r="A4643" s="6">
        <v>4642</v>
      </c>
      <c r="B4643" s="8" t="s">
        <v>4966</v>
      </c>
      <c r="C4643" s="9" t="s">
        <v>5177</v>
      </c>
      <c r="D4643" s="10" t="s">
        <v>5178</v>
      </c>
      <c r="E4643" s="11" t="s">
        <v>5179</v>
      </c>
      <c r="F4643" s="6">
        <v>589191</v>
      </c>
      <c r="G4643" s="6" t="s">
        <v>875</v>
      </c>
      <c r="H4643" s="16">
        <v>13211328.9</v>
      </c>
      <c r="I4643" s="12" t="s">
        <v>1780</v>
      </c>
      <c r="J4643" s="12" t="s">
        <v>5180</v>
      </c>
      <c r="K4643" s="15"/>
      <c r="L4643" s="13" t="s">
        <v>14</v>
      </c>
      <c r="M4643" s="7">
        <v>1</v>
      </c>
      <c r="N4643" s="14"/>
    </row>
    <row r="4644" spans="1:14" ht="78.75">
      <c r="A4644" s="6">
        <v>4643</v>
      </c>
      <c r="B4644" s="8" t="s">
        <v>4966</v>
      </c>
      <c r="C4644" s="9" t="s">
        <v>5181</v>
      </c>
      <c r="D4644" s="10" t="s">
        <v>5182</v>
      </c>
      <c r="E4644" s="11" t="s">
        <v>5183</v>
      </c>
      <c r="F4644" s="6">
        <v>589192</v>
      </c>
      <c r="G4644" s="6" t="s">
        <v>875</v>
      </c>
      <c r="H4644" s="16">
        <v>11044862.449999999</v>
      </c>
      <c r="I4644" s="12">
        <v>44470</v>
      </c>
      <c r="J4644" s="12" t="s">
        <v>5184</v>
      </c>
      <c r="K4644" s="15"/>
      <c r="L4644" s="13" t="s">
        <v>14</v>
      </c>
      <c r="M4644" s="7">
        <v>1</v>
      </c>
      <c r="N4644" s="14"/>
    </row>
    <row r="4645" spans="1:14" ht="78.75">
      <c r="A4645" s="6">
        <v>4644</v>
      </c>
      <c r="B4645" s="8" t="s">
        <v>4966</v>
      </c>
      <c r="C4645" s="9" t="s">
        <v>5185</v>
      </c>
      <c r="D4645" s="10" t="s">
        <v>5186</v>
      </c>
      <c r="E4645" s="11" t="s">
        <v>5187</v>
      </c>
      <c r="F4645" s="6">
        <v>569089</v>
      </c>
      <c r="G4645" s="6" t="s">
        <v>875</v>
      </c>
      <c r="H4645" s="16">
        <v>7987752</v>
      </c>
      <c r="I4645" s="12" t="s">
        <v>5188</v>
      </c>
      <c r="J4645" s="12" t="s">
        <v>4974</v>
      </c>
      <c r="K4645" s="15"/>
      <c r="L4645" s="13" t="s">
        <v>14</v>
      </c>
      <c r="M4645" s="7">
        <v>1</v>
      </c>
      <c r="N4645" s="14"/>
    </row>
    <row r="4646" spans="1:14" ht="141.75">
      <c r="A4646" s="6">
        <v>4645</v>
      </c>
      <c r="B4646" s="8" t="s">
        <v>4966</v>
      </c>
      <c r="C4646" s="9" t="s">
        <v>4996</v>
      </c>
      <c r="D4646" s="10" t="s">
        <v>4997</v>
      </c>
      <c r="E4646" s="11" t="s">
        <v>5189</v>
      </c>
      <c r="F4646" s="6">
        <v>569090</v>
      </c>
      <c r="G4646" s="6" t="s">
        <v>875</v>
      </c>
      <c r="H4646" s="16">
        <v>7421920.5999999996</v>
      </c>
      <c r="I4646" s="12" t="s">
        <v>5188</v>
      </c>
      <c r="J4646" s="12" t="s">
        <v>4974</v>
      </c>
      <c r="K4646" s="15"/>
      <c r="L4646" s="13" t="s">
        <v>14</v>
      </c>
      <c r="M4646" s="7">
        <v>1</v>
      </c>
      <c r="N4646" s="14"/>
    </row>
    <row r="4647" spans="1:14" ht="141.75">
      <c r="A4647" s="6">
        <v>4646</v>
      </c>
      <c r="B4647" s="8" t="s">
        <v>4966</v>
      </c>
      <c r="C4647" s="9" t="s">
        <v>5190</v>
      </c>
      <c r="D4647" s="10" t="s">
        <v>5191</v>
      </c>
      <c r="E4647" s="11" t="s">
        <v>5192</v>
      </c>
      <c r="F4647" s="6">
        <v>569091</v>
      </c>
      <c r="G4647" s="6" t="s">
        <v>875</v>
      </c>
      <c r="H4647" s="16">
        <v>7860841.5</v>
      </c>
      <c r="I4647" s="12" t="s">
        <v>5188</v>
      </c>
      <c r="J4647" s="12" t="s">
        <v>5193</v>
      </c>
      <c r="K4647" s="15"/>
      <c r="L4647" s="13" t="s">
        <v>14</v>
      </c>
      <c r="M4647" s="7">
        <v>1</v>
      </c>
      <c r="N4647" s="14"/>
    </row>
    <row r="4648" spans="1:14" ht="157.5">
      <c r="A4648" s="6">
        <v>4647</v>
      </c>
      <c r="B4648" s="8" t="s">
        <v>4966</v>
      </c>
      <c r="C4648" s="9" t="s">
        <v>5194</v>
      </c>
      <c r="D4648" s="10" t="s">
        <v>5195</v>
      </c>
      <c r="E4648" s="11" t="s">
        <v>5196</v>
      </c>
      <c r="F4648" s="6">
        <v>569092</v>
      </c>
      <c r="G4648" s="6" t="s">
        <v>875</v>
      </c>
      <c r="H4648" s="16">
        <v>16089541.050000001</v>
      </c>
      <c r="I4648" s="12" t="s">
        <v>5188</v>
      </c>
      <c r="J4648" s="12" t="s">
        <v>5197</v>
      </c>
      <c r="K4648" s="15"/>
      <c r="L4648" s="13" t="s">
        <v>14</v>
      </c>
      <c r="M4648" s="7">
        <v>1</v>
      </c>
      <c r="N4648" s="14"/>
    </row>
    <row r="4649" spans="1:14" ht="126">
      <c r="A4649" s="6">
        <v>4648</v>
      </c>
      <c r="B4649" s="8" t="s">
        <v>4966</v>
      </c>
      <c r="C4649" s="9" t="s">
        <v>5198</v>
      </c>
      <c r="D4649" s="10" t="s">
        <v>5199</v>
      </c>
      <c r="E4649" s="11" t="s">
        <v>5200</v>
      </c>
      <c r="F4649" s="6">
        <v>569093</v>
      </c>
      <c r="G4649" s="6" t="s">
        <v>875</v>
      </c>
      <c r="H4649" s="16">
        <v>4893176.4000000004</v>
      </c>
      <c r="I4649" s="12" t="s">
        <v>5201</v>
      </c>
      <c r="J4649" s="12" t="s">
        <v>5202</v>
      </c>
      <c r="K4649" s="15"/>
      <c r="L4649" s="13" t="s">
        <v>14</v>
      </c>
      <c r="M4649" s="7">
        <v>1</v>
      </c>
      <c r="N4649" s="14"/>
    </row>
    <row r="4650" spans="1:14" ht="141.75">
      <c r="A4650" s="6">
        <v>4649</v>
      </c>
      <c r="B4650" s="8" t="s">
        <v>4966</v>
      </c>
      <c r="C4650" s="9" t="s">
        <v>5203</v>
      </c>
      <c r="D4650" s="10" t="s">
        <v>5204</v>
      </c>
      <c r="E4650" s="11" t="s">
        <v>5205</v>
      </c>
      <c r="F4650" s="6">
        <v>569094</v>
      </c>
      <c r="G4650" s="6" t="s">
        <v>875</v>
      </c>
      <c r="H4650" s="16">
        <v>7828302.0999999996</v>
      </c>
      <c r="I4650" s="12" t="s">
        <v>5188</v>
      </c>
      <c r="J4650" s="12" t="s">
        <v>4974</v>
      </c>
      <c r="K4650" s="15"/>
      <c r="L4650" s="13" t="s">
        <v>14</v>
      </c>
      <c r="M4650" s="7">
        <v>1</v>
      </c>
      <c r="N4650" s="14"/>
    </row>
    <row r="4651" spans="1:14" ht="126">
      <c r="A4651" s="6">
        <v>4650</v>
      </c>
      <c r="B4651" s="8" t="s">
        <v>4966</v>
      </c>
      <c r="C4651" s="9" t="s">
        <v>5206</v>
      </c>
      <c r="D4651" s="10" t="s">
        <v>5207</v>
      </c>
      <c r="E4651" s="11" t="s">
        <v>5208</v>
      </c>
      <c r="F4651" s="6">
        <v>530357</v>
      </c>
      <c r="G4651" s="6" t="s">
        <v>875</v>
      </c>
      <c r="H4651" s="16">
        <v>10647839</v>
      </c>
      <c r="I4651" s="12" t="s">
        <v>5209</v>
      </c>
      <c r="J4651" s="12" t="s">
        <v>5210</v>
      </c>
      <c r="K4651" s="15"/>
      <c r="L4651" s="13" t="s">
        <v>14</v>
      </c>
      <c r="M4651" s="7">
        <v>1</v>
      </c>
      <c r="N4651" s="14"/>
    </row>
    <row r="4652" spans="1:14" ht="110.25">
      <c r="A4652" s="6">
        <v>4651</v>
      </c>
      <c r="B4652" s="8" t="s">
        <v>4966</v>
      </c>
      <c r="C4652" s="9" t="s">
        <v>5211</v>
      </c>
      <c r="D4652" s="10" t="s">
        <v>5212</v>
      </c>
      <c r="E4652" s="11" t="s">
        <v>5213</v>
      </c>
      <c r="F4652" s="6">
        <v>530359</v>
      </c>
      <c r="G4652" s="6" t="s">
        <v>875</v>
      </c>
      <c r="H4652" s="16">
        <v>7632292</v>
      </c>
      <c r="I4652" s="12">
        <v>44472</v>
      </c>
      <c r="J4652" s="12">
        <v>44448</v>
      </c>
      <c r="K4652" s="15">
        <v>5053450</v>
      </c>
      <c r="L4652" s="13" t="s">
        <v>14</v>
      </c>
      <c r="M4652" s="7">
        <v>1</v>
      </c>
      <c r="N4652" s="14"/>
    </row>
    <row r="4653" spans="1:14" ht="126">
      <c r="A4653" s="6">
        <v>4652</v>
      </c>
      <c r="B4653" s="8" t="s">
        <v>4966</v>
      </c>
      <c r="C4653" s="9" t="s">
        <v>5214</v>
      </c>
      <c r="D4653" s="10" t="s">
        <v>5215</v>
      </c>
      <c r="E4653" s="11" t="s">
        <v>5216</v>
      </c>
      <c r="F4653" s="6">
        <v>530360</v>
      </c>
      <c r="G4653" s="6" t="s">
        <v>875</v>
      </c>
      <c r="H4653" s="16">
        <v>6981741</v>
      </c>
      <c r="I4653" s="12" t="s">
        <v>5217</v>
      </c>
      <c r="J4653" s="12" t="s">
        <v>5218</v>
      </c>
      <c r="K4653" s="15"/>
      <c r="L4653" s="13" t="s">
        <v>14</v>
      </c>
      <c r="M4653" s="7">
        <v>1</v>
      </c>
      <c r="N4653" s="14"/>
    </row>
    <row r="4654" spans="1:14" ht="141.75">
      <c r="A4654" s="6">
        <v>4653</v>
      </c>
      <c r="B4654" s="8" t="s">
        <v>4966</v>
      </c>
      <c r="C4654" s="9" t="s">
        <v>5219</v>
      </c>
      <c r="D4654" s="10" t="s">
        <v>5220</v>
      </c>
      <c r="E4654" s="11" t="s">
        <v>5221</v>
      </c>
      <c r="F4654" s="6">
        <v>530363</v>
      </c>
      <c r="G4654" s="6" t="s">
        <v>875</v>
      </c>
      <c r="H4654" s="16">
        <v>8062555</v>
      </c>
      <c r="I4654" s="12" t="s">
        <v>5209</v>
      </c>
      <c r="J4654" s="12" t="s">
        <v>5222</v>
      </c>
      <c r="K4654" s="15">
        <v>4874400</v>
      </c>
      <c r="L4654" s="13" t="s">
        <v>14</v>
      </c>
      <c r="M4654" s="7">
        <v>1</v>
      </c>
      <c r="N4654" s="14"/>
    </row>
    <row r="4655" spans="1:14" ht="173.25">
      <c r="A4655" s="6">
        <v>4654</v>
      </c>
      <c r="B4655" s="8" t="s">
        <v>4966</v>
      </c>
      <c r="C4655" s="9" t="s">
        <v>5223</v>
      </c>
      <c r="D4655" s="10" t="s">
        <v>5224</v>
      </c>
      <c r="E4655" s="11" t="s">
        <v>5225</v>
      </c>
      <c r="F4655" s="6">
        <v>530364</v>
      </c>
      <c r="G4655" s="6" t="s">
        <v>875</v>
      </c>
      <c r="H4655" s="16">
        <v>15124810</v>
      </c>
      <c r="I4655" s="12">
        <v>44199</v>
      </c>
      <c r="J4655" s="12" t="s">
        <v>5136</v>
      </c>
      <c r="K4655" s="15"/>
      <c r="L4655" s="13" t="s">
        <v>14</v>
      </c>
      <c r="M4655" s="7">
        <v>1</v>
      </c>
      <c r="N4655" s="14"/>
    </row>
    <row r="4656" spans="1:14" ht="157.5">
      <c r="A4656" s="6">
        <v>4655</v>
      </c>
      <c r="B4656" s="8" t="s">
        <v>4966</v>
      </c>
      <c r="C4656" s="9" t="s">
        <v>5226</v>
      </c>
      <c r="D4656" s="10" t="s">
        <v>5227</v>
      </c>
      <c r="E4656" s="11" t="s">
        <v>5228</v>
      </c>
      <c r="F4656" s="6" t="s">
        <v>5229</v>
      </c>
      <c r="G4656" s="6" t="s">
        <v>875</v>
      </c>
      <c r="H4656" s="16">
        <v>9711662</v>
      </c>
      <c r="I4656" s="12">
        <v>44472</v>
      </c>
      <c r="J4656" s="12">
        <v>44479</v>
      </c>
      <c r="K4656" s="15">
        <v>4072736</v>
      </c>
      <c r="L4656" s="13" t="s">
        <v>14</v>
      </c>
      <c r="M4656" s="7">
        <v>1</v>
      </c>
      <c r="N4656" s="14"/>
    </row>
    <row r="4657" spans="1:14" ht="189">
      <c r="A4657" s="6">
        <v>4656</v>
      </c>
      <c r="B4657" s="8" t="s">
        <v>4966</v>
      </c>
      <c r="C4657" s="9" t="s">
        <v>5230</v>
      </c>
      <c r="D4657" s="10" t="s">
        <v>5006</v>
      </c>
      <c r="E4657" s="11" t="s">
        <v>5231</v>
      </c>
      <c r="F4657" s="6">
        <v>538792</v>
      </c>
      <c r="G4657" s="6" t="s">
        <v>875</v>
      </c>
      <c r="H4657" s="16">
        <v>7735728.4000000004</v>
      </c>
      <c r="I4657" s="12">
        <v>44200</v>
      </c>
      <c r="J4657" s="12" t="s">
        <v>5232</v>
      </c>
      <c r="K4657" s="15">
        <v>4701589</v>
      </c>
      <c r="L4657" s="13" t="s">
        <v>14</v>
      </c>
      <c r="M4657" s="7">
        <v>1</v>
      </c>
      <c r="N4657" s="14"/>
    </row>
    <row r="4658" spans="1:14" ht="141.75">
      <c r="A4658" s="6">
        <v>4657</v>
      </c>
      <c r="B4658" s="8" t="s">
        <v>4966</v>
      </c>
      <c r="C4658" s="9" t="s">
        <v>5233</v>
      </c>
      <c r="D4658" s="10" t="s">
        <v>5234</v>
      </c>
      <c r="E4658" s="11" t="s">
        <v>5235</v>
      </c>
      <c r="F4658" s="6">
        <v>554556</v>
      </c>
      <c r="G4658" s="6" t="s">
        <v>875</v>
      </c>
      <c r="H4658" s="16">
        <v>12109411.550000001</v>
      </c>
      <c r="I4658" s="12" t="s">
        <v>5236</v>
      </c>
      <c r="J4658" s="12" t="s">
        <v>5193</v>
      </c>
      <c r="K4658" s="15"/>
      <c r="L4658" s="13" t="s">
        <v>14</v>
      </c>
      <c r="M4658" s="7">
        <v>1</v>
      </c>
      <c r="N4658" s="14"/>
    </row>
    <row r="4659" spans="1:14" ht="110.25">
      <c r="A4659" s="6">
        <v>4658</v>
      </c>
      <c r="B4659" s="8" t="s">
        <v>4966</v>
      </c>
      <c r="C4659" s="9" t="s">
        <v>5237</v>
      </c>
      <c r="D4659" s="10" t="s">
        <v>5238</v>
      </c>
      <c r="E4659" s="11" t="s">
        <v>5239</v>
      </c>
      <c r="F4659" s="6">
        <v>584267</v>
      </c>
      <c r="G4659" s="6" t="s">
        <v>875</v>
      </c>
      <c r="H4659" s="16">
        <v>4324828.45</v>
      </c>
      <c r="I4659" s="12" t="s">
        <v>5240</v>
      </c>
      <c r="J4659" s="12" t="s">
        <v>5193</v>
      </c>
      <c r="K4659" s="15"/>
      <c r="L4659" s="13" t="s">
        <v>14</v>
      </c>
      <c r="M4659" s="7">
        <v>1</v>
      </c>
      <c r="N4659" s="14"/>
    </row>
    <row r="4660" spans="1:14" ht="157.5">
      <c r="A4660" s="6">
        <v>4659</v>
      </c>
      <c r="B4660" s="8" t="s">
        <v>4966</v>
      </c>
      <c r="C4660" s="9" t="s">
        <v>5241</v>
      </c>
      <c r="D4660" s="10" t="s">
        <v>5242</v>
      </c>
      <c r="E4660" s="11" t="s">
        <v>5243</v>
      </c>
      <c r="F4660" s="6">
        <v>584268</v>
      </c>
      <c r="G4660" s="6" t="s">
        <v>875</v>
      </c>
      <c r="H4660" s="16">
        <v>10439009.449999999</v>
      </c>
      <c r="I4660" s="12" t="s">
        <v>5175</v>
      </c>
      <c r="J4660" s="12" t="s">
        <v>5180</v>
      </c>
      <c r="K4660" s="15"/>
      <c r="L4660" s="13" t="s">
        <v>14</v>
      </c>
      <c r="M4660" s="7">
        <v>1</v>
      </c>
      <c r="N4660" s="14"/>
    </row>
    <row r="4661" spans="1:14" ht="126">
      <c r="A4661" s="6">
        <v>4660</v>
      </c>
      <c r="B4661" s="8" t="s">
        <v>4966</v>
      </c>
      <c r="C4661" s="9" t="s">
        <v>5244</v>
      </c>
      <c r="D4661" s="10" t="s">
        <v>5245</v>
      </c>
      <c r="E4661" s="11" t="s">
        <v>5246</v>
      </c>
      <c r="F4661" s="6">
        <v>538790</v>
      </c>
      <c r="G4661" s="6" t="s">
        <v>875</v>
      </c>
      <c r="H4661" s="16">
        <v>9228434.9000000004</v>
      </c>
      <c r="I4661" s="12">
        <v>44200</v>
      </c>
      <c r="J4661" s="12">
        <v>44416</v>
      </c>
      <c r="K4661" s="15">
        <v>1297825</v>
      </c>
      <c r="L4661" s="13" t="s">
        <v>14</v>
      </c>
      <c r="M4661" s="7">
        <v>1</v>
      </c>
      <c r="N4661" s="14"/>
    </row>
    <row r="4662" spans="1:14" ht="78.75">
      <c r="A4662" s="6">
        <v>4661</v>
      </c>
      <c r="B4662" s="8" t="s">
        <v>4966</v>
      </c>
      <c r="C4662" s="9" t="s">
        <v>5247</v>
      </c>
      <c r="D4662" s="10" t="s">
        <v>5212</v>
      </c>
      <c r="E4662" s="11" t="s">
        <v>5248</v>
      </c>
      <c r="F4662" s="6">
        <v>538791</v>
      </c>
      <c r="G4662" s="6" t="s">
        <v>875</v>
      </c>
      <c r="H4662" s="16">
        <v>24811834.949999999</v>
      </c>
      <c r="I4662" s="12">
        <v>44200</v>
      </c>
      <c r="J4662" s="12" t="s">
        <v>5249</v>
      </c>
      <c r="K4662" s="15"/>
      <c r="L4662" s="13" t="s">
        <v>14</v>
      </c>
      <c r="M4662" s="7">
        <v>1</v>
      </c>
      <c r="N4662" s="14"/>
    </row>
    <row r="4663" spans="1:14" ht="94.5">
      <c r="A4663" s="6">
        <v>4662</v>
      </c>
      <c r="B4663" s="8" t="s">
        <v>4966</v>
      </c>
      <c r="C4663" s="9" t="s">
        <v>5250</v>
      </c>
      <c r="D4663" s="10" t="s">
        <v>5251</v>
      </c>
      <c r="E4663" s="11" t="s">
        <v>5252</v>
      </c>
      <c r="F4663" s="6">
        <v>589931</v>
      </c>
      <c r="G4663" s="6" t="s">
        <v>875</v>
      </c>
      <c r="H4663" s="16">
        <v>21525687.100000001</v>
      </c>
      <c r="I4663" s="12" t="s">
        <v>5175</v>
      </c>
      <c r="J4663" s="12" t="s">
        <v>5253</v>
      </c>
      <c r="K4663" s="15"/>
      <c r="L4663" s="13" t="s">
        <v>14</v>
      </c>
      <c r="M4663" s="7">
        <v>1</v>
      </c>
      <c r="N4663" s="14"/>
    </row>
    <row r="4664" spans="1:14" ht="78.75">
      <c r="A4664" s="6">
        <v>4663</v>
      </c>
      <c r="B4664" s="8" t="s">
        <v>4966</v>
      </c>
      <c r="C4664" s="9" t="s">
        <v>5254</v>
      </c>
      <c r="D4664" s="10" t="s">
        <v>5255</v>
      </c>
      <c r="E4664" s="11" t="s">
        <v>5256</v>
      </c>
      <c r="F4664" s="6">
        <v>189816</v>
      </c>
      <c r="G4664" s="6" t="s">
        <v>5257</v>
      </c>
      <c r="H4664" s="16">
        <v>6223135</v>
      </c>
      <c r="I4664" s="12">
        <v>43256</v>
      </c>
      <c r="J4664" s="12" t="s">
        <v>5258</v>
      </c>
      <c r="K4664" s="15">
        <v>4405469</v>
      </c>
      <c r="L4664" s="13" t="s">
        <v>14</v>
      </c>
      <c r="M4664" s="7">
        <v>1</v>
      </c>
      <c r="N4664" s="14"/>
    </row>
    <row r="4665" spans="1:14" ht="173.25">
      <c r="A4665" s="6">
        <v>4664</v>
      </c>
      <c r="B4665" s="8" t="s">
        <v>4966</v>
      </c>
      <c r="C4665" s="9" t="s">
        <v>5259</v>
      </c>
      <c r="D4665" s="10" t="s">
        <v>5260</v>
      </c>
      <c r="E4665" s="11" t="s">
        <v>5261</v>
      </c>
      <c r="F4665" s="6">
        <v>235008</v>
      </c>
      <c r="G4665" s="6" t="s">
        <v>5257</v>
      </c>
      <c r="H4665" s="16">
        <v>15114478.15</v>
      </c>
      <c r="I4665" s="12">
        <v>43466</v>
      </c>
      <c r="J4665" s="12" t="s">
        <v>3994</v>
      </c>
      <c r="K4665" s="15">
        <f>6303040+566061</f>
        <v>6869101</v>
      </c>
      <c r="L4665" s="13" t="s">
        <v>14</v>
      </c>
      <c r="M4665" s="7">
        <v>1</v>
      </c>
      <c r="N4665" s="14"/>
    </row>
    <row r="4666" spans="1:14" ht="141.75">
      <c r="A4666" s="6">
        <v>4665</v>
      </c>
      <c r="B4666" s="8" t="s">
        <v>4966</v>
      </c>
      <c r="C4666" s="9" t="s">
        <v>5262</v>
      </c>
      <c r="D4666" s="10" t="s">
        <v>5159</v>
      </c>
      <c r="E4666" s="11" t="s">
        <v>5263</v>
      </c>
      <c r="F4666" s="6">
        <v>349653</v>
      </c>
      <c r="G4666" s="6" t="s">
        <v>5257</v>
      </c>
      <c r="H4666" s="16">
        <v>27454796.861000001</v>
      </c>
      <c r="I4666" s="12" t="s">
        <v>5264</v>
      </c>
      <c r="J4666" s="12" t="s">
        <v>5136</v>
      </c>
      <c r="K4666" s="15">
        <v>13002626</v>
      </c>
      <c r="L4666" s="13" t="s">
        <v>14</v>
      </c>
      <c r="M4666" s="7">
        <v>1</v>
      </c>
      <c r="N4666" s="14"/>
    </row>
    <row r="4667" spans="1:14" ht="94.5">
      <c r="A4667" s="6">
        <v>4666</v>
      </c>
      <c r="B4667" s="8" t="s">
        <v>4966</v>
      </c>
      <c r="C4667" s="9" t="s">
        <v>5265</v>
      </c>
      <c r="D4667" s="10" t="s">
        <v>4637</v>
      </c>
      <c r="E4667" s="11" t="s">
        <v>5266</v>
      </c>
      <c r="F4667" s="6">
        <v>299764</v>
      </c>
      <c r="G4667" s="6" t="s">
        <v>5257</v>
      </c>
      <c r="H4667" s="16">
        <v>38431635.813000001</v>
      </c>
      <c r="I4667" s="12" t="s">
        <v>5267</v>
      </c>
      <c r="J4667" s="12">
        <v>44503</v>
      </c>
      <c r="K4667" s="15">
        <v>28200236</v>
      </c>
      <c r="L4667" s="13" t="s">
        <v>14</v>
      </c>
      <c r="M4667" s="7">
        <v>1</v>
      </c>
      <c r="N4667" s="14"/>
    </row>
    <row r="4668" spans="1:14" ht="94.5">
      <c r="A4668" s="6">
        <v>4667</v>
      </c>
      <c r="B4668" s="8" t="s">
        <v>4966</v>
      </c>
      <c r="C4668" s="9" t="s">
        <v>5265</v>
      </c>
      <c r="D4668" s="10" t="s">
        <v>4637</v>
      </c>
      <c r="E4668" s="11" t="s">
        <v>5268</v>
      </c>
      <c r="F4668" s="6">
        <v>299765</v>
      </c>
      <c r="G4668" s="6" t="s">
        <v>5257</v>
      </c>
      <c r="H4668" s="16">
        <v>45823170.578000002</v>
      </c>
      <c r="I4668" s="12" t="s">
        <v>5267</v>
      </c>
      <c r="J4668" s="12" t="s">
        <v>5269</v>
      </c>
      <c r="K4668" s="15">
        <f>12110217+3657943</f>
        <v>15768160</v>
      </c>
      <c r="L4668" s="13" t="s">
        <v>14</v>
      </c>
      <c r="M4668" s="7">
        <v>1</v>
      </c>
      <c r="N4668" s="14"/>
    </row>
    <row r="4669" spans="1:14" ht="204.75">
      <c r="A4669" s="6">
        <v>4668</v>
      </c>
      <c r="B4669" s="8" t="s">
        <v>4966</v>
      </c>
      <c r="C4669" s="9" t="s">
        <v>5270</v>
      </c>
      <c r="D4669" s="10" t="s">
        <v>5271</v>
      </c>
      <c r="E4669" s="11" t="s">
        <v>5272</v>
      </c>
      <c r="F4669" s="6">
        <v>254436</v>
      </c>
      <c r="G4669" s="6" t="s">
        <v>5257</v>
      </c>
      <c r="H4669" s="16">
        <v>25007748.445999999</v>
      </c>
      <c r="I4669" s="12">
        <v>43802</v>
      </c>
      <c r="J4669" s="12" t="s">
        <v>5273</v>
      </c>
      <c r="K4669" s="15">
        <v>14200000</v>
      </c>
      <c r="L4669" s="13" t="s">
        <v>14</v>
      </c>
      <c r="M4669" s="7">
        <v>1</v>
      </c>
      <c r="N4669" s="14"/>
    </row>
    <row r="4670" spans="1:14" ht="94.5">
      <c r="A4670" s="6">
        <v>4669</v>
      </c>
      <c r="B4670" s="8" t="s">
        <v>4966</v>
      </c>
      <c r="C4670" s="9" t="s">
        <v>5274</v>
      </c>
      <c r="D4670" s="10" t="s">
        <v>4230</v>
      </c>
      <c r="E4670" s="11" t="s">
        <v>5275</v>
      </c>
      <c r="F4670" s="6">
        <v>335341</v>
      </c>
      <c r="G4670" s="6" t="s">
        <v>5257</v>
      </c>
      <c r="H4670" s="16">
        <v>17082358.498</v>
      </c>
      <c r="I4670" s="12">
        <v>43749</v>
      </c>
      <c r="J4670" s="12">
        <v>44326</v>
      </c>
      <c r="K4670" s="15">
        <v>9200000</v>
      </c>
      <c r="L4670" s="13" t="s">
        <v>14</v>
      </c>
      <c r="M4670" s="7">
        <v>1</v>
      </c>
      <c r="N4670" s="14"/>
    </row>
    <row r="4671" spans="1:14" ht="330.75">
      <c r="A4671" s="6">
        <v>4670</v>
      </c>
      <c r="B4671" s="8" t="s">
        <v>4966</v>
      </c>
      <c r="C4671" s="9" t="s">
        <v>5276</v>
      </c>
      <c r="D4671" s="10" t="s">
        <v>5277</v>
      </c>
      <c r="E4671" s="11" t="s">
        <v>5278</v>
      </c>
      <c r="F4671" s="6">
        <v>331422</v>
      </c>
      <c r="G4671" s="6" t="s">
        <v>5257</v>
      </c>
      <c r="H4671" s="16">
        <v>23950253.454999998</v>
      </c>
      <c r="I4671" s="12">
        <v>43704</v>
      </c>
      <c r="J4671" s="12">
        <v>44124</v>
      </c>
      <c r="K4671" s="15">
        <v>8500000</v>
      </c>
      <c r="L4671" s="13" t="s">
        <v>70</v>
      </c>
      <c r="M4671" s="7">
        <v>1</v>
      </c>
      <c r="N4671" s="14"/>
    </row>
    <row r="4672" spans="1:14" ht="330.75">
      <c r="A4672" s="6">
        <v>4671</v>
      </c>
      <c r="B4672" s="8" t="s">
        <v>4966</v>
      </c>
      <c r="C4672" s="9" t="s">
        <v>5279</v>
      </c>
      <c r="D4672" s="10" t="s">
        <v>5280</v>
      </c>
      <c r="E4672" s="11" t="s">
        <v>5278</v>
      </c>
      <c r="F4672" s="6">
        <v>331422</v>
      </c>
      <c r="G4672" s="6" t="s">
        <v>5257</v>
      </c>
      <c r="H4672" s="16">
        <v>23950253.454999998</v>
      </c>
      <c r="I4672" s="12">
        <v>43704</v>
      </c>
      <c r="J4672" s="12">
        <v>44124</v>
      </c>
      <c r="K4672" s="15">
        <v>8500000</v>
      </c>
      <c r="L4672" s="13" t="s">
        <v>70</v>
      </c>
      <c r="M4672" s="7">
        <v>0.51</v>
      </c>
      <c r="N4672" s="14"/>
    </row>
    <row r="4673" spans="1:14" ht="330.75">
      <c r="A4673" s="6">
        <v>4672</v>
      </c>
      <c r="B4673" s="8" t="s">
        <v>4966</v>
      </c>
      <c r="C4673" s="9" t="s">
        <v>5281</v>
      </c>
      <c r="D4673" s="10" t="s">
        <v>5282</v>
      </c>
      <c r="E4673" s="11" t="s">
        <v>5278</v>
      </c>
      <c r="F4673" s="6">
        <v>331422</v>
      </c>
      <c r="G4673" s="6" t="s">
        <v>5257</v>
      </c>
      <c r="H4673" s="16">
        <v>23950253.454999998</v>
      </c>
      <c r="I4673" s="12">
        <v>43704</v>
      </c>
      <c r="J4673" s="12">
        <v>44124</v>
      </c>
      <c r="K4673" s="15">
        <v>8500000</v>
      </c>
      <c r="L4673" s="13" t="s">
        <v>70</v>
      </c>
      <c r="M4673" s="7">
        <v>0.49</v>
      </c>
      <c r="N4673" s="14"/>
    </row>
    <row r="4674" spans="1:14" ht="252">
      <c r="A4674" s="6">
        <v>4673</v>
      </c>
      <c r="B4674" s="8" t="s">
        <v>4966</v>
      </c>
      <c r="C4674" s="9" t="s">
        <v>5283</v>
      </c>
      <c r="D4674" s="10" t="s">
        <v>5284</v>
      </c>
      <c r="E4674" s="11" t="s">
        <v>5285</v>
      </c>
      <c r="F4674" s="6">
        <v>309387</v>
      </c>
      <c r="G4674" s="6" t="s">
        <v>5257</v>
      </c>
      <c r="H4674" s="16">
        <v>35762375.769000001</v>
      </c>
      <c r="I4674" s="12" t="s">
        <v>5267</v>
      </c>
      <c r="J4674" s="12" t="s">
        <v>4075</v>
      </c>
      <c r="K4674" s="15">
        <v>29749062</v>
      </c>
      <c r="L4674" s="13" t="s">
        <v>70</v>
      </c>
      <c r="M4674" s="7">
        <v>1</v>
      </c>
      <c r="N4674" s="14"/>
    </row>
    <row r="4675" spans="1:14" ht="252">
      <c r="A4675" s="6">
        <v>4674</v>
      </c>
      <c r="B4675" s="8" t="s">
        <v>4966</v>
      </c>
      <c r="C4675" s="9" t="s">
        <v>2363</v>
      </c>
      <c r="D4675" s="10" t="s">
        <v>257</v>
      </c>
      <c r="E4675" s="11" t="s">
        <v>5285</v>
      </c>
      <c r="F4675" s="6">
        <v>309387</v>
      </c>
      <c r="G4675" s="6" t="s">
        <v>5257</v>
      </c>
      <c r="H4675" s="16">
        <v>35762375.769000001</v>
      </c>
      <c r="I4675" s="12" t="s">
        <v>5267</v>
      </c>
      <c r="J4675" s="12" t="s">
        <v>4075</v>
      </c>
      <c r="K4675" s="15">
        <v>29749062</v>
      </c>
      <c r="L4675" s="13" t="s">
        <v>70</v>
      </c>
      <c r="M4675" s="7">
        <v>0.75</v>
      </c>
      <c r="N4675" s="14"/>
    </row>
    <row r="4676" spans="1:14" ht="252">
      <c r="A4676" s="6">
        <v>4675</v>
      </c>
      <c r="B4676" s="8" t="s">
        <v>4966</v>
      </c>
      <c r="C4676" s="9" t="s">
        <v>5286</v>
      </c>
      <c r="D4676" s="10" t="s">
        <v>257</v>
      </c>
      <c r="E4676" s="11" t="s">
        <v>5285</v>
      </c>
      <c r="F4676" s="6">
        <v>309387</v>
      </c>
      <c r="G4676" s="6" t="s">
        <v>5257</v>
      </c>
      <c r="H4676" s="16">
        <v>35762375.769000001</v>
      </c>
      <c r="I4676" s="12" t="s">
        <v>5267</v>
      </c>
      <c r="J4676" s="12" t="s">
        <v>4075</v>
      </c>
      <c r="K4676" s="15">
        <v>29749062</v>
      </c>
      <c r="L4676" s="13" t="s">
        <v>70</v>
      </c>
      <c r="M4676" s="7">
        <v>0.25</v>
      </c>
      <c r="N4676" s="14"/>
    </row>
    <row r="4677" spans="1:14" ht="110.25">
      <c r="A4677" s="6">
        <v>4676</v>
      </c>
      <c r="B4677" s="8" t="s">
        <v>4966</v>
      </c>
      <c r="C4677" s="9" t="s">
        <v>5262</v>
      </c>
      <c r="D4677" s="10" t="s">
        <v>5159</v>
      </c>
      <c r="E4677" s="11" t="s">
        <v>5287</v>
      </c>
      <c r="F4677" s="6">
        <v>350038</v>
      </c>
      <c r="G4677" s="6" t="s">
        <v>5257</v>
      </c>
      <c r="H4677" s="16">
        <v>18133039.513</v>
      </c>
      <c r="I4677" s="12" t="s">
        <v>5264</v>
      </c>
      <c r="J4677" s="12" t="s">
        <v>5288</v>
      </c>
      <c r="K4677" s="15">
        <v>3807511</v>
      </c>
      <c r="L4677" s="13" t="s">
        <v>14</v>
      </c>
      <c r="M4677" s="7">
        <v>1</v>
      </c>
      <c r="N4677" s="14"/>
    </row>
    <row r="4678" spans="1:14" ht="94.5">
      <c r="A4678" s="6">
        <v>4677</v>
      </c>
      <c r="B4678" s="8" t="s">
        <v>4966</v>
      </c>
      <c r="C4678" s="9" t="s">
        <v>5289</v>
      </c>
      <c r="D4678" s="10" t="s">
        <v>5290</v>
      </c>
      <c r="E4678" s="11" t="s">
        <v>5291</v>
      </c>
      <c r="F4678" s="6">
        <v>350043</v>
      </c>
      <c r="G4678" s="6" t="s">
        <v>5257</v>
      </c>
      <c r="H4678" s="16">
        <v>13066003.6</v>
      </c>
      <c r="I4678" s="12">
        <v>43780</v>
      </c>
      <c r="J4678" s="12" t="s">
        <v>5292</v>
      </c>
      <c r="K4678" s="15">
        <v>0</v>
      </c>
      <c r="L4678" s="13" t="s">
        <v>14</v>
      </c>
      <c r="M4678" s="7">
        <v>1</v>
      </c>
      <c r="N4678" s="14"/>
    </row>
    <row r="4679" spans="1:14" ht="94.5">
      <c r="A4679" s="6">
        <v>4678</v>
      </c>
      <c r="B4679" s="8" t="s">
        <v>4966</v>
      </c>
      <c r="C4679" s="9" t="s">
        <v>5293</v>
      </c>
      <c r="D4679" s="10" t="s">
        <v>5294</v>
      </c>
      <c r="E4679" s="11" t="s">
        <v>5295</v>
      </c>
      <c r="F4679" s="6">
        <v>357244</v>
      </c>
      <c r="G4679" s="6" t="s">
        <v>5257</v>
      </c>
      <c r="H4679" s="16">
        <v>8295596.6500000004</v>
      </c>
      <c r="I4679" s="12" t="s">
        <v>5296</v>
      </c>
      <c r="J4679" s="12" t="s">
        <v>5292</v>
      </c>
      <c r="K4679" s="15">
        <v>3000000</v>
      </c>
      <c r="L4679" s="13" t="s">
        <v>14</v>
      </c>
      <c r="M4679" s="7">
        <v>1</v>
      </c>
      <c r="N4679" s="14"/>
    </row>
    <row r="4680" spans="1:14" ht="78.75">
      <c r="A4680" s="6">
        <v>4679</v>
      </c>
      <c r="B4680" s="8" t="s">
        <v>4966</v>
      </c>
      <c r="C4680" s="9" t="s">
        <v>5297</v>
      </c>
      <c r="D4680" s="10" t="s">
        <v>5298</v>
      </c>
      <c r="E4680" s="11" t="s">
        <v>5299</v>
      </c>
      <c r="F4680" s="6">
        <v>448594</v>
      </c>
      <c r="G4680" s="6" t="s">
        <v>5257</v>
      </c>
      <c r="H4680" s="16">
        <v>82568937.788000003</v>
      </c>
      <c r="I4680" s="12" t="s">
        <v>5300</v>
      </c>
      <c r="J4680" s="12" t="s">
        <v>5136</v>
      </c>
      <c r="K4680" s="15">
        <v>41868449</v>
      </c>
      <c r="L4680" s="13" t="s">
        <v>14</v>
      </c>
      <c r="M4680" s="7">
        <v>1</v>
      </c>
      <c r="N4680" s="14"/>
    </row>
    <row r="4681" spans="1:14" ht="126">
      <c r="A4681" s="6">
        <v>4680</v>
      </c>
      <c r="B4681" s="8" t="s">
        <v>4966</v>
      </c>
      <c r="C4681" s="9" t="s">
        <v>5301</v>
      </c>
      <c r="D4681" s="10" t="s">
        <v>5302</v>
      </c>
      <c r="E4681" s="11" t="s">
        <v>5303</v>
      </c>
      <c r="F4681" s="6">
        <v>438873</v>
      </c>
      <c r="G4681" s="6" t="s">
        <v>5257</v>
      </c>
      <c r="H4681" s="16">
        <v>9897627.25</v>
      </c>
      <c r="I4681" s="12" t="s">
        <v>5304</v>
      </c>
      <c r="J4681" s="12" t="s">
        <v>5305</v>
      </c>
      <c r="K4681" s="15">
        <v>4395039</v>
      </c>
      <c r="L4681" s="13" t="s">
        <v>14</v>
      </c>
      <c r="M4681" s="7">
        <v>1</v>
      </c>
      <c r="N4681" s="14"/>
    </row>
    <row r="4682" spans="1:14" ht="94.5">
      <c r="A4682" s="6">
        <v>4681</v>
      </c>
      <c r="B4682" s="8" t="s">
        <v>4966</v>
      </c>
      <c r="C4682" s="9" t="s">
        <v>5306</v>
      </c>
      <c r="D4682" s="10" t="s">
        <v>5307</v>
      </c>
      <c r="E4682" s="11" t="s">
        <v>5308</v>
      </c>
      <c r="F4682" s="6">
        <v>478621</v>
      </c>
      <c r="G4682" s="6" t="s">
        <v>5257</v>
      </c>
      <c r="H4682" s="16">
        <v>37228822.647</v>
      </c>
      <c r="I4682" s="12">
        <v>43842</v>
      </c>
      <c r="J4682" s="12" t="s">
        <v>5309</v>
      </c>
      <c r="K4682" s="15">
        <f>12745350+3310935</f>
        <v>16056285</v>
      </c>
      <c r="L4682" s="13" t="s">
        <v>70</v>
      </c>
      <c r="M4682" s="7">
        <v>1</v>
      </c>
      <c r="N4682" s="14"/>
    </row>
    <row r="4683" spans="1:14" ht="94.5">
      <c r="A4683" s="6">
        <v>4682</v>
      </c>
      <c r="B4683" s="8" t="s">
        <v>4966</v>
      </c>
      <c r="C4683" s="9" t="s">
        <v>5310</v>
      </c>
      <c r="D4683" s="10" t="s">
        <v>3485</v>
      </c>
      <c r="E4683" s="11" t="s">
        <v>5308</v>
      </c>
      <c r="F4683" s="6">
        <v>478621</v>
      </c>
      <c r="G4683" s="6" t="s">
        <v>5257</v>
      </c>
      <c r="H4683" s="16">
        <v>37228822.647</v>
      </c>
      <c r="I4683" s="12">
        <v>43842</v>
      </c>
      <c r="J4683" s="12" t="s">
        <v>5309</v>
      </c>
      <c r="K4683" s="15">
        <f>K4682</f>
        <v>16056285</v>
      </c>
      <c r="L4683" s="13" t="s">
        <v>70</v>
      </c>
      <c r="M4683" s="7">
        <v>0.51</v>
      </c>
      <c r="N4683" s="14"/>
    </row>
    <row r="4684" spans="1:14" ht="94.5">
      <c r="A4684" s="6">
        <v>4683</v>
      </c>
      <c r="B4684" s="8" t="s">
        <v>4966</v>
      </c>
      <c r="C4684" s="9" t="s">
        <v>5311</v>
      </c>
      <c r="D4684" s="10" t="s">
        <v>5312</v>
      </c>
      <c r="E4684" s="11" t="s">
        <v>5308</v>
      </c>
      <c r="F4684" s="6">
        <v>478621</v>
      </c>
      <c r="G4684" s="6" t="s">
        <v>5257</v>
      </c>
      <c r="H4684" s="16">
        <v>37228822.647</v>
      </c>
      <c r="I4684" s="12">
        <v>43842</v>
      </c>
      <c r="J4684" s="12" t="s">
        <v>5309</v>
      </c>
      <c r="K4684" s="15">
        <f>K4682</f>
        <v>16056285</v>
      </c>
      <c r="L4684" s="13" t="s">
        <v>70</v>
      </c>
      <c r="M4684" s="7">
        <v>0.49</v>
      </c>
      <c r="N4684" s="14"/>
    </row>
    <row r="4685" spans="1:14" ht="94.5">
      <c r="A4685" s="6">
        <v>4684</v>
      </c>
      <c r="B4685" s="8" t="s">
        <v>4966</v>
      </c>
      <c r="C4685" s="9" t="s">
        <v>5262</v>
      </c>
      <c r="D4685" s="10" t="s">
        <v>5159</v>
      </c>
      <c r="E4685" s="11" t="s">
        <v>5313</v>
      </c>
      <c r="F4685" s="6">
        <v>350040</v>
      </c>
      <c r="G4685" s="6" t="s">
        <v>5257</v>
      </c>
      <c r="H4685" s="16">
        <v>19555049.436999999</v>
      </c>
      <c r="I4685" s="12">
        <v>43809</v>
      </c>
      <c r="J4685" s="12" t="s">
        <v>5314</v>
      </c>
      <c r="K4685" s="15">
        <v>0</v>
      </c>
      <c r="L4685" s="13" t="s">
        <v>14</v>
      </c>
      <c r="M4685" s="7">
        <v>1</v>
      </c>
      <c r="N4685" s="14"/>
    </row>
    <row r="4686" spans="1:14" ht="78.75">
      <c r="A4686" s="6">
        <v>4685</v>
      </c>
      <c r="B4686" s="8" t="s">
        <v>4966</v>
      </c>
      <c r="C4686" s="9" t="s">
        <v>5315</v>
      </c>
      <c r="D4686" s="10" t="s">
        <v>5316</v>
      </c>
      <c r="E4686" s="11" t="s">
        <v>5317</v>
      </c>
      <c r="F4686" s="6">
        <v>392476</v>
      </c>
      <c r="G4686" s="6" t="s">
        <v>5257</v>
      </c>
      <c r="H4686" s="16">
        <v>8101800.4500000002</v>
      </c>
      <c r="I4686" s="12">
        <v>44107</v>
      </c>
      <c r="J4686" s="12" t="s">
        <v>4097</v>
      </c>
      <c r="K4686" s="15">
        <f>6600000+722310</f>
        <v>7322310</v>
      </c>
      <c r="L4686" s="13" t="s">
        <v>14</v>
      </c>
      <c r="M4686" s="7">
        <v>1</v>
      </c>
      <c r="N4686" s="14"/>
    </row>
    <row r="4687" spans="1:14" ht="63">
      <c r="A4687" s="6">
        <v>4686</v>
      </c>
      <c r="B4687" s="8" t="s">
        <v>4966</v>
      </c>
      <c r="C4687" s="9" t="s">
        <v>5318</v>
      </c>
      <c r="D4687" s="10" t="s">
        <v>5319</v>
      </c>
      <c r="E4687" s="11" t="s">
        <v>5320</v>
      </c>
      <c r="F4687" s="6">
        <v>392477</v>
      </c>
      <c r="G4687" s="6" t="s">
        <v>5257</v>
      </c>
      <c r="H4687" s="16">
        <v>11288582.1</v>
      </c>
      <c r="I4687" s="12" t="s">
        <v>5321</v>
      </c>
      <c r="J4687" s="12" t="s">
        <v>5171</v>
      </c>
      <c r="K4687" s="15">
        <v>6800000</v>
      </c>
      <c r="L4687" s="13" t="s">
        <v>14</v>
      </c>
      <c r="M4687" s="7">
        <v>1</v>
      </c>
      <c r="N4687" s="14"/>
    </row>
    <row r="4688" spans="1:14" ht="78.75">
      <c r="A4688" s="6">
        <v>4687</v>
      </c>
      <c r="B4688" s="8" t="s">
        <v>4966</v>
      </c>
      <c r="C4688" s="9" t="s">
        <v>5322</v>
      </c>
      <c r="D4688" s="10" t="s">
        <v>5207</v>
      </c>
      <c r="E4688" s="11" t="s">
        <v>5323</v>
      </c>
      <c r="F4688" s="6">
        <v>416166</v>
      </c>
      <c r="G4688" s="6" t="s">
        <v>5257</v>
      </c>
      <c r="H4688" s="16">
        <v>7720655.7000000002</v>
      </c>
      <c r="I4688" s="12">
        <v>43933</v>
      </c>
      <c r="J4688" s="12" t="s">
        <v>5324</v>
      </c>
      <c r="K4688" s="15">
        <v>5000000</v>
      </c>
      <c r="L4688" s="13" t="s">
        <v>14</v>
      </c>
      <c r="M4688" s="7">
        <v>1</v>
      </c>
      <c r="N4688" s="14"/>
    </row>
    <row r="4689" spans="1:14" ht="63">
      <c r="A4689" s="6">
        <v>4688</v>
      </c>
      <c r="B4689" s="8" t="s">
        <v>4966</v>
      </c>
      <c r="C4689" s="9" t="s">
        <v>5325</v>
      </c>
      <c r="D4689" s="10" t="s">
        <v>5326</v>
      </c>
      <c r="E4689" s="11" t="s">
        <v>5327</v>
      </c>
      <c r="F4689" s="6">
        <v>416167</v>
      </c>
      <c r="G4689" s="6" t="s">
        <v>5257</v>
      </c>
      <c r="H4689" s="16">
        <v>11199341</v>
      </c>
      <c r="I4689" s="12">
        <v>43933</v>
      </c>
      <c r="J4689" s="12" t="s">
        <v>5249</v>
      </c>
      <c r="K4689" s="15">
        <v>2926295</v>
      </c>
      <c r="L4689" s="13" t="s">
        <v>14</v>
      </c>
      <c r="M4689" s="7">
        <v>1</v>
      </c>
      <c r="N4689" s="14"/>
    </row>
    <row r="4690" spans="1:14" ht="78.75">
      <c r="A4690" s="6">
        <v>4689</v>
      </c>
      <c r="B4690" s="8" t="s">
        <v>4966</v>
      </c>
      <c r="C4690" s="9" t="s">
        <v>5328</v>
      </c>
      <c r="D4690" s="10" t="s">
        <v>5215</v>
      </c>
      <c r="E4690" s="11" t="s">
        <v>5329</v>
      </c>
      <c r="F4690" s="6">
        <v>416168</v>
      </c>
      <c r="G4690" s="6" t="s">
        <v>5257</v>
      </c>
      <c r="H4690" s="16">
        <v>6727280.5999999996</v>
      </c>
      <c r="I4690" s="12">
        <v>43933</v>
      </c>
      <c r="J4690" s="12" t="s">
        <v>672</v>
      </c>
      <c r="K4690" s="15">
        <v>4509684</v>
      </c>
      <c r="L4690" s="13" t="s">
        <v>14</v>
      </c>
      <c r="M4690" s="7">
        <v>1</v>
      </c>
      <c r="N4690" s="14"/>
    </row>
    <row r="4691" spans="1:14" ht="63">
      <c r="A4691" s="6">
        <v>4690</v>
      </c>
      <c r="B4691" s="8" t="s">
        <v>4966</v>
      </c>
      <c r="C4691" s="9" t="s">
        <v>5259</v>
      </c>
      <c r="D4691" s="10" t="s">
        <v>5260</v>
      </c>
      <c r="E4691" s="11" t="s">
        <v>5330</v>
      </c>
      <c r="F4691" s="6">
        <v>416169</v>
      </c>
      <c r="G4691" s="6" t="s">
        <v>5257</v>
      </c>
      <c r="H4691" s="16">
        <v>7368171.5</v>
      </c>
      <c r="I4691" s="12">
        <v>43933</v>
      </c>
      <c r="J4691" s="12" t="s">
        <v>5331</v>
      </c>
      <c r="K4691" s="15">
        <f>3900000+668021</f>
        <v>4568021</v>
      </c>
      <c r="L4691" s="13" t="s">
        <v>14</v>
      </c>
      <c r="M4691" s="7">
        <v>1</v>
      </c>
      <c r="N4691" s="14"/>
    </row>
    <row r="4692" spans="1:14" ht="78.75">
      <c r="A4692" s="6">
        <v>4691</v>
      </c>
      <c r="B4692" s="8" t="s">
        <v>4966</v>
      </c>
      <c r="C4692" s="9" t="s">
        <v>5332</v>
      </c>
      <c r="D4692" s="10" t="s">
        <v>5333</v>
      </c>
      <c r="E4692" s="11" t="s">
        <v>5334</v>
      </c>
      <c r="F4692" s="6">
        <v>416173</v>
      </c>
      <c r="G4692" s="6" t="s">
        <v>5257</v>
      </c>
      <c r="H4692" s="16">
        <v>7396261.0999999996</v>
      </c>
      <c r="I4692" s="12">
        <v>43933</v>
      </c>
      <c r="J4692" s="12" t="s">
        <v>5335</v>
      </c>
      <c r="K4692" s="15">
        <v>5000000</v>
      </c>
      <c r="L4692" s="13" t="s">
        <v>14</v>
      </c>
      <c r="M4692" s="7">
        <v>1</v>
      </c>
      <c r="N4692" s="14"/>
    </row>
    <row r="4693" spans="1:14" ht="94.5">
      <c r="A4693" s="6">
        <v>4692</v>
      </c>
      <c r="B4693" s="8" t="s">
        <v>4966</v>
      </c>
      <c r="C4693" s="9" t="s">
        <v>5336</v>
      </c>
      <c r="D4693" s="10" t="s">
        <v>5337</v>
      </c>
      <c r="E4693" s="11" t="s">
        <v>5338</v>
      </c>
      <c r="F4693" s="6">
        <v>416174</v>
      </c>
      <c r="G4693" s="6" t="s">
        <v>5257</v>
      </c>
      <c r="H4693" s="16">
        <v>7617993</v>
      </c>
      <c r="I4693" s="12">
        <v>43933</v>
      </c>
      <c r="J4693" s="12" t="s">
        <v>4030</v>
      </c>
      <c r="K4693" s="15">
        <f>4000000+826405</f>
        <v>4826405</v>
      </c>
      <c r="L4693" s="13" t="s">
        <v>14</v>
      </c>
      <c r="M4693" s="7">
        <v>1</v>
      </c>
      <c r="N4693" s="14"/>
    </row>
    <row r="4694" spans="1:14" ht="94.5">
      <c r="A4694" s="6">
        <v>4693</v>
      </c>
      <c r="B4694" s="8" t="s">
        <v>4966</v>
      </c>
      <c r="C4694" s="9" t="s">
        <v>5339</v>
      </c>
      <c r="D4694" s="10" t="s">
        <v>5340</v>
      </c>
      <c r="E4694" s="11" t="s">
        <v>5341</v>
      </c>
      <c r="F4694" s="6">
        <v>416175</v>
      </c>
      <c r="G4694" s="6" t="s">
        <v>5257</v>
      </c>
      <c r="H4694" s="16">
        <v>4374443.1500000004</v>
      </c>
      <c r="I4694" s="12">
        <v>43933</v>
      </c>
      <c r="J4694" s="12" t="s">
        <v>3994</v>
      </c>
      <c r="K4694" s="15">
        <v>2385522</v>
      </c>
      <c r="L4694" s="13" t="s">
        <v>14</v>
      </c>
      <c r="M4694" s="7">
        <v>1</v>
      </c>
      <c r="N4694" s="14"/>
    </row>
    <row r="4695" spans="1:14" ht="236.25">
      <c r="A4695" s="6">
        <v>4694</v>
      </c>
      <c r="B4695" s="8" t="s">
        <v>4966</v>
      </c>
      <c r="C4695" s="9" t="s">
        <v>5342</v>
      </c>
      <c r="D4695" s="10" t="s">
        <v>5033</v>
      </c>
      <c r="E4695" s="11" t="s">
        <v>5343</v>
      </c>
      <c r="F4695" s="6">
        <v>378242</v>
      </c>
      <c r="G4695" s="6" t="s">
        <v>5257</v>
      </c>
      <c r="H4695" s="16">
        <v>11098888.949999999</v>
      </c>
      <c r="I4695" s="12" t="s">
        <v>5344</v>
      </c>
      <c r="J4695" s="12" t="s">
        <v>5083</v>
      </c>
      <c r="K4695" s="15">
        <v>6851462</v>
      </c>
      <c r="L4695" s="13" t="s">
        <v>14</v>
      </c>
      <c r="M4695" s="7">
        <v>1</v>
      </c>
      <c r="N4695" s="14"/>
    </row>
    <row r="4696" spans="1:14" ht="94.5">
      <c r="A4696" s="6">
        <v>4695</v>
      </c>
      <c r="B4696" s="8" t="s">
        <v>4966</v>
      </c>
      <c r="C4696" s="9" t="s">
        <v>5345</v>
      </c>
      <c r="D4696" s="10" t="s">
        <v>5346</v>
      </c>
      <c r="E4696" s="11" t="s">
        <v>5347</v>
      </c>
      <c r="F4696" s="6">
        <v>416170</v>
      </c>
      <c r="G4696" s="6" t="s">
        <v>5257</v>
      </c>
      <c r="H4696" s="16">
        <v>17021196.123</v>
      </c>
      <c r="I4696" s="12">
        <v>43989</v>
      </c>
      <c r="J4696" s="12" t="s">
        <v>5115</v>
      </c>
      <c r="K4696" s="15">
        <v>0</v>
      </c>
      <c r="L4696" s="13" t="s">
        <v>14</v>
      </c>
      <c r="M4696" s="7">
        <v>1</v>
      </c>
      <c r="N4696" s="14"/>
    </row>
    <row r="4697" spans="1:14" ht="78.75">
      <c r="A4697" s="6">
        <v>4696</v>
      </c>
      <c r="B4697" s="8" t="s">
        <v>4966</v>
      </c>
      <c r="C4697" s="9" t="s">
        <v>5342</v>
      </c>
      <c r="D4697" s="10" t="s">
        <v>5033</v>
      </c>
      <c r="E4697" s="11" t="s">
        <v>5348</v>
      </c>
      <c r="F4697" s="6">
        <v>416171</v>
      </c>
      <c r="G4697" s="6" t="s">
        <v>5257</v>
      </c>
      <c r="H4697" s="16">
        <v>6737150.1500000004</v>
      </c>
      <c r="I4697" s="12">
        <v>43933</v>
      </c>
      <c r="J4697" s="12" t="s">
        <v>5349</v>
      </c>
      <c r="K4697" s="15">
        <v>3500000</v>
      </c>
      <c r="L4697" s="13" t="s">
        <v>14</v>
      </c>
      <c r="M4697" s="7">
        <v>1</v>
      </c>
      <c r="N4697" s="14"/>
    </row>
    <row r="4698" spans="1:14" ht="94.5">
      <c r="A4698" s="6">
        <v>4697</v>
      </c>
      <c r="B4698" s="8" t="s">
        <v>4966</v>
      </c>
      <c r="C4698" s="9" t="s">
        <v>5336</v>
      </c>
      <c r="D4698" s="10" t="s">
        <v>5337</v>
      </c>
      <c r="E4698" s="11" t="s">
        <v>5350</v>
      </c>
      <c r="F4698" s="6">
        <v>416172</v>
      </c>
      <c r="G4698" s="6" t="s">
        <v>5257</v>
      </c>
      <c r="H4698" s="16">
        <v>7561188.7000000002</v>
      </c>
      <c r="I4698" s="12">
        <v>43933</v>
      </c>
      <c r="J4698" s="12" t="s">
        <v>5351</v>
      </c>
      <c r="K4698" s="15">
        <v>0</v>
      </c>
      <c r="L4698" s="13" t="s">
        <v>14</v>
      </c>
      <c r="M4698" s="7">
        <v>1</v>
      </c>
      <c r="N4698" s="14"/>
    </row>
    <row r="4699" spans="1:14" ht="94.5">
      <c r="A4699" s="6">
        <v>4698</v>
      </c>
      <c r="B4699" s="8" t="s">
        <v>4966</v>
      </c>
      <c r="C4699" s="9" t="s">
        <v>5352</v>
      </c>
      <c r="D4699" s="10" t="s">
        <v>5353</v>
      </c>
      <c r="E4699" s="11" t="s">
        <v>5354</v>
      </c>
      <c r="F4699" s="6">
        <v>425746</v>
      </c>
      <c r="G4699" s="6" t="s">
        <v>5257</v>
      </c>
      <c r="H4699" s="16">
        <v>7123127.5499999998</v>
      </c>
      <c r="I4699" s="12">
        <v>43993</v>
      </c>
      <c r="J4699" s="12" t="s">
        <v>5355</v>
      </c>
      <c r="K4699" s="15">
        <v>7059851</v>
      </c>
      <c r="L4699" s="13" t="s">
        <v>14</v>
      </c>
      <c r="M4699" s="7">
        <v>1</v>
      </c>
      <c r="N4699" s="14"/>
    </row>
    <row r="4700" spans="1:14" ht="94.5">
      <c r="A4700" s="6">
        <v>4699</v>
      </c>
      <c r="B4700" s="8" t="s">
        <v>4966</v>
      </c>
      <c r="C4700" s="9" t="s">
        <v>5310</v>
      </c>
      <c r="D4700" s="10" t="s">
        <v>3485</v>
      </c>
      <c r="E4700" s="11" t="s">
        <v>5356</v>
      </c>
      <c r="F4700" s="6">
        <v>454044</v>
      </c>
      <c r="G4700" s="6" t="s">
        <v>5257</v>
      </c>
      <c r="H4700" s="16">
        <v>15913917.379000001</v>
      </c>
      <c r="I4700" s="12" t="s">
        <v>5357</v>
      </c>
      <c r="J4700" s="12" t="s">
        <v>5269</v>
      </c>
      <c r="K4700" s="15">
        <v>8295905</v>
      </c>
      <c r="L4700" s="13" t="s">
        <v>14</v>
      </c>
      <c r="M4700" s="7">
        <v>1</v>
      </c>
      <c r="N4700" s="14"/>
    </row>
    <row r="4701" spans="1:14" ht="78.75">
      <c r="A4701" s="6">
        <v>4700</v>
      </c>
      <c r="B4701" s="8" t="s">
        <v>4966</v>
      </c>
      <c r="C4701" s="9" t="s">
        <v>5358</v>
      </c>
      <c r="D4701" s="10" t="s">
        <v>5359</v>
      </c>
      <c r="E4701" s="11" t="s">
        <v>5360</v>
      </c>
      <c r="F4701" s="6">
        <v>503909</v>
      </c>
      <c r="G4701" s="6" t="s">
        <v>5257</v>
      </c>
      <c r="H4701" s="16">
        <v>3738410.55</v>
      </c>
      <c r="I4701" s="12">
        <v>44231</v>
      </c>
      <c r="J4701" s="12" t="s">
        <v>5361</v>
      </c>
      <c r="K4701" s="15">
        <v>0</v>
      </c>
      <c r="L4701" s="13" t="s">
        <v>14</v>
      </c>
      <c r="M4701" s="7">
        <v>1</v>
      </c>
      <c r="N4701" s="14"/>
    </row>
    <row r="4702" spans="1:14" ht="78.75">
      <c r="A4702" s="6">
        <v>4701</v>
      </c>
      <c r="B4702" s="8" t="s">
        <v>4966</v>
      </c>
      <c r="C4702" s="9" t="s">
        <v>5362</v>
      </c>
      <c r="D4702" s="10" t="s">
        <v>5363</v>
      </c>
      <c r="E4702" s="11" t="s">
        <v>5364</v>
      </c>
      <c r="F4702" s="6">
        <v>506895</v>
      </c>
      <c r="G4702" s="6" t="s">
        <v>5257</v>
      </c>
      <c r="H4702" s="16">
        <v>11921443.6</v>
      </c>
      <c r="I4702" s="12">
        <v>44227</v>
      </c>
      <c r="J4702" s="12">
        <v>44506</v>
      </c>
      <c r="K4702" s="15">
        <f>2500000+4500000</f>
        <v>7000000</v>
      </c>
      <c r="L4702" s="13" t="s">
        <v>14</v>
      </c>
      <c r="M4702" s="7">
        <v>1</v>
      </c>
      <c r="N4702" s="14"/>
    </row>
    <row r="4703" spans="1:14" ht="78.75">
      <c r="A4703" s="6">
        <v>4702</v>
      </c>
      <c r="B4703" s="8" t="s">
        <v>4966</v>
      </c>
      <c r="C4703" s="9" t="s">
        <v>5365</v>
      </c>
      <c r="D4703" s="10" t="s">
        <v>5366</v>
      </c>
      <c r="E4703" s="11" t="s">
        <v>5367</v>
      </c>
      <c r="F4703" s="6">
        <v>554343</v>
      </c>
      <c r="G4703" s="6" t="s">
        <v>5257</v>
      </c>
      <c r="H4703" s="16">
        <v>7593851.5999999996</v>
      </c>
      <c r="I4703" s="12" t="s">
        <v>5368</v>
      </c>
      <c r="J4703" s="12" t="s">
        <v>5369</v>
      </c>
      <c r="K4703" s="15"/>
      <c r="L4703" s="13" t="s">
        <v>14</v>
      </c>
      <c r="M4703" s="7">
        <v>1</v>
      </c>
      <c r="N4703" s="14"/>
    </row>
    <row r="4704" spans="1:14" ht="94.5">
      <c r="A4704" s="6">
        <v>4703</v>
      </c>
      <c r="B4704" s="8" t="s">
        <v>4966</v>
      </c>
      <c r="C4704" s="9" t="s">
        <v>5168</v>
      </c>
      <c r="D4704" s="10" t="s">
        <v>5169</v>
      </c>
      <c r="E4704" s="11" t="s">
        <v>5370</v>
      </c>
      <c r="F4704" s="6">
        <v>564603</v>
      </c>
      <c r="G4704" s="6" t="s">
        <v>5257</v>
      </c>
      <c r="H4704" s="16">
        <v>66049862.344999999</v>
      </c>
      <c r="I4704" s="12">
        <v>44473</v>
      </c>
      <c r="J4704" s="12" t="s">
        <v>5371</v>
      </c>
      <c r="K4704" s="15"/>
      <c r="L4704" s="13" t="s">
        <v>14</v>
      </c>
      <c r="M4704" s="7">
        <v>1</v>
      </c>
      <c r="N4704" s="14"/>
    </row>
    <row r="4705" spans="1:14" ht="78.75">
      <c r="A4705" s="6">
        <v>4704</v>
      </c>
      <c r="B4705" s="8" t="s">
        <v>4966</v>
      </c>
      <c r="C4705" s="9" t="s">
        <v>5168</v>
      </c>
      <c r="D4705" s="10" t="s">
        <v>5169</v>
      </c>
      <c r="E4705" s="11" t="s">
        <v>5372</v>
      </c>
      <c r="F4705" s="6">
        <v>564604</v>
      </c>
      <c r="G4705" s="6" t="s">
        <v>5257</v>
      </c>
      <c r="H4705" s="16">
        <v>23673005.522</v>
      </c>
      <c r="I4705" s="12">
        <v>44473</v>
      </c>
      <c r="J4705" s="12" t="s">
        <v>5373</v>
      </c>
      <c r="K4705" s="15"/>
      <c r="L4705" s="13" t="s">
        <v>14</v>
      </c>
      <c r="M4705" s="7">
        <v>1</v>
      </c>
      <c r="N4705" s="14"/>
    </row>
    <row r="4706" spans="1:14" ht="94.5">
      <c r="A4706" s="6">
        <v>4705</v>
      </c>
      <c r="B4706" s="8" t="s">
        <v>4966</v>
      </c>
      <c r="C4706" s="9" t="s">
        <v>5067</v>
      </c>
      <c r="D4706" s="10" t="s">
        <v>5068</v>
      </c>
      <c r="E4706" s="11" t="s">
        <v>5374</v>
      </c>
      <c r="F4706" s="6">
        <v>590851</v>
      </c>
      <c r="G4706" s="6" t="s">
        <v>5257</v>
      </c>
      <c r="H4706" s="16">
        <v>11986681.050000001</v>
      </c>
      <c r="I4706" s="12"/>
      <c r="J4706" s="12"/>
      <c r="K4706" s="15"/>
      <c r="L4706" s="13" t="s">
        <v>14</v>
      </c>
      <c r="M4706" s="7">
        <v>1</v>
      </c>
      <c r="N4706" s="14"/>
    </row>
    <row r="4707" spans="1:14" ht="78.75">
      <c r="A4707" s="6">
        <v>4706</v>
      </c>
      <c r="B4707" s="8" t="s">
        <v>4966</v>
      </c>
      <c r="C4707" s="9" t="s">
        <v>5375</v>
      </c>
      <c r="D4707" s="10" t="s">
        <v>5376</v>
      </c>
      <c r="E4707" s="11" t="s">
        <v>5377</v>
      </c>
      <c r="F4707" s="6">
        <v>606451</v>
      </c>
      <c r="G4707" s="6" t="s">
        <v>5257</v>
      </c>
      <c r="H4707" s="16">
        <v>8899879.3000000007</v>
      </c>
      <c r="I4707" s="12"/>
      <c r="J4707" s="12"/>
      <c r="K4707" s="15"/>
      <c r="L4707" s="13"/>
      <c r="M4707" s="7"/>
      <c r="N4707" s="14"/>
    </row>
    <row r="4708" spans="1:14" ht="78.75">
      <c r="A4708" s="6">
        <v>4707</v>
      </c>
      <c r="B4708" s="8" t="s">
        <v>4966</v>
      </c>
      <c r="C4708" s="9" t="s">
        <v>5002</v>
      </c>
      <c r="D4708" s="10" t="s">
        <v>5003</v>
      </c>
      <c r="E4708" s="11" t="s">
        <v>5378</v>
      </c>
      <c r="F4708" s="6">
        <v>606452</v>
      </c>
      <c r="G4708" s="6" t="s">
        <v>5257</v>
      </c>
      <c r="H4708" s="16">
        <v>8131765.3499999996</v>
      </c>
      <c r="I4708" s="12"/>
      <c r="J4708" s="12"/>
      <c r="K4708" s="15"/>
      <c r="L4708" s="13"/>
      <c r="M4708" s="7"/>
      <c r="N4708" s="14"/>
    </row>
    <row r="4709" spans="1:14" ht="63">
      <c r="A4709" s="6">
        <v>4708</v>
      </c>
      <c r="B4709" s="8" t="s">
        <v>4966</v>
      </c>
      <c r="C4709" s="9" t="s">
        <v>5379</v>
      </c>
      <c r="D4709" s="10" t="s">
        <v>5380</v>
      </c>
      <c r="E4709" s="11" t="s">
        <v>5381</v>
      </c>
      <c r="F4709" s="6">
        <v>606453</v>
      </c>
      <c r="G4709" s="6" t="s">
        <v>5257</v>
      </c>
      <c r="H4709" s="16">
        <v>7403449.75</v>
      </c>
      <c r="I4709" s="12"/>
      <c r="J4709" s="12"/>
      <c r="K4709" s="15"/>
      <c r="L4709" s="13"/>
      <c r="M4709" s="7"/>
      <c r="N4709" s="14"/>
    </row>
    <row r="4710" spans="1:14" ht="94.5">
      <c r="A4710" s="6">
        <v>4709</v>
      </c>
      <c r="B4710" s="8" t="s">
        <v>4966</v>
      </c>
      <c r="C4710" s="9" t="s">
        <v>5382</v>
      </c>
      <c r="D4710" s="10" t="s">
        <v>5383</v>
      </c>
      <c r="E4710" s="11" t="s">
        <v>5384</v>
      </c>
      <c r="F4710" s="6">
        <v>554559</v>
      </c>
      <c r="G4710" s="6" t="s">
        <v>4256</v>
      </c>
      <c r="H4710" s="16">
        <v>13275826.591</v>
      </c>
      <c r="I4710" s="12" t="s">
        <v>5385</v>
      </c>
      <c r="J4710" s="12">
        <v>44901</v>
      </c>
      <c r="K4710" s="15"/>
      <c r="L4710" s="13" t="s">
        <v>14</v>
      </c>
      <c r="M4710" s="7">
        <v>1</v>
      </c>
      <c r="N4710" s="14"/>
    </row>
    <row r="4711" spans="1:14" ht="141.75">
      <c r="A4711" s="6">
        <v>4710</v>
      </c>
      <c r="B4711" s="8" t="s">
        <v>4966</v>
      </c>
      <c r="C4711" s="9" t="s">
        <v>5386</v>
      </c>
      <c r="D4711" s="10" t="s">
        <v>4230</v>
      </c>
      <c r="E4711" s="11" t="s">
        <v>5387</v>
      </c>
      <c r="F4711" s="6">
        <v>335345</v>
      </c>
      <c r="G4711" s="6" t="s">
        <v>4256</v>
      </c>
      <c r="H4711" s="16">
        <v>15389760</v>
      </c>
      <c r="I4711" s="12" t="s">
        <v>5388</v>
      </c>
      <c r="J4711" s="12" t="s">
        <v>5389</v>
      </c>
      <c r="K4711" s="15"/>
      <c r="L4711" s="13" t="s">
        <v>14</v>
      </c>
      <c r="M4711" s="7">
        <v>1</v>
      </c>
      <c r="N4711" s="14"/>
    </row>
    <row r="4712" spans="1:14" ht="252">
      <c r="A4712" s="6">
        <v>4711</v>
      </c>
      <c r="B4712" s="8" t="s">
        <v>4966</v>
      </c>
      <c r="C4712" s="9" t="s">
        <v>5386</v>
      </c>
      <c r="D4712" s="10" t="s">
        <v>4230</v>
      </c>
      <c r="E4712" s="11" t="s">
        <v>5390</v>
      </c>
      <c r="F4712" s="6">
        <v>335346</v>
      </c>
      <c r="G4712" s="6" t="s">
        <v>4256</v>
      </c>
      <c r="H4712" s="16">
        <v>12713280.653000001</v>
      </c>
      <c r="I4712" s="12" t="s">
        <v>5388</v>
      </c>
      <c r="J4712" s="12" t="s">
        <v>5389</v>
      </c>
      <c r="K4712" s="15">
        <v>4885590</v>
      </c>
      <c r="L4712" s="13" t="s">
        <v>14</v>
      </c>
      <c r="M4712" s="7">
        <v>1</v>
      </c>
      <c r="N4712" s="14"/>
    </row>
    <row r="4713" spans="1:14" ht="110.25">
      <c r="A4713" s="6">
        <v>4712</v>
      </c>
      <c r="B4713" s="8" t="s">
        <v>4966</v>
      </c>
      <c r="C4713" s="9" t="s">
        <v>5391</v>
      </c>
      <c r="D4713" s="10" t="s">
        <v>5392</v>
      </c>
      <c r="E4713" s="11" t="s">
        <v>5393</v>
      </c>
      <c r="F4713" s="6">
        <v>399106</v>
      </c>
      <c r="G4713" s="6" t="s">
        <v>4256</v>
      </c>
      <c r="H4713" s="16">
        <v>28232999.640999999</v>
      </c>
      <c r="I4713" s="12">
        <v>44169</v>
      </c>
      <c r="J4713" s="12" t="s">
        <v>5394</v>
      </c>
      <c r="K4713" s="15">
        <v>17034322</v>
      </c>
      <c r="L4713" s="13" t="s">
        <v>70</v>
      </c>
      <c r="M4713" s="7">
        <v>1</v>
      </c>
      <c r="N4713" s="14"/>
    </row>
    <row r="4714" spans="1:14" ht="110.25">
      <c r="A4714" s="6">
        <v>4713</v>
      </c>
      <c r="B4714" s="8" t="s">
        <v>4966</v>
      </c>
      <c r="C4714" s="9" t="s">
        <v>5395</v>
      </c>
      <c r="D4714" s="10" t="s">
        <v>5396</v>
      </c>
      <c r="E4714" s="11" t="s">
        <v>5393</v>
      </c>
      <c r="F4714" s="6">
        <v>399106</v>
      </c>
      <c r="G4714" s="6" t="s">
        <v>4256</v>
      </c>
      <c r="H4714" s="16">
        <v>28232999.640999999</v>
      </c>
      <c r="I4714" s="12">
        <v>44169</v>
      </c>
      <c r="J4714" s="12" t="s">
        <v>5394</v>
      </c>
      <c r="K4714" s="15">
        <v>17034322</v>
      </c>
      <c r="L4714" s="13" t="s">
        <v>70</v>
      </c>
      <c r="M4714" s="7">
        <v>0.51</v>
      </c>
      <c r="N4714" s="14"/>
    </row>
    <row r="4715" spans="1:14" ht="110.25">
      <c r="A4715" s="6">
        <v>4714</v>
      </c>
      <c r="B4715" s="8" t="s">
        <v>4966</v>
      </c>
      <c r="C4715" s="9" t="s">
        <v>5397</v>
      </c>
      <c r="D4715" s="10" t="s">
        <v>5392</v>
      </c>
      <c r="E4715" s="11" t="s">
        <v>5393</v>
      </c>
      <c r="F4715" s="6">
        <v>399106</v>
      </c>
      <c r="G4715" s="6" t="s">
        <v>4256</v>
      </c>
      <c r="H4715" s="16">
        <v>28232999.640999999</v>
      </c>
      <c r="I4715" s="12">
        <v>44169</v>
      </c>
      <c r="J4715" s="12" t="s">
        <v>5394</v>
      </c>
      <c r="K4715" s="15">
        <v>17034322</v>
      </c>
      <c r="L4715" s="13" t="s">
        <v>70</v>
      </c>
      <c r="M4715" s="7">
        <v>0.49</v>
      </c>
      <c r="N4715" s="14"/>
    </row>
    <row r="4716" spans="1:14" ht="78.75">
      <c r="A4716" s="6">
        <v>4715</v>
      </c>
      <c r="B4716" s="8" t="s">
        <v>4966</v>
      </c>
      <c r="C4716" s="9" t="s">
        <v>5398</v>
      </c>
      <c r="D4716" s="10" t="s">
        <v>5399</v>
      </c>
      <c r="E4716" s="11" t="s">
        <v>5400</v>
      </c>
      <c r="F4716" s="6">
        <v>399107</v>
      </c>
      <c r="G4716" s="6" t="s">
        <v>4256</v>
      </c>
      <c r="H4716" s="16">
        <v>6656906.5</v>
      </c>
      <c r="I4716" s="12" t="s">
        <v>5401</v>
      </c>
      <c r="J4716" s="12" t="s">
        <v>700</v>
      </c>
      <c r="K4716" s="15">
        <v>3000000</v>
      </c>
      <c r="L4716" s="13" t="s">
        <v>14</v>
      </c>
      <c r="M4716" s="7">
        <v>1</v>
      </c>
      <c r="N4716" s="14"/>
    </row>
    <row r="4717" spans="1:14" ht="110.25">
      <c r="A4717" s="6">
        <v>4716</v>
      </c>
      <c r="B4717" s="8" t="s">
        <v>4966</v>
      </c>
      <c r="C4717" s="9" t="s">
        <v>5382</v>
      </c>
      <c r="D4717" s="10" t="s">
        <v>5383</v>
      </c>
      <c r="E4717" s="11" t="s">
        <v>5402</v>
      </c>
      <c r="F4717" s="6">
        <v>401993</v>
      </c>
      <c r="G4717" s="6" t="s">
        <v>4256</v>
      </c>
      <c r="H4717" s="16">
        <v>29308791.055</v>
      </c>
      <c r="I4717" s="12" t="s">
        <v>5403</v>
      </c>
      <c r="J4717" s="12" t="s">
        <v>5404</v>
      </c>
      <c r="K4717" s="15">
        <v>8804920</v>
      </c>
      <c r="L4717" s="13" t="s">
        <v>14</v>
      </c>
      <c r="M4717" s="7">
        <v>1</v>
      </c>
      <c r="N4717" s="14"/>
    </row>
    <row r="4718" spans="1:14" ht="204.75">
      <c r="A4718" s="6">
        <v>4717</v>
      </c>
      <c r="B4718" s="8" t="s">
        <v>4966</v>
      </c>
      <c r="C4718" s="9" t="s">
        <v>5405</v>
      </c>
      <c r="D4718" s="10" t="s">
        <v>5406</v>
      </c>
      <c r="E4718" s="11" t="s">
        <v>5407</v>
      </c>
      <c r="F4718" s="6">
        <v>464988</v>
      </c>
      <c r="G4718" s="6" t="s">
        <v>4256</v>
      </c>
      <c r="H4718" s="16">
        <v>17318919.622000001</v>
      </c>
      <c r="I4718" s="12" t="s">
        <v>5408</v>
      </c>
      <c r="J4718" s="12" t="s">
        <v>5409</v>
      </c>
      <c r="K4718" s="15">
        <v>5587239</v>
      </c>
      <c r="L4718" s="13" t="s">
        <v>70</v>
      </c>
      <c r="M4718" s="7">
        <v>1</v>
      </c>
      <c r="N4718" s="14"/>
    </row>
    <row r="4719" spans="1:14" ht="204.75">
      <c r="A4719" s="6">
        <v>4718</v>
      </c>
      <c r="B4719" s="8" t="s">
        <v>4966</v>
      </c>
      <c r="C4719" s="9" t="s">
        <v>5410</v>
      </c>
      <c r="D4719" s="10" t="s">
        <v>5280</v>
      </c>
      <c r="E4719" s="11" t="s">
        <v>5407</v>
      </c>
      <c r="F4719" s="6">
        <v>464988</v>
      </c>
      <c r="G4719" s="6" t="s">
        <v>4256</v>
      </c>
      <c r="H4719" s="16">
        <v>17318919.622000001</v>
      </c>
      <c r="I4719" s="12" t="s">
        <v>5408</v>
      </c>
      <c r="J4719" s="12" t="s">
        <v>5409</v>
      </c>
      <c r="K4719" s="15">
        <v>5587239</v>
      </c>
      <c r="L4719" s="13" t="s">
        <v>70</v>
      </c>
      <c r="M4719" s="7">
        <v>0.51</v>
      </c>
      <c r="N4719" s="14"/>
    </row>
    <row r="4720" spans="1:14" ht="204.75">
      <c r="A4720" s="6">
        <v>4719</v>
      </c>
      <c r="B4720" s="8" t="s">
        <v>4966</v>
      </c>
      <c r="C4720" s="9" t="s">
        <v>5411</v>
      </c>
      <c r="D4720" s="10" t="s">
        <v>5412</v>
      </c>
      <c r="E4720" s="11" t="s">
        <v>5407</v>
      </c>
      <c r="F4720" s="6">
        <v>464988</v>
      </c>
      <c r="G4720" s="6" t="s">
        <v>4256</v>
      </c>
      <c r="H4720" s="16">
        <v>17318919.622000001</v>
      </c>
      <c r="I4720" s="12" t="s">
        <v>5408</v>
      </c>
      <c r="J4720" s="12" t="s">
        <v>5409</v>
      </c>
      <c r="K4720" s="15">
        <v>5587239</v>
      </c>
      <c r="L4720" s="13" t="s">
        <v>70</v>
      </c>
      <c r="M4720" s="7">
        <v>0.49</v>
      </c>
      <c r="N4720" s="14"/>
    </row>
    <row r="4721" spans="1:14" ht="283.5">
      <c r="A4721" s="6">
        <v>4720</v>
      </c>
      <c r="B4721" s="8" t="s">
        <v>4966</v>
      </c>
      <c r="C4721" s="9" t="s">
        <v>5413</v>
      </c>
      <c r="D4721" s="10" t="s">
        <v>4003</v>
      </c>
      <c r="E4721" s="11" t="s">
        <v>5414</v>
      </c>
      <c r="F4721" s="6">
        <v>553372</v>
      </c>
      <c r="G4721" s="6" t="s">
        <v>4256</v>
      </c>
      <c r="H4721" s="16">
        <v>31593697.877999999</v>
      </c>
      <c r="I4721" s="12" t="s">
        <v>5415</v>
      </c>
      <c r="J4721" s="12" t="s">
        <v>5416</v>
      </c>
      <c r="K4721" s="15"/>
      <c r="L4721" s="13" t="s">
        <v>14</v>
      </c>
      <c r="M4721" s="7">
        <v>1</v>
      </c>
      <c r="N4721" s="14"/>
    </row>
    <row r="4722" spans="1:14" ht="283.5">
      <c r="A4722" s="6">
        <v>4721</v>
      </c>
      <c r="B4722" s="8" t="s">
        <v>4966</v>
      </c>
      <c r="C4722" s="9" t="s">
        <v>5413</v>
      </c>
      <c r="D4722" s="10" t="s">
        <v>4003</v>
      </c>
      <c r="E4722" s="11" t="s">
        <v>5417</v>
      </c>
      <c r="F4722" s="6">
        <v>553373</v>
      </c>
      <c r="G4722" s="6" t="s">
        <v>4256</v>
      </c>
      <c r="H4722" s="16">
        <v>52088390.026000001</v>
      </c>
      <c r="I4722" s="12">
        <v>44418</v>
      </c>
      <c r="J4722" s="12" t="s">
        <v>5416</v>
      </c>
      <c r="K4722" s="15"/>
      <c r="L4722" s="13" t="s">
        <v>14</v>
      </c>
      <c r="M4722" s="7">
        <v>1</v>
      </c>
      <c r="N4722" s="14"/>
    </row>
    <row r="4723" spans="1:14" ht="78.75">
      <c r="A4723" s="6">
        <v>4722</v>
      </c>
      <c r="B4723" s="8" t="s">
        <v>4966</v>
      </c>
      <c r="C4723" s="9" t="s">
        <v>5418</v>
      </c>
      <c r="D4723" s="10" t="s">
        <v>5419</v>
      </c>
      <c r="E4723" s="11" t="s">
        <v>5420</v>
      </c>
      <c r="F4723" s="6">
        <v>554558</v>
      </c>
      <c r="G4723" s="6" t="s">
        <v>4256</v>
      </c>
      <c r="H4723" s="16">
        <v>7630256.5499999998</v>
      </c>
      <c r="I4723" s="12" t="s">
        <v>5394</v>
      </c>
      <c r="J4723" s="12">
        <v>44479</v>
      </c>
      <c r="K4723" s="15">
        <v>4800000</v>
      </c>
      <c r="L4723" s="13" t="s">
        <v>14</v>
      </c>
      <c r="M4723" s="7">
        <v>1</v>
      </c>
      <c r="N4723" s="14"/>
    </row>
    <row r="4724" spans="1:14" ht="173.25">
      <c r="A4724" s="6">
        <v>4723</v>
      </c>
      <c r="B4724" s="8" t="s">
        <v>4966</v>
      </c>
      <c r="C4724" s="9" t="s">
        <v>5310</v>
      </c>
      <c r="D4724" s="10" t="s">
        <v>3485</v>
      </c>
      <c r="E4724" s="11" t="s">
        <v>5421</v>
      </c>
      <c r="F4724" s="6">
        <v>553374</v>
      </c>
      <c r="G4724" s="6" t="s">
        <v>4256</v>
      </c>
      <c r="H4724" s="16">
        <v>16473916.445</v>
      </c>
      <c r="I4724" s="12" t="s">
        <v>5422</v>
      </c>
      <c r="J4724" s="12" t="s">
        <v>5423</v>
      </c>
      <c r="K4724" s="15"/>
      <c r="L4724" s="13" t="s">
        <v>14</v>
      </c>
      <c r="M4724" s="7">
        <v>1</v>
      </c>
      <c r="N4724" s="14"/>
    </row>
    <row r="4725" spans="1:14" ht="267.75">
      <c r="A4725" s="6">
        <v>4724</v>
      </c>
      <c r="B4725" s="8" t="s">
        <v>4966</v>
      </c>
      <c r="C4725" s="9" t="s">
        <v>5310</v>
      </c>
      <c r="D4725" s="10" t="s">
        <v>3485</v>
      </c>
      <c r="E4725" s="11" t="s">
        <v>5424</v>
      </c>
      <c r="F4725" s="6">
        <v>553375</v>
      </c>
      <c r="G4725" s="6" t="s">
        <v>4256</v>
      </c>
      <c r="H4725" s="16">
        <v>17365659.942000002</v>
      </c>
      <c r="I4725" s="12" t="s">
        <v>5422</v>
      </c>
      <c r="J4725" s="12" t="s">
        <v>5423</v>
      </c>
      <c r="K4725" s="15"/>
      <c r="L4725" s="13" t="s">
        <v>14</v>
      </c>
      <c r="M4725" s="7">
        <v>1</v>
      </c>
      <c r="N4725" s="14"/>
    </row>
    <row r="4726" spans="1:14" ht="252">
      <c r="A4726" s="6">
        <v>4725</v>
      </c>
      <c r="B4726" s="8" t="s">
        <v>4966</v>
      </c>
      <c r="C4726" s="9" t="s">
        <v>3484</v>
      </c>
      <c r="D4726" s="10" t="s">
        <v>3485</v>
      </c>
      <c r="E4726" s="11" t="s">
        <v>5425</v>
      </c>
      <c r="F4726" s="6">
        <v>343766</v>
      </c>
      <c r="G4726" s="6" t="s">
        <v>4256</v>
      </c>
      <c r="H4726" s="16">
        <v>22540012.888</v>
      </c>
      <c r="I4726" s="12" t="s">
        <v>5426</v>
      </c>
      <c r="J4726" s="12" t="s">
        <v>3994</v>
      </c>
      <c r="K4726" s="15">
        <v>8500000</v>
      </c>
      <c r="L4726" s="13" t="s">
        <v>14</v>
      </c>
      <c r="M4726" s="7">
        <v>1</v>
      </c>
      <c r="N4726" s="14"/>
    </row>
    <row r="4727" spans="1:14" ht="173.25">
      <c r="A4727" s="6">
        <v>4726</v>
      </c>
      <c r="B4727" s="8" t="s">
        <v>4966</v>
      </c>
      <c r="C4727" s="9" t="s">
        <v>5427</v>
      </c>
      <c r="D4727" s="10" t="s">
        <v>5346</v>
      </c>
      <c r="E4727" s="11" t="s">
        <v>5428</v>
      </c>
      <c r="F4727" s="6">
        <v>343767</v>
      </c>
      <c r="G4727" s="6" t="s">
        <v>4256</v>
      </c>
      <c r="H4727" s="16">
        <v>15677958.681</v>
      </c>
      <c r="I4727" s="12" t="s">
        <v>5426</v>
      </c>
      <c r="J4727" s="12" t="s">
        <v>5288</v>
      </c>
      <c r="K4727" s="15">
        <v>9829200</v>
      </c>
      <c r="L4727" s="13" t="s">
        <v>14</v>
      </c>
      <c r="M4727" s="7">
        <v>1</v>
      </c>
      <c r="N4727" s="14"/>
    </row>
    <row r="4728" spans="1:14" ht="220.5">
      <c r="A4728" s="6">
        <v>4727</v>
      </c>
      <c r="B4728" s="8" t="s">
        <v>4966</v>
      </c>
      <c r="C4728" s="9" t="s">
        <v>2363</v>
      </c>
      <c r="D4728" s="10" t="s">
        <v>257</v>
      </c>
      <c r="E4728" s="11" t="s">
        <v>5429</v>
      </c>
      <c r="F4728" s="6">
        <v>433548</v>
      </c>
      <c r="G4728" s="6" t="s">
        <v>4256</v>
      </c>
      <c r="H4728" s="16">
        <v>41499999.338</v>
      </c>
      <c r="I4728" s="12" t="s">
        <v>5304</v>
      </c>
      <c r="J4728" s="12" t="s">
        <v>5430</v>
      </c>
      <c r="K4728" s="15">
        <f>10000000+16961674</f>
        <v>26961674</v>
      </c>
      <c r="L4728" s="13" t="s">
        <v>14</v>
      </c>
      <c r="M4728" s="7">
        <v>1</v>
      </c>
      <c r="N4728" s="14"/>
    </row>
    <row r="4729" spans="1:14" ht="204.75">
      <c r="A4729" s="6">
        <v>4728</v>
      </c>
      <c r="B4729" s="8" t="s">
        <v>4966</v>
      </c>
      <c r="C4729" s="9" t="s">
        <v>5431</v>
      </c>
      <c r="D4729" s="10" t="s">
        <v>5432</v>
      </c>
      <c r="E4729" s="11" t="s">
        <v>5433</v>
      </c>
      <c r="F4729" s="6">
        <v>476004</v>
      </c>
      <c r="G4729" s="6" t="s">
        <v>4256</v>
      </c>
      <c r="H4729" s="16">
        <v>24075670.818</v>
      </c>
      <c r="I4729" s="12" t="s">
        <v>5304</v>
      </c>
      <c r="J4729" s="12" t="s">
        <v>5434</v>
      </c>
      <c r="K4729" s="15">
        <v>3620000</v>
      </c>
      <c r="L4729" s="13" t="s">
        <v>70</v>
      </c>
      <c r="M4729" s="7">
        <v>1</v>
      </c>
      <c r="N4729" s="14"/>
    </row>
    <row r="4730" spans="1:14" ht="204.75">
      <c r="A4730" s="6">
        <v>4729</v>
      </c>
      <c r="B4730" s="8" t="s">
        <v>4966</v>
      </c>
      <c r="C4730" s="9" t="s">
        <v>5435</v>
      </c>
      <c r="D4730" s="10" t="s">
        <v>5107</v>
      </c>
      <c r="E4730" s="11" t="s">
        <v>5433</v>
      </c>
      <c r="F4730" s="6">
        <v>476004</v>
      </c>
      <c r="G4730" s="6" t="s">
        <v>4256</v>
      </c>
      <c r="H4730" s="16">
        <v>24075670.818</v>
      </c>
      <c r="I4730" s="12" t="s">
        <v>5304</v>
      </c>
      <c r="J4730" s="12" t="s">
        <v>5434</v>
      </c>
      <c r="K4730" s="15">
        <v>3620000</v>
      </c>
      <c r="L4730" s="13" t="s">
        <v>70</v>
      </c>
      <c r="M4730" s="7">
        <v>0.4</v>
      </c>
      <c r="N4730" s="14"/>
    </row>
    <row r="4731" spans="1:14" ht="204.75">
      <c r="A4731" s="6">
        <v>4730</v>
      </c>
      <c r="B4731" s="8" t="s">
        <v>4966</v>
      </c>
      <c r="C4731" s="9" t="s">
        <v>5395</v>
      </c>
      <c r="D4731" s="10" t="s">
        <v>5396</v>
      </c>
      <c r="E4731" s="11" t="s">
        <v>5433</v>
      </c>
      <c r="F4731" s="6">
        <v>476004</v>
      </c>
      <c r="G4731" s="6" t="s">
        <v>4256</v>
      </c>
      <c r="H4731" s="16">
        <v>24075670.818</v>
      </c>
      <c r="I4731" s="12" t="s">
        <v>5304</v>
      </c>
      <c r="J4731" s="12" t="s">
        <v>5434</v>
      </c>
      <c r="K4731" s="15">
        <v>3620000</v>
      </c>
      <c r="L4731" s="13" t="s">
        <v>70</v>
      </c>
      <c r="M4731" s="7">
        <v>0.6</v>
      </c>
      <c r="N4731" s="14"/>
    </row>
    <row r="4732" spans="1:14" ht="220.5">
      <c r="A4732" s="6">
        <v>4731</v>
      </c>
      <c r="B4732" s="8" t="s">
        <v>4966</v>
      </c>
      <c r="C4732" s="9" t="s">
        <v>5436</v>
      </c>
      <c r="D4732" s="10" t="s">
        <v>5162</v>
      </c>
      <c r="E4732" s="11" t="s">
        <v>5437</v>
      </c>
      <c r="F4732" s="6">
        <v>500785</v>
      </c>
      <c r="G4732" s="6" t="s">
        <v>4256</v>
      </c>
      <c r="H4732" s="16">
        <v>22884324.977000002</v>
      </c>
      <c r="I4732" s="12" t="s">
        <v>705</v>
      </c>
      <c r="J4732" s="12" t="s">
        <v>5438</v>
      </c>
      <c r="K4732" s="15">
        <f>6878429+3991588</f>
        <v>10870017</v>
      </c>
      <c r="L4732" s="13" t="s">
        <v>14</v>
      </c>
      <c r="M4732" s="7">
        <v>1</v>
      </c>
      <c r="N4732" s="14"/>
    </row>
    <row r="4733" spans="1:14" ht="378">
      <c r="A4733" s="6">
        <v>4732</v>
      </c>
      <c r="B4733" s="8" t="s">
        <v>4966</v>
      </c>
      <c r="C4733" s="9" t="s">
        <v>3484</v>
      </c>
      <c r="D4733" s="10" t="s">
        <v>3485</v>
      </c>
      <c r="E4733" s="11" t="s">
        <v>5439</v>
      </c>
      <c r="F4733" s="6">
        <v>554557</v>
      </c>
      <c r="G4733" s="6" t="s">
        <v>4256</v>
      </c>
      <c r="H4733" s="16">
        <v>36662559.130000003</v>
      </c>
      <c r="I4733" s="12" t="s">
        <v>5422</v>
      </c>
      <c r="J4733" s="12">
        <v>44846</v>
      </c>
      <c r="K4733" s="15"/>
      <c r="L4733" s="13" t="s">
        <v>14</v>
      </c>
      <c r="M4733" s="7">
        <v>1</v>
      </c>
      <c r="N4733" s="14"/>
    </row>
    <row r="4734" spans="1:14" ht="94.5">
      <c r="A4734" s="6">
        <v>4733</v>
      </c>
      <c r="B4734" s="8" t="s">
        <v>4966</v>
      </c>
      <c r="C4734" s="9" t="s">
        <v>2363</v>
      </c>
      <c r="D4734" s="10" t="s">
        <v>257</v>
      </c>
      <c r="E4734" s="11" t="s">
        <v>5440</v>
      </c>
      <c r="F4734" s="6">
        <v>546285</v>
      </c>
      <c r="G4734" s="6" t="s">
        <v>4045</v>
      </c>
      <c r="H4734" s="16">
        <v>105883014.597</v>
      </c>
      <c r="I4734" s="12" t="s">
        <v>5441</v>
      </c>
      <c r="J4734" s="12" t="s">
        <v>5442</v>
      </c>
      <c r="K4734" s="15"/>
      <c r="L4734" s="13" t="s">
        <v>14</v>
      </c>
      <c r="M4734" s="7">
        <v>1</v>
      </c>
      <c r="N4734" s="14"/>
    </row>
    <row r="4735" spans="1:14" ht="141.75">
      <c r="A4735" s="6">
        <v>4734</v>
      </c>
      <c r="B4735" s="8" t="s">
        <v>4966</v>
      </c>
      <c r="C4735" s="9" t="s">
        <v>2363</v>
      </c>
      <c r="D4735" s="10" t="s">
        <v>257</v>
      </c>
      <c r="E4735" s="11" t="s">
        <v>5443</v>
      </c>
      <c r="F4735" s="6">
        <v>557629</v>
      </c>
      <c r="G4735" s="6" t="s">
        <v>4045</v>
      </c>
      <c r="H4735" s="16">
        <v>107941560.56</v>
      </c>
      <c r="I4735" s="12"/>
      <c r="J4735" s="12"/>
      <c r="K4735" s="15"/>
      <c r="L4735" s="13" t="s">
        <v>14</v>
      </c>
      <c r="M4735" s="7">
        <v>1</v>
      </c>
      <c r="N4735" s="14"/>
    </row>
    <row r="4736" spans="1:14" ht="78.75">
      <c r="A4736" s="6">
        <v>4735</v>
      </c>
      <c r="B4736" s="8" t="s">
        <v>4966</v>
      </c>
      <c r="C4736" s="9" t="s">
        <v>5444</v>
      </c>
      <c r="D4736" s="10" t="s">
        <v>5445</v>
      </c>
      <c r="E4736" s="11" t="s">
        <v>5446</v>
      </c>
      <c r="F4736" s="6">
        <v>478332</v>
      </c>
      <c r="G4736" s="6" t="s">
        <v>4045</v>
      </c>
      <c r="H4736" s="16">
        <v>225620283.88100001</v>
      </c>
      <c r="I4736" s="12" t="s">
        <v>5357</v>
      </c>
      <c r="J4736" s="12">
        <v>44836</v>
      </c>
      <c r="K4736" s="15">
        <v>154115204</v>
      </c>
      <c r="L4736" s="13" t="s">
        <v>70</v>
      </c>
      <c r="M4736" s="7">
        <v>1</v>
      </c>
      <c r="N4736" s="14"/>
    </row>
    <row r="4737" spans="1:14" ht="78.75">
      <c r="A4737" s="6">
        <v>4736</v>
      </c>
      <c r="B4737" s="8" t="s">
        <v>4966</v>
      </c>
      <c r="C4737" s="9" t="s">
        <v>5447</v>
      </c>
      <c r="D4737" s="10" t="s">
        <v>5448</v>
      </c>
      <c r="E4737" s="11" t="s">
        <v>5446</v>
      </c>
      <c r="F4737" s="6">
        <v>478332</v>
      </c>
      <c r="G4737" s="6" t="s">
        <v>4045</v>
      </c>
      <c r="H4737" s="16">
        <v>225620283.88100001</v>
      </c>
      <c r="I4737" s="12" t="s">
        <v>5357</v>
      </c>
      <c r="J4737" s="12">
        <v>44836</v>
      </c>
      <c r="K4737" s="15">
        <v>154115204</v>
      </c>
      <c r="L4737" s="13" t="s">
        <v>70</v>
      </c>
      <c r="M4737" s="7">
        <v>0.51</v>
      </c>
      <c r="N4737" s="14"/>
    </row>
    <row r="4738" spans="1:14" ht="78.75">
      <c r="A4738" s="6">
        <v>4737</v>
      </c>
      <c r="B4738" s="8" t="s">
        <v>4966</v>
      </c>
      <c r="C4738" s="9" t="s">
        <v>5168</v>
      </c>
      <c r="D4738" s="10" t="s">
        <v>5169</v>
      </c>
      <c r="E4738" s="11" t="s">
        <v>5446</v>
      </c>
      <c r="F4738" s="6">
        <v>478332</v>
      </c>
      <c r="G4738" s="6" t="s">
        <v>4045</v>
      </c>
      <c r="H4738" s="16">
        <v>225620283.88100001</v>
      </c>
      <c r="I4738" s="12" t="s">
        <v>5357</v>
      </c>
      <c r="J4738" s="12">
        <v>44836</v>
      </c>
      <c r="K4738" s="15">
        <v>154115204</v>
      </c>
      <c r="L4738" s="13" t="s">
        <v>70</v>
      </c>
      <c r="M4738" s="7">
        <v>0.49</v>
      </c>
      <c r="N4738" s="14"/>
    </row>
    <row r="4739" spans="1:14" ht="63">
      <c r="A4739" s="6">
        <v>4738</v>
      </c>
      <c r="B4739" s="8" t="s">
        <v>4966</v>
      </c>
      <c r="C4739" s="9" t="s">
        <v>5449</v>
      </c>
      <c r="D4739" s="10" t="s">
        <v>5450</v>
      </c>
      <c r="E4739" s="11" t="s">
        <v>5451</v>
      </c>
      <c r="F4739" s="6">
        <v>400462</v>
      </c>
      <c r="G4739" s="6" t="s">
        <v>4045</v>
      </c>
      <c r="H4739" s="16">
        <v>188791158.40400001</v>
      </c>
      <c r="I4739" s="12" t="s">
        <v>5452</v>
      </c>
      <c r="J4739" s="12" t="s">
        <v>5453</v>
      </c>
      <c r="K4739" s="15">
        <v>107420640</v>
      </c>
      <c r="L4739" s="13" t="s">
        <v>70</v>
      </c>
      <c r="M4739" s="7">
        <v>1</v>
      </c>
      <c r="N4739" s="14"/>
    </row>
    <row r="4740" spans="1:14" ht="63">
      <c r="A4740" s="6">
        <v>4739</v>
      </c>
      <c r="B4740" s="8" t="s">
        <v>4966</v>
      </c>
      <c r="C4740" s="9" t="s">
        <v>3484</v>
      </c>
      <c r="D4740" s="10" t="s">
        <v>3485</v>
      </c>
      <c r="E4740" s="11" t="s">
        <v>5451</v>
      </c>
      <c r="F4740" s="6">
        <v>400462</v>
      </c>
      <c r="G4740" s="6" t="s">
        <v>4045</v>
      </c>
      <c r="H4740" s="16">
        <v>188791158.40400001</v>
      </c>
      <c r="I4740" s="12" t="s">
        <v>5452</v>
      </c>
      <c r="J4740" s="12" t="s">
        <v>5453</v>
      </c>
      <c r="K4740" s="15">
        <v>107420640</v>
      </c>
      <c r="L4740" s="13" t="s">
        <v>70</v>
      </c>
      <c r="M4740" s="7">
        <v>0.33</v>
      </c>
      <c r="N4740" s="14"/>
    </row>
    <row r="4741" spans="1:14" ht="78.75">
      <c r="A4741" s="6">
        <v>4740</v>
      </c>
      <c r="B4741" s="8" t="s">
        <v>4966</v>
      </c>
      <c r="C4741" s="9" t="s">
        <v>2280</v>
      </c>
      <c r="D4741" s="10" t="s">
        <v>2281</v>
      </c>
      <c r="E4741" s="11" t="s">
        <v>5451</v>
      </c>
      <c r="F4741" s="6">
        <v>400462</v>
      </c>
      <c r="G4741" s="6" t="s">
        <v>4045</v>
      </c>
      <c r="H4741" s="16">
        <v>188791158.40400001</v>
      </c>
      <c r="I4741" s="12" t="s">
        <v>5452</v>
      </c>
      <c r="J4741" s="12" t="s">
        <v>5453</v>
      </c>
      <c r="K4741" s="15">
        <v>107420640</v>
      </c>
      <c r="L4741" s="13" t="s">
        <v>70</v>
      </c>
      <c r="M4741" s="7">
        <v>0.34</v>
      </c>
      <c r="N4741" s="14"/>
    </row>
    <row r="4742" spans="1:14" ht="63">
      <c r="A4742" s="6">
        <v>4741</v>
      </c>
      <c r="B4742" s="8" t="s">
        <v>4966</v>
      </c>
      <c r="C4742" s="9" t="s">
        <v>5454</v>
      </c>
      <c r="D4742" s="10" t="s">
        <v>5162</v>
      </c>
      <c r="E4742" s="11" t="s">
        <v>5451</v>
      </c>
      <c r="F4742" s="6">
        <v>400462</v>
      </c>
      <c r="G4742" s="6" t="s">
        <v>4045</v>
      </c>
      <c r="H4742" s="16">
        <v>188791158.40400001</v>
      </c>
      <c r="I4742" s="12" t="s">
        <v>5452</v>
      </c>
      <c r="J4742" s="12" t="s">
        <v>5453</v>
      </c>
      <c r="K4742" s="15">
        <v>107420640</v>
      </c>
      <c r="L4742" s="13" t="s">
        <v>70</v>
      </c>
      <c r="M4742" s="7">
        <v>0.33</v>
      </c>
      <c r="N4742" s="14"/>
    </row>
    <row r="4743" spans="1:14" ht="47.25">
      <c r="A4743" s="6">
        <v>4742</v>
      </c>
      <c r="B4743" s="8" t="s">
        <v>4966</v>
      </c>
      <c r="C4743" s="9" t="s">
        <v>3484</v>
      </c>
      <c r="D4743" s="10" t="s">
        <v>3485</v>
      </c>
      <c r="E4743" s="11" t="s">
        <v>5455</v>
      </c>
      <c r="F4743" s="6">
        <v>408723</v>
      </c>
      <c r="G4743" s="6" t="s">
        <v>4045</v>
      </c>
      <c r="H4743" s="16">
        <v>96630985.812000006</v>
      </c>
      <c r="I4743" s="12">
        <v>43993</v>
      </c>
      <c r="J4743" s="12" t="s">
        <v>1407</v>
      </c>
      <c r="K4743" s="15">
        <f>48570247+6646618</f>
        <v>55216865</v>
      </c>
      <c r="L4743" s="13" t="s">
        <v>14</v>
      </c>
      <c r="M4743" s="7">
        <v>1</v>
      </c>
      <c r="N4743" s="14"/>
    </row>
    <row r="4744" spans="1:14" ht="94.5">
      <c r="A4744" s="6">
        <v>4743</v>
      </c>
      <c r="B4744" s="8" t="s">
        <v>4966</v>
      </c>
      <c r="C4744" s="9" t="s">
        <v>5456</v>
      </c>
      <c r="D4744" s="10" t="s">
        <v>5457</v>
      </c>
      <c r="E4744" s="11" t="s">
        <v>5458</v>
      </c>
      <c r="F4744" s="6">
        <v>515029</v>
      </c>
      <c r="G4744" s="6" t="s">
        <v>4045</v>
      </c>
      <c r="H4744" s="16">
        <v>115780062.001</v>
      </c>
      <c r="I4744" s="12">
        <v>44287</v>
      </c>
      <c r="J4744" s="12" t="s">
        <v>5459</v>
      </c>
      <c r="K4744" s="15">
        <v>0</v>
      </c>
      <c r="L4744" s="13" t="s">
        <v>70</v>
      </c>
      <c r="M4744" s="7">
        <v>1</v>
      </c>
      <c r="N4744" s="14"/>
    </row>
    <row r="4745" spans="1:14" ht="94.5">
      <c r="A4745" s="6">
        <v>4744</v>
      </c>
      <c r="B4745" s="8" t="s">
        <v>4966</v>
      </c>
      <c r="C4745" s="9" t="s">
        <v>5265</v>
      </c>
      <c r="D4745" s="10" t="s">
        <v>4637</v>
      </c>
      <c r="E4745" s="11" t="s">
        <v>5458</v>
      </c>
      <c r="F4745" s="6">
        <v>515029</v>
      </c>
      <c r="G4745" s="6" t="s">
        <v>4045</v>
      </c>
      <c r="H4745" s="16">
        <v>115780062.001</v>
      </c>
      <c r="I4745" s="12">
        <v>44287</v>
      </c>
      <c r="J4745" s="12" t="s">
        <v>5459</v>
      </c>
      <c r="K4745" s="15"/>
      <c r="L4745" s="13" t="s">
        <v>70</v>
      </c>
      <c r="M4745" s="7">
        <v>0.51</v>
      </c>
      <c r="N4745" s="14"/>
    </row>
    <row r="4746" spans="1:14" ht="94.5">
      <c r="A4746" s="6">
        <v>4745</v>
      </c>
      <c r="B4746" s="8" t="s">
        <v>4966</v>
      </c>
      <c r="C4746" s="9" t="s">
        <v>5460</v>
      </c>
      <c r="D4746" s="10" t="s">
        <v>5461</v>
      </c>
      <c r="E4746" s="11" t="s">
        <v>5458</v>
      </c>
      <c r="F4746" s="6">
        <v>515029</v>
      </c>
      <c r="G4746" s="6" t="s">
        <v>4045</v>
      </c>
      <c r="H4746" s="16">
        <v>115780062.001</v>
      </c>
      <c r="I4746" s="12">
        <v>44287</v>
      </c>
      <c r="J4746" s="12" t="s">
        <v>5459</v>
      </c>
      <c r="K4746" s="15"/>
      <c r="L4746" s="13" t="s">
        <v>70</v>
      </c>
      <c r="M4746" s="7">
        <v>0.49</v>
      </c>
      <c r="N4746" s="14"/>
    </row>
    <row r="4747" spans="1:14" ht="126">
      <c r="A4747" s="6">
        <v>4746</v>
      </c>
      <c r="B4747" s="8" t="s">
        <v>4966</v>
      </c>
      <c r="C4747" s="9" t="s">
        <v>5462</v>
      </c>
      <c r="D4747" s="10" t="s">
        <v>5463</v>
      </c>
      <c r="E4747" s="11" t="s">
        <v>5464</v>
      </c>
      <c r="F4747" s="6">
        <v>416140</v>
      </c>
      <c r="G4747" s="6" t="s">
        <v>4045</v>
      </c>
      <c r="H4747" s="16">
        <v>58482633.868000001</v>
      </c>
      <c r="I4747" s="12" t="s">
        <v>5465</v>
      </c>
      <c r="J4747" s="12" t="s">
        <v>5430</v>
      </c>
      <c r="K4747" s="15">
        <v>35811948</v>
      </c>
      <c r="L4747" s="13" t="s">
        <v>70</v>
      </c>
      <c r="M4747" s="7">
        <v>1</v>
      </c>
      <c r="N4747" s="14"/>
    </row>
    <row r="4748" spans="1:14" ht="94.5">
      <c r="A4748" s="6">
        <v>4747</v>
      </c>
      <c r="B4748" s="8" t="s">
        <v>4966</v>
      </c>
      <c r="C4748" s="9" t="s">
        <v>4093</v>
      </c>
      <c r="D4748" s="10" t="s">
        <v>2258</v>
      </c>
      <c r="E4748" s="11" t="s">
        <v>5464</v>
      </c>
      <c r="F4748" s="6">
        <v>416140</v>
      </c>
      <c r="G4748" s="6" t="s">
        <v>4045</v>
      </c>
      <c r="H4748" s="16">
        <v>58482633.868000001</v>
      </c>
      <c r="I4748" s="12" t="s">
        <v>5465</v>
      </c>
      <c r="J4748" s="12" t="s">
        <v>5430</v>
      </c>
      <c r="K4748" s="15">
        <v>35811948</v>
      </c>
      <c r="L4748" s="13" t="s">
        <v>70</v>
      </c>
      <c r="M4748" s="7">
        <v>0.4</v>
      </c>
      <c r="N4748" s="14"/>
    </row>
    <row r="4749" spans="1:14" ht="94.5">
      <c r="A4749" s="6">
        <v>4748</v>
      </c>
      <c r="B4749" s="8" t="s">
        <v>4966</v>
      </c>
      <c r="C4749" s="9" t="s">
        <v>5466</v>
      </c>
      <c r="D4749" s="10" t="s">
        <v>5467</v>
      </c>
      <c r="E4749" s="11" t="s">
        <v>5464</v>
      </c>
      <c r="F4749" s="6">
        <v>416140</v>
      </c>
      <c r="G4749" s="6" t="s">
        <v>4045</v>
      </c>
      <c r="H4749" s="16">
        <v>58482633.868000001</v>
      </c>
      <c r="I4749" s="12" t="s">
        <v>5465</v>
      </c>
      <c r="J4749" s="12" t="s">
        <v>5430</v>
      </c>
      <c r="K4749" s="15">
        <v>35811948</v>
      </c>
      <c r="L4749" s="13" t="s">
        <v>70</v>
      </c>
      <c r="M4749" s="7">
        <v>0.3</v>
      </c>
      <c r="N4749" s="14"/>
    </row>
    <row r="4750" spans="1:14" ht="94.5">
      <c r="A4750" s="6">
        <v>4749</v>
      </c>
      <c r="B4750" s="8" t="s">
        <v>4966</v>
      </c>
      <c r="C4750" s="9" t="s">
        <v>5468</v>
      </c>
      <c r="D4750" s="10" t="s">
        <v>5469</v>
      </c>
      <c r="E4750" s="11" t="s">
        <v>5464</v>
      </c>
      <c r="F4750" s="6">
        <v>416140</v>
      </c>
      <c r="G4750" s="6" t="s">
        <v>4045</v>
      </c>
      <c r="H4750" s="16">
        <v>58482633.868000001</v>
      </c>
      <c r="I4750" s="12" t="s">
        <v>5465</v>
      </c>
      <c r="J4750" s="12" t="s">
        <v>5430</v>
      </c>
      <c r="K4750" s="15">
        <v>35811948</v>
      </c>
      <c r="L4750" s="13" t="s">
        <v>70</v>
      </c>
      <c r="M4750" s="7">
        <v>0.3</v>
      </c>
      <c r="N4750" s="14"/>
    </row>
    <row r="4751" spans="1:14" ht="126">
      <c r="A4751" s="6">
        <v>4750</v>
      </c>
      <c r="B4751" s="8" t="s">
        <v>4966</v>
      </c>
      <c r="C4751" s="9" t="s">
        <v>5462</v>
      </c>
      <c r="D4751" s="10" t="s">
        <v>5463</v>
      </c>
      <c r="E4751" s="11" t="s">
        <v>5470</v>
      </c>
      <c r="F4751" s="6">
        <v>416141</v>
      </c>
      <c r="G4751" s="6" t="s">
        <v>4045</v>
      </c>
      <c r="H4751" s="16">
        <v>114926635.064</v>
      </c>
      <c r="I4751" s="12" t="s">
        <v>5465</v>
      </c>
      <c r="J4751" s="12" t="s">
        <v>5136</v>
      </c>
      <c r="K4751" s="15">
        <v>56786602</v>
      </c>
      <c r="L4751" s="13" t="s">
        <v>70</v>
      </c>
      <c r="M4751" s="7">
        <v>1</v>
      </c>
      <c r="N4751" s="14"/>
    </row>
    <row r="4752" spans="1:14" ht="63">
      <c r="A4752" s="6">
        <v>4751</v>
      </c>
      <c r="B4752" s="8" t="s">
        <v>4966</v>
      </c>
      <c r="C4752" s="9" t="s">
        <v>4093</v>
      </c>
      <c r="D4752" s="10" t="s">
        <v>2258</v>
      </c>
      <c r="E4752" s="11" t="s">
        <v>5470</v>
      </c>
      <c r="F4752" s="6">
        <v>416141</v>
      </c>
      <c r="G4752" s="6" t="s">
        <v>4045</v>
      </c>
      <c r="H4752" s="16">
        <v>114926635.064</v>
      </c>
      <c r="I4752" s="12" t="s">
        <v>5465</v>
      </c>
      <c r="J4752" s="12" t="s">
        <v>5136</v>
      </c>
      <c r="K4752" s="15">
        <v>56786602</v>
      </c>
      <c r="L4752" s="13" t="s">
        <v>70</v>
      </c>
      <c r="M4752" s="7">
        <v>0.4</v>
      </c>
      <c r="N4752" s="14"/>
    </row>
    <row r="4753" spans="1:14" ht="94.5">
      <c r="A4753" s="6">
        <v>4752</v>
      </c>
      <c r="B4753" s="8" t="s">
        <v>4966</v>
      </c>
      <c r="C4753" s="9" t="s">
        <v>5466</v>
      </c>
      <c r="D4753" s="10" t="s">
        <v>5467</v>
      </c>
      <c r="E4753" s="11" t="s">
        <v>5470</v>
      </c>
      <c r="F4753" s="6">
        <v>416141</v>
      </c>
      <c r="G4753" s="6" t="s">
        <v>4045</v>
      </c>
      <c r="H4753" s="16">
        <v>114926635.064</v>
      </c>
      <c r="I4753" s="12" t="s">
        <v>5465</v>
      </c>
      <c r="J4753" s="12" t="s">
        <v>5136</v>
      </c>
      <c r="K4753" s="15">
        <v>56786602</v>
      </c>
      <c r="L4753" s="13" t="s">
        <v>70</v>
      </c>
      <c r="M4753" s="7">
        <v>0.3</v>
      </c>
      <c r="N4753" s="14"/>
    </row>
    <row r="4754" spans="1:14" ht="78.75">
      <c r="A4754" s="6">
        <v>4753</v>
      </c>
      <c r="B4754" s="8" t="s">
        <v>4966</v>
      </c>
      <c r="C4754" s="9" t="s">
        <v>5468</v>
      </c>
      <c r="D4754" s="10" t="s">
        <v>5469</v>
      </c>
      <c r="E4754" s="11" t="s">
        <v>5470</v>
      </c>
      <c r="F4754" s="6">
        <v>416141</v>
      </c>
      <c r="G4754" s="6" t="s">
        <v>4045</v>
      </c>
      <c r="H4754" s="16">
        <v>114926635.064</v>
      </c>
      <c r="I4754" s="12" t="s">
        <v>5465</v>
      </c>
      <c r="J4754" s="12" t="s">
        <v>5136</v>
      </c>
      <c r="K4754" s="15">
        <v>56786602</v>
      </c>
      <c r="L4754" s="13" t="s">
        <v>70</v>
      </c>
      <c r="M4754" s="7">
        <v>0.3</v>
      </c>
      <c r="N4754" s="14"/>
    </row>
    <row r="4755" spans="1:14" ht="157.5">
      <c r="A4755" s="6">
        <v>4754</v>
      </c>
      <c r="B4755" s="8" t="s">
        <v>4966</v>
      </c>
      <c r="C4755" s="9" t="s">
        <v>5471</v>
      </c>
      <c r="D4755" s="10" t="s">
        <v>5472</v>
      </c>
      <c r="E4755" s="11" t="s">
        <v>5473</v>
      </c>
      <c r="F4755" s="6">
        <v>450921</v>
      </c>
      <c r="G4755" s="6" t="s">
        <v>4045</v>
      </c>
      <c r="H4755" s="16">
        <v>80175547.972000003</v>
      </c>
      <c r="I4755" s="12" t="s">
        <v>5474</v>
      </c>
      <c r="J4755" s="12" t="s">
        <v>5249</v>
      </c>
      <c r="K4755" s="15">
        <f>16637719+5101640</f>
        <v>21739359</v>
      </c>
      <c r="L4755" s="13" t="s">
        <v>70</v>
      </c>
      <c r="M4755" s="7">
        <v>1</v>
      </c>
      <c r="N4755" s="14"/>
    </row>
    <row r="4756" spans="1:14" ht="157.5">
      <c r="A4756" s="6">
        <v>4755</v>
      </c>
      <c r="B4756" s="8" t="s">
        <v>4966</v>
      </c>
      <c r="C4756" s="9" t="s">
        <v>5475</v>
      </c>
      <c r="D4756" s="10" t="s">
        <v>5476</v>
      </c>
      <c r="E4756" s="11" t="s">
        <v>5473</v>
      </c>
      <c r="F4756" s="6">
        <v>450921</v>
      </c>
      <c r="G4756" s="6" t="s">
        <v>4045</v>
      </c>
      <c r="H4756" s="16">
        <v>80175547.972000003</v>
      </c>
      <c r="I4756" s="12" t="s">
        <v>5474</v>
      </c>
      <c r="J4756" s="12" t="s">
        <v>5249</v>
      </c>
      <c r="K4756" s="15">
        <f>16637719+5101640</f>
        <v>21739359</v>
      </c>
      <c r="L4756" s="13" t="s">
        <v>70</v>
      </c>
      <c r="M4756" s="7">
        <v>0.49</v>
      </c>
      <c r="N4756" s="14"/>
    </row>
    <row r="4757" spans="1:14" ht="157.5">
      <c r="A4757" s="6">
        <v>4756</v>
      </c>
      <c r="B4757" s="8" t="s">
        <v>4966</v>
      </c>
      <c r="C4757" s="9" t="s">
        <v>5477</v>
      </c>
      <c r="D4757" s="10" t="s">
        <v>5478</v>
      </c>
      <c r="E4757" s="11" t="s">
        <v>5473</v>
      </c>
      <c r="F4757" s="6">
        <v>450921</v>
      </c>
      <c r="G4757" s="6" t="s">
        <v>4045</v>
      </c>
      <c r="H4757" s="16">
        <v>80175547.972000003</v>
      </c>
      <c r="I4757" s="12" t="s">
        <v>5474</v>
      </c>
      <c r="J4757" s="12" t="s">
        <v>5249</v>
      </c>
      <c r="K4757" s="15">
        <f>16637719+5101640</f>
        <v>21739359</v>
      </c>
      <c r="L4757" s="13" t="s">
        <v>70</v>
      </c>
      <c r="M4757" s="7">
        <v>0.51</v>
      </c>
      <c r="N4757" s="14"/>
    </row>
    <row r="4758" spans="1:14" ht="141.75">
      <c r="A4758" s="6">
        <v>4757</v>
      </c>
      <c r="B4758" s="8" t="s">
        <v>4966</v>
      </c>
      <c r="C4758" s="9" t="s">
        <v>5479</v>
      </c>
      <c r="D4758" s="10" t="s">
        <v>4543</v>
      </c>
      <c r="E4758" s="11" t="s">
        <v>5480</v>
      </c>
      <c r="F4758" s="6">
        <v>584269</v>
      </c>
      <c r="G4758" s="6" t="s">
        <v>4045</v>
      </c>
      <c r="H4758" s="16">
        <v>32607462.208000001</v>
      </c>
      <c r="I4758" s="12"/>
      <c r="J4758" s="12"/>
      <c r="K4758" s="15"/>
      <c r="L4758" s="13" t="s">
        <v>14</v>
      </c>
      <c r="M4758" s="7">
        <v>1</v>
      </c>
      <c r="N4758" s="14"/>
    </row>
    <row r="4759" spans="1:14" ht="94.5">
      <c r="A4759" s="6">
        <v>4758</v>
      </c>
      <c r="B4759" s="8" t="s">
        <v>4966</v>
      </c>
      <c r="C4759" s="9" t="s">
        <v>5481</v>
      </c>
      <c r="D4759" s="10" t="s">
        <v>5482</v>
      </c>
      <c r="E4759" s="11" t="s">
        <v>5483</v>
      </c>
      <c r="F4759" s="6">
        <v>222695</v>
      </c>
      <c r="G4759" s="6" t="s">
        <v>3596</v>
      </c>
      <c r="H4759" s="16">
        <v>683669736.11000001</v>
      </c>
      <c r="I4759" s="12" t="s">
        <v>5484</v>
      </c>
      <c r="J4759" s="12" t="s">
        <v>5485</v>
      </c>
      <c r="K4759" s="15">
        <v>32625000</v>
      </c>
      <c r="L4759" s="13" t="s">
        <v>14</v>
      </c>
      <c r="M4759" s="7">
        <v>1</v>
      </c>
      <c r="N4759" s="14"/>
    </row>
    <row r="4760" spans="1:14" ht="78.75">
      <c r="A4760" s="6">
        <v>4759</v>
      </c>
      <c r="B4760" s="8" t="s">
        <v>4966</v>
      </c>
      <c r="C4760" s="9" t="s">
        <v>5486</v>
      </c>
      <c r="D4760" s="10" t="s">
        <v>5487</v>
      </c>
      <c r="E4760" s="11" t="s">
        <v>5488</v>
      </c>
      <c r="F4760" s="6">
        <v>374087</v>
      </c>
      <c r="G4760" s="6" t="s">
        <v>5489</v>
      </c>
      <c r="H4760" s="16">
        <v>41732837.498000003</v>
      </c>
      <c r="I4760" s="12" t="s">
        <v>5490</v>
      </c>
      <c r="J4760" s="12" t="s">
        <v>5491</v>
      </c>
      <c r="K4760" s="15">
        <v>10000000</v>
      </c>
      <c r="L4760" s="13" t="s">
        <v>70</v>
      </c>
      <c r="M4760" s="7">
        <v>1</v>
      </c>
      <c r="N4760" s="14"/>
    </row>
    <row r="4761" spans="1:14" ht="78.75">
      <c r="A4761" s="6">
        <v>4760</v>
      </c>
      <c r="B4761" s="8" t="s">
        <v>4966</v>
      </c>
      <c r="C4761" s="9" t="s">
        <v>5492</v>
      </c>
      <c r="D4761" s="10" t="s">
        <v>434</v>
      </c>
      <c r="E4761" s="11" t="s">
        <v>5488</v>
      </c>
      <c r="F4761" s="6">
        <v>374087</v>
      </c>
      <c r="G4761" s="6" t="s">
        <v>5489</v>
      </c>
      <c r="H4761" s="16">
        <v>41732837.498000003</v>
      </c>
      <c r="I4761" s="12" t="s">
        <v>5490</v>
      </c>
      <c r="J4761" s="12" t="s">
        <v>5491</v>
      </c>
      <c r="K4761" s="15">
        <v>10000000</v>
      </c>
      <c r="L4761" s="13" t="s">
        <v>70</v>
      </c>
      <c r="M4761" s="7">
        <v>0.51</v>
      </c>
      <c r="N4761" s="14"/>
    </row>
    <row r="4762" spans="1:14" ht="78.75">
      <c r="A4762" s="6">
        <v>4761</v>
      </c>
      <c r="B4762" s="8" t="s">
        <v>4966</v>
      </c>
      <c r="C4762" s="9" t="s">
        <v>5493</v>
      </c>
      <c r="D4762" s="10" t="s">
        <v>5494</v>
      </c>
      <c r="E4762" s="11" t="s">
        <v>5488</v>
      </c>
      <c r="F4762" s="6">
        <v>374087</v>
      </c>
      <c r="G4762" s="6" t="s">
        <v>5489</v>
      </c>
      <c r="H4762" s="16">
        <v>41732837.498000003</v>
      </c>
      <c r="I4762" s="12" t="s">
        <v>5490</v>
      </c>
      <c r="J4762" s="12" t="s">
        <v>5491</v>
      </c>
      <c r="K4762" s="15">
        <v>10000000</v>
      </c>
      <c r="L4762" s="13" t="s">
        <v>70</v>
      </c>
      <c r="M4762" s="7">
        <v>0.49</v>
      </c>
      <c r="N4762" s="14"/>
    </row>
    <row r="4763" spans="1:14" ht="78.75">
      <c r="A4763" s="6">
        <v>4762</v>
      </c>
      <c r="B4763" s="8" t="s">
        <v>4966</v>
      </c>
      <c r="C4763" s="9" t="s">
        <v>5486</v>
      </c>
      <c r="D4763" s="10" t="s">
        <v>5487</v>
      </c>
      <c r="E4763" s="11" t="s">
        <v>5495</v>
      </c>
      <c r="F4763" s="6">
        <v>374086</v>
      </c>
      <c r="G4763" s="6" t="s">
        <v>5489</v>
      </c>
      <c r="H4763" s="16">
        <v>25459117.784000002</v>
      </c>
      <c r="I4763" s="12">
        <v>43953</v>
      </c>
      <c r="J4763" s="12" t="s">
        <v>636</v>
      </c>
      <c r="K4763" s="15">
        <v>11763508</v>
      </c>
      <c r="L4763" s="13" t="s">
        <v>70</v>
      </c>
      <c r="M4763" s="7">
        <v>1</v>
      </c>
      <c r="N4763" s="14"/>
    </row>
    <row r="4764" spans="1:14" ht="78.75">
      <c r="A4764" s="6">
        <v>4763</v>
      </c>
      <c r="B4764" s="8" t="s">
        <v>4966</v>
      </c>
      <c r="C4764" s="9" t="s">
        <v>5492</v>
      </c>
      <c r="D4764" s="10" t="s">
        <v>434</v>
      </c>
      <c r="E4764" s="11" t="s">
        <v>5495</v>
      </c>
      <c r="F4764" s="6">
        <v>374086</v>
      </c>
      <c r="G4764" s="6" t="s">
        <v>5489</v>
      </c>
      <c r="H4764" s="16">
        <v>25459117.784000002</v>
      </c>
      <c r="I4764" s="12">
        <v>43953</v>
      </c>
      <c r="J4764" s="12" t="s">
        <v>636</v>
      </c>
      <c r="K4764" s="15">
        <v>11763508</v>
      </c>
      <c r="L4764" s="13" t="s">
        <v>70</v>
      </c>
      <c r="M4764" s="7">
        <v>0.51</v>
      </c>
      <c r="N4764" s="14"/>
    </row>
    <row r="4765" spans="1:14" ht="78.75">
      <c r="A4765" s="6">
        <v>4764</v>
      </c>
      <c r="B4765" s="8" t="s">
        <v>4966</v>
      </c>
      <c r="C4765" s="9" t="s">
        <v>5493</v>
      </c>
      <c r="D4765" s="10" t="s">
        <v>5494</v>
      </c>
      <c r="E4765" s="11" t="s">
        <v>5495</v>
      </c>
      <c r="F4765" s="6">
        <v>374086</v>
      </c>
      <c r="G4765" s="6" t="s">
        <v>5489</v>
      </c>
      <c r="H4765" s="16">
        <v>25459117.784000002</v>
      </c>
      <c r="I4765" s="12">
        <v>43953</v>
      </c>
      <c r="J4765" s="12" t="s">
        <v>636</v>
      </c>
      <c r="K4765" s="15">
        <v>11763508</v>
      </c>
      <c r="L4765" s="13" t="s">
        <v>70</v>
      </c>
      <c r="M4765" s="7">
        <v>0.49</v>
      </c>
      <c r="N4765" s="14"/>
    </row>
    <row r="4766" spans="1:14" ht="94.5">
      <c r="A4766" s="6">
        <v>4765</v>
      </c>
      <c r="B4766" s="8" t="s">
        <v>4966</v>
      </c>
      <c r="C4766" s="9" t="s">
        <v>5496</v>
      </c>
      <c r="D4766" s="10" t="s">
        <v>4779</v>
      </c>
      <c r="E4766" s="11" t="s">
        <v>5497</v>
      </c>
      <c r="F4766" s="6">
        <v>409020</v>
      </c>
      <c r="G4766" s="6" t="s">
        <v>5489</v>
      </c>
      <c r="H4766" s="16">
        <v>38345631.935999997</v>
      </c>
      <c r="I4766" s="12" t="s">
        <v>5498</v>
      </c>
      <c r="J4766" s="12">
        <v>44199</v>
      </c>
      <c r="K4766" s="15">
        <v>25174344</v>
      </c>
      <c r="L4766" s="13" t="s">
        <v>14</v>
      </c>
      <c r="M4766" s="7">
        <v>1</v>
      </c>
      <c r="N4766" s="14"/>
    </row>
    <row r="4767" spans="1:14" ht="110.25">
      <c r="A4767" s="6">
        <v>4766</v>
      </c>
      <c r="B4767" s="8" t="s">
        <v>4966</v>
      </c>
      <c r="C4767" s="9" t="s">
        <v>5499</v>
      </c>
      <c r="D4767" s="10" t="s">
        <v>5500</v>
      </c>
      <c r="E4767" s="11" t="s">
        <v>5501</v>
      </c>
      <c r="F4767" s="6">
        <v>370939</v>
      </c>
      <c r="G4767" s="6" t="s">
        <v>5489</v>
      </c>
      <c r="H4767" s="16">
        <v>30552995.368000001</v>
      </c>
      <c r="I4767" s="12">
        <v>44106</v>
      </c>
      <c r="J4767" s="12" t="s">
        <v>636</v>
      </c>
      <c r="K4767" s="15">
        <v>17947000</v>
      </c>
      <c r="L4767" s="13" t="s">
        <v>70</v>
      </c>
      <c r="M4767" s="7">
        <v>1</v>
      </c>
      <c r="N4767" s="14"/>
    </row>
    <row r="4768" spans="1:14" ht="110.25">
      <c r="A4768" s="6">
        <v>4767</v>
      </c>
      <c r="B4768" s="8" t="s">
        <v>4966</v>
      </c>
      <c r="C4768" s="9" t="s">
        <v>5502</v>
      </c>
      <c r="D4768" s="10" t="s">
        <v>5503</v>
      </c>
      <c r="E4768" s="11" t="s">
        <v>5501</v>
      </c>
      <c r="F4768" s="6">
        <v>370939</v>
      </c>
      <c r="G4768" s="6" t="s">
        <v>5489</v>
      </c>
      <c r="H4768" s="16">
        <v>30552995.368000001</v>
      </c>
      <c r="I4768" s="12">
        <v>44106</v>
      </c>
      <c r="J4768" s="12" t="s">
        <v>636</v>
      </c>
      <c r="K4768" s="15">
        <v>17947000</v>
      </c>
      <c r="L4768" s="13" t="s">
        <v>70</v>
      </c>
      <c r="M4768" s="7">
        <v>0.8</v>
      </c>
      <c r="N4768" s="14"/>
    </row>
    <row r="4769" spans="1:14" ht="78.75">
      <c r="A4769" s="6">
        <v>4768</v>
      </c>
      <c r="B4769" s="8" t="s">
        <v>4966</v>
      </c>
      <c r="C4769" s="9" t="s">
        <v>5504</v>
      </c>
      <c r="D4769" s="10" t="s">
        <v>5505</v>
      </c>
      <c r="E4769" s="11" t="s">
        <v>5501</v>
      </c>
      <c r="F4769" s="6">
        <v>370939</v>
      </c>
      <c r="G4769" s="6" t="s">
        <v>5489</v>
      </c>
      <c r="H4769" s="16">
        <v>30552995.368000001</v>
      </c>
      <c r="I4769" s="12">
        <v>44106</v>
      </c>
      <c r="J4769" s="12" t="s">
        <v>636</v>
      </c>
      <c r="K4769" s="15">
        <v>17947000</v>
      </c>
      <c r="L4769" s="13" t="s">
        <v>70</v>
      </c>
      <c r="M4769" s="7">
        <v>0.2</v>
      </c>
      <c r="N4769" s="14"/>
    </row>
    <row r="4770" spans="1:14" ht="78.75">
      <c r="A4770" s="6">
        <v>4769</v>
      </c>
      <c r="B4770" s="8" t="s">
        <v>4966</v>
      </c>
      <c r="C4770" s="9" t="s">
        <v>5506</v>
      </c>
      <c r="D4770" s="10" t="s">
        <v>5507</v>
      </c>
      <c r="E4770" s="11" t="s">
        <v>5508</v>
      </c>
      <c r="F4770" s="6">
        <v>394505</v>
      </c>
      <c r="G4770" s="6" t="s">
        <v>5489</v>
      </c>
      <c r="H4770" s="16">
        <v>78919501.467999995</v>
      </c>
      <c r="I4770" s="12" t="s">
        <v>5498</v>
      </c>
      <c r="J4770" s="12" t="s">
        <v>5351</v>
      </c>
      <c r="K4770" s="15">
        <v>17821000</v>
      </c>
      <c r="L4770" s="13" t="s">
        <v>70</v>
      </c>
      <c r="M4770" s="7">
        <v>1</v>
      </c>
      <c r="N4770" s="14"/>
    </row>
    <row r="4771" spans="1:14" ht="78.75">
      <c r="A4771" s="6">
        <v>4770</v>
      </c>
      <c r="B4771" s="8" t="s">
        <v>4966</v>
      </c>
      <c r="C4771" s="9" t="s">
        <v>5509</v>
      </c>
      <c r="D4771" s="10" t="s">
        <v>3244</v>
      </c>
      <c r="E4771" s="11" t="s">
        <v>5508</v>
      </c>
      <c r="F4771" s="6">
        <v>394505</v>
      </c>
      <c r="G4771" s="6" t="s">
        <v>5489</v>
      </c>
      <c r="H4771" s="16">
        <v>78919501.467999995</v>
      </c>
      <c r="I4771" s="12" t="s">
        <v>5498</v>
      </c>
      <c r="J4771" s="12" t="s">
        <v>5351</v>
      </c>
      <c r="K4771" s="15">
        <v>17821000</v>
      </c>
      <c r="L4771" s="13" t="s">
        <v>70</v>
      </c>
      <c r="M4771" s="7">
        <v>0.51</v>
      </c>
      <c r="N4771" s="14"/>
    </row>
    <row r="4772" spans="1:14" ht="78.75">
      <c r="A4772" s="6">
        <v>4771</v>
      </c>
      <c r="B4772" s="8" t="s">
        <v>4966</v>
      </c>
      <c r="C4772" s="9" t="s">
        <v>5262</v>
      </c>
      <c r="D4772" s="10" t="s">
        <v>5159</v>
      </c>
      <c r="E4772" s="11" t="s">
        <v>5508</v>
      </c>
      <c r="F4772" s="6">
        <v>394505</v>
      </c>
      <c r="G4772" s="6" t="s">
        <v>5489</v>
      </c>
      <c r="H4772" s="16">
        <v>78919501.467999995</v>
      </c>
      <c r="I4772" s="12" t="s">
        <v>5498</v>
      </c>
      <c r="J4772" s="12" t="s">
        <v>5351</v>
      </c>
      <c r="K4772" s="15">
        <v>17821000</v>
      </c>
      <c r="L4772" s="13" t="s">
        <v>70</v>
      </c>
      <c r="M4772" s="7">
        <v>0.49</v>
      </c>
      <c r="N4772" s="14"/>
    </row>
    <row r="4773" spans="1:14" ht="78.75">
      <c r="A4773" s="6">
        <v>4772</v>
      </c>
      <c r="B4773" s="8" t="s">
        <v>4966</v>
      </c>
      <c r="C4773" s="9" t="s">
        <v>5506</v>
      </c>
      <c r="D4773" s="10" t="s">
        <v>5507</v>
      </c>
      <c r="E4773" s="11" t="s">
        <v>5510</v>
      </c>
      <c r="F4773" s="6">
        <v>369705</v>
      </c>
      <c r="G4773" s="6" t="s">
        <v>5489</v>
      </c>
      <c r="H4773" s="16">
        <v>52813355.630999997</v>
      </c>
      <c r="I4773" s="12">
        <v>43852</v>
      </c>
      <c r="J4773" s="12">
        <v>7828</v>
      </c>
      <c r="K4773" s="15">
        <v>13017000</v>
      </c>
      <c r="L4773" s="13" t="s">
        <v>70</v>
      </c>
      <c r="M4773" s="7">
        <v>1</v>
      </c>
      <c r="N4773" s="14"/>
    </row>
    <row r="4774" spans="1:14" ht="78.75">
      <c r="A4774" s="6">
        <v>4773</v>
      </c>
      <c r="B4774" s="8" t="s">
        <v>4966</v>
      </c>
      <c r="C4774" s="9" t="s">
        <v>5509</v>
      </c>
      <c r="D4774" s="10" t="s">
        <v>3244</v>
      </c>
      <c r="E4774" s="11" t="s">
        <v>5510</v>
      </c>
      <c r="F4774" s="6">
        <v>369705</v>
      </c>
      <c r="G4774" s="6" t="s">
        <v>5489</v>
      </c>
      <c r="H4774" s="16">
        <v>52813355.630999997</v>
      </c>
      <c r="I4774" s="12">
        <v>43852</v>
      </c>
      <c r="J4774" s="12">
        <v>7828</v>
      </c>
      <c r="K4774" s="15">
        <v>13017000</v>
      </c>
      <c r="L4774" s="13" t="s">
        <v>70</v>
      </c>
      <c r="M4774" s="7">
        <v>0.51</v>
      </c>
      <c r="N4774" s="14"/>
    </row>
    <row r="4775" spans="1:14" ht="78.75">
      <c r="A4775" s="6">
        <v>4774</v>
      </c>
      <c r="B4775" s="8" t="s">
        <v>4966</v>
      </c>
      <c r="C4775" s="9" t="s">
        <v>5262</v>
      </c>
      <c r="D4775" s="10" t="s">
        <v>5159</v>
      </c>
      <c r="E4775" s="11" t="s">
        <v>5510</v>
      </c>
      <c r="F4775" s="6">
        <v>369705</v>
      </c>
      <c r="G4775" s="6" t="s">
        <v>5489</v>
      </c>
      <c r="H4775" s="16">
        <v>52813355.630999997</v>
      </c>
      <c r="I4775" s="12">
        <v>43852</v>
      </c>
      <c r="J4775" s="12">
        <v>7828</v>
      </c>
      <c r="K4775" s="15">
        <v>13017000</v>
      </c>
      <c r="L4775" s="13" t="s">
        <v>70</v>
      </c>
      <c r="M4775" s="7">
        <v>0.49</v>
      </c>
      <c r="N4775" s="14"/>
    </row>
    <row r="4776" spans="1:14" ht="362.25">
      <c r="A4776" s="6">
        <v>4775</v>
      </c>
      <c r="B4776" s="8" t="s">
        <v>4966</v>
      </c>
      <c r="C4776" s="9" t="s">
        <v>5511</v>
      </c>
      <c r="D4776" s="10" t="s">
        <v>5512</v>
      </c>
      <c r="E4776" s="11" t="s">
        <v>5513</v>
      </c>
      <c r="F4776" s="6">
        <v>461882</v>
      </c>
      <c r="G4776" s="6" t="s">
        <v>1369</v>
      </c>
      <c r="H4776" s="16">
        <v>7848958.0750000002</v>
      </c>
      <c r="I4776" s="12">
        <v>44094</v>
      </c>
      <c r="J4776" s="12">
        <v>7842</v>
      </c>
      <c r="K4776" s="15">
        <v>1500000</v>
      </c>
      <c r="L4776" s="13" t="s">
        <v>14</v>
      </c>
      <c r="M4776" s="7">
        <v>1</v>
      </c>
      <c r="N4776" s="14"/>
    </row>
    <row r="4777" spans="1:14" ht="220.5">
      <c r="A4777" s="6">
        <v>4776</v>
      </c>
      <c r="B4777" s="8" t="s">
        <v>4966</v>
      </c>
      <c r="C4777" s="9" t="s">
        <v>5514</v>
      </c>
      <c r="D4777" s="10" t="s">
        <v>1672</v>
      </c>
      <c r="E4777" s="11" t="s">
        <v>5515</v>
      </c>
      <c r="F4777" s="6">
        <v>588994</v>
      </c>
      <c r="G4777" s="6" t="s">
        <v>1369</v>
      </c>
      <c r="H4777" s="16">
        <v>1981159.5390000001</v>
      </c>
      <c r="I4777" s="12"/>
      <c r="J4777" s="12"/>
      <c r="K4777" s="15"/>
      <c r="L4777" s="13" t="s">
        <v>14</v>
      </c>
      <c r="M4777" s="7">
        <v>1</v>
      </c>
      <c r="N4777" s="14"/>
    </row>
    <row r="4778" spans="1:14" ht="220.5">
      <c r="A4778" s="6">
        <v>4777</v>
      </c>
      <c r="B4778" s="8" t="s">
        <v>4966</v>
      </c>
      <c r="C4778" s="9" t="s">
        <v>5514</v>
      </c>
      <c r="D4778" s="10" t="s">
        <v>1672</v>
      </c>
      <c r="E4778" s="11" t="s">
        <v>5516</v>
      </c>
      <c r="F4778" s="6">
        <v>590791</v>
      </c>
      <c r="G4778" s="6" t="s">
        <v>1369</v>
      </c>
      <c r="H4778" s="16">
        <v>4176407.943</v>
      </c>
      <c r="I4778" s="12"/>
      <c r="J4778" s="12"/>
      <c r="K4778" s="15"/>
      <c r="L4778" s="13" t="s">
        <v>14</v>
      </c>
      <c r="M4778" s="7">
        <v>1</v>
      </c>
      <c r="N4778" s="14"/>
    </row>
    <row r="4779" spans="1:14" ht="63">
      <c r="A4779" s="6">
        <v>4778</v>
      </c>
      <c r="B4779" s="8" t="s">
        <v>4966</v>
      </c>
      <c r="C4779" s="9" t="s">
        <v>5517</v>
      </c>
      <c r="D4779" s="10" t="s">
        <v>5518</v>
      </c>
      <c r="E4779" s="11" t="s">
        <v>5519</v>
      </c>
      <c r="F4779" s="6">
        <v>349493</v>
      </c>
      <c r="G4779" s="6" t="s">
        <v>801</v>
      </c>
      <c r="H4779" s="16">
        <v>26677459.886999998</v>
      </c>
      <c r="I4779" s="12" t="s">
        <v>5520</v>
      </c>
      <c r="J4779" s="12">
        <v>44292</v>
      </c>
      <c r="K4779" s="15">
        <v>21879904</v>
      </c>
      <c r="L4779" s="13" t="s">
        <v>70</v>
      </c>
      <c r="M4779" s="7">
        <v>1</v>
      </c>
      <c r="N4779" s="14"/>
    </row>
    <row r="4780" spans="1:14" ht="94.5">
      <c r="A4780" s="6">
        <v>4779</v>
      </c>
      <c r="B4780" s="8" t="s">
        <v>4966</v>
      </c>
      <c r="C4780" s="9" t="s">
        <v>5521</v>
      </c>
      <c r="D4780" s="10" t="s">
        <v>5522</v>
      </c>
      <c r="E4780" s="11" t="s">
        <v>5519</v>
      </c>
      <c r="F4780" s="6">
        <v>349493</v>
      </c>
      <c r="G4780" s="6" t="s">
        <v>801</v>
      </c>
      <c r="H4780" s="16">
        <v>26677459.886999998</v>
      </c>
      <c r="I4780" s="12" t="s">
        <v>5520</v>
      </c>
      <c r="J4780" s="12">
        <v>44292</v>
      </c>
      <c r="K4780" s="15">
        <v>21879904</v>
      </c>
      <c r="L4780" s="13" t="s">
        <v>70</v>
      </c>
      <c r="M4780" s="7">
        <v>0.51</v>
      </c>
      <c r="N4780" s="14"/>
    </row>
    <row r="4781" spans="1:14" ht="63">
      <c r="A4781" s="6">
        <v>4780</v>
      </c>
      <c r="B4781" s="8" t="s">
        <v>4966</v>
      </c>
      <c r="C4781" s="9" t="s">
        <v>5311</v>
      </c>
      <c r="D4781" s="10" t="s">
        <v>5312</v>
      </c>
      <c r="E4781" s="11" t="s">
        <v>5519</v>
      </c>
      <c r="F4781" s="6">
        <v>349493</v>
      </c>
      <c r="G4781" s="6" t="s">
        <v>801</v>
      </c>
      <c r="H4781" s="16">
        <v>26677459.886999998</v>
      </c>
      <c r="I4781" s="12" t="s">
        <v>5520</v>
      </c>
      <c r="J4781" s="12">
        <v>44292</v>
      </c>
      <c r="K4781" s="15">
        <v>21879904</v>
      </c>
      <c r="L4781" s="13" t="s">
        <v>70</v>
      </c>
      <c r="M4781" s="7">
        <v>0.49</v>
      </c>
      <c r="N4781" s="14"/>
    </row>
    <row r="4782" spans="1:14" ht="78.75">
      <c r="A4782" s="6">
        <v>4781</v>
      </c>
      <c r="B4782" s="8" t="s">
        <v>4966</v>
      </c>
      <c r="C4782" s="9" t="s">
        <v>5523</v>
      </c>
      <c r="D4782" s="10" t="s">
        <v>5524</v>
      </c>
      <c r="E4782" s="11" t="s">
        <v>5525</v>
      </c>
      <c r="F4782" s="6">
        <v>413928</v>
      </c>
      <c r="G4782" s="6" t="s">
        <v>801</v>
      </c>
      <c r="H4782" s="16">
        <v>20158830.199999999</v>
      </c>
      <c r="I4782" s="12" t="s">
        <v>5526</v>
      </c>
      <c r="J4782" s="12" t="s">
        <v>5527</v>
      </c>
      <c r="K4782" s="15">
        <v>6420096</v>
      </c>
      <c r="L4782" s="13" t="s">
        <v>70</v>
      </c>
      <c r="M4782" s="7">
        <v>1</v>
      </c>
      <c r="N4782" s="14"/>
    </row>
    <row r="4783" spans="1:14" ht="78.75">
      <c r="A4783" s="6">
        <v>4782</v>
      </c>
      <c r="B4783" s="8" t="s">
        <v>4966</v>
      </c>
      <c r="C4783" s="9" t="s">
        <v>5528</v>
      </c>
      <c r="D4783" s="10" t="s">
        <v>5529</v>
      </c>
      <c r="E4783" s="11" t="s">
        <v>5525</v>
      </c>
      <c r="F4783" s="6">
        <v>413928</v>
      </c>
      <c r="G4783" s="6" t="s">
        <v>801</v>
      </c>
      <c r="H4783" s="16">
        <v>20158830.199999999</v>
      </c>
      <c r="I4783" s="12" t="s">
        <v>5526</v>
      </c>
      <c r="J4783" s="12" t="s">
        <v>5527</v>
      </c>
      <c r="K4783" s="15">
        <v>6420096</v>
      </c>
      <c r="L4783" s="13" t="s">
        <v>70</v>
      </c>
      <c r="M4783" s="7">
        <v>0.7</v>
      </c>
      <c r="N4783" s="14"/>
    </row>
    <row r="4784" spans="1:14" ht="78.75">
      <c r="A4784" s="6">
        <v>4783</v>
      </c>
      <c r="B4784" s="8" t="s">
        <v>4966</v>
      </c>
      <c r="C4784" s="9" t="s">
        <v>5530</v>
      </c>
      <c r="D4784" s="10" t="s">
        <v>5531</v>
      </c>
      <c r="E4784" s="11" t="s">
        <v>5525</v>
      </c>
      <c r="F4784" s="6">
        <v>413928</v>
      </c>
      <c r="G4784" s="6" t="s">
        <v>801</v>
      </c>
      <c r="H4784" s="16">
        <v>20158830.199999999</v>
      </c>
      <c r="I4784" s="12" t="s">
        <v>5526</v>
      </c>
      <c r="J4784" s="12" t="s">
        <v>5527</v>
      </c>
      <c r="K4784" s="15">
        <v>6420096</v>
      </c>
      <c r="L4784" s="13" t="s">
        <v>70</v>
      </c>
      <c r="M4784" s="7">
        <v>0.3</v>
      </c>
      <c r="N4784" s="14"/>
    </row>
    <row r="4785" spans="1:14" ht="189">
      <c r="A4785" s="6">
        <v>4784</v>
      </c>
      <c r="B4785" s="8" t="s">
        <v>4966</v>
      </c>
      <c r="C4785" s="9" t="s">
        <v>5532</v>
      </c>
      <c r="D4785" s="10" t="s">
        <v>5533</v>
      </c>
      <c r="E4785" s="11" t="s">
        <v>5534</v>
      </c>
      <c r="F4785" s="6">
        <v>354841</v>
      </c>
      <c r="G4785" s="6" t="s">
        <v>794</v>
      </c>
      <c r="H4785" s="16">
        <v>13408452.103</v>
      </c>
      <c r="I4785" s="12">
        <v>43750</v>
      </c>
      <c r="J4785" s="12" t="s">
        <v>647</v>
      </c>
      <c r="K4785" s="15">
        <f>19622+1000000</f>
        <v>1019622</v>
      </c>
      <c r="L4785" s="13" t="s">
        <v>14</v>
      </c>
      <c r="M4785" s="7">
        <v>1</v>
      </c>
      <c r="N4785" s="14"/>
    </row>
    <row r="4786" spans="1:14" ht="409.5">
      <c r="A4786" s="6">
        <v>4785</v>
      </c>
      <c r="B4786" s="8" t="s">
        <v>4966</v>
      </c>
      <c r="C4786" s="9" t="s">
        <v>5535</v>
      </c>
      <c r="D4786" s="10" t="s">
        <v>5536</v>
      </c>
      <c r="E4786" s="11" t="s">
        <v>5537</v>
      </c>
      <c r="F4786" s="6">
        <v>367448</v>
      </c>
      <c r="G4786" s="6" t="s">
        <v>794</v>
      </c>
      <c r="H4786" s="16">
        <v>18264701.214000002</v>
      </c>
      <c r="I4786" s="12" t="s">
        <v>5490</v>
      </c>
      <c r="J4786" s="12" t="s">
        <v>5491</v>
      </c>
      <c r="K4786" s="15">
        <v>16980378</v>
      </c>
      <c r="L4786" s="13" t="s">
        <v>14</v>
      </c>
      <c r="M4786" s="7">
        <v>1</v>
      </c>
      <c r="N4786" s="14"/>
    </row>
    <row r="4787" spans="1:14" ht="236.25">
      <c r="A4787" s="6">
        <v>4786</v>
      </c>
      <c r="B4787" s="8" t="s">
        <v>4966</v>
      </c>
      <c r="C4787" s="9" t="s">
        <v>5538</v>
      </c>
      <c r="D4787" s="10" t="s">
        <v>5113</v>
      </c>
      <c r="E4787" s="11" t="s">
        <v>5539</v>
      </c>
      <c r="F4787" s="6">
        <v>388532</v>
      </c>
      <c r="G4787" s="6" t="s">
        <v>794</v>
      </c>
      <c r="H4787" s="16">
        <v>15002499.598999999</v>
      </c>
      <c r="I4787" s="12">
        <v>44046</v>
      </c>
      <c r="J4787" s="12" t="s">
        <v>5540</v>
      </c>
      <c r="K4787" s="15">
        <v>7500000</v>
      </c>
      <c r="L4787" s="13" t="s">
        <v>14</v>
      </c>
      <c r="M4787" s="7">
        <v>1</v>
      </c>
      <c r="N4787" s="14"/>
    </row>
    <row r="4788" spans="1:14" ht="94.5">
      <c r="A4788" s="6">
        <v>4787</v>
      </c>
      <c r="B4788" s="8" t="s">
        <v>4966</v>
      </c>
      <c r="C4788" s="9" t="s">
        <v>5541</v>
      </c>
      <c r="D4788" s="10" t="s">
        <v>5542</v>
      </c>
      <c r="E4788" s="11" t="s">
        <v>5543</v>
      </c>
      <c r="F4788" s="6">
        <v>403828</v>
      </c>
      <c r="G4788" s="6" t="s">
        <v>808</v>
      </c>
      <c r="H4788" s="16">
        <v>2123163.9589999998</v>
      </c>
      <c r="I4788" s="12" t="s">
        <v>5544</v>
      </c>
      <c r="J4788" s="12" t="s">
        <v>5545</v>
      </c>
      <c r="K4788" s="15">
        <v>0</v>
      </c>
      <c r="L4788" s="13" t="s">
        <v>14</v>
      </c>
      <c r="M4788" s="7">
        <v>1</v>
      </c>
      <c r="N4788" s="14"/>
    </row>
    <row r="4789" spans="1:14" ht="330.75">
      <c r="A4789" s="6">
        <v>4788</v>
      </c>
      <c r="B4789" s="8" t="s">
        <v>4966</v>
      </c>
      <c r="C4789" s="9" t="s">
        <v>5546</v>
      </c>
      <c r="D4789" s="10" t="s">
        <v>5547</v>
      </c>
      <c r="E4789" s="11" t="s">
        <v>5548</v>
      </c>
      <c r="F4789" s="6">
        <v>403827</v>
      </c>
      <c r="G4789" s="6" t="s">
        <v>808</v>
      </c>
      <c r="H4789" s="16">
        <v>5777530.4500000002</v>
      </c>
      <c r="I4789" s="12">
        <v>43893</v>
      </c>
      <c r="J4789" s="12" t="s">
        <v>5549</v>
      </c>
      <c r="K4789" s="15">
        <v>2747000</v>
      </c>
      <c r="L4789" s="13" t="s">
        <v>14</v>
      </c>
      <c r="M4789" s="7">
        <v>1</v>
      </c>
      <c r="N4789" s="14"/>
    </row>
    <row r="4790" spans="1:14" ht="220.5">
      <c r="A4790" s="6">
        <v>4789</v>
      </c>
      <c r="B4790" s="8" t="s">
        <v>4966</v>
      </c>
      <c r="C4790" s="9" t="s">
        <v>5550</v>
      </c>
      <c r="D4790" s="10" t="s">
        <v>5551</v>
      </c>
      <c r="E4790" s="11" t="s">
        <v>5552</v>
      </c>
      <c r="F4790" s="6">
        <v>514995</v>
      </c>
      <c r="G4790" s="6" t="s">
        <v>808</v>
      </c>
      <c r="H4790" s="16">
        <v>3760948.35</v>
      </c>
      <c r="I4790" s="12">
        <v>44229</v>
      </c>
      <c r="J4790" s="12" t="s">
        <v>5553</v>
      </c>
      <c r="K4790" s="15">
        <v>1500000</v>
      </c>
      <c r="L4790" s="13" t="s">
        <v>14</v>
      </c>
      <c r="M4790" s="7">
        <v>1</v>
      </c>
      <c r="N4790" s="14"/>
    </row>
    <row r="4791" spans="1:14" ht="157.5">
      <c r="A4791" s="6">
        <v>4790</v>
      </c>
      <c r="B4791" s="8" t="s">
        <v>4966</v>
      </c>
      <c r="C4791" s="9" t="s">
        <v>5554</v>
      </c>
      <c r="D4791" s="10" t="s">
        <v>4454</v>
      </c>
      <c r="E4791" s="11" t="s">
        <v>5555</v>
      </c>
      <c r="F4791" s="6">
        <v>536917</v>
      </c>
      <c r="G4791" s="6" t="s">
        <v>808</v>
      </c>
      <c r="H4791" s="16">
        <v>1777340.75</v>
      </c>
      <c r="I4791" s="12">
        <v>44200</v>
      </c>
      <c r="J4791" s="12" t="s">
        <v>5232</v>
      </c>
      <c r="K4791" s="15"/>
      <c r="L4791" s="13" t="s">
        <v>14</v>
      </c>
      <c r="M4791" s="7">
        <v>1</v>
      </c>
      <c r="N4791" s="14"/>
    </row>
    <row r="4792" spans="1:14" ht="189">
      <c r="A4792" s="6">
        <v>4791</v>
      </c>
      <c r="B4792" s="8" t="s">
        <v>4966</v>
      </c>
      <c r="C4792" s="9" t="s">
        <v>5556</v>
      </c>
      <c r="D4792" s="10" t="s">
        <v>5557</v>
      </c>
      <c r="E4792" s="11" t="s">
        <v>5558</v>
      </c>
      <c r="F4792" s="6">
        <v>536918</v>
      </c>
      <c r="G4792" s="6" t="s">
        <v>808</v>
      </c>
      <c r="H4792" s="16">
        <v>3731993.3</v>
      </c>
      <c r="I4792" s="12">
        <v>44473</v>
      </c>
      <c r="J4792" s="12">
        <v>44479</v>
      </c>
      <c r="K4792" s="15"/>
      <c r="L4792" s="13" t="s">
        <v>14</v>
      </c>
      <c r="M4792" s="7">
        <v>1</v>
      </c>
      <c r="N4792" s="14"/>
    </row>
    <row r="4793" spans="1:14" ht="141.75">
      <c r="A4793" s="6">
        <v>4792</v>
      </c>
      <c r="B4793" s="8" t="s">
        <v>4966</v>
      </c>
      <c r="C4793" s="9" t="s">
        <v>5559</v>
      </c>
      <c r="D4793" s="10" t="s">
        <v>5560</v>
      </c>
      <c r="E4793" s="11" t="s">
        <v>5561</v>
      </c>
      <c r="F4793" s="6">
        <v>557283</v>
      </c>
      <c r="G4793" s="6" t="s">
        <v>808</v>
      </c>
      <c r="H4793" s="16">
        <v>5777331.9000000004</v>
      </c>
      <c r="I4793" s="12" t="s">
        <v>5368</v>
      </c>
      <c r="J4793" s="12" t="s">
        <v>5269</v>
      </c>
      <c r="K4793" s="15"/>
      <c r="L4793" s="13" t="s">
        <v>14</v>
      </c>
      <c r="M4793" s="7">
        <v>1</v>
      </c>
      <c r="N4793" s="14"/>
    </row>
    <row r="4794" spans="1:14" ht="94.5">
      <c r="A4794" s="6">
        <v>4793</v>
      </c>
      <c r="B4794" s="8" t="s">
        <v>4966</v>
      </c>
      <c r="C4794" s="9" t="s">
        <v>5427</v>
      </c>
      <c r="D4794" s="10" t="s">
        <v>5346</v>
      </c>
      <c r="E4794" s="11" t="s">
        <v>5562</v>
      </c>
      <c r="F4794" s="6">
        <v>396937</v>
      </c>
      <c r="G4794" s="6" t="s">
        <v>1638</v>
      </c>
      <c r="H4794" s="16">
        <v>17999861.399999999</v>
      </c>
      <c r="I4794" s="12">
        <v>44138</v>
      </c>
      <c r="J4794" s="12" t="s">
        <v>5563</v>
      </c>
      <c r="K4794" s="15">
        <v>14405169</v>
      </c>
      <c r="L4794" s="13" t="s">
        <v>14</v>
      </c>
      <c r="M4794" s="7">
        <v>1</v>
      </c>
      <c r="N4794" s="14"/>
    </row>
    <row r="4795" spans="1:14" ht="63">
      <c r="A4795" s="6">
        <v>4794</v>
      </c>
      <c r="B4795" s="8" t="s">
        <v>4966</v>
      </c>
      <c r="C4795" s="9" t="s">
        <v>5168</v>
      </c>
      <c r="D4795" s="10" t="s">
        <v>5169</v>
      </c>
      <c r="E4795" s="11" t="s">
        <v>5564</v>
      </c>
      <c r="F4795" s="6">
        <v>549525</v>
      </c>
      <c r="G4795" s="6" t="s">
        <v>1638</v>
      </c>
      <c r="H4795" s="16">
        <v>17126210.488000002</v>
      </c>
      <c r="I4795" s="12"/>
      <c r="J4795" s="12"/>
      <c r="K4795" s="15"/>
      <c r="L4795" s="13" t="s">
        <v>14</v>
      </c>
      <c r="M4795" s="7">
        <v>1</v>
      </c>
      <c r="N4795" s="14"/>
    </row>
    <row r="4796" spans="1:14" ht="63">
      <c r="A4796" s="6">
        <v>4795</v>
      </c>
      <c r="B4796" s="8" t="s">
        <v>4966</v>
      </c>
      <c r="C4796" s="9" t="s">
        <v>5565</v>
      </c>
      <c r="D4796" s="10" t="s">
        <v>5566</v>
      </c>
      <c r="E4796" s="11" t="s">
        <v>5567</v>
      </c>
      <c r="F4796" s="6">
        <v>561128</v>
      </c>
      <c r="G4796" s="6" t="s">
        <v>1638</v>
      </c>
      <c r="H4796" s="16">
        <v>5202877.3499999996</v>
      </c>
      <c r="I4796" s="12" t="s">
        <v>5422</v>
      </c>
      <c r="J4796" s="12" t="s">
        <v>5249</v>
      </c>
      <c r="K4796" s="15"/>
      <c r="L4796" s="13" t="s">
        <v>14</v>
      </c>
      <c r="M4796" s="7">
        <v>1</v>
      </c>
      <c r="N4796" s="14"/>
    </row>
    <row r="4797" spans="1:14" ht="63">
      <c r="A4797" s="6">
        <v>4796</v>
      </c>
      <c r="B4797" s="8" t="s">
        <v>4966</v>
      </c>
      <c r="C4797" s="9" t="s">
        <v>5568</v>
      </c>
      <c r="D4797" s="10" t="s">
        <v>5569</v>
      </c>
      <c r="E4797" s="11" t="s">
        <v>5570</v>
      </c>
      <c r="F4797" s="6">
        <v>554721</v>
      </c>
      <c r="G4797" s="6" t="s">
        <v>1638</v>
      </c>
      <c r="H4797" s="16">
        <v>17565604.739</v>
      </c>
      <c r="I4797" s="12" t="s">
        <v>5422</v>
      </c>
      <c r="J4797" s="12" t="s">
        <v>5571</v>
      </c>
      <c r="K4797" s="15"/>
      <c r="L4797" s="13" t="s">
        <v>70</v>
      </c>
      <c r="M4797" s="7">
        <v>1</v>
      </c>
      <c r="N4797" s="14"/>
    </row>
    <row r="4798" spans="1:14" ht="63">
      <c r="A4798" s="6">
        <v>4797</v>
      </c>
      <c r="B4798" s="8" t="s">
        <v>4966</v>
      </c>
      <c r="C4798" s="9" t="s">
        <v>5572</v>
      </c>
      <c r="D4798" s="10" t="s">
        <v>5573</v>
      </c>
      <c r="E4798" s="11" t="s">
        <v>5570</v>
      </c>
      <c r="F4798" s="6">
        <v>554721</v>
      </c>
      <c r="G4798" s="6" t="s">
        <v>1638</v>
      </c>
      <c r="H4798" s="16">
        <v>17565604.739</v>
      </c>
      <c r="I4798" s="12" t="s">
        <v>5422</v>
      </c>
      <c r="J4798" s="12" t="s">
        <v>5571</v>
      </c>
      <c r="K4798" s="15"/>
      <c r="L4798" s="13" t="s">
        <v>70</v>
      </c>
      <c r="M4798" s="7">
        <v>0.51</v>
      </c>
      <c r="N4798" s="14"/>
    </row>
    <row r="4799" spans="1:14" ht="63">
      <c r="A4799" s="6">
        <v>4798</v>
      </c>
      <c r="B4799" s="8" t="s">
        <v>4966</v>
      </c>
      <c r="C4799" s="9" t="s">
        <v>5574</v>
      </c>
      <c r="D4799" s="10" t="s">
        <v>5575</v>
      </c>
      <c r="E4799" s="11" t="s">
        <v>5570</v>
      </c>
      <c r="F4799" s="6">
        <v>554721</v>
      </c>
      <c r="G4799" s="6" t="s">
        <v>1638</v>
      </c>
      <c r="H4799" s="16">
        <v>17565604.739</v>
      </c>
      <c r="I4799" s="12" t="s">
        <v>5422</v>
      </c>
      <c r="J4799" s="12" t="s">
        <v>5571</v>
      </c>
      <c r="K4799" s="15"/>
      <c r="L4799" s="13" t="s">
        <v>70</v>
      </c>
      <c r="M4799" s="7">
        <v>0.49</v>
      </c>
      <c r="N4799" s="14"/>
    </row>
    <row r="4800" spans="1:14" ht="110.25">
      <c r="A4800" s="6">
        <v>4799</v>
      </c>
      <c r="B4800" s="8" t="s">
        <v>4966</v>
      </c>
      <c r="C4800" s="9" t="s">
        <v>5270</v>
      </c>
      <c r="D4800" s="10" t="s">
        <v>5271</v>
      </c>
      <c r="E4800" s="11" t="s">
        <v>5576</v>
      </c>
      <c r="F4800" s="6">
        <v>210077</v>
      </c>
      <c r="G4800" s="6" t="s">
        <v>77</v>
      </c>
      <c r="H4800" s="16">
        <v>15618000</v>
      </c>
      <c r="I4800" s="12" t="s">
        <v>5577</v>
      </c>
      <c r="J4800" s="12" t="s">
        <v>647</v>
      </c>
      <c r="K4800" s="15">
        <f>14217000+793793</f>
        <v>15010793</v>
      </c>
      <c r="L4800" s="13" t="s">
        <v>14</v>
      </c>
      <c r="M4800" s="7">
        <v>1</v>
      </c>
      <c r="N4800" s="14"/>
    </row>
    <row r="4801" spans="1:14" ht="94.5">
      <c r="A4801" s="6">
        <v>4800</v>
      </c>
      <c r="B4801" s="8" t="s">
        <v>4966</v>
      </c>
      <c r="C4801" s="9" t="s">
        <v>5578</v>
      </c>
      <c r="D4801" s="10" t="s">
        <v>4240</v>
      </c>
      <c r="E4801" s="11" t="s">
        <v>5579</v>
      </c>
      <c r="F4801" s="6">
        <v>461968</v>
      </c>
      <c r="G4801" s="6" t="s">
        <v>5580</v>
      </c>
      <c r="H4801" s="16">
        <v>57500000</v>
      </c>
      <c r="I4801" s="12" t="s">
        <v>5474</v>
      </c>
      <c r="J4801" s="12">
        <v>44479</v>
      </c>
      <c r="K4801" s="15">
        <v>31214268</v>
      </c>
      <c r="L4801" s="13" t="s">
        <v>14</v>
      </c>
      <c r="M4801" s="7">
        <v>1</v>
      </c>
      <c r="N4801" s="14"/>
    </row>
    <row r="4802" spans="1:14" ht="78.75">
      <c r="A4802" s="6">
        <v>4801</v>
      </c>
      <c r="B4802" s="8" t="s">
        <v>4966</v>
      </c>
      <c r="C4802" s="9" t="s">
        <v>5168</v>
      </c>
      <c r="D4802" s="10" t="s">
        <v>5169</v>
      </c>
      <c r="E4802" s="11" t="s">
        <v>5581</v>
      </c>
      <c r="F4802" s="6">
        <v>461969</v>
      </c>
      <c r="G4802" s="6" t="s">
        <v>5580</v>
      </c>
      <c r="H4802" s="16">
        <v>40780148.104999997</v>
      </c>
      <c r="I4802" s="12" t="s">
        <v>5582</v>
      </c>
      <c r="J4802" s="12">
        <v>44235</v>
      </c>
      <c r="K4802" s="15">
        <v>18785732</v>
      </c>
      <c r="L4802" s="13" t="s">
        <v>14</v>
      </c>
      <c r="M4802" s="7">
        <v>1</v>
      </c>
      <c r="N4802" s="14"/>
    </row>
    <row r="4803" spans="1:14" ht="94.5">
      <c r="A4803" s="6">
        <v>4802</v>
      </c>
      <c r="B4803" s="8" t="s">
        <v>4966</v>
      </c>
      <c r="C4803" s="9" t="s">
        <v>5164</v>
      </c>
      <c r="D4803" s="10" t="s">
        <v>5165</v>
      </c>
      <c r="E4803" s="11" t="s">
        <v>5583</v>
      </c>
      <c r="F4803" s="6">
        <v>542961</v>
      </c>
      <c r="G4803" s="6" t="s">
        <v>5580</v>
      </c>
      <c r="H4803" s="16">
        <v>87308940.463</v>
      </c>
      <c r="I4803" s="12">
        <v>44413</v>
      </c>
      <c r="J4803" s="12" t="s">
        <v>5584</v>
      </c>
      <c r="K4803" s="15"/>
      <c r="L4803" s="13" t="s">
        <v>14</v>
      </c>
      <c r="M4803" s="7">
        <v>1</v>
      </c>
      <c r="N4803" s="14"/>
    </row>
    <row r="4804" spans="1:14" ht="173.25">
      <c r="A4804" s="6">
        <v>4803</v>
      </c>
      <c r="B4804" s="8" t="s">
        <v>4966</v>
      </c>
      <c r="C4804" s="9" t="s">
        <v>5310</v>
      </c>
      <c r="D4804" s="10" t="s">
        <v>3485</v>
      </c>
      <c r="E4804" s="11" t="s">
        <v>5585</v>
      </c>
      <c r="F4804" s="6">
        <v>542962</v>
      </c>
      <c r="G4804" s="6" t="s">
        <v>5580</v>
      </c>
      <c r="H4804" s="16">
        <v>124892708.26899999</v>
      </c>
      <c r="I4804" s="12">
        <v>44410</v>
      </c>
      <c r="J4804" s="12">
        <v>44966</v>
      </c>
      <c r="K4804" s="15"/>
      <c r="L4804" s="13" t="s">
        <v>14</v>
      </c>
      <c r="M4804" s="7">
        <v>1</v>
      </c>
      <c r="N4804" s="14"/>
    </row>
    <row r="4805" spans="1:14" ht="94.5">
      <c r="A4805" s="6">
        <v>4804</v>
      </c>
      <c r="B4805" s="8" t="s">
        <v>4966</v>
      </c>
      <c r="C4805" s="9" t="s">
        <v>5586</v>
      </c>
      <c r="D4805" s="10" t="s">
        <v>5587</v>
      </c>
      <c r="E4805" s="11" t="s">
        <v>5588</v>
      </c>
      <c r="F4805" s="6">
        <v>210860</v>
      </c>
      <c r="G4805" s="6" t="s">
        <v>5589</v>
      </c>
      <c r="H4805" s="16">
        <v>71841331.687000006</v>
      </c>
      <c r="I4805" s="12">
        <v>43802</v>
      </c>
      <c r="J4805" s="12" t="s">
        <v>5590</v>
      </c>
      <c r="K4805" s="15">
        <v>60372000</v>
      </c>
      <c r="L4805" s="13" t="s">
        <v>14</v>
      </c>
      <c r="M4805" s="7">
        <v>1</v>
      </c>
      <c r="N4805" s="14"/>
    </row>
    <row r="4806" spans="1:14" ht="189">
      <c r="A4806" s="6">
        <v>4805</v>
      </c>
      <c r="B4806" s="8" t="s">
        <v>5591</v>
      </c>
      <c r="C4806" s="9" t="s">
        <v>5592</v>
      </c>
      <c r="D4806" s="10" t="s">
        <v>5593</v>
      </c>
      <c r="E4806" s="11" t="s">
        <v>5594</v>
      </c>
      <c r="F4806" s="6">
        <v>482684</v>
      </c>
      <c r="G4806" s="6" t="s">
        <v>5595</v>
      </c>
      <c r="H4806" s="16">
        <v>15746729.698999999</v>
      </c>
      <c r="I4806" s="12" t="s">
        <v>924</v>
      </c>
      <c r="J4806" s="12" t="s">
        <v>5596</v>
      </c>
      <c r="K4806" s="15">
        <v>10321000</v>
      </c>
      <c r="L4806" s="13" t="s">
        <v>70</v>
      </c>
      <c r="M4806" s="7">
        <v>1</v>
      </c>
      <c r="N4806" s="14"/>
    </row>
    <row r="4807" spans="1:14" ht="189">
      <c r="A4807" s="6">
        <v>4806</v>
      </c>
      <c r="B4807" s="8" t="s">
        <v>5591</v>
      </c>
      <c r="C4807" s="9" t="s">
        <v>5597</v>
      </c>
      <c r="D4807" s="10" t="s">
        <v>5598</v>
      </c>
      <c r="E4807" s="11" t="s">
        <v>5594</v>
      </c>
      <c r="F4807" s="6">
        <v>482684</v>
      </c>
      <c r="G4807" s="6" t="s">
        <v>5595</v>
      </c>
      <c r="H4807" s="16">
        <v>15746729.698999999</v>
      </c>
      <c r="I4807" s="12" t="s">
        <v>924</v>
      </c>
      <c r="J4807" s="12" t="s">
        <v>5596</v>
      </c>
      <c r="K4807" s="15">
        <f>K4806*0.51</f>
        <v>5263710</v>
      </c>
      <c r="L4807" s="13" t="s">
        <v>70</v>
      </c>
      <c r="M4807" s="7">
        <v>0.51</v>
      </c>
      <c r="N4807" s="14"/>
    </row>
    <row r="4808" spans="1:14" ht="189">
      <c r="A4808" s="6">
        <v>4807</v>
      </c>
      <c r="B4808" s="8" t="s">
        <v>5591</v>
      </c>
      <c r="C4808" s="9" t="s">
        <v>5599</v>
      </c>
      <c r="D4808" s="10" t="s">
        <v>5600</v>
      </c>
      <c r="E4808" s="11" t="s">
        <v>5594</v>
      </c>
      <c r="F4808" s="6">
        <v>482684</v>
      </c>
      <c r="G4808" s="6" t="s">
        <v>5595</v>
      </c>
      <c r="H4808" s="16">
        <v>15746729.698999999</v>
      </c>
      <c r="I4808" s="12" t="s">
        <v>924</v>
      </c>
      <c r="J4808" s="12" t="s">
        <v>5596</v>
      </c>
      <c r="K4808" s="15">
        <f>K4806*0.49</f>
        <v>5057290</v>
      </c>
      <c r="L4808" s="13" t="s">
        <v>70</v>
      </c>
      <c r="M4808" s="7">
        <v>0.49</v>
      </c>
      <c r="N4808" s="14"/>
    </row>
    <row r="4809" spans="1:14" ht="157.5">
      <c r="A4809" s="6">
        <v>4808</v>
      </c>
      <c r="B4809" s="8" t="s">
        <v>5591</v>
      </c>
      <c r="C4809" s="9" t="s">
        <v>5601</v>
      </c>
      <c r="D4809" s="10" t="s">
        <v>5600</v>
      </c>
      <c r="E4809" s="11" t="s">
        <v>5602</v>
      </c>
      <c r="F4809" s="6">
        <v>512279</v>
      </c>
      <c r="G4809" s="6" t="s">
        <v>5595</v>
      </c>
      <c r="H4809" s="16">
        <v>24394100</v>
      </c>
      <c r="I4809" s="12"/>
      <c r="J4809" s="12"/>
      <c r="K4809" s="15">
        <v>0</v>
      </c>
      <c r="L4809" s="13" t="s">
        <v>14</v>
      </c>
      <c r="M4809" s="7">
        <v>1</v>
      </c>
      <c r="N4809" s="14"/>
    </row>
    <row r="4810" spans="1:14" ht="78.75">
      <c r="A4810" s="6">
        <v>4809</v>
      </c>
      <c r="B4810" s="8" t="s">
        <v>5591</v>
      </c>
      <c r="C4810" s="9" t="s">
        <v>5603</v>
      </c>
      <c r="D4810" s="10" t="s">
        <v>5604</v>
      </c>
      <c r="E4810" s="11" t="s">
        <v>5605</v>
      </c>
      <c r="F4810" s="6">
        <v>409283</v>
      </c>
      <c r="G4810" s="6" t="s">
        <v>5595</v>
      </c>
      <c r="H4810" s="16">
        <v>10344646.9</v>
      </c>
      <c r="I4810" s="12" t="s">
        <v>5606</v>
      </c>
      <c r="J4810" s="12" t="s">
        <v>5607</v>
      </c>
      <c r="K4810" s="15">
        <v>5956000</v>
      </c>
      <c r="L4810" s="13" t="s">
        <v>14</v>
      </c>
      <c r="M4810" s="7">
        <v>1</v>
      </c>
      <c r="N4810" s="14"/>
    </row>
    <row r="4811" spans="1:14" ht="299.25">
      <c r="A4811" s="6">
        <v>4810</v>
      </c>
      <c r="B4811" s="8" t="s">
        <v>5591</v>
      </c>
      <c r="C4811" s="9" t="s">
        <v>5608</v>
      </c>
      <c r="D4811" s="10" t="s">
        <v>5609</v>
      </c>
      <c r="E4811" s="11" t="s">
        <v>5610</v>
      </c>
      <c r="F4811" s="6">
        <v>277815</v>
      </c>
      <c r="G4811" s="6" t="s">
        <v>5595</v>
      </c>
      <c r="H4811" s="16">
        <v>40000348</v>
      </c>
      <c r="I4811" s="12" t="s">
        <v>5611</v>
      </c>
      <c r="J4811" s="12" t="s">
        <v>5612</v>
      </c>
      <c r="K4811" s="15">
        <v>3365320</v>
      </c>
      <c r="L4811" s="13" t="s">
        <v>70</v>
      </c>
      <c r="M4811" s="7">
        <v>1</v>
      </c>
      <c r="N4811" s="14"/>
    </row>
    <row r="4812" spans="1:14" ht="299.25">
      <c r="A4812" s="6">
        <v>4811</v>
      </c>
      <c r="B4812" s="8" t="s">
        <v>5591</v>
      </c>
      <c r="C4812" s="9" t="s">
        <v>5613</v>
      </c>
      <c r="D4812" s="10" t="s">
        <v>5614</v>
      </c>
      <c r="E4812" s="11" t="s">
        <v>5610</v>
      </c>
      <c r="F4812" s="6">
        <v>277815</v>
      </c>
      <c r="G4812" s="6" t="s">
        <v>5595</v>
      </c>
      <c r="H4812" s="16">
        <v>40000348</v>
      </c>
      <c r="I4812" s="12" t="s">
        <v>5611</v>
      </c>
      <c r="J4812" s="12" t="s">
        <v>5612</v>
      </c>
      <c r="K4812" s="15">
        <v>3365320</v>
      </c>
      <c r="L4812" s="13" t="s">
        <v>70</v>
      </c>
      <c r="M4812" s="7">
        <v>0.51</v>
      </c>
      <c r="N4812" s="14"/>
    </row>
    <row r="4813" spans="1:14" ht="299.25">
      <c r="A4813" s="6">
        <v>4812</v>
      </c>
      <c r="B4813" s="8" t="s">
        <v>5591</v>
      </c>
      <c r="C4813" s="9" t="s">
        <v>5615</v>
      </c>
      <c r="D4813" s="10" t="s">
        <v>5616</v>
      </c>
      <c r="E4813" s="11" t="s">
        <v>5610</v>
      </c>
      <c r="F4813" s="6">
        <v>277815</v>
      </c>
      <c r="G4813" s="6" t="s">
        <v>5595</v>
      </c>
      <c r="H4813" s="16">
        <v>40000348</v>
      </c>
      <c r="I4813" s="12" t="s">
        <v>5611</v>
      </c>
      <c r="J4813" s="12" t="s">
        <v>5612</v>
      </c>
      <c r="K4813" s="15">
        <v>3365320</v>
      </c>
      <c r="L4813" s="13" t="s">
        <v>70</v>
      </c>
      <c r="M4813" s="7">
        <v>0.49</v>
      </c>
      <c r="N4813" s="14"/>
    </row>
    <row r="4814" spans="1:14" ht="94.5">
      <c r="A4814" s="6">
        <v>4813</v>
      </c>
      <c r="B4814" s="8" t="s">
        <v>5591</v>
      </c>
      <c r="C4814" s="9" t="s">
        <v>5617</v>
      </c>
      <c r="D4814" s="10" t="s">
        <v>5618</v>
      </c>
      <c r="E4814" s="11" t="s">
        <v>5619</v>
      </c>
      <c r="F4814" s="6">
        <v>277816</v>
      </c>
      <c r="G4814" s="6" t="s">
        <v>5595</v>
      </c>
      <c r="H4814" s="16">
        <v>40000349</v>
      </c>
      <c r="I4814" s="12" t="s">
        <v>5620</v>
      </c>
      <c r="J4814" s="12" t="s">
        <v>5621</v>
      </c>
      <c r="K4814" s="15">
        <v>3502680</v>
      </c>
      <c r="L4814" s="13" t="s">
        <v>70</v>
      </c>
      <c r="M4814" s="7">
        <v>0.51</v>
      </c>
      <c r="N4814" s="14"/>
    </row>
    <row r="4815" spans="1:14" ht="102">
      <c r="A4815" s="6">
        <v>4814</v>
      </c>
      <c r="B4815" s="8" t="s">
        <v>5591</v>
      </c>
      <c r="C4815" s="9" t="s">
        <v>5622</v>
      </c>
      <c r="D4815" s="10" t="s">
        <v>5623</v>
      </c>
      <c r="E4815" s="11" t="s">
        <v>5624</v>
      </c>
      <c r="F4815" s="6">
        <v>465323</v>
      </c>
      <c r="G4815" s="6" t="s">
        <v>5595</v>
      </c>
      <c r="H4815" s="16">
        <v>26732000</v>
      </c>
      <c r="I4815" s="12" t="s">
        <v>5625</v>
      </c>
      <c r="J4815" s="12" t="s">
        <v>5626</v>
      </c>
      <c r="K4815" s="15">
        <v>4624000</v>
      </c>
      <c r="L4815" s="13" t="s">
        <v>70</v>
      </c>
      <c r="M4815" s="7">
        <v>1</v>
      </c>
      <c r="N4815" s="14"/>
    </row>
    <row r="4816" spans="1:14" ht="102">
      <c r="A4816" s="6">
        <v>4815</v>
      </c>
      <c r="B4816" s="8" t="s">
        <v>5591</v>
      </c>
      <c r="C4816" s="9" t="s">
        <v>5627</v>
      </c>
      <c r="D4816" s="10" t="s">
        <v>5628</v>
      </c>
      <c r="E4816" s="11" t="s">
        <v>5624</v>
      </c>
      <c r="F4816" s="6">
        <v>465323</v>
      </c>
      <c r="G4816" s="6" t="s">
        <v>5595</v>
      </c>
      <c r="H4816" s="16">
        <v>26732000</v>
      </c>
      <c r="I4816" s="12" t="s">
        <v>5625</v>
      </c>
      <c r="J4816" s="12" t="s">
        <v>5626</v>
      </c>
      <c r="K4816" s="15">
        <f>K4815*0.4</f>
        <v>1849600</v>
      </c>
      <c r="L4816" s="13" t="s">
        <v>70</v>
      </c>
      <c r="M4816" s="7">
        <v>0.4</v>
      </c>
      <c r="N4816" s="14"/>
    </row>
    <row r="4817" spans="1:14" ht="102">
      <c r="A4817" s="6">
        <v>4816</v>
      </c>
      <c r="B4817" s="8" t="s">
        <v>5591</v>
      </c>
      <c r="C4817" s="9" t="s">
        <v>5629</v>
      </c>
      <c r="D4817" s="10" t="s">
        <v>5630</v>
      </c>
      <c r="E4817" s="11" t="s">
        <v>5624</v>
      </c>
      <c r="F4817" s="6">
        <v>465323</v>
      </c>
      <c r="G4817" s="6" t="s">
        <v>5595</v>
      </c>
      <c r="H4817" s="16">
        <v>26732000</v>
      </c>
      <c r="I4817" s="12" t="s">
        <v>5625</v>
      </c>
      <c r="J4817" s="12" t="s">
        <v>5626</v>
      </c>
      <c r="K4817" s="15">
        <f>K4815*0.6</f>
        <v>2774400</v>
      </c>
      <c r="L4817" s="13" t="s">
        <v>70</v>
      </c>
      <c r="M4817" s="7">
        <v>0.6</v>
      </c>
      <c r="N4817" s="14"/>
    </row>
    <row r="4818" spans="1:14" ht="63">
      <c r="A4818" s="6">
        <v>4817</v>
      </c>
      <c r="B4818" s="8" t="s">
        <v>5591</v>
      </c>
      <c r="C4818" s="9" t="s">
        <v>5631</v>
      </c>
      <c r="D4818" s="10" t="s">
        <v>5632</v>
      </c>
      <c r="E4818" s="11" t="s">
        <v>5633</v>
      </c>
      <c r="F4818" s="6">
        <v>416149</v>
      </c>
      <c r="G4818" s="6" t="s">
        <v>5595</v>
      </c>
      <c r="H4818" s="16">
        <v>33144050.829999998</v>
      </c>
      <c r="I4818" s="12" t="s">
        <v>5634</v>
      </c>
      <c r="J4818" s="12" t="s">
        <v>5635</v>
      </c>
      <c r="K4818" s="15">
        <v>4076000</v>
      </c>
      <c r="L4818" s="13" t="s">
        <v>70</v>
      </c>
      <c r="M4818" s="7">
        <v>1</v>
      </c>
      <c r="N4818" s="14"/>
    </row>
    <row r="4819" spans="1:14" ht="63">
      <c r="A4819" s="6">
        <v>4818</v>
      </c>
      <c r="B4819" s="8" t="s">
        <v>5591</v>
      </c>
      <c r="C4819" s="9" t="s">
        <v>5636</v>
      </c>
      <c r="D4819" s="10" t="s">
        <v>5637</v>
      </c>
      <c r="E4819" s="11" t="s">
        <v>5633</v>
      </c>
      <c r="F4819" s="6">
        <v>416149</v>
      </c>
      <c r="G4819" s="6" t="s">
        <v>5595</v>
      </c>
      <c r="H4819" s="16">
        <v>33144050.829999998</v>
      </c>
      <c r="I4819" s="12" t="s">
        <v>5634</v>
      </c>
      <c r="J4819" s="12" t="s">
        <v>5635</v>
      </c>
      <c r="K4819" s="15">
        <f>K4818*0.3</f>
        <v>1222800</v>
      </c>
      <c r="L4819" s="13" t="s">
        <v>70</v>
      </c>
      <c r="M4819" s="7">
        <v>0.3</v>
      </c>
      <c r="N4819" s="14"/>
    </row>
    <row r="4820" spans="1:14" ht="63">
      <c r="A4820" s="6">
        <v>4819</v>
      </c>
      <c r="B4820" s="8" t="s">
        <v>5591</v>
      </c>
      <c r="C4820" s="9" t="s">
        <v>5638</v>
      </c>
      <c r="D4820" s="10" t="s">
        <v>4240</v>
      </c>
      <c r="E4820" s="11" t="s">
        <v>5633</v>
      </c>
      <c r="F4820" s="6">
        <v>416149</v>
      </c>
      <c r="G4820" s="6" t="s">
        <v>5595</v>
      </c>
      <c r="H4820" s="16">
        <v>33144050.829999998</v>
      </c>
      <c r="I4820" s="12" t="s">
        <v>5634</v>
      </c>
      <c r="J4820" s="12" t="s">
        <v>5635</v>
      </c>
      <c r="K4820" s="15">
        <f>K4818*0.4</f>
        <v>1630400</v>
      </c>
      <c r="L4820" s="13" t="s">
        <v>70</v>
      </c>
      <c r="M4820" s="7">
        <v>0.4</v>
      </c>
      <c r="N4820" s="14"/>
    </row>
    <row r="4821" spans="1:14" ht="63">
      <c r="A4821" s="6">
        <v>4820</v>
      </c>
      <c r="B4821" s="8" t="s">
        <v>5591</v>
      </c>
      <c r="C4821" s="9" t="s">
        <v>5639</v>
      </c>
      <c r="D4821" s="10" t="s">
        <v>5616</v>
      </c>
      <c r="E4821" s="11" t="s">
        <v>5633</v>
      </c>
      <c r="F4821" s="6">
        <v>416149</v>
      </c>
      <c r="G4821" s="6" t="s">
        <v>5595</v>
      </c>
      <c r="H4821" s="16">
        <v>33144050.829999998</v>
      </c>
      <c r="I4821" s="12" t="s">
        <v>5634</v>
      </c>
      <c r="J4821" s="12" t="s">
        <v>5635</v>
      </c>
      <c r="K4821" s="15">
        <f>K4818*0.3</f>
        <v>1222800</v>
      </c>
      <c r="L4821" s="13" t="s">
        <v>70</v>
      </c>
      <c r="M4821" s="7">
        <v>0.3</v>
      </c>
      <c r="N4821" s="14"/>
    </row>
    <row r="4822" spans="1:14" ht="94.5">
      <c r="A4822" s="6">
        <v>4821</v>
      </c>
      <c r="B4822" s="8" t="s">
        <v>5591</v>
      </c>
      <c r="C4822" s="9" t="s">
        <v>5640</v>
      </c>
      <c r="D4822" s="10" t="s">
        <v>5641</v>
      </c>
      <c r="E4822" s="11" t="s">
        <v>5642</v>
      </c>
      <c r="F4822" s="6">
        <v>276974</v>
      </c>
      <c r="G4822" s="6" t="s">
        <v>5595</v>
      </c>
      <c r="H4822" s="16">
        <v>15550664</v>
      </c>
      <c r="I4822" s="12" t="s">
        <v>5643</v>
      </c>
      <c r="J4822" s="12" t="s">
        <v>2301</v>
      </c>
      <c r="K4822" s="15">
        <v>4922000</v>
      </c>
      <c r="L4822" s="13" t="s">
        <v>14</v>
      </c>
      <c r="M4822" s="7">
        <v>1</v>
      </c>
      <c r="N4822" s="14"/>
    </row>
    <row r="4823" spans="1:14" ht="141.75">
      <c r="A4823" s="6">
        <v>4822</v>
      </c>
      <c r="B4823" s="8" t="s">
        <v>5591</v>
      </c>
      <c r="C4823" s="9" t="s">
        <v>5644</v>
      </c>
      <c r="D4823" s="10" t="s">
        <v>5645</v>
      </c>
      <c r="E4823" s="11" t="s">
        <v>5646</v>
      </c>
      <c r="F4823" s="6">
        <v>53830</v>
      </c>
      <c r="G4823" s="6" t="s">
        <v>5595</v>
      </c>
      <c r="H4823" s="16">
        <v>8978968.6999999993</v>
      </c>
      <c r="I4823" s="12" t="s">
        <v>5647</v>
      </c>
      <c r="J4823" s="12" t="s">
        <v>5648</v>
      </c>
      <c r="K4823" s="15">
        <v>3304000</v>
      </c>
      <c r="L4823" s="13" t="s">
        <v>14</v>
      </c>
      <c r="M4823" s="7">
        <v>1</v>
      </c>
      <c r="N4823" s="14"/>
    </row>
    <row r="4824" spans="1:14" ht="255">
      <c r="A4824" s="6">
        <v>4823</v>
      </c>
      <c r="B4824" s="8" t="s">
        <v>5591</v>
      </c>
      <c r="C4824" s="9" t="s">
        <v>5649</v>
      </c>
      <c r="D4824" s="10" t="s">
        <v>5650</v>
      </c>
      <c r="E4824" s="11" t="s">
        <v>5651</v>
      </c>
      <c r="F4824" s="6">
        <v>233766</v>
      </c>
      <c r="G4824" s="6" t="s">
        <v>5595</v>
      </c>
      <c r="H4824" s="16">
        <v>35442623</v>
      </c>
      <c r="I4824" s="12" t="s">
        <v>5652</v>
      </c>
      <c r="J4824" s="12" t="s">
        <v>5653</v>
      </c>
      <c r="K4824" s="15">
        <v>8509000</v>
      </c>
      <c r="L4824" s="13" t="s">
        <v>70</v>
      </c>
      <c r="M4824" s="7">
        <v>1</v>
      </c>
      <c r="N4824" s="14"/>
    </row>
    <row r="4825" spans="1:14" ht="255">
      <c r="A4825" s="6">
        <v>4824</v>
      </c>
      <c r="B4825" s="8" t="s">
        <v>5591</v>
      </c>
      <c r="C4825" s="9" t="s">
        <v>5654</v>
      </c>
      <c r="D4825" s="10" t="s">
        <v>5655</v>
      </c>
      <c r="E4825" s="11" t="s">
        <v>5651</v>
      </c>
      <c r="F4825" s="6">
        <v>233766</v>
      </c>
      <c r="G4825" s="6" t="s">
        <v>5595</v>
      </c>
      <c r="H4825" s="16">
        <v>35442623</v>
      </c>
      <c r="I4825" s="12" t="s">
        <v>5652</v>
      </c>
      <c r="J4825" s="12" t="s">
        <v>5653</v>
      </c>
      <c r="K4825" s="15">
        <f>K4824*0.51</f>
        <v>4339590</v>
      </c>
      <c r="L4825" s="13" t="s">
        <v>70</v>
      </c>
      <c r="M4825" s="7">
        <v>0.51</v>
      </c>
      <c r="N4825" s="14"/>
    </row>
    <row r="4826" spans="1:14" ht="255">
      <c r="A4826" s="6">
        <v>4825</v>
      </c>
      <c r="B4826" s="8" t="s">
        <v>5591</v>
      </c>
      <c r="C4826" s="9" t="s">
        <v>5656</v>
      </c>
      <c r="D4826" s="10" t="s">
        <v>5657</v>
      </c>
      <c r="E4826" s="11" t="s">
        <v>5651</v>
      </c>
      <c r="F4826" s="6">
        <v>233766</v>
      </c>
      <c r="G4826" s="6" t="s">
        <v>5595</v>
      </c>
      <c r="H4826" s="16">
        <v>35442623</v>
      </c>
      <c r="I4826" s="12" t="s">
        <v>5652</v>
      </c>
      <c r="J4826" s="12" t="s">
        <v>5653</v>
      </c>
      <c r="K4826" s="15">
        <f>K4824*0.49</f>
        <v>4169410</v>
      </c>
      <c r="L4826" s="13" t="s">
        <v>70</v>
      </c>
      <c r="M4826" s="7">
        <v>0.49</v>
      </c>
      <c r="N4826" s="14"/>
    </row>
    <row r="4827" spans="1:14" ht="76.5">
      <c r="A4827" s="6">
        <v>4826</v>
      </c>
      <c r="B4827" s="8" t="s">
        <v>5591</v>
      </c>
      <c r="C4827" s="9" t="s">
        <v>5658</v>
      </c>
      <c r="D4827" s="10" t="s">
        <v>5650</v>
      </c>
      <c r="E4827" s="11" t="s">
        <v>5659</v>
      </c>
      <c r="F4827" s="6">
        <v>292285</v>
      </c>
      <c r="G4827" s="6" t="s">
        <v>5595</v>
      </c>
      <c r="H4827" s="16">
        <v>58853912.307999998</v>
      </c>
      <c r="I4827" s="12" t="s">
        <v>5660</v>
      </c>
      <c r="J4827" s="12" t="s">
        <v>2604</v>
      </c>
      <c r="K4827" s="15">
        <v>4947000</v>
      </c>
      <c r="L4827" s="13" t="s">
        <v>70</v>
      </c>
      <c r="M4827" s="7">
        <v>1</v>
      </c>
      <c r="N4827" s="14"/>
    </row>
    <row r="4828" spans="1:14" ht="76.5">
      <c r="A4828" s="6">
        <v>4827</v>
      </c>
      <c r="B4828" s="8" t="s">
        <v>5591</v>
      </c>
      <c r="C4828" s="9" t="s">
        <v>5654</v>
      </c>
      <c r="D4828" s="10" t="s">
        <v>5655</v>
      </c>
      <c r="E4828" s="11" t="s">
        <v>5659</v>
      </c>
      <c r="F4828" s="6">
        <v>292285</v>
      </c>
      <c r="G4828" s="6" t="s">
        <v>5595</v>
      </c>
      <c r="H4828" s="16">
        <v>58853912.307999998</v>
      </c>
      <c r="I4828" s="12" t="s">
        <v>5660</v>
      </c>
      <c r="J4828" s="12" t="s">
        <v>2604</v>
      </c>
      <c r="K4828" s="15">
        <f>K4827*0.51</f>
        <v>2522970</v>
      </c>
      <c r="L4828" s="13" t="s">
        <v>70</v>
      </c>
      <c r="M4828" s="7">
        <v>0.51</v>
      </c>
      <c r="N4828" s="14"/>
    </row>
    <row r="4829" spans="1:14" ht="76.5">
      <c r="A4829" s="6">
        <v>4828</v>
      </c>
      <c r="B4829" s="8" t="s">
        <v>5591</v>
      </c>
      <c r="C4829" s="9" t="s">
        <v>5656</v>
      </c>
      <c r="D4829" s="10" t="s">
        <v>5657</v>
      </c>
      <c r="E4829" s="11" t="s">
        <v>5659</v>
      </c>
      <c r="F4829" s="6">
        <v>292285</v>
      </c>
      <c r="G4829" s="6" t="s">
        <v>5595</v>
      </c>
      <c r="H4829" s="16">
        <v>58853912.307999998</v>
      </c>
      <c r="I4829" s="12" t="s">
        <v>5660</v>
      </c>
      <c r="J4829" s="12" t="s">
        <v>2604</v>
      </c>
      <c r="K4829" s="15">
        <f>K4827*0.49</f>
        <v>2424030</v>
      </c>
      <c r="L4829" s="13" t="s">
        <v>70</v>
      </c>
      <c r="M4829" s="7">
        <v>0.49</v>
      </c>
      <c r="N4829" s="14"/>
    </row>
    <row r="4830" spans="1:14" ht="78.75">
      <c r="A4830" s="6">
        <v>4829</v>
      </c>
      <c r="B4830" s="8" t="s">
        <v>5591</v>
      </c>
      <c r="C4830" s="9" t="s">
        <v>5661</v>
      </c>
      <c r="D4830" s="10" t="s">
        <v>5662</v>
      </c>
      <c r="E4830" s="11" t="s">
        <v>5663</v>
      </c>
      <c r="F4830" s="6">
        <v>430940</v>
      </c>
      <c r="G4830" s="6" t="s">
        <v>5595</v>
      </c>
      <c r="H4830" s="16">
        <v>26248500</v>
      </c>
      <c r="I4830" s="12" t="s">
        <v>5664</v>
      </c>
      <c r="J4830" s="12" t="s">
        <v>5665</v>
      </c>
      <c r="K4830" s="15">
        <v>10517000</v>
      </c>
      <c r="L4830" s="13" t="s">
        <v>70</v>
      </c>
      <c r="M4830" s="7">
        <v>1</v>
      </c>
      <c r="N4830" s="14"/>
    </row>
    <row r="4831" spans="1:14" ht="78.75">
      <c r="A4831" s="6">
        <v>4830</v>
      </c>
      <c r="B4831" s="8" t="s">
        <v>5591</v>
      </c>
      <c r="C4831" s="9" t="s">
        <v>5666</v>
      </c>
      <c r="D4831" s="10" t="s">
        <v>5667</v>
      </c>
      <c r="E4831" s="11" t="s">
        <v>5663</v>
      </c>
      <c r="F4831" s="6">
        <v>430940</v>
      </c>
      <c r="G4831" s="6" t="s">
        <v>5595</v>
      </c>
      <c r="H4831" s="16">
        <v>26248500</v>
      </c>
      <c r="I4831" s="12" t="s">
        <v>5664</v>
      </c>
      <c r="J4831" s="12" t="s">
        <v>5665</v>
      </c>
      <c r="K4831" s="15">
        <f>K4830*0.49</f>
        <v>5153330</v>
      </c>
      <c r="L4831" s="13" t="s">
        <v>70</v>
      </c>
      <c r="M4831" s="7">
        <v>0.49</v>
      </c>
      <c r="N4831" s="14"/>
    </row>
    <row r="4832" spans="1:14" ht="78.75">
      <c r="A4832" s="6">
        <v>4831</v>
      </c>
      <c r="B4832" s="8" t="s">
        <v>5591</v>
      </c>
      <c r="C4832" s="9" t="s">
        <v>5629</v>
      </c>
      <c r="D4832" s="10" t="s">
        <v>5630</v>
      </c>
      <c r="E4832" s="11" t="s">
        <v>5663</v>
      </c>
      <c r="F4832" s="6">
        <v>430940</v>
      </c>
      <c r="G4832" s="6" t="s">
        <v>5595</v>
      </c>
      <c r="H4832" s="16">
        <v>26248500</v>
      </c>
      <c r="I4832" s="12" t="s">
        <v>5664</v>
      </c>
      <c r="J4832" s="12" t="s">
        <v>5665</v>
      </c>
      <c r="K4832" s="15">
        <f>K4830*0.51</f>
        <v>5363670</v>
      </c>
      <c r="L4832" s="13" t="s">
        <v>70</v>
      </c>
      <c r="M4832" s="7">
        <v>0.51</v>
      </c>
      <c r="N4832" s="14"/>
    </row>
    <row r="4833" spans="1:14" ht="89.25">
      <c r="A4833" s="6">
        <v>4832</v>
      </c>
      <c r="B4833" s="8" t="s">
        <v>5591</v>
      </c>
      <c r="C4833" s="9" t="s">
        <v>5668</v>
      </c>
      <c r="D4833" s="10" t="s">
        <v>5669</v>
      </c>
      <c r="E4833" s="11" t="s">
        <v>5670</v>
      </c>
      <c r="F4833" s="6">
        <v>451483</v>
      </c>
      <c r="G4833" s="6" t="s">
        <v>5595</v>
      </c>
      <c r="H4833" s="16">
        <v>99977742.588</v>
      </c>
      <c r="I4833" s="12" t="s">
        <v>2442</v>
      </c>
      <c r="J4833" s="12" t="s">
        <v>5671</v>
      </c>
      <c r="K4833" s="15">
        <v>2902000</v>
      </c>
      <c r="L4833" s="13" t="s">
        <v>70</v>
      </c>
      <c r="M4833" s="7">
        <v>1</v>
      </c>
      <c r="N4833" s="14"/>
    </row>
    <row r="4834" spans="1:14" ht="89.25">
      <c r="A4834" s="6">
        <v>4833</v>
      </c>
      <c r="B4834" s="8" t="s">
        <v>5591</v>
      </c>
      <c r="C4834" s="9" t="s">
        <v>5672</v>
      </c>
      <c r="D4834" s="10" t="s">
        <v>5673</v>
      </c>
      <c r="E4834" s="11" t="s">
        <v>5670</v>
      </c>
      <c r="F4834" s="6">
        <v>451483</v>
      </c>
      <c r="G4834" s="6" t="s">
        <v>5595</v>
      </c>
      <c r="H4834" s="16">
        <v>99977742.588</v>
      </c>
      <c r="I4834" s="12" t="s">
        <v>2442</v>
      </c>
      <c r="J4834" s="12" t="s">
        <v>5671</v>
      </c>
      <c r="K4834" s="15">
        <f>K4833*0.51</f>
        <v>1480020</v>
      </c>
      <c r="L4834" s="13" t="s">
        <v>70</v>
      </c>
      <c r="M4834" s="7">
        <v>0.51</v>
      </c>
      <c r="N4834" s="14"/>
    </row>
    <row r="4835" spans="1:14" ht="89.25">
      <c r="A4835" s="6">
        <v>4834</v>
      </c>
      <c r="B4835" s="8" t="s">
        <v>5591</v>
      </c>
      <c r="C4835" s="9" t="s">
        <v>5674</v>
      </c>
      <c r="D4835" s="10" t="s">
        <v>5675</v>
      </c>
      <c r="E4835" s="11" t="s">
        <v>5670</v>
      </c>
      <c r="F4835" s="6">
        <v>451483</v>
      </c>
      <c r="G4835" s="6" t="s">
        <v>5595</v>
      </c>
      <c r="H4835" s="16">
        <v>99977742.588</v>
      </c>
      <c r="I4835" s="12" t="s">
        <v>2442</v>
      </c>
      <c r="J4835" s="12" t="s">
        <v>5671</v>
      </c>
      <c r="K4835" s="15">
        <f>K4833*0.49</f>
        <v>1421980</v>
      </c>
      <c r="L4835" s="13" t="s">
        <v>70</v>
      </c>
      <c r="M4835" s="7">
        <v>0.49</v>
      </c>
      <c r="N4835" s="14"/>
    </row>
    <row r="4836" spans="1:14" ht="78.75">
      <c r="A4836" s="6">
        <v>4835</v>
      </c>
      <c r="B4836" s="8" t="s">
        <v>5591</v>
      </c>
      <c r="C4836" s="9" t="s">
        <v>5676</v>
      </c>
      <c r="D4836" s="10" t="s">
        <v>5677</v>
      </c>
      <c r="E4836" s="11" t="s">
        <v>5678</v>
      </c>
      <c r="F4836" s="6">
        <v>236020</v>
      </c>
      <c r="G4836" s="6" t="s">
        <v>5595</v>
      </c>
      <c r="H4836" s="16">
        <v>114635030</v>
      </c>
      <c r="I4836" s="12" t="s">
        <v>5679</v>
      </c>
      <c r="J4836" s="12" t="s">
        <v>5680</v>
      </c>
      <c r="K4836" s="15">
        <v>9311000</v>
      </c>
      <c r="L4836" s="13" t="s">
        <v>70</v>
      </c>
      <c r="M4836" s="7">
        <v>1</v>
      </c>
      <c r="N4836" s="14"/>
    </row>
    <row r="4837" spans="1:14" ht="78.75">
      <c r="A4837" s="6">
        <v>4836</v>
      </c>
      <c r="B4837" s="8" t="s">
        <v>5591</v>
      </c>
      <c r="C4837" s="9" t="s">
        <v>5672</v>
      </c>
      <c r="D4837" s="10" t="s">
        <v>5673</v>
      </c>
      <c r="E4837" s="11" t="s">
        <v>5678</v>
      </c>
      <c r="F4837" s="6">
        <v>236020</v>
      </c>
      <c r="G4837" s="6" t="s">
        <v>5595</v>
      </c>
      <c r="H4837" s="16">
        <v>114635030</v>
      </c>
      <c r="I4837" s="12" t="s">
        <v>5679</v>
      </c>
      <c r="J4837" s="12" t="s">
        <v>5680</v>
      </c>
      <c r="K4837" s="15">
        <f>K4836*0.7</f>
        <v>6517700</v>
      </c>
      <c r="L4837" s="13" t="s">
        <v>70</v>
      </c>
      <c r="M4837" s="7">
        <v>0.7</v>
      </c>
      <c r="N4837" s="14"/>
    </row>
    <row r="4838" spans="1:14" ht="78.75">
      <c r="A4838" s="6">
        <v>4837</v>
      </c>
      <c r="B4838" s="8" t="s">
        <v>5591</v>
      </c>
      <c r="C4838" s="9" t="s">
        <v>5681</v>
      </c>
      <c r="D4838" s="10" t="s">
        <v>5682</v>
      </c>
      <c r="E4838" s="11" t="s">
        <v>5678</v>
      </c>
      <c r="F4838" s="6">
        <v>236020</v>
      </c>
      <c r="G4838" s="6" t="s">
        <v>5595</v>
      </c>
      <c r="H4838" s="16">
        <v>114635030</v>
      </c>
      <c r="I4838" s="12" t="s">
        <v>5679</v>
      </c>
      <c r="J4838" s="12" t="s">
        <v>5680</v>
      </c>
      <c r="K4838" s="15">
        <f>K4836*0.3</f>
        <v>2793300</v>
      </c>
      <c r="L4838" s="13" t="s">
        <v>70</v>
      </c>
      <c r="M4838" s="7">
        <v>0.3</v>
      </c>
      <c r="N4838" s="14"/>
    </row>
    <row r="4839" spans="1:14" ht="63">
      <c r="A4839" s="6">
        <v>4838</v>
      </c>
      <c r="B4839" s="8" t="s">
        <v>5591</v>
      </c>
      <c r="C4839" s="9" t="s">
        <v>5683</v>
      </c>
      <c r="D4839" s="10" t="s">
        <v>5684</v>
      </c>
      <c r="E4839" s="11" t="s">
        <v>5685</v>
      </c>
      <c r="F4839" s="6">
        <v>476071</v>
      </c>
      <c r="G4839" s="6" t="s">
        <v>5595</v>
      </c>
      <c r="H4839" s="16">
        <v>9562813.4269999992</v>
      </c>
      <c r="I4839" s="12" t="s">
        <v>5686</v>
      </c>
      <c r="J4839" s="12" t="s">
        <v>2046</v>
      </c>
      <c r="K4839" s="15">
        <v>4574000</v>
      </c>
      <c r="L4839" s="13" t="s">
        <v>70</v>
      </c>
      <c r="M4839" s="7">
        <v>1</v>
      </c>
      <c r="N4839" s="14"/>
    </row>
    <row r="4840" spans="1:14" ht="63">
      <c r="A4840" s="6">
        <v>4839</v>
      </c>
      <c r="B4840" s="8" t="s">
        <v>5591</v>
      </c>
      <c r="C4840" s="9" t="s">
        <v>5687</v>
      </c>
      <c r="D4840" s="10" t="s">
        <v>5688</v>
      </c>
      <c r="E4840" s="11" t="s">
        <v>5685</v>
      </c>
      <c r="F4840" s="6">
        <v>476071</v>
      </c>
      <c r="G4840" s="6" t="s">
        <v>5595</v>
      </c>
      <c r="H4840" s="16">
        <v>9562813.4269999992</v>
      </c>
      <c r="I4840" s="12" t="s">
        <v>5686</v>
      </c>
      <c r="J4840" s="12" t="s">
        <v>2046</v>
      </c>
      <c r="K4840" s="15">
        <f>K4839*0.49</f>
        <v>2241260</v>
      </c>
      <c r="L4840" s="13" t="s">
        <v>70</v>
      </c>
      <c r="M4840" s="7">
        <v>0.49</v>
      </c>
      <c r="N4840" s="14"/>
    </row>
    <row r="4841" spans="1:14" ht="63">
      <c r="A4841" s="6">
        <v>4840</v>
      </c>
      <c r="B4841" s="8" t="s">
        <v>5591</v>
      </c>
      <c r="C4841" s="9" t="s">
        <v>5689</v>
      </c>
      <c r="D4841" s="10" t="s">
        <v>512</v>
      </c>
      <c r="E4841" s="11" t="s">
        <v>5685</v>
      </c>
      <c r="F4841" s="6">
        <v>476071</v>
      </c>
      <c r="G4841" s="6" t="s">
        <v>5595</v>
      </c>
      <c r="H4841" s="16">
        <v>9562813.4269999992</v>
      </c>
      <c r="I4841" s="12" t="s">
        <v>5686</v>
      </c>
      <c r="J4841" s="12" t="s">
        <v>2046</v>
      </c>
      <c r="K4841" s="15">
        <f>K4839*0.51</f>
        <v>2332740</v>
      </c>
      <c r="L4841" s="13" t="s">
        <v>70</v>
      </c>
      <c r="M4841" s="7">
        <v>0.51</v>
      </c>
      <c r="N4841" s="14"/>
    </row>
    <row r="4842" spans="1:14" ht="94.5">
      <c r="A4842" s="6">
        <v>4841</v>
      </c>
      <c r="B4842" s="8" t="s">
        <v>5591</v>
      </c>
      <c r="C4842" s="9" t="s">
        <v>5690</v>
      </c>
      <c r="D4842" s="10" t="s">
        <v>5691</v>
      </c>
      <c r="E4842" s="11" t="s">
        <v>5692</v>
      </c>
      <c r="F4842" s="6">
        <v>430941</v>
      </c>
      <c r="G4842" s="6" t="s">
        <v>5595</v>
      </c>
      <c r="H4842" s="16">
        <v>48313941.969999999</v>
      </c>
      <c r="I4842" s="12" t="s">
        <v>5693</v>
      </c>
      <c r="J4842" s="12" t="s">
        <v>5694</v>
      </c>
      <c r="K4842" s="15">
        <v>7152000</v>
      </c>
      <c r="L4842" s="13" t="s">
        <v>70</v>
      </c>
      <c r="M4842" s="7">
        <v>1</v>
      </c>
      <c r="N4842" s="14"/>
    </row>
    <row r="4843" spans="1:14" ht="94.5">
      <c r="A4843" s="6">
        <v>4842</v>
      </c>
      <c r="B4843" s="8" t="s">
        <v>5591</v>
      </c>
      <c r="C4843" s="9" t="s">
        <v>5695</v>
      </c>
      <c r="D4843" s="10" t="s">
        <v>5696</v>
      </c>
      <c r="E4843" s="11" t="s">
        <v>5692</v>
      </c>
      <c r="F4843" s="6">
        <v>430941</v>
      </c>
      <c r="G4843" s="6" t="s">
        <v>5595</v>
      </c>
      <c r="H4843" s="16">
        <v>48313941.969999999</v>
      </c>
      <c r="I4843" s="12" t="s">
        <v>5693</v>
      </c>
      <c r="J4843" s="12" t="s">
        <v>5694</v>
      </c>
      <c r="K4843" s="15">
        <f>K4842*0.6</f>
        <v>4291200</v>
      </c>
      <c r="L4843" s="13" t="s">
        <v>70</v>
      </c>
      <c r="M4843" s="7">
        <v>0.6</v>
      </c>
      <c r="N4843" s="14"/>
    </row>
    <row r="4844" spans="1:14" ht="94.5">
      <c r="A4844" s="6">
        <v>4843</v>
      </c>
      <c r="B4844" s="8" t="s">
        <v>5591</v>
      </c>
      <c r="C4844" s="9" t="s">
        <v>5697</v>
      </c>
      <c r="D4844" s="10" t="s">
        <v>3894</v>
      </c>
      <c r="E4844" s="11" t="s">
        <v>5692</v>
      </c>
      <c r="F4844" s="6">
        <v>430941</v>
      </c>
      <c r="G4844" s="6" t="s">
        <v>5595</v>
      </c>
      <c r="H4844" s="16">
        <v>48313941.969999999</v>
      </c>
      <c r="I4844" s="12" t="s">
        <v>5693</v>
      </c>
      <c r="J4844" s="12" t="s">
        <v>5694</v>
      </c>
      <c r="K4844" s="15">
        <f>K4842*0.4</f>
        <v>2860800</v>
      </c>
      <c r="L4844" s="13" t="s">
        <v>70</v>
      </c>
      <c r="M4844" s="7">
        <v>0.4</v>
      </c>
      <c r="N4844" s="14"/>
    </row>
    <row r="4845" spans="1:14" ht="78.75">
      <c r="A4845" s="6">
        <v>4844</v>
      </c>
      <c r="B4845" s="8" t="s">
        <v>5591</v>
      </c>
      <c r="C4845" s="9" t="s">
        <v>5698</v>
      </c>
      <c r="D4845" s="10" t="s">
        <v>5699</v>
      </c>
      <c r="E4845" s="11" t="s">
        <v>5700</v>
      </c>
      <c r="F4845" s="6">
        <v>416164</v>
      </c>
      <c r="G4845" s="6" t="s">
        <v>5595</v>
      </c>
      <c r="H4845" s="16">
        <v>7700369.4000000004</v>
      </c>
      <c r="I4845" s="12" t="s">
        <v>1186</v>
      </c>
      <c r="J4845" s="12" t="s">
        <v>5607</v>
      </c>
      <c r="K4845" s="15">
        <v>13398000</v>
      </c>
      <c r="L4845" s="13" t="s">
        <v>14</v>
      </c>
      <c r="M4845" s="7">
        <v>1</v>
      </c>
      <c r="N4845" s="14"/>
    </row>
    <row r="4846" spans="1:14" ht="89.25">
      <c r="A4846" s="6">
        <v>4845</v>
      </c>
      <c r="B4846" s="8" t="s">
        <v>5591</v>
      </c>
      <c r="C4846" s="9" t="s">
        <v>5698</v>
      </c>
      <c r="D4846" s="10" t="s">
        <v>5699</v>
      </c>
      <c r="E4846" s="11" t="s">
        <v>5701</v>
      </c>
      <c r="F4846" s="6">
        <v>398450</v>
      </c>
      <c r="G4846" s="6" t="s">
        <v>5595</v>
      </c>
      <c r="H4846" s="16">
        <v>10396076.1</v>
      </c>
      <c r="I4846" s="12" t="s">
        <v>2711</v>
      </c>
      <c r="J4846" s="12" t="s">
        <v>5702</v>
      </c>
      <c r="K4846" s="15">
        <v>2458000</v>
      </c>
      <c r="L4846" s="13" t="s">
        <v>14</v>
      </c>
      <c r="M4846" s="7">
        <v>1</v>
      </c>
      <c r="N4846" s="14"/>
    </row>
    <row r="4847" spans="1:14" ht="127.5">
      <c r="A4847" s="6">
        <v>4846</v>
      </c>
      <c r="B4847" s="8" t="s">
        <v>5591</v>
      </c>
      <c r="C4847" s="9" t="s">
        <v>5703</v>
      </c>
      <c r="D4847" s="10" t="s">
        <v>5699</v>
      </c>
      <c r="E4847" s="11" t="s">
        <v>5704</v>
      </c>
      <c r="F4847" s="6">
        <v>435626</v>
      </c>
      <c r="G4847" s="6" t="s">
        <v>5595</v>
      </c>
      <c r="H4847" s="16">
        <v>5636568.5</v>
      </c>
      <c r="I4847" s="12" t="s">
        <v>5705</v>
      </c>
      <c r="J4847" s="12" t="s">
        <v>5706</v>
      </c>
      <c r="K4847" s="15">
        <v>3489000</v>
      </c>
      <c r="L4847" s="13" t="s">
        <v>14</v>
      </c>
      <c r="M4847" s="7">
        <v>1</v>
      </c>
      <c r="N4847" s="14"/>
    </row>
    <row r="4848" spans="1:14" ht="267.75">
      <c r="A4848" s="6">
        <v>4847</v>
      </c>
      <c r="B4848" s="8" t="s">
        <v>5591</v>
      </c>
      <c r="C4848" s="9" t="s">
        <v>5703</v>
      </c>
      <c r="D4848" s="10" t="s">
        <v>5699</v>
      </c>
      <c r="E4848" s="11" t="s">
        <v>5707</v>
      </c>
      <c r="F4848" s="6">
        <v>435624</v>
      </c>
      <c r="G4848" s="6" t="s">
        <v>5595</v>
      </c>
      <c r="H4848" s="16">
        <v>6277404.2999999998</v>
      </c>
      <c r="I4848" s="12" t="s">
        <v>5705</v>
      </c>
      <c r="J4848" s="12" t="s">
        <v>5706</v>
      </c>
      <c r="K4848" s="15">
        <v>2837000</v>
      </c>
      <c r="L4848" s="13" t="s">
        <v>14</v>
      </c>
      <c r="M4848" s="7">
        <v>1</v>
      </c>
      <c r="N4848" s="14"/>
    </row>
    <row r="4849" spans="1:14" ht="153">
      <c r="A4849" s="6">
        <v>4848</v>
      </c>
      <c r="B4849" s="8" t="s">
        <v>5591</v>
      </c>
      <c r="C4849" s="9" t="s">
        <v>5703</v>
      </c>
      <c r="D4849" s="10" t="s">
        <v>5699</v>
      </c>
      <c r="E4849" s="11" t="s">
        <v>5708</v>
      </c>
      <c r="F4849" s="6">
        <v>435619</v>
      </c>
      <c r="G4849" s="6" t="s">
        <v>5595</v>
      </c>
      <c r="H4849" s="16">
        <v>7042489.6500000004</v>
      </c>
      <c r="I4849" s="12" t="s">
        <v>5705</v>
      </c>
      <c r="J4849" s="12" t="s">
        <v>5706</v>
      </c>
      <c r="K4849" s="15">
        <v>1527000</v>
      </c>
      <c r="L4849" s="13" t="s">
        <v>14</v>
      </c>
      <c r="M4849" s="7">
        <v>1</v>
      </c>
      <c r="N4849" s="14"/>
    </row>
    <row r="4850" spans="1:14" ht="78.75">
      <c r="A4850" s="6">
        <v>4849</v>
      </c>
      <c r="B4850" s="8" t="s">
        <v>5591</v>
      </c>
      <c r="C4850" s="9" t="s">
        <v>5709</v>
      </c>
      <c r="D4850" s="10" t="s">
        <v>5710</v>
      </c>
      <c r="E4850" s="11" t="s">
        <v>5711</v>
      </c>
      <c r="F4850" s="6">
        <v>420806</v>
      </c>
      <c r="G4850" s="6" t="s">
        <v>5595</v>
      </c>
      <c r="H4850" s="16">
        <v>5981100.25</v>
      </c>
      <c r="I4850" s="12" t="s">
        <v>1186</v>
      </c>
      <c r="J4850" s="12" t="s">
        <v>2037</v>
      </c>
      <c r="K4850" s="15">
        <v>9379000</v>
      </c>
      <c r="L4850" s="13" t="s">
        <v>14</v>
      </c>
      <c r="M4850" s="7">
        <v>1</v>
      </c>
      <c r="N4850" s="14"/>
    </row>
    <row r="4851" spans="1:14" ht="78.75">
      <c r="A4851" s="6">
        <v>4850</v>
      </c>
      <c r="B4851" s="8" t="s">
        <v>5591</v>
      </c>
      <c r="C4851" s="9" t="s">
        <v>5712</v>
      </c>
      <c r="D4851" s="10" t="s">
        <v>5713</v>
      </c>
      <c r="E4851" s="11" t="s">
        <v>5714</v>
      </c>
      <c r="F4851" s="6">
        <v>409280</v>
      </c>
      <c r="G4851" s="6" t="s">
        <v>5595</v>
      </c>
      <c r="H4851" s="16">
        <v>4653647.2</v>
      </c>
      <c r="I4851" s="12" t="s">
        <v>5715</v>
      </c>
      <c r="J4851" s="12" t="s">
        <v>5716</v>
      </c>
      <c r="K4851" s="15">
        <v>12478000</v>
      </c>
      <c r="L4851" s="13" t="s">
        <v>14</v>
      </c>
      <c r="M4851" s="7">
        <v>1</v>
      </c>
      <c r="N4851" s="14"/>
    </row>
    <row r="4852" spans="1:14" ht="78.75">
      <c r="A4852" s="6">
        <v>4851</v>
      </c>
      <c r="B4852" s="8" t="s">
        <v>5591</v>
      </c>
      <c r="C4852" s="9" t="s">
        <v>5717</v>
      </c>
      <c r="D4852" s="10" t="s">
        <v>5718</v>
      </c>
      <c r="E4852" s="11" t="s">
        <v>5719</v>
      </c>
      <c r="F4852" s="6">
        <v>494157</v>
      </c>
      <c r="G4852" s="6" t="s">
        <v>5595</v>
      </c>
      <c r="H4852" s="16">
        <v>3550948</v>
      </c>
      <c r="I4852" s="12" t="s">
        <v>5720</v>
      </c>
      <c r="J4852" s="12" t="s">
        <v>1793</v>
      </c>
      <c r="K4852" s="15">
        <v>6542000</v>
      </c>
      <c r="L4852" s="13" t="s">
        <v>14</v>
      </c>
      <c r="M4852" s="7">
        <v>1</v>
      </c>
      <c r="N4852" s="14"/>
    </row>
    <row r="4853" spans="1:14" ht="63.75">
      <c r="A4853" s="6">
        <v>4852</v>
      </c>
      <c r="B4853" s="8" t="s">
        <v>5591</v>
      </c>
      <c r="C4853" s="9" t="s">
        <v>5721</v>
      </c>
      <c r="D4853" s="10" t="s">
        <v>5722</v>
      </c>
      <c r="E4853" s="11" t="s">
        <v>5723</v>
      </c>
      <c r="F4853" s="6">
        <v>409285</v>
      </c>
      <c r="G4853" s="6" t="s">
        <v>5595</v>
      </c>
      <c r="H4853" s="16">
        <v>9563295.6500000004</v>
      </c>
      <c r="I4853" s="12" t="s">
        <v>5724</v>
      </c>
      <c r="J4853" s="12" t="s">
        <v>1247</v>
      </c>
      <c r="K4853" s="15">
        <v>2366000</v>
      </c>
      <c r="L4853" s="13" t="s">
        <v>14</v>
      </c>
      <c r="M4853" s="7">
        <v>1</v>
      </c>
      <c r="N4853" s="14"/>
    </row>
    <row r="4854" spans="1:14" ht="165.75">
      <c r="A4854" s="6">
        <v>4853</v>
      </c>
      <c r="B4854" s="8" t="s">
        <v>5591</v>
      </c>
      <c r="C4854" s="9" t="s">
        <v>5725</v>
      </c>
      <c r="D4854" s="10" t="s">
        <v>5726</v>
      </c>
      <c r="E4854" s="11" t="s">
        <v>5727</v>
      </c>
      <c r="F4854" s="6">
        <v>469593</v>
      </c>
      <c r="G4854" s="6" t="s">
        <v>5595</v>
      </c>
      <c r="H4854" s="16">
        <v>10589409.801000001</v>
      </c>
      <c r="I4854" s="12" t="s">
        <v>1190</v>
      </c>
      <c r="J4854" s="12" t="s">
        <v>5728</v>
      </c>
      <c r="K4854" s="15">
        <v>2361000</v>
      </c>
      <c r="L4854" s="13" t="s">
        <v>14</v>
      </c>
      <c r="M4854" s="7">
        <v>1</v>
      </c>
      <c r="N4854" s="14"/>
    </row>
    <row r="4855" spans="1:14" ht="157.5">
      <c r="A4855" s="6">
        <v>4854</v>
      </c>
      <c r="B4855" s="8" t="s">
        <v>5591</v>
      </c>
      <c r="C4855" s="9" t="s">
        <v>5725</v>
      </c>
      <c r="D4855" s="10" t="s">
        <v>5726</v>
      </c>
      <c r="E4855" s="11" t="s">
        <v>5729</v>
      </c>
      <c r="F4855" s="6">
        <v>526546</v>
      </c>
      <c r="G4855" s="6" t="s">
        <v>907</v>
      </c>
      <c r="H4855" s="16">
        <v>5199832.58</v>
      </c>
      <c r="I4855" s="12"/>
      <c r="J4855" s="12"/>
      <c r="K4855" s="15"/>
      <c r="L4855" s="13" t="s">
        <v>14</v>
      </c>
      <c r="M4855" s="7">
        <v>1</v>
      </c>
      <c r="N4855" s="14"/>
    </row>
    <row r="4856" spans="1:14" ht="47.25">
      <c r="A4856" s="6">
        <v>4855</v>
      </c>
      <c r="B4856" s="8" t="s">
        <v>5591</v>
      </c>
      <c r="C4856" s="9" t="s">
        <v>5730</v>
      </c>
      <c r="D4856" s="10" t="s">
        <v>5726</v>
      </c>
      <c r="E4856" s="11" t="s">
        <v>5731</v>
      </c>
      <c r="F4856" s="6">
        <v>536331</v>
      </c>
      <c r="G4856" s="6" t="s">
        <v>907</v>
      </c>
      <c r="H4856" s="16">
        <v>624908.6</v>
      </c>
      <c r="I4856" s="12"/>
      <c r="J4856" s="12"/>
      <c r="K4856" s="15"/>
      <c r="L4856" s="13" t="s">
        <v>14</v>
      </c>
      <c r="M4856" s="7">
        <v>1</v>
      </c>
      <c r="N4856" s="14"/>
    </row>
    <row r="4857" spans="1:14" ht="94.5">
      <c r="A4857" s="6">
        <v>4856</v>
      </c>
      <c r="B4857" s="8" t="s">
        <v>5591</v>
      </c>
      <c r="C4857" s="9" t="s">
        <v>5730</v>
      </c>
      <c r="D4857" s="10" t="s">
        <v>5732</v>
      </c>
      <c r="E4857" s="11" t="s">
        <v>5733</v>
      </c>
      <c r="F4857" s="6">
        <v>536330</v>
      </c>
      <c r="G4857" s="6" t="s">
        <v>907</v>
      </c>
      <c r="H4857" s="16">
        <v>5757227.6399999997</v>
      </c>
      <c r="I4857" s="12"/>
      <c r="J4857" s="12"/>
      <c r="K4857" s="15"/>
      <c r="L4857" s="13" t="s">
        <v>14</v>
      </c>
      <c r="M4857" s="7">
        <v>1</v>
      </c>
      <c r="N4857" s="14"/>
    </row>
    <row r="4858" spans="1:14" ht="63">
      <c r="A4858" s="6">
        <v>4857</v>
      </c>
      <c r="B4858" s="8" t="s">
        <v>5591</v>
      </c>
      <c r="C4858" s="9" t="s">
        <v>5734</v>
      </c>
      <c r="D4858" s="10" t="s">
        <v>5735</v>
      </c>
      <c r="E4858" s="11" t="s">
        <v>5736</v>
      </c>
      <c r="F4858" s="6">
        <v>416157</v>
      </c>
      <c r="G4858" s="6" t="s">
        <v>5595</v>
      </c>
      <c r="H4858" s="16">
        <v>9727842.3000000007</v>
      </c>
      <c r="I4858" s="12" t="s">
        <v>2571</v>
      </c>
      <c r="J4858" s="12" t="s">
        <v>5737</v>
      </c>
      <c r="K4858" s="15">
        <v>3509000</v>
      </c>
      <c r="L4858" s="13" t="s">
        <v>14</v>
      </c>
      <c r="M4858" s="7">
        <v>1</v>
      </c>
      <c r="N4858" s="14"/>
    </row>
    <row r="4859" spans="1:14" ht="78.75">
      <c r="A4859" s="6">
        <v>4858</v>
      </c>
      <c r="B4859" s="8" t="s">
        <v>5591</v>
      </c>
      <c r="C4859" s="9" t="s">
        <v>5738</v>
      </c>
      <c r="D4859" s="10" t="s">
        <v>5739</v>
      </c>
      <c r="E4859" s="11" t="s">
        <v>5740</v>
      </c>
      <c r="F4859" s="6">
        <v>420809</v>
      </c>
      <c r="G4859" s="6" t="s">
        <v>5595</v>
      </c>
      <c r="H4859" s="16">
        <v>1269125.8999999999</v>
      </c>
      <c r="I4859" s="12" t="s">
        <v>1186</v>
      </c>
      <c r="J4859" s="12" t="s">
        <v>2583</v>
      </c>
      <c r="K4859" s="15">
        <v>2954000</v>
      </c>
      <c r="L4859" s="13" t="s">
        <v>14</v>
      </c>
      <c r="M4859" s="7">
        <v>1</v>
      </c>
      <c r="N4859" s="14"/>
    </row>
    <row r="4860" spans="1:14" ht="140.25">
      <c r="A4860" s="6">
        <v>4859</v>
      </c>
      <c r="B4860" s="8" t="s">
        <v>5591</v>
      </c>
      <c r="C4860" s="9" t="s">
        <v>5741</v>
      </c>
      <c r="D4860" s="10" t="s">
        <v>5739</v>
      </c>
      <c r="E4860" s="11" t="s">
        <v>5742</v>
      </c>
      <c r="F4860" s="6">
        <v>485936</v>
      </c>
      <c r="G4860" s="6" t="s">
        <v>5595</v>
      </c>
      <c r="H4860" s="16">
        <v>9635331.3100000005</v>
      </c>
      <c r="I4860" s="12"/>
      <c r="J4860" s="12"/>
      <c r="K4860" s="15">
        <v>6145000</v>
      </c>
      <c r="L4860" s="13" t="s">
        <v>14</v>
      </c>
      <c r="M4860" s="7">
        <v>1</v>
      </c>
      <c r="N4860" s="14"/>
    </row>
    <row r="4861" spans="1:14" ht="267.75">
      <c r="A4861" s="6">
        <v>4860</v>
      </c>
      <c r="B4861" s="8" t="s">
        <v>5591</v>
      </c>
      <c r="C4861" s="9" t="s">
        <v>5741</v>
      </c>
      <c r="D4861" s="10" t="s">
        <v>5739</v>
      </c>
      <c r="E4861" s="11" t="s">
        <v>5743</v>
      </c>
      <c r="F4861" s="6"/>
      <c r="G4861" s="6" t="s">
        <v>808</v>
      </c>
      <c r="H4861" s="16">
        <v>7945366.7999999998</v>
      </c>
      <c r="I4861" s="12" t="s">
        <v>5744</v>
      </c>
      <c r="J4861" s="12" t="s">
        <v>5745</v>
      </c>
      <c r="K4861" s="15">
        <v>0</v>
      </c>
      <c r="L4861" s="13" t="s">
        <v>14</v>
      </c>
      <c r="M4861" s="7">
        <v>1</v>
      </c>
      <c r="N4861" s="14"/>
    </row>
    <row r="4862" spans="1:14" ht="63">
      <c r="A4862" s="6">
        <v>4861</v>
      </c>
      <c r="B4862" s="8" t="s">
        <v>5591</v>
      </c>
      <c r="C4862" s="9" t="s">
        <v>5746</v>
      </c>
      <c r="D4862" s="10" t="s">
        <v>5747</v>
      </c>
      <c r="E4862" s="11" t="s">
        <v>5748</v>
      </c>
      <c r="F4862" s="6">
        <v>494152</v>
      </c>
      <c r="G4862" s="6" t="s">
        <v>5595</v>
      </c>
      <c r="H4862" s="16">
        <v>21654503.210999999</v>
      </c>
      <c r="I4862" s="12"/>
      <c r="J4862" s="12"/>
      <c r="K4862" s="15">
        <v>3603000</v>
      </c>
      <c r="L4862" s="13" t="s">
        <v>70</v>
      </c>
      <c r="M4862" s="7">
        <v>1</v>
      </c>
      <c r="N4862" s="14"/>
    </row>
    <row r="4863" spans="1:14" ht="63">
      <c r="A4863" s="6">
        <v>4862</v>
      </c>
      <c r="B4863" s="8" t="s">
        <v>5591</v>
      </c>
      <c r="C4863" s="9" t="s">
        <v>5687</v>
      </c>
      <c r="D4863" s="10" t="s">
        <v>5688</v>
      </c>
      <c r="E4863" s="11" t="s">
        <v>5748</v>
      </c>
      <c r="F4863" s="6">
        <v>494152</v>
      </c>
      <c r="G4863" s="6" t="s">
        <v>5595</v>
      </c>
      <c r="H4863" s="16">
        <v>21654503.210999999</v>
      </c>
      <c r="I4863" s="12"/>
      <c r="J4863" s="12"/>
      <c r="K4863" s="15">
        <f>K4862*49</f>
        <v>176547000</v>
      </c>
      <c r="L4863" s="13" t="s">
        <v>70</v>
      </c>
      <c r="M4863" s="7">
        <v>0.49</v>
      </c>
      <c r="N4863" s="14"/>
    </row>
    <row r="4864" spans="1:14" ht="63">
      <c r="A4864" s="6">
        <v>4863</v>
      </c>
      <c r="B4864" s="8" t="s">
        <v>5591</v>
      </c>
      <c r="C4864" s="9" t="s">
        <v>5749</v>
      </c>
      <c r="D4864" s="10" t="s">
        <v>5750</v>
      </c>
      <c r="E4864" s="11" t="s">
        <v>5748</v>
      </c>
      <c r="F4864" s="6">
        <v>494152</v>
      </c>
      <c r="G4864" s="6" t="s">
        <v>5595</v>
      </c>
      <c r="H4864" s="16">
        <v>21654503.210999999</v>
      </c>
      <c r="I4864" s="12"/>
      <c r="J4864" s="12"/>
      <c r="K4864" s="15">
        <f>K4862*0.51</f>
        <v>1837530</v>
      </c>
      <c r="L4864" s="13" t="s">
        <v>70</v>
      </c>
      <c r="M4864" s="7">
        <v>0.51</v>
      </c>
      <c r="N4864" s="14"/>
    </row>
    <row r="4865" spans="1:14" ht="94.5">
      <c r="A4865" s="6">
        <v>4864</v>
      </c>
      <c r="B4865" s="8" t="s">
        <v>5591</v>
      </c>
      <c r="C4865" s="9" t="s">
        <v>5751</v>
      </c>
      <c r="D4865" s="10" t="s">
        <v>5752</v>
      </c>
      <c r="E4865" s="11" t="s">
        <v>5753</v>
      </c>
      <c r="F4865" s="6">
        <v>287584</v>
      </c>
      <c r="G4865" s="6" t="s">
        <v>5595</v>
      </c>
      <c r="H4865" s="16">
        <v>16598210.48</v>
      </c>
      <c r="I4865" s="12" t="s">
        <v>2708</v>
      </c>
      <c r="J4865" s="12" t="s">
        <v>5754</v>
      </c>
      <c r="K4865" s="15">
        <v>20558000</v>
      </c>
      <c r="L4865" s="13" t="s">
        <v>14</v>
      </c>
      <c r="M4865" s="7">
        <v>1</v>
      </c>
      <c r="N4865" s="14"/>
    </row>
    <row r="4866" spans="1:14" ht="94.5">
      <c r="A4866" s="6">
        <v>4865</v>
      </c>
      <c r="B4866" s="8" t="s">
        <v>5591</v>
      </c>
      <c r="C4866" s="9" t="s">
        <v>5755</v>
      </c>
      <c r="D4866" s="10" t="s">
        <v>5756</v>
      </c>
      <c r="E4866" s="11" t="s">
        <v>5757</v>
      </c>
      <c r="F4866" s="6">
        <v>398452</v>
      </c>
      <c r="G4866" s="6" t="s">
        <v>5595</v>
      </c>
      <c r="H4866" s="16">
        <v>18293686.399999999</v>
      </c>
      <c r="I4866" s="12" t="s">
        <v>5758</v>
      </c>
      <c r="J4866" s="12" t="s">
        <v>2210</v>
      </c>
      <c r="K4866" s="15">
        <v>5011000</v>
      </c>
      <c r="L4866" s="13" t="s">
        <v>14</v>
      </c>
      <c r="M4866" s="7">
        <v>1</v>
      </c>
      <c r="N4866" s="14"/>
    </row>
    <row r="4867" spans="1:14" ht="78.75">
      <c r="A4867" s="6">
        <v>4866</v>
      </c>
      <c r="B4867" s="8" t="s">
        <v>5591</v>
      </c>
      <c r="C4867" s="9" t="s">
        <v>5759</v>
      </c>
      <c r="D4867" s="10" t="s">
        <v>5760</v>
      </c>
      <c r="E4867" s="11" t="s">
        <v>5761</v>
      </c>
      <c r="F4867" s="6">
        <v>499875</v>
      </c>
      <c r="G4867" s="6" t="s">
        <v>5595</v>
      </c>
      <c r="H4867" s="16">
        <v>7024338</v>
      </c>
      <c r="I4867" s="12" t="s">
        <v>5762</v>
      </c>
      <c r="J4867" s="12" t="s">
        <v>5763</v>
      </c>
      <c r="K4867" s="15">
        <v>341000</v>
      </c>
      <c r="L4867" s="13" t="s">
        <v>14</v>
      </c>
      <c r="M4867" s="7">
        <v>1</v>
      </c>
      <c r="N4867" s="14"/>
    </row>
    <row r="4868" spans="1:14" ht="178.5">
      <c r="A4868" s="6">
        <v>4867</v>
      </c>
      <c r="B4868" s="8" t="s">
        <v>5591</v>
      </c>
      <c r="C4868" s="9" t="s">
        <v>5672</v>
      </c>
      <c r="D4868" s="10" t="s">
        <v>5673</v>
      </c>
      <c r="E4868" s="11" t="s">
        <v>5764</v>
      </c>
      <c r="F4868" s="6">
        <v>292282</v>
      </c>
      <c r="G4868" s="6" t="s">
        <v>5595</v>
      </c>
      <c r="H4868" s="16">
        <v>25746250.048999999</v>
      </c>
      <c r="I4868" s="12" t="s">
        <v>5765</v>
      </c>
      <c r="J4868" s="12" t="s">
        <v>3431</v>
      </c>
      <c r="K4868" s="15">
        <v>0</v>
      </c>
      <c r="L4868" s="13" t="s">
        <v>14</v>
      </c>
      <c r="M4868" s="7">
        <v>1</v>
      </c>
      <c r="N4868" s="14"/>
    </row>
    <row r="4869" spans="1:14" ht="78.75">
      <c r="A4869" s="6">
        <v>4868</v>
      </c>
      <c r="B4869" s="8" t="s">
        <v>5591</v>
      </c>
      <c r="C4869" s="9" t="s">
        <v>5766</v>
      </c>
      <c r="D4869" s="10" t="s">
        <v>5767</v>
      </c>
      <c r="E4869" s="11" t="s">
        <v>5768</v>
      </c>
      <c r="F4869" s="6">
        <v>313729</v>
      </c>
      <c r="G4869" s="6" t="s">
        <v>5595</v>
      </c>
      <c r="H4869" s="16">
        <v>49112208.68</v>
      </c>
      <c r="I4869" s="12" t="s">
        <v>2735</v>
      </c>
      <c r="J4869" s="12" t="s">
        <v>2037</v>
      </c>
      <c r="K4869" s="15">
        <v>893000</v>
      </c>
      <c r="L4869" s="13" t="s">
        <v>14</v>
      </c>
      <c r="M4869" s="7">
        <v>1</v>
      </c>
      <c r="N4869" s="14"/>
    </row>
    <row r="4870" spans="1:14" ht="140.25">
      <c r="A4870" s="6">
        <v>4869</v>
      </c>
      <c r="B4870" s="8" t="s">
        <v>5591</v>
      </c>
      <c r="C4870" s="9" t="s">
        <v>5766</v>
      </c>
      <c r="D4870" s="10" t="s">
        <v>5767</v>
      </c>
      <c r="E4870" s="11" t="s">
        <v>5769</v>
      </c>
      <c r="F4870" s="6">
        <v>-298909</v>
      </c>
      <c r="G4870" s="6" t="s">
        <v>5595</v>
      </c>
      <c r="H4870" s="16">
        <v>29110668.300000001</v>
      </c>
      <c r="I4870" s="12" t="s">
        <v>5770</v>
      </c>
      <c r="J4870" s="12" t="s">
        <v>5771</v>
      </c>
      <c r="K4870" s="15">
        <v>10844000</v>
      </c>
      <c r="L4870" s="13" t="s">
        <v>14</v>
      </c>
      <c r="M4870" s="7">
        <v>1</v>
      </c>
      <c r="N4870" s="14"/>
    </row>
    <row r="4871" spans="1:14" ht="127.5">
      <c r="A4871" s="6">
        <v>4870</v>
      </c>
      <c r="B4871" s="8" t="s">
        <v>5591</v>
      </c>
      <c r="C4871" s="9" t="s">
        <v>5766</v>
      </c>
      <c r="D4871" s="10" t="s">
        <v>5767</v>
      </c>
      <c r="E4871" s="11" t="s">
        <v>5772</v>
      </c>
      <c r="F4871" s="6">
        <v>485935</v>
      </c>
      <c r="G4871" s="6" t="s">
        <v>5595</v>
      </c>
      <c r="H4871" s="16">
        <v>19993393.905000001</v>
      </c>
      <c r="I4871" s="12" t="s">
        <v>5773</v>
      </c>
      <c r="J4871" s="12" t="s">
        <v>2389</v>
      </c>
      <c r="K4871" s="15">
        <v>6970000</v>
      </c>
      <c r="L4871" s="13" t="s">
        <v>14</v>
      </c>
      <c r="M4871" s="7">
        <v>1</v>
      </c>
      <c r="N4871" s="14"/>
    </row>
    <row r="4872" spans="1:14" ht="94.5">
      <c r="A4872" s="6">
        <v>4871</v>
      </c>
      <c r="B4872" s="8" t="s">
        <v>5591</v>
      </c>
      <c r="C4872" s="9" t="s">
        <v>5766</v>
      </c>
      <c r="D4872" s="10" t="s">
        <v>5767</v>
      </c>
      <c r="E4872" s="11" t="s">
        <v>5774</v>
      </c>
      <c r="F4872" s="6">
        <v>499870</v>
      </c>
      <c r="G4872" s="6" t="s">
        <v>5595</v>
      </c>
      <c r="H4872" s="16">
        <v>20784458.798999999</v>
      </c>
      <c r="I4872" s="12" t="s">
        <v>5773</v>
      </c>
      <c r="J4872" s="12" t="s">
        <v>2389</v>
      </c>
      <c r="K4872" s="15">
        <v>4903000</v>
      </c>
      <c r="L4872" s="13" t="s">
        <v>14</v>
      </c>
      <c r="M4872" s="7">
        <v>1</v>
      </c>
      <c r="N4872" s="14"/>
    </row>
    <row r="4873" spans="1:14" ht="76.5">
      <c r="A4873" s="6">
        <v>4872</v>
      </c>
      <c r="B4873" s="8" t="s">
        <v>5591</v>
      </c>
      <c r="C4873" s="9" t="s">
        <v>5766</v>
      </c>
      <c r="D4873" s="10" t="s">
        <v>5767</v>
      </c>
      <c r="E4873" s="11" t="s">
        <v>5775</v>
      </c>
      <c r="F4873" s="6">
        <v>465320</v>
      </c>
      <c r="G4873" s="6" t="s">
        <v>5595</v>
      </c>
      <c r="H4873" s="16">
        <v>12324262.308</v>
      </c>
      <c r="I4873" s="12" t="s">
        <v>5625</v>
      </c>
      <c r="J4873" s="12" t="s">
        <v>5776</v>
      </c>
      <c r="K4873" s="15">
        <v>5295000</v>
      </c>
      <c r="L4873" s="13" t="s">
        <v>14</v>
      </c>
      <c r="M4873" s="7">
        <v>1</v>
      </c>
      <c r="N4873" s="14"/>
    </row>
    <row r="4874" spans="1:14" ht="78.75">
      <c r="A4874" s="6">
        <v>4873</v>
      </c>
      <c r="B4874" s="8" t="s">
        <v>5591</v>
      </c>
      <c r="C4874" s="9" t="s">
        <v>5777</v>
      </c>
      <c r="D4874" s="10" t="s">
        <v>5767</v>
      </c>
      <c r="E4874" s="11" t="s">
        <v>5778</v>
      </c>
      <c r="F4874" s="6">
        <v>530429</v>
      </c>
      <c r="G4874" s="6" t="s">
        <v>4045</v>
      </c>
      <c r="H4874" s="16">
        <v>12462378.18</v>
      </c>
      <c r="I4874" s="12"/>
      <c r="J4874" s="12"/>
      <c r="K4874" s="15"/>
      <c r="L4874" s="13" t="s">
        <v>14</v>
      </c>
      <c r="M4874" s="7">
        <v>1</v>
      </c>
      <c r="N4874" s="14"/>
    </row>
    <row r="4875" spans="1:14" ht="110.25">
      <c r="A4875" s="6">
        <v>4874</v>
      </c>
      <c r="B4875" s="8" t="s">
        <v>5591</v>
      </c>
      <c r="C4875" s="9" t="s">
        <v>5779</v>
      </c>
      <c r="D4875" s="10" t="s">
        <v>5767</v>
      </c>
      <c r="E4875" s="11" t="s">
        <v>5780</v>
      </c>
      <c r="F4875" s="6">
        <v>474537</v>
      </c>
      <c r="G4875" s="6" t="s">
        <v>4045</v>
      </c>
      <c r="H4875" s="16">
        <v>98946565.173999995</v>
      </c>
      <c r="I4875" s="12">
        <v>44147</v>
      </c>
      <c r="J4875" s="12">
        <v>44655</v>
      </c>
      <c r="K4875" s="15" t="s">
        <v>5781</v>
      </c>
      <c r="L4875" s="13" t="s">
        <v>14</v>
      </c>
      <c r="M4875" s="7">
        <v>1</v>
      </c>
      <c r="N4875" s="14"/>
    </row>
    <row r="4876" spans="1:14" ht="78.75">
      <c r="A4876" s="6">
        <v>4875</v>
      </c>
      <c r="B4876" s="8" t="s">
        <v>5591</v>
      </c>
      <c r="C4876" s="9" t="s">
        <v>5779</v>
      </c>
      <c r="D4876" s="10" t="s">
        <v>5782</v>
      </c>
      <c r="E4876" s="11" t="s">
        <v>5783</v>
      </c>
      <c r="F4876" s="6">
        <v>512280</v>
      </c>
      <c r="G4876" s="6" t="s">
        <v>5595</v>
      </c>
      <c r="H4876" s="16">
        <v>17919302.719999999</v>
      </c>
      <c r="I4876" s="12"/>
      <c r="J4876" s="12"/>
      <c r="K4876" s="15">
        <v>0</v>
      </c>
      <c r="L4876" s="13" t="s">
        <v>14</v>
      </c>
      <c r="M4876" s="7">
        <v>1</v>
      </c>
      <c r="N4876" s="14"/>
    </row>
    <row r="4877" spans="1:14" ht="157.5">
      <c r="A4877" s="6">
        <v>4876</v>
      </c>
      <c r="B4877" s="8" t="s">
        <v>5591</v>
      </c>
      <c r="C4877" s="9" t="s">
        <v>5766</v>
      </c>
      <c r="D4877" s="10" t="s">
        <v>5767</v>
      </c>
      <c r="E4877" s="11" t="s">
        <v>5784</v>
      </c>
      <c r="F4877" s="6">
        <v>496627</v>
      </c>
      <c r="G4877" s="6" t="s">
        <v>4045</v>
      </c>
      <c r="H4877" s="16">
        <v>198642989.55000001</v>
      </c>
      <c r="I4877" s="12"/>
      <c r="J4877" s="12"/>
      <c r="K4877" s="15">
        <v>0</v>
      </c>
      <c r="L4877" s="13" t="s">
        <v>14</v>
      </c>
      <c r="M4877" s="7">
        <v>1</v>
      </c>
      <c r="N4877" s="14"/>
    </row>
    <row r="4878" spans="1:14" ht="409.5">
      <c r="A4878" s="6">
        <v>4877</v>
      </c>
      <c r="B4878" s="8" t="s">
        <v>5591</v>
      </c>
      <c r="C4878" s="9" t="s">
        <v>5785</v>
      </c>
      <c r="D4878" s="10" t="s">
        <v>5786</v>
      </c>
      <c r="E4878" s="11" t="s">
        <v>5787</v>
      </c>
      <c r="F4878" s="6">
        <v>239542</v>
      </c>
      <c r="G4878" s="6" t="s">
        <v>5595</v>
      </c>
      <c r="H4878" s="16">
        <v>34705370.829999998</v>
      </c>
      <c r="I4878" s="12" t="s">
        <v>5788</v>
      </c>
      <c r="J4878" s="12" t="s">
        <v>5789</v>
      </c>
      <c r="K4878" s="15">
        <v>1228000</v>
      </c>
      <c r="L4878" s="13" t="s">
        <v>70</v>
      </c>
      <c r="M4878" s="7">
        <v>1</v>
      </c>
      <c r="N4878" s="14"/>
    </row>
    <row r="4879" spans="1:14" ht="409.5">
      <c r="A4879" s="6">
        <v>4878</v>
      </c>
      <c r="B4879" s="8" t="s">
        <v>5591</v>
      </c>
      <c r="C4879" s="9" t="s">
        <v>5790</v>
      </c>
      <c r="D4879" s="10" t="s">
        <v>5630</v>
      </c>
      <c r="E4879" s="11" t="s">
        <v>5787</v>
      </c>
      <c r="F4879" s="6">
        <v>239543</v>
      </c>
      <c r="G4879" s="6" t="s">
        <v>5595</v>
      </c>
      <c r="H4879" s="16">
        <v>34705371.829999998</v>
      </c>
      <c r="I4879" s="12" t="s">
        <v>5791</v>
      </c>
      <c r="J4879" s="12" t="s">
        <v>5702</v>
      </c>
      <c r="K4879" s="15">
        <f>K4878*0.4</f>
        <v>491200</v>
      </c>
      <c r="L4879" s="13" t="s">
        <v>70</v>
      </c>
      <c r="M4879" s="7">
        <v>0.4</v>
      </c>
      <c r="N4879" s="14"/>
    </row>
    <row r="4880" spans="1:14" ht="409.5">
      <c r="A4880" s="6">
        <v>4879</v>
      </c>
      <c r="B4880" s="8" t="s">
        <v>5591</v>
      </c>
      <c r="C4880" s="9" t="s">
        <v>5777</v>
      </c>
      <c r="D4880" s="10" t="s">
        <v>5767</v>
      </c>
      <c r="E4880" s="11" t="s">
        <v>5787</v>
      </c>
      <c r="F4880" s="6">
        <v>239544</v>
      </c>
      <c r="G4880" s="6" t="s">
        <v>5595</v>
      </c>
      <c r="H4880" s="16">
        <v>34705372.829999998</v>
      </c>
      <c r="I4880" s="12" t="s">
        <v>1853</v>
      </c>
      <c r="J4880" s="12" t="s">
        <v>5792</v>
      </c>
      <c r="K4880" s="15">
        <f>K4878*0.6</f>
        <v>736800</v>
      </c>
      <c r="L4880" s="13" t="s">
        <v>70</v>
      </c>
      <c r="M4880" s="7">
        <v>0.6</v>
      </c>
      <c r="N4880" s="14"/>
    </row>
    <row r="4881" spans="1:14" ht="78.75">
      <c r="A4881" s="6">
        <v>4880</v>
      </c>
      <c r="B4881" s="8" t="s">
        <v>5591</v>
      </c>
      <c r="C4881" s="9" t="s">
        <v>5793</v>
      </c>
      <c r="D4881" s="10" t="s">
        <v>5786</v>
      </c>
      <c r="E4881" s="11" t="s">
        <v>5794</v>
      </c>
      <c r="F4881" s="6"/>
      <c r="G4881" s="6" t="s">
        <v>1177</v>
      </c>
      <c r="H4881" s="16">
        <v>36129912</v>
      </c>
      <c r="I4881" s="12" t="s">
        <v>5795</v>
      </c>
      <c r="J4881" s="12" t="s">
        <v>5796</v>
      </c>
      <c r="K4881" s="15">
        <v>30953000</v>
      </c>
      <c r="L4881" s="13" t="s">
        <v>70</v>
      </c>
      <c r="M4881" s="7">
        <v>1</v>
      </c>
      <c r="N4881" s="14"/>
    </row>
    <row r="4882" spans="1:14" ht="78.75">
      <c r="A4882" s="6">
        <v>4881</v>
      </c>
      <c r="B4882" s="8" t="s">
        <v>5591</v>
      </c>
      <c r="C4882" s="9" t="s">
        <v>5790</v>
      </c>
      <c r="D4882" s="10" t="s">
        <v>5630</v>
      </c>
      <c r="E4882" s="11" t="s">
        <v>5794</v>
      </c>
      <c r="F4882" s="6"/>
      <c r="G4882" s="6" t="s">
        <v>1177</v>
      </c>
      <c r="H4882" s="16">
        <v>36129913</v>
      </c>
      <c r="I4882" s="12" t="s">
        <v>5797</v>
      </c>
      <c r="J4882" s="12" t="s">
        <v>2626</v>
      </c>
      <c r="K4882" s="15">
        <f>K4881*40</f>
        <v>1238120000</v>
      </c>
      <c r="L4882" s="13" t="s">
        <v>70</v>
      </c>
      <c r="M4882" s="7">
        <v>0.4</v>
      </c>
      <c r="N4882" s="14"/>
    </row>
    <row r="4883" spans="1:14" ht="78.75">
      <c r="A4883" s="6">
        <v>4882</v>
      </c>
      <c r="B4883" s="8" t="s">
        <v>5591</v>
      </c>
      <c r="C4883" s="9" t="s">
        <v>5777</v>
      </c>
      <c r="D4883" s="10" t="s">
        <v>5767</v>
      </c>
      <c r="E4883" s="11" t="s">
        <v>5794</v>
      </c>
      <c r="F4883" s="6"/>
      <c r="G4883" s="6" t="s">
        <v>1177</v>
      </c>
      <c r="H4883" s="16">
        <v>36129914</v>
      </c>
      <c r="I4883" s="12" t="s">
        <v>5798</v>
      </c>
      <c r="J4883" s="12" t="s">
        <v>1021</v>
      </c>
      <c r="K4883" s="15">
        <f>K4881*0.6</f>
        <v>18571800</v>
      </c>
      <c r="L4883" s="13" t="s">
        <v>70</v>
      </c>
      <c r="M4883" s="7">
        <v>0.6</v>
      </c>
      <c r="N4883" s="14"/>
    </row>
    <row r="4884" spans="1:14" ht="94.5">
      <c r="A4884" s="6">
        <v>4883</v>
      </c>
      <c r="B4884" s="8" t="s">
        <v>5591</v>
      </c>
      <c r="C4884" s="9" t="s">
        <v>5799</v>
      </c>
      <c r="D4884" s="10" t="s">
        <v>5800</v>
      </c>
      <c r="E4884" s="11" t="s">
        <v>5801</v>
      </c>
      <c r="F4884" s="6">
        <v>512282</v>
      </c>
      <c r="G4884" s="6" t="s">
        <v>4045</v>
      </c>
      <c r="H4884" s="16">
        <v>104875213.64</v>
      </c>
      <c r="I4884" s="12"/>
      <c r="J4884" s="12"/>
      <c r="K4884" s="15"/>
      <c r="L4884" s="13" t="s">
        <v>70</v>
      </c>
      <c r="M4884" s="7">
        <v>1</v>
      </c>
      <c r="N4884" s="14"/>
    </row>
    <row r="4885" spans="1:14" ht="94.5">
      <c r="A4885" s="6">
        <v>4884</v>
      </c>
      <c r="B4885" s="8" t="s">
        <v>5591</v>
      </c>
      <c r="C4885" s="9" t="s">
        <v>5790</v>
      </c>
      <c r="D4885" s="10" t="s">
        <v>5630</v>
      </c>
      <c r="E4885" s="11" t="s">
        <v>5801</v>
      </c>
      <c r="F4885" s="6">
        <v>512282</v>
      </c>
      <c r="G4885" s="6" t="s">
        <v>4045</v>
      </c>
      <c r="H4885" s="16">
        <v>104875213.64</v>
      </c>
      <c r="I4885" s="12"/>
      <c r="J4885" s="12"/>
      <c r="K4885" s="15"/>
      <c r="L4885" s="13" t="s">
        <v>70</v>
      </c>
      <c r="M4885" s="7">
        <v>0.49</v>
      </c>
      <c r="N4885" s="14"/>
    </row>
    <row r="4886" spans="1:14" ht="94.5">
      <c r="A4886" s="6">
        <v>4885</v>
      </c>
      <c r="B4886" s="8" t="s">
        <v>5591</v>
      </c>
      <c r="C4886" s="9" t="s">
        <v>5777</v>
      </c>
      <c r="D4886" s="10" t="s">
        <v>5767</v>
      </c>
      <c r="E4886" s="11" t="s">
        <v>5801</v>
      </c>
      <c r="F4886" s="6">
        <v>512282</v>
      </c>
      <c r="G4886" s="6" t="s">
        <v>4045</v>
      </c>
      <c r="H4886" s="16">
        <v>104875213.64</v>
      </c>
      <c r="I4886" s="12"/>
      <c r="J4886" s="12"/>
      <c r="K4886" s="15"/>
      <c r="L4886" s="13" t="s">
        <v>70</v>
      </c>
      <c r="M4886" s="7">
        <v>0.51</v>
      </c>
      <c r="N4886" s="14"/>
    </row>
    <row r="4887" spans="1:14" ht="78.75">
      <c r="A4887" s="6">
        <v>4886</v>
      </c>
      <c r="B4887" s="8" t="s">
        <v>5591</v>
      </c>
      <c r="C4887" s="9" t="s">
        <v>5802</v>
      </c>
      <c r="D4887" s="10" t="s">
        <v>5800</v>
      </c>
      <c r="E4887" s="11" t="s">
        <v>5803</v>
      </c>
      <c r="F4887" s="6">
        <v>526539</v>
      </c>
      <c r="G4887" s="6" t="s">
        <v>5595</v>
      </c>
      <c r="H4887" s="16">
        <v>959605</v>
      </c>
      <c r="I4887" s="12"/>
      <c r="J4887" s="12"/>
      <c r="K4887" s="15"/>
      <c r="L4887" s="13" t="s">
        <v>70</v>
      </c>
      <c r="M4887" s="7">
        <v>1</v>
      </c>
      <c r="N4887" s="14"/>
    </row>
    <row r="4888" spans="1:14" ht="94.5">
      <c r="A4888" s="6">
        <v>4887</v>
      </c>
      <c r="B4888" s="8" t="s">
        <v>5591</v>
      </c>
      <c r="C4888" s="9" t="s">
        <v>5790</v>
      </c>
      <c r="D4888" s="10" t="s">
        <v>5630</v>
      </c>
      <c r="E4888" s="11" t="s">
        <v>5801</v>
      </c>
      <c r="F4888" s="6">
        <v>526539</v>
      </c>
      <c r="G4888" s="6" t="s">
        <v>5595</v>
      </c>
      <c r="H4888" s="16"/>
      <c r="I4888" s="12"/>
      <c r="J4888" s="12"/>
      <c r="K4888" s="15"/>
      <c r="L4888" s="13" t="s">
        <v>70</v>
      </c>
      <c r="M4888" s="7">
        <v>0.49</v>
      </c>
      <c r="N4888" s="14"/>
    </row>
    <row r="4889" spans="1:14" ht="94.5">
      <c r="A4889" s="6">
        <v>4888</v>
      </c>
      <c r="B4889" s="8" t="s">
        <v>5591</v>
      </c>
      <c r="C4889" s="9" t="s">
        <v>5777</v>
      </c>
      <c r="D4889" s="10" t="s">
        <v>5767</v>
      </c>
      <c r="E4889" s="11" t="s">
        <v>5801</v>
      </c>
      <c r="F4889" s="6">
        <v>526539</v>
      </c>
      <c r="G4889" s="6" t="s">
        <v>5595</v>
      </c>
      <c r="H4889" s="16"/>
      <c r="I4889" s="12"/>
      <c r="J4889" s="12"/>
      <c r="K4889" s="15"/>
      <c r="L4889" s="13" t="s">
        <v>70</v>
      </c>
      <c r="M4889" s="7">
        <v>0.51</v>
      </c>
      <c r="N4889" s="14"/>
    </row>
    <row r="4890" spans="1:14" ht="78.75">
      <c r="A4890" s="6">
        <v>4889</v>
      </c>
      <c r="B4890" s="8" t="s">
        <v>5591</v>
      </c>
      <c r="C4890" s="9" t="s">
        <v>5777</v>
      </c>
      <c r="D4890" s="10" t="s">
        <v>5782</v>
      </c>
      <c r="E4890" s="11" t="s">
        <v>5804</v>
      </c>
      <c r="F4890" s="6">
        <v>530431</v>
      </c>
      <c r="G4890" s="6" t="s">
        <v>4045</v>
      </c>
      <c r="H4890" s="16">
        <v>16014707.640000001</v>
      </c>
      <c r="I4890" s="12"/>
      <c r="J4890" s="12"/>
      <c r="K4890" s="15"/>
      <c r="L4890" s="13" t="s">
        <v>14</v>
      </c>
      <c r="M4890" s="7">
        <v>1</v>
      </c>
      <c r="N4890" s="14"/>
    </row>
    <row r="4891" spans="1:14" ht="47.25">
      <c r="A4891" s="6">
        <v>4890</v>
      </c>
      <c r="B4891" s="8" t="s">
        <v>5591</v>
      </c>
      <c r="C4891" s="9" t="s">
        <v>5805</v>
      </c>
      <c r="D4891" s="10" t="s">
        <v>5806</v>
      </c>
      <c r="E4891" s="11" t="s">
        <v>5807</v>
      </c>
      <c r="F4891" s="6">
        <v>422743</v>
      </c>
      <c r="G4891" s="6" t="s">
        <v>5595</v>
      </c>
      <c r="H4891" s="16">
        <v>1281356.2</v>
      </c>
      <c r="I4891" s="12" t="s">
        <v>1186</v>
      </c>
      <c r="J4891" s="12" t="s">
        <v>2388</v>
      </c>
      <c r="K4891" s="15">
        <v>6189000</v>
      </c>
      <c r="L4891" s="13" t="s">
        <v>14</v>
      </c>
      <c r="M4891" s="7">
        <v>1</v>
      </c>
      <c r="N4891" s="14"/>
    </row>
    <row r="4892" spans="1:14" ht="47.25">
      <c r="A4892" s="6">
        <v>4891</v>
      </c>
      <c r="B4892" s="8" t="s">
        <v>5591</v>
      </c>
      <c r="C4892" s="9" t="s">
        <v>5808</v>
      </c>
      <c r="D4892" s="10" t="s">
        <v>5809</v>
      </c>
      <c r="E4892" s="11" t="s">
        <v>5810</v>
      </c>
      <c r="F4892" s="6">
        <v>506713</v>
      </c>
      <c r="G4892" s="6" t="s">
        <v>5595</v>
      </c>
      <c r="H4892" s="16">
        <v>6764233.7000000002</v>
      </c>
      <c r="I4892" s="12"/>
      <c r="J4892" s="12"/>
      <c r="K4892" s="15">
        <v>11519000</v>
      </c>
      <c r="L4892" s="13" t="s">
        <v>14</v>
      </c>
      <c r="M4892" s="7">
        <v>1</v>
      </c>
      <c r="N4892" s="14"/>
    </row>
    <row r="4893" spans="1:14" ht="76.5">
      <c r="A4893" s="6">
        <v>4892</v>
      </c>
      <c r="B4893" s="8" t="s">
        <v>5591</v>
      </c>
      <c r="C4893" s="9" t="s">
        <v>5811</v>
      </c>
      <c r="D4893" s="10" t="s">
        <v>5812</v>
      </c>
      <c r="E4893" s="11" t="s">
        <v>5813</v>
      </c>
      <c r="F4893" s="6">
        <v>502875</v>
      </c>
      <c r="G4893" s="6" t="s">
        <v>5595</v>
      </c>
      <c r="H4893" s="16">
        <v>3974877.9</v>
      </c>
      <c r="I4893" s="12" t="s">
        <v>5814</v>
      </c>
      <c r="J4893" s="12" t="s">
        <v>5815</v>
      </c>
      <c r="K4893" s="15">
        <v>9081000</v>
      </c>
      <c r="L4893" s="13" t="s">
        <v>14</v>
      </c>
      <c r="M4893" s="7">
        <v>1</v>
      </c>
      <c r="N4893" s="14"/>
    </row>
    <row r="4894" spans="1:14" ht="78.75">
      <c r="A4894" s="6">
        <v>4893</v>
      </c>
      <c r="B4894" s="8" t="s">
        <v>5591</v>
      </c>
      <c r="C4894" s="9" t="s">
        <v>5816</v>
      </c>
      <c r="D4894" s="10" t="s">
        <v>5817</v>
      </c>
      <c r="E4894" s="11" t="s">
        <v>5818</v>
      </c>
      <c r="F4894" s="6">
        <v>499877</v>
      </c>
      <c r="G4894" s="6" t="s">
        <v>5595</v>
      </c>
      <c r="H4894" s="16">
        <v>2821927.5</v>
      </c>
      <c r="I4894" s="12" t="s">
        <v>5819</v>
      </c>
      <c r="J4894" s="12" t="s">
        <v>5820</v>
      </c>
      <c r="K4894" s="15">
        <v>929000</v>
      </c>
      <c r="L4894" s="13" t="s">
        <v>14</v>
      </c>
      <c r="M4894" s="7">
        <v>1</v>
      </c>
      <c r="N4894" s="14"/>
    </row>
    <row r="4895" spans="1:14" ht="94.5">
      <c r="A4895" s="6">
        <v>4894</v>
      </c>
      <c r="B4895" s="8" t="s">
        <v>5591</v>
      </c>
      <c r="C4895" s="9" t="s">
        <v>5821</v>
      </c>
      <c r="D4895" s="10" t="s">
        <v>5822</v>
      </c>
      <c r="E4895" s="11" t="s">
        <v>5823</v>
      </c>
      <c r="F4895" s="6">
        <v>526551</v>
      </c>
      <c r="G4895" s="6" t="s">
        <v>875</v>
      </c>
      <c r="H4895" s="16">
        <v>11190576.300000001</v>
      </c>
      <c r="I4895" s="12"/>
      <c r="J4895" s="12"/>
      <c r="K4895" s="15">
        <v>0</v>
      </c>
      <c r="L4895" s="13" t="s">
        <v>14</v>
      </c>
      <c r="M4895" s="7">
        <v>1</v>
      </c>
      <c r="N4895" s="14"/>
    </row>
    <row r="4896" spans="1:14" ht="204.75">
      <c r="A4896" s="6">
        <v>4895</v>
      </c>
      <c r="B4896" s="8" t="s">
        <v>5591</v>
      </c>
      <c r="C4896" s="9" t="s">
        <v>5824</v>
      </c>
      <c r="D4896" s="10" t="s">
        <v>5825</v>
      </c>
      <c r="E4896" s="11" t="s">
        <v>5826</v>
      </c>
      <c r="F4896" s="6">
        <v>482690</v>
      </c>
      <c r="G4896" s="6" t="s">
        <v>5595</v>
      </c>
      <c r="H4896" s="16">
        <v>11182732.018999999</v>
      </c>
      <c r="I4896" s="12" t="s">
        <v>924</v>
      </c>
      <c r="J4896" s="12" t="s">
        <v>5827</v>
      </c>
      <c r="K4896" s="15">
        <v>5305000</v>
      </c>
      <c r="L4896" s="13" t="s">
        <v>14</v>
      </c>
      <c r="M4896" s="7">
        <v>1</v>
      </c>
      <c r="N4896" s="14"/>
    </row>
    <row r="4897" spans="1:14" ht="89.25">
      <c r="A4897" s="6">
        <v>4896</v>
      </c>
      <c r="B4897" s="8" t="s">
        <v>5591</v>
      </c>
      <c r="C4897" s="9" t="s">
        <v>5824</v>
      </c>
      <c r="D4897" s="10" t="s">
        <v>5825</v>
      </c>
      <c r="E4897" s="11" t="s">
        <v>5828</v>
      </c>
      <c r="F4897" s="6">
        <v>465321</v>
      </c>
      <c r="G4897" s="6" t="s">
        <v>5595</v>
      </c>
      <c r="H4897" s="16">
        <v>18970112.739</v>
      </c>
      <c r="I4897" s="12" t="s">
        <v>5829</v>
      </c>
      <c r="J4897" s="12" t="s">
        <v>2579</v>
      </c>
      <c r="K4897" s="15">
        <v>5286000</v>
      </c>
      <c r="L4897" s="13" t="s">
        <v>14</v>
      </c>
      <c r="M4897" s="7">
        <v>1</v>
      </c>
      <c r="N4897" s="14"/>
    </row>
    <row r="4898" spans="1:14" ht="204.75">
      <c r="A4898" s="6">
        <v>4897</v>
      </c>
      <c r="B4898" s="8" t="s">
        <v>5591</v>
      </c>
      <c r="C4898" s="9" t="s">
        <v>5830</v>
      </c>
      <c r="D4898" s="10" t="s">
        <v>73</v>
      </c>
      <c r="E4898" s="11" t="s">
        <v>5831</v>
      </c>
      <c r="F4898" s="6">
        <v>482686</v>
      </c>
      <c r="G4898" s="6" t="s">
        <v>5595</v>
      </c>
      <c r="H4898" s="16">
        <v>9215581.9000000004</v>
      </c>
      <c r="I4898" s="12" t="s">
        <v>2645</v>
      </c>
      <c r="J4898" s="12" t="s">
        <v>5832</v>
      </c>
      <c r="K4898" s="15">
        <v>764000</v>
      </c>
      <c r="L4898" s="13" t="s">
        <v>14</v>
      </c>
      <c r="M4898" s="7">
        <v>1</v>
      </c>
      <c r="N4898" s="14"/>
    </row>
    <row r="4899" spans="1:14" ht="283.5">
      <c r="A4899" s="6">
        <v>4898</v>
      </c>
      <c r="B4899" s="8" t="s">
        <v>5591</v>
      </c>
      <c r="C4899" s="9" t="s">
        <v>5830</v>
      </c>
      <c r="D4899" s="10" t="s">
        <v>73</v>
      </c>
      <c r="E4899" s="11" t="s">
        <v>5833</v>
      </c>
      <c r="F4899" s="6">
        <v>482687</v>
      </c>
      <c r="G4899" s="6" t="s">
        <v>5595</v>
      </c>
      <c r="H4899" s="16">
        <v>43015223.200000003</v>
      </c>
      <c r="I4899" s="12" t="s">
        <v>2645</v>
      </c>
      <c r="J4899" s="12" t="s">
        <v>2162</v>
      </c>
      <c r="K4899" s="15">
        <v>10788000</v>
      </c>
      <c r="L4899" s="13" t="s">
        <v>14</v>
      </c>
      <c r="M4899" s="7">
        <v>1</v>
      </c>
      <c r="N4899" s="14"/>
    </row>
    <row r="4900" spans="1:14" ht="63">
      <c r="A4900" s="6">
        <v>4899</v>
      </c>
      <c r="B4900" s="8" t="s">
        <v>5591</v>
      </c>
      <c r="C4900" s="9" t="s">
        <v>5834</v>
      </c>
      <c r="D4900" s="10" t="s">
        <v>5835</v>
      </c>
      <c r="E4900" s="11" t="s">
        <v>5836</v>
      </c>
      <c r="F4900" s="6">
        <v>494155</v>
      </c>
      <c r="G4900" s="6" t="s">
        <v>5595</v>
      </c>
      <c r="H4900" s="16">
        <v>3191746.35</v>
      </c>
      <c r="I4900" s="12" t="s">
        <v>5837</v>
      </c>
      <c r="J4900" s="12" t="s">
        <v>1020</v>
      </c>
      <c r="K4900" s="15">
        <v>7518000</v>
      </c>
      <c r="L4900" s="13" t="s">
        <v>14</v>
      </c>
      <c r="M4900" s="7">
        <v>1</v>
      </c>
      <c r="N4900" s="14"/>
    </row>
    <row r="4901" spans="1:14" ht="204.75">
      <c r="A4901" s="6">
        <v>4900</v>
      </c>
      <c r="B4901" s="8" t="s">
        <v>5591</v>
      </c>
      <c r="C4901" s="9" t="s">
        <v>5838</v>
      </c>
      <c r="D4901" s="10" t="s">
        <v>5839</v>
      </c>
      <c r="E4901" s="11" t="s">
        <v>5840</v>
      </c>
      <c r="F4901" s="6">
        <v>347564</v>
      </c>
      <c r="G4901" s="6" t="s">
        <v>5595</v>
      </c>
      <c r="H4901" s="16">
        <v>12058184.59</v>
      </c>
      <c r="I4901" s="12" t="s">
        <v>5841</v>
      </c>
      <c r="J4901" s="12" t="s">
        <v>5842</v>
      </c>
      <c r="K4901" s="15">
        <v>3558000</v>
      </c>
      <c r="L4901" s="13" t="s">
        <v>14</v>
      </c>
      <c r="M4901" s="7">
        <v>1</v>
      </c>
      <c r="N4901" s="14"/>
    </row>
    <row r="4902" spans="1:14" ht="78.75">
      <c r="A4902" s="6">
        <v>4901</v>
      </c>
      <c r="B4902" s="8" t="s">
        <v>5591</v>
      </c>
      <c r="C4902" s="9" t="s">
        <v>5843</v>
      </c>
      <c r="D4902" s="10" t="s">
        <v>5839</v>
      </c>
      <c r="E4902" s="11" t="s">
        <v>5844</v>
      </c>
      <c r="F4902" s="6">
        <v>530430</v>
      </c>
      <c r="G4902" s="6" t="s">
        <v>4045</v>
      </c>
      <c r="H4902" s="16">
        <v>14842633.24</v>
      </c>
      <c r="I4902" s="12"/>
      <c r="J4902" s="12"/>
      <c r="K4902" s="15"/>
      <c r="L4902" s="13" t="s">
        <v>14</v>
      </c>
      <c r="M4902" s="7">
        <v>1</v>
      </c>
      <c r="N4902" s="14"/>
    </row>
    <row r="4903" spans="1:14" ht="94.5">
      <c r="A4903" s="6">
        <v>4902</v>
      </c>
      <c r="B4903" s="8" t="s">
        <v>5591</v>
      </c>
      <c r="C4903" s="9" t="s">
        <v>5843</v>
      </c>
      <c r="D4903" s="10" t="s">
        <v>5839</v>
      </c>
      <c r="E4903" s="11" t="s">
        <v>5845</v>
      </c>
      <c r="F4903" s="6">
        <v>532982</v>
      </c>
      <c r="G4903" s="6" t="s">
        <v>5595</v>
      </c>
      <c r="H4903" s="16">
        <v>25369533.34</v>
      </c>
      <c r="I4903" s="12"/>
      <c r="J4903" s="12"/>
      <c r="K4903" s="15"/>
      <c r="L4903" s="13" t="s">
        <v>14</v>
      </c>
      <c r="M4903" s="7">
        <v>1</v>
      </c>
      <c r="N4903" s="14"/>
    </row>
    <row r="4904" spans="1:14" ht="94.5">
      <c r="A4904" s="6">
        <v>4903</v>
      </c>
      <c r="B4904" s="8" t="s">
        <v>5591</v>
      </c>
      <c r="C4904" s="9" t="s">
        <v>5843</v>
      </c>
      <c r="D4904" s="10" t="s">
        <v>5843</v>
      </c>
      <c r="E4904" s="11" t="s">
        <v>5846</v>
      </c>
      <c r="F4904" s="6">
        <v>532981</v>
      </c>
      <c r="G4904" s="6" t="s">
        <v>4045</v>
      </c>
      <c r="H4904" s="16">
        <v>12035951.210000001</v>
      </c>
      <c r="I4904" s="12"/>
      <c r="J4904" s="12"/>
      <c r="K4904" s="15"/>
      <c r="L4904" s="13" t="s">
        <v>14</v>
      </c>
      <c r="M4904" s="7">
        <v>1</v>
      </c>
      <c r="N4904" s="14"/>
    </row>
    <row r="4905" spans="1:14" ht="94.5">
      <c r="A4905" s="6">
        <v>4904</v>
      </c>
      <c r="B4905" s="8" t="s">
        <v>5591</v>
      </c>
      <c r="C4905" s="9" t="s">
        <v>5843</v>
      </c>
      <c r="D4905" s="10" t="s">
        <v>5839</v>
      </c>
      <c r="E4905" s="11" t="s">
        <v>5847</v>
      </c>
      <c r="F4905" s="6">
        <v>578189</v>
      </c>
      <c r="G4905" s="6" t="s">
        <v>5595</v>
      </c>
      <c r="H4905" s="16">
        <v>3487229</v>
      </c>
      <c r="I4905" s="12"/>
      <c r="J4905" s="12"/>
      <c r="K4905" s="15"/>
      <c r="L4905" s="13" t="s">
        <v>14</v>
      </c>
      <c r="M4905" s="7">
        <v>1</v>
      </c>
      <c r="N4905" s="14"/>
    </row>
    <row r="4906" spans="1:14" ht="141.75">
      <c r="A4906" s="6">
        <v>4905</v>
      </c>
      <c r="B4906" s="8" t="s">
        <v>5591</v>
      </c>
      <c r="C4906" s="9" t="s">
        <v>5843</v>
      </c>
      <c r="D4906" s="10" t="s">
        <v>5839</v>
      </c>
      <c r="E4906" s="11" t="s">
        <v>5848</v>
      </c>
      <c r="F4906" s="6">
        <v>589461</v>
      </c>
      <c r="G4906" s="6" t="s">
        <v>5595</v>
      </c>
      <c r="H4906" s="16">
        <v>11429167.630000001</v>
      </c>
      <c r="I4906" s="12"/>
      <c r="J4906" s="12"/>
      <c r="K4906" s="15"/>
      <c r="L4906" s="13" t="s">
        <v>14</v>
      </c>
      <c r="M4906" s="7">
        <v>1</v>
      </c>
      <c r="N4906" s="14"/>
    </row>
    <row r="4907" spans="1:14" ht="94.5">
      <c r="A4907" s="6">
        <v>4906</v>
      </c>
      <c r="B4907" s="8" t="s">
        <v>5591</v>
      </c>
      <c r="C4907" s="9" t="s">
        <v>5849</v>
      </c>
      <c r="D4907" s="10" t="s">
        <v>5850</v>
      </c>
      <c r="E4907" s="11" t="s">
        <v>5851</v>
      </c>
      <c r="F4907" s="6">
        <v>-502873</v>
      </c>
      <c r="G4907" s="6" t="s">
        <v>5595</v>
      </c>
      <c r="H4907" s="16">
        <v>5644939.9000000004</v>
      </c>
      <c r="I4907" s="12" t="s">
        <v>5852</v>
      </c>
      <c r="J4907" s="12" t="s">
        <v>5853</v>
      </c>
      <c r="K4907" s="15">
        <v>15266000</v>
      </c>
      <c r="L4907" s="13" t="s">
        <v>14</v>
      </c>
      <c r="M4907" s="7">
        <v>1</v>
      </c>
      <c r="N4907" s="14"/>
    </row>
    <row r="4908" spans="1:14" ht="78.75">
      <c r="A4908" s="6">
        <v>4907</v>
      </c>
      <c r="B4908" s="8" t="s">
        <v>5591</v>
      </c>
      <c r="C4908" s="9" t="s">
        <v>5854</v>
      </c>
      <c r="D4908" s="10" t="s">
        <v>5855</v>
      </c>
      <c r="E4908" s="11" t="s">
        <v>5856</v>
      </c>
      <c r="F4908" s="6">
        <v>393811</v>
      </c>
      <c r="G4908" s="6" t="s">
        <v>5595</v>
      </c>
      <c r="H4908" s="16">
        <v>6730977.0499999998</v>
      </c>
      <c r="I4908" s="12" t="s">
        <v>2711</v>
      </c>
      <c r="J4908" s="12" t="s">
        <v>5857</v>
      </c>
      <c r="K4908" s="15">
        <v>28356000</v>
      </c>
      <c r="L4908" s="13" t="s">
        <v>14</v>
      </c>
      <c r="M4908" s="7">
        <v>1</v>
      </c>
      <c r="N4908" s="14"/>
    </row>
    <row r="4909" spans="1:14" ht="78.75">
      <c r="A4909" s="6">
        <v>4908</v>
      </c>
      <c r="B4909" s="8" t="s">
        <v>5591</v>
      </c>
      <c r="C4909" s="9" t="s">
        <v>5858</v>
      </c>
      <c r="D4909" s="10" t="s">
        <v>5859</v>
      </c>
      <c r="E4909" s="11" t="s">
        <v>5860</v>
      </c>
      <c r="F4909" s="6">
        <v>420808</v>
      </c>
      <c r="G4909" s="6" t="s">
        <v>5595</v>
      </c>
      <c r="H4909" s="16">
        <v>7521400.7999999998</v>
      </c>
      <c r="I4909" s="12" t="s">
        <v>1186</v>
      </c>
      <c r="J4909" s="12" t="s">
        <v>5762</v>
      </c>
      <c r="K4909" s="15">
        <v>20320000</v>
      </c>
      <c r="L4909" s="13" t="s">
        <v>14</v>
      </c>
      <c r="M4909" s="7">
        <v>1</v>
      </c>
      <c r="N4909" s="14"/>
    </row>
    <row r="4910" spans="1:14" ht="242.25">
      <c r="A4910" s="6">
        <v>4909</v>
      </c>
      <c r="B4910" s="8" t="s">
        <v>5591</v>
      </c>
      <c r="C4910" s="9" t="s">
        <v>5861</v>
      </c>
      <c r="D4910" s="10" t="s">
        <v>5859</v>
      </c>
      <c r="E4910" s="11" t="s">
        <v>5862</v>
      </c>
      <c r="F4910" s="6">
        <v>435625</v>
      </c>
      <c r="G4910" s="6" t="s">
        <v>5595</v>
      </c>
      <c r="H4910" s="16">
        <v>6508206.7999999998</v>
      </c>
      <c r="I4910" s="12" t="s">
        <v>5863</v>
      </c>
      <c r="J4910" s="12" t="s">
        <v>5864</v>
      </c>
      <c r="K4910" s="15">
        <v>12756000</v>
      </c>
      <c r="L4910" s="13" t="s">
        <v>14</v>
      </c>
      <c r="M4910" s="7">
        <v>1</v>
      </c>
      <c r="N4910" s="14"/>
    </row>
    <row r="4911" spans="1:14" ht="78.75">
      <c r="A4911" s="6">
        <v>4910</v>
      </c>
      <c r="B4911" s="8" t="s">
        <v>5591</v>
      </c>
      <c r="C4911" s="9" t="s">
        <v>5865</v>
      </c>
      <c r="D4911" s="10" t="s">
        <v>5866</v>
      </c>
      <c r="E4911" s="11" t="s">
        <v>5867</v>
      </c>
      <c r="F4911" s="6">
        <v>506711</v>
      </c>
      <c r="G4911" s="6" t="s">
        <v>5595</v>
      </c>
      <c r="H4911" s="16">
        <v>7623018.5</v>
      </c>
      <c r="I4911" s="12"/>
      <c r="J4911" s="12"/>
      <c r="K4911" s="15">
        <v>31970000</v>
      </c>
      <c r="L4911" s="13" t="s">
        <v>14</v>
      </c>
      <c r="M4911" s="7">
        <v>1</v>
      </c>
      <c r="N4911" s="14"/>
    </row>
    <row r="4912" spans="1:14" ht="267.75">
      <c r="A4912" s="6">
        <v>4911</v>
      </c>
      <c r="B4912" s="8" t="s">
        <v>5591</v>
      </c>
      <c r="C4912" s="9" t="s">
        <v>5868</v>
      </c>
      <c r="D4912" s="10" t="s">
        <v>5869</v>
      </c>
      <c r="E4912" s="11" t="s">
        <v>5870</v>
      </c>
      <c r="F4912" s="6">
        <v>482688</v>
      </c>
      <c r="G4912" s="6" t="s">
        <v>5595</v>
      </c>
      <c r="H4912" s="16">
        <v>15399010.5</v>
      </c>
      <c r="I4912" s="12" t="s">
        <v>1974</v>
      </c>
      <c r="J4912" s="12" t="s">
        <v>1210</v>
      </c>
      <c r="K4912" s="15">
        <v>34556000</v>
      </c>
      <c r="L4912" s="13" t="s">
        <v>70</v>
      </c>
      <c r="M4912" s="7">
        <v>1</v>
      </c>
      <c r="N4912" s="14"/>
    </row>
    <row r="4913" spans="1:14" ht="267.75">
      <c r="A4913" s="6">
        <v>4912</v>
      </c>
      <c r="B4913" s="8" t="s">
        <v>5591</v>
      </c>
      <c r="C4913" s="9" t="s">
        <v>5871</v>
      </c>
      <c r="D4913" s="10" t="s">
        <v>5872</v>
      </c>
      <c r="E4913" s="11" t="s">
        <v>5870</v>
      </c>
      <c r="F4913" s="6">
        <v>482688</v>
      </c>
      <c r="G4913" s="6" t="s">
        <v>5595</v>
      </c>
      <c r="H4913" s="16">
        <v>15399010.5</v>
      </c>
      <c r="I4913" s="12" t="s">
        <v>1974</v>
      </c>
      <c r="J4913" s="12" t="s">
        <v>1210</v>
      </c>
      <c r="K4913" s="15">
        <f>K4912*0.49</f>
        <v>16932440</v>
      </c>
      <c r="L4913" s="13" t="s">
        <v>70</v>
      </c>
      <c r="M4913" s="7">
        <v>0.49</v>
      </c>
      <c r="N4913" s="14"/>
    </row>
    <row r="4914" spans="1:14" ht="267.75">
      <c r="A4914" s="6">
        <v>4913</v>
      </c>
      <c r="B4914" s="8" t="s">
        <v>5591</v>
      </c>
      <c r="C4914" s="9" t="s">
        <v>5873</v>
      </c>
      <c r="D4914" s="10" t="s">
        <v>5874</v>
      </c>
      <c r="E4914" s="11" t="s">
        <v>5870</v>
      </c>
      <c r="F4914" s="6">
        <v>482688</v>
      </c>
      <c r="G4914" s="6" t="s">
        <v>5595</v>
      </c>
      <c r="H4914" s="16">
        <v>15399010.5</v>
      </c>
      <c r="I4914" s="12" t="s">
        <v>1974</v>
      </c>
      <c r="J4914" s="12" t="s">
        <v>1210</v>
      </c>
      <c r="K4914" s="15">
        <f>K4912*0.51</f>
        <v>17623560</v>
      </c>
      <c r="L4914" s="13" t="s">
        <v>70</v>
      </c>
      <c r="M4914" s="7">
        <v>0.51</v>
      </c>
      <c r="N4914" s="14"/>
    </row>
    <row r="4915" spans="1:14" ht="78.75">
      <c r="A4915" s="6">
        <v>4914</v>
      </c>
      <c r="B4915" s="8" t="s">
        <v>5591</v>
      </c>
      <c r="C4915" s="9" t="s">
        <v>5875</v>
      </c>
      <c r="D4915" s="10" t="s">
        <v>1112</v>
      </c>
      <c r="E4915" s="11" t="s">
        <v>5876</v>
      </c>
      <c r="F4915" s="6">
        <v>462382</v>
      </c>
      <c r="G4915" s="6" t="s">
        <v>5595</v>
      </c>
      <c r="H4915" s="16">
        <v>49810870.803000003</v>
      </c>
      <c r="I4915" s="12" t="s">
        <v>5877</v>
      </c>
      <c r="J4915" s="12" t="s">
        <v>5878</v>
      </c>
      <c r="K4915" s="15">
        <v>9838000</v>
      </c>
      <c r="L4915" s="13" t="s">
        <v>14</v>
      </c>
      <c r="M4915" s="7">
        <v>1</v>
      </c>
      <c r="N4915" s="14"/>
    </row>
    <row r="4916" spans="1:14" ht="94.5">
      <c r="A4916" s="6">
        <v>4915</v>
      </c>
      <c r="B4916" s="8" t="s">
        <v>5591</v>
      </c>
      <c r="C4916" s="9" t="s">
        <v>5879</v>
      </c>
      <c r="D4916" s="10" t="s">
        <v>1112</v>
      </c>
      <c r="E4916" s="11" t="s">
        <v>5880</v>
      </c>
      <c r="F4916" s="6">
        <v>571139</v>
      </c>
      <c r="G4916" s="6" t="s">
        <v>5595</v>
      </c>
      <c r="H4916" s="16">
        <v>112011616.86</v>
      </c>
      <c r="I4916" s="12"/>
      <c r="J4916" s="12"/>
      <c r="K4916" s="15"/>
      <c r="L4916" s="13" t="s">
        <v>14</v>
      </c>
      <c r="M4916" s="7">
        <v>1</v>
      </c>
      <c r="N4916" s="14"/>
    </row>
    <row r="4917" spans="1:14" ht="94.5">
      <c r="A4917" s="6">
        <v>4916</v>
      </c>
      <c r="B4917" s="8" t="s">
        <v>5591</v>
      </c>
      <c r="C4917" s="9" t="s">
        <v>5881</v>
      </c>
      <c r="D4917" s="10" t="s">
        <v>1112</v>
      </c>
      <c r="E4917" s="11" t="s">
        <v>5882</v>
      </c>
      <c r="F4917" s="6">
        <v>571140</v>
      </c>
      <c r="G4917" s="6" t="s">
        <v>5595</v>
      </c>
      <c r="H4917" s="16" t="s">
        <v>5883</v>
      </c>
      <c r="I4917" s="12"/>
      <c r="J4917" s="12"/>
      <c r="K4917" s="15"/>
      <c r="L4917" s="13" t="s">
        <v>14</v>
      </c>
      <c r="M4917" s="7">
        <v>1</v>
      </c>
      <c r="N4917" s="14"/>
    </row>
    <row r="4918" spans="1:14" ht="94.5">
      <c r="A4918" s="6">
        <v>4917</v>
      </c>
      <c r="B4918" s="8" t="s">
        <v>5591</v>
      </c>
      <c r="C4918" s="9" t="s">
        <v>5884</v>
      </c>
      <c r="D4918" s="10" t="s">
        <v>5885</v>
      </c>
      <c r="E4918" s="11" t="s">
        <v>5886</v>
      </c>
      <c r="F4918" s="6">
        <v>393816</v>
      </c>
      <c r="G4918" s="6" t="s">
        <v>5595</v>
      </c>
      <c r="H4918" s="16">
        <v>16500390.4</v>
      </c>
      <c r="I4918" s="12" t="s">
        <v>5887</v>
      </c>
      <c r="J4918" s="12" t="s">
        <v>5888</v>
      </c>
      <c r="K4918" s="15">
        <v>11428000</v>
      </c>
      <c r="L4918" s="13" t="s">
        <v>14</v>
      </c>
      <c r="M4918" s="7">
        <v>1</v>
      </c>
      <c r="N4918" s="14"/>
    </row>
    <row r="4919" spans="1:14" ht="78.75">
      <c r="A4919" s="6">
        <v>4918</v>
      </c>
      <c r="B4919" s="8" t="s">
        <v>5591</v>
      </c>
      <c r="C4919" s="9" t="s">
        <v>5889</v>
      </c>
      <c r="D4919" s="10" t="s">
        <v>5890</v>
      </c>
      <c r="E4919" s="11" t="s">
        <v>5891</v>
      </c>
      <c r="F4919" s="6">
        <v>313730</v>
      </c>
      <c r="G4919" s="6" t="s">
        <v>5595</v>
      </c>
      <c r="H4919" s="16">
        <v>38868784.43</v>
      </c>
      <c r="I4919" s="12" t="s">
        <v>2735</v>
      </c>
      <c r="J4919" s="12" t="s">
        <v>2037</v>
      </c>
      <c r="K4919" s="15">
        <v>9799000</v>
      </c>
      <c r="L4919" s="13" t="s">
        <v>14</v>
      </c>
      <c r="M4919" s="7">
        <v>1</v>
      </c>
      <c r="N4919" s="14"/>
    </row>
    <row r="4920" spans="1:14" ht="78.75">
      <c r="A4920" s="6">
        <v>4919</v>
      </c>
      <c r="B4920" s="8" t="s">
        <v>5591</v>
      </c>
      <c r="C4920" s="9" t="s">
        <v>5892</v>
      </c>
      <c r="D4920" s="10" t="s">
        <v>5890</v>
      </c>
      <c r="E4920" s="11" t="s">
        <v>5893</v>
      </c>
      <c r="F4920" s="6">
        <v>398460</v>
      </c>
      <c r="G4920" s="6" t="s">
        <v>5595</v>
      </c>
      <c r="H4920" s="16">
        <v>20905291.73</v>
      </c>
      <c r="I4920" s="12" t="s">
        <v>5894</v>
      </c>
      <c r="J4920" s="12" t="s">
        <v>1170</v>
      </c>
      <c r="K4920" s="15">
        <v>0</v>
      </c>
      <c r="L4920" s="13" t="s">
        <v>14</v>
      </c>
      <c r="M4920" s="7">
        <v>1</v>
      </c>
      <c r="N4920" s="14"/>
    </row>
    <row r="4921" spans="1:14" ht="78.75">
      <c r="A4921" s="6">
        <v>4920</v>
      </c>
      <c r="B4921" s="8" t="s">
        <v>5591</v>
      </c>
      <c r="C4921" s="9" t="s">
        <v>5892</v>
      </c>
      <c r="D4921" s="10" t="s">
        <v>5890</v>
      </c>
      <c r="E4921" s="11" t="s">
        <v>5895</v>
      </c>
      <c r="F4921" s="6">
        <v>398461</v>
      </c>
      <c r="G4921" s="6" t="s">
        <v>5595</v>
      </c>
      <c r="H4921" s="16">
        <v>20905293.73</v>
      </c>
      <c r="I4921" s="12" t="s">
        <v>5894</v>
      </c>
      <c r="J4921" s="12" t="s">
        <v>1170</v>
      </c>
      <c r="K4921" s="15">
        <v>11385000</v>
      </c>
      <c r="L4921" s="13" t="s">
        <v>14</v>
      </c>
      <c r="M4921" s="7">
        <v>1</v>
      </c>
      <c r="N4921" s="14"/>
    </row>
    <row r="4922" spans="1:14" ht="78.75">
      <c r="A4922" s="6">
        <v>4921</v>
      </c>
      <c r="B4922" s="8" t="s">
        <v>5591</v>
      </c>
      <c r="C4922" s="9" t="s">
        <v>5892</v>
      </c>
      <c r="D4922" s="10" t="s">
        <v>5890</v>
      </c>
      <c r="E4922" s="11" t="s">
        <v>5896</v>
      </c>
      <c r="F4922" s="6">
        <v>398462</v>
      </c>
      <c r="G4922" s="6" t="s">
        <v>5595</v>
      </c>
      <c r="H4922" s="16">
        <v>20924649.77</v>
      </c>
      <c r="I4922" s="12" t="s">
        <v>5894</v>
      </c>
      <c r="J4922" s="12" t="s">
        <v>1170</v>
      </c>
      <c r="K4922" s="15">
        <v>6983000</v>
      </c>
      <c r="L4922" s="13" t="s">
        <v>14</v>
      </c>
      <c r="M4922" s="7">
        <v>1</v>
      </c>
      <c r="N4922" s="14"/>
    </row>
    <row r="4923" spans="1:14" ht="110.25">
      <c r="A4923" s="6">
        <v>4922</v>
      </c>
      <c r="B4923" s="8" t="s">
        <v>5591</v>
      </c>
      <c r="C4923" s="9" t="s">
        <v>5892</v>
      </c>
      <c r="D4923" s="10" t="s">
        <v>5890</v>
      </c>
      <c r="E4923" s="11" t="s">
        <v>5897</v>
      </c>
      <c r="F4923" s="6">
        <v>435630</v>
      </c>
      <c r="G4923" s="6" t="s">
        <v>5595</v>
      </c>
      <c r="H4923" s="16">
        <v>9840109.8699999992</v>
      </c>
      <c r="I4923" s="12" t="s">
        <v>5898</v>
      </c>
      <c r="J4923" s="12" t="s">
        <v>5899</v>
      </c>
      <c r="K4923" s="15">
        <v>3492000</v>
      </c>
      <c r="L4923" s="13" t="s">
        <v>14</v>
      </c>
      <c r="M4923" s="7">
        <v>1</v>
      </c>
      <c r="N4923" s="14"/>
    </row>
    <row r="4924" spans="1:14" ht="78.75">
      <c r="A4924" s="6">
        <v>4923</v>
      </c>
      <c r="B4924" s="8" t="s">
        <v>5591</v>
      </c>
      <c r="C4924" s="9" t="s">
        <v>5892</v>
      </c>
      <c r="D4924" s="10" t="s">
        <v>5890</v>
      </c>
      <c r="E4924" s="11" t="s">
        <v>5900</v>
      </c>
      <c r="F4924" s="6" t="s">
        <v>5901</v>
      </c>
      <c r="G4924" s="6" t="s">
        <v>4045</v>
      </c>
      <c r="H4924" s="16">
        <v>61391878.439999998</v>
      </c>
      <c r="I4924" s="12">
        <v>44139</v>
      </c>
      <c r="J4924" s="12">
        <v>44563</v>
      </c>
      <c r="K4924" s="15" t="s">
        <v>5902</v>
      </c>
      <c r="L4924" s="13" t="s">
        <v>14</v>
      </c>
      <c r="M4924" s="7">
        <v>1</v>
      </c>
      <c r="N4924" s="14"/>
    </row>
    <row r="4925" spans="1:14" ht="126">
      <c r="A4925" s="6">
        <v>4924</v>
      </c>
      <c r="B4925" s="8" t="s">
        <v>5591</v>
      </c>
      <c r="C4925" s="9" t="s">
        <v>5903</v>
      </c>
      <c r="D4925" s="10" t="s">
        <v>5696</v>
      </c>
      <c r="E4925" s="11" t="s">
        <v>5904</v>
      </c>
      <c r="F4925" s="6">
        <v>324339</v>
      </c>
      <c r="G4925" s="6" t="s">
        <v>5595</v>
      </c>
      <c r="H4925" s="16">
        <v>29922445.289999999</v>
      </c>
      <c r="I4925" s="12" t="s">
        <v>5905</v>
      </c>
      <c r="J4925" s="12" t="s">
        <v>5906</v>
      </c>
      <c r="K4925" s="15">
        <v>18022000</v>
      </c>
      <c r="L4925" s="13" t="s">
        <v>14</v>
      </c>
      <c r="M4925" s="7">
        <v>1</v>
      </c>
      <c r="N4925" s="14"/>
    </row>
    <row r="4926" spans="1:14" ht="78.75">
      <c r="A4926" s="6">
        <v>4925</v>
      </c>
      <c r="B4926" s="8" t="s">
        <v>5591</v>
      </c>
      <c r="C4926" s="9" t="s">
        <v>5907</v>
      </c>
      <c r="D4926" s="10" t="s">
        <v>5696</v>
      </c>
      <c r="E4926" s="11" t="s">
        <v>5908</v>
      </c>
      <c r="F4926" s="6">
        <v>398463</v>
      </c>
      <c r="G4926" s="6" t="s">
        <v>5595</v>
      </c>
      <c r="H4926" s="16">
        <v>19390675.377</v>
      </c>
      <c r="I4926" s="12" t="s">
        <v>5909</v>
      </c>
      <c r="J4926" s="12" t="s">
        <v>5910</v>
      </c>
      <c r="K4926" s="15">
        <v>7693000</v>
      </c>
      <c r="L4926" s="13" t="s">
        <v>14</v>
      </c>
      <c r="M4926" s="7">
        <v>1</v>
      </c>
      <c r="N4926" s="14"/>
    </row>
    <row r="4927" spans="1:14" ht="63">
      <c r="A4927" s="6">
        <v>4926</v>
      </c>
      <c r="B4927" s="8" t="s">
        <v>5591</v>
      </c>
      <c r="C4927" s="9" t="s">
        <v>5911</v>
      </c>
      <c r="D4927" s="10" t="s">
        <v>5696</v>
      </c>
      <c r="E4927" s="11" t="s">
        <v>5912</v>
      </c>
      <c r="F4927" s="6">
        <v>422739</v>
      </c>
      <c r="G4927" s="6" t="s">
        <v>5595</v>
      </c>
      <c r="H4927" s="16">
        <v>1690995.25</v>
      </c>
      <c r="I4927" s="12" t="s">
        <v>1186</v>
      </c>
      <c r="J4927" s="12" t="s">
        <v>2388</v>
      </c>
      <c r="K4927" s="15">
        <v>31890000</v>
      </c>
      <c r="L4927" s="13" t="s">
        <v>14</v>
      </c>
      <c r="M4927" s="7">
        <v>1</v>
      </c>
      <c r="N4927" s="14"/>
    </row>
    <row r="4928" spans="1:14" ht="78.75">
      <c r="A4928" s="6">
        <v>4927</v>
      </c>
      <c r="B4928" s="8" t="s">
        <v>5591</v>
      </c>
      <c r="C4928" s="9" t="s">
        <v>5913</v>
      </c>
      <c r="D4928" s="10" t="s">
        <v>5914</v>
      </c>
      <c r="E4928" s="11" t="s">
        <v>5915</v>
      </c>
      <c r="F4928" s="6">
        <v>469596</v>
      </c>
      <c r="G4928" s="6" t="s">
        <v>5595</v>
      </c>
      <c r="H4928" s="16">
        <v>13049572.4</v>
      </c>
      <c r="I4928" s="12" t="s">
        <v>2445</v>
      </c>
      <c r="J4928" s="12" t="s">
        <v>5916</v>
      </c>
      <c r="K4928" s="15">
        <v>10609000</v>
      </c>
      <c r="L4928" s="13" t="s">
        <v>14</v>
      </c>
      <c r="M4928" s="7">
        <v>1</v>
      </c>
      <c r="N4928" s="14"/>
    </row>
    <row r="4929" spans="1:14" ht="89.25">
      <c r="A4929" s="6">
        <v>4928</v>
      </c>
      <c r="B4929" s="8" t="s">
        <v>5591</v>
      </c>
      <c r="C4929" s="9" t="s">
        <v>5917</v>
      </c>
      <c r="D4929" s="10" t="s">
        <v>1075</v>
      </c>
      <c r="E4929" s="11" t="s">
        <v>5918</v>
      </c>
      <c r="F4929" s="6">
        <v>285075</v>
      </c>
      <c r="G4929" s="6" t="s">
        <v>5595</v>
      </c>
      <c r="H4929" s="16">
        <v>46999759.07</v>
      </c>
      <c r="I4929" s="12" t="s">
        <v>5919</v>
      </c>
      <c r="J4929" s="12" t="s">
        <v>5920</v>
      </c>
      <c r="K4929" s="15">
        <v>6455000</v>
      </c>
      <c r="L4929" s="13" t="s">
        <v>14</v>
      </c>
      <c r="M4929" s="7">
        <v>1</v>
      </c>
      <c r="N4929" s="14"/>
    </row>
    <row r="4930" spans="1:14" ht="63">
      <c r="A4930" s="6">
        <v>4929</v>
      </c>
      <c r="B4930" s="8" t="s">
        <v>5591</v>
      </c>
      <c r="C4930" s="9" t="s">
        <v>5917</v>
      </c>
      <c r="D4930" s="10" t="s">
        <v>5921</v>
      </c>
      <c r="E4930" s="11" t="s">
        <v>5922</v>
      </c>
      <c r="F4930" s="6">
        <v>512277</v>
      </c>
      <c r="G4930" s="6" t="s">
        <v>801</v>
      </c>
      <c r="H4930" s="16">
        <v>25647743.170000002</v>
      </c>
      <c r="I4930" s="12"/>
      <c r="J4930" s="12"/>
      <c r="K4930" s="15">
        <v>0</v>
      </c>
      <c r="L4930" s="13" t="s">
        <v>14</v>
      </c>
      <c r="M4930" s="7">
        <v>1</v>
      </c>
      <c r="N4930" s="14"/>
    </row>
    <row r="4931" spans="1:14" ht="78.75">
      <c r="A4931" s="6">
        <v>4930</v>
      </c>
      <c r="B4931" s="8" t="s">
        <v>5591</v>
      </c>
      <c r="C4931" s="9" t="s">
        <v>5923</v>
      </c>
      <c r="D4931" s="10" t="s">
        <v>5924</v>
      </c>
      <c r="E4931" s="11" t="s">
        <v>5925</v>
      </c>
      <c r="F4931" s="6">
        <v>420807</v>
      </c>
      <c r="G4931" s="6" t="s">
        <v>5595</v>
      </c>
      <c r="H4931" s="16">
        <v>5893971</v>
      </c>
      <c r="I4931" s="12" t="s">
        <v>1186</v>
      </c>
      <c r="J4931" s="12" t="s">
        <v>2037</v>
      </c>
      <c r="K4931" s="15">
        <v>12181000</v>
      </c>
      <c r="L4931" s="13" t="s">
        <v>14</v>
      </c>
      <c r="M4931" s="7">
        <v>1</v>
      </c>
      <c r="N4931" s="14"/>
    </row>
    <row r="4932" spans="1:14" ht="94.5">
      <c r="A4932" s="6">
        <v>4931</v>
      </c>
      <c r="B4932" s="8" t="s">
        <v>5591</v>
      </c>
      <c r="C4932" s="9" t="s">
        <v>5926</v>
      </c>
      <c r="D4932" s="10" t="s">
        <v>5927</v>
      </c>
      <c r="E4932" s="11" t="s">
        <v>5928</v>
      </c>
      <c r="F4932" s="6">
        <v>363842</v>
      </c>
      <c r="G4932" s="6" t="s">
        <v>5595</v>
      </c>
      <c r="H4932" s="16">
        <v>13774440.953</v>
      </c>
      <c r="I4932" s="12" t="s">
        <v>2493</v>
      </c>
      <c r="J4932" s="12" t="s">
        <v>974</v>
      </c>
      <c r="K4932" s="15">
        <v>7119000</v>
      </c>
      <c r="L4932" s="13" t="s">
        <v>14</v>
      </c>
      <c r="M4932" s="7">
        <v>1</v>
      </c>
      <c r="N4932" s="14"/>
    </row>
    <row r="4933" spans="1:14" ht="78.75">
      <c r="A4933" s="6">
        <v>4932</v>
      </c>
      <c r="B4933" s="8" t="s">
        <v>5591</v>
      </c>
      <c r="C4933" s="9" t="s">
        <v>5929</v>
      </c>
      <c r="D4933" s="10" t="s">
        <v>5930</v>
      </c>
      <c r="E4933" s="11" t="s">
        <v>5931</v>
      </c>
      <c r="F4933" s="6">
        <v>499874</v>
      </c>
      <c r="G4933" s="6" t="s">
        <v>5595</v>
      </c>
      <c r="H4933" s="16">
        <v>5619470.4000000004</v>
      </c>
      <c r="I4933" s="12" t="s">
        <v>5932</v>
      </c>
      <c r="J4933" s="12" t="s">
        <v>5878</v>
      </c>
      <c r="K4933" s="15">
        <v>5479000</v>
      </c>
      <c r="L4933" s="13" t="s">
        <v>14</v>
      </c>
      <c r="M4933" s="7">
        <v>1</v>
      </c>
      <c r="N4933" s="14"/>
    </row>
    <row r="4934" spans="1:14" ht="78.75">
      <c r="A4934" s="6">
        <v>4933</v>
      </c>
      <c r="B4934" s="8" t="s">
        <v>5591</v>
      </c>
      <c r="C4934" s="9" t="s">
        <v>5933</v>
      </c>
      <c r="D4934" s="10" t="s">
        <v>5934</v>
      </c>
      <c r="E4934" s="11" t="s">
        <v>5935</v>
      </c>
      <c r="F4934" s="6">
        <v>416153</v>
      </c>
      <c r="G4934" s="6" t="s">
        <v>5595</v>
      </c>
      <c r="H4934" s="16">
        <v>27051000</v>
      </c>
      <c r="I4934" s="12" t="s">
        <v>5936</v>
      </c>
      <c r="J4934" s="12" t="s">
        <v>5937</v>
      </c>
      <c r="K4934" s="15">
        <v>10953000</v>
      </c>
      <c r="L4934" s="13" t="s">
        <v>14</v>
      </c>
      <c r="M4934" s="7">
        <v>1</v>
      </c>
      <c r="N4934" s="14"/>
    </row>
    <row r="4935" spans="1:14" ht="63">
      <c r="A4935" s="6">
        <v>4934</v>
      </c>
      <c r="B4935" s="8" t="s">
        <v>5591</v>
      </c>
      <c r="C4935" s="9" t="s">
        <v>5938</v>
      </c>
      <c r="D4935" s="10" t="s">
        <v>5939</v>
      </c>
      <c r="E4935" s="11" t="s">
        <v>5940</v>
      </c>
      <c r="F4935" s="6">
        <v>499876</v>
      </c>
      <c r="G4935" s="6" t="s">
        <v>5595</v>
      </c>
      <c r="H4935" s="16">
        <v>2679381.9</v>
      </c>
      <c r="I4935" s="12" t="s">
        <v>5941</v>
      </c>
      <c r="J4935" s="12" t="s">
        <v>5942</v>
      </c>
      <c r="K4935" s="15">
        <v>4909000</v>
      </c>
      <c r="L4935" s="13" t="s">
        <v>14</v>
      </c>
      <c r="M4935" s="7">
        <v>1</v>
      </c>
      <c r="N4935" s="14"/>
    </row>
    <row r="4936" spans="1:14" ht="63">
      <c r="A4936" s="6">
        <v>4935</v>
      </c>
      <c r="B4936" s="8" t="s">
        <v>5591</v>
      </c>
      <c r="C4936" s="9" t="s">
        <v>5943</v>
      </c>
      <c r="D4936" s="10" t="s">
        <v>5944</v>
      </c>
      <c r="E4936" s="11" t="s">
        <v>5945</v>
      </c>
      <c r="F4936" s="6">
        <v>451487</v>
      </c>
      <c r="G4936" s="6" t="s">
        <v>5595</v>
      </c>
      <c r="H4936" s="16">
        <v>6737528.25</v>
      </c>
      <c r="I4936" s="12" t="s">
        <v>5664</v>
      </c>
      <c r="J4936" s="12" t="s">
        <v>1914</v>
      </c>
      <c r="K4936" s="15">
        <v>0</v>
      </c>
      <c r="L4936" s="13" t="s">
        <v>14</v>
      </c>
      <c r="M4936" s="7">
        <v>1</v>
      </c>
      <c r="N4936" s="14"/>
    </row>
    <row r="4937" spans="1:14" ht="63">
      <c r="A4937" s="6">
        <v>4936</v>
      </c>
      <c r="B4937" s="8" t="s">
        <v>5591</v>
      </c>
      <c r="C4937" s="9" t="s">
        <v>5946</v>
      </c>
      <c r="D4937" s="10" t="s">
        <v>5947</v>
      </c>
      <c r="E4937" s="11" t="s">
        <v>5948</v>
      </c>
      <c r="F4937" s="6">
        <v>422738</v>
      </c>
      <c r="G4937" s="6" t="s">
        <v>5595</v>
      </c>
      <c r="H4937" s="16">
        <v>3551100</v>
      </c>
      <c r="I4937" s="12" t="s">
        <v>5744</v>
      </c>
      <c r="J4937" s="12" t="s">
        <v>5949</v>
      </c>
      <c r="K4937" s="15">
        <v>25379000</v>
      </c>
      <c r="L4937" s="13" t="s">
        <v>14</v>
      </c>
      <c r="M4937" s="7">
        <v>1</v>
      </c>
      <c r="N4937" s="14"/>
    </row>
    <row r="4938" spans="1:14" ht="126">
      <c r="A4938" s="6">
        <v>4937</v>
      </c>
      <c r="B4938" s="8" t="s">
        <v>5591</v>
      </c>
      <c r="C4938" s="9" t="s">
        <v>5950</v>
      </c>
      <c r="D4938" s="10" t="s">
        <v>5951</v>
      </c>
      <c r="E4938" s="11" t="s">
        <v>5952</v>
      </c>
      <c r="F4938" s="6">
        <v>195841</v>
      </c>
      <c r="G4938" s="6" t="s">
        <v>5595</v>
      </c>
      <c r="H4938" s="16">
        <v>13586562.15</v>
      </c>
      <c r="I4938" s="12" t="s">
        <v>5953</v>
      </c>
      <c r="J4938" s="12" t="s">
        <v>5954</v>
      </c>
      <c r="K4938" s="15">
        <v>0</v>
      </c>
      <c r="L4938" s="13" t="s">
        <v>14</v>
      </c>
      <c r="M4938" s="7">
        <v>1</v>
      </c>
      <c r="N4938" s="14"/>
    </row>
    <row r="4939" spans="1:14" ht="78.75">
      <c r="A4939" s="6">
        <v>4938</v>
      </c>
      <c r="B4939" s="8" t="s">
        <v>5591</v>
      </c>
      <c r="C4939" s="9" t="s">
        <v>5955</v>
      </c>
      <c r="D4939" s="10" t="s">
        <v>5956</v>
      </c>
      <c r="E4939" s="11" t="s">
        <v>5957</v>
      </c>
      <c r="F4939" s="6">
        <v>462381</v>
      </c>
      <c r="G4939" s="6" t="s">
        <v>5595</v>
      </c>
      <c r="H4939" s="16">
        <v>12174338.243000001</v>
      </c>
      <c r="I4939" s="12" t="s">
        <v>5829</v>
      </c>
      <c r="J4939" s="12" t="s">
        <v>2706</v>
      </c>
      <c r="K4939" s="15">
        <v>4449000</v>
      </c>
      <c r="L4939" s="13" t="s">
        <v>14</v>
      </c>
      <c r="M4939" s="7">
        <v>1</v>
      </c>
      <c r="N4939" s="14"/>
    </row>
    <row r="4940" spans="1:14" ht="173.25">
      <c r="A4940" s="6">
        <v>4939</v>
      </c>
      <c r="B4940" s="8" t="s">
        <v>5591</v>
      </c>
      <c r="C4940" s="9" t="s">
        <v>5955</v>
      </c>
      <c r="D4940" s="10" t="s">
        <v>5956</v>
      </c>
      <c r="E4940" s="11" t="s">
        <v>5958</v>
      </c>
      <c r="F4940" s="6">
        <v>482689</v>
      </c>
      <c r="G4940" s="6" t="s">
        <v>5595</v>
      </c>
      <c r="H4940" s="16">
        <v>10243895.876</v>
      </c>
      <c r="I4940" s="12" t="s">
        <v>5720</v>
      </c>
      <c r="J4940" s="12" t="s">
        <v>5959</v>
      </c>
      <c r="K4940" s="15">
        <v>5501000</v>
      </c>
      <c r="L4940" s="13" t="s">
        <v>14</v>
      </c>
      <c r="M4940" s="7">
        <v>1</v>
      </c>
      <c r="N4940" s="14"/>
    </row>
    <row r="4941" spans="1:14" ht="153">
      <c r="A4941" s="6">
        <v>4940</v>
      </c>
      <c r="B4941" s="8" t="s">
        <v>5591</v>
      </c>
      <c r="C4941" s="9" t="s">
        <v>5960</v>
      </c>
      <c r="D4941" s="10" t="s">
        <v>5956</v>
      </c>
      <c r="E4941" s="11" t="s">
        <v>5961</v>
      </c>
      <c r="F4941" s="6">
        <v>435631</v>
      </c>
      <c r="G4941" s="6" t="s">
        <v>5595</v>
      </c>
      <c r="H4941" s="16">
        <v>25470346.219999999</v>
      </c>
      <c r="I4941" s="12" t="s">
        <v>5898</v>
      </c>
      <c r="J4941" s="12" t="s">
        <v>2164</v>
      </c>
      <c r="K4941" s="15">
        <v>3811000</v>
      </c>
      <c r="L4941" s="13" t="s">
        <v>14</v>
      </c>
      <c r="M4941" s="7">
        <v>1</v>
      </c>
      <c r="N4941" s="14"/>
    </row>
    <row r="4942" spans="1:14" ht="127.5">
      <c r="A4942" s="6">
        <v>4941</v>
      </c>
      <c r="B4942" s="8" t="s">
        <v>5591</v>
      </c>
      <c r="C4942" s="9" t="s">
        <v>5962</v>
      </c>
      <c r="D4942" s="10" t="s">
        <v>5963</v>
      </c>
      <c r="E4942" s="11" t="s">
        <v>5964</v>
      </c>
      <c r="F4942" s="6">
        <v>485934</v>
      </c>
      <c r="G4942" s="6" t="s">
        <v>5595</v>
      </c>
      <c r="H4942" s="16">
        <v>21729126.539000001</v>
      </c>
      <c r="I4942" s="12" t="s">
        <v>5965</v>
      </c>
      <c r="J4942" s="12" t="s">
        <v>5665</v>
      </c>
      <c r="K4942" s="15">
        <v>11817000</v>
      </c>
      <c r="L4942" s="13" t="s">
        <v>70</v>
      </c>
      <c r="M4942" s="7">
        <v>1</v>
      </c>
      <c r="N4942" s="14"/>
    </row>
    <row r="4943" spans="1:14" ht="127.5">
      <c r="A4943" s="6">
        <v>4942</v>
      </c>
      <c r="B4943" s="8" t="s">
        <v>5591</v>
      </c>
      <c r="C4943" s="9" t="s">
        <v>5966</v>
      </c>
      <c r="D4943" s="10" t="s">
        <v>5956</v>
      </c>
      <c r="E4943" s="11" t="s">
        <v>5964</v>
      </c>
      <c r="F4943" s="6">
        <v>485934</v>
      </c>
      <c r="G4943" s="6" t="s">
        <v>5595</v>
      </c>
      <c r="H4943" s="16">
        <v>21729126.539000001</v>
      </c>
      <c r="I4943" s="12" t="s">
        <v>5965</v>
      </c>
      <c r="J4943" s="12" t="s">
        <v>5665</v>
      </c>
      <c r="K4943" s="15">
        <f>K4942*0.51</f>
        <v>6026670</v>
      </c>
      <c r="L4943" s="13" t="s">
        <v>70</v>
      </c>
      <c r="M4943" s="7">
        <v>0.51</v>
      </c>
      <c r="N4943" s="14"/>
    </row>
    <row r="4944" spans="1:14" ht="127.5">
      <c r="A4944" s="6">
        <v>4943</v>
      </c>
      <c r="B4944" s="8" t="s">
        <v>5591</v>
      </c>
      <c r="C4944" s="9" t="s">
        <v>5967</v>
      </c>
      <c r="D4944" s="10" t="s">
        <v>5968</v>
      </c>
      <c r="E4944" s="11" t="s">
        <v>5964</v>
      </c>
      <c r="F4944" s="6">
        <v>485934</v>
      </c>
      <c r="G4944" s="6" t="s">
        <v>5595</v>
      </c>
      <c r="H4944" s="16">
        <v>21729126.539000001</v>
      </c>
      <c r="I4944" s="12" t="s">
        <v>5965</v>
      </c>
      <c r="J4944" s="12" t="s">
        <v>5665</v>
      </c>
      <c r="K4944" s="15">
        <f>K4942*0.49</f>
        <v>5790330</v>
      </c>
      <c r="L4944" s="13" t="s">
        <v>70</v>
      </c>
      <c r="M4944" s="7">
        <v>0.49</v>
      </c>
      <c r="N4944" s="14"/>
    </row>
    <row r="4945" spans="1:14" ht="126">
      <c r="A4945" s="6">
        <v>4944</v>
      </c>
      <c r="B4945" s="8" t="s">
        <v>5591</v>
      </c>
      <c r="C4945" s="9" t="s">
        <v>5969</v>
      </c>
      <c r="D4945" s="10" t="s">
        <v>5963</v>
      </c>
      <c r="E4945" s="11" t="s">
        <v>5970</v>
      </c>
      <c r="F4945" s="6">
        <v>441366</v>
      </c>
      <c r="G4945" s="6" t="s">
        <v>5595</v>
      </c>
      <c r="H4945" s="16">
        <v>27091157.82</v>
      </c>
      <c r="I4945" s="12" t="s">
        <v>5898</v>
      </c>
      <c r="J4945" s="12" t="s">
        <v>2164</v>
      </c>
      <c r="K4945" s="15">
        <v>3949000</v>
      </c>
      <c r="L4945" s="13" t="s">
        <v>70</v>
      </c>
      <c r="M4945" s="7">
        <v>1</v>
      </c>
      <c r="N4945" s="14"/>
    </row>
    <row r="4946" spans="1:14" ht="126">
      <c r="A4946" s="6">
        <v>4945</v>
      </c>
      <c r="B4946" s="8" t="s">
        <v>5591</v>
      </c>
      <c r="C4946" s="9" t="s">
        <v>5966</v>
      </c>
      <c r="D4946" s="10" t="s">
        <v>5956</v>
      </c>
      <c r="E4946" s="11" t="s">
        <v>5970</v>
      </c>
      <c r="F4946" s="6">
        <v>441366</v>
      </c>
      <c r="G4946" s="6" t="s">
        <v>5595</v>
      </c>
      <c r="H4946" s="16">
        <v>27091157.82</v>
      </c>
      <c r="I4946" s="12" t="s">
        <v>5898</v>
      </c>
      <c r="J4946" s="12" t="s">
        <v>2164</v>
      </c>
      <c r="K4946" s="15">
        <f>K4945*0.51</f>
        <v>2013990</v>
      </c>
      <c r="L4946" s="13" t="s">
        <v>70</v>
      </c>
      <c r="M4946" s="7">
        <v>0.51</v>
      </c>
      <c r="N4946" s="14"/>
    </row>
    <row r="4947" spans="1:14" ht="126">
      <c r="A4947" s="6">
        <v>4946</v>
      </c>
      <c r="B4947" s="8" t="s">
        <v>5591</v>
      </c>
      <c r="C4947" s="9" t="s">
        <v>5967</v>
      </c>
      <c r="D4947" s="10" t="s">
        <v>5968</v>
      </c>
      <c r="E4947" s="11" t="s">
        <v>5970</v>
      </c>
      <c r="F4947" s="6">
        <v>441366</v>
      </c>
      <c r="G4947" s="6" t="s">
        <v>5595</v>
      </c>
      <c r="H4947" s="16">
        <v>27091157.82</v>
      </c>
      <c r="I4947" s="12" t="s">
        <v>5898</v>
      </c>
      <c r="J4947" s="12" t="s">
        <v>2164</v>
      </c>
      <c r="K4947" s="15">
        <f>K4945*0.49</f>
        <v>1935010</v>
      </c>
      <c r="L4947" s="13" t="s">
        <v>70</v>
      </c>
      <c r="M4947" s="7">
        <v>0.49</v>
      </c>
      <c r="N4947" s="14"/>
    </row>
    <row r="4948" spans="1:14" ht="94.5">
      <c r="A4948" s="6">
        <v>4947</v>
      </c>
      <c r="B4948" s="8" t="s">
        <v>5591</v>
      </c>
      <c r="C4948" s="9" t="s">
        <v>5971</v>
      </c>
      <c r="D4948" s="10" t="s">
        <v>5972</v>
      </c>
      <c r="E4948" s="11" t="s">
        <v>5973</v>
      </c>
      <c r="F4948" s="6">
        <v>482691</v>
      </c>
      <c r="G4948" s="6" t="s">
        <v>5595</v>
      </c>
      <c r="H4948" s="16">
        <v>22499999.982999999</v>
      </c>
      <c r="I4948" s="12"/>
      <c r="J4948" s="12"/>
      <c r="K4948" s="15">
        <v>6864000</v>
      </c>
      <c r="L4948" s="13" t="s">
        <v>14</v>
      </c>
      <c r="M4948" s="7">
        <v>1</v>
      </c>
      <c r="N4948" s="14"/>
    </row>
    <row r="4949" spans="1:14" ht="63">
      <c r="A4949" s="6">
        <v>4948</v>
      </c>
      <c r="B4949" s="8" t="s">
        <v>5591</v>
      </c>
      <c r="C4949" s="9" t="s">
        <v>5974</v>
      </c>
      <c r="D4949" s="10" t="s">
        <v>5975</v>
      </c>
      <c r="E4949" s="11" t="s">
        <v>5976</v>
      </c>
      <c r="F4949" s="6">
        <v>502874</v>
      </c>
      <c r="G4949" s="6" t="s">
        <v>5595</v>
      </c>
      <c r="H4949" s="16">
        <v>3083020.75</v>
      </c>
      <c r="I4949" s="12" t="s">
        <v>2388</v>
      </c>
      <c r="J4949" s="12" t="s">
        <v>2649</v>
      </c>
      <c r="K4949" s="15">
        <v>4083000</v>
      </c>
      <c r="L4949" s="13" t="s">
        <v>14</v>
      </c>
      <c r="M4949" s="7">
        <v>1</v>
      </c>
      <c r="N4949" s="14"/>
    </row>
    <row r="4950" spans="1:14" ht="78.75">
      <c r="A4950" s="6">
        <v>4949</v>
      </c>
      <c r="B4950" s="8" t="s">
        <v>5591</v>
      </c>
      <c r="C4950" s="9" t="s">
        <v>5977</v>
      </c>
      <c r="D4950" s="10" t="s">
        <v>5978</v>
      </c>
      <c r="E4950" s="11" t="s">
        <v>5979</v>
      </c>
      <c r="F4950" s="6">
        <v>506710</v>
      </c>
      <c r="G4950" s="6" t="s">
        <v>5595</v>
      </c>
      <c r="H4950" s="16">
        <v>3532503.75</v>
      </c>
      <c r="I4950" s="12"/>
      <c r="J4950" s="12"/>
      <c r="K4950" s="15">
        <v>2152000</v>
      </c>
      <c r="L4950" s="13" t="s">
        <v>14</v>
      </c>
      <c r="M4950" s="7">
        <v>1</v>
      </c>
      <c r="N4950" s="14"/>
    </row>
    <row r="4951" spans="1:14" ht="78.75">
      <c r="A4951" s="6">
        <v>4950</v>
      </c>
      <c r="B4951" s="8" t="s">
        <v>5591</v>
      </c>
      <c r="C4951" s="9" t="s">
        <v>5980</v>
      </c>
      <c r="D4951" s="10" t="s">
        <v>5981</v>
      </c>
      <c r="E4951" s="11" t="s">
        <v>5982</v>
      </c>
      <c r="F4951" s="6">
        <v>469594</v>
      </c>
      <c r="G4951" s="6" t="s">
        <v>5595</v>
      </c>
      <c r="H4951" s="16">
        <v>9393531.0179999992</v>
      </c>
      <c r="I4951" s="12" t="s">
        <v>5983</v>
      </c>
      <c r="J4951" s="12" t="s">
        <v>5984</v>
      </c>
      <c r="K4951" s="15">
        <v>2845000</v>
      </c>
      <c r="L4951" s="13" t="s">
        <v>14</v>
      </c>
      <c r="M4951" s="7">
        <v>1</v>
      </c>
      <c r="N4951" s="14"/>
    </row>
    <row r="4952" spans="1:14" ht="299.25">
      <c r="A4952" s="6">
        <v>4951</v>
      </c>
      <c r="B4952" s="8" t="s">
        <v>5591</v>
      </c>
      <c r="C4952" s="9" t="s">
        <v>5985</v>
      </c>
      <c r="D4952" s="10" t="s">
        <v>5986</v>
      </c>
      <c r="E4952" s="11" t="s">
        <v>5987</v>
      </c>
      <c r="F4952" s="6">
        <v>482698</v>
      </c>
      <c r="G4952" s="6" t="s">
        <v>5595</v>
      </c>
      <c r="H4952" s="16">
        <v>4384013.45</v>
      </c>
      <c r="I4952" s="12" t="s">
        <v>5686</v>
      </c>
      <c r="J4952" s="12" t="s">
        <v>2064</v>
      </c>
      <c r="K4952" s="15">
        <v>4858000</v>
      </c>
      <c r="L4952" s="13" t="s">
        <v>14</v>
      </c>
      <c r="M4952" s="7">
        <v>1</v>
      </c>
      <c r="N4952" s="14"/>
    </row>
    <row r="4953" spans="1:14" ht="78.75">
      <c r="A4953" s="6">
        <v>4952</v>
      </c>
      <c r="B4953" s="8" t="s">
        <v>5591</v>
      </c>
      <c r="C4953" s="9" t="s">
        <v>5988</v>
      </c>
      <c r="D4953" s="10" t="s">
        <v>5710</v>
      </c>
      <c r="E4953" s="11" t="s">
        <v>5989</v>
      </c>
      <c r="F4953" s="6">
        <v>422735</v>
      </c>
      <c r="G4953" s="6" t="s">
        <v>5595</v>
      </c>
      <c r="H4953" s="16">
        <v>1273512.05</v>
      </c>
      <c r="I4953" s="12" t="s">
        <v>2255</v>
      </c>
      <c r="J4953" s="12" t="s">
        <v>5990</v>
      </c>
      <c r="K4953" s="15">
        <v>6483000</v>
      </c>
      <c r="L4953" s="13" t="s">
        <v>14</v>
      </c>
      <c r="M4953" s="7">
        <v>1</v>
      </c>
      <c r="N4953" s="14"/>
    </row>
    <row r="4954" spans="1:14" ht="47.25">
      <c r="A4954" s="6">
        <v>4953</v>
      </c>
      <c r="B4954" s="8" t="s">
        <v>5591</v>
      </c>
      <c r="C4954" s="9" t="s">
        <v>5991</v>
      </c>
      <c r="D4954" s="10" t="s">
        <v>5992</v>
      </c>
      <c r="E4954" s="11" t="s">
        <v>5993</v>
      </c>
      <c r="F4954" s="6">
        <v>422740</v>
      </c>
      <c r="G4954" s="6" t="s">
        <v>5595</v>
      </c>
      <c r="H4954" s="16">
        <v>1654576.05</v>
      </c>
      <c r="I4954" s="12" t="s">
        <v>2255</v>
      </c>
      <c r="J4954" s="12" t="s">
        <v>5994</v>
      </c>
      <c r="K4954" s="15">
        <v>1670000</v>
      </c>
      <c r="L4954" s="13" t="s">
        <v>14</v>
      </c>
      <c r="M4954" s="7">
        <v>1</v>
      </c>
      <c r="N4954" s="14"/>
    </row>
    <row r="4955" spans="1:14" ht="102">
      <c r="A4955" s="6">
        <v>4954</v>
      </c>
      <c r="B4955" s="8" t="s">
        <v>5591</v>
      </c>
      <c r="C4955" s="9" t="s">
        <v>5995</v>
      </c>
      <c r="D4955" s="10" t="s">
        <v>5996</v>
      </c>
      <c r="E4955" s="11" t="s">
        <v>5997</v>
      </c>
      <c r="F4955" s="6">
        <v>277811</v>
      </c>
      <c r="G4955" s="6" t="s">
        <v>5595</v>
      </c>
      <c r="H4955" s="16">
        <v>22637619.52</v>
      </c>
      <c r="I4955" s="12" t="s">
        <v>5998</v>
      </c>
      <c r="J4955" s="12" t="s">
        <v>5999</v>
      </c>
      <c r="K4955" s="15">
        <v>6132000</v>
      </c>
      <c r="L4955" s="13" t="s">
        <v>70</v>
      </c>
      <c r="M4955" s="7">
        <v>1</v>
      </c>
      <c r="N4955" s="14"/>
    </row>
    <row r="4956" spans="1:14" ht="102">
      <c r="A4956" s="6">
        <v>4955</v>
      </c>
      <c r="B4956" s="8" t="s">
        <v>5591</v>
      </c>
      <c r="C4956" s="9" t="s">
        <v>6000</v>
      </c>
      <c r="D4956" s="10" t="s">
        <v>6001</v>
      </c>
      <c r="E4956" s="11" t="s">
        <v>5997</v>
      </c>
      <c r="F4956" s="6">
        <v>277811</v>
      </c>
      <c r="G4956" s="6" t="s">
        <v>5595</v>
      </c>
      <c r="H4956" s="16">
        <v>22637619.52</v>
      </c>
      <c r="I4956" s="12" t="s">
        <v>5998</v>
      </c>
      <c r="J4956" s="12" t="s">
        <v>5999</v>
      </c>
      <c r="K4956" s="15">
        <f>K4955*0.51</f>
        <v>3127320</v>
      </c>
      <c r="L4956" s="13" t="s">
        <v>70</v>
      </c>
      <c r="M4956" s="7">
        <v>0.51</v>
      </c>
      <c r="N4956" s="14"/>
    </row>
    <row r="4957" spans="1:14" ht="102">
      <c r="A4957" s="6">
        <v>4956</v>
      </c>
      <c r="B4957" s="8" t="s">
        <v>5591</v>
      </c>
      <c r="C4957" s="9" t="s">
        <v>6002</v>
      </c>
      <c r="D4957" s="10" t="s">
        <v>6003</v>
      </c>
      <c r="E4957" s="11" t="s">
        <v>5997</v>
      </c>
      <c r="F4957" s="6">
        <v>277811</v>
      </c>
      <c r="G4957" s="6" t="s">
        <v>5595</v>
      </c>
      <c r="H4957" s="16">
        <v>22637619.52</v>
      </c>
      <c r="I4957" s="12" t="s">
        <v>5998</v>
      </c>
      <c r="J4957" s="12" t="s">
        <v>5999</v>
      </c>
      <c r="K4957" s="15">
        <f>K4955*0.49</f>
        <v>3004680</v>
      </c>
      <c r="L4957" s="13" t="s">
        <v>70</v>
      </c>
      <c r="M4957" s="7">
        <v>0.49</v>
      </c>
      <c r="N4957" s="14"/>
    </row>
    <row r="4958" spans="1:14" ht="63">
      <c r="A4958" s="6">
        <v>4957</v>
      </c>
      <c r="B4958" s="8" t="s">
        <v>5591</v>
      </c>
      <c r="C4958" s="9" t="s">
        <v>6004</v>
      </c>
      <c r="D4958" s="10" t="s">
        <v>6005</v>
      </c>
      <c r="E4958" s="11" t="s">
        <v>6006</v>
      </c>
      <c r="F4958" s="6">
        <v>182802</v>
      </c>
      <c r="G4958" s="6" t="s">
        <v>5595</v>
      </c>
      <c r="H4958" s="16">
        <v>15938780.800000001</v>
      </c>
      <c r="I4958" s="12" t="s">
        <v>6007</v>
      </c>
      <c r="J4958" s="12" t="s">
        <v>6008</v>
      </c>
      <c r="K4958" s="15">
        <v>0</v>
      </c>
      <c r="L4958" s="13" t="s">
        <v>14</v>
      </c>
      <c r="M4958" s="7">
        <v>1</v>
      </c>
      <c r="N4958" s="14"/>
    </row>
    <row r="4959" spans="1:14" ht="78.75">
      <c r="A4959" s="6">
        <v>4958</v>
      </c>
      <c r="B4959" s="8" t="s">
        <v>5591</v>
      </c>
      <c r="C4959" s="9" t="s">
        <v>6004</v>
      </c>
      <c r="D4959" s="10" t="s">
        <v>6005</v>
      </c>
      <c r="E4959" s="11" t="s">
        <v>6009</v>
      </c>
      <c r="F4959" s="6">
        <v>485937</v>
      </c>
      <c r="G4959" s="6" t="s">
        <v>5595</v>
      </c>
      <c r="H4959" s="16">
        <v>3266698.5</v>
      </c>
      <c r="I4959" s="12" t="s">
        <v>1862</v>
      </c>
      <c r="J4959" s="12" t="s">
        <v>6010</v>
      </c>
      <c r="K4959" s="15">
        <v>0</v>
      </c>
      <c r="L4959" s="13" t="s">
        <v>14</v>
      </c>
      <c r="M4959" s="7">
        <v>1</v>
      </c>
      <c r="N4959" s="14"/>
    </row>
    <row r="4960" spans="1:14" ht="94.5">
      <c r="A4960" s="6">
        <v>4959</v>
      </c>
      <c r="B4960" s="8" t="s">
        <v>5591</v>
      </c>
      <c r="C4960" s="9" t="s">
        <v>6011</v>
      </c>
      <c r="D4960" s="10" t="s">
        <v>6012</v>
      </c>
      <c r="E4960" s="11" t="s">
        <v>6013</v>
      </c>
      <c r="F4960" s="6">
        <v>420810</v>
      </c>
      <c r="G4960" s="6" t="s">
        <v>5595</v>
      </c>
      <c r="H4960" s="16">
        <v>9509500</v>
      </c>
      <c r="I4960" s="12" t="s">
        <v>1186</v>
      </c>
      <c r="J4960" s="12" t="s">
        <v>6014</v>
      </c>
      <c r="K4960" s="15">
        <v>0</v>
      </c>
      <c r="L4960" s="13" t="s">
        <v>14</v>
      </c>
      <c r="M4960" s="7">
        <v>1</v>
      </c>
      <c r="N4960" s="14"/>
    </row>
    <row r="4961" spans="1:14" ht="78.75">
      <c r="A4961" s="6">
        <v>4960</v>
      </c>
      <c r="B4961" s="8" t="s">
        <v>5591</v>
      </c>
      <c r="C4961" s="9" t="s">
        <v>6015</v>
      </c>
      <c r="D4961" s="10" t="s">
        <v>6016</v>
      </c>
      <c r="E4961" s="11" t="s">
        <v>6017</v>
      </c>
      <c r="F4961" s="6">
        <v>86983</v>
      </c>
      <c r="G4961" s="6" t="s">
        <v>5595</v>
      </c>
      <c r="H4961" s="16">
        <v>2880000</v>
      </c>
      <c r="I4961" s="12" t="s">
        <v>6018</v>
      </c>
      <c r="J4961" s="12" t="s">
        <v>6019</v>
      </c>
      <c r="K4961" s="15">
        <v>4707000</v>
      </c>
      <c r="L4961" s="13" t="s">
        <v>14</v>
      </c>
      <c r="M4961" s="7">
        <v>1</v>
      </c>
      <c r="N4961" s="14"/>
    </row>
    <row r="4962" spans="1:14" ht="76.5">
      <c r="A4962" s="6">
        <v>4961</v>
      </c>
      <c r="B4962" s="8" t="s">
        <v>5591</v>
      </c>
      <c r="C4962" s="9" t="s">
        <v>6020</v>
      </c>
      <c r="D4962" s="10" t="s">
        <v>5825</v>
      </c>
      <c r="E4962" s="11" t="s">
        <v>6021</v>
      </c>
      <c r="F4962" s="6">
        <v>435629</v>
      </c>
      <c r="G4962" s="6" t="s">
        <v>5595</v>
      </c>
      <c r="H4962" s="16">
        <v>18766696.199999999</v>
      </c>
      <c r="I4962" s="12" t="s">
        <v>5898</v>
      </c>
      <c r="J4962" s="12" t="s">
        <v>2634</v>
      </c>
      <c r="K4962" s="15">
        <v>0</v>
      </c>
      <c r="L4962" s="13" t="s">
        <v>14</v>
      </c>
      <c r="M4962" s="7">
        <v>1</v>
      </c>
      <c r="N4962" s="14"/>
    </row>
    <row r="4963" spans="1:14" ht="63">
      <c r="A4963" s="6">
        <v>4962</v>
      </c>
      <c r="B4963" s="8" t="s">
        <v>5591</v>
      </c>
      <c r="C4963" s="9" t="s">
        <v>6022</v>
      </c>
      <c r="D4963" s="10" t="s">
        <v>6023</v>
      </c>
      <c r="E4963" s="11" t="s">
        <v>6024</v>
      </c>
      <c r="F4963" s="6">
        <v>89860</v>
      </c>
      <c r="G4963" s="6" t="s">
        <v>5595</v>
      </c>
      <c r="H4963" s="16">
        <v>9009684.3450000007</v>
      </c>
      <c r="I4963" s="12" t="s">
        <v>6025</v>
      </c>
      <c r="J4963" s="12" t="s">
        <v>6026</v>
      </c>
      <c r="K4963" s="15">
        <v>0</v>
      </c>
      <c r="L4963" s="13" t="s">
        <v>14</v>
      </c>
      <c r="M4963" s="7">
        <v>1</v>
      </c>
      <c r="N4963" s="14"/>
    </row>
    <row r="4964" spans="1:14" ht="114.75">
      <c r="A4964" s="6">
        <v>4963</v>
      </c>
      <c r="B4964" s="8" t="s">
        <v>5591</v>
      </c>
      <c r="C4964" s="9" t="s">
        <v>6027</v>
      </c>
      <c r="D4964" s="10" t="s">
        <v>5872</v>
      </c>
      <c r="E4964" s="11" t="s">
        <v>6028</v>
      </c>
      <c r="F4964" s="6">
        <v>195843</v>
      </c>
      <c r="G4964" s="6" t="s">
        <v>5595</v>
      </c>
      <c r="H4964" s="16">
        <v>11141678.85</v>
      </c>
      <c r="I4964" s="12" t="s">
        <v>6029</v>
      </c>
      <c r="J4964" s="12" t="s">
        <v>6030</v>
      </c>
      <c r="K4964" s="15">
        <v>0</v>
      </c>
      <c r="L4964" s="13" t="s">
        <v>14</v>
      </c>
      <c r="M4964" s="7">
        <v>1</v>
      </c>
      <c r="N4964" s="14"/>
    </row>
    <row r="4965" spans="1:14" ht="94.5">
      <c r="A4965" s="6">
        <v>4964</v>
      </c>
      <c r="B4965" s="8" t="s">
        <v>5591</v>
      </c>
      <c r="C4965" s="9" t="s">
        <v>6027</v>
      </c>
      <c r="D4965" s="10" t="s">
        <v>5872</v>
      </c>
      <c r="E4965" s="11" t="s">
        <v>6031</v>
      </c>
      <c r="F4965" s="6">
        <v>435628</v>
      </c>
      <c r="G4965" s="6" t="s">
        <v>5595</v>
      </c>
      <c r="H4965" s="16">
        <v>3541673.15</v>
      </c>
      <c r="I4965" s="12" t="s">
        <v>6032</v>
      </c>
      <c r="J4965" s="12" t="s">
        <v>5686</v>
      </c>
      <c r="K4965" s="15">
        <v>0</v>
      </c>
      <c r="L4965" s="13" t="s">
        <v>14</v>
      </c>
      <c r="M4965" s="7">
        <v>1</v>
      </c>
      <c r="N4965" s="14"/>
    </row>
    <row r="4966" spans="1:14" ht="94.5">
      <c r="A4966" s="6">
        <v>4965</v>
      </c>
      <c r="B4966" s="8" t="s">
        <v>5591</v>
      </c>
      <c r="C4966" s="9" t="s">
        <v>6027</v>
      </c>
      <c r="D4966" s="10" t="s">
        <v>5872</v>
      </c>
      <c r="E4966" s="11" t="s">
        <v>6033</v>
      </c>
      <c r="F4966" s="6">
        <v>526550</v>
      </c>
      <c r="G4966" s="6" t="s">
        <v>875</v>
      </c>
      <c r="H4966" s="16">
        <v>16884421.25</v>
      </c>
      <c r="I4966" s="12"/>
      <c r="J4966" s="12"/>
      <c r="K4966" s="15">
        <v>0</v>
      </c>
      <c r="L4966" s="13" t="s">
        <v>14</v>
      </c>
      <c r="M4966" s="7">
        <v>1</v>
      </c>
      <c r="N4966" s="14"/>
    </row>
    <row r="4967" spans="1:14" ht="173.25">
      <c r="A4967" s="6">
        <v>4966</v>
      </c>
      <c r="B4967" s="8" t="s">
        <v>5591</v>
      </c>
      <c r="C4967" s="9" t="s">
        <v>6027</v>
      </c>
      <c r="D4967" s="10" t="s">
        <v>5872</v>
      </c>
      <c r="E4967" s="11" t="s">
        <v>6034</v>
      </c>
      <c r="F4967" s="6">
        <v>526545</v>
      </c>
      <c r="G4967" s="6" t="s">
        <v>907</v>
      </c>
      <c r="H4967" s="16">
        <v>9814057.0700000003</v>
      </c>
      <c r="I4967" s="12"/>
      <c r="J4967" s="12"/>
      <c r="K4967" s="15"/>
      <c r="L4967" s="13" t="s">
        <v>14</v>
      </c>
      <c r="M4967" s="7">
        <v>1</v>
      </c>
      <c r="N4967" s="14"/>
    </row>
    <row r="4968" spans="1:14" ht="220.5">
      <c r="A4968" s="6">
        <v>4967</v>
      </c>
      <c r="B4968" s="8" t="s">
        <v>5591</v>
      </c>
      <c r="C4968" s="9" t="s">
        <v>5871</v>
      </c>
      <c r="D4968" s="10" t="s">
        <v>6035</v>
      </c>
      <c r="E4968" s="11" t="s">
        <v>6036</v>
      </c>
      <c r="F4968" s="6">
        <v>547222</v>
      </c>
      <c r="G4968" s="6" t="s">
        <v>5595</v>
      </c>
      <c r="H4968" s="16">
        <v>4085574.75</v>
      </c>
      <c r="I4968" s="12"/>
      <c r="J4968" s="12"/>
      <c r="K4968" s="15"/>
      <c r="L4968" s="13" t="s">
        <v>14</v>
      </c>
      <c r="M4968" s="7">
        <v>1</v>
      </c>
      <c r="N4968" s="14"/>
    </row>
    <row r="4969" spans="1:14" ht="189">
      <c r="A4969" s="6">
        <v>4968</v>
      </c>
      <c r="B4969" s="8" t="s">
        <v>5591</v>
      </c>
      <c r="C4969" s="9" t="s">
        <v>6037</v>
      </c>
      <c r="D4969" s="10" t="s">
        <v>6038</v>
      </c>
      <c r="E4969" s="11" t="s">
        <v>6039</v>
      </c>
      <c r="F4969" s="6">
        <v>558010</v>
      </c>
      <c r="G4969" s="6" t="s">
        <v>5595</v>
      </c>
      <c r="H4969" s="16">
        <v>15727068.01</v>
      </c>
      <c r="I4969" s="12" t="s">
        <v>2220</v>
      </c>
      <c r="J4969" s="12" t="s">
        <v>6040</v>
      </c>
      <c r="K4969" s="15"/>
      <c r="L4969" s="13" t="s">
        <v>14</v>
      </c>
      <c r="M4969" s="7">
        <v>1</v>
      </c>
      <c r="N4969" s="14"/>
    </row>
    <row r="4970" spans="1:14" ht="63">
      <c r="A4970" s="6">
        <v>4969</v>
      </c>
      <c r="B4970" s="8" t="s">
        <v>5591</v>
      </c>
      <c r="C4970" s="9" t="s">
        <v>6041</v>
      </c>
      <c r="D4970" s="10" t="s">
        <v>1112</v>
      </c>
      <c r="E4970" s="11" t="s">
        <v>6042</v>
      </c>
      <c r="F4970" s="6">
        <v>160128</v>
      </c>
      <c r="G4970" s="6" t="s">
        <v>5595</v>
      </c>
      <c r="H4970" s="16">
        <v>2853078.3</v>
      </c>
      <c r="I4970" s="12" t="s">
        <v>6043</v>
      </c>
      <c r="J4970" s="12" t="s">
        <v>6044</v>
      </c>
      <c r="K4970" s="15">
        <v>3722000</v>
      </c>
      <c r="L4970" s="13" t="s">
        <v>14</v>
      </c>
      <c r="M4970" s="7">
        <v>1</v>
      </c>
      <c r="N4970" s="14"/>
    </row>
    <row r="4971" spans="1:14" ht="69.95" customHeight="1">
      <c r="A4971" s="6">
        <v>4970</v>
      </c>
      <c r="B4971" s="8" t="s">
        <v>5591</v>
      </c>
      <c r="C4971" s="9" t="s">
        <v>6041</v>
      </c>
      <c r="D4971" s="10" t="s">
        <v>1112</v>
      </c>
      <c r="E4971" s="11" t="s">
        <v>6045</v>
      </c>
      <c r="F4971" s="6">
        <v>532987</v>
      </c>
      <c r="G4971" s="6" t="s">
        <v>5595</v>
      </c>
      <c r="H4971" s="16">
        <v>7700000</v>
      </c>
      <c r="I4971" s="12"/>
      <c r="J4971" s="12"/>
      <c r="K4971" s="15"/>
      <c r="L4971" s="13" t="s">
        <v>14</v>
      </c>
      <c r="M4971" s="7">
        <v>1</v>
      </c>
      <c r="N4971" s="14"/>
    </row>
    <row r="4972" spans="1:14" ht="69.95" customHeight="1">
      <c r="A4972" s="6">
        <v>4971</v>
      </c>
      <c r="B4972" s="8" t="s">
        <v>5591</v>
      </c>
      <c r="C4972" s="9" t="s">
        <v>6046</v>
      </c>
      <c r="D4972" s="10" t="s">
        <v>6047</v>
      </c>
      <c r="E4972" s="11" t="s">
        <v>6048</v>
      </c>
      <c r="F4972" s="6">
        <v>402895</v>
      </c>
      <c r="G4972" s="6" t="s">
        <v>5595</v>
      </c>
      <c r="H4972" s="16">
        <v>92242106.291999996</v>
      </c>
      <c r="I4972" s="12" t="s">
        <v>1186</v>
      </c>
      <c r="J4972" s="12" t="s">
        <v>6049</v>
      </c>
      <c r="K4972" s="15">
        <v>1955000</v>
      </c>
      <c r="L4972" s="13" t="s">
        <v>14</v>
      </c>
      <c r="M4972" s="7">
        <v>1</v>
      </c>
      <c r="N4972" s="14"/>
    </row>
    <row r="4973" spans="1:14" ht="96.75" customHeight="1">
      <c r="A4973" s="6">
        <v>4972</v>
      </c>
      <c r="B4973" s="8" t="s">
        <v>5591</v>
      </c>
      <c r="C4973" s="9" t="s">
        <v>6050</v>
      </c>
      <c r="D4973" s="10" t="s">
        <v>6051</v>
      </c>
      <c r="E4973" s="11" t="s">
        <v>6052</v>
      </c>
      <c r="F4973" s="6">
        <v>451486</v>
      </c>
      <c r="G4973" s="6" t="s">
        <v>5595</v>
      </c>
      <c r="H4973" s="16">
        <v>8736253.1999999993</v>
      </c>
      <c r="I4973" s="12" t="s">
        <v>5664</v>
      </c>
      <c r="J4973" s="12" t="s">
        <v>1914</v>
      </c>
      <c r="K4973" s="15">
        <v>2586000</v>
      </c>
      <c r="L4973" s="13" t="s">
        <v>14</v>
      </c>
      <c r="M4973" s="7">
        <v>1</v>
      </c>
      <c r="N4973" s="14"/>
    </row>
    <row r="4974" spans="1:14" ht="78.75">
      <c r="A4974" s="6">
        <v>4973</v>
      </c>
      <c r="B4974" s="8" t="s">
        <v>5591</v>
      </c>
      <c r="C4974" s="9" t="s">
        <v>6053</v>
      </c>
      <c r="D4974" s="10" t="s">
        <v>6054</v>
      </c>
      <c r="E4974" s="11" t="s">
        <v>6055</v>
      </c>
      <c r="F4974" s="6">
        <v>494156</v>
      </c>
      <c r="G4974" s="6" t="s">
        <v>5595</v>
      </c>
      <c r="H4974" s="16">
        <v>3948428</v>
      </c>
      <c r="I4974" s="12" t="s">
        <v>1807</v>
      </c>
      <c r="J4974" s="12" t="s">
        <v>6056</v>
      </c>
      <c r="K4974" s="15">
        <v>1763000</v>
      </c>
      <c r="L4974" s="13" t="s">
        <v>14</v>
      </c>
      <c r="M4974" s="7">
        <v>1</v>
      </c>
      <c r="N4974" s="14"/>
    </row>
    <row r="4975" spans="1:14" ht="110.25">
      <c r="A4975" s="6">
        <v>4974</v>
      </c>
      <c r="B4975" s="8" t="s">
        <v>5591</v>
      </c>
      <c r="C4975" s="9" t="s">
        <v>6057</v>
      </c>
      <c r="D4975" s="10" t="s">
        <v>6058</v>
      </c>
      <c r="E4975" s="11" t="s">
        <v>6059</v>
      </c>
      <c r="F4975" s="6">
        <v>532989</v>
      </c>
      <c r="G4975" s="6" t="s">
        <v>5595</v>
      </c>
      <c r="H4975" s="16">
        <v>7530051.5</v>
      </c>
      <c r="I4975" s="12"/>
      <c r="J4975" s="12"/>
      <c r="K4975" s="15"/>
      <c r="L4975" s="13" t="s">
        <v>14</v>
      </c>
      <c r="M4975" s="7">
        <v>1</v>
      </c>
      <c r="N4975" s="14"/>
    </row>
    <row r="4976" spans="1:14" ht="47.25">
      <c r="A4976" s="6">
        <v>4975</v>
      </c>
      <c r="B4976" s="8" t="s">
        <v>5591</v>
      </c>
      <c r="C4976" s="9" t="s">
        <v>6060</v>
      </c>
      <c r="D4976" s="10" t="s">
        <v>5930</v>
      </c>
      <c r="E4976" s="11" t="s">
        <v>6061</v>
      </c>
      <c r="F4976" s="6">
        <v>422742</v>
      </c>
      <c r="G4976" s="6" t="s">
        <v>5595</v>
      </c>
      <c r="H4976" s="16">
        <v>1542950.1</v>
      </c>
      <c r="I4976" s="12" t="s">
        <v>1186</v>
      </c>
      <c r="J4976" s="12" t="s">
        <v>2388</v>
      </c>
      <c r="K4976" s="15">
        <v>1507000</v>
      </c>
      <c r="L4976" s="13" t="s">
        <v>14</v>
      </c>
      <c r="M4976" s="7">
        <v>1</v>
      </c>
      <c r="N4976" s="14"/>
    </row>
    <row r="4977" spans="1:14" ht="78.75">
      <c r="A4977" s="6">
        <v>4976</v>
      </c>
      <c r="B4977" s="8" t="s">
        <v>5591</v>
      </c>
      <c r="C4977" s="9" t="s">
        <v>6062</v>
      </c>
      <c r="D4977" s="10" t="s">
        <v>6063</v>
      </c>
      <c r="E4977" s="11" t="s">
        <v>6064</v>
      </c>
      <c r="F4977" s="6">
        <v>337672</v>
      </c>
      <c r="G4977" s="6" t="s">
        <v>5595</v>
      </c>
      <c r="H4977" s="16">
        <v>9997580</v>
      </c>
      <c r="I4977" s="12" t="s">
        <v>6065</v>
      </c>
      <c r="J4977" s="12" t="s">
        <v>6066</v>
      </c>
      <c r="K4977" s="15">
        <v>4458000</v>
      </c>
      <c r="L4977" s="13" t="s">
        <v>14</v>
      </c>
      <c r="M4977" s="7">
        <v>1</v>
      </c>
      <c r="N4977" s="14"/>
    </row>
    <row r="4978" spans="1:14" ht="89.25">
      <c r="A4978" s="6">
        <v>4977</v>
      </c>
      <c r="B4978" s="8" t="s">
        <v>5591</v>
      </c>
      <c r="C4978" s="9" t="s">
        <v>6067</v>
      </c>
      <c r="D4978" s="10" t="s">
        <v>6068</v>
      </c>
      <c r="E4978" s="11" t="s">
        <v>6069</v>
      </c>
      <c r="F4978" s="6">
        <v>286443</v>
      </c>
      <c r="G4978" s="6" t="s">
        <v>5595</v>
      </c>
      <c r="H4978" s="16">
        <v>8840315.3399999999</v>
      </c>
      <c r="I4978" s="12" t="s">
        <v>2708</v>
      </c>
      <c r="J4978" s="12" t="s">
        <v>2571</v>
      </c>
      <c r="K4978" s="15">
        <v>7501000</v>
      </c>
      <c r="L4978" s="13" t="s">
        <v>14</v>
      </c>
      <c r="M4978" s="7">
        <v>1</v>
      </c>
      <c r="N4978" s="14"/>
    </row>
    <row r="4979" spans="1:14" ht="127.5">
      <c r="A4979" s="6">
        <v>4978</v>
      </c>
      <c r="B4979" s="8" t="s">
        <v>5591</v>
      </c>
      <c r="C4979" s="9" t="s">
        <v>6067</v>
      </c>
      <c r="D4979" s="10" t="s">
        <v>6068</v>
      </c>
      <c r="E4979" s="11" t="s">
        <v>6070</v>
      </c>
      <c r="F4979" s="6">
        <v>276987</v>
      </c>
      <c r="G4979" s="6" t="s">
        <v>5595</v>
      </c>
      <c r="H4979" s="16">
        <v>10313913.449999999</v>
      </c>
      <c r="I4979" s="12" t="s">
        <v>6071</v>
      </c>
      <c r="J4979" s="12" t="s">
        <v>6072</v>
      </c>
      <c r="K4979" s="15">
        <v>5661000</v>
      </c>
      <c r="L4979" s="13" t="s">
        <v>14</v>
      </c>
      <c r="M4979" s="7">
        <v>1</v>
      </c>
      <c r="N4979" s="14"/>
    </row>
    <row r="4980" spans="1:14" ht="78.75">
      <c r="A4980" s="6">
        <v>4979</v>
      </c>
      <c r="B4980" s="8" t="s">
        <v>5591</v>
      </c>
      <c r="C4980" s="9" t="s">
        <v>6073</v>
      </c>
      <c r="D4980" s="10" t="s">
        <v>6074</v>
      </c>
      <c r="E4980" s="11" t="s">
        <v>6075</v>
      </c>
      <c r="F4980" s="6">
        <v>430944</v>
      </c>
      <c r="G4980" s="6" t="s">
        <v>5595</v>
      </c>
      <c r="H4980" s="16">
        <v>7576455.2000000002</v>
      </c>
      <c r="I4980" s="12" t="s">
        <v>6076</v>
      </c>
      <c r="J4980" s="12" t="s">
        <v>6077</v>
      </c>
      <c r="K4980" s="15">
        <v>4734000</v>
      </c>
      <c r="L4980" s="13" t="s">
        <v>14</v>
      </c>
      <c r="M4980" s="7">
        <v>1</v>
      </c>
      <c r="N4980" s="14"/>
    </row>
    <row r="4981" spans="1:14" ht="94.5">
      <c r="A4981" s="6">
        <v>4980</v>
      </c>
      <c r="B4981" s="8" t="s">
        <v>5591</v>
      </c>
      <c r="C4981" s="9" t="s">
        <v>6078</v>
      </c>
      <c r="D4981" s="10" t="s">
        <v>6079</v>
      </c>
      <c r="E4981" s="11" t="s">
        <v>6080</v>
      </c>
      <c r="F4981" s="6">
        <v>233759</v>
      </c>
      <c r="G4981" s="6" t="s">
        <v>5595</v>
      </c>
      <c r="H4981" s="16">
        <v>10976294.236</v>
      </c>
      <c r="I4981" s="12" t="s">
        <v>2475</v>
      </c>
      <c r="J4981" s="12" t="s">
        <v>6081</v>
      </c>
      <c r="K4981" s="15">
        <v>9400000</v>
      </c>
      <c r="L4981" s="13" t="s">
        <v>14</v>
      </c>
      <c r="M4981" s="7">
        <v>1</v>
      </c>
      <c r="N4981" s="14"/>
    </row>
    <row r="4982" spans="1:14" ht="78.75">
      <c r="A4982" s="6">
        <v>4981</v>
      </c>
      <c r="B4982" s="8" t="s">
        <v>5591</v>
      </c>
      <c r="C4982" s="9" t="s">
        <v>6082</v>
      </c>
      <c r="D4982" s="10" t="s">
        <v>6083</v>
      </c>
      <c r="E4982" s="11" t="s">
        <v>6084</v>
      </c>
      <c r="F4982" s="6">
        <v>276973</v>
      </c>
      <c r="G4982" s="6" t="s">
        <v>5595</v>
      </c>
      <c r="H4982" s="16">
        <v>13089975.9</v>
      </c>
      <c r="I4982" s="12" t="s">
        <v>2697</v>
      </c>
      <c r="J4982" s="12" t="s">
        <v>6072</v>
      </c>
      <c r="K4982" s="15">
        <v>4426000</v>
      </c>
      <c r="L4982" s="13" t="s">
        <v>14</v>
      </c>
      <c r="M4982" s="7">
        <v>1</v>
      </c>
      <c r="N4982" s="14"/>
    </row>
    <row r="4983" spans="1:14" ht="191.25">
      <c r="A4983" s="6">
        <v>4982</v>
      </c>
      <c r="B4983" s="8" t="s">
        <v>5591</v>
      </c>
      <c r="C4983" s="9" t="s">
        <v>6085</v>
      </c>
      <c r="D4983" s="10" t="s">
        <v>6086</v>
      </c>
      <c r="E4983" s="11" t="s">
        <v>6087</v>
      </c>
      <c r="F4983" s="6">
        <v>430939</v>
      </c>
      <c r="G4983" s="6" t="s">
        <v>5595</v>
      </c>
      <c r="H4983" s="16">
        <v>17664163.469999999</v>
      </c>
      <c r="I4983" s="12" t="s">
        <v>5863</v>
      </c>
      <c r="J4983" s="12" t="s">
        <v>3053</v>
      </c>
      <c r="K4983" s="15">
        <v>10679000</v>
      </c>
      <c r="L4983" s="13" t="s">
        <v>70</v>
      </c>
      <c r="M4983" s="7">
        <v>1</v>
      </c>
      <c r="N4983" s="14"/>
    </row>
    <row r="4984" spans="1:14" ht="191.25">
      <c r="A4984" s="6">
        <v>4983</v>
      </c>
      <c r="B4984" s="8" t="s">
        <v>5591</v>
      </c>
      <c r="C4984" s="9" t="s">
        <v>6088</v>
      </c>
      <c r="D4984" s="10" t="s">
        <v>6089</v>
      </c>
      <c r="E4984" s="11" t="s">
        <v>6087</v>
      </c>
      <c r="F4984" s="6">
        <v>430939</v>
      </c>
      <c r="G4984" s="6" t="s">
        <v>5595</v>
      </c>
      <c r="H4984" s="16">
        <v>17664163.469999999</v>
      </c>
      <c r="I4984" s="12" t="s">
        <v>5863</v>
      </c>
      <c r="J4984" s="12" t="s">
        <v>3053</v>
      </c>
      <c r="K4984" s="15">
        <f>K4983*0.51</f>
        <v>5446290</v>
      </c>
      <c r="L4984" s="13" t="s">
        <v>70</v>
      </c>
      <c r="M4984" s="7">
        <v>0.51</v>
      </c>
      <c r="N4984" s="14"/>
    </row>
    <row r="4985" spans="1:14" ht="191.25">
      <c r="A4985" s="6">
        <v>4984</v>
      </c>
      <c r="B4985" s="8" t="s">
        <v>5591</v>
      </c>
      <c r="C4985" s="9" t="s">
        <v>6090</v>
      </c>
      <c r="D4985" s="10" t="s">
        <v>6091</v>
      </c>
      <c r="E4985" s="11" t="s">
        <v>6087</v>
      </c>
      <c r="F4985" s="6">
        <v>430939</v>
      </c>
      <c r="G4985" s="6" t="s">
        <v>5595</v>
      </c>
      <c r="H4985" s="16">
        <v>17664163.469999999</v>
      </c>
      <c r="I4985" s="12" t="s">
        <v>5863</v>
      </c>
      <c r="J4985" s="12" t="s">
        <v>3053</v>
      </c>
      <c r="K4985" s="15">
        <f>K4983*0.49</f>
        <v>5232710</v>
      </c>
      <c r="L4985" s="13" t="s">
        <v>70</v>
      </c>
      <c r="M4985" s="7">
        <v>0.49</v>
      </c>
      <c r="N4985" s="14"/>
    </row>
    <row r="4986" spans="1:14" ht="78.75">
      <c r="A4986" s="6">
        <v>4985</v>
      </c>
      <c r="B4986" s="8" t="s">
        <v>5591</v>
      </c>
      <c r="C4986" s="9" t="s">
        <v>6092</v>
      </c>
      <c r="D4986" s="10" t="s">
        <v>6093</v>
      </c>
      <c r="E4986" s="11" t="s">
        <v>6094</v>
      </c>
      <c r="F4986" s="6">
        <v>469595</v>
      </c>
      <c r="G4986" s="6" t="s">
        <v>5595</v>
      </c>
      <c r="H4986" s="16">
        <v>12756965.916999999</v>
      </c>
      <c r="I4986" s="12" t="s">
        <v>1190</v>
      </c>
      <c r="J4986" s="12" t="s">
        <v>2446</v>
      </c>
      <c r="K4986" s="15">
        <v>8826000</v>
      </c>
      <c r="L4986" s="13" t="s">
        <v>70</v>
      </c>
      <c r="M4986" s="7">
        <v>1</v>
      </c>
      <c r="N4986" s="14"/>
    </row>
    <row r="4987" spans="1:14" ht="78.75">
      <c r="A4987" s="6">
        <v>4986</v>
      </c>
      <c r="B4987" s="8" t="s">
        <v>5591</v>
      </c>
      <c r="C4987" s="9" t="s">
        <v>6095</v>
      </c>
      <c r="D4987" s="10" t="s">
        <v>6096</v>
      </c>
      <c r="E4987" s="11" t="s">
        <v>6094</v>
      </c>
      <c r="F4987" s="6">
        <v>469595</v>
      </c>
      <c r="G4987" s="6" t="s">
        <v>5595</v>
      </c>
      <c r="H4987" s="16">
        <v>12756965.916999999</v>
      </c>
      <c r="I4987" s="12" t="s">
        <v>1190</v>
      </c>
      <c r="J4987" s="12" t="s">
        <v>2446</v>
      </c>
      <c r="K4987" s="15">
        <f>K4986*0.49</f>
        <v>4324740</v>
      </c>
      <c r="L4987" s="13" t="s">
        <v>70</v>
      </c>
      <c r="M4987" s="7">
        <v>0.49</v>
      </c>
      <c r="N4987" s="14"/>
    </row>
    <row r="4988" spans="1:14" ht="78.75">
      <c r="A4988" s="6">
        <v>4987</v>
      </c>
      <c r="B4988" s="8" t="s">
        <v>5591</v>
      </c>
      <c r="C4988" s="9" t="s">
        <v>6097</v>
      </c>
      <c r="D4988" s="10" t="s">
        <v>6005</v>
      </c>
      <c r="E4988" s="11" t="s">
        <v>6094</v>
      </c>
      <c r="F4988" s="6">
        <v>469595</v>
      </c>
      <c r="G4988" s="6" t="s">
        <v>5595</v>
      </c>
      <c r="H4988" s="16">
        <v>12756965.916999999</v>
      </c>
      <c r="I4988" s="12" t="s">
        <v>1190</v>
      </c>
      <c r="J4988" s="12" t="s">
        <v>2446</v>
      </c>
      <c r="K4988" s="15">
        <f>K4986*0.51</f>
        <v>4501260</v>
      </c>
      <c r="L4988" s="13" t="s">
        <v>70</v>
      </c>
      <c r="M4988" s="7">
        <v>0.51</v>
      </c>
      <c r="N4988" s="14"/>
    </row>
    <row r="4989" spans="1:14" ht="140.25">
      <c r="A4989" s="6">
        <v>4988</v>
      </c>
      <c r="B4989" s="8" t="s">
        <v>5591</v>
      </c>
      <c r="C4989" s="9" t="s">
        <v>6098</v>
      </c>
      <c r="D4989" s="10" t="s">
        <v>6099</v>
      </c>
      <c r="E4989" s="11" t="s">
        <v>6100</v>
      </c>
      <c r="F4989" s="6">
        <v>282136</v>
      </c>
      <c r="G4989" s="6" t="s">
        <v>5595</v>
      </c>
      <c r="H4989" s="16">
        <v>71808875.810000002</v>
      </c>
      <c r="I4989" s="12" t="s">
        <v>933</v>
      </c>
      <c r="J4989" s="12" t="s">
        <v>6101</v>
      </c>
      <c r="K4989" s="15">
        <v>3339000</v>
      </c>
      <c r="L4989" s="13" t="s">
        <v>14</v>
      </c>
      <c r="M4989" s="7">
        <v>1</v>
      </c>
      <c r="N4989" s="14"/>
    </row>
    <row r="4990" spans="1:14" ht="110.25">
      <c r="A4990" s="6">
        <v>4989</v>
      </c>
      <c r="B4990" s="8" t="s">
        <v>5591</v>
      </c>
      <c r="C4990" s="9" t="s">
        <v>6102</v>
      </c>
      <c r="D4990" s="10" t="s">
        <v>217</v>
      </c>
      <c r="E4990" s="11" t="s">
        <v>6103</v>
      </c>
      <c r="F4990" s="6">
        <v>195839</v>
      </c>
      <c r="G4990" s="6" t="s">
        <v>5595</v>
      </c>
      <c r="H4990" s="16">
        <v>74735528.605000004</v>
      </c>
      <c r="I4990" s="12" t="s">
        <v>6029</v>
      </c>
      <c r="J4990" s="12" t="s">
        <v>6104</v>
      </c>
      <c r="K4990" s="15">
        <v>4304000</v>
      </c>
      <c r="L4990" s="13" t="s">
        <v>14</v>
      </c>
      <c r="M4990" s="7">
        <v>1</v>
      </c>
      <c r="N4990" s="14"/>
    </row>
    <row r="4991" spans="1:14" ht="76.5">
      <c r="A4991" s="6">
        <v>4990</v>
      </c>
      <c r="B4991" s="8" t="s">
        <v>5591</v>
      </c>
      <c r="C4991" s="9" t="s">
        <v>6102</v>
      </c>
      <c r="D4991" s="10" t="s">
        <v>217</v>
      </c>
      <c r="E4991" s="11" t="s">
        <v>6105</v>
      </c>
      <c r="F4991" s="6">
        <v>96670</v>
      </c>
      <c r="G4991" s="6" t="s">
        <v>5595</v>
      </c>
      <c r="H4991" s="16">
        <v>32011378.25</v>
      </c>
      <c r="I4991" s="12" t="s">
        <v>6106</v>
      </c>
      <c r="J4991" s="12" t="s">
        <v>6107</v>
      </c>
      <c r="K4991" s="15">
        <v>5017000</v>
      </c>
      <c r="L4991" s="13" t="s">
        <v>14</v>
      </c>
      <c r="M4991" s="7">
        <v>1</v>
      </c>
      <c r="N4991" s="14"/>
    </row>
    <row r="4992" spans="1:14" ht="78.75">
      <c r="A4992" s="6">
        <v>4991</v>
      </c>
      <c r="B4992" s="8" t="s">
        <v>5591</v>
      </c>
      <c r="C4992" s="9" t="s">
        <v>6108</v>
      </c>
      <c r="D4992" s="10" t="s">
        <v>6109</v>
      </c>
      <c r="E4992" s="11" t="s">
        <v>6110</v>
      </c>
      <c r="F4992" s="6">
        <v>494154</v>
      </c>
      <c r="G4992" s="6" t="s">
        <v>5595</v>
      </c>
      <c r="H4992" s="16">
        <v>3401000</v>
      </c>
      <c r="I4992" s="12" t="s">
        <v>1792</v>
      </c>
      <c r="J4992" s="12" t="s">
        <v>5626</v>
      </c>
      <c r="K4992" s="15">
        <v>4151000</v>
      </c>
      <c r="L4992" s="13" t="s">
        <v>14</v>
      </c>
      <c r="M4992" s="7">
        <v>1</v>
      </c>
      <c r="N4992" s="14"/>
    </row>
    <row r="4993" spans="1:14" ht="94.5">
      <c r="A4993" s="6">
        <v>4992</v>
      </c>
      <c r="B4993" s="8" t="s">
        <v>5591</v>
      </c>
      <c r="C4993" s="9" t="s">
        <v>6111</v>
      </c>
      <c r="D4993" s="10" t="s">
        <v>6112</v>
      </c>
      <c r="E4993" s="11" t="s">
        <v>6113</v>
      </c>
      <c r="F4993" s="6">
        <v>313716</v>
      </c>
      <c r="G4993" s="6" t="s">
        <v>5595</v>
      </c>
      <c r="H4993" s="16">
        <v>10274761.1</v>
      </c>
      <c r="I4993" s="12" t="s">
        <v>6114</v>
      </c>
      <c r="J4993" s="12" t="s">
        <v>6032</v>
      </c>
      <c r="K4993" s="15">
        <v>3759000</v>
      </c>
      <c r="L4993" s="13" t="s">
        <v>14</v>
      </c>
      <c r="M4993" s="7">
        <v>1</v>
      </c>
      <c r="N4993" s="14"/>
    </row>
    <row r="4994" spans="1:14" ht="94.5">
      <c r="A4994" s="6">
        <v>4993</v>
      </c>
      <c r="B4994" s="8" t="s">
        <v>5591</v>
      </c>
      <c r="C4994" s="9" t="s">
        <v>6115</v>
      </c>
      <c r="D4994" s="10" t="s">
        <v>6116</v>
      </c>
      <c r="E4994" s="11" t="s">
        <v>6117</v>
      </c>
      <c r="F4994" s="6">
        <v>393808</v>
      </c>
      <c r="G4994" s="6" t="s">
        <v>5595</v>
      </c>
      <c r="H4994" s="16">
        <v>3305171.6</v>
      </c>
      <c r="I4994" s="12" t="s">
        <v>2711</v>
      </c>
      <c r="J4994" s="12" t="s">
        <v>2396</v>
      </c>
      <c r="K4994" s="15">
        <v>7353000</v>
      </c>
      <c r="L4994" s="13" t="s">
        <v>14</v>
      </c>
      <c r="M4994" s="7">
        <v>1</v>
      </c>
      <c r="N4994" s="14"/>
    </row>
    <row r="4995" spans="1:14" ht="63">
      <c r="A4995" s="6">
        <v>4994</v>
      </c>
      <c r="B4995" s="8" t="s">
        <v>5591</v>
      </c>
      <c r="C4995" s="9" t="s">
        <v>6118</v>
      </c>
      <c r="D4995" s="10" t="s">
        <v>6119</v>
      </c>
      <c r="E4995" s="11" t="s">
        <v>6120</v>
      </c>
      <c r="F4995" s="6">
        <v>494153</v>
      </c>
      <c r="G4995" s="6" t="s">
        <v>5595</v>
      </c>
      <c r="H4995" s="16">
        <v>31441438</v>
      </c>
      <c r="I4995" s="12"/>
      <c r="J4995" s="12"/>
      <c r="K4995" s="15">
        <v>4114000</v>
      </c>
      <c r="L4995" s="13" t="s">
        <v>14</v>
      </c>
      <c r="M4995" s="7">
        <v>1</v>
      </c>
      <c r="N4995" s="14"/>
    </row>
    <row r="4996" spans="1:14" ht="114.75">
      <c r="A4996" s="6">
        <v>4995</v>
      </c>
      <c r="B4996" s="8" t="s">
        <v>5591</v>
      </c>
      <c r="C4996" s="9" t="s">
        <v>6121</v>
      </c>
      <c r="D4996" s="10" t="s">
        <v>6122</v>
      </c>
      <c r="E4996" s="11" t="s">
        <v>6123</v>
      </c>
      <c r="F4996" s="6">
        <v>315715</v>
      </c>
      <c r="G4996" s="6" t="s">
        <v>5595</v>
      </c>
      <c r="H4996" s="16">
        <v>50385286.623999998</v>
      </c>
      <c r="I4996" s="12" t="s">
        <v>6124</v>
      </c>
      <c r="J4996" s="12" t="s">
        <v>5626</v>
      </c>
      <c r="K4996" s="15">
        <v>19030000</v>
      </c>
      <c r="L4996" s="13" t="s">
        <v>14</v>
      </c>
      <c r="M4996" s="7">
        <v>1</v>
      </c>
      <c r="N4996" s="14"/>
    </row>
    <row r="4997" spans="1:14" ht="102">
      <c r="A4997" s="6">
        <v>4996</v>
      </c>
      <c r="B4997" s="8" t="s">
        <v>5591</v>
      </c>
      <c r="C4997" s="9" t="s">
        <v>6121</v>
      </c>
      <c r="D4997" s="10" t="s">
        <v>6122</v>
      </c>
      <c r="E4997" s="11" t="s">
        <v>6125</v>
      </c>
      <c r="F4997" s="6">
        <v>315714</v>
      </c>
      <c r="G4997" s="6" t="s">
        <v>5595</v>
      </c>
      <c r="H4997" s="16">
        <v>47269004.321999997</v>
      </c>
      <c r="I4997" s="12" t="s">
        <v>6124</v>
      </c>
      <c r="J4997" s="12" t="s">
        <v>6126</v>
      </c>
      <c r="K4997" s="15">
        <v>5542000</v>
      </c>
      <c r="L4997" s="13" t="s">
        <v>14</v>
      </c>
      <c r="M4997" s="7">
        <v>1</v>
      </c>
      <c r="N4997" s="14"/>
    </row>
    <row r="4998" spans="1:14" ht="63">
      <c r="A4998" s="6">
        <v>4997</v>
      </c>
      <c r="B4998" s="8" t="s">
        <v>5591</v>
      </c>
      <c r="C4998" s="9" t="s">
        <v>6127</v>
      </c>
      <c r="D4998" s="10" t="s">
        <v>6128</v>
      </c>
      <c r="E4998" s="11" t="s">
        <v>6129</v>
      </c>
      <c r="F4998" s="6">
        <v>451484</v>
      </c>
      <c r="G4998" s="6" t="s">
        <v>5595</v>
      </c>
      <c r="H4998" s="16">
        <v>52605021.770000003</v>
      </c>
      <c r="I4998" s="12" t="s">
        <v>6130</v>
      </c>
      <c r="J4998" s="12" t="s">
        <v>6131</v>
      </c>
      <c r="K4998" s="15">
        <v>5548000</v>
      </c>
      <c r="L4998" s="13" t="s">
        <v>70</v>
      </c>
      <c r="M4998" s="7">
        <v>1</v>
      </c>
      <c r="N4998" s="14"/>
    </row>
    <row r="4999" spans="1:14" ht="63">
      <c r="A4999" s="6">
        <v>4998</v>
      </c>
      <c r="B4999" s="8" t="s">
        <v>5591</v>
      </c>
      <c r="C4999" s="9" t="s">
        <v>5873</v>
      </c>
      <c r="D4999" s="10" t="s">
        <v>6132</v>
      </c>
      <c r="E4999" s="11" t="s">
        <v>6129</v>
      </c>
      <c r="F4999" s="6">
        <v>451484</v>
      </c>
      <c r="G4999" s="6" t="s">
        <v>5595</v>
      </c>
      <c r="H4999" s="16">
        <v>52605021.770000003</v>
      </c>
      <c r="I4999" s="12" t="s">
        <v>6130</v>
      </c>
      <c r="J4999" s="12" t="s">
        <v>6131</v>
      </c>
      <c r="K4999" s="15">
        <f>K4998*0.49</f>
        <v>2718520</v>
      </c>
      <c r="L4999" s="13" t="s">
        <v>70</v>
      </c>
      <c r="M4999" s="7">
        <v>0.49</v>
      </c>
      <c r="N4999" s="14"/>
    </row>
    <row r="5000" spans="1:14" ht="63">
      <c r="A5000" s="6">
        <v>4999</v>
      </c>
      <c r="B5000" s="8" t="s">
        <v>5591</v>
      </c>
      <c r="C5000" s="9" t="s">
        <v>6133</v>
      </c>
      <c r="D5000" s="10" t="s">
        <v>6134</v>
      </c>
      <c r="E5000" s="11" t="s">
        <v>6129</v>
      </c>
      <c r="F5000" s="6">
        <v>451484</v>
      </c>
      <c r="G5000" s="6" t="s">
        <v>5595</v>
      </c>
      <c r="H5000" s="16">
        <v>52605021.770000003</v>
      </c>
      <c r="I5000" s="12" t="s">
        <v>6130</v>
      </c>
      <c r="J5000" s="12" t="s">
        <v>6131</v>
      </c>
      <c r="K5000" s="15">
        <f>K4998*0.51</f>
        <v>2829480</v>
      </c>
      <c r="L5000" s="13" t="s">
        <v>70</v>
      </c>
      <c r="M5000" s="7">
        <v>0.51</v>
      </c>
      <c r="N5000" s="14"/>
    </row>
    <row r="5001" spans="1:14" ht="114.75">
      <c r="A5001" s="6">
        <v>5000</v>
      </c>
      <c r="B5001" s="8" t="s">
        <v>5591</v>
      </c>
      <c r="C5001" s="9" t="s">
        <v>6135</v>
      </c>
      <c r="D5001" s="10" t="s">
        <v>6128</v>
      </c>
      <c r="E5001" s="11" t="s">
        <v>6136</v>
      </c>
      <c r="F5001" s="6">
        <v>416151</v>
      </c>
      <c r="G5001" s="6" t="s">
        <v>5595</v>
      </c>
      <c r="H5001" s="16">
        <v>45318457.299999997</v>
      </c>
      <c r="I5001" s="12" t="s">
        <v>5634</v>
      </c>
      <c r="J5001" s="12" t="s">
        <v>1161</v>
      </c>
      <c r="K5001" s="15">
        <v>15227000</v>
      </c>
      <c r="L5001" s="13" t="s">
        <v>70</v>
      </c>
      <c r="M5001" s="7">
        <v>1</v>
      </c>
      <c r="N5001" s="14"/>
    </row>
    <row r="5002" spans="1:14" ht="114.75">
      <c r="A5002" s="6">
        <v>5001</v>
      </c>
      <c r="B5002" s="8" t="s">
        <v>5591</v>
      </c>
      <c r="C5002" s="9" t="s">
        <v>5873</v>
      </c>
      <c r="D5002" s="10" t="s">
        <v>6132</v>
      </c>
      <c r="E5002" s="11" t="s">
        <v>6136</v>
      </c>
      <c r="F5002" s="6">
        <v>416151</v>
      </c>
      <c r="G5002" s="6" t="s">
        <v>5595</v>
      </c>
      <c r="H5002" s="16">
        <v>45318457.299999997</v>
      </c>
      <c r="I5002" s="12" t="s">
        <v>5634</v>
      </c>
      <c r="J5002" s="12" t="s">
        <v>1161</v>
      </c>
      <c r="K5002" s="15">
        <f>K5001*0.49</f>
        <v>7461230</v>
      </c>
      <c r="L5002" s="13" t="s">
        <v>70</v>
      </c>
      <c r="M5002" s="7">
        <v>0.49</v>
      </c>
      <c r="N5002" s="14"/>
    </row>
    <row r="5003" spans="1:14" ht="114.75">
      <c r="A5003" s="6">
        <v>5002</v>
      </c>
      <c r="B5003" s="8" t="s">
        <v>5591</v>
      </c>
      <c r="C5003" s="9" t="s">
        <v>6133</v>
      </c>
      <c r="D5003" s="10" t="s">
        <v>6134</v>
      </c>
      <c r="E5003" s="11" t="s">
        <v>6136</v>
      </c>
      <c r="F5003" s="6">
        <v>416151</v>
      </c>
      <c r="G5003" s="6" t="s">
        <v>5595</v>
      </c>
      <c r="H5003" s="16">
        <v>45318457.299999997</v>
      </c>
      <c r="I5003" s="12" t="s">
        <v>5634</v>
      </c>
      <c r="J5003" s="12" t="s">
        <v>1161</v>
      </c>
      <c r="K5003" s="15">
        <f>K5001*0.51</f>
        <v>7765770</v>
      </c>
      <c r="L5003" s="13" t="s">
        <v>70</v>
      </c>
      <c r="M5003" s="7">
        <v>0.51</v>
      </c>
      <c r="N5003" s="14"/>
    </row>
    <row r="5004" spans="1:14" ht="47.25">
      <c r="A5004" s="6">
        <v>5003</v>
      </c>
      <c r="B5004" s="8" t="s">
        <v>5591</v>
      </c>
      <c r="C5004" s="9" t="s">
        <v>6137</v>
      </c>
      <c r="D5004" s="10" t="s">
        <v>6138</v>
      </c>
      <c r="E5004" s="11" t="s">
        <v>6139</v>
      </c>
      <c r="F5004" s="6">
        <v>506712</v>
      </c>
      <c r="G5004" s="6" t="s">
        <v>5595</v>
      </c>
      <c r="H5004" s="16">
        <v>6523886.5499999998</v>
      </c>
      <c r="I5004" s="12" t="s">
        <v>2357</v>
      </c>
      <c r="J5004" s="12" t="s">
        <v>6140</v>
      </c>
      <c r="K5004" s="15">
        <v>12278000</v>
      </c>
      <c r="L5004" s="13" t="s">
        <v>14</v>
      </c>
      <c r="M5004" s="7">
        <v>1</v>
      </c>
      <c r="N5004" s="14"/>
    </row>
    <row r="5005" spans="1:14" ht="78.75">
      <c r="A5005" s="6">
        <v>5004</v>
      </c>
      <c r="B5005" s="8" t="s">
        <v>5591</v>
      </c>
      <c r="C5005" s="9" t="s">
        <v>6141</v>
      </c>
      <c r="D5005" s="10" t="s">
        <v>6142</v>
      </c>
      <c r="E5005" s="11" t="s">
        <v>6143</v>
      </c>
      <c r="F5005" s="6">
        <v>482692</v>
      </c>
      <c r="G5005" s="6" t="s">
        <v>5595</v>
      </c>
      <c r="H5005" s="16">
        <v>36824337.215000004</v>
      </c>
      <c r="I5005" s="12" t="s">
        <v>1889</v>
      </c>
      <c r="J5005" s="12" t="s">
        <v>5827</v>
      </c>
      <c r="K5005" s="15">
        <v>9479000</v>
      </c>
      <c r="L5005" s="13" t="s">
        <v>70</v>
      </c>
      <c r="M5005" s="7">
        <v>1</v>
      </c>
      <c r="N5005" s="14"/>
    </row>
    <row r="5006" spans="1:14" ht="78.75">
      <c r="A5006" s="6">
        <v>5005</v>
      </c>
      <c r="B5006" s="8" t="s">
        <v>5591</v>
      </c>
      <c r="C5006" s="9" t="s">
        <v>5672</v>
      </c>
      <c r="D5006" s="10" t="s">
        <v>6144</v>
      </c>
      <c r="E5006" s="11" t="s">
        <v>6143</v>
      </c>
      <c r="F5006" s="6">
        <v>482692</v>
      </c>
      <c r="G5006" s="6" t="s">
        <v>5595</v>
      </c>
      <c r="H5006" s="16">
        <v>36824337.215000004</v>
      </c>
      <c r="I5006" s="12" t="s">
        <v>1889</v>
      </c>
      <c r="J5006" s="12" t="s">
        <v>5827</v>
      </c>
      <c r="K5006" s="15">
        <f>K5005*0.9</f>
        <v>8531100</v>
      </c>
      <c r="L5006" s="13" t="s">
        <v>70</v>
      </c>
      <c r="M5006" s="7">
        <v>0.9</v>
      </c>
      <c r="N5006" s="14"/>
    </row>
    <row r="5007" spans="1:14" ht="78.75">
      <c r="A5007" s="6">
        <v>5006</v>
      </c>
      <c r="B5007" s="8" t="s">
        <v>5591</v>
      </c>
      <c r="C5007" s="9" t="s">
        <v>6145</v>
      </c>
      <c r="D5007" s="10" t="s">
        <v>6146</v>
      </c>
      <c r="E5007" s="11" t="s">
        <v>6143</v>
      </c>
      <c r="F5007" s="6">
        <v>482692</v>
      </c>
      <c r="G5007" s="6" t="s">
        <v>5595</v>
      </c>
      <c r="H5007" s="16">
        <v>36824337.215000004</v>
      </c>
      <c r="I5007" s="12" t="s">
        <v>1889</v>
      </c>
      <c r="J5007" s="12" t="s">
        <v>5827</v>
      </c>
      <c r="K5007" s="15">
        <f>K5005*0.1</f>
        <v>947900</v>
      </c>
      <c r="L5007" s="13" t="s">
        <v>70</v>
      </c>
      <c r="M5007" s="7">
        <v>0.1</v>
      </c>
      <c r="N5007" s="14"/>
    </row>
    <row r="5008" spans="1:14" ht="94.5">
      <c r="A5008" s="6">
        <v>5007</v>
      </c>
      <c r="B5008" s="8" t="s">
        <v>5591</v>
      </c>
      <c r="C5008" s="9" t="s">
        <v>6141</v>
      </c>
      <c r="D5008" s="10" t="s">
        <v>6142</v>
      </c>
      <c r="E5008" s="11" t="s">
        <v>6147</v>
      </c>
      <c r="F5008" s="6">
        <v>482693</v>
      </c>
      <c r="G5008" s="6" t="s">
        <v>5595</v>
      </c>
      <c r="H5008" s="16">
        <v>42940847.689000003</v>
      </c>
      <c r="I5008" s="12" t="s">
        <v>1889</v>
      </c>
      <c r="J5008" s="12" t="s">
        <v>5827</v>
      </c>
      <c r="K5008" s="15">
        <v>24908000</v>
      </c>
      <c r="L5008" s="13" t="s">
        <v>70</v>
      </c>
      <c r="M5008" s="7">
        <v>1</v>
      </c>
      <c r="N5008" s="14"/>
    </row>
    <row r="5009" spans="1:14" ht="94.5">
      <c r="A5009" s="6">
        <v>5008</v>
      </c>
      <c r="B5009" s="8" t="s">
        <v>5591</v>
      </c>
      <c r="C5009" s="9" t="s">
        <v>5672</v>
      </c>
      <c r="D5009" s="10" t="s">
        <v>6144</v>
      </c>
      <c r="E5009" s="11" t="s">
        <v>6147</v>
      </c>
      <c r="F5009" s="6">
        <v>482693</v>
      </c>
      <c r="G5009" s="6" t="s">
        <v>5595</v>
      </c>
      <c r="H5009" s="16">
        <v>42940847.689000003</v>
      </c>
      <c r="I5009" s="12" t="s">
        <v>1889</v>
      </c>
      <c r="J5009" s="12" t="s">
        <v>5827</v>
      </c>
      <c r="K5009" s="15">
        <f>K5008*0.9</f>
        <v>22417200</v>
      </c>
      <c r="L5009" s="13" t="s">
        <v>70</v>
      </c>
      <c r="M5009" s="7">
        <v>0.9</v>
      </c>
      <c r="N5009" s="14"/>
    </row>
    <row r="5010" spans="1:14" ht="94.5">
      <c r="A5010" s="6">
        <v>5009</v>
      </c>
      <c r="B5010" s="8" t="s">
        <v>5591</v>
      </c>
      <c r="C5010" s="9" t="s">
        <v>6145</v>
      </c>
      <c r="D5010" s="10" t="s">
        <v>6146</v>
      </c>
      <c r="E5010" s="11" t="s">
        <v>6147</v>
      </c>
      <c r="F5010" s="6">
        <v>482693</v>
      </c>
      <c r="G5010" s="6" t="s">
        <v>5595</v>
      </c>
      <c r="H5010" s="16">
        <v>42940847.689000003</v>
      </c>
      <c r="I5010" s="12" t="s">
        <v>1889</v>
      </c>
      <c r="J5010" s="12" t="s">
        <v>5827</v>
      </c>
      <c r="K5010" s="15">
        <f>K5008*0.1</f>
        <v>2490800</v>
      </c>
      <c r="L5010" s="13" t="s">
        <v>70</v>
      </c>
      <c r="M5010" s="7">
        <v>0.1</v>
      </c>
      <c r="N5010" s="14"/>
    </row>
    <row r="5011" spans="1:14" ht="78.75">
      <c r="A5011" s="6">
        <v>5010</v>
      </c>
      <c r="B5011" s="8" t="s">
        <v>5591</v>
      </c>
      <c r="C5011" s="9" t="s">
        <v>5627</v>
      </c>
      <c r="D5011" s="10" t="s">
        <v>5628</v>
      </c>
      <c r="E5011" s="11" t="s">
        <v>6148</v>
      </c>
      <c r="F5011" s="6">
        <v>476065</v>
      </c>
      <c r="G5011" s="6" t="s">
        <v>5595</v>
      </c>
      <c r="H5011" s="16">
        <v>4346784.6030000001</v>
      </c>
      <c r="I5011" s="12" t="s">
        <v>1160</v>
      </c>
      <c r="J5011" s="12" t="s">
        <v>2064</v>
      </c>
      <c r="K5011" s="15">
        <v>2671000</v>
      </c>
      <c r="L5011" s="13" t="s">
        <v>14</v>
      </c>
      <c r="M5011" s="7">
        <v>1</v>
      </c>
      <c r="N5011" s="14"/>
    </row>
    <row r="5012" spans="1:14" ht="78.75">
      <c r="A5012" s="6">
        <v>5011</v>
      </c>
      <c r="B5012" s="8" t="s">
        <v>5591</v>
      </c>
      <c r="C5012" s="9" t="s">
        <v>5627</v>
      </c>
      <c r="D5012" s="10" t="s">
        <v>5628</v>
      </c>
      <c r="E5012" s="11" t="s">
        <v>6149</v>
      </c>
      <c r="F5012" s="6">
        <v>430945</v>
      </c>
      <c r="G5012" s="6" t="s">
        <v>5595</v>
      </c>
      <c r="H5012" s="16">
        <v>3477764.75</v>
      </c>
      <c r="I5012" s="12" t="s">
        <v>6076</v>
      </c>
      <c r="J5012" s="12" t="s">
        <v>6150</v>
      </c>
      <c r="K5012" s="15">
        <v>11165000</v>
      </c>
      <c r="L5012" s="13" t="s">
        <v>14</v>
      </c>
      <c r="M5012" s="7">
        <v>1</v>
      </c>
      <c r="N5012" s="14"/>
    </row>
    <row r="5013" spans="1:14" ht="110.25">
      <c r="A5013" s="6">
        <v>5012</v>
      </c>
      <c r="B5013" s="8" t="s">
        <v>5591</v>
      </c>
      <c r="C5013" s="9" t="s">
        <v>5627</v>
      </c>
      <c r="D5013" s="10" t="s">
        <v>5628</v>
      </c>
      <c r="E5013" s="11" t="s">
        <v>6151</v>
      </c>
      <c r="F5013" s="6">
        <v>402896</v>
      </c>
      <c r="G5013" s="6" t="s">
        <v>5595</v>
      </c>
      <c r="H5013" s="16">
        <v>8713556</v>
      </c>
      <c r="I5013" s="12" t="s">
        <v>6152</v>
      </c>
      <c r="J5013" s="12" t="s">
        <v>6153</v>
      </c>
      <c r="K5013" s="15">
        <v>16762000</v>
      </c>
      <c r="L5013" s="13" t="s">
        <v>14</v>
      </c>
      <c r="M5013" s="7">
        <v>1</v>
      </c>
      <c r="N5013" s="14"/>
    </row>
    <row r="5014" spans="1:14" ht="141.75">
      <c r="A5014" s="6">
        <v>5013</v>
      </c>
      <c r="B5014" s="8" t="s">
        <v>5591</v>
      </c>
      <c r="C5014" s="9" t="s">
        <v>5627</v>
      </c>
      <c r="D5014" s="10" t="s">
        <v>5628</v>
      </c>
      <c r="E5014" s="11" t="s">
        <v>6154</v>
      </c>
      <c r="F5014" s="6">
        <v>578188</v>
      </c>
      <c r="G5014" s="6" t="s">
        <v>5595</v>
      </c>
      <c r="H5014" s="16">
        <v>15288279.050000001</v>
      </c>
      <c r="I5014" s="12" t="s">
        <v>1170</v>
      </c>
      <c r="J5014" s="12" t="s">
        <v>6155</v>
      </c>
      <c r="K5014" s="15"/>
      <c r="L5014" s="13" t="s">
        <v>14</v>
      </c>
      <c r="M5014" s="7">
        <v>1</v>
      </c>
      <c r="N5014" s="14"/>
    </row>
    <row r="5015" spans="1:14" ht="63">
      <c r="A5015" s="6">
        <v>5014</v>
      </c>
      <c r="B5015" s="8" t="s">
        <v>5591</v>
      </c>
      <c r="C5015" s="9" t="s">
        <v>6156</v>
      </c>
      <c r="D5015" s="10" t="s">
        <v>6157</v>
      </c>
      <c r="E5015" s="11" t="s">
        <v>6158</v>
      </c>
      <c r="F5015" s="6">
        <v>81691</v>
      </c>
      <c r="G5015" s="6" t="s">
        <v>5595</v>
      </c>
      <c r="H5015" s="16">
        <v>230599614.59999999</v>
      </c>
      <c r="I5015" s="12" t="s">
        <v>6159</v>
      </c>
      <c r="J5015" s="12" t="s">
        <v>6160</v>
      </c>
      <c r="K5015" s="15">
        <v>13013000</v>
      </c>
      <c r="L5015" s="13" t="s">
        <v>14</v>
      </c>
      <c r="M5015" s="7">
        <v>1</v>
      </c>
      <c r="N5015" s="14"/>
    </row>
    <row r="5016" spans="1:14" ht="191.25">
      <c r="A5016" s="6">
        <v>5015</v>
      </c>
      <c r="B5016" s="8" t="s">
        <v>5591</v>
      </c>
      <c r="C5016" s="9" t="s">
        <v>6161</v>
      </c>
      <c r="D5016" s="10" t="s">
        <v>6162</v>
      </c>
      <c r="E5016" s="11" t="s">
        <v>6163</v>
      </c>
      <c r="F5016" s="6">
        <v>277815</v>
      </c>
      <c r="G5016" s="6" t="s">
        <v>5595</v>
      </c>
      <c r="H5016" s="16">
        <v>38404042.93</v>
      </c>
      <c r="I5016" s="12" t="s">
        <v>6164</v>
      </c>
      <c r="J5016" s="12" t="s">
        <v>6165</v>
      </c>
      <c r="K5016" s="15">
        <v>9019000</v>
      </c>
      <c r="L5016" s="13" t="s">
        <v>14</v>
      </c>
      <c r="M5016" s="7">
        <v>1</v>
      </c>
      <c r="N5016" s="14"/>
    </row>
    <row r="5017" spans="1:14" ht="78.75">
      <c r="A5017" s="6">
        <v>5016</v>
      </c>
      <c r="B5017" s="8" t="s">
        <v>5591</v>
      </c>
      <c r="C5017" s="9" t="s">
        <v>6166</v>
      </c>
      <c r="D5017" s="10" t="s">
        <v>5630</v>
      </c>
      <c r="E5017" s="11" t="s">
        <v>6167</v>
      </c>
      <c r="F5017" s="6">
        <v>393812</v>
      </c>
      <c r="G5017" s="6" t="s">
        <v>5595</v>
      </c>
      <c r="H5017" s="16">
        <v>13927741.949999999</v>
      </c>
      <c r="I5017" s="12" t="s">
        <v>5758</v>
      </c>
      <c r="J5017" s="12" t="s">
        <v>2484</v>
      </c>
      <c r="K5017" s="15">
        <v>2855000</v>
      </c>
      <c r="L5017" s="13" t="s">
        <v>14</v>
      </c>
      <c r="M5017" s="7">
        <v>1</v>
      </c>
      <c r="N5017" s="14"/>
    </row>
    <row r="5018" spans="1:14" ht="94.5">
      <c r="A5018" s="6">
        <v>5017</v>
      </c>
      <c r="B5018" s="8" t="s">
        <v>5591</v>
      </c>
      <c r="C5018" s="9" t="s">
        <v>5790</v>
      </c>
      <c r="D5018" s="10" t="s">
        <v>6168</v>
      </c>
      <c r="E5018" s="11" t="s">
        <v>6169</v>
      </c>
      <c r="F5018" s="6">
        <v>532984</v>
      </c>
      <c r="G5018" s="6" t="s">
        <v>5595</v>
      </c>
      <c r="H5018" s="16">
        <v>16467275.09</v>
      </c>
      <c r="I5018" s="12"/>
      <c r="J5018" s="12"/>
      <c r="K5018" s="15"/>
      <c r="L5018" s="13" t="s">
        <v>14</v>
      </c>
      <c r="M5018" s="7">
        <v>1</v>
      </c>
      <c r="N5018" s="14"/>
    </row>
    <row r="5019" spans="1:14" ht="78.75">
      <c r="A5019" s="6">
        <v>5018</v>
      </c>
      <c r="B5019" s="8" t="s">
        <v>5591</v>
      </c>
      <c r="C5019" s="9" t="s">
        <v>6170</v>
      </c>
      <c r="D5019" s="10" t="s">
        <v>6171</v>
      </c>
      <c r="E5019" s="11" t="s">
        <v>6172</v>
      </c>
      <c r="F5019" s="6">
        <v>462380</v>
      </c>
      <c r="G5019" s="6" t="s">
        <v>5595</v>
      </c>
      <c r="H5019" s="16">
        <v>21007980.585000001</v>
      </c>
      <c r="I5019" s="12" t="s">
        <v>2445</v>
      </c>
      <c r="J5019" s="12" t="s">
        <v>6173</v>
      </c>
      <c r="K5019" s="15">
        <v>12400000</v>
      </c>
      <c r="L5019" s="13" t="s">
        <v>70</v>
      </c>
      <c r="M5019" s="7">
        <v>1</v>
      </c>
      <c r="N5019" s="14"/>
    </row>
    <row r="5020" spans="1:14" ht="78.75">
      <c r="A5020" s="6">
        <v>5019</v>
      </c>
      <c r="B5020" s="8" t="s">
        <v>5591</v>
      </c>
      <c r="C5020" s="9" t="s">
        <v>6174</v>
      </c>
      <c r="D5020" s="10" t="s">
        <v>6175</v>
      </c>
      <c r="E5020" s="11" t="s">
        <v>6172</v>
      </c>
      <c r="F5020" s="6">
        <v>462380</v>
      </c>
      <c r="G5020" s="6" t="s">
        <v>5595</v>
      </c>
      <c r="H5020" s="16">
        <v>21007980.585000001</v>
      </c>
      <c r="I5020" s="12" t="s">
        <v>2445</v>
      </c>
      <c r="J5020" s="12" t="s">
        <v>6173</v>
      </c>
      <c r="K5020" s="15">
        <f>K5019*0.51</f>
        <v>6324000</v>
      </c>
      <c r="L5020" s="13" t="s">
        <v>70</v>
      </c>
      <c r="M5020" s="7">
        <v>0.15</v>
      </c>
      <c r="N5020" s="14"/>
    </row>
    <row r="5021" spans="1:14" ht="78.75">
      <c r="A5021" s="6">
        <v>5020</v>
      </c>
      <c r="B5021" s="8" t="s">
        <v>5591</v>
      </c>
      <c r="C5021" s="9" t="s">
        <v>5843</v>
      </c>
      <c r="D5021" s="10" t="s">
        <v>5839</v>
      </c>
      <c r="E5021" s="11" t="s">
        <v>6172</v>
      </c>
      <c r="F5021" s="6">
        <v>462380</v>
      </c>
      <c r="G5021" s="6" t="s">
        <v>5595</v>
      </c>
      <c r="H5021" s="16">
        <v>21007980.585000001</v>
      </c>
      <c r="I5021" s="12" t="s">
        <v>2445</v>
      </c>
      <c r="J5021" s="12" t="s">
        <v>6173</v>
      </c>
      <c r="K5021" s="15">
        <f>K5019*0.85</f>
        <v>10540000</v>
      </c>
      <c r="L5021" s="13" t="s">
        <v>70</v>
      </c>
      <c r="M5021" s="7">
        <v>0.85</v>
      </c>
      <c r="N5021" s="14"/>
    </row>
    <row r="5022" spans="1:14" ht="78.75">
      <c r="A5022" s="6">
        <v>5021</v>
      </c>
      <c r="B5022" s="8" t="s">
        <v>5591</v>
      </c>
      <c r="C5022" s="9" t="s">
        <v>6176</v>
      </c>
      <c r="D5022" s="10" t="s">
        <v>6177</v>
      </c>
      <c r="E5022" s="11" t="s">
        <v>6178</v>
      </c>
      <c r="F5022" s="6">
        <v>416154</v>
      </c>
      <c r="G5022" s="6" t="s">
        <v>5595</v>
      </c>
      <c r="H5022" s="16">
        <v>29005103.27</v>
      </c>
      <c r="I5022" s="12" t="s">
        <v>2405</v>
      </c>
      <c r="J5022" s="12" t="s">
        <v>6153</v>
      </c>
      <c r="K5022" s="15" t="e">
        <f>#REF!*0.1</f>
        <v>#REF!</v>
      </c>
      <c r="L5022" s="13" t="s">
        <v>70</v>
      </c>
      <c r="M5022" s="7">
        <v>0.1</v>
      </c>
      <c r="N5022" s="14"/>
    </row>
    <row r="5023" spans="1:14" ht="78.75">
      <c r="A5023" s="6">
        <v>5022</v>
      </c>
      <c r="B5023" s="8" t="s">
        <v>5591</v>
      </c>
      <c r="C5023" s="9" t="s">
        <v>6179</v>
      </c>
      <c r="D5023" s="10" t="s">
        <v>6180</v>
      </c>
      <c r="E5023" s="11" t="s">
        <v>6181</v>
      </c>
      <c r="F5023" s="6">
        <v>422734</v>
      </c>
      <c r="G5023" s="6" t="s">
        <v>5595</v>
      </c>
      <c r="H5023" s="16">
        <v>18250296.059999999</v>
      </c>
      <c r="I5023" s="12" t="s">
        <v>2405</v>
      </c>
      <c r="J5023" s="12" t="s">
        <v>6182</v>
      </c>
      <c r="K5023" s="15">
        <v>20896000</v>
      </c>
      <c r="L5023" s="13" t="s">
        <v>70</v>
      </c>
      <c r="M5023" s="7">
        <v>1</v>
      </c>
      <c r="N5023" s="14"/>
    </row>
    <row r="5024" spans="1:14" ht="78.75">
      <c r="A5024" s="6">
        <v>5023</v>
      </c>
      <c r="B5024" s="8" t="s">
        <v>5591</v>
      </c>
      <c r="C5024" s="9" t="s">
        <v>5843</v>
      </c>
      <c r="D5024" s="10" t="s">
        <v>5839</v>
      </c>
      <c r="E5024" s="11" t="s">
        <v>6183</v>
      </c>
      <c r="F5024" s="6">
        <v>422734</v>
      </c>
      <c r="G5024" s="6" t="s">
        <v>5595</v>
      </c>
      <c r="H5024" s="16">
        <v>18250296.059999999</v>
      </c>
      <c r="I5024" s="12" t="s">
        <v>2405</v>
      </c>
      <c r="J5024" s="12" t="s">
        <v>6182</v>
      </c>
      <c r="K5024" s="15">
        <f>K5023*0.9</f>
        <v>18806400</v>
      </c>
      <c r="L5024" s="13" t="s">
        <v>70</v>
      </c>
      <c r="M5024" s="7">
        <v>0.9</v>
      </c>
      <c r="N5024" s="14"/>
    </row>
    <row r="5025" spans="1:14" ht="78.75">
      <c r="A5025" s="6">
        <v>5024</v>
      </c>
      <c r="B5025" s="8" t="s">
        <v>5591</v>
      </c>
      <c r="C5025" s="9" t="s">
        <v>6176</v>
      </c>
      <c r="D5025" s="10" t="s">
        <v>6177</v>
      </c>
      <c r="E5025" s="11" t="s">
        <v>6184</v>
      </c>
      <c r="F5025" s="6">
        <v>422734</v>
      </c>
      <c r="G5025" s="6" t="s">
        <v>5595</v>
      </c>
      <c r="H5025" s="16">
        <v>18250296.059999999</v>
      </c>
      <c r="I5025" s="12" t="s">
        <v>2405</v>
      </c>
      <c r="J5025" s="12" t="s">
        <v>6182</v>
      </c>
      <c r="K5025" s="15">
        <f>K5023*0.1</f>
        <v>2089600</v>
      </c>
      <c r="L5025" s="13" t="s">
        <v>70</v>
      </c>
      <c r="M5025" s="7">
        <v>0.1</v>
      </c>
      <c r="N5025" s="14"/>
    </row>
    <row r="5026" spans="1:14" ht="110.25">
      <c r="A5026" s="6">
        <v>5025</v>
      </c>
      <c r="B5026" s="8" t="s">
        <v>5591</v>
      </c>
      <c r="C5026" s="9" t="s">
        <v>6185</v>
      </c>
      <c r="D5026" s="10" t="s">
        <v>5598</v>
      </c>
      <c r="E5026" s="11" t="s">
        <v>6186</v>
      </c>
      <c r="F5026" s="6">
        <v>160130</v>
      </c>
      <c r="G5026" s="6" t="s">
        <v>5595</v>
      </c>
      <c r="H5026" s="16">
        <v>9106255.4370000008</v>
      </c>
      <c r="I5026" s="12" t="s">
        <v>6187</v>
      </c>
      <c r="J5026" s="12" t="s">
        <v>6188</v>
      </c>
      <c r="K5026" s="15">
        <v>6013000</v>
      </c>
      <c r="L5026" s="13" t="s">
        <v>14</v>
      </c>
      <c r="M5026" s="7">
        <v>1</v>
      </c>
      <c r="N5026" s="14"/>
    </row>
    <row r="5027" spans="1:14" ht="141.75">
      <c r="A5027" s="6">
        <v>5026</v>
      </c>
      <c r="B5027" s="8" t="s">
        <v>5591</v>
      </c>
      <c r="C5027" s="9" t="s">
        <v>6189</v>
      </c>
      <c r="D5027" s="10" t="s">
        <v>6190</v>
      </c>
      <c r="E5027" s="11" t="s">
        <v>6191</v>
      </c>
      <c r="F5027" s="6">
        <v>276977</v>
      </c>
      <c r="G5027" s="6" t="s">
        <v>5595</v>
      </c>
      <c r="H5027" s="16">
        <v>17694692.399999999</v>
      </c>
      <c r="I5027" s="12" t="s">
        <v>2689</v>
      </c>
      <c r="J5027" s="12" t="s">
        <v>6192</v>
      </c>
      <c r="K5027" s="15">
        <v>8364000</v>
      </c>
      <c r="L5027" s="13" t="s">
        <v>14</v>
      </c>
      <c r="M5027" s="7">
        <v>1</v>
      </c>
      <c r="N5027" s="14"/>
    </row>
    <row r="5028" spans="1:14" ht="157.5">
      <c r="A5028" s="6">
        <v>5027</v>
      </c>
      <c r="B5028" s="8" t="s">
        <v>5591</v>
      </c>
      <c r="C5028" s="9" t="s">
        <v>6193</v>
      </c>
      <c r="D5028" s="10" t="s">
        <v>6190</v>
      </c>
      <c r="E5028" s="11" t="s">
        <v>6194</v>
      </c>
      <c r="F5028" s="6">
        <v>398455</v>
      </c>
      <c r="G5028" s="6" t="s">
        <v>5595</v>
      </c>
      <c r="H5028" s="16">
        <v>9679236.5</v>
      </c>
      <c r="I5028" s="12" t="s">
        <v>6195</v>
      </c>
      <c r="J5028" s="12" t="s">
        <v>2662</v>
      </c>
      <c r="K5028" s="15">
        <v>26662000</v>
      </c>
      <c r="L5028" s="13" t="s">
        <v>14</v>
      </c>
      <c r="M5028" s="7">
        <v>1</v>
      </c>
      <c r="N5028" s="14"/>
    </row>
    <row r="5029" spans="1:14" ht="140.25">
      <c r="A5029" s="6">
        <v>5028</v>
      </c>
      <c r="B5029" s="8" t="s">
        <v>5591</v>
      </c>
      <c r="C5029" s="9" t="s">
        <v>6196</v>
      </c>
      <c r="D5029" s="10" t="s">
        <v>6197</v>
      </c>
      <c r="E5029" s="11" t="s">
        <v>6198</v>
      </c>
      <c r="F5029" s="6">
        <v>430942</v>
      </c>
      <c r="G5029" s="6" t="s">
        <v>5595</v>
      </c>
      <c r="H5029" s="16">
        <v>23363489.859999999</v>
      </c>
      <c r="I5029" s="12" t="s">
        <v>5693</v>
      </c>
      <c r="J5029" s="12" t="s">
        <v>6199</v>
      </c>
      <c r="K5029" s="15">
        <v>24953000</v>
      </c>
      <c r="L5029" s="13" t="s">
        <v>70</v>
      </c>
      <c r="M5029" s="7">
        <v>1</v>
      </c>
      <c r="N5029" s="14"/>
    </row>
    <row r="5030" spans="1:14" ht="140.25">
      <c r="A5030" s="6">
        <v>5029</v>
      </c>
      <c r="B5030" s="8" t="s">
        <v>5591</v>
      </c>
      <c r="C5030" s="9" t="s">
        <v>6200</v>
      </c>
      <c r="D5030" s="10" t="s">
        <v>6201</v>
      </c>
      <c r="E5030" s="11" t="s">
        <v>6198</v>
      </c>
      <c r="F5030" s="6">
        <v>430942</v>
      </c>
      <c r="G5030" s="6" t="s">
        <v>5595</v>
      </c>
      <c r="H5030" s="16">
        <v>23363489.859999999</v>
      </c>
      <c r="I5030" s="12" t="s">
        <v>5693</v>
      </c>
      <c r="J5030" s="12" t="s">
        <v>6199</v>
      </c>
      <c r="K5030" s="15">
        <f>K5029*0.49</f>
        <v>12226970</v>
      </c>
      <c r="L5030" s="13" t="s">
        <v>70</v>
      </c>
      <c r="M5030" s="7">
        <v>0.49</v>
      </c>
      <c r="N5030" s="14"/>
    </row>
    <row r="5031" spans="1:14" ht="140.25">
      <c r="A5031" s="6">
        <v>5030</v>
      </c>
      <c r="B5031" s="8" t="s">
        <v>5591</v>
      </c>
      <c r="C5031" s="9" t="s">
        <v>5695</v>
      </c>
      <c r="D5031" s="10" t="s">
        <v>5696</v>
      </c>
      <c r="E5031" s="11" t="s">
        <v>6198</v>
      </c>
      <c r="F5031" s="6">
        <v>430942</v>
      </c>
      <c r="G5031" s="6" t="s">
        <v>5595</v>
      </c>
      <c r="H5031" s="16">
        <v>23363489.859999999</v>
      </c>
      <c r="I5031" s="12" t="s">
        <v>5693</v>
      </c>
      <c r="J5031" s="12" t="s">
        <v>6199</v>
      </c>
      <c r="K5031" s="15">
        <f>K5029*0.51</f>
        <v>12726030</v>
      </c>
      <c r="L5031" s="13" t="s">
        <v>70</v>
      </c>
      <c r="M5031" s="7">
        <v>0.51</v>
      </c>
      <c r="N5031" s="14"/>
    </row>
    <row r="5032" spans="1:14" ht="255">
      <c r="A5032" s="6">
        <v>5031</v>
      </c>
      <c r="B5032" s="8" t="s">
        <v>5591</v>
      </c>
      <c r="C5032" s="9" t="s">
        <v>6202</v>
      </c>
      <c r="D5032" s="10" t="s">
        <v>6203</v>
      </c>
      <c r="E5032" s="11" t="s">
        <v>6204</v>
      </c>
      <c r="F5032" s="6">
        <v>292284</v>
      </c>
      <c r="G5032" s="6" t="s">
        <v>5595</v>
      </c>
      <c r="H5032" s="16">
        <v>40770506.204000004</v>
      </c>
      <c r="I5032" s="12" t="s">
        <v>5660</v>
      </c>
      <c r="J5032" s="12" t="s">
        <v>6205</v>
      </c>
      <c r="K5032" s="15">
        <v>22009000</v>
      </c>
      <c r="L5032" s="13" t="s">
        <v>14</v>
      </c>
      <c r="M5032" s="7">
        <v>1</v>
      </c>
      <c r="N5032" s="14"/>
    </row>
    <row r="5033" spans="1:14" ht="94.5">
      <c r="A5033" s="6">
        <v>5032</v>
      </c>
      <c r="B5033" s="8" t="s">
        <v>5591</v>
      </c>
      <c r="C5033" s="9" t="s">
        <v>6206</v>
      </c>
      <c r="D5033" s="10" t="s">
        <v>6207</v>
      </c>
      <c r="E5033" s="11" t="s">
        <v>6208</v>
      </c>
      <c r="F5033" s="6">
        <v>451485</v>
      </c>
      <c r="G5033" s="6" t="s">
        <v>5595</v>
      </c>
      <c r="H5033" s="16">
        <v>6191378.9500000002</v>
      </c>
      <c r="I5033" s="12" t="s">
        <v>5898</v>
      </c>
      <c r="J5033" s="12" t="s">
        <v>6209</v>
      </c>
      <c r="K5033" s="15">
        <v>14442000</v>
      </c>
      <c r="L5033" s="13" t="s">
        <v>14</v>
      </c>
      <c r="M5033" s="7">
        <v>1</v>
      </c>
      <c r="N5033" s="14"/>
    </row>
    <row r="5034" spans="1:14" ht="178.5">
      <c r="A5034" s="6">
        <v>5033</v>
      </c>
      <c r="B5034" s="8" t="s">
        <v>5591</v>
      </c>
      <c r="C5034" s="9" t="s">
        <v>6210</v>
      </c>
      <c r="D5034" s="10" t="s">
        <v>6211</v>
      </c>
      <c r="E5034" s="11" t="s">
        <v>6212</v>
      </c>
      <c r="F5034" s="6">
        <v>435620</v>
      </c>
      <c r="G5034" s="6" t="s">
        <v>5595</v>
      </c>
      <c r="H5034" s="16">
        <v>1740418.05</v>
      </c>
      <c r="I5034" s="12" t="s">
        <v>5797</v>
      </c>
      <c r="J5034" s="12" t="s">
        <v>6213</v>
      </c>
      <c r="K5034" s="15">
        <v>40263000</v>
      </c>
      <c r="L5034" s="13" t="s">
        <v>14</v>
      </c>
      <c r="M5034" s="7">
        <v>1</v>
      </c>
      <c r="N5034" s="14"/>
    </row>
    <row r="5035" spans="1:14" ht="78.75">
      <c r="A5035" s="6">
        <v>5034</v>
      </c>
      <c r="B5035" s="8" t="s">
        <v>5591</v>
      </c>
      <c r="C5035" s="9" t="s">
        <v>6214</v>
      </c>
      <c r="D5035" s="10" t="s">
        <v>6215</v>
      </c>
      <c r="E5035" s="11" t="s">
        <v>6216</v>
      </c>
      <c r="F5035" s="6">
        <v>485939</v>
      </c>
      <c r="G5035" s="6" t="s">
        <v>5595</v>
      </c>
      <c r="H5035" s="16">
        <v>3840065.3</v>
      </c>
      <c r="I5035" s="12" t="s">
        <v>3765</v>
      </c>
      <c r="J5035" s="12" t="s">
        <v>6217</v>
      </c>
      <c r="K5035" s="15">
        <v>13106000</v>
      </c>
      <c r="L5035" s="13" t="s">
        <v>14</v>
      </c>
      <c r="M5035" s="7">
        <v>1</v>
      </c>
      <c r="N5035" s="14"/>
    </row>
    <row r="5036" spans="1:14" ht="110.25">
      <c r="A5036" s="6">
        <v>5035</v>
      </c>
      <c r="B5036" s="8" t="s">
        <v>5591</v>
      </c>
      <c r="C5036" s="9" t="s">
        <v>6218</v>
      </c>
      <c r="D5036" s="10" t="s">
        <v>6219</v>
      </c>
      <c r="E5036" s="11" t="s">
        <v>6220</v>
      </c>
      <c r="F5036" s="6">
        <v>532990</v>
      </c>
      <c r="G5036" s="6" t="s">
        <v>5595</v>
      </c>
      <c r="H5036" s="16">
        <v>3313356.7999999998</v>
      </c>
      <c r="I5036" s="12"/>
      <c r="J5036" s="12"/>
      <c r="K5036" s="15"/>
      <c r="L5036" s="13" t="s">
        <v>14</v>
      </c>
      <c r="M5036" s="7">
        <v>1</v>
      </c>
      <c r="N5036" s="14"/>
    </row>
    <row r="5037" spans="1:14" ht="94.5">
      <c r="A5037" s="6">
        <v>5036</v>
      </c>
      <c r="B5037" s="8" t="s">
        <v>5591</v>
      </c>
      <c r="C5037" s="9" t="s">
        <v>6221</v>
      </c>
      <c r="D5037" s="10" t="s">
        <v>6222</v>
      </c>
      <c r="E5037" s="11" t="s">
        <v>6223</v>
      </c>
      <c r="F5037" s="6">
        <v>416152</v>
      </c>
      <c r="G5037" s="6" t="s">
        <v>5595</v>
      </c>
      <c r="H5037" s="16">
        <v>12335421.5</v>
      </c>
      <c r="I5037" s="12" t="s">
        <v>5797</v>
      </c>
      <c r="J5037" s="12" t="s">
        <v>6213</v>
      </c>
      <c r="K5037" s="15">
        <v>7213000</v>
      </c>
      <c r="L5037" s="13" t="s">
        <v>70</v>
      </c>
      <c r="M5037" s="7">
        <v>1</v>
      </c>
      <c r="N5037" s="14"/>
    </row>
    <row r="5038" spans="1:14" ht="94.5">
      <c r="A5038" s="6">
        <v>5037</v>
      </c>
      <c r="B5038" s="8" t="s">
        <v>5591</v>
      </c>
      <c r="C5038" s="9" t="s">
        <v>6224</v>
      </c>
      <c r="D5038" s="10" t="s">
        <v>6225</v>
      </c>
      <c r="E5038" s="11" t="s">
        <v>6223</v>
      </c>
      <c r="F5038" s="6">
        <v>416152</v>
      </c>
      <c r="G5038" s="6" t="s">
        <v>5595</v>
      </c>
      <c r="H5038" s="16">
        <v>12335421.5</v>
      </c>
      <c r="I5038" s="12" t="s">
        <v>5797</v>
      </c>
      <c r="J5038" s="12" t="s">
        <v>6213</v>
      </c>
      <c r="K5038" s="15">
        <f>K5037*0.49</f>
        <v>3534370</v>
      </c>
      <c r="L5038" s="13" t="s">
        <v>70</v>
      </c>
      <c r="M5038" s="7">
        <v>0.49</v>
      </c>
      <c r="N5038" s="14"/>
    </row>
    <row r="5039" spans="1:14" ht="94.5">
      <c r="A5039" s="6">
        <v>5038</v>
      </c>
      <c r="B5039" s="8" t="s">
        <v>5591</v>
      </c>
      <c r="C5039" s="9" t="s">
        <v>6226</v>
      </c>
      <c r="D5039" s="10" t="s">
        <v>6227</v>
      </c>
      <c r="E5039" s="11" t="s">
        <v>6223</v>
      </c>
      <c r="F5039" s="6">
        <v>416152</v>
      </c>
      <c r="G5039" s="6" t="s">
        <v>5595</v>
      </c>
      <c r="H5039" s="16">
        <v>12335421.5</v>
      </c>
      <c r="I5039" s="12" t="s">
        <v>5797</v>
      </c>
      <c r="J5039" s="12" t="s">
        <v>6213</v>
      </c>
      <c r="K5039" s="15">
        <f>K5037*0.51</f>
        <v>3678630</v>
      </c>
      <c r="L5039" s="13" t="s">
        <v>70</v>
      </c>
      <c r="M5039" s="7">
        <v>0.51</v>
      </c>
      <c r="N5039" s="14"/>
    </row>
    <row r="5040" spans="1:14" ht="78.75">
      <c r="A5040" s="6">
        <v>5039</v>
      </c>
      <c r="B5040" s="8" t="s">
        <v>5591</v>
      </c>
      <c r="C5040" s="9" t="s">
        <v>6224</v>
      </c>
      <c r="D5040" s="10" t="s">
        <v>6225</v>
      </c>
      <c r="E5040" s="11" t="s">
        <v>6228</v>
      </c>
      <c r="F5040" s="6">
        <v>526544</v>
      </c>
      <c r="G5040" s="6" t="s">
        <v>907</v>
      </c>
      <c r="H5040" s="16">
        <v>2377438.65</v>
      </c>
      <c r="I5040" s="12"/>
      <c r="J5040" s="12"/>
      <c r="K5040" s="15"/>
      <c r="L5040" s="13" t="s">
        <v>14</v>
      </c>
      <c r="M5040" s="7">
        <v>1</v>
      </c>
      <c r="N5040" s="14"/>
    </row>
    <row r="5041" spans="1:14" ht="236.25">
      <c r="A5041" s="6">
        <v>5040</v>
      </c>
      <c r="B5041" s="8" t="s">
        <v>5591</v>
      </c>
      <c r="C5041" s="9" t="s">
        <v>6224</v>
      </c>
      <c r="D5041" s="10" t="s">
        <v>6225</v>
      </c>
      <c r="E5041" s="11" t="s">
        <v>6229</v>
      </c>
      <c r="F5041" s="6">
        <v>593159</v>
      </c>
      <c r="G5041" s="6" t="s">
        <v>5595</v>
      </c>
      <c r="H5041" s="16">
        <v>11305954.48</v>
      </c>
      <c r="I5041" s="12"/>
      <c r="J5041" s="12"/>
      <c r="K5041" s="15"/>
      <c r="L5041" s="13" t="s">
        <v>14</v>
      </c>
      <c r="M5041" s="7">
        <v>1</v>
      </c>
      <c r="N5041" s="14"/>
    </row>
    <row r="5042" spans="1:14" ht="165.75">
      <c r="A5042" s="6">
        <v>5041</v>
      </c>
      <c r="B5042" s="8" t="s">
        <v>5591</v>
      </c>
      <c r="C5042" s="9" t="s">
        <v>6230</v>
      </c>
      <c r="D5042" s="10" t="s">
        <v>6231</v>
      </c>
      <c r="E5042" s="11" t="s">
        <v>6232</v>
      </c>
      <c r="F5042" s="6">
        <v>435622</v>
      </c>
      <c r="G5042" s="6" t="s">
        <v>5595</v>
      </c>
      <c r="H5042" s="16">
        <v>12198652.65</v>
      </c>
      <c r="I5042" s="12" t="s">
        <v>6233</v>
      </c>
      <c r="J5042" s="12" t="s">
        <v>2657</v>
      </c>
      <c r="K5042" s="15">
        <v>2626000</v>
      </c>
      <c r="L5042" s="13" t="s">
        <v>14</v>
      </c>
      <c r="M5042" s="7">
        <v>1</v>
      </c>
      <c r="N5042" s="14"/>
    </row>
    <row r="5043" spans="1:14" ht="78.75">
      <c r="A5043" s="6">
        <v>5042</v>
      </c>
      <c r="B5043" s="8" t="s">
        <v>5591</v>
      </c>
      <c r="C5043" s="9" t="s">
        <v>6234</v>
      </c>
      <c r="D5043" s="10" t="s">
        <v>6235</v>
      </c>
      <c r="E5043" s="11" t="s">
        <v>6236</v>
      </c>
      <c r="F5043" s="6">
        <v>170000</v>
      </c>
      <c r="G5043" s="6" t="s">
        <v>5595</v>
      </c>
      <c r="H5043" s="16">
        <v>35424236</v>
      </c>
      <c r="I5043" s="12" t="s">
        <v>6237</v>
      </c>
      <c r="J5043" s="12" t="s">
        <v>6238</v>
      </c>
      <c r="K5043" s="15">
        <v>0</v>
      </c>
      <c r="L5043" s="13" t="s">
        <v>70</v>
      </c>
      <c r="M5043" s="7">
        <v>1</v>
      </c>
      <c r="N5043" s="14"/>
    </row>
    <row r="5044" spans="1:14" ht="78.75">
      <c r="A5044" s="6">
        <v>5043</v>
      </c>
      <c r="B5044" s="8" t="s">
        <v>5591</v>
      </c>
      <c r="C5044" s="9" t="s">
        <v>6239</v>
      </c>
      <c r="D5044" s="10" t="s">
        <v>6240</v>
      </c>
      <c r="E5044" s="11" t="s">
        <v>6236</v>
      </c>
      <c r="F5044" s="6">
        <v>170000</v>
      </c>
      <c r="G5044" s="6" t="s">
        <v>5595</v>
      </c>
      <c r="H5044" s="16">
        <v>35424236</v>
      </c>
      <c r="I5044" s="12" t="s">
        <v>6237</v>
      </c>
      <c r="J5044" s="12" t="s">
        <v>6238</v>
      </c>
      <c r="K5044" s="15">
        <v>0</v>
      </c>
      <c r="L5044" s="13" t="s">
        <v>70</v>
      </c>
      <c r="M5044" s="7">
        <v>0.6</v>
      </c>
      <c r="N5044" s="14"/>
    </row>
    <row r="5045" spans="1:14" ht="78.75">
      <c r="A5045" s="6">
        <v>5044</v>
      </c>
      <c r="B5045" s="8" t="s">
        <v>5591</v>
      </c>
      <c r="C5045" s="9" t="s">
        <v>6057</v>
      </c>
      <c r="D5045" s="10" t="s">
        <v>6058</v>
      </c>
      <c r="E5045" s="11" t="s">
        <v>6236</v>
      </c>
      <c r="F5045" s="6">
        <v>170000</v>
      </c>
      <c r="G5045" s="6" t="s">
        <v>5595</v>
      </c>
      <c r="H5045" s="16">
        <v>35424236</v>
      </c>
      <c r="I5045" s="12" t="s">
        <v>6237</v>
      </c>
      <c r="J5045" s="12" t="s">
        <v>6238</v>
      </c>
      <c r="K5045" s="15">
        <v>0</v>
      </c>
      <c r="L5045" s="13" t="s">
        <v>70</v>
      </c>
      <c r="M5045" s="7">
        <v>0.4</v>
      </c>
      <c r="N5045" s="14"/>
    </row>
    <row r="5046" spans="1:14" ht="63">
      <c r="A5046" s="6">
        <v>5045</v>
      </c>
      <c r="B5046" s="8" t="s">
        <v>5591</v>
      </c>
      <c r="C5046" s="9" t="s">
        <v>6241</v>
      </c>
      <c r="D5046" s="10" t="s">
        <v>6242</v>
      </c>
      <c r="E5046" s="11" t="s">
        <v>6243</v>
      </c>
      <c r="F5046" s="6">
        <v>416150</v>
      </c>
      <c r="G5046" s="6" t="s">
        <v>5595</v>
      </c>
      <c r="H5046" s="16">
        <v>35601770.939999998</v>
      </c>
      <c r="I5046" s="12" t="s">
        <v>2405</v>
      </c>
      <c r="J5046" s="12" t="s">
        <v>6244</v>
      </c>
      <c r="K5046" s="15">
        <v>0</v>
      </c>
      <c r="L5046" s="13" t="s">
        <v>70</v>
      </c>
      <c r="M5046" s="7">
        <v>1</v>
      </c>
      <c r="N5046" s="14"/>
    </row>
    <row r="5047" spans="1:14" ht="63">
      <c r="A5047" s="6">
        <v>5046</v>
      </c>
      <c r="B5047" s="8" t="s">
        <v>5591</v>
      </c>
      <c r="C5047" s="9" t="s">
        <v>6245</v>
      </c>
      <c r="D5047" s="10" t="s">
        <v>6246</v>
      </c>
      <c r="E5047" s="11" t="s">
        <v>6243</v>
      </c>
      <c r="F5047" s="6">
        <v>416150</v>
      </c>
      <c r="G5047" s="6" t="s">
        <v>5595</v>
      </c>
      <c r="H5047" s="16">
        <v>35601770.939999998</v>
      </c>
      <c r="I5047" s="12" t="s">
        <v>2405</v>
      </c>
      <c r="J5047" s="12" t="s">
        <v>6244</v>
      </c>
      <c r="K5047" s="15">
        <v>0</v>
      </c>
      <c r="L5047" s="13" t="s">
        <v>70</v>
      </c>
      <c r="M5047" s="7">
        <v>0.81</v>
      </c>
      <c r="N5047" s="14"/>
    </row>
    <row r="5048" spans="1:14" ht="63">
      <c r="A5048" s="6">
        <v>5047</v>
      </c>
      <c r="B5048" s="8" t="s">
        <v>5591</v>
      </c>
      <c r="C5048" s="9" t="s">
        <v>6247</v>
      </c>
      <c r="D5048" s="10" t="s">
        <v>5618</v>
      </c>
      <c r="E5048" s="11" t="s">
        <v>6243</v>
      </c>
      <c r="F5048" s="6">
        <v>416150</v>
      </c>
      <c r="G5048" s="6" t="s">
        <v>5595</v>
      </c>
      <c r="H5048" s="16">
        <v>35601770.939999998</v>
      </c>
      <c r="I5048" s="12" t="s">
        <v>2405</v>
      </c>
      <c r="J5048" s="12" t="s">
        <v>6244</v>
      </c>
      <c r="K5048" s="15">
        <v>0</v>
      </c>
      <c r="L5048" s="13" t="s">
        <v>70</v>
      </c>
      <c r="M5048" s="7">
        <v>0.19</v>
      </c>
      <c r="N5048" s="14"/>
    </row>
    <row r="5049" spans="1:14" ht="76.5">
      <c r="A5049" s="6">
        <v>5048</v>
      </c>
      <c r="B5049" s="8" t="s">
        <v>5591</v>
      </c>
      <c r="C5049" s="9" t="s">
        <v>6248</v>
      </c>
      <c r="D5049" s="10" t="s">
        <v>6249</v>
      </c>
      <c r="E5049" s="11" t="s">
        <v>6250</v>
      </c>
      <c r="F5049" s="6">
        <v>347566</v>
      </c>
      <c r="G5049" s="6" t="s">
        <v>5595</v>
      </c>
      <c r="H5049" s="16">
        <v>16008264.140000001</v>
      </c>
      <c r="I5049" s="12" t="s">
        <v>6251</v>
      </c>
      <c r="J5049" s="12" t="s">
        <v>6252</v>
      </c>
      <c r="K5049" s="15">
        <v>0</v>
      </c>
      <c r="L5049" s="13" t="s">
        <v>70</v>
      </c>
      <c r="M5049" s="7">
        <v>1</v>
      </c>
      <c r="N5049" s="14"/>
    </row>
    <row r="5050" spans="1:14" ht="76.5">
      <c r="A5050" s="6">
        <v>5049</v>
      </c>
      <c r="B5050" s="8" t="s">
        <v>5591</v>
      </c>
      <c r="C5050" s="9" t="s">
        <v>6067</v>
      </c>
      <c r="D5050" s="10" t="s">
        <v>6253</v>
      </c>
      <c r="E5050" s="11" t="s">
        <v>6250</v>
      </c>
      <c r="F5050" s="6">
        <v>347566</v>
      </c>
      <c r="G5050" s="6" t="s">
        <v>5595</v>
      </c>
      <c r="H5050" s="16">
        <v>16008264.140000001</v>
      </c>
      <c r="I5050" s="12" t="s">
        <v>6251</v>
      </c>
      <c r="J5050" s="12" t="s">
        <v>6252</v>
      </c>
      <c r="K5050" s="15">
        <v>0</v>
      </c>
      <c r="L5050" s="13" t="s">
        <v>70</v>
      </c>
      <c r="M5050" s="7">
        <v>0.49</v>
      </c>
      <c r="N5050" s="14"/>
    </row>
    <row r="5051" spans="1:14" ht="76.5">
      <c r="A5051" s="6">
        <v>5050</v>
      </c>
      <c r="B5051" s="8" t="s">
        <v>5591</v>
      </c>
      <c r="C5051" s="9" t="s">
        <v>6097</v>
      </c>
      <c r="D5051" s="10" t="s">
        <v>6005</v>
      </c>
      <c r="E5051" s="11" t="s">
        <v>6250</v>
      </c>
      <c r="F5051" s="6">
        <v>347566</v>
      </c>
      <c r="G5051" s="6" t="s">
        <v>5595</v>
      </c>
      <c r="H5051" s="16">
        <v>16008264.140000001</v>
      </c>
      <c r="I5051" s="12" t="s">
        <v>6251</v>
      </c>
      <c r="J5051" s="12" t="s">
        <v>6252</v>
      </c>
      <c r="K5051" s="15">
        <v>0</v>
      </c>
      <c r="L5051" s="13" t="s">
        <v>70</v>
      </c>
      <c r="M5051" s="7">
        <v>0.51</v>
      </c>
      <c r="N5051" s="14"/>
    </row>
    <row r="5052" spans="1:14" ht="78.75">
      <c r="A5052" s="6">
        <v>5051</v>
      </c>
      <c r="B5052" s="8" t="s">
        <v>5591</v>
      </c>
      <c r="C5052" s="9" t="s">
        <v>6254</v>
      </c>
      <c r="D5052" s="10" t="s">
        <v>6255</v>
      </c>
      <c r="E5052" s="11" t="s">
        <v>6256</v>
      </c>
      <c r="F5052" s="6">
        <v>416158</v>
      </c>
      <c r="G5052" s="6" t="s">
        <v>5595</v>
      </c>
      <c r="H5052" s="16">
        <v>10166612.15</v>
      </c>
      <c r="I5052" s="12" t="s">
        <v>6257</v>
      </c>
      <c r="J5052" s="12" t="s">
        <v>2744</v>
      </c>
      <c r="K5052" s="15">
        <v>0</v>
      </c>
      <c r="L5052" s="13" t="s">
        <v>14</v>
      </c>
      <c r="M5052" s="7">
        <v>1</v>
      </c>
      <c r="N5052" s="14"/>
    </row>
    <row r="5053" spans="1:14" ht="153">
      <c r="A5053" s="6">
        <v>5052</v>
      </c>
      <c r="B5053" s="8" t="s">
        <v>5591</v>
      </c>
      <c r="C5053" s="9" t="s">
        <v>6258</v>
      </c>
      <c r="D5053" s="10" t="s">
        <v>6259</v>
      </c>
      <c r="E5053" s="11" t="s">
        <v>6260</v>
      </c>
      <c r="F5053" s="6">
        <v>430943</v>
      </c>
      <c r="G5053" s="6" t="s">
        <v>5595</v>
      </c>
      <c r="H5053" s="16">
        <v>22767433.34</v>
      </c>
      <c r="I5053" s="12" t="s">
        <v>5898</v>
      </c>
      <c r="J5053" s="12" t="s">
        <v>993</v>
      </c>
      <c r="K5053" s="15">
        <v>4405000</v>
      </c>
      <c r="L5053" s="13" t="s">
        <v>70</v>
      </c>
      <c r="M5053" s="7">
        <v>1</v>
      </c>
      <c r="N5053" s="14"/>
    </row>
    <row r="5054" spans="1:14" ht="153">
      <c r="A5054" s="6">
        <v>5053</v>
      </c>
      <c r="B5054" s="8" t="s">
        <v>5591</v>
      </c>
      <c r="C5054" s="9" t="s">
        <v>6261</v>
      </c>
      <c r="D5054" s="10" t="s">
        <v>6262</v>
      </c>
      <c r="E5054" s="11" t="s">
        <v>6260</v>
      </c>
      <c r="F5054" s="6">
        <v>430943</v>
      </c>
      <c r="G5054" s="6" t="s">
        <v>5595</v>
      </c>
      <c r="H5054" s="16">
        <v>22767433.34</v>
      </c>
      <c r="I5054" s="12" t="s">
        <v>5898</v>
      </c>
      <c r="J5054" s="12" t="s">
        <v>993</v>
      </c>
      <c r="K5054" s="15">
        <f>K5053*0.49</f>
        <v>2158450</v>
      </c>
      <c r="L5054" s="13" t="s">
        <v>70</v>
      </c>
      <c r="M5054" s="7">
        <v>0.49</v>
      </c>
      <c r="N5054" s="14"/>
    </row>
    <row r="5055" spans="1:14" ht="153">
      <c r="A5055" s="6">
        <v>5054</v>
      </c>
      <c r="B5055" s="8" t="s">
        <v>5591</v>
      </c>
      <c r="C5055" s="9" t="s">
        <v>6263</v>
      </c>
      <c r="D5055" s="10" t="s">
        <v>6264</v>
      </c>
      <c r="E5055" s="11" t="s">
        <v>6260</v>
      </c>
      <c r="F5055" s="6">
        <v>430943</v>
      </c>
      <c r="G5055" s="6" t="s">
        <v>5595</v>
      </c>
      <c r="H5055" s="16">
        <v>22767433.34</v>
      </c>
      <c r="I5055" s="12" t="s">
        <v>5898</v>
      </c>
      <c r="J5055" s="12" t="s">
        <v>993</v>
      </c>
      <c r="K5055" s="15">
        <f>K5053*0.51</f>
        <v>2246550</v>
      </c>
      <c r="L5055" s="13" t="s">
        <v>70</v>
      </c>
      <c r="M5055" s="7">
        <v>0.51</v>
      </c>
      <c r="N5055" s="14"/>
    </row>
    <row r="5056" spans="1:14" ht="140.25">
      <c r="A5056" s="6">
        <v>5055</v>
      </c>
      <c r="B5056" s="8" t="s">
        <v>5591</v>
      </c>
      <c r="C5056" s="9" t="s">
        <v>6265</v>
      </c>
      <c r="D5056" s="10" t="s">
        <v>6259</v>
      </c>
      <c r="E5056" s="11" t="s">
        <v>6266</v>
      </c>
      <c r="F5056" s="6">
        <v>420801</v>
      </c>
      <c r="G5056" s="6" t="s">
        <v>5595</v>
      </c>
      <c r="H5056" s="16">
        <v>12796986.408</v>
      </c>
      <c r="I5056" s="12" t="s">
        <v>974</v>
      </c>
      <c r="J5056" s="12" t="s">
        <v>6267</v>
      </c>
      <c r="K5056" s="15">
        <v>1937000</v>
      </c>
      <c r="L5056" s="13" t="s">
        <v>70</v>
      </c>
      <c r="M5056" s="7">
        <v>1</v>
      </c>
      <c r="N5056" s="14"/>
    </row>
    <row r="5057" spans="1:14" ht="140.25">
      <c r="A5057" s="6">
        <v>5056</v>
      </c>
      <c r="B5057" s="8" t="s">
        <v>5591</v>
      </c>
      <c r="C5057" s="9" t="s">
        <v>6261</v>
      </c>
      <c r="D5057" s="10" t="s">
        <v>6262</v>
      </c>
      <c r="E5057" s="11" t="s">
        <v>6266</v>
      </c>
      <c r="F5057" s="6">
        <v>420801</v>
      </c>
      <c r="G5057" s="6" t="s">
        <v>5595</v>
      </c>
      <c r="H5057" s="16">
        <v>12796986.408</v>
      </c>
      <c r="I5057" s="12" t="s">
        <v>974</v>
      </c>
      <c r="J5057" s="12" t="s">
        <v>6267</v>
      </c>
      <c r="K5057" s="15">
        <f>K5056*0.49</f>
        <v>949130</v>
      </c>
      <c r="L5057" s="13" t="s">
        <v>70</v>
      </c>
      <c r="M5057" s="7">
        <v>0.49</v>
      </c>
      <c r="N5057" s="14"/>
    </row>
    <row r="5058" spans="1:14" ht="140.25">
      <c r="A5058" s="6">
        <v>5057</v>
      </c>
      <c r="B5058" s="8" t="s">
        <v>5591</v>
      </c>
      <c r="C5058" s="9" t="s">
        <v>6263</v>
      </c>
      <c r="D5058" s="10" t="s">
        <v>6264</v>
      </c>
      <c r="E5058" s="11" t="s">
        <v>6266</v>
      </c>
      <c r="F5058" s="6">
        <v>420801</v>
      </c>
      <c r="G5058" s="6" t="s">
        <v>5595</v>
      </c>
      <c r="H5058" s="16">
        <v>12796986.408</v>
      </c>
      <c r="I5058" s="12" t="s">
        <v>974</v>
      </c>
      <c r="J5058" s="12" t="s">
        <v>6267</v>
      </c>
      <c r="K5058" s="15">
        <f>K5056*0.51</f>
        <v>987870</v>
      </c>
      <c r="L5058" s="13" t="s">
        <v>70</v>
      </c>
      <c r="M5058" s="7">
        <v>0.51</v>
      </c>
      <c r="N5058" s="14"/>
    </row>
    <row r="5059" spans="1:14" ht="110.25">
      <c r="A5059" s="6">
        <v>5058</v>
      </c>
      <c r="B5059" s="8" t="s">
        <v>5591</v>
      </c>
      <c r="C5059" s="9" t="s">
        <v>6268</v>
      </c>
      <c r="D5059" s="10" t="s">
        <v>6269</v>
      </c>
      <c r="E5059" s="11" t="s">
        <v>6270</v>
      </c>
      <c r="F5059" s="6">
        <v>461254</v>
      </c>
      <c r="G5059" s="6" t="s">
        <v>3596</v>
      </c>
      <c r="H5059" s="16" t="s">
        <v>6271</v>
      </c>
      <c r="I5059" s="12" t="s">
        <v>5762</v>
      </c>
      <c r="J5059" s="12" t="s">
        <v>6272</v>
      </c>
      <c r="K5059" s="15">
        <v>0</v>
      </c>
      <c r="L5059" s="13" t="s">
        <v>70</v>
      </c>
      <c r="M5059" s="7">
        <v>1</v>
      </c>
      <c r="N5059" s="14"/>
    </row>
    <row r="5060" spans="1:14" ht="110.25">
      <c r="A5060" s="6">
        <v>5059</v>
      </c>
      <c r="B5060" s="8" t="s">
        <v>5591</v>
      </c>
      <c r="C5060" s="9" t="s">
        <v>6273</v>
      </c>
      <c r="D5060" s="10" t="s">
        <v>6274</v>
      </c>
      <c r="E5060" s="11" t="s">
        <v>6270</v>
      </c>
      <c r="F5060" s="6">
        <v>461254</v>
      </c>
      <c r="G5060" s="6" t="s">
        <v>3596</v>
      </c>
      <c r="H5060" s="16" t="s">
        <v>6271</v>
      </c>
      <c r="I5060" s="12" t="s">
        <v>5762</v>
      </c>
      <c r="J5060" s="12" t="s">
        <v>6272</v>
      </c>
      <c r="K5060" s="15">
        <v>0</v>
      </c>
      <c r="L5060" s="13" t="s">
        <v>70</v>
      </c>
      <c r="M5060" s="7">
        <v>0.49</v>
      </c>
      <c r="N5060" s="14"/>
    </row>
    <row r="5061" spans="1:14" ht="110.25">
      <c r="A5061" s="6">
        <v>5060</v>
      </c>
      <c r="B5061" s="8" t="s">
        <v>5591</v>
      </c>
      <c r="C5061" s="9" t="s">
        <v>6275</v>
      </c>
      <c r="D5061" s="10" t="s">
        <v>6276</v>
      </c>
      <c r="E5061" s="11" t="s">
        <v>6270</v>
      </c>
      <c r="F5061" s="6">
        <v>461254</v>
      </c>
      <c r="G5061" s="6" t="s">
        <v>3596</v>
      </c>
      <c r="H5061" s="16" t="s">
        <v>6271</v>
      </c>
      <c r="I5061" s="12" t="s">
        <v>5762</v>
      </c>
      <c r="J5061" s="12" t="s">
        <v>6272</v>
      </c>
      <c r="K5061" s="15">
        <v>0</v>
      </c>
      <c r="L5061" s="13" t="s">
        <v>70</v>
      </c>
      <c r="M5061" s="7">
        <v>0.51</v>
      </c>
      <c r="N5061" s="14"/>
    </row>
    <row r="5062" spans="1:14" ht="78.75">
      <c r="A5062" s="6">
        <v>5061</v>
      </c>
      <c r="B5062" s="8" t="s">
        <v>5591</v>
      </c>
      <c r="C5062" s="9" t="s">
        <v>6277</v>
      </c>
      <c r="D5062" s="10" t="s">
        <v>6278</v>
      </c>
      <c r="E5062" s="11" t="s">
        <v>6279</v>
      </c>
      <c r="F5062" s="6">
        <v>462379</v>
      </c>
      <c r="G5062" s="6" t="s">
        <v>4045</v>
      </c>
      <c r="H5062" s="16">
        <v>60520329.357000001</v>
      </c>
      <c r="I5062" s="12">
        <v>44070</v>
      </c>
      <c r="J5062" s="12">
        <v>44481</v>
      </c>
      <c r="K5062" s="15" t="s">
        <v>6280</v>
      </c>
      <c r="L5062" s="13" t="s">
        <v>14</v>
      </c>
      <c r="M5062" s="7">
        <v>1</v>
      </c>
      <c r="N5062" s="14"/>
    </row>
    <row r="5063" spans="1:14" ht="78.75">
      <c r="A5063" s="6">
        <v>5062</v>
      </c>
      <c r="B5063" s="8" t="s">
        <v>5591</v>
      </c>
      <c r="C5063" s="9" t="s">
        <v>6281</v>
      </c>
      <c r="D5063" s="10" t="s">
        <v>6282</v>
      </c>
      <c r="E5063" s="11" t="s">
        <v>6283</v>
      </c>
      <c r="F5063" s="6">
        <v>496628</v>
      </c>
      <c r="G5063" s="6" t="s">
        <v>4045</v>
      </c>
      <c r="H5063" s="16">
        <v>95836012.606000006</v>
      </c>
      <c r="I5063" s="12"/>
      <c r="J5063" s="12"/>
      <c r="K5063" s="15">
        <v>0</v>
      </c>
      <c r="L5063" s="13" t="s">
        <v>14</v>
      </c>
      <c r="M5063" s="7">
        <v>1</v>
      </c>
      <c r="N5063" s="14"/>
    </row>
    <row r="5064" spans="1:14" ht="78.75">
      <c r="A5064" s="6">
        <v>5063</v>
      </c>
      <c r="B5064" s="8" t="s">
        <v>5591</v>
      </c>
      <c r="C5064" s="9" t="s">
        <v>6284</v>
      </c>
      <c r="D5064" s="10" t="s">
        <v>6285</v>
      </c>
      <c r="E5064" s="11" t="s">
        <v>6286</v>
      </c>
      <c r="F5064" s="6">
        <v>474532</v>
      </c>
      <c r="G5064" s="6" t="s">
        <v>4045</v>
      </c>
      <c r="H5064" s="16">
        <v>110762354.54700001</v>
      </c>
      <c r="I5064" s="12">
        <v>44122</v>
      </c>
      <c r="J5064" s="12">
        <v>44634</v>
      </c>
      <c r="K5064" s="15" t="s">
        <v>6287</v>
      </c>
      <c r="L5064" s="13" t="s">
        <v>70</v>
      </c>
      <c r="M5064" s="7">
        <v>1</v>
      </c>
      <c r="N5064" s="14"/>
    </row>
    <row r="5065" spans="1:14" ht="78.75">
      <c r="A5065" s="6">
        <v>5064</v>
      </c>
      <c r="B5065" s="8" t="s">
        <v>5591</v>
      </c>
      <c r="C5065" s="9" t="s">
        <v>6288</v>
      </c>
      <c r="D5065" s="10" t="s">
        <v>5165</v>
      </c>
      <c r="E5065" s="11" t="s">
        <v>6286</v>
      </c>
      <c r="F5065" s="6">
        <v>474532</v>
      </c>
      <c r="G5065" s="6" t="s">
        <v>4045</v>
      </c>
      <c r="H5065" s="16">
        <v>110762354.54700001</v>
      </c>
      <c r="I5065" s="12">
        <v>44122</v>
      </c>
      <c r="J5065" s="12">
        <v>44634</v>
      </c>
      <c r="K5065" s="15">
        <v>0</v>
      </c>
      <c r="L5065" s="13" t="s">
        <v>70</v>
      </c>
      <c r="M5065" s="7">
        <v>0.51</v>
      </c>
      <c r="N5065" s="14"/>
    </row>
    <row r="5066" spans="1:14" ht="78.75">
      <c r="A5066" s="6">
        <v>5065</v>
      </c>
      <c r="B5066" s="8" t="s">
        <v>5591</v>
      </c>
      <c r="C5066" s="9" t="s">
        <v>5613</v>
      </c>
      <c r="D5066" s="10" t="s">
        <v>6289</v>
      </c>
      <c r="E5066" s="11" t="s">
        <v>6286</v>
      </c>
      <c r="F5066" s="6">
        <v>474532</v>
      </c>
      <c r="G5066" s="6" t="s">
        <v>4045</v>
      </c>
      <c r="H5066" s="16">
        <v>110762354.54700001</v>
      </c>
      <c r="I5066" s="12">
        <v>44122</v>
      </c>
      <c r="J5066" s="12">
        <v>44634</v>
      </c>
      <c r="K5066" s="15">
        <f>K5065*0.49</f>
        <v>0</v>
      </c>
      <c r="L5066" s="13" t="s">
        <v>70</v>
      </c>
      <c r="M5066" s="7">
        <v>0.49</v>
      </c>
      <c r="N5066" s="14"/>
    </row>
    <row r="5067" spans="1:14" ht="78.75">
      <c r="A5067" s="6">
        <v>5066</v>
      </c>
      <c r="B5067" s="8" t="s">
        <v>5591</v>
      </c>
      <c r="C5067" s="9" t="s">
        <v>6284</v>
      </c>
      <c r="D5067" s="10" t="s">
        <v>6285</v>
      </c>
      <c r="E5067" s="11" t="s">
        <v>6290</v>
      </c>
      <c r="F5067" s="6">
        <v>474533</v>
      </c>
      <c r="G5067" s="6" t="s">
        <v>4045</v>
      </c>
      <c r="H5067" s="16">
        <v>106772356.816</v>
      </c>
      <c r="I5067" s="12"/>
      <c r="J5067" s="12"/>
      <c r="K5067" s="15">
        <v>0</v>
      </c>
      <c r="L5067" s="13" t="s">
        <v>70</v>
      </c>
      <c r="M5067" s="7">
        <v>1</v>
      </c>
      <c r="N5067" s="14"/>
    </row>
    <row r="5068" spans="1:14" ht="78.75">
      <c r="A5068" s="6">
        <v>5067</v>
      </c>
      <c r="B5068" s="8" t="s">
        <v>5591</v>
      </c>
      <c r="C5068" s="9" t="s">
        <v>6288</v>
      </c>
      <c r="D5068" s="10" t="s">
        <v>5165</v>
      </c>
      <c r="E5068" s="11" t="s">
        <v>6290</v>
      </c>
      <c r="F5068" s="6">
        <v>474533</v>
      </c>
      <c r="G5068" s="6" t="s">
        <v>4045</v>
      </c>
      <c r="H5068" s="16">
        <v>106772356.816</v>
      </c>
      <c r="I5068" s="12"/>
      <c r="J5068" s="12"/>
      <c r="K5068" s="15">
        <v>0</v>
      </c>
      <c r="L5068" s="13" t="s">
        <v>70</v>
      </c>
      <c r="M5068" s="7">
        <v>0.51</v>
      </c>
      <c r="N5068" s="14"/>
    </row>
    <row r="5069" spans="1:14" ht="78.75">
      <c r="A5069" s="6">
        <v>5068</v>
      </c>
      <c r="B5069" s="8" t="s">
        <v>5591</v>
      </c>
      <c r="C5069" s="9" t="s">
        <v>5613</v>
      </c>
      <c r="D5069" s="10" t="s">
        <v>6289</v>
      </c>
      <c r="E5069" s="11" t="s">
        <v>6290</v>
      </c>
      <c r="F5069" s="6">
        <v>474533</v>
      </c>
      <c r="G5069" s="6" t="s">
        <v>4045</v>
      </c>
      <c r="H5069" s="16">
        <v>106772356.816</v>
      </c>
      <c r="I5069" s="12"/>
      <c r="J5069" s="12"/>
      <c r="K5069" s="15">
        <v>0</v>
      </c>
      <c r="L5069" s="13" t="s">
        <v>70</v>
      </c>
      <c r="M5069" s="7">
        <v>0.49</v>
      </c>
      <c r="N5069" s="14"/>
    </row>
    <row r="5070" spans="1:14" ht="78.75">
      <c r="A5070" s="6">
        <v>5069</v>
      </c>
      <c r="B5070" s="8" t="s">
        <v>5591</v>
      </c>
      <c r="C5070" s="9" t="s">
        <v>6291</v>
      </c>
      <c r="D5070" s="10" t="s">
        <v>6292</v>
      </c>
      <c r="E5070" s="11" t="s">
        <v>6293</v>
      </c>
      <c r="F5070" s="6">
        <v>474535</v>
      </c>
      <c r="G5070" s="6" t="s">
        <v>4045</v>
      </c>
      <c r="H5070" s="16">
        <v>42142757.616999999</v>
      </c>
      <c r="I5070" s="12">
        <v>44133</v>
      </c>
      <c r="J5070" s="12">
        <v>44635</v>
      </c>
      <c r="K5070" s="15" t="s">
        <v>6294</v>
      </c>
      <c r="L5070" s="13" t="s">
        <v>14</v>
      </c>
      <c r="M5070" s="7">
        <v>1</v>
      </c>
      <c r="N5070" s="14"/>
    </row>
    <row r="5071" spans="1:14" ht="110.25">
      <c r="A5071" s="6">
        <v>5070</v>
      </c>
      <c r="B5071" s="8" t="s">
        <v>5591</v>
      </c>
      <c r="C5071" s="9" t="s">
        <v>6291</v>
      </c>
      <c r="D5071" s="10" t="s">
        <v>6292</v>
      </c>
      <c r="E5071" s="11" t="s">
        <v>6295</v>
      </c>
      <c r="F5071" s="6">
        <v>474536</v>
      </c>
      <c r="G5071" s="6" t="s">
        <v>4045</v>
      </c>
      <c r="H5071" s="16">
        <v>74442655.530000001</v>
      </c>
      <c r="I5071" s="12">
        <v>44133</v>
      </c>
      <c r="J5071" s="12">
        <v>44635</v>
      </c>
      <c r="K5071" s="15" t="s">
        <v>6296</v>
      </c>
      <c r="L5071" s="13" t="s">
        <v>14</v>
      </c>
      <c r="M5071" s="7">
        <v>1</v>
      </c>
      <c r="N5071" s="14"/>
    </row>
    <row r="5072" spans="1:14" ht="63">
      <c r="A5072" s="6">
        <v>5071</v>
      </c>
      <c r="B5072" s="8" t="s">
        <v>5591</v>
      </c>
      <c r="C5072" s="9" t="s">
        <v>6297</v>
      </c>
      <c r="D5072" s="10" t="s">
        <v>6298</v>
      </c>
      <c r="E5072" s="11" t="s">
        <v>6299</v>
      </c>
      <c r="F5072" s="6">
        <v>380325</v>
      </c>
      <c r="G5072" s="6" t="s">
        <v>808</v>
      </c>
      <c r="H5072" s="16">
        <v>5453466.4500000002</v>
      </c>
      <c r="I5072" s="12" t="s">
        <v>2356</v>
      </c>
      <c r="J5072" s="12" t="s">
        <v>6300</v>
      </c>
      <c r="K5072" s="15">
        <v>0</v>
      </c>
      <c r="L5072" s="13" t="s">
        <v>14</v>
      </c>
      <c r="M5072" s="7">
        <v>1</v>
      </c>
      <c r="N5072" s="14"/>
    </row>
    <row r="5073" spans="1:14" ht="299.25">
      <c r="A5073" s="6">
        <v>5072</v>
      </c>
      <c r="B5073" s="8" t="s">
        <v>5591</v>
      </c>
      <c r="C5073" s="9" t="s">
        <v>6301</v>
      </c>
      <c r="D5073" s="10" t="s">
        <v>6302</v>
      </c>
      <c r="E5073" s="11" t="s">
        <v>6303</v>
      </c>
      <c r="F5073" s="6">
        <v>462383</v>
      </c>
      <c r="G5073" s="6" t="s">
        <v>808</v>
      </c>
      <c r="H5073" s="16">
        <v>6523661.2000000002</v>
      </c>
      <c r="I5073" s="12" t="s">
        <v>2361</v>
      </c>
      <c r="J5073" s="12" t="s">
        <v>6304</v>
      </c>
      <c r="K5073" s="15">
        <v>0</v>
      </c>
      <c r="L5073" s="13" t="s">
        <v>14</v>
      </c>
      <c r="M5073" s="7">
        <v>1</v>
      </c>
      <c r="N5073" s="14"/>
    </row>
    <row r="5074" spans="1:14" ht="220.5">
      <c r="A5074" s="6">
        <v>5073</v>
      </c>
      <c r="B5074" s="8" t="s">
        <v>5591</v>
      </c>
      <c r="C5074" s="9" t="s">
        <v>6305</v>
      </c>
      <c r="D5074" s="10" t="s">
        <v>6306</v>
      </c>
      <c r="E5074" s="11" t="s">
        <v>6307</v>
      </c>
      <c r="F5074" s="6">
        <v>462384</v>
      </c>
      <c r="G5074" s="6" t="s">
        <v>808</v>
      </c>
      <c r="H5074" s="16">
        <v>7172496.2000000002</v>
      </c>
      <c r="I5074" s="12" t="s">
        <v>2313</v>
      </c>
      <c r="J5074" s="12" t="s">
        <v>6304</v>
      </c>
      <c r="K5074" s="15">
        <v>0</v>
      </c>
      <c r="L5074" s="13" t="s">
        <v>14</v>
      </c>
      <c r="M5074" s="7">
        <v>1</v>
      </c>
      <c r="N5074" s="14"/>
    </row>
    <row r="5075" spans="1:14" ht="78.75">
      <c r="A5075" s="6">
        <v>5074</v>
      </c>
      <c r="B5075" s="8" t="s">
        <v>5591</v>
      </c>
      <c r="C5075" s="9" t="s">
        <v>6308</v>
      </c>
      <c r="D5075" s="10" t="s">
        <v>6309</v>
      </c>
      <c r="E5075" s="11" t="s">
        <v>6310</v>
      </c>
      <c r="F5075" s="6">
        <v>502876</v>
      </c>
      <c r="G5075" s="6" t="s">
        <v>808</v>
      </c>
      <c r="H5075" s="16">
        <v>2044102.65</v>
      </c>
      <c r="I5075" s="12" t="s">
        <v>6311</v>
      </c>
      <c r="J5075" s="12" t="s">
        <v>2649</v>
      </c>
      <c r="K5075" s="15">
        <v>0</v>
      </c>
      <c r="L5075" s="13" t="s">
        <v>14</v>
      </c>
      <c r="M5075" s="7">
        <v>1</v>
      </c>
      <c r="N5075" s="14"/>
    </row>
    <row r="5076" spans="1:14" ht="63">
      <c r="A5076" s="6">
        <v>5075</v>
      </c>
      <c r="B5076" s="8" t="s">
        <v>5591</v>
      </c>
      <c r="C5076" s="9" t="s">
        <v>6312</v>
      </c>
      <c r="D5076" s="10" t="s">
        <v>6313</v>
      </c>
      <c r="E5076" s="11" t="s">
        <v>6314</v>
      </c>
      <c r="F5076" s="6">
        <v>71096</v>
      </c>
      <c r="G5076" s="6" t="s">
        <v>1177</v>
      </c>
      <c r="H5076" s="16">
        <v>35130613.509999998</v>
      </c>
      <c r="I5076" s="12" t="s">
        <v>6315</v>
      </c>
      <c r="J5076" s="12" t="s">
        <v>6316</v>
      </c>
      <c r="K5076" s="15">
        <v>26600000</v>
      </c>
      <c r="L5076" s="13" t="s">
        <v>70</v>
      </c>
      <c r="M5076" s="7">
        <v>1</v>
      </c>
      <c r="N5076" s="14"/>
    </row>
    <row r="5077" spans="1:14" ht="63">
      <c r="A5077" s="6">
        <v>5076</v>
      </c>
      <c r="B5077" s="8" t="s">
        <v>5591</v>
      </c>
      <c r="C5077" s="9" t="s">
        <v>6317</v>
      </c>
      <c r="D5077" s="10" t="s">
        <v>6318</v>
      </c>
      <c r="E5077" s="11" t="s">
        <v>6314</v>
      </c>
      <c r="F5077" s="6">
        <v>71096</v>
      </c>
      <c r="G5077" s="6" t="s">
        <v>1177</v>
      </c>
      <c r="H5077" s="16">
        <v>35130613.509999998</v>
      </c>
      <c r="I5077" s="12" t="s">
        <v>6315</v>
      </c>
      <c r="J5077" s="12" t="s">
        <v>6316</v>
      </c>
      <c r="K5077" s="15">
        <f>K5076*0.51</f>
        <v>13566000</v>
      </c>
      <c r="L5077" s="13" t="s">
        <v>70</v>
      </c>
      <c r="M5077" s="7">
        <v>0.51</v>
      </c>
      <c r="N5077" s="14"/>
    </row>
    <row r="5078" spans="1:14" ht="63">
      <c r="A5078" s="6">
        <v>5077</v>
      </c>
      <c r="B5078" s="8" t="s">
        <v>5591</v>
      </c>
      <c r="C5078" s="9" t="s">
        <v>6319</v>
      </c>
      <c r="D5078" s="10" t="s">
        <v>6320</v>
      </c>
      <c r="E5078" s="11" t="s">
        <v>6314</v>
      </c>
      <c r="F5078" s="6">
        <v>71096</v>
      </c>
      <c r="G5078" s="6" t="s">
        <v>1177</v>
      </c>
      <c r="H5078" s="16">
        <v>35130613.509999998</v>
      </c>
      <c r="I5078" s="12" t="s">
        <v>6315</v>
      </c>
      <c r="J5078" s="12" t="s">
        <v>6316</v>
      </c>
      <c r="K5078" s="15">
        <f>K5076*0.49</f>
        <v>13034000</v>
      </c>
      <c r="L5078" s="13" t="s">
        <v>70</v>
      </c>
      <c r="M5078" s="7">
        <v>0.49</v>
      </c>
      <c r="N5078" s="14"/>
    </row>
    <row r="5079" spans="1:14" ht="47.25">
      <c r="A5079" s="6">
        <v>5078</v>
      </c>
      <c r="B5079" s="8" t="s">
        <v>5591</v>
      </c>
      <c r="C5079" s="9" t="s">
        <v>6321</v>
      </c>
      <c r="D5079" s="10" t="s">
        <v>217</v>
      </c>
      <c r="E5079" s="11" t="s">
        <v>6322</v>
      </c>
      <c r="F5079" s="6">
        <v>187638</v>
      </c>
      <c r="G5079" s="6" t="s">
        <v>1177</v>
      </c>
      <c r="H5079" s="16">
        <v>80631601.420000002</v>
      </c>
      <c r="I5079" s="12" t="s">
        <v>6323</v>
      </c>
      <c r="J5079" s="12" t="s">
        <v>2530</v>
      </c>
      <c r="K5079" s="15">
        <v>53076000</v>
      </c>
      <c r="L5079" s="13" t="s">
        <v>14</v>
      </c>
      <c r="M5079" s="7">
        <v>1</v>
      </c>
      <c r="N5079" s="14"/>
    </row>
    <row r="5080" spans="1:14" ht="78.75">
      <c r="A5080" s="6">
        <v>5079</v>
      </c>
      <c r="B5080" s="8" t="s">
        <v>5591</v>
      </c>
      <c r="C5080" s="9" t="s">
        <v>6324</v>
      </c>
      <c r="D5080" s="10" t="s">
        <v>6325</v>
      </c>
      <c r="E5080" s="11" t="s">
        <v>6326</v>
      </c>
      <c r="F5080" s="6">
        <v>526549</v>
      </c>
      <c r="G5080" s="6" t="s">
        <v>848</v>
      </c>
      <c r="H5080" s="16">
        <v>2597490</v>
      </c>
      <c r="I5080" s="12"/>
      <c r="J5080" s="12"/>
      <c r="K5080" s="15">
        <v>0</v>
      </c>
      <c r="L5080" s="13" t="s">
        <v>14</v>
      </c>
      <c r="M5080" s="7">
        <v>1</v>
      </c>
      <c r="N5080" s="14"/>
    </row>
    <row r="5081" spans="1:14" ht="63">
      <c r="A5081" s="6">
        <v>5080</v>
      </c>
      <c r="B5081" s="8" t="s">
        <v>5591</v>
      </c>
      <c r="C5081" s="9" t="s">
        <v>6327</v>
      </c>
      <c r="D5081" s="10" t="s">
        <v>6328</v>
      </c>
      <c r="E5081" s="11" t="s">
        <v>6329</v>
      </c>
      <c r="F5081" s="6">
        <v>526548</v>
      </c>
      <c r="G5081" s="6" t="s">
        <v>5595</v>
      </c>
      <c r="H5081" s="16">
        <v>2827846.95</v>
      </c>
      <c r="I5081" s="12"/>
      <c r="J5081" s="12"/>
      <c r="K5081" s="15">
        <v>0</v>
      </c>
      <c r="L5081" s="13" t="s">
        <v>14</v>
      </c>
      <c r="M5081" s="7">
        <v>1</v>
      </c>
      <c r="N5081" s="14"/>
    </row>
    <row r="5082" spans="1:14" ht="126">
      <c r="A5082" s="6">
        <v>5081</v>
      </c>
      <c r="B5082" s="8" t="s">
        <v>5591</v>
      </c>
      <c r="C5082" s="9" t="s">
        <v>6330</v>
      </c>
      <c r="D5082" s="10" t="s">
        <v>6331</v>
      </c>
      <c r="E5082" s="11" t="s">
        <v>6332</v>
      </c>
      <c r="F5082" s="6">
        <v>526553</v>
      </c>
      <c r="G5082" s="6" t="s">
        <v>875</v>
      </c>
      <c r="H5082" s="16">
        <v>9274242.9499999993</v>
      </c>
      <c r="I5082" s="12" t="s">
        <v>2003</v>
      </c>
      <c r="J5082" s="12" t="s">
        <v>6333</v>
      </c>
      <c r="K5082" s="15">
        <v>0</v>
      </c>
      <c r="L5082" s="13" t="s">
        <v>14</v>
      </c>
      <c r="M5082" s="7">
        <v>1</v>
      </c>
      <c r="N5082" s="14"/>
    </row>
    <row r="5083" spans="1:14" ht="94.5">
      <c r="A5083" s="6">
        <v>5082</v>
      </c>
      <c r="B5083" s="8" t="s">
        <v>5591</v>
      </c>
      <c r="C5083" s="9" t="s">
        <v>6334</v>
      </c>
      <c r="D5083" s="10" t="s">
        <v>6335</v>
      </c>
      <c r="E5083" s="11" t="s">
        <v>6336</v>
      </c>
      <c r="F5083" s="6">
        <v>502870</v>
      </c>
      <c r="G5083" s="6" t="s">
        <v>5595</v>
      </c>
      <c r="H5083" s="16">
        <v>11237604.470000001</v>
      </c>
      <c r="I5083" s="12" t="s">
        <v>5888</v>
      </c>
      <c r="J5083" s="12" t="s">
        <v>5815</v>
      </c>
      <c r="K5083" s="15">
        <v>0</v>
      </c>
      <c r="L5083" s="13" t="s">
        <v>70</v>
      </c>
      <c r="M5083" s="7">
        <v>1</v>
      </c>
      <c r="N5083" s="14"/>
    </row>
    <row r="5084" spans="1:14" ht="94.5">
      <c r="A5084" s="6">
        <v>5083</v>
      </c>
      <c r="B5084" s="8" t="s">
        <v>5591</v>
      </c>
      <c r="C5084" s="9" t="s">
        <v>6337</v>
      </c>
      <c r="D5084" s="10" t="s">
        <v>6338</v>
      </c>
      <c r="E5084" s="11" t="s">
        <v>6336</v>
      </c>
      <c r="F5084" s="6">
        <v>502870</v>
      </c>
      <c r="G5084" s="6" t="s">
        <v>5595</v>
      </c>
      <c r="H5084" s="16">
        <v>11237604.470000001</v>
      </c>
      <c r="I5084" s="12" t="s">
        <v>5888</v>
      </c>
      <c r="J5084" s="12" t="s">
        <v>5815</v>
      </c>
      <c r="K5084" s="15">
        <v>0</v>
      </c>
      <c r="L5084" s="13" t="s">
        <v>70</v>
      </c>
      <c r="M5084" s="7">
        <v>0.49</v>
      </c>
      <c r="N5084" s="14"/>
    </row>
    <row r="5085" spans="1:14" ht="94.5">
      <c r="A5085" s="6">
        <v>5084</v>
      </c>
      <c r="B5085" s="8" t="s">
        <v>5591</v>
      </c>
      <c r="C5085" s="9" t="s">
        <v>5615</v>
      </c>
      <c r="D5085" s="10" t="s">
        <v>5616</v>
      </c>
      <c r="E5085" s="11" t="s">
        <v>6336</v>
      </c>
      <c r="F5085" s="6">
        <v>502870</v>
      </c>
      <c r="G5085" s="6" t="s">
        <v>5595</v>
      </c>
      <c r="H5085" s="16">
        <v>11237604.470000001</v>
      </c>
      <c r="I5085" s="12" t="s">
        <v>5888</v>
      </c>
      <c r="J5085" s="12" t="s">
        <v>5815</v>
      </c>
      <c r="K5085" s="15">
        <v>0</v>
      </c>
      <c r="L5085" s="13" t="s">
        <v>70</v>
      </c>
      <c r="M5085" s="7">
        <v>0.51</v>
      </c>
      <c r="N5085" s="14"/>
    </row>
    <row r="5086" spans="1:14" ht="78.75">
      <c r="A5086" s="6">
        <v>5085</v>
      </c>
      <c r="B5086" s="8" t="s">
        <v>5591</v>
      </c>
      <c r="C5086" s="9" t="s">
        <v>6339</v>
      </c>
      <c r="D5086" s="10" t="s">
        <v>6340</v>
      </c>
      <c r="E5086" s="11" t="s">
        <v>6341</v>
      </c>
      <c r="F5086" s="6">
        <v>512278</v>
      </c>
      <c r="G5086" s="6" t="s">
        <v>5595</v>
      </c>
      <c r="H5086" s="16">
        <v>11438000</v>
      </c>
      <c r="I5086" s="12" t="s">
        <v>6342</v>
      </c>
      <c r="J5086" s="12" t="s">
        <v>2451</v>
      </c>
      <c r="K5086" s="15">
        <v>0</v>
      </c>
      <c r="L5086" s="13" t="s">
        <v>70</v>
      </c>
      <c r="M5086" s="7">
        <v>1</v>
      </c>
      <c r="N5086" s="14"/>
    </row>
    <row r="5087" spans="1:14" ht="78.75">
      <c r="A5087" s="6">
        <v>5086</v>
      </c>
      <c r="B5087" s="8" t="s">
        <v>5591</v>
      </c>
      <c r="C5087" s="9" t="s">
        <v>6343</v>
      </c>
      <c r="D5087" s="10" t="s">
        <v>6344</v>
      </c>
      <c r="E5087" s="11" t="s">
        <v>6341</v>
      </c>
      <c r="F5087" s="6">
        <v>512278</v>
      </c>
      <c r="G5087" s="6" t="s">
        <v>5595</v>
      </c>
      <c r="H5087" s="16">
        <v>11438000</v>
      </c>
      <c r="I5087" s="12" t="s">
        <v>6342</v>
      </c>
      <c r="J5087" s="12" t="s">
        <v>2451</v>
      </c>
      <c r="K5087" s="15">
        <v>0</v>
      </c>
      <c r="L5087" s="13" t="s">
        <v>70</v>
      </c>
      <c r="M5087" s="7">
        <v>0.49</v>
      </c>
      <c r="N5087" s="14"/>
    </row>
    <row r="5088" spans="1:14" ht="78.75">
      <c r="A5088" s="6">
        <v>5087</v>
      </c>
      <c r="B5088" s="8" t="s">
        <v>5591</v>
      </c>
      <c r="C5088" s="9" t="s">
        <v>6224</v>
      </c>
      <c r="D5088" s="10" t="s">
        <v>6225</v>
      </c>
      <c r="E5088" s="11" t="s">
        <v>6341</v>
      </c>
      <c r="F5088" s="6">
        <v>512278</v>
      </c>
      <c r="G5088" s="6" t="s">
        <v>5595</v>
      </c>
      <c r="H5088" s="16">
        <v>11438000</v>
      </c>
      <c r="I5088" s="12" t="s">
        <v>6342</v>
      </c>
      <c r="J5088" s="12" t="s">
        <v>2451</v>
      </c>
      <c r="K5088" s="15">
        <v>0</v>
      </c>
      <c r="L5088" s="13" t="s">
        <v>70</v>
      </c>
      <c r="M5088" s="7">
        <v>0.51</v>
      </c>
      <c r="N5088" s="14"/>
    </row>
    <row r="5089" spans="1:14" ht="63">
      <c r="A5089" s="6">
        <v>5088</v>
      </c>
      <c r="B5089" s="8" t="s">
        <v>5591</v>
      </c>
      <c r="C5089" s="9" t="s">
        <v>6345</v>
      </c>
      <c r="D5089" s="10" t="s">
        <v>6346</v>
      </c>
      <c r="E5089" s="11" t="s">
        <v>6347</v>
      </c>
      <c r="F5089" s="6">
        <v>528058</v>
      </c>
      <c r="G5089" s="6" t="s">
        <v>1638</v>
      </c>
      <c r="H5089" s="16">
        <v>6039150</v>
      </c>
      <c r="I5089" s="12" t="s">
        <v>1225</v>
      </c>
      <c r="J5089" s="12" t="s">
        <v>6348</v>
      </c>
      <c r="K5089" s="15">
        <v>0</v>
      </c>
      <c r="L5089" s="13" t="s">
        <v>14</v>
      </c>
      <c r="M5089" s="7">
        <v>1</v>
      </c>
      <c r="N5089" s="14"/>
    </row>
    <row r="5090" spans="1:14" ht="94.5">
      <c r="A5090" s="6">
        <v>5089</v>
      </c>
      <c r="B5090" s="8" t="s">
        <v>5591</v>
      </c>
      <c r="C5090" s="9" t="s">
        <v>6349</v>
      </c>
      <c r="D5090" s="10" t="s">
        <v>4242</v>
      </c>
      <c r="E5090" s="11" t="s">
        <v>6350</v>
      </c>
      <c r="F5090" s="6">
        <v>515772</v>
      </c>
      <c r="G5090" s="6" t="s">
        <v>5595</v>
      </c>
      <c r="H5090" s="16">
        <v>10948000</v>
      </c>
      <c r="I5090" s="12" t="s">
        <v>6351</v>
      </c>
      <c r="J5090" s="12" t="s">
        <v>5792</v>
      </c>
      <c r="K5090" s="15">
        <v>0</v>
      </c>
      <c r="L5090" s="13" t="s">
        <v>14</v>
      </c>
      <c r="M5090" s="7">
        <v>1</v>
      </c>
      <c r="N5090" s="14"/>
    </row>
    <row r="5091" spans="1:14" ht="94.5">
      <c r="A5091" s="6">
        <v>5090</v>
      </c>
      <c r="B5091" s="8" t="s">
        <v>5591</v>
      </c>
      <c r="C5091" s="9" t="s">
        <v>6352</v>
      </c>
      <c r="D5091" s="10" t="s">
        <v>6353</v>
      </c>
      <c r="E5091" s="11" t="s">
        <v>6354</v>
      </c>
      <c r="F5091" s="6">
        <v>529770</v>
      </c>
      <c r="G5091" s="6" t="s">
        <v>5595</v>
      </c>
      <c r="H5091" s="16">
        <v>9327704.1999999993</v>
      </c>
      <c r="I5091" s="12" t="s">
        <v>6351</v>
      </c>
      <c r="J5091" s="12" t="s">
        <v>3175</v>
      </c>
      <c r="K5091" s="15"/>
      <c r="L5091" s="13" t="s">
        <v>14</v>
      </c>
      <c r="M5091" s="7">
        <v>1</v>
      </c>
      <c r="N5091" s="14"/>
    </row>
    <row r="5092" spans="1:14" ht="63">
      <c r="A5092" s="6">
        <v>5091</v>
      </c>
      <c r="B5092" s="8" t="s">
        <v>5591</v>
      </c>
      <c r="C5092" s="9" t="s">
        <v>6355</v>
      </c>
      <c r="D5092" s="10" t="s">
        <v>6356</v>
      </c>
      <c r="E5092" s="11" t="s">
        <v>6357</v>
      </c>
      <c r="F5092" s="6">
        <v>526547</v>
      </c>
      <c r="G5092" s="6" t="s">
        <v>907</v>
      </c>
      <c r="H5092" s="16">
        <v>1498500</v>
      </c>
      <c r="I5092" s="12" t="s">
        <v>1914</v>
      </c>
      <c r="J5092" s="12" t="s">
        <v>6358</v>
      </c>
      <c r="K5092" s="15"/>
      <c r="L5092" s="13" t="s">
        <v>14</v>
      </c>
      <c r="M5092" s="7">
        <v>1</v>
      </c>
      <c r="N5092" s="14"/>
    </row>
    <row r="5093" spans="1:14" ht="63">
      <c r="A5093" s="6">
        <v>5092</v>
      </c>
      <c r="B5093" s="8" t="s">
        <v>5591</v>
      </c>
      <c r="C5093" s="9" t="s">
        <v>6359</v>
      </c>
      <c r="D5093" s="10" t="s">
        <v>6360</v>
      </c>
      <c r="E5093" s="11" t="s">
        <v>6361</v>
      </c>
      <c r="F5093" s="6">
        <v>532992</v>
      </c>
      <c r="G5093" s="6" t="s">
        <v>5595</v>
      </c>
      <c r="H5093" s="16">
        <v>4889789.6500000004</v>
      </c>
      <c r="I5093" s="12" t="s">
        <v>6362</v>
      </c>
      <c r="J5093" s="12" t="s">
        <v>1843</v>
      </c>
      <c r="K5093" s="15"/>
      <c r="L5093" s="13" t="s">
        <v>14</v>
      </c>
      <c r="M5093" s="7">
        <v>1</v>
      </c>
      <c r="N5093" s="14"/>
    </row>
    <row r="5094" spans="1:14" ht="94.5">
      <c r="A5094" s="6">
        <v>5093</v>
      </c>
      <c r="B5094" s="8" t="s">
        <v>5591</v>
      </c>
      <c r="C5094" s="9" t="s">
        <v>6363</v>
      </c>
      <c r="D5094" s="10" t="s">
        <v>6364</v>
      </c>
      <c r="E5094" s="11" t="s">
        <v>6365</v>
      </c>
      <c r="F5094" s="6">
        <v>532991</v>
      </c>
      <c r="G5094" s="6" t="s">
        <v>5595</v>
      </c>
      <c r="H5094" s="16">
        <v>3366591</v>
      </c>
      <c r="I5094" s="12" t="s">
        <v>6366</v>
      </c>
      <c r="J5094" s="12" t="s">
        <v>6367</v>
      </c>
      <c r="K5094" s="15"/>
      <c r="L5094" s="13" t="s">
        <v>14</v>
      </c>
      <c r="M5094" s="7">
        <v>1</v>
      </c>
      <c r="N5094" s="14"/>
    </row>
    <row r="5095" spans="1:14" ht="393.75">
      <c r="A5095" s="6">
        <v>5094</v>
      </c>
      <c r="B5095" s="8" t="s">
        <v>5591</v>
      </c>
      <c r="C5095" s="9" t="s">
        <v>6368</v>
      </c>
      <c r="D5095" s="10" t="s">
        <v>6369</v>
      </c>
      <c r="E5095" s="11" t="s">
        <v>6370</v>
      </c>
      <c r="F5095" s="6">
        <v>532993</v>
      </c>
      <c r="G5095" s="6" t="s">
        <v>5595</v>
      </c>
      <c r="H5095" s="16">
        <v>4991448.2</v>
      </c>
      <c r="I5095" s="12" t="s">
        <v>1853</v>
      </c>
      <c r="J5095" s="12" t="s">
        <v>6371</v>
      </c>
      <c r="K5095" s="15"/>
      <c r="L5095" s="13" t="s">
        <v>14</v>
      </c>
      <c r="M5095" s="7">
        <v>1</v>
      </c>
      <c r="N5095" s="14"/>
    </row>
    <row r="5096" spans="1:14" ht="110.25">
      <c r="A5096" s="6">
        <v>5095</v>
      </c>
      <c r="B5096" s="8" t="s">
        <v>5591</v>
      </c>
      <c r="C5096" s="9" t="s">
        <v>6372</v>
      </c>
      <c r="D5096" s="10" t="s">
        <v>6373</v>
      </c>
      <c r="E5096" s="11" t="s">
        <v>6374</v>
      </c>
      <c r="F5096" s="6">
        <v>532988</v>
      </c>
      <c r="G5096" s="6" t="s">
        <v>5595</v>
      </c>
      <c r="H5096" s="16">
        <v>4229396.2</v>
      </c>
      <c r="I5096" s="12" t="s">
        <v>6209</v>
      </c>
      <c r="J5096" s="12" t="s">
        <v>3163</v>
      </c>
      <c r="K5096" s="15"/>
      <c r="L5096" s="13" t="s">
        <v>14</v>
      </c>
      <c r="M5096" s="7">
        <v>1</v>
      </c>
      <c r="N5096" s="14"/>
    </row>
    <row r="5097" spans="1:14" ht="78.75">
      <c r="A5097" s="6">
        <v>5096</v>
      </c>
      <c r="B5097" s="8" t="s">
        <v>5591</v>
      </c>
      <c r="C5097" s="9" t="s">
        <v>6375</v>
      </c>
      <c r="D5097" s="10" t="s">
        <v>6376</v>
      </c>
      <c r="E5097" s="11" t="s">
        <v>6377</v>
      </c>
      <c r="F5097" s="6">
        <v>526542</v>
      </c>
      <c r="G5097" s="6" t="s">
        <v>5595</v>
      </c>
      <c r="H5097" s="16">
        <v>17528811.760000002</v>
      </c>
      <c r="I5097" s="12" t="s">
        <v>6378</v>
      </c>
      <c r="J5097" s="12" t="s">
        <v>6379</v>
      </c>
      <c r="K5097" s="15"/>
      <c r="L5097" s="13" t="s">
        <v>70</v>
      </c>
      <c r="M5097" s="7">
        <v>1</v>
      </c>
      <c r="N5097" s="14"/>
    </row>
    <row r="5098" spans="1:14" ht="78.75">
      <c r="A5098" s="6">
        <v>5097</v>
      </c>
      <c r="B5098" s="8" t="s">
        <v>5591</v>
      </c>
      <c r="C5098" s="9" t="s">
        <v>5790</v>
      </c>
      <c r="D5098" s="10" t="s">
        <v>5630</v>
      </c>
      <c r="E5098" s="11" t="s">
        <v>6377</v>
      </c>
      <c r="F5098" s="6">
        <v>526542</v>
      </c>
      <c r="G5098" s="6" t="s">
        <v>5595</v>
      </c>
      <c r="H5098" s="16">
        <v>17528811.760000002</v>
      </c>
      <c r="I5098" s="12" t="s">
        <v>6378</v>
      </c>
      <c r="J5098" s="12" t="s">
        <v>6379</v>
      </c>
      <c r="K5098" s="15"/>
      <c r="L5098" s="13" t="s">
        <v>70</v>
      </c>
      <c r="M5098" s="7">
        <v>0.51</v>
      </c>
      <c r="N5098" s="14"/>
    </row>
    <row r="5099" spans="1:14" ht="78.75">
      <c r="A5099" s="6">
        <v>5098</v>
      </c>
      <c r="B5099" s="8" t="s">
        <v>5591</v>
      </c>
      <c r="C5099" s="9" t="s">
        <v>6380</v>
      </c>
      <c r="D5099" s="10" t="s">
        <v>6381</v>
      </c>
      <c r="E5099" s="11" t="s">
        <v>6377</v>
      </c>
      <c r="F5099" s="6">
        <v>526542</v>
      </c>
      <c r="G5099" s="6" t="s">
        <v>5595</v>
      </c>
      <c r="H5099" s="16">
        <v>17528811.760000002</v>
      </c>
      <c r="I5099" s="12" t="s">
        <v>6378</v>
      </c>
      <c r="J5099" s="12" t="s">
        <v>6379</v>
      </c>
      <c r="K5099" s="15"/>
      <c r="L5099" s="13" t="s">
        <v>70</v>
      </c>
      <c r="M5099" s="7">
        <v>0.49</v>
      </c>
      <c r="N5099" s="14"/>
    </row>
    <row r="5100" spans="1:14" ht="63">
      <c r="A5100" s="6">
        <v>5099</v>
      </c>
      <c r="B5100" s="8" t="s">
        <v>5591</v>
      </c>
      <c r="C5100" s="9" t="s">
        <v>6382</v>
      </c>
      <c r="D5100" s="10" t="s">
        <v>6383</v>
      </c>
      <c r="E5100" s="11" t="s">
        <v>6384</v>
      </c>
      <c r="F5100" s="6">
        <v>526540</v>
      </c>
      <c r="G5100" s="6" t="s">
        <v>5595</v>
      </c>
      <c r="H5100" s="16">
        <v>27907612.170000002</v>
      </c>
      <c r="I5100" s="12" t="s">
        <v>6385</v>
      </c>
      <c r="J5100" s="12">
        <v>3101.22</v>
      </c>
      <c r="K5100" s="15"/>
      <c r="L5100" s="13" t="s">
        <v>70</v>
      </c>
      <c r="M5100" s="7">
        <v>1</v>
      </c>
      <c r="N5100" s="14"/>
    </row>
    <row r="5101" spans="1:14" ht="63">
      <c r="A5101" s="6">
        <v>5100</v>
      </c>
      <c r="B5101" s="8" t="s">
        <v>5591</v>
      </c>
      <c r="C5101" s="9" t="s">
        <v>6224</v>
      </c>
      <c r="D5101" s="10" t="s">
        <v>6211</v>
      </c>
      <c r="E5101" s="11" t="s">
        <v>6384</v>
      </c>
      <c r="F5101" s="6">
        <v>526540</v>
      </c>
      <c r="G5101" s="6" t="s">
        <v>5595</v>
      </c>
      <c r="H5101" s="16">
        <v>27907612.170000002</v>
      </c>
      <c r="I5101" s="12" t="s">
        <v>6386</v>
      </c>
      <c r="J5101" s="12" t="s">
        <v>6379</v>
      </c>
      <c r="K5101" s="15"/>
      <c r="L5101" s="13" t="s">
        <v>70</v>
      </c>
      <c r="M5101" s="7">
        <v>0.7</v>
      </c>
      <c r="N5101" s="14"/>
    </row>
    <row r="5102" spans="1:14" ht="63">
      <c r="A5102" s="6">
        <v>5101</v>
      </c>
      <c r="B5102" s="8" t="s">
        <v>5591</v>
      </c>
      <c r="C5102" s="9" t="s">
        <v>5873</v>
      </c>
      <c r="D5102" s="10" t="s">
        <v>6132</v>
      </c>
      <c r="E5102" s="11" t="s">
        <v>6384</v>
      </c>
      <c r="F5102" s="6">
        <v>526540</v>
      </c>
      <c r="G5102" s="6" t="s">
        <v>5595</v>
      </c>
      <c r="H5102" s="16">
        <v>27907612.170000002</v>
      </c>
      <c r="I5102" s="12" t="s">
        <v>6386</v>
      </c>
      <c r="J5102" s="12" t="s">
        <v>6379</v>
      </c>
      <c r="K5102" s="15"/>
      <c r="L5102" s="13" t="s">
        <v>70</v>
      </c>
      <c r="M5102" s="7">
        <v>0.3</v>
      </c>
      <c r="N5102" s="14"/>
    </row>
    <row r="5103" spans="1:14" ht="173.25">
      <c r="A5103" s="6">
        <v>5102</v>
      </c>
      <c r="B5103" s="8" t="s">
        <v>5591</v>
      </c>
      <c r="C5103" s="9" t="s">
        <v>6387</v>
      </c>
      <c r="D5103" s="10" t="s">
        <v>6388</v>
      </c>
      <c r="E5103" s="11" t="s">
        <v>6389</v>
      </c>
      <c r="F5103" s="6">
        <v>526541</v>
      </c>
      <c r="G5103" s="6" t="s">
        <v>5595</v>
      </c>
      <c r="H5103" s="16">
        <v>12550370.5</v>
      </c>
      <c r="I5103" s="12"/>
      <c r="J5103" s="12"/>
      <c r="K5103" s="15"/>
      <c r="L5103" s="13" t="s">
        <v>70</v>
      </c>
      <c r="M5103" s="7">
        <v>1</v>
      </c>
      <c r="N5103" s="14"/>
    </row>
    <row r="5104" spans="1:14" ht="173.25">
      <c r="A5104" s="6">
        <v>5103</v>
      </c>
      <c r="B5104" s="8" t="s">
        <v>5591</v>
      </c>
      <c r="C5104" s="9" t="s">
        <v>6390</v>
      </c>
      <c r="D5104" s="10" t="s">
        <v>6391</v>
      </c>
      <c r="E5104" s="11" t="s">
        <v>6389</v>
      </c>
      <c r="F5104" s="6">
        <v>526541</v>
      </c>
      <c r="G5104" s="6" t="s">
        <v>5595</v>
      </c>
      <c r="H5104" s="16">
        <v>12550370.5</v>
      </c>
      <c r="I5104" s="12"/>
      <c r="J5104" s="12"/>
      <c r="K5104" s="15"/>
      <c r="L5104" s="13" t="s">
        <v>70</v>
      </c>
      <c r="M5104" s="7">
        <v>0.51</v>
      </c>
      <c r="N5104" s="14"/>
    </row>
    <row r="5105" spans="1:14" ht="173.25">
      <c r="A5105" s="6">
        <v>5104</v>
      </c>
      <c r="B5105" s="8" t="s">
        <v>5591</v>
      </c>
      <c r="C5105" s="9" t="s">
        <v>6392</v>
      </c>
      <c r="D5105" s="10" t="s">
        <v>6393</v>
      </c>
      <c r="E5105" s="11" t="s">
        <v>6389</v>
      </c>
      <c r="F5105" s="6">
        <v>526541</v>
      </c>
      <c r="G5105" s="6" t="s">
        <v>5595</v>
      </c>
      <c r="H5105" s="16">
        <v>12550370.5</v>
      </c>
      <c r="I5105" s="12"/>
      <c r="J5105" s="12"/>
      <c r="K5105" s="15"/>
      <c r="L5105" s="13" t="s">
        <v>70</v>
      </c>
      <c r="M5105" s="7">
        <v>0.49</v>
      </c>
      <c r="N5105" s="14"/>
    </row>
    <row r="5106" spans="1:14" ht="94.5">
      <c r="A5106" s="6">
        <v>5105</v>
      </c>
      <c r="B5106" s="8" t="s">
        <v>5591</v>
      </c>
      <c r="C5106" s="9" t="s">
        <v>6394</v>
      </c>
      <c r="D5106" s="10" t="s">
        <v>6395</v>
      </c>
      <c r="E5106" s="11" t="s">
        <v>6396</v>
      </c>
      <c r="F5106" s="6">
        <v>536321</v>
      </c>
      <c r="G5106" s="6" t="s">
        <v>875</v>
      </c>
      <c r="H5106" s="16">
        <v>3641853.5</v>
      </c>
      <c r="I5106" s="12" t="s">
        <v>6397</v>
      </c>
      <c r="J5106" s="12" t="s">
        <v>6398</v>
      </c>
      <c r="K5106" s="15"/>
      <c r="L5106" s="13" t="s">
        <v>14</v>
      </c>
      <c r="M5106" s="7">
        <v>1</v>
      </c>
      <c r="N5106" s="14"/>
    </row>
    <row r="5107" spans="1:14" ht="78.75">
      <c r="A5107" s="6">
        <v>5106</v>
      </c>
      <c r="B5107" s="8" t="s">
        <v>5591</v>
      </c>
      <c r="C5107" s="9" t="s">
        <v>6394</v>
      </c>
      <c r="D5107" s="10" t="s">
        <v>6399</v>
      </c>
      <c r="E5107" s="11" t="s">
        <v>6400</v>
      </c>
      <c r="F5107" s="6">
        <v>536324</v>
      </c>
      <c r="G5107" s="6" t="s">
        <v>875</v>
      </c>
      <c r="H5107" s="16">
        <v>6414832.25</v>
      </c>
      <c r="I5107" s="12" t="s">
        <v>6397</v>
      </c>
      <c r="J5107" s="12" t="s">
        <v>6401</v>
      </c>
      <c r="K5107" s="15"/>
      <c r="L5107" s="13" t="s">
        <v>14</v>
      </c>
      <c r="M5107" s="7">
        <v>1</v>
      </c>
      <c r="N5107" s="14"/>
    </row>
    <row r="5108" spans="1:14" ht="94.5">
      <c r="A5108" s="6">
        <v>5107</v>
      </c>
      <c r="B5108" s="8" t="s">
        <v>5591</v>
      </c>
      <c r="C5108" s="9" t="s">
        <v>6402</v>
      </c>
      <c r="D5108" s="10" t="s">
        <v>6403</v>
      </c>
      <c r="E5108" s="11" t="s">
        <v>6404</v>
      </c>
      <c r="F5108" s="6">
        <v>536329</v>
      </c>
      <c r="G5108" s="6" t="s">
        <v>5595</v>
      </c>
      <c r="H5108" s="16">
        <v>3409575.65</v>
      </c>
      <c r="I5108" s="12" t="s">
        <v>1853</v>
      </c>
      <c r="J5108" s="12" t="s">
        <v>2584</v>
      </c>
      <c r="K5108" s="15"/>
      <c r="L5108" s="13" t="s">
        <v>14</v>
      </c>
      <c r="M5108" s="7">
        <v>1</v>
      </c>
      <c r="N5108" s="14"/>
    </row>
    <row r="5109" spans="1:14" ht="78.75">
      <c r="A5109" s="6">
        <v>5108</v>
      </c>
      <c r="B5109" s="8" t="s">
        <v>5591</v>
      </c>
      <c r="C5109" s="9" t="s">
        <v>6405</v>
      </c>
      <c r="D5109" s="10" t="s">
        <v>6406</v>
      </c>
      <c r="E5109" s="11" t="s">
        <v>6407</v>
      </c>
      <c r="F5109" s="6">
        <v>536318</v>
      </c>
      <c r="G5109" s="6" t="s">
        <v>608</v>
      </c>
      <c r="H5109" s="16">
        <v>889975.2</v>
      </c>
      <c r="I5109" s="12" t="s">
        <v>1247</v>
      </c>
      <c r="J5109" s="12" t="s">
        <v>6408</v>
      </c>
      <c r="K5109" s="15"/>
      <c r="L5109" s="13" t="s">
        <v>14</v>
      </c>
      <c r="M5109" s="7">
        <v>1</v>
      </c>
      <c r="N5109" s="14"/>
    </row>
    <row r="5110" spans="1:14" ht="94.5">
      <c r="A5110" s="6">
        <v>5109</v>
      </c>
      <c r="B5110" s="8" t="s">
        <v>5591</v>
      </c>
      <c r="C5110" s="9" t="s">
        <v>6409</v>
      </c>
      <c r="D5110" s="10" t="s">
        <v>5710</v>
      </c>
      <c r="E5110" s="11" t="s">
        <v>6410</v>
      </c>
      <c r="F5110" s="6">
        <v>536327</v>
      </c>
      <c r="G5110" s="6" t="s">
        <v>5595</v>
      </c>
      <c r="H5110" s="16">
        <v>3701599.95</v>
      </c>
      <c r="I5110" s="12" t="s">
        <v>6378</v>
      </c>
      <c r="J5110" s="12" t="s">
        <v>6411</v>
      </c>
      <c r="K5110" s="15"/>
      <c r="L5110" s="13" t="s">
        <v>14</v>
      </c>
      <c r="M5110" s="7">
        <v>1</v>
      </c>
      <c r="N5110" s="14"/>
    </row>
    <row r="5111" spans="1:14" ht="63">
      <c r="A5111" s="6">
        <v>5110</v>
      </c>
      <c r="B5111" s="8" t="s">
        <v>5591</v>
      </c>
      <c r="C5111" s="9" t="s">
        <v>6412</v>
      </c>
      <c r="D5111" s="10" t="s">
        <v>6413</v>
      </c>
      <c r="E5111" s="11" t="s">
        <v>6414</v>
      </c>
      <c r="F5111" s="6">
        <v>536322</v>
      </c>
      <c r="G5111" s="6" t="s">
        <v>875</v>
      </c>
      <c r="H5111" s="16">
        <v>5053506</v>
      </c>
      <c r="I5111" s="12" t="s">
        <v>6415</v>
      </c>
      <c r="J5111" s="12" t="s">
        <v>2072</v>
      </c>
      <c r="K5111" s="15"/>
      <c r="L5111" s="13" t="s">
        <v>14</v>
      </c>
      <c r="M5111" s="7">
        <v>1</v>
      </c>
      <c r="N5111" s="14"/>
    </row>
    <row r="5112" spans="1:14" ht="78.75">
      <c r="A5112" s="6">
        <v>5111</v>
      </c>
      <c r="B5112" s="8" t="s">
        <v>5591</v>
      </c>
      <c r="C5112" s="9" t="s">
        <v>6416</v>
      </c>
      <c r="D5112" s="10" t="s">
        <v>6417</v>
      </c>
      <c r="E5112" s="11" t="s">
        <v>6418</v>
      </c>
      <c r="F5112" s="6">
        <v>536323</v>
      </c>
      <c r="G5112" s="6" t="s">
        <v>875</v>
      </c>
      <c r="H5112" s="16">
        <v>7014805.7000000002</v>
      </c>
      <c r="I5112" s="12" t="s">
        <v>1897</v>
      </c>
      <c r="J5112" s="12" t="s">
        <v>5665</v>
      </c>
      <c r="K5112" s="15"/>
      <c r="L5112" s="13" t="s">
        <v>14</v>
      </c>
      <c r="M5112" s="7">
        <v>1</v>
      </c>
      <c r="N5112" s="14"/>
    </row>
    <row r="5113" spans="1:14" ht="78.75">
      <c r="A5113" s="6">
        <v>5112</v>
      </c>
      <c r="B5113" s="8" t="s">
        <v>5591</v>
      </c>
      <c r="C5113" s="9" t="s">
        <v>6419</v>
      </c>
      <c r="D5113" s="10" t="s">
        <v>6420</v>
      </c>
      <c r="E5113" s="11" t="s">
        <v>6421</v>
      </c>
      <c r="F5113" s="6">
        <v>529768</v>
      </c>
      <c r="G5113" s="6" t="s">
        <v>5595</v>
      </c>
      <c r="H5113" s="16">
        <v>60225425.75</v>
      </c>
      <c r="I5113" s="12" t="s">
        <v>6422</v>
      </c>
      <c r="J5113" s="12" t="s">
        <v>1010</v>
      </c>
      <c r="K5113" s="15"/>
      <c r="L5113" s="13" t="s">
        <v>70</v>
      </c>
      <c r="M5113" s="7">
        <v>1</v>
      </c>
      <c r="N5113" s="14"/>
    </row>
    <row r="5114" spans="1:14" ht="78.75">
      <c r="A5114" s="6">
        <v>5113</v>
      </c>
      <c r="B5114" s="8" t="s">
        <v>5591</v>
      </c>
      <c r="C5114" s="9" t="s">
        <v>6423</v>
      </c>
      <c r="D5114" s="10" t="s">
        <v>6424</v>
      </c>
      <c r="E5114" s="11" t="s">
        <v>6421</v>
      </c>
      <c r="F5114" s="6">
        <v>529768</v>
      </c>
      <c r="G5114" s="6" t="s">
        <v>5595</v>
      </c>
      <c r="H5114" s="16">
        <v>60225425.75</v>
      </c>
      <c r="I5114" s="12" t="s">
        <v>6425</v>
      </c>
      <c r="J5114" s="12" t="s">
        <v>1010</v>
      </c>
      <c r="K5114" s="15"/>
      <c r="L5114" s="13" t="s">
        <v>70</v>
      </c>
      <c r="M5114" s="7">
        <v>0.51</v>
      </c>
      <c r="N5114" s="14"/>
    </row>
    <row r="5115" spans="1:14" ht="78.75">
      <c r="A5115" s="6">
        <v>5114</v>
      </c>
      <c r="B5115" s="8" t="s">
        <v>5591</v>
      </c>
      <c r="C5115" s="9" t="s">
        <v>5672</v>
      </c>
      <c r="D5115" s="10" t="s">
        <v>5673</v>
      </c>
      <c r="E5115" s="11" t="s">
        <v>6421</v>
      </c>
      <c r="F5115" s="6">
        <v>529768</v>
      </c>
      <c r="G5115" s="6" t="s">
        <v>5595</v>
      </c>
      <c r="H5115" s="16">
        <v>60225425.75</v>
      </c>
      <c r="I5115" s="12" t="s">
        <v>1247</v>
      </c>
      <c r="J5115" s="12" t="s">
        <v>6426</v>
      </c>
      <c r="K5115" s="15"/>
      <c r="L5115" s="13" t="s">
        <v>70</v>
      </c>
      <c r="M5115" s="7">
        <v>0.49</v>
      </c>
      <c r="N5115" s="14"/>
    </row>
    <row r="5116" spans="1:14" ht="78.75">
      <c r="A5116" s="6">
        <v>5115</v>
      </c>
      <c r="B5116" s="8" t="s">
        <v>5591</v>
      </c>
      <c r="C5116" s="9" t="s">
        <v>6427</v>
      </c>
      <c r="D5116" s="10" t="s">
        <v>6074</v>
      </c>
      <c r="E5116" s="11" t="s">
        <v>6428</v>
      </c>
      <c r="F5116" s="6">
        <v>536328</v>
      </c>
      <c r="G5116" s="6" t="s">
        <v>5595</v>
      </c>
      <c r="H5116" s="16">
        <v>9246970.3499999996</v>
      </c>
      <c r="I5116" s="12" t="s">
        <v>2072</v>
      </c>
      <c r="J5116" s="12" t="s">
        <v>2150</v>
      </c>
      <c r="K5116" s="15"/>
      <c r="L5116" s="13" t="s">
        <v>14</v>
      </c>
      <c r="M5116" s="7">
        <v>1</v>
      </c>
      <c r="N5116" s="14"/>
    </row>
    <row r="5117" spans="1:14" ht="141.75">
      <c r="A5117" s="6">
        <v>5116</v>
      </c>
      <c r="B5117" s="8" t="s">
        <v>5591</v>
      </c>
      <c r="C5117" s="9" t="s">
        <v>6429</v>
      </c>
      <c r="D5117" s="10" t="s">
        <v>6430</v>
      </c>
      <c r="E5117" s="11" t="s">
        <v>6431</v>
      </c>
      <c r="F5117" s="6">
        <v>529769</v>
      </c>
      <c r="G5117" s="6" t="s">
        <v>5595</v>
      </c>
      <c r="H5117" s="16">
        <v>27483322.309999999</v>
      </c>
      <c r="I5117" s="12" t="s">
        <v>2072</v>
      </c>
      <c r="J5117" s="12" t="s">
        <v>2150</v>
      </c>
      <c r="K5117" s="15"/>
      <c r="L5117" s="13" t="s">
        <v>70</v>
      </c>
      <c r="M5117" s="7">
        <v>1</v>
      </c>
      <c r="N5117" s="14"/>
    </row>
    <row r="5118" spans="1:14" ht="141.75">
      <c r="A5118" s="6">
        <v>5117</v>
      </c>
      <c r="B5118" s="8" t="s">
        <v>5591</v>
      </c>
      <c r="C5118" s="9" t="s">
        <v>6090</v>
      </c>
      <c r="D5118" s="10" t="s">
        <v>6091</v>
      </c>
      <c r="E5118" s="11" t="s">
        <v>6431</v>
      </c>
      <c r="F5118" s="6">
        <v>529769</v>
      </c>
      <c r="G5118" s="6" t="s">
        <v>5595</v>
      </c>
      <c r="H5118" s="16">
        <v>27483322.309999999</v>
      </c>
      <c r="I5118" s="12"/>
      <c r="J5118" s="12"/>
      <c r="K5118" s="15"/>
      <c r="L5118" s="13" t="s">
        <v>70</v>
      </c>
      <c r="M5118" s="7">
        <v>0.49</v>
      </c>
      <c r="N5118" s="14"/>
    </row>
    <row r="5119" spans="1:14" ht="141.75">
      <c r="A5119" s="6">
        <v>5118</v>
      </c>
      <c r="B5119" s="8" t="s">
        <v>5591</v>
      </c>
      <c r="C5119" s="9" t="s">
        <v>6432</v>
      </c>
      <c r="D5119" s="10" t="s">
        <v>6433</v>
      </c>
      <c r="E5119" s="11" t="s">
        <v>6431</v>
      </c>
      <c r="F5119" s="6">
        <v>529769</v>
      </c>
      <c r="G5119" s="6" t="s">
        <v>5595</v>
      </c>
      <c r="H5119" s="16">
        <v>27483322.309999999</v>
      </c>
      <c r="I5119" s="12"/>
      <c r="J5119" s="12"/>
      <c r="K5119" s="15"/>
      <c r="L5119" s="13" t="s">
        <v>70</v>
      </c>
      <c r="M5119" s="7">
        <v>0.51</v>
      </c>
      <c r="N5119" s="14"/>
    </row>
    <row r="5120" spans="1:14" ht="78.75">
      <c r="A5120" s="6">
        <v>5119</v>
      </c>
      <c r="B5120" s="8" t="s">
        <v>5591</v>
      </c>
      <c r="C5120" s="9" t="s">
        <v>6434</v>
      </c>
      <c r="D5120" s="10" t="s">
        <v>6435</v>
      </c>
      <c r="E5120" s="11" t="s">
        <v>6436</v>
      </c>
      <c r="F5120" s="6">
        <v>536316</v>
      </c>
      <c r="G5120" s="6" t="s">
        <v>608</v>
      </c>
      <c r="H5120" s="16">
        <v>5592063.8499999996</v>
      </c>
      <c r="I5120" s="12" t="s">
        <v>1853</v>
      </c>
      <c r="J5120" s="12" t="s">
        <v>6437</v>
      </c>
      <c r="K5120" s="15"/>
      <c r="L5120" s="13" t="s">
        <v>14</v>
      </c>
      <c r="M5120" s="7">
        <v>1</v>
      </c>
      <c r="N5120" s="14"/>
    </row>
    <row r="5121" spans="1:14" ht="63">
      <c r="A5121" s="6">
        <v>5120</v>
      </c>
      <c r="B5121" s="8" t="s">
        <v>5591</v>
      </c>
      <c r="C5121" s="9" t="s">
        <v>6438</v>
      </c>
      <c r="D5121" s="10" t="s">
        <v>6439</v>
      </c>
      <c r="E5121" s="11" t="s">
        <v>6440</v>
      </c>
      <c r="F5121" s="6">
        <v>536312</v>
      </c>
      <c r="G5121" s="6" t="s">
        <v>608</v>
      </c>
      <c r="H5121" s="16">
        <v>1061259.25</v>
      </c>
      <c r="I5121" s="12" t="s">
        <v>6441</v>
      </c>
      <c r="J5121" s="12" t="s">
        <v>2205</v>
      </c>
      <c r="K5121" s="15"/>
      <c r="L5121" s="13" t="s">
        <v>14</v>
      </c>
      <c r="M5121" s="7">
        <v>1</v>
      </c>
      <c r="N5121" s="14"/>
    </row>
    <row r="5122" spans="1:14" ht="110.25">
      <c r="A5122" s="6">
        <v>5121</v>
      </c>
      <c r="B5122" s="8" t="s">
        <v>5591</v>
      </c>
      <c r="C5122" s="9" t="s">
        <v>6442</v>
      </c>
      <c r="D5122" s="10" t="s">
        <v>6443</v>
      </c>
      <c r="E5122" s="11" t="s">
        <v>6444</v>
      </c>
      <c r="F5122" s="6">
        <v>536325</v>
      </c>
      <c r="G5122" s="6" t="s">
        <v>875</v>
      </c>
      <c r="H5122" s="16">
        <v>4373689.8</v>
      </c>
      <c r="I5122" s="12" t="s">
        <v>6378</v>
      </c>
      <c r="J5122" s="12" t="s">
        <v>6445</v>
      </c>
      <c r="K5122" s="15"/>
      <c r="L5122" s="13" t="s">
        <v>14</v>
      </c>
      <c r="M5122" s="7">
        <v>1</v>
      </c>
      <c r="N5122" s="14"/>
    </row>
    <row r="5123" spans="1:14" ht="63">
      <c r="A5123" s="6">
        <v>5122</v>
      </c>
      <c r="B5123" s="8" t="s">
        <v>5591</v>
      </c>
      <c r="C5123" s="9" t="s">
        <v>6446</v>
      </c>
      <c r="D5123" s="10" t="s">
        <v>6447</v>
      </c>
      <c r="E5123" s="11" t="s">
        <v>6448</v>
      </c>
      <c r="F5123" s="6">
        <v>536310</v>
      </c>
      <c r="G5123" s="6" t="s">
        <v>608</v>
      </c>
      <c r="H5123" s="16">
        <v>13986952.6</v>
      </c>
      <c r="I5123" s="12" t="s">
        <v>6449</v>
      </c>
      <c r="J5123" s="12" t="s">
        <v>6450</v>
      </c>
      <c r="K5123" s="15"/>
      <c r="L5123" s="13" t="s">
        <v>14</v>
      </c>
      <c r="M5123" s="7">
        <v>1</v>
      </c>
      <c r="N5123" s="14"/>
    </row>
    <row r="5124" spans="1:14" ht="63">
      <c r="A5124" s="6">
        <v>5123</v>
      </c>
      <c r="B5124" s="8" t="s">
        <v>5591</v>
      </c>
      <c r="C5124" s="9" t="s">
        <v>6451</v>
      </c>
      <c r="D5124" s="10" t="s">
        <v>6452</v>
      </c>
      <c r="E5124" s="11" t="s">
        <v>6453</v>
      </c>
      <c r="F5124" s="6">
        <v>536311</v>
      </c>
      <c r="G5124" s="6" t="s">
        <v>608</v>
      </c>
      <c r="H5124" s="16">
        <v>12277774.35</v>
      </c>
      <c r="I5124" s="12" t="s">
        <v>6454</v>
      </c>
      <c r="J5124" s="12" t="s">
        <v>6455</v>
      </c>
      <c r="K5124" s="15"/>
      <c r="L5124" s="13" t="s">
        <v>14</v>
      </c>
      <c r="M5124" s="7">
        <v>1</v>
      </c>
      <c r="N5124" s="14"/>
    </row>
    <row r="5125" spans="1:14" ht="63">
      <c r="A5125" s="6">
        <v>5124</v>
      </c>
      <c r="B5125" s="8" t="s">
        <v>5591</v>
      </c>
      <c r="C5125" s="9" t="s">
        <v>6456</v>
      </c>
      <c r="D5125" s="10" t="s">
        <v>6457</v>
      </c>
      <c r="E5125" s="11" t="s">
        <v>6458</v>
      </c>
      <c r="F5125" s="6">
        <v>529767</v>
      </c>
      <c r="G5125" s="6" t="s">
        <v>801</v>
      </c>
      <c r="H5125" s="16">
        <v>34648462.460000001</v>
      </c>
      <c r="I5125" s="12"/>
      <c r="J5125" s="12" t="s">
        <v>2150</v>
      </c>
      <c r="K5125" s="15"/>
      <c r="L5125" s="13" t="s">
        <v>14</v>
      </c>
      <c r="M5125" s="7">
        <v>1</v>
      </c>
      <c r="N5125" s="14"/>
    </row>
    <row r="5126" spans="1:14" ht="63">
      <c r="A5126" s="6">
        <v>5125</v>
      </c>
      <c r="B5126" s="8" t="s">
        <v>5591</v>
      </c>
      <c r="C5126" s="9" t="s">
        <v>6456</v>
      </c>
      <c r="D5126" s="10" t="s">
        <v>6047</v>
      </c>
      <c r="E5126" s="11" t="s">
        <v>6459</v>
      </c>
      <c r="F5126" s="6">
        <v>529765</v>
      </c>
      <c r="G5126" s="6" t="s">
        <v>801</v>
      </c>
      <c r="H5126" s="16">
        <v>23935880.890000001</v>
      </c>
      <c r="I5126" s="12"/>
      <c r="J5126" s="12" t="s">
        <v>2150</v>
      </c>
      <c r="K5126" s="15"/>
      <c r="L5126" s="13" t="s">
        <v>14</v>
      </c>
      <c r="M5126" s="7">
        <v>1</v>
      </c>
      <c r="N5126" s="14"/>
    </row>
    <row r="5127" spans="1:14" ht="63">
      <c r="A5127" s="6">
        <v>5126</v>
      </c>
      <c r="B5127" s="8" t="s">
        <v>5591</v>
      </c>
      <c r="C5127" s="9" t="s">
        <v>6429</v>
      </c>
      <c r="D5127" s="10" t="s">
        <v>6430</v>
      </c>
      <c r="E5127" s="11" t="s">
        <v>6460</v>
      </c>
      <c r="F5127" s="6">
        <v>529766</v>
      </c>
      <c r="G5127" s="6" t="s">
        <v>801</v>
      </c>
      <c r="H5127" s="16">
        <v>25981004.829999998</v>
      </c>
      <c r="I5127" s="12"/>
      <c r="J5127" s="12"/>
      <c r="K5127" s="15"/>
      <c r="L5127" s="13" t="s">
        <v>70</v>
      </c>
      <c r="M5127" s="7">
        <v>1</v>
      </c>
      <c r="N5127" s="14"/>
    </row>
    <row r="5128" spans="1:14" ht="63">
      <c r="A5128" s="6">
        <v>5127</v>
      </c>
      <c r="B5128" s="8" t="s">
        <v>5591</v>
      </c>
      <c r="C5128" s="9" t="s">
        <v>6090</v>
      </c>
      <c r="D5128" s="10" t="s">
        <v>6091</v>
      </c>
      <c r="E5128" s="11" t="s">
        <v>6460</v>
      </c>
      <c r="F5128" s="6">
        <v>529766</v>
      </c>
      <c r="G5128" s="6" t="s">
        <v>801</v>
      </c>
      <c r="H5128" s="16">
        <v>25981004.829999998</v>
      </c>
      <c r="I5128" s="12"/>
      <c r="J5128" s="12"/>
      <c r="K5128" s="15"/>
      <c r="L5128" s="13" t="s">
        <v>70</v>
      </c>
      <c r="M5128" s="7">
        <v>0.49</v>
      </c>
      <c r="N5128" s="14"/>
    </row>
    <row r="5129" spans="1:14" ht="63">
      <c r="A5129" s="6">
        <v>5128</v>
      </c>
      <c r="B5129" s="8" t="s">
        <v>5591</v>
      </c>
      <c r="C5129" s="9" t="s">
        <v>6432</v>
      </c>
      <c r="D5129" s="10" t="s">
        <v>6433</v>
      </c>
      <c r="E5129" s="11" t="s">
        <v>6460</v>
      </c>
      <c r="F5129" s="6">
        <v>529766</v>
      </c>
      <c r="G5129" s="6" t="s">
        <v>801</v>
      </c>
      <c r="H5129" s="16">
        <v>25981004.829999998</v>
      </c>
      <c r="I5129" s="12"/>
      <c r="J5129" s="12"/>
      <c r="K5129" s="15"/>
      <c r="L5129" s="13" t="s">
        <v>70</v>
      </c>
      <c r="M5129" s="7">
        <v>0.51</v>
      </c>
      <c r="N5129" s="14"/>
    </row>
    <row r="5130" spans="1:14" ht="94.5">
      <c r="A5130" s="6">
        <v>5129</v>
      </c>
      <c r="B5130" s="8" t="s">
        <v>5591</v>
      </c>
      <c r="C5130" s="9" t="s">
        <v>6461</v>
      </c>
      <c r="D5130" s="10" t="s">
        <v>6461</v>
      </c>
      <c r="E5130" s="11" t="s">
        <v>6462</v>
      </c>
      <c r="F5130" s="6">
        <v>532983</v>
      </c>
      <c r="G5130" s="6" t="s">
        <v>5595</v>
      </c>
      <c r="H5130" s="16">
        <v>23837124.43</v>
      </c>
      <c r="I5130" s="12"/>
      <c r="J5130" s="12"/>
      <c r="K5130" s="15"/>
      <c r="L5130" s="13" t="s">
        <v>70</v>
      </c>
      <c r="M5130" s="7">
        <v>1</v>
      </c>
      <c r="N5130" s="14"/>
    </row>
    <row r="5131" spans="1:14" ht="94.5">
      <c r="A5131" s="6">
        <v>5130</v>
      </c>
      <c r="B5131" s="8" t="s">
        <v>5591</v>
      </c>
      <c r="C5131" s="9" t="s">
        <v>5843</v>
      </c>
      <c r="D5131" s="10" t="s">
        <v>6463</v>
      </c>
      <c r="E5131" s="11" t="s">
        <v>6462</v>
      </c>
      <c r="F5131" s="6">
        <v>532983</v>
      </c>
      <c r="G5131" s="6" t="s">
        <v>5595</v>
      </c>
      <c r="H5131" s="16">
        <v>23837124.43</v>
      </c>
      <c r="I5131" s="12"/>
      <c r="J5131" s="12"/>
      <c r="K5131" s="15"/>
      <c r="L5131" s="13" t="s">
        <v>70</v>
      </c>
      <c r="M5131" s="7">
        <v>0.51</v>
      </c>
      <c r="N5131" s="14"/>
    </row>
    <row r="5132" spans="1:14" ht="94.5">
      <c r="A5132" s="6">
        <v>5131</v>
      </c>
      <c r="B5132" s="8" t="s">
        <v>5591</v>
      </c>
      <c r="C5132" s="9" t="s">
        <v>6392</v>
      </c>
      <c r="D5132" s="10" t="s">
        <v>6464</v>
      </c>
      <c r="E5132" s="11" t="s">
        <v>6462</v>
      </c>
      <c r="F5132" s="6">
        <v>532983</v>
      </c>
      <c r="G5132" s="6" t="s">
        <v>5595</v>
      </c>
      <c r="H5132" s="16">
        <v>23837124.43</v>
      </c>
      <c r="I5132" s="12"/>
      <c r="J5132" s="12"/>
      <c r="K5132" s="15"/>
      <c r="L5132" s="13" t="s">
        <v>70</v>
      </c>
      <c r="M5132" s="7">
        <v>0.49</v>
      </c>
      <c r="N5132" s="14"/>
    </row>
    <row r="5133" spans="1:14" ht="110.25">
      <c r="A5133" s="6">
        <v>5132</v>
      </c>
      <c r="B5133" s="8" t="s">
        <v>5591</v>
      </c>
      <c r="C5133" s="9" t="s">
        <v>6465</v>
      </c>
      <c r="D5133" s="10" t="s">
        <v>6466</v>
      </c>
      <c r="E5133" s="11" t="s">
        <v>6467</v>
      </c>
      <c r="F5133" s="6">
        <v>532986</v>
      </c>
      <c r="G5133" s="6" t="s">
        <v>5595</v>
      </c>
      <c r="H5133" s="16">
        <v>36213390.689999998</v>
      </c>
      <c r="I5133" s="12"/>
      <c r="J5133" s="12"/>
      <c r="K5133" s="15"/>
      <c r="L5133" s="13" t="s">
        <v>70</v>
      </c>
      <c r="M5133" s="7">
        <v>1</v>
      </c>
      <c r="N5133" s="14"/>
    </row>
    <row r="5134" spans="1:14" ht="110.25">
      <c r="A5134" s="6">
        <v>5133</v>
      </c>
      <c r="B5134" s="8" t="s">
        <v>5591</v>
      </c>
      <c r="C5134" s="9" t="s">
        <v>5613</v>
      </c>
      <c r="D5134" s="10" t="s">
        <v>6289</v>
      </c>
      <c r="E5134" s="11" t="s">
        <v>6467</v>
      </c>
      <c r="F5134" s="6">
        <v>532986</v>
      </c>
      <c r="G5134" s="6" t="s">
        <v>5595</v>
      </c>
      <c r="H5134" s="16">
        <v>36213390.689999998</v>
      </c>
      <c r="I5134" s="12"/>
      <c r="J5134" s="12"/>
      <c r="K5134" s="15"/>
      <c r="L5134" s="13" t="s">
        <v>70</v>
      </c>
      <c r="M5134" s="7">
        <v>0.51</v>
      </c>
      <c r="N5134" s="14"/>
    </row>
    <row r="5135" spans="1:14" ht="110.25">
      <c r="A5135" s="6">
        <v>5134</v>
      </c>
      <c r="B5135" s="8" t="s">
        <v>5591</v>
      </c>
      <c r="C5135" s="9" t="s">
        <v>5615</v>
      </c>
      <c r="D5135" s="10" t="s">
        <v>6468</v>
      </c>
      <c r="E5135" s="11" t="s">
        <v>6467</v>
      </c>
      <c r="F5135" s="6">
        <v>532986</v>
      </c>
      <c r="G5135" s="6" t="s">
        <v>5595</v>
      </c>
      <c r="H5135" s="16">
        <v>36213390.689999998</v>
      </c>
      <c r="I5135" s="12"/>
      <c r="J5135" s="12"/>
      <c r="K5135" s="15"/>
      <c r="L5135" s="13" t="s">
        <v>70</v>
      </c>
      <c r="M5135" s="7">
        <v>0.49</v>
      </c>
      <c r="N5135" s="14"/>
    </row>
    <row r="5136" spans="1:14" ht="141.75">
      <c r="A5136" s="6">
        <v>5135</v>
      </c>
      <c r="B5136" s="8" t="s">
        <v>5591</v>
      </c>
      <c r="C5136" s="9" t="s">
        <v>5613</v>
      </c>
      <c r="D5136" s="10" t="s">
        <v>6289</v>
      </c>
      <c r="E5136" s="11" t="s">
        <v>6469</v>
      </c>
      <c r="F5136" s="6">
        <v>532985</v>
      </c>
      <c r="G5136" s="6" t="s">
        <v>5595</v>
      </c>
      <c r="H5136" s="16">
        <v>16993137.129999999</v>
      </c>
      <c r="I5136" s="12"/>
      <c r="J5136" s="12"/>
      <c r="K5136" s="15"/>
      <c r="L5136" s="13" t="s">
        <v>70</v>
      </c>
      <c r="M5136" s="7">
        <v>1</v>
      </c>
      <c r="N5136" s="14"/>
    </row>
    <row r="5137" spans="1:14" ht="63">
      <c r="A5137" s="6">
        <v>5136</v>
      </c>
      <c r="B5137" s="8" t="s">
        <v>5591</v>
      </c>
      <c r="C5137" s="9" t="s">
        <v>6470</v>
      </c>
      <c r="D5137" s="10" t="s">
        <v>6471</v>
      </c>
      <c r="E5137" s="11" t="s">
        <v>6472</v>
      </c>
      <c r="F5137" s="6">
        <v>547223</v>
      </c>
      <c r="G5137" s="6" t="s">
        <v>608</v>
      </c>
      <c r="H5137" s="16">
        <v>3236171.2</v>
      </c>
      <c r="I5137" s="12"/>
      <c r="J5137" s="12"/>
      <c r="K5137" s="15"/>
      <c r="L5137" s="13" t="s">
        <v>14</v>
      </c>
      <c r="M5137" s="7">
        <v>1</v>
      </c>
      <c r="N5137" s="14"/>
    </row>
    <row r="5138" spans="1:14" ht="47.25">
      <c r="A5138" s="6">
        <v>5137</v>
      </c>
      <c r="B5138" s="8" t="s">
        <v>5591</v>
      </c>
      <c r="C5138" s="9" t="s">
        <v>6473</v>
      </c>
      <c r="D5138" s="10" t="s">
        <v>6474</v>
      </c>
      <c r="E5138" s="11" t="s">
        <v>6475</v>
      </c>
      <c r="F5138" s="6">
        <v>547228</v>
      </c>
      <c r="G5138" s="6" t="s">
        <v>608</v>
      </c>
      <c r="H5138" s="16">
        <v>12556298.199999999</v>
      </c>
      <c r="I5138" s="12"/>
      <c r="J5138" s="12"/>
      <c r="K5138" s="15"/>
      <c r="L5138" s="13" t="s">
        <v>14</v>
      </c>
      <c r="M5138" s="7">
        <v>1</v>
      </c>
      <c r="N5138" s="14"/>
    </row>
    <row r="5139" spans="1:14" ht="63">
      <c r="A5139" s="6">
        <v>5138</v>
      </c>
      <c r="B5139" s="8" t="s">
        <v>5591</v>
      </c>
      <c r="C5139" s="9" t="s">
        <v>6476</v>
      </c>
      <c r="D5139" s="10" t="s">
        <v>6477</v>
      </c>
      <c r="E5139" s="11" t="s">
        <v>6478</v>
      </c>
      <c r="F5139" s="6">
        <v>547219</v>
      </c>
      <c r="G5139" s="6" t="s">
        <v>5595</v>
      </c>
      <c r="H5139" s="16">
        <v>3423136.9</v>
      </c>
      <c r="I5139" s="12" t="s">
        <v>2152</v>
      </c>
      <c r="J5139" s="12" t="s">
        <v>6479</v>
      </c>
      <c r="K5139" s="15"/>
      <c r="L5139" s="13" t="s">
        <v>14</v>
      </c>
      <c r="M5139" s="7">
        <v>1</v>
      </c>
      <c r="N5139" s="14"/>
    </row>
    <row r="5140" spans="1:14" ht="63">
      <c r="A5140" s="6">
        <v>5139</v>
      </c>
      <c r="B5140" s="8" t="s">
        <v>5591</v>
      </c>
      <c r="C5140" s="9" t="s">
        <v>6480</v>
      </c>
      <c r="D5140" s="10" t="s">
        <v>6481</v>
      </c>
      <c r="E5140" s="11" t="s">
        <v>6482</v>
      </c>
      <c r="F5140" s="6">
        <v>547220</v>
      </c>
      <c r="G5140" s="6" t="s">
        <v>5595</v>
      </c>
      <c r="H5140" s="16">
        <v>9572186.6500000004</v>
      </c>
      <c r="I5140" s="12"/>
      <c r="J5140" s="12"/>
      <c r="K5140" s="15"/>
      <c r="L5140" s="13" t="s">
        <v>14</v>
      </c>
      <c r="M5140" s="7">
        <v>1</v>
      </c>
      <c r="N5140" s="14"/>
    </row>
    <row r="5141" spans="1:14" ht="63">
      <c r="A5141" s="6">
        <v>5140</v>
      </c>
      <c r="B5141" s="8" t="s">
        <v>5591</v>
      </c>
      <c r="C5141" s="9" t="s">
        <v>6483</v>
      </c>
      <c r="D5141" s="10" t="s">
        <v>6484</v>
      </c>
      <c r="E5141" s="11" t="s">
        <v>6485</v>
      </c>
      <c r="F5141" s="6">
        <v>547221</v>
      </c>
      <c r="G5141" s="6" t="s">
        <v>5595</v>
      </c>
      <c r="H5141" s="16">
        <v>2849154.5</v>
      </c>
      <c r="I5141" s="12"/>
      <c r="J5141" s="12"/>
      <c r="K5141" s="15"/>
      <c r="L5141" s="13" t="s">
        <v>14</v>
      </c>
      <c r="M5141" s="7">
        <v>1</v>
      </c>
      <c r="N5141" s="14"/>
    </row>
    <row r="5142" spans="1:14" ht="141.75">
      <c r="A5142" s="6">
        <v>5141</v>
      </c>
      <c r="B5142" s="8" t="s">
        <v>5591</v>
      </c>
      <c r="C5142" s="9" t="s">
        <v>6486</v>
      </c>
      <c r="D5142" s="10" t="s">
        <v>6016</v>
      </c>
      <c r="E5142" s="11" t="s">
        <v>6487</v>
      </c>
      <c r="F5142" s="6">
        <v>571136</v>
      </c>
      <c r="G5142" s="6" t="s">
        <v>4924</v>
      </c>
      <c r="H5142" s="16">
        <v>3959919.01</v>
      </c>
      <c r="I5142" s="12" t="s">
        <v>6367</v>
      </c>
      <c r="J5142" s="12" t="s">
        <v>6488</v>
      </c>
      <c r="K5142" s="15"/>
      <c r="L5142" s="13" t="s">
        <v>14</v>
      </c>
      <c r="M5142" s="7">
        <v>1</v>
      </c>
      <c r="N5142" s="14"/>
    </row>
    <row r="5143" spans="1:14" ht="204.75">
      <c r="A5143" s="6">
        <v>5142</v>
      </c>
      <c r="B5143" s="8" t="s">
        <v>5591</v>
      </c>
      <c r="C5143" s="9" t="s">
        <v>6015</v>
      </c>
      <c r="D5143" s="10" t="s">
        <v>6016</v>
      </c>
      <c r="E5143" s="11" t="s">
        <v>6489</v>
      </c>
      <c r="F5143" s="6">
        <v>573146</v>
      </c>
      <c r="G5143" s="6" t="s">
        <v>4924</v>
      </c>
      <c r="H5143" s="16">
        <v>16553122.039999999</v>
      </c>
      <c r="I5143" s="12"/>
      <c r="J5143" s="12"/>
      <c r="K5143" s="15"/>
      <c r="L5143" s="13" t="s">
        <v>14</v>
      </c>
      <c r="M5143" s="7">
        <v>1</v>
      </c>
      <c r="N5143" s="14"/>
    </row>
    <row r="5144" spans="1:14" ht="157.5">
      <c r="A5144" s="6">
        <v>5143</v>
      </c>
      <c r="B5144" s="8" t="s">
        <v>5591</v>
      </c>
      <c r="C5144" s="9" t="s">
        <v>6015</v>
      </c>
      <c r="D5144" s="10" t="s">
        <v>6490</v>
      </c>
      <c r="E5144" s="11" t="s">
        <v>6491</v>
      </c>
      <c r="F5144" s="6">
        <v>576788</v>
      </c>
      <c r="G5144" s="6" t="s">
        <v>4924</v>
      </c>
      <c r="H5144" s="16">
        <v>9484183.3770000003</v>
      </c>
      <c r="I5144" s="12"/>
      <c r="J5144" s="12"/>
      <c r="K5144" s="15"/>
      <c r="L5144" s="13" t="s">
        <v>14</v>
      </c>
      <c r="M5144" s="7">
        <v>1</v>
      </c>
      <c r="N5144" s="14"/>
    </row>
    <row r="5145" spans="1:14" ht="78.75">
      <c r="A5145" s="6">
        <v>5144</v>
      </c>
      <c r="B5145" s="8" t="s">
        <v>5591</v>
      </c>
      <c r="C5145" s="9" t="s">
        <v>6492</v>
      </c>
      <c r="D5145" s="10" t="s">
        <v>6493</v>
      </c>
      <c r="E5145" s="11" t="s">
        <v>6494</v>
      </c>
      <c r="F5145" s="6">
        <v>576783</v>
      </c>
      <c r="G5145" s="6" t="s">
        <v>608</v>
      </c>
      <c r="H5145" s="16">
        <v>1279027.75</v>
      </c>
      <c r="I5145" s="12" t="s">
        <v>5942</v>
      </c>
      <c r="J5145" s="12" t="s">
        <v>6495</v>
      </c>
      <c r="K5145" s="15"/>
      <c r="L5145" s="13" t="s">
        <v>14</v>
      </c>
      <c r="M5145" s="7">
        <v>1</v>
      </c>
      <c r="N5145" s="14"/>
    </row>
    <row r="5146" spans="1:14" ht="78.75">
      <c r="A5146" s="6">
        <v>5145</v>
      </c>
      <c r="B5146" s="8" t="s">
        <v>5591</v>
      </c>
      <c r="C5146" s="9" t="s">
        <v>6496</v>
      </c>
      <c r="D5146" s="10" t="s">
        <v>6497</v>
      </c>
      <c r="E5146" s="11" t="s">
        <v>6498</v>
      </c>
      <c r="F5146" s="6">
        <v>558011</v>
      </c>
      <c r="G5146" s="6" t="s">
        <v>907</v>
      </c>
      <c r="H5146" s="16">
        <v>11448423.859999999</v>
      </c>
      <c r="I5146" s="12" t="s">
        <v>6499</v>
      </c>
      <c r="J5146" s="12" t="s">
        <v>6500</v>
      </c>
      <c r="K5146" s="15"/>
      <c r="L5146" s="13" t="s">
        <v>14</v>
      </c>
      <c r="M5146" s="7">
        <v>1</v>
      </c>
      <c r="N5146" s="14"/>
    </row>
    <row r="5147" spans="1:14" ht="330.75">
      <c r="A5147" s="6">
        <v>5146</v>
      </c>
      <c r="B5147" s="8" t="s">
        <v>5591</v>
      </c>
      <c r="C5147" s="9" t="s">
        <v>6501</v>
      </c>
      <c r="D5147" s="10" t="s">
        <v>6502</v>
      </c>
      <c r="E5147" s="11" t="s">
        <v>6503</v>
      </c>
      <c r="F5147" s="6">
        <v>547217</v>
      </c>
      <c r="G5147" s="6" t="s">
        <v>6504</v>
      </c>
      <c r="H5147" s="16">
        <v>17988717.390000001</v>
      </c>
      <c r="I5147" s="12"/>
      <c r="J5147" s="12"/>
      <c r="K5147" s="15"/>
      <c r="L5147" s="13" t="s">
        <v>70</v>
      </c>
      <c r="M5147" s="7">
        <v>1</v>
      </c>
      <c r="N5147" s="14"/>
    </row>
    <row r="5148" spans="1:14" ht="330.75">
      <c r="A5148" s="6">
        <v>5147</v>
      </c>
      <c r="B5148" s="8" t="s">
        <v>5591</v>
      </c>
      <c r="C5148" s="9" t="s">
        <v>5697</v>
      </c>
      <c r="D5148" s="10" t="s">
        <v>3894</v>
      </c>
      <c r="E5148" s="11" t="s">
        <v>6503</v>
      </c>
      <c r="F5148" s="6">
        <v>547217</v>
      </c>
      <c r="G5148" s="6" t="s">
        <v>6504</v>
      </c>
      <c r="H5148" s="16">
        <v>17988717.390000001</v>
      </c>
      <c r="I5148" s="12"/>
      <c r="J5148" s="12"/>
      <c r="K5148" s="15"/>
      <c r="L5148" s="13" t="s">
        <v>70</v>
      </c>
      <c r="M5148" s="7">
        <v>0.5</v>
      </c>
      <c r="N5148" s="14"/>
    </row>
    <row r="5149" spans="1:14" ht="330.75">
      <c r="A5149" s="6">
        <v>5148</v>
      </c>
      <c r="B5149" s="8" t="s">
        <v>5591</v>
      </c>
      <c r="C5149" s="9" t="s">
        <v>6200</v>
      </c>
      <c r="D5149" s="10" t="s">
        <v>6505</v>
      </c>
      <c r="E5149" s="11" t="s">
        <v>6503</v>
      </c>
      <c r="F5149" s="6">
        <v>547217</v>
      </c>
      <c r="G5149" s="6" t="s">
        <v>6504</v>
      </c>
      <c r="H5149" s="16">
        <v>17988717.390000001</v>
      </c>
      <c r="I5149" s="12"/>
      <c r="J5149" s="12"/>
      <c r="K5149" s="15"/>
      <c r="L5149" s="13" t="s">
        <v>70</v>
      </c>
      <c r="M5149" s="7">
        <v>0.5</v>
      </c>
      <c r="N5149" s="14"/>
    </row>
    <row r="5150" spans="1:14" ht="126">
      <c r="A5150" s="6">
        <v>5149</v>
      </c>
      <c r="B5150" s="8" t="s">
        <v>5591</v>
      </c>
      <c r="C5150" s="9" t="s">
        <v>6506</v>
      </c>
      <c r="D5150" s="10" t="s">
        <v>6507</v>
      </c>
      <c r="E5150" s="11" t="s">
        <v>6508</v>
      </c>
      <c r="F5150" s="6">
        <v>554474</v>
      </c>
      <c r="G5150" s="6" t="s">
        <v>875</v>
      </c>
      <c r="H5150" s="16">
        <v>11383921.25</v>
      </c>
      <c r="I5150" s="12"/>
      <c r="J5150" s="12"/>
      <c r="K5150" s="15"/>
      <c r="L5150" s="13" t="s">
        <v>14</v>
      </c>
      <c r="M5150" s="7">
        <v>1</v>
      </c>
      <c r="N5150" s="14"/>
    </row>
    <row r="5151" spans="1:14" ht="141.75">
      <c r="A5151" s="6">
        <v>5150</v>
      </c>
      <c r="B5151" s="8" t="s">
        <v>5591</v>
      </c>
      <c r="C5151" s="9" t="s">
        <v>6509</v>
      </c>
      <c r="D5151" s="10" t="s">
        <v>6510</v>
      </c>
      <c r="E5151" s="11" t="s">
        <v>6511</v>
      </c>
      <c r="F5151" s="6">
        <v>558018</v>
      </c>
      <c r="G5151" s="6" t="s">
        <v>875</v>
      </c>
      <c r="H5151" s="16">
        <v>15546499.199999999</v>
      </c>
      <c r="I5151" s="12" t="s">
        <v>2586</v>
      </c>
      <c r="J5151" s="12" t="s">
        <v>6512</v>
      </c>
      <c r="K5151" s="15"/>
      <c r="L5151" s="13" t="s">
        <v>14</v>
      </c>
      <c r="M5151" s="7">
        <v>1</v>
      </c>
      <c r="N5151" s="14"/>
    </row>
    <row r="5152" spans="1:14" ht="94.5">
      <c r="A5152" s="6">
        <v>5151</v>
      </c>
      <c r="B5152" s="8" t="s">
        <v>5591</v>
      </c>
      <c r="C5152" s="9" t="s">
        <v>6513</v>
      </c>
      <c r="D5152" s="10" t="s">
        <v>6514</v>
      </c>
      <c r="E5152" s="11" t="s">
        <v>6515</v>
      </c>
      <c r="F5152" s="6">
        <v>558017</v>
      </c>
      <c r="G5152" s="6" t="s">
        <v>875</v>
      </c>
      <c r="H5152" s="16">
        <v>257918</v>
      </c>
      <c r="I5152" s="12"/>
      <c r="J5152" s="12"/>
      <c r="K5152" s="15"/>
      <c r="L5152" s="13" t="s">
        <v>14</v>
      </c>
      <c r="M5152" s="7">
        <v>1</v>
      </c>
      <c r="N5152" s="14"/>
    </row>
    <row r="5153" spans="1:14" ht="141.75">
      <c r="A5153" s="6">
        <v>5152</v>
      </c>
      <c r="B5153" s="8" t="s">
        <v>5591</v>
      </c>
      <c r="C5153" s="9" t="s">
        <v>6516</v>
      </c>
      <c r="D5153" s="10" t="s">
        <v>6517</v>
      </c>
      <c r="E5153" s="11" t="s">
        <v>6518</v>
      </c>
      <c r="F5153" s="6">
        <v>558015</v>
      </c>
      <c r="G5153" s="6" t="s">
        <v>875</v>
      </c>
      <c r="H5153" s="16">
        <v>22499733.5</v>
      </c>
      <c r="I5153" s="12"/>
      <c r="J5153" s="12"/>
      <c r="K5153" s="15"/>
      <c r="L5153" s="13" t="s">
        <v>14</v>
      </c>
      <c r="M5153" s="7">
        <v>1</v>
      </c>
      <c r="N5153" s="14"/>
    </row>
    <row r="5154" spans="1:14" ht="63">
      <c r="A5154" s="6">
        <v>5153</v>
      </c>
      <c r="B5154" s="8" t="s">
        <v>5591</v>
      </c>
      <c r="C5154" s="9" t="s">
        <v>6519</v>
      </c>
      <c r="D5154" s="10" t="s">
        <v>6520</v>
      </c>
      <c r="E5154" s="11" t="s">
        <v>6521</v>
      </c>
      <c r="F5154" s="6">
        <v>562540</v>
      </c>
      <c r="G5154" s="6" t="s">
        <v>4575</v>
      </c>
      <c r="H5154" s="16">
        <v>804000</v>
      </c>
      <c r="I5154" s="12" t="s">
        <v>2575</v>
      </c>
      <c r="J5154" s="12" t="s">
        <v>6495</v>
      </c>
      <c r="K5154" s="15"/>
      <c r="L5154" s="13" t="s">
        <v>14</v>
      </c>
      <c r="M5154" s="7">
        <v>1</v>
      </c>
      <c r="N5154" s="14"/>
    </row>
    <row r="5155" spans="1:14" ht="110.25">
      <c r="A5155" s="6">
        <v>5154</v>
      </c>
      <c r="B5155" s="8" t="s">
        <v>5591</v>
      </c>
      <c r="C5155" s="9" t="s">
        <v>6522</v>
      </c>
      <c r="D5155" s="10" t="s">
        <v>6523</v>
      </c>
      <c r="E5155" s="11" t="s">
        <v>6524</v>
      </c>
      <c r="F5155" s="6">
        <v>568807</v>
      </c>
      <c r="G5155" s="6" t="s">
        <v>875</v>
      </c>
      <c r="H5155" s="16">
        <v>3597188.3</v>
      </c>
      <c r="I5155" s="12" t="s">
        <v>6525</v>
      </c>
      <c r="J5155" s="12" t="s">
        <v>6526</v>
      </c>
      <c r="K5155" s="15"/>
      <c r="L5155" s="13" t="s">
        <v>14</v>
      </c>
      <c r="M5155" s="7">
        <v>1</v>
      </c>
      <c r="N5155" s="14"/>
    </row>
    <row r="5156" spans="1:14" ht="157.5">
      <c r="A5156" s="6">
        <v>5155</v>
      </c>
      <c r="B5156" s="8" t="s">
        <v>5591</v>
      </c>
      <c r="C5156" s="9" t="s">
        <v>6527</v>
      </c>
      <c r="D5156" s="10" t="s">
        <v>6231</v>
      </c>
      <c r="E5156" s="11" t="s">
        <v>6528</v>
      </c>
      <c r="F5156" s="6">
        <v>568808</v>
      </c>
      <c r="G5156" s="6" t="s">
        <v>875</v>
      </c>
      <c r="H5156" s="16">
        <v>21397372.5</v>
      </c>
      <c r="I5156" s="12" t="s">
        <v>6525</v>
      </c>
      <c r="J5156" s="12" t="s">
        <v>5878</v>
      </c>
      <c r="K5156" s="15"/>
      <c r="L5156" s="13" t="s">
        <v>14</v>
      </c>
      <c r="M5156" s="7">
        <v>1</v>
      </c>
      <c r="N5156" s="14"/>
    </row>
    <row r="5157" spans="1:14" ht="47.25">
      <c r="A5157" s="6">
        <v>5156</v>
      </c>
      <c r="B5157" s="8" t="s">
        <v>5591</v>
      </c>
      <c r="C5157" s="9" t="s">
        <v>6529</v>
      </c>
      <c r="D5157" s="10" t="s">
        <v>6530</v>
      </c>
      <c r="E5157" s="11" t="s">
        <v>6531</v>
      </c>
      <c r="F5157" s="6">
        <v>558012</v>
      </c>
      <c r="G5157" s="6" t="s">
        <v>5595</v>
      </c>
      <c r="H5157" s="16">
        <v>3558519.5</v>
      </c>
      <c r="I5157" s="12" t="s">
        <v>2586</v>
      </c>
      <c r="J5157" s="12" t="s">
        <v>6532</v>
      </c>
      <c r="K5157" s="15"/>
      <c r="L5157" s="13" t="s">
        <v>14</v>
      </c>
      <c r="M5157" s="7">
        <v>1</v>
      </c>
      <c r="N5157" s="14"/>
    </row>
    <row r="5158" spans="1:14" ht="63">
      <c r="A5158" s="6">
        <v>5157</v>
      </c>
      <c r="B5158" s="8" t="s">
        <v>5591</v>
      </c>
      <c r="C5158" s="9" t="s">
        <v>6533</v>
      </c>
      <c r="D5158" s="10" t="s">
        <v>6534</v>
      </c>
      <c r="E5158" s="11" t="s">
        <v>6535</v>
      </c>
      <c r="F5158" s="6">
        <v>558013</v>
      </c>
      <c r="G5158" s="6" t="s">
        <v>5595</v>
      </c>
      <c r="H5158" s="16">
        <v>3641283.5</v>
      </c>
      <c r="I5158" s="12" t="s">
        <v>2370</v>
      </c>
      <c r="J5158" s="12" t="s">
        <v>6536</v>
      </c>
      <c r="K5158" s="15"/>
      <c r="L5158" s="13" t="s">
        <v>14</v>
      </c>
      <c r="M5158" s="7">
        <v>1</v>
      </c>
      <c r="N5158" s="14"/>
    </row>
    <row r="5159" spans="1:14" ht="94.5">
      <c r="A5159" s="6">
        <v>5158</v>
      </c>
      <c r="B5159" s="8" t="s">
        <v>5591</v>
      </c>
      <c r="C5159" s="9" t="s">
        <v>6427</v>
      </c>
      <c r="D5159" s="10" t="s">
        <v>6074</v>
      </c>
      <c r="E5159" s="11" t="s">
        <v>6537</v>
      </c>
      <c r="F5159" s="6">
        <v>558014</v>
      </c>
      <c r="G5159" s="6" t="s">
        <v>5595</v>
      </c>
      <c r="H5159" s="16">
        <v>5127449.25</v>
      </c>
      <c r="I5159" s="12" t="s">
        <v>2215</v>
      </c>
      <c r="J5159" s="12" t="s">
        <v>2200</v>
      </c>
      <c r="K5159" s="15"/>
      <c r="L5159" s="13" t="s">
        <v>14</v>
      </c>
      <c r="M5159" s="7">
        <v>1</v>
      </c>
      <c r="N5159" s="14"/>
    </row>
    <row r="5160" spans="1:14" ht="173.25">
      <c r="A5160" s="6">
        <v>5159</v>
      </c>
      <c r="B5160" s="8" t="s">
        <v>5591</v>
      </c>
      <c r="C5160" s="9" t="s">
        <v>6538</v>
      </c>
      <c r="D5160" s="10" t="s">
        <v>6086</v>
      </c>
      <c r="E5160" s="11" t="s">
        <v>6539</v>
      </c>
      <c r="F5160" s="6">
        <v>547218</v>
      </c>
      <c r="G5160" s="6" t="s">
        <v>5595</v>
      </c>
      <c r="H5160" s="16">
        <v>14140927.380000001</v>
      </c>
      <c r="I5160" s="12" t="s">
        <v>2215</v>
      </c>
      <c r="J5160" s="12" t="s">
        <v>2150</v>
      </c>
      <c r="K5160" s="15"/>
      <c r="L5160" s="13" t="s">
        <v>70</v>
      </c>
      <c r="M5160" s="7">
        <v>1</v>
      </c>
      <c r="N5160" s="14"/>
    </row>
    <row r="5161" spans="1:14" ht="173.25">
      <c r="A5161" s="6">
        <v>5160</v>
      </c>
      <c r="B5161" s="8" t="s">
        <v>5591</v>
      </c>
      <c r="C5161" s="9" t="s">
        <v>6088</v>
      </c>
      <c r="D5161" s="10" t="s">
        <v>6089</v>
      </c>
      <c r="E5161" s="11" t="s">
        <v>6539</v>
      </c>
      <c r="F5161" s="6">
        <v>547218</v>
      </c>
      <c r="G5161" s="6" t="s">
        <v>5595</v>
      </c>
      <c r="H5161" s="16">
        <v>14140927.380000001</v>
      </c>
      <c r="I5161" s="12" t="s">
        <v>2215</v>
      </c>
      <c r="J5161" s="12" t="s">
        <v>2150</v>
      </c>
      <c r="K5161" s="15"/>
      <c r="L5161" s="13" t="s">
        <v>70</v>
      </c>
      <c r="M5161" s="7">
        <v>0.51</v>
      </c>
      <c r="N5161" s="14"/>
    </row>
    <row r="5162" spans="1:14" ht="173.25">
      <c r="A5162" s="6">
        <v>5161</v>
      </c>
      <c r="B5162" s="8" t="s">
        <v>5591</v>
      </c>
      <c r="C5162" s="9" t="s">
        <v>6090</v>
      </c>
      <c r="D5162" s="10" t="s">
        <v>5637</v>
      </c>
      <c r="E5162" s="11" t="s">
        <v>6539</v>
      </c>
      <c r="F5162" s="6">
        <v>547218</v>
      </c>
      <c r="G5162" s="6" t="s">
        <v>5595</v>
      </c>
      <c r="H5162" s="16">
        <v>14140927.380000001</v>
      </c>
      <c r="I5162" s="12" t="s">
        <v>2215</v>
      </c>
      <c r="J5162" s="12" t="s">
        <v>2150</v>
      </c>
      <c r="K5162" s="15"/>
      <c r="L5162" s="13" t="s">
        <v>70</v>
      </c>
      <c r="M5162" s="7">
        <v>0.49</v>
      </c>
      <c r="N5162" s="14"/>
    </row>
    <row r="5163" spans="1:14" ht="267.75">
      <c r="A5163" s="6">
        <v>5162</v>
      </c>
      <c r="B5163" s="8" t="s">
        <v>5591</v>
      </c>
      <c r="C5163" s="9" t="s">
        <v>6538</v>
      </c>
      <c r="D5163" s="10" t="s">
        <v>6086</v>
      </c>
      <c r="E5163" s="11" t="s">
        <v>6540</v>
      </c>
      <c r="F5163" s="6">
        <v>558009</v>
      </c>
      <c r="G5163" s="6" t="s">
        <v>5595</v>
      </c>
      <c r="H5163" s="16">
        <v>14674027</v>
      </c>
      <c r="I5163" s="12" t="s">
        <v>2215</v>
      </c>
      <c r="J5163" s="12" t="s">
        <v>6541</v>
      </c>
      <c r="K5163" s="15"/>
      <c r="L5163" s="13" t="s">
        <v>70</v>
      </c>
      <c r="M5163" s="7">
        <v>1</v>
      </c>
      <c r="N5163" s="14"/>
    </row>
    <row r="5164" spans="1:14" ht="267.75">
      <c r="A5164" s="6">
        <v>5163</v>
      </c>
      <c r="B5164" s="8" t="s">
        <v>5591</v>
      </c>
      <c r="C5164" s="9" t="s">
        <v>6088</v>
      </c>
      <c r="D5164" s="10" t="s">
        <v>6089</v>
      </c>
      <c r="E5164" s="11" t="s">
        <v>6540</v>
      </c>
      <c r="F5164" s="6">
        <v>558009</v>
      </c>
      <c r="G5164" s="6" t="s">
        <v>5595</v>
      </c>
      <c r="H5164" s="16">
        <v>14674027</v>
      </c>
      <c r="I5164" s="12" t="s">
        <v>2215</v>
      </c>
      <c r="J5164" s="12" t="s">
        <v>6541</v>
      </c>
      <c r="K5164" s="15"/>
      <c r="L5164" s="13" t="s">
        <v>70</v>
      </c>
      <c r="M5164" s="7">
        <v>0.51</v>
      </c>
      <c r="N5164" s="14"/>
    </row>
    <row r="5165" spans="1:14" ht="267.75">
      <c r="A5165" s="6">
        <v>5164</v>
      </c>
      <c r="B5165" s="8" t="s">
        <v>5591</v>
      </c>
      <c r="C5165" s="9" t="s">
        <v>6090</v>
      </c>
      <c r="D5165" s="10" t="s">
        <v>5637</v>
      </c>
      <c r="E5165" s="11" t="s">
        <v>6540</v>
      </c>
      <c r="F5165" s="6">
        <v>558009</v>
      </c>
      <c r="G5165" s="6" t="s">
        <v>5595</v>
      </c>
      <c r="H5165" s="16">
        <v>14674027</v>
      </c>
      <c r="I5165" s="12" t="s">
        <v>2215</v>
      </c>
      <c r="J5165" s="12" t="s">
        <v>6541</v>
      </c>
      <c r="K5165" s="15"/>
      <c r="L5165" s="13" t="s">
        <v>70</v>
      </c>
      <c r="M5165" s="7">
        <v>0.49</v>
      </c>
      <c r="N5165" s="14"/>
    </row>
    <row r="5166" spans="1:14" ht="110.25">
      <c r="A5166" s="6">
        <v>5165</v>
      </c>
      <c r="B5166" s="8" t="s">
        <v>5591</v>
      </c>
      <c r="C5166" s="9" t="s">
        <v>6542</v>
      </c>
      <c r="D5166" s="10" t="s">
        <v>6543</v>
      </c>
      <c r="E5166" s="11" t="s">
        <v>6544</v>
      </c>
      <c r="F5166" s="6">
        <v>578191</v>
      </c>
      <c r="G5166" s="6" t="s">
        <v>5595</v>
      </c>
      <c r="H5166" s="16">
        <v>7227692</v>
      </c>
      <c r="I5166" s="12" t="s">
        <v>2215</v>
      </c>
      <c r="J5166" s="12" t="s">
        <v>1270</v>
      </c>
      <c r="K5166" s="15"/>
      <c r="L5166" s="13" t="s">
        <v>14</v>
      </c>
      <c r="M5166" s="7">
        <v>1</v>
      </c>
      <c r="N5166" s="14"/>
    </row>
    <row r="5167" spans="1:14" ht="236.25">
      <c r="A5167" s="6">
        <v>5166</v>
      </c>
      <c r="B5167" s="8" t="s">
        <v>5591</v>
      </c>
      <c r="C5167" s="9" t="s">
        <v>6545</v>
      </c>
      <c r="D5167" s="10" t="s">
        <v>6546</v>
      </c>
      <c r="E5167" s="11" t="s">
        <v>6547</v>
      </c>
      <c r="F5167" s="6">
        <v>547234</v>
      </c>
      <c r="G5167" s="6" t="s">
        <v>5595</v>
      </c>
      <c r="H5167" s="16">
        <v>118622834.84</v>
      </c>
      <c r="I5167" s="12" t="s">
        <v>2210</v>
      </c>
      <c r="J5167" s="12" t="s">
        <v>6548</v>
      </c>
      <c r="K5167" s="15"/>
      <c r="L5167" s="13" t="s">
        <v>70</v>
      </c>
      <c r="M5167" s="7">
        <v>1</v>
      </c>
      <c r="N5167" s="14"/>
    </row>
    <row r="5168" spans="1:14" ht="236.25">
      <c r="A5168" s="6">
        <v>5167</v>
      </c>
      <c r="B5168" s="8" t="s">
        <v>5591</v>
      </c>
      <c r="C5168" s="9" t="s">
        <v>6549</v>
      </c>
      <c r="D5168" s="10" t="s">
        <v>6550</v>
      </c>
      <c r="E5168" s="11" t="s">
        <v>6547</v>
      </c>
      <c r="F5168" s="6">
        <v>547234</v>
      </c>
      <c r="G5168" s="6" t="s">
        <v>5595</v>
      </c>
      <c r="H5168" s="16">
        <v>118622834.84</v>
      </c>
      <c r="I5168" s="12" t="s">
        <v>2210</v>
      </c>
      <c r="J5168" s="12" t="s">
        <v>6548</v>
      </c>
      <c r="K5168" s="15"/>
      <c r="L5168" s="13" t="s">
        <v>70</v>
      </c>
      <c r="M5168" s="7">
        <v>0.6</v>
      </c>
      <c r="N5168" s="14"/>
    </row>
    <row r="5169" spans="1:14" ht="236.25">
      <c r="A5169" s="6">
        <v>5168</v>
      </c>
      <c r="B5169" s="8" t="s">
        <v>5591</v>
      </c>
      <c r="C5169" s="9" t="s">
        <v>6551</v>
      </c>
      <c r="D5169" s="10" t="s">
        <v>73</v>
      </c>
      <c r="E5169" s="11" t="s">
        <v>6547</v>
      </c>
      <c r="F5169" s="6">
        <v>547234</v>
      </c>
      <c r="G5169" s="6" t="s">
        <v>5595</v>
      </c>
      <c r="H5169" s="16">
        <v>118622834.84</v>
      </c>
      <c r="I5169" s="12" t="s">
        <v>2210</v>
      </c>
      <c r="J5169" s="12" t="s">
        <v>6548</v>
      </c>
      <c r="K5169" s="15"/>
      <c r="L5169" s="13" t="s">
        <v>70</v>
      </c>
      <c r="M5169" s="7">
        <v>0.4</v>
      </c>
      <c r="N5169" s="14"/>
    </row>
    <row r="5170" spans="1:14" ht="267.75">
      <c r="A5170" s="6">
        <v>5169</v>
      </c>
      <c r="B5170" s="8" t="s">
        <v>5591</v>
      </c>
      <c r="C5170" s="9" t="s">
        <v>6545</v>
      </c>
      <c r="D5170" s="10" t="s">
        <v>6546</v>
      </c>
      <c r="E5170" s="11" t="s">
        <v>6552</v>
      </c>
      <c r="F5170" s="6">
        <v>547235</v>
      </c>
      <c r="G5170" s="6" t="s">
        <v>5595</v>
      </c>
      <c r="H5170" s="16">
        <v>123524976.47</v>
      </c>
      <c r="I5170" s="12" t="s">
        <v>2210</v>
      </c>
      <c r="J5170" s="12" t="s">
        <v>6548</v>
      </c>
      <c r="K5170" s="15"/>
      <c r="L5170" s="13" t="s">
        <v>70</v>
      </c>
      <c r="M5170" s="7">
        <v>1</v>
      </c>
      <c r="N5170" s="14"/>
    </row>
    <row r="5171" spans="1:14" ht="267.75">
      <c r="A5171" s="6">
        <v>5170</v>
      </c>
      <c r="B5171" s="8" t="s">
        <v>5591</v>
      </c>
      <c r="C5171" s="9" t="s">
        <v>6549</v>
      </c>
      <c r="D5171" s="10" t="s">
        <v>6550</v>
      </c>
      <c r="E5171" s="11" t="s">
        <v>6552</v>
      </c>
      <c r="F5171" s="6">
        <v>547235</v>
      </c>
      <c r="G5171" s="6" t="s">
        <v>5595</v>
      </c>
      <c r="H5171" s="16">
        <v>123524976.47</v>
      </c>
      <c r="I5171" s="12" t="s">
        <v>2210</v>
      </c>
      <c r="J5171" s="12" t="s">
        <v>6548</v>
      </c>
      <c r="K5171" s="15"/>
      <c r="L5171" s="13" t="s">
        <v>70</v>
      </c>
      <c r="M5171" s="7">
        <v>0.6</v>
      </c>
      <c r="N5171" s="14"/>
    </row>
    <row r="5172" spans="1:14" ht="267.75">
      <c r="A5172" s="6">
        <v>5171</v>
      </c>
      <c r="B5172" s="8" t="s">
        <v>5591</v>
      </c>
      <c r="C5172" s="9" t="s">
        <v>6551</v>
      </c>
      <c r="D5172" s="10" t="s">
        <v>73</v>
      </c>
      <c r="E5172" s="11" t="s">
        <v>6552</v>
      </c>
      <c r="F5172" s="6">
        <v>547235</v>
      </c>
      <c r="G5172" s="6" t="s">
        <v>5595</v>
      </c>
      <c r="H5172" s="16">
        <v>123524976.47</v>
      </c>
      <c r="I5172" s="12" t="s">
        <v>2210</v>
      </c>
      <c r="J5172" s="12" t="s">
        <v>6548</v>
      </c>
      <c r="K5172" s="15"/>
      <c r="L5172" s="13" t="s">
        <v>70</v>
      </c>
      <c r="M5172" s="7">
        <v>0.4</v>
      </c>
      <c r="N5172" s="14"/>
    </row>
    <row r="5173" spans="1:14" ht="78.75">
      <c r="A5173" s="6">
        <v>5172</v>
      </c>
      <c r="B5173" s="8" t="s">
        <v>5591</v>
      </c>
      <c r="C5173" s="9" t="s">
        <v>6553</v>
      </c>
      <c r="D5173" s="10" t="s">
        <v>6554</v>
      </c>
      <c r="E5173" s="11" t="s">
        <v>6555</v>
      </c>
      <c r="F5173" s="6">
        <v>583365</v>
      </c>
      <c r="G5173" s="6" t="s">
        <v>608</v>
      </c>
      <c r="H5173" s="16">
        <v>473672.85</v>
      </c>
      <c r="I5173" s="12" t="s">
        <v>6556</v>
      </c>
      <c r="J5173" s="12" t="s">
        <v>6244</v>
      </c>
      <c r="K5173" s="15"/>
      <c r="L5173" s="13" t="s">
        <v>14</v>
      </c>
      <c r="M5173" s="7">
        <v>1</v>
      </c>
      <c r="N5173" s="14"/>
    </row>
    <row r="5174" spans="1:14" ht="63">
      <c r="A5174" s="6">
        <v>5173</v>
      </c>
      <c r="B5174" s="8" t="s">
        <v>5591</v>
      </c>
      <c r="C5174" s="9" t="s">
        <v>6557</v>
      </c>
      <c r="D5174" s="10" t="s">
        <v>6558</v>
      </c>
      <c r="E5174" s="11" t="s">
        <v>6559</v>
      </c>
      <c r="F5174" s="6">
        <v>583367</v>
      </c>
      <c r="G5174" s="6" t="s">
        <v>608</v>
      </c>
      <c r="H5174" s="16">
        <v>957617.1</v>
      </c>
      <c r="I5174" s="12" t="s">
        <v>6560</v>
      </c>
      <c r="J5174" s="12" t="s">
        <v>6561</v>
      </c>
      <c r="K5174" s="15"/>
      <c r="L5174" s="13" t="s">
        <v>14</v>
      </c>
      <c r="M5174" s="7">
        <v>1</v>
      </c>
      <c r="N5174" s="14"/>
    </row>
    <row r="5175" spans="1:14" ht="78.75">
      <c r="A5175" s="6">
        <v>5174</v>
      </c>
      <c r="B5175" s="8" t="s">
        <v>5591</v>
      </c>
      <c r="C5175" s="9" t="s">
        <v>6562</v>
      </c>
      <c r="D5175" s="10" t="s">
        <v>6563</v>
      </c>
      <c r="E5175" s="11" t="s">
        <v>6564</v>
      </c>
      <c r="F5175" s="6">
        <v>583366</v>
      </c>
      <c r="G5175" s="6" t="s">
        <v>608</v>
      </c>
      <c r="H5175" s="16">
        <v>510715.25</v>
      </c>
      <c r="I5175" s="12" t="s">
        <v>2590</v>
      </c>
      <c r="J5175" s="12" t="s">
        <v>5827</v>
      </c>
      <c r="K5175" s="15"/>
      <c r="L5175" s="13" t="s">
        <v>14</v>
      </c>
      <c r="M5175" s="7">
        <v>1</v>
      </c>
      <c r="N5175" s="14"/>
    </row>
    <row r="5176" spans="1:14" ht="78.75">
      <c r="A5176" s="6">
        <v>5175</v>
      </c>
      <c r="B5176" s="8" t="s">
        <v>5591</v>
      </c>
      <c r="C5176" s="9" t="s">
        <v>6565</v>
      </c>
      <c r="D5176" s="10" t="s">
        <v>6566</v>
      </c>
      <c r="E5176" s="11" t="s">
        <v>6567</v>
      </c>
      <c r="F5176" s="6">
        <v>579563</v>
      </c>
      <c r="G5176" s="6" t="s">
        <v>1779</v>
      </c>
      <c r="H5176" s="16">
        <v>4180916.75</v>
      </c>
      <c r="I5176" s="12"/>
      <c r="J5176" s="12"/>
      <c r="K5176" s="15"/>
      <c r="L5176" s="13" t="s">
        <v>14</v>
      </c>
      <c r="M5176" s="7">
        <v>1</v>
      </c>
      <c r="N5176" s="14"/>
    </row>
    <row r="5177" spans="1:14" ht="173.25">
      <c r="A5177" s="6">
        <v>5176</v>
      </c>
      <c r="B5177" s="8" t="s">
        <v>5591</v>
      </c>
      <c r="C5177" s="9" t="s">
        <v>6568</v>
      </c>
      <c r="D5177" s="10" t="s">
        <v>6569</v>
      </c>
      <c r="E5177" s="11" t="s">
        <v>6570</v>
      </c>
      <c r="F5177" s="6">
        <v>572160</v>
      </c>
      <c r="G5177" s="6" t="s">
        <v>808</v>
      </c>
      <c r="H5177" s="16">
        <v>2652010.5</v>
      </c>
      <c r="I5177" s="12"/>
      <c r="J5177" s="12"/>
      <c r="K5177" s="15"/>
      <c r="L5177" s="13" t="s">
        <v>14</v>
      </c>
      <c r="M5177" s="7">
        <v>1</v>
      </c>
      <c r="N5177" s="14"/>
    </row>
    <row r="5178" spans="1:14" ht="78.75">
      <c r="A5178" s="6">
        <v>5177</v>
      </c>
      <c r="B5178" s="8" t="s">
        <v>5591</v>
      </c>
      <c r="C5178" s="9" t="s">
        <v>6571</v>
      </c>
      <c r="D5178" s="10" t="s">
        <v>6572</v>
      </c>
      <c r="E5178" s="11" t="s">
        <v>6573</v>
      </c>
      <c r="F5178" s="6">
        <v>576784</v>
      </c>
      <c r="G5178" s="6" t="s">
        <v>808</v>
      </c>
      <c r="H5178" s="16">
        <v>31299595.34</v>
      </c>
      <c r="I5178" s="12" t="s">
        <v>3175</v>
      </c>
      <c r="J5178" s="12" t="s">
        <v>6574</v>
      </c>
      <c r="K5178" s="15"/>
      <c r="L5178" s="13" t="s">
        <v>14</v>
      </c>
      <c r="M5178" s="7">
        <v>1</v>
      </c>
      <c r="N5178" s="14"/>
    </row>
    <row r="5179" spans="1:14" ht="78.75">
      <c r="A5179" s="6">
        <v>5178</v>
      </c>
      <c r="B5179" s="8" t="s">
        <v>5591</v>
      </c>
      <c r="C5179" s="9" t="s">
        <v>6571</v>
      </c>
      <c r="D5179" s="10" t="s">
        <v>6572</v>
      </c>
      <c r="E5179" s="11" t="s">
        <v>6575</v>
      </c>
      <c r="F5179" s="6">
        <v>576785</v>
      </c>
      <c r="G5179" s="6" t="s">
        <v>808</v>
      </c>
      <c r="H5179" s="16">
        <v>20699683</v>
      </c>
      <c r="I5179" s="12" t="s">
        <v>3175</v>
      </c>
      <c r="J5179" s="12" t="s">
        <v>6574</v>
      </c>
      <c r="K5179" s="15"/>
      <c r="L5179" s="13" t="s">
        <v>14</v>
      </c>
      <c r="M5179" s="7">
        <v>1</v>
      </c>
      <c r="N5179" s="14"/>
    </row>
    <row r="5180" spans="1:14" ht="110.25">
      <c r="A5180" s="6">
        <v>5179</v>
      </c>
      <c r="B5180" s="8" t="s">
        <v>5591</v>
      </c>
      <c r="C5180" s="9" t="s">
        <v>6571</v>
      </c>
      <c r="D5180" s="10" t="s">
        <v>6572</v>
      </c>
      <c r="E5180" s="11" t="s">
        <v>6576</v>
      </c>
      <c r="F5180" s="6">
        <v>576786</v>
      </c>
      <c r="G5180" s="6" t="s">
        <v>808</v>
      </c>
      <c r="H5180" s="16">
        <v>62549949.350000001</v>
      </c>
      <c r="I5180" s="12" t="s">
        <v>3175</v>
      </c>
      <c r="J5180" s="12" t="s">
        <v>6574</v>
      </c>
      <c r="K5180" s="15"/>
      <c r="L5180" s="13" t="s">
        <v>14</v>
      </c>
      <c r="M5180" s="7">
        <v>1</v>
      </c>
      <c r="N5180" s="14"/>
    </row>
    <row r="5181" spans="1:14" ht="78.75">
      <c r="A5181" s="6">
        <v>5180</v>
      </c>
      <c r="B5181" s="8" t="s">
        <v>5591</v>
      </c>
      <c r="C5181" s="9" t="s">
        <v>6308</v>
      </c>
      <c r="D5181" s="10" t="s">
        <v>6577</v>
      </c>
      <c r="E5181" s="11" t="s">
        <v>6578</v>
      </c>
      <c r="F5181" s="6">
        <v>572162</v>
      </c>
      <c r="G5181" s="6" t="s">
        <v>808</v>
      </c>
      <c r="H5181" s="16">
        <v>1505507.75</v>
      </c>
      <c r="I5181" s="12"/>
      <c r="J5181" s="12"/>
      <c r="K5181" s="15"/>
      <c r="L5181" s="13" t="s">
        <v>14</v>
      </c>
      <c r="M5181" s="7">
        <v>1</v>
      </c>
      <c r="N5181" s="14"/>
    </row>
    <row r="5182" spans="1:14" ht="94.5">
      <c r="A5182" s="6">
        <v>5181</v>
      </c>
      <c r="B5182" s="8" t="s">
        <v>5591</v>
      </c>
      <c r="C5182" s="9" t="s">
        <v>6579</v>
      </c>
      <c r="D5182" s="10" t="s">
        <v>6580</v>
      </c>
      <c r="E5182" s="11" t="s">
        <v>6581</v>
      </c>
      <c r="F5182" s="6">
        <v>572159</v>
      </c>
      <c r="G5182" s="6" t="s">
        <v>808</v>
      </c>
      <c r="H5182" s="16">
        <v>1024007.85</v>
      </c>
      <c r="I5182" s="12"/>
      <c r="J5182" s="12"/>
      <c r="K5182" s="15"/>
      <c r="L5182" s="13" t="s">
        <v>14</v>
      </c>
      <c r="M5182" s="7">
        <v>1</v>
      </c>
      <c r="N5182" s="14"/>
    </row>
    <row r="5183" spans="1:14" ht="63">
      <c r="A5183" s="6">
        <v>5182</v>
      </c>
      <c r="B5183" s="8" t="s">
        <v>5591</v>
      </c>
      <c r="C5183" s="9" t="s">
        <v>6582</v>
      </c>
      <c r="D5183" s="10" t="s">
        <v>6583</v>
      </c>
      <c r="E5183" s="11" t="s">
        <v>6584</v>
      </c>
      <c r="F5183" s="6">
        <v>572161</v>
      </c>
      <c r="G5183" s="6" t="s">
        <v>808</v>
      </c>
      <c r="H5183" s="16">
        <v>681019.85</v>
      </c>
      <c r="I5183" s="12"/>
      <c r="J5183" s="12"/>
      <c r="K5183" s="15"/>
      <c r="L5183" s="13" t="s">
        <v>14</v>
      </c>
      <c r="M5183" s="7">
        <v>1</v>
      </c>
      <c r="N5183" s="14"/>
    </row>
    <row r="5184" spans="1:14" ht="110.25">
      <c r="A5184" s="6">
        <v>5183</v>
      </c>
      <c r="B5184" s="8" t="s">
        <v>5591</v>
      </c>
      <c r="C5184" s="9" t="s">
        <v>6585</v>
      </c>
      <c r="D5184" s="10" t="s">
        <v>6586</v>
      </c>
      <c r="E5184" s="11" t="s">
        <v>6587</v>
      </c>
      <c r="F5184" s="6">
        <v>572163</v>
      </c>
      <c r="G5184" s="6" t="s">
        <v>808</v>
      </c>
      <c r="H5184" s="16">
        <v>979490.85</v>
      </c>
      <c r="I5184" s="12" t="s">
        <v>6588</v>
      </c>
      <c r="J5184" s="12" t="s">
        <v>6574</v>
      </c>
      <c r="K5184" s="15"/>
      <c r="L5184" s="13" t="s">
        <v>14</v>
      </c>
      <c r="M5184" s="7">
        <v>1</v>
      </c>
      <c r="N5184" s="14"/>
    </row>
    <row r="5185" spans="1:14" ht="78.75">
      <c r="A5185" s="6">
        <v>5184</v>
      </c>
      <c r="B5185" s="8" t="s">
        <v>5591</v>
      </c>
      <c r="C5185" s="9" t="s">
        <v>5601</v>
      </c>
      <c r="D5185" s="10" t="s">
        <v>5600</v>
      </c>
      <c r="E5185" s="11" t="s">
        <v>6589</v>
      </c>
      <c r="F5185" s="6">
        <v>574660</v>
      </c>
      <c r="G5185" s="6" t="s">
        <v>4668</v>
      </c>
      <c r="H5185" s="16">
        <v>49230300</v>
      </c>
      <c r="I5185" s="12"/>
      <c r="J5185" s="12"/>
      <c r="K5185" s="15"/>
      <c r="L5185" s="13" t="s">
        <v>14</v>
      </c>
      <c r="M5185" s="7">
        <v>1</v>
      </c>
      <c r="N5185" s="14"/>
    </row>
    <row r="5186" spans="1:14" ht="283.5">
      <c r="A5186" s="6">
        <v>5185</v>
      </c>
      <c r="B5186" s="8" t="s">
        <v>5591</v>
      </c>
      <c r="C5186" s="9" t="s">
        <v>6590</v>
      </c>
      <c r="D5186" s="10" t="s">
        <v>6591</v>
      </c>
      <c r="E5186" s="11" t="s">
        <v>6592</v>
      </c>
      <c r="F5186" s="6">
        <v>571138</v>
      </c>
      <c r="G5186" s="6" t="s">
        <v>5595</v>
      </c>
      <c r="H5186" s="16">
        <v>8602265.8699999992</v>
      </c>
      <c r="I5186" s="12" t="s">
        <v>2384</v>
      </c>
      <c r="J5186" s="12" t="s">
        <v>6593</v>
      </c>
      <c r="K5186" s="15"/>
      <c r="L5186" s="13" t="s">
        <v>70</v>
      </c>
      <c r="M5186" s="7">
        <v>1</v>
      </c>
      <c r="N5186" s="14"/>
    </row>
    <row r="5187" spans="1:14" ht="283.5">
      <c r="A5187" s="6">
        <v>5186</v>
      </c>
      <c r="B5187" s="8" t="s">
        <v>5591</v>
      </c>
      <c r="C5187" s="9" t="s">
        <v>6594</v>
      </c>
      <c r="D5187" s="10" t="s">
        <v>6595</v>
      </c>
      <c r="E5187" s="11" t="s">
        <v>6592</v>
      </c>
      <c r="F5187" s="6">
        <v>571138</v>
      </c>
      <c r="G5187" s="6" t="s">
        <v>5595</v>
      </c>
      <c r="H5187" s="16">
        <v>8602265.8699999992</v>
      </c>
      <c r="I5187" s="12"/>
      <c r="J5187" s="12"/>
      <c r="K5187" s="15"/>
      <c r="L5187" s="13" t="s">
        <v>70</v>
      </c>
      <c r="M5187" s="7">
        <v>0.49</v>
      </c>
      <c r="N5187" s="14"/>
    </row>
    <row r="5188" spans="1:14" ht="283.5">
      <c r="A5188" s="6">
        <v>5187</v>
      </c>
      <c r="B5188" s="8" t="s">
        <v>5591</v>
      </c>
      <c r="C5188" s="9" t="s">
        <v>6224</v>
      </c>
      <c r="D5188" s="10" t="s">
        <v>6225</v>
      </c>
      <c r="E5188" s="11" t="s">
        <v>6592</v>
      </c>
      <c r="F5188" s="6">
        <v>571138</v>
      </c>
      <c r="G5188" s="6" t="s">
        <v>5595</v>
      </c>
      <c r="H5188" s="16">
        <v>8602265.8699999992</v>
      </c>
      <c r="I5188" s="12" t="s">
        <v>2384</v>
      </c>
      <c r="J5188" s="12" t="s">
        <v>6593</v>
      </c>
      <c r="K5188" s="15"/>
      <c r="L5188" s="13" t="s">
        <v>70</v>
      </c>
      <c r="M5188" s="7">
        <v>0.51</v>
      </c>
      <c r="N5188" s="14"/>
    </row>
    <row r="5189" spans="1:14" ht="220.5">
      <c r="A5189" s="6">
        <v>5188</v>
      </c>
      <c r="B5189" s="8" t="s">
        <v>5591</v>
      </c>
      <c r="C5189" s="9" t="s">
        <v>5873</v>
      </c>
      <c r="D5189" s="10" t="s">
        <v>6132</v>
      </c>
      <c r="E5189" s="11" t="s">
        <v>6596</v>
      </c>
      <c r="F5189" s="6">
        <v>571137</v>
      </c>
      <c r="G5189" s="6" t="s">
        <v>5595</v>
      </c>
      <c r="H5189" s="16">
        <v>23319704.539999999</v>
      </c>
      <c r="I5189" s="12" t="s">
        <v>2215</v>
      </c>
      <c r="J5189" s="12" t="s">
        <v>4680</v>
      </c>
      <c r="K5189" s="15"/>
      <c r="L5189" s="13" t="s">
        <v>14</v>
      </c>
      <c r="M5189" s="7">
        <v>1</v>
      </c>
      <c r="N5189" s="14"/>
    </row>
    <row r="5190" spans="1:14" ht="63">
      <c r="A5190" s="6">
        <v>5189</v>
      </c>
      <c r="B5190" s="8" t="s">
        <v>5591</v>
      </c>
      <c r="C5190" s="9" t="s">
        <v>6597</v>
      </c>
      <c r="D5190" s="10" t="s">
        <v>6598</v>
      </c>
      <c r="E5190" s="11" t="s">
        <v>6599</v>
      </c>
      <c r="F5190" s="6">
        <v>558008</v>
      </c>
      <c r="G5190" s="6" t="s">
        <v>801</v>
      </c>
      <c r="H5190" s="16">
        <v>24441999.07</v>
      </c>
      <c r="I5190" s="12" t="s">
        <v>6600</v>
      </c>
      <c r="J5190" s="12" t="s">
        <v>6601</v>
      </c>
      <c r="K5190" s="15"/>
      <c r="L5190" s="13" t="s">
        <v>14</v>
      </c>
      <c r="M5190" s="7">
        <v>1</v>
      </c>
      <c r="N5190" s="14"/>
    </row>
    <row r="5191" spans="1:14" ht="94.5">
      <c r="A5191" s="6">
        <v>5190</v>
      </c>
      <c r="B5191" s="8" t="s">
        <v>5591</v>
      </c>
      <c r="C5191" s="9" t="s">
        <v>6602</v>
      </c>
      <c r="D5191" s="10" t="s">
        <v>5657</v>
      </c>
      <c r="E5191" s="11" t="s">
        <v>6603</v>
      </c>
      <c r="F5191" s="6">
        <v>578187</v>
      </c>
      <c r="G5191" s="6" t="s">
        <v>5595</v>
      </c>
      <c r="H5191" s="16">
        <v>12000000</v>
      </c>
      <c r="I5191" s="12" t="s">
        <v>3146</v>
      </c>
      <c r="J5191" s="12" t="s">
        <v>6604</v>
      </c>
      <c r="K5191" s="15"/>
      <c r="L5191" s="13" t="s">
        <v>14</v>
      </c>
      <c r="M5191" s="7">
        <v>1</v>
      </c>
      <c r="N5191" s="14"/>
    </row>
    <row r="5192" spans="1:14" ht="94.5">
      <c r="A5192" s="6">
        <v>5191</v>
      </c>
      <c r="B5192" s="8" t="s">
        <v>5591</v>
      </c>
      <c r="C5192" s="9" t="s">
        <v>6602</v>
      </c>
      <c r="D5192" s="10" t="s">
        <v>5657</v>
      </c>
      <c r="E5192" s="11" t="s">
        <v>6605</v>
      </c>
      <c r="F5192" s="6">
        <v>58190</v>
      </c>
      <c r="G5192" s="6" t="s">
        <v>5595</v>
      </c>
      <c r="H5192" s="16">
        <v>15999333.699999999</v>
      </c>
      <c r="I5192" s="12"/>
      <c r="J5192" s="12"/>
      <c r="K5192" s="15"/>
      <c r="L5192" s="13" t="s">
        <v>14</v>
      </c>
      <c r="M5192" s="7">
        <v>1</v>
      </c>
      <c r="N5192" s="14"/>
    </row>
    <row r="5193" spans="1:14" ht="94.5">
      <c r="A5193" s="6">
        <v>5192</v>
      </c>
      <c r="B5193" s="8" t="s">
        <v>5591</v>
      </c>
      <c r="C5193" s="9" t="s">
        <v>6606</v>
      </c>
      <c r="D5193" s="10" t="s">
        <v>6607</v>
      </c>
      <c r="E5193" s="11" t="s">
        <v>6608</v>
      </c>
      <c r="F5193" s="6">
        <v>578186</v>
      </c>
      <c r="G5193" s="6" t="s">
        <v>5595</v>
      </c>
      <c r="H5193" s="16">
        <v>29017300</v>
      </c>
      <c r="I5193" s="12" t="s">
        <v>6609</v>
      </c>
      <c r="J5193" s="12" t="s">
        <v>6610</v>
      </c>
      <c r="K5193" s="15"/>
      <c r="L5193" s="13" t="s">
        <v>14</v>
      </c>
      <c r="M5193" s="7">
        <v>1</v>
      </c>
      <c r="N5193" s="14"/>
    </row>
    <row r="5194" spans="1:14" ht="78.75">
      <c r="A5194" s="6">
        <v>5193</v>
      </c>
      <c r="B5194" s="8" t="s">
        <v>5591</v>
      </c>
      <c r="C5194" s="9" t="s">
        <v>6301</v>
      </c>
      <c r="D5194" s="10" t="s">
        <v>6611</v>
      </c>
      <c r="E5194" s="11" t="s">
        <v>6612</v>
      </c>
      <c r="F5194" s="6">
        <v>593167</v>
      </c>
      <c r="G5194" s="6" t="s">
        <v>5595</v>
      </c>
      <c r="H5194" s="16">
        <v>372792.35</v>
      </c>
      <c r="I5194" s="12" t="s">
        <v>5984</v>
      </c>
      <c r="J5194" s="12" t="s">
        <v>5832</v>
      </c>
      <c r="K5194" s="15"/>
      <c r="L5194" s="13" t="s">
        <v>14</v>
      </c>
      <c r="M5194" s="7">
        <v>1</v>
      </c>
      <c r="N5194" s="14"/>
    </row>
    <row r="5195" spans="1:14" ht="94.5">
      <c r="A5195" s="6">
        <v>5194</v>
      </c>
      <c r="B5195" s="8" t="s">
        <v>5591</v>
      </c>
      <c r="C5195" s="9" t="s">
        <v>6613</v>
      </c>
      <c r="D5195" s="10" t="s">
        <v>6614</v>
      </c>
      <c r="E5195" s="11" t="s">
        <v>6615</v>
      </c>
      <c r="F5195" s="6">
        <v>593168</v>
      </c>
      <c r="G5195" s="6" t="s">
        <v>5595</v>
      </c>
      <c r="H5195" s="16">
        <v>5229328.2</v>
      </c>
      <c r="I5195" s="12" t="s">
        <v>6616</v>
      </c>
      <c r="J5195" s="12" t="s">
        <v>2200</v>
      </c>
      <c r="K5195" s="15"/>
      <c r="L5195" s="13" t="s">
        <v>14</v>
      </c>
      <c r="M5195" s="7">
        <v>1</v>
      </c>
      <c r="N5195" s="14"/>
    </row>
    <row r="5196" spans="1:14" ht="173.25">
      <c r="A5196" s="6">
        <v>5195</v>
      </c>
      <c r="B5196" s="8" t="s">
        <v>5591</v>
      </c>
      <c r="C5196" s="9" t="s">
        <v>6542</v>
      </c>
      <c r="D5196" s="10" t="s">
        <v>6543</v>
      </c>
      <c r="E5196" s="11" t="s">
        <v>6617</v>
      </c>
      <c r="F5196" s="6">
        <v>593171</v>
      </c>
      <c r="G5196" s="6" t="s">
        <v>5595</v>
      </c>
      <c r="H5196" s="16">
        <v>6116445.7999999998</v>
      </c>
      <c r="I5196" s="12" t="s">
        <v>6618</v>
      </c>
      <c r="J5196" s="12" t="s">
        <v>2200</v>
      </c>
      <c r="K5196" s="15"/>
      <c r="L5196" s="13" t="s">
        <v>14</v>
      </c>
      <c r="M5196" s="7">
        <v>1</v>
      </c>
      <c r="N5196" s="14"/>
    </row>
    <row r="5197" spans="1:14" ht="78.75">
      <c r="A5197" s="6">
        <v>5196</v>
      </c>
      <c r="B5197" s="8" t="s">
        <v>5591</v>
      </c>
      <c r="C5197" s="9" t="s">
        <v>6542</v>
      </c>
      <c r="D5197" s="10" t="s">
        <v>6543</v>
      </c>
      <c r="E5197" s="11" t="s">
        <v>6619</v>
      </c>
      <c r="F5197" s="6">
        <v>587255</v>
      </c>
      <c r="G5197" s="6" t="s">
        <v>5595</v>
      </c>
      <c r="H5197" s="16">
        <v>1606790.1</v>
      </c>
      <c r="I5197" s="12"/>
      <c r="J5197" s="12"/>
      <c r="K5197" s="15"/>
      <c r="L5197" s="13" t="s">
        <v>14</v>
      </c>
      <c r="M5197" s="7">
        <v>1</v>
      </c>
      <c r="N5197" s="14"/>
    </row>
    <row r="5198" spans="1:14" ht="78.75">
      <c r="A5198" s="6">
        <v>5197</v>
      </c>
      <c r="B5198" s="8" t="s">
        <v>5591</v>
      </c>
      <c r="C5198" s="9" t="s">
        <v>6620</v>
      </c>
      <c r="D5198" s="10" t="s">
        <v>6621</v>
      </c>
      <c r="E5198" s="11" t="s">
        <v>6622</v>
      </c>
      <c r="F5198" s="6">
        <v>587252</v>
      </c>
      <c r="G5198" s="6" t="s">
        <v>5595</v>
      </c>
      <c r="H5198" s="16">
        <v>2999734.25</v>
      </c>
      <c r="I5198" s="12" t="s">
        <v>2745</v>
      </c>
      <c r="J5198" s="12" t="s">
        <v>6623</v>
      </c>
      <c r="K5198" s="15"/>
      <c r="L5198" s="13" t="s">
        <v>14</v>
      </c>
      <c r="M5198" s="7">
        <v>1</v>
      </c>
      <c r="N5198" s="14"/>
    </row>
    <row r="5199" spans="1:14" ht="126">
      <c r="A5199" s="6">
        <v>5198</v>
      </c>
      <c r="B5199" s="8" t="s">
        <v>5591</v>
      </c>
      <c r="C5199" s="9" t="s">
        <v>6624</v>
      </c>
      <c r="D5199" s="10" t="s">
        <v>6625</v>
      </c>
      <c r="E5199" s="11" t="s">
        <v>6626</v>
      </c>
      <c r="F5199" s="6">
        <v>587250</v>
      </c>
      <c r="G5199" s="6" t="s">
        <v>5595</v>
      </c>
      <c r="H5199" s="16">
        <v>4945631.5999999996</v>
      </c>
      <c r="I5199" s="12" t="s">
        <v>6609</v>
      </c>
      <c r="J5199" s="12" t="s">
        <v>6627</v>
      </c>
      <c r="K5199" s="15"/>
      <c r="L5199" s="13" t="s">
        <v>14</v>
      </c>
      <c r="M5199" s="7">
        <v>1</v>
      </c>
      <c r="N5199" s="14"/>
    </row>
    <row r="5200" spans="1:14" ht="78.75">
      <c r="A5200" s="6">
        <v>5199</v>
      </c>
      <c r="B5200" s="8" t="s">
        <v>5591</v>
      </c>
      <c r="C5200" s="9" t="s">
        <v>6628</v>
      </c>
      <c r="D5200" s="10" t="s">
        <v>5850</v>
      </c>
      <c r="E5200" s="11" t="s">
        <v>6629</v>
      </c>
      <c r="F5200" s="6">
        <v>587253</v>
      </c>
      <c r="G5200" s="6" t="s">
        <v>5595</v>
      </c>
      <c r="H5200" s="16">
        <v>1826430.1</v>
      </c>
      <c r="I5200" s="12"/>
      <c r="J5200" s="12"/>
      <c r="K5200" s="15"/>
      <c r="L5200" s="13" t="s">
        <v>14</v>
      </c>
      <c r="M5200" s="7">
        <v>1</v>
      </c>
      <c r="N5200" s="14"/>
    </row>
    <row r="5201" spans="1:14" ht="110.25">
      <c r="A5201" s="6">
        <v>5200</v>
      </c>
      <c r="B5201" s="8" t="s">
        <v>5591</v>
      </c>
      <c r="C5201" s="9" t="s">
        <v>6630</v>
      </c>
      <c r="D5201" s="10" t="s">
        <v>6631</v>
      </c>
      <c r="E5201" s="11" t="s">
        <v>6632</v>
      </c>
      <c r="F5201" s="6">
        <v>587249</v>
      </c>
      <c r="G5201" s="6" t="s">
        <v>5595</v>
      </c>
      <c r="H5201" s="16">
        <v>3514118.4</v>
      </c>
      <c r="I5201" s="12" t="s">
        <v>6600</v>
      </c>
      <c r="J5201" s="12" t="s">
        <v>6633</v>
      </c>
      <c r="K5201" s="15"/>
      <c r="L5201" s="13" t="s">
        <v>14</v>
      </c>
      <c r="M5201" s="7">
        <v>1</v>
      </c>
      <c r="N5201" s="14"/>
    </row>
    <row r="5202" spans="1:14" ht="126">
      <c r="A5202" s="6">
        <v>5201</v>
      </c>
      <c r="B5202" s="8" t="s">
        <v>5591</v>
      </c>
      <c r="C5202" s="9" t="s">
        <v>6630</v>
      </c>
      <c r="D5202" s="10" t="s">
        <v>6631</v>
      </c>
      <c r="E5202" s="11" t="s">
        <v>6634</v>
      </c>
      <c r="F5202" s="6">
        <v>587248</v>
      </c>
      <c r="G5202" s="6" t="s">
        <v>5595</v>
      </c>
      <c r="H5202" s="16">
        <v>8855917.0999999996</v>
      </c>
      <c r="I5202" s="12" t="s">
        <v>6600</v>
      </c>
      <c r="J5202" s="12" t="s">
        <v>6635</v>
      </c>
      <c r="K5202" s="15"/>
      <c r="L5202" s="13" t="s">
        <v>14</v>
      </c>
      <c r="M5202" s="7">
        <v>1</v>
      </c>
      <c r="N5202" s="14"/>
    </row>
    <row r="5203" spans="1:14" ht="78.75">
      <c r="A5203" s="6">
        <v>5202</v>
      </c>
      <c r="B5203" s="8" t="s">
        <v>5591</v>
      </c>
      <c r="C5203" s="9" t="s">
        <v>6496</v>
      </c>
      <c r="D5203" s="10" t="s">
        <v>6636</v>
      </c>
      <c r="E5203" s="11" t="s">
        <v>6637</v>
      </c>
      <c r="F5203" s="6">
        <v>593165</v>
      </c>
      <c r="G5203" s="6" t="s">
        <v>5595</v>
      </c>
      <c r="H5203" s="16">
        <v>7185512.1500000004</v>
      </c>
      <c r="I5203" s="12"/>
      <c r="J5203" s="12"/>
      <c r="K5203" s="15"/>
      <c r="L5203" s="13" t="s">
        <v>14</v>
      </c>
      <c r="M5203" s="7">
        <v>1</v>
      </c>
      <c r="N5203" s="14"/>
    </row>
    <row r="5204" spans="1:14" ht="78.75">
      <c r="A5204" s="6">
        <v>5203</v>
      </c>
      <c r="B5204" s="8" t="s">
        <v>5591</v>
      </c>
      <c r="C5204" s="9" t="s">
        <v>6638</v>
      </c>
      <c r="D5204" s="10" t="s">
        <v>6639</v>
      </c>
      <c r="E5204" s="11" t="s">
        <v>6640</v>
      </c>
      <c r="F5204" s="6">
        <v>587251</v>
      </c>
      <c r="G5204" s="6" t="s">
        <v>5595</v>
      </c>
      <c r="H5204" s="16">
        <v>3953805</v>
      </c>
      <c r="I5204" s="12" t="s">
        <v>3146</v>
      </c>
      <c r="J5204" s="12" t="s">
        <v>6641</v>
      </c>
      <c r="K5204" s="15"/>
      <c r="L5204" s="13" t="s">
        <v>14</v>
      </c>
      <c r="M5204" s="7">
        <v>1</v>
      </c>
      <c r="N5204" s="14"/>
    </row>
    <row r="5205" spans="1:14" ht="78.75">
      <c r="A5205" s="6">
        <v>5204</v>
      </c>
      <c r="B5205" s="8" t="s">
        <v>5591</v>
      </c>
      <c r="C5205" s="9" t="s">
        <v>6642</v>
      </c>
      <c r="D5205" s="10" t="s">
        <v>6643</v>
      </c>
      <c r="E5205" s="11" t="s">
        <v>6644</v>
      </c>
      <c r="F5205" s="6">
        <v>593170</v>
      </c>
      <c r="G5205" s="6" t="s">
        <v>5595</v>
      </c>
      <c r="H5205" s="16">
        <v>3903512</v>
      </c>
      <c r="I5205" s="12" t="s">
        <v>1170</v>
      </c>
      <c r="J5205" s="12" t="s">
        <v>6645</v>
      </c>
      <c r="K5205" s="15"/>
      <c r="L5205" s="13" t="s">
        <v>14</v>
      </c>
      <c r="M5205" s="7">
        <v>1</v>
      </c>
      <c r="N5205" s="14"/>
    </row>
    <row r="5206" spans="1:14" ht="173.25">
      <c r="A5206" s="6">
        <v>5205</v>
      </c>
      <c r="B5206" s="8" t="s">
        <v>5591</v>
      </c>
      <c r="C5206" s="9" t="s">
        <v>6646</v>
      </c>
      <c r="D5206" s="10" t="s">
        <v>6647</v>
      </c>
      <c r="E5206" s="11" t="s">
        <v>6648</v>
      </c>
      <c r="F5206" s="6">
        <v>587247</v>
      </c>
      <c r="G5206" s="6" t="s">
        <v>5595</v>
      </c>
      <c r="H5206" s="16">
        <v>7625924.5499999998</v>
      </c>
      <c r="I5206" s="12" t="s">
        <v>6600</v>
      </c>
      <c r="J5206" s="12" t="s">
        <v>6649</v>
      </c>
      <c r="K5206" s="15"/>
      <c r="L5206" s="13" t="s">
        <v>14</v>
      </c>
      <c r="M5206" s="7">
        <v>1</v>
      </c>
      <c r="N5206" s="14"/>
    </row>
    <row r="5207" spans="1:14" ht="78.75">
      <c r="A5207" s="6">
        <v>5206</v>
      </c>
      <c r="B5207" s="8" t="s">
        <v>5591</v>
      </c>
      <c r="C5207" s="9" t="s">
        <v>6650</v>
      </c>
      <c r="D5207" s="10" t="s">
        <v>6651</v>
      </c>
      <c r="E5207" s="11" t="s">
        <v>6652</v>
      </c>
      <c r="F5207" s="6">
        <v>593164</v>
      </c>
      <c r="G5207" s="6" t="s">
        <v>5595</v>
      </c>
      <c r="H5207" s="16">
        <v>4453961</v>
      </c>
      <c r="I5207" s="12"/>
      <c r="J5207" s="12"/>
      <c r="K5207" s="15"/>
      <c r="L5207" s="13" t="s">
        <v>14</v>
      </c>
      <c r="M5207" s="7">
        <v>1</v>
      </c>
      <c r="N5207" s="14"/>
    </row>
    <row r="5208" spans="1:14" ht="94.5">
      <c r="A5208" s="6">
        <v>5207</v>
      </c>
      <c r="B5208" s="8" t="s">
        <v>5591</v>
      </c>
      <c r="C5208" s="9" t="s">
        <v>6653</v>
      </c>
      <c r="D5208" s="10" t="s">
        <v>6654</v>
      </c>
      <c r="E5208" s="11" t="s">
        <v>6655</v>
      </c>
      <c r="F5208" s="6">
        <v>593169</v>
      </c>
      <c r="G5208" s="6" t="s">
        <v>5595</v>
      </c>
      <c r="H5208" s="16">
        <v>1917879.95</v>
      </c>
      <c r="I5208" s="12" t="s">
        <v>6656</v>
      </c>
      <c r="J5208" s="12" t="s">
        <v>6657</v>
      </c>
      <c r="K5208" s="15"/>
      <c r="L5208" s="13" t="s">
        <v>14</v>
      </c>
      <c r="M5208" s="7">
        <v>1</v>
      </c>
      <c r="N5208" s="14"/>
    </row>
    <row r="5209" spans="1:14" ht="110.25">
      <c r="A5209" s="6">
        <v>5208</v>
      </c>
      <c r="B5209" s="8" t="s">
        <v>5591</v>
      </c>
      <c r="C5209" s="9" t="s">
        <v>6427</v>
      </c>
      <c r="D5209" s="10" t="s">
        <v>6658</v>
      </c>
      <c r="E5209" s="11" t="s">
        <v>6659</v>
      </c>
      <c r="F5209" s="6">
        <v>593166</v>
      </c>
      <c r="G5209" s="6" t="s">
        <v>5595</v>
      </c>
      <c r="H5209" s="16">
        <v>2472999</v>
      </c>
      <c r="I5209" s="12" t="s">
        <v>6609</v>
      </c>
      <c r="J5209" s="12" t="s">
        <v>2234</v>
      </c>
      <c r="K5209" s="15"/>
      <c r="L5209" s="13" t="s">
        <v>14</v>
      </c>
      <c r="M5209" s="7">
        <v>1</v>
      </c>
      <c r="N5209" s="14"/>
    </row>
    <row r="5210" spans="1:14" ht="299.25">
      <c r="A5210" s="6">
        <v>5209</v>
      </c>
      <c r="B5210" s="8" t="s">
        <v>5591</v>
      </c>
      <c r="C5210" s="9" t="s">
        <v>6660</v>
      </c>
      <c r="D5210" s="10" t="s">
        <v>6661</v>
      </c>
      <c r="E5210" s="11" t="s">
        <v>6662</v>
      </c>
      <c r="F5210" s="6">
        <v>589464</v>
      </c>
      <c r="G5210" s="6" t="s">
        <v>5595</v>
      </c>
      <c r="H5210" s="16">
        <v>5955664.9500000002</v>
      </c>
      <c r="I5210" s="12" t="s">
        <v>6609</v>
      </c>
      <c r="J5210" s="12" t="s">
        <v>2234</v>
      </c>
      <c r="K5210" s="15"/>
      <c r="L5210" s="13" t="s">
        <v>14</v>
      </c>
      <c r="M5210" s="7">
        <v>1</v>
      </c>
      <c r="N5210" s="14"/>
    </row>
    <row r="5211" spans="1:14" ht="173.25">
      <c r="A5211" s="6">
        <v>5210</v>
      </c>
      <c r="B5211" s="8" t="s">
        <v>5591</v>
      </c>
      <c r="C5211" s="9" t="s">
        <v>6663</v>
      </c>
      <c r="D5211" s="10" t="s">
        <v>6664</v>
      </c>
      <c r="E5211" s="11" t="s">
        <v>6665</v>
      </c>
      <c r="F5211" s="6">
        <v>589465</v>
      </c>
      <c r="G5211" s="6" t="s">
        <v>5595</v>
      </c>
      <c r="H5211" s="16">
        <v>6877754.9000000004</v>
      </c>
      <c r="I5211" s="12"/>
      <c r="J5211" s="12"/>
      <c r="K5211" s="15"/>
      <c r="L5211" s="13" t="s">
        <v>14</v>
      </c>
      <c r="M5211" s="7">
        <v>1</v>
      </c>
      <c r="N5211" s="14"/>
    </row>
    <row r="5212" spans="1:14" ht="126">
      <c r="A5212" s="6">
        <v>5211</v>
      </c>
      <c r="B5212" s="8" t="s">
        <v>5591</v>
      </c>
      <c r="C5212" s="9" t="s">
        <v>6663</v>
      </c>
      <c r="D5212" s="10" t="s">
        <v>6664</v>
      </c>
      <c r="E5212" s="11" t="s">
        <v>6666</v>
      </c>
      <c r="F5212" s="6">
        <v>607290</v>
      </c>
      <c r="G5212" s="6" t="s">
        <v>875</v>
      </c>
      <c r="H5212" s="16">
        <v>3486322.35</v>
      </c>
      <c r="I5212" s="12" t="s">
        <v>2634</v>
      </c>
      <c r="J5212" s="12" t="s">
        <v>6667</v>
      </c>
      <c r="K5212" s="15"/>
      <c r="L5212" s="13" t="s">
        <v>14</v>
      </c>
      <c r="M5212" s="7">
        <v>1</v>
      </c>
      <c r="N5212" s="14"/>
    </row>
    <row r="5213" spans="1:14" ht="126">
      <c r="A5213" s="6">
        <v>5212</v>
      </c>
      <c r="B5213" s="8" t="s">
        <v>5591</v>
      </c>
      <c r="C5213" s="9" t="s">
        <v>6668</v>
      </c>
      <c r="D5213" s="10" t="s">
        <v>6669</v>
      </c>
      <c r="E5213" s="11" t="s">
        <v>6670</v>
      </c>
      <c r="F5213" s="6">
        <v>589463</v>
      </c>
      <c r="G5213" s="6" t="s">
        <v>5595</v>
      </c>
      <c r="H5213" s="16">
        <v>6129441.7999999998</v>
      </c>
      <c r="I5213" s="12" t="s">
        <v>6600</v>
      </c>
      <c r="J5213" s="12" t="s">
        <v>6671</v>
      </c>
      <c r="K5213" s="15"/>
      <c r="L5213" s="13" t="s">
        <v>14</v>
      </c>
      <c r="M5213" s="7">
        <v>1</v>
      </c>
      <c r="N5213" s="14"/>
    </row>
    <row r="5214" spans="1:14" ht="78.75">
      <c r="A5214" s="6">
        <v>5213</v>
      </c>
      <c r="B5214" s="8" t="s">
        <v>5591</v>
      </c>
      <c r="C5214" s="9" t="s">
        <v>6672</v>
      </c>
      <c r="D5214" s="10" t="s">
        <v>6673</v>
      </c>
      <c r="E5214" s="11" t="s">
        <v>6674</v>
      </c>
      <c r="F5214" s="6">
        <v>587254</v>
      </c>
      <c r="G5214" s="6" t="s">
        <v>5595</v>
      </c>
      <c r="H5214" s="16">
        <v>5289504.05</v>
      </c>
      <c r="I5214" s="12" t="s">
        <v>1170</v>
      </c>
      <c r="J5214" s="12" t="s">
        <v>2234</v>
      </c>
      <c r="K5214" s="15"/>
      <c r="L5214" s="13" t="s">
        <v>14</v>
      </c>
      <c r="M5214" s="7">
        <v>1</v>
      </c>
      <c r="N5214" s="14"/>
    </row>
    <row r="5215" spans="1:14" ht="110.25">
      <c r="A5215" s="6">
        <v>5214</v>
      </c>
      <c r="B5215" s="8" t="s">
        <v>5591</v>
      </c>
      <c r="C5215" s="9" t="s">
        <v>6224</v>
      </c>
      <c r="D5215" s="10" t="s">
        <v>6225</v>
      </c>
      <c r="E5215" s="11" t="s">
        <v>6675</v>
      </c>
      <c r="F5215" s="6">
        <v>576787</v>
      </c>
      <c r="G5215" s="6" t="s">
        <v>4924</v>
      </c>
      <c r="H5215" s="16">
        <v>2433078.0499999998</v>
      </c>
      <c r="I5215" s="12" t="s">
        <v>6676</v>
      </c>
      <c r="J5215" s="12" t="s">
        <v>2173</v>
      </c>
      <c r="K5215" s="15"/>
      <c r="L5215" s="13" t="s">
        <v>14</v>
      </c>
      <c r="M5215" s="7">
        <v>1</v>
      </c>
      <c r="N5215" s="14"/>
    </row>
    <row r="5216" spans="1:14" ht="47.25">
      <c r="A5216" s="6">
        <v>5215</v>
      </c>
      <c r="B5216" s="8" t="s">
        <v>5591</v>
      </c>
      <c r="C5216" s="9" t="s">
        <v>5601</v>
      </c>
      <c r="D5216" s="10" t="s">
        <v>6677</v>
      </c>
      <c r="E5216" s="11" t="s">
        <v>6678</v>
      </c>
      <c r="F5216" s="6">
        <v>594220</v>
      </c>
      <c r="G5216" s="6" t="s">
        <v>608</v>
      </c>
      <c r="H5216" s="16">
        <v>4210000.01</v>
      </c>
      <c r="I5216" s="12"/>
      <c r="J5216" s="12"/>
      <c r="K5216" s="15"/>
      <c r="L5216" s="13" t="s">
        <v>14</v>
      </c>
      <c r="M5216" s="7">
        <v>1</v>
      </c>
      <c r="N5216" s="14"/>
    </row>
    <row r="5217" spans="1:14" ht="78.75">
      <c r="A5217" s="6">
        <v>5216</v>
      </c>
      <c r="B5217" s="8" t="s">
        <v>5591</v>
      </c>
      <c r="C5217" s="9" t="s">
        <v>5777</v>
      </c>
      <c r="D5217" s="10" t="s">
        <v>5767</v>
      </c>
      <c r="E5217" s="11" t="s">
        <v>6679</v>
      </c>
      <c r="F5217" s="6">
        <v>583364</v>
      </c>
      <c r="G5217" s="6" t="s">
        <v>1779</v>
      </c>
      <c r="H5217" s="16">
        <v>2274265.7999999998</v>
      </c>
      <c r="I5217" s="12" t="s">
        <v>4693</v>
      </c>
      <c r="J5217" s="12" t="s">
        <v>6680</v>
      </c>
      <c r="K5217" s="15"/>
      <c r="L5217" s="13" t="s">
        <v>14</v>
      </c>
      <c r="M5217" s="7">
        <v>1</v>
      </c>
      <c r="N5217" s="14"/>
    </row>
    <row r="5218" spans="1:14" ht="126">
      <c r="A5218" s="6">
        <v>5217</v>
      </c>
      <c r="B5218" s="8" t="s">
        <v>5591</v>
      </c>
      <c r="C5218" s="9" t="s">
        <v>6506</v>
      </c>
      <c r="D5218" s="10" t="s">
        <v>6507</v>
      </c>
      <c r="E5218" s="11" t="s">
        <v>6508</v>
      </c>
      <c r="F5218" s="6">
        <v>554475</v>
      </c>
      <c r="G5218" s="6" t="s">
        <v>875</v>
      </c>
      <c r="H5218" s="16">
        <v>11383921.25</v>
      </c>
      <c r="I5218" s="12" t="s">
        <v>6525</v>
      </c>
      <c r="J5218" s="12" t="s">
        <v>6681</v>
      </c>
      <c r="K5218" s="15"/>
      <c r="L5218" s="13" t="s">
        <v>14</v>
      </c>
      <c r="M5218" s="7">
        <v>1</v>
      </c>
      <c r="N5218" s="14"/>
    </row>
    <row r="5219" spans="1:14" ht="78.75">
      <c r="A5219" s="6">
        <v>5218</v>
      </c>
      <c r="B5219" s="8" t="s">
        <v>5591</v>
      </c>
      <c r="C5219" s="9" t="s">
        <v>6682</v>
      </c>
      <c r="D5219" s="10" t="s">
        <v>6683</v>
      </c>
      <c r="E5219" s="11" t="s">
        <v>6684</v>
      </c>
      <c r="F5219" s="6">
        <v>554473</v>
      </c>
      <c r="G5219" s="6" t="s">
        <v>6685</v>
      </c>
      <c r="H5219" s="16">
        <v>8249394.3499999996</v>
      </c>
      <c r="I5219" s="12" t="s">
        <v>2205</v>
      </c>
      <c r="J5219" s="12" t="s">
        <v>6686</v>
      </c>
      <c r="K5219" s="15"/>
      <c r="L5219" s="13" t="s">
        <v>14</v>
      </c>
      <c r="M5219" s="7">
        <v>1</v>
      </c>
      <c r="N5219" s="14"/>
    </row>
    <row r="5220" spans="1:14" ht="94.5">
      <c r="A5220" s="6">
        <v>5219</v>
      </c>
      <c r="B5220" s="8" t="s">
        <v>5591</v>
      </c>
      <c r="C5220" s="9" t="s">
        <v>6579</v>
      </c>
      <c r="D5220" s="10" t="s">
        <v>6687</v>
      </c>
      <c r="E5220" s="11" t="s">
        <v>6581</v>
      </c>
      <c r="F5220" s="6">
        <v>572159</v>
      </c>
      <c r="G5220" s="6" t="s">
        <v>808</v>
      </c>
      <c r="H5220" s="16">
        <v>1024007.85</v>
      </c>
      <c r="I5220" s="12" t="s">
        <v>2575</v>
      </c>
      <c r="J5220" s="12" t="s">
        <v>6649</v>
      </c>
      <c r="K5220" s="15"/>
      <c r="L5220" s="13" t="s">
        <v>14</v>
      </c>
      <c r="M5220" s="7">
        <v>1</v>
      </c>
      <c r="N5220" s="14"/>
    </row>
    <row r="5221" spans="1:14" ht="173.25">
      <c r="A5221" s="6">
        <v>5220</v>
      </c>
      <c r="B5221" s="8" t="s">
        <v>5591</v>
      </c>
      <c r="C5221" s="9" t="s">
        <v>5871</v>
      </c>
      <c r="D5221" s="10" t="s">
        <v>6035</v>
      </c>
      <c r="E5221" s="11" t="s">
        <v>6688</v>
      </c>
      <c r="F5221" s="6">
        <v>548926</v>
      </c>
      <c r="G5221" s="6" t="s">
        <v>907</v>
      </c>
      <c r="H5221" s="16">
        <v>7901565.8600000003</v>
      </c>
      <c r="I5221" s="12" t="s">
        <v>6437</v>
      </c>
      <c r="J5221" s="12" t="s">
        <v>6689</v>
      </c>
      <c r="K5221" s="15"/>
      <c r="L5221" s="13" t="s">
        <v>14</v>
      </c>
      <c r="M5221" s="7">
        <v>1</v>
      </c>
      <c r="N5221" s="14"/>
    </row>
    <row r="5222" spans="1:14" ht="78.75">
      <c r="A5222" s="6">
        <v>5221</v>
      </c>
      <c r="B5222" s="8" t="s">
        <v>5591</v>
      </c>
      <c r="C5222" s="9" t="s">
        <v>6372</v>
      </c>
      <c r="D5222" s="10" t="s">
        <v>6373</v>
      </c>
      <c r="E5222" s="11" t="s">
        <v>6690</v>
      </c>
      <c r="F5222" s="6">
        <v>558016</v>
      </c>
      <c r="G5222" s="6" t="s">
        <v>875</v>
      </c>
      <c r="H5222" s="16">
        <v>4722826.2</v>
      </c>
      <c r="I5222" s="12" t="s">
        <v>2575</v>
      </c>
      <c r="J5222" s="12" t="s">
        <v>6691</v>
      </c>
      <c r="K5222" s="15"/>
      <c r="L5222" s="13" t="s">
        <v>14</v>
      </c>
      <c r="M5222" s="7">
        <v>1</v>
      </c>
      <c r="N5222" s="14"/>
    </row>
    <row r="5223" spans="1:14" ht="236.25">
      <c r="A5223" s="6">
        <v>5222</v>
      </c>
      <c r="B5223" s="8" t="s">
        <v>5591</v>
      </c>
      <c r="C5223" s="9" t="s">
        <v>6692</v>
      </c>
      <c r="D5223" s="10" t="s">
        <v>6693</v>
      </c>
      <c r="E5223" s="11" t="s">
        <v>6694</v>
      </c>
      <c r="F5223" s="6">
        <v>592994</v>
      </c>
      <c r="G5223" s="6" t="s">
        <v>5595</v>
      </c>
      <c r="H5223" s="16">
        <v>12284903.584000001</v>
      </c>
      <c r="I5223" s="12"/>
      <c r="J5223" s="12"/>
      <c r="K5223" s="15"/>
      <c r="L5223" s="13" t="s">
        <v>14</v>
      </c>
      <c r="M5223" s="7">
        <v>1</v>
      </c>
      <c r="N5223" s="14"/>
    </row>
    <row r="5224" spans="1:14" ht="173.25">
      <c r="A5224" s="6">
        <v>5223</v>
      </c>
      <c r="B5224" s="8" t="s">
        <v>5591</v>
      </c>
      <c r="C5224" s="9" t="s">
        <v>6692</v>
      </c>
      <c r="D5224" s="10" t="s">
        <v>6693</v>
      </c>
      <c r="E5224" s="11" t="s">
        <v>6695</v>
      </c>
      <c r="F5224" s="6">
        <v>589466</v>
      </c>
      <c r="G5224" s="6" t="s">
        <v>5595</v>
      </c>
      <c r="H5224" s="16">
        <v>12711260.800000001</v>
      </c>
      <c r="I5224" s="12"/>
      <c r="J5224" s="12"/>
      <c r="K5224" s="15"/>
      <c r="L5224" s="13" t="s">
        <v>14</v>
      </c>
      <c r="M5224" s="7">
        <v>1</v>
      </c>
      <c r="N5224" s="14"/>
    </row>
    <row r="5225" spans="1:14" ht="126">
      <c r="A5225" s="6">
        <v>5224</v>
      </c>
      <c r="B5225" s="8" t="s">
        <v>5591</v>
      </c>
      <c r="C5225" s="9" t="s">
        <v>6696</v>
      </c>
      <c r="D5225" s="10" t="s">
        <v>6697</v>
      </c>
      <c r="E5225" s="11" t="s">
        <v>6698</v>
      </c>
      <c r="F5225" s="6">
        <v>594214</v>
      </c>
      <c r="G5225" s="6" t="s">
        <v>808</v>
      </c>
      <c r="H5225" s="16">
        <v>5353632.8499999996</v>
      </c>
      <c r="I5225" s="12" t="s">
        <v>6699</v>
      </c>
      <c r="J5225" s="12" t="s">
        <v>6700</v>
      </c>
      <c r="K5225" s="15"/>
      <c r="L5225" s="13" t="s">
        <v>14</v>
      </c>
      <c r="M5225" s="7">
        <v>1</v>
      </c>
      <c r="N5225" s="14"/>
    </row>
    <row r="5226" spans="1:14" ht="252">
      <c r="A5226" s="6">
        <v>5225</v>
      </c>
      <c r="B5226" s="8" t="s">
        <v>5591</v>
      </c>
      <c r="C5226" s="9" t="s">
        <v>6701</v>
      </c>
      <c r="D5226" s="10" t="s">
        <v>6702</v>
      </c>
      <c r="E5226" s="11" t="s">
        <v>6703</v>
      </c>
      <c r="F5226" s="6">
        <v>594215</v>
      </c>
      <c r="G5226" s="6" t="s">
        <v>808</v>
      </c>
      <c r="H5226" s="16">
        <v>8674042.4499999993</v>
      </c>
      <c r="I5226" s="12"/>
      <c r="J5226" s="12"/>
      <c r="K5226" s="15"/>
      <c r="L5226" s="13" t="s">
        <v>14</v>
      </c>
      <c r="M5226" s="7">
        <v>1</v>
      </c>
      <c r="N5226" s="14"/>
    </row>
    <row r="5227" spans="1:14" ht="346.5">
      <c r="A5227" s="6">
        <v>5226</v>
      </c>
      <c r="B5227" s="8" t="s">
        <v>5591</v>
      </c>
      <c r="C5227" s="9" t="s">
        <v>6704</v>
      </c>
      <c r="D5227" s="10" t="s">
        <v>6705</v>
      </c>
      <c r="E5227" s="11" t="s">
        <v>6706</v>
      </c>
      <c r="F5227" s="6">
        <v>594216</v>
      </c>
      <c r="G5227" s="6" t="s">
        <v>808</v>
      </c>
      <c r="H5227" s="16">
        <v>13676770</v>
      </c>
      <c r="I5227" s="12" t="s">
        <v>6707</v>
      </c>
      <c r="J5227" s="12" t="s">
        <v>6708</v>
      </c>
      <c r="K5227" s="15"/>
      <c r="L5227" s="13" t="s">
        <v>14</v>
      </c>
      <c r="M5227" s="7">
        <v>1</v>
      </c>
      <c r="N5227" s="14"/>
    </row>
    <row r="5228" spans="1:14" ht="283.5">
      <c r="A5228" s="6">
        <v>5227</v>
      </c>
      <c r="B5228" s="8" t="s">
        <v>5591</v>
      </c>
      <c r="C5228" s="9" t="s">
        <v>6709</v>
      </c>
      <c r="D5228" s="10" t="s">
        <v>6710</v>
      </c>
      <c r="E5228" s="11" t="s">
        <v>6711</v>
      </c>
      <c r="F5228" s="6">
        <v>594217</v>
      </c>
      <c r="G5228" s="6" t="s">
        <v>808</v>
      </c>
      <c r="H5228" s="16">
        <v>4707280.4000000004</v>
      </c>
      <c r="I5228" s="12" t="s">
        <v>2138</v>
      </c>
      <c r="J5228" s="12" t="s">
        <v>6712</v>
      </c>
      <c r="K5228" s="15"/>
      <c r="L5228" s="13" t="s">
        <v>14</v>
      </c>
      <c r="M5228" s="7">
        <v>1</v>
      </c>
      <c r="N5228" s="14"/>
    </row>
    <row r="5229" spans="1:14" ht="110.25">
      <c r="A5229" s="6">
        <v>5228</v>
      </c>
      <c r="B5229" s="8" t="s">
        <v>5591</v>
      </c>
      <c r="C5229" s="9" t="s">
        <v>6638</v>
      </c>
      <c r="D5229" s="10" t="s">
        <v>6713</v>
      </c>
      <c r="E5229" s="11" t="s">
        <v>6714</v>
      </c>
      <c r="F5229" s="6">
        <v>594219</v>
      </c>
      <c r="G5229" s="6" t="s">
        <v>808</v>
      </c>
      <c r="H5229" s="16">
        <v>798329.65</v>
      </c>
      <c r="I5229" s="12"/>
      <c r="J5229" s="12"/>
      <c r="K5229" s="15"/>
      <c r="L5229" s="13" t="s">
        <v>14</v>
      </c>
      <c r="M5229" s="7">
        <v>1</v>
      </c>
      <c r="N5229" s="14"/>
    </row>
    <row r="5230" spans="1:14" ht="94.5">
      <c r="A5230" s="6">
        <v>5229</v>
      </c>
      <c r="B5230" s="8" t="s">
        <v>5591</v>
      </c>
      <c r="C5230" s="9" t="s">
        <v>6715</v>
      </c>
      <c r="D5230" s="10" t="s">
        <v>6716</v>
      </c>
      <c r="E5230" s="11" t="s">
        <v>6717</v>
      </c>
      <c r="F5230" s="6">
        <v>594218</v>
      </c>
      <c r="G5230" s="6" t="s">
        <v>808</v>
      </c>
      <c r="H5230" s="16">
        <v>2172843.7999999998</v>
      </c>
      <c r="I5230" s="12" t="s">
        <v>6718</v>
      </c>
      <c r="J5230" s="12" t="s">
        <v>6719</v>
      </c>
      <c r="K5230" s="15"/>
      <c r="L5230" s="13" t="s">
        <v>14</v>
      </c>
      <c r="M5230" s="7">
        <v>1</v>
      </c>
      <c r="N5230" s="14"/>
    </row>
    <row r="5231" spans="1:14" ht="157.5">
      <c r="A5231" s="6">
        <v>5230</v>
      </c>
      <c r="B5231" s="8" t="s">
        <v>5591</v>
      </c>
      <c r="C5231" s="9" t="s">
        <v>6423</v>
      </c>
      <c r="D5231" s="10" t="s">
        <v>6424</v>
      </c>
      <c r="E5231" s="11" t="s">
        <v>6720</v>
      </c>
      <c r="F5231" s="6">
        <v>593157</v>
      </c>
      <c r="G5231" s="6" t="s">
        <v>5595</v>
      </c>
      <c r="H5231" s="16">
        <v>15823371.220000001</v>
      </c>
      <c r="I5231" s="12" t="s">
        <v>6333</v>
      </c>
      <c r="J5231" s="12" t="s">
        <v>6721</v>
      </c>
      <c r="K5231" s="15"/>
      <c r="L5231" s="13" t="s">
        <v>14</v>
      </c>
      <c r="M5231" s="7">
        <v>1</v>
      </c>
      <c r="N5231" s="14"/>
    </row>
    <row r="5232" spans="1:14" ht="94.5">
      <c r="A5232" s="6">
        <v>5231</v>
      </c>
      <c r="B5232" s="8" t="s">
        <v>5591</v>
      </c>
      <c r="C5232" s="9" t="s">
        <v>6722</v>
      </c>
      <c r="D5232" s="10" t="s">
        <v>6723</v>
      </c>
      <c r="E5232" s="11" t="s">
        <v>6724</v>
      </c>
      <c r="F5232" s="6">
        <v>593158</v>
      </c>
      <c r="G5232" s="6" t="s">
        <v>5595</v>
      </c>
      <c r="H5232" s="16">
        <v>21260000</v>
      </c>
      <c r="I5232" s="12" t="s">
        <v>2639</v>
      </c>
      <c r="J5232" s="12" t="s">
        <v>6725</v>
      </c>
      <c r="K5232" s="15"/>
      <c r="L5232" s="13" t="s">
        <v>70</v>
      </c>
      <c r="M5232" s="7">
        <v>1</v>
      </c>
      <c r="N5232" s="14"/>
    </row>
    <row r="5233" spans="1:14" ht="94.5">
      <c r="A5233" s="6">
        <v>5232</v>
      </c>
      <c r="B5233" s="8" t="s">
        <v>5591</v>
      </c>
      <c r="C5233" s="9" t="s">
        <v>5640</v>
      </c>
      <c r="D5233" s="10" t="s">
        <v>6726</v>
      </c>
      <c r="E5233" s="11" t="s">
        <v>6724</v>
      </c>
      <c r="F5233" s="6">
        <v>593158</v>
      </c>
      <c r="G5233" s="6" t="s">
        <v>5595</v>
      </c>
      <c r="H5233" s="16">
        <v>21260000</v>
      </c>
      <c r="I5233" s="12"/>
      <c r="J5233" s="12"/>
      <c r="K5233" s="15"/>
      <c r="L5233" s="13" t="s">
        <v>70</v>
      </c>
      <c r="M5233" s="7">
        <v>0.75</v>
      </c>
      <c r="N5233" s="14"/>
    </row>
    <row r="5234" spans="1:14" ht="94.5">
      <c r="A5234" s="6">
        <v>5233</v>
      </c>
      <c r="B5234" s="8" t="s">
        <v>5591</v>
      </c>
      <c r="C5234" s="9" t="s">
        <v>6727</v>
      </c>
      <c r="D5234" s="10" t="s">
        <v>6728</v>
      </c>
      <c r="E5234" s="11" t="s">
        <v>6724</v>
      </c>
      <c r="F5234" s="6">
        <v>593158</v>
      </c>
      <c r="G5234" s="6" t="s">
        <v>5595</v>
      </c>
      <c r="H5234" s="16">
        <v>21260000</v>
      </c>
      <c r="I5234" s="12"/>
      <c r="J5234" s="12"/>
      <c r="K5234" s="15"/>
      <c r="L5234" s="13" t="s">
        <v>70</v>
      </c>
      <c r="M5234" s="7">
        <v>0.25</v>
      </c>
      <c r="N5234" s="14"/>
    </row>
    <row r="5235" spans="1:14" ht="78.75">
      <c r="A5235" s="6">
        <v>5234</v>
      </c>
      <c r="B5235" s="8" t="s">
        <v>5591</v>
      </c>
      <c r="C5235" s="9" t="s">
        <v>6729</v>
      </c>
      <c r="D5235" s="10" t="s">
        <v>6730</v>
      </c>
      <c r="E5235" s="11" t="s">
        <v>6731</v>
      </c>
      <c r="F5235" s="6">
        <v>593163</v>
      </c>
      <c r="G5235" s="6" t="s">
        <v>5595</v>
      </c>
      <c r="H5235" s="16">
        <v>43599633.740000002</v>
      </c>
      <c r="I5235" s="12" t="s">
        <v>2265</v>
      </c>
      <c r="J5235" s="12" t="s">
        <v>6732</v>
      </c>
      <c r="K5235" s="15"/>
      <c r="L5235" s="13" t="s">
        <v>70</v>
      </c>
      <c r="M5235" s="7">
        <v>1</v>
      </c>
      <c r="N5235" s="14"/>
    </row>
    <row r="5236" spans="1:14" ht="78.75">
      <c r="A5236" s="6">
        <v>5235</v>
      </c>
      <c r="B5236" s="8" t="s">
        <v>5591</v>
      </c>
      <c r="C5236" s="9" t="s">
        <v>5966</v>
      </c>
      <c r="D5236" s="10" t="s">
        <v>5956</v>
      </c>
      <c r="E5236" s="11" t="s">
        <v>6731</v>
      </c>
      <c r="F5236" s="6">
        <v>593163</v>
      </c>
      <c r="G5236" s="6" t="s">
        <v>5595</v>
      </c>
      <c r="H5236" s="16">
        <v>43599633.740000002</v>
      </c>
      <c r="I5236" s="12" t="s">
        <v>2265</v>
      </c>
      <c r="J5236" s="12" t="s">
        <v>6732</v>
      </c>
      <c r="K5236" s="15"/>
      <c r="L5236" s="13" t="s">
        <v>70</v>
      </c>
      <c r="M5236" s="7">
        <v>0.51</v>
      </c>
      <c r="N5236" s="14"/>
    </row>
    <row r="5237" spans="1:14" ht="78.75">
      <c r="A5237" s="6">
        <v>5236</v>
      </c>
      <c r="B5237" s="8" t="s">
        <v>5591</v>
      </c>
      <c r="C5237" s="9" t="s">
        <v>5967</v>
      </c>
      <c r="D5237" s="10" t="s">
        <v>5968</v>
      </c>
      <c r="E5237" s="11" t="s">
        <v>6731</v>
      </c>
      <c r="F5237" s="6">
        <v>593163</v>
      </c>
      <c r="G5237" s="6" t="s">
        <v>5595</v>
      </c>
      <c r="H5237" s="16">
        <v>43599633.740000002</v>
      </c>
      <c r="I5237" s="12" t="s">
        <v>2265</v>
      </c>
      <c r="J5237" s="12" t="s">
        <v>6732</v>
      </c>
      <c r="K5237" s="15"/>
      <c r="L5237" s="13" t="s">
        <v>70</v>
      </c>
      <c r="M5237" s="7">
        <v>0.49</v>
      </c>
      <c r="N5237" s="14"/>
    </row>
    <row r="5238" spans="1:14" ht="157.5">
      <c r="A5238" s="6">
        <v>5237</v>
      </c>
      <c r="B5238" s="8" t="s">
        <v>5591</v>
      </c>
      <c r="C5238" s="9" t="s">
        <v>6729</v>
      </c>
      <c r="D5238" s="10" t="s">
        <v>6730</v>
      </c>
      <c r="E5238" s="11" t="s">
        <v>6733</v>
      </c>
      <c r="F5238" s="6">
        <v>593162</v>
      </c>
      <c r="G5238" s="6" t="s">
        <v>5595</v>
      </c>
      <c r="H5238" s="16">
        <v>20238271.890000001</v>
      </c>
      <c r="I5238" s="12"/>
      <c r="J5238" s="12"/>
      <c r="K5238" s="15"/>
      <c r="L5238" s="13" t="s">
        <v>70</v>
      </c>
      <c r="M5238" s="7">
        <v>1</v>
      </c>
      <c r="N5238" s="14"/>
    </row>
    <row r="5239" spans="1:14" ht="157.5">
      <c r="A5239" s="6">
        <v>5238</v>
      </c>
      <c r="B5239" s="8" t="s">
        <v>5591</v>
      </c>
      <c r="C5239" s="9" t="s">
        <v>5966</v>
      </c>
      <c r="D5239" s="10" t="s">
        <v>5956</v>
      </c>
      <c r="E5239" s="11" t="s">
        <v>6733</v>
      </c>
      <c r="F5239" s="6">
        <v>593162</v>
      </c>
      <c r="G5239" s="6" t="s">
        <v>5595</v>
      </c>
      <c r="H5239" s="16">
        <v>20238271.890000001</v>
      </c>
      <c r="I5239" s="12"/>
      <c r="J5239" s="12"/>
      <c r="K5239" s="15"/>
      <c r="L5239" s="13" t="s">
        <v>70</v>
      </c>
      <c r="M5239" s="7">
        <v>0.51</v>
      </c>
      <c r="N5239" s="14"/>
    </row>
    <row r="5240" spans="1:14" ht="157.5">
      <c r="A5240" s="6">
        <v>5239</v>
      </c>
      <c r="B5240" s="8" t="s">
        <v>5591</v>
      </c>
      <c r="C5240" s="9" t="s">
        <v>5967</v>
      </c>
      <c r="D5240" s="10" t="s">
        <v>5968</v>
      </c>
      <c r="E5240" s="11" t="s">
        <v>6733</v>
      </c>
      <c r="F5240" s="6">
        <v>593162</v>
      </c>
      <c r="G5240" s="6" t="s">
        <v>5595</v>
      </c>
      <c r="H5240" s="16">
        <v>20238271.890000001</v>
      </c>
      <c r="I5240" s="12"/>
      <c r="J5240" s="12"/>
      <c r="K5240" s="15"/>
      <c r="L5240" s="13" t="s">
        <v>70</v>
      </c>
      <c r="M5240" s="7">
        <v>0.49</v>
      </c>
      <c r="N5240" s="14"/>
    </row>
    <row r="5241" spans="1:14" ht="110.25">
      <c r="A5241" s="6">
        <v>5240</v>
      </c>
      <c r="B5241" s="8" t="s">
        <v>5591</v>
      </c>
      <c r="C5241" s="9" t="s">
        <v>6729</v>
      </c>
      <c r="D5241" s="10" t="s">
        <v>6730</v>
      </c>
      <c r="E5241" s="11" t="s">
        <v>6734</v>
      </c>
      <c r="F5241" s="6">
        <v>579566</v>
      </c>
      <c r="G5241" s="6" t="s">
        <v>1779</v>
      </c>
      <c r="H5241" s="16">
        <v>36501449.109999999</v>
      </c>
      <c r="I5241" s="12" t="s">
        <v>2265</v>
      </c>
      <c r="J5241" s="12" t="s">
        <v>6735</v>
      </c>
      <c r="K5241" s="15"/>
      <c r="L5241" s="13" t="s">
        <v>70</v>
      </c>
      <c r="M5241" s="7">
        <v>1</v>
      </c>
      <c r="N5241" s="14"/>
    </row>
    <row r="5242" spans="1:14" ht="110.25">
      <c r="A5242" s="6">
        <v>5241</v>
      </c>
      <c r="B5242" s="8" t="s">
        <v>5591</v>
      </c>
      <c r="C5242" s="9" t="s">
        <v>5966</v>
      </c>
      <c r="D5242" s="10" t="s">
        <v>5956</v>
      </c>
      <c r="E5242" s="11" t="s">
        <v>6734</v>
      </c>
      <c r="F5242" s="6">
        <v>579566</v>
      </c>
      <c r="G5242" s="6" t="s">
        <v>1779</v>
      </c>
      <c r="H5242" s="16">
        <v>36501449.109999999</v>
      </c>
      <c r="I5242" s="12" t="s">
        <v>2265</v>
      </c>
      <c r="J5242" s="12" t="s">
        <v>6735</v>
      </c>
      <c r="K5242" s="15"/>
      <c r="L5242" s="13" t="s">
        <v>70</v>
      </c>
      <c r="M5242" s="7">
        <v>0.51</v>
      </c>
      <c r="N5242" s="14"/>
    </row>
    <row r="5243" spans="1:14" ht="110.25">
      <c r="A5243" s="6">
        <v>5242</v>
      </c>
      <c r="B5243" s="8" t="s">
        <v>5591</v>
      </c>
      <c r="C5243" s="9" t="s">
        <v>5967</v>
      </c>
      <c r="D5243" s="10" t="s">
        <v>5968</v>
      </c>
      <c r="E5243" s="11" t="s">
        <v>6734</v>
      </c>
      <c r="F5243" s="6">
        <v>579566</v>
      </c>
      <c r="G5243" s="6" t="s">
        <v>1779</v>
      </c>
      <c r="H5243" s="16">
        <v>36501449.109999999</v>
      </c>
      <c r="I5243" s="12" t="s">
        <v>2265</v>
      </c>
      <c r="J5243" s="12" t="s">
        <v>6735</v>
      </c>
      <c r="K5243" s="15"/>
      <c r="L5243" s="13" t="s">
        <v>70</v>
      </c>
      <c r="M5243" s="7">
        <v>0.49</v>
      </c>
      <c r="N5243" s="14"/>
    </row>
    <row r="5244" spans="1:14" ht="110.25">
      <c r="A5244" s="6">
        <v>5243</v>
      </c>
      <c r="B5244" s="8" t="s">
        <v>5591</v>
      </c>
      <c r="C5244" s="9" t="s">
        <v>6729</v>
      </c>
      <c r="D5244" s="10" t="s">
        <v>6730</v>
      </c>
      <c r="E5244" s="11" t="s">
        <v>6736</v>
      </c>
      <c r="F5244" s="6">
        <v>579565</v>
      </c>
      <c r="G5244" s="6" t="s">
        <v>1779</v>
      </c>
      <c r="H5244" s="16">
        <v>53190280.719999999</v>
      </c>
      <c r="I5244" s="12"/>
      <c r="J5244" s="12"/>
      <c r="K5244" s="15"/>
      <c r="L5244" s="13" t="s">
        <v>70</v>
      </c>
      <c r="M5244" s="7">
        <v>1</v>
      </c>
      <c r="N5244" s="14"/>
    </row>
    <row r="5245" spans="1:14" ht="110.25">
      <c r="A5245" s="6">
        <v>5244</v>
      </c>
      <c r="B5245" s="8" t="s">
        <v>5591</v>
      </c>
      <c r="C5245" s="9" t="s">
        <v>5966</v>
      </c>
      <c r="D5245" s="10" t="s">
        <v>5956</v>
      </c>
      <c r="E5245" s="11" t="s">
        <v>6736</v>
      </c>
      <c r="F5245" s="6">
        <v>579565</v>
      </c>
      <c r="G5245" s="6" t="s">
        <v>1779</v>
      </c>
      <c r="H5245" s="16">
        <v>53190280.719999999</v>
      </c>
      <c r="I5245" s="12"/>
      <c r="J5245" s="12"/>
      <c r="K5245" s="15"/>
      <c r="L5245" s="13" t="s">
        <v>70</v>
      </c>
      <c r="M5245" s="7">
        <v>0.51</v>
      </c>
      <c r="N5245" s="14"/>
    </row>
    <row r="5246" spans="1:14" ht="110.25">
      <c r="A5246" s="6">
        <v>5245</v>
      </c>
      <c r="B5246" s="8" t="s">
        <v>5591</v>
      </c>
      <c r="C5246" s="9" t="s">
        <v>5967</v>
      </c>
      <c r="D5246" s="10" t="s">
        <v>5968</v>
      </c>
      <c r="E5246" s="11" t="s">
        <v>6736</v>
      </c>
      <c r="F5246" s="6">
        <v>579565</v>
      </c>
      <c r="G5246" s="6" t="s">
        <v>1779</v>
      </c>
      <c r="H5246" s="16">
        <v>53190280.719999999</v>
      </c>
      <c r="I5246" s="12"/>
      <c r="J5246" s="12"/>
      <c r="K5246" s="15"/>
      <c r="L5246" s="13" t="s">
        <v>70</v>
      </c>
      <c r="M5246" s="7">
        <v>0.49</v>
      </c>
      <c r="N5246" s="14"/>
    </row>
    <row r="5247" spans="1:14" ht="94.5">
      <c r="A5247" s="6">
        <v>5246</v>
      </c>
      <c r="B5247" s="8" t="s">
        <v>5591</v>
      </c>
      <c r="C5247" s="9" t="s">
        <v>6729</v>
      </c>
      <c r="D5247" s="10" t="s">
        <v>6730</v>
      </c>
      <c r="E5247" s="11" t="s">
        <v>6737</v>
      </c>
      <c r="F5247" s="6">
        <v>579567</v>
      </c>
      <c r="G5247" s="6" t="s">
        <v>1779</v>
      </c>
      <c r="H5247" s="16">
        <v>45422173.68</v>
      </c>
      <c r="I5247" s="12" t="s">
        <v>2265</v>
      </c>
      <c r="J5247" s="12" t="s">
        <v>6735</v>
      </c>
      <c r="K5247" s="15"/>
      <c r="L5247" s="13" t="s">
        <v>70</v>
      </c>
      <c r="M5247" s="7">
        <v>1</v>
      </c>
      <c r="N5247" s="14"/>
    </row>
    <row r="5248" spans="1:14" ht="94.5">
      <c r="A5248" s="6">
        <v>5247</v>
      </c>
      <c r="B5248" s="8" t="s">
        <v>5591</v>
      </c>
      <c r="C5248" s="9" t="s">
        <v>5966</v>
      </c>
      <c r="D5248" s="10" t="s">
        <v>5956</v>
      </c>
      <c r="E5248" s="11" t="s">
        <v>6737</v>
      </c>
      <c r="F5248" s="6">
        <v>579567</v>
      </c>
      <c r="G5248" s="6" t="s">
        <v>1779</v>
      </c>
      <c r="H5248" s="16">
        <v>45422173.68</v>
      </c>
      <c r="I5248" s="12" t="s">
        <v>2265</v>
      </c>
      <c r="J5248" s="12" t="s">
        <v>6735</v>
      </c>
      <c r="K5248" s="15"/>
      <c r="L5248" s="13" t="s">
        <v>70</v>
      </c>
      <c r="M5248" s="7">
        <v>0.51</v>
      </c>
      <c r="N5248" s="14"/>
    </row>
    <row r="5249" spans="1:14" ht="94.5">
      <c r="A5249" s="6">
        <v>5248</v>
      </c>
      <c r="B5249" s="8" t="s">
        <v>5591</v>
      </c>
      <c r="C5249" s="9" t="s">
        <v>5967</v>
      </c>
      <c r="D5249" s="10" t="s">
        <v>5968</v>
      </c>
      <c r="E5249" s="11" t="s">
        <v>6737</v>
      </c>
      <c r="F5249" s="6">
        <v>579567</v>
      </c>
      <c r="G5249" s="6" t="s">
        <v>1779</v>
      </c>
      <c r="H5249" s="16">
        <v>45422173.68</v>
      </c>
      <c r="I5249" s="12" t="s">
        <v>2265</v>
      </c>
      <c r="J5249" s="12" t="s">
        <v>6735</v>
      </c>
      <c r="K5249" s="15"/>
      <c r="L5249" s="13" t="s">
        <v>70</v>
      </c>
      <c r="M5249" s="7">
        <v>0.49</v>
      </c>
      <c r="N5249" s="14"/>
    </row>
    <row r="5250" spans="1:14" ht="283.5">
      <c r="A5250" s="6">
        <v>5249</v>
      </c>
      <c r="B5250" s="8" t="s">
        <v>5591</v>
      </c>
      <c r="C5250" s="9" t="s">
        <v>5873</v>
      </c>
      <c r="D5250" s="10" t="s">
        <v>5874</v>
      </c>
      <c r="E5250" s="11" t="s">
        <v>6738</v>
      </c>
      <c r="F5250" s="6">
        <v>589462</v>
      </c>
      <c r="G5250" s="6" t="s">
        <v>5595</v>
      </c>
      <c r="H5250" s="16">
        <v>13099583.41</v>
      </c>
      <c r="I5250" s="12"/>
      <c r="J5250" s="12"/>
      <c r="K5250" s="15"/>
      <c r="L5250" s="13" t="s">
        <v>14</v>
      </c>
      <c r="M5250" s="7">
        <v>1</v>
      </c>
      <c r="N5250" s="14"/>
    </row>
    <row r="5251" spans="1:14" ht="94.5">
      <c r="A5251" s="6">
        <v>5250</v>
      </c>
      <c r="B5251" s="8" t="s">
        <v>5591</v>
      </c>
      <c r="C5251" s="9" t="s">
        <v>6739</v>
      </c>
      <c r="D5251" s="10" t="s">
        <v>6740</v>
      </c>
      <c r="E5251" s="11" t="s">
        <v>6741</v>
      </c>
      <c r="F5251" s="6">
        <v>589069</v>
      </c>
      <c r="G5251" s="6" t="s">
        <v>4045</v>
      </c>
      <c r="H5251" s="16">
        <v>15784889.92</v>
      </c>
      <c r="I5251" s="12" t="s">
        <v>6742</v>
      </c>
      <c r="J5251" s="12" t="s">
        <v>6743</v>
      </c>
      <c r="K5251" s="15"/>
      <c r="L5251" s="13" t="s">
        <v>70</v>
      </c>
      <c r="M5251" s="7">
        <v>1</v>
      </c>
      <c r="N5251" s="14"/>
    </row>
    <row r="5252" spans="1:14" ht="94.5">
      <c r="A5252" s="6">
        <v>5251</v>
      </c>
      <c r="B5252" s="8" t="s">
        <v>5591</v>
      </c>
      <c r="C5252" s="9" t="s">
        <v>6174</v>
      </c>
      <c r="D5252" s="10" t="s">
        <v>6744</v>
      </c>
      <c r="E5252" s="11" t="s">
        <v>6741</v>
      </c>
      <c r="F5252" s="6">
        <v>589069</v>
      </c>
      <c r="G5252" s="6" t="s">
        <v>4045</v>
      </c>
      <c r="H5252" s="16">
        <v>15784889.92</v>
      </c>
      <c r="I5252" s="12"/>
      <c r="J5252" s="12"/>
      <c r="K5252" s="15"/>
      <c r="L5252" s="13" t="s">
        <v>70</v>
      </c>
      <c r="M5252" s="7">
        <v>0.49</v>
      </c>
      <c r="N5252" s="14"/>
    </row>
    <row r="5253" spans="1:14" ht="94.5">
      <c r="A5253" s="6">
        <v>5252</v>
      </c>
      <c r="B5253" s="8" t="s">
        <v>5591</v>
      </c>
      <c r="C5253" s="9" t="s">
        <v>6745</v>
      </c>
      <c r="D5253" s="10" t="s">
        <v>6746</v>
      </c>
      <c r="E5253" s="11" t="s">
        <v>6741</v>
      </c>
      <c r="F5253" s="6">
        <v>589069</v>
      </c>
      <c r="G5253" s="6" t="s">
        <v>4045</v>
      </c>
      <c r="H5253" s="16">
        <v>15784889.92</v>
      </c>
      <c r="I5253" s="12"/>
      <c r="J5253" s="12"/>
      <c r="K5253" s="15"/>
      <c r="L5253" s="13" t="s">
        <v>70</v>
      </c>
      <c r="M5253" s="7">
        <v>0.51</v>
      </c>
      <c r="N5253" s="14"/>
    </row>
    <row r="5254" spans="1:14" ht="126">
      <c r="A5254" s="6">
        <v>5253</v>
      </c>
      <c r="B5254" s="8" t="s">
        <v>5591</v>
      </c>
      <c r="C5254" s="9" t="s">
        <v>6747</v>
      </c>
      <c r="D5254" s="10" t="s">
        <v>6748</v>
      </c>
      <c r="E5254" s="11" t="s">
        <v>6749</v>
      </c>
      <c r="F5254" s="6">
        <v>599439</v>
      </c>
      <c r="G5254" s="6" t="s">
        <v>5595</v>
      </c>
      <c r="H5254" s="16">
        <v>5675357.9500000002</v>
      </c>
      <c r="I5254" s="12" t="s">
        <v>3158</v>
      </c>
      <c r="J5254" s="12" t="s">
        <v>6750</v>
      </c>
      <c r="K5254" s="15"/>
      <c r="L5254" s="13" t="s">
        <v>14</v>
      </c>
      <c r="M5254" s="7">
        <v>1</v>
      </c>
      <c r="N5254" s="14"/>
    </row>
    <row r="5255" spans="1:14" ht="141.75">
      <c r="A5255" s="6">
        <v>5254</v>
      </c>
      <c r="B5255" s="8" t="s">
        <v>5591</v>
      </c>
      <c r="C5255" s="9" t="s">
        <v>6751</v>
      </c>
      <c r="D5255" s="10" t="s">
        <v>6752</v>
      </c>
      <c r="E5255" s="11" t="s">
        <v>6753</v>
      </c>
      <c r="F5255" s="6">
        <v>599441</v>
      </c>
      <c r="G5255" s="6" t="s">
        <v>5595</v>
      </c>
      <c r="H5255" s="16">
        <v>5091622.8499999996</v>
      </c>
      <c r="I5255" s="12" t="s">
        <v>3175</v>
      </c>
      <c r="J5255" s="12" t="s">
        <v>6754</v>
      </c>
      <c r="K5255" s="15"/>
      <c r="L5255" s="13" t="s">
        <v>14</v>
      </c>
      <c r="M5255" s="7">
        <v>1</v>
      </c>
      <c r="N5255" s="14"/>
    </row>
    <row r="5256" spans="1:14" ht="204.75">
      <c r="A5256" s="6">
        <v>5255</v>
      </c>
      <c r="B5256" s="8" t="s">
        <v>5591</v>
      </c>
      <c r="C5256" s="9" t="s">
        <v>6755</v>
      </c>
      <c r="D5256" s="10" t="s">
        <v>6756</v>
      </c>
      <c r="E5256" s="11" t="s">
        <v>6757</v>
      </c>
      <c r="F5256" s="6">
        <v>599442</v>
      </c>
      <c r="G5256" s="6" t="s">
        <v>5595</v>
      </c>
      <c r="H5256" s="16">
        <v>7329054.2999999998</v>
      </c>
      <c r="I5256" s="12" t="s">
        <v>3175</v>
      </c>
      <c r="J5256" s="12" t="s">
        <v>6732</v>
      </c>
      <c r="K5256" s="15"/>
      <c r="L5256" s="13" t="s">
        <v>14</v>
      </c>
      <c r="M5256" s="7">
        <v>1</v>
      </c>
      <c r="N5256" s="14"/>
    </row>
    <row r="5257" spans="1:14" ht="141.75">
      <c r="A5257" s="6">
        <v>5256</v>
      </c>
      <c r="B5257" s="8" t="s">
        <v>5591</v>
      </c>
      <c r="C5257" s="9" t="s">
        <v>6758</v>
      </c>
      <c r="D5257" s="10" t="s">
        <v>6759</v>
      </c>
      <c r="E5257" s="11" t="s">
        <v>6760</v>
      </c>
      <c r="F5257" s="6">
        <v>599443</v>
      </c>
      <c r="G5257" s="6" t="s">
        <v>5595</v>
      </c>
      <c r="H5257" s="16">
        <v>452249.3</v>
      </c>
      <c r="I5257" s="12" t="s">
        <v>2134</v>
      </c>
      <c r="J5257" s="12" t="s">
        <v>6532</v>
      </c>
      <c r="K5257" s="15"/>
      <c r="L5257" s="13" t="s">
        <v>14</v>
      </c>
      <c r="M5257" s="7">
        <v>1</v>
      </c>
      <c r="N5257" s="14"/>
    </row>
    <row r="5258" spans="1:14" ht="110.25">
      <c r="A5258" s="6">
        <v>5257</v>
      </c>
      <c r="B5258" s="8" t="s">
        <v>5591</v>
      </c>
      <c r="C5258" s="9" t="s">
        <v>6761</v>
      </c>
      <c r="D5258" s="10" t="s">
        <v>6762</v>
      </c>
      <c r="E5258" s="11" t="s">
        <v>6763</v>
      </c>
      <c r="F5258" s="6">
        <v>601134</v>
      </c>
      <c r="G5258" s="6" t="s">
        <v>875</v>
      </c>
      <c r="H5258" s="16">
        <v>3971905.35</v>
      </c>
      <c r="I5258" s="12"/>
      <c r="J5258" s="12"/>
      <c r="K5258" s="15"/>
      <c r="L5258" s="13" t="s">
        <v>14</v>
      </c>
      <c r="M5258" s="7">
        <v>1</v>
      </c>
      <c r="N5258" s="14"/>
    </row>
    <row r="5259" spans="1:14" ht="47.25">
      <c r="A5259" s="6">
        <v>5258</v>
      </c>
      <c r="B5259" s="8" t="s">
        <v>5591</v>
      </c>
      <c r="C5259" s="9" t="s">
        <v>6764</v>
      </c>
      <c r="D5259" s="10" t="s">
        <v>6765</v>
      </c>
      <c r="E5259" s="11" t="s">
        <v>6766</v>
      </c>
      <c r="F5259" s="6">
        <v>601137</v>
      </c>
      <c r="G5259" s="6" t="s">
        <v>1638</v>
      </c>
      <c r="H5259" s="16">
        <v>3465207.65</v>
      </c>
      <c r="I5259" s="12" t="s">
        <v>6767</v>
      </c>
      <c r="J5259" s="12" t="s">
        <v>6768</v>
      </c>
      <c r="K5259" s="15"/>
      <c r="L5259" s="13" t="s">
        <v>14</v>
      </c>
      <c r="M5259" s="7">
        <v>1</v>
      </c>
      <c r="N5259" s="14"/>
    </row>
    <row r="5260" spans="1:14" ht="173.25">
      <c r="A5260" s="6">
        <v>5259</v>
      </c>
      <c r="B5260" s="8" t="s">
        <v>5591</v>
      </c>
      <c r="C5260" s="9" t="s">
        <v>6769</v>
      </c>
      <c r="D5260" s="10" t="s">
        <v>6770</v>
      </c>
      <c r="E5260" s="11" t="s">
        <v>6771</v>
      </c>
      <c r="F5260" s="6">
        <v>599446</v>
      </c>
      <c r="G5260" s="6" t="s">
        <v>808</v>
      </c>
      <c r="H5260" s="16">
        <v>3635496.1</v>
      </c>
      <c r="I5260" s="12"/>
      <c r="J5260" s="12"/>
      <c r="K5260" s="15"/>
      <c r="L5260" s="13" t="s">
        <v>14</v>
      </c>
      <c r="M5260" s="7">
        <v>1</v>
      </c>
      <c r="N5260" s="14"/>
    </row>
    <row r="5261" spans="1:14" ht="204.75">
      <c r="A5261" s="6">
        <v>5260</v>
      </c>
      <c r="B5261" s="8" t="s">
        <v>5591</v>
      </c>
      <c r="C5261" s="9" t="s">
        <v>6772</v>
      </c>
      <c r="D5261" s="10" t="s">
        <v>6773</v>
      </c>
      <c r="E5261" s="11" t="s">
        <v>6774</v>
      </c>
      <c r="F5261" s="6">
        <v>599440</v>
      </c>
      <c r="G5261" s="6" t="s">
        <v>5595</v>
      </c>
      <c r="H5261" s="16">
        <v>7667546.9000000004</v>
      </c>
      <c r="I5261" s="12"/>
      <c r="J5261" s="12"/>
      <c r="K5261" s="15"/>
      <c r="L5261" s="13" t="s">
        <v>14</v>
      </c>
      <c r="M5261" s="7">
        <v>1</v>
      </c>
      <c r="N5261" s="14"/>
    </row>
    <row r="5262" spans="1:14" ht="78.75">
      <c r="A5262" s="6">
        <v>5261</v>
      </c>
      <c r="B5262" s="8" t="s">
        <v>5591</v>
      </c>
      <c r="C5262" s="9" t="s">
        <v>6775</v>
      </c>
      <c r="D5262" s="10" t="s">
        <v>6776</v>
      </c>
      <c r="E5262" s="11" t="s">
        <v>6777</v>
      </c>
      <c r="F5262" s="6">
        <v>601135</v>
      </c>
      <c r="G5262" s="6" t="s">
        <v>875</v>
      </c>
      <c r="H5262" s="16">
        <v>4288834.8499999996</v>
      </c>
      <c r="I5262" s="12"/>
      <c r="J5262" s="12"/>
      <c r="K5262" s="15"/>
      <c r="L5262" s="13" t="s">
        <v>14</v>
      </c>
      <c r="M5262" s="7">
        <v>1</v>
      </c>
      <c r="N5262" s="14"/>
    </row>
    <row r="5263" spans="1:14" ht="252">
      <c r="A5263" s="6">
        <v>5262</v>
      </c>
      <c r="B5263" s="8" t="s">
        <v>5591</v>
      </c>
      <c r="C5263" s="9" t="s">
        <v>6442</v>
      </c>
      <c r="D5263" s="10" t="s">
        <v>6778</v>
      </c>
      <c r="E5263" s="11" t="s">
        <v>6779</v>
      </c>
      <c r="F5263" s="6">
        <v>599445</v>
      </c>
      <c r="G5263" s="6" t="s">
        <v>5595</v>
      </c>
      <c r="H5263" s="16">
        <v>6154372.6500000004</v>
      </c>
      <c r="I5263" s="12"/>
      <c r="J5263" s="12"/>
      <c r="K5263" s="15"/>
      <c r="L5263" s="13" t="s">
        <v>14</v>
      </c>
      <c r="M5263" s="7">
        <v>1</v>
      </c>
      <c r="N5263" s="14"/>
    </row>
    <row r="5264" spans="1:14" ht="173.25">
      <c r="A5264" s="6">
        <v>5263</v>
      </c>
      <c r="B5264" s="8" t="s">
        <v>5591</v>
      </c>
      <c r="C5264" s="9" t="s">
        <v>6780</v>
      </c>
      <c r="D5264" s="10" t="s">
        <v>6781</v>
      </c>
      <c r="E5264" s="11" t="s">
        <v>6782</v>
      </c>
      <c r="F5264" s="6">
        <v>599444</v>
      </c>
      <c r="G5264" s="6" t="s">
        <v>5595</v>
      </c>
      <c r="H5264" s="16">
        <v>8192727.7999999998</v>
      </c>
      <c r="I5264" s="12" t="s">
        <v>3175</v>
      </c>
      <c r="J5264" s="12" t="s">
        <v>6732</v>
      </c>
      <c r="K5264" s="15"/>
      <c r="L5264" s="13" t="s">
        <v>14</v>
      </c>
      <c r="M5264" s="7">
        <v>1</v>
      </c>
      <c r="N5264" s="14"/>
    </row>
    <row r="5265" spans="1:14" ht="110.25">
      <c r="A5265" s="6">
        <v>5264</v>
      </c>
      <c r="B5265" s="8" t="s">
        <v>5591</v>
      </c>
      <c r="C5265" s="9" t="s">
        <v>6783</v>
      </c>
      <c r="D5265" s="10" t="s">
        <v>6784</v>
      </c>
      <c r="E5265" s="11" t="s">
        <v>6785</v>
      </c>
      <c r="F5265" s="6">
        <v>601136</v>
      </c>
      <c r="G5265" s="6" t="s">
        <v>875</v>
      </c>
      <c r="H5265" s="16">
        <v>6889245.1500000004</v>
      </c>
      <c r="I5265" s="12"/>
      <c r="J5265" s="12"/>
      <c r="K5265" s="15"/>
      <c r="L5265" s="13" t="s">
        <v>14</v>
      </c>
      <c r="M5265" s="7">
        <v>1</v>
      </c>
      <c r="N5265" s="14"/>
    </row>
    <row r="5266" spans="1:14" ht="63">
      <c r="A5266" s="6">
        <v>5265</v>
      </c>
      <c r="B5266" s="8" t="s">
        <v>5591</v>
      </c>
      <c r="C5266" s="9" t="s">
        <v>6786</v>
      </c>
      <c r="D5266" s="10" t="s">
        <v>6787</v>
      </c>
      <c r="E5266" s="11" t="s">
        <v>6788</v>
      </c>
      <c r="F5266" s="6">
        <v>601133</v>
      </c>
      <c r="G5266" s="6" t="s">
        <v>6685</v>
      </c>
      <c r="H5266" s="16">
        <v>3634125.25</v>
      </c>
      <c r="I5266" s="12"/>
      <c r="J5266" s="12"/>
      <c r="K5266" s="15"/>
      <c r="L5266" s="13" t="s">
        <v>14</v>
      </c>
      <c r="M5266" s="7">
        <v>1</v>
      </c>
      <c r="N5266" s="14"/>
    </row>
    <row r="5267" spans="1:14" ht="78.75">
      <c r="A5267" s="6">
        <v>5266</v>
      </c>
      <c r="B5267" s="8" t="s">
        <v>5591</v>
      </c>
      <c r="C5267" s="9" t="s">
        <v>6789</v>
      </c>
      <c r="D5267" s="10" t="s">
        <v>6790</v>
      </c>
      <c r="E5267" s="11" t="s">
        <v>6589</v>
      </c>
      <c r="F5267" s="6">
        <v>574660</v>
      </c>
      <c r="G5267" s="6" t="s">
        <v>4668</v>
      </c>
      <c r="H5267" s="16">
        <v>51542522.530000001</v>
      </c>
      <c r="I5267" s="12"/>
      <c r="J5267" s="12"/>
      <c r="K5267" s="15"/>
      <c r="L5267" s="13" t="s">
        <v>70</v>
      </c>
      <c r="M5267" s="7">
        <v>1</v>
      </c>
      <c r="N5267" s="14"/>
    </row>
    <row r="5268" spans="1:14" ht="78.75">
      <c r="A5268" s="6">
        <v>5267</v>
      </c>
      <c r="B5268" s="8" t="s">
        <v>5591</v>
      </c>
      <c r="C5268" s="9" t="s">
        <v>6176</v>
      </c>
      <c r="D5268" s="10" t="s">
        <v>6791</v>
      </c>
      <c r="E5268" s="11" t="s">
        <v>6589</v>
      </c>
      <c r="F5268" s="6">
        <v>574660</v>
      </c>
      <c r="G5268" s="6" t="s">
        <v>4668</v>
      </c>
      <c r="H5268" s="16">
        <v>51542522.530000001</v>
      </c>
      <c r="I5268" s="12"/>
      <c r="J5268" s="12"/>
      <c r="K5268" s="15"/>
      <c r="L5268" s="13" t="s">
        <v>70</v>
      </c>
      <c r="M5268" s="7">
        <v>0.51</v>
      </c>
      <c r="N5268" s="14"/>
    </row>
    <row r="5269" spans="1:14" ht="78.75">
      <c r="A5269" s="6">
        <v>5268</v>
      </c>
      <c r="B5269" s="8" t="s">
        <v>5591</v>
      </c>
      <c r="C5269" s="9" t="s">
        <v>5843</v>
      </c>
      <c r="D5269" s="10" t="s">
        <v>6463</v>
      </c>
      <c r="E5269" s="11" t="s">
        <v>6589</v>
      </c>
      <c r="F5269" s="6">
        <v>574660</v>
      </c>
      <c r="G5269" s="6" t="s">
        <v>4668</v>
      </c>
      <c r="H5269" s="16">
        <v>51542522.530000001</v>
      </c>
      <c r="I5269" s="12"/>
      <c r="J5269" s="12"/>
      <c r="K5269" s="15"/>
      <c r="L5269" s="13" t="s">
        <v>70</v>
      </c>
      <c r="M5269" s="7">
        <v>0.49</v>
      </c>
      <c r="N5269" s="14"/>
    </row>
    <row r="5270" spans="1:14" ht="173.25">
      <c r="A5270" s="6">
        <v>5269</v>
      </c>
      <c r="B5270" s="8" t="s">
        <v>5591</v>
      </c>
      <c r="C5270" s="9" t="s">
        <v>5873</v>
      </c>
      <c r="D5270" s="10" t="s">
        <v>6132</v>
      </c>
      <c r="E5270" s="11" t="s">
        <v>6792</v>
      </c>
      <c r="F5270" s="6">
        <v>579564</v>
      </c>
      <c r="G5270" s="6" t="s">
        <v>1779</v>
      </c>
      <c r="H5270" s="16">
        <v>25430490.140000001</v>
      </c>
      <c r="I5270" s="12"/>
      <c r="J5270" s="12"/>
      <c r="K5270" s="15"/>
      <c r="L5270" s="13" t="s">
        <v>14</v>
      </c>
      <c r="M5270" s="7">
        <v>1</v>
      </c>
      <c r="N5270" s="14"/>
    </row>
    <row r="5271" spans="1:14" ht="94.5">
      <c r="A5271" s="6">
        <v>5270</v>
      </c>
      <c r="B5271" s="8" t="s">
        <v>5591</v>
      </c>
      <c r="C5271" s="9" t="s">
        <v>5871</v>
      </c>
      <c r="D5271" s="10" t="s">
        <v>5872</v>
      </c>
      <c r="E5271" s="11" t="s">
        <v>6793</v>
      </c>
      <c r="F5271" s="6">
        <v>547214</v>
      </c>
      <c r="G5271" s="6" t="s">
        <v>907</v>
      </c>
      <c r="H5271" s="16">
        <v>1810479.53</v>
      </c>
      <c r="I5271" s="12" t="s">
        <v>2658</v>
      </c>
      <c r="J5271" s="12" t="s">
        <v>6794</v>
      </c>
      <c r="K5271" s="15"/>
      <c r="L5271" s="13" t="s">
        <v>14</v>
      </c>
      <c r="M5271" s="7">
        <v>1</v>
      </c>
      <c r="N5271" s="14"/>
    </row>
    <row r="5272" spans="1:14" ht="63">
      <c r="A5272" s="6">
        <v>5271</v>
      </c>
      <c r="B5272" s="8" t="s">
        <v>5591</v>
      </c>
      <c r="C5272" s="9" t="s">
        <v>5777</v>
      </c>
      <c r="D5272" s="10" t="s">
        <v>5782</v>
      </c>
      <c r="E5272" s="11" t="s">
        <v>6795</v>
      </c>
      <c r="F5272" s="6">
        <v>605971</v>
      </c>
      <c r="G5272" s="6" t="s">
        <v>608</v>
      </c>
      <c r="H5272" s="16">
        <v>4323488</v>
      </c>
      <c r="I5272" s="12" t="s">
        <v>6796</v>
      </c>
      <c r="J5272" s="12" t="s">
        <v>6797</v>
      </c>
      <c r="K5272" s="15"/>
      <c r="L5272" s="13" t="s">
        <v>14</v>
      </c>
      <c r="M5272" s="7">
        <v>1</v>
      </c>
      <c r="N5272" s="14"/>
    </row>
    <row r="5273" spans="1:14" ht="78.75">
      <c r="A5273" s="6">
        <v>5272</v>
      </c>
      <c r="B5273" s="8" t="s">
        <v>5591</v>
      </c>
      <c r="C5273" s="9" t="s">
        <v>6798</v>
      </c>
      <c r="D5273" s="10" t="s">
        <v>6799</v>
      </c>
      <c r="E5273" s="11" t="s">
        <v>6800</v>
      </c>
      <c r="F5273" s="6">
        <v>605976</v>
      </c>
      <c r="G5273" s="6" t="s">
        <v>608</v>
      </c>
      <c r="H5273" s="16">
        <v>3765907.35</v>
      </c>
      <c r="I5273" s="12"/>
      <c r="J5273" s="12"/>
      <c r="K5273" s="15"/>
      <c r="L5273" s="13" t="s">
        <v>14</v>
      </c>
      <c r="M5273" s="7">
        <v>1</v>
      </c>
      <c r="N5273" s="14"/>
    </row>
    <row r="5274" spans="1:14" ht="63">
      <c r="A5274" s="6">
        <v>5273</v>
      </c>
      <c r="B5274" s="8" t="s">
        <v>5591</v>
      </c>
      <c r="C5274" s="9" t="s">
        <v>6801</v>
      </c>
      <c r="D5274" s="10" t="s">
        <v>6802</v>
      </c>
      <c r="E5274" s="11" t="s">
        <v>6803</v>
      </c>
      <c r="F5274" s="6">
        <v>605977</v>
      </c>
      <c r="G5274" s="6" t="s">
        <v>608</v>
      </c>
      <c r="H5274" s="16">
        <v>1337216.2</v>
      </c>
      <c r="I5274" s="12"/>
      <c r="J5274" s="12"/>
      <c r="K5274" s="15"/>
      <c r="L5274" s="13" t="s">
        <v>14</v>
      </c>
      <c r="M5274" s="7">
        <v>1</v>
      </c>
      <c r="N5274" s="14"/>
    </row>
    <row r="5275" spans="1:14" ht="78.75">
      <c r="A5275" s="6">
        <v>5274</v>
      </c>
      <c r="B5275" s="8" t="s">
        <v>5591</v>
      </c>
      <c r="C5275" s="9" t="s">
        <v>6804</v>
      </c>
      <c r="D5275" s="10" t="s">
        <v>6805</v>
      </c>
      <c r="E5275" s="11" t="s">
        <v>6806</v>
      </c>
      <c r="F5275" s="6">
        <v>605978</v>
      </c>
      <c r="G5275" s="6" t="s">
        <v>608</v>
      </c>
      <c r="H5275" s="16">
        <v>679483.7</v>
      </c>
      <c r="I5275" s="12"/>
      <c r="J5275" s="12"/>
      <c r="K5275" s="15"/>
      <c r="L5275" s="13" t="s">
        <v>14</v>
      </c>
      <c r="M5275" s="7">
        <v>1</v>
      </c>
      <c r="N5275" s="14"/>
    </row>
    <row r="5276" spans="1:14" ht="47.25">
      <c r="A5276" s="6">
        <v>5275</v>
      </c>
      <c r="B5276" s="8" t="s">
        <v>5591</v>
      </c>
      <c r="C5276" s="9" t="s">
        <v>6807</v>
      </c>
      <c r="D5276" s="10" t="s">
        <v>6808</v>
      </c>
      <c r="E5276" s="11" t="s">
        <v>6809</v>
      </c>
      <c r="F5276" s="6">
        <v>605979</v>
      </c>
      <c r="G5276" s="6" t="s">
        <v>608</v>
      </c>
      <c r="H5276" s="16">
        <v>2188142.6</v>
      </c>
      <c r="I5276" s="12"/>
      <c r="J5276" s="12"/>
      <c r="K5276" s="15"/>
      <c r="L5276" s="13" t="s">
        <v>14</v>
      </c>
      <c r="M5276" s="7">
        <v>1</v>
      </c>
      <c r="N5276" s="14"/>
    </row>
    <row r="5277" spans="1:14" ht="63">
      <c r="A5277" s="6">
        <v>5276</v>
      </c>
      <c r="B5277" s="8" t="s">
        <v>5591</v>
      </c>
      <c r="C5277" s="9" t="s">
        <v>6189</v>
      </c>
      <c r="D5277" s="10" t="s">
        <v>6810</v>
      </c>
      <c r="E5277" s="11" t="s">
        <v>6811</v>
      </c>
      <c r="F5277" s="6">
        <v>605980</v>
      </c>
      <c r="G5277" s="6" t="s">
        <v>608</v>
      </c>
      <c r="H5277" s="16">
        <v>4410799.6500000004</v>
      </c>
      <c r="I5277" s="12"/>
      <c r="J5277" s="12"/>
      <c r="K5277" s="15"/>
      <c r="L5277" s="13" t="s">
        <v>14</v>
      </c>
      <c r="M5277" s="7">
        <v>1</v>
      </c>
      <c r="N5277" s="14"/>
    </row>
    <row r="5278" spans="1:14" ht="78.75">
      <c r="A5278" s="6">
        <v>5277</v>
      </c>
      <c r="B5278" s="8" t="s">
        <v>5591</v>
      </c>
      <c r="C5278" s="9" t="s">
        <v>6663</v>
      </c>
      <c r="D5278" s="10" t="s">
        <v>6664</v>
      </c>
      <c r="E5278" s="11" t="s">
        <v>6812</v>
      </c>
      <c r="F5278" s="6">
        <v>605981</v>
      </c>
      <c r="G5278" s="6" t="s">
        <v>608</v>
      </c>
      <c r="H5278" s="16">
        <v>1492539.3</v>
      </c>
      <c r="I5278" s="12" t="s">
        <v>6813</v>
      </c>
      <c r="J5278" s="12" t="s">
        <v>4379</v>
      </c>
      <c r="K5278" s="15"/>
      <c r="L5278" s="13" t="s">
        <v>14</v>
      </c>
      <c r="M5278" s="7">
        <v>1</v>
      </c>
      <c r="N5278" s="14"/>
    </row>
    <row r="5279" spans="1:14" ht="78.75">
      <c r="A5279" s="6">
        <v>5278</v>
      </c>
      <c r="B5279" s="8" t="s">
        <v>5591</v>
      </c>
      <c r="C5279" s="9" t="s">
        <v>6486</v>
      </c>
      <c r="D5279" s="10" t="s">
        <v>6814</v>
      </c>
      <c r="E5279" s="11" t="s">
        <v>6815</v>
      </c>
      <c r="F5279" s="6">
        <v>605982</v>
      </c>
      <c r="G5279" s="6" t="s">
        <v>608</v>
      </c>
      <c r="H5279" s="16">
        <v>3851205.95</v>
      </c>
      <c r="I5279" s="12" t="s">
        <v>3208</v>
      </c>
      <c r="J5279" s="12" t="s">
        <v>2653</v>
      </c>
      <c r="K5279" s="15"/>
      <c r="L5279" s="13" t="s">
        <v>14</v>
      </c>
      <c r="M5279" s="7">
        <v>1</v>
      </c>
      <c r="N5279" s="14"/>
    </row>
    <row r="5280" spans="1:14" ht="63">
      <c r="A5280" s="6">
        <v>5279</v>
      </c>
      <c r="B5280" s="8" t="s">
        <v>5591</v>
      </c>
      <c r="C5280" s="9" t="s">
        <v>6816</v>
      </c>
      <c r="D5280" s="10" t="s">
        <v>6817</v>
      </c>
      <c r="E5280" s="11" t="s">
        <v>6818</v>
      </c>
      <c r="F5280" s="6">
        <v>605983</v>
      </c>
      <c r="G5280" s="6" t="s">
        <v>608</v>
      </c>
      <c r="H5280" s="16">
        <v>2001190.2</v>
      </c>
      <c r="I5280" s="12"/>
      <c r="J5280" s="12"/>
      <c r="K5280" s="15"/>
      <c r="L5280" s="13" t="s">
        <v>14</v>
      </c>
      <c r="M5280" s="7">
        <v>1</v>
      </c>
      <c r="N5280" s="14"/>
    </row>
    <row r="5281" spans="1:14" ht="63">
      <c r="A5281" s="6">
        <v>5280</v>
      </c>
      <c r="B5281" s="8" t="s">
        <v>5591</v>
      </c>
      <c r="C5281" s="9" t="s">
        <v>6819</v>
      </c>
      <c r="D5281" s="10" t="s">
        <v>6820</v>
      </c>
      <c r="E5281" s="11" t="s">
        <v>6821</v>
      </c>
      <c r="F5281" s="6">
        <v>605984</v>
      </c>
      <c r="G5281" s="6" t="s">
        <v>608</v>
      </c>
      <c r="H5281" s="16">
        <v>3166937.1</v>
      </c>
      <c r="I5281" s="12"/>
      <c r="J5281" s="12"/>
      <c r="K5281" s="15"/>
      <c r="L5281" s="13" t="s">
        <v>14</v>
      </c>
      <c r="M5281" s="7">
        <v>1</v>
      </c>
      <c r="N5281" s="14"/>
    </row>
    <row r="5282" spans="1:14" ht="78.75">
      <c r="A5282" s="6">
        <v>5281</v>
      </c>
      <c r="B5282" s="8" t="s">
        <v>5591</v>
      </c>
      <c r="C5282" s="9" t="s">
        <v>6226</v>
      </c>
      <c r="D5282" s="10" t="s">
        <v>6227</v>
      </c>
      <c r="E5282" s="11" t="s">
        <v>6822</v>
      </c>
      <c r="F5282" s="6">
        <v>605985</v>
      </c>
      <c r="G5282" s="6" t="s">
        <v>608</v>
      </c>
      <c r="H5282" s="16">
        <v>3156373.1</v>
      </c>
      <c r="I5282" s="12"/>
      <c r="J5282" s="12"/>
      <c r="K5282" s="15"/>
      <c r="L5282" s="13" t="s">
        <v>14</v>
      </c>
      <c r="M5282" s="7">
        <v>1</v>
      </c>
      <c r="N5282" s="14"/>
    </row>
    <row r="5283" spans="1:14" ht="63">
      <c r="A5283" s="6">
        <v>5282</v>
      </c>
      <c r="B5283" s="8" t="s">
        <v>5591</v>
      </c>
      <c r="C5283" s="9" t="s">
        <v>6823</v>
      </c>
      <c r="D5283" s="10" t="s">
        <v>6824</v>
      </c>
      <c r="E5283" s="11" t="s">
        <v>6825</v>
      </c>
      <c r="F5283" s="6">
        <v>605986</v>
      </c>
      <c r="G5283" s="6" t="s">
        <v>608</v>
      </c>
      <c r="H5283" s="16">
        <v>3231726.15</v>
      </c>
      <c r="I5283" s="12" t="s">
        <v>3208</v>
      </c>
      <c r="J5283" s="12" t="s">
        <v>6826</v>
      </c>
      <c r="K5283" s="15"/>
      <c r="L5283" s="13" t="s">
        <v>14</v>
      </c>
      <c r="M5283" s="7">
        <v>1</v>
      </c>
      <c r="N5283" s="14"/>
    </row>
    <row r="5284" spans="1:14" ht="94.5">
      <c r="A5284" s="6">
        <v>5283</v>
      </c>
      <c r="B5284" s="8" t="s">
        <v>5591</v>
      </c>
      <c r="C5284" s="9" t="s">
        <v>6097</v>
      </c>
      <c r="D5284" s="10" t="s">
        <v>6005</v>
      </c>
      <c r="E5284" s="11" t="s">
        <v>6827</v>
      </c>
      <c r="F5284" s="6">
        <v>605987</v>
      </c>
      <c r="G5284" s="6" t="s">
        <v>608</v>
      </c>
      <c r="H5284" s="16">
        <v>724664.75</v>
      </c>
      <c r="I5284" s="12"/>
      <c r="J5284" s="12"/>
      <c r="K5284" s="15"/>
      <c r="L5284" s="13" t="s">
        <v>14</v>
      </c>
      <c r="M5284" s="7">
        <v>1</v>
      </c>
      <c r="N5284" s="14"/>
    </row>
    <row r="5285" spans="1:14" ht="63">
      <c r="A5285" s="6">
        <v>5284</v>
      </c>
      <c r="B5285" s="8" t="s">
        <v>5591</v>
      </c>
      <c r="C5285" s="9" t="s">
        <v>6828</v>
      </c>
      <c r="D5285" s="10" t="s">
        <v>6829</v>
      </c>
      <c r="E5285" s="11" t="s">
        <v>6830</v>
      </c>
      <c r="F5285" s="6">
        <v>605988</v>
      </c>
      <c r="G5285" s="6" t="s">
        <v>608</v>
      </c>
      <c r="H5285" s="16">
        <v>2974025.35</v>
      </c>
      <c r="I5285" s="12"/>
      <c r="J5285" s="12"/>
      <c r="K5285" s="15"/>
      <c r="L5285" s="13" t="s">
        <v>14</v>
      </c>
      <c r="M5285" s="7">
        <v>1</v>
      </c>
      <c r="N5285" s="14"/>
    </row>
    <row r="5286" spans="1:14" ht="78.75">
      <c r="A5286" s="6">
        <v>5285</v>
      </c>
      <c r="B5286" s="8" t="s">
        <v>5591</v>
      </c>
      <c r="C5286" s="9" t="s">
        <v>6831</v>
      </c>
      <c r="D5286" s="10" t="s">
        <v>6832</v>
      </c>
      <c r="E5286" s="11" t="s">
        <v>6833</v>
      </c>
      <c r="F5286" s="6">
        <v>605989</v>
      </c>
      <c r="G5286" s="6" t="s">
        <v>608</v>
      </c>
      <c r="H5286" s="16">
        <v>1765088.6</v>
      </c>
      <c r="I5286" s="12"/>
      <c r="J5286" s="12"/>
      <c r="K5286" s="15"/>
      <c r="L5286" s="13" t="s">
        <v>14</v>
      </c>
      <c r="M5286" s="7">
        <v>1</v>
      </c>
      <c r="N5286" s="14"/>
    </row>
    <row r="5287" spans="1:14" ht="78.75">
      <c r="A5287" s="6">
        <v>5286</v>
      </c>
      <c r="B5287" s="8" t="s">
        <v>5591</v>
      </c>
      <c r="C5287" s="9" t="s">
        <v>6834</v>
      </c>
      <c r="D5287" s="10" t="s">
        <v>6835</v>
      </c>
      <c r="E5287" s="11" t="s">
        <v>6836</v>
      </c>
      <c r="F5287" s="6">
        <v>605990</v>
      </c>
      <c r="G5287" s="6" t="s">
        <v>608</v>
      </c>
      <c r="H5287" s="16">
        <v>504731.2</v>
      </c>
      <c r="I5287" s="12"/>
      <c r="J5287" s="12"/>
      <c r="K5287" s="15"/>
      <c r="L5287" s="13" t="s">
        <v>14</v>
      </c>
      <c r="M5287" s="7">
        <v>1</v>
      </c>
      <c r="N5287" s="14"/>
    </row>
    <row r="5288" spans="1:14" ht="94.5">
      <c r="A5288" s="6">
        <v>5287</v>
      </c>
      <c r="B5288" s="8" t="s">
        <v>5591</v>
      </c>
      <c r="C5288" s="9" t="s">
        <v>6837</v>
      </c>
      <c r="D5288" s="10" t="s">
        <v>5604</v>
      </c>
      <c r="E5288" s="11" t="s">
        <v>6838</v>
      </c>
      <c r="F5288" s="6">
        <v>605991</v>
      </c>
      <c r="G5288" s="6" t="s">
        <v>608</v>
      </c>
      <c r="H5288" s="16">
        <v>539425.19999999995</v>
      </c>
      <c r="I5288" s="12"/>
      <c r="J5288" s="12"/>
      <c r="K5288" s="15"/>
      <c r="L5288" s="13" t="s">
        <v>14</v>
      </c>
      <c r="M5288" s="7">
        <v>1</v>
      </c>
      <c r="N5288" s="14"/>
    </row>
    <row r="5289" spans="1:14" ht="94.5">
      <c r="A5289" s="6">
        <v>5288</v>
      </c>
      <c r="B5289" s="8" t="s">
        <v>5591</v>
      </c>
      <c r="C5289" s="9" t="s">
        <v>6839</v>
      </c>
      <c r="D5289" s="10" t="s">
        <v>6840</v>
      </c>
      <c r="E5289" s="11" t="s">
        <v>6841</v>
      </c>
      <c r="F5289" s="6">
        <v>605992</v>
      </c>
      <c r="G5289" s="6" t="s">
        <v>608</v>
      </c>
      <c r="H5289" s="16">
        <v>2643163.15</v>
      </c>
      <c r="I5289" s="12" t="s">
        <v>5665</v>
      </c>
      <c r="J5289" s="12" t="s">
        <v>6842</v>
      </c>
      <c r="K5289" s="15"/>
      <c r="L5289" s="13" t="s">
        <v>14</v>
      </c>
      <c r="M5289" s="7">
        <v>1</v>
      </c>
      <c r="N5289" s="14"/>
    </row>
    <row r="5290" spans="1:14" ht="63">
      <c r="A5290" s="6">
        <v>5289</v>
      </c>
      <c r="B5290" s="8" t="s">
        <v>5591</v>
      </c>
      <c r="C5290" s="9" t="s">
        <v>6843</v>
      </c>
      <c r="D5290" s="10" t="s">
        <v>6844</v>
      </c>
      <c r="E5290" s="11" t="s">
        <v>6845</v>
      </c>
      <c r="F5290" s="6">
        <v>606002</v>
      </c>
      <c r="G5290" s="6" t="s">
        <v>608</v>
      </c>
      <c r="H5290" s="16">
        <v>8855587.4499999993</v>
      </c>
      <c r="I5290" s="12"/>
      <c r="J5290" s="12"/>
      <c r="K5290" s="15"/>
      <c r="L5290" s="13" t="s">
        <v>14</v>
      </c>
      <c r="M5290" s="7">
        <v>1</v>
      </c>
      <c r="N5290" s="14"/>
    </row>
    <row r="5291" spans="1:14" ht="63">
      <c r="A5291" s="6">
        <v>5290</v>
      </c>
      <c r="B5291" s="8" t="s">
        <v>5591</v>
      </c>
      <c r="C5291" s="9" t="s">
        <v>6542</v>
      </c>
      <c r="D5291" s="10" t="s">
        <v>6543</v>
      </c>
      <c r="E5291" s="11" t="s">
        <v>6846</v>
      </c>
      <c r="F5291" s="6">
        <v>606001</v>
      </c>
      <c r="G5291" s="6" t="s">
        <v>608</v>
      </c>
      <c r="H5291" s="16">
        <v>8855588.4000000004</v>
      </c>
      <c r="I5291" s="12"/>
      <c r="J5291" s="12"/>
      <c r="K5291" s="15"/>
      <c r="L5291" s="13" t="s">
        <v>14</v>
      </c>
      <c r="M5291" s="7">
        <v>1</v>
      </c>
      <c r="N5291" s="14"/>
    </row>
    <row r="5292" spans="1:14" ht="63">
      <c r="A5292" s="6">
        <v>5291</v>
      </c>
      <c r="B5292" s="8" t="s">
        <v>5591</v>
      </c>
      <c r="C5292" s="9" t="s">
        <v>6847</v>
      </c>
      <c r="D5292" s="10" t="s">
        <v>6848</v>
      </c>
      <c r="E5292" s="11" t="s">
        <v>6849</v>
      </c>
      <c r="F5292" s="6">
        <v>606000</v>
      </c>
      <c r="G5292" s="6" t="s">
        <v>608</v>
      </c>
      <c r="H5292" s="16">
        <v>7617250.0999999996</v>
      </c>
      <c r="I5292" s="12"/>
      <c r="J5292" s="12"/>
      <c r="K5292" s="15"/>
      <c r="L5292" s="13" t="s">
        <v>14</v>
      </c>
      <c r="M5292" s="7">
        <v>1</v>
      </c>
      <c r="N5292" s="14"/>
    </row>
    <row r="5293" spans="1:14" ht="78.75">
      <c r="A5293" s="6">
        <v>5292</v>
      </c>
      <c r="B5293" s="8" t="s">
        <v>5591</v>
      </c>
      <c r="C5293" s="9" t="s">
        <v>6850</v>
      </c>
      <c r="D5293" s="10" t="s">
        <v>6851</v>
      </c>
      <c r="E5293" s="11" t="s">
        <v>6852</v>
      </c>
      <c r="F5293" s="6">
        <v>605998</v>
      </c>
      <c r="G5293" s="6" t="s">
        <v>608</v>
      </c>
      <c r="H5293" s="16">
        <v>4910812.2</v>
      </c>
      <c r="I5293" s="12" t="s">
        <v>2384</v>
      </c>
      <c r="J5293" s="12" t="s">
        <v>6853</v>
      </c>
      <c r="K5293" s="15"/>
      <c r="L5293" s="13" t="s">
        <v>14</v>
      </c>
      <c r="M5293" s="7">
        <v>1</v>
      </c>
      <c r="N5293" s="14"/>
    </row>
    <row r="5294" spans="1:14" ht="78.75">
      <c r="A5294" s="6">
        <v>5293</v>
      </c>
      <c r="B5294" s="8" t="s">
        <v>5591</v>
      </c>
      <c r="C5294" s="9" t="s">
        <v>6850</v>
      </c>
      <c r="D5294" s="10" t="s">
        <v>6851</v>
      </c>
      <c r="E5294" s="11" t="s">
        <v>6854</v>
      </c>
      <c r="F5294" s="6">
        <v>605995</v>
      </c>
      <c r="G5294" s="6" t="s">
        <v>608</v>
      </c>
      <c r="H5294" s="16">
        <v>6655965.0499999998</v>
      </c>
      <c r="I5294" s="12" t="s">
        <v>2384</v>
      </c>
      <c r="J5294" s="12" t="s">
        <v>6853</v>
      </c>
      <c r="K5294" s="15"/>
      <c r="L5294" s="13" t="s">
        <v>14</v>
      </c>
      <c r="M5294" s="7">
        <v>1</v>
      </c>
      <c r="N5294" s="14"/>
    </row>
    <row r="5295" spans="1:14" ht="63">
      <c r="A5295" s="6">
        <v>5294</v>
      </c>
      <c r="B5295" s="8" t="s">
        <v>5591</v>
      </c>
      <c r="C5295" s="9" t="s">
        <v>6855</v>
      </c>
      <c r="D5295" s="10" t="s">
        <v>6856</v>
      </c>
      <c r="E5295" s="11" t="s">
        <v>6857</v>
      </c>
      <c r="F5295" s="6">
        <v>605997</v>
      </c>
      <c r="G5295" s="6" t="s">
        <v>608</v>
      </c>
      <c r="H5295" s="16">
        <v>4909620.9000000004</v>
      </c>
      <c r="I5295" s="12"/>
      <c r="J5295" s="12"/>
      <c r="K5295" s="15"/>
      <c r="L5295" s="13" t="s">
        <v>14</v>
      </c>
      <c r="M5295" s="7">
        <v>1</v>
      </c>
      <c r="N5295" s="14"/>
    </row>
    <row r="5296" spans="1:14" ht="63">
      <c r="A5296" s="6">
        <v>5295</v>
      </c>
      <c r="B5296" s="8" t="s">
        <v>5591</v>
      </c>
      <c r="C5296" s="9" t="s">
        <v>6682</v>
      </c>
      <c r="D5296" s="10" t="s">
        <v>5817</v>
      </c>
      <c r="E5296" s="11" t="s">
        <v>6858</v>
      </c>
      <c r="F5296" s="6">
        <v>605996</v>
      </c>
      <c r="G5296" s="6" t="s">
        <v>608</v>
      </c>
      <c r="H5296" s="16">
        <v>6437227.5499999998</v>
      </c>
      <c r="I5296" s="12"/>
      <c r="J5296" s="12"/>
      <c r="K5296" s="15"/>
      <c r="L5296" s="13" t="s">
        <v>14</v>
      </c>
      <c r="M5296" s="7">
        <v>1</v>
      </c>
      <c r="N5296" s="14"/>
    </row>
    <row r="5297" spans="1:14" ht="78.75">
      <c r="A5297" s="6">
        <v>5296</v>
      </c>
      <c r="B5297" s="8" t="s">
        <v>5591</v>
      </c>
      <c r="C5297" s="9" t="s">
        <v>5777</v>
      </c>
      <c r="D5297" s="10" t="s">
        <v>5782</v>
      </c>
      <c r="E5297" s="11" t="s">
        <v>6854</v>
      </c>
      <c r="F5297" s="6">
        <v>605994</v>
      </c>
      <c r="G5297" s="6" t="s">
        <v>608</v>
      </c>
      <c r="H5297" s="16">
        <v>5475710.7000000002</v>
      </c>
      <c r="I5297" s="12" t="s">
        <v>6796</v>
      </c>
      <c r="J5297" s="12" t="s">
        <v>6859</v>
      </c>
      <c r="K5297" s="15"/>
      <c r="L5297" s="13" t="s">
        <v>14</v>
      </c>
      <c r="M5297" s="7">
        <v>1</v>
      </c>
      <c r="N5297" s="14"/>
    </row>
    <row r="5298" spans="1:14" ht="63">
      <c r="A5298" s="6">
        <v>5297</v>
      </c>
      <c r="B5298" s="8" t="s">
        <v>5591</v>
      </c>
      <c r="C5298" s="9" t="s">
        <v>6860</v>
      </c>
      <c r="D5298" s="10" t="s">
        <v>6861</v>
      </c>
      <c r="E5298" s="11" t="s">
        <v>6862</v>
      </c>
      <c r="F5298" s="6">
        <v>605993</v>
      </c>
      <c r="G5298" s="6" t="s">
        <v>608</v>
      </c>
      <c r="H5298" s="16">
        <v>6051671</v>
      </c>
      <c r="I5298" s="12"/>
      <c r="J5298" s="12"/>
      <c r="K5298" s="15"/>
      <c r="L5298" s="13" t="s">
        <v>14</v>
      </c>
      <c r="M5298" s="7">
        <v>1</v>
      </c>
      <c r="N5298" s="14"/>
    </row>
    <row r="5299" spans="1:14" ht="47.25">
      <c r="A5299" s="6">
        <v>5298</v>
      </c>
      <c r="B5299" s="8" t="s">
        <v>5591</v>
      </c>
      <c r="C5299" s="9" t="s">
        <v>6218</v>
      </c>
      <c r="D5299" s="10" t="s">
        <v>6863</v>
      </c>
      <c r="E5299" s="11" t="s">
        <v>6864</v>
      </c>
      <c r="F5299" s="6">
        <v>605999</v>
      </c>
      <c r="G5299" s="6" t="s">
        <v>608</v>
      </c>
      <c r="H5299" s="16">
        <v>10761517.35</v>
      </c>
      <c r="I5299" s="12" t="s">
        <v>2384</v>
      </c>
      <c r="J5299" s="12" t="s">
        <v>6379</v>
      </c>
      <c r="K5299" s="15"/>
      <c r="L5299" s="13" t="s">
        <v>14</v>
      </c>
      <c r="M5299" s="7">
        <v>1</v>
      </c>
      <c r="N5299" s="14"/>
    </row>
    <row r="5300" spans="1:14" ht="47.25">
      <c r="A5300" s="6">
        <v>5299</v>
      </c>
      <c r="B5300" s="8" t="s">
        <v>5591</v>
      </c>
      <c r="C5300" s="9" t="s">
        <v>6343</v>
      </c>
      <c r="D5300" s="10" t="s">
        <v>6865</v>
      </c>
      <c r="E5300" s="11" t="s">
        <v>6866</v>
      </c>
      <c r="F5300" s="6">
        <v>606003</v>
      </c>
      <c r="G5300" s="6" t="s">
        <v>608</v>
      </c>
      <c r="H5300" s="16">
        <v>12526660.1</v>
      </c>
      <c r="I5300" s="12"/>
      <c r="J5300" s="12"/>
      <c r="K5300" s="15"/>
      <c r="L5300" s="13" t="s">
        <v>14</v>
      </c>
      <c r="M5300" s="7">
        <v>1</v>
      </c>
      <c r="N5300" s="14"/>
    </row>
    <row r="5301" spans="1:14" ht="126">
      <c r="A5301" s="6">
        <v>5300</v>
      </c>
      <c r="B5301" s="8" t="s">
        <v>5591</v>
      </c>
      <c r="C5301" s="9" t="s">
        <v>6867</v>
      </c>
      <c r="D5301" s="10" t="s">
        <v>6868</v>
      </c>
      <c r="E5301" s="11" t="s">
        <v>6869</v>
      </c>
      <c r="F5301" s="6">
        <v>607286</v>
      </c>
      <c r="G5301" s="6" t="s">
        <v>875</v>
      </c>
      <c r="H5301" s="16">
        <v>6729622.3499999996</v>
      </c>
      <c r="I5301" s="12"/>
      <c r="J5301" s="12"/>
      <c r="K5301" s="15"/>
      <c r="L5301" s="13" t="s">
        <v>14</v>
      </c>
      <c r="M5301" s="7">
        <v>1</v>
      </c>
      <c r="N5301" s="14"/>
    </row>
    <row r="5302" spans="1:14" ht="110.25">
      <c r="A5302" s="6">
        <v>5301</v>
      </c>
      <c r="B5302" s="8" t="s">
        <v>5591</v>
      </c>
      <c r="C5302" s="9" t="s">
        <v>6870</v>
      </c>
      <c r="D5302" s="10" t="s">
        <v>6871</v>
      </c>
      <c r="E5302" s="11" t="s">
        <v>6872</v>
      </c>
      <c r="F5302" s="6">
        <v>607287</v>
      </c>
      <c r="G5302" s="6" t="s">
        <v>875</v>
      </c>
      <c r="H5302" s="16">
        <v>644804.15</v>
      </c>
      <c r="I5302" s="12"/>
      <c r="J5302" s="12"/>
      <c r="K5302" s="15"/>
      <c r="L5302" s="13" t="s">
        <v>14</v>
      </c>
      <c r="M5302" s="7">
        <v>1</v>
      </c>
      <c r="N5302" s="14"/>
    </row>
    <row r="5303" spans="1:14" ht="204.75">
      <c r="A5303" s="6">
        <v>5302</v>
      </c>
      <c r="B5303" s="8" t="s">
        <v>5591</v>
      </c>
      <c r="C5303" s="9" t="s">
        <v>6873</v>
      </c>
      <c r="D5303" s="10" t="s">
        <v>6874</v>
      </c>
      <c r="E5303" s="11" t="s">
        <v>6875</v>
      </c>
      <c r="F5303" s="6">
        <v>607288</v>
      </c>
      <c r="G5303" s="6" t="s">
        <v>875</v>
      </c>
      <c r="H5303" s="16">
        <v>7952906</v>
      </c>
      <c r="I5303" s="12"/>
      <c r="J5303" s="12"/>
      <c r="K5303" s="15"/>
      <c r="L5303" s="13" t="s">
        <v>14</v>
      </c>
      <c r="M5303" s="7">
        <v>1</v>
      </c>
      <c r="N5303" s="14"/>
    </row>
    <row r="5304" spans="1:14" ht="63">
      <c r="A5304" s="6">
        <v>5303</v>
      </c>
      <c r="B5304" s="8" t="s">
        <v>5591</v>
      </c>
      <c r="C5304" s="9" t="s">
        <v>6876</v>
      </c>
      <c r="D5304" s="10" t="s">
        <v>6877</v>
      </c>
      <c r="E5304" s="11" t="s">
        <v>6878</v>
      </c>
      <c r="F5304" s="6">
        <v>5084741.05</v>
      </c>
      <c r="G5304" s="6" t="s">
        <v>875</v>
      </c>
      <c r="H5304" s="16">
        <v>5084741.05</v>
      </c>
      <c r="I5304" s="12"/>
      <c r="J5304" s="12"/>
      <c r="K5304" s="15"/>
      <c r="L5304" s="13" t="s">
        <v>14</v>
      </c>
      <c r="M5304" s="7">
        <v>1</v>
      </c>
      <c r="N5304" s="14"/>
    </row>
    <row r="5305" spans="1:14" ht="94.5">
      <c r="A5305" s="6">
        <v>5304</v>
      </c>
      <c r="B5305" s="8" t="s">
        <v>5591</v>
      </c>
      <c r="C5305" s="9" t="s">
        <v>6602</v>
      </c>
      <c r="D5305" s="10" t="s">
        <v>6879</v>
      </c>
      <c r="E5305" s="11" t="s">
        <v>6880</v>
      </c>
      <c r="F5305" s="6">
        <v>578190</v>
      </c>
      <c r="G5305" s="6" t="s">
        <v>5595</v>
      </c>
      <c r="H5305" s="16">
        <v>15999333.699999999</v>
      </c>
      <c r="I5305" s="12" t="s">
        <v>3146</v>
      </c>
      <c r="J5305" s="12" t="s">
        <v>6604</v>
      </c>
      <c r="K5305" s="15"/>
      <c r="L5305" s="13" t="s">
        <v>14</v>
      </c>
      <c r="M5305" s="7">
        <v>1</v>
      </c>
      <c r="N5305" s="14"/>
    </row>
    <row r="5306" spans="1:14" ht="189">
      <c r="A5306" s="6">
        <v>5305</v>
      </c>
      <c r="B5306" s="8" t="s">
        <v>5591</v>
      </c>
      <c r="C5306" s="9" t="s">
        <v>6881</v>
      </c>
      <c r="D5306" s="10" t="s">
        <v>6882</v>
      </c>
      <c r="E5306" s="11" t="s">
        <v>6883</v>
      </c>
      <c r="F5306" s="6">
        <v>599434</v>
      </c>
      <c r="G5306" s="6" t="s">
        <v>5595</v>
      </c>
      <c r="H5306" s="16">
        <v>29098550.219999999</v>
      </c>
      <c r="I5306" s="12"/>
      <c r="J5306" s="12"/>
      <c r="K5306" s="15"/>
      <c r="L5306" s="13" t="s">
        <v>70</v>
      </c>
      <c r="M5306" s="7">
        <v>1</v>
      </c>
      <c r="N5306" s="14"/>
    </row>
    <row r="5307" spans="1:14" ht="189">
      <c r="A5307" s="6">
        <v>5306</v>
      </c>
      <c r="B5307" s="8" t="s">
        <v>5591</v>
      </c>
      <c r="C5307" s="9" t="s">
        <v>5966</v>
      </c>
      <c r="D5307" s="10" t="s">
        <v>6884</v>
      </c>
      <c r="E5307" s="11" t="s">
        <v>6883</v>
      </c>
      <c r="F5307" s="6">
        <v>599434</v>
      </c>
      <c r="G5307" s="6" t="s">
        <v>5595</v>
      </c>
      <c r="H5307" s="16">
        <v>29098550.219999999</v>
      </c>
      <c r="I5307" s="12"/>
      <c r="J5307" s="12"/>
      <c r="K5307" s="15"/>
      <c r="L5307" s="13" t="s">
        <v>70</v>
      </c>
      <c r="M5307" s="7">
        <v>0.49</v>
      </c>
      <c r="N5307" s="14"/>
    </row>
    <row r="5308" spans="1:14" ht="189">
      <c r="A5308" s="6">
        <v>5307</v>
      </c>
      <c r="B5308" s="8" t="s">
        <v>5591</v>
      </c>
      <c r="C5308" s="9" t="s">
        <v>5615</v>
      </c>
      <c r="D5308" s="10" t="s">
        <v>6884</v>
      </c>
      <c r="E5308" s="11" t="s">
        <v>6883</v>
      </c>
      <c r="F5308" s="6">
        <v>599434</v>
      </c>
      <c r="G5308" s="6" t="s">
        <v>5595</v>
      </c>
      <c r="H5308" s="16">
        <v>29098550.219999999</v>
      </c>
      <c r="I5308" s="12"/>
      <c r="J5308" s="12"/>
      <c r="K5308" s="15"/>
      <c r="L5308" s="13"/>
      <c r="M5308" s="7">
        <v>0.51</v>
      </c>
      <c r="N5308" s="14"/>
    </row>
    <row r="5309" spans="1:14" ht="189">
      <c r="A5309" s="6">
        <v>5308</v>
      </c>
      <c r="B5309" s="8" t="s">
        <v>5591</v>
      </c>
      <c r="C5309" s="9" t="s">
        <v>6881</v>
      </c>
      <c r="D5309" s="10" t="s">
        <v>6882</v>
      </c>
      <c r="E5309" s="11" t="s">
        <v>6883</v>
      </c>
      <c r="F5309" s="6">
        <v>599434</v>
      </c>
      <c r="G5309" s="6" t="s">
        <v>5595</v>
      </c>
      <c r="H5309" s="16">
        <v>29098550.239999998</v>
      </c>
      <c r="I5309" s="12"/>
      <c r="J5309" s="12"/>
      <c r="K5309" s="15"/>
      <c r="L5309" s="13" t="s">
        <v>70</v>
      </c>
      <c r="M5309" s="7">
        <v>1</v>
      </c>
      <c r="N5309" s="14"/>
    </row>
    <row r="5310" spans="1:14" ht="189">
      <c r="A5310" s="6">
        <v>5309</v>
      </c>
      <c r="B5310" s="8" t="s">
        <v>5591</v>
      </c>
      <c r="C5310" s="9" t="s">
        <v>5966</v>
      </c>
      <c r="D5310" s="10" t="s">
        <v>6884</v>
      </c>
      <c r="E5310" s="11" t="s">
        <v>6883</v>
      </c>
      <c r="F5310" s="6">
        <v>599434</v>
      </c>
      <c r="G5310" s="6" t="s">
        <v>5595</v>
      </c>
      <c r="H5310" s="16">
        <v>29098550.239999998</v>
      </c>
      <c r="I5310" s="12"/>
      <c r="J5310" s="12"/>
      <c r="K5310" s="15"/>
      <c r="L5310" s="13" t="s">
        <v>70</v>
      </c>
      <c r="M5310" s="7">
        <v>0.49</v>
      </c>
      <c r="N5310" s="14"/>
    </row>
    <row r="5311" spans="1:14" ht="189">
      <c r="A5311" s="6">
        <v>5310</v>
      </c>
      <c r="B5311" s="8" t="s">
        <v>5591</v>
      </c>
      <c r="C5311" s="9" t="s">
        <v>5615</v>
      </c>
      <c r="D5311" s="10" t="s">
        <v>5616</v>
      </c>
      <c r="E5311" s="11" t="s">
        <v>6883</v>
      </c>
      <c r="F5311" s="6">
        <v>599434</v>
      </c>
      <c r="G5311" s="6" t="s">
        <v>5595</v>
      </c>
      <c r="H5311" s="16">
        <v>29098550.239999998</v>
      </c>
      <c r="I5311" s="12"/>
      <c r="J5311" s="12"/>
      <c r="K5311" s="15"/>
      <c r="L5311" s="13" t="s">
        <v>70</v>
      </c>
      <c r="M5311" s="7">
        <v>0.51</v>
      </c>
      <c r="N5311" s="14"/>
    </row>
    <row r="5312" spans="1:14" ht="94.5">
      <c r="A5312" s="6">
        <v>5311</v>
      </c>
      <c r="B5312" s="8" t="s">
        <v>5591</v>
      </c>
      <c r="C5312" s="9" t="s">
        <v>6297</v>
      </c>
      <c r="D5312" s="10" t="s">
        <v>6885</v>
      </c>
      <c r="E5312" s="11" t="s">
        <v>6886</v>
      </c>
      <c r="F5312" s="6">
        <v>607291</v>
      </c>
      <c r="G5312" s="6" t="s">
        <v>808</v>
      </c>
      <c r="H5312" s="16">
        <v>964036.25</v>
      </c>
      <c r="I5312" s="12"/>
      <c r="J5312" s="12"/>
      <c r="K5312" s="15"/>
      <c r="L5312" s="13" t="s">
        <v>14</v>
      </c>
      <c r="M5312" s="7">
        <v>1</v>
      </c>
      <c r="N5312" s="14"/>
    </row>
    <row r="5313" spans="1:14" ht="63">
      <c r="A5313" s="6">
        <v>5312</v>
      </c>
      <c r="B5313" s="8" t="s">
        <v>5591</v>
      </c>
      <c r="C5313" s="9" t="s">
        <v>6887</v>
      </c>
      <c r="D5313" s="10" t="s">
        <v>6888</v>
      </c>
      <c r="E5313" s="11" t="s">
        <v>6889</v>
      </c>
      <c r="F5313" s="6">
        <v>607292</v>
      </c>
      <c r="G5313" s="6" t="s">
        <v>808</v>
      </c>
      <c r="H5313" s="16">
        <v>1490138.65</v>
      </c>
      <c r="I5313" s="12"/>
      <c r="J5313" s="12"/>
      <c r="K5313" s="15"/>
      <c r="L5313" s="13" t="s">
        <v>14</v>
      </c>
      <c r="M5313" s="7">
        <v>1</v>
      </c>
      <c r="N5313" s="14"/>
    </row>
    <row r="5314" spans="1:14" ht="157.5">
      <c r="A5314" s="6">
        <v>5313</v>
      </c>
      <c r="B5314" s="8" t="s">
        <v>5591</v>
      </c>
      <c r="C5314" s="9" t="s">
        <v>6890</v>
      </c>
      <c r="D5314" s="10" t="s">
        <v>6891</v>
      </c>
      <c r="E5314" s="11" t="s">
        <v>6892</v>
      </c>
      <c r="F5314" s="6">
        <v>599433</v>
      </c>
      <c r="G5314" s="6" t="s">
        <v>5595</v>
      </c>
      <c r="H5314" s="16">
        <v>51540056.409999996</v>
      </c>
      <c r="I5314" s="12"/>
      <c r="J5314" s="12"/>
      <c r="K5314" s="15"/>
      <c r="L5314" s="13" t="s">
        <v>70</v>
      </c>
      <c r="M5314" s="7">
        <v>1</v>
      </c>
      <c r="N5314" s="14"/>
    </row>
    <row r="5315" spans="1:14" ht="157.5">
      <c r="A5315" s="6">
        <v>5314</v>
      </c>
      <c r="B5315" s="8" t="s">
        <v>5591</v>
      </c>
      <c r="C5315" s="9" t="s">
        <v>5873</v>
      </c>
      <c r="D5315" s="10" t="s">
        <v>6132</v>
      </c>
      <c r="E5315" s="11" t="s">
        <v>6892</v>
      </c>
      <c r="F5315" s="6">
        <v>599433</v>
      </c>
      <c r="G5315" s="6" t="s">
        <v>5595</v>
      </c>
      <c r="H5315" s="16">
        <v>51540056.409999996</v>
      </c>
      <c r="I5315" s="12"/>
      <c r="J5315" s="12"/>
      <c r="K5315" s="15"/>
      <c r="L5315" s="13" t="s">
        <v>70</v>
      </c>
      <c r="M5315" s="7">
        <v>0.7</v>
      </c>
      <c r="N5315" s="14"/>
    </row>
    <row r="5316" spans="1:14" ht="157.5">
      <c r="A5316" s="6">
        <v>5315</v>
      </c>
      <c r="B5316" s="8" t="s">
        <v>5591</v>
      </c>
      <c r="C5316" s="9" t="s">
        <v>6133</v>
      </c>
      <c r="D5316" s="10" t="s">
        <v>6134</v>
      </c>
      <c r="E5316" s="11" t="s">
        <v>6892</v>
      </c>
      <c r="F5316" s="6">
        <v>599433</v>
      </c>
      <c r="G5316" s="6" t="s">
        <v>5595</v>
      </c>
      <c r="H5316" s="16">
        <v>51540056.409999996</v>
      </c>
      <c r="I5316" s="12"/>
      <c r="J5316" s="12"/>
      <c r="K5316" s="15"/>
      <c r="L5316" s="13" t="s">
        <v>70</v>
      </c>
      <c r="M5316" s="7">
        <v>0.3</v>
      </c>
      <c r="N5316" s="14"/>
    </row>
    <row r="5317" spans="1:14" ht="78.75">
      <c r="A5317" s="6">
        <v>5316</v>
      </c>
      <c r="B5317" s="8" t="s">
        <v>5591</v>
      </c>
      <c r="C5317" s="9" t="s">
        <v>6893</v>
      </c>
      <c r="D5317" s="10" t="s">
        <v>6894</v>
      </c>
      <c r="E5317" s="11" t="s">
        <v>6895</v>
      </c>
      <c r="F5317" s="6">
        <v>601131</v>
      </c>
      <c r="G5317" s="6" t="s">
        <v>5595</v>
      </c>
      <c r="H5317" s="16">
        <v>58452033.219999999</v>
      </c>
      <c r="I5317" s="12"/>
      <c r="J5317" s="12"/>
      <c r="K5317" s="15"/>
      <c r="L5317" s="13" t="s">
        <v>14</v>
      </c>
      <c r="M5317" s="7">
        <v>1</v>
      </c>
      <c r="N5317" s="14"/>
    </row>
    <row r="5318" spans="1:14" ht="78.75">
      <c r="A5318" s="6">
        <v>5317</v>
      </c>
      <c r="B5318" s="8" t="s">
        <v>5591</v>
      </c>
      <c r="C5318" s="9" t="s">
        <v>5799</v>
      </c>
      <c r="D5318" s="10" t="s">
        <v>6896</v>
      </c>
      <c r="E5318" s="11" t="s">
        <v>6897</v>
      </c>
      <c r="F5318" s="6">
        <v>599432</v>
      </c>
      <c r="G5318" s="6" t="s">
        <v>5595</v>
      </c>
      <c r="H5318" s="16">
        <v>39157782.840000004</v>
      </c>
      <c r="I5318" s="12"/>
      <c r="J5318" s="12"/>
      <c r="K5318" s="15"/>
      <c r="L5318" s="13" t="s">
        <v>70</v>
      </c>
      <c r="M5318" s="7">
        <v>1</v>
      </c>
      <c r="N5318" s="14"/>
    </row>
    <row r="5319" spans="1:14" ht="78.75">
      <c r="A5319" s="6">
        <v>5318</v>
      </c>
      <c r="B5319" s="8" t="s">
        <v>5591</v>
      </c>
      <c r="C5319" s="9" t="s">
        <v>5790</v>
      </c>
      <c r="D5319" s="10" t="s">
        <v>6168</v>
      </c>
      <c r="E5319" s="11" t="s">
        <v>6897</v>
      </c>
      <c r="F5319" s="6">
        <v>599432</v>
      </c>
      <c r="G5319" s="6" t="s">
        <v>5595</v>
      </c>
      <c r="H5319" s="16">
        <v>39157782.840000004</v>
      </c>
      <c r="I5319" s="12"/>
      <c r="J5319" s="12"/>
      <c r="K5319" s="15"/>
      <c r="L5319" s="13" t="s">
        <v>70</v>
      </c>
      <c r="M5319" s="7">
        <v>0.49</v>
      </c>
      <c r="N5319" s="14"/>
    </row>
    <row r="5320" spans="1:14" ht="78.75">
      <c r="A5320" s="6">
        <v>5319</v>
      </c>
      <c r="B5320" s="8" t="s">
        <v>5591</v>
      </c>
      <c r="C5320" s="9" t="s">
        <v>5777</v>
      </c>
      <c r="D5320" s="10" t="s">
        <v>5782</v>
      </c>
      <c r="E5320" s="11" t="s">
        <v>6897</v>
      </c>
      <c r="F5320" s="6">
        <v>599432</v>
      </c>
      <c r="G5320" s="6" t="s">
        <v>5595</v>
      </c>
      <c r="H5320" s="16">
        <v>39157782.840000004</v>
      </c>
      <c r="I5320" s="12"/>
      <c r="J5320" s="12"/>
      <c r="K5320" s="15"/>
      <c r="L5320" s="13" t="s">
        <v>70</v>
      </c>
      <c r="M5320" s="7">
        <v>0.51</v>
      </c>
      <c r="N5320" s="14"/>
    </row>
    <row r="5321" spans="1:14" ht="126">
      <c r="A5321" s="6">
        <v>5320</v>
      </c>
      <c r="B5321" s="8" t="s">
        <v>5591</v>
      </c>
      <c r="C5321" s="9" t="s">
        <v>6898</v>
      </c>
      <c r="D5321" s="10" t="s">
        <v>6899</v>
      </c>
      <c r="E5321" s="11" t="s">
        <v>6900</v>
      </c>
      <c r="F5321" s="6">
        <v>599435</v>
      </c>
      <c r="G5321" s="6" t="s">
        <v>5595</v>
      </c>
      <c r="H5321" s="16">
        <v>8682070.8499999996</v>
      </c>
      <c r="I5321" s="12"/>
      <c r="J5321" s="12"/>
      <c r="K5321" s="15"/>
      <c r="L5321" s="13" t="s">
        <v>70</v>
      </c>
      <c r="M5321" s="7">
        <v>1</v>
      </c>
      <c r="N5321" s="14"/>
    </row>
    <row r="5322" spans="1:14" ht="126">
      <c r="A5322" s="6">
        <v>5321</v>
      </c>
      <c r="B5322" s="8" t="s">
        <v>5591</v>
      </c>
      <c r="C5322" s="9" t="s">
        <v>6513</v>
      </c>
      <c r="D5322" s="10" t="s">
        <v>6514</v>
      </c>
      <c r="E5322" s="11" t="s">
        <v>6900</v>
      </c>
      <c r="F5322" s="6">
        <v>599435</v>
      </c>
      <c r="G5322" s="6" t="s">
        <v>5595</v>
      </c>
      <c r="H5322" s="16">
        <v>8682070.8499999996</v>
      </c>
      <c r="I5322" s="12"/>
      <c r="J5322" s="12"/>
      <c r="K5322" s="15"/>
      <c r="L5322" s="13" t="s">
        <v>70</v>
      </c>
      <c r="M5322" s="7">
        <v>0.8</v>
      </c>
      <c r="N5322" s="14"/>
    </row>
    <row r="5323" spans="1:14" ht="126">
      <c r="A5323" s="6">
        <v>5322</v>
      </c>
      <c r="B5323" s="8" t="s">
        <v>5591</v>
      </c>
      <c r="C5323" s="9" t="s">
        <v>6901</v>
      </c>
      <c r="D5323" s="10" t="s">
        <v>6902</v>
      </c>
      <c r="E5323" s="11" t="s">
        <v>6900</v>
      </c>
      <c r="F5323" s="6">
        <v>599435</v>
      </c>
      <c r="G5323" s="6" t="s">
        <v>5595</v>
      </c>
      <c r="H5323" s="16">
        <v>8682070.8499999996</v>
      </c>
      <c r="I5323" s="12"/>
      <c r="J5323" s="12"/>
      <c r="K5323" s="15"/>
      <c r="L5323" s="13" t="s">
        <v>70</v>
      </c>
      <c r="M5323" s="7">
        <v>0.2</v>
      </c>
      <c r="N5323" s="14"/>
    </row>
    <row r="5324" spans="1:14" ht="110.25">
      <c r="A5324" s="6">
        <v>5323</v>
      </c>
      <c r="B5324" s="8" t="s">
        <v>5591</v>
      </c>
      <c r="C5324" s="9" t="s">
        <v>6903</v>
      </c>
      <c r="D5324" s="10" t="s">
        <v>6904</v>
      </c>
      <c r="E5324" s="11" t="s">
        <v>6905</v>
      </c>
      <c r="F5324" s="6">
        <v>599438</v>
      </c>
      <c r="G5324" s="6" t="s">
        <v>5595</v>
      </c>
      <c r="H5324" s="16">
        <v>11671773.710000001</v>
      </c>
      <c r="I5324" s="12"/>
      <c r="J5324" s="12"/>
      <c r="K5324" s="15"/>
      <c r="L5324" s="13" t="s">
        <v>70</v>
      </c>
      <c r="M5324" s="7">
        <v>1</v>
      </c>
      <c r="N5324" s="14"/>
    </row>
    <row r="5325" spans="1:14" ht="110.25">
      <c r="A5325" s="6">
        <v>5324</v>
      </c>
      <c r="B5325" s="8" t="s">
        <v>5591</v>
      </c>
      <c r="C5325" s="9" t="s">
        <v>6224</v>
      </c>
      <c r="D5325" s="10" t="s">
        <v>6225</v>
      </c>
      <c r="E5325" s="11" t="s">
        <v>6905</v>
      </c>
      <c r="F5325" s="6">
        <v>599438</v>
      </c>
      <c r="G5325" s="6" t="s">
        <v>5595</v>
      </c>
      <c r="H5325" s="16">
        <v>11671773.710000001</v>
      </c>
      <c r="I5325" s="12"/>
      <c r="J5325" s="12"/>
      <c r="K5325" s="15"/>
      <c r="L5325" s="13" t="s">
        <v>70</v>
      </c>
      <c r="M5325" s="7">
        <v>0.7</v>
      </c>
      <c r="N5325" s="14"/>
    </row>
    <row r="5326" spans="1:14" ht="110.25">
      <c r="A5326" s="6">
        <v>5325</v>
      </c>
      <c r="B5326" s="8" t="s">
        <v>5591</v>
      </c>
      <c r="C5326" s="9" t="s">
        <v>5873</v>
      </c>
      <c r="D5326" s="10" t="s">
        <v>6132</v>
      </c>
      <c r="E5326" s="11" t="s">
        <v>6905</v>
      </c>
      <c r="F5326" s="6">
        <v>599438</v>
      </c>
      <c r="G5326" s="6" t="s">
        <v>5595</v>
      </c>
      <c r="H5326" s="16">
        <v>11671773.710000001</v>
      </c>
      <c r="I5326" s="12"/>
      <c r="J5326" s="12"/>
      <c r="K5326" s="15"/>
      <c r="L5326" s="13" t="s">
        <v>70</v>
      </c>
      <c r="M5326" s="7">
        <v>0.3</v>
      </c>
      <c r="N5326" s="14"/>
    </row>
    <row r="5327" spans="1:14" ht="409.5">
      <c r="A5327" s="6">
        <v>5326</v>
      </c>
      <c r="B5327" s="8" t="s">
        <v>5591</v>
      </c>
      <c r="C5327" s="9" t="s">
        <v>5873</v>
      </c>
      <c r="D5327" s="10" t="s">
        <v>6132</v>
      </c>
      <c r="E5327" s="11" t="s">
        <v>6906</v>
      </c>
      <c r="F5327" s="6">
        <v>599437</v>
      </c>
      <c r="G5327" s="6" t="s">
        <v>5595</v>
      </c>
      <c r="H5327" s="16">
        <v>8201124.6500000004</v>
      </c>
      <c r="I5327" s="12"/>
      <c r="J5327" s="12"/>
      <c r="K5327" s="15"/>
      <c r="L5327" s="13" t="s">
        <v>14</v>
      </c>
      <c r="M5327" s="7">
        <v>1</v>
      </c>
      <c r="N5327" s="14"/>
    </row>
    <row r="5328" spans="1:14" ht="47.25">
      <c r="A5328" s="6">
        <v>5327</v>
      </c>
      <c r="B5328" s="8" t="s">
        <v>6907</v>
      </c>
      <c r="C5328" s="9" t="s">
        <v>6908</v>
      </c>
      <c r="D5328" s="10" t="s">
        <v>6909</v>
      </c>
      <c r="E5328" s="11" t="s">
        <v>6910</v>
      </c>
      <c r="F5328" s="6">
        <v>118472</v>
      </c>
      <c r="G5328" s="6" t="s">
        <v>6911</v>
      </c>
      <c r="H5328" s="16">
        <v>14199952</v>
      </c>
      <c r="I5328" s="12" t="s">
        <v>6912</v>
      </c>
      <c r="J5328" s="12" t="s">
        <v>2356</v>
      </c>
      <c r="K5328" s="15">
        <v>8042615</v>
      </c>
      <c r="L5328" s="13" t="s">
        <v>14</v>
      </c>
      <c r="M5328" s="7">
        <v>1</v>
      </c>
      <c r="N5328" s="14"/>
    </row>
    <row r="5329" spans="1:14" ht="94.5">
      <c r="A5329" s="6">
        <v>5328</v>
      </c>
      <c r="B5329" s="8" t="s">
        <v>6907</v>
      </c>
      <c r="C5329" s="9" t="s">
        <v>6913</v>
      </c>
      <c r="D5329" s="10" t="s">
        <v>6914</v>
      </c>
      <c r="E5329" s="11" t="s">
        <v>6915</v>
      </c>
      <c r="F5329" s="6">
        <v>233567</v>
      </c>
      <c r="G5329" s="6" t="s">
        <v>6911</v>
      </c>
      <c r="H5329" s="16">
        <v>57782302</v>
      </c>
      <c r="I5329" s="12" t="s">
        <v>6916</v>
      </c>
      <c r="J5329" s="12" t="s">
        <v>6917</v>
      </c>
      <c r="K5329" s="15">
        <v>57398203</v>
      </c>
      <c r="L5329" s="13" t="s">
        <v>14</v>
      </c>
      <c r="M5329" s="7">
        <v>1</v>
      </c>
      <c r="N5329" s="14"/>
    </row>
    <row r="5330" spans="1:14" ht="63">
      <c r="A5330" s="6">
        <v>5329</v>
      </c>
      <c r="B5330" s="8" t="s">
        <v>6907</v>
      </c>
      <c r="C5330" s="9" t="s">
        <v>6913</v>
      </c>
      <c r="D5330" s="10" t="s">
        <v>6914</v>
      </c>
      <c r="E5330" s="11" t="s">
        <v>6918</v>
      </c>
      <c r="F5330" s="6">
        <v>237991</v>
      </c>
      <c r="G5330" s="6" t="s">
        <v>6911</v>
      </c>
      <c r="H5330" s="16">
        <v>48709911</v>
      </c>
      <c r="I5330" s="12" t="s">
        <v>6916</v>
      </c>
      <c r="J5330" s="12" t="s">
        <v>6919</v>
      </c>
      <c r="K5330" s="15">
        <v>13537784</v>
      </c>
      <c r="L5330" s="13" t="s">
        <v>14</v>
      </c>
      <c r="M5330" s="7">
        <v>1</v>
      </c>
      <c r="N5330" s="14"/>
    </row>
    <row r="5331" spans="1:14" ht="63">
      <c r="A5331" s="6">
        <v>5330</v>
      </c>
      <c r="B5331" s="8" t="s">
        <v>6907</v>
      </c>
      <c r="C5331" s="9" t="s">
        <v>6920</v>
      </c>
      <c r="D5331" s="10" t="s">
        <v>6921</v>
      </c>
      <c r="E5331" s="11" t="s">
        <v>6922</v>
      </c>
      <c r="F5331" s="6">
        <v>333091</v>
      </c>
      <c r="G5331" s="6" t="s">
        <v>6911</v>
      </c>
      <c r="H5331" s="16">
        <v>40503719</v>
      </c>
      <c r="I5331" s="12" t="s">
        <v>6923</v>
      </c>
      <c r="J5331" s="12" t="s">
        <v>6924</v>
      </c>
      <c r="K5331" s="15">
        <v>23992221</v>
      </c>
      <c r="L5331" s="13" t="s">
        <v>14</v>
      </c>
      <c r="M5331" s="7">
        <v>1</v>
      </c>
      <c r="N5331" s="14"/>
    </row>
    <row r="5332" spans="1:14" ht="63">
      <c r="A5332" s="6">
        <v>5331</v>
      </c>
      <c r="B5332" s="8" t="s">
        <v>6907</v>
      </c>
      <c r="C5332" s="9" t="s">
        <v>6913</v>
      </c>
      <c r="D5332" s="10" t="s">
        <v>6914</v>
      </c>
      <c r="E5332" s="11" t="s">
        <v>6925</v>
      </c>
      <c r="F5332" s="6">
        <v>118468</v>
      </c>
      <c r="G5332" s="6" t="s">
        <v>6911</v>
      </c>
      <c r="H5332" s="16">
        <v>41081861</v>
      </c>
      <c r="I5332" s="12" t="s">
        <v>6926</v>
      </c>
      <c r="J5332" s="12" t="s">
        <v>6927</v>
      </c>
      <c r="K5332" s="15">
        <v>28306795</v>
      </c>
      <c r="L5332" s="13" t="s">
        <v>14</v>
      </c>
      <c r="M5332" s="7">
        <v>1</v>
      </c>
      <c r="N5332" s="14"/>
    </row>
    <row r="5333" spans="1:14" ht="63">
      <c r="A5333" s="6">
        <v>5332</v>
      </c>
      <c r="B5333" s="8" t="s">
        <v>6907</v>
      </c>
      <c r="C5333" s="9" t="s">
        <v>6928</v>
      </c>
      <c r="D5333" s="10" t="s">
        <v>6929</v>
      </c>
      <c r="E5333" s="11" t="s">
        <v>6930</v>
      </c>
      <c r="F5333" s="6">
        <v>118705</v>
      </c>
      <c r="G5333" s="6" t="s">
        <v>6911</v>
      </c>
      <c r="H5333" s="16">
        <v>68846576</v>
      </c>
      <c r="I5333" s="12" t="s">
        <v>6931</v>
      </c>
      <c r="J5333" s="12" t="s">
        <v>6932</v>
      </c>
      <c r="K5333" s="15">
        <v>35707628</v>
      </c>
      <c r="L5333" s="13" t="s">
        <v>70</v>
      </c>
      <c r="M5333" s="7">
        <v>1</v>
      </c>
      <c r="N5333" s="14"/>
    </row>
    <row r="5334" spans="1:14" ht="47.25">
      <c r="A5334" s="6">
        <v>5333</v>
      </c>
      <c r="B5334" s="8" t="s">
        <v>6907</v>
      </c>
      <c r="C5334" s="9" t="s">
        <v>6933</v>
      </c>
      <c r="D5334" s="10" t="s">
        <v>6934</v>
      </c>
      <c r="E5334" s="11" t="s">
        <v>6930</v>
      </c>
      <c r="F5334" s="6">
        <v>118705</v>
      </c>
      <c r="G5334" s="6" t="s">
        <v>6911</v>
      </c>
      <c r="H5334" s="16">
        <v>68846576</v>
      </c>
      <c r="I5334" s="12" t="s">
        <v>6931</v>
      </c>
      <c r="J5334" s="12" t="s">
        <v>6935</v>
      </c>
      <c r="K5334" s="15">
        <v>35707628</v>
      </c>
      <c r="L5334" s="13" t="s">
        <v>70</v>
      </c>
      <c r="M5334" s="7">
        <v>0.51</v>
      </c>
      <c r="N5334" s="14"/>
    </row>
    <row r="5335" spans="1:14" ht="63">
      <c r="A5335" s="6">
        <v>5334</v>
      </c>
      <c r="B5335" s="8" t="s">
        <v>6907</v>
      </c>
      <c r="C5335" s="9" t="s">
        <v>6920</v>
      </c>
      <c r="D5335" s="10" t="s">
        <v>6921</v>
      </c>
      <c r="E5335" s="11" t="s">
        <v>6930</v>
      </c>
      <c r="F5335" s="6">
        <v>118705</v>
      </c>
      <c r="G5335" s="6" t="s">
        <v>6911</v>
      </c>
      <c r="H5335" s="16">
        <v>68846576</v>
      </c>
      <c r="I5335" s="12" t="s">
        <v>6931</v>
      </c>
      <c r="J5335" s="12" t="s">
        <v>6932</v>
      </c>
      <c r="K5335" s="15">
        <v>35707628</v>
      </c>
      <c r="L5335" s="13" t="s">
        <v>70</v>
      </c>
      <c r="M5335" s="7">
        <v>0.49</v>
      </c>
      <c r="N5335" s="14"/>
    </row>
    <row r="5336" spans="1:14" ht="63">
      <c r="A5336" s="6">
        <v>5335</v>
      </c>
      <c r="B5336" s="8" t="s">
        <v>6907</v>
      </c>
      <c r="C5336" s="9" t="s">
        <v>6913</v>
      </c>
      <c r="D5336" s="10" t="s">
        <v>6914</v>
      </c>
      <c r="E5336" s="11" t="s">
        <v>6936</v>
      </c>
      <c r="F5336" s="6">
        <v>191273</v>
      </c>
      <c r="G5336" s="6" t="s">
        <v>6911</v>
      </c>
      <c r="H5336" s="16">
        <v>42630393</v>
      </c>
      <c r="I5336" s="12" t="s">
        <v>6937</v>
      </c>
      <c r="J5336" s="12" t="s">
        <v>6938</v>
      </c>
      <c r="K5336" s="15">
        <v>23097856</v>
      </c>
      <c r="L5336" s="13" t="s">
        <v>14</v>
      </c>
      <c r="M5336" s="7">
        <v>1</v>
      </c>
      <c r="N5336" s="14"/>
    </row>
    <row r="5337" spans="1:14" ht="110.25">
      <c r="A5337" s="6">
        <v>5336</v>
      </c>
      <c r="B5337" s="8" t="s">
        <v>6907</v>
      </c>
      <c r="C5337" s="9" t="s">
        <v>6939</v>
      </c>
      <c r="D5337" s="10" t="s">
        <v>6940</v>
      </c>
      <c r="E5337" s="11" t="s">
        <v>6941</v>
      </c>
      <c r="F5337" s="6">
        <v>412477</v>
      </c>
      <c r="G5337" s="6" t="s">
        <v>6911</v>
      </c>
      <c r="H5337" s="16">
        <v>143556283</v>
      </c>
      <c r="I5337" s="12" t="s">
        <v>6942</v>
      </c>
      <c r="J5337" s="12" t="s">
        <v>2123</v>
      </c>
      <c r="K5337" s="15">
        <v>71946948</v>
      </c>
      <c r="L5337" s="13" t="s">
        <v>70</v>
      </c>
      <c r="M5337" s="7">
        <v>1</v>
      </c>
      <c r="N5337" s="14"/>
    </row>
    <row r="5338" spans="1:14" ht="110.25">
      <c r="A5338" s="6">
        <v>5337</v>
      </c>
      <c r="B5338" s="8" t="s">
        <v>6907</v>
      </c>
      <c r="C5338" s="9" t="s">
        <v>6943</v>
      </c>
      <c r="D5338" s="10" t="s">
        <v>5503</v>
      </c>
      <c r="E5338" s="11" t="s">
        <v>6941</v>
      </c>
      <c r="F5338" s="6">
        <v>412477</v>
      </c>
      <c r="G5338" s="6" t="s">
        <v>6911</v>
      </c>
      <c r="H5338" s="16">
        <v>143556283</v>
      </c>
      <c r="I5338" s="12" t="s">
        <v>6942</v>
      </c>
      <c r="J5338" s="12" t="s">
        <v>2123</v>
      </c>
      <c r="K5338" s="15">
        <v>71946948</v>
      </c>
      <c r="L5338" s="13" t="s">
        <v>70</v>
      </c>
      <c r="M5338" s="7">
        <v>0.4</v>
      </c>
      <c r="N5338" s="14"/>
    </row>
    <row r="5339" spans="1:14" ht="110.25">
      <c r="A5339" s="6">
        <v>5338</v>
      </c>
      <c r="B5339" s="8" t="s">
        <v>6907</v>
      </c>
      <c r="C5339" s="9" t="s">
        <v>6944</v>
      </c>
      <c r="D5339" s="10" t="s">
        <v>3880</v>
      </c>
      <c r="E5339" s="11" t="s">
        <v>6941</v>
      </c>
      <c r="F5339" s="6">
        <v>412477</v>
      </c>
      <c r="G5339" s="6" t="s">
        <v>6911</v>
      </c>
      <c r="H5339" s="16">
        <v>143556283</v>
      </c>
      <c r="I5339" s="12" t="s">
        <v>6942</v>
      </c>
      <c r="J5339" s="12" t="s">
        <v>2123</v>
      </c>
      <c r="K5339" s="15">
        <v>71946948</v>
      </c>
      <c r="L5339" s="13" t="s">
        <v>70</v>
      </c>
      <c r="M5339" s="7">
        <v>0.3</v>
      </c>
      <c r="N5339" s="14"/>
    </row>
    <row r="5340" spans="1:14" ht="47.25">
      <c r="A5340" s="6">
        <v>5339</v>
      </c>
      <c r="B5340" s="8" t="s">
        <v>6907</v>
      </c>
      <c r="C5340" s="9" t="s">
        <v>6945</v>
      </c>
      <c r="D5340" s="10" t="s">
        <v>6946</v>
      </c>
      <c r="E5340" s="11" t="s">
        <v>6941</v>
      </c>
      <c r="F5340" s="6">
        <v>412477</v>
      </c>
      <c r="G5340" s="6" t="s">
        <v>6911</v>
      </c>
      <c r="H5340" s="16">
        <v>143556283</v>
      </c>
      <c r="I5340" s="12" t="s">
        <v>6942</v>
      </c>
      <c r="J5340" s="12" t="s">
        <v>2123</v>
      </c>
      <c r="K5340" s="15">
        <v>71946948</v>
      </c>
      <c r="L5340" s="13" t="s">
        <v>70</v>
      </c>
      <c r="M5340" s="7">
        <v>0.3</v>
      </c>
      <c r="N5340" s="14"/>
    </row>
    <row r="5341" spans="1:14" ht="78.75">
      <c r="A5341" s="6">
        <v>5340</v>
      </c>
      <c r="B5341" s="8" t="s">
        <v>6907</v>
      </c>
      <c r="C5341" s="9" t="s">
        <v>6947</v>
      </c>
      <c r="D5341" s="10" t="s">
        <v>6948</v>
      </c>
      <c r="E5341" s="11" t="s">
        <v>6949</v>
      </c>
      <c r="F5341" s="6">
        <v>493404</v>
      </c>
      <c r="G5341" s="6" t="s">
        <v>6911</v>
      </c>
      <c r="H5341" s="16">
        <v>93309416</v>
      </c>
      <c r="I5341" s="12">
        <v>44179</v>
      </c>
      <c r="J5341" s="12">
        <v>44549</v>
      </c>
      <c r="K5341" s="15">
        <v>77487622</v>
      </c>
      <c r="L5341" s="13" t="s">
        <v>70</v>
      </c>
      <c r="M5341" s="7">
        <v>1</v>
      </c>
      <c r="N5341" s="14"/>
    </row>
    <row r="5342" spans="1:14" ht="78.75">
      <c r="A5342" s="6">
        <v>5341</v>
      </c>
      <c r="B5342" s="8" t="s">
        <v>6907</v>
      </c>
      <c r="C5342" s="9" t="s">
        <v>6950</v>
      </c>
      <c r="D5342" s="10" t="s">
        <v>2286</v>
      </c>
      <c r="E5342" s="11" t="s">
        <v>6951</v>
      </c>
      <c r="F5342" s="6">
        <v>493404</v>
      </c>
      <c r="G5342" s="6" t="s">
        <v>6911</v>
      </c>
      <c r="H5342" s="16">
        <v>93309416</v>
      </c>
      <c r="I5342" s="12">
        <v>44179</v>
      </c>
      <c r="J5342" s="12">
        <v>44549</v>
      </c>
      <c r="K5342" s="15">
        <v>77487622</v>
      </c>
      <c r="L5342" s="13" t="s">
        <v>70</v>
      </c>
      <c r="M5342" s="7">
        <v>0.51</v>
      </c>
      <c r="N5342" s="14"/>
    </row>
    <row r="5343" spans="1:14" ht="47.25">
      <c r="A5343" s="6">
        <v>5342</v>
      </c>
      <c r="B5343" s="8" t="s">
        <v>6907</v>
      </c>
      <c r="C5343" s="9" t="s">
        <v>6952</v>
      </c>
      <c r="D5343" s="10" t="s">
        <v>6953</v>
      </c>
      <c r="E5343" s="11" t="s">
        <v>6949</v>
      </c>
      <c r="F5343" s="6">
        <v>493404</v>
      </c>
      <c r="G5343" s="6" t="s">
        <v>6911</v>
      </c>
      <c r="H5343" s="16">
        <v>93309416</v>
      </c>
      <c r="I5343" s="12">
        <v>44179</v>
      </c>
      <c r="J5343" s="12">
        <v>44549</v>
      </c>
      <c r="K5343" s="15">
        <v>77487622</v>
      </c>
      <c r="L5343" s="13" t="s">
        <v>70</v>
      </c>
      <c r="M5343" s="7">
        <v>0.49</v>
      </c>
      <c r="N5343" s="14"/>
    </row>
    <row r="5344" spans="1:14" ht="78.75">
      <c r="A5344" s="6">
        <v>5343</v>
      </c>
      <c r="B5344" s="8" t="s">
        <v>6907</v>
      </c>
      <c r="C5344" s="9" t="s">
        <v>6954</v>
      </c>
      <c r="D5344" s="10" t="s">
        <v>6955</v>
      </c>
      <c r="E5344" s="11" t="s">
        <v>6956</v>
      </c>
      <c r="F5344" s="6">
        <v>152841</v>
      </c>
      <c r="G5344" s="6" t="s">
        <v>6911</v>
      </c>
      <c r="H5344" s="16">
        <v>66979625</v>
      </c>
      <c r="I5344" s="12" t="s">
        <v>6957</v>
      </c>
      <c r="J5344" s="12" t="s">
        <v>6958</v>
      </c>
      <c r="K5344" s="15">
        <v>46971316</v>
      </c>
      <c r="L5344" s="13" t="s">
        <v>70</v>
      </c>
      <c r="M5344" s="7">
        <v>1</v>
      </c>
      <c r="N5344" s="14"/>
    </row>
    <row r="5345" spans="1:14" ht="63">
      <c r="A5345" s="6">
        <v>5344</v>
      </c>
      <c r="B5345" s="8" t="s">
        <v>6907</v>
      </c>
      <c r="C5345" s="9" t="s">
        <v>6959</v>
      </c>
      <c r="D5345" s="10" t="s">
        <v>6960</v>
      </c>
      <c r="E5345" s="11" t="s">
        <v>6956</v>
      </c>
      <c r="F5345" s="6">
        <v>152841</v>
      </c>
      <c r="G5345" s="6" t="s">
        <v>6911</v>
      </c>
      <c r="H5345" s="16">
        <v>66979625</v>
      </c>
      <c r="I5345" s="12" t="s">
        <v>6957</v>
      </c>
      <c r="J5345" s="12" t="s">
        <v>6958</v>
      </c>
      <c r="K5345" s="15">
        <v>46971316</v>
      </c>
      <c r="L5345" s="13" t="s">
        <v>70</v>
      </c>
      <c r="M5345" s="7">
        <v>0.51</v>
      </c>
      <c r="N5345" s="14"/>
    </row>
    <row r="5346" spans="1:14" ht="63">
      <c r="A5346" s="6">
        <v>5345</v>
      </c>
      <c r="B5346" s="8" t="s">
        <v>6907</v>
      </c>
      <c r="C5346" s="9" t="s">
        <v>6920</v>
      </c>
      <c r="D5346" s="10" t="s">
        <v>6921</v>
      </c>
      <c r="E5346" s="11" t="s">
        <v>6956</v>
      </c>
      <c r="F5346" s="6">
        <v>152841</v>
      </c>
      <c r="G5346" s="6" t="s">
        <v>6911</v>
      </c>
      <c r="H5346" s="16">
        <v>66979625</v>
      </c>
      <c r="I5346" s="12" t="s">
        <v>6957</v>
      </c>
      <c r="J5346" s="12" t="s">
        <v>6961</v>
      </c>
      <c r="K5346" s="15">
        <v>46971316</v>
      </c>
      <c r="L5346" s="13" t="s">
        <v>70</v>
      </c>
      <c r="M5346" s="7">
        <v>0.49</v>
      </c>
      <c r="N5346" s="14"/>
    </row>
    <row r="5347" spans="1:14" ht="78.75">
      <c r="A5347" s="6">
        <v>5346</v>
      </c>
      <c r="B5347" s="8" t="s">
        <v>6907</v>
      </c>
      <c r="C5347" s="9" t="s">
        <v>6954</v>
      </c>
      <c r="D5347" s="10" t="s">
        <v>6955</v>
      </c>
      <c r="E5347" s="11" t="s">
        <v>6962</v>
      </c>
      <c r="F5347" s="6">
        <v>153494</v>
      </c>
      <c r="G5347" s="6" t="s">
        <v>6911</v>
      </c>
      <c r="H5347" s="16">
        <v>69378482.140000001</v>
      </c>
      <c r="I5347" s="12" t="s">
        <v>6963</v>
      </c>
      <c r="J5347" s="12" t="s">
        <v>6958</v>
      </c>
      <c r="K5347" s="15">
        <v>54393644</v>
      </c>
      <c r="L5347" s="13" t="s">
        <v>70</v>
      </c>
      <c r="M5347" s="7">
        <v>1</v>
      </c>
      <c r="N5347" s="14"/>
    </row>
    <row r="5348" spans="1:14" ht="63">
      <c r="A5348" s="6">
        <v>5347</v>
      </c>
      <c r="B5348" s="8" t="s">
        <v>6907</v>
      </c>
      <c r="C5348" s="9" t="s">
        <v>6959</v>
      </c>
      <c r="D5348" s="10" t="s">
        <v>6960</v>
      </c>
      <c r="E5348" s="11" t="s">
        <v>6962</v>
      </c>
      <c r="F5348" s="6">
        <v>153494</v>
      </c>
      <c r="G5348" s="6" t="s">
        <v>6911</v>
      </c>
      <c r="H5348" s="16">
        <v>69378482.140000001</v>
      </c>
      <c r="I5348" s="12" t="s">
        <v>6963</v>
      </c>
      <c r="J5348" s="12" t="s">
        <v>6958</v>
      </c>
      <c r="K5348" s="15">
        <v>54393644</v>
      </c>
      <c r="L5348" s="13" t="s">
        <v>70</v>
      </c>
      <c r="M5348" s="7">
        <v>0.51</v>
      </c>
      <c r="N5348" s="14"/>
    </row>
    <row r="5349" spans="1:14" ht="63">
      <c r="A5349" s="6">
        <v>5348</v>
      </c>
      <c r="B5349" s="8" t="s">
        <v>6907</v>
      </c>
      <c r="C5349" s="9" t="s">
        <v>6920</v>
      </c>
      <c r="D5349" s="10" t="s">
        <v>6921</v>
      </c>
      <c r="E5349" s="11" t="s">
        <v>6962</v>
      </c>
      <c r="F5349" s="6">
        <v>153494</v>
      </c>
      <c r="G5349" s="6" t="s">
        <v>6911</v>
      </c>
      <c r="H5349" s="16">
        <v>69378482.140000001</v>
      </c>
      <c r="I5349" s="12" t="s">
        <v>6963</v>
      </c>
      <c r="J5349" s="12" t="s">
        <v>6964</v>
      </c>
      <c r="K5349" s="15">
        <v>54393644</v>
      </c>
      <c r="L5349" s="13" t="s">
        <v>70</v>
      </c>
      <c r="M5349" s="7">
        <v>0.49</v>
      </c>
      <c r="N5349" s="14"/>
    </row>
    <row r="5350" spans="1:14" ht="63">
      <c r="A5350" s="6">
        <v>5349</v>
      </c>
      <c r="B5350" s="8" t="s">
        <v>6907</v>
      </c>
      <c r="C5350" s="9" t="s">
        <v>6965</v>
      </c>
      <c r="D5350" s="10" t="s">
        <v>6966</v>
      </c>
      <c r="E5350" s="11" t="s">
        <v>6967</v>
      </c>
      <c r="F5350" s="6">
        <v>238936</v>
      </c>
      <c r="G5350" s="6" t="s">
        <v>6911</v>
      </c>
      <c r="H5350" s="16">
        <v>154604402.79899999</v>
      </c>
      <c r="I5350" s="12" t="s">
        <v>6968</v>
      </c>
      <c r="J5350" s="12" t="s">
        <v>6969</v>
      </c>
      <c r="K5350" s="15">
        <v>73702876</v>
      </c>
      <c r="L5350" s="13" t="s">
        <v>70</v>
      </c>
      <c r="M5350" s="7">
        <v>1</v>
      </c>
      <c r="N5350" s="14"/>
    </row>
    <row r="5351" spans="1:14" ht="63">
      <c r="A5351" s="6">
        <v>5350</v>
      </c>
      <c r="B5351" s="8" t="s">
        <v>6907</v>
      </c>
      <c r="C5351" s="9" t="s">
        <v>6913</v>
      </c>
      <c r="D5351" s="10" t="s">
        <v>6914</v>
      </c>
      <c r="E5351" s="11" t="s">
        <v>6967</v>
      </c>
      <c r="F5351" s="6">
        <v>238936</v>
      </c>
      <c r="G5351" s="6" t="s">
        <v>6911</v>
      </c>
      <c r="H5351" s="16">
        <v>154604402.79899999</v>
      </c>
      <c r="I5351" s="12" t="s">
        <v>6968</v>
      </c>
      <c r="J5351" s="12" t="s">
        <v>6969</v>
      </c>
      <c r="K5351" s="15">
        <v>73702876</v>
      </c>
      <c r="L5351" s="13" t="s">
        <v>70</v>
      </c>
      <c r="M5351" s="7">
        <v>0.51</v>
      </c>
      <c r="N5351" s="14"/>
    </row>
    <row r="5352" spans="1:14" ht="47.25">
      <c r="A5352" s="6">
        <v>5351</v>
      </c>
      <c r="B5352" s="8" t="s">
        <v>6907</v>
      </c>
      <c r="C5352" s="9" t="s">
        <v>6970</v>
      </c>
      <c r="D5352" s="10" t="s">
        <v>2957</v>
      </c>
      <c r="E5352" s="11" t="s">
        <v>6967</v>
      </c>
      <c r="F5352" s="6">
        <v>238936</v>
      </c>
      <c r="G5352" s="6" t="s">
        <v>6911</v>
      </c>
      <c r="H5352" s="16">
        <v>154604402.79899999</v>
      </c>
      <c r="I5352" s="12" t="s">
        <v>6968</v>
      </c>
      <c r="J5352" s="12" t="s">
        <v>6969</v>
      </c>
      <c r="K5352" s="15">
        <v>73702876</v>
      </c>
      <c r="L5352" s="13" t="s">
        <v>70</v>
      </c>
      <c r="M5352" s="7">
        <v>0.49</v>
      </c>
      <c r="N5352" s="14"/>
    </row>
    <row r="5353" spans="1:14" ht="47.25">
      <c r="A5353" s="6">
        <v>5352</v>
      </c>
      <c r="B5353" s="8" t="s">
        <v>6907</v>
      </c>
      <c r="C5353" s="9" t="s">
        <v>6971</v>
      </c>
      <c r="D5353" s="10" t="s">
        <v>6972</v>
      </c>
      <c r="E5353" s="11" t="s">
        <v>6973</v>
      </c>
      <c r="F5353" s="6">
        <v>277690</v>
      </c>
      <c r="G5353" s="6" t="s">
        <v>6911</v>
      </c>
      <c r="H5353" s="16">
        <v>8647237</v>
      </c>
      <c r="I5353" s="12" t="s">
        <v>6974</v>
      </c>
      <c r="J5353" s="12" t="s">
        <v>6975</v>
      </c>
      <c r="K5353" s="15">
        <v>4230574</v>
      </c>
      <c r="L5353" s="13" t="s">
        <v>14</v>
      </c>
      <c r="M5353" s="7">
        <v>1</v>
      </c>
      <c r="N5353" s="14"/>
    </row>
    <row r="5354" spans="1:14" ht="31.5">
      <c r="A5354" s="6">
        <v>5353</v>
      </c>
      <c r="B5354" s="8" t="s">
        <v>6907</v>
      </c>
      <c r="C5354" s="9" t="s">
        <v>6976</v>
      </c>
      <c r="D5354" s="10" t="s">
        <v>6977</v>
      </c>
      <c r="E5354" s="11" t="s">
        <v>6978</v>
      </c>
      <c r="F5354" s="6">
        <v>369889</v>
      </c>
      <c r="G5354" s="6" t="s">
        <v>6911</v>
      </c>
      <c r="H5354" s="16">
        <v>6210610</v>
      </c>
      <c r="I5354" s="12" t="s">
        <v>6979</v>
      </c>
      <c r="J5354" s="12" t="s">
        <v>6980</v>
      </c>
      <c r="K5354" s="15">
        <v>4754000</v>
      </c>
      <c r="L5354" s="13" t="s">
        <v>14</v>
      </c>
      <c r="M5354" s="7">
        <v>1</v>
      </c>
      <c r="N5354" s="14"/>
    </row>
    <row r="5355" spans="1:14" ht="47.25">
      <c r="A5355" s="6">
        <v>5354</v>
      </c>
      <c r="B5355" s="8" t="s">
        <v>6907</v>
      </c>
      <c r="C5355" s="9" t="s">
        <v>6945</v>
      </c>
      <c r="D5355" s="10" t="s">
        <v>6946</v>
      </c>
      <c r="E5355" s="11" t="s">
        <v>6981</v>
      </c>
      <c r="F5355" s="6">
        <v>405264</v>
      </c>
      <c r="G5355" s="6" t="s">
        <v>6911</v>
      </c>
      <c r="H5355" s="16">
        <v>8285111</v>
      </c>
      <c r="I5355" s="12" t="s">
        <v>5754</v>
      </c>
      <c r="J5355" s="12" t="s">
        <v>1897</v>
      </c>
      <c r="K5355" s="15">
        <v>4199009</v>
      </c>
      <c r="L5355" s="13" t="s">
        <v>14</v>
      </c>
      <c r="M5355" s="7">
        <v>1</v>
      </c>
      <c r="N5355" s="14"/>
    </row>
    <row r="5356" spans="1:14" ht="47.25">
      <c r="A5356" s="6">
        <v>5355</v>
      </c>
      <c r="B5356" s="8" t="s">
        <v>6907</v>
      </c>
      <c r="C5356" s="9" t="s">
        <v>6982</v>
      </c>
      <c r="D5356" s="10" t="s">
        <v>6983</v>
      </c>
      <c r="E5356" s="11" t="s">
        <v>6984</v>
      </c>
      <c r="F5356" s="6">
        <v>405265</v>
      </c>
      <c r="G5356" s="6" t="s">
        <v>6911</v>
      </c>
      <c r="H5356" s="16">
        <v>8595841</v>
      </c>
      <c r="I5356" s="12" t="s">
        <v>5754</v>
      </c>
      <c r="J5356" s="12" t="s">
        <v>1897</v>
      </c>
      <c r="K5356" s="15">
        <v>1697834</v>
      </c>
      <c r="L5356" s="13" t="s">
        <v>14</v>
      </c>
      <c r="M5356" s="7">
        <v>1</v>
      </c>
      <c r="N5356" s="14"/>
    </row>
    <row r="5357" spans="1:14" ht="47.25">
      <c r="A5357" s="6">
        <v>5356</v>
      </c>
      <c r="B5357" s="8" t="s">
        <v>6907</v>
      </c>
      <c r="C5357" s="9" t="s">
        <v>6945</v>
      </c>
      <c r="D5357" s="10" t="s">
        <v>6946</v>
      </c>
      <c r="E5357" s="11" t="s">
        <v>6985</v>
      </c>
      <c r="F5357" s="6">
        <v>251572</v>
      </c>
      <c r="G5357" s="6" t="s">
        <v>6986</v>
      </c>
      <c r="H5357" s="16">
        <v>78179134.684</v>
      </c>
      <c r="I5357" s="12" t="s">
        <v>6987</v>
      </c>
      <c r="J5357" s="12" t="s">
        <v>5852</v>
      </c>
      <c r="K5357" s="15">
        <v>71034850</v>
      </c>
      <c r="L5357" s="13" t="s">
        <v>14</v>
      </c>
      <c r="M5357" s="7">
        <v>1</v>
      </c>
      <c r="N5357" s="14"/>
    </row>
    <row r="5358" spans="1:14" ht="47.25">
      <c r="A5358" s="6">
        <v>5357</v>
      </c>
      <c r="B5358" s="8" t="s">
        <v>6907</v>
      </c>
      <c r="C5358" s="9" t="s">
        <v>6945</v>
      </c>
      <c r="D5358" s="10" t="s">
        <v>6946</v>
      </c>
      <c r="E5358" s="11" t="s">
        <v>6988</v>
      </c>
      <c r="F5358" s="6">
        <v>251574</v>
      </c>
      <c r="G5358" s="6" t="s">
        <v>6986</v>
      </c>
      <c r="H5358" s="16">
        <v>28031002.526000001</v>
      </c>
      <c r="I5358" s="12" t="s">
        <v>6987</v>
      </c>
      <c r="J5358" s="12" t="s">
        <v>6989</v>
      </c>
      <c r="K5358" s="15">
        <v>26737992</v>
      </c>
      <c r="L5358" s="13" t="s">
        <v>14</v>
      </c>
      <c r="M5358" s="7">
        <v>1</v>
      </c>
      <c r="N5358" s="14"/>
    </row>
    <row r="5359" spans="1:14" ht="63">
      <c r="A5359" s="6">
        <v>5358</v>
      </c>
      <c r="B5359" s="8" t="s">
        <v>6907</v>
      </c>
      <c r="C5359" s="9" t="s">
        <v>6965</v>
      </c>
      <c r="D5359" s="10" t="s">
        <v>6966</v>
      </c>
      <c r="E5359" s="11" t="s">
        <v>6990</v>
      </c>
      <c r="F5359" s="6">
        <v>291135</v>
      </c>
      <c r="G5359" s="6" t="s">
        <v>6986</v>
      </c>
      <c r="H5359" s="16">
        <v>146495201</v>
      </c>
      <c r="I5359" s="12" t="s">
        <v>2731</v>
      </c>
      <c r="J5359" s="12" t="s">
        <v>1863</v>
      </c>
      <c r="K5359" s="15">
        <v>57000283</v>
      </c>
      <c r="L5359" s="13" t="s">
        <v>70</v>
      </c>
      <c r="M5359" s="7">
        <v>1</v>
      </c>
      <c r="N5359" s="14"/>
    </row>
    <row r="5360" spans="1:14" ht="63">
      <c r="A5360" s="6">
        <v>5359</v>
      </c>
      <c r="B5360" s="8" t="s">
        <v>6907</v>
      </c>
      <c r="C5360" s="9" t="s">
        <v>6913</v>
      </c>
      <c r="D5360" s="10" t="s">
        <v>6914</v>
      </c>
      <c r="E5360" s="11" t="s">
        <v>6990</v>
      </c>
      <c r="F5360" s="6">
        <v>291135</v>
      </c>
      <c r="G5360" s="6" t="s">
        <v>6986</v>
      </c>
      <c r="H5360" s="16">
        <v>146495201</v>
      </c>
      <c r="I5360" s="12" t="s">
        <v>2731</v>
      </c>
      <c r="J5360" s="12" t="s">
        <v>1863</v>
      </c>
      <c r="K5360" s="15">
        <v>57000283</v>
      </c>
      <c r="L5360" s="13" t="s">
        <v>70</v>
      </c>
      <c r="M5360" s="7">
        <v>0.51</v>
      </c>
      <c r="N5360" s="14"/>
    </row>
    <row r="5361" spans="1:14" ht="63">
      <c r="A5361" s="6">
        <v>5360</v>
      </c>
      <c r="B5361" s="8" t="s">
        <v>6907</v>
      </c>
      <c r="C5361" s="9" t="s">
        <v>6970</v>
      </c>
      <c r="D5361" s="10" t="s">
        <v>2957</v>
      </c>
      <c r="E5361" s="11" t="s">
        <v>6990</v>
      </c>
      <c r="F5361" s="6">
        <v>291135</v>
      </c>
      <c r="G5361" s="6" t="s">
        <v>6986</v>
      </c>
      <c r="H5361" s="16">
        <v>146495201</v>
      </c>
      <c r="I5361" s="12" t="s">
        <v>2731</v>
      </c>
      <c r="J5361" s="12" t="s">
        <v>1863</v>
      </c>
      <c r="K5361" s="15">
        <v>57000283</v>
      </c>
      <c r="L5361" s="13" t="s">
        <v>70</v>
      </c>
      <c r="M5361" s="7">
        <v>0.49</v>
      </c>
      <c r="N5361" s="14"/>
    </row>
    <row r="5362" spans="1:14" ht="78.75">
      <c r="A5362" s="6">
        <v>5361</v>
      </c>
      <c r="B5362" s="8" t="s">
        <v>6907</v>
      </c>
      <c r="C5362" s="9" t="s">
        <v>6991</v>
      </c>
      <c r="D5362" s="10" t="s">
        <v>5128</v>
      </c>
      <c r="E5362" s="11" t="s">
        <v>6992</v>
      </c>
      <c r="F5362" s="6">
        <v>280911</v>
      </c>
      <c r="G5362" s="6" t="s">
        <v>6986</v>
      </c>
      <c r="H5362" s="16">
        <v>76686403.856999993</v>
      </c>
      <c r="I5362" s="12" t="s">
        <v>6993</v>
      </c>
      <c r="J5362" s="12" t="s">
        <v>1862</v>
      </c>
      <c r="K5362" s="15">
        <v>0</v>
      </c>
      <c r="L5362" s="13" t="s">
        <v>14</v>
      </c>
      <c r="M5362" s="7">
        <v>1</v>
      </c>
      <c r="N5362" s="14"/>
    </row>
    <row r="5363" spans="1:14" ht="63">
      <c r="A5363" s="6">
        <v>5362</v>
      </c>
      <c r="B5363" s="8" t="s">
        <v>6907</v>
      </c>
      <c r="C5363" s="9" t="s">
        <v>6994</v>
      </c>
      <c r="D5363" s="10" t="s">
        <v>6995</v>
      </c>
      <c r="E5363" s="11" t="s">
        <v>6996</v>
      </c>
      <c r="F5363" s="6">
        <v>280842</v>
      </c>
      <c r="G5363" s="6" t="s">
        <v>6986</v>
      </c>
      <c r="H5363" s="16">
        <v>32388890.063000001</v>
      </c>
      <c r="I5363" s="12" t="s">
        <v>6997</v>
      </c>
      <c r="J5363" s="12" t="s">
        <v>5820</v>
      </c>
      <c r="K5363" s="15">
        <v>29504658</v>
      </c>
      <c r="L5363" s="13" t="s">
        <v>70</v>
      </c>
      <c r="M5363" s="7">
        <v>1</v>
      </c>
      <c r="N5363" s="14"/>
    </row>
    <row r="5364" spans="1:14" ht="63">
      <c r="A5364" s="6">
        <v>5363</v>
      </c>
      <c r="B5364" s="8" t="s">
        <v>6907</v>
      </c>
      <c r="C5364" s="9" t="s">
        <v>6945</v>
      </c>
      <c r="D5364" s="10" t="s">
        <v>6946</v>
      </c>
      <c r="E5364" s="11" t="s">
        <v>6996</v>
      </c>
      <c r="F5364" s="6">
        <v>280842</v>
      </c>
      <c r="G5364" s="6" t="s">
        <v>6986</v>
      </c>
      <c r="H5364" s="16">
        <v>32388890.063000001</v>
      </c>
      <c r="I5364" s="12" t="s">
        <v>6997</v>
      </c>
      <c r="J5364" s="12" t="s">
        <v>5820</v>
      </c>
      <c r="K5364" s="15">
        <v>29504658</v>
      </c>
      <c r="L5364" s="13" t="s">
        <v>70</v>
      </c>
      <c r="M5364" s="7">
        <v>0.51</v>
      </c>
      <c r="N5364" s="14"/>
    </row>
    <row r="5365" spans="1:14" ht="63">
      <c r="A5365" s="6">
        <v>5364</v>
      </c>
      <c r="B5365" s="8" t="s">
        <v>6907</v>
      </c>
      <c r="C5365" s="9" t="s">
        <v>6998</v>
      </c>
      <c r="D5365" s="10" t="s">
        <v>6972</v>
      </c>
      <c r="E5365" s="11" t="s">
        <v>6996</v>
      </c>
      <c r="F5365" s="6">
        <v>280842</v>
      </c>
      <c r="G5365" s="6" t="s">
        <v>6986</v>
      </c>
      <c r="H5365" s="16">
        <v>32388890.063000001</v>
      </c>
      <c r="I5365" s="12" t="s">
        <v>6997</v>
      </c>
      <c r="J5365" s="12" t="s">
        <v>5820</v>
      </c>
      <c r="K5365" s="15">
        <v>29504658</v>
      </c>
      <c r="L5365" s="13" t="s">
        <v>70</v>
      </c>
      <c r="M5365" s="7">
        <v>0.49</v>
      </c>
      <c r="N5365" s="14"/>
    </row>
    <row r="5366" spans="1:14" ht="63">
      <c r="A5366" s="6">
        <v>5365</v>
      </c>
      <c r="B5366" s="8" t="s">
        <v>6907</v>
      </c>
      <c r="C5366" s="9" t="s">
        <v>6920</v>
      </c>
      <c r="D5366" s="10" t="s">
        <v>6921</v>
      </c>
      <c r="E5366" s="11" t="s">
        <v>6999</v>
      </c>
      <c r="F5366" s="6">
        <v>251573</v>
      </c>
      <c r="G5366" s="6" t="s">
        <v>6986</v>
      </c>
      <c r="H5366" s="16">
        <v>49016134.358999997</v>
      </c>
      <c r="I5366" s="12" t="s">
        <v>5643</v>
      </c>
      <c r="J5366" s="12" t="s">
        <v>7000</v>
      </c>
      <c r="K5366" s="15">
        <v>42207672</v>
      </c>
      <c r="L5366" s="13" t="s">
        <v>14</v>
      </c>
      <c r="M5366" s="7">
        <v>1</v>
      </c>
      <c r="N5366" s="14"/>
    </row>
    <row r="5367" spans="1:14" ht="94.5">
      <c r="A5367" s="6">
        <v>5366</v>
      </c>
      <c r="B5367" s="8" t="s">
        <v>6907</v>
      </c>
      <c r="C5367" s="9" t="s">
        <v>7001</v>
      </c>
      <c r="D5367" s="10" t="s">
        <v>7002</v>
      </c>
      <c r="E5367" s="11" t="s">
        <v>7003</v>
      </c>
      <c r="F5367" s="6">
        <v>306758</v>
      </c>
      <c r="G5367" s="6" t="s">
        <v>6986</v>
      </c>
      <c r="H5367" s="16">
        <v>73685133.310000002</v>
      </c>
      <c r="I5367" s="12" t="s">
        <v>7004</v>
      </c>
      <c r="J5367" s="12" t="s">
        <v>5820</v>
      </c>
      <c r="K5367" s="15">
        <v>70340776</v>
      </c>
      <c r="L5367" s="13" t="s">
        <v>70</v>
      </c>
      <c r="M5367" s="7">
        <v>1</v>
      </c>
      <c r="N5367" s="14"/>
    </row>
    <row r="5368" spans="1:14" ht="94.5">
      <c r="A5368" s="6">
        <v>5367</v>
      </c>
      <c r="B5368" s="8" t="s">
        <v>6907</v>
      </c>
      <c r="C5368" s="9" t="s">
        <v>7005</v>
      </c>
      <c r="D5368" s="10" t="s">
        <v>7006</v>
      </c>
      <c r="E5368" s="11" t="s">
        <v>7003</v>
      </c>
      <c r="F5368" s="6">
        <v>306758</v>
      </c>
      <c r="G5368" s="6" t="s">
        <v>6986</v>
      </c>
      <c r="H5368" s="16">
        <v>73685133.310000002</v>
      </c>
      <c r="I5368" s="12" t="s">
        <v>7004</v>
      </c>
      <c r="J5368" s="12" t="s">
        <v>5820</v>
      </c>
      <c r="K5368" s="15">
        <v>29361248</v>
      </c>
      <c r="L5368" s="13" t="s">
        <v>70</v>
      </c>
      <c r="M5368" s="7">
        <v>0.51</v>
      </c>
      <c r="N5368" s="14"/>
    </row>
    <row r="5369" spans="1:14" ht="94.5">
      <c r="A5369" s="6">
        <v>5368</v>
      </c>
      <c r="B5369" s="8" t="s">
        <v>6907</v>
      </c>
      <c r="C5369" s="9" t="s">
        <v>6998</v>
      </c>
      <c r="D5369" s="10" t="s">
        <v>6972</v>
      </c>
      <c r="E5369" s="11" t="s">
        <v>7003</v>
      </c>
      <c r="F5369" s="6">
        <v>306758</v>
      </c>
      <c r="G5369" s="6" t="s">
        <v>6986</v>
      </c>
      <c r="H5369" s="16">
        <v>73685133.310000002</v>
      </c>
      <c r="I5369" s="12" t="s">
        <v>7004</v>
      </c>
      <c r="J5369" s="12" t="s">
        <v>5820</v>
      </c>
      <c r="K5369" s="15">
        <v>29361248</v>
      </c>
      <c r="L5369" s="13" t="s">
        <v>70</v>
      </c>
      <c r="M5369" s="7">
        <v>0.49</v>
      </c>
      <c r="N5369" s="14"/>
    </row>
    <row r="5370" spans="1:14" ht="78.75">
      <c r="A5370" s="6">
        <v>5369</v>
      </c>
      <c r="B5370" s="8" t="s">
        <v>6907</v>
      </c>
      <c r="C5370" s="9" t="s">
        <v>6913</v>
      </c>
      <c r="D5370" s="10" t="s">
        <v>6914</v>
      </c>
      <c r="E5370" s="11" t="s">
        <v>7007</v>
      </c>
      <c r="F5370" s="6">
        <v>82457</v>
      </c>
      <c r="G5370" s="6" t="s">
        <v>7008</v>
      </c>
      <c r="H5370" s="16">
        <v>25834127</v>
      </c>
      <c r="I5370" s="12" t="s">
        <v>7009</v>
      </c>
      <c r="J5370" s="12" t="s">
        <v>7010</v>
      </c>
      <c r="K5370" s="15">
        <v>22009970</v>
      </c>
      <c r="L5370" s="13" t="s">
        <v>14</v>
      </c>
      <c r="M5370" s="7">
        <v>1</v>
      </c>
      <c r="N5370" s="14"/>
    </row>
    <row r="5371" spans="1:14" ht="94.5">
      <c r="A5371" s="6">
        <v>5370</v>
      </c>
      <c r="B5371" s="8" t="s">
        <v>6907</v>
      </c>
      <c r="C5371" s="9" t="s">
        <v>6913</v>
      </c>
      <c r="D5371" s="10" t="s">
        <v>6914</v>
      </c>
      <c r="E5371" s="11" t="s">
        <v>7011</v>
      </c>
      <c r="F5371" s="6">
        <v>82456</v>
      </c>
      <c r="G5371" s="6" t="s">
        <v>7008</v>
      </c>
      <c r="H5371" s="16">
        <v>30372713</v>
      </c>
      <c r="I5371" s="12" t="s">
        <v>7009</v>
      </c>
      <c r="J5371" s="12" t="s">
        <v>6927</v>
      </c>
      <c r="K5371" s="15">
        <v>30291833</v>
      </c>
      <c r="L5371" s="13" t="s">
        <v>14</v>
      </c>
      <c r="M5371" s="7">
        <v>1</v>
      </c>
      <c r="N5371" s="14"/>
    </row>
    <row r="5372" spans="1:14" ht="77.25">
      <c r="A5372" s="6">
        <v>5371</v>
      </c>
      <c r="B5372" s="8" t="s">
        <v>6907</v>
      </c>
      <c r="C5372" s="9" t="s">
        <v>7012</v>
      </c>
      <c r="D5372" s="10" t="s">
        <v>7013</v>
      </c>
      <c r="E5372" s="11" t="s">
        <v>7014</v>
      </c>
      <c r="F5372" s="6">
        <v>486843</v>
      </c>
      <c r="G5372" s="6" t="s">
        <v>7008</v>
      </c>
      <c r="H5372" s="16">
        <v>11465217</v>
      </c>
      <c r="I5372" s="12" t="s">
        <v>7015</v>
      </c>
      <c r="J5372" s="12" t="s">
        <v>2668</v>
      </c>
      <c r="K5372" s="15">
        <v>10697380</v>
      </c>
      <c r="L5372" s="13" t="s">
        <v>70</v>
      </c>
      <c r="M5372" s="7">
        <v>1</v>
      </c>
      <c r="N5372" s="14"/>
    </row>
    <row r="5373" spans="1:14" ht="77.25">
      <c r="A5373" s="6">
        <v>5372</v>
      </c>
      <c r="B5373" s="8" t="s">
        <v>6907</v>
      </c>
      <c r="C5373" s="9" t="s">
        <v>7016</v>
      </c>
      <c r="D5373" s="10" t="s">
        <v>7017</v>
      </c>
      <c r="E5373" s="11" t="s">
        <v>7014</v>
      </c>
      <c r="F5373" s="6">
        <v>486843</v>
      </c>
      <c r="G5373" s="6" t="s">
        <v>7008</v>
      </c>
      <c r="H5373" s="16">
        <v>11465217</v>
      </c>
      <c r="I5373" s="12" t="s">
        <v>7015</v>
      </c>
      <c r="J5373" s="12" t="s">
        <v>2668</v>
      </c>
      <c r="K5373" s="15">
        <v>0</v>
      </c>
      <c r="L5373" s="13" t="s">
        <v>70</v>
      </c>
      <c r="M5373" s="7">
        <v>0.51</v>
      </c>
      <c r="N5373" s="14"/>
    </row>
    <row r="5374" spans="1:14" ht="77.25">
      <c r="A5374" s="6">
        <v>5373</v>
      </c>
      <c r="B5374" s="8" t="s">
        <v>6907</v>
      </c>
      <c r="C5374" s="9" t="s">
        <v>7018</v>
      </c>
      <c r="D5374" s="10" t="s">
        <v>7019</v>
      </c>
      <c r="E5374" s="11" t="s">
        <v>7014</v>
      </c>
      <c r="F5374" s="6">
        <v>486843</v>
      </c>
      <c r="G5374" s="6" t="s">
        <v>7008</v>
      </c>
      <c r="H5374" s="16">
        <v>11465217</v>
      </c>
      <c r="I5374" s="12" t="s">
        <v>7015</v>
      </c>
      <c r="J5374" s="12" t="s">
        <v>2668</v>
      </c>
      <c r="K5374" s="15">
        <v>0</v>
      </c>
      <c r="L5374" s="13" t="s">
        <v>70</v>
      </c>
      <c r="M5374" s="7">
        <v>0.49</v>
      </c>
      <c r="N5374" s="14"/>
    </row>
    <row r="5375" spans="1:14" ht="61.5">
      <c r="A5375" s="6">
        <v>5374</v>
      </c>
      <c r="B5375" s="8" t="s">
        <v>6907</v>
      </c>
      <c r="C5375" s="9" t="s">
        <v>7020</v>
      </c>
      <c r="D5375" s="10" t="s">
        <v>7021</v>
      </c>
      <c r="E5375" s="11" t="s">
        <v>7022</v>
      </c>
      <c r="F5375" s="6">
        <v>259425</v>
      </c>
      <c r="G5375" s="6" t="s">
        <v>7008</v>
      </c>
      <c r="H5375" s="16">
        <v>14565683</v>
      </c>
      <c r="I5375" s="12" t="s">
        <v>6987</v>
      </c>
      <c r="J5375" s="12" t="s">
        <v>2264</v>
      </c>
      <c r="K5375" s="15">
        <v>14552066</v>
      </c>
      <c r="L5375" s="13" t="s">
        <v>14</v>
      </c>
      <c r="M5375" s="7">
        <v>1</v>
      </c>
      <c r="N5375" s="14"/>
    </row>
    <row r="5376" spans="1:14" ht="61.5">
      <c r="A5376" s="6">
        <v>5375</v>
      </c>
      <c r="B5376" s="8" t="s">
        <v>6907</v>
      </c>
      <c r="C5376" s="9" t="s">
        <v>7020</v>
      </c>
      <c r="D5376" s="10" t="s">
        <v>7021</v>
      </c>
      <c r="E5376" s="11" t="s">
        <v>7023</v>
      </c>
      <c r="F5376" s="6">
        <v>259426</v>
      </c>
      <c r="G5376" s="6" t="s">
        <v>7008</v>
      </c>
      <c r="H5376" s="16">
        <v>14826610</v>
      </c>
      <c r="I5376" s="12" t="s">
        <v>6987</v>
      </c>
      <c r="J5376" s="12" t="s">
        <v>2264</v>
      </c>
      <c r="K5376" s="15">
        <v>14700073</v>
      </c>
      <c r="L5376" s="13" t="s">
        <v>14</v>
      </c>
      <c r="M5376" s="7">
        <v>1</v>
      </c>
      <c r="N5376" s="14"/>
    </row>
    <row r="5377" spans="1:14" ht="78.75">
      <c r="A5377" s="6">
        <v>5376</v>
      </c>
      <c r="B5377" s="8" t="s">
        <v>6907</v>
      </c>
      <c r="C5377" s="9" t="s">
        <v>7024</v>
      </c>
      <c r="D5377" s="10" t="s">
        <v>7025</v>
      </c>
      <c r="E5377" s="11" t="s">
        <v>7026</v>
      </c>
      <c r="F5377" s="6">
        <v>355613</v>
      </c>
      <c r="G5377" s="6" t="s">
        <v>7008</v>
      </c>
      <c r="H5377" s="16">
        <v>26575000</v>
      </c>
      <c r="I5377" s="12" t="s">
        <v>2458</v>
      </c>
      <c r="J5377" s="12" t="s">
        <v>7027</v>
      </c>
      <c r="K5377" s="15">
        <v>14197618</v>
      </c>
      <c r="L5377" s="13" t="s">
        <v>70</v>
      </c>
      <c r="M5377" s="7">
        <v>1</v>
      </c>
      <c r="N5377" s="14"/>
    </row>
    <row r="5378" spans="1:14" ht="63">
      <c r="A5378" s="6">
        <v>5377</v>
      </c>
      <c r="B5378" s="8" t="s">
        <v>6907</v>
      </c>
      <c r="C5378" s="9" t="s">
        <v>7028</v>
      </c>
      <c r="D5378" s="10" t="s">
        <v>7029</v>
      </c>
      <c r="E5378" s="11" t="s">
        <v>7026</v>
      </c>
      <c r="F5378" s="6">
        <v>355613</v>
      </c>
      <c r="G5378" s="6" t="s">
        <v>7008</v>
      </c>
      <c r="H5378" s="16">
        <v>26575000</v>
      </c>
      <c r="I5378" s="12" t="s">
        <v>2458</v>
      </c>
      <c r="J5378" s="12" t="s">
        <v>7027</v>
      </c>
      <c r="K5378" s="15">
        <v>0</v>
      </c>
      <c r="L5378" s="13" t="s">
        <v>70</v>
      </c>
      <c r="M5378" s="7">
        <v>0.51</v>
      </c>
      <c r="N5378" s="14"/>
    </row>
    <row r="5379" spans="1:14" ht="78.75">
      <c r="A5379" s="6">
        <v>5378</v>
      </c>
      <c r="B5379" s="8" t="s">
        <v>6907</v>
      </c>
      <c r="C5379" s="9" t="s">
        <v>7030</v>
      </c>
      <c r="D5379" s="10" t="s">
        <v>7031</v>
      </c>
      <c r="E5379" s="11" t="s">
        <v>7026</v>
      </c>
      <c r="F5379" s="6">
        <v>355613</v>
      </c>
      <c r="G5379" s="6" t="s">
        <v>7008</v>
      </c>
      <c r="H5379" s="16">
        <v>26575000</v>
      </c>
      <c r="I5379" s="12" t="s">
        <v>2458</v>
      </c>
      <c r="J5379" s="12" t="s">
        <v>7027</v>
      </c>
      <c r="K5379" s="15">
        <v>0</v>
      </c>
      <c r="L5379" s="13" t="s">
        <v>70</v>
      </c>
      <c r="M5379" s="7">
        <v>0.49</v>
      </c>
      <c r="N5379" s="14"/>
    </row>
    <row r="5380" spans="1:14" ht="94.5">
      <c r="A5380" s="6">
        <v>5379</v>
      </c>
      <c r="B5380" s="8" t="s">
        <v>6907</v>
      </c>
      <c r="C5380" s="9" t="s">
        <v>7032</v>
      </c>
      <c r="D5380" s="10" t="s">
        <v>7033</v>
      </c>
      <c r="E5380" s="11" t="s">
        <v>7034</v>
      </c>
      <c r="F5380" s="6">
        <v>486842</v>
      </c>
      <c r="G5380" s="6" t="s">
        <v>7008</v>
      </c>
      <c r="H5380" s="16">
        <v>7428902</v>
      </c>
      <c r="I5380" s="12" t="s">
        <v>7015</v>
      </c>
      <c r="J5380" s="12" t="s">
        <v>2668</v>
      </c>
      <c r="K5380" s="15">
        <v>7427905</v>
      </c>
      <c r="L5380" s="13" t="s">
        <v>70</v>
      </c>
      <c r="M5380" s="7">
        <v>1</v>
      </c>
      <c r="N5380" s="14"/>
    </row>
    <row r="5381" spans="1:14" ht="63">
      <c r="A5381" s="6">
        <v>5380</v>
      </c>
      <c r="B5381" s="8" t="s">
        <v>6907</v>
      </c>
      <c r="C5381" s="9" t="s">
        <v>7018</v>
      </c>
      <c r="D5381" s="10" t="s">
        <v>7019</v>
      </c>
      <c r="E5381" s="11" t="s">
        <v>7034</v>
      </c>
      <c r="F5381" s="6">
        <v>486842</v>
      </c>
      <c r="G5381" s="6" t="s">
        <v>7008</v>
      </c>
      <c r="H5381" s="16">
        <v>7428902</v>
      </c>
      <c r="I5381" s="12" t="s">
        <v>7015</v>
      </c>
      <c r="J5381" s="12" t="s">
        <v>2668</v>
      </c>
      <c r="K5381" s="15">
        <v>0</v>
      </c>
      <c r="L5381" s="13" t="s">
        <v>70</v>
      </c>
      <c r="M5381" s="7">
        <v>0.51</v>
      </c>
      <c r="N5381" s="14"/>
    </row>
    <row r="5382" spans="1:14" ht="61.5">
      <c r="A5382" s="6">
        <v>5381</v>
      </c>
      <c r="B5382" s="8" t="s">
        <v>6907</v>
      </c>
      <c r="C5382" s="9" t="s">
        <v>7035</v>
      </c>
      <c r="D5382" s="10" t="s">
        <v>7036</v>
      </c>
      <c r="E5382" s="11" t="s">
        <v>7034</v>
      </c>
      <c r="F5382" s="6">
        <v>486842</v>
      </c>
      <c r="G5382" s="6" t="s">
        <v>7008</v>
      </c>
      <c r="H5382" s="16">
        <v>7428902</v>
      </c>
      <c r="I5382" s="12" t="s">
        <v>7015</v>
      </c>
      <c r="J5382" s="12" t="s">
        <v>2668</v>
      </c>
      <c r="K5382" s="15">
        <v>0</v>
      </c>
      <c r="L5382" s="13" t="s">
        <v>70</v>
      </c>
      <c r="M5382" s="7">
        <v>0.49</v>
      </c>
      <c r="N5382" s="14"/>
    </row>
    <row r="5383" spans="1:14" ht="63">
      <c r="A5383" s="6">
        <v>5382</v>
      </c>
      <c r="B5383" s="8" t="s">
        <v>6907</v>
      </c>
      <c r="C5383" s="9" t="s">
        <v>7037</v>
      </c>
      <c r="D5383" s="10" t="s">
        <v>7038</v>
      </c>
      <c r="E5383" s="11" t="s">
        <v>7039</v>
      </c>
      <c r="F5383" s="6">
        <v>329956</v>
      </c>
      <c r="G5383" s="6" t="s">
        <v>7008</v>
      </c>
      <c r="H5383" s="16">
        <v>1388351.93</v>
      </c>
      <c r="I5383" s="12" t="s">
        <v>7040</v>
      </c>
      <c r="J5383" s="12" t="s">
        <v>2388</v>
      </c>
      <c r="K5383" s="15">
        <v>1387593</v>
      </c>
      <c r="L5383" s="13" t="s">
        <v>14</v>
      </c>
      <c r="M5383" s="7">
        <v>1</v>
      </c>
      <c r="N5383" s="14"/>
    </row>
    <row r="5384" spans="1:14" ht="63">
      <c r="A5384" s="6">
        <v>5383</v>
      </c>
      <c r="B5384" s="8" t="s">
        <v>6907</v>
      </c>
      <c r="C5384" s="9" t="s">
        <v>7037</v>
      </c>
      <c r="D5384" s="10" t="s">
        <v>7038</v>
      </c>
      <c r="E5384" s="11" t="s">
        <v>7041</v>
      </c>
      <c r="F5384" s="6">
        <v>329957</v>
      </c>
      <c r="G5384" s="6" t="s">
        <v>7008</v>
      </c>
      <c r="H5384" s="16">
        <v>1346841.9680000001</v>
      </c>
      <c r="I5384" s="12" t="s">
        <v>7040</v>
      </c>
      <c r="J5384" s="12" t="s">
        <v>2388</v>
      </c>
      <c r="K5384" s="15">
        <v>1303441</v>
      </c>
      <c r="L5384" s="13" t="s">
        <v>14</v>
      </c>
      <c r="M5384" s="7">
        <v>1</v>
      </c>
      <c r="N5384" s="14"/>
    </row>
    <row r="5385" spans="1:14" ht="63">
      <c r="A5385" s="6">
        <v>5384</v>
      </c>
      <c r="B5385" s="8" t="s">
        <v>6907</v>
      </c>
      <c r="C5385" s="9" t="s">
        <v>6913</v>
      </c>
      <c r="D5385" s="10" t="s">
        <v>6914</v>
      </c>
      <c r="E5385" s="11" t="s">
        <v>7042</v>
      </c>
      <c r="F5385" s="6">
        <v>364331</v>
      </c>
      <c r="G5385" s="6" t="s">
        <v>7008</v>
      </c>
      <c r="H5385" s="16">
        <v>2210000</v>
      </c>
      <c r="I5385" s="12" t="s">
        <v>2296</v>
      </c>
      <c r="J5385" s="12" t="s">
        <v>2361</v>
      </c>
      <c r="K5385" s="15">
        <v>1755020</v>
      </c>
      <c r="L5385" s="13" t="s">
        <v>14</v>
      </c>
      <c r="M5385" s="7">
        <v>1</v>
      </c>
      <c r="N5385" s="14"/>
    </row>
    <row r="5386" spans="1:14" ht="47.25">
      <c r="A5386" s="6">
        <v>5385</v>
      </c>
      <c r="B5386" s="8" t="s">
        <v>6907</v>
      </c>
      <c r="C5386" s="9" t="s">
        <v>7037</v>
      </c>
      <c r="D5386" s="10" t="s">
        <v>7038</v>
      </c>
      <c r="E5386" s="11" t="s">
        <v>7043</v>
      </c>
      <c r="F5386" s="6">
        <v>364332</v>
      </c>
      <c r="G5386" s="6" t="s">
        <v>7008</v>
      </c>
      <c r="H5386" s="16">
        <v>2147470.0350000001</v>
      </c>
      <c r="I5386" s="12" t="s">
        <v>2296</v>
      </c>
      <c r="J5386" s="12" t="s">
        <v>7044</v>
      </c>
      <c r="K5386" s="15">
        <v>2169168</v>
      </c>
      <c r="L5386" s="13" t="s">
        <v>14</v>
      </c>
      <c r="M5386" s="7">
        <v>1</v>
      </c>
      <c r="N5386" s="14"/>
    </row>
    <row r="5387" spans="1:14" ht="63">
      <c r="A5387" s="6">
        <v>5386</v>
      </c>
      <c r="B5387" s="8" t="s">
        <v>6907</v>
      </c>
      <c r="C5387" s="9" t="s">
        <v>6913</v>
      </c>
      <c r="D5387" s="10" t="s">
        <v>6914</v>
      </c>
      <c r="E5387" s="11" t="s">
        <v>7045</v>
      </c>
      <c r="F5387" s="6">
        <v>364333</v>
      </c>
      <c r="G5387" s="6" t="s">
        <v>7008</v>
      </c>
      <c r="H5387" s="16">
        <v>2130000.3960000002</v>
      </c>
      <c r="I5387" s="12" t="s">
        <v>2296</v>
      </c>
      <c r="J5387" s="12" t="s">
        <v>2361</v>
      </c>
      <c r="K5387" s="15">
        <v>2113619</v>
      </c>
      <c r="L5387" s="13" t="s">
        <v>14</v>
      </c>
      <c r="M5387" s="7">
        <v>1</v>
      </c>
      <c r="N5387" s="14"/>
    </row>
    <row r="5388" spans="1:14" ht="47.25">
      <c r="A5388" s="6">
        <v>5387</v>
      </c>
      <c r="B5388" s="8" t="s">
        <v>6907</v>
      </c>
      <c r="C5388" s="9" t="s">
        <v>7046</v>
      </c>
      <c r="D5388" s="10" t="s">
        <v>7047</v>
      </c>
      <c r="E5388" s="11" t="s">
        <v>7048</v>
      </c>
      <c r="F5388" s="6">
        <v>315039</v>
      </c>
      <c r="G5388" s="6" t="s">
        <v>7008</v>
      </c>
      <c r="H5388" s="16">
        <v>2470980</v>
      </c>
      <c r="I5388" s="12" t="s">
        <v>7049</v>
      </c>
      <c r="J5388" s="12" t="s">
        <v>7050</v>
      </c>
      <c r="K5388" s="15">
        <v>2437498</v>
      </c>
      <c r="L5388" s="13" t="s">
        <v>14</v>
      </c>
      <c r="M5388" s="7">
        <v>1</v>
      </c>
      <c r="N5388" s="14"/>
    </row>
    <row r="5389" spans="1:14" ht="47.25">
      <c r="A5389" s="6">
        <v>5388</v>
      </c>
      <c r="B5389" s="8" t="s">
        <v>6907</v>
      </c>
      <c r="C5389" s="9" t="s">
        <v>6945</v>
      </c>
      <c r="D5389" s="10" t="s">
        <v>6946</v>
      </c>
      <c r="E5389" s="11" t="s">
        <v>7051</v>
      </c>
      <c r="F5389" s="6">
        <v>315040</v>
      </c>
      <c r="G5389" s="6" t="s">
        <v>7052</v>
      </c>
      <c r="H5389" s="16">
        <v>997010</v>
      </c>
      <c r="I5389" s="12" t="s">
        <v>7049</v>
      </c>
      <c r="J5389" s="12" t="s">
        <v>2459</v>
      </c>
      <c r="K5389" s="15">
        <v>627275</v>
      </c>
      <c r="L5389" s="13" t="s">
        <v>14</v>
      </c>
      <c r="M5389" s="7">
        <v>1</v>
      </c>
      <c r="N5389" s="14"/>
    </row>
    <row r="5390" spans="1:14" ht="47.25">
      <c r="A5390" s="6">
        <v>5389</v>
      </c>
      <c r="B5390" s="8" t="s">
        <v>6907</v>
      </c>
      <c r="C5390" s="9" t="s">
        <v>7053</v>
      </c>
      <c r="D5390" s="10" t="s">
        <v>7054</v>
      </c>
      <c r="E5390" s="11" t="s">
        <v>7055</v>
      </c>
      <c r="F5390" s="6">
        <v>370286</v>
      </c>
      <c r="G5390" s="6" t="s">
        <v>7052</v>
      </c>
      <c r="H5390" s="16">
        <v>569293</v>
      </c>
      <c r="I5390" s="12" t="s">
        <v>957</v>
      </c>
      <c r="J5390" s="12" t="s">
        <v>7056</v>
      </c>
      <c r="K5390" s="15">
        <v>319082</v>
      </c>
      <c r="L5390" s="13" t="s">
        <v>14</v>
      </c>
      <c r="M5390" s="7">
        <v>1</v>
      </c>
      <c r="N5390" s="14"/>
    </row>
    <row r="5391" spans="1:14" ht="47.25">
      <c r="A5391" s="6">
        <v>5390</v>
      </c>
      <c r="B5391" s="8" t="s">
        <v>6907</v>
      </c>
      <c r="C5391" s="9" t="s">
        <v>7053</v>
      </c>
      <c r="D5391" s="10" t="s">
        <v>7054</v>
      </c>
      <c r="E5391" s="11" t="s">
        <v>7057</v>
      </c>
      <c r="F5391" s="6">
        <v>370287</v>
      </c>
      <c r="G5391" s="6" t="s">
        <v>7052</v>
      </c>
      <c r="H5391" s="16">
        <v>569293</v>
      </c>
      <c r="I5391" s="12" t="s">
        <v>957</v>
      </c>
      <c r="J5391" s="12" t="s">
        <v>7058</v>
      </c>
      <c r="K5391" s="15">
        <v>563357</v>
      </c>
      <c r="L5391" s="13" t="s">
        <v>14</v>
      </c>
      <c r="M5391" s="7">
        <v>1</v>
      </c>
      <c r="N5391" s="14"/>
    </row>
    <row r="5392" spans="1:14" ht="77.25">
      <c r="A5392" s="6">
        <v>5391</v>
      </c>
      <c r="B5392" s="8" t="s">
        <v>6907</v>
      </c>
      <c r="C5392" s="9" t="s">
        <v>6908</v>
      </c>
      <c r="D5392" s="10" t="s">
        <v>6909</v>
      </c>
      <c r="E5392" s="11" t="s">
        <v>7059</v>
      </c>
      <c r="F5392" s="6">
        <v>415492</v>
      </c>
      <c r="G5392" s="6" t="s">
        <v>7052</v>
      </c>
      <c r="H5392" s="16">
        <v>3924720</v>
      </c>
      <c r="I5392" s="12" t="s">
        <v>5797</v>
      </c>
      <c r="J5392" s="12" t="s">
        <v>7060</v>
      </c>
      <c r="K5392" s="15">
        <v>3899575</v>
      </c>
      <c r="L5392" s="13" t="s">
        <v>14</v>
      </c>
      <c r="M5392" s="7">
        <v>1</v>
      </c>
      <c r="N5392" s="14"/>
    </row>
    <row r="5393" spans="1:14" ht="93">
      <c r="A5393" s="6">
        <v>5392</v>
      </c>
      <c r="B5393" s="8" t="s">
        <v>6907</v>
      </c>
      <c r="C5393" s="9" t="s">
        <v>7061</v>
      </c>
      <c r="D5393" s="10" t="s">
        <v>7017</v>
      </c>
      <c r="E5393" s="11" t="s">
        <v>7062</v>
      </c>
      <c r="F5393" s="6">
        <v>364329</v>
      </c>
      <c r="G5393" s="6" t="s">
        <v>7052</v>
      </c>
      <c r="H5393" s="16">
        <v>1239893</v>
      </c>
      <c r="I5393" s="12" t="s">
        <v>7063</v>
      </c>
      <c r="J5393" s="12" t="s">
        <v>7064</v>
      </c>
      <c r="K5393" s="15">
        <v>1171290</v>
      </c>
      <c r="L5393" s="13" t="s">
        <v>14</v>
      </c>
      <c r="M5393" s="7">
        <v>1</v>
      </c>
      <c r="N5393" s="14"/>
    </row>
    <row r="5394" spans="1:14" ht="63">
      <c r="A5394" s="6">
        <v>5393</v>
      </c>
      <c r="B5394" s="8" t="s">
        <v>6907</v>
      </c>
      <c r="C5394" s="9" t="s">
        <v>6913</v>
      </c>
      <c r="D5394" s="10" t="s">
        <v>6914</v>
      </c>
      <c r="E5394" s="11" t="s">
        <v>7065</v>
      </c>
      <c r="F5394" s="6">
        <v>364330</v>
      </c>
      <c r="G5394" s="6" t="s">
        <v>7052</v>
      </c>
      <c r="H5394" s="16">
        <v>2702803</v>
      </c>
      <c r="I5394" s="12" t="s">
        <v>7066</v>
      </c>
      <c r="J5394" s="12" t="s">
        <v>7067</v>
      </c>
      <c r="K5394" s="15">
        <v>2467420</v>
      </c>
      <c r="L5394" s="13" t="s">
        <v>14</v>
      </c>
      <c r="M5394" s="7">
        <v>1</v>
      </c>
      <c r="N5394" s="14"/>
    </row>
    <row r="5395" spans="1:14" ht="78.75">
      <c r="A5395" s="6">
        <v>5394</v>
      </c>
      <c r="B5395" s="8" t="s">
        <v>6907</v>
      </c>
      <c r="C5395" s="9" t="s">
        <v>7068</v>
      </c>
      <c r="D5395" s="10" t="s">
        <v>6972</v>
      </c>
      <c r="E5395" s="11" t="s">
        <v>7069</v>
      </c>
      <c r="F5395" s="6">
        <v>456695</v>
      </c>
      <c r="G5395" s="6" t="s">
        <v>7052</v>
      </c>
      <c r="H5395" s="16">
        <v>5840384</v>
      </c>
      <c r="I5395" s="12" t="s">
        <v>2462</v>
      </c>
      <c r="J5395" s="12" t="s">
        <v>1828</v>
      </c>
      <c r="K5395" s="15">
        <v>5814366</v>
      </c>
      <c r="L5395" s="13" t="s">
        <v>14</v>
      </c>
      <c r="M5395" s="7">
        <v>1</v>
      </c>
      <c r="N5395" s="14"/>
    </row>
    <row r="5396" spans="1:14" ht="78.75">
      <c r="A5396" s="6">
        <v>5395</v>
      </c>
      <c r="B5396" s="8" t="s">
        <v>6907</v>
      </c>
      <c r="C5396" s="9" t="s">
        <v>7061</v>
      </c>
      <c r="D5396" s="10" t="s">
        <v>7017</v>
      </c>
      <c r="E5396" s="11" t="s">
        <v>7070</v>
      </c>
      <c r="F5396" s="6">
        <v>370288</v>
      </c>
      <c r="G5396" s="6" t="s">
        <v>7052</v>
      </c>
      <c r="H5396" s="16">
        <v>1427301</v>
      </c>
      <c r="I5396" s="12" t="s">
        <v>2301</v>
      </c>
      <c r="J5396" s="12" t="s">
        <v>1133</v>
      </c>
      <c r="K5396" s="15">
        <v>1414761</v>
      </c>
      <c r="L5396" s="13" t="s">
        <v>14</v>
      </c>
      <c r="M5396" s="7">
        <v>1</v>
      </c>
      <c r="N5396" s="14"/>
    </row>
    <row r="5397" spans="1:14" ht="77.25">
      <c r="A5397" s="6">
        <v>5396</v>
      </c>
      <c r="B5397" s="8" t="s">
        <v>6907</v>
      </c>
      <c r="C5397" s="9" t="s">
        <v>6945</v>
      </c>
      <c r="D5397" s="10" t="s">
        <v>6946</v>
      </c>
      <c r="E5397" s="11" t="s">
        <v>7071</v>
      </c>
      <c r="F5397" s="6">
        <v>410098</v>
      </c>
      <c r="G5397" s="6" t="s">
        <v>7052</v>
      </c>
      <c r="H5397" s="16">
        <v>3340518</v>
      </c>
      <c r="I5397" s="12" t="s">
        <v>6233</v>
      </c>
      <c r="J5397" s="12" t="s">
        <v>5737</v>
      </c>
      <c r="K5397" s="15">
        <v>3313225</v>
      </c>
      <c r="L5397" s="13" t="s">
        <v>14</v>
      </c>
      <c r="M5397" s="7">
        <v>1</v>
      </c>
      <c r="N5397" s="14"/>
    </row>
    <row r="5398" spans="1:14" ht="78.75">
      <c r="A5398" s="6">
        <v>5397</v>
      </c>
      <c r="B5398" s="8" t="s">
        <v>6907</v>
      </c>
      <c r="C5398" s="9" t="s">
        <v>7072</v>
      </c>
      <c r="D5398" s="10" t="s">
        <v>7073</v>
      </c>
      <c r="E5398" s="11" t="s">
        <v>7074</v>
      </c>
      <c r="F5398" s="6">
        <v>395330</v>
      </c>
      <c r="G5398" s="6" t="s">
        <v>7075</v>
      </c>
      <c r="H5398" s="16">
        <v>46991758.064000003</v>
      </c>
      <c r="I5398" s="12">
        <v>43893</v>
      </c>
      <c r="J5398" s="12">
        <v>44264</v>
      </c>
      <c r="K5398" s="15">
        <v>22191000</v>
      </c>
      <c r="L5398" s="13" t="s">
        <v>70</v>
      </c>
      <c r="M5398" s="7">
        <v>1</v>
      </c>
      <c r="N5398" s="14"/>
    </row>
    <row r="5399" spans="1:14" ht="94.5">
      <c r="A5399" s="6">
        <v>5398</v>
      </c>
      <c r="B5399" s="8" t="s">
        <v>6907</v>
      </c>
      <c r="C5399" s="9" t="s">
        <v>7076</v>
      </c>
      <c r="D5399" s="10" t="s">
        <v>1112</v>
      </c>
      <c r="E5399" s="11" t="s">
        <v>7074</v>
      </c>
      <c r="F5399" s="6">
        <v>395330</v>
      </c>
      <c r="G5399" s="6" t="s">
        <v>7075</v>
      </c>
      <c r="H5399" s="16">
        <v>46991758.064000003</v>
      </c>
      <c r="I5399" s="12">
        <v>43893</v>
      </c>
      <c r="J5399" s="12">
        <v>44264</v>
      </c>
      <c r="K5399" s="15">
        <v>22191000</v>
      </c>
      <c r="L5399" s="13" t="s">
        <v>70</v>
      </c>
      <c r="M5399" s="7">
        <v>0.51</v>
      </c>
      <c r="N5399" s="14"/>
    </row>
    <row r="5400" spans="1:14" ht="78.75">
      <c r="A5400" s="6">
        <v>5399</v>
      </c>
      <c r="B5400" s="8" t="s">
        <v>6907</v>
      </c>
      <c r="C5400" s="9" t="s">
        <v>7077</v>
      </c>
      <c r="D5400" s="10" t="s">
        <v>6909</v>
      </c>
      <c r="E5400" s="11" t="s">
        <v>7074</v>
      </c>
      <c r="F5400" s="6">
        <v>395330</v>
      </c>
      <c r="G5400" s="6" t="s">
        <v>7075</v>
      </c>
      <c r="H5400" s="16">
        <v>46991758.064000003</v>
      </c>
      <c r="I5400" s="12">
        <v>43893</v>
      </c>
      <c r="J5400" s="12">
        <v>44264</v>
      </c>
      <c r="K5400" s="15">
        <v>22191000</v>
      </c>
      <c r="L5400" s="13" t="s">
        <v>70</v>
      </c>
      <c r="M5400" s="7">
        <v>0.49</v>
      </c>
      <c r="N5400" s="14"/>
    </row>
    <row r="5401" spans="1:14" ht="78.75">
      <c r="A5401" s="6">
        <v>5400</v>
      </c>
      <c r="B5401" s="8" t="s">
        <v>6907</v>
      </c>
      <c r="C5401" s="9" t="s">
        <v>6913</v>
      </c>
      <c r="D5401" s="10" t="s">
        <v>6914</v>
      </c>
      <c r="E5401" s="11" t="s">
        <v>7078</v>
      </c>
      <c r="F5401" s="6">
        <v>413233</v>
      </c>
      <c r="G5401" s="6" t="s">
        <v>7075</v>
      </c>
      <c r="H5401" s="16">
        <v>27998773.467999998</v>
      </c>
      <c r="I5401" s="12">
        <v>43992</v>
      </c>
      <c r="J5401" s="12">
        <v>44363</v>
      </c>
      <c r="K5401" s="15">
        <v>11658000</v>
      </c>
      <c r="L5401" s="13" t="s">
        <v>14</v>
      </c>
      <c r="M5401" s="7">
        <v>1</v>
      </c>
      <c r="N5401" s="14"/>
    </row>
    <row r="5402" spans="1:14" ht="78.75">
      <c r="A5402" s="6">
        <v>5401</v>
      </c>
      <c r="B5402" s="8" t="s">
        <v>6907</v>
      </c>
      <c r="C5402" s="9" t="s">
        <v>7079</v>
      </c>
      <c r="D5402" s="10" t="s">
        <v>7029</v>
      </c>
      <c r="E5402" s="11" t="s">
        <v>7080</v>
      </c>
      <c r="F5402" s="6">
        <v>413234</v>
      </c>
      <c r="G5402" s="6" t="s">
        <v>7075</v>
      </c>
      <c r="H5402" s="16">
        <v>38257347.783</v>
      </c>
      <c r="I5402" s="12">
        <v>43992</v>
      </c>
      <c r="J5402" s="12">
        <v>44363</v>
      </c>
      <c r="K5402" s="15">
        <v>28342000</v>
      </c>
      <c r="L5402" s="13" t="s">
        <v>14</v>
      </c>
      <c r="M5402" s="7">
        <v>1</v>
      </c>
      <c r="N5402" s="14"/>
    </row>
    <row r="5403" spans="1:14" ht="47.25">
      <c r="A5403" s="6">
        <v>5402</v>
      </c>
      <c r="B5403" s="8" t="s">
        <v>6907</v>
      </c>
      <c r="C5403" s="9" t="s">
        <v>7081</v>
      </c>
      <c r="D5403" s="10" t="s">
        <v>7082</v>
      </c>
      <c r="E5403" s="11" t="s">
        <v>7083</v>
      </c>
      <c r="F5403" s="6">
        <v>499527</v>
      </c>
      <c r="G5403" s="6" t="s">
        <v>848</v>
      </c>
      <c r="H5403" s="16">
        <v>9308640.5500000007</v>
      </c>
      <c r="I5403" s="12">
        <v>44173</v>
      </c>
      <c r="J5403" s="12">
        <v>44261</v>
      </c>
      <c r="K5403" s="15">
        <v>2240000</v>
      </c>
      <c r="L5403" s="13" t="s">
        <v>14</v>
      </c>
      <c r="M5403" s="7">
        <v>1</v>
      </c>
      <c r="N5403" s="14"/>
    </row>
    <row r="5404" spans="1:14" ht="47.25">
      <c r="A5404" s="6">
        <v>5403</v>
      </c>
      <c r="B5404" s="8" t="s">
        <v>6907</v>
      </c>
      <c r="C5404" s="9" t="s">
        <v>7084</v>
      </c>
      <c r="D5404" s="10" t="s">
        <v>7085</v>
      </c>
      <c r="E5404" s="11" t="s">
        <v>7086</v>
      </c>
      <c r="F5404" s="6">
        <v>4957458</v>
      </c>
      <c r="G5404" s="6" t="s">
        <v>848</v>
      </c>
      <c r="H5404" s="16">
        <v>3858005</v>
      </c>
      <c r="I5404" s="12">
        <v>44159</v>
      </c>
      <c r="J5404" s="12">
        <v>44225</v>
      </c>
      <c r="K5404" s="15">
        <v>1913000</v>
      </c>
      <c r="L5404" s="13" t="s">
        <v>14</v>
      </c>
      <c r="M5404" s="7">
        <v>1</v>
      </c>
      <c r="N5404" s="14"/>
    </row>
    <row r="5405" spans="1:14" ht="63">
      <c r="A5405" s="6">
        <v>5404</v>
      </c>
      <c r="B5405" s="8" t="s">
        <v>6907</v>
      </c>
      <c r="C5405" s="9" t="s">
        <v>7079</v>
      </c>
      <c r="D5405" s="10" t="s">
        <v>7029</v>
      </c>
      <c r="E5405" s="11" t="s">
        <v>7087</v>
      </c>
      <c r="F5405" s="6">
        <v>329330</v>
      </c>
      <c r="G5405" s="6" t="s">
        <v>7088</v>
      </c>
      <c r="H5405" s="16">
        <v>14222199.593</v>
      </c>
      <c r="I5405" s="12">
        <v>43711</v>
      </c>
      <c r="J5405" s="12">
        <v>44052</v>
      </c>
      <c r="K5405" s="15">
        <v>14696430</v>
      </c>
      <c r="L5405" s="13" t="s">
        <v>14</v>
      </c>
      <c r="M5405" s="7">
        <v>1</v>
      </c>
      <c r="N5405" s="14"/>
    </row>
    <row r="5406" spans="1:14" ht="63">
      <c r="A5406" s="6">
        <v>5405</v>
      </c>
      <c r="B5406" s="8" t="s">
        <v>6907</v>
      </c>
      <c r="C5406" s="9" t="s">
        <v>6913</v>
      </c>
      <c r="D5406" s="10" t="s">
        <v>6914</v>
      </c>
      <c r="E5406" s="11" t="s">
        <v>7089</v>
      </c>
      <c r="F5406" s="6">
        <v>403315</v>
      </c>
      <c r="G5406" s="6" t="s">
        <v>7088</v>
      </c>
      <c r="H5406" s="16">
        <v>21275920.134</v>
      </c>
      <c r="I5406" s="12" t="s">
        <v>7090</v>
      </c>
      <c r="J5406" s="12">
        <v>44312</v>
      </c>
      <c r="K5406" s="15">
        <v>300000</v>
      </c>
      <c r="L5406" s="13" t="s">
        <v>14</v>
      </c>
      <c r="M5406" s="7">
        <v>1</v>
      </c>
      <c r="N5406" s="14"/>
    </row>
    <row r="5407" spans="1:14" ht="47.25">
      <c r="A5407" s="6">
        <v>5406</v>
      </c>
      <c r="B5407" s="8" t="s">
        <v>6907</v>
      </c>
      <c r="C5407" s="9" t="s">
        <v>6945</v>
      </c>
      <c r="D5407" s="10" t="s">
        <v>6946</v>
      </c>
      <c r="E5407" s="11" t="s">
        <v>7091</v>
      </c>
      <c r="F5407" s="6">
        <v>356272</v>
      </c>
      <c r="G5407" s="6" t="s">
        <v>7088</v>
      </c>
      <c r="H5407" s="16">
        <v>20595580.759</v>
      </c>
      <c r="I5407" s="12">
        <v>43689</v>
      </c>
      <c r="J5407" s="12">
        <v>44024</v>
      </c>
      <c r="K5407" s="15">
        <v>20366800</v>
      </c>
      <c r="L5407" s="13" t="s">
        <v>14</v>
      </c>
      <c r="M5407" s="7">
        <v>1</v>
      </c>
      <c r="N5407" s="14"/>
    </row>
    <row r="5408" spans="1:14" ht="110.25">
      <c r="A5408" s="6">
        <v>5407</v>
      </c>
      <c r="B5408" s="8" t="s">
        <v>6907</v>
      </c>
      <c r="C5408" s="9" t="s">
        <v>7092</v>
      </c>
      <c r="D5408" s="10" t="s">
        <v>7093</v>
      </c>
      <c r="E5408" s="11" t="s">
        <v>7094</v>
      </c>
      <c r="F5408" s="6">
        <v>135295</v>
      </c>
      <c r="G5408" s="6" t="s">
        <v>2323</v>
      </c>
      <c r="H5408" s="16">
        <v>23300252.243999999</v>
      </c>
      <c r="I5408" s="12">
        <v>43192</v>
      </c>
      <c r="J5408" s="12">
        <v>43579</v>
      </c>
      <c r="K5408" s="15">
        <v>25300000</v>
      </c>
      <c r="L5408" s="13" t="s">
        <v>14</v>
      </c>
      <c r="M5408" s="7">
        <v>1</v>
      </c>
      <c r="N5408" s="14"/>
    </row>
    <row r="5409" spans="1:14" ht="94.5">
      <c r="A5409" s="6">
        <v>5408</v>
      </c>
      <c r="B5409" s="8" t="s">
        <v>6907</v>
      </c>
      <c r="C5409" s="9" t="s">
        <v>7095</v>
      </c>
      <c r="D5409" s="10" t="s">
        <v>499</v>
      </c>
      <c r="E5409" s="11" t="s">
        <v>7096</v>
      </c>
      <c r="F5409" s="6">
        <v>150187</v>
      </c>
      <c r="G5409" s="6" t="s">
        <v>2323</v>
      </c>
      <c r="H5409" s="16">
        <v>21713509.322999999</v>
      </c>
      <c r="I5409" s="12">
        <v>43437</v>
      </c>
      <c r="J5409" s="12">
        <v>43615</v>
      </c>
      <c r="K5409" s="15">
        <v>19448281</v>
      </c>
      <c r="L5409" s="13" t="s">
        <v>14</v>
      </c>
      <c r="M5409" s="7">
        <v>1</v>
      </c>
      <c r="N5409" s="14"/>
    </row>
    <row r="5410" spans="1:14" ht="94.5">
      <c r="A5410" s="6">
        <v>5409</v>
      </c>
      <c r="B5410" s="8" t="s">
        <v>6907</v>
      </c>
      <c r="C5410" s="9" t="s">
        <v>7068</v>
      </c>
      <c r="D5410" s="10" t="s">
        <v>6972</v>
      </c>
      <c r="E5410" s="11" t="s">
        <v>7097</v>
      </c>
      <c r="F5410" s="6">
        <v>287869</v>
      </c>
      <c r="G5410" s="6" t="s">
        <v>7098</v>
      </c>
      <c r="H5410" s="16">
        <v>26872915</v>
      </c>
      <c r="I5410" s="12" t="s">
        <v>7099</v>
      </c>
      <c r="J5410" s="12" t="s">
        <v>5686</v>
      </c>
      <c r="K5410" s="15">
        <v>2686766</v>
      </c>
      <c r="L5410" s="13" t="s">
        <v>14</v>
      </c>
      <c r="M5410" s="7">
        <v>1</v>
      </c>
      <c r="N5410" s="14"/>
    </row>
    <row r="5411" spans="1:14" ht="47.25">
      <c r="A5411" s="6">
        <v>5410</v>
      </c>
      <c r="B5411" s="8" t="s">
        <v>6907</v>
      </c>
      <c r="C5411" s="9" t="s">
        <v>7079</v>
      </c>
      <c r="D5411" s="10" t="s">
        <v>7029</v>
      </c>
      <c r="E5411" s="11" t="s">
        <v>7100</v>
      </c>
      <c r="F5411" s="6">
        <v>481278</v>
      </c>
      <c r="G5411" s="6" t="s">
        <v>7098</v>
      </c>
      <c r="H5411" s="16">
        <v>35540834</v>
      </c>
      <c r="I5411" s="12" t="s">
        <v>7101</v>
      </c>
      <c r="J5411" s="12" t="s">
        <v>2122</v>
      </c>
      <c r="K5411" s="15">
        <v>19511896</v>
      </c>
      <c r="L5411" s="13" t="s">
        <v>14</v>
      </c>
      <c r="M5411" s="7">
        <v>1</v>
      </c>
      <c r="N5411" s="14"/>
    </row>
    <row r="5412" spans="1:14" ht="47.25">
      <c r="A5412" s="6">
        <v>5411</v>
      </c>
      <c r="B5412" s="8" t="s">
        <v>6907</v>
      </c>
      <c r="C5412" s="9" t="s">
        <v>7079</v>
      </c>
      <c r="D5412" s="10" t="s">
        <v>7029</v>
      </c>
      <c r="E5412" s="11" t="s">
        <v>7102</v>
      </c>
      <c r="F5412" s="6">
        <v>478945</v>
      </c>
      <c r="G5412" s="6" t="s">
        <v>7098</v>
      </c>
      <c r="H5412" s="16">
        <v>16044530</v>
      </c>
      <c r="I5412" s="12" t="s">
        <v>1919</v>
      </c>
      <c r="J5412" s="12" t="s">
        <v>6371</v>
      </c>
      <c r="K5412" s="15">
        <v>9760464</v>
      </c>
      <c r="L5412" s="13" t="s">
        <v>14</v>
      </c>
      <c r="M5412" s="7">
        <v>1</v>
      </c>
      <c r="N5412" s="14"/>
    </row>
    <row r="5413" spans="1:14" ht="78.75">
      <c r="A5413" s="6">
        <v>5412</v>
      </c>
      <c r="B5413" s="8" t="s">
        <v>6907</v>
      </c>
      <c r="C5413" s="9" t="s">
        <v>7068</v>
      </c>
      <c r="D5413" s="10" t="s">
        <v>6972</v>
      </c>
      <c r="E5413" s="11" t="s">
        <v>7103</v>
      </c>
      <c r="F5413" s="6">
        <v>287871</v>
      </c>
      <c r="G5413" s="6" t="s">
        <v>7098</v>
      </c>
      <c r="H5413" s="16">
        <v>17657396</v>
      </c>
      <c r="I5413" s="12" t="s">
        <v>7099</v>
      </c>
      <c r="J5413" s="12" t="s">
        <v>2614</v>
      </c>
      <c r="K5413" s="15">
        <v>13814446</v>
      </c>
      <c r="L5413" s="13" t="s">
        <v>14</v>
      </c>
      <c r="M5413" s="7">
        <v>1</v>
      </c>
      <c r="N5413" s="14"/>
    </row>
    <row r="5414" spans="1:14" ht="47.25">
      <c r="A5414" s="6">
        <v>5413</v>
      </c>
      <c r="B5414" s="8" t="s">
        <v>6907</v>
      </c>
      <c r="C5414" s="9" t="s">
        <v>7068</v>
      </c>
      <c r="D5414" s="10" t="s">
        <v>6972</v>
      </c>
      <c r="E5414" s="11" t="s">
        <v>7104</v>
      </c>
      <c r="F5414" s="6">
        <v>287872</v>
      </c>
      <c r="G5414" s="6" t="s">
        <v>7098</v>
      </c>
      <c r="H5414" s="16">
        <v>18505182</v>
      </c>
      <c r="I5414" s="12" t="s">
        <v>7099</v>
      </c>
      <c r="J5414" s="12" t="s">
        <v>2614</v>
      </c>
      <c r="K5414" s="15">
        <v>17515129</v>
      </c>
      <c r="L5414" s="13" t="s">
        <v>14</v>
      </c>
      <c r="M5414" s="7">
        <v>1</v>
      </c>
      <c r="N5414" s="14"/>
    </row>
    <row r="5415" spans="1:14" ht="85.5">
      <c r="A5415" s="6">
        <v>5414</v>
      </c>
      <c r="B5415" s="8" t="s">
        <v>6907</v>
      </c>
      <c r="C5415" s="9" t="s">
        <v>7105</v>
      </c>
      <c r="D5415" s="10" t="s">
        <v>7106</v>
      </c>
      <c r="E5415" s="11" t="s">
        <v>7107</v>
      </c>
      <c r="F5415" s="6">
        <v>210425</v>
      </c>
      <c r="G5415" s="6" t="s">
        <v>7098</v>
      </c>
      <c r="H5415" s="16">
        <v>34195015</v>
      </c>
      <c r="I5415" s="12" t="s">
        <v>7108</v>
      </c>
      <c r="J5415" s="12" t="s">
        <v>2388</v>
      </c>
      <c r="K5415" s="15">
        <v>23140886</v>
      </c>
      <c r="L5415" s="13" t="s">
        <v>70</v>
      </c>
      <c r="M5415" s="7">
        <v>1</v>
      </c>
      <c r="N5415" s="14"/>
    </row>
    <row r="5416" spans="1:14" ht="85.5">
      <c r="A5416" s="6">
        <v>5415</v>
      </c>
      <c r="B5416" s="8" t="s">
        <v>6907</v>
      </c>
      <c r="C5416" s="9" t="s">
        <v>6945</v>
      </c>
      <c r="D5416" s="10" t="s">
        <v>6946</v>
      </c>
      <c r="E5416" s="11" t="s">
        <v>7107</v>
      </c>
      <c r="F5416" s="6">
        <v>210425</v>
      </c>
      <c r="G5416" s="6" t="s">
        <v>7098</v>
      </c>
      <c r="H5416" s="16">
        <v>34195015</v>
      </c>
      <c r="I5416" s="12" t="s">
        <v>7108</v>
      </c>
      <c r="J5416" s="12" t="s">
        <v>2388</v>
      </c>
      <c r="K5416" s="15">
        <v>7203346</v>
      </c>
      <c r="L5416" s="13" t="s">
        <v>70</v>
      </c>
      <c r="M5416" s="7">
        <v>0.51</v>
      </c>
      <c r="N5416" s="14"/>
    </row>
    <row r="5417" spans="1:14" ht="85.5">
      <c r="A5417" s="6">
        <v>5416</v>
      </c>
      <c r="B5417" s="8" t="s">
        <v>6907</v>
      </c>
      <c r="C5417" s="9" t="s">
        <v>7109</v>
      </c>
      <c r="D5417" s="10" t="s">
        <v>7110</v>
      </c>
      <c r="E5417" s="11" t="s">
        <v>7107</v>
      </c>
      <c r="F5417" s="6">
        <v>210425</v>
      </c>
      <c r="G5417" s="6" t="s">
        <v>7098</v>
      </c>
      <c r="H5417" s="16">
        <v>34195015</v>
      </c>
      <c r="I5417" s="12" t="s">
        <v>7108</v>
      </c>
      <c r="J5417" s="12" t="s">
        <v>2388</v>
      </c>
      <c r="K5417" s="15">
        <v>7203346</v>
      </c>
      <c r="L5417" s="13" t="s">
        <v>70</v>
      </c>
      <c r="M5417" s="7">
        <v>0.49</v>
      </c>
      <c r="N5417" s="14"/>
    </row>
    <row r="5418" spans="1:14" ht="74.25">
      <c r="A5418" s="6">
        <v>5417</v>
      </c>
      <c r="B5418" s="8" t="s">
        <v>6907</v>
      </c>
      <c r="C5418" s="9" t="s">
        <v>7037</v>
      </c>
      <c r="D5418" s="10" t="s">
        <v>7038</v>
      </c>
      <c r="E5418" s="11" t="s">
        <v>7111</v>
      </c>
      <c r="F5418" s="6">
        <v>379725</v>
      </c>
      <c r="G5418" s="6" t="s">
        <v>7098</v>
      </c>
      <c r="H5418" s="16">
        <v>8348084</v>
      </c>
      <c r="I5418" s="12" t="s">
        <v>7112</v>
      </c>
      <c r="J5418" s="12" t="s">
        <v>1225</v>
      </c>
      <c r="K5418" s="15">
        <v>4625202</v>
      </c>
      <c r="L5418" s="13" t="s">
        <v>14</v>
      </c>
      <c r="M5418" s="7">
        <v>1</v>
      </c>
      <c r="N5418" s="14"/>
    </row>
    <row r="5419" spans="1:14" ht="78.75">
      <c r="A5419" s="6">
        <v>5418</v>
      </c>
      <c r="B5419" s="8" t="s">
        <v>6907</v>
      </c>
      <c r="C5419" s="9" t="s">
        <v>7113</v>
      </c>
      <c r="D5419" s="10" t="s">
        <v>7114</v>
      </c>
      <c r="E5419" s="11" t="s">
        <v>7115</v>
      </c>
      <c r="F5419" s="6">
        <v>311528</v>
      </c>
      <c r="G5419" s="6" t="s">
        <v>7098</v>
      </c>
      <c r="H5419" s="16">
        <v>3372581</v>
      </c>
      <c r="I5419" s="12" t="s">
        <v>7116</v>
      </c>
      <c r="J5419" s="12" t="s">
        <v>7117</v>
      </c>
      <c r="K5419" s="15">
        <v>2093543</v>
      </c>
      <c r="L5419" s="13" t="s">
        <v>14</v>
      </c>
      <c r="M5419" s="7">
        <v>1</v>
      </c>
      <c r="N5419" s="14"/>
    </row>
    <row r="5420" spans="1:14" ht="94.5">
      <c r="A5420" s="6">
        <v>5419</v>
      </c>
      <c r="B5420" s="8" t="s">
        <v>6907</v>
      </c>
      <c r="C5420" s="9" t="s">
        <v>7118</v>
      </c>
      <c r="D5420" s="10" t="s">
        <v>7119</v>
      </c>
      <c r="E5420" s="11" t="s">
        <v>7120</v>
      </c>
      <c r="F5420" s="6">
        <v>210423</v>
      </c>
      <c r="G5420" s="6" t="s">
        <v>7098</v>
      </c>
      <c r="H5420" s="16">
        <v>15793917</v>
      </c>
      <c r="I5420" s="12" t="s">
        <v>7121</v>
      </c>
      <c r="J5420" s="12" t="s">
        <v>2314</v>
      </c>
      <c r="K5420" s="15">
        <v>12082780</v>
      </c>
      <c r="L5420" s="13" t="s">
        <v>14</v>
      </c>
      <c r="M5420" s="7">
        <v>1</v>
      </c>
      <c r="N5420" s="14"/>
    </row>
    <row r="5421" spans="1:14" ht="110.25">
      <c r="A5421" s="6">
        <v>5420</v>
      </c>
      <c r="B5421" s="8" t="s">
        <v>6907</v>
      </c>
      <c r="C5421" s="9" t="s">
        <v>7122</v>
      </c>
      <c r="D5421" s="10" t="s">
        <v>7123</v>
      </c>
      <c r="E5421" s="11" t="s">
        <v>7124</v>
      </c>
      <c r="F5421" s="6">
        <v>367438</v>
      </c>
      <c r="G5421" s="6" t="s">
        <v>7098</v>
      </c>
      <c r="H5421" s="16">
        <v>7086962</v>
      </c>
      <c r="I5421" s="12" t="s">
        <v>2333</v>
      </c>
      <c r="J5421" s="12" t="s">
        <v>1812</v>
      </c>
      <c r="K5421" s="15">
        <v>5202897</v>
      </c>
      <c r="L5421" s="13" t="s">
        <v>14</v>
      </c>
      <c r="M5421" s="7">
        <v>1</v>
      </c>
      <c r="N5421" s="14"/>
    </row>
    <row r="5422" spans="1:14" ht="63">
      <c r="A5422" s="6">
        <v>5421</v>
      </c>
      <c r="B5422" s="8" t="s">
        <v>6907</v>
      </c>
      <c r="C5422" s="9" t="s">
        <v>6913</v>
      </c>
      <c r="D5422" s="10" t="s">
        <v>6914</v>
      </c>
      <c r="E5422" s="11" t="s">
        <v>7125</v>
      </c>
      <c r="F5422" s="6">
        <v>406044</v>
      </c>
      <c r="G5422" s="6" t="s">
        <v>7098</v>
      </c>
      <c r="H5422" s="16">
        <v>19981796</v>
      </c>
      <c r="I5422" s="12" t="s">
        <v>1186</v>
      </c>
      <c r="J5422" s="12" t="s">
        <v>1799</v>
      </c>
      <c r="K5422" s="15">
        <v>6387896</v>
      </c>
      <c r="L5422" s="13" t="s">
        <v>14</v>
      </c>
      <c r="M5422" s="7">
        <v>1</v>
      </c>
      <c r="N5422" s="14"/>
    </row>
    <row r="5423" spans="1:14" ht="63">
      <c r="A5423" s="6">
        <v>5422</v>
      </c>
      <c r="B5423" s="8" t="s">
        <v>6907</v>
      </c>
      <c r="C5423" s="9" t="s">
        <v>7126</v>
      </c>
      <c r="D5423" s="10" t="s">
        <v>7073</v>
      </c>
      <c r="E5423" s="11" t="s">
        <v>7127</v>
      </c>
      <c r="F5423" s="6">
        <v>379727</v>
      </c>
      <c r="G5423" s="6" t="s">
        <v>7098</v>
      </c>
      <c r="H5423" s="16">
        <v>80732260</v>
      </c>
      <c r="I5423" s="12" t="s">
        <v>7128</v>
      </c>
      <c r="J5423" s="12" t="s">
        <v>6209</v>
      </c>
      <c r="K5423" s="15">
        <v>52299830</v>
      </c>
      <c r="L5423" s="13" t="s">
        <v>14</v>
      </c>
      <c r="M5423" s="7">
        <v>1</v>
      </c>
      <c r="N5423" s="14"/>
    </row>
    <row r="5424" spans="1:14" ht="110.25">
      <c r="A5424" s="6">
        <v>5423</v>
      </c>
      <c r="B5424" s="8" t="s">
        <v>6907</v>
      </c>
      <c r="C5424" s="9" t="s">
        <v>7037</v>
      </c>
      <c r="D5424" s="10" t="s">
        <v>7038</v>
      </c>
      <c r="E5424" s="11" t="s">
        <v>7129</v>
      </c>
      <c r="F5424" s="6">
        <v>315036</v>
      </c>
      <c r="G5424" s="6" t="s">
        <v>7098</v>
      </c>
      <c r="H5424" s="16">
        <v>10449108</v>
      </c>
      <c r="I5424" s="12" t="s">
        <v>7130</v>
      </c>
      <c r="J5424" s="12" t="s">
        <v>5686</v>
      </c>
      <c r="K5424" s="15">
        <v>7347000</v>
      </c>
      <c r="L5424" s="13" t="s">
        <v>14</v>
      </c>
      <c r="M5424" s="7">
        <v>1</v>
      </c>
      <c r="N5424" s="14"/>
    </row>
    <row r="5425" spans="1:14" ht="63">
      <c r="A5425" s="6">
        <v>5424</v>
      </c>
      <c r="B5425" s="8" t="s">
        <v>6907</v>
      </c>
      <c r="C5425" s="9" t="s">
        <v>6945</v>
      </c>
      <c r="D5425" s="10" t="s">
        <v>6946</v>
      </c>
      <c r="E5425" s="11" t="s">
        <v>7131</v>
      </c>
      <c r="F5425" s="6">
        <v>481279</v>
      </c>
      <c r="G5425" s="6" t="s">
        <v>7098</v>
      </c>
      <c r="H5425" s="16">
        <v>12121277</v>
      </c>
      <c r="I5425" s="12" t="s">
        <v>1919</v>
      </c>
      <c r="J5425" s="12" t="s">
        <v>6371</v>
      </c>
      <c r="K5425" s="15">
        <v>8495050</v>
      </c>
      <c r="L5425" s="13" t="s">
        <v>14</v>
      </c>
      <c r="M5425" s="7">
        <v>1</v>
      </c>
      <c r="N5425" s="14"/>
    </row>
    <row r="5426" spans="1:14" ht="78.75">
      <c r="A5426" s="6">
        <v>5425</v>
      </c>
      <c r="B5426" s="8" t="s">
        <v>6907</v>
      </c>
      <c r="C5426" s="9" t="s">
        <v>6908</v>
      </c>
      <c r="D5426" s="10" t="s">
        <v>6909</v>
      </c>
      <c r="E5426" s="11" t="s">
        <v>7132</v>
      </c>
      <c r="F5426" s="6">
        <v>220449</v>
      </c>
      <c r="G5426" s="6" t="s">
        <v>7098</v>
      </c>
      <c r="H5426" s="16">
        <v>22441965</v>
      </c>
      <c r="I5426" s="12" t="s">
        <v>5679</v>
      </c>
      <c r="J5426" s="12" t="s">
        <v>7133</v>
      </c>
      <c r="K5426" s="15">
        <v>11154704</v>
      </c>
      <c r="L5426" s="13" t="s">
        <v>14</v>
      </c>
      <c r="M5426" s="7">
        <v>1</v>
      </c>
      <c r="N5426" s="14"/>
    </row>
    <row r="5427" spans="1:14" ht="110.25">
      <c r="A5427" s="6">
        <v>5426</v>
      </c>
      <c r="B5427" s="8" t="s">
        <v>6907</v>
      </c>
      <c r="C5427" s="9" t="s">
        <v>7068</v>
      </c>
      <c r="D5427" s="10" t="s">
        <v>6972</v>
      </c>
      <c r="E5427" s="11" t="s">
        <v>7134</v>
      </c>
      <c r="F5427" s="6">
        <v>287874</v>
      </c>
      <c r="G5427" s="6" t="s">
        <v>7098</v>
      </c>
      <c r="H5427" s="16">
        <v>18273663</v>
      </c>
      <c r="I5427" s="12" t="s">
        <v>7099</v>
      </c>
      <c r="J5427" s="12" t="s">
        <v>2614</v>
      </c>
      <c r="K5427" s="15">
        <v>8950000</v>
      </c>
      <c r="L5427" s="13" t="s">
        <v>14</v>
      </c>
      <c r="M5427" s="7">
        <v>1</v>
      </c>
      <c r="N5427" s="14"/>
    </row>
    <row r="5428" spans="1:14" ht="94.5">
      <c r="A5428" s="6">
        <v>5427</v>
      </c>
      <c r="B5428" s="8" t="s">
        <v>6907</v>
      </c>
      <c r="C5428" s="9" t="s">
        <v>7135</v>
      </c>
      <c r="D5428" s="10" t="s">
        <v>7136</v>
      </c>
      <c r="E5428" s="11" t="s">
        <v>7137</v>
      </c>
      <c r="F5428" s="6">
        <v>311526</v>
      </c>
      <c r="G5428" s="6" t="s">
        <v>7098</v>
      </c>
      <c r="H5428" s="16">
        <v>6493366</v>
      </c>
      <c r="I5428" s="12" t="s">
        <v>7116</v>
      </c>
      <c r="J5428" s="12" t="s">
        <v>7117</v>
      </c>
      <c r="K5428" s="15">
        <v>4500000</v>
      </c>
      <c r="L5428" s="13" t="s">
        <v>14</v>
      </c>
      <c r="M5428" s="7">
        <v>1</v>
      </c>
      <c r="N5428" s="14"/>
    </row>
    <row r="5429" spans="1:14" ht="94.5">
      <c r="A5429" s="6">
        <v>5428</v>
      </c>
      <c r="B5429" s="8" t="s">
        <v>6907</v>
      </c>
      <c r="C5429" s="9" t="s">
        <v>7068</v>
      </c>
      <c r="D5429" s="10" t="s">
        <v>6972</v>
      </c>
      <c r="E5429" s="11" t="s">
        <v>7138</v>
      </c>
      <c r="F5429" s="6">
        <v>311527</v>
      </c>
      <c r="G5429" s="6" t="s">
        <v>7098</v>
      </c>
      <c r="H5429" s="16">
        <v>16424293</v>
      </c>
      <c r="I5429" s="12" t="s">
        <v>7130</v>
      </c>
      <c r="J5429" s="12" t="s">
        <v>5686</v>
      </c>
      <c r="K5429" s="15">
        <v>16179175</v>
      </c>
      <c r="L5429" s="13" t="s">
        <v>14</v>
      </c>
      <c r="M5429" s="7">
        <v>1</v>
      </c>
      <c r="N5429" s="14"/>
    </row>
    <row r="5430" spans="1:14" ht="63">
      <c r="A5430" s="6">
        <v>5429</v>
      </c>
      <c r="B5430" s="8" t="s">
        <v>6907</v>
      </c>
      <c r="C5430" s="9" t="s">
        <v>6913</v>
      </c>
      <c r="D5430" s="10" t="s">
        <v>6914</v>
      </c>
      <c r="E5430" s="11" t="s">
        <v>7139</v>
      </c>
      <c r="F5430" s="6">
        <v>421171</v>
      </c>
      <c r="G5430" s="6" t="s">
        <v>7098</v>
      </c>
      <c r="H5430" s="16">
        <v>29932851</v>
      </c>
      <c r="I5430" s="12" t="s">
        <v>2401</v>
      </c>
      <c r="J5430" s="12" t="s">
        <v>7140</v>
      </c>
      <c r="K5430" s="15">
        <v>11784876</v>
      </c>
      <c r="L5430" s="13" t="s">
        <v>14</v>
      </c>
      <c r="M5430" s="7">
        <v>1</v>
      </c>
      <c r="N5430" s="14"/>
    </row>
    <row r="5431" spans="1:14" ht="67.5">
      <c r="A5431" s="6">
        <v>5430</v>
      </c>
      <c r="B5431" s="8" t="s">
        <v>6907</v>
      </c>
      <c r="C5431" s="9" t="s">
        <v>7068</v>
      </c>
      <c r="D5431" s="10" t="s">
        <v>6972</v>
      </c>
      <c r="E5431" s="11" t="s">
        <v>7141</v>
      </c>
      <c r="F5431" s="6">
        <v>378192</v>
      </c>
      <c r="G5431" s="6" t="s">
        <v>794</v>
      </c>
      <c r="H5431" s="16">
        <v>20705538</v>
      </c>
      <c r="I5431" s="12" t="s">
        <v>7128</v>
      </c>
      <c r="J5431" s="12" t="s">
        <v>6209</v>
      </c>
      <c r="K5431" s="15">
        <v>5000000</v>
      </c>
      <c r="L5431" s="13" t="s">
        <v>14</v>
      </c>
      <c r="M5431" s="7">
        <v>1</v>
      </c>
      <c r="N5431" s="14"/>
    </row>
    <row r="5432" spans="1:14" ht="112.5">
      <c r="A5432" s="6">
        <v>5431</v>
      </c>
      <c r="B5432" s="8" t="s">
        <v>6907</v>
      </c>
      <c r="C5432" s="9" t="s">
        <v>6945</v>
      </c>
      <c r="D5432" s="10" t="s">
        <v>6946</v>
      </c>
      <c r="E5432" s="11" t="s">
        <v>7142</v>
      </c>
      <c r="F5432" s="6">
        <v>378194</v>
      </c>
      <c r="G5432" s="6" t="s">
        <v>794</v>
      </c>
      <c r="H5432" s="16">
        <v>15147914</v>
      </c>
      <c r="I5432" s="12" t="s">
        <v>7128</v>
      </c>
      <c r="J5432" s="12" t="s">
        <v>6209</v>
      </c>
      <c r="K5432" s="15">
        <v>2300000</v>
      </c>
      <c r="L5432" s="13" t="s">
        <v>14</v>
      </c>
      <c r="M5432" s="7">
        <v>1</v>
      </c>
      <c r="N5432" s="14"/>
    </row>
    <row r="5433" spans="1:14" ht="47.25">
      <c r="A5433" s="6">
        <v>5432</v>
      </c>
      <c r="B5433" s="8" t="s">
        <v>6907</v>
      </c>
      <c r="C5433" s="9" t="s">
        <v>7143</v>
      </c>
      <c r="D5433" s="10" t="s">
        <v>7144</v>
      </c>
      <c r="E5433" s="11" t="s">
        <v>7145</v>
      </c>
      <c r="F5433" s="6">
        <v>378195</v>
      </c>
      <c r="G5433" s="6" t="s">
        <v>794</v>
      </c>
      <c r="H5433" s="16">
        <v>12280409</v>
      </c>
      <c r="I5433" s="12" t="s">
        <v>7146</v>
      </c>
      <c r="J5433" s="12" t="s">
        <v>4708</v>
      </c>
      <c r="K5433" s="15">
        <v>1700000</v>
      </c>
      <c r="L5433" s="13" t="s">
        <v>14</v>
      </c>
      <c r="M5433" s="7">
        <v>1</v>
      </c>
      <c r="N5433" s="14"/>
    </row>
    <row r="5434" spans="1:14" ht="63">
      <c r="A5434" s="6">
        <v>5433</v>
      </c>
      <c r="B5434" s="8" t="s">
        <v>6907</v>
      </c>
      <c r="C5434" s="9" t="s">
        <v>7147</v>
      </c>
      <c r="D5434" s="10" t="s">
        <v>7148</v>
      </c>
      <c r="E5434" s="11" t="s">
        <v>7149</v>
      </c>
      <c r="F5434" s="6">
        <v>417180</v>
      </c>
      <c r="G5434" s="6" t="s">
        <v>794</v>
      </c>
      <c r="H5434" s="16">
        <v>10945800</v>
      </c>
      <c r="I5434" s="12" t="s">
        <v>1186</v>
      </c>
      <c r="J5434" s="12" t="s">
        <v>1799</v>
      </c>
      <c r="K5434" s="15">
        <v>0</v>
      </c>
      <c r="L5434" s="13" t="s">
        <v>14</v>
      </c>
      <c r="M5434" s="7">
        <v>1</v>
      </c>
      <c r="N5434" s="14"/>
    </row>
    <row r="5435" spans="1:14" ht="141.75">
      <c r="A5435" s="6">
        <v>5434</v>
      </c>
      <c r="B5435" s="8" t="s">
        <v>7150</v>
      </c>
      <c r="C5435" s="9" t="s">
        <v>7151</v>
      </c>
      <c r="D5435" s="10" t="s">
        <v>5448</v>
      </c>
      <c r="E5435" s="11" t="s">
        <v>7152</v>
      </c>
      <c r="F5435" s="6">
        <v>446561</v>
      </c>
      <c r="G5435" s="6" t="s">
        <v>4657</v>
      </c>
      <c r="H5435" s="16">
        <v>235890337.34</v>
      </c>
      <c r="I5435" s="12" t="s">
        <v>7153</v>
      </c>
      <c r="J5435" s="12" t="s">
        <v>5878</v>
      </c>
      <c r="K5435" s="15">
        <v>171228425</v>
      </c>
      <c r="L5435" s="13" t="s">
        <v>14</v>
      </c>
      <c r="M5435" s="7">
        <v>1</v>
      </c>
      <c r="N5435" s="14"/>
    </row>
    <row r="5436" spans="1:14" ht="94.5">
      <c r="A5436" s="6">
        <v>5435</v>
      </c>
      <c r="B5436" s="8" t="s">
        <v>7150</v>
      </c>
      <c r="C5436" s="9" t="s">
        <v>7151</v>
      </c>
      <c r="D5436" s="10" t="s">
        <v>5448</v>
      </c>
      <c r="E5436" s="11" t="s">
        <v>7154</v>
      </c>
      <c r="F5436" s="6">
        <v>579530</v>
      </c>
      <c r="G5436" s="6" t="s">
        <v>4657</v>
      </c>
      <c r="H5436" s="16" t="s">
        <v>7155</v>
      </c>
      <c r="I5436" s="12" t="s">
        <v>7156</v>
      </c>
      <c r="J5436" s="12" t="s">
        <v>7157</v>
      </c>
      <c r="K5436" s="15">
        <v>0</v>
      </c>
      <c r="L5436" s="13" t="s">
        <v>14</v>
      </c>
      <c r="M5436" s="7">
        <v>1</v>
      </c>
      <c r="N5436" s="14"/>
    </row>
    <row r="5437" spans="1:14" ht="63">
      <c r="A5437" s="6">
        <v>5436</v>
      </c>
      <c r="B5437" s="8" t="s">
        <v>7150</v>
      </c>
      <c r="C5437" s="9" t="s">
        <v>7151</v>
      </c>
      <c r="D5437" s="10" t="s">
        <v>5448</v>
      </c>
      <c r="E5437" s="11" t="s">
        <v>7158</v>
      </c>
      <c r="F5437" s="6">
        <v>562126</v>
      </c>
      <c r="G5437" s="6" t="s">
        <v>4657</v>
      </c>
      <c r="H5437" s="16">
        <v>93212202.870000005</v>
      </c>
      <c r="I5437" s="12" t="s">
        <v>7159</v>
      </c>
      <c r="J5437" s="12" t="s">
        <v>6267</v>
      </c>
      <c r="K5437" s="15">
        <v>0</v>
      </c>
      <c r="L5437" s="13" t="s">
        <v>14</v>
      </c>
      <c r="M5437" s="7">
        <v>1</v>
      </c>
      <c r="N5437" s="14"/>
    </row>
    <row r="5438" spans="1:14" ht="63">
      <c r="A5438" s="6">
        <v>5437</v>
      </c>
      <c r="B5438" s="8" t="s">
        <v>7150</v>
      </c>
      <c r="C5438" s="9" t="s">
        <v>7151</v>
      </c>
      <c r="D5438" s="10" t="s">
        <v>5448</v>
      </c>
      <c r="E5438" s="11" t="s">
        <v>7160</v>
      </c>
      <c r="F5438" s="6">
        <v>558548</v>
      </c>
      <c r="G5438" s="6" t="s">
        <v>4657</v>
      </c>
      <c r="H5438" s="16">
        <v>27671997.5</v>
      </c>
      <c r="I5438" s="12" t="s">
        <v>6455</v>
      </c>
      <c r="J5438" s="12" t="s">
        <v>7161</v>
      </c>
      <c r="K5438" s="15">
        <v>0</v>
      </c>
      <c r="L5438" s="13" t="s">
        <v>14</v>
      </c>
      <c r="M5438" s="7">
        <v>1</v>
      </c>
      <c r="N5438" s="14"/>
    </row>
    <row r="5439" spans="1:14" ht="78.75">
      <c r="A5439" s="6">
        <v>5438</v>
      </c>
      <c r="B5439" s="8" t="s">
        <v>7150</v>
      </c>
      <c r="C5439" s="9" t="s">
        <v>7162</v>
      </c>
      <c r="D5439" s="10" t="s">
        <v>7163</v>
      </c>
      <c r="E5439" s="11" t="s">
        <v>7164</v>
      </c>
      <c r="F5439" s="6">
        <v>558549</v>
      </c>
      <c r="G5439" s="6" t="s">
        <v>4657</v>
      </c>
      <c r="H5439" s="16">
        <v>43270887.640000001</v>
      </c>
      <c r="I5439" s="12" t="s">
        <v>6126</v>
      </c>
      <c r="J5439" s="12" t="s">
        <v>7165</v>
      </c>
      <c r="K5439" s="15">
        <v>0</v>
      </c>
      <c r="L5439" s="13" t="s">
        <v>14</v>
      </c>
      <c r="M5439" s="7">
        <v>1</v>
      </c>
      <c r="N5439" s="14"/>
    </row>
    <row r="5440" spans="1:14" ht="63">
      <c r="A5440" s="6">
        <v>5439</v>
      </c>
      <c r="B5440" s="8" t="s">
        <v>7150</v>
      </c>
      <c r="C5440" s="9" t="s">
        <v>7166</v>
      </c>
      <c r="D5440" s="10" t="s">
        <v>926</v>
      </c>
      <c r="E5440" s="11" t="s">
        <v>7167</v>
      </c>
      <c r="F5440" s="6">
        <v>347381</v>
      </c>
      <c r="G5440" s="6" t="s">
        <v>7168</v>
      </c>
      <c r="H5440" s="16">
        <v>71000000</v>
      </c>
      <c r="I5440" s="12" t="s">
        <v>7169</v>
      </c>
      <c r="J5440" s="12" t="s">
        <v>1165</v>
      </c>
      <c r="K5440" s="15">
        <v>47894361</v>
      </c>
      <c r="L5440" s="13" t="s">
        <v>14</v>
      </c>
      <c r="M5440" s="7">
        <v>1</v>
      </c>
      <c r="N5440" s="14"/>
    </row>
    <row r="5441" spans="1:14" ht="78.75">
      <c r="A5441" s="6">
        <v>5440</v>
      </c>
      <c r="B5441" s="8" t="s">
        <v>7150</v>
      </c>
      <c r="C5441" s="9" t="s">
        <v>7170</v>
      </c>
      <c r="D5441" s="10" t="s">
        <v>7171</v>
      </c>
      <c r="E5441" s="11" t="s">
        <v>7172</v>
      </c>
      <c r="F5441" s="6">
        <v>479859</v>
      </c>
      <c r="G5441" s="6" t="s">
        <v>7168</v>
      </c>
      <c r="H5441" s="16" t="s">
        <v>7173</v>
      </c>
      <c r="I5441" s="12" t="s">
        <v>2036</v>
      </c>
      <c r="J5441" s="12" t="s">
        <v>7000</v>
      </c>
      <c r="K5441" s="15">
        <v>38416142</v>
      </c>
      <c r="L5441" s="13" t="s">
        <v>14</v>
      </c>
      <c r="M5441" s="7">
        <v>1</v>
      </c>
      <c r="N5441" s="14"/>
    </row>
    <row r="5442" spans="1:14" ht="63">
      <c r="A5442" s="6">
        <v>5441</v>
      </c>
      <c r="B5442" s="8" t="s">
        <v>7150</v>
      </c>
      <c r="C5442" s="9" t="s">
        <v>7174</v>
      </c>
      <c r="D5442" s="10" t="s">
        <v>7175</v>
      </c>
      <c r="E5442" s="11" t="s">
        <v>7172</v>
      </c>
      <c r="F5442" s="6">
        <v>479859</v>
      </c>
      <c r="G5442" s="6" t="s">
        <v>7168</v>
      </c>
      <c r="H5442" s="16" t="s">
        <v>7173</v>
      </c>
      <c r="I5442" s="12" t="s">
        <v>2036</v>
      </c>
      <c r="J5442" s="12" t="s">
        <v>7000</v>
      </c>
      <c r="K5442" s="15">
        <v>38416142</v>
      </c>
      <c r="L5442" s="13" t="s">
        <v>70</v>
      </c>
      <c r="M5442" s="7">
        <v>1</v>
      </c>
      <c r="N5442" s="14"/>
    </row>
    <row r="5443" spans="1:14" ht="63">
      <c r="A5443" s="6">
        <v>5442</v>
      </c>
      <c r="B5443" s="8" t="s">
        <v>7150</v>
      </c>
      <c r="C5443" s="9" t="s">
        <v>7176</v>
      </c>
      <c r="D5443" s="10" t="s">
        <v>7171</v>
      </c>
      <c r="E5443" s="11" t="s">
        <v>7172</v>
      </c>
      <c r="F5443" s="6">
        <v>479859</v>
      </c>
      <c r="G5443" s="6" t="s">
        <v>7168</v>
      </c>
      <c r="H5443" s="16" t="s">
        <v>7173</v>
      </c>
      <c r="I5443" s="12" t="s">
        <v>2036</v>
      </c>
      <c r="J5443" s="12" t="s">
        <v>7000</v>
      </c>
      <c r="K5443" s="15">
        <v>38416142</v>
      </c>
      <c r="L5443" s="13" t="s">
        <v>70</v>
      </c>
      <c r="M5443" s="7">
        <v>0.51</v>
      </c>
      <c r="N5443" s="14"/>
    </row>
    <row r="5444" spans="1:14" ht="110.25">
      <c r="A5444" s="6">
        <v>5443</v>
      </c>
      <c r="B5444" s="8" t="s">
        <v>7150</v>
      </c>
      <c r="C5444" s="9" t="s">
        <v>7177</v>
      </c>
      <c r="D5444" s="10" t="s">
        <v>7178</v>
      </c>
      <c r="E5444" s="11" t="s">
        <v>7179</v>
      </c>
      <c r="F5444" s="6">
        <v>535939</v>
      </c>
      <c r="G5444" s="6" t="s">
        <v>875</v>
      </c>
      <c r="H5444" s="16">
        <v>9618016.5999999996</v>
      </c>
      <c r="I5444" s="12" t="s">
        <v>7180</v>
      </c>
      <c r="J5444" s="12" t="s">
        <v>6767</v>
      </c>
      <c r="K5444" s="15">
        <v>4855979</v>
      </c>
      <c r="L5444" s="13" t="s">
        <v>14</v>
      </c>
      <c r="M5444" s="7">
        <v>1</v>
      </c>
      <c r="N5444" s="14"/>
    </row>
    <row r="5445" spans="1:14" ht="110.25">
      <c r="A5445" s="6">
        <v>5444</v>
      </c>
      <c r="B5445" s="8" t="s">
        <v>7150</v>
      </c>
      <c r="C5445" s="9" t="s">
        <v>7181</v>
      </c>
      <c r="D5445" s="10" t="s">
        <v>7182</v>
      </c>
      <c r="E5445" s="11" t="s">
        <v>7183</v>
      </c>
      <c r="F5445" s="6">
        <v>537640</v>
      </c>
      <c r="G5445" s="6" t="s">
        <v>875</v>
      </c>
      <c r="H5445" s="16">
        <v>5943113.5499999998</v>
      </c>
      <c r="I5445" s="12" t="s">
        <v>2072</v>
      </c>
      <c r="J5445" s="12" t="s">
        <v>7184</v>
      </c>
      <c r="K5445" s="15">
        <v>3378020</v>
      </c>
      <c r="L5445" s="13" t="s">
        <v>14</v>
      </c>
      <c r="M5445" s="7">
        <v>1</v>
      </c>
      <c r="N5445" s="14"/>
    </row>
    <row r="5446" spans="1:14" ht="141.75">
      <c r="A5446" s="6">
        <v>5445</v>
      </c>
      <c r="B5446" s="8" t="s">
        <v>7150</v>
      </c>
      <c r="C5446" s="9" t="s">
        <v>7185</v>
      </c>
      <c r="D5446" s="10" t="s">
        <v>7186</v>
      </c>
      <c r="E5446" s="11" t="s">
        <v>7187</v>
      </c>
      <c r="F5446" s="6">
        <v>535938</v>
      </c>
      <c r="G5446" s="6" t="s">
        <v>875</v>
      </c>
      <c r="H5446" s="16">
        <v>5901916.7999999998</v>
      </c>
      <c r="I5446" s="12" t="s">
        <v>5906</v>
      </c>
      <c r="J5446" s="12" t="s">
        <v>2451</v>
      </c>
      <c r="K5446" s="15">
        <v>4401127</v>
      </c>
      <c r="L5446" s="13" t="s">
        <v>70</v>
      </c>
      <c r="M5446" s="7">
        <v>0.49</v>
      </c>
      <c r="N5446" s="14"/>
    </row>
    <row r="5447" spans="1:14" ht="141.75">
      <c r="A5447" s="6">
        <v>5446</v>
      </c>
      <c r="B5447" s="8" t="s">
        <v>7150</v>
      </c>
      <c r="C5447" s="9" t="s">
        <v>7188</v>
      </c>
      <c r="D5447" s="10" t="s">
        <v>7189</v>
      </c>
      <c r="E5447" s="11" t="s">
        <v>7190</v>
      </c>
      <c r="F5447" s="6">
        <v>535937</v>
      </c>
      <c r="G5447" s="6" t="s">
        <v>875</v>
      </c>
      <c r="H5447" s="16">
        <v>11170269.1</v>
      </c>
      <c r="I5447" s="12" t="s">
        <v>2072</v>
      </c>
      <c r="J5447" s="12" t="s">
        <v>2122</v>
      </c>
      <c r="K5447" s="15">
        <v>6130718</v>
      </c>
      <c r="L5447" s="13" t="s">
        <v>14</v>
      </c>
      <c r="M5447" s="7">
        <v>1</v>
      </c>
      <c r="N5447" s="14"/>
    </row>
    <row r="5448" spans="1:14" ht="110.25">
      <c r="A5448" s="6">
        <v>5447</v>
      </c>
      <c r="B5448" s="8" t="s">
        <v>7150</v>
      </c>
      <c r="C5448" s="9" t="s">
        <v>7191</v>
      </c>
      <c r="D5448" s="10" t="s">
        <v>7192</v>
      </c>
      <c r="E5448" s="11" t="s">
        <v>7193</v>
      </c>
      <c r="F5448" s="6">
        <v>544471</v>
      </c>
      <c r="G5448" s="6" t="s">
        <v>875</v>
      </c>
      <c r="H5448" s="16">
        <v>10096395.75</v>
      </c>
      <c r="I5448" s="12" t="s">
        <v>1020</v>
      </c>
      <c r="J5448" s="12" t="s">
        <v>7194</v>
      </c>
      <c r="K5448" s="15">
        <v>6960610</v>
      </c>
      <c r="L5448" s="13" t="s">
        <v>14</v>
      </c>
      <c r="M5448" s="7">
        <v>1</v>
      </c>
      <c r="N5448" s="14"/>
    </row>
    <row r="5449" spans="1:14" ht="110.25">
      <c r="A5449" s="6">
        <v>5448</v>
      </c>
      <c r="B5449" s="8" t="s">
        <v>7150</v>
      </c>
      <c r="C5449" s="9" t="s">
        <v>7195</v>
      </c>
      <c r="D5449" s="10" t="s">
        <v>7196</v>
      </c>
      <c r="E5449" s="11" t="s">
        <v>7197</v>
      </c>
      <c r="F5449" s="6">
        <v>544469</v>
      </c>
      <c r="G5449" s="6" t="s">
        <v>875</v>
      </c>
      <c r="H5449" s="16">
        <v>17260709.600000001</v>
      </c>
      <c r="I5449" s="12" t="s">
        <v>7198</v>
      </c>
      <c r="J5449" s="12" t="s">
        <v>2150</v>
      </c>
      <c r="K5449" s="15">
        <v>0</v>
      </c>
      <c r="L5449" s="13" t="s">
        <v>14</v>
      </c>
      <c r="M5449" s="7">
        <v>1</v>
      </c>
      <c r="N5449" s="14"/>
    </row>
    <row r="5450" spans="1:14" ht="110.25">
      <c r="A5450" s="6">
        <v>5449</v>
      </c>
      <c r="B5450" s="8" t="s">
        <v>7150</v>
      </c>
      <c r="C5450" s="9" t="s">
        <v>7199</v>
      </c>
      <c r="D5450" s="10" t="s">
        <v>7200</v>
      </c>
      <c r="E5450" s="11" t="s">
        <v>7201</v>
      </c>
      <c r="F5450" s="6">
        <v>544470</v>
      </c>
      <c r="G5450" s="6" t="s">
        <v>875</v>
      </c>
      <c r="H5450" s="16">
        <v>20124870.010000002</v>
      </c>
      <c r="I5450" s="12" t="s">
        <v>2414</v>
      </c>
      <c r="J5450" s="12" t="s">
        <v>7202</v>
      </c>
      <c r="K5450" s="15">
        <v>0</v>
      </c>
      <c r="L5450" s="13" t="s">
        <v>14</v>
      </c>
      <c r="M5450" s="7">
        <v>1</v>
      </c>
      <c r="N5450" s="14"/>
    </row>
    <row r="5451" spans="1:14" ht="126">
      <c r="A5451" s="6">
        <v>5450</v>
      </c>
      <c r="B5451" s="8" t="s">
        <v>7150</v>
      </c>
      <c r="C5451" s="9" t="s">
        <v>7203</v>
      </c>
      <c r="D5451" s="10" t="s">
        <v>7204</v>
      </c>
      <c r="E5451" s="11" t="s">
        <v>7205</v>
      </c>
      <c r="F5451" s="6">
        <v>544472</v>
      </c>
      <c r="G5451" s="6" t="s">
        <v>875</v>
      </c>
      <c r="H5451" s="16">
        <v>5028188.5</v>
      </c>
      <c r="I5451" s="12" t="s">
        <v>1020</v>
      </c>
      <c r="J5451" s="12" t="s">
        <v>3073</v>
      </c>
      <c r="K5451" s="15">
        <v>0</v>
      </c>
      <c r="L5451" s="13" t="s">
        <v>14</v>
      </c>
      <c r="M5451" s="7">
        <v>1</v>
      </c>
      <c r="N5451" s="14"/>
    </row>
    <row r="5452" spans="1:14" ht="126">
      <c r="A5452" s="6">
        <v>5451</v>
      </c>
      <c r="B5452" s="8" t="s">
        <v>7150</v>
      </c>
      <c r="C5452" s="9" t="s">
        <v>7206</v>
      </c>
      <c r="D5452" s="10" t="s">
        <v>7207</v>
      </c>
      <c r="E5452" s="11" t="s">
        <v>7208</v>
      </c>
      <c r="F5452" s="6">
        <v>544473</v>
      </c>
      <c r="G5452" s="6" t="s">
        <v>875</v>
      </c>
      <c r="H5452" s="16">
        <v>14140753.800000001</v>
      </c>
      <c r="I5452" s="12" t="s">
        <v>1844</v>
      </c>
      <c r="J5452" s="12" t="s">
        <v>7209</v>
      </c>
      <c r="K5452" s="15">
        <v>4089508</v>
      </c>
      <c r="L5452" s="13" t="s">
        <v>14</v>
      </c>
      <c r="M5452" s="7">
        <v>1</v>
      </c>
      <c r="N5452" s="14"/>
    </row>
    <row r="5453" spans="1:14" ht="110.25">
      <c r="A5453" s="6">
        <v>5452</v>
      </c>
      <c r="B5453" s="8" t="s">
        <v>7150</v>
      </c>
      <c r="C5453" s="9" t="s">
        <v>7210</v>
      </c>
      <c r="D5453" s="10" t="s">
        <v>7211</v>
      </c>
      <c r="E5453" s="11" t="s">
        <v>7212</v>
      </c>
      <c r="F5453" s="6">
        <v>563361</v>
      </c>
      <c r="G5453" s="6" t="s">
        <v>875</v>
      </c>
      <c r="H5453" s="16">
        <v>16279827.949999999</v>
      </c>
      <c r="I5453" s="12" t="s">
        <v>2586</v>
      </c>
      <c r="J5453" s="12" t="s">
        <v>7213</v>
      </c>
      <c r="K5453" s="15">
        <v>0</v>
      </c>
      <c r="L5453" s="13" t="s">
        <v>14</v>
      </c>
      <c r="M5453" s="7">
        <v>1</v>
      </c>
      <c r="N5453" s="14"/>
    </row>
    <row r="5454" spans="1:14" ht="63">
      <c r="A5454" s="6">
        <v>5453</v>
      </c>
      <c r="B5454" s="8" t="s">
        <v>7150</v>
      </c>
      <c r="C5454" s="9" t="s">
        <v>7214</v>
      </c>
      <c r="D5454" s="10" t="s">
        <v>7215</v>
      </c>
      <c r="E5454" s="11" t="s">
        <v>7216</v>
      </c>
      <c r="F5454" s="6">
        <v>533624</v>
      </c>
      <c r="G5454" s="6" t="s">
        <v>875</v>
      </c>
      <c r="H5454" s="16">
        <v>2305935</v>
      </c>
      <c r="I5454" s="12" t="s">
        <v>6209</v>
      </c>
      <c r="J5454" s="12" t="s">
        <v>7217</v>
      </c>
      <c r="K5454" s="15">
        <v>1813775</v>
      </c>
      <c r="L5454" s="13" t="s">
        <v>14</v>
      </c>
      <c r="M5454" s="7">
        <v>1</v>
      </c>
      <c r="N5454" s="14"/>
    </row>
    <row r="5455" spans="1:14" ht="173.25">
      <c r="A5455" s="6">
        <v>5454</v>
      </c>
      <c r="B5455" s="8" t="s">
        <v>7150</v>
      </c>
      <c r="C5455" s="9" t="s">
        <v>7218</v>
      </c>
      <c r="D5455" s="10" t="s">
        <v>7219</v>
      </c>
      <c r="E5455" s="11" t="s">
        <v>7220</v>
      </c>
      <c r="F5455" s="6">
        <v>533622</v>
      </c>
      <c r="G5455" s="6" t="s">
        <v>875</v>
      </c>
      <c r="H5455" s="16">
        <v>17555310.300000001</v>
      </c>
      <c r="I5455" s="12" t="s">
        <v>1853</v>
      </c>
      <c r="J5455" s="12" t="s">
        <v>6379</v>
      </c>
      <c r="K5455" s="15">
        <v>12200734</v>
      </c>
      <c r="L5455" s="13" t="s">
        <v>14</v>
      </c>
      <c r="M5455" s="7">
        <v>1</v>
      </c>
      <c r="N5455" s="14"/>
    </row>
    <row r="5456" spans="1:14" ht="141.75">
      <c r="A5456" s="6">
        <v>5455</v>
      </c>
      <c r="B5456" s="8" t="s">
        <v>7150</v>
      </c>
      <c r="C5456" s="9" t="s">
        <v>7221</v>
      </c>
      <c r="D5456" s="10" t="s">
        <v>7222</v>
      </c>
      <c r="E5456" s="11" t="s">
        <v>7223</v>
      </c>
      <c r="F5456" s="6">
        <v>533623</v>
      </c>
      <c r="G5456" s="6" t="s">
        <v>875</v>
      </c>
      <c r="H5456" s="16">
        <v>13731575.9</v>
      </c>
      <c r="I5456" s="12" t="s">
        <v>1853</v>
      </c>
      <c r="J5456" s="12" t="s">
        <v>7224</v>
      </c>
      <c r="K5456" s="15">
        <v>8268287</v>
      </c>
      <c r="L5456" s="13" t="s">
        <v>14</v>
      </c>
      <c r="M5456" s="7">
        <v>1</v>
      </c>
      <c r="N5456" s="14"/>
    </row>
    <row r="5457" spans="1:14" ht="141.75">
      <c r="A5457" s="6">
        <v>5456</v>
      </c>
      <c r="B5457" s="8" t="s">
        <v>7150</v>
      </c>
      <c r="C5457" s="9" t="s">
        <v>7225</v>
      </c>
      <c r="D5457" s="10" t="s">
        <v>5448</v>
      </c>
      <c r="E5457" s="11" t="s">
        <v>7226</v>
      </c>
      <c r="F5457" s="6">
        <v>533621</v>
      </c>
      <c r="G5457" s="6" t="s">
        <v>875</v>
      </c>
      <c r="H5457" s="16">
        <v>43476331.060000002</v>
      </c>
      <c r="I5457" s="12" t="s">
        <v>1247</v>
      </c>
      <c r="J5457" s="12" t="s">
        <v>7227</v>
      </c>
      <c r="K5457" s="15">
        <v>20042324</v>
      </c>
      <c r="L5457" s="13" t="s">
        <v>14</v>
      </c>
      <c r="M5457" s="7">
        <v>1</v>
      </c>
      <c r="N5457" s="14"/>
    </row>
    <row r="5458" spans="1:14" ht="126">
      <c r="A5458" s="6">
        <v>5457</v>
      </c>
      <c r="B5458" s="8" t="s">
        <v>7150</v>
      </c>
      <c r="C5458" s="9" t="s">
        <v>7228</v>
      </c>
      <c r="D5458" s="10" t="s">
        <v>7229</v>
      </c>
      <c r="E5458" s="11" t="s">
        <v>7230</v>
      </c>
      <c r="F5458" s="6">
        <v>591532</v>
      </c>
      <c r="G5458" s="6" t="s">
        <v>875</v>
      </c>
      <c r="H5458" s="16">
        <v>11351464.5</v>
      </c>
      <c r="I5458" s="12" t="s">
        <v>6699</v>
      </c>
      <c r="J5458" s="12" t="s">
        <v>7231</v>
      </c>
      <c r="K5458" s="15">
        <v>0</v>
      </c>
      <c r="L5458" s="13" t="s">
        <v>14</v>
      </c>
      <c r="M5458" s="7">
        <v>1</v>
      </c>
      <c r="N5458" s="14"/>
    </row>
    <row r="5459" spans="1:14" ht="126">
      <c r="A5459" s="6">
        <v>5458</v>
      </c>
      <c r="B5459" s="8" t="s">
        <v>7150</v>
      </c>
      <c r="C5459" s="9" t="s">
        <v>7232</v>
      </c>
      <c r="D5459" s="10" t="s">
        <v>7233</v>
      </c>
      <c r="E5459" s="11" t="s">
        <v>7234</v>
      </c>
      <c r="F5459" s="6">
        <v>592371</v>
      </c>
      <c r="G5459" s="6" t="s">
        <v>875</v>
      </c>
      <c r="H5459" s="16">
        <v>8070390.5999999996</v>
      </c>
      <c r="I5459" s="12" t="s">
        <v>7235</v>
      </c>
      <c r="J5459" s="12" t="s">
        <v>7236</v>
      </c>
      <c r="K5459" s="15">
        <v>0</v>
      </c>
      <c r="L5459" s="13" t="s">
        <v>14</v>
      </c>
      <c r="M5459" s="7">
        <v>1</v>
      </c>
      <c r="N5459" s="14"/>
    </row>
    <row r="5460" spans="1:14" ht="141.75">
      <c r="A5460" s="6">
        <v>5459</v>
      </c>
      <c r="B5460" s="8" t="s">
        <v>7150</v>
      </c>
      <c r="C5460" s="9" t="s">
        <v>7237</v>
      </c>
      <c r="D5460" s="10" t="s">
        <v>7238</v>
      </c>
      <c r="E5460" s="11" t="s">
        <v>7239</v>
      </c>
      <c r="F5460" s="6">
        <v>592372</v>
      </c>
      <c r="G5460" s="6" t="s">
        <v>875</v>
      </c>
      <c r="H5460" s="16">
        <v>10390541.4</v>
      </c>
      <c r="I5460" s="12" t="s">
        <v>2246</v>
      </c>
      <c r="J5460" s="12" t="s">
        <v>6667</v>
      </c>
      <c r="K5460" s="15">
        <v>0</v>
      </c>
      <c r="L5460" s="13" t="s">
        <v>14</v>
      </c>
      <c r="M5460" s="7">
        <v>1</v>
      </c>
      <c r="N5460" s="14"/>
    </row>
    <row r="5461" spans="1:14" ht="78.75">
      <c r="A5461" s="6">
        <v>5460</v>
      </c>
      <c r="B5461" s="8" t="s">
        <v>7150</v>
      </c>
      <c r="C5461" s="9" t="s">
        <v>7240</v>
      </c>
      <c r="D5461" s="10" t="s">
        <v>7241</v>
      </c>
      <c r="E5461" s="11" t="s">
        <v>7242</v>
      </c>
      <c r="F5461" s="6">
        <v>592373</v>
      </c>
      <c r="G5461" s="6" t="s">
        <v>875</v>
      </c>
      <c r="H5461" s="16">
        <v>20132073.199999999</v>
      </c>
      <c r="I5461" s="12" t="s">
        <v>2246</v>
      </c>
      <c r="J5461" s="12" t="s">
        <v>6667</v>
      </c>
      <c r="K5461" s="15">
        <v>0</v>
      </c>
      <c r="L5461" s="13" t="s">
        <v>14</v>
      </c>
      <c r="M5461" s="7">
        <v>1</v>
      </c>
      <c r="N5461" s="14"/>
    </row>
    <row r="5462" spans="1:14" ht="173.25">
      <c r="A5462" s="6">
        <v>5461</v>
      </c>
      <c r="B5462" s="8" t="s">
        <v>7150</v>
      </c>
      <c r="C5462" s="9" t="s">
        <v>7243</v>
      </c>
      <c r="D5462" s="10" t="s">
        <v>7244</v>
      </c>
      <c r="E5462" s="11" t="s">
        <v>7245</v>
      </c>
      <c r="F5462" s="6">
        <v>528831</v>
      </c>
      <c r="G5462" s="6" t="s">
        <v>875</v>
      </c>
      <c r="H5462" s="16">
        <v>8284674.5</v>
      </c>
      <c r="I5462" s="12" t="s">
        <v>5906</v>
      </c>
      <c r="J5462" s="12" t="s">
        <v>6588</v>
      </c>
      <c r="K5462" s="15">
        <v>5197708</v>
      </c>
      <c r="L5462" s="13" t="s">
        <v>14</v>
      </c>
      <c r="M5462" s="7">
        <v>1</v>
      </c>
      <c r="N5462" s="14"/>
    </row>
    <row r="5463" spans="1:14" ht="126">
      <c r="A5463" s="6">
        <v>5462</v>
      </c>
      <c r="B5463" s="8" t="s">
        <v>7150</v>
      </c>
      <c r="C5463" s="9" t="s">
        <v>7246</v>
      </c>
      <c r="D5463" s="10" t="s">
        <v>7247</v>
      </c>
      <c r="E5463" s="11" t="s">
        <v>7248</v>
      </c>
      <c r="F5463" s="6">
        <v>528833</v>
      </c>
      <c r="G5463" s="6" t="s">
        <v>875</v>
      </c>
      <c r="H5463" s="16">
        <v>8813912.8499999996</v>
      </c>
      <c r="I5463" s="12" t="s">
        <v>1853</v>
      </c>
      <c r="J5463" s="12" t="s">
        <v>7249</v>
      </c>
      <c r="K5463" s="15">
        <v>5027019</v>
      </c>
      <c r="L5463" s="13" t="s">
        <v>14</v>
      </c>
      <c r="M5463" s="7">
        <v>1</v>
      </c>
      <c r="N5463" s="14"/>
    </row>
    <row r="5464" spans="1:14" ht="126">
      <c r="A5464" s="6">
        <v>5463</v>
      </c>
      <c r="B5464" s="8" t="s">
        <v>7150</v>
      </c>
      <c r="C5464" s="9" t="s">
        <v>7250</v>
      </c>
      <c r="D5464" s="10" t="s">
        <v>7251</v>
      </c>
      <c r="E5464" s="11" t="s">
        <v>7252</v>
      </c>
      <c r="F5464" s="6">
        <v>528835</v>
      </c>
      <c r="G5464" s="6" t="s">
        <v>875</v>
      </c>
      <c r="H5464" s="16">
        <v>8511582.9600000009</v>
      </c>
      <c r="I5464" s="12" t="s">
        <v>1853</v>
      </c>
      <c r="J5464" s="12" t="s">
        <v>7249</v>
      </c>
      <c r="K5464" s="15">
        <v>6487885</v>
      </c>
      <c r="L5464" s="13" t="s">
        <v>14</v>
      </c>
      <c r="M5464" s="7">
        <v>1</v>
      </c>
      <c r="N5464" s="14"/>
    </row>
    <row r="5465" spans="1:14" ht="126">
      <c r="A5465" s="6">
        <v>5464</v>
      </c>
      <c r="B5465" s="8" t="s">
        <v>7150</v>
      </c>
      <c r="C5465" s="9" t="s">
        <v>7240</v>
      </c>
      <c r="D5465" s="10" t="s">
        <v>7241</v>
      </c>
      <c r="E5465" s="11" t="s">
        <v>7253</v>
      </c>
      <c r="F5465" s="6">
        <v>528834</v>
      </c>
      <c r="G5465" s="6" t="s">
        <v>875</v>
      </c>
      <c r="H5465" s="16">
        <v>8037970.9000000004</v>
      </c>
      <c r="I5465" s="12" t="s">
        <v>1009</v>
      </c>
      <c r="J5465" s="12" t="s">
        <v>7254</v>
      </c>
      <c r="K5465" s="15">
        <v>5736409</v>
      </c>
      <c r="L5465" s="13" t="s">
        <v>14</v>
      </c>
      <c r="M5465" s="7">
        <v>1</v>
      </c>
      <c r="N5465" s="14"/>
    </row>
    <row r="5466" spans="1:14" ht="63">
      <c r="A5466" s="6">
        <v>5465</v>
      </c>
      <c r="B5466" s="8" t="s">
        <v>7150</v>
      </c>
      <c r="C5466" s="9" t="s">
        <v>7255</v>
      </c>
      <c r="D5466" s="10" t="s">
        <v>7256</v>
      </c>
      <c r="E5466" s="11" t="s">
        <v>7257</v>
      </c>
      <c r="F5466" s="6">
        <v>560966</v>
      </c>
      <c r="G5466" s="6" t="s">
        <v>875</v>
      </c>
      <c r="H5466" s="16">
        <v>13495803.550000001</v>
      </c>
      <c r="I5466" s="12" t="s">
        <v>993</v>
      </c>
      <c r="J5466" s="12" t="s">
        <v>7258</v>
      </c>
      <c r="K5466" s="15">
        <v>1873960</v>
      </c>
      <c r="L5466" s="13" t="s">
        <v>14</v>
      </c>
      <c r="M5466" s="7">
        <v>1</v>
      </c>
      <c r="N5466" s="14"/>
    </row>
    <row r="5467" spans="1:14" ht="126">
      <c r="A5467" s="6">
        <v>5466</v>
      </c>
      <c r="B5467" s="8" t="s">
        <v>7150</v>
      </c>
      <c r="C5467" s="9" t="s">
        <v>7259</v>
      </c>
      <c r="D5467" s="10" t="s">
        <v>7260</v>
      </c>
      <c r="E5467" s="11" t="s">
        <v>7261</v>
      </c>
      <c r="F5467" s="6">
        <v>587975</v>
      </c>
      <c r="G5467" s="6" t="s">
        <v>875</v>
      </c>
      <c r="H5467" s="16">
        <v>16281032</v>
      </c>
      <c r="I5467" s="12" t="s">
        <v>2745</v>
      </c>
      <c r="J5467" s="12" t="s">
        <v>7262</v>
      </c>
      <c r="K5467" s="15">
        <v>0</v>
      </c>
      <c r="L5467" s="13" t="s">
        <v>14</v>
      </c>
      <c r="M5467" s="7">
        <v>1</v>
      </c>
      <c r="N5467" s="14"/>
    </row>
    <row r="5468" spans="1:14" ht="94.5">
      <c r="A5468" s="6">
        <v>5467</v>
      </c>
      <c r="B5468" s="8" t="s">
        <v>7150</v>
      </c>
      <c r="C5468" s="9" t="s">
        <v>7263</v>
      </c>
      <c r="D5468" s="10" t="s">
        <v>7264</v>
      </c>
      <c r="E5468" s="11" t="s">
        <v>7265</v>
      </c>
      <c r="F5468" s="6">
        <v>537635</v>
      </c>
      <c r="G5468" s="6" t="s">
        <v>7266</v>
      </c>
      <c r="H5468" s="16">
        <v>13258293.1</v>
      </c>
      <c r="I5468" s="12" t="s">
        <v>2066</v>
      </c>
      <c r="J5468" s="12" t="s">
        <v>7267</v>
      </c>
      <c r="K5468" s="15">
        <v>6900000</v>
      </c>
      <c r="L5468" s="13" t="s">
        <v>14</v>
      </c>
      <c r="M5468" s="7">
        <v>1</v>
      </c>
      <c r="N5468" s="14"/>
    </row>
    <row r="5469" spans="1:14" ht="78.75">
      <c r="A5469" s="6">
        <v>5468</v>
      </c>
      <c r="B5469" s="8" t="s">
        <v>7150</v>
      </c>
      <c r="C5469" s="9" t="s">
        <v>7268</v>
      </c>
      <c r="D5469" s="10" t="s">
        <v>7269</v>
      </c>
      <c r="E5469" s="11" t="s">
        <v>7270</v>
      </c>
      <c r="F5469" s="6">
        <v>558021</v>
      </c>
      <c r="G5469" s="6" t="s">
        <v>7266</v>
      </c>
      <c r="H5469" s="16">
        <v>11131695.300000001</v>
      </c>
      <c r="I5469" s="12" t="s">
        <v>7271</v>
      </c>
      <c r="J5469" s="12" t="s">
        <v>7267</v>
      </c>
      <c r="K5469" s="15">
        <v>0</v>
      </c>
      <c r="L5469" s="13" t="s">
        <v>14</v>
      </c>
      <c r="M5469" s="7">
        <v>1</v>
      </c>
      <c r="N5469" s="14"/>
    </row>
    <row r="5470" spans="1:14" ht="78.75">
      <c r="A5470" s="6">
        <v>5469</v>
      </c>
      <c r="B5470" s="8" t="s">
        <v>7150</v>
      </c>
      <c r="C5470" s="9" t="s">
        <v>7272</v>
      </c>
      <c r="D5470" s="10" t="s">
        <v>4637</v>
      </c>
      <c r="E5470" s="11" t="s">
        <v>7273</v>
      </c>
      <c r="F5470" s="6">
        <v>558020</v>
      </c>
      <c r="G5470" s="6" t="s">
        <v>7266</v>
      </c>
      <c r="H5470" s="16">
        <v>21414000.260000002</v>
      </c>
      <c r="I5470" s="12" t="s">
        <v>6173</v>
      </c>
      <c r="J5470" s="12" t="s">
        <v>7267</v>
      </c>
      <c r="K5470" s="15">
        <v>9125000</v>
      </c>
      <c r="L5470" s="13" t="s">
        <v>14</v>
      </c>
      <c r="M5470" s="7">
        <v>1</v>
      </c>
      <c r="N5470" s="14"/>
    </row>
    <row r="5471" spans="1:14" ht="94.5">
      <c r="A5471" s="6">
        <v>5470</v>
      </c>
      <c r="B5471" s="8" t="s">
        <v>7150</v>
      </c>
      <c r="C5471" s="9" t="s">
        <v>7272</v>
      </c>
      <c r="D5471" s="10" t="s">
        <v>4637</v>
      </c>
      <c r="E5471" s="11" t="s">
        <v>7274</v>
      </c>
      <c r="F5471" s="6">
        <v>568868</v>
      </c>
      <c r="G5471" s="6" t="s">
        <v>7266</v>
      </c>
      <c r="H5471" s="16">
        <v>16600000</v>
      </c>
      <c r="I5471" s="12" t="s">
        <v>6173</v>
      </c>
      <c r="J5471" s="12" t="s">
        <v>7267</v>
      </c>
      <c r="K5471" s="15">
        <v>0</v>
      </c>
      <c r="L5471" s="13" t="s">
        <v>14</v>
      </c>
      <c r="M5471" s="7">
        <v>1</v>
      </c>
      <c r="N5471" s="14"/>
    </row>
    <row r="5472" spans="1:14" ht="63">
      <c r="A5472" s="6">
        <v>5471</v>
      </c>
      <c r="B5472" s="8" t="s">
        <v>7150</v>
      </c>
      <c r="C5472" s="9" t="s">
        <v>7275</v>
      </c>
      <c r="D5472" s="10" t="s">
        <v>7276</v>
      </c>
      <c r="E5472" s="11" t="s">
        <v>7277</v>
      </c>
      <c r="F5472" s="6">
        <v>537636</v>
      </c>
      <c r="G5472" s="6" t="s">
        <v>7266</v>
      </c>
      <c r="H5472" s="16">
        <v>11440782.550000001</v>
      </c>
      <c r="I5472" s="12" t="s">
        <v>1133</v>
      </c>
      <c r="J5472" s="12" t="s">
        <v>7278</v>
      </c>
      <c r="K5472" s="15">
        <v>2396000</v>
      </c>
      <c r="L5472" s="13" t="s">
        <v>14</v>
      </c>
      <c r="M5472" s="7">
        <v>1</v>
      </c>
      <c r="N5472" s="14"/>
    </row>
    <row r="5473" spans="1:14" ht="63">
      <c r="A5473" s="6">
        <v>5472</v>
      </c>
      <c r="B5473" s="8" t="s">
        <v>7150</v>
      </c>
      <c r="C5473" s="9" t="s">
        <v>7279</v>
      </c>
      <c r="D5473" s="10" t="s">
        <v>7280</v>
      </c>
      <c r="E5473" s="11" t="s">
        <v>7281</v>
      </c>
      <c r="F5473" s="6">
        <v>537637</v>
      </c>
      <c r="G5473" s="6" t="s">
        <v>7266</v>
      </c>
      <c r="H5473" s="16">
        <v>12788951.300000001</v>
      </c>
      <c r="I5473" s="12" t="s">
        <v>1133</v>
      </c>
      <c r="J5473" s="12" t="s">
        <v>7278</v>
      </c>
      <c r="K5473" s="15">
        <v>0</v>
      </c>
      <c r="L5473" s="13" t="s">
        <v>14</v>
      </c>
      <c r="M5473" s="7">
        <v>1</v>
      </c>
      <c r="N5473" s="14"/>
    </row>
    <row r="5474" spans="1:14" ht="78.75">
      <c r="A5474" s="6">
        <v>5473</v>
      </c>
      <c r="B5474" s="8" t="s">
        <v>7150</v>
      </c>
      <c r="C5474" s="9" t="s">
        <v>7282</v>
      </c>
      <c r="D5474" s="10" t="s">
        <v>7283</v>
      </c>
      <c r="E5474" s="11" t="s">
        <v>7284</v>
      </c>
      <c r="F5474" s="6">
        <v>568869</v>
      </c>
      <c r="G5474" s="6" t="s">
        <v>7266</v>
      </c>
      <c r="H5474" s="16">
        <v>17251598.787</v>
      </c>
      <c r="I5474" s="12" t="s">
        <v>3081</v>
      </c>
      <c r="J5474" s="12" t="s">
        <v>7267</v>
      </c>
      <c r="K5474" s="15">
        <v>0</v>
      </c>
      <c r="L5474" s="13" t="s">
        <v>70</v>
      </c>
      <c r="M5474" s="7">
        <v>1</v>
      </c>
      <c r="N5474" s="14"/>
    </row>
    <row r="5475" spans="1:14" ht="78.75">
      <c r="A5475" s="6">
        <v>5474</v>
      </c>
      <c r="B5475" s="8" t="s">
        <v>7150</v>
      </c>
      <c r="C5475" s="9" t="s">
        <v>7285</v>
      </c>
      <c r="D5475" s="10" t="s">
        <v>7031</v>
      </c>
      <c r="E5475" s="11" t="s">
        <v>7284</v>
      </c>
      <c r="F5475" s="6">
        <v>568869</v>
      </c>
      <c r="G5475" s="6" t="s">
        <v>7266</v>
      </c>
      <c r="H5475" s="16">
        <v>17251598.787</v>
      </c>
      <c r="I5475" s="12" t="s">
        <v>3081</v>
      </c>
      <c r="J5475" s="12" t="s">
        <v>7267</v>
      </c>
      <c r="K5475" s="15">
        <v>0</v>
      </c>
      <c r="L5475" s="13" t="s">
        <v>70</v>
      </c>
      <c r="M5475" s="7">
        <v>0.51</v>
      </c>
      <c r="N5475" s="14"/>
    </row>
    <row r="5476" spans="1:14" ht="78.75">
      <c r="A5476" s="6">
        <v>5475</v>
      </c>
      <c r="B5476" s="8" t="s">
        <v>7150</v>
      </c>
      <c r="C5476" s="9" t="s">
        <v>7286</v>
      </c>
      <c r="D5476" s="10" t="s">
        <v>7287</v>
      </c>
      <c r="E5476" s="11" t="s">
        <v>7284</v>
      </c>
      <c r="F5476" s="6">
        <v>568869</v>
      </c>
      <c r="G5476" s="6" t="s">
        <v>7266</v>
      </c>
      <c r="H5476" s="16">
        <v>17251598.787</v>
      </c>
      <c r="I5476" s="12" t="s">
        <v>3081</v>
      </c>
      <c r="J5476" s="12" t="s">
        <v>7267</v>
      </c>
      <c r="K5476" s="15">
        <v>0</v>
      </c>
      <c r="L5476" s="13" t="s">
        <v>70</v>
      </c>
      <c r="M5476" s="7">
        <v>0.49</v>
      </c>
      <c r="N5476" s="14"/>
    </row>
    <row r="5477" spans="1:14" ht="78.75">
      <c r="A5477" s="6">
        <v>5476</v>
      </c>
      <c r="B5477" s="8" t="s">
        <v>7150</v>
      </c>
      <c r="C5477" s="9" t="s">
        <v>7288</v>
      </c>
      <c r="D5477" s="10" t="s">
        <v>5750</v>
      </c>
      <c r="E5477" s="11" t="s">
        <v>7289</v>
      </c>
      <c r="F5477" s="6">
        <v>303917</v>
      </c>
      <c r="G5477" s="6" t="s">
        <v>7266</v>
      </c>
      <c r="H5477" s="16">
        <v>60996883.859999999</v>
      </c>
      <c r="I5477" s="12" t="s">
        <v>7290</v>
      </c>
      <c r="J5477" s="12" t="s">
        <v>7291</v>
      </c>
      <c r="K5477" s="15">
        <v>54510240</v>
      </c>
      <c r="L5477" s="13" t="s">
        <v>14</v>
      </c>
      <c r="M5477" s="7">
        <v>1</v>
      </c>
      <c r="N5477" s="14"/>
    </row>
    <row r="5478" spans="1:14" ht="78.75">
      <c r="A5478" s="6">
        <v>5477</v>
      </c>
      <c r="B5478" s="8" t="s">
        <v>7150</v>
      </c>
      <c r="C5478" s="9" t="s">
        <v>7288</v>
      </c>
      <c r="D5478" s="10" t="s">
        <v>5750</v>
      </c>
      <c r="E5478" s="11" t="s">
        <v>7292</v>
      </c>
      <c r="F5478" s="6">
        <v>303918</v>
      </c>
      <c r="G5478" s="6" t="s">
        <v>7266</v>
      </c>
      <c r="H5478" s="16">
        <v>47542873.090000004</v>
      </c>
      <c r="I5478" s="12" t="s">
        <v>3426</v>
      </c>
      <c r="J5478" s="12" t="s">
        <v>2401</v>
      </c>
      <c r="K5478" s="15">
        <v>39867910</v>
      </c>
      <c r="L5478" s="13" t="s">
        <v>14</v>
      </c>
      <c r="M5478" s="7">
        <v>1</v>
      </c>
      <c r="N5478" s="14"/>
    </row>
    <row r="5479" spans="1:14" ht="94.5">
      <c r="A5479" s="6">
        <v>5478</v>
      </c>
      <c r="B5479" s="8" t="s">
        <v>7150</v>
      </c>
      <c r="C5479" s="9" t="s">
        <v>7293</v>
      </c>
      <c r="D5479" s="10" t="s">
        <v>7294</v>
      </c>
      <c r="E5479" s="11" t="s">
        <v>7295</v>
      </c>
      <c r="F5479" s="6">
        <v>523668</v>
      </c>
      <c r="G5479" s="6" t="s">
        <v>7266</v>
      </c>
      <c r="H5479" s="16">
        <v>11767730.75</v>
      </c>
      <c r="I5479" s="12" t="s">
        <v>1920</v>
      </c>
      <c r="J5479" s="12" t="s">
        <v>2165</v>
      </c>
      <c r="K5479" s="15">
        <v>4600000</v>
      </c>
      <c r="L5479" s="13" t="s">
        <v>14</v>
      </c>
      <c r="M5479" s="7">
        <v>1</v>
      </c>
      <c r="N5479" s="14"/>
    </row>
    <row r="5480" spans="1:14" ht="78.75">
      <c r="A5480" s="6">
        <v>5479</v>
      </c>
      <c r="B5480" s="8" t="s">
        <v>7150</v>
      </c>
      <c r="C5480" s="9" t="s">
        <v>7296</v>
      </c>
      <c r="D5480" s="10" t="s">
        <v>7297</v>
      </c>
      <c r="E5480" s="11" t="s">
        <v>7298</v>
      </c>
      <c r="F5480" s="6">
        <v>535941</v>
      </c>
      <c r="G5480" s="6" t="s">
        <v>7266</v>
      </c>
      <c r="H5480" s="16">
        <v>31602192.800000001</v>
      </c>
      <c r="I5480" s="12" t="s">
        <v>1897</v>
      </c>
      <c r="J5480" s="12" t="s">
        <v>7267</v>
      </c>
      <c r="K5480" s="15">
        <v>0</v>
      </c>
      <c r="L5480" s="13" t="s">
        <v>14</v>
      </c>
      <c r="M5480" s="7">
        <v>1</v>
      </c>
      <c r="N5480" s="14"/>
    </row>
    <row r="5481" spans="1:14" ht="63">
      <c r="A5481" s="6">
        <v>5480</v>
      </c>
      <c r="B5481" s="8" t="s">
        <v>7150</v>
      </c>
      <c r="C5481" s="9" t="s">
        <v>7299</v>
      </c>
      <c r="D5481" s="10" t="s">
        <v>7300</v>
      </c>
      <c r="E5481" s="11" t="s">
        <v>7301</v>
      </c>
      <c r="F5481" s="6">
        <v>535942</v>
      </c>
      <c r="G5481" s="6" t="s">
        <v>7266</v>
      </c>
      <c r="H5481" s="16">
        <v>5788293.9500000002</v>
      </c>
      <c r="I5481" s="12" t="s">
        <v>1133</v>
      </c>
      <c r="J5481" s="12" t="s">
        <v>7278</v>
      </c>
      <c r="K5481" s="15">
        <v>1796008</v>
      </c>
      <c r="L5481" s="13" t="s">
        <v>14</v>
      </c>
      <c r="M5481" s="7">
        <v>1</v>
      </c>
      <c r="N5481" s="14"/>
    </row>
    <row r="5482" spans="1:14" ht="63">
      <c r="A5482" s="6">
        <v>5481</v>
      </c>
      <c r="B5482" s="8" t="s">
        <v>7150</v>
      </c>
      <c r="C5482" s="9" t="s">
        <v>7302</v>
      </c>
      <c r="D5482" s="10" t="s">
        <v>7303</v>
      </c>
      <c r="E5482" s="11" t="s">
        <v>7304</v>
      </c>
      <c r="F5482" s="6">
        <v>88013</v>
      </c>
      <c r="G5482" s="6" t="s">
        <v>7266</v>
      </c>
      <c r="H5482" s="16">
        <v>6493008.5999999996</v>
      </c>
      <c r="I5482" s="12" t="s">
        <v>7305</v>
      </c>
      <c r="J5482" s="12" t="s">
        <v>7306</v>
      </c>
      <c r="K5482" s="15">
        <v>4686540</v>
      </c>
      <c r="L5482" s="13" t="s">
        <v>14</v>
      </c>
      <c r="M5482" s="7">
        <v>1</v>
      </c>
      <c r="N5482" s="14"/>
    </row>
    <row r="5483" spans="1:14" ht="63">
      <c r="A5483" s="6">
        <v>5482</v>
      </c>
      <c r="B5483" s="8" t="s">
        <v>7150</v>
      </c>
      <c r="C5483" s="9" t="s">
        <v>7307</v>
      </c>
      <c r="D5483" s="10" t="s">
        <v>7308</v>
      </c>
      <c r="E5483" s="11" t="s">
        <v>7309</v>
      </c>
      <c r="F5483" s="6">
        <v>112992</v>
      </c>
      <c r="G5483" s="6" t="s">
        <v>7266</v>
      </c>
      <c r="H5483" s="16">
        <v>10224936.460000001</v>
      </c>
      <c r="I5483" s="12" t="s">
        <v>7310</v>
      </c>
      <c r="J5483" s="12" t="s">
        <v>7306</v>
      </c>
      <c r="K5483" s="15">
        <v>7158052</v>
      </c>
      <c r="L5483" s="13" t="s">
        <v>14</v>
      </c>
      <c r="M5483" s="7">
        <v>1</v>
      </c>
      <c r="N5483" s="14"/>
    </row>
    <row r="5484" spans="1:14" ht="78.75">
      <c r="A5484" s="6">
        <v>5483</v>
      </c>
      <c r="B5484" s="8" t="s">
        <v>7150</v>
      </c>
      <c r="C5484" s="9" t="s">
        <v>7311</v>
      </c>
      <c r="D5484" s="10" t="s">
        <v>7312</v>
      </c>
      <c r="E5484" s="11" t="s">
        <v>7313</v>
      </c>
      <c r="F5484" s="6">
        <v>126123</v>
      </c>
      <c r="G5484" s="6" t="s">
        <v>7266</v>
      </c>
      <c r="H5484" s="16">
        <v>6697989</v>
      </c>
      <c r="I5484" s="12" t="s">
        <v>7314</v>
      </c>
      <c r="J5484" s="12" t="s">
        <v>7315</v>
      </c>
      <c r="K5484" s="15">
        <v>3102193</v>
      </c>
      <c r="L5484" s="13" t="s">
        <v>14</v>
      </c>
      <c r="M5484" s="7">
        <v>1</v>
      </c>
      <c r="N5484" s="14"/>
    </row>
    <row r="5485" spans="1:14" ht="78.75">
      <c r="A5485" s="6">
        <v>5484</v>
      </c>
      <c r="B5485" s="8" t="s">
        <v>7150</v>
      </c>
      <c r="C5485" s="9" t="s">
        <v>7316</v>
      </c>
      <c r="D5485" s="10" t="s">
        <v>3598</v>
      </c>
      <c r="E5485" s="11" t="s">
        <v>7317</v>
      </c>
      <c r="F5485" s="6">
        <v>120257</v>
      </c>
      <c r="G5485" s="6" t="s">
        <v>7266</v>
      </c>
      <c r="H5485" s="16">
        <v>53326713.93</v>
      </c>
      <c r="I5485" s="12" t="s">
        <v>6926</v>
      </c>
      <c r="J5485" s="12" t="s">
        <v>7318</v>
      </c>
      <c r="K5485" s="15">
        <v>44375951</v>
      </c>
      <c r="L5485" s="13" t="s">
        <v>14</v>
      </c>
      <c r="M5485" s="7">
        <v>1</v>
      </c>
      <c r="N5485" s="14"/>
    </row>
    <row r="5486" spans="1:14" ht="63">
      <c r="A5486" s="6">
        <v>5485</v>
      </c>
      <c r="B5486" s="8" t="s">
        <v>7150</v>
      </c>
      <c r="C5486" s="9" t="s">
        <v>7319</v>
      </c>
      <c r="D5486" s="10" t="s">
        <v>7320</v>
      </c>
      <c r="E5486" s="11" t="s">
        <v>7321</v>
      </c>
      <c r="F5486" s="6">
        <v>206941</v>
      </c>
      <c r="G5486" s="6" t="s">
        <v>7266</v>
      </c>
      <c r="H5486" s="16">
        <v>37827173.899999999</v>
      </c>
      <c r="I5486" s="12" t="s">
        <v>7322</v>
      </c>
      <c r="J5486" s="12" t="s">
        <v>7323</v>
      </c>
      <c r="K5486" s="15">
        <v>28739455</v>
      </c>
      <c r="L5486" s="13" t="s">
        <v>70</v>
      </c>
      <c r="M5486" s="7">
        <v>1</v>
      </c>
      <c r="N5486" s="14"/>
    </row>
    <row r="5487" spans="1:14" ht="78.75">
      <c r="A5487" s="6">
        <v>5486</v>
      </c>
      <c r="B5487" s="8" t="s">
        <v>7150</v>
      </c>
      <c r="C5487" s="9" t="s">
        <v>3893</v>
      </c>
      <c r="D5487" s="10" t="s">
        <v>3894</v>
      </c>
      <c r="E5487" s="11" t="s">
        <v>7321</v>
      </c>
      <c r="F5487" s="6">
        <v>206941</v>
      </c>
      <c r="G5487" s="6" t="s">
        <v>7266</v>
      </c>
      <c r="H5487" s="16">
        <v>37827173.899999999</v>
      </c>
      <c r="I5487" s="12" t="s">
        <v>7322</v>
      </c>
      <c r="J5487" s="12" t="s">
        <v>7323</v>
      </c>
      <c r="K5487" s="15">
        <v>28739455</v>
      </c>
      <c r="L5487" s="13" t="s">
        <v>70</v>
      </c>
      <c r="M5487" s="7">
        <v>0.51</v>
      </c>
      <c r="N5487" s="14"/>
    </row>
    <row r="5488" spans="1:14" ht="63">
      <c r="A5488" s="6">
        <v>5487</v>
      </c>
      <c r="B5488" s="8" t="s">
        <v>7150</v>
      </c>
      <c r="C5488" s="9" t="s">
        <v>7324</v>
      </c>
      <c r="D5488" s="10" t="s">
        <v>7325</v>
      </c>
      <c r="E5488" s="11" t="s">
        <v>7321</v>
      </c>
      <c r="F5488" s="6">
        <v>206941</v>
      </c>
      <c r="G5488" s="6" t="s">
        <v>7266</v>
      </c>
      <c r="H5488" s="16">
        <v>37827173.899999999</v>
      </c>
      <c r="I5488" s="12" t="s">
        <v>7322</v>
      </c>
      <c r="J5488" s="12" t="s">
        <v>7323</v>
      </c>
      <c r="K5488" s="15">
        <v>28739455</v>
      </c>
      <c r="L5488" s="13" t="s">
        <v>70</v>
      </c>
      <c r="M5488" s="7">
        <v>0.49</v>
      </c>
      <c r="N5488" s="14"/>
    </row>
    <row r="5489" spans="1:14" ht="94.5">
      <c r="A5489" s="6">
        <v>5488</v>
      </c>
      <c r="B5489" s="8" t="s">
        <v>7150</v>
      </c>
      <c r="C5489" s="9" t="s">
        <v>7326</v>
      </c>
      <c r="D5489" s="10" t="s">
        <v>5448</v>
      </c>
      <c r="E5489" s="11" t="s">
        <v>7327</v>
      </c>
      <c r="F5489" s="6">
        <v>206943</v>
      </c>
      <c r="G5489" s="6" t="s">
        <v>7266</v>
      </c>
      <c r="H5489" s="16">
        <v>69132699.269999996</v>
      </c>
      <c r="I5489" s="12" t="s">
        <v>7328</v>
      </c>
      <c r="J5489" s="12" t="s">
        <v>7329</v>
      </c>
      <c r="K5489" s="15">
        <v>60259399</v>
      </c>
      <c r="L5489" s="13" t="s">
        <v>14</v>
      </c>
      <c r="M5489" s="7">
        <v>1</v>
      </c>
      <c r="N5489" s="14"/>
    </row>
    <row r="5490" spans="1:14" ht="157.5">
      <c r="A5490" s="6">
        <v>5489</v>
      </c>
      <c r="B5490" s="8" t="s">
        <v>7150</v>
      </c>
      <c r="C5490" s="9" t="s">
        <v>7326</v>
      </c>
      <c r="D5490" s="10" t="s">
        <v>5448</v>
      </c>
      <c r="E5490" s="11" t="s">
        <v>7330</v>
      </c>
      <c r="F5490" s="6">
        <v>299498</v>
      </c>
      <c r="G5490" s="6" t="s">
        <v>7266</v>
      </c>
      <c r="H5490" s="16">
        <v>24177095</v>
      </c>
      <c r="I5490" s="12" t="s">
        <v>7331</v>
      </c>
      <c r="J5490" s="12" t="s">
        <v>7332</v>
      </c>
      <c r="K5490" s="15">
        <v>19161025</v>
      </c>
      <c r="L5490" s="13" t="s">
        <v>14</v>
      </c>
      <c r="M5490" s="7">
        <v>1</v>
      </c>
      <c r="N5490" s="14"/>
    </row>
    <row r="5491" spans="1:14" ht="78.75">
      <c r="A5491" s="6">
        <v>5490</v>
      </c>
      <c r="B5491" s="8" t="s">
        <v>7150</v>
      </c>
      <c r="C5491" s="9" t="s">
        <v>7162</v>
      </c>
      <c r="D5491" s="10" t="s">
        <v>7163</v>
      </c>
      <c r="E5491" s="11" t="s">
        <v>7333</v>
      </c>
      <c r="F5491" s="6">
        <v>523663</v>
      </c>
      <c r="G5491" s="6" t="s">
        <v>7266</v>
      </c>
      <c r="H5491" s="16">
        <v>13230635.73</v>
      </c>
      <c r="I5491" s="12" t="s">
        <v>2066</v>
      </c>
      <c r="J5491" s="12" t="s">
        <v>7267</v>
      </c>
      <c r="K5491" s="15">
        <v>0</v>
      </c>
      <c r="L5491" s="13" t="s">
        <v>14</v>
      </c>
      <c r="M5491" s="7">
        <v>1</v>
      </c>
      <c r="N5491" s="14"/>
    </row>
    <row r="5492" spans="1:14" ht="78.75">
      <c r="A5492" s="6">
        <v>5491</v>
      </c>
      <c r="B5492" s="8" t="s">
        <v>7150</v>
      </c>
      <c r="C5492" s="9" t="s">
        <v>7311</v>
      </c>
      <c r="D5492" s="10" t="s">
        <v>7312</v>
      </c>
      <c r="E5492" s="11" t="s">
        <v>7334</v>
      </c>
      <c r="F5492" s="6">
        <v>523664</v>
      </c>
      <c r="G5492" s="6" t="s">
        <v>7266</v>
      </c>
      <c r="H5492" s="16">
        <v>63515910.409999996</v>
      </c>
      <c r="I5492" s="12" t="s">
        <v>2050</v>
      </c>
      <c r="J5492" s="12" t="s">
        <v>7267</v>
      </c>
      <c r="K5492" s="15">
        <v>11300000</v>
      </c>
      <c r="L5492" s="13" t="s">
        <v>14</v>
      </c>
      <c r="M5492" s="7">
        <v>1</v>
      </c>
      <c r="N5492" s="14"/>
    </row>
    <row r="5493" spans="1:14" ht="78.75">
      <c r="A5493" s="6">
        <v>5492</v>
      </c>
      <c r="B5493" s="8" t="s">
        <v>7150</v>
      </c>
      <c r="C5493" s="9" t="s">
        <v>7335</v>
      </c>
      <c r="D5493" s="10" t="s">
        <v>7336</v>
      </c>
      <c r="E5493" s="11" t="s">
        <v>7337</v>
      </c>
      <c r="F5493" s="6">
        <v>523667</v>
      </c>
      <c r="G5493" s="6" t="s">
        <v>7266</v>
      </c>
      <c r="H5493" s="16">
        <v>11867688.800000001</v>
      </c>
      <c r="I5493" s="12" t="s">
        <v>1920</v>
      </c>
      <c r="J5493" s="12" t="s">
        <v>7338</v>
      </c>
      <c r="K5493" s="15">
        <v>6894367</v>
      </c>
      <c r="L5493" s="13" t="s">
        <v>14</v>
      </c>
      <c r="M5493" s="7">
        <v>1</v>
      </c>
      <c r="N5493" s="14"/>
    </row>
    <row r="5494" spans="1:14" ht="78.75">
      <c r="A5494" s="6">
        <v>5493</v>
      </c>
      <c r="B5494" s="8" t="s">
        <v>7150</v>
      </c>
      <c r="C5494" s="9" t="s">
        <v>7339</v>
      </c>
      <c r="D5494" s="10" t="s">
        <v>7340</v>
      </c>
      <c r="E5494" s="11" t="s">
        <v>7341</v>
      </c>
      <c r="F5494" s="6">
        <v>525990</v>
      </c>
      <c r="G5494" s="6" t="s">
        <v>7266</v>
      </c>
      <c r="H5494" s="16">
        <v>7076023.7000000002</v>
      </c>
      <c r="I5494" s="12" t="s">
        <v>1920</v>
      </c>
      <c r="J5494" s="12" t="s">
        <v>7342</v>
      </c>
      <c r="K5494" s="15">
        <v>1680000</v>
      </c>
      <c r="L5494" s="13" t="s">
        <v>14</v>
      </c>
      <c r="M5494" s="7">
        <v>1</v>
      </c>
      <c r="N5494" s="14"/>
    </row>
    <row r="5495" spans="1:14" ht="78.75">
      <c r="A5495" s="6">
        <v>5494</v>
      </c>
      <c r="B5495" s="8" t="s">
        <v>7150</v>
      </c>
      <c r="C5495" s="9" t="s">
        <v>7343</v>
      </c>
      <c r="D5495" s="10" t="s">
        <v>7344</v>
      </c>
      <c r="E5495" s="11" t="s">
        <v>7345</v>
      </c>
      <c r="F5495" s="6">
        <v>525991</v>
      </c>
      <c r="G5495" s="6" t="s">
        <v>7266</v>
      </c>
      <c r="H5495" s="16">
        <v>8539861.5999999996</v>
      </c>
      <c r="I5495" s="12" t="s">
        <v>5888</v>
      </c>
      <c r="J5495" s="12" t="s">
        <v>7346</v>
      </c>
      <c r="K5495" s="15">
        <v>6204178</v>
      </c>
      <c r="L5495" s="13" t="s">
        <v>14</v>
      </c>
      <c r="M5495" s="7">
        <v>1</v>
      </c>
      <c r="N5495" s="14"/>
    </row>
    <row r="5496" spans="1:14" ht="78.75">
      <c r="A5496" s="6">
        <v>5495</v>
      </c>
      <c r="B5496" s="8" t="s">
        <v>7150</v>
      </c>
      <c r="C5496" s="9" t="s">
        <v>7347</v>
      </c>
      <c r="D5496" s="10" t="s">
        <v>7348</v>
      </c>
      <c r="E5496" s="11" t="s">
        <v>7349</v>
      </c>
      <c r="F5496" s="6">
        <v>525992</v>
      </c>
      <c r="G5496" s="6" t="s">
        <v>7266</v>
      </c>
      <c r="H5496" s="16">
        <v>13196302.75</v>
      </c>
      <c r="I5496" s="12" t="s">
        <v>1002</v>
      </c>
      <c r="J5496" s="12" t="s">
        <v>7350</v>
      </c>
      <c r="K5496" s="15">
        <v>7986000</v>
      </c>
      <c r="L5496" s="13" t="s">
        <v>14</v>
      </c>
      <c r="M5496" s="7">
        <v>1</v>
      </c>
      <c r="N5496" s="14"/>
    </row>
    <row r="5497" spans="1:14" ht="63">
      <c r="A5497" s="6">
        <v>5496</v>
      </c>
      <c r="B5497" s="8" t="s">
        <v>7150</v>
      </c>
      <c r="C5497" s="9" t="s">
        <v>7351</v>
      </c>
      <c r="D5497" s="10" t="s">
        <v>7287</v>
      </c>
      <c r="E5497" s="11" t="s">
        <v>7352</v>
      </c>
      <c r="F5497" s="6">
        <v>535940</v>
      </c>
      <c r="G5497" s="6" t="s">
        <v>7266</v>
      </c>
      <c r="H5497" s="16">
        <v>9193060.6999999993</v>
      </c>
      <c r="I5497" s="12" t="s">
        <v>1897</v>
      </c>
      <c r="J5497" s="12" t="s">
        <v>2658</v>
      </c>
      <c r="K5497" s="15">
        <v>1100000</v>
      </c>
      <c r="L5497" s="13" t="s">
        <v>14</v>
      </c>
      <c r="M5497" s="7">
        <v>1</v>
      </c>
      <c r="N5497" s="14"/>
    </row>
    <row r="5498" spans="1:14" ht="126">
      <c r="A5498" s="6">
        <v>5497</v>
      </c>
      <c r="B5498" s="8" t="s">
        <v>7150</v>
      </c>
      <c r="C5498" s="9" t="s">
        <v>7353</v>
      </c>
      <c r="D5498" s="10" t="s">
        <v>7354</v>
      </c>
      <c r="E5498" s="11" t="s">
        <v>7355</v>
      </c>
      <c r="F5498" s="6">
        <v>546795</v>
      </c>
      <c r="G5498" s="6" t="s">
        <v>7266</v>
      </c>
      <c r="H5498" s="16">
        <v>8029500.7000000002</v>
      </c>
      <c r="I5498" s="12" t="s">
        <v>7198</v>
      </c>
      <c r="J5498" s="12" t="s">
        <v>7267</v>
      </c>
      <c r="K5498" s="15">
        <v>3000000</v>
      </c>
      <c r="L5498" s="13" t="s">
        <v>14</v>
      </c>
      <c r="M5498" s="7">
        <v>1</v>
      </c>
      <c r="N5498" s="14"/>
    </row>
    <row r="5499" spans="1:14" ht="94.5">
      <c r="A5499" s="6">
        <v>5498</v>
      </c>
      <c r="B5499" s="8" t="s">
        <v>7150</v>
      </c>
      <c r="C5499" s="9" t="s">
        <v>7356</v>
      </c>
      <c r="D5499" s="10" t="s">
        <v>7357</v>
      </c>
      <c r="E5499" s="11" t="s">
        <v>7358</v>
      </c>
      <c r="F5499" s="6">
        <v>555608</v>
      </c>
      <c r="G5499" s="6" t="s">
        <v>7266</v>
      </c>
      <c r="H5499" s="16">
        <v>12316463.1</v>
      </c>
      <c r="I5499" s="12" t="s">
        <v>3081</v>
      </c>
      <c r="J5499" s="12" t="s">
        <v>7267</v>
      </c>
      <c r="K5499" s="15">
        <v>0</v>
      </c>
      <c r="L5499" s="13" t="s">
        <v>14</v>
      </c>
      <c r="M5499" s="7">
        <v>1</v>
      </c>
      <c r="N5499" s="14"/>
    </row>
    <row r="5500" spans="1:14" ht="78.75">
      <c r="A5500" s="6">
        <v>5499</v>
      </c>
      <c r="B5500" s="8" t="s">
        <v>7150</v>
      </c>
      <c r="C5500" s="9" t="s">
        <v>7359</v>
      </c>
      <c r="D5500" s="10" t="s">
        <v>7360</v>
      </c>
      <c r="E5500" s="11" t="s">
        <v>7361</v>
      </c>
      <c r="F5500" s="6">
        <v>555606</v>
      </c>
      <c r="G5500" s="6" t="s">
        <v>7266</v>
      </c>
      <c r="H5500" s="16">
        <v>27967227.010000002</v>
      </c>
      <c r="I5500" s="12" t="s">
        <v>3081</v>
      </c>
      <c r="J5500" s="12" t="s">
        <v>7267</v>
      </c>
      <c r="K5500" s="15">
        <v>0</v>
      </c>
      <c r="L5500" s="13" t="s">
        <v>14</v>
      </c>
      <c r="M5500" s="7">
        <v>1</v>
      </c>
      <c r="N5500" s="14"/>
    </row>
    <row r="5501" spans="1:14" ht="78.75">
      <c r="A5501" s="6">
        <v>5500</v>
      </c>
      <c r="B5501" s="8" t="s">
        <v>7150</v>
      </c>
      <c r="C5501" s="9" t="s">
        <v>7362</v>
      </c>
      <c r="D5501" s="10" t="s">
        <v>7363</v>
      </c>
      <c r="E5501" s="11" t="s">
        <v>7364</v>
      </c>
      <c r="F5501" s="6">
        <v>566632</v>
      </c>
      <c r="G5501" s="6" t="s">
        <v>7266</v>
      </c>
      <c r="H5501" s="16">
        <v>5229154.3499999996</v>
      </c>
      <c r="I5501" s="12" t="s">
        <v>6499</v>
      </c>
      <c r="J5501" s="12" t="s">
        <v>7267</v>
      </c>
      <c r="K5501" s="15">
        <v>0</v>
      </c>
      <c r="L5501" s="13" t="s">
        <v>14</v>
      </c>
      <c r="M5501" s="7">
        <v>1</v>
      </c>
      <c r="N5501" s="14"/>
    </row>
    <row r="5502" spans="1:14" ht="63">
      <c r="A5502" s="6">
        <v>5501</v>
      </c>
      <c r="B5502" s="8" t="s">
        <v>7150</v>
      </c>
      <c r="C5502" s="9" t="s">
        <v>7365</v>
      </c>
      <c r="D5502" s="10" t="s">
        <v>7366</v>
      </c>
      <c r="E5502" s="11" t="s">
        <v>7367</v>
      </c>
      <c r="F5502" s="6">
        <v>581215</v>
      </c>
      <c r="G5502" s="6" t="s">
        <v>7266</v>
      </c>
      <c r="H5502" s="16">
        <v>13481510.800000001</v>
      </c>
      <c r="I5502" s="12" t="s">
        <v>2220</v>
      </c>
      <c r="J5502" s="12" t="s">
        <v>2658</v>
      </c>
      <c r="K5502" s="15">
        <v>0</v>
      </c>
      <c r="L5502" s="13" t="s">
        <v>14</v>
      </c>
      <c r="M5502" s="7">
        <v>1</v>
      </c>
      <c r="N5502" s="14"/>
    </row>
    <row r="5503" spans="1:14" ht="78.75">
      <c r="A5503" s="6">
        <v>5502</v>
      </c>
      <c r="B5503" s="8" t="s">
        <v>7150</v>
      </c>
      <c r="C5503" s="9" t="s">
        <v>7316</v>
      </c>
      <c r="D5503" s="10" t="s">
        <v>3598</v>
      </c>
      <c r="E5503" s="11" t="s">
        <v>7368</v>
      </c>
      <c r="F5503" s="6">
        <v>161785</v>
      </c>
      <c r="G5503" s="6" t="s">
        <v>7266</v>
      </c>
      <c r="H5503" s="16">
        <v>26314041.600000001</v>
      </c>
      <c r="I5503" s="12" t="s">
        <v>7369</v>
      </c>
      <c r="J5503" s="12" t="s">
        <v>7370</v>
      </c>
      <c r="K5503" s="15">
        <v>21246630</v>
      </c>
      <c r="L5503" s="13" t="s">
        <v>14</v>
      </c>
      <c r="M5503" s="7">
        <v>1</v>
      </c>
      <c r="N5503" s="14"/>
    </row>
    <row r="5504" spans="1:14" ht="63">
      <c r="A5504" s="6">
        <v>5503</v>
      </c>
      <c r="B5504" s="8" t="s">
        <v>7150</v>
      </c>
      <c r="C5504" s="9" t="s">
        <v>7371</v>
      </c>
      <c r="D5504" s="10" t="s">
        <v>7372</v>
      </c>
      <c r="E5504" s="11" t="s">
        <v>7373</v>
      </c>
      <c r="F5504" s="6">
        <v>395134</v>
      </c>
      <c r="G5504" s="6" t="s">
        <v>7266</v>
      </c>
      <c r="H5504" s="16">
        <v>10572193.75</v>
      </c>
      <c r="I5504" s="12" t="s">
        <v>6152</v>
      </c>
      <c r="J5504" s="12" t="s">
        <v>7374</v>
      </c>
      <c r="K5504" s="15">
        <v>7688001</v>
      </c>
      <c r="L5504" s="13" t="s">
        <v>14</v>
      </c>
      <c r="M5504" s="7">
        <v>1</v>
      </c>
      <c r="N5504" s="14"/>
    </row>
    <row r="5505" spans="1:14" ht="63">
      <c r="A5505" s="6">
        <v>5504</v>
      </c>
      <c r="B5505" s="8" t="s">
        <v>7150</v>
      </c>
      <c r="C5505" s="9" t="s">
        <v>7375</v>
      </c>
      <c r="D5505" s="10" t="s">
        <v>7376</v>
      </c>
      <c r="E5505" s="11" t="s">
        <v>7377</v>
      </c>
      <c r="F5505" s="6">
        <v>496602</v>
      </c>
      <c r="G5505" s="6" t="s">
        <v>7266</v>
      </c>
      <c r="H5505" s="16">
        <v>10224228.439999999</v>
      </c>
      <c r="I5505" s="12" t="s">
        <v>7015</v>
      </c>
      <c r="J5505" s="12" t="s">
        <v>6826</v>
      </c>
      <c r="K5505" s="15">
        <v>7045000</v>
      </c>
      <c r="L5505" s="13" t="s">
        <v>14</v>
      </c>
      <c r="M5505" s="7">
        <v>1</v>
      </c>
      <c r="N5505" s="14"/>
    </row>
    <row r="5506" spans="1:14" ht="78.75">
      <c r="A5506" s="6">
        <v>5505</v>
      </c>
      <c r="B5506" s="8" t="s">
        <v>7150</v>
      </c>
      <c r="C5506" s="9" t="s">
        <v>7378</v>
      </c>
      <c r="D5506" s="10" t="s">
        <v>7379</v>
      </c>
      <c r="E5506" s="11" t="s">
        <v>7380</v>
      </c>
      <c r="F5506" s="6">
        <v>496603</v>
      </c>
      <c r="G5506" s="6" t="s">
        <v>7266</v>
      </c>
      <c r="H5506" s="16">
        <v>8344171.0199999996</v>
      </c>
      <c r="I5506" s="12" t="s">
        <v>1919</v>
      </c>
      <c r="J5506" s="12" t="s">
        <v>2265</v>
      </c>
      <c r="K5506" s="15">
        <v>5285000</v>
      </c>
      <c r="L5506" s="13" t="s">
        <v>14</v>
      </c>
      <c r="M5506" s="7">
        <v>1</v>
      </c>
      <c r="N5506" s="14"/>
    </row>
    <row r="5507" spans="1:14" ht="78.75">
      <c r="A5507" s="6">
        <v>5506</v>
      </c>
      <c r="B5507" s="8" t="s">
        <v>7150</v>
      </c>
      <c r="C5507" s="9" t="s">
        <v>7381</v>
      </c>
      <c r="D5507" s="10" t="s">
        <v>7382</v>
      </c>
      <c r="E5507" s="11" t="s">
        <v>7383</v>
      </c>
      <c r="F5507" s="6">
        <v>523666</v>
      </c>
      <c r="G5507" s="6" t="s">
        <v>7266</v>
      </c>
      <c r="H5507" s="16">
        <v>12602609.73</v>
      </c>
      <c r="I5507" s="12" t="s">
        <v>1187</v>
      </c>
      <c r="J5507" s="12" t="s">
        <v>2165</v>
      </c>
      <c r="K5507" s="15">
        <v>860000</v>
      </c>
      <c r="L5507" s="13" t="s">
        <v>70</v>
      </c>
      <c r="M5507" s="7">
        <v>1</v>
      </c>
      <c r="N5507" s="14"/>
    </row>
    <row r="5508" spans="1:14" ht="78.75">
      <c r="A5508" s="6">
        <v>5507</v>
      </c>
      <c r="B5508" s="8" t="s">
        <v>7150</v>
      </c>
      <c r="C5508" s="9" t="s">
        <v>7384</v>
      </c>
      <c r="D5508" s="10" t="s">
        <v>7382</v>
      </c>
      <c r="E5508" s="11" t="s">
        <v>7383</v>
      </c>
      <c r="F5508" s="6">
        <v>523666</v>
      </c>
      <c r="G5508" s="6" t="s">
        <v>7266</v>
      </c>
      <c r="H5508" s="16">
        <v>12602609.73</v>
      </c>
      <c r="I5508" s="12" t="s">
        <v>1187</v>
      </c>
      <c r="J5508" s="12" t="s">
        <v>2165</v>
      </c>
      <c r="K5508" s="15">
        <v>860000</v>
      </c>
      <c r="L5508" s="13" t="s">
        <v>70</v>
      </c>
      <c r="M5508" s="7">
        <v>0.51</v>
      </c>
      <c r="N5508" s="14"/>
    </row>
    <row r="5509" spans="1:14" ht="78.75">
      <c r="A5509" s="6">
        <v>5508</v>
      </c>
      <c r="B5509" s="8" t="s">
        <v>7150</v>
      </c>
      <c r="C5509" s="9" t="s">
        <v>7385</v>
      </c>
      <c r="D5509" s="10" t="s">
        <v>7382</v>
      </c>
      <c r="E5509" s="11" t="s">
        <v>7383</v>
      </c>
      <c r="F5509" s="6">
        <v>523666</v>
      </c>
      <c r="G5509" s="6" t="s">
        <v>7266</v>
      </c>
      <c r="H5509" s="16">
        <v>12602609.73</v>
      </c>
      <c r="I5509" s="12" t="s">
        <v>1187</v>
      </c>
      <c r="J5509" s="12" t="s">
        <v>2165</v>
      </c>
      <c r="K5509" s="15">
        <v>860000</v>
      </c>
      <c r="L5509" s="13" t="s">
        <v>70</v>
      </c>
      <c r="M5509" s="7">
        <v>0.49</v>
      </c>
      <c r="N5509" s="14"/>
    </row>
    <row r="5510" spans="1:14" ht="78.75">
      <c r="A5510" s="6">
        <v>5509</v>
      </c>
      <c r="B5510" s="8" t="s">
        <v>7150</v>
      </c>
      <c r="C5510" s="9" t="s">
        <v>7386</v>
      </c>
      <c r="D5510" s="10" t="s">
        <v>7387</v>
      </c>
      <c r="E5510" s="11" t="s">
        <v>7388</v>
      </c>
      <c r="F5510" s="6">
        <v>523669</v>
      </c>
      <c r="G5510" s="6" t="s">
        <v>7266</v>
      </c>
      <c r="H5510" s="16">
        <v>8955654.75</v>
      </c>
      <c r="I5510" s="12" t="s">
        <v>5702</v>
      </c>
      <c r="J5510" s="12" t="s">
        <v>6797</v>
      </c>
      <c r="K5510" s="15">
        <v>2400000</v>
      </c>
      <c r="L5510" s="13" t="s">
        <v>14</v>
      </c>
      <c r="M5510" s="7">
        <v>1</v>
      </c>
      <c r="N5510" s="14"/>
    </row>
    <row r="5511" spans="1:14" ht="94.5">
      <c r="A5511" s="6">
        <v>5510</v>
      </c>
      <c r="B5511" s="8" t="s">
        <v>7150</v>
      </c>
      <c r="C5511" s="9" t="s">
        <v>7389</v>
      </c>
      <c r="D5511" s="10" t="s">
        <v>7390</v>
      </c>
      <c r="E5511" s="11" t="s">
        <v>7391</v>
      </c>
      <c r="F5511" s="6">
        <v>506335</v>
      </c>
      <c r="G5511" s="6" t="s">
        <v>7266</v>
      </c>
      <c r="H5511" s="16">
        <v>13849678.550000001</v>
      </c>
      <c r="I5511" s="12" t="s">
        <v>1812</v>
      </c>
      <c r="J5511" s="12" t="s">
        <v>7392</v>
      </c>
      <c r="K5511" s="15">
        <v>7795000</v>
      </c>
      <c r="L5511" s="13" t="s">
        <v>14</v>
      </c>
      <c r="M5511" s="7">
        <v>1</v>
      </c>
      <c r="N5511" s="14"/>
    </row>
    <row r="5512" spans="1:14" ht="63">
      <c r="A5512" s="6">
        <v>5511</v>
      </c>
      <c r="B5512" s="8" t="s">
        <v>7150</v>
      </c>
      <c r="C5512" s="9" t="s">
        <v>7393</v>
      </c>
      <c r="D5512" s="10" t="s">
        <v>7394</v>
      </c>
      <c r="E5512" s="11" t="s">
        <v>7395</v>
      </c>
      <c r="F5512" s="6">
        <v>507683</v>
      </c>
      <c r="G5512" s="6" t="s">
        <v>7266</v>
      </c>
      <c r="H5512" s="16">
        <v>14101950.1</v>
      </c>
      <c r="I5512" s="12" t="s">
        <v>5814</v>
      </c>
      <c r="J5512" s="12" t="s">
        <v>1166</v>
      </c>
      <c r="K5512" s="15">
        <v>800000</v>
      </c>
      <c r="L5512" s="13" t="s">
        <v>14</v>
      </c>
      <c r="M5512" s="7">
        <v>1</v>
      </c>
      <c r="N5512" s="14"/>
    </row>
    <row r="5513" spans="1:14" ht="63">
      <c r="A5513" s="6">
        <v>5512</v>
      </c>
      <c r="B5513" s="8" t="s">
        <v>7150</v>
      </c>
      <c r="C5513" s="9" t="s">
        <v>7396</v>
      </c>
      <c r="D5513" s="10" t="s">
        <v>7397</v>
      </c>
      <c r="E5513" s="11" t="s">
        <v>7398</v>
      </c>
      <c r="F5513" s="6">
        <v>507684</v>
      </c>
      <c r="G5513" s="6" t="s">
        <v>7266</v>
      </c>
      <c r="H5513" s="16">
        <v>2393406.25</v>
      </c>
      <c r="I5513" s="12" t="s">
        <v>7399</v>
      </c>
      <c r="J5513" s="12" t="s">
        <v>3053</v>
      </c>
      <c r="K5513" s="15">
        <v>2358438</v>
      </c>
      <c r="L5513" s="13" t="s">
        <v>14</v>
      </c>
      <c r="M5513" s="7">
        <v>1</v>
      </c>
      <c r="N5513" s="14"/>
    </row>
    <row r="5514" spans="1:14" ht="78.75">
      <c r="A5514" s="6">
        <v>5513</v>
      </c>
      <c r="B5514" s="8" t="s">
        <v>7150</v>
      </c>
      <c r="C5514" s="9" t="s">
        <v>7400</v>
      </c>
      <c r="D5514" s="10" t="s">
        <v>7401</v>
      </c>
      <c r="E5514" s="11" t="s">
        <v>7402</v>
      </c>
      <c r="F5514" s="6">
        <v>507685</v>
      </c>
      <c r="G5514" s="6" t="s">
        <v>7266</v>
      </c>
      <c r="H5514" s="16">
        <v>6014998.1500000004</v>
      </c>
      <c r="I5514" s="12" t="s">
        <v>2434</v>
      </c>
      <c r="J5514" s="12" t="s">
        <v>2454</v>
      </c>
      <c r="K5514" s="15">
        <v>0</v>
      </c>
      <c r="L5514" s="13" t="s">
        <v>14</v>
      </c>
      <c r="M5514" s="7">
        <v>1</v>
      </c>
      <c r="N5514" s="14"/>
    </row>
    <row r="5515" spans="1:14" ht="63">
      <c r="A5515" s="6">
        <v>5514</v>
      </c>
      <c r="B5515" s="8" t="s">
        <v>7150</v>
      </c>
      <c r="C5515" s="9" t="s">
        <v>7403</v>
      </c>
      <c r="D5515" s="10" t="s">
        <v>7404</v>
      </c>
      <c r="E5515" s="11" t="s">
        <v>7405</v>
      </c>
      <c r="F5515" s="6">
        <v>507686</v>
      </c>
      <c r="G5515" s="6" t="s">
        <v>7266</v>
      </c>
      <c r="H5515" s="16">
        <v>4846408.8499999996</v>
      </c>
      <c r="I5515" s="12" t="s">
        <v>5814</v>
      </c>
      <c r="J5515" s="12" t="s">
        <v>1166</v>
      </c>
      <c r="K5515" s="15">
        <v>2015000</v>
      </c>
      <c r="L5515" s="13" t="s">
        <v>14</v>
      </c>
      <c r="M5515" s="7">
        <v>1</v>
      </c>
      <c r="N5515" s="14"/>
    </row>
    <row r="5516" spans="1:14" ht="94.5">
      <c r="A5516" s="6">
        <v>5515</v>
      </c>
      <c r="B5516" s="8" t="s">
        <v>7150</v>
      </c>
      <c r="C5516" s="9" t="s">
        <v>7406</v>
      </c>
      <c r="D5516" s="10" t="s">
        <v>7407</v>
      </c>
      <c r="E5516" s="11" t="s">
        <v>7408</v>
      </c>
      <c r="F5516" s="6">
        <v>509319</v>
      </c>
      <c r="G5516" s="6" t="s">
        <v>7266</v>
      </c>
      <c r="H5516" s="16">
        <v>15805640.710000001</v>
      </c>
      <c r="I5516" s="12" t="s">
        <v>1952</v>
      </c>
      <c r="J5516" s="12" t="s">
        <v>7409</v>
      </c>
      <c r="K5516" s="15">
        <v>3396499</v>
      </c>
      <c r="L5516" s="13" t="s">
        <v>14</v>
      </c>
      <c r="M5516" s="7">
        <v>1</v>
      </c>
      <c r="N5516" s="14"/>
    </row>
    <row r="5517" spans="1:14" ht="78.75">
      <c r="A5517" s="6">
        <v>5516</v>
      </c>
      <c r="B5517" s="8" t="s">
        <v>7150</v>
      </c>
      <c r="C5517" s="9" t="s">
        <v>7410</v>
      </c>
      <c r="D5517" s="10" t="s">
        <v>7171</v>
      </c>
      <c r="E5517" s="11" t="s">
        <v>7411</v>
      </c>
      <c r="F5517" s="6">
        <v>519475</v>
      </c>
      <c r="G5517" s="6" t="s">
        <v>7266</v>
      </c>
      <c r="H5517" s="16">
        <v>30278779.879999999</v>
      </c>
      <c r="I5517" s="12" t="s">
        <v>5702</v>
      </c>
      <c r="J5517" s="12" t="s">
        <v>5910</v>
      </c>
      <c r="K5517" s="15">
        <v>24750000</v>
      </c>
      <c r="L5517" s="13" t="s">
        <v>14</v>
      </c>
      <c r="M5517" s="7">
        <v>1</v>
      </c>
      <c r="N5517" s="14"/>
    </row>
    <row r="5518" spans="1:14" ht="78.75">
      <c r="A5518" s="6">
        <v>5517</v>
      </c>
      <c r="B5518" s="8" t="s">
        <v>7150</v>
      </c>
      <c r="C5518" s="9" t="s">
        <v>7412</v>
      </c>
      <c r="D5518" s="10" t="s">
        <v>7413</v>
      </c>
      <c r="E5518" s="11" t="s">
        <v>7414</v>
      </c>
      <c r="F5518" s="6">
        <v>573877</v>
      </c>
      <c r="G5518" s="6" t="s">
        <v>7266</v>
      </c>
      <c r="H5518" s="16">
        <v>3821564.05</v>
      </c>
      <c r="I5518" s="12" t="s">
        <v>7415</v>
      </c>
      <c r="J5518" s="12" t="s">
        <v>7267</v>
      </c>
      <c r="K5518" s="15">
        <v>0</v>
      </c>
      <c r="L5518" s="13" t="s">
        <v>14</v>
      </c>
      <c r="M5518" s="7">
        <v>1</v>
      </c>
      <c r="N5518" s="14"/>
    </row>
    <row r="5519" spans="1:14" ht="78.75">
      <c r="A5519" s="6">
        <v>5518</v>
      </c>
      <c r="B5519" s="8" t="s">
        <v>7150</v>
      </c>
      <c r="C5519" s="9" t="s">
        <v>7416</v>
      </c>
      <c r="D5519" s="10" t="s">
        <v>4543</v>
      </c>
      <c r="E5519" s="11" t="s">
        <v>7417</v>
      </c>
      <c r="F5519" s="6">
        <v>496599</v>
      </c>
      <c r="G5519" s="6" t="s">
        <v>7266</v>
      </c>
      <c r="H5519" s="16">
        <v>21296778.780000001</v>
      </c>
      <c r="I5519" s="12" t="s">
        <v>2648</v>
      </c>
      <c r="J5519" s="12" t="s">
        <v>6813</v>
      </c>
      <c r="K5519" s="15">
        <v>2700000</v>
      </c>
      <c r="L5519" s="13" t="s">
        <v>14</v>
      </c>
      <c r="M5519" s="7">
        <v>1</v>
      </c>
      <c r="N5519" s="14"/>
    </row>
    <row r="5520" spans="1:14" ht="94.5">
      <c r="A5520" s="6">
        <v>5519</v>
      </c>
      <c r="B5520" s="8" t="s">
        <v>7150</v>
      </c>
      <c r="C5520" s="9" t="s">
        <v>7416</v>
      </c>
      <c r="D5520" s="10" t="s">
        <v>4543</v>
      </c>
      <c r="E5520" s="11" t="s">
        <v>7418</v>
      </c>
      <c r="F5520" s="6">
        <v>496600</v>
      </c>
      <c r="G5520" s="6" t="s">
        <v>7266</v>
      </c>
      <c r="H5520" s="16">
        <v>20099797.66</v>
      </c>
      <c r="I5520" s="12" t="s">
        <v>7419</v>
      </c>
      <c r="J5520" s="12" t="s">
        <v>6813</v>
      </c>
      <c r="K5520" s="15">
        <v>10400000</v>
      </c>
      <c r="L5520" s="13" t="s">
        <v>14</v>
      </c>
      <c r="M5520" s="7">
        <v>1</v>
      </c>
      <c r="N5520" s="14"/>
    </row>
    <row r="5521" spans="1:14" ht="78.75">
      <c r="A5521" s="6">
        <v>5520</v>
      </c>
      <c r="B5521" s="8" t="s">
        <v>7150</v>
      </c>
      <c r="C5521" s="9" t="s">
        <v>7420</v>
      </c>
      <c r="D5521" s="10" t="s">
        <v>7421</v>
      </c>
      <c r="E5521" s="11" t="s">
        <v>7422</v>
      </c>
      <c r="F5521" s="6">
        <v>496601</v>
      </c>
      <c r="G5521" s="6" t="s">
        <v>7266</v>
      </c>
      <c r="H5521" s="16">
        <v>9426699.8399999999</v>
      </c>
      <c r="I5521" s="12" t="s">
        <v>1848</v>
      </c>
      <c r="J5521" s="12" t="s">
        <v>2265</v>
      </c>
      <c r="K5521" s="15">
        <v>4451064</v>
      </c>
      <c r="L5521" s="13" t="s">
        <v>14</v>
      </c>
      <c r="M5521" s="7">
        <v>1</v>
      </c>
      <c r="N5521" s="14"/>
    </row>
    <row r="5522" spans="1:14" ht="78.75">
      <c r="A5522" s="6">
        <v>5521</v>
      </c>
      <c r="B5522" s="8" t="s">
        <v>7150</v>
      </c>
      <c r="C5522" s="9" t="s">
        <v>7423</v>
      </c>
      <c r="D5522" s="10" t="s">
        <v>7163</v>
      </c>
      <c r="E5522" s="11" t="s">
        <v>7424</v>
      </c>
      <c r="F5522" s="6">
        <v>499663</v>
      </c>
      <c r="G5522" s="6" t="s">
        <v>7266</v>
      </c>
      <c r="H5522" s="16">
        <v>20610877.100000001</v>
      </c>
      <c r="I5522" s="12" t="s">
        <v>5814</v>
      </c>
      <c r="J5522" s="12" t="s">
        <v>7425</v>
      </c>
      <c r="K5522" s="15">
        <v>11227811</v>
      </c>
      <c r="L5522" s="13" t="s">
        <v>14</v>
      </c>
      <c r="M5522" s="7">
        <v>1</v>
      </c>
      <c r="N5522" s="14"/>
    </row>
    <row r="5523" spans="1:14" ht="78.75">
      <c r="A5523" s="6">
        <v>5522</v>
      </c>
      <c r="B5523" s="8" t="s">
        <v>7150</v>
      </c>
      <c r="C5523" s="9" t="s">
        <v>7396</v>
      </c>
      <c r="D5523" s="10" t="s">
        <v>7397</v>
      </c>
      <c r="E5523" s="11" t="s">
        <v>7426</v>
      </c>
      <c r="F5523" s="6">
        <v>499665</v>
      </c>
      <c r="G5523" s="6" t="s">
        <v>7266</v>
      </c>
      <c r="H5523" s="16">
        <v>15647043.23</v>
      </c>
      <c r="I5523" s="12" t="s">
        <v>2667</v>
      </c>
      <c r="J5523" s="12" t="s">
        <v>7427</v>
      </c>
      <c r="K5523" s="15">
        <v>3600000</v>
      </c>
      <c r="L5523" s="13" t="s">
        <v>14</v>
      </c>
      <c r="M5523" s="7">
        <v>1</v>
      </c>
      <c r="N5523" s="14"/>
    </row>
    <row r="5524" spans="1:14" ht="78.75">
      <c r="A5524" s="6">
        <v>5523</v>
      </c>
      <c r="B5524" s="8" t="s">
        <v>7150</v>
      </c>
      <c r="C5524" s="9" t="s">
        <v>7428</v>
      </c>
      <c r="D5524" s="10" t="s">
        <v>7429</v>
      </c>
      <c r="E5524" s="11" t="s">
        <v>7430</v>
      </c>
      <c r="F5524" s="6">
        <v>502928</v>
      </c>
      <c r="G5524" s="6" t="s">
        <v>7266</v>
      </c>
      <c r="H5524" s="16">
        <v>9206085.1999999993</v>
      </c>
      <c r="I5524" s="12" t="s">
        <v>1985</v>
      </c>
      <c r="J5524" s="12" t="s">
        <v>2389</v>
      </c>
      <c r="K5524" s="15">
        <v>0</v>
      </c>
      <c r="L5524" s="13" t="s">
        <v>14</v>
      </c>
      <c r="M5524" s="7">
        <v>1</v>
      </c>
      <c r="N5524" s="14"/>
    </row>
    <row r="5525" spans="1:14" ht="63">
      <c r="A5525" s="6">
        <v>5524</v>
      </c>
      <c r="B5525" s="8" t="s">
        <v>7150</v>
      </c>
      <c r="C5525" s="9" t="s">
        <v>7431</v>
      </c>
      <c r="D5525" s="10" t="s">
        <v>7215</v>
      </c>
      <c r="E5525" s="11" t="s">
        <v>7432</v>
      </c>
      <c r="F5525" s="6">
        <v>502929</v>
      </c>
      <c r="G5525" s="6" t="s">
        <v>7266</v>
      </c>
      <c r="H5525" s="16">
        <v>7269915.8499999996</v>
      </c>
      <c r="I5525" s="12" t="s">
        <v>2037</v>
      </c>
      <c r="J5525" s="12" t="s">
        <v>5910</v>
      </c>
      <c r="K5525" s="15">
        <v>0</v>
      </c>
      <c r="L5525" s="13" t="s">
        <v>14</v>
      </c>
      <c r="M5525" s="7">
        <v>1</v>
      </c>
      <c r="N5525" s="14"/>
    </row>
    <row r="5526" spans="1:14" ht="78.75">
      <c r="A5526" s="6">
        <v>5525</v>
      </c>
      <c r="B5526" s="8" t="s">
        <v>7150</v>
      </c>
      <c r="C5526" s="9" t="s">
        <v>7433</v>
      </c>
      <c r="D5526" s="10" t="s">
        <v>7434</v>
      </c>
      <c r="E5526" s="11" t="s">
        <v>7435</v>
      </c>
      <c r="F5526" s="6">
        <v>502930</v>
      </c>
      <c r="G5526" s="6" t="s">
        <v>7266</v>
      </c>
      <c r="H5526" s="16">
        <v>12454069</v>
      </c>
      <c r="I5526" s="12" t="s">
        <v>2037</v>
      </c>
      <c r="J5526" s="12" t="s">
        <v>2658</v>
      </c>
      <c r="K5526" s="15">
        <v>2580000</v>
      </c>
      <c r="L5526" s="13" t="s">
        <v>14</v>
      </c>
      <c r="M5526" s="7">
        <v>1</v>
      </c>
      <c r="N5526" s="14"/>
    </row>
    <row r="5527" spans="1:14" ht="63">
      <c r="A5527" s="6">
        <v>5526</v>
      </c>
      <c r="B5527" s="8" t="s">
        <v>7150</v>
      </c>
      <c r="C5527" s="9" t="s">
        <v>7436</v>
      </c>
      <c r="D5527" s="10" t="s">
        <v>7437</v>
      </c>
      <c r="E5527" s="11" t="s">
        <v>7438</v>
      </c>
      <c r="F5527" s="6">
        <v>502931</v>
      </c>
      <c r="G5527" s="6" t="s">
        <v>7266</v>
      </c>
      <c r="H5527" s="16">
        <v>11207078.75</v>
      </c>
      <c r="I5527" s="12" t="s">
        <v>2761</v>
      </c>
      <c r="J5527" s="12" t="s">
        <v>2389</v>
      </c>
      <c r="K5527" s="15">
        <v>7353000</v>
      </c>
      <c r="L5527" s="13" t="s">
        <v>14</v>
      </c>
      <c r="M5527" s="7">
        <v>1</v>
      </c>
      <c r="N5527" s="14"/>
    </row>
    <row r="5528" spans="1:14" ht="63">
      <c r="A5528" s="6">
        <v>5527</v>
      </c>
      <c r="B5528" s="8" t="s">
        <v>7150</v>
      </c>
      <c r="C5528" s="9" t="s">
        <v>7439</v>
      </c>
      <c r="D5528" s="10" t="s">
        <v>7440</v>
      </c>
      <c r="E5528" s="11" t="s">
        <v>7441</v>
      </c>
      <c r="F5528" s="6">
        <v>502932</v>
      </c>
      <c r="G5528" s="6" t="s">
        <v>7266</v>
      </c>
      <c r="H5528" s="16">
        <v>3402947.35</v>
      </c>
      <c r="I5528" s="12" t="s">
        <v>2037</v>
      </c>
      <c r="J5528" s="12" t="s">
        <v>5910</v>
      </c>
      <c r="K5528" s="15">
        <v>3499312</v>
      </c>
      <c r="L5528" s="13" t="s">
        <v>14</v>
      </c>
      <c r="M5528" s="7">
        <v>1</v>
      </c>
      <c r="N5528" s="14"/>
    </row>
    <row r="5529" spans="1:14" ht="63">
      <c r="A5529" s="6">
        <v>5528</v>
      </c>
      <c r="B5529" s="8" t="s">
        <v>7150</v>
      </c>
      <c r="C5529" s="9" t="s">
        <v>7442</v>
      </c>
      <c r="D5529" s="10" t="s">
        <v>7443</v>
      </c>
      <c r="E5529" s="11" t="s">
        <v>7444</v>
      </c>
      <c r="F5529" s="6">
        <v>502927</v>
      </c>
      <c r="G5529" s="6" t="s">
        <v>7266</v>
      </c>
      <c r="H5529" s="16">
        <v>23208247.059999999</v>
      </c>
      <c r="I5529" s="12" t="s">
        <v>2667</v>
      </c>
      <c r="J5529" s="12" t="s">
        <v>7445</v>
      </c>
      <c r="K5529" s="15">
        <v>14372337</v>
      </c>
      <c r="L5529" s="13" t="s">
        <v>14</v>
      </c>
      <c r="M5529" s="7">
        <v>1</v>
      </c>
      <c r="N5529" s="14"/>
    </row>
    <row r="5530" spans="1:14" ht="63">
      <c r="A5530" s="6">
        <v>5529</v>
      </c>
      <c r="B5530" s="8" t="s">
        <v>7150</v>
      </c>
      <c r="C5530" s="9" t="s">
        <v>7446</v>
      </c>
      <c r="D5530" s="10" t="s">
        <v>7447</v>
      </c>
      <c r="E5530" s="11" t="s">
        <v>7448</v>
      </c>
      <c r="F5530" s="6">
        <v>506331</v>
      </c>
      <c r="G5530" s="6" t="s">
        <v>7266</v>
      </c>
      <c r="H5530" s="16">
        <v>13964353.050000001</v>
      </c>
      <c r="I5530" s="12" t="s">
        <v>7449</v>
      </c>
      <c r="J5530" s="12" t="s">
        <v>7450</v>
      </c>
      <c r="K5530" s="15">
        <v>3090000</v>
      </c>
      <c r="L5530" s="13" t="s">
        <v>14</v>
      </c>
      <c r="M5530" s="7">
        <v>1</v>
      </c>
      <c r="N5530" s="14"/>
    </row>
    <row r="5531" spans="1:14" ht="78.75">
      <c r="A5531" s="6">
        <v>5530</v>
      </c>
      <c r="B5531" s="8" t="s">
        <v>7150</v>
      </c>
      <c r="C5531" s="9" t="s">
        <v>7451</v>
      </c>
      <c r="D5531" s="10" t="s">
        <v>7171</v>
      </c>
      <c r="E5531" s="11" t="s">
        <v>7452</v>
      </c>
      <c r="F5531" s="6">
        <v>513531</v>
      </c>
      <c r="G5531" s="6" t="s">
        <v>7266</v>
      </c>
      <c r="H5531" s="16">
        <v>16125035.65</v>
      </c>
      <c r="I5531" s="12" t="s">
        <v>6935</v>
      </c>
      <c r="J5531" s="12" t="s">
        <v>7453</v>
      </c>
      <c r="K5531" s="15">
        <v>16722110</v>
      </c>
      <c r="L5531" s="13" t="s">
        <v>14</v>
      </c>
      <c r="M5531" s="7">
        <v>1</v>
      </c>
      <c r="N5531" s="14"/>
    </row>
    <row r="5532" spans="1:14" ht="94.5">
      <c r="A5532" s="6">
        <v>5531</v>
      </c>
      <c r="B5532" s="8" t="s">
        <v>7150</v>
      </c>
      <c r="C5532" s="9" t="s">
        <v>7454</v>
      </c>
      <c r="D5532" s="10" t="s">
        <v>7455</v>
      </c>
      <c r="E5532" s="11" t="s">
        <v>7456</v>
      </c>
      <c r="F5532" s="6">
        <v>513535</v>
      </c>
      <c r="G5532" s="6" t="s">
        <v>7266</v>
      </c>
      <c r="H5532" s="16">
        <v>13525236.449999999</v>
      </c>
      <c r="I5532" s="12" t="s">
        <v>7457</v>
      </c>
      <c r="J5532" s="12" t="s">
        <v>5910</v>
      </c>
      <c r="K5532" s="15">
        <v>6824000</v>
      </c>
      <c r="L5532" s="13" t="s">
        <v>14</v>
      </c>
      <c r="M5532" s="7">
        <v>1</v>
      </c>
      <c r="N5532" s="14"/>
    </row>
    <row r="5533" spans="1:14" ht="78.75">
      <c r="A5533" s="6">
        <v>5532</v>
      </c>
      <c r="B5533" s="8" t="s">
        <v>7150</v>
      </c>
      <c r="C5533" s="9" t="s">
        <v>7451</v>
      </c>
      <c r="D5533" s="10" t="s">
        <v>7171</v>
      </c>
      <c r="E5533" s="11" t="s">
        <v>7458</v>
      </c>
      <c r="F5533" s="6">
        <v>513531</v>
      </c>
      <c r="G5533" s="6" t="s">
        <v>7266</v>
      </c>
      <c r="H5533" s="16">
        <v>16125035.65</v>
      </c>
      <c r="I5533" s="12" t="s">
        <v>6935</v>
      </c>
      <c r="J5533" s="12" t="s">
        <v>7453</v>
      </c>
      <c r="K5533" s="15">
        <v>5430000</v>
      </c>
      <c r="L5533" s="13" t="s">
        <v>14</v>
      </c>
      <c r="M5533" s="7">
        <v>1</v>
      </c>
      <c r="N5533" s="14"/>
    </row>
    <row r="5534" spans="1:14" ht="94.5">
      <c r="A5534" s="6">
        <v>5533</v>
      </c>
      <c r="B5534" s="8" t="s">
        <v>7150</v>
      </c>
      <c r="C5534" s="9" t="s">
        <v>7396</v>
      </c>
      <c r="D5534" s="10" t="s">
        <v>7397</v>
      </c>
      <c r="E5534" s="11" t="s">
        <v>7459</v>
      </c>
      <c r="F5534" s="6">
        <v>513532</v>
      </c>
      <c r="G5534" s="6" t="s">
        <v>7266</v>
      </c>
      <c r="H5534" s="16">
        <v>17834194.16</v>
      </c>
      <c r="I5534" s="12" t="s">
        <v>7460</v>
      </c>
      <c r="J5534" s="12" t="s">
        <v>5815</v>
      </c>
      <c r="K5534" s="15">
        <v>6150000</v>
      </c>
      <c r="L5534" s="13" t="s">
        <v>14</v>
      </c>
      <c r="M5534" s="7">
        <v>1</v>
      </c>
      <c r="N5534" s="14"/>
    </row>
    <row r="5535" spans="1:14" ht="63">
      <c r="A5535" s="6">
        <v>5534</v>
      </c>
      <c r="B5535" s="8" t="s">
        <v>7150</v>
      </c>
      <c r="C5535" s="9" t="s">
        <v>7461</v>
      </c>
      <c r="D5535" s="10" t="s">
        <v>7325</v>
      </c>
      <c r="E5535" s="11" t="s">
        <v>7462</v>
      </c>
      <c r="F5535" s="6">
        <v>523665</v>
      </c>
      <c r="G5535" s="6" t="s">
        <v>7266</v>
      </c>
      <c r="H5535" s="16">
        <v>19273516.57</v>
      </c>
      <c r="I5535" s="12" t="s">
        <v>2066</v>
      </c>
      <c r="J5535" s="12" t="s">
        <v>7463</v>
      </c>
      <c r="K5535" s="15">
        <v>9638806</v>
      </c>
      <c r="L5535" s="13" t="s">
        <v>14</v>
      </c>
      <c r="M5535" s="7">
        <v>1</v>
      </c>
      <c r="N5535" s="14"/>
    </row>
    <row r="5536" spans="1:14" ht="78.75">
      <c r="A5536" s="6">
        <v>5535</v>
      </c>
      <c r="B5536" s="8" t="s">
        <v>7150</v>
      </c>
      <c r="C5536" s="9" t="s">
        <v>7464</v>
      </c>
      <c r="D5536" s="10" t="s">
        <v>7465</v>
      </c>
      <c r="E5536" s="11" t="s">
        <v>7466</v>
      </c>
      <c r="F5536" s="6">
        <v>546796</v>
      </c>
      <c r="G5536" s="6" t="s">
        <v>7266</v>
      </c>
      <c r="H5536" s="16">
        <v>2967505.5</v>
      </c>
      <c r="I5536" s="12" t="s">
        <v>2414</v>
      </c>
      <c r="J5536" s="12" t="s">
        <v>7267</v>
      </c>
      <c r="K5536" s="15">
        <v>810000</v>
      </c>
      <c r="L5536" s="13" t="s">
        <v>14</v>
      </c>
      <c r="M5536" s="7">
        <v>1</v>
      </c>
      <c r="N5536" s="14"/>
    </row>
    <row r="5537" spans="1:14" ht="94.5">
      <c r="A5537" s="6">
        <v>5536</v>
      </c>
      <c r="B5537" s="8" t="s">
        <v>7150</v>
      </c>
      <c r="C5537" s="9" t="s">
        <v>7240</v>
      </c>
      <c r="D5537" s="10" t="s">
        <v>7241</v>
      </c>
      <c r="E5537" s="11" t="s">
        <v>7467</v>
      </c>
      <c r="F5537" s="6">
        <v>566633</v>
      </c>
      <c r="G5537" s="6" t="s">
        <v>7266</v>
      </c>
      <c r="H5537" s="16">
        <v>6065491.7000000002</v>
      </c>
      <c r="I5537" s="12" t="s">
        <v>3081</v>
      </c>
      <c r="J5537" s="12" t="s">
        <v>7267</v>
      </c>
      <c r="K5537" s="15">
        <v>0</v>
      </c>
      <c r="L5537" s="13" t="s">
        <v>14</v>
      </c>
      <c r="M5537" s="7">
        <v>1</v>
      </c>
      <c r="N5537" s="14"/>
    </row>
    <row r="5538" spans="1:14" ht="94.5">
      <c r="A5538" s="6">
        <v>5537</v>
      </c>
      <c r="B5538" s="8" t="s">
        <v>7150</v>
      </c>
      <c r="C5538" s="9" t="s">
        <v>7151</v>
      </c>
      <c r="D5538" s="10" t="s">
        <v>5448</v>
      </c>
      <c r="E5538" s="11" t="s">
        <v>7468</v>
      </c>
      <c r="F5538" s="6">
        <v>350033</v>
      </c>
      <c r="G5538" s="6" t="s">
        <v>7469</v>
      </c>
      <c r="H5538" s="16">
        <v>242181000</v>
      </c>
      <c r="I5538" s="12" t="s">
        <v>7470</v>
      </c>
      <c r="J5538" s="12" t="s">
        <v>7471</v>
      </c>
      <c r="K5538" s="15">
        <v>166855000</v>
      </c>
      <c r="L5538" s="13" t="s">
        <v>14</v>
      </c>
      <c r="M5538" s="7">
        <v>1</v>
      </c>
      <c r="N5538" s="14"/>
    </row>
    <row r="5539" spans="1:14" ht="47.25">
      <c r="A5539" s="6">
        <v>5538</v>
      </c>
      <c r="B5539" s="8" t="s">
        <v>7150</v>
      </c>
      <c r="C5539" s="9" t="s">
        <v>7472</v>
      </c>
      <c r="D5539" s="10" t="s">
        <v>926</v>
      </c>
      <c r="E5539" s="11" t="s">
        <v>7473</v>
      </c>
      <c r="F5539" s="6">
        <v>379784</v>
      </c>
      <c r="G5539" s="6" t="s">
        <v>77</v>
      </c>
      <c r="H5539" s="16">
        <v>16726507.65</v>
      </c>
      <c r="I5539" s="12" t="s">
        <v>2537</v>
      </c>
      <c r="J5539" s="12" t="s">
        <v>2293</v>
      </c>
      <c r="K5539" s="15">
        <v>13911762</v>
      </c>
      <c r="L5539" s="13" t="s">
        <v>14</v>
      </c>
      <c r="M5539" s="7">
        <v>1</v>
      </c>
      <c r="N5539" s="14"/>
    </row>
    <row r="5540" spans="1:14" ht="47.25">
      <c r="A5540" s="6">
        <v>5539</v>
      </c>
      <c r="B5540" s="8" t="s">
        <v>7150</v>
      </c>
      <c r="C5540" s="9" t="s">
        <v>7474</v>
      </c>
      <c r="D5540" s="10" t="s">
        <v>7475</v>
      </c>
      <c r="E5540" s="11" t="s">
        <v>7476</v>
      </c>
      <c r="F5540" s="6">
        <v>379785</v>
      </c>
      <c r="G5540" s="6" t="s">
        <v>77</v>
      </c>
      <c r="H5540" s="16">
        <v>6517000</v>
      </c>
      <c r="I5540" s="12" t="s">
        <v>2296</v>
      </c>
      <c r="J5540" s="12" t="s">
        <v>1025</v>
      </c>
      <c r="K5540" s="15">
        <v>5484309</v>
      </c>
      <c r="L5540" s="13" t="s">
        <v>14</v>
      </c>
      <c r="M5540" s="7">
        <v>1</v>
      </c>
      <c r="N5540" s="14"/>
    </row>
    <row r="5541" spans="1:14" ht="47.25">
      <c r="A5541" s="6">
        <v>5540</v>
      </c>
      <c r="B5541" s="8" t="s">
        <v>7150</v>
      </c>
      <c r="C5541" s="9" t="s">
        <v>7477</v>
      </c>
      <c r="D5541" s="10" t="s">
        <v>7478</v>
      </c>
      <c r="E5541" s="11" t="s">
        <v>7476</v>
      </c>
      <c r="F5541" s="6">
        <v>379785</v>
      </c>
      <c r="G5541" s="6" t="s">
        <v>77</v>
      </c>
      <c r="H5541" s="16">
        <v>6534100</v>
      </c>
      <c r="I5541" s="12" t="s">
        <v>7479</v>
      </c>
      <c r="J5541" s="12" t="s">
        <v>1919</v>
      </c>
      <c r="K5541" s="15">
        <v>3000791</v>
      </c>
      <c r="L5541" s="13" t="s">
        <v>14</v>
      </c>
      <c r="M5541" s="7">
        <v>1</v>
      </c>
      <c r="N5541" s="14"/>
    </row>
    <row r="5542" spans="1:14" ht="74.25">
      <c r="A5542" s="6">
        <v>5541</v>
      </c>
      <c r="B5542" s="8" t="s">
        <v>7150</v>
      </c>
      <c r="C5542" s="9" t="s">
        <v>7480</v>
      </c>
      <c r="D5542" s="10" t="s">
        <v>7481</v>
      </c>
      <c r="E5542" s="11" t="s">
        <v>7482</v>
      </c>
      <c r="F5542" s="6">
        <v>173151</v>
      </c>
      <c r="G5542" s="6" t="s">
        <v>7483</v>
      </c>
      <c r="H5542" s="16">
        <v>10369349.75</v>
      </c>
      <c r="I5542" s="12" t="s">
        <v>7484</v>
      </c>
      <c r="J5542" s="12" t="s">
        <v>7485</v>
      </c>
      <c r="K5542" s="15">
        <v>7417159</v>
      </c>
      <c r="L5542" s="13" t="s">
        <v>14</v>
      </c>
      <c r="M5542" s="7">
        <v>1</v>
      </c>
      <c r="N5542" s="14"/>
    </row>
    <row r="5543" spans="1:14" ht="157.5">
      <c r="A5543" s="6">
        <v>5542</v>
      </c>
      <c r="B5543" s="8" t="s">
        <v>7150</v>
      </c>
      <c r="C5543" s="9" t="s">
        <v>7486</v>
      </c>
      <c r="D5543" s="10" t="s">
        <v>7303</v>
      </c>
      <c r="E5543" s="11" t="s">
        <v>7487</v>
      </c>
      <c r="F5543" s="6">
        <v>245744</v>
      </c>
      <c r="G5543" s="6" t="s">
        <v>7483</v>
      </c>
      <c r="H5543" s="16">
        <v>21633038.190000001</v>
      </c>
      <c r="I5543" s="12" t="s">
        <v>7488</v>
      </c>
      <c r="J5543" s="12" t="s">
        <v>4708</v>
      </c>
      <c r="K5543" s="15">
        <v>20546679</v>
      </c>
      <c r="L5543" s="13" t="s">
        <v>14</v>
      </c>
      <c r="M5543" s="7">
        <v>1</v>
      </c>
      <c r="N5543" s="14"/>
    </row>
    <row r="5544" spans="1:14" ht="141.75">
      <c r="A5544" s="6">
        <v>5543</v>
      </c>
      <c r="B5544" s="8" t="s">
        <v>7150</v>
      </c>
      <c r="C5544" s="9" t="s">
        <v>7489</v>
      </c>
      <c r="D5544" s="10" t="s">
        <v>7490</v>
      </c>
      <c r="E5544" s="11" t="s">
        <v>7491</v>
      </c>
      <c r="F5544" s="6">
        <v>263885</v>
      </c>
      <c r="G5544" s="6" t="s">
        <v>7483</v>
      </c>
      <c r="H5544" s="16">
        <v>11553625.449999999</v>
      </c>
      <c r="I5544" s="12" t="s">
        <v>7492</v>
      </c>
      <c r="J5544" s="12" t="s">
        <v>7066</v>
      </c>
      <c r="K5544" s="15">
        <v>8916486</v>
      </c>
      <c r="L5544" s="13" t="s">
        <v>14</v>
      </c>
      <c r="M5544" s="7">
        <v>1</v>
      </c>
      <c r="N5544" s="14"/>
    </row>
    <row r="5545" spans="1:14" ht="78.75">
      <c r="A5545" s="6">
        <v>5544</v>
      </c>
      <c r="B5545" s="8" t="s">
        <v>7150</v>
      </c>
      <c r="C5545" s="9" t="s">
        <v>7493</v>
      </c>
      <c r="D5545" s="10" t="s">
        <v>5448</v>
      </c>
      <c r="E5545" s="11" t="s">
        <v>7494</v>
      </c>
      <c r="F5545" s="6">
        <v>411537</v>
      </c>
      <c r="G5545" s="6" t="s">
        <v>7483</v>
      </c>
      <c r="H5545" s="16">
        <v>21871719.350000001</v>
      </c>
      <c r="I5545" s="12" t="s">
        <v>7495</v>
      </c>
      <c r="J5545" s="12" t="s">
        <v>2414</v>
      </c>
      <c r="K5545" s="15">
        <v>21802178</v>
      </c>
      <c r="L5545" s="13" t="s">
        <v>14</v>
      </c>
      <c r="M5545" s="7">
        <v>1</v>
      </c>
      <c r="N5545" s="14"/>
    </row>
    <row r="5546" spans="1:14" ht="94.5">
      <c r="A5546" s="6">
        <v>5545</v>
      </c>
      <c r="B5546" s="8" t="s">
        <v>7150</v>
      </c>
      <c r="C5546" s="9" t="s">
        <v>7496</v>
      </c>
      <c r="D5546" s="10" t="s">
        <v>7497</v>
      </c>
      <c r="E5546" s="11" t="s">
        <v>7498</v>
      </c>
      <c r="F5546" s="6">
        <v>401538</v>
      </c>
      <c r="G5546" s="6" t="s">
        <v>7483</v>
      </c>
      <c r="H5546" s="16">
        <v>33303735.239999998</v>
      </c>
      <c r="I5546" s="12" t="s">
        <v>5797</v>
      </c>
      <c r="J5546" s="12" t="s">
        <v>2414</v>
      </c>
      <c r="K5546" s="15">
        <v>16300971</v>
      </c>
      <c r="L5546" s="13" t="s">
        <v>70</v>
      </c>
      <c r="M5546" s="7">
        <v>1</v>
      </c>
      <c r="N5546" s="14"/>
    </row>
    <row r="5547" spans="1:14" ht="94.5">
      <c r="A5547" s="6">
        <v>5546</v>
      </c>
      <c r="B5547" s="8" t="s">
        <v>7150</v>
      </c>
      <c r="C5547" s="9" t="s">
        <v>7499</v>
      </c>
      <c r="D5547" s="10" t="s">
        <v>7500</v>
      </c>
      <c r="E5547" s="11" t="s">
        <v>7498</v>
      </c>
      <c r="F5547" s="6">
        <v>401538</v>
      </c>
      <c r="G5547" s="6" t="s">
        <v>7483</v>
      </c>
      <c r="H5547" s="16">
        <v>33303735.239999998</v>
      </c>
      <c r="I5547" s="12" t="s">
        <v>5797</v>
      </c>
      <c r="J5547" s="12" t="s">
        <v>2414</v>
      </c>
      <c r="K5547" s="15">
        <v>16300971</v>
      </c>
      <c r="L5547" s="13" t="s">
        <v>70</v>
      </c>
      <c r="M5547" s="7">
        <v>0.45</v>
      </c>
      <c r="N5547" s="14"/>
    </row>
    <row r="5548" spans="1:14" ht="94.5">
      <c r="A5548" s="6">
        <v>5547</v>
      </c>
      <c r="B5548" s="8" t="s">
        <v>7150</v>
      </c>
      <c r="C5548" s="9" t="s">
        <v>7501</v>
      </c>
      <c r="D5548" s="10" t="s">
        <v>7502</v>
      </c>
      <c r="E5548" s="11" t="s">
        <v>7498</v>
      </c>
      <c r="F5548" s="6">
        <v>401538</v>
      </c>
      <c r="G5548" s="6" t="s">
        <v>7483</v>
      </c>
      <c r="H5548" s="16">
        <v>24988864.32</v>
      </c>
      <c r="I5548" s="12" t="s">
        <v>2625</v>
      </c>
      <c r="J5548" s="12" t="s">
        <v>2164</v>
      </c>
      <c r="K5548" s="15">
        <v>16300971</v>
      </c>
      <c r="L5548" s="13" t="s">
        <v>70</v>
      </c>
      <c r="M5548" s="7">
        <v>0.3</v>
      </c>
      <c r="N5548" s="14"/>
    </row>
    <row r="5549" spans="1:14" ht="94.5">
      <c r="A5549" s="6">
        <v>5548</v>
      </c>
      <c r="B5549" s="8" t="s">
        <v>7150</v>
      </c>
      <c r="C5549" s="9" t="s">
        <v>7503</v>
      </c>
      <c r="D5549" s="10" t="s">
        <v>7171</v>
      </c>
      <c r="E5549" s="11" t="s">
        <v>7498</v>
      </c>
      <c r="F5549" s="6">
        <v>401538</v>
      </c>
      <c r="G5549" s="6" t="s">
        <v>7483</v>
      </c>
      <c r="H5549" s="16">
        <v>24988864.32</v>
      </c>
      <c r="I5549" s="12" t="s">
        <v>2625</v>
      </c>
      <c r="J5549" s="12" t="s">
        <v>2164</v>
      </c>
      <c r="K5549" s="15">
        <v>16300971</v>
      </c>
      <c r="L5549" s="13" t="s">
        <v>70</v>
      </c>
      <c r="M5549" s="7">
        <v>0.25</v>
      </c>
      <c r="N5549" s="14"/>
    </row>
    <row r="5550" spans="1:14" ht="78.75">
      <c r="A5550" s="6">
        <v>5549</v>
      </c>
      <c r="B5550" s="8" t="s">
        <v>7150</v>
      </c>
      <c r="C5550" s="9" t="s">
        <v>7504</v>
      </c>
      <c r="D5550" s="10" t="s">
        <v>7505</v>
      </c>
      <c r="E5550" s="11" t="s">
        <v>7506</v>
      </c>
      <c r="F5550" s="6">
        <v>401540</v>
      </c>
      <c r="G5550" s="6" t="s">
        <v>7483</v>
      </c>
      <c r="H5550" s="16">
        <v>24988864.32</v>
      </c>
      <c r="I5550" s="12" t="s">
        <v>2625</v>
      </c>
      <c r="J5550" s="12" t="s">
        <v>2164</v>
      </c>
      <c r="K5550" s="15">
        <v>14487371</v>
      </c>
      <c r="L5550" s="13" t="s">
        <v>70</v>
      </c>
      <c r="M5550" s="7">
        <v>1</v>
      </c>
      <c r="N5550" s="14"/>
    </row>
    <row r="5551" spans="1:14" ht="78.75">
      <c r="A5551" s="6">
        <v>5550</v>
      </c>
      <c r="B5551" s="8" t="s">
        <v>7150</v>
      </c>
      <c r="C5551" s="9" t="s">
        <v>7507</v>
      </c>
      <c r="D5551" s="10" t="s">
        <v>7505</v>
      </c>
      <c r="E5551" s="11" t="s">
        <v>7506</v>
      </c>
      <c r="F5551" s="6">
        <v>401540</v>
      </c>
      <c r="G5551" s="6" t="s">
        <v>7483</v>
      </c>
      <c r="H5551" s="16">
        <v>24988864.32</v>
      </c>
      <c r="I5551" s="12" t="s">
        <v>2625</v>
      </c>
      <c r="J5551" s="12" t="s">
        <v>2164</v>
      </c>
      <c r="K5551" s="15">
        <v>14487371</v>
      </c>
      <c r="L5551" s="13" t="s">
        <v>70</v>
      </c>
      <c r="M5551" s="7">
        <v>0.51</v>
      </c>
      <c r="N5551" s="14"/>
    </row>
    <row r="5552" spans="1:14" ht="78.75">
      <c r="A5552" s="6">
        <v>5551</v>
      </c>
      <c r="B5552" s="8" t="s">
        <v>7150</v>
      </c>
      <c r="C5552" s="9" t="s">
        <v>7508</v>
      </c>
      <c r="D5552" s="10" t="s">
        <v>7509</v>
      </c>
      <c r="E5552" s="11" t="s">
        <v>7506</v>
      </c>
      <c r="F5552" s="6">
        <v>401540</v>
      </c>
      <c r="G5552" s="6" t="s">
        <v>7483</v>
      </c>
      <c r="H5552" s="16">
        <v>24988864.32</v>
      </c>
      <c r="I5552" s="12" t="s">
        <v>2625</v>
      </c>
      <c r="J5552" s="12" t="s">
        <v>2164</v>
      </c>
      <c r="K5552" s="15">
        <v>14487371</v>
      </c>
      <c r="L5552" s="13" t="s">
        <v>70</v>
      </c>
      <c r="M5552" s="7">
        <v>0.49</v>
      </c>
      <c r="N5552" s="14"/>
    </row>
    <row r="5553" spans="1:14" ht="78.75">
      <c r="A5553" s="6">
        <v>5552</v>
      </c>
      <c r="B5553" s="8" t="s">
        <v>7150</v>
      </c>
      <c r="C5553" s="9" t="s">
        <v>7496</v>
      </c>
      <c r="D5553" s="10" t="s">
        <v>7497</v>
      </c>
      <c r="E5553" s="11" t="s">
        <v>7510</v>
      </c>
      <c r="F5553" s="6">
        <v>422615</v>
      </c>
      <c r="G5553" s="6" t="s">
        <v>7483</v>
      </c>
      <c r="H5553" s="16">
        <v>38108216.899999999</v>
      </c>
      <c r="I5553" s="12" t="s">
        <v>7511</v>
      </c>
      <c r="J5553" s="12" t="s">
        <v>1025</v>
      </c>
      <c r="K5553" s="15">
        <v>34140676</v>
      </c>
      <c r="L5553" s="13" t="s">
        <v>70</v>
      </c>
      <c r="M5553" s="7">
        <v>1</v>
      </c>
      <c r="N5553" s="14"/>
    </row>
    <row r="5554" spans="1:14" ht="78.75">
      <c r="A5554" s="6">
        <v>5553</v>
      </c>
      <c r="B5554" s="8" t="s">
        <v>7150</v>
      </c>
      <c r="C5554" s="9" t="s">
        <v>7499</v>
      </c>
      <c r="D5554" s="10" t="s">
        <v>7500</v>
      </c>
      <c r="E5554" s="11" t="s">
        <v>7510</v>
      </c>
      <c r="F5554" s="6">
        <v>422615</v>
      </c>
      <c r="G5554" s="6" t="s">
        <v>7483</v>
      </c>
      <c r="H5554" s="16">
        <v>38108216.899999999</v>
      </c>
      <c r="I5554" s="12" t="s">
        <v>7511</v>
      </c>
      <c r="J5554" s="12" t="s">
        <v>1025</v>
      </c>
      <c r="K5554" s="15">
        <v>34140676</v>
      </c>
      <c r="L5554" s="13" t="s">
        <v>70</v>
      </c>
      <c r="M5554" s="7">
        <v>0.45</v>
      </c>
      <c r="N5554" s="14"/>
    </row>
    <row r="5555" spans="1:14" ht="78.75">
      <c r="A5555" s="6">
        <v>5554</v>
      </c>
      <c r="B5555" s="8" t="s">
        <v>7150</v>
      </c>
      <c r="C5555" s="9" t="s">
        <v>7501</v>
      </c>
      <c r="D5555" s="10" t="s">
        <v>7502</v>
      </c>
      <c r="E5555" s="11" t="s">
        <v>7510</v>
      </c>
      <c r="F5555" s="6">
        <v>422615</v>
      </c>
      <c r="G5555" s="6" t="s">
        <v>7483</v>
      </c>
      <c r="H5555" s="16">
        <v>38108216.899999999</v>
      </c>
      <c r="I5555" s="12" t="s">
        <v>7511</v>
      </c>
      <c r="J5555" s="12" t="s">
        <v>1025</v>
      </c>
      <c r="K5555" s="15">
        <v>34140676</v>
      </c>
      <c r="L5555" s="13" t="s">
        <v>70</v>
      </c>
      <c r="M5555" s="7">
        <v>0.3</v>
      </c>
      <c r="N5555" s="14"/>
    </row>
    <row r="5556" spans="1:14" ht="78.75">
      <c r="A5556" s="6">
        <v>5555</v>
      </c>
      <c r="B5556" s="8" t="s">
        <v>7150</v>
      </c>
      <c r="C5556" s="9" t="s">
        <v>7503</v>
      </c>
      <c r="D5556" s="10" t="s">
        <v>7171</v>
      </c>
      <c r="E5556" s="11" t="s">
        <v>7510</v>
      </c>
      <c r="F5556" s="6">
        <v>422615</v>
      </c>
      <c r="G5556" s="6" t="s">
        <v>7483</v>
      </c>
      <c r="H5556" s="16">
        <v>38108216.899999999</v>
      </c>
      <c r="I5556" s="12" t="s">
        <v>7511</v>
      </c>
      <c r="J5556" s="12" t="s">
        <v>1025</v>
      </c>
      <c r="K5556" s="15">
        <v>34140676</v>
      </c>
      <c r="L5556" s="13" t="s">
        <v>70</v>
      </c>
      <c r="M5556" s="7">
        <v>0.25</v>
      </c>
      <c r="N5556" s="14"/>
    </row>
    <row r="5557" spans="1:14" ht="94.5">
      <c r="A5557" s="6">
        <v>5556</v>
      </c>
      <c r="B5557" s="8" t="s">
        <v>7150</v>
      </c>
      <c r="C5557" s="9" t="s">
        <v>7512</v>
      </c>
      <c r="D5557" s="10" t="s">
        <v>7325</v>
      </c>
      <c r="E5557" s="11" t="s">
        <v>7513</v>
      </c>
      <c r="F5557" s="6">
        <v>497910</v>
      </c>
      <c r="G5557" s="6" t="s">
        <v>7483</v>
      </c>
      <c r="H5557" s="16">
        <v>33900000.649999999</v>
      </c>
      <c r="I5557" s="12" t="s">
        <v>2744</v>
      </c>
      <c r="J5557" s="12" t="s">
        <v>7514</v>
      </c>
      <c r="K5557" s="15">
        <v>25942578</v>
      </c>
      <c r="L5557" s="13" t="s">
        <v>14</v>
      </c>
      <c r="M5557" s="7">
        <v>1</v>
      </c>
      <c r="N5557" s="14"/>
    </row>
    <row r="5558" spans="1:14" ht="110.25">
      <c r="A5558" s="6">
        <v>5557</v>
      </c>
      <c r="B5558" s="8" t="s">
        <v>7150</v>
      </c>
      <c r="C5558" s="9" t="s">
        <v>7515</v>
      </c>
      <c r="D5558" s="10" t="s">
        <v>7516</v>
      </c>
      <c r="E5558" s="11" t="s">
        <v>7517</v>
      </c>
      <c r="F5558" s="6">
        <v>485547</v>
      </c>
      <c r="G5558" s="6" t="s">
        <v>7483</v>
      </c>
      <c r="H5558" s="16">
        <v>9502904.1500000004</v>
      </c>
      <c r="I5558" s="12" t="s">
        <v>7101</v>
      </c>
      <c r="J5558" s="12" t="s">
        <v>6049</v>
      </c>
      <c r="K5558" s="15">
        <v>7231283</v>
      </c>
      <c r="L5558" s="13" t="s">
        <v>14</v>
      </c>
      <c r="M5558" s="7">
        <v>1</v>
      </c>
      <c r="N5558" s="14"/>
    </row>
    <row r="5559" spans="1:14" ht="110.25">
      <c r="A5559" s="6">
        <v>5558</v>
      </c>
      <c r="B5559" s="8" t="s">
        <v>7150</v>
      </c>
      <c r="C5559" s="9" t="s">
        <v>7518</v>
      </c>
      <c r="D5559" s="10" t="s">
        <v>7519</v>
      </c>
      <c r="E5559" s="11" t="s">
        <v>7520</v>
      </c>
      <c r="F5559" s="6">
        <v>517991</v>
      </c>
      <c r="G5559" s="6" t="s">
        <v>7483</v>
      </c>
      <c r="H5559" s="16">
        <v>13623044.65</v>
      </c>
      <c r="I5559" s="12" t="s">
        <v>7521</v>
      </c>
      <c r="J5559" s="12" t="s">
        <v>7522</v>
      </c>
      <c r="K5559" s="15">
        <v>4669370</v>
      </c>
      <c r="L5559" s="13" t="s">
        <v>14</v>
      </c>
      <c r="M5559" s="7">
        <v>1</v>
      </c>
      <c r="N5559" s="14"/>
    </row>
    <row r="5560" spans="1:14" ht="63">
      <c r="A5560" s="6">
        <v>5559</v>
      </c>
      <c r="B5560" s="8" t="s">
        <v>7150</v>
      </c>
      <c r="C5560" s="9" t="s">
        <v>7523</v>
      </c>
      <c r="D5560" s="10" t="s">
        <v>7524</v>
      </c>
      <c r="E5560" s="11" t="s">
        <v>7525</v>
      </c>
      <c r="F5560" s="6">
        <v>517992</v>
      </c>
      <c r="G5560" s="6" t="s">
        <v>7483</v>
      </c>
      <c r="H5560" s="16">
        <v>4735750</v>
      </c>
      <c r="I5560" s="12" t="s">
        <v>1985</v>
      </c>
      <c r="J5560" s="12" t="s">
        <v>7526</v>
      </c>
      <c r="K5560" s="15">
        <v>2170225</v>
      </c>
      <c r="L5560" s="13" t="s">
        <v>14</v>
      </c>
      <c r="M5560" s="7">
        <v>1</v>
      </c>
      <c r="N5560" s="14"/>
    </row>
    <row r="5561" spans="1:14" ht="110.25">
      <c r="A5561" s="6">
        <v>5560</v>
      </c>
      <c r="B5561" s="8" t="s">
        <v>7150</v>
      </c>
      <c r="C5561" s="9" t="s">
        <v>7527</v>
      </c>
      <c r="D5561" s="10" t="s">
        <v>7528</v>
      </c>
      <c r="E5561" s="11" t="s">
        <v>7529</v>
      </c>
      <c r="F5561" s="6">
        <v>553858</v>
      </c>
      <c r="G5561" s="6" t="s">
        <v>7483</v>
      </c>
      <c r="H5561" s="16">
        <v>9494596.4000000004</v>
      </c>
      <c r="I5561" s="12" t="s">
        <v>7530</v>
      </c>
      <c r="J5561" s="12" t="s">
        <v>2192</v>
      </c>
      <c r="K5561" s="15">
        <v>4200000</v>
      </c>
      <c r="L5561" s="13" t="s">
        <v>14</v>
      </c>
      <c r="M5561" s="7">
        <v>1</v>
      </c>
      <c r="N5561" s="14"/>
    </row>
    <row r="5562" spans="1:14" ht="126">
      <c r="A5562" s="6">
        <v>5561</v>
      </c>
      <c r="B5562" s="8" t="s">
        <v>7150</v>
      </c>
      <c r="C5562" s="9" t="s">
        <v>7531</v>
      </c>
      <c r="D5562" s="10" t="s">
        <v>7532</v>
      </c>
      <c r="E5562" s="11" t="s">
        <v>7533</v>
      </c>
      <c r="F5562" s="6">
        <v>553859</v>
      </c>
      <c r="G5562" s="6" t="s">
        <v>7483</v>
      </c>
      <c r="H5562" s="16">
        <v>9214101.3000000007</v>
      </c>
      <c r="I5562" s="12" t="s">
        <v>3062</v>
      </c>
      <c r="J5562" s="12" t="s">
        <v>6691</v>
      </c>
      <c r="K5562" s="15">
        <v>5300000</v>
      </c>
      <c r="L5562" s="13" t="s">
        <v>14</v>
      </c>
      <c r="M5562" s="7">
        <v>1</v>
      </c>
      <c r="N5562" s="14"/>
    </row>
    <row r="5563" spans="1:14" ht="94.5">
      <c r="A5563" s="6">
        <v>5562</v>
      </c>
      <c r="B5563" s="8" t="s">
        <v>7150</v>
      </c>
      <c r="C5563" s="9" t="s">
        <v>7534</v>
      </c>
      <c r="D5563" s="10" t="s">
        <v>7535</v>
      </c>
      <c r="E5563" s="11" t="s">
        <v>7536</v>
      </c>
      <c r="F5563" s="6">
        <v>573864</v>
      </c>
      <c r="G5563" s="6" t="s">
        <v>7483</v>
      </c>
      <c r="H5563" s="16">
        <v>13969560</v>
      </c>
      <c r="I5563" s="12" t="s">
        <v>7415</v>
      </c>
      <c r="J5563" s="12" t="s">
        <v>7537</v>
      </c>
      <c r="K5563" s="15">
        <v>0</v>
      </c>
      <c r="L5563" s="13" t="s">
        <v>14</v>
      </c>
      <c r="M5563" s="7">
        <v>1</v>
      </c>
      <c r="N5563" s="14"/>
    </row>
    <row r="5564" spans="1:14" ht="78.75">
      <c r="A5564" s="6">
        <v>5563</v>
      </c>
      <c r="B5564" s="8" t="s">
        <v>7150</v>
      </c>
      <c r="C5564" s="9" t="s">
        <v>7538</v>
      </c>
      <c r="D5564" s="10" t="s">
        <v>7539</v>
      </c>
      <c r="E5564" s="11" t="s">
        <v>7540</v>
      </c>
      <c r="F5564" s="6">
        <v>573865</v>
      </c>
      <c r="G5564" s="6" t="s">
        <v>7483</v>
      </c>
      <c r="H5564" s="16">
        <v>7845853.3499999996</v>
      </c>
      <c r="I5564" s="12" t="s">
        <v>3081</v>
      </c>
      <c r="J5564" s="12" t="s">
        <v>2590</v>
      </c>
      <c r="K5564" s="15">
        <v>0</v>
      </c>
      <c r="L5564" s="13" t="s">
        <v>14</v>
      </c>
      <c r="M5564" s="7">
        <v>1</v>
      </c>
      <c r="N5564" s="14"/>
    </row>
    <row r="5565" spans="1:14" ht="78.75">
      <c r="A5565" s="6">
        <v>5564</v>
      </c>
      <c r="B5565" s="8" t="s">
        <v>7150</v>
      </c>
      <c r="C5565" s="9" t="s">
        <v>7541</v>
      </c>
      <c r="D5565" s="10" t="s">
        <v>7542</v>
      </c>
      <c r="E5565" s="11" t="s">
        <v>7543</v>
      </c>
      <c r="F5565" s="6">
        <v>573866</v>
      </c>
      <c r="G5565" s="6" t="s">
        <v>7483</v>
      </c>
      <c r="H5565" s="16">
        <v>6340840.5499999998</v>
      </c>
      <c r="I5565" s="12" t="s">
        <v>3081</v>
      </c>
      <c r="J5565" s="12" t="s">
        <v>6574</v>
      </c>
      <c r="K5565" s="15">
        <v>0</v>
      </c>
      <c r="L5565" s="13" t="s">
        <v>14</v>
      </c>
      <c r="M5565" s="7">
        <v>1</v>
      </c>
      <c r="N5565" s="14"/>
    </row>
    <row r="5566" spans="1:14" ht="94.5">
      <c r="A5566" s="6">
        <v>5565</v>
      </c>
      <c r="B5566" s="8" t="s">
        <v>7150</v>
      </c>
      <c r="C5566" s="9" t="s">
        <v>7544</v>
      </c>
      <c r="D5566" s="10" t="s">
        <v>7545</v>
      </c>
      <c r="E5566" s="11" t="s">
        <v>7546</v>
      </c>
      <c r="F5566" s="6">
        <v>573867</v>
      </c>
      <c r="G5566" s="6" t="s">
        <v>7483</v>
      </c>
      <c r="H5566" s="16">
        <v>8856127.0500000007</v>
      </c>
      <c r="I5566" s="12" t="s">
        <v>7415</v>
      </c>
      <c r="J5566" s="12" t="s">
        <v>6574</v>
      </c>
      <c r="K5566" s="15">
        <v>0</v>
      </c>
      <c r="L5566" s="13" t="s">
        <v>14</v>
      </c>
      <c r="M5566" s="7">
        <v>1</v>
      </c>
      <c r="N5566" s="14"/>
    </row>
    <row r="5567" spans="1:14" ht="94.5">
      <c r="A5567" s="6">
        <v>5566</v>
      </c>
      <c r="B5567" s="8" t="s">
        <v>7150</v>
      </c>
      <c r="C5567" s="9" t="s">
        <v>7547</v>
      </c>
      <c r="D5567" s="10" t="s">
        <v>7548</v>
      </c>
      <c r="E5567" s="11" t="s">
        <v>7549</v>
      </c>
      <c r="F5567" s="6">
        <v>587237</v>
      </c>
      <c r="G5567" s="6" t="s">
        <v>7483</v>
      </c>
      <c r="H5567" s="16">
        <v>7810224</v>
      </c>
      <c r="I5567" s="12" t="s">
        <v>6049</v>
      </c>
      <c r="J5567" s="12" t="s">
        <v>2242</v>
      </c>
      <c r="K5567" s="15">
        <v>0</v>
      </c>
      <c r="L5567" s="13" t="s">
        <v>14</v>
      </c>
      <c r="M5567" s="7">
        <v>1</v>
      </c>
      <c r="N5567" s="14"/>
    </row>
    <row r="5568" spans="1:14" ht="110.25">
      <c r="A5568" s="6">
        <v>5567</v>
      </c>
      <c r="B5568" s="8" t="s">
        <v>7150</v>
      </c>
      <c r="C5568" s="9" t="s">
        <v>7550</v>
      </c>
      <c r="D5568" s="10" t="s">
        <v>7551</v>
      </c>
      <c r="E5568" s="11" t="s">
        <v>7552</v>
      </c>
      <c r="F5568" s="6">
        <v>587238</v>
      </c>
      <c r="G5568" s="6" t="s">
        <v>7483</v>
      </c>
      <c r="H5568" s="16">
        <v>10619638.65</v>
      </c>
      <c r="I5568" s="12" t="s">
        <v>2630</v>
      </c>
      <c r="J5568" s="12" t="s">
        <v>7553</v>
      </c>
      <c r="K5568" s="15">
        <v>0</v>
      </c>
      <c r="L5568" s="13" t="s">
        <v>14</v>
      </c>
      <c r="M5568" s="7">
        <v>1</v>
      </c>
      <c r="N5568" s="14"/>
    </row>
    <row r="5569" spans="1:14" ht="110.25">
      <c r="A5569" s="6">
        <v>5568</v>
      </c>
      <c r="B5569" s="8" t="s">
        <v>7150</v>
      </c>
      <c r="C5569" s="9" t="s">
        <v>7554</v>
      </c>
      <c r="D5569" s="10" t="s">
        <v>7475</v>
      </c>
      <c r="E5569" s="11" t="s">
        <v>7555</v>
      </c>
      <c r="F5569" s="6">
        <v>587239</v>
      </c>
      <c r="G5569" s="6" t="s">
        <v>7483</v>
      </c>
      <c r="H5569" s="16">
        <v>10313416.6</v>
      </c>
      <c r="I5569" s="12" t="s">
        <v>2228</v>
      </c>
      <c r="J5569" s="12" t="s">
        <v>7556</v>
      </c>
      <c r="K5569" s="15">
        <v>0</v>
      </c>
      <c r="L5569" s="13" t="s">
        <v>14</v>
      </c>
      <c r="M5569" s="7">
        <v>1</v>
      </c>
      <c r="N5569" s="14"/>
    </row>
    <row r="5570" spans="1:14" ht="94.5">
      <c r="A5570" s="6">
        <v>5569</v>
      </c>
      <c r="B5570" s="8" t="s">
        <v>7150</v>
      </c>
      <c r="C5570" s="9" t="s">
        <v>7557</v>
      </c>
      <c r="D5570" s="10" t="s">
        <v>7558</v>
      </c>
      <c r="E5570" s="11" t="s">
        <v>7559</v>
      </c>
      <c r="F5570" s="6">
        <v>587240</v>
      </c>
      <c r="G5570" s="6" t="s">
        <v>7483</v>
      </c>
      <c r="H5570" s="16">
        <v>9253046.5500000007</v>
      </c>
      <c r="I5570" s="12" t="s">
        <v>7156</v>
      </c>
      <c r="J5570" s="12" t="s">
        <v>6040</v>
      </c>
      <c r="K5570" s="15">
        <v>0</v>
      </c>
      <c r="L5570" s="13" t="s">
        <v>14</v>
      </c>
      <c r="M5570" s="7">
        <v>1</v>
      </c>
      <c r="N5570" s="14"/>
    </row>
    <row r="5571" spans="1:14" ht="78.75">
      <c r="A5571" s="6">
        <v>5570</v>
      </c>
      <c r="B5571" s="8" t="s">
        <v>7150</v>
      </c>
      <c r="C5571" s="9" t="s">
        <v>7560</v>
      </c>
      <c r="D5571" s="10" t="s">
        <v>7561</v>
      </c>
      <c r="E5571" s="11" t="s">
        <v>7562</v>
      </c>
      <c r="F5571" s="6">
        <v>587241</v>
      </c>
      <c r="G5571" s="6" t="s">
        <v>7483</v>
      </c>
      <c r="H5571" s="16">
        <v>10326120</v>
      </c>
      <c r="I5571" s="12" t="s">
        <v>2228</v>
      </c>
      <c r="J5571" s="12" t="s">
        <v>7563</v>
      </c>
      <c r="K5571" s="15">
        <v>0</v>
      </c>
      <c r="L5571" s="13" t="s">
        <v>14</v>
      </c>
      <c r="M5571" s="7">
        <v>1</v>
      </c>
      <c r="N5571" s="14"/>
    </row>
    <row r="5572" spans="1:14" ht="94.5">
      <c r="A5572" s="6">
        <v>5571</v>
      </c>
      <c r="B5572" s="8" t="s">
        <v>7150</v>
      </c>
      <c r="C5572" s="9" t="s">
        <v>7564</v>
      </c>
      <c r="D5572" s="10" t="s">
        <v>7360</v>
      </c>
      <c r="E5572" s="11" t="s">
        <v>7565</v>
      </c>
      <c r="F5572" s="6">
        <v>414922</v>
      </c>
      <c r="G5572" s="6" t="s">
        <v>7483</v>
      </c>
      <c r="H5572" s="16">
        <v>25264324</v>
      </c>
      <c r="I5572" s="12" t="s">
        <v>5634</v>
      </c>
      <c r="J5572" s="12" t="s">
        <v>3094</v>
      </c>
      <c r="K5572" s="15">
        <v>19291358</v>
      </c>
      <c r="L5572" s="13" t="s">
        <v>14</v>
      </c>
      <c r="M5572" s="7">
        <v>1</v>
      </c>
      <c r="N5572" s="14"/>
    </row>
    <row r="5573" spans="1:14" ht="94.5">
      <c r="A5573" s="6">
        <v>5572</v>
      </c>
      <c r="B5573" s="8" t="s">
        <v>7150</v>
      </c>
      <c r="C5573" s="9" t="s">
        <v>7566</v>
      </c>
      <c r="D5573" s="10" t="s">
        <v>4398</v>
      </c>
      <c r="E5573" s="11" t="s">
        <v>7567</v>
      </c>
      <c r="F5573" s="6">
        <v>437280</v>
      </c>
      <c r="G5573" s="6" t="s">
        <v>7483</v>
      </c>
      <c r="H5573" s="16">
        <v>26183611.57</v>
      </c>
      <c r="I5573" s="12" t="s">
        <v>7568</v>
      </c>
      <c r="J5573" s="12" t="s">
        <v>7569</v>
      </c>
      <c r="K5573" s="15">
        <v>19560927</v>
      </c>
      <c r="L5573" s="13" t="s">
        <v>14</v>
      </c>
      <c r="M5573" s="7">
        <v>1</v>
      </c>
      <c r="N5573" s="14"/>
    </row>
    <row r="5574" spans="1:14" ht="94.5">
      <c r="A5574" s="6">
        <v>5573</v>
      </c>
      <c r="B5574" s="8" t="s">
        <v>7150</v>
      </c>
      <c r="C5574" s="9" t="s">
        <v>7564</v>
      </c>
      <c r="D5574" s="10" t="s">
        <v>7360</v>
      </c>
      <c r="E5574" s="11" t="s">
        <v>7570</v>
      </c>
      <c r="F5574" s="6">
        <v>573869</v>
      </c>
      <c r="G5574" s="6" t="s">
        <v>7483</v>
      </c>
      <c r="H5574" s="16">
        <v>33618154.850000001</v>
      </c>
      <c r="I5574" s="12" t="s">
        <v>2228</v>
      </c>
      <c r="J5574" s="12" t="s">
        <v>7556</v>
      </c>
      <c r="K5574" s="15">
        <v>0</v>
      </c>
      <c r="L5574" s="13" t="s">
        <v>14</v>
      </c>
      <c r="M5574" s="7">
        <v>1</v>
      </c>
      <c r="N5574" s="14"/>
    </row>
    <row r="5575" spans="1:14" ht="126">
      <c r="A5575" s="6">
        <v>5574</v>
      </c>
      <c r="B5575" s="8" t="s">
        <v>7150</v>
      </c>
      <c r="C5575" s="9" t="s">
        <v>7571</v>
      </c>
      <c r="D5575" s="10" t="s">
        <v>7572</v>
      </c>
      <c r="E5575" s="11" t="s">
        <v>7573</v>
      </c>
      <c r="F5575" s="6">
        <v>573870</v>
      </c>
      <c r="G5575" s="6" t="s">
        <v>7483</v>
      </c>
      <c r="H5575" s="16">
        <v>16564091.699999999</v>
      </c>
      <c r="I5575" s="12" t="s">
        <v>6556</v>
      </c>
      <c r="J5575" s="12" t="s">
        <v>7574</v>
      </c>
      <c r="K5575" s="15">
        <v>0</v>
      </c>
      <c r="L5575" s="13" t="s">
        <v>14</v>
      </c>
      <c r="M5575" s="7">
        <v>1</v>
      </c>
      <c r="N5575" s="14"/>
    </row>
    <row r="5576" spans="1:14" ht="110.25">
      <c r="A5576" s="6">
        <v>5575</v>
      </c>
      <c r="B5576" s="8" t="s">
        <v>7150</v>
      </c>
      <c r="C5576" s="9" t="s">
        <v>7575</v>
      </c>
      <c r="D5576" s="10" t="s">
        <v>7576</v>
      </c>
      <c r="E5576" s="11" t="s">
        <v>7577</v>
      </c>
      <c r="F5576" s="6">
        <v>573871</v>
      </c>
      <c r="G5576" s="6" t="s">
        <v>7483</v>
      </c>
      <c r="H5576" s="16">
        <v>9650810.5999999996</v>
      </c>
      <c r="I5576" s="12" t="s">
        <v>2228</v>
      </c>
      <c r="J5576" s="12" t="s">
        <v>2242</v>
      </c>
      <c r="K5576" s="15">
        <v>0</v>
      </c>
      <c r="L5576" s="13" t="s">
        <v>14</v>
      </c>
      <c r="M5576" s="7">
        <v>1</v>
      </c>
      <c r="N5576" s="14"/>
    </row>
    <row r="5577" spans="1:14" ht="63">
      <c r="A5577" s="6">
        <v>5576</v>
      </c>
      <c r="B5577" s="8" t="s">
        <v>7150</v>
      </c>
      <c r="C5577" s="9" t="s">
        <v>7578</v>
      </c>
      <c r="D5577" s="10" t="s">
        <v>7579</v>
      </c>
      <c r="E5577" s="11" t="s">
        <v>7580</v>
      </c>
      <c r="F5577" s="6">
        <v>573872</v>
      </c>
      <c r="G5577" s="6" t="s">
        <v>7483</v>
      </c>
      <c r="H5577" s="16">
        <v>8193480.2000000002</v>
      </c>
      <c r="I5577" s="12" t="s">
        <v>2463</v>
      </c>
      <c r="J5577" s="12" t="s">
        <v>7574</v>
      </c>
      <c r="K5577" s="15">
        <v>0</v>
      </c>
      <c r="L5577" s="13" t="s">
        <v>14</v>
      </c>
      <c r="M5577" s="7">
        <v>1</v>
      </c>
      <c r="N5577" s="14"/>
    </row>
    <row r="5578" spans="1:14" ht="78.75">
      <c r="A5578" s="6">
        <v>5577</v>
      </c>
      <c r="B5578" s="8" t="s">
        <v>7150</v>
      </c>
      <c r="C5578" s="9" t="s">
        <v>7581</v>
      </c>
      <c r="D5578" s="10" t="s">
        <v>7582</v>
      </c>
      <c r="E5578" s="11" t="s">
        <v>7583</v>
      </c>
      <c r="F5578" s="6">
        <v>549111</v>
      </c>
      <c r="G5578" s="6" t="s">
        <v>7483</v>
      </c>
      <c r="H5578" s="16">
        <v>13531932.189999999</v>
      </c>
      <c r="I5578" s="12" t="s">
        <v>7415</v>
      </c>
      <c r="J5578" s="12" t="s">
        <v>4689</v>
      </c>
      <c r="K5578" s="15">
        <v>0</v>
      </c>
      <c r="L5578" s="13" t="s">
        <v>70</v>
      </c>
      <c r="M5578" s="7">
        <v>1</v>
      </c>
      <c r="N5578" s="14"/>
    </row>
    <row r="5579" spans="1:14" ht="78.75">
      <c r="A5579" s="6">
        <v>5578</v>
      </c>
      <c r="B5579" s="8" t="s">
        <v>7150</v>
      </c>
      <c r="C5579" s="9" t="s">
        <v>7584</v>
      </c>
      <c r="D5579" s="10" t="s">
        <v>7509</v>
      </c>
      <c r="E5579" s="11" t="s">
        <v>7583</v>
      </c>
      <c r="F5579" s="6">
        <v>549111</v>
      </c>
      <c r="G5579" s="6" t="s">
        <v>7483</v>
      </c>
      <c r="H5579" s="16">
        <v>13531932.189999999</v>
      </c>
      <c r="I5579" s="12" t="s">
        <v>7415</v>
      </c>
      <c r="J5579" s="12" t="s">
        <v>4689</v>
      </c>
      <c r="K5579" s="15">
        <v>0</v>
      </c>
      <c r="L5579" s="13" t="s">
        <v>70</v>
      </c>
      <c r="M5579" s="7">
        <v>0.51</v>
      </c>
      <c r="N5579" s="14"/>
    </row>
    <row r="5580" spans="1:14" ht="78.75">
      <c r="A5580" s="6">
        <v>5579</v>
      </c>
      <c r="B5580" s="8" t="s">
        <v>7150</v>
      </c>
      <c r="C5580" s="9" t="s">
        <v>7585</v>
      </c>
      <c r="D5580" s="10" t="s">
        <v>7247</v>
      </c>
      <c r="E5580" s="11" t="s">
        <v>7583</v>
      </c>
      <c r="F5580" s="6">
        <v>549111</v>
      </c>
      <c r="G5580" s="6" t="s">
        <v>7483</v>
      </c>
      <c r="H5580" s="16">
        <v>13531932.189999999</v>
      </c>
      <c r="I5580" s="12" t="s">
        <v>7415</v>
      </c>
      <c r="J5580" s="12" t="s">
        <v>4689</v>
      </c>
      <c r="K5580" s="15">
        <v>0</v>
      </c>
      <c r="L5580" s="13" t="s">
        <v>70</v>
      </c>
      <c r="M5580" s="7">
        <v>0.49</v>
      </c>
      <c r="N5580" s="14"/>
    </row>
    <row r="5581" spans="1:14" ht="94.5">
      <c r="A5581" s="6">
        <v>5580</v>
      </c>
      <c r="B5581" s="8" t="s">
        <v>7150</v>
      </c>
      <c r="C5581" s="9" t="s">
        <v>7246</v>
      </c>
      <c r="D5581" s="10" t="s">
        <v>7247</v>
      </c>
      <c r="E5581" s="11" t="s">
        <v>7586</v>
      </c>
      <c r="F5581" s="6">
        <v>547242</v>
      </c>
      <c r="G5581" s="6" t="s">
        <v>7483</v>
      </c>
      <c r="H5581" s="16">
        <v>8000509.0499999998</v>
      </c>
      <c r="I5581" s="12" t="s">
        <v>7587</v>
      </c>
      <c r="J5581" s="12" t="s">
        <v>7588</v>
      </c>
      <c r="K5581" s="15">
        <v>0</v>
      </c>
      <c r="L5581" s="13" t="s">
        <v>14</v>
      </c>
      <c r="M5581" s="7">
        <v>1</v>
      </c>
      <c r="N5581" s="14"/>
    </row>
    <row r="5582" spans="1:14" ht="141.75">
      <c r="A5582" s="6">
        <v>5581</v>
      </c>
      <c r="B5582" s="8" t="s">
        <v>7150</v>
      </c>
      <c r="C5582" s="9" t="s">
        <v>7589</v>
      </c>
      <c r="D5582" s="10" t="s">
        <v>7590</v>
      </c>
      <c r="E5582" s="11" t="s">
        <v>7591</v>
      </c>
      <c r="F5582" s="6">
        <v>245740</v>
      </c>
      <c r="G5582" s="6" t="s">
        <v>7483</v>
      </c>
      <c r="H5582" s="16">
        <v>30841330.460000001</v>
      </c>
      <c r="I5582" s="12" t="s">
        <v>6987</v>
      </c>
      <c r="J5582" s="12" t="s">
        <v>6257</v>
      </c>
      <c r="K5582" s="15">
        <v>22875074</v>
      </c>
      <c r="L5582" s="13" t="s">
        <v>14</v>
      </c>
      <c r="M5582" s="7">
        <v>1</v>
      </c>
      <c r="N5582" s="14"/>
    </row>
    <row r="5583" spans="1:14" ht="78.75">
      <c r="A5583" s="6">
        <v>5582</v>
      </c>
      <c r="B5583" s="8" t="s">
        <v>7150</v>
      </c>
      <c r="C5583" s="9" t="s">
        <v>7592</v>
      </c>
      <c r="D5583" s="10" t="s">
        <v>926</v>
      </c>
      <c r="E5583" s="11" t="s">
        <v>7593</v>
      </c>
      <c r="F5583" s="6">
        <v>245742</v>
      </c>
      <c r="G5583" s="6" t="s">
        <v>7483</v>
      </c>
      <c r="H5583" s="16">
        <v>50771398.509999998</v>
      </c>
      <c r="I5583" s="12" t="s">
        <v>7594</v>
      </c>
      <c r="J5583" s="12" t="s">
        <v>1264</v>
      </c>
      <c r="K5583" s="15">
        <v>26621300</v>
      </c>
      <c r="L5583" s="13" t="s">
        <v>14</v>
      </c>
      <c r="M5583" s="7">
        <v>1</v>
      </c>
      <c r="N5583" s="14"/>
    </row>
    <row r="5584" spans="1:14" ht="157.5">
      <c r="A5584" s="6">
        <v>5583</v>
      </c>
      <c r="B5584" s="8" t="s">
        <v>7150</v>
      </c>
      <c r="C5584" s="9" t="s">
        <v>7595</v>
      </c>
      <c r="D5584" s="10" t="s">
        <v>5448</v>
      </c>
      <c r="E5584" s="11" t="s">
        <v>7596</v>
      </c>
      <c r="F5584" s="6">
        <v>245752</v>
      </c>
      <c r="G5584" s="6" t="s">
        <v>7483</v>
      </c>
      <c r="H5584" s="16">
        <v>27622484.199999999</v>
      </c>
      <c r="I5584" s="12" t="s">
        <v>7597</v>
      </c>
      <c r="J5584" s="12" t="s">
        <v>7598</v>
      </c>
      <c r="K5584" s="15">
        <v>23308091</v>
      </c>
      <c r="L5584" s="13" t="s">
        <v>14</v>
      </c>
      <c r="M5584" s="7">
        <v>1</v>
      </c>
      <c r="N5584" s="14"/>
    </row>
    <row r="5585" spans="1:14" ht="78.75">
      <c r="A5585" s="6">
        <v>5584</v>
      </c>
      <c r="B5585" s="8" t="s">
        <v>7150</v>
      </c>
      <c r="C5585" s="9" t="s">
        <v>7486</v>
      </c>
      <c r="D5585" s="10" t="s">
        <v>7303</v>
      </c>
      <c r="E5585" s="11" t="s">
        <v>7599</v>
      </c>
      <c r="F5585" s="6">
        <v>301616</v>
      </c>
      <c r="G5585" s="6" t="s">
        <v>7483</v>
      </c>
      <c r="H5585" s="16">
        <v>20614983.030000001</v>
      </c>
      <c r="I5585" s="12" t="s">
        <v>7600</v>
      </c>
      <c r="J5585" s="12" t="s">
        <v>2480</v>
      </c>
      <c r="K5585" s="15">
        <v>14570294</v>
      </c>
      <c r="L5585" s="13" t="s">
        <v>14</v>
      </c>
      <c r="M5585" s="7">
        <v>1</v>
      </c>
      <c r="N5585" s="14"/>
    </row>
    <row r="5586" spans="1:14" ht="110.25">
      <c r="A5586" s="6">
        <v>5585</v>
      </c>
      <c r="B5586" s="8" t="s">
        <v>7150</v>
      </c>
      <c r="C5586" s="9" t="s">
        <v>7601</v>
      </c>
      <c r="D5586" s="10" t="s">
        <v>6276</v>
      </c>
      <c r="E5586" s="11" t="s">
        <v>7602</v>
      </c>
      <c r="F5586" s="6">
        <v>484881</v>
      </c>
      <c r="G5586" s="6" t="s">
        <v>7483</v>
      </c>
      <c r="H5586" s="16">
        <v>24672174.489999998</v>
      </c>
      <c r="I5586" s="12" t="s">
        <v>7332</v>
      </c>
      <c r="J5586" s="12" t="s">
        <v>7603</v>
      </c>
      <c r="K5586" s="15">
        <v>9546300</v>
      </c>
      <c r="L5586" s="13" t="s">
        <v>14</v>
      </c>
      <c r="M5586" s="7">
        <v>1</v>
      </c>
      <c r="N5586" s="14"/>
    </row>
    <row r="5587" spans="1:14" ht="110.25">
      <c r="A5587" s="6">
        <v>5586</v>
      </c>
      <c r="B5587" s="8" t="s">
        <v>7150</v>
      </c>
      <c r="C5587" s="9" t="s">
        <v>7604</v>
      </c>
      <c r="D5587" s="10" t="s">
        <v>7605</v>
      </c>
      <c r="E5587" s="11" t="s">
        <v>7606</v>
      </c>
      <c r="F5587" s="6">
        <v>484883</v>
      </c>
      <c r="G5587" s="6" t="s">
        <v>7483</v>
      </c>
      <c r="H5587" s="16">
        <v>17943738.699999999</v>
      </c>
      <c r="I5587" s="12" t="s">
        <v>5762</v>
      </c>
      <c r="J5587" s="12" t="s">
        <v>2668</v>
      </c>
      <c r="K5587" s="15">
        <v>7844352</v>
      </c>
      <c r="L5587" s="13" t="s">
        <v>70</v>
      </c>
      <c r="M5587" s="7">
        <v>1</v>
      </c>
      <c r="N5587" s="14"/>
    </row>
    <row r="5588" spans="1:14" ht="126">
      <c r="A5588" s="6">
        <v>5587</v>
      </c>
      <c r="B5588" s="8" t="s">
        <v>7150</v>
      </c>
      <c r="C5588" s="9" t="s">
        <v>7601</v>
      </c>
      <c r="D5588" s="10" t="s">
        <v>6276</v>
      </c>
      <c r="E5588" s="11" t="s">
        <v>7607</v>
      </c>
      <c r="F5588" s="6">
        <v>484884</v>
      </c>
      <c r="G5588" s="6" t="s">
        <v>7483</v>
      </c>
      <c r="H5588" s="16">
        <v>26499745.949999999</v>
      </c>
      <c r="I5588" s="12" t="s">
        <v>5941</v>
      </c>
      <c r="J5588" s="12" t="s">
        <v>7603</v>
      </c>
      <c r="K5588" s="15">
        <v>7008722</v>
      </c>
      <c r="L5588" s="13" t="s">
        <v>14</v>
      </c>
      <c r="M5588" s="7">
        <v>1</v>
      </c>
      <c r="N5588" s="14"/>
    </row>
    <row r="5589" spans="1:14" ht="94.5">
      <c r="A5589" s="6">
        <v>5588</v>
      </c>
      <c r="B5589" s="8" t="s">
        <v>7150</v>
      </c>
      <c r="C5589" s="9" t="s">
        <v>7486</v>
      </c>
      <c r="D5589" s="10" t="s">
        <v>7303</v>
      </c>
      <c r="E5589" s="11" t="s">
        <v>7608</v>
      </c>
      <c r="F5589" s="6">
        <v>499860</v>
      </c>
      <c r="G5589" s="6" t="s">
        <v>7483</v>
      </c>
      <c r="H5589" s="16">
        <v>69104298.239999995</v>
      </c>
      <c r="I5589" s="12" t="s">
        <v>2041</v>
      </c>
      <c r="J5589" s="12" t="s">
        <v>5959</v>
      </c>
      <c r="K5589" s="15">
        <v>31000000</v>
      </c>
      <c r="L5589" s="13" t="s">
        <v>14</v>
      </c>
      <c r="M5589" s="7">
        <v>1</v>
      </c>
      <c r="N5589" s="14"/>
    </row>
    <row r="5590" spans="1:14" ht="126">
      <c r="A5590" s="6">
        <v>5589</v>
      </c>
      <c r="B5590" s="8" t="s">
        <v>7150</v>
      </c>
      <c r="C5590" s="9" t="s">
        <v>7609</v>
      </c>
      <c r="D5590" s="10" t="s">
        <v>4637</v>
      </c>
      <c r="E5590" s="11" t="s">
        <v>7610</v>
      </c>
      <c r="F5590" s="6">
        <v>544317</v>
      </c>
      <c r="G5590" s="6" t="s">
        <v>7483</v>
      </c>
      <c r="H5590" s="16">
        <v>19426307.579999998</v>
      </c>
      <c r="I5590" s="12" t="s">
        <v>7611</v>
      </c>
      <c r="J5590" s="12" t="s">
        <v>7612</v>
      </c>
      <c r="K5590" s="15">
        <v>0</v>
      </c>
      <c r="L5590" s="13" t="s">
        <v>14</v>
      </c>
      <c r="M5590" s="7">
        <v>1</v>
      </c>
      <c r="N5590" s="14"/>
    </row>
    <row r="5591" spans="1:14" ht="94.5">
      <c r="A5591" s="6">
        <v>5590</v>
      </c>
      <c r="B5591" s="8" t="s">
        <v>7150</v>
      </c>
      <c r="C5591" s="9" t="s">
        <v>7613</v>
      </c>
      <c r="D5591" s="10" t="s">
        <v>7614</v>
      </c>
      <c r="E5591" s="11" t="s">
        <v>7615</v>
      </c>
      <c r="F5591" s="6">
        <v>591938</v>
      </c>
      <c r="G5591" s="6" t="s">
        <v>7483</v>
      </c>
      <c r="H5591" s="16">
        <v>5781092.9500000002</v>
      </c>
      <c r="I5591" s="12" t="s">
        <v>5984</v>
      </c>
      <c r="J5591" s="12" t="s">
        <v>6604</v>
      </c>
      <c r="K5591" s="15">
        <v>0</v>
      </c>
      <c r="L5591" s="13" t="s">
        <v>14</v>
      </c>
      <c r="M5591" s="7">
        <v>1</v>
      </c>
      <c r="N5591" s="14"/>
    </row>
    <row r="5592" spans="1:14" ht="63">
      <c r="A5592" s="6">
        <v>5591</v>
      </c>
      <c r="B5592" s="8" t="s">
        <v>7150</v>
      </c>
      <c r="C5592" s="9" t="s">
        <v>7616</v>
      </c>
      <c r="D5592" s="10" t="s">
        <v>7617</v>
      </c>
      <c r="E5592" s="11" t="s">
        <v>7618</v>
      </c>
      <c r="F5592" s="6">
        <v>592367</v>
      </c>
      <c r="G5592" s="6" t="s">
        <v>7483</v>
      </c>
      <c r="H5592" s="16">
        <v>3995476.75</v>
      </c>
      <c r="I5592" s="12" t="s">
        <v>2745</v>
      </c>
      <c r="J5592" s="12" t="s">
        <v>7619</v>
      </c>
      <c r="K5592" s="15">
        <v>0</v>
      </c>
      <c r="L5592" s="13" t="s">
        <v>14</v>
      </c>
      <c r="M5592" s="7">
        <v>1</v>
      </c>
      <c r="N5592" s="14"/>
    </row>
    <row r="5593" spans="1:14" ht="78.75">
      <c r="A5593" s="6">
        <v>5592</v>
      </c>
      <c r="B5593" s="8" t="s">
        <v>7150</v>
      </c>
      <c r="C5593" s="9" t="s">
        <v>7620</v>
      </c>
      <c r="D5593" s="10" t="s">
        <v>7443</v>
      </c>
      <c r="E5593" s="11" t="s">
        <v>7621</v>
      </c>
      <c r="F5593" s="6">
        <v>573868</v>
      </c>
      <c r="G5593" s="6" t="s">
        <v>7483</v>
      </c>
      <c r="H5593" s="16">
        <v>11012682.279999999</v>
      </c>
      <c r="I5593" s="12" t="s">
        <v>2463</v>
      </c>
      <c r="J5593" s="12" t="s">
        <v>7622</v>
      </c>
      <c r="K5593" s="15">
        <v>0</v>
      </c>
      <c r="L5593" s="13" t="s">
        <v>14</v>
      </c>
      <c r="M5593" s="7">
        <v>1</v>
      </c>
      <c r="N5593" s="14"/>
    </row>
    <row r="5594" spans="1:14" ht="78.75">
      <c r="A5594" s="6">
        <v>5593</v>
      </c>
      <c r="B5594" s="8" t="s">
        <v>7150</v>
      </c>
      <c r="C5594" s="9" t="s">
        <v>7623</v>
      </c>
      <c r="D5594" s="10" t="s">
        <v>4775</v>
      </c>
      <c r="E5594" s="11" t="s">
        <v>7624</v>
      </c>
      <c r="F5594" s="6">
        <v>476555</v>
      </c>
      <c r="G5594" s="6" t="s">
        <v>7483</v>
      </c>
      <c r="H5594" s="16">
        <v>20699978.710000001</v>
      </c>
      <c r="I5594" s="12" t="s">
        <v>2036</v>
      </c>
      <c r="J5594" s="12" t="s">
        <v>2446</v>
      </c>
      <c r="K5594" s="15">
        <v>10653780</v>
      </c>
      <c r="L5594" s="13" t="s">
        <v>14</v>
      </c>
      <c r="M5594" s="7">
        <v>1</v>
      </c>
      <c r="N5594" s="14"/>
    </row>
    <row r="5595" spans="1:14" ht="78.75">
      <c r="A5595" s="6">
        <v>5594</v>
      </c>
      <c r="B5595" s="8" t="s">
        <v>7150</v>
      </c>
      <c r="C5595" s="9" t="s">
        <v>7493</v>
      </c>
      <c r="D5595" s="10" t="s">
        <v>5448</v>
      </c>
      <c r="E5595" s="11" t="s">
        <v>7625</v>
      </c>
      <c r="F5595" s="6">
        <v>483059</v>
      </c>
      <c r="G5595" s="6" t="s">
        <v>7483</v>
      </c>
      <c r="H5595" s="16">
        <v>53965795.43</v>
      </c>
      <c r="I5595" s="12" t="s">
        <v>924</v>
      </c>
      <c r="J5595" s="12" t="s">
        <v>7626</v>
      </c>
      <c r="K5595" s="15">
        <v>46389452</v>
      </c>
      <c r="L5595" s="13" t="s">
        <v>14</v>
      </c>
      <c r="M5595" s="7">
        <v>1</v>
      </c>
      <c r="N5595" s="14"/>
    </row>
    <row r="5596" spans="1:14" ht="110.25">
      <c r="A5596" s="6">
        <v>5595</v>
      </c>
      <c r="B5596" s="8" t="s">
        <v>7150</v>
      </c>
      <c r="C5596" s="9" t="s">
        <v>7627</v>
      </c>
      <c r="D5596" s="10" t="s">
        <v>5448</v>
      </c>
      <c r="E5596" s="11" t="s">
        <v>7628</v>
      </c>
      <c r="F5596" s="6">
        <v>586369</v>
      </c>
      <c r="G5596" s="6" t="s">
        <v>7483</v>
      </c>
      <c r="H5596" s="16">
        <v>84235504.879999995</v>
      </c>
      <c r="I5596" s="12" t="s">
        <v>2246</v>
      </c>
      <c r="J5596" s="12" t="s">
        <v>7629</v>
      </c>
      <c r="K5596" s="15">
        <v>0</v>
      </c>
      <c r="L5596" s="13" t="s">
        <v>14</v>
      </c>
      <c r="M5596" s="7">
        <v>1</v>
      </c>
      <c r="N5596" s="14"/>
    </row>
    <row r="5597" spans="1:14" ht="94.5">
      <c r="A5597" s="6">
        <v>5596</v>
      </c>
      <c r="B5597" s="8" t="s">
        <v>7150</v>
      </c>
      <c r="C5597" s="9" t="s">
        <v>7630</v>
      </c>
      <c r="D5597" s="10" t="s">
        <v>7631</v>
      </c>
      <c r="E5597" s="11" t="s">
        <v>7632</v>
      </c>
      <c r="F5597" s="6">
        <v>587243</v>
      </c>
      <c r="G5597" s="6" t="s">
        <v>7483</v>
      </c>
      <c r="H5597" s="16">
        <v>10878914.550000001</v>
      </c>
      <c r="I5597" s="12" t="s">
        <v>7587</v>
      </c>
      <c r="J5597" s="12" t="s">
        <v>7633</v>
      </c>
      <c r="K5597" s="15">
        <v>0</v>
      </c>
      <c r="L5597" s="13" t="s">
        <v>14</v>
      </c>
      <c r="M5597" s="7">
        <v>1</v>
      </c>
      <c r="N5597" s="14"/>
    </row>
    <row r="5598" spans="1:14" ht="110.25">
      <c r="A5598" s="6">
        <v>5597</v>
      </c>
      <c r="B5598" s="8" t="s">
        <v>7150</v>
      </c>
      <c r="C5598" s="9" t="s">
        <v>7616</v>
      </c>
      <c r="D5598" s="10" t="s">
        <v>7634</v>
      </c>
      <c r="E5598" s="11" t="s">
        <v>7635</v>
      </c>
      <c r="F5598" s="6">
        <v>591940</v>
      </c>
      <c r="G5598" s="6" t="s">
        <v>7483</v>
      </c>
      <c r="H5598" s="16">
        <v>9053868</v>
      </c>
      <c r="I5598" s="12" t="s">
        <v>7235</v>
      </c>
      <c r="J5598" s="12" t="s">
        <v>7636</v>
      </c>
      <c r="K5598" s="15">
        <v>0</v>
      </c>
      <c r="L5598" s="13" t="s">
        <v>14</v>
      </c>
      <c r="M5598" s="7">
        <v>1</v>
      </c>
      <c r="N5598" s="14"/>
    </row>
    <row r="5599" spans="1:14" ht="78.75">
      <c r="A5599" s="6">
        <v>5598</v>
      </c>
      <c r="B5599" s="8" t="s">
        <v>7150</v>
      </c>
      <c r="C5599" s="9" t="s">
        <v>7637</v>
      </c>
      <c r="D5599" s="10" t="s">
        <v>7638</v>
      </c>
      <c r="E5599" s="11" t="s">
        <v>7639</v>
      </c>
      <c r="F5599" s="6">
        <v>591942</v>
      </c>
      <c r="G5599" s="6" t="s">
        <v>7483</v>
      </c>
      <c r="H5599" s="16">
        <v>7264212</v>
      </c>
      <c r="I5599" s="12" t="s">
        <v>2745</v>
      </c>
      <c r="J5599" s="12" t="s">
        <v>7619</v>
      </c>
      <c r="K5599" s="15">
        <v>0</v>
      </c>
      <c r="L5599" s="13" t="s">
        <v>14</v>
      </c>
      <c r="M5599" s="7">
        <v>1</v>
      </c>
      <c r="N5599" s="14"/>
    </row>
    <row r="5600" spans="1:14" ht="157.5">
      <c r="A5600" s="6">
        <v>5599</v>
      </c>
      <c r="B5600" s="8" t="s">
        <v>7150</v>
      </c>
      <c r="C5600" s="9" t="s">
        <v>7640</v>
      </c>
      <c r="D5600" s="10" t="s">
        <v>4637</v>
      </c>
      <c r="E5600" s="11" t="s">
        <v>7641</v>
      </c>
      <c r="F5600" s="6">
        <v>560037</v>
      </c>
      <c r="G5600" s="6" t="s">
        <v>7483</v>
      </c>
      <c r="H5600" s="16">
        <v>19200101.18</v>
      </c>
      <c r="I5600" s="12" t="s">
        <v>6173</v>
      </c>
      <c r="J5600" s="12" t="s">
        <v>2221</v>
      </c>
      <c r="K5600" s="15">
        <v>14814545</v>
      </c>
      <c r="L5600" s="13" t="s">
        <v>14</v>
      </c>
      <c r="M5600" s="7">
        <v>1</v>
      </c>
      <c r="N5600" s="14"/>
    </row>
    <row r="5601" spans="1:14" ht="126">
      <c r="A5601" s="6">
        <v>5600</v>
      </c>
      <c r="B5601" s="8" t="s">
        <v>7150</v>
      </c>
      <c r="C5601" s="9" t="s">
        <v>7640</v>
      </c>
      <c r="D5601" s="10" t="s">
        <v>4637</v>
      </c>
      <c r="E5601" s="11" t="s">
        <v>7642</v>
      </c>
      <c r="F5601" s="6">
        <v>524867</v>
      </c>
      <c r="G5601" s="6" t="s">
        <v>7483</v>
      </c>
      <c r="H5601" s="16">
        <v>17977471.359999999</v>
      </c>
      <c r="I5601" s="12" t="s">
        <v>7643</v>
      </c>
      <c r="J5601" s="12" t="s">
        <v>6750</v>
      </c>
      <c r="K5601" s="15">
        <v>15084166</v>
      </c>
      <c r="L5601" s="13" t="s">
        <v>14</v>
      </c>
      <c r="M5601" s="7">
        <v>1</v>
      </c>
      <c r="N5601" s="14"/>
    </row>
    <row r="5602" spans="1:14" ht="110.25">
      <c r="A5602" s="6">
        <v>5601</v>
      </c>
      <c r="B5602" s="8" t="s">
        <v>7150</v>
      </c>
      <c r="C5602" s="9" t="s">
        <v>7644</v>
      </c>
      <c r="D5602" s="10" t="s">
        <v>7163</v>
      </c>
      <c r="E5602" s="11" t="s">
        <v>7645</v>
      </c>
      <c r="F5602" s="6">
        <v>524867</v>
      </c>
      <c r="G5602" s="6" t="s">
        <v>7483</v>
      </c>
      <c r="H5602" s="16">
        <v>17977471.359999999</v>
      </c>
      <c r="I5602" s="12" t="s">
        <v>7643</v>
      </c>
      <c r="J5602" s="12" t="s">
        <v>6750</v>
      </c>
      <c r="K5602" s="15">
        <v>0</v>
      </c>
      <c r="L5602" s="13" t="s">
        <v>14</v>
      </c>
      <c r="M5602" s="7">
        <v>1</v>
      </c>
      <c r="N5602" s="14"/>
    </row>
    <row r="5603" spans="1:14" ht="78.75">
      <c r="A5603" s="6">
        <v>5602</v>
      </c>
      <c r="B5603" s="8" t="s">
        <v>7150</v>
      </c>
      <c r="C5603" s="9" t="s">
        <v>7646</v>
      </c>
      <c r="D5603" s="10" t="s">
        <v>7325</v>
      </c>
      <c r="E5603" s="11" t="s">
        <v>7647</v>
      </c>
      <c r="F5603" s="6">
        <v>528409</v>
      </c>
      <c r="G5603" s="6" t="s">
        <v>340</v>
      </c>
      <c r="H5603" s="16">
        <v>24102029.219999999</v>
      </c>
      <c r="I5603" s="12" t="s">
        <v>2561</v>
      </c>
      <c r="J5603" s="12" t="s">
        <v>7202</v>
      </c>
      <c r="K5603" s="15">
        <v>10870928</v>
      </c>
      <c r="L5603" s="13" t="s">
        <v>14</v>
      </c>
      <c r="M5603" s="7">
        <v>1</v>
      </c>
      <c r="N5603" s="14"/>
    </row>
    <row r="5604" spans="1:14" ht="47.25">
      <c r="A5604" s="6">
        <v>5603</v>
      </c>
      <c r="B5604" s="8" t="s">
        <v>7150</v>
      </c>
      <c r="C5604" s="9" t="s">
        <v>7648</v>
      </c>
      <c r="D5604" s="10" t="s">
        <v>3280</v>
      </c>
      <c r="E5604" s="11" t="s">
        <v>7649</v>
      </c>
      <c r="F5604" s="6">
        <v>230774</v>
      </c>
      <c r="G5604" s="6" t="s">
        <v>340</v>
      </c>
      <c r="H5604" s="16">
        <v>27346914.649999999</v>
      </c>
      <c r="I5604" s="12" t="s">
        <v>7650</v>
      </c>
      <c r="J5604" s="12" t="s">
        <v>1165</v>
      </c>
      <c r="K5604" s="15">
        <v>22530311</v>
      </c>
      <c r="L5604" s="13" t="s">
        <v>14</v>
      </c>
      <c r="M5604" s="7">
        <v>1</v>
      </c>
      <c r="N5604" s="14"/>
    </row>
    <row r="5605" spans="1:14" ht="47.25">
      <c r="A5605" s="6">
        <v>5604</v>
      </c>
      <c r="B5605" s="8" t="s">
        <v>7150</v>
      </c>
      <c r="C5605" s="9" t="s">
        <v>7648</v>
      </c>
      <c r="D5605" s="10" t="s">
        <v>3280</v>
      </c>
      <c r="E5605" s="11" t="s">
        <v>7651</v>
      </c>
      <c r="F5605" s="6">
        <v>230775</v>
      </c>
      <c r="G5605" s="6" t="s">
        <v>340</v>
      </c>
      <c r="H5605" s="16">
        <v>27872139.719999999</v>
      </c>
      <c r="I5605" s="12" t="s">
        <v>7652</v>
      </c>
      <c r="J5605" s="12" t="s">
        <v>7653</v>
      </c>
      <c r="K5605" s="15">
        <v>24001599</v>
      </c>
      <c r="L5605" s="13" t="s">
        <v>14</v>
      </c>
      <c r="M5605" s="7">
        <v>1</v>
      </c>
      <c r="N5605" s="14"/>
    </row>
    <row r="5606" spans="1:14" ht="31.5">
      <c r="A5606" s="6">
        <v>5605</v>
      </c>
      <c r="B5606" s="8" t="s">
        <v>7150</v>
      </c>
      <c r="C5606" s="9" t="s">
        <v>7654</v>
      </c>
      <c r="D5606" s="10" t="s">
        <v>5750</v>
      </c>
      <c r="E5606" s="11" t="s">
        <v>7655</v>
      </c>
      <c r="F5606" s="6">
        <v>230776</v>
      </c>
      <c r="G5606" s="6" t="s">
        <v>340</v>
      </c>
      <c r="H5606" s="16">
        <v>31198016.219999999</v>
      </c>
      <c r="I5606" s="12" t="s">
        <v>7656</v>
      </c>
      <c r="J5606" s="12" t="s">
        <v>7643</v>
      </c>
      <c r="K5606" s="15">
        <v>27172764</v>
      </c>
      <c r="L5606" s="13" t="s">
        <v>14</v>
      </c>
      <c r="M5606" s="7">
        <v>1</v>
      </c>
      <c r="N5606" s="14"/>
    </row>
    <row r="5607" spans="1:14" ht="63">
      <c r="A5607" s="6">
        <v>5606</v>
      </c>
      <c r="B5607" s="8" t="s">
        <v>7150</v>
      </c>
      <c r="C5607" s="9" t="s">
        <v>7657</v>
      </c>
      <c r="D5607" s="10" t="s">
        <v>7658</v>
      </c>
      <c r="E5607" s="11" t="s">
        <v>7659</v>
      </c>
      <c r="F5607" s="6">
        <v>258840</v>
      </c>
      <c r="G5607" s="6" t="s">
        <v>340</v>
      </c>
      <c r="H5607" s="16">
        <v>21098145.91</v>
      </c>
      <c r="I5607" s="12" t="s">
        <v>7660</v>
      </c>
      <c r="J5607" s="12" t="s">
        <v>974</v>
      </c>
      <c r="K5607" s="15">
        <v>17719483</v>
      </c>
      <c r="L5607" s="13" t="s">
        <v>70</v>
      </c>
      <c r="M5607" s="7">
        <v>1</v>
      </c>
      <c r="N5607" s="14"/>
    </row>
    <row r="5608" spans="1:14" ht="31.5">
      <c r="A5608" s="6">
        <v>5607</v>
      </c>
      <c r="B5608" s="8" t="s">
        <v>7150</v>
      </c>
      <c r="C5608" s="9" t="s">
        <v>7661</v>
      </c>
      <c r="D5608" s="10" t="s">
        <v>7662</v>
      </c>
      <c r="E5608" s="11" t="s">
        <v>7659</v>
      </c>
      <c r="F5608" s="6">
        <v>258840</v>
      </c>
      <c r="G5608" s="6" t="s">
        <v>340</v>
      </c>
      <c r="H5608" s="16">
        <v>21098145.91</v>
      </c>
      <c r="I5608" s="12" t="s">
        <v>7660</v>
      </c>
      <c r="J5608" s="12" t="s">
        <v>974</v>
      </c>
      <c r="K5608" s="15">
        <v>17719489</v>
      </c>
      <c r="L5608" s="13" t="s">
        <v>70</v>
      </c>
      <c r="M5608" s="7">
        <v>0.51</v>
      </c>
      <c r="N5608" s="14"/>
    </row>
    <row r="5609" spans="1:14" ht="63">
      <c r="A5609" s="6">
        <v>5608</v>
      </c>
      <c r="B5609" s="8" t="s">
        <v>7150</v>
      </c>
      <c r="C5609" s="9" t="s">
        <v>7663</v>
      </c>
      <c r="D5609" s="10" t="s">
        <v>4637</v>
      </c>
      <c r="E5609" s="11" t="s">
        <v>7659</v>
      </c>
      <c r="F5609" s="6">
        <v>258840</v>
      </c>
      <c r="G5609" s="6" t="s">
        <v>340</v>
      </c>
      <c r="H5609" s="16">
        <v>21098145.91</v>
      </c>
      <c r="I5609" s="12" t="s">
        <v>7660</v>
      </c>
      <c r="J5609" s="12" t="s">
        <v>974</v>
      </c>
      <c r="K5609" s="15">
        <v>17719489</v>
      </c>
      <c r="L5609" s="13" t="s">
        <v>70</v>
      </c>
      <c r="M5609" s="7">
        <v>0.49</v>
      </c>
      <c r="N5609" s="14"/>
    </row>
    <row r="5610" spans="1:14" ht="63">
      <c r="A5610" s="6">
        <v>5609</v>
      </c>
      <c r="B5610" s="8" t="s">
        <v>7150</v>
      </c>
      <c r="C5610" s="9" t="s">
        <v>7657</v>
      </c>
      <c r="D5610" s="10" t="s">
        <v>7658</v>
      </c>
      <c r="E5610" s="11" t="s">
        <v>7664</v>
      </c>
      <c r="F5610" s="6">
        <v>257841</v>
      </c>
      <c r="G5610" s="6" t="s">
        <v>340</v>
      </c>
      <c r="H5610" s="16">
        <v>38489283.850000001</v>
      </c>
      <c r="I5610" s="12" t="s">
        <v>7660</v>
      </c>
      <c r="J5610" s="12" t="s">
        <v>974</v>
      </c>
      <c r="K5610" s="15">
        <v>28989433</v>
      </c>
      <c r="L5610" s="13" t="s">
        <v>70</v>
      </c>
      <c r="M5610" s="7">
        <v>1</v>
      </c>
      <c r="N5610" s="14"/>
    </row>
    <row r="5611" spans="1:14" ht="31.5">
      <c r="A5611" s="6">
        <v>5610</v>
      </c>
      <c r="B5611" s="8" t="s">
        <v>7150</v>
      </c>
      <c r="C5611" s="9" t="s">
        <v>7661</v>
      </c>
      <c r="D5611" s="10" t="s">
        <v>7662</v>
      </c>
      <c r="E5611" s="11" t="s">
        <v>7664</v>
      </c>
      <c r="F5611" s="6">
        <v>257841</v>
      </c>
      <c r="G5611" s="6" t="s">
        <v>340</v>
      </c>
      <c r="H5611" s="16">
        <v>38489283.850000001</v>
      </c>
      <c r="I5611" s="12" t="s">
        <v>7660</v>
      </c>
      <c r="J5611" s="12" t="s">
        <v>974</v>
      </c>
      <c r="K5611" s="15">
        <v>28989433</v>
      </c>
      <c r="L5611" s="13" t="s">
        <v>70</v>
      </c>
      <c r="M5611" s="7">
        <v>0.51</v>
      </c>
      <c r="N5611" s="14"/>
    </row>
    <row r="5612" spans="1:14" ht="63">
      <c r="A5612" s="6">
        <v>5611</v>
      </c>
      <c r="B5612" s="8" t="s">
        <v>7150</v>
      </c>
      <c r="C5612" s="9" t="s">
        <v>7663</v>
      </c>
      <c r="D5612" s="10" t="s">
        <v>4637</v>
      </c>
      <c r="E5612" s="11" t="s">
        <v>7664</v>
      </c>
      <c r="F5612" s="6">
        <v>257841</v>
      </c>
      <c r="G5612" s="6" t="s">
        <v>340</v>
      </c>
      <c r="H5612" s="16">
        <v>38489283.850000001</v>
      </c>
      <c r="I5612" s="12" t="s">
        <v>7660</v>
      </c>
      <c r="J5612" s="12" t="s">
        <v>974</v>
      </c>
      <c r="K5612" s="15">
        <v>28989433</v>
      </c>
      <c r="L5612" s="13" t="s">
        <v>70</v>
      </c>
      <c r="M5612" s="7">
        <v>0.49</v>
      </c>
      <c r="N5612" s="14"/>
    </row>
    <row r="5613" spans="1:14" ht="47.25">
      <c r="A5613" s="6">
        <v>5612</v>
      </c>
      <c r="B5613" s="8" t="s">
        <v>7150</v>
      </c>
      <c r="C5613" s="9" t="s">
        <v>7493</v>
      </c>
      <c r="D5613" s="10" t="s">
        <v>5448</v>
      </c>
      <c r="E5613" s="11" t="s">
        <v>7665</v>
      </c>
      <c r="F5613" s="6">
        <v>323214</v>
      </c>
      <c r="G5613" s="6" t="s">
        <v>340</v>
      </c>
      <c r="H5613" s="16">
        <v>55340114.640000001</v>
      </c>
      <c r="I5613" s="12" t="s">
        <v>7666</v>
      </c>
      <c r="J5613" s="12" t="s">
        <v>7667</v>
      </c>
      <c r="K5613" s="15">
        <v>50756354</v>
      </c>
      <c r="L5613" s="13" t="s">
        <v>14</v>
      </c>
      <c r="M5613" s="7">
        <v>1</v>
      </c>
      <c r="N5613" s="14"/>
    </row>
    <row r="5614" spans="1:14" ht="78.75">
      <c r="A5614" s="6">
        <v>5613</v>
      </c>
      <c r="B5614" s="8" t="s">
        <v>7150</v>
      </c>
      <c r="C5614" s="9" t="s">
        <v>7654</v>
      </c>
      <c r="D5614" s="10" t="s">
        <v>5750</v>
      </c>
      <c r="E5614" s="11" t="s">
        <v>7668</v>
      </c>
      <c r="F5614" s="6">
        <v>270002</v>
      </c>
      <c r="G5614" s="6" t="s">
        <v>1177</v>
      </c>
      <c r="H5614" s="16">
        <v>67292891</v>
      </c>
      <c r="I5614" s="12" t="s">
        <v>2739</v>
      </c>
      <c r="J5614" s="12" t="s">
        <v>7669</v>
      </c>
      <c r="K5614" s="15">
        <v>65204817</v>
      </c>
      <c r="L5614" s="13" t="s">
        <v>70</v>
      </c>
      <c r="M5614" s="7">
        <v>1</v>
      </c>
      <c r="N5614" s="14"/>
    </row>
    <row r="5615" spans="1:14" ht="63">
      <c r="A5615" s="6">
        <v>5614</v>
      </c>
      <c r="B5615" s="8" t="s">
        <v>7150</v>
      </c>
      <c r="C5615" s="9" t="s">
        <v>7670</v>
      </c>
      <c r="D5615" s="10" t="s">
        <v>7397</v>
      </c>
      <c r="E5615" s="11" t="s">
        <v>7671</v>
      </c>
      <c r="F5615" s="6">
        <v>289734</v>
      </c>
      <c r="G5615" s="6" t="s">
        <v>1638</v>
      </c>
      <c r="H5615" s="16">
        <v>3324797.65</v>
      </c>
      <c r="I5615" s="12" t="s">
        <v>7672</v>
      </c>
      <c r="J5615" s="12" t="s">
        <v>7673</v>
      </c>
      <c r="K5615" s="15">
        <v>2092018</v>
      </c>
      <c r="L5615" s="13" t="s">
        <v>14</v>
      </c>
      <c r="M5615" s="7">
        <v>1</v>
      </c>
      <c r="N5615" s="14"/>
    </row>
    <row r="5616" spans="1:14" ht="78.75">
      <c r="A5616" s="6">
        <v>5615</v>
      </c>
      <c r="B5616" s="8" t="s">
        <v>7150</v>
      </c>
      <c r="C5616" s="9" t="s">
        <v>7674</v>
      </c>
      <c r="D5616" s="10" t="s">
        <v>7675</v>
      </c>
      <c r="E5616" s="11" t="s">
        <v>7676</v>
      </c>
      <c r="F5616" s="6">
        <v>531113</v>
      </c>
      <c r="G5616" s="6" t="s">
        <v>1638</v>
      </c>
      <c r="H5616" s="16">
        <v>6038915</v>
      </c>
      <c r="I5616" s="12" t="s">
        <v>1009</v>
      </c>
      <c r="J5616" s="12" t="s">
        <v>6623</v>
      </c>
      <c r="K5616" s="15">
        <v>0</v>
      </c>
      <c r="L5616" s="13" t="s">
        <v>14</v>
      </c>
      <c r="M5616" s="7">
        <v>1</v>
      </c>
      <c r="N5616" s="14"/>
    </row>
    <row r="5617" spans="1:14" ht="78.75">
      <c r="A5617" s="6">
        <v>5616</v>
      </c>
      <c r="B5617" s="8" t="s">
        <v>7150</v>
      </c>
      <c r="C5617" s="9" t="s">
        <v>7677</v>
      </c>
      <c r="D5617" s="10" t="s">
        <v>7678</v>
      </c>
      <c r="E5617" s="11" t="s">
        <v>7679</v>
      </c>
      <c r="F5617" s="6">
        <v>531114</v>
      </c>
      <c r="G5617" s="6" t="s">
        <v>1638</v>
      </c>
      <c r="H5617" s="16">
        <v>3325000</v>
      </c>
      <c r="I5617" s="12" t="s">
        <v>1838</v>
      </c>
      <c r="J5617" s="12" t="s">
        <v>6379</v>
      </c>
      <c r="K5617" s="15">
        <v>2034649</v>
      </c>
      <c r="L5617" s="13" t="s">
        <v>14</v>
      </c>
      <c r="M5617" s="7">
        <v>1</v>
      </c>
      <c r="N5617" s="14"/>
    </row>
    <row r="5618" spans="1:14" ht="63">
      <c r="A5618" s="6">
        <v>5617</v>
      </c>
      <c r="B5618" s="8" t="s">
        <v>7150</v>
      </c>
      <c r="C5618" s="9" t="s">
        <v>7680</v>
      </c>
      <c r="D5618" s="10" t="s">
        <v>7360</v>
      </c>
      <c r="E5618" s="11" t="s">
        <v>7681</v>
      </c>
      <c r="F5618" s="6">
        <v>487626</v>
      </c>
      <c r="G5618" s="6" t="s">
        <v>801</v>
      </c>
      <c r="H5618" s="16">
        <v>43617382.789999999</v>
      </c>
      <c r="I5618" s="12" t="s">
        <v>7682</v>
      </c>
      <c r="J5618" s="12" t="s">
        <v>6794</v>
      </c>
      <c r="K5618" s="15">
        <v>25596965</v>
      </c>
      <c r="L5618" s="13" t="s">
        <v>14</v>
      </c>
      <c r="M5618" s="7">
        <v>1</v>
      </c>
      <c r="N5618" s="14"/>
    </row>
    <row r="5619" spans="1:14" ht="78.75">
      <c r="A5619" s="6">
        <v>5618</v>
      </c>
      <c r="B5619" s="8" t="s">
        <v>7150</v>
      </c>
      <c r="C5619" s="9" t="s">
        <v>7683</v>
      </c>
      <c r="D5619" s="10" t="s">
        <v>7163</v>
      </c>
      <c r="E5619" s="11" t="s">
        <v>7684</v>
      </c>
      <c r="F5619" s="6">
        <v>365374</v>
      </c>
      <c r="G5619" s="6" t="s">
        <v>801</v>
      </c>
      <c r="H5619" s="16">
        <v>23884107.989999998</v>
      </c>
      <c r="I5619" s="12" t="s">
        <v>7685</v>
      </c>
      <c r="J5619" s="12" t="s">
        <v>7686</v>
      </c>
      <c r="K5619" s="15">
        <v>17332257</v>
      </c>
      <c r="L5619" s="13" t="s">
        <v>14</v>
      </c>
      <c r="M5619" s="7">
        <v>1</v>
      </c>
      <c r="N5619" s="14"/>
    </row>
    <row r="5620" spans="1:14" ht="63">
      <c r="A5620" s="6">
        <v>5619</v>
      </c>
      <c r="B5620" s="8" t="s">
        <v>7150</v>
      </c>
      <c r="C5620" s="9" t="s">
        <v>7687</v>
      </c>
      <c r="D5620" s="10" t="s">
        <v>7688</v>
      </c>
      <c r="E5620" s="11" t="s">
        <v>7689</v>
      </c>
      <c r="F5620" s="6">
        <v>457853</v>
      </c>
      <c r="G5620" s="6" t="s">
        <v>801</v>
      </c>
      <c r="H5620" s="16">
        <v>18989323.530000001</v>
      </c>
      <c r="I5620" s="12" t="s">
        <v>6130</v>
      </c>
      <c r="J5620" s="12" t="s">
        <v>5837</v>
      </c>
      <c r="K5620" s="15">
        <v>0</v>
      </c>
      <c r="L5620" s="13" t="s">
        <v>14</v>
      </c>
      <c r="M5620" s="7">
        <v>1</v>
      </c>
      <c r="N5620" s="14"/>
    </row>
    <row r="5621" spans="1:14" ht="94.5">
      <c r="A5621" s="6">
        <v>5620</v>
      </c>
      <c r="B5621" s="8" t="s">
        <v>7150</v>
      </c>
      <c r="C5621" s="9" t="s">
        <v>7690</v>
      </c>
      <c r="D5621" s="10" t="s">
        <v>7691</v>
      </c>
      <c r="E5621" s="11" t="s">
        <v>7692</v>
      </c>
      <c r="F5621" s="6">
        <v>529920</v>
      </c>
      <c r="G5621" s="6" t="s">
        <v>801</v>
      </c>
      <c r="H5621" s="16">
        <v>21484867.809999999</v>
      </c>
      <c r="I5621" s="12" t="s">
        <v>1897</v>
      </c>
      <c r="J5621" s="12" t="s">
        <v>6500</v>
      </c>
      <c r="K5621" s="15">
        <v>0</v>
      </c>
      <c r="L5621" s="13" t="s">
        <v>70</v>
      </c>
      <c r="M5621" s="7">
        <v>1</v>
      </c>
      <c r="N5621" s="14"/>
    </row>
    <row r="5622" spans="1:14" ht="94.5">
      <c r="A5622" s="6">
        <v>5621</v>
      </c>
      <c r="B5622" s="8" t="s">
        <v>7150</v>
      </c>
      <c r="C5622" s="9" t="s">
        <v>7359</v>
      </c>
      <c r="D5622" s="10" t="s">
        <v>7360</v>
      </c>
      <c r="E5622" s="11" t="s">
        <v>7692</v>
      </c>
      <c r="F5622" s="6">
        <v>529920</v>
      </c>
      <c r="G5622" s="6" t="s">
        <v>801</v>
      </c>
      <c r="H5622" s="16">
        <v>21484867.809999999</v>
      </c>
      <c r="I5622" s="12" t="s">
        <v>1897</v>
      </c>
      <c r="J5622" s="12" t="s">
        <v>6500</v>
      </c>
      <c r="K5622" s="15">
        <v>0</v>
      </c>
      <c r="L5622" s="13" t="s">
        <v>70</v>
      </c>
      <c r="M5622" s="7">
        <v>0.51</v>
      </c>
      <c r="N5622" s="14"/>
    </row>
    <row r="5623" spans="1:14" ht="94.5">
      <c r="A5623" s="6">
        <v>5622</v>
      </c>
      <c r="B5623" s="8" t="s">
        <v>7150</v>
      </c>
      <c r="C5623" s="9" t="s">
        <v>7508</v>
      </c>
      <c r="D5623" s="10" t="s">
        <v>7509</v>
      </c>
      <c r="E5623" s="11" t="s">
        <v>7692</v>
      </c>
      <c r="F5623" s="6">
        <v>529920</v>
      </c>
      <c r="G5623" s="6" t="s">
        <v>801</v>
      </c>
      <c r="H5623" s="16">
        <v>21484867.809999999</v>
      </c>
      <c r="I5623" s="12" t="s">
        <v>1897</v>
      </c>
      <c r="J5623" s="12" t="s">
        <v>6500</v>
      </c>
      <c r="K5623" s="15">
        <v>0</v>
      </c>
      <c r="L5623" s="13" t="s">
        <v>70</v>
      </c>
      <c r="M5623" s="7">
        <v>0.49</v>
      </c>
      <c r="N5623" s="14"/>
    </row>
    <row r="5624" spans="1:14" ht="94.5">
      <c r="A5624" s="6">
        <v>5623</v>
      </c>
      <c r="B5624" s="8" t="s">
        <v>7150</v>
      </c>
      <c r="C5624" s="9" t="s">
        <v>7604</v>
      </c>
      <c r="D5624" s="10" t="s">
        <v>7605</v>
      </c>
      <c r="E5624" s="11" t="s">
        <v>7693</v>
      </c>
      <c r="F5624" s="6">
        <v>528413</v>
      </c>
      <c r="G5624" s="6" t="s">
        <v>4951</v>
      </c>
      <c r="H5624" s="16">
        <v>14815395.67</v>
      </c>
      <c r="I5624" s="12" t="s">
        <v>2060</v>
      </c>
      <c r="J5624" s="12" t="s">
        <v>6686</v>
      </c>
      <c r="K5624" s="15">
        <v>4189765</v>
      </c>
      <c r="L5624" s="13" t="s">
        <v>70</v>
      </c>
      <c r="M5624" s="7">
        <v>1</v>
      </c>
      <c r="N5624" s="14"/>
    </row>
    <row r="5625" spans="1:14" ht="94.5">
      <c r="A5625" s="6">
        <v>5624</v>
      </c>
      <c r="B5625" s="8" t="s">
        <v>7150</v>
      </c>
      <c r="C5625" s="9" t="s">
        <v>7359</v>
      </c>
      <c r="D5625" s="10" t="s">
        <v>7360</v>
      </c>
      <c r="E5625" s="11" t="s">
        <v>7693</v>
      </c>
      <c r="F5625" s="6">
        <v>528413</v>
      </c>
      <c r="G5625" s="6" t="s">
        <v>4951</v>
      </c>
      <c r="H5625" s="16">
        <v>14815395.67</v>
      </c>
      <c r="I5625" s="12" t="s">
        <v>2060</v>
      </c>
      <c r="J5625" s="12" t="s">
        <v>6686</v>
      </c>
      <c r="K5625" s="15">
        <v>4189765</v>
      </c>
      <c r="L5625" s="13" t="s">
        <v>70</v>
      </c>
      <c r="M5625" s="7">
        <v>0.51</v>
      </c>
      <c r="N5625" s="14"/>
    </row>
    <row r="5626" spans="1:14" ht="94.5">
      <c r="A5626" s="6">
        <v>5625</v>
      </c>
      <c r="B5626" s="8" t="s">
        <v>7150</v>
      </c>
      <c r="C5626" s="9" t="s">
        <v>7694</v>
      </c>
      <c r="D5626" s="10" t="s">
        <v>7695</v>
      </c>
      <c r="E5626" s="11" t="s">
        <v>7693</v>
      </c>
      <c r="F5626" s="6">
        <v>528413</v>
      </c>
      <c r="G5626" s="6" t="s">
        <v>4951</v>
      </c>
      <c r="H5626" s="16">
        <v>14815395.67</v>
      </c>
      <c r="I5626" s="12" t="s">
        <v>2060</v>
      </c>
      <c r="J5626" s="12" t="s">
        <v>6686</v>
      </c>
      <c r="K5626" s="15">
        <v>4189765</v>
      </c>
      <c r="L5626" s="13" t="s">
        <v>70</v>
      </c>
      <c r="M5626" s="7">
        <v>0.49</v>
      </c>
      <c r="N5626" s="14"/>
    </row>
    <row r="5627" spans="1:14" ht="141.75">
      <c r="A5627" s="6">
        <v>5626</v>
      </c>
      <c r="B5627" s="8" t="s">
        <v>7150</v>
      </c>
      <c r="C5627" s="9" t="s">
        <v>7272</v>
      </c>
      <c r="D5627" s="10" t="s">
        <v>4637</v>
      </c>
      <c r="E5627" s="11" t="s">
        <v>7696</v>
      </c>
      <c r="F5627" s="6">
        <v>581526</v>
      </c>
      <c r="G5627" s="6" t="s">
        <v>4951</v>
      </c>
      <c r="H5627" s="16">
        <v>13761715.23</v>
      </c>
      <c r="I5627" s="12" t="s">
        <v>6267</v>
      </c>
      <c r="J5627" s="12" t="s">
        <v>7553</v>
      </c>
      <c r="K5627" s="15">
        <v>0</v>
      </c>
      <c r="L5627" s="13" t="s">
        <v>14</v>
      </c>
      <c r="M5627" s="7">
        <v>1</v>
      </c>
      <c r="N5627" s="14"/>
    </row>
    <row r="5628" spans="1:14" ht="220.5">
      <c r="A5628" s="6">
        <v>5627</v>
      </c>
      <c r="B5628" s="8" t="s">
        <v>7150</v>
      </c>
      <c r="C5628" s="9" t="s">
        <v>7697</v>
      </c>
      <c r="D5628" s="10" t="s">
        <v>7698</v>
      </c>
      <c r="E5628" s="11" t="s">
        <v>7699</v>
      </c>
      <c r="F5628" s="6">
        <v>283880</v>
      </c>
      <c r="G5628" s="6" t="s">
        <v>4951</v>
      </c>
      <c r="H5628" s="16">
        <v>18235144</v>
      </c>
      <c r="I5628" s="12" t="s">
        <v>6114</v>
      </c>
      <c r="J5628" s="12" t="s">
        <v>2037</v>
      </c>
      <c r="K5628" s="15">
        <v>14605885</v>
      </c>
      <c r="L5628" s="13" t="s">
        <v>14</v>
      </c>
      <c r="M5628" s="7">
        <v>1</v>
      </c>
      <c r="N5628" s="14"/>
    </row>
    <row r="5629" spans="1:14" ht="78.75">
      <c r="A5629" s="6">
        <v>5628</v>
      </c>
      <c r="B5629" s="8" t="s">
        <v>7150</v>
      </c>
      <c r="C5629" s="9" t="s">
        <v>7486</v>
      </c>
      <c r="D5629" s="10" t="s">
        <v>7303</v>
      </c>
      <c r="E5629" s="11" t="s">
        <v>7700</v>
      </c>
      <c r="F5629" s="6">
        <v>543377</v>
      </c>
      <c r="G5629" s="6" t="s">
        <v>4951</v>
      </c>
      <c r="H5629" s="16">
        <v>27011874.829999998</v>
      </c>
      <c r="I5629" s="12" t="s">
        <v>2397</v>
      </c>
      <c r="J5629" s="12" t="s">
        <v>2192</v>
      </c>
      <c r="K5629" s="15">
        <v>0</v>
      </c>
      <c r="L5629" s="13" t="s">
        <v>14</v>
      </c>
      <c r="M5629" s="7">
        <v>1</v>
      </c>
      <c r="N5629" s="14"/>
    </row>
    <row r="5630" spans="1:14" ht="78.75">
      <c r="A5630" s="6">
        <v>5629</v>
      </c>
      <c r="B5630" s="8" t="s">
        <v>7150</v>
      </c>
      <c r="C5630" s="9" t="s">
        <v>7683</v>
      </c>
      <c r="D5630" s="10" t="s">
        <v>7163</v>
      </c>
      <c r="E5630" s="11" t="s">
        <v>7701</v>
      </c>
      <c r="F5630" s="6">
        <v>527102</v>
      </c>
      <c r="G5630" s="6" t="s">
        <v>4951</v>
      </c>
      <c r="H5630" s="16" t="s">
        <v>7702</v>
      </c>
      <c r="I5630" s="12" t="s">
        <v>7703</v>
      </c>
      <c r="J5630" s="12" t="s">
        <v>7704</v>
      </c>
      <c r="K5630" s="15">
        <v>13686192</v>
      </c>
      <c r="L5630" s="13" t="s">
        <v>14</v>
      </c>
      <c r="M5630" s="7">
        <v>1</v>
      </c>
      <c r="N5630" s="14"/>
    </row>
    <row r="5631" spans="1:14" ht="78.75">
      <c r="A5631" s="6">
        <v>5630</v>
      </c>
      <c r="B5631" s="8" t="s">
        <v>7150</v>
      </c>
      <c r="C5631" s="9" t="s">
        <v>7272</v>
      </c>
      <c r="D5631" s="10" t="s">
        <v>4637</v>
      </c>
      <c r="E5631" s="11" t="s">
        <v>7705</v>
      </c>
      <c r="F5631" s="6">
        <v>543376</v>
      </c>
      <c r="G5631" s="6" t="s">
        <v>4951</v>
      </c>
      <c r="H5631" s="16">
        <v>22841312.77</v>
      </c>
      <c r="I5631" s="12" t="s">
        <v>2615</v>
      </c>
      <c r="J5631" s="12" t="s">
        <v>2192</v>
      </c>
      <c r="K5631" s="15">
        <v>0</v>
      </c>
      <c r="L5631" s="13" t="s">
        <v>14</v>
      </c>
      <c r="M5631" s="7">
        <v>1</v>
      </c>
      <c r="N5631" s="14"/>
    </row>
    <row r="5632" spans="1:14" ht="78.75">
      <c r="A5632" s="6">
        <v>5631</v>
      </c>
      <c r="B5632" s="8" t="s">
        <v>7150</v>
      </c>
      <c r="C5632" s="9" t="s">
        <v>7272</v>
      </c>
      <c r="D5632" s="10" t="s">
        <v>4637</v>
      </c>
      <c r="E5632" s="11" t="s">
        <v>7706</v>
      </c>
      <c r="F5632" s="6">
        <v>543380</v>
      </c>
      <c r="G5632" s="6" t="s">
        <v>4951</v>
      </c>
      <c r="H5632" s="16">
        <v>16022140.67</v>
      </c>
      <c r="I5632" s="12" t="s">
        <v>993</v>
      </c>
      <c r="J5632" s="12" t="s">
        <v>2192</v>
      </c>
      <c r="K5632" s="15">
        <v>10394379</v>
      </c>
      <c r="L5632" s="13" t="s">
        <v>14</v>
      </c>
      <c r="M5632" s="7">
        <v>1</v>
      </c>
      <c r="N5632" s="14"/>
    </row>
    <row r="5633" spans="1:14" ht="63">
      <c r="A5633" s="6">
        <v>5632</v>
      </c>
      <c r="B5633" s="8" t="s">
        <v>7150</v>
      </c>
      <c r="C5633" s="9" t="s">
        <v>7707</v>
      </c>
      <c r="D5633" s="10" t="s">
        <v>7708</v>
      </c>
      <c r="E5633" s="11" t="s">
        <v>7709</v>
      </c>
      <c r="F5633" s="6">
        <v>415329</v>
      </c>
      <c r="G5633" s="6" t="s">
        <v>4951</v>
      </c>
      <c r="H5633" s="16">
        <v>40250008</v>
      </c>
      <c r="I5633" s="12" t="s">
        <v>5705</v>
      </c>
      <c r="J5633" s="12" t="s">
        <v>7710</v>
      </c>
      <c r="K5633" s="15">
        <v>41348411</v>
      </c>
      <c r="L5633" s="13" t="s">
        <v>70</v>
      </c>
      <c r="M5633" s="7">
        <v>1</v>
      </c>
      <c r="N5633" s="14"/>
    </row>
    <row r="5634" spans="1:14" ht="31.5">
      <c r="A5634" s="6">
        <v>5633</v>
      </c>
      <c r="B5634" s="8" t="s">
        <v>7150</v>
      </c>
      <c r="C5634" s="9" t="s">
        <v>7711</v>
      </c>
      <c r="D5634" s="10" t="s">
        <v>7325</v>
      </c>
      <c r="E5634" s="11" t="s">
        <v>7709</v>
      </c>
      <c r="F5634" s="6">
        <v>415329</v>
      </c>
      <c r="G5634" s="6" t="s">
        <v>4951</v>
      </c>
      <c r="H5634" s="16">
        <v>40250008</v>
      </c>
      <c r="I5634" s="12" t="s">
        <v>5705</v>
      </c>
      <c r="J5634" s="12" t="s">
        <v>7710</v>
      </c>
      <c r="K5634" s="15">
        <v>41348411</v>
      </c>
      <c r="L5634" s="13" t="s">
        <v>70</v>
      </c>
      <c r="M5634" s="7">
        <v>0.51</v>
      </c>
      <c r="N5634" s="14"/>
    </row>
    <row r="5635" spans="1:14" ht="63">
      <c r="A5635" s="6">
        <v>5634</v>
      </c>
      <c r="B5635" s="8" t="s">
        <v>7150</v>
      </c>
      <c r="C5635" s="9" t="s">
        <v>7712</v>
      </c>
      <c r="D5635" s="10" t="s">
        <v>7713</v>
      </c>
      <c r="E5635" s="11" t="s">
        <v>7709</v>
      </c>
      <c r="F5635" s="6">
        <v>415329</v>
      </c>
      <c r="G5635" s="6" t="s">
        <v>4951</v>
      </c>
      <c r="H5635" s="16">
        <v>40250008</v>
      </c>
      <c r="I5635" s="12" t="s">
        <v>5705</v>
      </c>
      <c r="J5635" s="12" t="s">
        <v>7710</v>
      </c>
      <c r="K5635" s="15">
        <v>41348411</v>
      </c>
      <c r="L5635" s="13" t="s">
        <v>70</v>
      </c>
      <c r="M5635" s="7">
        <v>0.49</v>
      </c>
      <c r="N5635" s="14"/>
    </row>
    <row r="5636" spans="1:14" ht="63">
      <c r="A5636" s="6">
        <v>5635</v>
      </c>
      <c r="B5636" s="8" t="s">
        <v>7150</v>
      </c>
      <c r="C5636" s="9" t="s">
        <v>7714</v>
      </c>
      <c r="D5636" s="10" t="s">
        <v>5448</v>
      </c>
      <c r="E5636" s="11" t="s">
        <v>7715</v>
      </c>
      <c r="F5636" s="6">
        <v>528412</v>
      </c>
      <c r="G5636" s="6" t="s">
        <v>4951</v>
      </c>
      <c r="H5636" s="16">
        <v>18369182.100000001</v>
      </c>
      <c r="I5636" s="12" t="s">
        <v>2060</v>
      </c>
      <c r="J5636" s="12" t="s">
        <v>7224</v>
      </c>
      <c r="K5636" s="15">
        <v>5668114</v>
      </c>
      <c r="L5636" s="13" t="s">
        <v>14</v>
      </c>
      <c r="M5636" s="7">
        <v>1</v>
      </c>
      <c r="N5636" s="14"/>
    </row>
    <row r="5637" spans="1:14" ht="94.5">
      <c r="A5637" s="6">
        <v>5636</v>
      </c>
      <c r="B5637" s="8" t="s">
        <v>7150</v>
      </c>
      <c r="C5637" s="9" t="s">
        <v>7716</v>
      </c>
      <c r="D5637" s="10" t="s">
        <v>7717</v>
      </c>
      <c r="E5637" s="11" t="s">
        <v>7718</v>
      </c>
      <c r="F5637" s="6">
        <v>543379</v>
      </c>
      <c r="G5637" s="6" t="s">
        <v>4951</v>
      </c>
      <c r="H5637" s="16">
        <v>3976918.17</v>
      </c>
      <c r="I5637" s="12" t="s">
        <v>1844</v>
      </c>
      <c r="J5637" s="12" t="s">
        <v>7209</v>
      </c>
      <c r="K5637" s="15">
        <v>3249669</v>
      </c>
      <c r="L5637" s="13" t="s">
        <v>70</v>
      </c>
      <c r="M5637" s="7">
        <v>1</v>
      </c>
      <c r="N5637" s="14"/>
    </row>
    <row r="5638" spans="1:14" ht="94.5">
      <c r="A5638" s="6">
        <v>5637</v>
      </c>
      <c r="B5638" s="8" t="s">
        <v>7150</v>
      </c>
      <c r="C5638" s="9" t="s">
        <v>7719</v>
      </c>
      <c r="D5638" s="10" t="s">
        <v>7294</v>
      </c>
      <c r="E5638" s="11" t="s">
        <v>7718</v>
      </c>
      <c r="F5638" s="6">
        <v>543379</v>
      </c>
      <c r="G5638" s="6" t="s">
        <v>4951</v>
      </c>
      <c r="H5638" s="16">
        <v>3976918.17</v>
      </c>
      <c r="I5638" s="12" t="s">
        <v>1844</v>
      </c>
      <c r="J5638" s="12" t="s">
        <v>7209</v>
      </c>
      <c r="K5638" s="15">
        <v>3249669</v>
      </c>
      <c r="L5638" s="13" t="s">
        <v>70</v>
      </c>
      <c r="M5638" s="7">
        <v>0.51</v>
      </c>
      <c r="N5638" s="14"/>
    </row>
    <row r="5639" spans="1:14" ht="94.5">
      <c r="A5639" s="6">
        <v>5638</v>
      </c>
      <c r="B5639" s="8" t="s">
        <v>7150</v>
      </c>
      <c r="C5639" s="9" t="s">
        <v>7720</v>
      </c>
      <c r="D5639" s="10" t="s">
        <v>7721</v>
      </c>
      <c r="E5639" s="11" t="s">
        <v>7718</v>
      </c>
      <c r="F5639" s="6">
        <v>543379</v>
      </c>
      <c r="G5639" s="6" t="s">
        <v>4951</v>
      </c>
      <c r="H5639" s="16">
        <v>3976918.17</v>
      </c>
      <c r="I5639" s="12" t="s">
        <v>1844</v>
      </c>
      <c r="J5639" s="12" t="s">
        <v>7209</v>
      </c>
      <c r="K5639" s="15">
        <v>3249669</v>
      </c>
      <c r="L5639" s="13" t="s">
        <v>70</v>
      </c>
      <c r="M5639" s="7">
        <v>0.49</v>
      </c>
      <c r="N5639" s="14"/>
    </row>
    <row r="5640" spans="1:14" ht="78.75">
      <c r="A5640" s="6">
        <v>5639</v>
      </c>
      <c r="B5640" s="8" t="s">
        <v>7150</v>
      </c>
      <c r="C5640" s="9" t="s">
        <v>7711</v>
      </c>
      <c r="D5640" s="10" t="s">
        <v>7325</v>
      </c>
      <c r="E5640" s="11" t="s">
        <v>7722</v>
      </c>
      <c r="F5640" s="6">
        <v>543378</v>
      </c>
      <c r="G5640" s="6" t="s">
        <v>4951</v>
      </c>
      <c r="H5640" s="16">
        <v>12192796.43</v>
      </c>
      <c r="I5640" s="12" t="s">
        <v>1020</v>
      </c>
      <c r="J5640" s="12" t="s">
        <v>6488</v>
      </c>
      <c r="K5640" s="15">
        <v>0</v>
      </c>
      <c r="L5640" s="13" t="s">
        <v>14</v>
      </c>
      <c r="M5640" s="7">
        <v>1</v>
      </c>
      <c r="N5640" s="14"/>
    </row>
    <row r="5641" spans="1:14" ht="78.75">
      <c r="A5641" s="6">
        <v>5640</v>
      </c>
      <c r="B5641" s="8" t="s">
        <v>7150</v>
      </c>
      <c r="C5641" s="9" t="s">
        <v>7670</v>
      </c>
      <c r="D5641" s="10" t="s">
        <v>7397</v>
      </c>
      <c r="E5641" s="11" t="s">
        <v>7723</v>
      </c>
      <c r="F5641" s="6">
        <v>528411</v>
      </c>
      <c r="G5641" s="6" t="s">
        <v>4951</v>
      </c>
      <c r="H5641" s="16">
        <v>11836003.93</v>
      </c>
      <c r="I5641" s="12" t="s">
        <v>6422</v>
      </c>
      <c r="J5641" s="12" t="s">
        <v>7724</v>
      </c>
      <c r="K5641" s="15">
        <v>8649114</v>
      </c>
      <c r="L5641" s="13" t="s">
        <v>14</v>
      </c>
      <c r="M5641" s="7">
        <v>1</v>
      </c>
      <c r="N5641" s="14"/>
    </row>
    <row r="5642" spans="1:14" ht="94.5">
      <c r="A5642" s="6">
        <v>5641</v>
      </c>
      <c r="B5642" s="8" t="s">
        <v>7150</v>
      </c>
      <c r="C5642" s="9" t="s">
        <v>7410</v>
      </c>
      <c r="D5642" s="10" t="s">
        <v>7171</v>
      </c>
      <c r="E5642" s="11" t="s">
        <v>7725</v>
      </c>
      <c r="F5642" s="6">
        <v>528410</v>
      </c>
      <c r="G5642" s="6" t="s">
        <v>4951</v>
      </c>
      <c r="H5642" s="16">
        <v>22557405.379999999</v>
      </c>
      <c r="I5642" s="12" t="s">
        <v>2050</v>
      </c>
      <c r="J5642" s="12" t="s">
        <v>7726</v>
      </c>
      <c r="K5642" s="15">
        <v>9277944</v>
      </c>
      <c r="L5642" s="13" t="s">
        <v>14</v>
      </c>
      <c r="M5642" s="7">
        <v>1</v>
      </c>
      <c r="N5642" s="14"/>
    </row>
    <row r="5643" spans="1:14" ht="126">
      <c r="A5643" s="6">
        <v>5642</v>
      </c>
      <c r="B5643" s="8" t="s">
        <v>7150</v>
      </c>
      <c r="C5643" s="9" t="s">
        <v>7272</v>
      </c>
      <c r="D5643" s="10" t="s">
        <v>4637</v>
      </c>
      <c r="E5643" s="11" t="s">
        <v>7727</v>
      </c>
      <c r="F5643" s="6">
        <v>549105</v>
      </c>
      <c r="G5643" s="6" t="s">
        <v>4951</v>
      </c>
      <c r="H5643" s="16">
        <v>24138484.07</v>
      </c>
      <c r="I5643" s="12" t="s">
        <v>993</v>
      </c>
      <c r="J5643" s="12" t="s">
        <v>7728</v>
      </c>
      <c r="K5643" s="15">
        <v>9734420</v>
      </c>
      <c r="L5643" s="13" t="s">
        <v>14</v>
      </c>
      <c r="M5643" s="7">
        <v>1</v>
      </c>
      <c r="N5643" s="14"/>
    </row>
    <row r="5644" spans="1:14" ht="126">
      <c r="A5644" s="6">
        <v>5643</v>
      </c>
      <c r="B5644" s="8" t="s">
        <v>7150</v>
      </c>
      <c r="C5644" s="9" t="s">
        <v>7272</v>
      </c>
      <c r="D5644" s="10" t="s">
        <v>4637</v>
      </c>
      <c r="E5644" s="11" t="s">
        <v>7729</v>
      </c>
      <c r="F5644" s="6">
        <v>549106</v>
      </c>
      <c r="G5644" s="6" t="s">
        <v>4951</v>
      </c>
      <c r="H5644" s="16">
        <v>19472641.629999999</v>
      </c>
      <c r="I5644" s="12" t="s">
        <v>993</v>
      </c>
      <c r="J5644" s="12" t="s">
        <v>7728</v>
      </c>
      <c r="K5644" s="15">
        <v>14323537</v>
      </c>
      <c r="L5644" s="13" t="s">
        <v>14</v>
      </c>
      <c r="M5644" s="7">
        <v>1</v>
      </c>
      <c r="N5644" s="14"/>
    </row>
    <row r="5645" spans="1:14" ht="63">
      <c r="A5645" s="6">
        <v>5644</v>
      </c>
      <c r="B5645" s="8" t="s">
        <v>7150</v>
      </c>
      <c r="C5645" s="9" t="s">
        <v>7272</v>
      </c>
      <c r="D5645" s="10" t="s">
        <v>4637</v>
      </c>
      <c r="E5645" s="11" t="s">
        <v>7730</v>
      </c>
      <c r="F5645" s="6">
        <v>527101</v>
      </c>
      <c r="G5645" s="6" t="s">
        <v>4951</v>
      </c>
      <c r="H5645" s="16">
        <v>21765132.739999998</v>
      </c>
      <c r="I5645" s="12" t="s">
        <v>1933</v>
      </c>
      <c r="J5645" s="12" t="s">
        <v>6379</v>
      </c>
      <c r="K5645" s="15">
        <v>17842092</v>
      </c>
      <c r="L5645" s="13" t="s">
        <v>14</v>
      </c>
      <c r="M5645" s="7">
        <v>1</v>
      </c>
      <c r="N5645" s="14"/>
    </row>
    <row r="5646" spans="1:14" ht="63">
      <c r="A5646" s="6">
        <v>5645</v>
      </c>
      <c r="B5646" s="8" t="s">
        <v>7150</v>
      </c>
      <c r="C5646" s="9" t="s">
        <v>7731</v>
      </c>
      <c r="D5646" s="10" t="s">
        <v>926</v>
      </c>
      <c r="E5646" s="11" t="s">
        <v>7732</v>
      </c>
      <c r="F5646" s="6">
        <v>503049</v>
      </c>
      <c r="G5646" s="6" t="s">
        <v>4951</v>
      </c>
      <c r="H5646" s="16">
        <v>26213741.699999999</v>
      </c>
      <c r="I5646" s="12" t="s">
        <v>7733</v>
      </c>
      <c r="J5646" s="12" t="s">
        <v>2370</v>
      </c>
      <c r="K5646" s="15">
        <v>3728829</v>
      </c>
      <c r="L5646" s="13" t="s">
        <v>14</v>
      </c>
      <c r="M5646" s="7">
        <v>1</v>
      </c>
      <c r="N5646" s="14"/>
    </row>
    <row r="5647" spans="1:14" ht="63">
      <c r="A5647" s="6">
        <v>5646</v>
      </c>
      <c r="B5647" s="8" t="s">
        <v>7150</v>
      </c>
      <c r="C5647" s="9" t="s">
        <v>7734</v>
      </c>
      <c r="D5647" s="10" t="s">
        <v>7269</v>
      </c>
      <c r="E5647" s="11" t="s">
        <v>7735</v>
      </c>
      <c r="F5647" s="6">
        <v>391151</v>
      </c>
      <c r="G5647" s="6" t="s">
        <v>7736</v>
      </c>
      <c r="H5647" s="16">
        <v>1749566.55</v>
      </c>
      <c r="I5647" s="12" t="s">
        <v>7133</v>
      </c>
      <c r="J5647" s="12" t="s">
        <v>7737</v>
      </c>
      <c r="K5647" s="15">
        <v>514838</v>
      </c>
      <c r="L5647" s="13" t="s">
        <v>14</v>
      </c>
      <c r="M5647" s="7">
        <v>1</v>
      </c>
      <c r="N5647" s="14"/>
    </row>
    <row r="5648" spans="1:14" ht="78.75">
      <c r="A5648" s="6">
        <v>5647</v>
      </c>
      <c r="B5648" s="8" t="s">
        <v>7150</v>
      </c>
      <c r="C5648" s="9" t="s">
        <v>7738</v>
      </c>
      <c r="D5648" s="10" t="s">
        <v>7739</v>
      </c>
      <c r="E5648" s="11" t="s">
        <v>7740</v>
      </c>
      <c r="F5648" s="6">
        <v>391152</v>
      </c>
      <c r="G5648" s="6" t="s">
        <v>7736</v>
      </c>
      <c r="H5648" s="16">
        <v>1421909.65</v>
      </c>
      <c r="I5648" s="12" t="s">
        <v>7741</v>
      </c>
      <c r="J5648" s="12" t="s">
        <v>984</v>
      </c>
      <c r="K5648" s="15">
        <v>970324</v>
      </c>
      <c r="L5648" s="13" t="s">
        <v>14</v>
      </c>
      <c r="M5648" s="7">
        <v>1</v>
      </c>
      <c r="N5648" s="14"/>
    </row>
    <row r="5649" spans="1:14" ht="94.5">
      <c r="A5649" s="6">
        <v>5648</v>
      </c>
      <c r="B5649" s="8" t="s">
        <v>7150</v>
      </c>
      <c r="C5649" s="9" t="s">
        <v>7742</v>
      </c>
      <c r="D5649" s="10" t="s">
        <v>7743</v>
      </c>
      <c r="E5649" s="11" t="s">
        <v>7744</v>
      </c>
      <c r="F5649" s="6">
        <v>395958</v>
      </c>
      <c r="G5649" s="6" t="s">
        <v>7736</v>
      </c>
      <c r="H5649" s="16">
        <v>1681724.2</v>
      </c>
      <c r="I5649" s="12" t="s">
        <v>7745</v>
      </c>
      <c r="J5649" s="12" t="s">
        <v>7746</v>
      </c>
      <c r="K5649" s="15">
        <v>514838</v>
      </c>
      <c r="L5649" s="13"/>
      <c r="M5649" s="7"/>
      <c r="N5649" s="14"/>
    </row>
    <row r="5650" spans="1:14" ht="204.75">
      <c r="A5650" s="6">
        <v>5649</v>
      </c>
      <c r="B5650" s="8" t="s">
        <v>7150</v>
      </c>
      <c r="C5650" s="9" t="s">
        <v>7747</v>
      </c>
      <c r="D5650" s="10" t="s">
        <v>7748</v>
      </c>
      <c r="E5650" s="11" t="s">
        <v>7749</v>
      </c>
      <c r="F5650" s="6">
        <v>565485</v>
      </c>
      <c r="G5650" s="6" t="s">
        <v>7736</v>
      </c>
      <c r="H5650" s="16">
        <v>5623037.25</v>
      </c>
      <c r="I5650" s="12" t="s">
        <v>5853</v>
      </c>
      <c r="J5650" s="12" t="s">
        <v>7750</v>
      </c>
      <c r="K5650" s="15">
        <v>0</v>
      </c>
      <c r="L5650" s="13" t="s">
        <v>14</v>
      </c>
      <c r="M5650" s="7">
        <v>1</v>
      </c>
      <c r="N5650" s="14"/>
    </row>
    <row r="5651" spans="1:14" ht="94.5">
      <c r="A5651" s="6">
        <v>5650</v>
      </c>
      <c r="B5651" s="8" t="s">
        <v>7150</v>
      </c>
      <c r="C5651" s="9" t="s">
        <v>7714</v>
      </c>
      <c r="D5651" s="10" t="s">
        <v>5448</v>
      </c>
      <c r="E5651" s="11" t="s">
        <v>7751</v>
      </c>
      <c r="F5651" s="6">
        <v>396444</v>
      </c>
      <c r="G5651" s="6" t="s">
        <v>3582</v>
      </c>
      <c r="H5651" s="16">
        <v>64349072.721000001</v>
      </c>
      <c r="I5651" s="12" t="s">
        <v>7752</v>
      </c>
      <c r="J5651" s="12" t="s">
        <v>1985</v>
      </c>
      <c r="K5651" s="15">
        <v>59472316</v>
      </c>
      <c r="L5651" s="13" t="s">
        <v>14</v>
      </c>
      <c r="M5651" s="7">
        <v>1</v>
      </c>
      <c r="N5651" s="14"/>
    </row>
    <row r="5652" spans="1:14" ht="78.75">
      <c r="A5652" s="6">
        <v>5651</v>
      </c>
      <c r="B5652" s="8" t="s">
        <v>7150</v>
      </c>
      <c r="C5652" s="9" t="s">
        <v>7753</v>
      </c>
      <c r="D5652" s="10" t="s">
        <v>7754</v>
      </c>
      <c r="E5652" s="11" t="s">
        <v>7755</v>
      </c>
      <c r="F5652" s="6">
        <v>405607</v>
      </c>
      <c r="G5652" s="6" t="s">
        <v>3582</v>
      </c>
      <c r="H5652" s="16">
        <v>58611028.469999999</v>
      </c>
      <c r="I5652" s="12" t="s">
        <v>2264</v>
      </c>
      <c r="J5652" s="12" t="s">
        <v>7756</v>
      </c>
      <c r="K5652" s="15">
        <v>41689772</v>
      </c>
      <c r="L5652" s="13" t="s">
        <v>70</v>
      </c>
      <c r="M5652" s="7">
        <v>1</v>
      </c>
      <c r="N5652" s="14"/>
    </row>
    <row r="5653" spans="1:14" ht="78.75">
      <c r="A5653" s="6">
        <v>5652</v>
      </c>
      <c r="B5653" s="8" t="s">
        <v>7150</v>
      </c>
      <c r="C5653" s="9" t="s">
        <v>7359</v>
      </c>
      <c r="D5653" s="10" t="s">
        <v>7360</v>
      </c>
      <c r="E5653" s="11" t="s">
        <v>7755</v>
      </c>
      <c r="F5653" s="6">
        <v>405607</v>
      </c>
      <c r="G5653" s="6" t="s">
        <v>3582</v>
      </c>
      <c r="H5653" s="16">
        <v>58611028.469999999</v>
      </c>
      <c r="I5653" s="12" t="s">
        <v>2264</v>
      </c>
      <c r="J5653" s="12" t="s">
        <v>7756</v>
      </c>
      <c r="K5653" s="15">
        <v>41689772</v>
      </c>
      <c r="L5653" s="13" t="s">
        <v>70</v>
      </c>
      <c r="M5653" s="7">
        <v>0.51</v>
      </c>
      <c r="N5653" s="14"/>
    </row>
    <row r="5654" spans="1:14" ht="78.75">
      <c r="A5654" s="6">
        <v>5653</v>
      </c>
      <c r="B5654" s="8" t="s">
        <v>7150</v>
      </c>
      <c r="C5654" s="9" t="s">
        <v>7757</v>
      </c>
      <c r="D5654" s="10" t="s">
        <v>7171</v>
      </c>
      <c r="E5654" s="11" t="s">
        <v>7755</v>
      </c>
      <c r="F5654" s="6">
        <v>405607</v>
      </c>
      <c r="G5654" s="6" t="s">
        <v>3582</v>
      </c>
      <c r="H5654" s="16">
        <v>58611028.469999999</v>
      </c>
      <c r="I5654" s="12" t="s">
        <v>2264</v>
      </c>
      <c r="J5654" s="12" t="s">
        <v>7756</v>
      </c>
      <c r="K5654" s="15">
        <v>41689772</v>
      </c>
      <c r="L5654" s="13" t="s">
        <v>70</v>
      </c>
      <c r="M5654" s="7">
        <v>0.49</v>
      </c>
      <c r="N5654" s="14"/>
    </row>
    <row r="5655" spans="1:14" ht="110.25">
      <c r="A5655" s="6">
        <v>5654</v>
      </c>
      <c r="B5655" s="8" t="s">
        <v>7150</v>
      </c>
      <c r="C5655" s="9" t="s">
        <v>7714</v>
      </c>
      <c r="D5655" s="10" t="s">
        <v>5448</v>
      </c>
      <c r="E5655" s="11" t="s">
        <v>7758</v>
      </c>
      <c r="F5655" s="6">
        <v>396445</v>
      </c>
      <c r="G5655" s="6" t="s">
        <v>3582</v>
      </c>
      <c r="H5655" s="16">
        <v>56895965.939999998</v>
      </c>
      <c r="I5655" s="12" t="s">
        <v>7752</v>
      </c>
      <c r="J5655" s="12" t="s">
        <v>1985</v>
      </c>
      <c r="K5655" s="15">
        <v>52684158</v>
      </c>
      <c r="L5655" s="13" t="s">
        <v>14</v>
      </c>
      <c r="M5655" s="7">
        <v>1</v>
      </c>
      <c r="N5655" s="14"/>
    </row>
    <row r="5656" spans="1:14" ht="94.5">
      <c r="A5656" s="6">
        <v>5655</v>
      </c>
      <c r="B5656" s="8" t="s">
        <v>7150</v>
      </c>
      <c r="C5656" s="9" t="s">
        <v>7759</v>
      </c>
      <c r="D5656" s="10" t="s">
        <v>926</v>
      </c>
      <c r="E5656" s="11" t="s">
        <v>7760</v>
      </c>
      <c r="F5656" s="6">
        <v>409542</v>
      </c>
      <c r="G5656" s="6" t="s">
        <v>3582</v>
      </c>
      <c r="H5656" s="16">
        <v>35857000</v>
      </c>
      <c r="I5656" s="12" t="s">
        <v>6975</v>
      </c>
      <c r="J5656" s="12" t="s">
        <v>2561</v>
      </c>
      <c r="K5656" s="15">
        <v>32791069</v>
      </c>
      <c r="L5656" s="13" t="s">
        <v>14</v>
      </c>
      <c r="M5656" s="7">
        <v>1</v>
      </c>
      <c r="N5656" s="14"/>
    </row>
    <row r="5657" spans="1:14" ht="94.5">
      <c r="A5657" s="6">
        <v>5656</v>
      </c>
      <c r="B5657" s="8" t="s">
        <v>7150</v>
      </c>
      <c r="C5657" s="9" t="s">
        <v>7761</v>
      </c>
      <c r="D5657" s="10" t="s">
        <v>7762</v>
      </c>
      <c r="E5657" s="11" t="s">
        <v>7763</v>
      </c>
      <c r="F5657" s="6">
        <v>416738</v>
      </c>
      <c r="G5657" s="6" t="s">
        <v>3582</v>
      </c>
      <c r="H5657" s="16">
        <v>58460248.75</v>
      </c>
      <c r="I5657" s="12" t="s">
        <v>6975</v>
      </c>
      <c r="J5657" s="12" t="s">
        <v>3094</v>
      </c>
      <c r="K5657" s="15">
        <v>31307474</v>
      </c>
      <c r="L5657" s="13" t="s">
        <v>70</v>
      </c>
      <c r="M5657" s="7">
        <v>1</v>
      </c>
      <c r="N5657" s="14"/>
    </row>
    <row r="5658" spans="1:14" ht="94.5">
      <c r="A5658" s="6">
        <v>5657</v>
      </c>
      <c r="B5658" s="8" t="s">
        <v>7150</v>
      </c>
      <c r="C5658" s="9" t="s">
        <v>7764</v>
      </c>
      <c r="D5658" s="10" t="s">
        <v>6146</v>
      </c>
      <c r="E5658" s="11" t="s">
        <v>7763</v>
      </c>
      <c r="F5658" s="6">
        <v>416738</v>
      </c>
      <c r="G5658" s="6" t="s">
        <v>3582</v>
      </c>
      <c r="H5658" s="16">
        <v>58460248.75</v>
      </c>
      <c r="I5658" s="12" t="s">
        <v>6975</v>
      </c>
      <c r="J5658" s="12" t="s">
        <v>3094</v>
      </c>
      <c r="K5658" s="15">
        <v>31307474</v>
      </c>
      <c r="L5658" s="13" t="s">
        <v>70</v>
      </c>
      <c r="M5658" s="7">
        <v>0.51</v>
      </c>
      <c r="N5658" s="14"/>
    </row>
    <row r="5659" spans="1:14" ht="94.5">
      <c r="A5659" s="6">
        <v>5658</v>
      </c>
      <c r="B5659" s="8" t="s">
        <v>7150</v>
      </c>
      <c r="C5659" s="9" t="s">
        <v>7644</v>
      </c>
      <c r="D5659" s="10" t="s">
        <v>7163</v>
      </c>
      <c r="E5659" s="11" t="s">
        <v>7763</v>
      </c>
      <c r="F5659" s="6">
        <v>416738</v>
      </c>
      <c r="G5659" s="6" t="s">
        <v>3582</v>
      </c>
      <c r="H5659" s="16">
        <v>58460248.75</v>
      </c>
      <c r="I5659" s="12" t="s">
        <v>6975</v>
      </c>
      <c r="J5659" s="12" t="s">
        <v>3094</v>
      </c>
      <c r="K5659" s="15">
        <v>31307474</v>
      </c>
      <c r="L5659" s="13" t="s">
        <v>70</v>
      </c>
      <c r="M5659" s="7">
        <v>0.49</v>
      </c>
      <c r="N5659" s="14"/>
    </row>
    <row r="5660" spans="1:14" ht="94.5">
      <c r="A5660" s="6">
        <v>5659</v>
      </c>
      <c r="B5660" s="8" t="s">
        <v>7150</v>
      </c>
      <c r="C5660" s="9" t="s">
        <v>7761</v>
      </c>
      <c r="D5660" s="10" t="s">
        <v>7762</v>
      </c>
      <c r="E5660" s="11" t="s">
        <v>7765</v>
      </c>
      <c r="F5660" s="6">
        <v>426143</v>
      </c>
      <c r="G5660" s="6" t="s">
        <v>3582</v>
      </c>
      <c r="H5660" s="16">
        <v>73238779.390000001</v>
      </c>
      <c r="I5660" s="12" t="s">
        <v>7766</v>
      </c>
      <c r="J5660" s="12" t="s">
        <v>2454</v>
      </c>
      <c r="K5660" s="15">
        <v>41042336</v>
      </c>
      <c r="L5660" s="13" t="s">
        <v>70</v>
      </c>
      <c r="M5660" s="7">
        <v>1</v>
      </c>
      <c r="N5660" s="14"/>
    </row>
    <row r="5661" spans="1:14" ht="94.5">
      <c r="A5661" s="6">
        <v>5660</v>
      </c>
      <c r="B5661" s="8" t="s">
        <v>7150</v>
      </c>
      <c r="C5661" s="9" t="s">
        <v>7764</v>
      </c>
      <c r="D5661" s="10" t="s">
        <v>6146</v>
      </c>
      <c r="E5661" s="11" t="s">
        <v>7765</v>
      </c>
      <c r="F5661" s="6">
        <v>426143</v>
      </c>
      <c r="G5661" s="6" t="s">
        <v>3582</v>
      </c>
      <c r="H5661" s="16">
        <v>73238779.390000001</v>
      </c>
      <c r="I5661" s="12" t="s">
        <v>7766</v>
      </c>
      <c r="J5661" s="12" t="s">
        <v>2454</v>
      </c>
      <c r="K5661" s="15">
        <v>41042336</v>
      </c>
      <c r="L5661" s="13" t="s">
        <v>70</v>
      </c>
      <c r="M5661" s="7">
        <v>0.51</v>
      </c>
      <c r="N5661" s="14"/>
    </row>
    <row r="5662" spans="1:14" ht="94.5">
      <c r="A5662" s="6">
        <v>5661</v>
      </c>
      <c r="B5662" s="8" t="s">
        <v>7150</v>
      </c>
      <c r="C5662" s="9" t="s">
        <v>7644</v>
      </c>
      <c r="D5662" s="10" t="s">
        <v>7163</v>
      </c>
      <c r="E5662" s="11" t="s">
        <v>7765</v>
      </c>
      <c r="F5662" s="6">
        <v>426143</v>
      </c>
      <c r="G5662" s="6" t="s">
        <v>3582</v>
      </c>
      <c r="H5662" s="16">
        <v>73238779.390000001</v>
      </c>
      <c r="I5662" s="12" t="s">
        <v>7766</v>
      </c>
      <c r="J5662" s="12" t="s">
        <v>2454</v>
      </c>
      <c r="K5662" s="15">
        <v>41042336</v>
      </c>
      <c r="L5662" s="13" t="s">
        <v>70</v>
      </c>
      <c r="M5662" s="7">
        <v>0.49</v>
      </c>
      <c r="N5662" s="14"/>
    </row>
    <row r="5663" spans="1:14" ht="110.25">
      <c r="A5663" s="6">
        <v>5662</v>
      </c>
      <c r="B5663" s="8" t="s">
        <v>7150</v>
      </c>
      <c r="C5663" s="9" t="s">
        <v>7767</v>
      </c>
      <c r="D5663" s="10" t="s">
        <v>7768</v>
      </c>
      <c r="E5663" s="11" t="s">
        <v>7769</v>
      </c>
      <c r="F5663" s="6">
        <v>529919</v>
      </c>
      <c r="G5663" s="6" t="s">
        <v>3582</v>
      </c>
      <c r="H5663" s="16">
        <v>85313698.489999995</v>
      </c>
      <c r="I5663" s="12" t="s">
        <v>2050</v>
      </c>
      <c r="J5663" s="12" t="s">
        <v>7770</v>
      </c>
      <c r="K5663" s="15">
        <v>35207765</v>
      </c>
      <c r="L5663" s="13" t="s">
        <v>14</v>
      </c>
      <c r="M5663" s="7">
        <v>1</v>
      </c>
      <c r="N5663" s="14"/>
    </row>
    <row r="5664" spans="1:14" ht="78.75">
      <c r="A5664" s="6">
        <v>5663</v>
      </c>
      <c r="B5664" s="8" t="s">
        <v>7150</v>
      </c>
      <c r="C5664" s="9" t="s">
        <v>7272</v>
      </c>
      <c r="D5664" s="10" t="s">
        <v>4637</v>
      </c>
      <c r="E5664" s="11" t="s">
        <v>7771</v>
      </c>
      <c r="F5664" s="6">
        <v>560036</v>
      </c>
      <c r="G5664" s="6" t="s">
        <v>3582</v>
      </c>
      <c r="H5664" s="16">
        <v>41138304.210000001</v>
      </c>
      <c r="I5664" s="12" t="s">
        <v>2463</v>
      </c>
      <c r="J5664" s="12" t="s">
        <v>7553</v>
      </c>
      <c r="K5664" s="15">
        <v>0</v>
      </c>
      <c r="L5664" s="13" t="s">
        <v>14</v>
      </c>
      <c r="M5664" s="7">
        <v>1</v>
      </c>
      <c r="N5664" s="14"/>
    </row>
    <row r="5665" spans="1:14" ht="94.5">
      <c r="A5665" s="6">
        <v>5664</v>
      </c>
      <c r="B5665" s="8" t="s">
        <v>7150</v>
      </c>
      <c r="C5665" s="9" t="s">
        <v>7761</v>
      </c>
      <c r="D5665" s="10" t="s">
        <v>7762</v>
      </c>
      <c r="E5665" s="11" t="s">
        <v>7772</v>
      </c>
      <c r="F5665" s="6">
        <v>426141</v>
      </c>
      <c r="G5665" s="6" t="s">
        <v>3582</v>
      </c>
      <c r="H5665" s="16">
        <v>65479517.590000004</v>
      </c>
      <c r="I5665" s="12" t="s">
        <v>7766</v>
      </c>
      <c r="J5665" s="12" t="s">
        <v>2414</v>
      </c>
      <c r="K5665" s="15">
        <v>55779363</v>
      </c>
      <c r="L5665" s="13" t="s">
        <v>70</v>
      </c>
      <c r="M5665" s="7">
        <v>1</v>
      </c>
      <c r="N5665" s="14"/>
    </row>
    <row r="5666" spans="1:14" ht="94.5">
      <c r="A5666" s="6">
        <v>5665</v>
      </c>
      <c r="B5666" s="8" t="s">
        <v>7150</v>
      </c>
      <c r="C5666" s="9" t="s">
        <v>7764</v>
      </c>
      <c r="D5666" s="10" t="s">
        <v>6146</v>
      </c>
      <c r="E5666" s="11" t="s">
        <v>7772</v>
      </c>
      <c r="F5666" s="6">
        <v>426141</v>
      </c>
      <c r="G5666" s="6" t="s">
        <v>3582</v>
      </c>
      <c r="H5666" s="16">
        <v>65479517.590000004</v>
      </c>
      <c r="I5666" s="12" t="s">
        <v>7766</v>
      </c>
      <c r="J5666" s="12" t="s">
        <v>2414</v>
      </c>
      <c r="K5666" s="15">
        <v>55779363</v>
      </c>
      <c r="L5666" s="13" t="s">
        <v>70</v>
      </c>
      <c r="M5666" s="7">
        <v>0.51</v>
      </c>
      <c r="N5666" s="14"/>
    </row>
    <row r="5667" spans="1:14" ht="94.5">
      <c r="A5667" s="6">
        <v>5666</v>
      </c>
      <c r="B5667" s="8" t="s">
        <v>7150</v>
      </c>
      <c r="C5667" s="9" t="s">
        <v>7644</v>
      </c>
      <c r="D5667" s="10" t="s">
        <v>7163</v>
      </c>
      <c r="E5667" s="11" t="s">
        <v>7772</v>
      </c>
      <c r="F5667" s="6">
        <v>426141</v>
      </c>
      <c r="G5667" s="6" t="s">
        <v>3582</v>
      </c>
      <c r="H5667" s="16">
        <v>65479517.590000004</v>
      </c>
      <c r="I5667" s="12" t="s">
        <v>7766</v>
      </c>
      <c r="J5667" s="12" t="s">
        <v>2414</v>
      </c>
      <c r="K5667" s="15">
        <v>55779363</v>
      </c>
      <c r="L5667" s="13" t="s">
        <v>70</v>
      </c>
      <c r="M5667" s="7">
        <v>0.49</v>
      </c>
      <c r="N5667" s="14"/>
    </row>
    <row r="5668" spans="1:14" ht="94.5">
      <c r="A5668" s="6">
        <v>5667</v>
      </c>
      <c r="B5668" s="8" t="s">
        <v>7150</v>
      </c>
      <c r="C5668" s="9" t="s">
        <v>7566</v>
      </c>
      <c r="D5668" s="10" t="s">
        <v>4398</v>
      </c>
      <c r="E5668" s="11" t="s">
        <v>7773</v>
      </c>
      <c r="F5668" s="6">
        <v>433776</v>
      </c>
      <c r="G5668" s="6" t="s">
        <v>3582</v>
      </c>
      <c r="H5668" s="16">
        <v>78610872.469999999</v>
      </c>
      <c r="I5668" s="12" t="s">
        <v>2625</v>
      </c>
      <c r="J5668" s="12" t="s">
        <v>993</v>
      </c>
      <c r="K5668" s="15">
        <v>58441201</v>
      </c>
      <c r="L5668" s="13" t="s">
        <v>14</v>
      </c>
      <c r="M5668" s="7">
        <v>1</v>
      </c>
      <c r="N5668" s="14"/>
    </row>
    <row r="5669" spans="1:14" ht="94.5">
      <c r="A5669" s="6">
        <v>5668</v>
      </c>
      <c r="B5669" s="8" t="s">
        <v>7150</v>
      </c>
      <c r="C5669" s="9" t="s">
        <v>7774</v>
      </c>
      <c r="D5669" s="10" t="s">
        <v>7775</v>
      </c>
      <c r="E5669" s="11" t="s">
        <v>7776</v>
      </c>
      <c r="F5669" s="6">
        <v>479954</v>
      </c>
      <c r="G5669" s="6" t="s">
        <v>3582</v>
      </c>
      <c r="H5669" s="16">
        <v>40644800.549999997</v>
      </c>
      <c r="I5669" s="12" t="s">
        <v>1848</v>
      </c>
      <c r="J5669" s="12" t="s">
        <v>5665</v>
      </c>
      <c r="K5669" s="15">
        <v>31493678</v>
      </c>
      <c r="L5669" s="13" t="s">
        <v>70</v>
      </c>
      <c r="M5669" s="7">
        <v>1</v>
      </c>
      <c r="N5669" s="14"/>
    </row>
    <row r="5670" spans="1:14" ht="94.5">
      <c r="A5670" s="6">
        <v>5669</v>
      </c>
      <c r="B5670" s="8" t="s">
        <v>7150</v>
      </c>
      <c r="C5670" s="9" t="s">
        <v>7486</v>
      </c>
      <c r="D5670" s="10" t="s">
        <v>7303</v>
      </c>
      <c r="E5670" s="11" t="s">
        <v>7776</v>
      </c>
      <c r="F5670" s="6">
        <v>479954</v>
      </c>
      <c r="G5670" s="6" t="s">
        <v>3582</v>
      </c>
      <c r="H5670" s="16">
        <v>40644800.549999997</v>
      </c>
      <c r="I5670" s="12" t="s">
        <v>1848</v>
      </c>
      <c r="J5670" s="12" t="s">
        <v>5665</v>
      </c>
      <c r="K5670" s="15">
        <v>31493678</v>
      </c>
      <c r="L5670" s="13" t="s">
        <v>70</v>
      </c>
      <c r="M5670" s="7">
        <v>0.51</v>
      </c>
      <c r="N5670" s="14"/>
    </row>
    <row r="5671" spans="1:14" ht="94.5">
      <c r="A5671" s="6">
        <v>5670</v>
      </c>
      <c r="B5671" s="8" t="s">
        <v>7150</v>
      </c>
      <c r="C5671" s="9" t="s">
        <v>7508</v>
      </c>
      <c r="D5671" s="10" t="s">
        <v>7509</v>
      </c>
      <c r="E5671" s="11" t="s">
        <v>7776</v>
      </c>
      <c r="F5671" s="6">
        <v>479954</v>
      </c>
      <c r="G5671" s="6" t="s">
        <v>3582</v>
      </c>
      <c r="H5671" s="16">
        <v>40644800.549999997</v>
      </c>
      <c r="I5671" s="12" t="s">
        <v>1848</v>
      </c>
      <c r="J5671" s="12" t="s">
        <v>5665</v>
      </c>
      <c r="K5671" s="15">
        <v>31493678</v>
      </c>
      <c r="L5671" s="13" t="s">
        <v>70</v>
      </c>
      <c r="M5671" s="7">
        <v>0.49</v>
      </c>
      <c r="N5671" s="14"/>
    </row>
    <row r="5672" spans="1:14" ht="126">
      <c r="A5672" s="6">
        <v>5671</v>
      </c>
      <c r="B5672" s="8" t="s">
        <v>7150</v>
      </c>
      <c r="C5672" s="9" t="s">
        <v>7777</v>
      </c>
      <c r="D5672" s="10" t="s">
        <v>7778</v>
      </c>
      <c r="E5672" s="11" t="s">
        <v>7779</v>
      </c>
      <c r="F5672" s="6">
        <v>560035</v>
      </c>
      <c r="G5672" s="6" t="s">
        <v>3582</v>
      </c>
      <c r="H5672" s="16">
        <v>68868578.670000002</v>
      </c>
      <c r="I5672" s="12" t="s">
        <v>7780</v>
      </c>
      <c r="J5672" s="12" t="s">
        <v>3102</v>
      </c>
      <c r="K5672" s="15">
        <v>0</v>
      </c>
      <c r="L5672" s="13" t="s">
        <v>70</v>
      </c>
      <c r="M5672" s="7">
        <v>1</v>
      </c>
      <c r="N5672" s="14"/>
    </row>
    <row r="5673" spans="1:14" ht="126">
      <c r="A5673" s="6">
        <v>5672</v>
      </c>
      <c r="B5673" s="8" t="s">
        <v>7150</v>
      </c>
      <c r="C5673" s="9" t="s">
        <v>7359</v>
      </c>
      <c r="D5673" s="10" t="s">
        <v>7360</v>
      </c>
      <c r="E5673" s="11" t="s">
        <v>7779</v>
      </c>
      <c r="F5673" s="6">
        <v>560035</v>
      </c>
      <c r="G5673" s="6" t="s">
        <v>3582</v>
      </c>
      <c r="H5673" s="16">
        <v>68868578.670000002</v>
      </c>
      <c r="I5673" s="12" t="s">
        <v>7780</v>
      </c>
      <c r="J5673" s="12" t="s">
        <v>3102</v>
      </c>
      <c r="K5673" s="15">
        <v>0</v>
      </c>
      <c r="L5673" s="13" t="s">
        <v>70</v>
      </c>
      <c r="M5673" s="7">
        <v>0.51</v>
      </c>
      <c r="N5673" s="14"/>
    </row>
    <row r="5674" spans="1:14" ht="126">
      <c r="A5674" s="6">
        <v>5673</v>
      </c>
      <c r="B5674" s="8" t="s">
        <v>7150</v>
      </c>
      <c r="C5674" s="9" t="s">
        <v>7272</v>
      </c>
      <c r="D5674" s="10" t="s">
        <v>4637</v>
      </c>
      <c r="E5674" s="11" t="s">
        <v>7779</v>
      </c>
      <c r="F5674" s="6">
        <v>560035</v>
      </c>
      <c r="G5674" s="6" t="s">
        <v>3582</v>
      </c>
      <c r="H5674" s="16">
        <v>68868578.670000002</v>
      </c>
      <c r="I5674" s="12" t="s">
        <v>7780</v>
      </c>
      <c r="J5674" s="12" t="s">
        <v>3102</v>
      </c>
      <c r="K5674" s="15">
        <v>0</v>
      </c>
      <c r="L5674" s="13" t="s">
        <v>70</v>
      </c>
      <c r="M5674" s="7">
        <v>0.49</v>
      </c>
      <c r="N5674" s="14"/>
    </row>
    <row r="5675" spans="1:14" ht="330.75">
      <c r="A5675" s="6">
        <v>5674</v>
      </c>
      <c r="B5675" s="8" t="s">
        <v>7150</v>
      </c>
      <c r="C5675" s="9" t="s">
        <v>7781</v>
      </c>
      <c r="D5675" s="10" t="s">
        <v>7163</v>
      </c>
      <c r="E5675" s="11" t="s">
        <v>7782</v>
      </c>
      <c r="F5675" s="6">
        <v>463309</v>
      </c>
      <c r="G5675" s="6" t="s">
        <v>1369</v>
      </c>
      <c r="H5675" s="16">
        <v>2268412.21</v>
      </c>
      <c r="I5675" s="12" t="s">
        <v>7783</v>
      </c>
      <c r="J5675" s="12" t="s">
        <v>7784</v>
      </c>
      <c r="K5675" s="15">
        <v>1938000</v>
      </c>
      <c r="L5675" s="13" t="s">
        <v>14</v>
      </c>
      <c r="M5675" s="7">
        <v>1</v>
      </c>
      <c r="N5675" s="14"/>
    </row>
    <row r="5676" spans="1:14" ht="204.75">
      <c r="A5676" s="6">
        <v>5675</v>
      </c>
      <c r="B5676" s="8" t="s">
        <v>7150</v>
      </c>
      <c r="C5676" s="9" t="s">
        <v>7785</v>
      </c>
      <c r="D5676" s="10" t="s">
        <v>7175</v>
      </c>
      <c r="E5676" s="11" t="s">
        <v>7786</v>
      </c>
      <c r="F5676" s="6">
        <v>559194</v>
      </c>
      <c r="G5676" s="6" t="s">
        <v>1369</v>
      </c>
      <c r="H5676" s="16">
        <v>14765252.15</v>
      </c>
      <c r="I5676" s="12" t="s">
        <v>7787</v>
      </c>
      <c r="J5676" s="12" t="s">
        <v>6691</v>
      </c>
      <c r="K5676" s="15">
        <v>0</v>
      </c>
      <c r="L5676" s="13" t="s">
        <v>14</v>
      </c>
      <c r="M5676" s="7">
        <v>1</v>
      </c>
      <c r="N5676" s="14"/>
    </row>
    <row r="5677" spans="1:14" ht="409.5">
      <c r="A5677" s="6">
        <v>5676</v>
      </c>
      <c r="B5677" s="8" t="s">
        <v>7150</v>
      </c>
      <c r="C5677" s="9" t="s">
        <v>7788</v>
      </c>
      <c r="D5677" s="10" t="s">
        <v>7789</v>
      </c>
      <c r="E5677" s="11" t="s">
        <v>7790</v>
      </c>
      <c r="F5677" s="6">
        <v>593196</v>
      </c>
      <c r="G5677" s="6" t="s">
        <v>1369</v>
      </c>
      <c r="H5677" s="16">
        <v>2491629.02</v>
      </c>
      <c r="I5677" s="12" t="s">
        <v>344</v>
      </c>
      <c r="J5677" s="12" t="s">
        <v>3090</v>
      </c>
      <c r="K5677" s="15">
        <v>0</v>
      </c>
      <c r="L5677" s="13" t="s">
        <v>14</v>
      </c>
      <c r="M5677" s="7">
        <v>1</v>
      </c>
      <c r="N5677" s="14"/>
    </row>
    <row r="5678" spans="1:14" ht="110.25">
      <c r="A5678" s="6">
        <v>5677</v>
      </c>
      <c r="B5678" s="8" t="s">
        <v>7150</v>
      </c>
      <c r="C5678" s="9" t="s">
        <v>7601</v>
      </c>
      <c r="D5678" s="10" t="s">
        <v>6276</v>
      </c>
      <c r="E5678" s="11" t="s">
        <v>7791</v>
      </c>
      <c r="F5678" s="6">
        <v>580517</v>
      </c>
      <c r="G5678" s="6" t="s">
        <v>1369</v>
      </c>
      <c r="H5678" s="16">
        <v>33992691.799999997</v>
      </c>
      <c r="I5678" s="12" t="s">
        <v>2138</v>
      </c>
      <c r="J5678" s="12" t="s">
        <v>7792</v>
      </c>
      <c r="K5678" s="15">
        <v>0</v>
      </c>
      <c r="L5678" s="13" t="s">
        <v>14</v>
      </c>
      <c r="M5678" s="7">
        <v>1</v>
      </c>
      <c r="N5678" s="14"/>
    </row>
    <row r="5679" spans="1:14" ht="94.5">
      <c r="A5679" s="6">
        <v>5678</v>
      </c>
      <c r="B5679" s="8" t="s">
        <v>7150</v>
      </c>
      <c r="C5679" s="9" t="s">
        <v>7793</v>
      </c>
      <c r="D5679" s="10" t="s">
        <v>7794</v>
      </c>
      <c r="E5679" s="11" t="s">
        <v>7795</v>
      </c>
      <c r="F5679" s="6">
        <v>428540</v>
      </c>
      <c r="G5679" s="6" t="s">
        <v>7796</v>
      </c>
      <c r="H5679" s="16">
        <v>9405000</v>
      </c>
      <c r="I5679" s="12" t="s">
        <v>7797</v>
      </c>
      <c r="J5679" s="12" t="s">
        <v>1798</v>
      </c>
      <c r="K5679" s="15">
        <v>2500000</v>
      </c>
      <c r="L5679" s="13" t="s">
        <v>14</v>
      </c>
      <c r="M5679" s="7">
        <v>1</v>
      </c>
      <c r="N5679" s="14"/>
    </row>
    <row r="5680" spans="1:14" ht="63">
      <c r="A5680" s="6">
        <v>5679</v>
      </c>
      <c r="B5680" s="8" t="s">
        <v>7150</v>
      </c>
      <c r="C5680" s="9" t="s">
        <v>7798</v>
      </c>
      <c r="D5680" s="10" t="s">
        <v>7799</v>
      </c>
      <c r="E5680" s="11" t="s">
        <v>7800</v>
      </c>
      <c r="F5680" s="6">
        <v>573101</v>
      </c>
      <c r="G5680" s="6" t="s">
        <v>1779</v>
      </c>
      <c r="H5680" s="16">
        <v>80902169.060000002</v>
      </c>
      <c r="I5680" s="12" t="s">
        <v>7801</v>
      </c>
      <c r="J5680" s="12" t="s">
        <v>7802</v>
      </c>
      <c r="K5680" s="15">
        <v>15093609</v>
      </c>
      <c r="L5680" s="13" t="s">
        <v>70</v>
      </c>
      <c r="M5680" s="7">
        <v>1</v>
      </c>
      <c r="N5680" s="14"/>
    </row>
    <row r="5681" spans="1:14" ht="63">
      <c r="A5681" s="6">
        <v>5680</v>
      </c>
      <c r="B5681" s="8" t="s">
        <v>7150</v>
      </c>
      <c r="C5681" s="9" t="s">
        <v>7620</v>
      </c>
      <c r="D5681" s="10" t="s">
        <v>7443</v>
      </c>
      <c r="E5681" s="11" t="s">
        <v>7800</v>
      </c>
      <c r="F5681" s="6">
        <v>573101</v>
      </c>
      <c r="G5681" s="6" t="s">
        <v>1779</v>
      </c>
      <c r="H5681" s="16">
        <v>80902169.060000002</v>
      </c>
      <c r="I5681" s="12" t="s">
        <v>7801</v>
      </c>
      <c r="J5681" s="12" t="s">
        <v>7802</v>
      </c>
      <c r="K5681" s="15">
        <v>15093609</v>
      </c>
      <c r="L5681" s="13" t="s">
        <v>70</v>
      </c>
      <c r="M5681" s="7">
        <v>0.51</v>
      </c>
      <c r="N5681" s="14"/>
    </row>
    <row r="5682" spans="1:14" ht="63">
      <c r="A5682" s="6">
        <v>5681</v>
      </c>
      <c r="B5682" s="8" t="s">
        <v>7150</v>
      </c>
      <c r="C5682" s="9" t="s">
        <v>7410</v>
      </c>
      <c r="D5682" s="10" t="s">
        <v>7171</v>
      </c>
      <c r="E5682" s="11" t="s">
        <v>7800</v>
      </c>
      <c r="F5682" s="6">
        <v>573101</v>
      </c>
      <c r="G5682" s="6" t="s">
        <v>1779</v>
      </c>
      <c r="H5682" s="16">
        <v>80902169.060000002</v>
      </c>
      <c r="I5682" s="12" t="s">
        <v>7801</v>
      </c>
      <c r="J5682" s="12" t="s">
        <v>7802</v>
      </c>
      <c r="K5682" s="15">
        <v>15093609</v>
      </c>
      <c r="L5682" s="13" t="s">
        <v>70</v>
      </c>
      <c r="M5682" s="7">
        <v>0.49</v>
      </c>
      <c r="N5682" s="14"/>
    </row>
    <row r="5683" spans="1:14" ht="94.5">
      <c r="A5683" s="6">
        <v>5682</v>
      </c>
      <c r="B5683" s="8" t="s">
        <v>7150</v>
      </c>
      <c r="C5683" s="9" t="s">
        <v>7663</v>
      </c>
      <c r="D5683" s="10" t="s">
        <v>4637</v>
      </c>
      <c r="E5683" s="11" t="s">
        <v>7803</v>
      </c>
      <c r="F5683" s="6">
        <v>573102</v>
      </c>
      <c r="G5683" s="6" t="s">
        <v>1779</v>
      </c>
      <c r="H5683" s="16">
        <v>35550789.560000002</v>
      </c>
      <c r="I5683" s="12" t="s">
        <v>6049</v>
      </c>
      <c r="J5683" s="12" t="s">
        <v>7804</v>
      </c>
      <c r="K5683" s="15">
        <v>3462565</v>
      </c>
      <c r="L5683" s="13" t="s">
        <v>14</v>
      </c>
      <c r="M5683" s="7">
        <v>1</v>
      </c>
      <c r="N5683" s="14"/>
    </row>
    <row r="5684" spans="1:14" ht="94.5">
      <c r="A5684" s="6">
        <v>5683</v>
      </c>
      <c r="B5684" s="8" t="s">
        <v>7150</v>
      </c>
      <c r="C5684" s="9" t="s">
        <v>7410</v>
      </c>
      <c r="D5684" s="10" t="s">
        <v>7171</v>
      </c>
      <c r="E5684" s="11" t="s">
        <v>7805</v>
      </c>
      <c r="F5684" s="6">
        <v>573103</v>
      </c>
      <c r="G5684" s="6" t="s">
        <v>1779</v>
      </c>
      <c r="H5684" s="16">
        <v>24038847.600000001</v>
      </c>
      <c r="I5684" s="12" t="s">
        <v>6618</v>
      </c>
      <c r="J5684" s="12" t="s">
        <v>7806</v>
      </c>
      <c r="K5684" s="15">
        <v>0</v>
      </c>
      <c r="L5684" s="13" t="s">
        <v>14</v>
      </c>
      <c r="M5684" s="7">
        <v>1</v>
      </c>
      <c r="N5684" s="14"/>
    </row>
    <row r="5685" spans="1:14" ht="94.5">
      <c r="A5685" s="6">
        <v>5684</v>
      </c>
      <c r="B5685" s="8" t="s">
        <v>7150</v>
      </c>
      <c r="C5685" s="9" t="s">
        <v>7807</v>
      </c>
      <c r="D5685" s="10" t="s">
        <v>7808</v>
      </c>
      <c r="E5685" s="11" t="s">
        <v>7809</v>
      </c>
      <c r="F5685" s="6">
        <v>573100</v>
      </c>
      <c r="G5685" s="6" t="s">
        <v>1779</v>
      </c>
      <c r="H5685" s="16">
        <v>9281312.8499999996</v>
      </c>
      <c r="I5685" s="12" t="s">
        <v>7415</v>
      </c>
      <c r="J5685" s="12" t="s">
        <v>6667</v>
      </c>
      <c r="K5685" s="15">
        <v>0</v>
      </c>
      <c r="L5685" s="13" t="s">
        <v>14</v>
      </c>
      <c r="M5685" s="7">
        <v>1</v>
      </c>
      <c r="N5685" s="14"/>
    </row>
    <row r="5686" spans="1:14" ht="189">
      <c r="A5686" s="6">
        <v>5685</v>
      </c>
      <c r="B5686" s="8" t="s">
        <v>7150</v>
      </c>
      <c r="C5686" s="9" t="s">
        <v>7810</v>
      </c>
      <c r="D5686" s="10" t="s">
        <v>4637</v>
      </c>
      <c r="E5686" s="11" t="s">
        <v>7811</v>
      </c>
      <c r="F5686" s="6">
        <v>573104</v>
      </c>
      <c r="G5686" s="6" t="s">
        <v>1779</v>
      </c>
      <c r="H5686" s="16">
        <v>23661186.25</v>
      </c>
      <c r="I5686" s="12" t="s">
        <v>6267</v>
      </c>
      <c r="J5686" s="12" t="s">
        <v>7806</v>
      </c>
      <c r="K5686" s="15">
        <v>0</v>
      </c>
      <c r="L5686" s="13" t="s">
        <v>14</v>
      </c>
      <c r="M5686" s="7">
        <v>1</v>
      </c>
      <c r="N5686" s="14"/>
    </row>
    <row r="5687" spans="1:14" ht="189">
      <c r="A5687" s="6">
        <v>5686</v>
      </c>
      <c r="B5687" s="8" t="s">
        <v>7150</v>
      </c>
      <c r="C5687" s="9" t="s">
        <v>7812</v>
      </c>
      <c r="D5687" s="10" t="s">
        <v>4637</v>
      </c>
      <c r="E5687" s="11" t="s">
        <v>7811</v>
      </c>
      <c r="F5687" s="6">
        <v>573104</v>
      </c>
      <c r="G5687" s="6" t="s">
        <v>1779</v>
      </c>
      <c r="H5687" s="16">
        <v>23661186.25</v>
      </c>
      <c r="I5687" s="12" t="s">
        <v>6267</v>
      </c>
      <c r="J5687" s="12" t="s">
        <v>7806</v>
      </c>
      <c r="K5687" s="15">
        <v>0</v>
      </c>
      <c r="L5687" s="13" t="s">
        <v>70</v>
      </c>
      <c r="M5687" s="7">
        <v>0.51</v>
      </c>
      <c r="N5687" s="14"/>
    </row>
    <row r="5688" spans="1:14" ht="189">
      <c r="A5688" s="6">
        <v>5687</v>
      </c>
      <c r="B5688" s="8" t="s">
        <v>7150</v>
      </c>
      <c r="C5688" s="9" t="s">
        <v>7813</v>
      </c>
      <c r="D5688" s="10" t="s">
        <v>7814</v>
      </c>
      <c r="E5688" s="11" t="s">
        <v>7811</v>
      </c>
      <c r="F5688" s="6">
        <v>573104</v>
      </c>
      <c r="G5688" s="6" t="s">
        <v>1779</v>
      </c>
      <c r="H5688" s="16">
        <v>23661186.25</v>
      </c>
      <c r="I5688" s="12" t="s">
        <v>6267</v>
      </c>
      <c r="J5688" s="12" t="s">
        <v>7806</v>
      </c>
      <c r="K5688" s="15">
        <v>0</v>
      </c>
      <c r="L5688" s="13" t="s">
        <v>70</v>
      </c>
      <c r="M5688" s="7">
        <v>0.49</v>
      </c>
      <c r="N5688" s="14"/>
    </row>
    <row r="5689" spans="1:14" ht="126">
      <c r="A5689" s="6">
        <v>5688</v>
      </c>
      <c r="B5689" s="8" t="s">
        <v>7150</v>
      </c>
      <c r="C5689" s="9" t="s">
        <v>7815</v>
      </c>
      <c r="D5689" s="10" t="s">
        <v>7171</v>
      </c>
      <c r="E5689" s="11" t="s">
        <v>7816</v>
      </c>
      <c r="F5689" s="6">
        <v>573105</v>
      </c>
      <c r="G5689" s="6" t="s">
        <v>1779</v>
      </c>
      <c r="H5689" s="16">
        <v>10414787.560000001</v>
      </c>
      <c r="I5689" s="12" t="s">
        <v>7801</v>
      </c>
      <c r="J5689" s="12" t="s">
        <v>7806</v>
      </c>
      <c r="K5689" s="15">
        <v>0</v>
      </c>
      <c r="L5689" s="13" t="s">
        <v>14</v>
      </c>
      <c r="M5689" s="7">
        <v>1</v>
      </c>
      <c r="N5689" s="14"/>
    </row>
    <row r="5690" spans="1:14" ht="126">
      <c r="A5690" s="6">
        <v>5689</v>
      </c>
      <c r="B5690" s="8" t="s">
        <v>7150</v>
      </c>
      <c r="C5690" s="9" t="s">
        <v>7817</v>
      </c>
      <c r="D5690" s="10" t="s">
        <v>5448</v>
      </c>
      <c r="E5690" s="11" t="s">
        <v>7818</v>
      </c>
      <c r="F5690" s="6">
        <v>573106</v>
      </c>
      <c r="G5690" s="6" t="s">
        <v>1779</v>
      </c>
      <c r="H5690" s="16">
        <v>40345621.060000002</v>
      </c>
      <c r="I5690" s="12" t="s">
        <v>5853</v>
      </c>
      <c r="J5690" s="12" t="s">
        <v>7819</v>
      </c>
      <c r="K5690" s="15">
        <v>31443826</v>
      </c>
      <c r="L5690" s="13" t="s">
        <v>14</v>
      </c>
      <c r="M5690" s="7">
        <v>1</v>
      </c>
      <c r="N5690" s="14"/>
    </row>
    <row r="5691" spans="1:14" ht="173.25">
      <c r="A5691" s="6">
        <v>5690</v>
      </c>
      <c r="B5691" s="8" t="s">
        <v>7150</v>
      </c>
      <c r="C5691" s="9" t="s">
        <v>7663</v>
      </c>
      <c r="D5691" s="10" t="s">
        <v>4637</v>
      </c>
      <c r="E5691" s="11" t="s">
        <v>7820</v>
      </c>
      <c r="F5691" s="6">
        <v>573107</v>
      </c>
      <c r="G5691" s="6" t="s">
        <v>1779</v>
      </c>
      <c r="H5691" s="16">
        <v>15101366.220000001</v>
      </c>
      <c r="I5691" s="12" t="s">
        <v>2220</v>
      </c>
      <c r="J5691" s="12" t="s">
        <v>7821</v>
      </c>
      <c r="K5691" s="15">
        <v>0</v>
      </c>
      <c r="L5691" s="13" t="s">
        <v>14</v>
      </c>
      <c r="M5691" s="7">
        <v>1</v>
      </c>
      <c r="N5691" s="14"/>
    </row>
    <row r="5692" spans="1:14" ht="110.25">
      <c r="A5692" s="6">
        <v>5691</v>
      </c>
      <c r="B5692" s="8" t="s">
        <v>7150</v>
      </c>
      <c r="C5692" s="9" t="s">
        <v>7663</v>
      </c>
      <c r="D5692" s="10" t="s">
        <v>4637</v>
      </c>
      <c r="E5692" s="11" t="s">
        <v>7822</v>
      </c>
      <c r="F5692" s="6">
        <v>573108</v>
      </c>
      <c r="G5692" s="6" t="s">
        <v>1779</v>
      </c>
      <c r="H5692" s="16">
        <v>8671799</v>
      </c>
      <c r="I5692" s="12" t="s">
        <v>2220</v>
      </c>
      <c r="J5692" s="12" t="s">
        <v>7823</v>
      </c>
      <c r="K5692" s="15">
        <v>0</v>
      </c>
      <c r="L5692" s="13" t="s">
        <v>14</v>
      </c>
      <c r="M5692" s="7">
        <v>1</v>
      </c>
      <c r="N5692" s="14"/>
    </row>
    <row r="5693" spans="1:14" ht="78.75">
      <c r="A5693" s="6">
        <v>5692</v>
      </c>
      <c r="B5693" s="8" t="s">
        <v>27745</v>
      </c>
      <c r="C5693" s="9" t="s">
        <v>27746</v>
      </c>
      <c r="D5693" s="10" t="s">
        <v>27747</v>
      </c>
      <c r="E5693" s="11" t="s">
        <v>27748</v>
      </c>
      <c r="F5693" s="6">
        <v>173332</v>
      </c>
      <c r="G5693" s="6" t="s">
        <v>27749</v>
      </c>
      <c r="H5693" s="16">
        <v>92592366.618000001</v>
      </c>
      <c r="I5693" s="12">
        <v>43164</v>
      </c>
      <c r="J5693" s="12" t="s">
        <v>1088</v>
      </c>
      <c r="K5693" s="15">
        <v>75619000</v>
      </c>
      <c r="L5693" s="13" t="s">
        <v>14</v>
      </c>
      <c r="M5693" s="7">
        <v>1</v>
      </c>
      <c r="N5693" s="14"/>
    </row>
    <row r="5694" spans="1:14" ht="47.25">
      <c r="A5694" s="6">
        <v>5693</v>
      </c>
      <c r="B5694" s="8" t="s">
        <v>27745</v>
      </c>
      <c r="C5694" s="9" t="s">
        <v>27750</v>
      </c>
      <c r="D5694" s="10" t="s">
        <v>27751</v>
      </c>
      <c r="E5694" s="11" t="s">
        <v>27752</v>
      </c>
      <c r="F5694" s="6">
        <v>189759</v>
      </c>
      <c r="G5694" s="6" t="s">
        <v>27749</v>
      </c>
      <c r="H5694" s="16">
        <v>30450165.032000002</v>
      </c>
      <c r="I5694" s="12" t="s">
        <v>27753</v>
      </c>
      <c r="J5694" s="12" t="s">
        <v>27754</v>
      </c>
      <c r="K5694" s="15">
        <v>24932000</v>
      </c>
      <c r="L5694" s="13" t="s">
        <v>70</v>
      </c>
      <c r="M5694" s="7">
        <v>1</v>
      </c>
      <c r="N5694" s="14"/>
    </row>
    <row r="5695" spans="1:14" ht="47.25">
      <c r="A5695" s="6">
        <v>5694</v>
      </c>
      <c r="B5695" s="8" t="s">
        <v>27745</v>
      </c>
      <c r="C5695" s="9" t="s">
        <v>27755</v>
      </c>
      <c r="D5695" s="10" t="s">
        <v>3239</v>
      </c>
      <c r="E5695" s="11" t="s">
        <v>27752</v>
      </c>
      <c r="F5695" s="6">
        <v>189759</v>
      </c>
      <c r="G5695" s="6" t="s">
        <v>27749</v>
      </c>
      <c r="H5695" s="16">
        <v>30450165.032000002</v>
      </c>
      <c r="I5695" s="12" t="s">
        <v>27753</v>
      </c>
      <c r="J5695" s="12" t="s">
        <v>27756</v>
      </c>
      <c r="K5695" s="15">
        <v>24932000</v>
      </c>
      <c r="L5695" s="13" t="s">
        <v>70</v>
      </c>
      <c r="M5695" s="7">
        <v>0.51</v>
      </c>
      <c r="N5695" s="14"/>
    </row>
    <row r="5696" spans="1:14" ht="47.25">
      <c r="A5696" s="6">
        <v>5695</v>
      </c>
      <c r="B5696" s="8" t="s">
        <v>27745</v>
      </c>
      <c r="C5696" s="9" t="s">
        <v>27757</v>
      </c>
      <c r="D5696" s="10" t="s">
        <v>11564</v>
      </c>
      <c r="E5696" s="11" t="s">
        <v>27752</v>
      </c>
      <c r="F5696" s="6">
        <v>189759</v>
      </c>
      <c r="G5696" s="6" t="s">
        <v>27749</v>
      </c>
      <c r="H5696" s="16">
        <v>30450165.032000002</v>
      </c>
      <c r="I5696" s="12" t="s">
        <v>27753</v>
      </c>
      <c r="J5696" s="12" t="s">
        <v>27756</v>
      </c>
      <c r="K5696" s="15">
        <v>24932000</v>
      </c>
      <c r="L5696" s="13" t="s">
        <v>70</v>
      </c>
      <c r="M5696" s="7">
        <v>0.49</v>
      </c>
      <c r="N5696" s="14"/>
    </row>
    <row r="5697" spans="1:14" ht="78.75">
      <c r="A5697" s="6">
        <v>5696</v>
      </c>
      <c r="B5697" s="8" t="s">
        <v>27745</v>
      </c>
      <c r="C5697" s="9" t="s">
        <v>27746</v>
      </c>
      <c r="D5697" s="10" t="s">
        <v>27747</v>
      </c>
      <c r="E5697" s="11" t="s">
        <v>27758</v>
      </c>
      <c r="F5697" s="6">
        <v>254611</v>
      </c>
      <c r="G5697" s="6" t="s">
        <v>27749</v>
      </c>
      <c r="H5697" s="16">
        <v>61159152.108000003</v>
      </c>
      <c r="I5697" s="12">
        <v>43580</v>
      </c>
      <c r="J5697" s="12" t="s">
        <v>1088</v>
      </c>
      <c r="K5697" s="15">
        <v>48490000</v>
      </c>
      <c r="L5697" s="13" t="s">
        <v>14</v>
      </c>
      <c r="M5697" s="7">
        <v>1</v>
      </c>
      <c r="N5697" s="14"/>
    </row>
    <row r="5698" spans="1:14" ht="78.75">
      <c r="A5698" s="6">
        <v>5697</v>
      </c>
      <c r="B5698" s="8" t="s">
        <v>27745</v>
      </c>
      <c r="C5698" s="9" t="s">
        <v>27759</v>
      </c>
      <c r="D5698" s="10" t="s">
        <v>3239</v>
      </c>
      <c r="E5698" s="11" t="s">
        <v>27760</v>
      </c>
      <c r="F5698" s="6">
        <v>393621</v>
      </c>
      <c r="G5698" s="6" t="s">
        <v>27749</v>
      </c>
      <c r="H5698" s="16">
        <v>1903745.804</v>
      </c>
      <c r="I5698" s="12" t="s">
        <v>11805</v>
      </c>
      <c r="J5698" s="12" t="s">
        <v>14960</v>
      </c>
      <c r="K5698" s="15"/>
      <c r="L5698" s="13" t="s">
        <v>14</v>
      </c>
      <c r="M5698" s="7">
        <v>1</v>
      </c>
      <c r="N5698" s="14"/>
    </row>
    <row r="5699" spans="1:14" ht="236.25">
      <c r="A5699" s="6">
        <v>5698</v>
      </c>
      <c r="B5699" s="8" t="s">
        <v>27745</v>
      </c>
      <c r="C5699" s="9" t="s">
        <v>27761</v>
      </c>
      <c r="D5699" s="10" t="s">
        <v>3241</v>
      </c>
      <c r="E5699" s="11" t="s">
        <v>27762</v>
      </c>
      <c r="F5699" s="6">
        <v>520841</v>
      </c>
      <c r="G5699" s="6" t="s">
        <v>27749</v>
      </c>
      <c r="H5699" s="16">
        <v>8213928.2800000003</v>
      </c>
      <c r="I5699" s="12" t="s">
        <v>8574</v>
      </c>
      <c r="J5699" s="12">
        <v>44259</v>
      </c>
      <c r="K5699" s="15">
        <v>7870000</v>
      </c>
      <c r="L5699" s="13" t="s">
        <v>14</v>
      </c>
      <c r="M5699" s="7">
        <v>1</v>
      </c>
      <c r="N5699" s="14"/>
    </row>
    <row r="5700" spans="1:14" ht="141.75">
      <c r="A5700" s="6">
        <v>5699</v>
      </c>
      <c r="B5700" s="8" t="s">
        <v>27745</v>
      </c>
      <c r="C5700" s="9" t="s">
        <v>27763</v>
      </c>
      <c r="D5700" s="10" t="s">
        <v>27764</v>
      </c>
      <c r="E5700" s="11" t="s">
        <v>27765</v>
      </c>
      <c r="F5700" s="6">
        <v>476705</v>
      </c>
      <c r="G5700" s="6" t="s">
        <v>3582</v>
      </c>
      <c r="H5700" s="16">
        <v>38904321.329999998</v>
      </c>
      <c r="I5700" s="12" t="s">
        <v>704</v>
      </c>
      <c r="J5700" s="12" t="s">
        <v>27766</v>
      </c>
      <c r="K5700" s="15"/>
      <c r="L5700" s="13" t="s">
        <v>70</v>
      </c>
      <c r="M5700" s="7">
        <v>1</v>
      </c>
      <c r="N5700" s="14"/>
    </row>
    <row r="5701" spans="1:14" ht="141.75">
      <c r="A5701" s="6">
        <v>5700</v>
      </c>
      <c r="B5701" s="8" t="s">
        <v>27745</v>
      </c>
      <c r="C5701" s="9" t="s">
        <v>27767</v>
      </c>
      <c r="D5701" s="10" t="s">
        <v>27768</v>
      </c>
      <c r="E5701" s="11" t="s">
        <v>27765</v>
      </c>
      <c r="F5701" s="6">
        <v>476705</v>
      </c>
      <c r="G5701" s="6" t="s">
        <v>3582</v>
      </c>
      <c r="H5701" s="16">
        <v>38904321.329999998</v>
      </c>
      <c r="I5701" s="12" t="s">
        <v>704</v>
      </c>
      <c r="J5701" s="12" t="s">
        <v>27766</v>
      </c>
      <c r="K5701" s="15"/>
      <c r="L5701" s="13" t="s">
        <v>70</v>
      </c>
      <c r="M5701" s="7">
        <v>0.25</v>
      </c>
      <c r="N5701" s="14"/>
    </row>
    <row r="5702" spans="1:14" ht="141.75">
      <c r="A5702" s="6">
        <v>5701</v>
      </c>
      <c r="B5702" s="8" t="s">
        <v>27745</v>
      </c>
      <c r="C5702" s="9" t="s">
        <v>27769</v>
      </c>
      <c r="D5702" s="10" t="s">
        <v>17032</v>
      </c>
      <c r="E5702" s="11" t="s">
        <v>27765</v>
      </c>
      <c r="F5702" s="6">
        <v>476705</v>
      </c>
      <c r="G5702" s="6" t="s">
        <v>3582</v>
      </c>
      <c r="H5702" s="16">
        <v>38904321.329999998</v>
      </c>
      <c r="I5702" s="12" t="s">
        <v>704</v>
      </c>
      <c r="J5702" s="12" t="s">
        <v>27766</v>
      </c>
      <c r="K5702" s="15"/>
      <c r="L5702" s="13" t="s">
        <v>70</v>
      </c>
      <c r="M5702" s="7">
        <v>0.75</v>
      </c>
      <c r="N5702" s="14"/>
    </row>
    <row r="5703" spans="1:14" ht="78.75">
      <c r="A5703" s="6">
        <v>5702</v>
      </c>
      <c r="B5703" s="8" t="s">
        <v>27745</v>
      </c>
      <c r="C5703" s="9" t="s">
        <v>27770</v>
      </c>
      <c r="D5703" s="10" t="s">
        <v>27771</v>
      </c>
      <c r="E5703" s="11" t="s">
        <v>27772</v>
      </c>
      <c r="F5703" s="6">
        <v>516561</v>
      </c>
      <c r="G5703" s="6" t="s">
        <v>3582</v>
      </c>
      <c r="H5703" s="16">
        <v>31293211.190000001</v>
      </c>
      <c r="I5703" s="12">
        <v>44301</v>
      </c>
      <c r="J5703" s="12">
        <v>44840</v>
      </c>
      <c r="K5703" s="15"/>
      <c r="L5703" s="13" t="s">
        <v>70</v>
      </c>
      <c r="M5703" s="7">
        <v>1</v>
      </c>
      <c r="N5703" s="14"/>
    </row>
    <row r="5704" spans="1:14" ht="78.75">
      <c r="A5704" s="6">
        <v>5703</v>
      </c>
      <c r="B5704" s="8" t="s">
        <v>27745</v>
      </c>
      <c r="C5704" s="9" t="s">
        <v>27773</v>
      </c>
      <c r="D5704" s="10" t="s">
        <v>4020</v>
      </c>
      <c r="E5704" s="11" t="s">
        <v>27772</v>
      </c>
      <c r="F5704" s="6">
        <v>516561</v>
      </c>
      <c r="G5704" s="6" t="s">
        <v>3582</v>
      </c>
      <c r="H5704" s="16">
        <v>31293211.190000001</v>
      </c>
      <c r="I5704" s="12">
        <v>44301</v>
      </c>
      <c r="J5704" s="12">
        <v>44840</v>
      </c>
      <c r="K5704" s="15"/>
      <c r="L5704" s="13" t="s">
        <v>70</v>
      </c>
      <c r="M5704" s="7">
        <v>0.4</v>
      </c>
      <c r="N5704" s="14"/>
    </row>
    <row r="5705" spans="1:14" ht="78.75">
      <c r="A5705" s="6">
        <v>5704</v>
      </c>
      <c r="B5705" s="8" t="s">
        <v>27745</v>
      </c>
      <c r="C5705" s="9" t="s">
        <v>27774</v>
      </c>
      <c r="D5705" s="10" t="s">
        <v>27775</v>
      </c>
      <c r="E5705" s="11" t="s">
        <v>27772</v>
      </c>
      <c r="F5705" s="6">
        <v>516561</v>
      </c>
      <c r="G5705" s="6" t="s">
        <v>3582</v>
      </c>
      <c r="H5705" s="16">
        <v>31293211.190000001</v>
      </c>
      <c r="I5705" s="12">
        <v>44301</v>
      </c>
      <c r="J5705" s="12">
        <v>44840</v>
      </c>
      <c r="K5705" s="15"/>
      <c r="L5705" s="13" t="s">
        <v>70</v>
      </c>
      <c r="M5705" s="7">
        <v>0.6</v>
      </c>
      <c r="N5705" s="14"/>
    </row>
    <row r="5706" spans="1:14" ht="47.25">
      <c r="A5706" s="6">
        <v>5705</v>
      </c>
      <c r="B5706" s="8" t="s">
        <v>27745</v>
      </c>
      <c r="C5706" s="9" t="s">
        <v>27776</v>
      </c>
      <c r="D5706" s="10" t="s">
        <v>27777</v>
      </c>
      <c r="E5706" s="11" t="s">
        <v>27778</v>
      </c>
      <c r="F5706" s="6">
        <v>371358</v>
      </c>
      <c r="G5706" s="6" t="s">
        <v>1638</v>
      </c>
      <c r="H5706" s="16">
        <v>3324974.844</v>
      </c>
      <c r="I5706" s="12">
        <v>43843</v>
      </c>
      <c r="J5706" s="12" t="s">
        <v>9234</v>
      </c>
      <c r="K5706" s="15">
        <v>2500000</v>
      </c>
      <c r="L5706" s="13" t="s">
        <v>14</v>
      </c>
      <c r="M5706" s="7">
        <v>1</v>
      </c>
      <c r="N5706" s="14"/>
    </row>
    <row r="5707" spans="1:14" ht="31.5">
      <c r="A5707" s="6">
        <v>5706</v>
      </c>
      <c r="B5707" s="8" t="s">
        <v>27745</v>
      </c>
      <c r="C5707" s="9" t="s">
        <v>27779</v>
      </c>
      <c r="D5707" s="10" t="s">
        <v>27780</v>
      </c>
      <c r="E5707" s="11" t="s">
        <v>27781</v>
      </c>
      <c r="F5707" s="6">
        <v>412872</v>
      </c>
      <c r="G5707" s="6" t="s">
        <v>1638</v>
      </c>
      <c r="H5707" s="16">
        <v>3324930.65</v>
      </c>
      <c r="I5707" s="12">
        <v>43935</v>
      </c>
      <c r="J5707" s="12">
        <v>44012</v>
      </c>
      <c r="K5707" s="15"/>
      <c r="L5707" s="13" t="s">
        <v>14</v>
      </c>
      <c r="M5707" s="7">
        <v>1</v>
      </c>
      <c r="N5707" s="14"/>
    </row>
    <row r="5708" spans="1:14" ht="47.25">
      <c r="A5708" s="6">
        <v>5707</v>
      </c>
      <c r="B5708" s="8" t="s">
        <v>27745</v>
      </c>
      <c r="C5708" s="9" t="s">
        <v>27782</v>
      </c>
      <c r="D5708" s="10" t="s">
        <v>27783</v>
      </c>
      <c r="E5708" s="11" t="s">
        <v>27784</v>
      </c>
      <c r="F5708" s="6">
        <v>412873</v>
      </c>
      <c r="G5708" s="6" t="s">
        <v>1638</v>
      </c>
      <c r="H5708" s="16">
        <v>3324999.05</v>
      </c>
      <c r="I5708" s="12">
        <v>43922</v>
      </c>
      <c r="J5708" s="12">
        <v>44012</v>
      </c>
      <c r="K5708" s="15">
        <v>2750000</v>
      </c>
      <c r="L5708" s="13" t="s">
        <v>14</v>
      </c>
      <c r="M5708" s="7">
        <v>1</v>
      </c>
      <c r="N5708" s="14"/>
    </row>
    <row r="5709" spans="1:14" ht="63">
      <c r="A5709" s="6">
        <v>5708</v>
      </c>
      <c r="B5709" s="8" t="s">
        <v>27745</v>
      </c>
      <c r="C5709" s="9" t="s">
        <v>27785</v>
      </c>
      <c r="D5709" s="10" t="s">
        <v>27786</v>
      </c>
      <c r="E5709" s="11" t="s">
        <v>27787</v>
      </c>
      <c r="F5709" s="6">
        <v>490019</v>
      </c>
      <c r="G5709" s="6" t="s">
        <v>1638</v>
      </c>
      <c r="H5709" s="16">
        <v>3324982.9</v>
      </c>
      <c r="I5709" s="12">
        <v>44125</v>
      </c>
      <c r="J5709" s="12">
        <v>44313</v>
      </c>
      <c r="K5709" s="15">
        <v>1550000</v>
      </c>
      <c r="L5709" s="13" t="s">
        <v>14</v>
      </c>
      <c r="M5709" s="7">
        <v>1</v>
      </c>
      <c r="N5709" s="14"/>
    </row>
    <row r="5710" spans="1:14" ht="57">
      <c r="A5710" s="6">
        <v>5709</v>
      </c>
      <c r="B5710" s="8" t="s">
        <v>27745</v>
      </c>
      <c r="C5710" s="9" t="s">
        <v>27788</v>
      </c>
      <c r="D5710" s="10" t="s">
        <v>27789</v>
      </c>
      <c r="E5710" s="11" t="s">
        <v>27790</v>
      </c>
      <c r="F5710" s="6">
        <v>490020</v>
      </c>
      <c r="G5710" s="6" t="s">
        <v>1638</v>
      </c>
      <c r="H5710" s="16">
        <v>5516649.0499999998</v>
      </c>
      <c r="I5710" s="12">
        <v>44129</v>
      </c>
      <c r="J5710" s="12">
        <v>44316</v>
      </c>
      <c r="K5710" s="15">
        <v>1800000</v>
      </c>
      <c r="L5710" s="13" t="s">
        <v>14</v>
      </c>
      <c r="M5710" s="7">
        <v>1</v>
      </c>
      <c r="N5710" s="14"/>
    </row>
    <row r="5711" spans="1:14" ht="63">
      <c r="A5711" s="6">
        <v>5710</v>
      </c>
      <c r="B5711" s="8" t="s">
        <v>27745</v>
      </c>
      <c r="C5711" s="9" t="s">
        <v>27791</v>
      </c>
      <c r="D5711" s="10" t="s">
        <v>9293</v>
      </c>
      <c r="E5711" s="11" t="s">
        <v>27792</v>
      </c>
      <c r="F5711" s="6">
        <v>534730</v>
      </c>
      <c r="G5711" s="6" t="s">
        <v>1638</v>
      </c>
      <c r="H5711" s="16">
        <v>3515000</v>
      </c>
      <c r="I5711" s="12" t="s">
        <v>9949</v>
      </c>
      <c r="J5711" s="12">
        <v>44233</v>
      </c>
      <c r="K5711" s="15"/>
      <c r="L5711" s="13" t="s">
        <v>14</v>
      </c>
      <c r="M5711" s="7">
        <v>1</v>
      </c>
      <c r="N5711" s="14"/>
    </row>
    <row r="5712" spans="1:14" ht="63">
      <c r="A5712" s="6">
        <v>5711</v>
      </c>
      <c r="B5712" s="8" t="s">
        <v>27745</v>
      </c>
      <c r="C5712" s="9" t="s">
        <v>27793</v>
      </c>
      <c r="D5712" s="10" t="s">
        <v>11564</v>
      </c>
      <c r="E5712" s="11" t="s">
        <v>27794</v>
      </c>
      <c r="F5712" s="6">
        <v>541766</v>
      </c>
      <c r="G5712" s="6" t="s">
        <v>1638</v>
      </c>
      <c r="H5712" s="16">
        <v>16575555.73</v>
      </c>
      <c r="I5712" s="12">
        <v>44308</v>
      </c>
      <c r="J5712" s="12">
        <v>44350</v>
      </c>
      <c r="K5712" s="15"/>
      <c r="L5712" s="13" t="s">
        <v>14</v>
      </c>
      <c r="M5712" s="7">
        <v>1</v>
      </c>
      <c r="N5712" s="14"/>
    </row>
    <row r="5713" spans="1:14" ht="63">
      <c r="A5713" s="6">
        <v>5712</v>
      </c>
      <c r="B5713" s="8" t="s">
        <v>27745</v>
      </c>
      <c r="C5713" s="9" t="s">
        <v>27795</v>
      </c>
      <c r="D5713" s="10" t="s">
        <v>27796</v>
      </c>
      <c r="E5713" s="11" t="s">
        <v>27797</v>
      </c>
      <c r="F5713" s="6">
        <v>399383</v>
      </c>
      <c r="G5713" s="6" t="s">
        <v>801</v>
      </c>
      <c r="H5713" s="16">
        <v>31829943.344999999</v>
      </c>
      <c r="I5713" s="12" t="s">
        <v>11744</v>
      </c>
      <c r="J5713" s="12" t="s">
        <v>2887</v>
      </c>
      <c r="K5713" s="15"/>
      <c r="L5713" s="13" t="s">
        <v>70</v>
      </c>
      <c r="M5713" s="7">
        <v>1</v>
      </c>
      <c r="N5713" s="14"/>
    </row>
    <row r="5714" spans="1:14" ht="63">
      <c r="A5714" s="6">
        <v>5713</v>
      </c>
      <c r="B5714" s="8" t="s">
        <v>27745</v>
      </c>
      <c r="C5714" s="9" t="s">
        <v>27798</v>
      </c>
      <c r="D5714" s="10" t="s">
        <v>27799</v>
      </c>
      <c r="E5714" s="11" t="s">
        <v>27797</v>
      </c>
      <c r="F5714" s="6">
        <v>399383</v>
      </c>
      <c r="G5714" s="6" t="s">
        <v>801</v>
      </c>
      <c r="H5714" s="16">
        <v>31829943.344999999</v>
      </c>
      <c r="I5714" s="12" t="s">
        <v>11744</v>
      </c>
      <c r="J5714" s="12" t="s">
        <v>2887</v>
      </c>
      <c r="K5714" s="15"/>
      <c r="L5714" s="13" t="s">
        <v>70</v>
      </c>
      <c r="M5714" s="7">
        <v>0.51</v>
      </c>
      <c r="N5714" s="14"/>
    </row>
    <row r="5715" spans="1:14" ht="63">
      <c r="A5715" s="6">
        <v>5714</v>
      </c>
      <c r="B5715" s="8" t="s">
        <v>27745</v>
      </c>
      <c r="C5715" s="9" t="s">
        <v>27800</v>
      </c>
      <c r="D5715" s="10" t="s">
        <v>27801</v>
      </c>
      <c r="E5715" s="11" t="s">
        <v>27797</v>
      </c>
      <c r="F5715" s="6">
        <v>399383</v>
      </c>
      <c r="G5715" s="6" t="s">
        <v>801</v>
      </c>
      <c r="H5715" s="16">
        <v>31829943.344999999</v>
      </c>
      <c r="I5715" s="12" t="s">
        <v>11744</v>
      </c>
      <c r="J5715" s="12" t="s">
        <v>2887</v>
      </c>
      <c r="K5715" s="15"/>
      <c r="L5715" s="13" t="s">
        <v>70</v>
      </c>
      <c r="M5715" s="7">
        <v>0.49</v>
      </c>
      <c r="N5715" s="14"/>
    </row>
    <row r="5716" spans="1:14" ht="63">
      <c r="A5716" s="6">
        <v>5715</v>
      </c>
      <c r="B5716" s="8" t="s">
        <v>27745</v>
      </c>
      <c r="C5716" s="9" t="s">
        <v>27802</v>
      </c>
      <c r="D5716" s="10" t="s">
        <v>27751</v>
      </c>
      <c r="E5716" s="11" t="s">
        <v>27803</v>
      </c>
      <c r="F5716" s="6">
        <v>316209</v>
      </c>
      <c r="G5716" s="6" t="s">
        <v>801</v>
      </c>
      <c r="H5716" s="16">
        <v>22061599.721999999</v>
      </c>
      <c r="I5716" s="12">
        <v>43685</v>
      </c>
      <c r="J5716" s="12">
        <v>44209</v>
      </c>
      <c r="K5716" s="15">
        <v>15000000</v>
      </c>
      <c r="L5716" s="13" t="s">
        <v>70</v>
      </c>
      <c r="M5716" s="7">
        <v>1</v>
      </c>
      <c r="N5716" s="14"/>
    </row>
    <row r="5717" spans="1:14" ht="63">
      <c r="A5717" s="6">
        <v>5716</v>
      </c>
      <c r="B5717" s="8" t="s">
        <v>27745</v>
      </c>
      <c r="C5717" s="9" t="s">
        <v>27804</v>
      </c>
      <c r="D5717" s="10" t="s">
        <v>27805</v>
      </c>
      <c r="E5717" s="11" t="s">
        <v>27803</v>
      </c>
      <c r="F5717" s="6">
        <v>316209</v>
      </c>
      <c r="G5717" s="6" t="s">
        <v>801</v>
      </c>
      <c r="H5717" s="16">
        <v>22061599.721999999</v>
      </c>
      <c r="I5717" s="12">
        <v>43685</v>
      </c>
      <c r="J5717" s="12">
        <v>44209</v>
      </c>
      <c r="K5717" s="15"/>
      <c r="L5717" s="13" t="s">
        <v>70</v>
      </c>
      <c r="M5717" s="7">
        <v>0.51</v>
      </c>
      <c r="N5717" s="14"/>
    </row>
    <row r="5718" spans="1:14" ht="63">
      <c r="A5718" s="6">
        <v>5717</v>
      </c>
      <c r="B5718" s="8" t="s">
        <v>27745</v>
      </c>
      <c r="C5718" s="9" t="s">
        <v>27757</v>
      </c>
      <c r="D5718" s="10" t="s">
        <v>27806</v>
      </c>
      <c r="E5718" s="11" t="s">
        <v>27803</v>
      </c>
      <c r="F5718" s="6">
        <v>316209</v>
      </c>
      <c r="G5718" s="6" t="s">
        <v>801</v>
      </c>
      <c r="H5718" s="16">
        <v>22061599.721999999</v>
      </c>
      <c r="I5718" s="12">
        <v>43685</v>
      </c>
      <c r="J5718" s="12">
        <v>44209</v>
      </c>
      <c r="K5718" s="15"/>
      <c r="L5718" s="13" t="s">
        <v>70</v>
      </c>
      <c r="M5718" s="7">
        <v>0.49</v>
      </c>
      <c r="N5718" s="14"/>
    </row>
    <row r="5719" spans="1:14" ht="78.75">
      <c r="A5719" s="6">
        <v>5718</v>
      </c>
      <c r="B5719" s="8" t="s">
        <v>27745</v>
      </c>
      <c r="C5719" s="9" t="s">
        <v>27807</v>
      </c>
      <c r="D5719" s="10" t="s">
        <v>11564</v>
      </c>
      <c r="E5719" s="11" t="s">
        <v>27808</v>
      </c>
      <c r="F5719" s="6">
        <v>388338</v>
      </c>
      <c r="G5719" s="6" t="s">
        <v>801</v>
      </c>
      <c r="H5719" s="16">
        <v>15290078.168</v>
      </c>
      <c r="I5719" s="12">
        <v>43895</v>
      </c>
      <c r="J5719" s="12">
        <v>44081</v>
      </c>
      <c r="K5719" s="15"/>
      <c r="L5719" s="13" t="s">
        <v>14</v>
      </c>
      <c r="M5719" s="7">
        <v>1</v>
      </c>
      <c r="N5719" s="14"/>
    </row>
    <row r="5720" spans="1:14" ht="47.25">
      <c r="A5720" s="6">
        <v>5719</v>
      </c>
      <c r="B5720" s="8" t="s">
        <v>27745</v>
      </c>
      <c r="C5720" s="9" t="s">
        <v>27809</v>
      </c>
      <c r="D5720" s="10" t="s">
        <v>27810</v>
      </c>
      <c r="E5720" s="11" t="s">
        <v>27811</v>
      </c>
      <c r="F5720" s="6">
        <v>245825</v>
      </c>
      <c r="G5720" s="6" t="s">
        <v>16157</v>
      </c>
      <c r="H5720" s="16">
        <v>66924420.039999999</v>
      </c>
      <c r="I5720" s="12">
        <v>43524</v>
      </c>
      <c r="J5720" s="12">
        <v>43764</v>
      </c>
      <c r="K5720" s="15">
        <v>47021000</v>
      </c>
      <c r="L5720" s="13" t="s">
        <v>70</v>
      </c>
      <c r="M5720" s="7">
        <v>1</v>
      </c>
      <c r="N5720" s="14"/>
    </row>
    <row r="5721" spans="1:14" ht="31.5">
      <c r="A5721" s="6">
        <v>5720</v>
      </c>
      <c r="B5721" s="8" t="s">
        <v>27745</v>
      </c>
      <c r="C5721" s="9" t="s">
        <v>27812</v>
      </c>
      <c r="D5721" s="10" t="s">
        <v>27813</v>
      </c>
      <c r="E5721" s="11" t="s">
        <v>27811</v>
      </c>
      <c r="F5721" s="6">
        <v>245825</v>
      </c>
      <c r="G5721" s="6" t="s">
        <v>16157</v>
      </c>
      <c r="H5721" s="16">
        <v>66924420.039999999</v>
      </c>
      <c r="I5721" s="12">
        <v>43524</v>
      </c>
      <c r="J5721" s="12">
        <v>43764</v>
      </c>
      <c r="K5721" s="15">
        <v>47021000</v>
      </c>
      <c r="L5721" s="13" t="s">
        <v>70</v>
      </c>
      <c r="M5721" s="7">
        <v>0.49</v>
      </c>
      <c r="N5721" s="14"/>
    </row>
    <row r="5722" spans="1:14" ht="31.5">
      <c r="A5722" s="6">
        <v>5721</v>
      </c>
      <c r="B5722" s="8" t="s">
        <v>27745</v>
      </c>
      <c r="C5722" s="9" t="s">
        <v>27814</v>
      </c>
      <c r="D5722" s="10" t="s">
        <v>27815</v>
      </c>
      <c r="E5722" s="11" t="s">
        <v>27811</v>
      </c>
      <c r="F5722" s="6">
        <v>245825</v>
      </c>
      <c r="G5722" s="6" t="s">
        <v>16157</v>
      </c>
      <c r="H5722" s="16">
        <v>66924420.039999999</v>
      </c>
      <c r="I5722" s="12">
        <v>43524</v>
      </c>
      <c r="J5722" s="12">
        <v>43764</v>
      </c>
      <c r="K5722" s="15">
        <v>47021000</v>
      </c>
      <c r="L5722" s="13" t="s">
        <v>70</v>
      </c>
      <c r="M5722" s="7">
        <v>0.51</v>
      </c>
      <c r="N5722" s="14"/>
    </row>
    <row r="5723" spans="1:14" ht="47.25">
      <c r="A5723" s="6">
        <v>5722</v>
      </c>
      <c r="B5723" s="8" t="s">
        <v>27745</v>
      </c>
      <c r="C5723" s="9" t="s">
        <v>27816</v>
      </c>
      <c r="D5723" s="10" t="s">
        <v>27817</v>
      </c>
      <c r="E5723" s="11" t="s">
        <v>27818</v>
      </c>
      <c r="F5723" s="6">
        <v>263394</v>
      </c>
      <c r="G5723" s="6" t="s">
        <v>16157</v>
      </c>
      <c r="H5723" s="16">
        <v>44252872.436999999</v>
      </c>
      <c r="I5723" s="12">
        <v>43549</v>
      </c>
      <c r="J5723" s="12">
        <v>43932</v>
      </c>
      <c r="K5723" s="15">
        <v>33698277</v>
      </c>
      <c r="L5723" s="13" t="s">
        <v>70</v>
      </c>
      <c r="M5723" s="7">
        <v>1</v>
      </c>
      <c r="N5723" s="14"/>
    </row>
    <row r="5724" spans="1:14" ht="47.25">
      <c r="A5724" s="6">
        <v>5723</v>
      </c>
      <c r="B5724" s="8" t="s">
        <v>27745</v>
      </c>
      <c r="C5724" s="9" t="s">
        <v>27819</v>
      </c>
      <c r="D5724" s="10" t="s">
        <v>27820</v>
      </c>
      <c r="E5724" s="11" t="s">
        <v>27818</v>
      </c>
      <c r="F5724" s="6">
        <v>263394</v>
      </c>
      <c r="G5724" s="6" t="s">
        <v>16157</v>
      </c>
      <c r="H5724" s="16">
        <v>44252872.436999999</v>
      </c>
      <c r="I5724" s="12">
        <v>43549</v>
      </c>
      <c r="J5724" s="12">
        <v>43932</v>
      </c>
      <c r="K5724" s="15">
        <v>33698277</v>
      </c>
      <c r="L5724" s="13" t="s">
        <v>70</v>
      </c>
      <c r="M5724" s="7">
        <v>0.49</v>
      </c>
      <c r="N5724" s="14"/>
    </row>
    <row r="5725" spans="1:14" ht="31.5">
      <c r="A5725" s="6">
        <v>5724</v>
      </c>
      <c r="B5725" s="8" t="s">
        <v>27745</v>
      </c>
      <c r="C5725" s="9" t="s">
        <v>27821</v>
      </c>
      <c r="D5725" s="10" t="s">
        <v>3239</v>
      </c>
      <c r="E5725" s="11" t="s">
        <v>27818</v>
      </c>
      <c r="F5725" s="6">
        <v>263394</v>
      </c>
      <c r="G5725" s="6" t="s">
        <v>16157</v>
      </c>
      <c r="H5725" s="16">
        <v>44252872.436999999</v>
      </c>
      <c r="I5725" s="12">
        <v>43549</v>
      </c>
      <c r="J5725" s="12">
        <v>43932</v>
      </c>
      <c r="K5725" s="15">
        <v>33698277</v>
      </c>
      <c r="L5725" s="13" t="s">
        <v>70</v>
      </c>
      <c r="M5725" s="7">
        <v>0.51</v>
      </c>
      <c r="N5725" s="14"/>
    </row>
    <row r="5726" spans="1:14" ht="47.25">
      <c r="A5726" s="6">
        <v>5725</v>
      </c>
      <c r="B5726" s="8" t="s">
        <v>27745</v>
      </c>
      <c r="C5726" s="9" t="s">
        <v>27822</v>
      </c>
      <c r="D5726" s="10" t="s">
        <v>27823</v>
      </c>
      <c r="E5726" s="11" t="s">
        <v>27824</v>
      </c>
      <c r="F5726" s="6">
        <v>278793</v>
      </c>
      <c r="G5726" s="6" t="s">
        <v>16157</v>
      </c>
      <c r="H5726" s="16">
        <v>44748750.880000003</v>
      </c>
      <c r="I5726" s="12">
        <v>43600</v>
      </c>
      <c r="J5726" s="12">
        <v>43931</v>
      </c>
      <c r="K5726" s="15">
        <v>77107962</v>
      </c>
      <c r="L5726" s="13" t="s">
        <v>70</v>
      </c>
      <c r="M5726" s="7">
        <v>1</v>
      </c>
      <c r="N5726" s="14"/>
    </row>
    <row r="5727" spans="1:14" ht="47.25">
      <c r="A5727" s="6">
        <v>5726</v>
      </c>
      <c r="B5727" s="8" t="s">
        <v>27745</v>
      </c>
      <c r="C5727" s="9" t="s">
        <v>27825</v>
      </c>
      <c r="D5727" s="10" t="s">
        <v>27826</v>
      </c>
      <c r="E5727" s="11" t="s">
        <v>27824</v>
      </c>
      <c r="F5727" s="6">
        <v>278793</v>
      </c>
      <c r="G5727" s="6" t="s">
        <v>16157</v>
      </c>
      <c r="H5727" s="16">
        <v>44748750.880000003</v>
      </c>
      <c r="I5727" s="12">
        <v>43600</v>
      </c>
      <c r="J5727" s="12">
        <v>43931</v>
      </c>
      <c r="K5727" s="15">
        <v>77107962</v>
      </c>
      <c r="L5727" s="13" t="s">
        <v>70</v>
      </c>
      <c r="M5727" s="7">
        <v>0.51</v>
      </c>
      <c r="N5727" s="14"/>
    </row>
    <row r="5728" spans="1:14" ht="31.5">
      <c r="A5728" s="6">
        <v>5727</v>
      </c>
      <c r="B5728" s="8" t="s">
        <v>27745</v>
      </c>
      <c r="C5728" s="9" t="s">
        <v>27827</v>
      </c>
      <c r="D5728" s="10" t="s">
        <v>27828</v>
      </c>
      <c r="E5728" s="11" t="s">
        <v>27824</v>
      </c>
      <c r="F5728" s="6">
        <v>278793</v>
      </c>
      <c r="G5728" s="6" t="s">
        <v>16157</v>
      </c>
      <c r="H5728" s="16">
        <v>44748750.880000003</v>
      </c>
      <c r="I5728" s="12">
        <v>43600</v>
      </c>
      <c r="J5728" s="12">
        <v>43931</v>
      </c>
      <c r="K5728" s="15">
        <v>77107962</v>
      </c>
      <c r="L5728" s="13" t="s">
        <v>70</v>
      </c>
      <c r="M5728" s="7">
        <v>0.49</v>
      </c>
      <c r="N5728" s="14"/>
    </row>
    <row r="5729" spans="1:14" ht="47.25">
      <c r="A5729" s="6">
        <v>5728</v>
      </c>
      <c r="B5729" s="8" t="s">
        <v>27745</v>
      </c>
      <c r="C5729" s="9" t="s">
        <v>27829</v>
      </c>
      <c r="D5729" s="10" t="s">
        <v>3239</v>
      </c>
      <c r="E5729" s="11" t="s">
        <v>27830</v>
      </c>
      <c r="F5729" s="6">
        <v>355778</v>
      </c>
      <c r="G5729" s="6" t="s">
        <v>16157</v>
      </c>
      <c r="H5729" s="16">
        <v>14169299.43</v>
      </c>
      <c r="I5729" s="12">
        <v>43803</v>
      </c>
      <c r="J5729" s="12">
        <v>44168</v>
      </c>
      <c r="K5729" s="15">
        <v>11208185</v>
      </c>
      <c r="L5729" s="13" t="s">
        <v>14</v>
      </c>
      <c r="M5729" s="7">
        <v>1</v>
      </c>
      <c r="N5729" s="14"/>
    </row>
    <row r="5730" spans="1:14" ht="78.75">
      <c r="A5730" s="6">
        <v>5729</v>
      </c>
      <c r="B5730" s="8" t="s">
        <v>27745</v>
      </c>
      <c r="C5730" s="9" t="s">
        <v>27831</v>
      </c>
      <c r="D5730" s="10" t="s">
        <v>27786</v>
      </c>
      <c r="E5730" s="11" t="s">
        <v>27832</v>
      </c>
      <c r="F5730" s="6">
        <v>512219</v>
      </c>
      <c r="G5730" s="6" t="s">
        <v>359</v>
      </c>
      <c r="H5730" s="16">
        <v>302915.09999999998</v>
      </c>
      <c r="I5730" s="12" t="s">
        <v>13811</v>
      </c>
      <c r="J5730" s="12" t="s">
        <v>27833</v>
      </c>
      <c r="K5730" s="15"/>
      <c r="L5730" s="13" t="s">
        <v>14</v>
      </c>
      <c r="M5730" s="7">
        <v>1</v>
      </c>
      <c r="N5730" s="14"/>
    </row>
    <row r="5731" spans="1:14" ht="78.75">
      <c r="A5731" s="6">
        <v>5730</v>
      </c>
      <c r="B5731" s="8" t="s">
        <v>27745</v>
      </c>
      <c r="C5731" s="9" t="s">
        <v>27834</v>
      </c>
      <c r="D5731" s="10" t="s">
        <v>27835</v>
      </c>
      <c r="E5731" s="11" t="s">
        <v>27836</v>
      </c>
      <c r="F5731" s="6">
        <v>520845</v>
      </c>
      <c r="G5731" s="6" t="s">
        <v>359</v>
      </c>
      <c r="H5731" s="16">
        <v>285000</v>
      </c>
      <c r="I5731" s="12" t="s">
        <v>8574</v>
      </c>
      <c r="J5731" s="12">
        <v>44260</v>
      </c>
      <c r="K5731" s="15"/>
      <c r="L5731" s="13" t="s">
        <v>14</v>
      </c>
      <c r="M5731" s="7">
        <v>1</v>
      </c>
      <c r="N5731" s="14"/>
    </row>
    <row r="5732" spans="1:14" ht="78.75">
      <c r="A5732" s="6">
        <v>5731</v>
      </c>
      <c r="B5732" s="8" t="s">
        <v>27745</v>
      </c>
      <c r="C5732" s="9" t="s">
        <v>27837</v>
      </c>
      <c r="D5732" s="10" t="s">
        <v>27838</v>
      </c>
      <c r="E5732" s="11" t="s">
        <v>27839</v>
      </c>
      <c r="F5732" s="6">
        <v>533209</v>
      </c>
      <c r="G5732" s="6" t="s">
        <v>359</v>
      </c>
      <c r="H5732" s="16">
        <v>1425210.9</v>
      </c>
      <c r="I5732" s="12">
        <v>44289</v>
      </c>
      <c r="J5732" s="12">
        <v>44475</v>
      </c>
      <c r="K5732" s="15"/>
      <c r="L5732" s="13" t="s">
        <v>14</v>
      </c>
      <c r="M5732" s="7">
        <v>1</v>
      </c>
      <c r="N5732" s="14"/>
    </row>
    <row r="5733" spans="1:14" ht="78.75">
      <c r="A5733" s="6">
        <v>5732</v>
      </c>
      <c r="B5733" s="8" t="s">
        <v>27745</v>
      </c>
      <c r="C5733" s="9" t="s">
        <v>27840</v>
      </c>
      <c r="D5733" s="10" t="s">
        <v>27841</v>
      </c>
      <c r="E5733" s="11" t="s">
        <v>27842</v>
      </c>
      <c r="F5733" s="6">
        <v>533210</v>
      </c>
      <c r="G5733" s="6" t="s">
        <v>359</v>
      </c>
      <c r="H5733" s="16">
        <v>474468.95</v>
      </c>
      <c r="I5733" s="12">
        <v>44380</v>
      </c>
      <c r="J5733" s="12" t="s">
        <v>9828</v>
      </c>
      <c r="K5733" s="15"/>
      <c r="L5733" s="13" t="s">
        <v>14</v>
      </c>
      <c r="M5733" s="7">
        <v>1</v>
      </c>
      <c r="N5733" s="14"/>
    </row>
    <row r="5734" spans="1:14" ht="78.75">
      <c r="A5734" s="6">
        <v>5733</v>
      </c>
      <c r="B5734" s="8" t="s">
        <v>27745</v>
      </c>
      <c r="C5734" s="9" t="s">
        <v>27843</v>
      </c>
      <c r="D5734" s="10" t="s">
        <v>27844</v>
      </c>
      <c r="E5734" s="11" t="s">
        <v>27845</v>
      </c>
      <c r="F5734" s="6">
        <v>535966</v>
      </c>
      <c r="G5734" s="6" t="s">
        <v>359</v>
      </c>
      <c r="H5734" s="16">
        <v>712500</v>
      </c>
      <c r="I5734" s="12" t="s">
        <v>14851</v>
      </c>
      <c r="J5734" s="12" t="s">
        <v>17409</v>
      </c>
      <c r="K5734" s="15"/>
      <c r="L5734" s="13" t="s">
        <v>14</v>
      </c>
      <c r="M5734" s="7">
        <v>1</v>
      </c>
      <c r="N5734" s="14"/>
    </row>
    <row r="5735" spans="1:14" ht="94.5">
      <c r="A5735" s="6">
        <v>5734</v>
      </c>
      <c r="B5735" s="8" t="s">
        <v>27745</v>
      </c>
      <c r="C5735" s="9" t="s">
        <v>27846</v>
      </c>
      <c r="D5735" s="10" t="s">
        <v>27847</v>
      </c>
      <c r="E5735" s="11" t="s">
        <v>27848</v>
      </c>
      <c r="F5735" s="6">
        <v>549129</v>
      </c>
      <c r="G5735" s="6" t="s">
        <v>359</v>
      </c>
      <c r="H5735" s="16">
        <v>475000.95</v>
      </c>
      <c r="I5735" s="12" t="s">
        <v>14418</v>
      </c>
      <c r="J5735" s="12">
        <v>44353</v>
      </c>
      <c r="K5735" s="15"/>
      <c r="L5735" s="13" t="s">
        <v>14</v>
      </c>
      <c r="M5735" s="7">
        <v>1</v>
      </c>
      <c r="N5735" s="14"/>
    </row>
    <row r="5736" spans="1:14" ht="94.5">
      <c r="A5736" s="6">
        <v>5735</v>
      </c>
      <c r="B5736" s="8" t="s">
        <v>27745</v>
      </c>
      <c r="C5736" s="9" t="s">
        <v>27849</v>
      </c>
      <c r="D5736" s="10" t="s">
        <v>27850</v>
      </c>
      <c r="E5736" s="11" t="s">
        <v>27851</v>
      </c>
      <c r="F5736" s="6">
        <v>406555</v>
      </c>
      <c r="G5736" s="6" t="s">
        <v>808</v>
      </c>
      <c r="H5736" s="16">
        <v>1464506.7</v>
      </c>
      <c r="I5736" s="12" t="s">
        <v>27852</v>
      </c>
      <c r="J5736" s="12" t="s">
        <v>27853</v>
      </c>
      <c r="K5736" s="15">
        <v>0</v>
      </c>
      <c r="L5736" s="13" t="s">
        <v>14</v>
      </c>
      <c r="M5736" s="7">
        <v>1</v>
      </c>
      <c r="N5736" s="14"/>
    </row>
    <row r="5737" spans="1:14" ht="409.5">
      <c r="A5737" s="6">
        <v>5736</v>
      </c>
      <c r="B5737" s="8" t="s">
        <v>27745</v>
      </c>
      <c r="C5737" s="9" t="s">
        <v>27854</v>
      </c>
      <c r="D5737" s="10" t="s">
        <v>27855</v>
      </c>
      <c r="E5737" s="11" t="s">
        <v>27856</v>
      </c>
      <c r="F5737" s="6">
        <v>406554</v>
      </c>
      <c r="G5737" s="6" t="s">
        <v>808</v>
      </c>
      <c r="H5737" s="16">
        <v>7837178.9000000004</v>
      </c>
      <c r="I5737" s="12" t="s">
        <v>11744</v>
      </c>
      <c r="J5737" s="12" t="s">
        <v>16617</v>
      </c>
      <c r="K5737" s="15">
        <v>1900000</v>
      </c>
      <c r="L5737" s="13" t="s">
        <v>14</v>
      </c>
      <c r="M5737" s="7">
        <v>1</v>
      </c>
      <c r="N5737" s="14"/>
    </row>
    <row r="5738" spans="1:14" ht="330.75">
      <c r="A5738" s="6">
        <v>5737</v>
      </c>
      <c r="B5738" s="8" t="s">
        <v>27745</v>
      </c>
      <c r="C5738" s="9" t="s">
        <v>27857</v>
      </c>
      <c r="D5738" s="10" t="s">
        <v>27858</v>
      </c>
      <c r="E5738" s="11" t="s">
        <v>27859</v>
      </c>
      <c r="F5738" s="6">
        <v>425658</v>
      </c>
      <c r="G5738" s="6" t="s">
        <v>808</v>
      </c>
      <c r="H5738" s="16">
        <v>4377933.45</v>
      </c>
      <c r="I5738" s="12" t="s">
        <v>571</v>
      </c>
      <c r="J5738" s="12" t="s">
        <v>27860</v>
      </c>
      <c r="K5738" s="15">
        <v>1970000</v>
      </c>
      <c r="L5738" s="13" t="s">
        <v>14</v>
      </c>
      <c r="M5738" s="7">
        <v>1</v>
      </c>
      <c r="N5738" s="14"/>
    </row>
    <row r="5739" spans="1:14" ht="157.5">
      <c r="A5739" s="6">
        <v>5738</v>
      </c>
      <c r="B5739" s="8" t="s">
        <v>27745</v>
      </c>
      <c r="C5739" s="9" t="s">
        <v>27861</v>
      </c>
      <c r="D5739" s="10" t="s">
        <v>27858</v>
      </c>
      <c r="E5739" s="11" t="s">
        <v>27862</v>
      </c>
      <c r="F5739" s="6">
        <v>435800</v>
      </c>
      <c r="G5739" s="6" t="s">
        <v>808</v>
      </c>
      <c r="H5739" s="16">
        <v>9178682.4499999993</v>
      </c>
      <c r="I5739" s="12">
        <v>43991</v>
      </c>
      <c r="J5739" s="12">
        <v>44355</v>
      </c>
      <c r="K5739" s="15">
        <v>2500000</v>
      </c>
      <c r="L5739" s="13" t="s">
        <v>14</v>
      </c>
      <c r="M5739" s="7">
        <v>1</v>
      </c>
      <c r="N5739" s="14"/>
    </row>
    <row r="5740" spans="1:14" ht="346.5">
      <c r="A5740" s="6">
        <v>5739</v>
      </c>
      <c r="B5740" s="8" t="s">
        <v>27745</v>
      </c>
      <c r="C5740" s="9" t="s">
        <v>27854</v>
      </c>
      <c r="D5740" s="10" t="s">
        <v>27855</v>
      </c>
      <c r="E5740" s="11" t="s">
        <v>27863</v>
      </c>
      <c r="F5740" s="6">
        <v>449608</v>
      </c>
      <c r="G5740" s="6" t="s">
        <v>808</v>
      </c>
      <c r="H5740" s="16">
        <v>4681858.4000000004</v>
      </c>
      <c r="I5740" s="12" t="s">
        <v>27864</v>
      </c>
      <c r="J5740" s="12" t="s">
        <v>27865</v>
      </c>
      <c r="K5740" s="15">
        <v>1280000</v>
      </c>
      <c r="L5740" s="13" t="s">
        <v>14</v>
      </c>
      <c r="M5740" s="7">
        <v>1</v>
      </c>
      <c r="N5740" s="14"/>
    </row>
    <row r="5741" spans="1:14" ht="78.75">
      <c r="A5741" s="6">
        <v>5740</v>
      </c>
      <c r="B5741" s="8" t="s">
        <v>27745</v>
      </c>
      <c r="C5741" s="9" t="s">
        <v>27866</v>
      </c>
      <c r="D5741" s="10" t="s">
        <v>11711</v>
      </c>
      <c r="E5741" s="11" t="s">
        <v>27867</v>
      </c>
      <c r="F5741" s="6">
        <v>480641</v>
      </c>
      <c r="G5741" s="6" t="s">
        <v>808</v>
      </c>
      <c r="H5741" s="16">
        <v>3093409.95</v>
      </c>
      <c r="I5741" s="12">
        <v>43931</v>
      </c>
      <c r="J5741" s="12" t="s">
        <v>27868</v>
      </c>
      <c r="K5741" s="15"/>
      <c r="L5741" s="13" t="s">
        <v>14</v>
      </c>
      <c r="M5741" s="7">
        <v>1</v>
      </c>
      <c r="N5741" s="14"/>
    </row>
    <row r="5742" spans="1:14" ht="189">
      <c r="A5742" s="6">
        <v>5741</v>
      </c>
      <c r="B5742" s="8" t="s">
        <v>27745</v>
      </c>
      <c r="C5742" s="9" t="s">
        <v>27861</v>
      </c>
      <c r="D5742" s="10" t="s">
        <v>27858</v>
      </c>
      <c r="E5742" s="11" t="s">
        <v>27869</v>
      </c>
      <c r="F5742" s="6">
        <v>491269</v>
      </c>
      <c r="G5742" s="6" t="s">
        <v>808</v>
      </c>
      <c r="H5742" s="16">
        <v>100688.85</v>
      </c>
      <c r="I5742" s="12">
        <v>44142</v>
      </c>
      <c r="J5742" s="12">
        <v>44352</v>
      </c>
      <c r="K5742" s="15">
        <v>450000</v>
      </c>
      <c r="L5742" s="13" t="s">
        <v>14</v>
      </c>
      <c r="M5742" s="7">
        <v>1</v>
      </c>
      <c r="N5742" s="14"/>
    </row>
    <row r="5743" spans="1:14" ht="157.5">
      <c r="A5743" s="6">
        <v>5742</v>
      </c>
      <c r="B5743" s="8" t="s">
        <v>27745</v>
      </c>
      <c r="C5743" s="9" t="s">
        <v>27870</v>
      </c>
      <c r="D5743" s="10" t="s">
        <v>27871</v>
      </c>
      <c r="E5743" s="11" t="s">
        <v>27872</v>
      </c>
      <c r="F5743" s="6">
        <v>553607</v>
      </c>
      <c r="G5743" s="6" t="s">
        <v>808</v>
      </c>
      <c r="H5743" s="16">
        <v>5216925</v>
      </c>
      <c r="I5743" s="12" t="s">
        <v>8114</v>
      </c>
      <c r="J5743" s="12">
        <v>44900</v>
      </c>
      <c r="K5743" s="15">
        <v>0</v>
      </c>
      <c r="L5743" s="13" t="s">
        <v>14</v>
      </c>
      <c r="M5743" s="7">
        <v>1</v>
      </c>
      <c r="N5743" s="14"/>
    </row>
    <row r="5744" spans="1:14" ht="126">
      <c r="A5744" s="6">
        <v>5743</v>
      </c>
      <c r="B5744" s="8" t="s">
        <v>27745</v>
      </c>
      <c r="C5744" s="9" t="s">
        <v>27873</v>
      </c>
      <c r="D5744" s="10" t="s">
        <v>27874</v>
      </c>
      <c r="E5744" s="11" t="s">
        <v>27875</v>
      </c>
      <c r="F5744" s="6">
        <v>557143</v>
      </c>
      <c r="G5744" s="6" t="s">
        <v>808</v>
      </c>
      <c r="H5744" s="16">
        <v>4194187.3</v>
      </c>
      <c r="I5744" s="12"/>
      <c r="J5744" s="12"/>
      <c r="K5744" s="15">
        <v>0</v>
      </c>
      <c r="L5744" s="13" t="s">
        <v>14</v>
      </c>
      <c r="M5744" s="7">
        <v>1</v>
      </c>
      <c r="N5744" s="14"/>
    </row>
    <row r="5745" spans="1:14" ht="141.75">
      <c r="A5745" s="6">
        <v>5744</v>
      </c>
      <c r="B5745" s="8" t="s">
        <v>27745</v>
      </c>
      <c r="C5745" s="9" t="s">
        <v>27876</v>
      </c>
      <c r="D5745" s="10" t="s">
        <v>27877</v>
      </c>
      <c r="E5745" s="11" t="s">
        <v>27878</v>
      </c>
      <c r="F5745" s="6">
        <v>278300</v>
      </c>
      <c r="G5745" s="6" t="s">
        <v>27879</v>
      </c>
      <c r="H5745" s="16">
        <v>31254441.899999999</v>
      </c>
      <c r="I5745" s="12">
        <v>43651</v>
      </c>
      <c r="J5745" s="12" t="s">
        <v>27880</v>
      </c>
      <c r="K5745" s="15">
        <v>88</v>
      </c>
      <c r="L5745" s="13" t="s">
        <v>14</v>
      </c>
      <c r="M5745" s="7">
        <v>1</v>
      </c>
      <c r="N5745" s="14"/>
    </row>
    <row r="5746" spans="1:14" ht="315">
      <c r="A5746" s="6">
        <v>5745</v>
      </c>
      <c r="B5746" s="8" t="s">
        <v>27745</v>
      </c>
      <c r="C5746" s="9" t="s">
        <v>27881</v>
      </c>
      <c r="D5746" s="10" t="s">
        <v>27882</v>
      </c>
      <c r="E5746" s="11" t="s">
        <v>27883</v>
      </c>
      <c r="F5746" s="6">
        <v>320009</v>
      </c>
      <c r="G5746" s="6" t="s">
        <v>27879</v>
      </c>
      <c r="H5746" s="16">
        <v>30096782.039000001</v>
      </c>
      <c r="I5746" s="12">
        <v>43681</v>
      </c>
      <c r="J5746" s="12" t="s">
        <v>27884</v>
      </c>
      <c r="K5746" s="15">
        <v>140</v>
      </c>
      <c r="L5746" s="13" t="s">
        <v>14</v>
      </c>
      <c r="M5746" s="7">
        <v>1</v>
      </c>
      <c r="N5746" s="14"/>
    </row>
    <row r="5747" spans="1:14" ht="63">
      <c r="A5747" s="6">
        <v>5746</v>
      </c>
      <c r="B5747" s="8" t="s">
        <v>27745</v>
      </c>
      <c r="C5747" s="9" t="s">
        <v>27885</v>
      </c>
      <c r="D5747" s="10" t="s">
        <v>27886</v>
      </c>
      <c r="E5747" s="11" t="s">
        <v>27887</v>
      </c>
      <c r="F5747" s="6">
        <v>331148</v>
      </c>
      <c r="G5747" s="6" t="s">
        <v>27879</v>
      </c>
      <c r="H5747" s="16">
        <v>4566189.25</v>
      </c>
      <c r="I5747" s="12" t="s">
        <v>27888</v>
      </c>
      <c r="J5747" s="12" t="s">
        <v>27889</v>
      </c>
      <c r="K5747" s="15">
        <v>16</v>
      </c>
      <c r="L5747" s="13" t="s">
        <v>14</v>
      </c>
      <c r="M5747" s="7">
        <v>1</v>
      </c>
      <c r="N5747" s="14"/>
    </row>
    <row r="5748" spans="1:14" ht="315">
      <c r="A5748" s="6">
        <v>5747</v>
      </c>
      <c r="B5748" s="8" t="s">
        <v>27745</v>
      </c>
      <c r="C5748" s="9" t="s">
        <v>27890</v>
      </c>
      <c r="D5748" s="10" t="s">
        <v>27882</v>
      </c>
      <c r="E5748" s="11" t="s">
        <v>27891</v>
      </c>
      <c r="F5748" s="6">
        <v>370252</v>
      </c>
      <c r="G5748" s="6" t="s">
        <v>27879</v>
      </c>
      <c r="H5748" s="16">
        <v>30415844.813999999</v>
      </c>
      <c r="I5748" s="12" t="s">
        <v>27892</v>
      </c>
      <c r="J5748" s="12" t="s">
        <v>27893</v>
      </c>
      <c r="K5748" s="15">
        <v>56.68</v>
      </c>
      <c r="L5748" s="13" t="s">
        <v>14</v>
      </c>
      <c r="M5748" s="7">
        <v>1</v>
      </c>
      <c r="N5748" s="14"/>
    </row>
    <row r="5749" spans="1:14" ht="78.75">
      <c r="A5749" s="6">
        <v>5748</v>
      </c>
      <c r="B5749" s="8" t="s">
        <v>27745</v>
      </c>
      <c r="C5749" s="9" t="s">
        <v>27894</v>
      </c>
      <c r="D5749" s="10" t="s">
        <v>27828</v>
      </c>
      <c r="E5749" s="11" t="s">
        <v>27895</v>
      </c>
      <c r="F5749" s="6">
        <v>370251</v>
      </c>
      <c r="G5749" s="6" t="s">
        <v>27879</v>
      </c>
      <c r="H5749" s="16">
        <v>29267894.013999999</v>
      </c>
      <c r="I5749" s="12" t="s">
        <v>27892</v>
      </c>
      <c r="J5749" s="12" t="s">
        <v>3007</v>
      </c>
      <c r="K5749" s="15"/>
      <c r="L5749" s="13" t="s">
        <v>14</v>
      </c>
      <c r="M5749" s="7">
        <v>1</v>
      </c>
      <c r="N5749" s="14"/>
    </row>
    <row r="5750" spans="1:14" ht="110.25">
      <c r="A5750" s="6">
        <v>5749</v>
      </c>
      <c r="B5750" s="8" t="s">
        <v>27745</v>
      </c>
      <c r="C5750" s="9" t="s">
        <v>27896</v>
      </c>
      <c r="D5750" s="10" t="s">
        <v>27897</v>
      </c>
      <c r="E5750" s="11" t="s">
        <v>27898</v>
      </c>
      <c r="F5750" s="6">
        <v>388342</v>
      </c>
      <c r="G5750" s="6" t="s">
        <v>27879</v>
      </c>
      <c r="H5750" s="16">
        <v>35149387.251000002</v>
      </c>
      <c r="I5750" s="12">
        <v>43912</v>
      </c>
      <c r="J5750" s="12" t="s">
        <v>16610</v>
      </c>
      <c r="K5750" s="15"/>
      <c r="L5750" s="13" t="s">
        <v>14</v>
      </c>
      <c r="M5750" s="7">
        <v>1</v>
      </c>
      <c r="N5750" s="14"/>
    </row>
    <row r="5751" spans="1:14" ht="315">
      <c r="A5751" s="6">
        <v>5750</v>
      </c>
      <c r="B5751" s="8" t="s">
        <v>27745</v>
      </c>
      <c r="C5751" s="9" t="s">
        <v>27881</v>
      </c>
      <c r="D5751" s="10" t="s">
        <v>27882</v>
      </c>
      <c r="E5751" s="11" t="s">
        <v>27899</v>
      </c>
      <c r="F5751" s="6">
        <v>388343</v>
      </c>
      <c r="G5751" s="6" t="s">
        <v>27879</v>
      </c>
      <c r="H5751" s="16">
        <v>22475514.427999999</v>
      </c>
      <c r="I5751" s="12">
        <v>43915</v>
      </c>
      <c r="J5751" s="12" t="s">
        <v>27900</v>
      </c>
      <c r="K5751" s="15">
        <v>35</v>
      </c>
      <c r="L5751" s="13" t="s">
        <v>14</v>
      </c>
      <c r="M5751" s="7">
        <v>1</v>
      </c>
      <c r="N5751" s="14"/>
    </row>
    <row r="5752" spans="1:14" ht="63">
      <c r="A5752" s="6">
        <v>5751</v>
      </c>
      <c r="B5752" s="8" t="s">
        <v>27745</v>
      </c>
      <c r="C5752" s="9" t="s">
        <v>27901</v>
      </c>
      <c r="D5752" s="10" t="s">
        <v>27902</v>
      </c>
      <c r="E5752" s="11" t="s">
        <v>27903</v>
      </c>
      <c r="F5752" s="6">
        <v>476901</v>
      </c>
      <c r="G5752" s="6" t="s">
        <v>27879</v>
      </c>
      <c r="H5752" s="16">
        <v>4496176.1500000004</v>
      </c>
      <c r="I5752" s="12">
        <v>44090</v>
      </c>
      <c r="J5752" s="12" t="s">
        <v>11310</v>
      </c>
      <c r="K5752" s="15"/>
      <c r="L5752" s="13" t="s">
        <v>14</v>
      </c>
      <c r="M5752" s="7">
        <v>1</v>
      </c>
      <c r="N5752" s="14"/>
    </row>
    <row r="5753" spans="1:14" ht="149.25">
      <c r="A5753" s="6">
        <v>5752</v>
      </c>
      <c r="B5753" s="8" t="s">
        <v>27745</v>
      </c>
      <c r="C5753" s="9" t="s">
        <v>27904</v>
      </c>
      <c r="D5753" s="10" t="s">
        <v>27905</v>
      </c>
      <c r="E5753" s="11" t="s">
        <v>27906</v>
      </c>
      <c r="F5753" s="6">
        <v>312220</v>
      </c>
      <c r="G5753" s="6" t="s">
        <v>27879</v>
      </c>
      <c r="H5753" s="16">
        <v>20488180.916000001</v>
      </c>
      <c r="I5753" s="12">
        <v>43685</v>
      </c>
      <c r="J5753" s="12">
        <v>43962</v>
      </c>
      <c r="K5753" s="15">
        <v>56.68</v>
      </c>
      <c r="L5753" s="13" t="s">
        <v>14</v>
      </c>
      <c r="M5753" s="7">
        <v>1</v>
      </c>
      <c r="N5753" s="14"/>
    </row>
    <row r="5754" spans="1:14" ht="126.75">
      <c r="A5754" s="6">
        <v>5753</v>
      </c>
      <c r="B5754" s="8" t="s">
        <v>27745</v>
      </c>
      <c r="C5754" s="9" t="s">
        <v>27881</v>
      </c>
      <c r="D5754" s="10" t="s">
        <v>27882</v>
      </c>
      <c r="E5754" s="11" t="s">
        <v>27907</v>
      </c>
      <c r="F5754" s="6">
        <v>329564</v>
      </c>
      <c r="G5754" s="6" t="s">
        <v>27879</v>
      </c>
      <c r="H5754" s="16">
        <v>47078878.509999998</v>
      </c>
      <c r="I5754" s="12" t="s">
        <v>4674</v>
      </c>
      <c r="J5754" s="12" t="s">
        <v>491</v>
      </c>
      <c r="K5754" s="15">
        <v>42.5</v>
      </c>
      <c r="L5754" s="13" t="s">
        <v>14</v>
      </c>
      <c r="M5754" s="7">
        <v>1</v>
      </c>
      <c r="N5754" s="14"/>
    </row>
    <row r="5755" spans="1:14" ht="142.5">
      <c r="A5755" s="6">
        <v>5754</v>
      </c>
      <c r="B5755" s="8" t="s">
        <v>27745</v>
      </c>
      <c r="C5755" s="9" t="s">
        <v>27890</v>
      </c>
      <c r="D5755" s="10" t="s">
        <v>27882</v>
      </c>
      <c r="E5755" s="11" t="s">
        <v>27908</v>
      </c>
      <c r="F5755" s="6">
        <v>331147</v>
      </c>
      <c r="G5755" s="6" t="s">
        <v>27879</v>
      </c>
      <c r="H5755" s="16">
        <v>51148946.035999998</v>
      </c>
      <c r="I5755" s="12" t="s">
        <v>27909</v>
      </c>
      <c r="J5755" s="12">
        <v>43997</v>
      </c>
      <c r="K5755" s="15"/>
      <c r="L5755" s="13" t="s">
        <v>14</v>
      </c>
      <c r="M5755" s="7">
        <v>1</v>
      </c>
      <c r="N5755" s="14"/>
    </row>
    <row r="5756" spans="1:14" ht="98.25">
      <c r="A5756" s="6">
        <v>5755</v>
      </c>
      <c r="B5756" s="8" t="s">
        <v>27745</v>
      </c>
      <c r="C5756" s="9" t="s">
        <v>27910</v>
      </c>
      <c r="D5756" s="10" t="s">
        <v>27911</v>
      </c>
      <c r="E5756" s="11" t="s">
        <v>27912</v>
      </c>
      <c r="F5756" s="6">
        <v>339504</v>
      </c>
      <c r="G5756" s="6" t="s">
        <v>27879</v>
      </c>
      <c r="H5756" s="16">
        <v>7069269.2000000002</v>
      </c>
      <c r="I5756" s="12" t="s">
        <v>16485</v>
      </c>
      <c r="J5756" s="12">
        <v>43918</v>
      </c>
      <c r="K5756" s="15"/>
      <c r="L5756" s="13" t="s">
        <v>14</v>
      </c>
      <c r="M5756" s="7">
        <v>1</v>
      </c>
      <c r="N5756" s="14"/>
    </row>
    <row r="5757" spans="1:14" ht="98.25">
      <c r="A5757" s="6">
        <v>5756</v>
      </c>
      <c r="B5757" s="8" t="s">
        <v>27745</v>
      </c>
      <c r="C5757" s="9" t="s">
        <v>27913</v>
      </c>
      <c r="D5757" s="10" t="s">
        <v>27914</v>
      </c>
      <c r="E5757" s="11" t="s">
        <v>27915</v>
      </c>
      <c r="F5757" s="6">
        <v>339500</v>
      </c>
      <c r="G5757" s="6" t="s">
        <v>27879</v>
      </c>
      <c r="H5757" s="16">
        <v>15543045.975</v>
      </c>
      <c r="I5757" s="12" t="s">
        <v>27916</v>
      </c>
      <c r="J5757" s="12" t="s">
        <v>27917</v>
      </c>
      <c r="K5757" s="15">
        <v>35</v>
      </c>
      <c r="L5757" s="13" t="s">
        <v>14</v>
      </c>
      <c r="M5757" s="7">
        <v>1</v>
      </c>
      <c r="N5757" s="14"/>
    </row>
    <row r="5758" spans="1:14" ht="91.5">
      <c r="A5758" s="6">
        <v>5757</v>
      </c>
      <c r="B5758" s="8" t="s">
        <v>27745</v>
      </c>
      <c r="C5758" s="9" t="s">
        <v>27881</v>
      </c>
      <c r="D5758" s="10" t="s">
        <v>27882</v>
      </c>
      <c r="E5758" s="11" t="s">
        <v>27918</v>
      </c>
      <c r="F5758" s="6">
        <v>339502</v>
      </c>
      <c r="G5758" s="6" t="s">
        <v>27879</v>
      </c>
      <c r="H5758" s="16">
        <v>39863880.203000002</v>
      </c>
      <c r="I5758" s="12">
        <v>43753</v>
      </c>
      <c r="J5758" s="12">
        <v>44029</v>
      </c>
      <c r="K5758" s="15"/>
      <c r="L5758" s="13" t="s">
        <v>14</v>
      </c>
      <c r="M5758" s="7">
        <v>1</v>
      </c>
      <c r="N5758" s="14"/>
    </row>
    <row r="5759" spans="1:14" ht="101.25">
      <c r="A5759" s="6">
        <v>5758</v>
      </c>
      <c r="B5759" s="8" t="s">
        <v>27745</v>
      </c>
      <c r="C5759" s="9" t="s">
        <v>27919</v>
      </c>
      <c r="D5759" s="10" t="s">
        <v>27920</v>
      </c>
      <c r="E5759" s="11" t="s">
        <v>27921</v>
      </c>
      <c r="F5759" s="6">
        <v>339501</v>
      </c>
      <c r="G5759" s="6" t="s">
        <v>27879</v>
      </c>
      <c r="H5759" s="16">
        <v>13726728.277000001</v>
      </c>
      <c r="I5759" s="12" t="s">
        <v>27922</v>
      </c>
      <c r="J5759" s="12">
        <v>44058</v>
      </c>
      <c r="K5759" s="15">
        <v>6.5</v>
      </c>
      <c r="L5759" s="13" t="s">
        <v>14</v>
      </c>
      <c r="M5759" s="7">
        <v>1</v>
      </c>
      <c r="N5759" s="14"/>
    </row>
    <row r="5760" spans="1:14" ht="72.75">
      <c r="A5760" s="6">
        <v>5759</v>
      </c>
      <c r="B5760" s="8" t="s">
        <v>27745</v>
      </c>
      <c r="C5760" s="9" t="s">
        <v>27923</v>
      </c>
      <c r="D5760" s="10" t="s">
        <v>27924</v>
      </c>
      <c r="E5760" s="11" t="s">
        <v>27925</v>
      </c>
      <c r="F5760" s="6">
        <v>349487</v>
      </c>
      <c r="G5760" s="6" t="s">
        <v>27879</v>
      </c>
      <c r="H5760" s="16">
        <v>7171005.1449999996</v>
      </c>
      <c r="I5760" s="12" t="s">
        <v>18875</v>
      </c>
      <c r="J5760" s="12">
        <v>43964</v>
      </c>
      <c r="K5760" s="15">
        <v>24.5</v>
      </c>
      <c r="L5760" s="13" t="s">
        <v>14</v>
      </c>
      <c r="M5760" s="7">
        <v>1</v>
      </c>
      <c r="N5760" s="14"/>
    </row>
    <row r="5761" spans="1:14" ht="78.75">
      <c r="A5761" s="6">
        <v>5760</v>
      </c>
      <c r="B5761" s="8" t="s">
        <v>27745</v>
      </c>
      <c r="C5761" s="9" t="s">
        <v>27926</v>
      </c>
      <c r="D5761" s="10" t="s">
        <v>27927</v>
      </c>
      <c r="E5761" s="11" t="s">
        <v>27928</v>
      </c>
      <c r="F5761" s="6">
        <v>366777</v>
      </c>
      <c r="G5761" s="6" t="s">
        <v>27879</v>
      </c>
      <c r="H5761" s="16">
        <v>19749513.217</v>
      </c>
      <c r="I5761" s="12" t="s">
        <v>27929</v>
      </c>
      <c r="J5761" s="12" t="s">
        <v>27930</v>
      </c>
      <c r="K5761" s="15">
        <v>20</v>
      </c>
      <c r="L5761" s="13" t="s">
        <v>70</v>
      </c>
      <c r="M5761" s="7">
        <v>1</v>
      </c>
      <c r="N5761" s="14"/>
    </row>
    <row r="5762" spans="1:14" ht="78.75">
      <c r="A5762" s="6">
        <v>5761</v>
      </c>
      <c r="B5762" s="8" t="s">
        <v>27745</v>
      </c>
      <c r="C5762" s="9" t="s">
        <v>27931</v>
      </c>
      <c r="D5762" s="10" t="s">
        <v>5600</v>
      </c>
      <c r="E5762" s="11" t="s">
        <v>27928</v>
      </c>
      <c r="F5762" s="6">
        <v>366777</v>
      </c>
      <c r="G5762" s="6" t="s">
        <v>27879</v>
      </c>
      <c r="H5762" s="16">
        <v>19749513.217</v>
      </c>
      <c r="I5762" s="12" t="s">
        <v>27929</v>
      </c>
      <c r="J5762" s="12" t="s">
        <v>27930</v>
      </c>
      <c r="K5762" s="15">
        <v>20</v>
      </c>
      <c r="L5762" s="13" t="s">
        <v>70</v>
      </c>
      <c r="M5762" s="7">
        <v>0.51</v>
      </c>
      <c r="N5762" s="14"/>
    </row>
    <row r="5763" spans="1:14" ht="78.75">
      <c r="A5763" s="6">
        <v>5762</v>
      </c>
      <c r="B5763" s="8" t="s">
        <v>27745</v>
      </c>
      <c r="C5763" s="9" t="s">
        <v>27800</v>
      </c>
      <c r="D5763" s="10" t="s">
        <v>27801</v>
      </c>
      <c r="E5763" s="11" t="s">
        <v>27928</v>
      </c>
      <c r="F5763" s="6">
        <v>366777</v>
      </c>
      <c r="G5763" s="6" t="s">
        <v>27879</v>
      </c>
      <c r="H5763" s="16">
        <v>19749513.217</v>
      </c>
      <c r="I5763" s="12" t="s">
        <v>27929</v>
      </c>
      <c r="J5763" s="12" t="s">
        <v>27930</v>
      </c>
      <c r="K5763" s="15">
        <v>20</v>
      </c>
      <c r="L5763" s="13" t="s">
        <v>70</v>
      </c>
      <c r="M5763" s="7">
        <v>0.49</v>
      </c>
      <c r="N5763" s="14"/>
    </row>
    <row r="5764" spans="1:14" ht="60">
      <c r="A5764" s="6">
        <v>5763</v>
      </c>
      <c r="B5764" s="8" t="s">
        <v>27745</v>
      </c>
      <c r="C5764" s="9" t="s">
        <v>27932</v>
      </c>
      <c r="D5764" s="10" t="s">
        <v>27933</v>
      </c>
      <c r="E5764" s="11" t="s">
        <v>27934</v>
      </c>
      <c r="F5764" s="6">
        <v>434685</v>
      </c>
      <c r="G5764" s="6" t="s">
        <v>27879</v>
      </c>
      <c r="H5764" s="16">
        <v>5871108.2999999998</v>
      </c>
      <c r="I5764" s="12" t="s">
        <v>27884</v>
      </c>
      <c r="J5764" s="12" t="s">
        <v>27935</v>
      </c>
      <c r="K5764" s="15"/>
      <c r="L5764" s="13" t="s">
        <v>14</v>
      </c>
      <c r="M5764" s="7">
        <v>1</v>
      </c>
      <c r="N5764" s="14"/>
    </row>
    <row r="5765" spans="1:14" ht="82.5">
      <c r="A5765" s="6">
        <v>5764</v>
      </c>
      <c r="B5765" s="8" t="s">
        <v>27745</v>
      </c>
      <c r="C5765" s="9" t="s">
        <v>27936</v>
      </c>
      <c r="D5765" s="10" t="s">
        <v>27937</v>
      </c>
      <c r="E5765" s="11" t="s">
        <v>27938</v>
      </c>
      <c r="F5765" s="6">
        <v>422664</v>
      </c>
      <c r="G5765" s="6" t="s">
        <v>27879</v>
      </c>
      <c r="H5765" s="16">
        <v>8550000</v>
      </c>
      <c r="I5765" s="12" t="s">
        <v>367</v>
      </c>
      <c r="J5765" s="12" t="s">
        <v>318</v>
      </c>
      <c r="K5765" s="15"/>
      <c r="L5765" s="13" t="s">
        <v>14</v>
      </c>
      <c r="M5765" s="7">
        <v>1</v>
      </c>
      <c r="N5765" s="14"/>
    </row>
    <row r="5766" spans="1:14" ht="149.25">
      <c r="A5766" s="6">
        <v>5765</v>
      </c>
      <c r="B5766" s="8" t="s">
        <v>27745</v>
      </c>
      <c r="C5766" s="9" t="s">
        <v>27939</v>
      </c>
      <c r="D5766" s="10" t="s">
        <v>11335</v>
      </c>
      <c r="E5766" s="11" t="s">
        <v>27940</v>
      </c>
      <c r="F5766" s="6">
        <v>409109</v>
      </c>
      <c r="G5766" s="6" t="s">
        <v>27879</v>
      </c>
      <c r="H5766" s="16">
        <v>26676129.776000001</v>
      </c>
      <c r="I5766" s="12" t="s">
        <v>11562</v>
      </c>
      <c r="J5766" s="12" t="s">
        <v>337</v>
      </c>
      <c r="K5766" s="15"/>
      <c r="L5766" s="13" t="s">
        <v>14</v>
      </c>
      <c r="M5766" s="7">
        <v>1</v>
      </c>
      <c r="N5766" s="14"/>
    </row>
    <row r="5767" spans="1:14" ht="63">
      <c r="A5767" s="6">
        <v>5766</v>
      </c>
      <c r="B5767" s="8" t="s">
        <v>27745</v>
      </c>
      <c r="C5767" s="9" t="s">
        <v>27941</v>
      </c>
      <c r="D5767" s="10" t="s">
        <v>27914</v>
      </c>
      <c r="E5767" s="11" t="s">
        <v>27942</v>
      </c>
      <c r="F5767" s="6">
        <v>409108</v>
      </c>
      <c r="G5767" s="6" t="s">
        <v>27879</v>
      </c>
      <c r="H5767" s="16">
        <v>24806462.576000001</v>
      </c>
      <c r="I5767" s="12" t="s">
        <v>475</v>
      </c>
      <c r="J5767" s="12" t="s">
        <v>4460</v>
      </c>
      <c r="K5767" s="15"/>
      <c r="L5767" s="13" t="s">
        <v>14</v>
      </c>
      <c r="M5767" s="7">
        <v>1</v>
      </c>
      <c r="N5767" s="14"/>
    </row>
    <row r="5768" spans="1:14" ht="98.25">
      <c r="A5768" s="6">
        <v>5767</v>
      </c>
      <c r="B5768" s="8" t="s">
        <v>27745</v>
      </c>
      <c r="C5768" s="9" t="s">
        <v>27943</v>
      </c>
      <c r="D5768" s="10" t="s">
        <v>27944</v>
      </c>
      <c r="E5768" s="11" t="s">
        <v>27945</v>
      </c>
      <c r="F5768" s="6">
        <v>467424</v>
      </c>
      <c r="G5768" s="6" t="s">
        <v>27879</v>
      </c>
      <c r="H5768" s="16">
        <v>30000901.171</v>
      </c>
      <c r="I5768" s="12" t="s">
        <v>2853</v>
      </c>
      <c r="J5768" s="12" t="s">
        <v>4318</v>
      </c>
      <c r="K5768" s="15"/>
      <c r="L5768" s="13" t="s">
        <v>70</v>
      </c>
      <c r="M5768" s="7">
        <v>1</v>
      </c>
      <c r="N5768" s="14"/>
    </row>
    <row r="5769" spans="1:14" ht="98.25">
      <c r="A5769" s="6">
        <v>5768</v>
      </c>
      <c r="B5769" s="8" t="s">
        <v>27745</v>
      </c>
      <c r="C5769" s="9" t="s">
        <v>27946</v>
      </c>
      <c r="D5769" s="10" t="s">
        <v>27947</v>
      </c>
      <c r="E5769" s="11" t="s">
        <v>27945</v>
      </c>
      <c r="F5769" s="6">
        <v>467424</v>
      </c>
      <c r="G5769" s="6" t="s">
        <v>27879</v>
      </c>
      <c r="H5769" s="16">
        <v>30000901.171</v>
      </c>
      <c r="I5769" s="12" t="s">
        <v>2853</v>
      </c>
      <c r="J5769" s="12" t="s">
        <v>4318</v>
      </c>
      <c r="K5769" s="15"/>
      <c r="L5769" s="13" t="s">
        <v>70</v>
      </c>
      <c r="M5769" s="7">
        <v>0.51</v>
      </c>
      <c r="N5769" s="14"/>
    </row>
    <row r="5770" spans="1:14" ht="98.25">
      <c r="A5770" s="6">
        <v>5769</v>
      </c>
      <c r="B5770" s="8" t="s">
        <v>27745</v>
      </c>
      <c r="C5770" s="9" t="s">
        <v>27948</v>
      </c>
      <c r="D5770" s="10" t="s">
        <v>27924</v>
      </c>
      <c r="E5770" s="11" t="s">
        <v>27945</v>
      </c>
      <c r="F5770" s="6">
        <v>467424</v>
      </c>
      <c r="G5770" s="6" t="s">
        <v>27879</v>
      </c>
      <c r="H5770" s="16">
        <v>30000901.171</v>
      </c>
      <c r="I5770" s="12" t="s">
        <v>2853</v>
      </c>
      <c r="J5770" s="12" t="s">
        <v>4318</v>
      </c>
      <c r="K5770" s="15"/>
      <c r="L5770" s="13" t="s">
        <v>70</v>
      </c>
      <c r="M5770" s="7">
        <v>0.49</v>
      </c>
      <c r="N5770" s="14"/>
    </row>
    <row r="5771" spans="1:14" ht="63">
      <c r="A5771" s="6">
        <v>5770</v>
      </c>
      <c r="B5771" s="8" t="s">
        <v>27745</v>
      </c>
      <c r="C5771" s="9" t="s">
        <v>27949</v>
      </c>
      <c r="D5771" s="10" t="s">
        <v>27950</v>
      </c>
      <c r="E5771" s="11" t="s">
        <v>27951</v>
      </c>
      <c r="F5771" s="6">
        <v>331149</v>
      </c>
      <c r="G5771" s="6" t="s">
        <v>27879</v>
      </c>
      <c r="H5771" s="16">
        <v>6933047.75</v>
      </c>
      <c r="I5771" s="12">
        <v>43703</v>
      </c>
      <c r="J5771" s="12" t="s">
        <v>16451</v>
      </c>
      <c r="K5771" s="15"/>
      <c r="L5771" s="13" t="s">
        <v>14</v>
      </c>
      <c r="M5771" s="7">
        <v>1</v>
      </c>
      <c r="N5771" s="14"/>
    </row>
    <row r="5772" spans="1:14" ht="136.5">
      <c r="A5772" s="6">
        <v>5771</v>
      </c>
      <c r="B5772" s="8" t="s">
        <v>27745</v>
      </c>
      <c r="C5772" s="9" t="s">
        <v>27952</v>
      </c>
      <c r="D5772" s="10" t="s">
        <v>27953</v>
      </c>
      <c r="E5772" s="11" t="s">
        <v>27954</v>
      </c>
      <c r="F5772" s="6">
        <v>346782</v>
      </c>
      <c r="G5772" s="6" t="s">
        <v>27879</v>
      </c>
      <c r="H5772" s="16">
        <v>16927889.07</v>
      </c>
      <c r="I5772" s="12" t="s">
        <v>174</v>
      </c>
      <c r="J5772" s="12" t="s">
        <v>10334</v>
      </c>
      <c r="K5772" s="15"/>
      <c r="L5772" s="13" t="s">
        <v>14</v>
      </c>
      <c r="M5772" s="7">
        <v>1</v>
      </c>
      <c r="N5772" s="14"/>
    </row>
    <row r="5773" spans="1:14" ht="241.5">
      <c r="A5773" s="6">
        <v>5772</v>
      </c>
      <c r="B5773" s="8" t="s">
        <v>27745</v>
      </c>
      <c r="C5773" s="9" t="s">
        <v>27952</v>
      </c>
      <c r="D5773" s="10" t="s">
        <v>27953</v>
      </c>
      <c r="E5773" s="11" t="s">
        <v>27955</v>
      </c>
      <c r="F5773" s="6">
        <v>346783</v>
      </c>
      <c r="G5773" s="6" t="s">
        <v>27879</v>
      </c>
      <c r="H5773" s="16">
        <v>16699307.052999999</v>
      </c>
      <c r="I5773" s="12" t="s">
        <v>174</v>
      </c>
      <c r="J5773" s="12" t="s">
        <v>10334</v>
      </c>
      <c r="K5773" s="15"/>
      <c r="L5773" s="13" t="s">
        <v>14</v>
      </c>
      <c r="M5773" s="7">
        <v>1</v>
      </c>
      <c r="N5773" s="14"/>
    </row>
    <row r="5774" spans="1:14" ht="177.75">
      <c r="A5774" s="6">
        <v>5773</v>
      </c>
      <c r="B5774" s="8" t="s">
        <v>27745</v>
      </c>
      <c r="C5774" s="9" t="s">
        <v>27952</v>
      </c>
      <c r="D5774" s="10" t="s">
        <v>27953</v>
      </c>
      <c r="E5774" s="11" t="s">
        <v>27956</v>
      </c>
      <c r="F5774" s="6">
        <v>370250</v>
      </c>
      <c r="G5774" s="6" t="s">
        <v>27879</v>
      </c>
      <c r="H5774" s="16">
        <v>21507955.153000001</v>
      </c>
      <c r="I5774" s="12" t="s">
        <v>88</v>
      </c>
      <c r="J5774" s="12" t="s">
        <v>4621</v>
      </c>
      <c r="K5774" s="15"/>
      <c r="L5774" s="13" t="s">
        <v>14</v>
      </c>
      <c r="M5774" s="7">
        <v>1</v>
      </c>
      <c r="N5774" s="14"/>
    </row>
    <row r="5775" spans="1:14" ht="114">
      <c r="A5775" s="6">
        <v>5774</v>
      </c>
      <c r="B5775" s="8" t="s">
        <v>27745</v>
      </c>
      <c r="C5775" s="9" t="s">
        <v>27957</v>
      </c>
      <c r="D5775" s="10" t="s">
        <v>27958</v>
      </c>
      <c r="E5775" s="11" t="s">
        <v>27959</v>
      </c>
      <c r="F5775" s="6">
        <v>388340</v>
      </c>
      <c r="G5775" s="6" t="s">
        <v>27879</v>
      </c>
      <c r="H5775" s="16">
        <v>20159010.100000001</v>
      </c>
      <c r="I5775" s="12" t="s">
        <v>837</v>
      </c>
      <c r="J5775" s="12" t="s">
        <v>2842</v>
      </c>
      <c r="K5775" s="15"/>
      <c r="L5775" s="13" t="s">
        <v>14</v>
      </c>
      <c r="M5775" s="7">
        <v>1</v>
      </c>
      <c r="N5775" s="14"/>
    </row>
    <row r="5776" spans="1:14" ht="305.25">
      <c r="A5776" s="6">
        <v>5775</v>
      </c>
      <c r="B5776" s="8" t="s">
        <v>27745</v>
      </c>
      <c r="C5776" s="9" t="s">
        <v>27960</v>
      </c>
      <c r="D5776" s="10" t="s">
        <v>27958</v>
      </c>
      <c r="E5776" s="11" t="s">
        <v>27961</v>
      </c>
      <c r="F5776" s="6">
        <v>410006</v>
      </c>
      <c r="G5776" s="6" t="s">
        <v>27879</v>
      </c>
      <c r="H5776" s="16">
        <v>49387039.609999999</v>
      </c>
      <c r="I5776" s="12" t="s">
        <v>27962</v>
      </c>
      <c r="J5776" s="12" t="s">
        <v>84</v>
      </c>
      <c r="K5776" s="15"/>
      <c r="L5776" s="13" t="s">
        <v>14</v>
      </c>
      <c r="M5776" s="7">
        <v>1</v>
      </c>
      <c r="N5776" s="14"/>
    </row>
    <row r="5777" spans="1:14" ht="225.75">
      <c r="A5777" s="6">
        <v>5776</v>
      </c>
      <c r="B5777" s="8" t="s">
        <v>27745</v>
      </c>
      <c r="C5777" s="9" t="s">
        <v>27963</v>
      </c>
      <c r="D5777" s="10" t="s">
        <v>3239</v>
      </c>
      <c r="E5777" s="11" t="s">
        <v>27964</v>
      </c>
      <c r="F5777" s="6">
        <v>388341</v>
      </c>
      <c r="G5777" s="6" t="s">
        <v>27879</v>
      </c>
      <c r="H5777" s="16">
        <v>24018001.787999999</v>
      </c>
      <c r="I5777" s="12" t="s">
        <v>2921</v>
      </c>
      <c r="J5777" s="12" t="s">
        <v>27900</v>
      </c>
      <c r="K5777" s="15"/>
      <c r="L5777" s="13" t="s">
        <v>14</v>
      </c>
      <c r="M5777" s="7">
        <v>1</v>
      </c>
      <c r="N5777" s="14"/>
    </row>
    <row r="5778" spans="1:14" ht="47.25">
      <c r="A5778" s="6">
        <v>5777</v>
      </c>
      <c r="B5778" s="8" t="s">
        <v>27745</v>
      </c>
      <c r="C5778" s="9" t="s">
        <v>27965</v>
      </c>
      <c r="D5778" s="10" t="s">
        <v>27966</v>
      </c>
      <c r="E5778" s="11" t="s">
        <v>27967</v>
      </c>
      <c r="F5778" s="6">
        <v>422668</v>
      </c>
      <c r="G5778" s="6" t="s">
        <v>27879</v>
      </c>
      <c r="H5778" s="16">
        <v>5114109.3499999996</v>
      </c>
      <c r="I5778" s="12" t="s">
        <v>367</v>
      </c>
      <c r="J5778" s="12" t="s">
        <v>276</v>
      </c>
      <c r="K5778" s="15"/>
      <c r="L5778" s="13" t="s">
        <v>14</v>
      </c>
      <c r="M5778" s="7">
        <v>1</v>
      </c>
      <c r="N5778" s="14"/>
    </row>
    <row r="5779" spans="1:14" ht="75.75">
      <c r="A5779" s="6">
        <v>5778</v>
      </c>
      <c r="B5779" s="8" t="s">
        <v>27745</v>
      </c>
      <c r="C5779" s="9" t="s">
        <v>27968</v>
      </c>
      <c r="D5779" s="10" t="s">
        <v>27969</v>
      </c>
      <c r="E5779" s="11" t="s">
        <v>27970</v>
      </c>
      <c r="F5779" s="6">
        <v>422666</v>
      </c>
      <c r="G5779" s="6" t="s">
        <v>27879</v>
      </c>
      <c r="H5779" s="16">
        <v>8539440.75</v>
      </c>
      <c r="I5779" s="12" t="s">
        <v>367</v>
      </c>
      <c r="J5779" s="12" t="s">
        <v>276</v>
      </c>
      <c r="K5779" s="15"/>
      <c r="L5779" s="13" t="s">
        <v>14</v>
      </c>
      <c r="M5779" s="7">
        <v>1</v>
      </c>
      <c r="N5779" s="14"/>
    </row>
    <row r="5780" spans="1:14" ht="60">
      <c r="A5780" s="6">
        <v>5779</v>
      </c>
      <c r="B5780" s="8" t="s">
        <v>27745</v>
      </c>
      <c r="C5780" s="9" t="s">
        <v>27971</v>
      </c>
      <c r="D5780" s="10" t="s">
        <v>27972</v>
      </c>
      <c r="E5780" s="11" t="s">
        <v>27973</v>
      </c>
      <c r="F5780" s="6">
        <v>446233</v>
      </c>
      <c r="G5780" s="6" t="s">
        <v>27879</v>
      </c>
      <c r="H5780" s="16">
        <v>10054247.1</v>
      </c>
      <c r="I5780" s="12" t="s">
        <v>27974</v>
      </c>
      <c r="J5780" s="12" t="s">
        <v>9821</v>
      </c>
      <c r="K5780" s="15"/>
      <c r="L5780" s="13" t="s">
        <v>14</v>
      </c>
      <c r="M5780" s="7">
        <v>1</v>
      </c>
      <c r="N5780" s="14"/>
    </row>
    <row r="5781" spans="1:14" ht="91.5">
      <c r="A5781" s="6">
        <v>5780</v>
      </c>
      <c r="B5781" s="8" t="s">
        <v>27745</v>
      </c>
      <c r="C5781" s="9" t="s">
        <v>27975</v>
      </c>
      <c r="D5781" s="10" t="s">
        <v>27976</v>
      </c>
      <c r="E5781" s="11" t="s">
        <v>27977</v>
      </c>
      <c r="F5781" s="6">
        <v>446234</v>
      </c>
      <c r="G5781" s="6" t="s">
        <v>27879</v>
      </c>
      <c r="H5781" s="16">
        <v>3314244.1</v>
      </c>
      <c r="I5781" s="12" t="s">
        <v>27974</v>
      </c>
      <c r="J5781" s="12" t="s">
        <v>2880</v>
      </c>
      <c r="K5781" s="15"/>
      <c r="L5781" s="13" t="s">
        <v>14</v>
      </c>
      <c r="M5781" s="7">
        <v>1</v>
      </c>
      <c r="N5781" s="14"/>
    </row>
    <row r="5782" spans="1:14" ht="165">
      <c r="A5782" s="6">
        <v>5781</v>
      </c>
      <c r="B5782" s="8" t="s">
        <v>27745</v>
      </c>
      <c r="C5782" s="9" t="s">
        <v>27978</v>
      </c>
      <c r="D5782" s="10" t="s">
        <v>27979</v>
      </c>
      <c r="E5782" s="11" t="s">
        <v>27980</v>
      </c>
      <c r="F5782" s="6">
        <v>434804</v>
      </c>
      <c r="G5782" s="6" t="s">
        <v>27879</v>
      </c>
      <c r="H5782" s="16">
        <v>30334196.370000001</v>
      </c>
      <c r="I5782" s="12">
        <v>43998</v>
      </c>
      <c r="J5782" s="12" t="s">
        <v>11293</v>
      </c>
      <c r="K5782" s="15"/>
      <c r="L5782" s="13" t="s">
        <v>14</v>
      </c>
      <c r="M5782" s="7">
        <v>1</v>
      </c>
      <c r="N5782" s="14"/>
    </row>
    <row r="5783" spans="1:14" ht="78.75">
      <c r="A5783" s="6">
        <v>5782</v>
      </c>
      <c r="B5783" s="8" t="s">
        <v>27745</v>
      </c>
      <c r="C5783" s="9" t="s">
        <v>27981</v>
      </c>
      <c r="D5783" s="10" t="s">
        <v>27982</v>
      </c>
      <c r="E5783" s="11" t="s">
        <v>27983</v>
      </c>
      <c r="F5783" s="6">
        <v>469074</v>
      </c>
      <c r="G5783" s="6" t="s">
        <v>27879</v>
      </c>
      <c r="H5783" s="16">
        <v>3888825.95</v>
      </c>
      <c r="I5783" s="12" t="s">
        <v>11637</v>
      </c>
      <c r="J5783" s="12" t="s">
        <v>2932</v>
      </c>
      <c r="K5783" s="15"/>
      <c r="L5783" s="13" t="s">
        <v>14</v>
      </c>
      <c r="M5783" s="7">
        <v>1</v>
      </c>
      <c r="N5783" s="14"/>
    </row>
    <row r="5784" spans="1:14" ht="78.75">
      <c r="A5784" s="6">
        <v>5783</v>
      </c>
      <c r="B5784" s="8" t="s">
        <v>27745</v>
      </c>
      <c r="C5784" s="9" t="s">
        <v>27816</v>
      </c>
      <c r="D5784" s="10" t="s">
        <v>27817</v>
      </c>
      <c r="E5784" s="11" t="s">
        <v>27984</v>
      </c>
      <c r="F5784" s="6">
        <v>278304</v>
      </c>
      <c r="G5784" s="6" t="s">
        <v>27879</v>
      </c>
      <c r="H5784" s="16">
        <v>38884356.311999999</v>
      </c>
      <c r="I5784" s="12" t="s">
        <v>10942</v>
      </c>
      <c r="J5784" s="12" t="s">
        <v>27985</v>
      </c>
      <c r="K5784" s="15">
        <v>122.63</v>
      </c>
      <c r="L5784" s="13" t="s">
        <v>70</v>
      </c>
      <c r="M5784" s="7">
        <v>1</v>
      </c>
      <c r="N5784" s="14"/>
    </row>
    <row r="5785" spans="1:14" ht="78.75">
      <c r="A5785" s="6">
        <v>5784</v>
      </c>
      <c r="B5785" s="8" t="s">
        <v>27745</v>
      </c>
      <c r="C5785" s="9" t="s">
        <v>27986</v>
      </c>
      <c r="D5785" s="10" t="s">
        <v>27987</v>
      </c>
      <c r="E5785" s="11" t="s">
        <v>27984</v>
      </c>
      <c r="F5785" s="6">
        <v>278304</v>
      </c>
      <c r="G5785" s="6" t="s">
        <v>27879</v>
      </c>
      <c r="H5785" s="16">
        <v>38884356.311999999</v>
      </c>
      <c r="I5785" s="12" t="s">
        <v>10942</v>
      </c>
      <c r="J5785" s="12" t="s">
        <v>27985</v>
      </c>
      <c r="K5785" s="15">
        <v>122.63</v>
      </c>
      <c r="L5785" s="13" t="s">
        <v>70</v>
      </c>
      <c r="M5785" s="7">
        <v>0.49</v>
      </c>
      <c r="N5785" s="14"/>
    </row>
    <row r="5786" spans="1:14" ht="78.75">
      <c r="A5786" s="6">
        <v>5785</v>
      </c>
      <c r="B5786" s="8" t="s">
        <v>27745</v>
      </c>
      <c r="C5786" s="9" t="s">
        <v>27988</v>
      </c>
      <c r="D5786" s="10" t="s">
        <v>27989</v>
      </c>
      <c r="E5786" s="11" t="s">
        <v>27984</v>
      </c>
      <c r="F5786" s="6">
        <v>278304</v>
      </c>
      <c r="G5786" s="6" t="s">
        <v>27879</v>
      </c>
      <c r="H5786" s="16">
        <v>38884356.311999999</v>
      </c>
      <c r="I5786" s="12" t="s">
        <v>10942</v>
      </c>
      <c r="J5786" s="12" t="s">
        <v>27985</v>
      </c>
      <c r="K5786" s="15">
        <v>122.63</v>
      </c>
      <c r="L5786" s="13" t="s">
        <v>70</v>
      </c>
      <c r="M5786" s="7">
        <v>0.51</v>
      </c>
      <c r="N5786" s="14"/>
    </row>
    <row r="5787" spans="1:14" ht="267.75">
      <c r="A5787" s="6">
        <v>5786</v>
      </c>
      <c r="B5787" s="8" t="s">
        <v>27745</v>
      </c>
      <c r="C5787" s="9" t="s">
        <v>27896</v>
      </c>
      <c r="D5787" s="10" t="s">
        <v>27897</v>
      </c>
      <c r="E5787" s="11" t="s">
        <v>27990</v>
      </c>
      <c r="F5787" s="6">
        <v>312221</v>
      </c>
      <c r="G5787" s="6" t="s">
        <v>27879</v>
      </c>
      <c r="H5787" s="16">
        <v>40010454.461000003</v>
      </c>
      <c r="I5787" s="12">
        <v>43685</v>
      </c>
      <c r="J5787" s="12">
        <v>43962</v>
      </c>
      <c r="K5787" s="15">
        <v>129</v>
      </c>
      <c r="L5787" s="13" t="s">
        <v>14</v>
      </c>
      <c r="M5787" s="7">
        <v>1</v>
      </c>
      <c r="N5787" s="14"/>
    </row>
    <row r="5788" spans="1:14" ht="126">
      <c r="A5788" s="6">
        <v>5787</v>
      </c>
      <c r="B5788" s="8" t="s">
        <v>27745</v>
      </c>
      <c r="C5788" s="9" t="s">
        <v>27991</v>
      </c>
      <c r="D5788" s="10" t="s">
        <v>27992</v>
      </c>
      <c r="E5788" s="11" t="s">
        <v>27993</v>
      </c>
      <c r="F5788" s="6">
        <v>320012</v>
      </c>
      <c r="G5788" s="6" t="s">
        <v>27879</v>
      </c>
      <c r="H5788" s="16">
        <v>42581896.811999999</v>
      </c>
      <c r="I5788" s="12" t="s">
        <v>4674</v>
      </c>
      <c r="J5788" s="12">
        <v>43974</v>
      </c>
      <c r="K5788" s="15">
        <v>99</v>
      </c>
      <c r="L5788" s="13" t="s">
        <v>14</v>
      </c>
      <c r="M5788" s="7">
        <v>1</v>
      </c>
      <c r="N5788" s="14"/>
    </row>
    <row r="5789" spans="1:14" ht="63">
      <c r="A5789" s="6">
        <v>5788</v>
      </c>
      <c r="B5789" s="8" t="s">
        <v>27745</v>
      </c>
      <c r="C5789" s="9" t="s">
        <v>27896</v>
      </c>
      <c r="D5789" s="10" t="s">
        <v>27897</v>
      </c>
      <c r="E5789" s="11" t="s">
        <v>27994</v>
      </c>
      <c r="F5789" s="6">
        <v>322229</v>
      </c>
      <c r="G5789" s="6" t="s">
        <v>27879</v>
      </c>
      <c r="H5789" s="16">
        <v>22387210.041999999</v>
      </c>
      <c r="I5789" s="12">
        <v>43696</v>
      </c>
      <c r="J5789" s="12" t="s">
        <v>27995</v>
      </c>
      <c r="K5789" s="15">
        <v>91</v>
      </c>
      <c r="L5789" s="13" t="s">
        <v>14</v>
      </c>
      <c r="M5789" s="7">
        <v>1</v>
      </c>
      <c r="N5789" s="14"/>
    </row>
    <row r="5790" spans="1:14" ht="141.75">
      <c r="A5790" s="6">
        <v>5789</v>
      </c>
      <c r="B5790" s="8" t="s">
        <v>27745</v>
      </c>
      <c r="C5790" s="9" t="s">
        <v>27996</v>
      </c>
      <c r="D5790" s="10" t="s">
        <v>27828</v>
      </c>
      <c r="E5790" s="11" t="s">
        <v>27997</v>
      </c>
      <c r="F5790" s="6">
        <v>320010</v>
      </c>
      <c r="G5790" s="6" t="s">
        <v>27879</v>
      </c>
      <c r="H5790" s="16">
        <v>13227102.912</v>
      </c>
      <c r="I5790" s="12">
        <v>43676</v>
      </c>
      <c r="J5790" s="12">
        <v>43974</v>
      </c>
      <c r="K5790" s="15">
        <v>54.451750000000004</v>
      </c>
      <c r="L5790" s="13" t="s">
        <v>14</v>
      </c>
      <c r="M5790" s="7">
        <v>1</v>
      </c>
      <c r="N5790" s="14"/>
    </row>
    <row r="5791" spans="1:14" ht="141.75">
      <c r="A5791" s="6">
        <v>5790</v>
      </c>
      <c r="B5791" s="8" t="s">
        <v>27745</v>
      </c>
      <c r="C5791" s="9" t="s">
        <v>27998</v>
      </c>
      <c r="D5791" s="10" t="s">
        <v>27999</v>
      </c>
      <c r="E5791" s="11" t="s">
        <v>28000</v>
      </c>
      <c r="F5791" s="6">
        <v>320011</v>
      </c>
      <c r="G5791" s="6" t="s">
        <v>27879</v>
      </c>
      <c r="H5791" s="16">
        <v>19216288.975000001</v>
      </c>
      <c r="I5791" s="12" t="s">
        <v>4674</v>
      </c>
      <c r="J5791" s="12">
        <v>43974</v>
      </c>
      <c r="K5791" s="15"/>
      <c r="L5791" s="13" t="s">
        <v>14</v>
      </c>
      <c r="M5791" s="7">
        <v>1</v>
      </c>
      <c r="N5791" s="14"/>
    </row>
    <row r="5792" spans="1:14" ht="78.75">
      <c r="A5792" s="6">
        <v>5791</v>
      </c>
      <c r="B5792" s="8" t="s">
        <v>27745</v>
      </c>
      <c r="C5792" s="9" t="s">
        <v>28001</v>
      </c>
      <c r="D5792" s="10" t="s">
        <v>27999</v>
      </c>
      <c r="E5792" s="11" t="s">
        <v>28002</v>
      </c>
      <c r="F5792" s="6">
        <v>322231</v>
      </c>
      <c r="G5792" s="6" t="s">
        <v>27879</v>
      </c>
      <c r="H5792" s="16">
        <v>31840474.32</v>
      </c>
      <c r="I5792" s="12" t="s">
        <v>28003</v>
      </c>
      <c r="J5792" s="12">
        <v>43998</v>
      </c>
      <c r="K5792" s="15">
        <v>53</v>
      </c>
      <c r="L5792" s="13" t="s">
        <v>14</v>
      </c>
      <c r="M5792" s="7">
        <v>1</v>
      </c>
      <c r="N5792" s="14"/>
    </row>
    <row r="5793" spans="1:14" ht="94.5">
      <c r="A5793" s="6">
        <v>5792</v>
      </c>
      <c r="B5793" s="8" t="s">
        <v>27745</v>
      </c>
      <c r="C5793" s="9" t="s">
        <v>28004</v>
      </c>
      <c r="D5793" s="10" t="s">
        <v>28005</v>
      </c>
      <c r="E5793" s="11" t="s">
        <v>28006</v>
      </c>
      <c r="F5793" s="6">
        <v>322230</v>
      </c>
      <c r="G5793" s="6" t="s">
        <v>27879</v>
      </c>
      <c r="H5793" s="16">
        <v>51366584.949000001</v>
      </c>
      <c r="I5793" s="12" t="s">
        <v>28007</v>
      </c>
      <c r="J5793" s="12" t="s">
        <v>19064</v>
      </c>
      <c r="K5793" s="15">
        <v>14.564450000000001</v>
      </c>
      <c r="L5793" s="13" t="s">
        <v>70</v>
      </c>
      <c r="M5793" s="7">
        <v>1</v>
      </c>
      <c r="N5793" s="14"/>
    </row>
    <row r="5794" spans="1:14" ht="78.75">
      <c r="A5794" s="6">
        <v>5793</v>
      </c>
      <c r="B5794" s="8" t="s">
        <v>27745</v>
      </c>
      <c r="C5794" s="9" t="s">
        <v>28008</v>
      </c>
      <c r="D5794" s="10" t="s">
        <v>26634</v>
      </c>
      <c r="E5794" s="11" t="s">
        <v>28006</v>
      </c>
      <c r="F5794" s="6">
        <v>322230</v>
      </c>
      <c r="G5794" s="6" t="s">
        <v>27879</v>
      </c>
      <c r="H5794" s="16">
        <v>51366584.949000001</v>
      </c>
      <c r="I5794" s="12" t="s">
        <v>28007</v>
      </c>
      <c r="J5794" s="12" t="s">
        <v>19064</v>
      </c>
      <c r="K5794" s="15">
        <v>14.564450000000001</v>
      </c>
      <c r="L5794" s="13" t="s">
        <v>70</v>
      </c>
      <c r="M5794" s="7">
        <v>0.6</v>
      </c>
      <c r="N5794" s="14"/>
    </row>
    <row r="5795" spans="1:14" ht="78.75">
      <c r="A5795" s="6">
        <v>5794</v>
      </c>
      <c r="B5795" s="8" t="s">
        <v>27745</v>
      </c>
      <c r="C5795" s="9" t="s">
        <v>28009</v>
      </c>
      <c r="D5795" s="10" t="s">
        <v>11737</v>
      </c>
      <c r="E5795" s="11" t="s">
        <v>28006</v>
      </c>
      <c r="F5795" s="6">
        <v>322230</v>
      </c>
      <c r="G5795" s="6" t="s">
        <v>27879</v>
      </c>
      <c r="H5795" s="16">
        <v>51366584.949000001</v>
      </c>
      <c r="I5795" s="12" t="s">
        <v>28007</v>
      </c>
      <c r="J5795" s="12" t="s">
        <v>19064</v>
      </c>
      <c r="K5795" s="15">
        <v>14.564450000000001</v>
      </c>
      <c r="L5795" s="13" t="s">
        <v>70</v>
      </c>
      <c r="M5795" s="7">
        <v>0.4</v>
      </c>
      <c r="N5795" s="14"/>
    </row>
    <row r="5796" spans="1:14" ht="78.75">
      <c r="A5796" s="6">
        <v>5795</v>
      </c>
      <c r="B5796" s="8" t="s">
        <v>27745</v>
      </c>
      <c r="C5796" s="9" t="s">
        <v>28010</v>
      </c>
      <c r="D5796" s="10" t="s">
        <v>28011</v>
      </c>
      <c r="E5796" s="11" t="s">
        <v>28012</v>
      </c>
      <c r="F5796" s="6">
        <v>339503</v>
      </c>
      <c r="G5796" s="6" t="s">
        <v>27879</v>
      </c>
      <c r="H5796" s="16">
        <v>36019269.925999999</v>
      </c>
      <c r="I5796" s="12">
        <v>43751</v>
      </c>
      <c r="J5796" s="12">
        <v>44028</v>
      </c>
      <c r="K5796" s="15">
        <v>7</v>
      </c>
      <c r="L5796" s="13" t="s">
        <v>14</v>
      </c>
      <c r="M5796" s="7">
        <v>1</v>
      </c>
      <c r="N5796" s="14"/>
    </row>
    <row r="5797" spans="1:14" ht="63">
      <c r="A5797" s="6">
        <v>5796</v>
      </c>
      <c r="B5797" s="8" t="s">
        <v>27745</v>
      </c>
      <c r="C5797" s="9" t="s">
        <v>28013</v>
      </c>
      <c r="D5797" s="10" t="s">
        <v>28014</v>
      </c>
      <c r="E5797" s="11" t="s">
        <v>28015</v>
      </c>
      <c r="F5797" s="6">
        <v>391331</v>
      </c>
      <c r="G5797" s="6" t="s">
        <v>27879</v>
      </c>
      <c r="H5797" s="16">
        <v>4108190.91</v>
      </c>
      <c r="I5797" s="12">
        <v>43849</v>
      </c>
      <c r="J5797" s="12">
        <v>44097</v>
      </c>
      <c r="K5797" s="15">
        <v>12.5</v>
      </c>
      <c r="L5797" s="13" t="s">
        <v>14</v>
      </c>
      <c r="M5797" s="7">
        <v>1</v>
      </c>
      <c r="N5797" s="14"/>
    </row>
    <row r="5798" spans="1:14" ht="78.75">
      <c r="A5798" s="6">
        <v>5797</v>
      </c>
      <c r="B5798" s="8" t="s">
        <v>27745</v>
      </c>
      <c r="C5798" s="9" t="s">
        <v>28016</v>
      </c>
      <c r="D5798" s="10" t="s">
        <v>28017</v>
      </c>
      <c r="E5798" s="11" t="s">
        <v>28018</v>
      </c>
      <c r="F5798" s="6">
        <v>391330</v>
      </c>
      <c r="G5798" s="6" t="s">
        <v>27879</v>
      </c>
      <c r="H5798" s="16">
        <v>4314202.7</v>
      </c>
      <c r="I5798" s="12" t="s">
        <v>28019</v>
      </c>
      <c r="J5798" s="12">
        <v>44145</v>
      </c>
      <c r="K5798" s="15"/>
      <c r="L5798" s="13" t="s">
        <v>14</v>
      </c>
      <c r="M5798" s="7">
        <v>1</v>
      </c>
      <c r="N5798" s="14"/>
    </row>
    <row r="5799" spans="1:14" ht="63">
      <c r="A5799" s="6">
        <v>5798</v>
      </c>
      <c r="B5799" s="8" t="s">
        <v>27745</v>
      </c>
      <c r="C5799" s="9" t="s">
        <v>27939</v>
      </c>
      <c r="D5799" s="10" t="s">
        <v>11335</v>
      </c>
      <c r="E5799" s="11" t="s">
        <v>28020</v>
      </c>
      <c r="F5799" s="6">
        <v>370254</v>
      </c>
      <c r="G5799" s="6" t="s">
        <v>27879</v>
      </c>
      <c r="H5799" s="16">
        <v>12442616.73</v>
      </c>
      <c r="I5799" s="12" t="s">
        <v>28021</v>
      </c>
      <c r="J5799" s="12" t="s">
        <v>148</v>
      </c>
      <c r="K5799" s="15"/>
      <c r="L5799" s="13" t="s">
        <v>14</v>
      </c>
      <c r="M5799" s="7">
        <v>1</v>
      </c>
      <c r="N5799" s="14"/>
    </row>
    <row r="5800" spans="1:14" ht="63">
      <c r="A5800" s="6">
        <v>5799</v>
      </c>
      <c r="B5800" s="8" t="s">
        <v>27745</v>
      </c>
      <c r="C5800" s="9" t="s">
        <v>28022</v>
      </c>
      <c r="D5800" s="10" t="s">
        <v>28023</v>
      </c>
      <c r="E5800" s="11" t="s">
        <v>28024</v>
      </c>
      <c r="F5800" s="6">
        <v>370255</v>
      </c>
      <c r="G5800" s="6" t="s">
        <v>27879</v>
      </c>
      <c r="H5800" s="16">
        <v>53476161.969999999</v>
      </c>
      <c r="I5800" s="12" t="s">
        <v>27962</v>
      </c>
      <c r="J5800" s="12" t="s">
        <v>16642</v>
      </c>
      <c r="K5800" s="15"/>
      <c r="L5800" s="13" t="s">
        <v>70</v>
      </c>
      <c r="M5800" s="7">
        <v>1</v>
      </c>
      <c r="N5800" s="14"/>
    </row>
    <row r="5801" spans="1:14" ht="63">
      <c r="A5801" s="6">
        <v>5800</v>
      </c>
      <c r="B5801" s="8" t="s">
        <v>27745</v>
      </c>
      <c r="C5801" s="9" t="s">
        <v>28025</v>
      </c>
      <c r="D5801" s="10" t="s">
        <v>28026</v>
      </c>
      <c r="E5801" s="11" t="s">
        <v>28024</v>
      </c>
      <c r="F5801" s="6">
        <v>370255</v>
      </c>
      <c r="G5801" s="6" t="s">
        <v>27879</v>
      </c>
      <c r="H5801" s="16">
        <v>53476161.969999999</v>
      </c>
      <c r="I5801" s="12" t="s">
        <v>27962</v>
      </c>
      <c r="J5801" s="12" t="s">
        <v>16642</v>
      </c>
      <c r="K5801" s="15"/>
      <c r="L5801" s="13" t="s">
        <v>70</v>
      </c>
      <c r="M5801" s="7">
        <v>0.51</v>
      </c>
      <c r="N5801" s="14"/>
    </row>
    <row r="5802" spans="1:14" ht="63">
      <c r="A5802" s="6">
        <v>5801</v>
      </c>
      <c r="B5802" s="8" t="s">
        <v>27745</v>
      </c>
      <c r="C5802" s="9" t="s">
        <v>28027</v>
      </c>
      <c r="D5802" s="10" t="s">
        <v>28028</v>
      </c>
      <c r="E5802" s="11" t="s">
        <v>28024</v>
      </c>
      <c r="F5802" s="6">
        <v>370255</v>
      </c>
      <c r="G5802" s="6" t="s">
        <v>27879</v>
      </c>
      <c r="H5802" s="16">
        <v>53476161.969999999</v>
      </c>
      <c r="I5802" s="12" t="s">
        <v>27962</v>
      </c>
      <c r="J5802" s="12" t="s">
        <v>16642</v>
      </c>
      <c r="K5802" s="15"/>
      <c r="L5802" s="13" t="s">
        <v>70</v>
      </c>
      <c r="M5802" s="7">
        <v>0.49</v>
      </c>
      <c r="N5802" s="14"/>
    </row>
    <row r="5803" spans="1:14" ht="63">
      <c r="A5803" s="6">
        <v>5802</v>
      </c>
      <c r="B5803" s="8" t="s">
        <v>27745</v>
      </c>
      <c r="C5803" s="9" t="s">
        <v>27991</v>
      </c>
      <c r="D5803" s="10" t="s">
        <v>27992</v>
      </c>
      <c r="E5803" s="11" t="s">
        <v>28029</v>
      </c>
      <c r="F5803" s="6">
        <v>422667</v>
      </c>
      <c r="G5803" s="6" t="s">
        <v>27879</v>
      </c>
      <c r="H5803" s="16">
        <v>8145794</v>
      </c>
      <c r="I5803" s="12" t="s">
        <v>2921</v>
      </c>
      <c r="J5803" s="12" t="s">
        <v>18876</v>
      </c>
      <c r="K5803" s="15"/>
      <c r="L5803" s="13" t="s">
        <v>14</v>
      </c>
      <c r="M5803" s="7">
        <v>1</v>
      </c>
      <c r="N5803" s="14"/>
    </row>
    <row r="5804" spans="1:14" ht="78.75">
      <c r="A5804" s="6">
        <v>5803</v>
      </c>
      <c r="B5804" s="8" t="s">
        <v>27745</v>
      </c>
      <c r="C5804" s="9" t="s">
        <v>28030</v>
      </c>
      <c r="D5804" s="10" t="s">
        <v>27972</v>
      </c>
      <c r="E5804" s="11" t="s">
        <v>28031</v>
      </c>
      <c r="F5804" s="6">
        <v>434686</v>
      </c>
      <c r="G5804" s="6" t="s">
        <v>27879</v>
      </c>
      <c r="H5804" s="16">
        <v>5264320.5</v>
      </c>
      <c r="I5804" s="12">
        <v>43984</v>
      </c>
      <c r="J5804" s="12">
        <v>44231</v>
      </c>
      <c r="K5804" s="15"/>
      <c r="L5804" s="13" t="s">
        <v>14</v>
      </c>
      <c r="M5804" s="7">
        <v>1</v>
      </c>
      <c r="N5804" s="14"/>
    </row>
    <row r="5805" spans="1:14" ht="126">
      <c r="A5805" s="6">
        <v>5804</v>
      </c>
      <c r="B5805" s="8" t="s">
        <v>27745</v>
      </c>
      <c r="C5805" s="9" t="s">
        <v>28032</v>
      </c>
      <c r="D5805" s="10" t="s">
        <v>28033</v>
      </c>
      <c r="E5805" s="11" t="s">
        <v>28034</v>
      </c>
      <c r="F5805" s="6">
        <v>469073</v>
      </c>
      <c r="G5805" s="6" t="s">
        <v>27879</v>
      </c>
      <c r="H5805" s="16">
        <v>6196813.9000000004</v>
      </c>
      <c r="I5805" s="12" t="s">
        <v>11637</v>
      </c>
      <c r="J5805" s="12" t="s">
        <v>142</v>
      </c>
      <c r="K5805" s="15"/>
      <c r="L5805" s="13" t="s">
        <v>14</v>
      </c>
      <c r="M5805" s="7">
        <v>1</v>
      </c>
      <c r="N5805" s="14"/>
    </row>
    <row r="5806" spans="1:14" ht="78.75">
      <c r="A5806" s="6">
        <v>5805</v>
      </c>
      <c r="B5806" s="8" t="s">
        <v>27745</v>
      </c>
      <c r="C5806" s="9" t="s">
        <v>28035</v>
      </c>
      <c r="D5806" s="10" t="s">
        <v>28036</v>
      </c>
      <c r="E5806" s="11" t="s">
        <v>28037</v>
      </c>
      <c r="F5806" s="6">
        <v>476902</v>
      </c>
      <c r="G5806" s="6" t="s">
        <v>27879</v>
      </c>
      <c r="H5806" s="16">
        <v>2784751.15</v>
      </c>
      <c r="I5806" s="12" t="s">
        <v>11633</v>
      </c>
      <c r="J5806" s="12" t="s">
        <v>2998</v>
      </c>
      <c r="K5806" s="15"/>
      <c r="L5806" s="13" t="s">
        <v>14</v>
      </c>
      <c r="M5806" s="7">
        <v>1</v>
      </c>
      <c r="N5806" s="14"/>
    </row>
    <row r="5807" spans="1:14" ht="63">
      <c r="A5807" s="6">
        <v>5806</v>
      </c>
      <c r="B5807" s="8" t="s">
        <v>27745</v>
      </c>
      <c r="C5807" s="9" t="s">
        <v>28038</v>
      </c>
      <c r="D5807" s="10" t="s">
        <v>28039</v>
      </c>
      <c r="E5807" s="11" t="s">
        <v>28040</v>
      </c>
      <c r="F5807" s="6">
        <v>469069</v>
      </c>
      <c r="G5807" s="6" t="s">
        <v>27879</v>
      </c>
      <c r="H5807" s="16">
        <v>16370807</v>
      </c>
      <c r="I5807" s="12" t="s">
        <v>12662</v>
      </c>
      <c r="J5807" s="12" t="s">
        <v>5553</v>
      </c>
      <c r="K5807" s="15"/>
      <c r="L5807" s="13" t="s">
        <v>14</v>
      </c>
      <c r="M5807" s="7">
        <v>1</v>
      </c>
      <c r="N5807" s="14"/>
    </row>
    <row r="5808" spans="1:14" ht="157.5">
      <c r="A5808" s="6">
        <v>5807</v>
      </c>
      <c r="B5808" s="8" t="s">
        <v>27745</v>
      </c>
      <c r="C5808" s="9" t="s">
        <v>28041</v>
      </c>
      <c r="D5808" s="10" t="s">
        <v>27992</v>
      </c>
      <c r="E5808" s="11" t="s">
        <v>28042</v>
      </c>
      <c r="F5808" s="6">
        <v>301689</v>
      </c>
      <c r="G5808" s="6" t="s">
        <v>27879</v>
      </c>
      <c r="H5808" s="16">
        <v>22938772.420000002</v>
      </c>
      <c r="I5808" s="12" t="s">
        <v>10105</v>
      </c>
      <c r="J5808" s="12" t="s">
        <v>28043</v>
      </c>
      <c r="K5808" s="15">
        <v>160</v>
      </c>
      <c r="L5808" s="13" t="s">
        <v>14</v>
      </c>
      <c r="M5808" s="7">
        <v>1</v>
      </c>
      <c r="N5808" s="14"/>
    </row>
    <row r="5809" spans="1:14" ht="315">
      <c r="A5809" s="6">
        <v>5808</v>
      </c>
      <c r="B5809" s="8" t="s">
        <v>27745</v>
      </c>
      <c r="C5809" s="9" t="s">
        <v>27876</v>
      </c>
      <c r="D5809" s="10" t="s">
        <v>27877</v>
      </c>
      <c r="E5809" s="11" t="s">
        <v>28044</v>
      </c>
      <c r="F5809" s="6">
        <v>301690</v>
      </c>
      <c r="G5809" s="6" t="s">
        <v>27879</v>
      </c>
      <c r="H5809" s="16">
        <v>27988286.916000001</v>
      </c>
      <c r="I5809" s="12" t="s">
        <v>11453</v>
      </c>
      <c r="J5809" s="12" t="s">
        <v>19064</v>
      </c>
      <c r="K5809" s="15">
        <v>104</v>
      </c>
      <c r="L5809" s="13" t="s">
        <v>14</v>
      </c>
      <c r="M5809" s="7">
        <v>1</v>
      </c>
      <c r="N5809" s="14"/>
    </row>
    <row r="5810" spans="1:14" ht="204.75">
      <c r="A5810" s="6">
        <v>5809</v>
      </c>
      <c r="B5810" s="8" t="s">
        <v>27745</v>
      </c>
      <c r="C5810" s="9" t="s">
        <v>28001</v>
      </c>
      <c r="D5810" s="10" t="s">
        <v>27999</v>
      </c>
      <c r="E5810" s="11" t="s">
        <v>28045</v>
      </c>
      <c r="F5810" s="6">
        <v>342840</v>
      </c>
      <c r="G5810" s="6" t="s">
        <v>27879</v>
      </c>
      <c r="H5810" s="16">
        <v>24967876.853</v>
      </c>
      <c r="I5810" s="12" t="s">
        <v>28046</v>
      </c>
      <c r="J5810" s="12" t="s">
        <v>28047</v>
      </c>
      <c r="K5810" s="15"/>
      <c r="L5810" s="13" t="s">
        <v>14</v>
      </c>
      <c r="M5810" s="7">
        <v>1</v>
      </c>
      <c r="N5810" s="14"/>
    </row>
    <row r="5811" spans="1:14" ht="60">
      <c r="A5811" s="6">
        <v>5810</v>
      </c>
      <c r="B5811" s="8" t="s">
        <v>27745</v>
      </c>
      <c r="C5811" s="9" t="s">
        <v>28048</v>
      </c>
      <c r="D5811" s="10" t="s">
        <v>28049</v>
      </c>
      <c r="E5811" s="11" t="s">
        <v>28050</v>
      </c>
      <c r="F5811" s="6">
        <v>378066</v>
      </c>
      <c r="G5811" s="6" t="s">
        <v>27879</v>
      </c>
      <c r="H5811" s="16">
        <v>3973983.95</v>
      </c>
      <c r="I5811" s="12" t="s">
        <v>28051</v>
      </c>
      <c r="J5811" s="12" t="s">
        <v>16486</v>
      </c>
      <c r="K5811" s="15"/>
      <c r="L5811" s="13" t="s">
        <v>14</v>
      </c>
      <c r="M5811" s="7">
        <v>1</v>
      </c>
      <c r="N5811" s="14"/>
    </row>
    <row r="5812" spans="1:14" ht="204.75">
      <c r="A5812" s="6">
        <v>5811</v>
      </c>
      <c r="B5812" s="8" t="s">
        <v>27745</v>
      </c>
      <c r="C5812" s="9" t="s">
        <v>28052</v>
      </c>
      <c r="D5812" s="10" t="s">
        <v>28028</v>
      </c>
      <c r="E5812" s="11" t="s">
        <v>28053</v>
      </c>
      <c r="F5812" s="6">
        <v>381891</v>
      </c>
      <c r="G5812" s="6" t="s">
        <v>27879</v>
      </c>
      <c r="H5812" s="16">
        <v>14641493.119000001</v>
      </c>
      <c r="I5812" s="12" t="s">
        <v>152</v>
      </c>
      <c r="J5812" s="12" t="s">
        <v>28054</v>
      </c>
      <c r="K5812" s="15"/>
      <c r="L5812" s="13" t="s">
        <v>14</v>
      </c>
      <c r="M5812" s="7">
        <v>1</v>
      </c>
      <c r="N5812" s="14"/>
    </row>
    <row r="5813" spans="1:14" ht="220.5">
      <c r="A5813" s="6">
        <v>5812</v>
      </c>
      <c r="B5813" s="8" t="s">
        <v>27745</v>
      </c>
      <c r="C5813" s="9" t="s">
        <v>27876</v>
      </c>
      <c r="D5813" s="10" t="s">
        <v>27877</v>
      </c>
      <c r="E5813" s="11" t="s">
        <v>28055</v>
      </c>
      <c r="F5813" s="6">
        <v>388339</v>
      </c>
      <c r="G5813" s="6" t="s">
        <v>27879</v>
      </c>
      <c r="H5813" s="16">
        <v>14649225.279999999</v>
      </c>
      <c r="I5813" s="12" t="s">
        <v>27852</v>
      </c>
      <c r="J5813" s="12" t="s">
        <v>16617</v>
      </c>
      <c r="K5813" s="15"/>
      <c r="L5813" s="13" t="s">
        <v>14</v>
      </c>
      <c r="M5813" s="7">
        <v>1</v>
      </c>
      <c r="N5813" s="14"/>
    </row>
    <row r="5814" spans="1:14" ht="129.75">
      <c r="A5814" s="6">
        <v>5813</v>
      </c>
      <c r="B5814" s="8" t="s">
        <v>27745</v>
      </c>
      <c r="C5814" s="9" t="s">
        <v>28056</v>
      </c>
      <c r="D5814" s="10" t="s">
        <v>28057</v>
      </c>
      <c r="E5814" s="11" t="s">
        <v>28058</v>
      </c>
      <c r="F5814" s="6">
        <v>446229</v>
      </c>
      <c r="G5814" s="6" t="s">
        <v>27879</v>
      </c>
      <c r="H5814" s="16">
        <v>5838819.7000000002</v>
      </c>
      <c r="I5814" s="12" t="s">
        <v>9841</v>
      </c>
      <c r="J5814" s="12" t="s">
        <v>4529</v>
      </c>
      <c r="K5814" s="15"/>
      <c r="L5814" s="13" t="s">
        <v>14</v>
      </c>
      <c r="M5814" s="7">
        <v>1</v>
      </c>
      <c r="N5814" s="14"/>
    </row>
    <row r="5815" spans="1:14" ht="63">
      <c r="A5815" s="6">
        <v>5814</v>
      </c>
      <c r="B5815" s="8" t="s">
        <v>27745</v>
      </c>
      <c r="C5815" s="9" t="s">
        <v>28059</v>
      </c>
      <c r="D5815" s="10" t="s">
        <v>28060</v>
      </c>
      <c r="E5815" s="11" t="s">
        <v>28061</v>
      </c>
      <c r="F5815" s="6">
        <v>446232</v>
      </c>
      <c r="G5815" s="6" t="s">
        <v>27879</v>
      </c>
      <c r="H5815" s="16">
        <v>4903959.8499999996</v>
      </c>
      <c r="I5815" s="12"/>
      <c r="J5815" s="12"/>
      <c r="K5815" s="15"/>
      <c r="L5815" s="13" t="s">
        <v>14</v>
      </c>
      <c r="M5815" s="7">
        <v>1</v>
      </c>
      <c r="N5815" s="14"/>
    </row>
    <row r="5816" spans="1:14" ht="91.5">
      <c r="A5816" s="6">
        <v>5815</v>
      </c>
      <c r="B5816" s="8" t="s">
        <v>27745</v>
      </c>
      <c r="C5816" s="9" t="s">
        <v>28062</v>
      </c>
      <c r="D5816" s="10" t="s">
        <v>28063</v>
      </c>
      <c r="E5816" s="11" t="s">
        <v>28064</v>
      </c>
      <c r="F5816" s="6">
        <v>450348</v>
      </c>
      <c r="G5816" s="6" t="s">
        <v>27879</v>
      </c>
      <c r="H5816" s="16">
        <v>6659772.6500000004</v>
      </c>
      <c r="I5816" s="12" t="s">
        <v>9841</v>
      </c>
      <c r="J5816" s="12" t="s">
        <v>4529</v>
      </c>
      <c r="K5816" s="15"/>
      <c r="L5816" s="13" t="s">
        <v>14</v>
      </c>
      <c r="M5816" s="7">
        <v>1</v>
      </c>
      <c r="N5816" s="14"/>
    </row>
    <row r="5817" spans="1:14" ht="63">
      <c r="A5817" s="6">
        <v>5816</v>
      </c>
      <c r="B5817" s="8" t="s">
        <v>27745</v>
      </c>
      <c r="C5817" s="9" t="s">
        <v>28065</v>
      </c>
      <c r="D5817" s="10" t="s">
        <v>28066</v>
      </c>
      <c r="E5817" s="11" t="s">
        <v>28067</v>
      </c>
      <c r="F5817" s="6">
        <v>476900</v>
      </c>
      <c r="G5817" s="6" t="s">
        <v>27879</v>
      </c>
      <c r="H5817" s="16">
        <v>9790266.8000000007</v>
      </c>
      <c r="I5817" s="12">
        <v>44083</v>
      </c>
      <c r="J5817" s="12">
        <v>44232</v>
      </c>
      <c r="K5817" s="15"/>
      <c r="L5817" s="13" t="s">
        <v>14</v>
      </c>
      <c r="M5817" s="7">
        <v>1</v>
      </c>
      <c r="N5817" s="14"/>
    </row>
    <row r="5818" spans="1:14" ht="91.5">
      <c r="A5818" s="6">
        <v>5817</v>
      </c>
      <c r="B5818" s="8" t="s">
        <v>27745</v>
      </c>
      <c r="C5818" s="9" t="s">
        <v>27991</v>
      </c>
      <c r="D5818" s="10" t="s">
        <v>27992</v>
      </c>
      <c r="E5818" s="11" t="s">
        <v>28068</v>
      </c>
      <c r="F5818" s="6">
        <v>391739</v>
      </c>
      <c r="G5818" s="6" t="s">
        <v>27879</v>
      </c>
      <c r="H5818" s="16">
        <v>61269663.960000001</v>
      </c>
      <c r="I5818" s="12">
        <v>43915</v>
      </c>
      <c r="J5818" s="12">
        <v>44252</v>
      </c>
      <c r="K5818" s="15"/>
      <c r="L5818" s="13" t="s">
        <v>14</v>
      </c>
      <c r="M5818" s="7">
        <v>1</v>
      </c>
      <c r="N5818" s="14"/>
    </row>
    <row r="5819" spans="1:14" ht="78.75">
      <c r="A5819" s="6">
        <v>5818</v>
      </c>
      <c r="B5819" s="8" t="s">
        <v>27745</v>
      </c>
      <c r="C5819" s="9" t="s">
        <v>28069</v>
      </c>
      <c r="D5819" s="10" t="s">
        <v>27950</v>
      </c>
      <c r="E5819" s="11" t="s">
        <v>28070</v>
      </c>
      <c r="F5819" s="6">
        <v>435907</v>
      </c>
      <c r="G5819" s="6" t="s">
        <v>27879</v>
      </c>
      <c r="H5819" s="16">
        <v>6213809.4000000004</v>
      </c>
      <c r="I5819" s="12">
        <v>43989</v>
      </c>
      <c r="J5819" s="12">
        <v>44236</v>
      </c>
      <c r="K5819" s="15"/>
      <c r="L5819" s="13" t="s">
        <v>14</v>
      </c>
      <c r="M5819" s="7">
        <v>1</v>
      </c>
      <c r="N5819" s="14"/>
    </row>
    <row r="5820" spans="1:14" ht="244.5">
      <c r="A5820" s="6">
        <v>5819</v>
      </c>
      <c r="B5820" s="8" t="s">
        <v>27745</v>
      </c>
      <c r="C5820" s="9" t="s">
        <v>27793</v>
      </c>
      <c r="D5820" s="10" t="s">
        <v>11564</v>
      </c>
      <c r="E5820" s="11" t="s">
        <v>28071</v>
      </c>
      <c r="F5820" s="6">
        <v>410003</v>
      </c>
      <c r="G5820" s="6" t="s">
        <v>27879</v>
      </c>
      <c r="H5820" s="16">
        <v>24918706.842999998</v>
      </c>
      <c r="I5820" s="12" t="s">
        <v>2879</v>
      </c>
      <c r="J5820" s="12" t="s">
        <v>28072</v>
      </c>
      <c r="K5820" s="15"/>
      <c r="L5820" s="13" t="s">
        <v>14</v>
      </c>
      <c r="M5820" s="7">
        <v>1</v>
      </c>
      <c r="N5820" s="14"/>
    </row>
    <row r="5821" spans="1:14" ht="78.75">
      <c r="A5821" s="6">
        <v>5820</v>
      </c>
      <c r="B5821" s="8" t="s">
        <v>27745</v>
      </c>
      <c r="C5821" s="9" t="s">
        <v>28073</v>
      </c>
      <c r="D5821" s="10" t="s">
        <v>11659</v>
      </c>
      <c r="E5821" s="11" t="s">
        <v>28074</v>
      </c>
      <c r="F5821" s="6">
        <v>435908</v>
      </c>
      <c r="G5821" s="6" t="s">
        <v>27879</v>
      </c>
      <c r="H5821" s="16">
        <v>7388654.4500000002</v>
      </c>
      <c r="I5821" s="12" t="s">
        <v>272</v>
      </c>
      <c r="J5821" s="12" t="s">
        <v>605</v>
      </c>
      <c r="K5821" s="15"/>
      <c r="L5821" s="13" t="s">
        <v>14</v>
      </c>
      <c r="M5821" s="7">
        <v>1</v>
      </c>
      <c r="N5821" s="14"/>
    </row>
    <row r="5822" spans="1:14" ht="78.75">
      <c r="A5822" s="6">
        <v>5821</v>
      </c>
      <c r="B5822" s="8" t="s">
        <v>27745</v>
      </c>
      <c r="C5822" s="9" t="s">
        <v>28075</v>
      </c>
      <c r="D5822" s="10" t="s">
        <v>28076</v>
      </c>
      <c r="E5822" s="11" t="s">
        <v>28077</v>
      </c>
      <c r="F5822" s="6">
        <v>480808</v>
      </c>
      <c r="G5822" s="6" t="s">
        <v>27879</v>
      </c>
      <c r="H5822" s="16">
        <v>6914331.1500000004</v>
      </c>
      <c r="I5822" s="12">
        <v>43962</v>
      </c>
      <c r="J5822" s="12">
        <v>44505</v>
      </c>
      <c r="K5822" s="15"/>
      <c r="L5822" s="13" t="s">
        <v>14</v>
      </c>
      <c r="M5822" s="7">
        <v>1</v>
      </c>
      <c r="N5822" s="14"/>
    </row>
    <row r="5823" spans="1:14" ht="94.5">
      <c r="A5823" s="6">
        <v>5822</v>
      </c>
      <c r="B5823" s="8" t="s">
        <v>27745</v>
      </c>
      <c r="C5823" s="9" t="s">
        <v>28078</v>
      </c>
      <c r="D5823" s="10" t="s">
        <v>28079</v>
      </c>
      <c r="E5823" s="11" t="s">
        <v>28080</v>
      </c>
      <c r="F5823" s="6">
        <v>469072</v>
      </c>
      <c r="G5823" s="6" t="s">
        <v>27879</v>
      </c>
      <c r="H5823" s="16">
        <v>18099913.677999999</v>
      </c>
      <c r="I5823" s="12" t="s">
        <v>842</v>
      </c>
      <c r="J5823" s="12" t="s">
        <v>28081</v>
      </c>
      <c r="K5823" s="15"/>
      <c r="L5823" s="13" t="s">
        <v>70</v>
      </c>
      <c r="M5823" s="7">
        <v>1</v>
      </c>
      <c r="N5823" s="14"/>
    </row>
    <row r="5824" spans="1:14" ht="94.5">
      <c r="A5824" s="6">
        <v>5823</v>
      </c>
      <c r="B5824" s="8" t="s">
        <v>27745</v>
      </c>
      <c r="C5824" s="9" t="s">
        <v>28082</v>
      </c>
      <c r="D5824" s="10" t="s">
        <v>28083</v>
      </c>
      <c r="E5824" s="11" t="s">
        <v>28080</v>
      </c>
      <c r="F5824" s="6">
        <v>469072</v>
      </c>
      <c r="G5824" s="6" t="s">
        <v>27879</v>
      </c>
      <c r="H5824" s="16">
        <v>18099913.677999999</v>
      </c>
      <c r="I5824" s="12" t="s">
        <v>842</v>
      </c>
      <c r="J5824" s="12" t="s">
        <v>28081</v>
      </c>
      <c r="K5824" s="15"/>
      <c r="L5824" s="13" t="s">
        <v>70</v>
      </c>
      <c r="M5824" s="7">
        <v>0.85</v>
      </c>
      <c r="N5824" s="14"/>
    </row>
    <row r="5825" spans="1:14" ht="94.5">
      <c r="A5825" s="6">
        <v>5824</v>
      </c>
      <c r="B5825" s="8" t="s">
        <v>27745</v>
      </c>
      <c r="C5825" s="9" t="s">
        <v>28084</v>
      </c>
      <c r="D5825" s="10" t="s">
        <v>28085</v>
      </c>
      <c r="E5825" s="11" t="s">
        <v>28080</v>
      </c>
      <c r="F5825" s="6">
        <v>469072</v>
      </c>
      <c r="G5825" s="6" t="s">
        <v>27879</v>
      </c>
      <c r="H5825" s="16">
        <v>18099913.677999999</v>
      </c>
      <c r="I5825" s="12" t="s">
        <v>842</v>
      </c>
      <c r="J5825" s="12" t="s">
        <v>28081</v>
      </c>
      <c r="K5825" s="15"/>
      <c r="L5825" s="13" t="s">
        <v>70</v>
      </c>
      <c r="M5825" s="7">
        <v>0.15</v>
      </c>
      <c r="N5825" s="14"/>
    </row>
    <row r="5826" spans="1:14" ht="94.5">
      <c r="A5826" s="6">
        <v>5825</v>
      </c>
      <c r="B5826" s="8" t="s">
        <v>27745</v>
      </c>
      <c r="C5826" s="9" t="s">
        <v>28086</v>
      </c>
      <c r="D5826" s="10" t="s">
        <v>17862</v>
      </c>
      <c r="E5826" s="11" t="s">
        <v>28087</v>
      </c>
      <c r="F5826" s="6">
        <v>469070</v>
      </c>
      <c r="G5826" s="6" t="s">
        <v>27879</v>
      </c>
      <c r="H5826" s="16">
        <v>43855266.347000003</v>
      </c>
      <c r="I5826" s="12"/>
      <c r="J5826" s="12"/>
      <c r="K5826" s="15"/>
      <c r="L5826" s="13" t="s">
        <v>14</v>
      </c>
      <c r="M5826" s="7">
        <v>1</v>
      </c>
      <c r="N5826" s="14"/>
    </row>
    <row r="5827" spans="1:14" ht="94.5">
      <c r="A5827" s="6">
        <v>5826</v>
      </c>
      <c r="B5827" s="8" t="s">
        <v>27745</v>
      </c>
      <c r="C5827" s="9" t="s">
        <v>28086</v>
      </c>
      <c r="D5827" s="10" t="s">
        <v>17862</v>
      </c>
      <c r="E5827" s="11" t="s">
        <v>28088</v>
      </c>
      <c r="F5827" s="6">
        <v>469071</v>
      </c>
      <c r="G5827" s="6" t="s">
        <v>27879</v>
      </c>
      <c r="H5827" s="16">
        <v>20687710.379000001</v>
      </c>
      <c r="I5827" s="12"/>
      <c r="J5827" s="12"/>
      <c r="K5827" s="15"/>
      <c r="L5827" s="13" t="s">
        <v>14</v>
      </c>
      <c r="M5827" s="7">
        <v>1</v>
      </c>
      <c r="N5827" s="14"/>
    </row>
    <row r="5828" spans="1:14" ht="75.75">
      <c r="A5828" s="6">
        <v>5827</v>
      </c>
      <c r="B5828" s="8" t="s">
        <v>27745</v>
      </c>
      <c r="C5828" s="9" t="s">
        <v>28089</v>
      </c>
      <c r="D5828" s="10" t="s">
        <v>28090</v>
      </c>
      <c r="E5828" s="11" t="s">
        <v>28091</v>
      </c>
      <c r="F5828" s="6">
        <v>476899</v>
      </c>
      <c r="G5828" s="6" t="s">
        <v>27879</v>
      </c>
      <c r="H5828" s="16">
        <v>9290919.25</v>
      </c>
      <c r="I5828" s="12" t="s">
        <v>11633</v>
      </c>
      <c r="J5828" s="12" t="s">
        <v>2998</v>
      </c>
      <c r="K5828" s="15"/>
      <c r="L5828" s="13" t="s">
        <v>14</v>
      </c>
      <c r="M5828" s="7">
        <v>1</v>
      </c>
      <c r="N5828" s="14"/>
    </row>
    <row r="5829" spans="1:14" ht="220.5">
      <c r="A5829" s="6">
        <v>5828</v>
      </c>
      <c r="B5829" s="8" t="s">
        <v>27745</v>
      </c>
      <c r="C5829" s="9" t="s">
        <v>27991</v>
      </c>
      <c r="D5829" s="10" t="s">
        <v>27992</v>
      </c>
      <c r="E5829" s="11" t="s">
        <v>28092</v>
      </c>
      <c r="F5829" s="6">
        <v>298851</v>
      </c>
      <c r="G5829" s="6" t="s">
        <v>27879</v>
      </c>
      <c r="H5829" s="16">
        <v>29563706.890000001</v>
      </c>
      <c r="I5829" s="12">
        <v>43674</v>
      </c>
      <c r="J5829" s="12">
        <v>43951</v>
      </c>
      <c r="K5829" s="15">
        <v>234.9</v>
      </c>
      <c r="L5829" s="13" t="s">
        <v>14</v>
      </c>
      <c r="M5829" s="7">
        <v>1</v>
      </c>
      <c r="N5829" s="14"/>
    </row>
    <row r="5830" spans="1:14" ht="63">
      <c r="A5830" s="6">
        <v>5829</v>
      </c>
      <c r="B5830" s="8" t="s">
        <v>27745</v>
      </c>
      <c r="C5830" s="9" t="s">
        <v>26633</v>
      </c>
      <c r="D5830" s="10" t="s">
        <v>28093</v>
      </c>
      <c r="E5830" s="11" t="s">
        <v>28094</v>
      </c>
      <c r="F5830" s="6">
        <v>301687</v>
      </c>
      <c r="G5830" s="6" t="s">
        <v>27879</v>
      </c>
      <c r="H5830" s="16">
        <v>25745702.852000002</v>
      </c>
      <c r="I5830" s="12">
        <v>43685</v>
      </c>
      <c r="J5830" s="12">
        <v>43886</v>
      </c>
      <c r="K5830" s="15"/>
      <c r="L5830" s="13" t="s">
        <v>14</v>
      </c>
      <c r="M5830" s="7">
        <v>1</v>
      </c>
      <c r="N5830" s="14"/>
    </row>
    <row r="5831" spans="1:14" ht="157.5">
      <c r="A5831" s="6">
        <v>5830</v>
      </c>
      <c r="B5831" s="8" t="s">
        <v>27745</v>
      </c>
      <c r="C5831" s="9" t="s">
        <v>28001</v>
      </c>
      <c r="D5831" s="10" t="s">
        <v>27999</v>
      </c>
      <c r="E5831" s="11" t="s">
        <v>28095</v>
      </c>
      <c r="F5831" s="6">
        <v>301686</v>
      </c>
      <c r="G5831" s="6" t="s">
        <v>27879</v>
      </c>
      <c r="H5831" s="16">
        <v>24498080.782000002</v>
      </c>
      <c r="I5831" s="12">
        <v>43683</v>
      </c>
      <c r="J5831" s="12">
        <v>43917</v>
      </c>
      <c r="K5831" s="15"/>
      <c r="L5831" s="13" t="s">
        <v>14</v>
      </c>
      <c r="M5831" s="7">
        <v>1</v>
      </c>
      <c r="N5831" s="14"/>
    </row>
    <row r="5832" spans="1:14" ht="252">
      <c r="A5832" s="6">
        <v>5831</v>
      </c>
      <c r="B5832" s="8" t="s">
        <v>27745</v>
      </c>
      <c r="C5832" s="9" t="s">
        <v>28096</v>
      </c>
      <c r="D5832" s="10" t="s">
        <v>28093</v>
      </c>
      <c r="E5832" s="11" t="s">
        <v>28097</v>
      </c>
      <c r="F5832" s="6">
        <v>307082</v>
      </c>
      <c r="G5832" s="6" t="s">
        <v>27879</v>
      </c>
      <c r="H5832" s="16">
        <v>24175597.778999999</v>
      </c>
      <c r="I5832" s="12" t="s">
        <v>16478</v>
      </c>
      <c r="J5832" s="12" t="s">
        <v>2921</v>
      </c>
      <c r="K5832" s="15"/>
      <c r="L5832" s="13" t="s">
        <v>14</v>
      </c>
      <c r="M5832" s="7">
        <v>1</v>
      </c>
      <c r="N5832" s="14"/>
    </row>
    <row r="5833" spans="1:14" ht="78.75">
      <c r="A5833" s="6">
        <v>5832</v>
      </c>
      <c r="B5833" s="8" t="s">
        <v>27745</v>
      </c>
      <c r="C5833" s="9" t="s">
        <v>27991</v>
      </c>
      <c r="D5833" s="10" t="s">
        <v>27992</v>
      </c>
      <c r="E5833" s="11" t="s">
        <v>28098</v>
      </c>
      <c r="F5833" s="6">
        <v>349489</v>
      </c>
      <c r="G5833" s="6" t="s">
        <v>27879</v>
      </c>
      <c r="H5833" s="16">
        <v>35315009.328000002</v>
      </c>
      <c r="I5833" s="12" t="s">
        <v>18875</v>
      </c>
      <c r="J5833" s="12" t="s">
        <v>28099</v>
      </c>
      <c r="K5833" s="15">
        <v>20</v>
      </c>
      <c r="L5833" s="13" t="s">
        <v>14</v>
      </c>
      <c r="M5833" s="7">
        <v>1</v>
      </c>
      <c r="N5833" s="14"/>
    </row>
    <row r="5834" spans="1:14" ht="110.25">
      <c r="A5834" s="6">
        <v>5833</v>
      </c>
      <c r="B5834" s="8" t="s">
        <v>27745</v>
      </c>
      <c r="C5834" s="9" t="s">
        <v>27793</v>
      </c>
      <c r="D5834" s="10" t="s">
        <v>11564</v>
      </c>
      <c r="E5834" s="11" t="s">
        <v>28100</v>
      </c>
      <c r="F5834" s="6">
        <v>349490</v>
      </c>
      <c r="G5834" s="6" t="s">
        <v>27879</v>
      </c>
      <c r="H5834" s="16">
        <v>16220123.402000001</v>
      </c>
      <c r="I5834" s="12" t="s">
        <v>428</v>
      </c>
      <c r="J5834" s="12">
        <v>44060</v>
      </c>
      <c r="K5834" s="15"/>
      <c r="L5834" s="13" t="s">
        <v>14</v>
      </c>
      <c r="M5834" s="7">
        <v>1</v>
      </c>
      <c r="N5834" s="14"/>
    </row>
    <row r="5835" spans="1:14" ht="157.5">
      <c r="A5835" s="6">
        <v>5834</v>
      </c>
      <c r="B5835" s="8" t="s">
        <v>27745</v>
      </c>
      <c r="C5835" s="9" t="s">
        <v>28101</v>
      </c>
      <c r="D5835" s="10" t="s">
        <v>28102</v>
      </c>
      <c r="E5835" s="11" t="s">
        <v>28103</v>
      </c>
      <c r="F5835" s="6">
        <v>349491</v>
      </c>
      <c r="G5835" s="6" t="s">
        <v>27879</v>
      </c>
      <c r="H5835" s="16">
        <v>15684724.632999999</v>
      </c>
      <c r="I5835" s="12" t="s">
        <v>4257</v>
      </c>
      <c r="J5835" s="12">
        <v>44060</v>
      </c>
      <c r="K5835" s="15">
        <v>7</v>
      </c>
      <c r="L5835" s="13" t="s">
        <v>14</v>
      </c>
      <c r="M5835" s="7">
        <v>1</v>
      </c>
      <c r="N5835" s="14"/>
    </row>
    <row r="5836" spans="1:14" ht="78.75">
      <c r="A5836" s="6">
        <v>5835</v>
      </c>
      <c r="B5836" s="8" t="s">
        <v>27745</v>
      </c>
      <c r="C5836" s="9" t="s">
        <v>28010</v>
      </c>
      <c r="D5836" s="10" t="s">
        <v>28011</v>
      </c>
      <c r="E5836" s="11" t="s">
        <v>28104</v>
      </c>
      <c r="F5836" s="6">
        <v>349488</v>
      </c>
      <c r="G5836" s="6" t="s">
        <v>27879</v>
      </c>
      <c r="H5836" s="16">
        <v>28702456.348000001</v>
      </c>
      <c r="I5836" s="12" t="s">
        <v>4545</v>
      </c>
      <c r="J5836" s="12">
        <v>44074</v>
      </c>
      <c r="K5836" s="15">
        <v>7</v>
      </c>
      <c r="L5836" s="13" t="s">
        <v>14</v>
      </c>
      <c r="M5836" s="7">
        <v>1</v>
      </c>
      <c r="N5836" s="14"/>
    </row>
    <row r="5837" spans="1:14" ht="110.25">
      <c r="A5837" s="6">
        <v>5836</v>
      </c>
      <c r="B5837" s="8" t="s">
        <v>27745</v>
      </c>
      <c r="C5837" s="9" t="s">
        <v>28105</v>
      </c>
      <c r="D5837" s="10" t="s">
        <v>28106</v>
      </c>
      <c r="E5837" s="11" t="s">
        <v>28107</v>
      </c>
      <c r="F5837" s="6">
        <v>430461</v>
      </c>
      <c r="G5837" s="6" t="s">
        <v>27879</v>
      </c>
      <c r="H5837" s="16">
        <v>12315091.300000001</v>
      </c>
      <c r="I5837" s="12">
        <v>43996</v>
      </c>
      <c r="J5837" s="12">
        <v>44236</v>
      </c>
      <c r="K5837" s="15"/>
      <c r="L5837" s="13" t="s">
        <v>14</v>
      </c>
      <c r="M5837" s="7">
        <v>1</v>
      </c>
      <c r="N5837" s="14"/>
    </row>
    <row r="5838" spans="1:14" ht="114">
      <c r="A5838" s="6">
        <v>5837</v>
      </c>
      <c r="B5838" s="8" t="s">
        <v>27745</v>
      </c>
      <c r="C5838" s="9" t="s">
        <v>27991</v>
      </c>
      <c r="D5838" s="10" t="s">
        <v>27992</v>
      </c>
      <c r="E5838" s="11" t="s">
        <v>28108</v>
      </c>
      <c r="F5838" s="6">
        <v>409110</v>
      </c>
      <c r="G5838" s="6" t="s">
        <v>27879</v>
      </c>
      <c r="H5838" s="16">
        <v>30299634.914000001</v>
      </c>
      <c r="I5838" s="12" t="s">
        <v>17063</v>
      </c>
      <c r="J5838" s="12" t="s">
        <v>28109</v>
      </c>
      <c r="K5838" s="15"/>
      <c r="L5838" s="13" t="s">
        <v>14</v>
      </c>
      <c r="M5838" s="7">
        <v>1</v>
      </c>
      <c r="N5838" s="14"/>
    </row>
    <row r="5839" spans="1:14" ht="204.75">
      <c r="A5839" s="6">
        <v>5838</v>
      </c>
      <c r="B5839" s="8" t="s">
        <v>27745</v>
      </c>
      <c r="C5839" s="9" t="s">
        <v>27991</v>
      </c>
      <c r="D5839" s="10" t="s">
        <v>27992</v>
      </c>
      <c r="E5839" s="11" t="s">
        <v>28110</v>
      </c>
      <c r="F5839" s="6">
        <v>409111</v>
      </c>
      <c r="G5839" s="6" t="s">
        <v>27879</v>
      </c>
      <c r="H5839" s="16">
        <v>25998503.673999999</v>
      </c>
      <c r="I5839" s="12" t="s">
        <v>28111</v>
      </c>
      <c r="J5839" s="12" t="s">
        <v>28109</v>
      </c>
      <c r="K5839" s="15"/>
      <c r="L5839" s="13" t="s">
        <v>14</v>
      </c>
      <c r="M5839" s="7">
        <v>1</v>
      </c>
      <c r="N5839" s="14"/>
    </row>
    <row r="5840" spans="1:14" ht="315">
      <c r="A5840" s="6">
        <v>5839</v>
      </c>
      <c r="B5840" s="8" t="s">
        <v>27745</v>
      </c>
      <c r="C5840" s="9" t="s">
        <v>27991</v>
      </c>
      <c r="D5840" s="10" t="s">
        <v>27992</v>
      </c>
      <c r="E5840" s="11" t="s">
        <v>28112</v>
      </c>
      <c r="F5840" s="6">
        <v>322232</v>
      </c>
      <c r="G5840" s="6" t="s">
        <v>27879</v>
      </c>
      <c r="H5840" s="16">
        <v>30041418.381000001</v>
      </c>
      <c r="I5840" s="12" t="s">
        <v>18882</v>
      </c>
      <c r="J5840" s="12">
        <v>43974</v>
      </c>
      <c r="K5840" s="15">
        <v>80</v>
      </c>
      <c r="L5840" s="13" t="s">
        <v>14</v>
      </c>
      <c r="M5840" s="7">
        <v>1</v>
      </c>
      <c r="N5840" s="14"/>
    </row>
    <row r="5841" spans="1:14" ht="220.5">
      <c r="A5841" s="6">
        <v>5840</v>
      </c>
      <c r="B5841" s="8" t="s">
        <v>27745</v>
      </c>
      <c r="C5841" s="9" t="s">
        <v>27896</v>
      </c>
      <c r="D5841" s="10" t="s">
        <v>27897</v>
      </c>
      <c r="E5841" s="11" t="s">
        <v>28113</v>
      </c>
      <c r="F5841" s="6">
        <v>322236</v>
      </c>
      <c r="G5841" s="6" t="s">
        <v>27879</v>
      </c>
      <c r="H5841" s="16">
        <v>20709982.462000001</v>
      </c>
      <c r="I5841" s="12" t="s">
        <v>28114</v>
      </c>
      <c r="J5841" s="12">
        <v>43998</v>
      </c>
      <c r="K5841" s="15">
        <v>66.5</v>
      </c>
      <c r="L5841" s="13" t="s">
        <v>14</v>
      </c>
      <c r="M5841" s="7">
        <v>1</v>
      </c>
      <c r="N5841" s="14"/>
    </row>
    <row r="5842" spans="1:14" ht="78.75">
      <c r="A5842" s="6">
        <v>5841</v>
      </c>
      <c r="B5842" s="8" t="s">
        <v>27745</v>
      </c>
      <c r="C5842" s="9" t="s">
        <v>27896</v>
      </c>
      <c r="D5842" s="10" t="s">
        <v>27897</v>
      </c>
      <c r="E5842" s="11" t="s">
        <v>28115</v>
      </c>
      <c r="F5842" s="6">
        <v>322233</v>
      </c>
      <c r="G5842" s="6" t="s">
        <v>27879</v>
      </c>
      <c r="H5842" s="16">
        <v>20430803</v>
      </c>
      <c r="I5842" s="12" t="s">
        <v>28114</v>
      </c>
      <c r="J5842" s="12">
        <v>44001</v>
      </c>
      <c r="K5842" s="15"/>
      <c r="L5842" s="13" t="s">
        <v>14</v>
      </c>
      <c r="M5842" s="7">
        <v>1</v>
      </c>
      <c r="N5842" s="14"/>
    </row>
    <row r="5843" spans="1:14" ht="346.5">
      <c r="A5843" s="6">
        <v>5842</v>
      </c>
      <c r="B5843" s="8" t="s">
        <v>27745</v>
      </c>
      <c r="C5843" s="9" t="s">
        <v>28116</v>
      </c>
      <c r="D5843" s="10" t="s">
        <v>28117</v>
      </c>
      <c r="E5843" s="11" t="s">
        <v>28118</v>
      </c>
      <c r="F5843" s="6">
        <v>322235</v>
      </c>
      <c r="G5843" s="6" t="s">
        <v>27879</v>
      </c>
      <c r="H5843" s="16">
        <v>27957399.761</v>
      </c>
      <c r="I5843" s="12" t="s">
        <v>16485</v>
      </c>
      <c r="J5843" s="12">
        <v>44008</v>
      </c>
      <c r="K5843" s="15">
        <v>48</v>
      </c>
      <c r="L5843" s="13" t="s">
        <v>14</v>
      </c>
      <c r="M5843" s="7">
        <v>1</v>
      </c>
      <c r="N5843" s="14"/>
    </row>
    <row r="5844" spans="1:14" ht="228.75">
      <c r="A5844" s="6">
        <v>5843</v>
      </c>
      <c r="B5844" s="8" t="s">
        <v>27745</v>
      </c>
      <c r="C5844" s="9" t="s">
        <v>27991</v>
      </c>
      <c r="D5844" s="10" t="s">
        <v>27992</v>
      </c>
      <c r="E5844" s="11" t="s">
        <v>28119</v>
      </c>
      <c r="F5844" s="6">
        <v>370253</v>
      </c>
      <c r="G5844" s="6" t="s">
        <v>27879</v>
      </c>
      <c r="H5844" s="16">
        <v>28276939.284000002</v>
      </c>
      <c r="I5844" s="12" t="s">
        <v>28120</v>
      </c>
      <c r="J5844" s="12" t="s">
        <v>28121</v>
      </c>
      <c r="K5844" s="15">
        <v>11</v>
      </c>
      <c r="L5844" s="13" t="s">
        <v>14</v>
      </c>
      <c r="M5844" s="7">
        <v>1</v>
      </c>
      <c r="N5844" s="14"/>
    </row>
    <row r="5845" spans="1:14" ht="91.5">
      <c r="A5845" s="6">
        <v>5844</v>
      </c>
      <c r="B5845" s="8" t="s">
        <v>27745</v>
      </c>
      <c r="C5845" s="9" t="s">
        <v>28122</v>
      </c>
      <c r="D5845" s="10" t="s">
        <v>28123</v>
      </c>
      <c r="E5845" s="11" t="s">
        <v>28124</v>
      </c>
      <c r="F5845" s="6">
        <v>415967</v>
      </c>
      <c r="G5845" s="6" t="s">
        <v>27879</v>
      </c>
      <c r="H5845" s="16">
        <v>8059995.7000000002</v>
      </c>
      <c r="I5845" s="12" t="s">
        <v>2921</v>
      </c>
      <c r="J5845" s="12" t="s">
        <v>2842</v>
      </c>
      <c r="K5845" s="15"/>
      <c r="L5845" s="13" t="s">
        <v>14</v>
      </c>
      <c r="M5845" s="7">
        <v>1</v>
      </c>
      <c r="N5845" s="14"/>
    </row>
    <row r="5846" spans="1:14" ht="78.75">
      <c r="A5846" s="6">
        <v>5845</v>
      </c>
      <c r="B5846" s="8" t="s">
        <v>27745</v>
      </c>
      <c r="C5846" s="9" t="s">
        <v>28125</v>
      </c>
      <c r="D5846" s="10" t="s">
        <v>6791</v>
      </c>
      <c r="E5846" s="11" t="s">
        <v>28126</v>
      </c>
      <c r="F5846" s="6">
        <v>483912</v>
      </c>
      <c r="G5846" s="6" t="s">
        <v>27879</v>
      </c>
      <c r="H5846" s="16">
        <v>45821660.090000004</v>
      </c>
      <c r="I5846" s="12" t="s">
        <v>710</v>
      </c>
      <c r="J5846" s="12" t="s">
        <v>28127</v>
      </c>
      <c r="K5846" s="15"/>
      <c r="L5846" s="13" t="s">
        <v>14</v>
      </c>
      <c r="M5846" s="7">
        <v>1</v>
      </c>
      <c r="N5846" s="14"/>
    </row>
    <row r="5847" spans="1:14" ht="94.5">
      <c r="A5847" s="6">
        <v>5846</v>
      </c>
      <c r="B5847" s="8" t="s">
        <v>27745</v>
      </c>
      <c r="C5847" s="9" t="s">
        <v>28128</v>
      </c>
      <c r="D5847" s="10" t="s">
        <v>28129</v>
      </c>
      <c r="E5847" s="11" t="s">
        <v>28130</v>
      </c>
      <c r="F5847" s="6">
        <v>441825</v>
      </c>
      <c r="G5847" s="6" t="s">
        <v>28131</v>
      </c>
      <c r="H5847" s="16">
        <v>297968419.09399998</v>
      </c>
      <c r="I5847" s="12" t="s">
        <v>2887</v>
      </c>
      <c r="J5847" s="12" t="s">
        <v>262</v>
      </c>
      <c r="K5847" s="15">
        <v>605</v>
      </c>
      <c r="L5847" s="13" t="s">
        <v>70</v>
      </c>
      <c r="M5847" s="7">
        <v>1</v>
      </c>
      <c r="N5847" s="14"/>
    </row>
    <row r="5848" spans="1:14" ht="78.75">
      <c r="A5848" s="6">
        <v>5847</v>
      </c>
      <c r="B5848" s="8" t="s">
        <v>27745</v>
      </c>
      <c r="C5848" s="9" t="s">
        <v>28132</v>
      </c>
      <c r="D5848" s="10" t="s">
        <v>27775</v>
      </c>
      <c r="E5848" s="11" t="s">
        <v>28130</v>
      </c>
      <c r="F5848" s="6">
        <v>441825</v>
      </c>
      <c r="G5848" s="6" t="s">
        <v>28131</v>
      </c>
      <c r="H5848" s="16">
        <v>297968419.09399998</v>
      </c>
      <c r="I5848" s="12" t="s">
        <v>2887</v>
      </c>
      <c r="J5848" s="12" t="s">
        <v>262</v>
      </c>
      <c r="K5848" s="15">
        <v>605</v>
      </c>
      <c r="L5848" s="13" t="s">
        <v>70</v>
      </c>
      <c r="M5848" s="7">
        <v>0.7</v>
      </c>
      <c r="N5848" s="14"/>
    </row>
    <row r="5849" spans="1:14" ht="78.75">
      <c r="A5849" s="6">
        <v>5848</v>
      </c>
      <c r="B5849" s="8" t="s">
        <v>27745</v>
      </c>
      <c r="C5849" s="9" t="s">
        <v>28133</v>
      </c>
      <c r="D5849" s="10" t="s">
        <v>2393</v>
      </c>
      <c r="E5849" s="11" t="s">
        <v>28130</v>
      </c>
      <c r="F5849" s="6">
        <v>441825</v>
      </c>
      <c r="G5849" s="6" t="s">
        <v>28131</v>
      </c>
      <c r="H5849" s="16">
        <v>297968419.09399998</v>
      </c>
      <c r="I5849" s="12" t="s">
        <v>2887</v>
      </c>
      <c r="J5849" s="12" t="s">
        <v>262</v>
      </c>
      <c r="K5849" s="15">
        <v>605</v>
      </c>
      <c r="L5849" s="13" t="s">
        <v>70</v>
      </c>
      <c r="M5849" s="7">
        <v>0.3</v>
      </c>
      <c r="N5849" s="14"/>
    </row>
    <row r="5850" spans="1:14" ht="173.25">
      <c r="A5850" s="6">
        <v>5849</v>
      </c>
      <c r="B5850" s="8" t="s">
        <v>27745</v>
      </c>
      <c r="C5850" s="9" t="s">
        <v>28134</v>
      </c>
      <c r="D5850" s="10" t="s">
        <v>28135</v>
      </c>
      <c r="E5850" s="11" t="s">
        <v>28136</v>
      </c>
      <c r="F5850" s="6">
        <v>289678</v>
      </c>
      <c r="G5850" s="6" t="s">
        <v>1587</v>
      </c>
      <c r="H5850" s="16">
        <v>740037855.22000003</v>
      </c>
      <c r="I5850" s="12">
        <v>43703</v>
      </c>
      <c r="J5850" s="12">
        <v>44440</v>
      </c>
      <c r="K5850" s="15">
        <v>5568.44</v>
      </c>
      <c r="L5850" s="13" t="s">
        <v>70</v>
      </c>
      <c r="M5850" s="7">
        <v>1</v>
      </c>
      <c r="N5850" s="14"/>
    </row>
    <row r="5851" spans="1:14" ht="173.25">
      <c r="A5851" s="6">
        <v>5850</v>
      </c>
      <c r="B5851" s="8" t="s">
        <v>27745</v>
      </c>
      <c r="C5851" s="9" t="s">
        <v>28137</v>
      </c>
      <c r="D5851" s="10" t="s">
        <v>28138</v>
      </c>
      <c r="E5851" s="11" t="s">
        <v>28136</v>
      </c>
      <c r="F5851" s="6">
        <v>289678</v>
      </c>
      <c r="G5851" s="6" t="s">
        <v>1587</v>
      </c>
      <c r="H5851" s="16">
        <v>740037855.22000003</v>
      </c>
      <c r="I5851" s="12">
        <v>43703</v>
      </c>
      <c r="J5851" s="12">
        <v>44440</v>
      </c>
      <c r="K5851" s="15">
        <v>5568.44</v>
      </c>
      <c r="L5851" s="13" t="s">
        <v>70</v>
      </c>
      <c r="M5851" s="7">
        <v>0.49</v>
      </c>
      <c r="N5851" s="14"/>
    </row>
    <row r="5852" spans="1:14" ht="173.25">
      <c r="A5852" s="6">
        <v>5851</v>
      </c>
      <c r="B5852" s="8" t="s">
        <v>27745</v>
      </c>
      <c r="C5852" s="9" t="s">
        <v>28139</v>
      </c>
      <c r="D5852" s="10" t="s">
        <v>28140</v>
      </c>
      <c r="E5852" s="11" t="s">
        <v>28136</v>
      </c>
      <c r="F5852" s="6">
        <v>289678</v>
      </c>
      <c r="G5852" s="6" t="s">
        <v>1587</v>
      </c>
      <c r="H5852" s="16">
        <v>740037855.22000003</v>
      </c>
      <c r="I5852" s="12">
        <v>43703</v>
      </c>
      <c r="J5852" s="12">
        <v>44440</v>
      </c>
      <c r="K5852" s="15">
        <v>5568.44</v>
      </c>
      <c r="L5852" s="13" t="s">
        <v>70</v>
      </c>
      <c r="M5852" s="7">
        <v>0.51</v>
      </c>
      <c r="N5852" s="14"/>
    </row>
    <row r="5853" spans="1:14" ht="264">
      <c r="A5853" s="6">
        <v>5852</v>
      </c>
      <c r="B5853" s="8" t="s">
        <v>27745</v>
      </c>
      <c r="C5853" s="9" t="s">
        <v>28141</v>
      </c>
      <c r="D5853" s="10" t="s">
        <v>3236</v>
      </c>
      <c r="E5853" s="11" t="s">
        <v>28142</v>
      </c>
      <c r="F5853" s="6">
        <v>290759</v>
      </c>
      <c r="G5853" s="6" t="s">
        <v>1587</v>
      </c>
      <c r="H5853" s="16">
        <v>531296290.20999998</v>
      </c>
      <c r="I5853" s="12">
        <v>43704</v>
      </c>
      <c r="J5853" s="12">
        <v>44440</v>
      </c>
      <c r="K5853" s="15">
        <v>3907.3</v>
      </c>
      <c r="L5853" s="13" t="s">
        <v>70</v>
      </c>
      <c r="M5853" s="7">
        <v>1</v>
      </c>
      <c r="N5853" s="14"/>
    </row>
    <row r="5854" spans="1:14" ht="264">
      <c r="A5854" s="6">
        <v>5853</v>
      </c>
      <c r="B5854" s="8" t="s">
        <v>27745</v>
      </c>
      <c r="C5854" s="9" t="s">
        <v>28143</v>
      </c>
      <c r="D5854" s="10" t="s">
        <v>18193</v>
      </c>
      <c r="E5854" s="11" t="s">
        <v>28142</v>
      </c>
      <c r="F5854" s="6">
        <v>290759</v>
      </c>
      <c r="G5854" s="6" t="s">
        <v>1587</v>
      </c>
      <c r="H5854" s="16">
        <v>531296290.20999998</v>
      </c>
      <c r="I5854" s="12">
        <v>43704</v>
      </c>
      <c r="J5854" s="12">
        <v>44440</v>
      </c>
      <c r="K5854" s="15">
        <v>3907.3</v>
      </c>
      <c r="L5854" s="13" t="s">
        <v>70</v>
      </c>
      <c r="M5854" s="7">
        <v>0.4</v>
      </c>
      <c r="N5854" s="14"/>
    </row>
    <row r="5855" spans="1:14" ht="264">
      <c r="A5855" s="6">
        <v>5854</v>
      </c>
      <c r="B5855" s="8" t="s">
        <v>27745</v>
      </c>
      <c r="C5855" s="9" t="s">
        <v>28144</v>
      </c>
      <c r="D5855" s="10" t="s">
        <v>28145</v>
      </c>
      <c r="E5855" s="11" t="s">
        <v>28142</v>
      </c>
      <c r="F5855" s="6">
        <v>290759</v>
      </c>
      <c r="G5855" s="6" t="s">
        <v>1587</v>
      </c>
      <c r="H5855" s="16">
        <v>531296290.20999998</v>
      </c>
      <c r="I5855" s="12">
        <v>43704</v>
      </c>
      <c r="J5855" s="12">
        <v>44440</v>
      </c>
      <c r="K5855" s="15">
        <v>3907.3</v>
      </c>
      <c r="L5855" s="13" t="s">
        <v>70</v>
      </c>
      <c r="M5855" s="7">
        <v>0.3</v>
      </c>
      <c r="N5855" s="14"/>
    </row>
    <row r="5856" spans="1:14" ht="264">
      <c r="A5856" s="6">
        <v>5855</v>
      </c>
      <c r="B5856" s="8" t="s">
        <v>27745</v>
      </c>
      <c r="C5856" s="9" t="s">
        <v>28146</v>
      </c>
      <c r="D5856" s="10" t="s">
        <v>6282</v>
      </c>
      <c r="E5856" s="11" t="s">
        <v>28142</v>
      </c>
      <c r="F5856" s="6">
        <v>290759</v>
      </c>
      <c r="G5856" s="6" t="s">
        <v>1587</v>
      </c>
      <c r="H5856" s="16">
        <v>531296290.20999998</v>
      </c>
      <c r="I5856" s="12">
        <v>43704</v>
      </c>
      <c r="J5856" s="12">
        <v>44440</v>
      </c>
      <c r="K5856" s="15">
        <v>3907.3</v>
      </c>
      <c r="L5856" s="13" t="s">
        <v>70</v>
      </c>
      <c r="M5856" s="7">
        <v>0.3</v>
      </c>
      <c r="N5856" s="14"/>
    </row>
    <row r="5857" spans="1:14" ht="94.5">
      <c r="A5857" s="6">
        <v>5856</v>
      </c>
      <c r="B5857" s="8" t="s">
        <v>27745</v>
      </c>
      <c r="C5857" s="9" t="s">
        <v>28147</v>
      </c>
      <c r="D5857" s="10" t="s">
        <v>28148</v>
      </c>
      <c r="E5857" s="11" t="s">
        <v>28149</v>
      </c>
      <c r="F5857" s="6">
        <v>415908</v>
      </c>
      <c r="G5857" s="6" t="s">
        <v>1587</v>
      </c>
      <c r="H5857" s="16">
        <v>238632999.875</v>
      </c>
      <c r="I5857" s="12">
        <v>44080</v>
      </c>
      <c r="J5857" s="12">
        <v>44639</v>
      </c>
      <c r="K5857" s="15"/>
      <c r="L5857" s="13" t="s">
        <v>70</v>
      </c>
      <c r="M5857" s="7">
        <v>1</v>
      </c>
      <c r="N5857" s="14"/>
    </row>
    <row r="5858" spans="1:14" ht="77.25">
      <c r="A5858" s="6">
        <v>5857</v>
      </c>
      <c r="B5858" s="8" t="s">
        <v>27745</v>
      </c>
      <c r="C5858" s="9" t="s">
        <v>28150</v>
      </c>
      <c r="D5858" s="10" t="s">
        <v>28138</v>
      </c>
      <c r="E5858" s="11" t="s">
        <v>28149</v>
      </c>
      <c r="F5858" s="6">
        <v>415908</v>
      </c>
      <c r="G5858" s="6" t="s">
        <v>1587</v>
      </c>
      <c r="H5858" s="16">
        <v>238632999.875</v>
      </c>
      <c r="I5858" s="12">
        <v>44080</v>
      </c>
      <c r="J5858" s="12">
        <v>44639</v>
      </c>
      <c r="K5858" s="15"/>
      <c r="L5858" s="13" t="s">
        <v>70</v>
      </c>
      <c r="M5858" s="7">
        <v>0.51</v>
      </c>
      <c r="N5858" s="14"/>
    </row>
    <row r="5859" spans="1:14" ht="77.25">
      <c r="A5859" s="6">
        <v>5858</v>
      </c>
      <c r="B5859" s="8" t="s">
        <v>27745</v>
      </c>
      <c r="C5859" s="9" t="s">
        <v>28151</v>
      </c>
      <c r="D5859" s="10" t="s">
        <v>28152</v>
      </c>
      <c r="E5859" s="11" t="s">
        <v>28149</v>
      </c>
      <c r="F5859" s="6">
        <v>415908</v>
      </c>
      <c r="G5859" s="6" t="s">
        <v>1587</v>
      </c>
      <c r="H5859" s="16">
        <v>238632999.875</v>
      </c>
      <c r="I5859" s="12">
        <v>44080</v>
      </c>
      <c r="J5859" s="12">
        <v>44639</v>
      </c>
      <c r="K5859" s="15"/>
      <c r="L5859" s="13" t="s">
        <v>70</v>
      </c>
      <c r="M5859" s="7">
        <v>0.49</v>
      </c>
      <c r="N5859" s="14"/>
    </row>
    <row r="5860" spans="1:14" ht="94.5">
      <c r="A5860" s="6">
        <v>5859</v>
      </c>
      <c r="B5860" s="8" t="s">
        <v>27745</v>
      </c>
      <c r="C5860" s="9" t="s">
        <v>28147</v>
      </c>
      <c r="D5860" s="10" t="s">
        <v>28148</v>
      </c>
      <c r="E5860" s="11" t="s">
        <v>28153</v>
      </c>
      <c r="F5860" s="6">
        <v>419429</v>
      </c>
      <c r="G5860" s="6" t="s">
        <v>1587</v>
      </c>
      <c r="H5860" s="16">
        <v>145150311.255</v>
      </c>
      <c r="I5860" s="12">
        <v>44080</v>
      </c>
      <c r="J5860" s="12">
        <v>44639</v>
      </c>
      <c r="K5860" s="15"/>
      <c r="L5860" s="13" t="s">
        <v>70</v>
      </c>
      <c r="M5860" s="7">
        <v>1</v>
      </c>
      <c r="N5860" s="14"/>
    </row>
    <row r="5861" spans="1:14" ht="75">
      <c r="A5861" s="6">
        <v>5860</v>
      </c>
      <c r="B5861" s="8" t="s">
        <v>27745</v>
      </c>
      <c r="C5861" s="9" t="s">
        <v>28150</v>
      </c>
      <c r="D5861" s="10" t="s">
        <v>28138</v>
      </c>
      <c r="E5861" s="11" t="s">
        <v>28153</v>
      </c>
      <c r="F5861" s="6">
        <v>419429</v>
      </c>
      <c r="G5861" s="6" t="s">
        <v>1587</v>
      </c>
      <c r="H5861" s="16">
        <v>145150311.255</v>
      </c>
      <c r="I5861" s="12">
        <v>44080</v>
      </c>
      <c r="J5861" s="12">
        <v>44639</v>
      </c>
      <c r="K5861" s="15"/>
      <c r="L5861" s="13" t="s">
        <v>70</v>
      </c>
      <c r="M5861" s="7">
        <v>0.51</v>
      </c>
      <c r="N5861" s="14"/>
    </row>
    <row r="5862" spans="1:14" ht="75">
      <c r="A5862" s="6">
        <v>5861</v>
      </c>
      <c r="B5862" s="8" t="s">
        <v>27745</v>
      </c>
      <c r="C5862" s="9" t="s">
        <v>28154</v>
      </c>
      <c r="D5862" s="10" t="s">
        <v>28152</v>
      </c>
      <c r="E5862" s="11" t="s">
        <v>28153</v>
      </c>
      <c r="F5862" s="6">
        <v>419429</v>
      </c>
      <c r="G5862" s="6" t="s">
        <v>1587</v>
      </c>
      <c r="H5862" s="16">
        <v>145150311.255</v>
      </c>
      <c r="I5862" s="12">
        <v>44080</v>
      </c>
      <c r="J5862" s="12">
        <v>44639</v>
      </c>
      <c r="K5862" s="15"/>
      <c r="L5862" s="13" t="s">
        <v>70</v>
      </c>
      <c r="M5862" s="7">
        <v>0.49</v>
      </c>
      <c r="N5862" s="14"/>
    </row>
    <row r="5863" spans="1:14" ht="126">
      <c r="A5863" s="6">
        <v>5862</v>
      </c>
      <c r="B5863" s="8" t="s">
        <v>27745</v>
      </c>
      <c r="C5863" s="9" t="s">
        <v>28155</v>
      </c>
      <c r="D5863" s="10" t="s">
        <v>28156</v>
      </c>
      <c r="E5863" s="11" t="s">
        <v>28157</v>
      </c>
      <c r="F5863" s="6">
        <v>415911</v>
      </c>
      <c r="G5863" s="6" t="s">
        <v>1587</v>
      </c>
      <c r="H5863" s="16">
        <v>251159722.35800001</v>
      </c>
      <c r="I5863" s="12">
        <v>44059</v>
      </c>
      <c r="J5863" s="12">
        <v>44617</v>
      </c>
      <c r="K5863" s="15"/>
      <c r="L5863" s="13" t="s">
        <v>70</v>
      </c>
      <c r="M5863" s="7">
        <v>1</v>
      </c>
      <c r="N5863" s="14"/>
    </row>
    <row r="5864" spans="1:14" ht="126">
      <c r="A5864" s="6">
        <v>5863</v>
      </c>
      <c r="B5864" s="8" t="s">
        <v>27745</v>
      </c>
      <c r="C5864" s="9" t="s">
        <v>28158</v>
      </c>
      <c r="D5864" s="10" t="s">
        <v>28026</v>
      </c>
      <c r="E5864" s="11" t="s">
        <v>28157</v>
      </c>
      <c r="F5864" s="6">
        <v>415911</v>
      </c>
      <c r="G5864" s="6" t="s">
        <v>1587</v>
      </c>
      <c r="H5864" s="16">
        <v>251159722.35800001</v>
      </c>
      <c r="I5864" s="12">
        <v>44059</v>
      </c>
      <c r="J5864" s="12">
        <v>44617</v>
      </c>
      <c r="K5864" s="15"/>
      <c r="L5864" s="13" t="s">
        <v>70</v>
      </c>
      <c r="M5864" s="7">
        <v>0.3</v>
      </c>
      <c r="N5864" s="14"/>
    </row>
    <row r="5865" spans="1:14" ht="126">
      <c r="A5865" s="6">
        <v>5864</v>
      </c>
      <c r="B5865" s="8" t="s">
        <v>27745</v>
      </c>
      <c r="C5865" s="9" t="s">
        <v>28159</v>
      </c>
      <c r="D5865" s="10" t="s">
        <v>28160</v>
      </c>
      <c r="E5865" s="11" t="s">
        <v>28157</v>
      </c>
      <c r="F5865" s="6">
        <v>415911</v>
      </c>
      <c r="G5865" s="6" t="s">
        <v>1587</v>
      </c>
      <c r="H5865" s="16">
        <v>251159722.35800001</v>
      </c>
      <c r="I5865" s="12">
        <v>44059</v>
      </c>
      <c r="J5865" s="12">
        <v>44617</v>
      </c>
      <c r="K5865" s="15"/>
      <c r="L5865" s="13" t="s">
        <v>70</v>
      </c>
      <c r="M5865" s="7">
        <v>0.2</v>
      </c>
      <c r="N5865" s="14"/>
    </row>
    <row r="5866" spans="1:14" ht="126">
      <c r="A5866" s="6">
        <v>5865</v>
      </c>
      <c r="B5866" s="8" t="s">
        <v>27745</v>
      </c>
      <c r="C5866" s="9" t="s">
        <v>28161</v>
      </c>
      <c r="D5866" s="10" t="s">
        <v>28162</v>
      </c>
      <c r="E5866" s="11" t="s">
        <v>28157</v>
      </c>
      <c r="F5866" s="6">
        <v>415911</v>
      </c>
      <c r="G5866" s="6" t="s">
        <v>1587</v>
      </c>
      <c r="H5866" s="16">
        <v>251159722.35800001</v>
      </c>
      <c r="I5866" s="12">
        <v>44059</v>
      </c>
      <c r="J5866" s="12">
        <v>44617</v>
      </c>
      <c r="K5866" s="15"/>
      <c r="L5866" s="13" t="s">
        <v>70</v>
      </c>
      <c r="M5866" s="7">
        <v>0.5</v>
      </c>
      <c r="N5866" s="14"/>
    </row>
    <row r="5867" spans="1:14" ht="110.25">
      <c r="A5867" s="6">
        <v>5866</v>
      </c>
      <c r="B5867" s="8" t="s">
        <v>27745</v>
      </c>
      <c r="C5867" s="9" t="s">
        <v>28163</v>
      </c>
      <c r="D5867" s="10" t="s">
        <v>26389</v>
      </c>
      <c r="E5867" s="11" t="s">
        <v>28164</v>
      </c>
      <c r="F5867" s="6">
        <v>415905</v>
      </c>
      <c r="G5867" s="6" t="s">
        <v>1587</v>
      </c>
      <c r="H5867" s="16">
        <v>267440850.22499999</v>
      </c>
      <c r="I5867" s="12">
        <v>44088</v>
      </c>
      <c r="J5867" s="12">
        <v>44647</v>
      </c>
      <c r="K5867" s="15">
        <v>263.52</v>
      </c>
      <c r="L5867" s="13" t="s">
        <v>14</v>
      </c>
      <c r="M5867" s="7">
        <v>1</v>
      </c>
      <c r="N5867" s="14"/>
    </row>
    <row r="5868" spans="1:14" ht="94.5">
      <c r="A5868" s="6">
        <v>5867</v>
      </c>
      <c r="B5868" s="8" t="s">
        <v>27745</v>
      </c>
      <c r="C5868" s="9" t="s">
        <v>28165</v>
      </c>
      <c r="D5868" s="10" t="s">
        <v>499</v>
      </c>
      <c r="E5868" s="11" t="s">
        <v>28166</v>
      </c>
      <c r="F5868" s="6">
        <v>519277</v>
      </c>
      <c r="G5868" s="6" t="s">
        <v>1587</v>
      </c>
      <c r="H5868" s="16">
        <v>260802931.11000001</v>
      </c>
      <c r="I5868" s="12">
        <v>44290</v>
      </c>
      <c r="J5868" s="12">
        <v>44844</v>
      </c>
      <c r="K5868" s="15"/>
      <c r="L5868" s="13" t="s">
        <v>14</v>
      </c>
      <c r="M5868" s="7">
        <v>1</v>
      </c>
      <c r="N5868" s="14"/>
    </row>
    <row r="5869" spans="1:14" ht="126">
      <c r="A5869" s="6">
        <v>5868</v>
      </c>
      <c r="B5869" s="8" t="s">
        <v>27745</v>
      </c>
      <c r="C5869" s="9" t="s">
        <v>28167</v>
      </c>
      <c r="D5869" s="10" t="s">
        <v>28168</v>
      </c>
      <c r="E5869" s="11" t="s">
        <v>28169</v>
      </c>
      <c r="F5869" s="6">
        <v>538410</v>
      </c>
      <c r="G5869" s="6" t="s">
        <v>1587</v>
      </c>
      <c r="H5869" s="16">
        <v>145568133.00999999</v>
      </c>
      <c r="I5869" s="12"/>
      <c r="J5869" s="12"/>
      <c r="K5869" s="15"/>
      <c r="L5869" s="13" t="s">
        <v>70</v>
      </c>
      <c r="M5869" s="7">
        <v>1</v>
      </c>
      <c r="N5869" s="14"/>
    </row>
    <row r="5870" spans="1:14" ht="126">
      <c r="A5870" s="6">
        <v>5869</v>
      </c>
      <c r="B5870" s="8" t="s">
        <v>27745</v>
      </c>
      <c r="C5870" s="9" t="s">
        <v>28150</v>
      </c>
      <c r="D5870" s="10" t="s">
        <v>28138</v>
      </c>
      <c r="E5870" s="11" t="s">
        <v>28169</v>
      </c>
      <c r="F5870" s="6">
        <v>538410</v>
      </c>
      <c r="G5870" s="6" t="s">
        <v>1587</v>
      </c>
      <c r="H5870" s="16">
        <v>145568133.00999999</v>
      </c>
      <c r="I5870" s="12"/>
      <c r="J5870" s="12"/>
      <c r="K5870" s="15"/>
      <c r="L5870" s="13" t="s">
        <v>70</v>
      </c>
      <c r="M5870" s="7">
        <v>0.51</v>
      </c>
      <c r="N5870" s="14"/>
    </row>
    <row r="5871" spans="1:14" ht="126">
      <c r="A5871" s="6">
        <v>5870</v>
      </c>
      <c r="B5871" s="8" t="s">
        <v>27745</v>
      </c>
      <c r="C5871" s="9" t="s">
        <v>28161</v>
      </c>
      <c r="D5871" s="10" t="s">
        <v>28162</v>
      </c>
      <c r="E5871" s="11" t="s">
        <v>28169</v>
      </c>
      <c r="F5871" s="6">
        <v>538410</v>
      </c>
      <c r="G5871" s="6" t="s">
        <v>1587</v>
      </c>
      <c r="H5871" s="16">
        <v>145568133.00999999</v>
      </c>
      <c r="I5871" s="12"/>
      <c r="J5871" s="12"/>
      <c r="K5871" s="15"/>
      <c r="L5871" s="13" t="s">
        <v>70</v>
      </c>
      <c r="M5871" s="7">
        <v>0.49</v>
      </c>
      <c r="N5871" s="14"/>
    </row>
    <row r="5872" spans="1:14" ht="78.75">
      <c r="A5872" s="6">
        <v>5871</v>
      </c>
      <c r="B5872" s="8" t="s">
        <v>27745</v>
      </c>
      <c r="C5872" s="9" t="s">
        <v>28170</v>
      </c>
      <c r="D5872" s="10" t="s">
        <v>28171</v>
      </c>
      <c r="E5872" s="11" t="s">
        <v>28172</v>
      </c>
      <c r="F5872" s="6">
        <v>148814</v>
      </c>
      <c r="G5872" s="6" t="s">
        <v>77</v>
      </c>
      <c r="H5872" s="16">
        <v>15391478.361</v>
      </c>
      <c r="I5872" s="12">
        <v>43316</v>
      </c>
      <c r="J5872" s="12" t="s">
        <v>28173</v>
      </c>
      <c r="K5872" s="15">
        <v>96.54</v>
      </c>
      <c r="L5872" s="13" t="s">
        <v>14</v>
      </c>
      <c r="M5872" s="7">
        <v>1</v>
      </c>
      <c r="N5872" s="14"/>
    </row>
    <row r="5873" spans="1:14" ht="47.25">
      <c r="A5873" s="6">
        <v>5872</v>
      </c>
      <c r="B5873" s="8" t="s">
        <v>27745</v>
      </c>
      <c r="C5873" s="9" t="s">
        <v>28174</v>
      </c>
      <c r="D5873" s="10" t="s">
        <v>28175</v>
      </c>
      <c r="E5873" s="11" t="s">
        <v>28176</v>
      </c>
      <c r="F5873" s="6">
        <v>335727</v>
      </c>
      <c r="G5873" s="6" t="s">
        <v>77</v>
      </c>
      <c r="H5873" s="16">
        <v>17009750</v>
      </c>
      <c r="I5873" s="12">
        <v>43706</v>
      </c>
      <c r="J5873" s="12">
        <v>43930</v>
      </c>
      <c r="K5873" s="15">
        <v>42.78</v>
      </c>
      <c r="L5873" s="13" t="s">
        <v>14</v>
      </c>
      <c r="M5873" s="7">
        <v>1</v>
      </c>
      <c r="N5873" s="14"/>
    </row>
    <row r="5874" spans="1:14" ht="47.25">
      <c r="A5874" s="6">
        <v>5873</v>
      </c>
      <c r="B5874" s="8" t="s">
        <v>27745</v>
      </c>
      <c r="C5874" s="9" t="s">
        <v>28177</v>
      </c>
      <c r="D5874" s="10" t="s">
        <v>28178</v>
      </c>
      <c r="E5874" s="11" t="s">
        <v>28179</v>
      </c>
      <c r="F5874" s="6">
        <v>365410</v>
      </c>
      <c r="G5874" s="6" t="s">
        <v>77</v>
      </c>
      <c r="H5874" s="16">
        <v>11381000</v>
      </c>
      <c r="I5874" s="12">
        <v>43720</v>
      </c>
      <c r="J5874" s="12">
        <v>44124</v>
      </c>
      <c r="K5874" s="15">
        <v>25</v>
      </c>
      <c r="L5874" s="13" t="s">
        <v>14</v>
      </c>
      <c r="M5874" s="7">
        <v>1</v>
      </c>
      <c r="N5874" s="14"/>
    </row>
    <row r="5875" spans="1:14" ht="78.75">
      <c r="A5875" s="6">
        <v>5874</v>
      </c>
      <c r="B5875" s="8" t="s">
        <v>27745</v>
      </c>
      <c r="C5875" s="9" t="s">
        <v>28180</v>
      </c>
      <c r="D5875" s="10" t="s">
        <v>28181</v>
      </c>
      <c r="E5875" s="11" t="s">
        <v>28182</v>
      </c>
      <c r="F5875" s="6">
        <v>365412</v>
      </c>
      <c r="G5875" s="6" t="s">
        <v>77</v>
      </c>
      <c r="H5875" s="16">
        <v>11556750</v>
      </c>
      <c r="I5875" s="12">
        <v>43720</v>
      </c>
      <c r="J5875" s="12" t="s">
        <v>1353</v>
      </c>
      <c r="K5875" s="15">
        <v>24.5</v>
      </c>
      <c r="L5875" s="13" t="s">
        <v>14</v>
      </c>
      <c r="M5875" s="7">
        <v>1</v>
      </c>
      <c r="N5875" s="14"/>
    </row>
    <row r="5876" spans="1:14" ht="78.75">
      <c r="A5876" s="6">
        <v>5875</v>
      </c>
      <c r="B5876" s="8" t="s">
        <v>27745</v>
      </c>
      <c r="C5876" s="9" t="s">
        <v>28183</v>
      </c>
      <c r="D5876" s="10" t="s">
        <v>28184</v>
      </c>
      <c r="E5876" s="11" t="s">
        <v>28185</v>
      </c>
      <c r="F5876" s="6">
        <v>383786</v>
      </c>
      <c r="G5876" s="6" t="s">
        <v>77</v>
      </c>
      <c r="H5876" s="16">
        <v>6498000</v>
      </c>
      <c r="I5876" s="12">
        <v>43860</v>
      </c>
      <c r="J5876" s="12">
        <v>44169</v>
      </c>
      <c r="K5876" s="15">
        <v>36</v>
      </c>
      <c r="L5876" s="13" t="s">
        <v>14</v>
      </c>
      <c r="M5876" s="7">
        <v>1</v>
      </c>
      <c r="N5876" s="14"/>
    </row>
    <row r="5877" spans="1:14" ht="110.25">
      <c r="A5877" s="6">
        <v>5876</v>
      </c>
      <c r="B5877" s="8" t="s">
        <v>27745</v>
      </c>
      <c r="C5877" s="9" t="s">
        <v>28186</v>
      </c>
      <c r="D5877" s="10" t="s">
        <v>28187</v>
      </c>
      <c r="E5877" s="11" t="s">
        <v>28188</v>
      </c>
      <c r="F5877" s="6">
        <v>375441</v>
      </c>
      <c r="G5877" s="6" t="s">
        <v>77</v>
      </c>
      <c r="H5877" s="16">
        <v>7124050</v>
      </c>
      <c r="I5877" s="12" t="s">
        <v>4038</v>
      </c>
      <c r="J5877" s="12" t="s">
        <v>28189</v>
      </c>
      <c r="K5877" s="15">
        <v>20</v>
      </c>
      <c r="L5877" s="13" t="s">
        <v>14</v>
      </c>
      <c r="M5877" s="7">
        <v>1</v>
      </c>
      <c r="N5877" s="14"/>
    </row>
    <row r="5878" spans="1:14" ht="110.25">
      <c r="A5878" s="6">
        <v>5877</v>
      </c>
      <c r="B5878" s="8" t="s">
        <v>27745</v>
      </c>
      <c r="C5878" s="9" t="s">
        <v>28190</v>
      </c>
      <c r="D5878" s="10" t="s">
        <v>28191</v>
      </c>
      <c r="E5878" s="11" t="s">
        <v>28192</v>
      </c>
      <c r="F5878" s="6">
        <v>298853</v>
      </c>
      <c r="G5878" s="6" t="s">
        <v>794</v>
      </c>
      <c r="H5878" s="16">
        <v>16212507.306</v>
      </c>
      <c r="I5878" s="12" t="s">
        <v>28193</v>
      </c>
      <c r="J5878" s="12" t="s">
        <v>1770</v>
      </c>
      <c r="K5878" s="15">
        <v>40</v>
      </c>
      <c r="L5878" s="13" t="s">
        <v>14</v>
      </c>
      <c r="M5878" s="7">
        <v>1</v>
      </c>
      <c r="N5878" s="14"/>
    </row>
    <row r="5879" spans="1:14" ht="94.5">
      <c r="A5879" s="6">
        <v>5878</v>
      </c>
      <c r="B5879" s="8" t="s">
        <v>27745</v>
      </c>
      <c r="C5879" s="9" t="s">
        <v>28194</v>
      </c>
      <c r="D5879" s="10" t="s">
        <v>28195</v>
      </c>
      <c r="E5879" s="11" t="s">
        <v>28196</v>
      </c>
      <c r="F5879" s="6">
        <v>396078</v>
      </c>
      <c r="G5879" s="6" t="s">
        <v>794</v>
      </c>
      <c r="H5879" s="16">
        <v>11837095</v>
      </c>
      <c r="I5879" s="12" t="s">
        <v>9064</v>
      </c>
      <c r="J5879" s="12" t="s">
        <v>4051</v>
      </c>
      <c r="K5879" s="15"/>
      <c r="L5879" s="13" t="s">
        <v>14</v>
      </c>
      <c r="M5879" s="7">
        <v>1</v>
      </c>
      <c r="N5879" s="14"/>
    </row>
    <row r="5880" spans="1:14" ht="63">
      <c r="A5880" s="6">
        <v>5879</v>
      </c>
      <c r="B5880" s="8" t="s">
        <v>27745</v>
      </c>
      <c r="C5880" s="9" t="s">
        <v>28197</v>
      </c>
      <c r="D5880" s="10" t="s">
        <v>27841</v>
      </c>
      <c r="E5880" s="11" t="s">
        <v>28198</v>
      </c>
      <c r="F5880" s="6">
        <v>543819</v>
      </c>
      <c r="G5880" s="6" t="s">
        <v>848</v>
      </c>
      <c r="H5880" s="16">
        <v>9729425.9499999993</v>
      </c>
      <c r="I5880" s="12">
        <v>44291</v>
      </c>
      <c r="J5880" s="12">
        <v>44411</v>
      </c>
      <c r="K5880" s="15">
        <v>29</v>
      </c>
      <c r="L5880" s="13" t="s">
        <v>14</v>
      </c>
      <c r="M5880" s="7">
        <v>1</v>
      </c>
      <c r="N5880" s="14"/>
    </row>
    <row r="5881" spans="1:14" ht="110.25">
      <c r="A5881" s="6">
        <v>5880</v>
      </c>
      <c r="B5881" s="8" t="s">
        <v>27745</v>
      </c>
      <c r="C5881" s="9" t="s">
        <v>28199</v>
      </c>
      <c r="D5881" s="10" t="s">
        <v>28200</v>
      </c>
      <c r="E5881" s="11" t="s">
        <v>28201</v>
      </c>
      <c r="F5881" s="6">
        <v>520830</v>
      </c>
      <c r="G5881" s="6" t="s">
        <v>848</v>
      </c>
      <c r="H5881" s="16">
        <v>3569316.25</v>
      </c>
      <c r="I5881" s="12">
        <v>44243</v>
      </c>
      <c r="J5881" s="12">
        <v>44318</v>
      </c>
      <c r="K5881" s="15"/>
      <c r="L5881" s="13" t="s">
        <v>14</v>
      </c>
      <c r="M5881" s="7">
        <v>1</v>
      </c>
      <c r="N5881" s="14"/>
    </row>
    <row r="5882" spans="1:14" ht="47.25">
      <c r="A5882" s="6">
        <v>5881</v>
      </c>
      <c r="B5882" s="8" t="s">
        <v>27745</v>
      </c>
      <c r="C5882" s="9" t="s">
        <v>28202</v>
      </c>
      <c r="D5882" s="10" t="s">
        <v>27999</v>
      </c>
      <c r="E5882" s="11" t="s">
        <v>28203</v>
      </c>
      <c r="F5882" s="6">
        <v>415920</v>
      </c>
      <c r="G5882" s="6" t="s">
        <v>848</v>
      </c>
      <c r="H5882" s="16">
        <v>12851819.182</v>
      </c>
      <c r="I5882" s="12">
        <v>43915</v>
      </c>
      <c r="J5882" s="12">
        <v>44285</v>
      </c>
      <c r="K5882" s="15">
        <v>49</v>
      </c>
      <c r="L5882" s="13" t="s">
        <v>14</v>
      </c>
      <c r="M5882" s="7">
        <v>1</v>
      </c>
      <c r="N5882" s="14"/>
    </row>
    <row r="5883" spans="1:14" ht="47.25">
      <c r="A5883" s="6">
        <v>5882</v>
      </c>
      <c r="B5883" s="8" t="s">
        <v>27745</v>
      </c>
      <c r="C5883" s="9" t="s">
        <v>28204</v>
      </c>
      <c r="D5883" s="10" t="s">
        <v>11564</v>
      </c>
      <c r="E5883" s="11" t="s">
        <v>28205</v>
      </c>
      <c r="F5883" s="6"/>
      <c r="G5883" s="6" t="s">
        <v>848</v>
      </c>
      <c r="H5883" s="16">
        <v>11866020.720000001</v>
      </c>
      <c r="I5883" s="12">
        <v>44228</v>
      </c>
      <c r="J5883" s="12">
        <v>44319</v>
      </c>
      <c r="K5883" s="15"/>
      <c r="L5883" s="13" t="s">
        <v>14</v>
      </c>
      <c r="M5883" s="7">
        <v>1</v>
      </c>
      <c r="N5883" s="14"/>
    </row>
    <row r="5884" spans="1:14" ht="47.25">
      <c r="A5884" s="6">
        <v>5883</v>
      </c>
      <c r="B5884" s="8" t="s">
        <v>27745</v>
      </c>
      <c r="C5884" s="9" t="s">
        <v>28206</v>
      </c>
      <c r="D5884" s="10" t="s">
        <v>28207</v>
      </c>
      <c r="E5884" s="11" t="s">
        <v>28208</v>
      </c>
      <c r="F5884" s="6">
        <v>514233</v>
      </c>
      <c r="G5884" s="6" t="s">
        <v>848</v>
      </c>
      <c r="H5884" s="16">
        <v>5514846</v>
      </c>
      <c r="I5884" s="12">
        <v>44229</v>
      </c>
      <c r="J5884" s="12">
        <v>44289</v>
      </c>
      <c r="K5884" s="15"/>
      <c r="L5884" s="13" t="s">
        <v>14</v>
      </c>
      <c r="M5884" s="7">
        <v>1</v>
      </c>
      <c r="N5884" s="14"/>
    </row>
    <row r="5885" spans="1:14" ht="47.25">
      <c r="A5885" s="6">
        <v>5884</v>
      </c>
      <c r="B5885" s="8" t="s">
        <v>27745</v>
      </c>
      <c r="C5885" s="9" t="s">
        <v>28209</v>
      </c>
      <c r="D5885" s="10" t="s">
        <v>28210</v>
      </c>
      <c r="E5885" s="11" t="s">
        <v>28211</v>
      </c>
      <c r="F5885" s="6">
        <v>514237</v>
      </c>
      <c r="G5885" s="6" t="s">
        <v>848</v>
      </c>
      <c r="H5885" s="16">
        <v>4321835.95</v>
      </c>
      <c r="I5885" s="12">
        <v>44224</v>
      </c>
      <c r="J5885" s="12">
        <v>44284</v>
      </c>
      <c r="K5885" s="15"/>
      <c r="L5885" s="13" t="s">
        <v>14</v>
      </c>
      <c r="M5885" s="7">
        <v>1</v>
      </c>
      <c r="N5885" s="14"/>
    </row>
    <row r="5886" spans="1:14" ht="47.25">
      <c r="A5886" s="6">
        <v>5885</v>
      </c>
      <c r="B5886" s="8" t="s">
        <v>27745</v>
      </c>
      <c r="C5886" s="9" t="s">
        <v>28212</v>
      </c>
      <c r="D5886" s="10" t="s">
        <v>28213</v>
      </c>
      <c r="E5886" s="11" t="s">
        <v>28214</v>
      </c>
      <c r="F5886" s="6">
        <v>301122</v>
      </c>
      <c r="G5886" s="6" t="s">
        <v>848</v>
      </c>
      <c r="H5886" s="16">
        <v>16415672.638</v>
      </c>
      <c r="I5886" s="12">
        <v>43669</v>
      </c>
      <c r="J5886" s="12">
        <v>43943</v>
      </c>
      <c r="K5886" s="15">
        <v>77.257999999999996</v>
      </c>
      <c r="L5886" s="13" t="s">
        <v>70</v>
      </c>
      <c r="M5886" s="7">
        <v>1</v>
      </c>
      <c r="N5886" s="14"/>
    </row>
    <row r="5887" spans="1:14" ht="47.25">
      <c r="A5887" s="6">
        <v>5886</v>
      </c>
      <c r="B5887" s="8" t="s">
        <v>27745</v>
      </c>
      <c r="C5887" s="9" t="s">
        <v>28215</v>
      </c>
      <c r="D5887" s="10" t="s">
        <v>28216</v>
      </c>
      <c r="E5887" s="11" t="s">
        <v>28214</v>
      </c>
      <c r="F5887" s="6">
        <v>301122</v>
      </c>
      <c r="G5887" s="6" t="s">
        <v>848</v>
      </c>
      <c r="H5887" s="16">
        <v>16415672.638</v>
      </c>
      <c r="I5887" s="12">
        <v>43669</v>
      </c>
      <c r="J5887" s="12">
        <v>43943</v>
      </c>
      <c r="K5887" s="15">
        <v>77.257999999999996</v>
      </c>
      <c r="L5887" s="13" t="s">
        <v>70</v>
      </c>
      <c r="M5887" s="7">
        <v>0.51</v>
      </c>
      <c r="N5887" s="14"/>
    </row>
    <row r="5888" spans="1:14" ht="47.25">
      <c r="A5888" s="6">
        <v>5887</v>
      </c>
      <c r="B5888" s="8" t="s">
        <v>27745</v>
      </c>
      <c r="C5888" s="9" t="s">
        <v>28217</v>
      </c>
      <c r="D5888" s="10" t="s">
        <v>28218</v>
      </c>
      <c r="E5888" s="11" t="s">
        <v>28214</v>
      </c>
      <c r="F5888" s="6">
        <v>301122</v>
      </c>
      <c r="G5888" s="6" t="s">
        <v>848</v>
      </c>
      <c r="H5888" s="16">
        <v>16415672.638</v>
      </c>
      <c r="I5888" s="12">
        <v>43669</v>
      </c>
      <c r="J5888" s="12">
        <v>43943</v>
      </c>
      <c r="K5888" s="15">
        <v>77.257999999999996</v>
      </c>
      <c r="L5888" s="13" t="s">
        <v>70</v>
      </c>
      <c r="M5888" s="7">
        <v>0.49</v>
      </c>
      <c r="N5888" s="14"/>
    </row>
    <row r="5889" spans="1:14" ht="31.5">
      <c r="A5889" s="6">
        <v>5888</v>
      </c>
      <c r="B5889" s="8" t="s">
        <v>27745</v>
      </c>
      <c r="C5889" s="9" t="s">
        <v>28219</v>
      </c>
      <c r="D5889" s="10" t="s">
        <v>26634</v>
      </c>
      <c r="E5889" s="11" t="s">
        <v>28220</v>
      </c>
      <c r="F5889" s="6">
        <v>310666</v>
      </c>
      <c r="G5889" s="6" t="s">
        <v>848</v>
      </c>
      <c r="H5889" s="16">
        <v>11072807.094000001</v>
      </c>
      <c r="I5889" s="12">
        <v>43692</v>
      </c>
      <c r="J5889" s="12">
        <v>43826</v>
      </c>
      <c r="K5889" s="15">
        <v>70.95</v>
      </c>
      <c r="L5889" s="13" t="s">
        <v>14</v>
      </c>
      <c r="M5889" s="7">
        <v>1</v>
      </c>
      <c r="N5889" s="14"/>
    </row>
    <row r="5890" spans="1:14" ht="63">
      <c r="A5890" s="6">
        <v>5889</v>
      </c>
      <c r="B5890" s="8" t="s">
        <v>27745</v>
      </c>
      <c r="C5890" s="9" t="s">
        <v>28221</v>
      </c>
      <c r="D5890" s="10" t="s">
        <v>28222</v>
      </c>
      <c r="E5890" s="11" t="s">
        <v>28223</v>
      </c>
      <c r="F5890" s="6">
        <v>415912</v>
      </c>
      <c r="G5890" s="6" t="s">
        <v>848</v>
      </c>
      <c r="H5890" s="16">
        <v>6597165.75</v>
      </c>
      <c r="I5890" s="12">
        <v>43912</v>
      </c>
      <c r="J5890" s="12">
        <v>43845</v>
      </c>
      <c r="K5890" s="15"/>
      <c r="L5890" s="13" t="s">
        <v>14</v>
      </c>
      <c r="M5890" s="7">
        <v>1</v>
      </c>
      <c r="N5890" s="14"/>
    </row>
    <row r="5891" spans="1:14" ht="47.25">
      <c r="A5891" s="6">
        <v>5890</v>
      </c>
      <c r="B5891" s="8" t="s">
        <v>27745</v>
      </c>
      <c r="C5891" s="9" t="s">
        <v>28202</v>
      </c>
      <c r="D5891" s="10" t="s">
        <v>27999</v>
      </c>
      <c r="E5891" s="11" t="s">
        <v>28224</v>
      </c>
      <c r="F5891" s="6">
        <v>421334</v>
      </c>
      <c r="G5891" s="6" t="s">
        <v>848</v>
      </c>
      <c r="H5891" s="16">
        <v>11396307.27</v>
      </c>
      <c r="I5891" s="12">
        <v>44056</v>
      </c>
      <c r="J5891" s="12">
        <v>44181</v>
      </c>
      <c r="K5891" s="15"/>
      <c r="L5891" s="13" t="s">
        <v>14</v>
      </c>
      <c r="M5891" s="7">
        <v>1</v>
      </c>
      <c r="N5891" s="14"/>
    </row>
    <row r="5892" spans="1:14" ht="63">
      <c r="A5892" s="6">
        <v>5891</v>
      </c>
      <c r="B5892" s="8" t="s">
        <v>27745</v>
      </c>
      <c r="C5892" s="9" t="s">
        <v>28225</v>
      </c>
      <c r="D5892" s="10" t="s">
        <v>28222</v>
      </c>
      <c r="E5892" s="11" t="s">
        <v>28226</v>
      </c>
      <c r="F5892" s="6">
        <v>415919</v>
      </c>
      <c r="G5892" s="6" t="s">
        <v>848</v>
      </c>
      <c r="H5892" s="16">
        <v>4542435.45</v>
      </c>
      <c r="I5892" s="12">
        <v>43912</v>
      </c>
      <c r="J5892" s="12">
        <v>43845</v>
      </c>
      <c r="K5892" s="15">
        <v>14.5</v>
      </c>
      <c r="L5892" s="13" t="s">
        <v>14</v>
      </c>
      <c r="M5892" s="7">
        <v>1</v>
      </c>
      <c r="N5892" s="14"/>
    </row>
    <row r="5893" spans="1:14" ht="47.25">
      <c r="A5893" s="6">
        <v>5892</v>
      </c>
      <c r="B5893" s="8" t="s">
        <v>27745</v>
      </c>
      <c r="C5893" s="9" t="s">
        <v>28227</v>
      </c>
      <c r="D5893" s="10" t="s">
        <v>27969</v>
      </c>
      <c r="E5893" s="11" t="s">
        <v>28228</v>
      </c>
      <c r="F5893" s="6">
        <v>421330</v>
      </c>
      <c r="G5893" s="6" t="s">
        <v>848</v>
      </c>
      <c r="H5893" s="16">
        <v>9211596.1500000004</v>
      </c>
      <c r="I5893" s="12">
        <v>43941</v>
      </c>
      <c r="J5893" s="12">
        <v>44032</v>
      </c>
      <c r="K5893" s="15">
        <v>59.5</v>
      </c>
      <c r="L5893" s="13" t="s">
        <v>14</v>
      </c>
      <c r="M5893" s="7">
        <v>1</v>
      </c>
      <c r="N5893" s="14"/>
    </row>
    <row r="5894" spans="1:14" ht="47.25">
      <c r="A5894" s="6">
        <v>5893</v>
      </c>
      <c r="B5894" s="8" t="s">
        <v>27745</v>
      </c>
      <c r="C5894" s="9" t="s">
        <v>28229</v>
      </c>
      <c r="D5894" s="10" t="s">
        <v>27882</v>
      </c>
      <c r="E5894" s="11" t="s">
        <v>28230</v>
      </c>
      <c r="F5894" s="6">
        <v>471264</v>
      </c>
      <c r="G5894" s="6" t="s">
        <v>848</v>
      </c>
      <c r="H5894" s="16">
        <v>24745631.550000001</v>
      </c>
      <c r="I5894" s="12">
        <v>44090</v>
      </c>
      <c r="J5894" s="12">
        <v>44209</v>
      </c>
      <c r="K5894" s="15"/>
      <c r="L5894" s="13" t="s">
        <v>14</v>
      </c>
      <c r="M5894" s="7">
        <v>1</v>
      </c>
      <c r="N5894" s="14"/>
    </row>
    <row r="5895" spans="1:14" ht="47.25">
      <c r="A5895" s="6">
        <v>5894</v>
      </c>
      <c r="B5895" s="8" t="s">
        <v>27745</v>
      </c>
      <c r="C5895" s="9" t="s">
        <v>28231</v>
      </c>
      <c r="D5895" s="10" t="s">
        <v>28232</v>
      </c>
      <c r="E5895" s="11" t="s">
        <v>28233</v>
      </c>
      <c r="F5895" s="6">
        <v>500214</v>
      </c>
      <c r="G5895" s="6" t="s">
        <v>848</v>
      </c>
      <c r="H5895" s="16">
        <v>2172881.7999999998</v>
      </c>
      <c r="I5895" s="12">
        <v>44192</v>
      </c>
      <c r="J5895" s="12">
        <v>44253</v>
      </c>
      <c r="K5895" s="15"/>
      <c r="L5895" s="13" t="s">
        <v>14</v>
      </c>
      <c r="M5895" s="7">
        <v>1</v>
      </c>
      <c r="N5895" s="14"/>
    </row>
    <row r="5896" spans="1:14" ht="63">
      <c r="A5896" s="6">
        <v>5895</v>
      </c>
      <c r="B5896" s="8" t="s">
        <v>27745</v>
      </c>
      <c r="C5896" s="9" t="s">
        <v>28234</v>
      </c>
      <c r="D5896" s="10" t="s">
        <v>11235</v>
      </c>
      <c r="E5896" s="11" t="s">
        <v>28235</v>
      </c>
      <c r="F5896" s="6">
        <v>500215</v>
      </c>
      <c r="G5896" s="6" t="s">
        <v>848</v>
      </c>
      <c r="H5896" s="16">
        <v>5933400.75</v>
      </c>
      <c r="I5896" s="12">
        <v>44192</v>
      </c>
      <c r="J5896" s="12">
        <v>44253</v>
      </c>
      <c r="K5896" s="15"/>
      <c r="L5896" s="13" t="s">
        <v>14</v>
      </c>
      <c r="M5896" s="7">
        <v>1</v>
      </c>
      <c r="N5896" s="14"/>
    </row>
    <row r="5897" spans="1:14" ht="47.25">
      <c r="A5897" s="6">
        <v>5896</v>
      </c>
      <c r="B5897" s="8" t="s">
        <v>27745</v>
      </c>
      <c r="C5897" s="9" t="s">
        <v>28236</v>
      </c>
      <c r="D5897" s="10" t="s">
        <v>28237</v>
      </c>
      <c r="E5897" s="11" t="s">
        <v>28238</v>
      </c>
      <c r="F5897" s="6">
        <v>514232</v>
      </c>
      <c r="G5897" s="6" t="s">
        <v>848</v>
      </c>
      <c r="H5897" s="16">
        <v>2643589.7000000002</v>
      </c>
      <c r="I5897" s="12">
        <v>44224</v>
      </c>
      <c r="J5897" s="12">
        <v>44284</v>
      </c>
      <c r="K5897" s="15"/>
      <c r="L5897" s="13" t="s">
        <v>14</v>
      </c>
      <c r="M5897" s="7">
        <v>1</v>
      </c>
      <c r="N5897" s="14"/>
    </row>
    <row r="5898" spans="1:14" ht="47.25">
      <c r="A5898" s="6">
        <v>5897</v>
      </c>
      <c r="B5898" s="8" t="s">
        <v>27745</v>
      </c>
      <c r="C5898" s="9" t="s">
        <v>28239</v>
      </c>
      <c r="D5898" s="10" t="s">
        <v>28240</v>
      </c>
      <c r="E5898" s="11" t="s">
        <v>28241</v>
      </c>
      <c r="F5898" s="6">
        <v>520829</v>
      </c>
      <c r="G5898" s="6" t="s">
        <v>848</v>
      </c>
      <c r="H5898" s="16">
        <v>4811589.45</v>
      </c>
      <c r="I5898" s="12">
        <v>44237</v>
      </c>
      <c r="J5898" s="12">
        <v>44312</v>
      </c>
      <c r="K5898" s="15">
        <v>12.5</v>
      </c>
      <c r="L5898" s="13" t="s">
        <v>14</v>
      </c>
      <c r="M5898" s="7">
        <v>1</v>
      </c>
      <c r="N5898" s="14"/>
    </row>
    <row r="5899" spans="1:14" ht="47.25">
      <c r="A5899" s="6">
        <v>5898</v>
      </c>
      <c r="B5899" s="8" t="s">
        <v>27745</v>
      </c>
      <c r="C5899" s="9" t="s">
        <v>28242</v>
      </c>
      <c r="D5899" s="10" t="s">
        <v>11582</v>
      </c>
      <c r="E5899" s="11" t="s">
        <v>28243</v>
      </c>
      <c r="F5899" s="6">
        <v>490694</v>
      </c>
      <c r="G5899" s="6" t="s">
        <v>608</v>
      </c>
      <c r="H5899" s="16">
        <v>16716394</v>
      </c>
      <c r="I5899" s="12" t="s">
        <v>22723</v>
      </c>
      <c r="J5899" s="12" t="s">
        <v>8325</v>
      </c>
      <c r="K5899" s="15">
        <v>69</v>
      </c>
      <c r="L5899" s="13" t="s">
        <v>14</v>
      </c>
      <c r="M5899" s="7">
        <v>1</v>
      </c>
      <c r="N5899" s="14"/>
    </row>
    <row r="5900" spans="1:14" ht="47.25">
      <c r="A5900" s="6">
        <v>5899</v>
      </c>
      <c r="B5900" s="8" t="s">
        <v>27745</v>
      </c>
      <c r="C5900" s="9" t="s">
        <v>28244</v>
      </c>
      <c r="D5900" s="10" t="s">
        <v>28117</v>
      </c>
      <c r="E5900" s="11" t="s">
        <v>28245</v>
      </c>
      <c r="F5900" s="6">
        <v>490668</v>
      </c>
      <c r="G5900" s="6" t="s">
        <v>608</v>
      </c>
      <c r="H5900" s="16">
        <v>4929639.3</v>
      </c>
      <c r="I5900" s="12">
        <v>44139</v>
      </c>
      <c r="J5900" s="12">
        <v>44214</v>
      </c>
      <c r="K5900" s="15">
        <v>14</v>
      </c>
      <c r="L5900" s="13" t="s">
        <v>14</v>
      </c>
      <c r="M5900" s="7">
        <v>1</v>
      </c>
      <c r="N5900" s="14"/>
    </row>
    <row r="5901" spans="1:14" ht="47.25">
      <c r="A5901" s="6">
        <v>5900</v>
      </c>
      <c r="B5901" s="8" t="s">
        <v>27745</v>
      </c>
      <c r="C5901" s="9" t="s">
        <v>28242</v>
      </c>
      <c r="D5901" s="10" t="s">
        <v>11582</v>
      </c>
      <c r="E5901" s="11" t="s">
        <v>28246</v>
      </c>
      <c r="F5901" s="6">
        <v>490693</v>
      </c>
      <c r="G5901" s="6" t="s">
        <v>608</v>
      </c>
      <c r="H5901" s="16">
        <v>20106793.149999999</v>
      </c>
      <c r="I5901" s="12" t="s">
        <v>13660</v>
      </c>
      <c r="J5901" s="12" t="s">
        <v>9027</v>
      </c>
      <c r="K5901" s="15">
        <v>13.9</v>
      </c>
      <c r="L5901" s="13" t="s">
        <v>14</v>
      </c>
      <c r="M5901" s="7">
        <v>1</v>
      </c>
      <c r="N5901" s="14"/>
    </row>
    <row r="5902" spans="1:14" ht="31.5">
      <c r="A5902" s="6">
        <v>5901</v>
      </c>
      <c r="B5902" s="8" t="s">
        <v>27745</v>
      </c>
      <c r="C5902" s="9" t="s">
        <v>28247</v>
      </c>
      <c r="D5902" s="10" t="s">
        <v>11545</v>
      </c>
      <c r="E5902" s="11" t="s">
        <v>28248</v>
      </c>
      <c r="F5902" s="6">
        <v>490685</v>
      </c>
      <c r="G5902" s="6" t="s">
        <v>608</v>
      </c>
      <c r="H5902" s="16">
        <v>10084352.6</v>
      </c>
      <c r="I5902" s="12">
        <v>44132</v>
      </c>
      <c r="J5902" s="12">
        <v>44222</v>
      </c>
      <c r="K5902" s="15"/>
      <c r="L5902" s="13" t="s">
        <v>14</v>
      </c>
      <c r="M5902" s="7">
        <v>1</v>
      </c>
      <c r="N5902" s="14"/>
    </row>
    <row r="5903" spans="1:14" ht="78.75">
      <c r="A5903" s="6">
        <v>5902</v>
      </c>
      <c r="B5903" s="8" t="s">
        <v>27745</v>
      </c>
      <c r="C5903" s="9" t="s">
        <v>28249</v>
      </c>
      <c r="D5903" s="10" t="s">
        <v>28250</v>
      </c>
      <c r="E5903" s="11" t="s">
        <v>28251</v>
      </c>
      <c r="F5903" s="6">
        <v>490686</v>
      </c>
      <c r="G5903" s="6" t="s">
        <v>608</v>
      </c>
      <c r="H5903" s="16">
        <v>12232899.199999999</v>
      </c>
      <c r="I5903" s="12">
        <v>44130</v>
      </c>
      <c r="J5903" s="12">
        <v>44252</v>
      </c>
      <c r="K5903" s="15">
        <v>64</v>
      </c>
      <c r="L5903" s="13" t="s">
        <v>14</v>
      </c>
      <c r="M5903" s="7">
        <v>1</v>
      </c>
      <c r="N5903" s="14"/>
    </row>
    <row r="5904" spans="1:14" ht="47.25">
      <c r="A5904" s="6">
        <v>5903</v>
      </c>
      <c r="B5904" s="8" t="s">
        <v>27745</v>
      </c>
      <c r="C5904" s="9" t="s">
        <v>28252</v>
      </c>
      <c r="D5904" s="10" t="s">
        <v>28253</v>
      </c>
      <c r="E5904" s="11" t="s">
        <v>28254</v>
      </c>
      <c r="F5904" s="6">
        <v>490670</v>
      </c>
      <c r="G5904" s="6" t="s">
        <v>608</v>
      </c>
      <c r="H5904" s="16">
        <v>4961749.3</v>
      </c>
      <c r="I5904" s="12">
        <v>44129</v>
      </c>
      <c r="J5904" s="12">
        <v>44204</v>
      </c>
      <c r="K5904" s="15">
        <v>32.4</v>
      </c>
      <c r="L5904" s="13" t="s">
        <v>14</v>
      </c>
      <c r="M5904" s="7">
        <v>1</v>
      </c>
      <c r="N5904" s="14"/>
    </row>
    <row r="5905" spans="1:14" ht="31.5">
      <c r="A5905" s="6">
        <v>5904</v>
      </c>
      <c r="B5905" s="8" t="s">
        <v>27745</v>
      </c>
      <c r="C5905" s="9" t="s">
        <v>28255</v>
      </c>
      <c r="D5905" s="10" t="s">
        <v>28256</v>
      </c>
      <c r="E5905" s="11" t="s">
        <v>28257</v>
      </c>
      <c r="F5905" s="6">
        <v>490673</v>
      </c>
      <c r="G5905" s="6" t="s">
        <v>608</v>
      </c>
      <c r="H5905" s="16">
        <v>5666885.8499999996</v>
      </c>
      <c r="I5905" s="12">
        <v>44142</v>
      </c>
      <c r="J5905" s="12">
        <v>44217</v>
      </c>
      <c r="K5905" s="15">
        <v>14.5</v>
      </c>
      <c r="L5905" s="13" t="s">
        <v>14</v>
      </c>
      <c r="M5905" s="7">
        <v>1</v>
      </c>
      <c r="N5905" s="14"/>
    </row>
    <row r="5906" spans="1:14" ht="47.25">
      <c r="A5906" s="6">
        <v>5905</v>
      </c>
      <c r="B5906" s="8" t="s">
        <v>27745</v>
      </c>
      <c r="C5906" s="9" t="s">
        <v>28258</v>
      </c>
      <c r="D5906" s="10" t="s">
        <v>28259</v>
      </c>
      <c r="E5906" s="11" t="s">
        <v>28260</v>
      </c>
      <c r="F5906" s="6">
        <v>490633</v>
      </c>
      <c r="G5906" s="6" t="s">
        <v>608</v>
      </c>
      <c r="H5906" s="16">
        <v>4524000.7</v>
      </c>
      <c r="I5906" s="12">
        <v>44136</v>
      </c>
      <c r="J5906" s="12">
        <v>44195</v>
      </c>
      <c r="K5906" s="15">
        <v>22.3</v>
      </c>
      <c r="L5906" s="13" t="s">
        <v>14</v>
      </c>
      <c r="M5906" s="7">
        <v>1</v>
      </c>
      <c r="N5906" s="14"/>
    </row>
    <row r="5907" spans="1:14" ht="47.25">
      <c r="A5907" s="6">
        <v>5906</v>
      </c>
      <c r="B5907" s="8" t="s">
        <v>27745</v>
      </c>
      <c r="C5907" s="9" t="s">
        <v>27870</v>
      </c>
      <c r="D5907" s="10"/>
      <c r="E5907" s="11" t="s">
        <v>28261</v>
      </c>
      <c r="F5907" s="6">
        <v>536308</v>
      </c>
      <c r="G5907" s="6" t="s">
        <v>608</v>
      </c>
      <c r="H5907" s="16">
        <v>4313227.05</v>
      </c>
      <c r="I5907" s="12">
        <v>44277</v>
      </c>
      <c r="J5907" s="12">
        <v>44368</v>
      </c>
      <c r="K5907" s="15"/>
      <c r="L5907" s="13" t="s">
        <v>14</v>
      </c>
      <c r="M5907" s="7">
        <v>1</v>
      </c>
      <c r="N5907" s="14"/>
    </row>
    <row r="5908" spans="1:14" ht="141.75">
      <c r="A5908" s="6">
        <v>5907</v>
      </c>
      <c r="B5908" s="8" t="s">
        <v>27745</v>
      </c>
      <c r="C5908" s="9" t="s">
        <v>28262</v>
      </c>
      <c r="D5908" s="10" t="s">
        <v>27882</v>
      </c>
      <c r="E5908" s="11" t="s">
        <v>28263</v>
      </c>
      <c r="F5908" s="6">
        <v>321174</v>
      </c>
      <c r="G5908" s="6" t="s">
        <v>3248</v>
      </c>
      <c r="H5908" s="16">
        <v>14856119.262</v>
      </c>
      <c r="I5908" s="12" t="s">
        <v>28264</v>
      </c>
      <c r="J5908" s="12">
        <v>44001</v>
      </c>
      <c r="K5908" s="15">
        <v>105.9</v>
      </c>
      <c r="L5908" s="13" t="s">
        <v>14</v>
      </c>
      <c r="M5908" s="7">
        <v>1</v>
      </c>
      <c r="N5908" s="14"/>
    </row>
    <row r="5909" spans="1:14" ht="110.25">
      <c r="A5909" s="6">
        <v>5908</v>
      </c>
      <c r="B5909" s="8" t="s">
        <v>27745</v>
      </c>
      <c r="C5909" s="9" t="s">
        <v>28262</v>
      </c>
      <c r="D5909" s="10" t="s">
        <v>27882</v>
      </c>
      <c r="E5909" s="11" t="s">
        <v>28265</v>
      </c>
      <c r="F5909" s="6">
        <v>321175</v>
      </c>
      <c r="G5909" s="6" t="s">
        <v>3248</v>
      </c>
      <c r="H5909" s="16">
        <v>13639546.030999999</v>
      </c>
      <c r="I5909" s="12" t="s">
        <v>28264</v>
      </c>
      <c r="J5909" s="12" t="s">
        <v>368</v>
      </c>
      <c r="K5909" s="15">
        <v>32</v>
      </c>
      <c r="L5909" s="13" t="s">
        <v>14</v>
      </c>
      <c r="M5909" s="7">
        <v>1</v>
      </c>
      <c r="N5909" s="14"/>
    </row>
    <row r="5910" spans="1:14" ht="63">
      <c r="A5910" s="6">
        <v>5909</v>
      </c>
      <c r="B5910" s="8" t="s">
        <v>27745</v>
      </c>
      <c r="C5910" s="9" t="s">
        <v>28262</v>
      </c>
      <c r="D5910" s="10" t="s">
        <v>27882</v>
      </c>
      <c r="E5910" s="11" t="s">
        <v>28266</v>
      </c>
      <c r="F5910" s="6">
        <v>321177</v>
      </c>
      <c r="G5910" s="6" t="s">
        <v>3248</v>
      </c>
      <c r="H5910" s="16">
        <v>11855696.142000001</v>
      </c>
      <c r="I5910" s="12" t="s">
        <v>28264</v>
      </c>
      <c r="J5910" s="12">
        <v>44001</v>
      </c>
      <c r="K5910" s="15">
        <v>79.5</v>
      </c>
      <c r="L5910" s="13" t="s">
        <v>14</v>
      </c>
      <c r="M5910" s="7">
        <v>1</v>
      </c>
      <c r="N5910" s="14"/>
    </row>
    <row r="5911" spans="1:14" ht="78.75">
      <c r="A5911" s="6">
        <v>5910</v>
      </c>
      <c r="B5911" s="8" t="s">
        <v>27745</v>
      </c>
      <c r="C5911" s="9" t="s">
        <v>27952</v>
      </c>
      <c r="D5911" s="10" t="s">
        <v>27953</v>
      </c>
      <c r="E5911" s="11" t="s">
        <v>28267</v>
      </c>
      <c r="F5911" s="6">
        <v>97677</v>
      </c>
      <c r="G5911" s="6" t="s">
        <v>3248</v>
      </c>
      <c r="H5911" s="16">
        <v>7254013.8140000002</v>
      </c>
      <c r="I5911" s="12">
        <v>42953</v>
      </c>
      <c r="J5911" s="12" t="s">
        <v>28268</v>
      </c>
      <c r="K5911" s="15">
        <v>42</v>
      </c>
      <c r="L5911" s="13" t="s">
        <v>14</v>
      </c>
      <c r="M5911" s="7">
        <v>1</v>
      </c>
      <c r="N5911" s="14"/>
    </row>
    <row r="5912" spans="1:14" ht="78.75">
      <c r="A5912" s="6">
        <v>5911</v>
      </c>
      <c r="B5912" s="8" t="s">
        <v>27745</v>
      </c>
      <c r="C5912" s="9" t="s">
        <v>28269</v>
      </c>
      <c r="D5912" s="10" t="s">
        <v>27813</v>
      </c>
      <c r="E5912" s="11" t="s">
        <v>28270</v>
      </c>
      <c r="F5912" s="6">
        <v>97678</v>
      </c>
      <c r="G5912" s="6" t="s">
        <v>3248</v>
      </c>
      <c r="H5912" s="16">
        <v>4293864.1069999998</v>
      </c>
      <c r="I5912" s="12">
        <v>43045</v>
      </c>
      <c r="J5912" s="12" t="s">
        <v>28271</v>
      </c>
      <c r="K5912" s="15">
        <v>19.03</v>
      </c>
      <c r="L5912" s="13" t="s">
        <v>14</v>
      </c>
      <c r="M5912" s="7">
        <v>1</v>
      </c>
      <c r="N5912" s="14"/>
    </row>
    <row r="5913" spans="1:14" ht="94.5">
      <c r="A5913" s="6">
        <v>5912</v>
      </c>
      <c r="B5913" s="8" t="s">
        <v>27745</v>
      </c>
      <c r="C5913" s="9" t="s">
        <v>27952</v>
      </c>
      <c r="D5913" s="10" t="s">
        <v>27953</v>
      </c>
      <c r="E5913" s="11" t="s">
        <v>28272</v>
      </c>
      <c r="F5913" s="6">
        <v>112700</v>
      </c>
      <c r="G5913" s="6" t="s">
        <v>3248</v>
      </c>
      <c r="H5913" s="16">
        <v>6087768.8949999996</v>
      </c>
      <c r="I5913" s="12">
        <v>43018</v>
      </c>
      <c r="J5913" s="12" t="s">
        <v>28273</v>
      </c>
      <c r="K5913" s="15">
        <v>35</v>
      </c>
      <c r="L5913" s="13" t="s">
        <v>14</v>
      </c>
      <c r="M5913" s="7">
        <v>1</v>
      </c>
      <c r="N5913" s="14"/>
    </row>
    <row r="5914" spans="1:14" ht="94.5">
      <c r="A5914" s="6">
        <v>5913</v>
      </c>
      <c r="B5914" s="8" t="s">
        <v>27745</v>
      </c>
      <c r="C5914" s="9" t="s">
        <v>27952</v>
      </c>
      <c r="D5914" s="10" t="s">
        <v>27953</v>
      </c>
      <c r="E5914" s="11" t="s">
        <v>28274</v>
      </c>
      <c r="F5914" s="6">
        <v>180173</v>
      </c>
      <c r="G5914" s="6" t="s">
        <v>3248</v>
      </c>
      <c r="H5914" s="16">
        <v>7340471.6720000003</v>
      </c>
      <c r="I5914" s="12" t="s">
        <v>28275</v>
      </c>
      <c r="J5914" s="12" t="s">
        <v>28276</v>
      </c>
      <c r="K5914" s="15">
        <v>48</v>
      </c>
      <c r="L5914" s="13" t="s">
        <v>14</v>
      </c>
      <c r="M5914" s="7">
        <v>1</v>
      </c>
      <c r="N5914" s="14"/>
    </row>
    <row r="5915" spans="1:14" ht="47.25">
      <c r="A5915" s="6">
        <v>5914</v>
      </c>
      <c r="B5915" s="8" t="s">
        <v>27745</v>
      </c>
      <c r="C5915" s="9" t="s">
        <v>28277</v>
      </c>
      <c r="D5915" s="10" t="s">
        <v>28278</v>
      </c>
      <c r="E5915" s="11" t="s">
        <v>28279</v>
      </c>
      <c r="F5915" s="6">
        <v>465988</v>
      </c>
      <c r="G5915" s="6" t="s">
        <v>3248</v>
      </c>
      <c r="H5915" s="16">
        <v>7607393.8499999996</v>
      </c>
      <c r="I5915" s="12" t="s">
        <v>28280</v>
      </c>
      <c r="J5915" s="12">
        <v>44278</v>
      </c>
      <c r="K5915" s="15">
        <v>48.5</v>
      </c>
      <c r="L5915" s="13" t="s">
        <v>14</v>
      </c>
      <c r="M5915" s="7">
        <v>1</v>
      </c>
      <c r="N5915" s="14"/>
    </row>
    <row r="5916" spans="1:14" ht="157.5">
      <c r="A5916" s="6">
        <v>5915</v>
      </c>
      <c r="B5916" s="8" t="s">
        <v>27745</v>
      </c>
      <c r="C5916" s="9" t="s">
        <v>28281</v>
      </c>
      <c r="D5916" s="10" t="s">
        <v>28282</v>
      </c>
      <c r="E5916" s="11" t="s">
        <v>28283</v>
      </c>
      <c r="F5916" s="6">
        <v>321180</v>
      </c>
      <c r="G5916" s="6" t="s">
        <v>3248</v>
      </c>
      <c r="H5916" s="16">
        <v>14413865.352</v>
      </c>
      <c r="I5916" s="12" t="s">
        <v>9938</v>
      </c>
      <c r="J5916" s="12" t="s">
        <v>233</v>
      </c>
      <c r="K5916" s="15">
        <v>50.4</v>
      </c>
      <c r="L5916" s="13" t="s">
        <v>14</v>
      </c>
      <c r="M5916" s="7">
        <v>1</v>
      </c>
      <c r="N5916" s="14"/>
    </row>
    <row r="5917" spans="1:14" ht="141.75">
      <c r="A5917" s="6">
        <v>5916</v>
      </c>
      <c r="B5917" s="8" t="s">
        <v>27745</v>
      </c>
      <c r="C5917" s="9" t="s">
        <v>28204</v>
      </c>
      <c r="D5917" s="10" t="s">
        <v>11564</v>
      </c>
      <c r="E5917" s="11" t="s">
        <v>28284</v>
      </c>
      <c r="F5917" s="6">
        <v>348898</v>
      </c>
      <c r="G5917" s="6" t="s">
        <v>3248</v>
      </c>
      <c r="H5917" s="16">
        <v>11621664.378</v>
      </c>
      <c r="I5917" s="12" t="s">
        <v>28285</v>
      </c>
      <c r="J5917" s="12">
        <v>44032</v>
      </c>
      <c r="K5917" s="15">
        <v>15.09</v>
      </c>
      <c r="L5917" s="13" t="s">
        <v>14</v>
      </c>
      <c r="M5917" s="7">
        <v>1</v>
      </c>
      <c r="N5917" s="14"/>
    </row>
    <row r="5918" spans="1:14" ht="78.75">
      <c r="A5918" s="6">
        <v>5917</v>
      </c>
      <c r="B5918" s="8" t="s">
        <v>27745</v>
      </c>
      <c r="C5918" s="9" t="s">
        <v>28281</v>
      </c>
      <c r="D5918" s="10" t="s">
        <v>28282</v>
      </c>
      <c r="E5918" s="11" t="s">
        <v>28286</v>
      </c>
      <c r="F5918" s="6">
        <v>465989</v>
      </c>
      <c r="G5918" s="6" t="s">
        <v>3248</v>
      </c>
      <c r="H5918" s="16">
        <v>23527594.295000002</v>
      </c>
      <c r="I5918" s="12" t="s">
        <v>2917</v>
      </c>
      <c r="J5918" s="12" t="s">
        <v>161</v>
      </c>
      <c r="K5918" s="15"/>
      <c r="L5918" s="13" t="s">
        <v>14</v>
      </c>
      <c r="M5918" s="7">
        <v>1</v>
      </c>
      <c r="N5918" s="14"/>
    </row>
    <row r="5919" spans="1:14" ht="78.75">
      <c r="A5919" s="6">
        <v>5918</v>
      </c>
      <c r="B5919" s="8" t="s">
        <v>27745</v>
      </c>
      <c r="C5919" s="9" t="s">
        <v>28287</v>
      </c>
      <c r="D5919" s="10" t="s">
        <v>28288</v>
      </c>
      <c r="E5919" s="11" t="s">
        <v>28289</v>
      </c>
      <c r="F5919" s="6">
        <v>282858</v>
      </c>
      <c r="G5919" s="6" t="s">
        <v>3248</v>
      </c>
      <c r="H5919" s="16">
        <v>57036000</v>
      </c>
      <c r="I5919" s="12" t="s">
        <v>28290</v>
      </c>
      <c r="J5919" s="12" t="s">
        <v>28291</v>
      </c>
      <c r="K5919" s="15">
        <v>344.64</v>
      </c>
      <c r="L5919" s="13" t="s">
        <v>70</v>
      </c>
      <c r="M5919" s="7">
        <v>1</v>
      </c>
      <c r="N5919" s="14"/>
    </row>
    <row r="5920" spans="1:14" ht="78.75">
      <c r="A5920" s="6">
        <v>5919</v>
      </c>
      <c r="B5920" s="8" t="s">
        <v>27745</v>
      </c>
      <c r="C5920" s="9" t="s">
        <v>28292</v>
      </c>
      <c r="D5920" s="10" t="s">
        <v>28293</v>
      </c>
      <c r="E5920" s="11" t="s">
        <v>28289</v>
      </c>
      <c r="F5920" s="6">
        <v>282858</v>
      </c>
      <c r="G5920" s="6" t="s">
        <v>3248</v>
      </c>
      <c r="H5920" s="16">
        <v>57036000</v>
      </c>
      <c r="I5920" s="12" t="s">
        <v>28290</v>
      </c>
      <c r="J5920" s="12" t="s">
        <v>28291</v>
      </c>
      <c r="K5920" s="15">
        <v>344.64</v>
      </c>
      <c r="L5920" s="13" t="s">
        <v>70</v>
      </c>
      <c r="M5920" s="7">
        <v>0.6</v>
      </c>
      <c r="N5920" s="14"/>
    </row>
    <row r="5921" spans="1:14" ht="78.75">
      <c r="A5921" s="6">
        <v>5920</v>
      </c>
      <c r="B5921" s="8" t="s">
        <v>27745</v>
      </c>
      <c r="C5921" s="9" t="s">
        <v>28294</v>
      </c>
      <c r="D5921" s="10" t="s">
        <v>28295</v>
      </c>
      <c r="E5921" s="11" t="s">
        <v>28289</v>
      </c>
      <c r="F5921" s="6">
        <v>282858</v>
      </c>
      <c r="G5921" s="6" t="s">
        <v>3248</v>
      </c>
      <c r="H5921" s="16">
        <v>57036000</v>
      </c>
      <c r="I5921" s="12" t="s">
        <v>28290</v>
      </c>
      <c r="J5921" s="12" t="s">
        <v>28291</v>
      </c>
      <c r="K5921" s="15">
        <v>344.64</v>
      </c>
      <c r="L5921" s="13" t="s">
        <v>70</v>
      </c>
      <c r="M5921" s="7">
        <v>0.4</v>
      </c>
      <c r="N5921" s="14"/>
    </row>
    <row r="5922" spans="1:14" ht="78.75">
      <c r="A5922" s="6">
        <v>5921</v>
      </c>
      <c r="B5922" s="8" t="s">
        <v>27745</v>
      </c>
      <c r="C5922" s="9" t="s">
        <v>28296</v>
      </c>
      <c r="D5922" s="10" t="s">
        <v>28011</v>
      </c>
      <c r="E5922" s="11" t="s">
        <v>28297</v>
      </c>
      <c r="F5922" s="6">
        <v>313851</v>
      </c>
      <c r="G5922" s="6" t="s">
        <v>3248</v>
      </c>
      <c r="H5922" s="16">
        <v>25395457.649999999</v>
      </c>
      <c r="I5922" s="12" t="s">
        <v>11453</v>
      </c>
      <c r="J5922" s="12">
        <v>43951</v>
      </c>
      <c r="K5922" s="15">
        <v>193.77</v>
      </c>
      <c r="L5922" s="13" t="s">
        <v>14</v>
      </c>
      <c r="M5922" s="7">
        <v>1</v>
      </c>
      <c r="N5922" s="14"/>
    </row>
    <row r="5923" spans="1:14" ht="63">
      <c r="A5923" s="6">
        <v>5922</v>
      </c>
      <c r="B5923" s="8" t="s">
        <v>27745</v>
      </c>
      <c r="C5923" s="9" t="s">
        <v>28298</v>
      </c>
      <c r="D5923" s="10" t="s">
        <v>27972</v>
      </c>
      <c r="E5923" s="11" t="s">
        <v>28299</v>
      </c>
      <c r="F5923" s="6">
        <v>321169</v>
      </c>
      <c r="G5923" s="6" t="s">
        <v>3248</v>
      </c>
      <c r="H5923" s="16">
        <v>8174372.8499999996</v>
      </c>
      <c r="I5923" s="12" t="s">
        <v>16391</v>
      </c>
      <c r="J5923" s="12">
        <v>44028</v>
      </c>
      <c r="K5923" s="15">
        <v>49.15</v>
      </c>
      <c r="L5923" s="13" t="s">
        <v>14</v>
      </c>
      <c r="M5923" s="7">
        <v>1</v>
      </c>
      <c r="N5923" s="14"/>
    </row>
    <row r="5924" spans="1:14" ht="63">
      <c r="A5924" s="6">
        <v>5923</v>
      </c>
      <c r="B5924" s="8" t="s">
        <v>27745</v>
      </c>
      <c r="C5924" s="9" t="s">
        <v>28300</v>
      </c>
      <c r="D5924" s="10" t="s">
        <v>28301</v>
      </c>
      <c r="E5924" s="11" t="s">
        <v>28302</v>
      </c>
      <c r="F5924" s="6">
        <v>321165</v>
      </c>
      <c r="G5924" s="6" t="s">
        <v>3248</v>
      </c>
      <c r="H5924" s="16">
        <v>11060032.75</v>
      </c>
      <c r="I5924" s="12" t="s">
        <v>28303</v>
      </c>
      <c r="J5924" s="12">
        <v>44010</v>
      </c>
      <c r="K5924" s="15"/>
      <c r="L5924" s="13" t="s">
        <v>70</v>
      </c>
      <c r="M5924" s="7">
        <v>1</v>
      </c>
      <c r="N5924" s="14"/>
    </row>
    <row r="5925" spans="1:14" ht="63">
      <c r="A5925" s="6">
        <v>5924</v>
      </c>
      <c r="B5925" s="8" t="s">
        <v>27745</v>
      </c>
      <c r="C5925" s="9" t="s">
        <v>28304</v>
      </c>
      <c r="D5925" s="10" t="s">
        <v>28305</v>
      </c>
      <c r="E5925" s="11" t="s">
        <v>28302</v>
      </c>
      <c r="F5925" s="6">
        <v>321165</v>
      </c>
      <c r="G5925" s="6" t="s">
        <v>3248</v>
      </c>
      <c r="H5925" s="16">
        <v>11060032.75</v>
      </c>
      <c r="I5925" s="12" t="s">
        <v>28303</v>
      </c>
      <c r="J5925" s="12">
        <v>44010</v>
      </c>
      <c r="K5925" s="15"/>
      <c r="L5925" s="13" t="s">
        <v>70</v>
      </c>
      <c r="M5925" s="7">
        <v>0.51</v>
      </c>
      <c r="N5925" s="14"/>
    </row>
    <row r="5926" spans="1:14" ht="63">
      <c r="A5926" s="6">
        <v>5925</v>
      </c>
      <c r="B5926" s="8" t="s">
        <v>27745</v>
      </c>
      <c r="C5926" s="9" t="s">
        <v>28306</v>
      </c>
      <c r="D5926" s="10" t="s">
        <v>28039</v>
      </c>
      <c r="E5926" s="11" t="s">
        <v>28302</v>
      </c>
      <c r="F5926" s="6">
        <v>321165</v>
      </c>
      <c r="G5926" s="6" t="s">
        <v>3248</v>
      </c>
      <c r="H5926" s="16">
        <v>11060032.75</v>
      </c>
      <c r="I5926" s="12" t="s">
        <v>28303</v>
      </c>
      <c r="J5926" s="12">
        <v>44010</v>
      </c>
      <c r="K5926" s="15"/>
      <c r="L5926" s="13" t="s">
        <v>70</v>
      </c>
      <c r="M5926" s="7">
        <v>0.49</v>
      </c>
      <c r="N5926" s="14"/>
    </row>
    <row r="5927" spans="1:14" ht="78.75">
      <c r="A5927" s="6">
        <v>5926</v>
      </c>
      <c r="B5927" s="8" t="s">
        <v>27745</v>
      </c>
      <c r="C5927" s="9" t="s">
        <v>28300</v>
      </c>
      <c r="D5927" s="10" t="s">
        <v>28301</v>
      </c>
      <c r="E5927" s="11" t="s">
        <v>28307</v>
      </c>
      <c r="F5927" s="6">
        <v>321168</v>
      </c>
      <c r="G5927" s="6" t="s">
        <v>3248</v>
      </c>
      <c r="H5927" s="16">
        <v>14761538.024</v>
      </c>
      <c r="I5927" s="12" t="s">
        <v>28303</v>
      </c>
      <c r="J5927" s="12">
        <v>44010</v>
      </c>
      <c r="K5927" s="15">
        <v>74.3</v>
      </c>
      <c r="L5927" s="13" t="s">
        <v>70</v>
      </c>
      <c r="M5927" s="7">
        <v>1</v>
      </c>
      <c r="N5927" s="14"/>
    </row>
    <row r="5928" spans="1:14" ht="78.75">
      <c r="A5928" s="6">
        <v>5927</v>
      </c>
      <c r="B5928" s="8" t="s">
        <v>27745</v>
      </c>
      <c r="C5928" s="9" t="s">
        <v>28304</v>
      </c>
      <c r="D5928" s="10" t="s">
        <v>28305</v>
      </c>
      <c r="E5928" s="11" t="s">
        <v>28307</v>
      </c>
      <c r="F5928" s="6">
        <v>321168</v>
      </c>
      <c r="G5928" s="6" t="s">
        <v>3248</v>
      </c>
      <c r="H5928" s="16">
        <v>14761538.024</v>
      </c>
      <c r="I5928" s="12" t="s">
        <v>28303</v>
      </c>
      <c r="J5928" s="12">
        <v>44010</v>
      </c>
      <c r="K5928" s="15">
        <v>74.3</v>
      </c>
      <c r="L5928" s="13" t="s">
        <v>70</v>
      </c>
      <c r="M5928" s="7">
        <v>0.51</v>
      </c>
      <c r="N5928" s="14"/>
    </row>
    <row r="5929" spans="1:14" ht="78.75">
      <c r="A5929" s="6">
        <v>5928</v>
      </c>
      <c r="B5929" s="8" t="s">
        <v>27745</v>
      </c>
      <c r="C5929" s="9" t="s">
        <v>28308</v>
      </c>
      <c r="D5929" s="10" t="s">
        <v>28039</v>
      </c>
      <c r="E5929" s="11" t="s">
        <v>28307</v>
      </c>
      <c r="F5929" s="6">
        <v>321168</v>
      </c>
      <c r="G5929" s="6" t="s">
        <v>3248</v>
      </c>
      <c r="H5929" s="16">
        <v>14761538.024</v>
      </c>
      <c r="I5929" s="12" t="s">
        <v>28303</v>
      </c>
      <c r="J5929" s="12">
        <v>44010</v>
      </c>
      <c r="K5929" s="15">
        <v>74.3</v>
      </c>
      <c r="L5929" s="13" t="s">
        <v>70</v>
      </c>
      <c r="M5929" s="7">
        <v>0.49</v>
      </c>
      <c r="N5929" s="14"/>
    </row>
    <row r="5930" spans="1:14" ht="78.75">
      <c r="A5930" s="6">
        <v>5929</v>
      </c>
      <c r="B5930" s="8" t="s">
        <v>27745</v>
      </c>
      <c r="C5930" s="9" t="s">
        <v>28309</v>
      </c>
      <c r="D5930" s="10" t="s">
        <v>28310</v>
      </c>
      <c r="E5930" s="11" t="s">
        <v>28311</v>
      </c>
      <c r="F5930" s="6">
        <v>465974</v>
      </c>
      <c r="G5930" s="6" t="s">
        <v>3248</v>
      </c>
      <c r="H5930" s="16">
        <v>10936189.1</v>
      </c>
      <c r="I5930" s="12" t="s">
        <v>13202</v>
      </c>
      <c r="J5930" s="12" t="s">
        <v>880</v>
      </c>
      <c r="K5930" s="15"/>
      <c r="L5930" s="13" t="s">
        <v>14</v>
      </c>
      <c r="M5930" s="7">
        <v>1</v>
      </c>
      <c r="N5930" s="14"/>
    </row>
    <row r="5931" spans="1:14" ht="78.75">
      <c r="A5931" s="6">
        <v>5930</v>
      </c>
      <c r="B5931" s="8" t="s">
        <v>27745</v>
      </c>
      <c r="C5931" s="9" t="s">
        <v>28312</v>
      </c>
      <c r="D5931" s="10" t="s">
        <v>11718</v>
      </c>
      <c r="E5931" s="11" t="s">
        <v>28313</v>
      </c>
      <c r="F5931" s="6">
        <v>294543</v>
      </c>
      <c r="G5931" s="6" t="s">
        <v>3248</v>
      </c>
      <c r="H5931" s="16">
        <v>11105542.75</v>
      </c>
      <c r="I5931" s="12" t="s">
        <v>28314</v>
      </c>
      <c r="J5931" s="12" t="s">
        <v>8450</v>
      </c>
      <c r="K5931" s="15"/>
      <c r="L5931" s="13" t="s">
        <v>14</v>
      </c>
      <c r="M5931" s="7">
        <v>1</v>
      </c>
      <c r="N5931" s="14"/>
    </row>
    <row r="5932" spans="1:14" ht="110.25">
      <c r="A5932" s="6">
        <v>5931</v>
      </c>
      <c r="B5932" s="8" t="s">
        <v>27745</v>
      </c>
      <c r="C5932" s="9" t="s">
        <v>28315</v>
      </c>
      <c r="D5932" s="10" t="s">
        <v>27950</v>
      </c>
      <c r="E5932" s="11" t="s">
        <v>28316</v>
      </c>
      <c r="F5932" s="6">
        <v>316341</v>
      </c>
      <c r="G5932" s="6" t="s">
        <v>3248</v>
      </c>
      <c r="H5932" s="16">
        <v>8149008.7999999998</v>
      </c>
      <c r="I5932" s="12" t="s">
        <v>4674</v>
      </c>
      <c r="J5932" s="12">
        <v>43981</v>
      </c>
      <c r="K5932" s="15">
        <v>55.8</v>
      </c>
      <c r="L5932" s="13" t="s">
        <v>14</v>
      </c>
      <c r="M5932" s="7">
        <v>1</v>
      </c>
      <c r="N5932" s="14"/>
    </row>
    <row r="5933" spans="1:14" ht="78.75">
      <c r="A5933" s="6">
        <v>5932</v>
      </c>
      <c r="B5933" s="8" t="s">
        <v>27745</v>
      </c>
      <c r="C5933" s="9" t="s">
        <v>28317</v>
      </c>
      <c r="D5933" s="10" t="s">
        <v>28318</v>
      </c>
      <c r="E5933" s="11" t="s">
        <v>28319</v>
      </c>
      <c r="F5933" s="6">
        <v>465987</v>
      </c>
      <c r="G5933" s="6" t="s">
        <v>3248</v>
      </c>
      <c r="H5933" s="16">
        <v>7898578.3499999996</v>
      </c>
      <c r="I5933" s="12" t="s">
        <v>13202</v>
      </c>
      <c r="J5933" s="12" t="s">
        <v>880</v>
      </c>
      <c r="K5933" s="15">
        <v>33</v>
      </c>
      <c r="L5933" s="13" t="s">
        <v>14</v>
      </c>
      <c r="M5933" s="7">
        <v>1</v>
      </c>
      <c r="N5933" s="14"/>
    </row>
    <row r="5934" spans="1:14" ht="173.25">
      <c r="A5934" s="6">
        <v>5933</v>
      </c>
      <c r="B5934" s="8" t="s">
        <v>27745</v>
      </c>
      <c r="C5934" s="9" t="s">
        <v>28320</v>
      </c>
      <c r="D5934" s="10" t="s">
        <v>28321</v>
      </c>
      <c r="E5934" s="11" t="s">
        <v>28322</v>
      </c>
      <c r="F5934" s="6">
        <v>240066</v>
      </c>
      <c r="G5934" s="6" t="s">
        <v>3248</v>
      </c>
      <c r="H5934" s="16">
        <v>18734511.100000001</v>
      </c>
      <c r="I5934" s="12" t="s">
        <v>28323</v>
      </c>
      <c r="J5934" s="12" t="s">
        <v>28324</v>
      </c>
      <c r="K5934" s="15">
        <v>165</v>
      </c>
      <c r="L5934" s="13" t="s">
        <v>14</v>
      </c>
      <c r="M5934" s="7">
        <v>1</v>
      </c>
      <c r="N5934" s="14"/>
    </row>
    <row r="5935" spans="1:14" ht="94.5">
      <c r="A5935" s="6">
        <v>5934</v>
      </c>
      <c r="B5935" s="8" t="s">
        <v>27745</v>
      </c>
      <c r="C5935" s="9" t="s">
        <v>28325</v>
      </c>
      <c r="D5935" s="10" t="s">
        <v>27950</v>
      </c>
      <c r="E5935" s="11" t="s">
        <v>28326</v>
      </c>
      <c r="F5935" s="6">
        <v>337773</v>
      </c>
      <c r="G5935" s="6" t="s">
        <v>3248</v>
      </c>
      <c r="H5935" s="16">
        <v>9786957</v>
      </c>
      <c r="I5935" s="12" t="s">
        <v>4674</v>
      </c>
      <c r="J5935" s="12">
        <v>43981</v>
      </c>
      <c r="K5935" s="15">
        <v>8</v>
      </c>
      <c r="L5935" s="13" t="s">
        <v>14</v>
      </c>
      <c r="M5935" s="7">
        <v>1</v>
      </c>
      <c r="N5935" s="14"/>
    </row>
    <row r="5936" spans="1:14" ht="78.75">
      <c r="A5936" s="6">
        <v>5935</v>
      </c>
      <c r="B5936" s="8" t="s">
        <v>27745</v>
      </c>
      <c r="C5936" s="9" t="s">
        <v>28327</v>
      </c>
      <c r="D5936" s="10" t="s">
        <v>28102</v>
      </c>
      <c r="E5936" s="11" t="s">
        <v>28328</v>
      </c>
      <c r="F5936" s="6">
        <v>317597</v>
      </c>
      <c r="G5936" s="6" t="s">
        <v>3248</v>
      </c>
      <c r="H5936" s="16">
        <v>16404131.427999999</v>
      </c>
      <c r="I5936" s="12">
        <v>43685</v>
      </c>
      <c r="J5936" s="12">
        <v>43963</v>
      </c>
      <c r="K5936" s="15">
        <v>101.3</v>
      </c>
      <c r="L5936" s="13" t="s">
        <v>14</v>
      </c>
      <c r="M5936" s="7">
        <v>1</v>
      </c>
      <c r="N5936" s="14"/>
    </row>
    <row r="5937" spans="1:14" ht="63">
      <c r="A5937" s="6">
        <v>5936</v>
      </c>
      <c r="B5937" s="8" t="s">
        <v>27745</v>
      </c>
      <c r="C5937" s="9" t="s">
        <v>28329</v>
      </c>
      <c r="D5937" s="10" t="s">
        <v>28330</v>
      </c>
      <c r="E5937" s="11" t="s">
        <v>28331</v>
      </c>
      <c r="F5937" s="6">
        <v>370248</v>
      </c>
      <c r="G5937" s="6" t="s">
        <v>3248</v>
      </c>
      <c r="H5937" s="16">
        <v>3200788.45</v>
      </c>
      <c r="I5937" s="12">
        <v>43814</v>
      </c>
      <c r="J5937" s="12">
        <v>43971</v>
      </c>
      <c r="K5937" s="15"/>
      <c r="L5937" s="13" t="s">
        <v>14</v>
      </c>
      <c r="M5937" s="7">
        <v>1</v>
      </c>
      <c r="N5937" s="14"/>
    </row>
    <row r="5938" spans="1:14" ht="78.75">
      <c r="A5938" s="6">
        <v>5937</v>
      </c>
      <c r="B5938" s="8" t="s">
        <v>27745</v>
      </c>
      <c r="C5938" s="9" t="s">
        <v>28332</v>
      </c>
      <c r="D5938" s="10" t="s">
        <v>28333</v>
      </c>
      <c r="E5938" s="11" t="s">
        <v>28334</v>
      </c>
      <c r="F5938" s="6">
        <v>365804</v>
      </c>
      <c r="G5938" s="6" t="s">
        <v>3248</v>
      </c>
      <c r="H5938" s="16">
        <v>5049729</v>
      </c>
      <c r="I5938" s="12" t="s">
        <v>28335</v>
      </c>
      <c r="J5938" s="12">
        <v>43968</v>
      </c>
      <c r="K5938" s="15">
        <v>34.5</v>
      </c>
      <c r="L5938" s="13" t="s">
        <v>14</v>
      </c>
      <c r="M5938" s="7">
        <v>1</v>
      </c>
      <c r="N5938" s="14"/>
    </row>
    <row r="5939" spans="1:14" ht="78.75">
      <c r="A5939" s="6">
        <v>5938</v>
      </c>
      <c r="B5939" s="8" t="s">
        <v>27745</v>
      </c>
      <c r="C5939" s="9" t="s">
        <v>28336</v>
      </c>
      <c r="D5939" s="10" t="s">
        <v>11564</v>
      </c>
      <c r="E5939" s="11" t="s">
        <v>28337</v>
      </c>
      <c r="F5939" s="6">
        <v>381898</v>
      </c>
      <c r="G5939" s="6" t="s">
        <v>3248</v>
      </c>
      <c r="H5939" s="16">
        <v>18192172.767000001</v>
      </c>
      <c r="I5939" s="12" t="s">
        <v>137</v>
      </c>
      <c r="J5939" s="12" t="s">
        <v>2823</v>
      </c>
      <c r="K5939" s="15">
        <v>125.5</v>
      </c>
      <c r="L5939" s="13" t="s">
        <v>14</v>
      </c>
      <c r="M5939" s="7">
        <v>1</v>
      </c>
      <c r="N5939" s="14"/>
    </row>
    <row r="5940" spans="1:14" ht="94.5">
      <c r="A5940" s="6">
        <v>5939</v>
      </c>
      <c r="B5940" s="8" t="s">
        <v>27745</v>
      </c>
      <c r="C5940" s="9" t="s">
        <v>28338</v>
      </c>
      <c r="D5940" s="10" t="s">
        <v>28339</v>
      </c>
      <c r="E5940" s="11" t="s">
        <v>28340</v>
      </c>
      <c r="F5940" s="6">
        <v>465985</v>
      </c>
      <c r="G5940" s="6" t="s">
        <v>3248</v>
      </c>
      <c r="H5940" s="16">
        <v>22048341.522999998</v>
      </c>
      <c r="I5940" s="12" t="s">
        <v>28121</v>
      </c>
      <c r="J5940" s="12" t="s">
        <v>12539</v>
      </c>
      <c r="K5940" s="15">
        <v>39.5</v>
      </c>
      <c r="L5940" s="13" t="s">
        <v>14</v>
      </c>
      <c r="M5940" s="7">
        <v>1</v>
      </c>
      <c r="N5940" s="14"/>
    </row>
    <row r="5941" spans="1:14" ht="63">
      <c r="A5941" s="6">
        <v>5940</v>
      </c>
      <c r="B5941" s="8" t="s">
        <v>27745</v>
      </c>
      <c r="C5941" s="9" t="s">
        <v>28341</v>
      </c>
      <c r="D5941" s="10" t="s">
        <v>27927</v>
      </c>
      <c r="E5941" s="11" t="s">
        <v>28342</v>
      </c>
      <c r="F5941" s="6">
        <v>450919</v>
      </c>
      <c r="G5941" s="6" t="s">
        <v>3248</v>
      </c>
      <c r="H5941" s="16">
        <v>25058970.342999998</v>
      </c>
      <c r="I5941" s="12" t="s">
        <v>16399</v>
      </c>
      <c r="J5941" s="12" t="s">
        <v>28343</v>
      </c>
      <c r="K5941" s="15"/>
      <c r="L5941" s="13" t="s">
        <v>70</v>
      </c>
      <c r="M5941" s="7">
        <v>1</v>
      </c>
      <c r="N5941" s="14"/>
    </row>
    <row r="5942" spans="1:14" ht="63">
      <c r="A5942" s="6">
        <v>5941</v>
      </c>
      <c r="B5942" s="8" t="s">
        <v>27745</v>
      </c>
      <c r="C5942" s="9" t="s">
        <v>5601</v>
      </c>
      <c r="D5942" s="10" t="s">
        <v>5601</v>
      </c>
      <c r="E5942" s="11" t="s">
        <v>28342</v>
      </c>
      <c r="F5942" s="6">
        <v>450919</v>
      </c>
      <c r="G5942" s="6" t="s">
        <v>3248</v>
      </c>
      <c r="H5942" s="16">
        <v>25058970.342999998</v>
      </c>
      <c r="I5942" s="12" t="s">
        <v>16399</v>
      </c>
      <c r="J5942" s="12" t="s">
        <v>28343</v>
      </c>
      <c r="K5942" s="15"/>
      <c r="L5942" s="13" t="s">
        <v>70</v>
      </c>
      <c r="M5942" s="7">
        <v>0.51</v>
      </c>
      <c r="N5942" s="14"/>
    </row>
    <row r="5943" spans="1:14" ht="63">
      <c r="A5943" s="6">
        <v>5942</v>
      </c>
      <c r="B5943" s="8" t="s">
        <v>27745</v>
      </c>
      <c r="C5943" s="9" t="s">
        <v>27610</v>
      </c>
      <c r="D5943" s="10" t="s">
        <v>27610</v>
      </c>
      <c r="E5943" s="11" t="s">
        <v>28342</v>
      </c>
      <c r="F5943" s="6">
        <v>450919</v>
      </c>
      <c r="G5943" s="6" t="s">
        <v>3248</v>
      </c>
      <c r="H5943" s="16">
        <v>25058970.342999998</v>
      </c>
      <c r="I5943" s="12" t="s">
        <v>16399</v>
      </c>
      <c r="J5943" s="12" t="s">
        <v>28343</v>
      </c>
      <c r="K5943" s="15"/>
      <c r="L5943" s="13" t="s">
        <v>70</v>
      </c>
      <c r="M5943" s="7">
        <v>0.49</v>
      </c>
      <c r="N5943" s="14"/>
    </row>
    <row r="5944" spans="1:14" ht="63">
      <c r="A5944" s="6">
        <v>5943</v>
      </c>
      <c r="B5944" s="8" t="s">
        <v>27745</v>
      </c>
      <c r="C5944" s="9" t="s">
        <v>28344</v>
      </c>
      <c r="D5944" s="10" t="s">
        <v>28345</v>
      </c>
      <c r="E5944" s="11" t="s">
        <v>28346</v>
      </c>
      <c r="F5944" s="6">
        <v>465986</v>
      </c>
      <c r="G5944" s="6" t="s">
        <v>3248</v>
      </c>
      <c r="H5944" s="16">
        <v>39869000</v>
      </c>
      <c r="I5944" s="12" t="s">
        <v>21922</v>
      </c>
      <c r="J5944" s="12" t="s">
        <v>5240</v>
      </c>
      <c r="K5944" s="15"/>
      <c r="L5944" s="13" t="s">
        <v>70</v>
      </c>
      <c r="M5944" s="7">
        <v>1</v>
      </c>
      <c r="N5944" s="14"/>
    </row>
    <row r="5945" spans="1:14" ht="63">
      <c r="A5945" s="6">
        <v>5944</v>
      </c>
      <c r="B5945" s="8" t="s">
        <v>27745</v>
      </c>
      <c r="C5945" s="9" t="s">
        <v>28347</v>
      </c>
      <c r="D5945" s="10" t="s">
        <v>28348</v>
      </c>
      <c r="E5945" s="11" t="s">
        <v>28346</v>
      </c>
      <c r="F5945" s="6">
        <v>465986</v>
      </c>
      <c r="G5945" s="6" t="s">
        <v>3248</v>
      </c>
      <c r="H5945" s="16">
        <v>39869000</v>
      </c>
      <c r="I5945" s="12" t="s">
        <v>21922</v>
      </c>
      <c r="J5945" s="12" t="s">
        <v>5240</v>
      </c>
      <c r="K5945" s="15"/>
      <c r="L5945" s="13" t="s">
        <v>70</v>
      </c>
      <c r="M5945" s="7">
        <v>0.51</v>
      </c>
      <c r="N5945" s="14"/>
    </row>
    <row r="5946" spans="1:14" ht="63">
      <c r="A5946" s="6">
        <v>5945</v>
      </c>
      <c r="B5946" s="8" t="s">
        <v>27745</v>
      </c>
      <c r="C5946" s="9" t="s">
        <v>28349</v>
      </c>
      <c r="D5946" s="10" t="s">
        <v>28350</v>
      </c>
      <c r="E5946" s="11" t="s">
        <v>28346</v>
      </c>
      <c r="F5946" s="6">
        <v>465986</v>
      </c>
      <c r="G5946" s="6" t="s">
        <v>3248</v>
      </c>
      <c r="H5946" s="16">
        <v>39869000</v>
      </c>
      <c r="I5946" s="12" t="s">
        <v>21922</v>
      </c>
      <c r="J5946" s="12" t="s">
        <v>5240</v>
      </c>
      <c r="K5946" s="15"/>
      <c r="L5946" s="13" t="s">
        <v>70</v>
      </c>
      <c r="M5946" s="7">
        <v>0.49</v>
      </c>
      <c r="N5946" s="14"/>
    </row>
    <row r="5947" spans="1:14" ht="94.5">
      <c r="A5947" s="6">
        <v>5946</v>
      </c>
      <c r="B5947" s="8" t="s">
        <v>27745</v>
      </c>
      <c r="C5947" s="9" t="s">
        <v>28351</v>
      </c>
      <c r="D5947" s="10" t="s">
        <v>5598</v>
      </c>
      <c r="E5947" s="11" t="s">
        <v>28352</v>
      </c>
      <c r="F5947" s="6">
        <v>475780</v>
      </c>
      <c r="G5947" s="6" t="s">
        <v>3248</v>
      </c>
      <c r="H5947" s="16">
        <v>25469000</v>
      </c>
      <c r="I5947" s="12">
        <v>44140</v>
      </c>
      <c r="J5947" s="12">
        <v>44327</v>
      </c>
      <c r="K5947" s="15"/>
      <c r="L5947" s="13" t="s">
        <v>14</v>
      </c>
      <c r="M5947" s="7">
        <v>1</v>
      </c>
      <c r="N5947" s="14"/>
    </row>
    <row r="5948" spans="1:14" ht="78.75">
      <c r="A5948" s="6">
        <v>5947</v>
      </c>
      <c r="B5948" s="8" t="s">
        <v>27745</v>
      </c>
      <c r="C5948" s="9" t="s">
        <v>28353</v>
      </c>
      <c r="D5948" s="10" t="s">
        <v>28354</v>
      </c>
      <c r="E5948" s="11" t="s">
        <v>28355</v>
      </c>
      <c r="F5948" s="6">
        <v>298230</v>
      </c>
      <c r="G5948" s="6" t="s">
        <v>3248</v>
      </c>
      <c r="H5948" s="16">
        <v>7274000</v>
      </c>
      <c r="I5948" s="12" t="s">
        <v>28314</v>
      </c>
      <c r="J5948" s="12" t="s">
        <v>8826</v>
      </c>
      <c r="K5948" s="15"/>
      <c r="L5948" s="13" t="s">
        <v>14</v>
      </c>
      <c r="M5948" s="7">
        <v>1</v>
      </c>
      <c r="N5948" s="14"/>
    </row>
    <row r="5949" spans="1:14" ht="78.75">
      <c r="A5949" s="6">
        <v>5948</v>
      </c>
      <c r="B5949" s="8" t="s">
        <v>27745</v>
      </c>
      <c r="C5949" s="9" t="s">
        <v>28356</v>
      </c>
      <c r="D5949" s="10" t="s">
        <v>28357</v>
      </c>
      <c r="E5949" s="11" t="s">
        <v>28358</v>
      </c>
      <c r="F5949" s="6">
        <v>400208</v>
      </c>
      <c r="G5949" s="6" t="s">
        <v>3248</v>
      </c>
      <c r="H5949" s="16">
        <v>19374000</v>
      </c>
      <c r="I5949" s="12" t="s">
        <v>13911</v>
      </c>
      <c r="J5949" s="12" t="s">
        <v>11063</v>
      </c>
      <c r="K5949" s="15"/>
      <c r="L5949" s="13" t="s">
        <v>14</v>
      </c>
      <c r="M5949" s="7">
        <v>1</v>
      </c>
      <c r="N5949" s="14"/>
    </row>
    <row r="5950" spans="1:14" ht="78.75">
      <c r="A5950" s="6">
        <v>5949</v>
      </c>
      <c r="B5950" s="8" t="s">
        <v>27745</v>
      </c>
      <c r="C5950" s="9" t="s">
        <v>28359</v>
      </c>
      <c r="D5950" s="10" t="s">
        <v>28360</v>
      </c>
      <c r="E5950" s="11" t="s">
        <v>28361</v>
      </c>
      <c r="F5950" s="6">
        <v>298227</v>
      </c>
      <c r="G5950" s="6" t="s">
        <v>3248</v>
      </c>
      <c r="H5950" s="16">
        <v>26112000</v>
      </c>
      <c r="I5950" s="12" t="s">
        <v>28362</v>
      </c>
      <c r="J5950" s="12" t="s">
        <v>14622</v>
      </c>
      <c r="K5950" s="15">
        <v>7</v>
      </c>
      <c r="L5950" s="13" t="s">
        <v>70</v>
      </c>
      <c r="M5950" s="7">
        <v>1</v>
      </c>
      <c r="N5950" s="14"/>
    </row>
    <row r="5951" spans="1:14" ht="78.75">
      <c r="A5951" s="6">
        <v>5950</v>
      </c>
      <c r="B5951" s="8" t="s">
        <v>27745</v>
      </c>
      <c r="C5951" s="9" t="s">
        <v>28363</v>
      </c>
      <c r="D5951" s="10" t="s">
        <v>28216</v>
      </c>
      <c r="E5951" s="11" t="s">
        <v>28361</v>
      </c>
      <c r="F5951" s="6">
        <v>298227</v>
      </c>
      <c r="G5951" s="6" t="s">
        <v>3248</v>
      </c>
      <c r="H5951" s="16">
        <v>26112000</v>
      </c>
      <c r="I5951" s="12" t="s">
        <v>28362</v>
      </c>
      <c r="J5951" s="12" t="s">
        <v>14622</v>
      </c>
      <c r="K5951" s="15">
        <v>7</v>
      </c>
      <c r="L5951" s="13" t="s">
        <v>70</v>
      </c>
      <c r="M5951" s="7">
        <v>0.51</v>
      </c>
      <c r="N5951" s="14"/>
    </row>
    <row r="5952" spans="1:14" ht="78.75">
      <c r="A5952" s="6">
        <v>5951</v>
      </c>
      <c r="B5952" s="8" t="s">
        <v>27745</v>
      </c>
      <c r="C5952" s="9" t="s">
        <v>28364</v>
      </c>
      <c r="D5952" s="10" t="s">
        <v>21016</v>
      </c>
      <c r="E5952" s="11" t="s">
        <v>28361</v>
      </c>
      <c r="F5952" s="6">
        <v>298227</v>
      </c>
      <c r="G5952" s="6" t="s">
        <v>3248</v>
      </c>
      <c r="H5952" s="16">
        <v>26112000</v>
      </c>
      <c r="I5952" s="12" t="s">
        <v>28362</v>
      </c>
      <c r="J5952" s="12" t="s">
        <v>14622</v>
      </c>
      <c r="K5952" s="15">
        <v>7</v>
      </c>
      <c r="L5952" s="13" t="s">
        <v>70</v>
      </c>
      <c r="M5952" s="7">
        <v>0.49</v>
      </c>
      <c r="N5952" s="14"/>
    </row>
    <row r="5953" spans="1:14" ht="47.25">
      <c r="A5953" s="6">
        <v>5952</v>
      </c>
      <c r="B5953" s="8" t="s">
        <v>27745</v>
      </c>
      <c r="C5953" s="9" t="s">
        <v>28365</v>
      </c>
      <c r="D5953" s="10" t="s">
        <v>27937</v>
      </c>
      <c r="E5953" s="11" t="s">
        <v>28366</v>
      </c>
      <c r="F5953" s="6">
        <v>400206</v>
      </c>
      <c r="G5953" s="6" t="s">
        <v>3248</v>
      </c>
      <c r="H5953" s="16">
        <v>11153000</v>
      </c>
      <c r="I5953" s="12">
        <v>43864</v>
      </c>
      <c r="J5953" s="12" t="s">
        <v>12662</v>
      </c>
      <c r="K5953" s="15">
        <v>39.299999999999997</v>
      </c>
      <c r="L5953" s="13" t="s">
        <v>14</v>
      </c>
      <c r="M5953" s="7">
        <v>1</v>
      </c>
      <c r="N5953" s="14"/>
    </row>
    <row r="5954" spans="1:14" ht="105.75">
      <c r="A5954" s="6">
        <v>5953</v>
      </c>
      <c r="B5954" s="8" t="s">
        <v>27745</v>
      </c>
      <c r="C5954" s="9" t="s">
        <v>28367</v>
      </c>
      <c r="D5954" s="10" t="s">
        <v>28368</v>
      </c>
      <c r="E5954" s="11" t="s">
        <v>28369</v>
      </c>
      <c r="F5954" s="6">
        <v>554850</v>
      </c>
      <c r="G5954" s="6" t="s">
        <v>3248</v>
      </c>
      <c r="H5954" s="16">
        <v>6909000</v>
      </c>
      <c r="I5954" s="12">
        <v>44291</v>
      </c>
      <c r="J5954" s="12">
        <v>44418</v>
      </c>
      <c r="K5954" s="15"/>
      <c r="L5954" s="13" t="s">
        <v>14</v>
      </c>
      <c r="M5954" s="7">
        <v>1</v>
      </c>
      <c r="N5954" s="14"/>
    </row>
    <row r="5955" spans="1:14" ht="105.75">
      <c r="A5955" s="6">
        <v>5954</v>
      </c>
      <c r="B5955" s="8" t="s">
        <v>27745</v>
      </c>
      <c r="C5955" s="9" t="s">
        <v>28312</v>
      </c>
      <c r="D5955" s="10" t="s">
        <v>11718</v>
      </c>
      <c r="E5955" s="11" t="s">
        <v>28370</v>
      </c>
      <c r="F5955" s="6">
        <v>54851</v>
      </c>
      <c r="G5955" s="6" t="s">
        <v>3248</v>
      </c>
      <c r="H5955" s="16">
        <v>7362000</v>
      </c>
      <c r="I5955" s="12" t="s">
        <v>8931</v>
      </c>
      <c r="J5955" s="12" t="s">
        <v>13250</v>
      </c>
      <c r="K5955" s="15"/>
      <c r="L5955" s="13" t="s">
        <v>14</v>
      </c>
      <c r="M5955" s="7">
        <v>1</v>
      </c>
      <c r="N5955" s="14"/>
    </row>
    <row r="5956" spans="1:14" ht="74.25">
      <c r="A5956" s="6">
        <v>5955</v>
      </c>
      <c r="B5956" s="8" t="s">
        <v>27745</v>
      </c>
      <c r="C5956" s="9" t="s">
        <v>28371</v>
      </c>
      <c r="D5956" s="10" t="s">
        <v>28372</v>
      </c>
      <c r="E5956" s="11" t="s">
        <v>28373</v>
      </c>
      <c r="F5956" s="6">
        <v>541767</v>
      </c>
      <c r="G5956" s="6" t="s">
        <v>3248</v>
      </c>
      <c r="H5956" s="16">
        <v>7794000</v>
      </c>
      <c r="I5956" s="12" t="s">
        <v>27868</v>
      </c>
      <c r="J5956" s="12" t="s">
        <v>28374</v>
      </c>
      <c r="K5956" s="15"/>
      <c r="L5956" s="13" t="s">
        <v>14</v>
      </c>
      <c r="M5956" s="7">
        <v>1</v>
      </c>
      <c r="N5956" s="14"/>
    </row>
    <row r="5957" spans="1:14" ht="94.5">
      <c r="A5957" s="6">
        <v>5956</v>
      </c>
      <c r="B5957" s="8" t="s">
        <v>27745</v>
      </c>
      <c r="C5957" s="9" t="s">
        <v>28375</v>
      </c>
      <c r="D5957" s="10" t="s">
        <v>28376</v>
      </c>
      <c r="E5957" s="11" t="s">
        <v>28377</v>
      </c>
      <c r="F5957" s="6">
        <v>554849</v>
      </c>
      <c r="G5957" s="6" t="s">
        <v>3248</v>
      </c>
      <c r="H5957" s="16">
        <v>11358000</v>
      </c>
      <c r="I5957" s="12" t="s">
        <v>9461</v>
      </c>
      <c r="J5957" s="12">
        <v>44593</v>
      </c>
      <c r="K5957" s="15"/>
      <c r="L5957" s="13" t="s">
        <v>14</v>
      </c>
      <c r="M5957" s="7">
        <v>1</v>
      </c>
      <c r="N5957" s="14"/>
    </row>
    <row r="5958" spans="1:14" ht="78.75">
      <c r="A5958" s="6">
        <v>5957</v>
      </c>
      <c r="B5958" s="8" t="s">
        <v>27745</v>
      </c>
      <c r="C5958" s="9" t="s">
        <v>28378</v>
      </c>
      <c r="D5958" s="10" t="s">
        <v>28379</v>
      </c>
      <c r="E5958" s="11" t="s">
        <v>28380</v>
      </c>
      <c r="F5958" s="6">
        <v>465983</v>
      </c>
      <c r="G5958" s="6" t="s">
        <v>3248</v>
      </c>
      <c r="H5958" s="16">
        <v>4354000</v>
      </c>
      <c r="I5958" s="12" t="s">
        <v>8786</v>
      </c>
      <c r="J5958" s="12" t="s">
        <v>5063</v>
      </c>
      <c r="K5958" s="15"/>
      <c r="L5958" s="13" t="s">
        <v>14</v>
      </c>
      <c r="M5958" s="7">
        <v>1</v>
      </c>
      <c r="N5958" s="14"/>
    </row>
    <row r="5959" spans="1:14" ht="74.25">
      <c r="A5959" s="6">
        <v>5958</v>
      </c>
      <c r="B5959" s="8" t="s">
        <v>27745</v>
      </c>
      <c r="C5959" s="9" t="s">
        <v>28336</v>
      </c>
      <c r="D5959" s="10" t="s">
        <v>27610</v>
      </c>
      <c r="E5959" s="11" t="s">
        <v>28381</v>
      </c>
      <c r="F5959" s="6">
        <v>537195</v>
      </c>
      <c r="G5959" s="6" t="s">
        <v>3248</v>
      </c>
      <c r="H5959" s="16">
        <v>13678000</v>
      </c>
      <c r="I5959" s="12" t="s">
        <v>8558</v>
      </c>
      <c r="J5959" s="12" t="s">
        <v>28382</v>
      </c>
      <c r="K5959" s="15"/>
      <c r="L5959" s="13" t="s">
        <v>14</v>
      </c>
      <c r="M5959" s="7">
        <v>1</v>
      </c>
      <c r="N5959" s="14"/>
    </row>
    <row r="5960" spans="1:14" ht="110.25">
      <c r="A5960" s="6">
        <v>5959</v>
      </c>
      <c r="B5960" s="8" t="s">
        <v>27745</v>
      </c>
      <c r="C5960" s="9" t="s">
        <v>28383</v>
      </c>
      <c r="D5960" s="10" t="s">
        <v>28384</v>
      </c>
      <c r="E5960" s="11" t="s">
        <v>28385</v>
      </c>
      <c r="F5960" s="6">
        <v>549687</v>
      </c>
      <c r="G5960" s="6" t="s">
        <v>3248</v>
      </c>
      <c r="H5960" s="16">
        <v>5023000</v>
      </c>
      <c r="I5960" s="12" t="s">
        <v>14225</v>
      </c>
      <c r="J5960" s="12" t="s">
        <v>28386</v>
      </c>
      <c r="K5960" s="15"/>
      <c r="L5960" s="13" t="s">
        <v>14</v>
      </c>
      <c r="M5960" s="7">
        <v>1</v>
      </c>
      <c r="N5960" s="14"/>
    </row>
    <row r="5961" spans="1:14" ht="94.5">
      <c r="A5961" s="6">
        <v>5960</v>
      </c>
      <c r="B5961" s="8" t="s">
        <v>27745</v>
      </c>
      <c r="C5961" s="9" t="s">
        <v>28387</v>
      </c>
      <c r="D5961" s="10" t="s">
        <v>28388</v>
      </c>
      <c r="E5961" s="11" t="s">
        <v>28389</v>
      </c>
      <c r="F5961" s="6">
        <v>539628</v>
      </c>
      <c r="G5961" s="6" t="s">
        <v>875</v>
      </c>
      <c r="H5961" s="16">
        <v>4355026.0999999996</v>
      </c>
      <c r="I5961" s="12"/>
      <c r="J5961" s="12"/>
      <c r="K5961" s="15"/>
      <c r="L5961" s="13" t="s">
        <v>14</v>
      </c>
      <c r="M5961" s="7">
        <v>1</v>
      </c>
      <c r="N5961" s="14"/>
    </row>
    <row r="5962" spans="1:14" ht="110.25">
      <c r="A5962" s="6">
        <v>5961</v>
      </c>
      <c r="B5962" s="8" t="s">
        <v>27745</v>
      </c>
      <c r="C5962" s="9" t="s">
        <v>28390</v>
      </c>
      <c r="D5962" s="10" t="s">
        <v>27786</v>
      </c>
      <c r="E5962" s="11" t="s">
        <v>28391</v>
      </c>
      <c r="F5962" s="6">
        <v>539629</v>
      </c>
      <c r="G5962" s="6" t="s">
        <v>875</v>
      </c>
      <c r="H5962" s="16">
        <v>4192801.25</v>
      </c>
      <c r="I5962" s="12" t="s">
        <v>13858</v>
      </c>
      <c r="J5962" s="12" t="s">
        <v>1652</v>
      </c>
      <c r="K5962" s="15"/>
      <c r="L5962" s="13" t="s">
        <v>14</v>
      </c>
      <c r="M5962" s="7">
        <v>1</v>
      </c>
      <c r="N5962" s="14"/>
    </row>
    <row r="5963" spans="1:14" ht="141.75">
      <c r="A5963" s="6">
        <v>5962</v>
      </c>
      <c r="B5963" s="8" t="s">
        <v>27745</v>
      </c>
      <c r="C5963" s="9" t="s">
        <v>28392</v>
      </c>
      <c r="D5963" s="10" t="s">
        <v>28393</v>
      </c>
      <c r="E5963" s="11" t="s">
        <v>28394</v>
      </c>
      <c r="F5963" s="6">
        <v>539630</v>
      </c>
      <c r="G5963" s="6" t="s">
        <v>875</v>
      </c>
      <c r="H5963" s="16">
        <v>9282738.8000000007</v>
      </c>
      <c r="I5963" s="12">
        <v>44290</v>
      </c>
      <c r="J5963" s="12">
        <v>44386</v>
      </c>
      <c r="K5963" s="15"/>
      <c r="L5963" s="13" t="s">
        <v>14</v>
      </c>
      <c r="M5963" s="7">
        <v>1</v>
      </c>
      <c r="N5963" s="14"/>
    </row>
    <row r="5964" spans="1:14" ht="94.5">
      <c r="A5964" s="6">
        <v>5963</v>
      </c>
      <c r="B5964" s="8" t="s">
        <v>27745</v>
      </c>
      <c r="C5964" s="9" t="s">
        <v>28395</v>
      </c>
      <c r="D5964" s="10" t="s">
        <v>11235</v>
      </c>
      <c r="E5964" s="11" t="s">
        <v>28396</v>
      </c>
      <c r="F5964" s="6">
        <v>539631</v>
      </c>
      <c r="G5964" s="6" t="s">
        <v>875</v>
      </c>
      <c r="H5964" s="16">
        <v>5441124.0499999998</v>
      </c>
      <c r="I5964" s="12" t="s">
        <v>8353</v>
      </c>
      <c r="J5964" s="12">
        <v>44236</v>
      </c>
      <c r="K5964" s="15"/>
      <c r="L5964" s="13" t="s">
        <v>14</v>
      </c>
      <c r="M5964" s="7">
        <v>1</v>
      </c>
      <c r="N5964" s="14"/>
    </row>
    <row r="5965" spans="1:14" ht="136.5">
      <c r="A5965" s="6">
        <v>5964</v>
      </c>
      <c r="B5965" s="8" t="s">
        <v>27745</v>
      </c>
      <c r="C5965" s="9" t="s">
        <v>28397</v>
      </c>
      <c r="D5965" s="10" t="s">
        <v>28398</v>
      </c>
      <c r="E5965" s="11" t="s">
        <v>28399</v>
      </c>
      <c r="F5965" s="6">
        <v>539632</v>
      </c>
      <c r="G5965" s="6" t="s">
        <v>875</v>
      </c>
      <c r="H5965" s="16">
        <v>3473900.15</v>
      </c>
      <c r="I5965" s="12" t="s">
        <v>8282</v>
      </c>
      <c r="J5965" s="12" t="s">
        <v>5324</v>
      </c>
      <c r="K5965" s="15"/>
      <c r="L5965" s="13" t="s">
        <v>14</v>
      </c>
      <c r="M5965" s="7">
        <v>1</v>
      </c>
      <c r="N5965" s="14"/>
    </row>
    <row r="5966" spans="1:14" ht="110.25">
      <c r="A5966" s="6">
        <v>5965</v>
      </c>
      <c r="B5966" s="8" t="s">
        <v>27745</v>
      </c>
      <c r="C5966" s="9" t="s">
        <v>28400</v>
      </c>
      <c r="D5966" s="10" t="s">
        <v>28401</v>
      </c>
      <c r="E5966" s="11" t="s">
        <v>28402</v>
      </c>
      <c r="F5966" s="6">
        <v>539633</v>
      </c>
      <c r="G5966" s="6" t="s">
        <v>875</v>
      </c>
      <c r="H5966" s="16">
        <v>6336175.0999999996</v>
      </c>
      <c r="I5966" s="12" t="s">
        <v>4600</v>
      </c>
      <c r="J5966" s="12" t="s">
        <v>8447</v>
      </c>
      <c r="K5966" s="15"/>
      <c r="L5966" s="13" t="s">
        <v>14</v>
      </c>
      <c r="M5966" s="7">
        <v>1</v>
      </c>
      <c r="N5966" s="14"/>
    </row>
    <row r="5967" spans="1:14" ht="110.25">
      <c r="A5967" s="6">
        <v>5966</v>
      </c>
      <c r="B5967" s="8" t="s">
        <v>27745</v>
      </c>
      <c r="C5967" s="9" t="s">
        <v>28403</v>
      </c>
      <c r="D5967" s="10" t="s">
        <v>28404</v>
      </c>
      <c r="E5967" s="11" t="s">
        <v>28405</v>
      </c>
      <c r="F5967" s="6">
        <v>539634</v>
      </c>
      <c r="G5967" s="6" t="s">
        <v>875</v>
      </c>
      <c r="H5967" s="16">
        <v>7507920.3020000001</v>
      </c>
      <c r="I5967" s="12">
        <v>44290</v>
      </c>
      <c r="J5967" s="12">
        <v>44386</v>
      </c>
      <c r="K5967" s="15"/>
      <c r="L5967" s="13" t="s">
        <v>14</v>
      </c>
      <c r="M5967" s="7">
        <v>1</v>
      </c>
      <c r="N5967" s="14"/>
    </row>
    <row r="5968" spans="1:14" ht="94.5">
      <c r="A5968" s="6">
        <v>5967</v>
      </c>
      <c r="B5968" s="8" t="s">
        <v>27745</v>
      </c>
      <c r="C5968" s="9" t="s">
        <v>28406</v>
      </c>
      <c r="D5968" s="10" t="s">
        <v>28407</v>
      </c>
      <c r="E5968" s="11" t="s">
        <v>28408</v>
      </c>
      <c r="F5968" s="6">
        <v>539637</v>
      </c>
      <c r="G5968" s="6" t="s">
        <v>875</v>
      </c>
      <c r="H5968" s="16">
        <v>3736509.6</v>
      </c>
      <c r="I5968" s="12" t="s">
        <v>8282</v>
      </c>
      <c r="J5968" s="12" t="s">
        <v>5324</v>
      </c>
      <c r="K5968" s="15"/>
      <c r="L5968" s="13" t="s">
        <v>14</v>
      </c>
      <c r="M5968" s="7">
        <v>1</v>
      </c>
      <c r="N5968" s="14"/>
    </row>
    <row r="5969" spans="1:14" ht="110.25">
      <c r="A5969" s="6">
        <v>5968</v>
      </c>
      <c r="B5969" s="8" t="s">
        <v>27745</v>
      </c>
      <c r="C5969" s="9" t="s">
        <v>28409</v>
      </c>
      <c r="D5969" s="10" t="s">
        <v>28410</v>
      </c>
      <c r="E5969" s="11" t="s">
        <v>28411</v>
      </c>
      <c r="F5969" s="6">
        <v>539638</v>
      </c>
      <c r="G5969" s="6" t="s">
        <v>875</v>
      </c>
      <c r="H5969" s="16">
        <v>6017138.5</v>
      </c>
      <c r="I5969" s="12" t="s">
        <v>8282</v>
      </c>
      <c r="J5969" s="12" t="s">
        <v>5324</v>
      </c>
      <c r="K5969" s="15"/>
      <c r="L5969" s="13" t="s">
        <v>14</v>
      </c>
      <c r="M5969" s="7">
        <v>1</v>
      </c>
      <c r="N5969" s="14"/>
    </row>
    <row r="5970" spans="1:14" ht="110.25">
      <c r="A5970" s="6">
        <v>5969</v>
      </c>
      <c r="B5970" s="8" t="s">
        <v>27745</v>
      </c>
      <c r="C5970" s="9" t="s">
        <v>28412</v>
      </c>
      <c r="D5970" s="10"/>
      <c r="E5970" s="11" t="s">
        <v>28413</v>
      </c>
      <c r="F5970" s="6">
        <v>535959</v>
      </c>
      <c r="G5970" s="6" t="s">
        <v>875</v>
      </c>
      <c r="H5970" s="16">
        <v>4032566.65</v>
      </c>
      <c r="I5970" s="12" t="s">
        <v>8282</v>
      </c>
      <c r="J5970" s="12" t="s">
        <v>5324</v>
      </c>
      <c r="K5970" s="15"/>
      <c r="L5970" s="13" t="s">
        <v>14</v>
      </c>
      <c r="M5970" s="7">
        <v>1</v>
      </c>
      <c r="N5970" s="14"/>
    </row>
    <row r="5971" spans="1:14" ht="120.75">
      <c r="A5971" s="6">
        <v>5970</v>
      </c>
      <c r="B5971" s="8" t="s">
        <v>27745</v>
      </c>
      <c r="C5971" s="9" t="s">
        <v>28414</v>
      </c>
      <c r="D5971" s="10"/>
      <c r="E5971" s="11" t="s">
        <v>28415</v>
      </c>
      <c r="F5971" s="6">
        <v>535960</v>
      </c>
      <c r="G5971" s="6" t="s">
        <v>875</v>
      </c>
      <c r="H5971" s="16">
        <v>7259379.4000000004</v>
      </c>
      <c r="I5971" s="12" t="s">
        <v>8498</v>
      </c>
      <c r="J5971" s="12" t="s">
        <v>28416</v>
      </c>
      <c r="K5971" s="15"/>
      <c r="L5971" s="13" t="s">
        <v>14</v>
      </c>
      <c r="M5971" s="7">
        <v>1</v>
      </c>
      <c r="N5971" s="14"/>
    </row>
    <row r="5972" spans="1:14" ht="120.75">
      <c r="A5972" s="6">
        <v>5971</v>
      </c>
      <c r="B5972" s="8" t="s">
        <v>27745</v>
      </c>
      <c r="C5972" s="9" t="s">
        <v>28417</v>
      </c>
      <c r="D5972" s="10"/>
      <c r="E5972" s="11" t="s">
        <v>28418</v>
      </c>
      <c r="F5972" s="6">
        <v>535962</v>
      </c>
      <c r="G5972" s="6" t="s">
        <v>875</v>
      </c>
      <c r="H5972" s="16">
        <v>3810012.05</v>
      </c>
      <c r="I5972" s="12">
        <v>44290</v>
      </c>
      <c r="J5972" s="12">
        <v>44386</v>
      </c>
      <c r="K5972" s="15"/>
      <c r="L5972" s="13" t="s">
        <v>14</v>
      </c>
      <c r="M5972" s="7">
        <v>1</v>
      </c>
      <c r="N5972" s="14"/>
    </row>
    <row r="5973" spans="1:14" ht="110.25">
      <c r="A5973" s="6">
        <v>5972</v>
      </c>
      <c r="B5973" s="8" t="s">
        <v>27745</v>
      </c>
      <c r="C5973" s="9" t="s">
        <v>28419</v>
      </c>
      <c r="D5973" s="10"/>
      <c r="E5973" s="11" t="s">
        <v>28420</v>
      </c>
      <c r="F5973" s="6">
        <v>537613</v>
      </c>
      <c r="G5973" s="6" t="s">
        <v>875</v>
      </c>
      <c r="H5973" s="16">
        <v>13890155.199999999</v>
      </c>
      <c r="I5973" s="12">
        <v>44505</v>
      </c>
      <c r="J5973" s="12" t="s">
        <v>4989</v>
      </c>
      <c r="K5973" s="15"/>
      <c r="L5973" s="13" t="s">
        <v>14</v>
      </c>
      <c r="M5973" s="7">
        <v>1</v>
      </c>
      <c r="N5973" s="14"/>
    </row>
    <row r="5974" spans="1:14" ht="157.5">
      <c r="A5974" s="6">
        <v>5973</v>
      </c>
      <c r="B5974" s="8" t="s">
        <v>27745</v>
      </c>
      <c r="C5974" s="9" t="s">
        <v>28421</v>
      </c>
      <c r="D5974" s="10"/>
      <c r="E5974" s="11" t="s">
        <v>28422</v>
      </c>
      <c r="F5974" s="6">
        <v>537614</v>
      </c>
      <c r="G5974" s="6" t="s">
        <v>875</v>
      </c>
      <c r="H5974" s="16">
        <v>7089263.8499999996</v>
      </c>
      <c r="I5974" s="12">
        <v>44535</v>
      </c>
      <c r="J5974" s="12" t="s">
        <v>28423</v>
      </c>
      <c r="K5974" s="15"/>
      <c r="L5974" s="13" t="s">
        <v>14</v>
      </c>
      <c r="M5974" s="7">
        <v>1</v>
      </c>
      <c r="N5974" s="14"/>
    </row>
    <row r="5975" spans="1:14" ht="126">
      <c r="A5975" s="6">
        <v>5974</v>
      </c>
      <c r="B5975" s="8" t="s">
        <v>27745</v>
      </c>
      <c r="C5975" s="9" t="s">
        <v>28424</v>
      </c>
      <c r="D5975" s="10" t="s">
        <v>28425</v>
      </c>
      <c r="E5975" s="11" t="s">
        <v>28426</v>
      </c>
      <c r="F5975" s="6">
        <v>528878</v>
      </c>
      <c r="G5975" s="6" t="s">
        <v>875</v>
      </c>
      <c r="H5975" s="16">
        <v>7822226.8499999996</v>
      </c>
      <c r="I5975" s="12" t="s">
        <v>10043</v>
      </c>
      <c r="J5975" s="12" t="s">
        <v>8692</v>
      </c>
      <c r="K5975" s="15"/>
      <c r="L5975" s="13" t="s">
        <v>14</v>
      </c>
      <c r="M5975" s="7">
        <v>1</v>
      </c>
      <c r="N5975" s="14"/>
    </row>
    <row r="5976" spans="1:14" ht="94.5">
      <c r="A5976" s="6">
        <v>5975</v>
      </c>
      <c r="B5976" s="8" t="s">
        <v>27745</v>
      </c>
      <c r="C5976" s="9" t="s">
        <v>28427</v>
      </c>
      <c r="D5976" s="10" t="s">
        <v>28428</v>
      </c>
      <c r="E5976" s="11" t="s">
        <v>28429</v>
      </c>
      <c r="F5976" s="6">
        <v>528879</v>
      </c>
      <c r="G5976" s="6" t="s">
        <v>875</v>
      </c>
      <c r="H5976" s="16">
        <v>13212832.75</v>
      </c>
      <c r="I5976" s="12" t="s">
        <v>28430</v>
      </c>
      <c r="J5976" s="12" t="s">
        <v>1393</v>
      </c>
      <c r="K5976" s="15"/>
      <c r="L5976" s="13" t="s">
        <v>14</v>
      </c>
      <c r="M5976" s="7">
        <v>1</v>
      </c>
      <c r="N5976" s="14"/>
    </row>
    <row r="5977" spans="1:14" ht="105">
      <c r="A5977" s="6">
        <v>5976</v>
      </c>
      <c r="B5977" s="8" t="s">
        <v>27745</v>
      </c>
      <c r="C5977" s="9" t="s">
        <v>28431</v>
      </c>
      <c r="D5977" s="10" t="s">
        <v>28066</v>
      </c>
      <c r="E5977" s="11" t="s">
        <v>28432</v>
      </c>
      <c r="F5977" s="6">
        <v>528881</v>
      </c>
      <c r="G5977" s="6" t="s">
        <v>875</v>
      </c>
      <c r="H5977" s="16">
        <v>7503400.2000000002</v>
      </c>
      <c r="I5977" s="12" t="s">
        <v>28433</v>
      </c>
      <c r="J5977" s="12" t="s">
        <v>28434</v>
      </c>
      <c r="K5977" s="15"/>
      <c r="L5977" s="13" t="s">
        <v>14</v>
      </c>
      <c r="M5977" s="7">
        <v>1</v>
      </c>
      <c r="N5977" s="14"/>
    </row>
    <row r="5978" spans="1:14" ht="110.25">
      <c r="A5978" s="6">
        <v>5977</v>
      </c>
      <c r="B5978" s="8" t="s">
        <v>27745</v>
      </c>
      <c r="C5978" s="9" t="s">
        <v>28435</v>
      </c>
      <c r="D5978" s="10" t="s">
        <v>28033</v>
      </c>
      <c r="E5978" s="11" t="s">
        <v>28436</v>
      </c>
      <c r="F5978" s="6">
        <v>528882</v>
      </c>
      <c r="G5978" s="6" t="s">
        <v>875</v>
      </c>
      <c r="H5978" s="16">
        <v>10926873.4</v>
      </c>
      <c r="I5978" s="12">
        <v>44410</v>
      </c>
      <c r="J5978" s="12" t="s">
        <v>28437</v>
      </c>
      <c r="K5978" s="15"/>
      <c r="L5978" s="13" t="s">
        <v>14</v>
      </c>
      <c r="M5978" s="7">
        <v>1</v>
      </c>
      <c r="N5978" s="14"/>
    </row>
    <row r="5979" spans="1:14" ht="73.5">
      <c r="A5979" s="6">
        <v>5978</v>
      </c>
      <c r="B5979" s="8" t="s">
        <v>27745</v>
      </c>
      <c r="C5979" s="9" t="s">
        <v>28438</v>
      </c>
      <c r="D5979" s="10" t="s">
        <v>28439</v>
      </c>
      <c r="E5979" s="11" t="s">
        <v>28440</v>
      </c>
      <c r="F5979" s="6">
        <v>537613</v>
      </c>
      <c r="G5979" s="6" t="s">
        <v>875</v>
      </c>
      <c r="H5979" s="16">
        <v>13529012.699999999</v>
      </c>
      <c r="I5979" s="12" t="s">
        <v>4600</v>
      </c>
      <c r="J5979" s="12" t="s">
        <v>1407</v>
      </c>
      <c r="K5979" s="15"/>
      <c r="L5979" s="13" t="s">
        <v>14</v>
      </c>
      <c r="M5979" s="7">
        <v>1</v>
      </c>
      <c r="N5979" s="14"/>
    </row>
    <row r="5980" spans="1:14" ht="141.75">
      <c r="A5980" s="6">
        <v>5979</v>
      </c>
      <c r="B5980" s="8" t="s">
        <v>27745</v>
      </c>
      <c r="C5980" s="9" t="s">
        <v>28441</v>
      </c>
      <c r="D5980" s="10" t="s">
        <v>28404</v>
      </c>
      <c r="E5980" s="11" t="s">
        <v>28442</v>
      </c>
      <c r="F5980" s="6">
        <v>537614</v>
      </c>
      <c r="G5980" s="6" t="s">
        <v>875</v>
      </c>
      <c r="H5980" s="16">
        <v>13221320.050000001</v>
      </c>
      <c r="I5980" s="12" t="s">
        <v>27868</v>
      </c>
      <c r="J5980" s="12" t="s">
        <v>28443</v>
      </c>
      <c r="K5980" s="15"/>
      <c r="L5980" s="13" t="s">
        <v>14</v>
      </c>
      <c r="M5980" s="7">
        <v>1</v>
      </c>
      <c r="N5980" s="14"/>
    </row>
    <row r="5981" spans="1:14" ht="110.25">
      <c r="A5981" s="6">
        <v>5980</v>
      </c>
      <c r="B5981" s="8" t="s">
        <v>27745</v>
      </c>
      <c r="C5981" s="9" t="s">
        <v>28444</v>
      </c>
      <c r="D5981" s="10" t="s">
        <v>28445</v>
      </c>
      <c r="E5981" s="11" t="s">
        <v>28446</v>
      </c>
      <c r="F5981" s="6">
        <v>537615</v>
      </c>
      <c r="G5981" s="6" t="s">
        <v>875</v>
      </c>
      <c r="H5981" s="16">
        <v>11727795.6</v>
      </c>
      <c r="I5981" s="12" t="s">
        <v>8353</v>
      </c>
      <c r="J5981" s="12">
        <v>44236</v>
      </c>
      <c r="K5981" s="15"/>
      <c r="L5981" s="13" t="s">
        <v>14</v>
      </c>
      <c r="M5981" s="7">
        <v>1</v>
      </c>
      <c r="N5981" s="14"/>
    </row>
    <row r="5982" spans="1:14" ht="110.25">
      <c r="A5982" s="6">
        <v>5981</v>
      </c>
      <c r="B5982" s="8" t="s">
        <v>27745</v>
      </c>
      <c r="C5982" s="9" t="s">
        <v>28447</v>
      </c>
      <c r="D5982" s="10" t="s">
        <v>28401</v>
      </c>
      <c r="E5982" s="11" t="s">
        <v>28448</v>
      </c>
      <c r="F5982" s="6">
        <v>537616</v>
      </c>
      <c r="G5982" s="6" t="s">
        <v>875</v>
      </c>
      <c r="H5982" s="16">
        <v>9155262.0999999996</v>
      </c>
      <c r="I5982" s="12" t="s">
        <v>13858</v>
      </c>
      <c r="J5982" s="12" t="s">
        <v>1652</v>
      </c>
      <c r="K5982" s="15"/>
      <c r="L5982" s="13" t="s">
        <v>14</v>
      </c>
      <c r="M5982" s="7">
        <v>1</v>
      </c>
      <c r="N5982" s="14"/>
    </row>
    <row r="5983" spans="1:14" ht="94.5">
      <c r="A5983" s="6">
        <v>5982</v>
      </c>
      <c r="B5983" s="8" t="s">
        <v>27745</v>
      </c>
      <c r="C5983" s="9" t="s">
        <v>28449</v>
      </c>
      <c r="D5983" s="10" t="s">
        <v>28237</v>
      </c>
      <c r="E5983" s="11" t="s">
        <v>28450</v>
      </c>
      <c r="F5983" s="6">
        <v>537617</v>
      </c>
      <c r="G5983" s="6" t="s">
        <v>875</v>
      </c>
      <c r="H5983" s="16">
        <v>7300650.25</v>
      </c>
      <c r="I5983" s="12" t="s">
        <v>8353</v>
      </c>
      <c r="J5983" s="12">
        <v>44236</v>
      </c>
      <c r="K5983" s="15"/>
      <c r="L5983" s="13" t="s">
        <v>14</v>
      </c>
      <c r="M5983" s="7">
        <v>1</v>
      </c>
      <c r="N5983" s="14"/>
    </row>
    <row r="5984" spans="1:14" ht="141.75">
      <c r="A5984" s="6">
        <v>5983</v>
      </c>
      <c r="B5984" s="8" t="s">
        <v>27745</v>
      </c>
      <c r="C5984" s="9" t="s">
        <v>28451</v>
      </c>
      <c r="D5984" s="10"/>
      <c r="E5984" s="11" t="s">
        <v>28452</v>
      </c>
      <c r="F5984" s="6">
        <v>539629</v>
      </c>
      <c r="G5984" s="6" t="s">
        <v>875</v>
      </c>
      <c r="H5984" s="16">
        <v>7577295.9500000002</v>
      </c>
      <c r="I5984" s="12" t="s">
        <v>14851</v>
      </c>
      <c r="J5984" s="12" t="s">
        <v>5201</v>
      </c>
      <c r="K5984" s="15"/>
      <c r="L5984" s="13" t="s">
        <v>14</v>
      </c>
      <c r="M5984" s="7">
        <v>1</v>
      </c>
      <c r="N5984" s="14"/>
    </row>
    <row r="5985" spans="1:14" ht="189">
      <c r="A5985" s="6">
        <v>5984</v>
      </c>
      <c r="B5985" s="8" t="s">
        <v>27745</v>
      </c>
      <c r="C5985" s="9" t="s">
        <v>28453</v>
      </c>
      <c r="D5985" s="10"/>
      <c r="E5985" s="11" t="s">
        <v>28454</v>
      </c>
      <c r="F5985" s="6">
        <v>539632</v>
      </c>
      <c r="G5985" s="6" t="s">
        <v>875</v>
      </c>
      <c r="H5985" s="16">
        <v>18650448.449999999</v>
      </c>
      <c r="I5985" s="12" t="s">
        <v>582</v>
      </c>
      <c r="J5985" s="12">
        <v>44546</v>
      </c>
      <c r="K5985" s="15"/>
      <c r="L5985" s="13" t="s">
        <v>14</v>
      </c>
      <c r="M5985" s="7">
        <v>1</v>
      </c>
      <c r="N5985" s="14"/>
    </row>
    <row r="5986" spans="1:14" ht="220.5">
      <c r="A5986" s="6">
        <v>5985</v>
      </c>
      <c r="B5986" s="8" t="s">
        <v>27745</v>
      </c>
      <c r="C5986" s="9" t="s">
        <v>28455</v>
      </c>
      <c r="D5986" s="10"/>
      <c r="E5986" s="11" t="s">
        <v>28456</v>
      </c>
      <c r="F5986" s="6">
        <v>539633</v>
      </c>
      <c r="G5986" s="6" t="s">
        <v>875</v>
      </c>
      <c r="H5986" s="16">
        <v>7816107.9000000004</v>
      </c>
      <c r="I5986" s="12" t="s">
        <v>915</v>
      </c>
      <c r="J5986" s="12">
        <v>44465</v>
      </c>
      <c r="K5986" s="15"/>
      <c r="L5986" s="13" t="s">
        <v>14</v>
      </c>
      <c r="M5986" s="7">
        <v>1</v>
      </c>
      <c r="N5986" s="14"/>
    </row>
    <row r="5987" spans="1:14" ht="141.75">
      <c r="A5987" s="6">
        <v>5986</v>
      </c>
      <c r="B5987" s="8" t="s">
        <v>27745</v>
      </c>
      <c r="C5987" s="9" t="s">
        <v>28457</v>
      </c>
      <c r="D5987" s="10"/>
      <c r="E5987" s="11" t="s">
        <v>28458</v>
      </c>
      <c r="F5987" s="6">
        <v>539634</v>
      </c>
      <c r="G5987" s="6" t="s">
        <v>875</v>
      </c>
      <c r="H5987" s="16">
        <v>13262301.15</v>
      </c>
      <c r="I5987" s="12" t="s">
        <v>582</v>
      </c>
      <c r="J5987" s="12">
        <v>44546</v>
      </c>
      <c r="K5987" s="15"/>
      <c r="L5987" s="13" t="s">
        <v>14</v>
      </c>
      <c r="M5987" s="7">
        <v>1</v>
      </c>
      <c r="N5987" s="14"/>
    </row>
    <row r="5988" spans="1:14" ht="110.25">
      <c r="A5988" s="6">
        <v>5987</v>
      </c>
      <c r="B5988" s="8" t="s">
        <v>27745</v>
      </c>
      <c r="C5988" s="9" t="s">
        <v>28459</v>
      </c>
      <c r="D5988" s="10" t="s">
        <v>28460</v>
      </c>
      <c r="E5988" s="11" t="s">
        <v>28461</v>
      </c>
      <c r="F5988" s="6">
        <v>535953</v>
      </c>
      <c r="G5988" s="6" t="s">
        <v>875</v>
      </c>
      <c r="H5988" s="16">
        <v>4805250.0999999996</v>
      </c>
      <c r="I5988" s="12" t="s">
        <v>8282</v>
      </c>
      <c r="J5988" s="12" t="s">
        <v>5324</v>
      </c>
      <c r="K5988" s="15"/>
      <c r="L5988" s="13" t="s">
        <v>14</v>
      </c>
      <c r="M5988" s="7">
        <v>1</v>
      </c>
      <c r="N5988" s="14"/>
    </row>
    <row r="5989" spans="1:14" ht="173.25">
      <c r="A5989" s="6">
        <v>5988</v>
      </c>
      <c r="B5989" s="8" t="s">
        <v>27745</v>
      </c>
      <c r="C5989" s="9" t="s">
        <v>28462</v>
      </c>
      <c r="D5989" s="10" t="s">
        <v>28463</v>
      </c>
      <c r="E5989" s="11" t="s">
        <v>28464</v>
      </c>
      <c r="F5989" s="6">
        <v>535955</v>
      </c>
      <c r="G5989" s="6" t="s">
        <v>875</v>
      </c>
      <c r="H5989" s="16">
        <v>8121550</v>
      </c>
      <c r="I5989" s="12" t="s">
        <v>5209</v>
      </c>
      <c r="J5989" s="12" t="s">
        <v>14192</v>
      </c>
      <c r="K5989" s="15"/>
      <c r="L5989" s="13" t="s">
        <v>14</v>
      </c>
      <c r="M5989" s="7">
        <v>1</v>
      </c>
      <c r="N5989" s="14"/>
    </row>
    <row r="5990" spans="1:14" ht="141.75">
      <c r="A5990" s="6">
        <v>5989</v>
      </c>
      <c r="B5990" s="8" t="s">
        <v>27745</v>
      </c>
      <c r="C5990" s="9" t="s">
        <v>28465</v>
      </c>
      <c r="D5990" s="10" t="s">
        <v>28466</v>
      </c>
      <c r="E5990" s="11" t="s">
        <v>28467</v>
      </c>
      <c r="F5990" s="6">
        <v>535956</v>
      </c>
      <c r="G5990" s="6" t="s">
        <v>875</v>
      </c>
      <c r="H5990" s="16">
        <v>3859850</v>
      </c>
      <c r="I5990" s="12" t="s">
        <v>4600</v>
      </c>
      <c r="J5990" s="12" t="s">
        <v>5201</v>
      </c>
      <c r="K5990" s="15"/>
      <c r="L5990" s="13" t="s">
        <v>14</v>
      </c>
      <c r="M5990" s="7">
        <v>1</v>
      </c>
      <c r="N5990" s="14"/>
    </row>
    <row r="5991" spans="1:14" ht="204.75">
      <c r="A5991" s="6">
        <v>5990</v>
      </c>
      <c r="B5991" s="8" t="s">
        <v>27745</v>
      </c>
      <c r="C5991" s="9" t="s">
        <v>28468</v>
      </c>
      <c r="D5991" s="10" t="s">
        <v>28469</v>
      </c>
      <c r="E5991" s="11" t="s">
        <v>28470</v>
      </c>
      <c r="F5991" s="6">
        <v>535957</v>
      </c>
      <c r="G5991" s="6" t="s">
        <v>875</v>
      </c>
      <c r="H5991" s="16">
        <v>19666900</v>
      </c>
      <c r="I5991" s="12" t="s">
        <v>5209</v>
      </c>
      <c r="J5991" s="12" t="s">
        <v>28471</v>
      </c>
      <c r="K5991" s="15"/>
      <c r="L5991" s="13" t="s">
        <v>14</v>
      </c>
      <c r="M5991" s="7">
        <v>1</v>
      </c>
      <c r="N5991" s="14"/>
    </row>
    <row r="5992" spans="1:14" ht="126">
      <c r="A5992" s="6">
        <v>5991</v>
      </c>
      <c r="B5992" s="8" t="s">
        <v>27745</v>
      </c>
      <c r="C5992" s="9" t="s">
        <v>28472</v>
      </c>
      <c r="D5992" s="10" t="s">
        <v>28321</v>
      </c>
      <c r="E5992" s="11" t="s">
        <v>28473</v>
      </c>
      <c r="F5992" s="6">
        <v>535958</v>
      </c>
      <c r="G5992" s="6" t="s">
        <v>875</v>
      </c>
      <c r="H5992" s="16">
        <v>7366300</v>
      </c>
      <c r="I5992" s="12" t="s">
        <v>27868</v>
      </c>
      <c r="J5992" s="12" t="s">
        <v>28374</v>
      </c>
      <c r="K5992" s="15"/>
      <c r="L5992" s="13" t="s">
        <v>14</v>
      </c>
      <c r="M5992" s="7">
        <v>1</v>
      </c>
      <c r="N5992" s="14"/>
    </row>
    <row r="5993" spans="1:14" ht="204.75">
      <c r="A5993" s="6">
        <v>5992</v>
      </c>
      <c r="B5993" s="8" t="s">
        <v>27745</v>
      </c>
      <c r="C5993" s="9" t="s">
        <v>28474</v>
      </c>
      <c r="D5993" s="10" t="s">
        <v>28475</v>
      </c>
      <c r="E5993" s="11" t="s">
        <v>28476</v>
      </c>
      <c r="F5993" s="6">
        <v>535959</v>
      </c>
      <c r="G5993" s="6" t="s">
        <v>875</v>
      </c>
      <c r="H5993" s="16">
        <v>8553800</v>
      </c>
      <c r="I5993" s="12" t="s">
        <v>563</v>
      </c>
      <c r="J5993" s="12">
        <v>44455</v>
      </c>
      <c r="K5993" s="15"/>
      <c r="L5993" s="13" t="s">
        <v>14</v>
      </c>
      <c r="M5993" s="7">
        <v>1</v>
      </c>
      <c r="N5993" s="14"/>
    </row>
    <row r="5994" spans="1:14" ht="94.5">
      <c r="A5994" s="6">
        <v>5993</v>
      </c>
      <c r="B5994" s="8" t="s">
        <v>27745</v>
      </c>
      <c r="C5994" s="9" t="s">
        <v>28477</v>
      </c>
      <c r="D5994" s="10" t="s">
        <v>28478</v>
      </c>
      <c r="E5994" s="11" t="s">
        <v>28479</v>
      </c>
      <c r="F5994" s="6">
        <v>535960</v>
      </c>
      <c r="G5994" s="6" t="s">
        <v>875</v>
      </c>
      <c r="H5994" s="16">
        <v>3667708.7</v>
      </c>
      <c r="I5994" s="12" t="s">
        <v>4600</v>
      </c>
      <c r="J5994" s="12" t="s">
        <v>5201</v>
      </c>
      <c r="K5994" s="15"/>
      <c r="L5994" s="13" t="s">
        <v>14</v>
      </c>
      <c r="M5994" s="7">
        <v>1</v>
      </c>
      <c r="N5994" s="14"/>
    </row>
    <row r="5995" spans="1:14" ht="220.5">
      <c r="A5995" s="6">
        <v>5994</v>
      </c>
      <c r="B5995" s="8" t="s">
        <v>27745</v>
      </c>
      <c r="C5995" s="9" t="s">
        <v>28480</v>
      </c>
      <c r="D5995" s="10" t="s">
        <v>28481</v>
      </c>
      <c r="E5995" s="11" t="s">
        <v>28482</v>
      </c>
      <c r="F5995" s="6">
        <v>535962</v>
      </c>
      <c r="G5995" s="6" t="s">
        <v>875</v>
      </c>
      <c r="H5995" s="16">
        <v>21896550</v>
      </c>
      <c r="I5995" s="12">
        <v>44412</v>
      </c>
      <c r="J5995" s="12">
        <v>44542</v>
      </c>
      <c r="K5995" s="15"/>
      <c r="L5995" s="13" t="s">
        <v>14</v>
      </c>
      <c r="M5995" s="7">
        <v>1</v>
      </c>
      <c r="N5995" s="14"/>
    </row>
    <row r="5996" spans="1:14" ht="94.5">
      <c r="A5996" s="6">
        <v>5995</v>
      </c>
      <c r="B5996" s="8" t="s">
        <v>27745</v>
      </c>
      <c r="C5996" s="9" t="s">
        <v>28483</v>
      </c>
      <c r="D5996" s="10" t="s">
        <v>28484</v>
      </c>
      <c r="E5996" s="11" t="s">
        <v>28485</v>
      </c>
      <c r="F5996" s="6">
        <v>537618</v>
      </c>
      <c r="G5996" s="6" t="s">
        <v>875</v>
      </c>
      <c r="H5996" s="16">
        <v>6491754.7000000002</v>
      </c>
      <c r="I5996" s="12" t="s">
        <v>1195</v>
      </c>
      <c r="J5996" s="12" t="s">
        <v>1652</v>
      </c>
      <c r="K5996" s="15"/>
      <c r="L5996" s="13" t="s">
        <v>14</v>
      </c>
      <c r="M5996" s="7">
        <v>1</v>
      </c>
      <c r="N5996" s="14"/>
    </row>
    <row r="5997" spans="1:14" ht="152.25">
      <c r="A5997" s="6">
        <v>5996</v>
      </c>
      <c r="B5997" s="8" t="s">
        <v>27745</v>
      </c>
      <c r="C5997" s="9" t="s">
        <v>28486</v>
      </c>
      <c r="D5997" s="10" t="s">
        <v>28487</v>
      </c>
      <c r="E5997" s="11" t="s">
        <v>28488</v>
      </c>
      <c r="F5997" s="6">
        <v>537619</v>
      </c>
      <c r="G5997" s="6" t="s">
        <v>875</v>
      </c>
      <c r="H5997" s="16">
        <v>9799060</v>
      </c>
      <c r="I5997" s="12" t="s">
        <v>27868</v>
      </c>
      <c r="J5997" s="12" t="s">
        <v>28443</v>
      </c>
      <c r="K5997" s="15"/>
      <c r="L5997" s="13" t="s">
        <v>14</v>
      </c>
      <c r="M5997" s="7">
        <v>1</v>
      </c>
      <c r="N5997" s="14"/>
    </row>
    <row r="5998" spans="1:14" ht="173.25">
      <c r="A5998" s="6">
        <v>5997</v>
      </c>
      <c r="B5998" s="8" t="s">
        <v>27745</v>
      </c>
      <c r="C5998" s="9" t="s">
        <v>28489</v>
      </c>
      <c r="D5998" s="10" t="s">
        <v>28490</v>
      </c>
      <c r="E5998" s="11" t="s">
        <v>28491</v>
      </c>
      <c r="F5998" s="6">
        <v>537620</v>
      </c>
      <c r="G5998" s="6" t="s">
        <v>875</v>
      </c>
      <c r="H5998" s="16">
        <v>19101559.75</v>
      </c>
      <c r="I5998" s="12" t="s">
        <v>13858</v>
      </c>
      <c r="J5998" s="12" t="s">
        <v>8543</v>
      </c>
      <c r="K5998" s="15"/>
      <c r="L5998" s="13" t="s">
        <v>14</v>
      </c>
      <c r="M5998" s="7">
        <v>1</v>
      </c>
      <c r="N5998" s="14"/>
    </row>
    <row r="5999" spans="1:14" ht="126">
      <c r="A5999" s="6">
        <v>5998</v>
      </c>
      <c r="B5999" s="8" t="s">
        <v>27745</v>
      </c>
      <c r="C5999" s="9" t="s">
        <v>28492</v>
      </c>
      <c r="D5999" s="10" t="s">
        <v>28493</v>
      </c>
      <c r="E5999" s="11" t="s">
        <v>28494</v>
      </c>
      <c r="F5999" s="6">
        <v>537621</v>
      </c>
      <c r="G5999" s="6" t="s">
        <v>875</v>
      </c>
      <c r="H5999" s="16">
        <v>16721687.199999999</v>
      </c>
      <c r="I5999" s="12" t="s">
        <v>14851</v>
      </c>
      <c r="J5999" s="12" t="s">
        <v>28495</v>
      </c>
      <c r="K5999" s="15"/>
      <c r="L5999" s="13" t="s">
        <v>14</v>
      </c>
      <c r="M5999" s="7">
        <v>1</v>
      </c>
      <c r="N5999" s="14"/>
    </row>
    <row r="6000" spans="1:14" ht="47.25">
      <c r="A6000" s="6">
        <v>5999</v>
      </c>
      <c r="B6000" s="8" t="s">
        <v>27745</v>
      </c>
      <c r="C6000" s="9" t="s">
        <v>28496</v>
      </c>
      <c r="D6000" s="10" t="s">
        <v>28497</v>
      </c>
      <c r="E6000" s="11" t="s">
        <v>28498</v>
      </c>
      <c r="F6000" s="6">
        <v>537622</v>
      </c>
      <c r="G6000" s="6" t="s">
        <v>875</v>
      </c>
      <c r="H6000" s="16">
        <v>3573186.55</v>
      </c>
      <c r="I6000" s="12" t="s">
        <v>14851</v>
      </c>
      <c r="J6000" s="12" t="s">
        <v>5201</v>
      </c>
      <c r="K6000" s="15"/>
      <c r="L6000" s="13" t="s">
        <v>14</v>
      </c>
      <c r="M6000" s="7">
        <v>1</v>
      </c>
      <c r="N6000" s="14"/>
    </row>
    <row r="6001" spans="1:14" ht="141.75">
      <c r="A6001" s="6">
        <v>6000</v>
      </c>
      <c r="B6001" s="8" t="s">
        <v>7824</v>
      </c>
      <c r="C6001" s="9" t="s">
        <v>7825</v>
      </c>
      <c r="D6001" s="10" t="s">
        <v>910</v>
      </c>
      <c r="E6001" s="11" t="s">
        <v>7826</v>
      </c>
      <c r="F6001" s="6">
        <v>184204</v>
      </c>
      <c r="G6001" s="6" t="s">
        <v>7827</v>
      </c>
      <c r="H6001" s="16">
        <v>12950208.289000001</v>
      </c>
      <c r="I6001" s="12">
        <v>43248</v>
      </c>
      <c r="J6001" s="12">
        <v>43558</v>
      </c>
      <c r="K6001" s="15">
        <v>8252932</v>
      </c>
      <c r="L6001" s="13" t="s">
        <v>14</v>
      </c>
      <c r="M6001" s="7">
        <v>1</v>
      </c>
      <c r="N6001" s="14"/>
    </row>
    <row r="6002" spans="1:14" ht="204.75">
      <c r="A6002" s="6">
        <v>6001</v>
      </c>
      <c r="B6002" s="8" t="s">
        <v>7824</v>
      </c>
      <c r="C6002" s="9" t="s">
        <v>7828</v>
      </c>
      <c r="D6002" s="10" t="s">
        <v>7829</v>
      </c>
      <c r="E6002" s="11" t="s">
        <v>7830</v>
      </c>
      <c r="F6002" s="6">
        <v>251074</v>
      </c>
      <c r="G6002" s="6" t="s">
        <v>7827</v>
      </c>
      <c r="H6002" s="16">
        <v>35924254.338</v>
      </c>
      <c r="I6002" s="12">
        <v>43579</v>
      </c>
      <c r="J6002" s="12">
        <v>43987</v>
      </c>
      <c r="K6002" s="15">
        <v>13506481</v>
      </c>
      <c r="L6002" s="13" t="s">
        <v>70</v>
      </c>
      <c r="M6002" s="7">
        <v>0.51</v>
      </c>
      <c r="N6002" s="14"/>
    </row>
    <row r="6003" spans="1:14" ht="204.75">
      <c r="A6003" s="6">
        <v>6002</v>
      </c>
      <c r="B6003" s="8" t="s">
        <v>7824</v>
      </c>
      <c r="C6003" s="9" t="s">
        <v>7828</v>
      </c>
      <c r="D6003" s="10" t="s">
        <v>7829</v>
      </c>
      <c r="E6003" s="11" t="s">
        <v>7830</v>
      </c>
      <c r="F6003" s="6">
        <v>251074</v>
      </c>
      <c r="G6003" s="6" t="s">
        <v>7827</v>
      </c>
      <c r="H6003" s="16">
        <v>35924254.338</v>
      </c>
      <c r="I6003" s="12">
        <v>43579</v>
      </c>
      <c r="J6003" s="12">
        <v>43987</v>
      </c>
      <c r="K6003" s="15">
        <v>13506481</v>
      </c>
      <c r="L6003" s="13" t="s">
        <v>70</v>
      </c>
      <c r="M6003" s="7">
        <v>0.49</v>
      </c>
      <c r="N6003" s="14"/>
    </row>
    <row r="6004" spans="1:14" ht="315">
      <c r="A6004" s="6">
        <v>6003</v>
      </c>
      <c r="B6004" s="8" t="s">
        <v>7824</v>
      </c>
      <c r="C6004" s="9" t="s">
        <v>7828</v>
      </c>
      <c r="D6004" s="10" t="s">
        <v>7829</v>
      </c>
      <c r="E6004" s="11" t="s">
        <v>7831</v>
      </c>
      <c r="F6004" s="6">
        <v>251075</v>
      </c>
      <c r="G6004" s="6" t="s">
        <v>7827</v>
      </c>
      <c r="H6004" s="16">
        <v>36594707.130999997</v>
      </c>
      <c r="I6004" s="12">
        <v>43579</v>
      </c>
      <c r="J6004" s="12">
        <v>43987</v>
      </c>
      <c r="K6004" s="15">
        <v>21382105</v>
      </c>
      <c r="L6004" s="13" t="s">
        <v>70</v>
      </c>
      <c r="M6004" s="7">
        <v>0.51</v>
      </c>
      <c r="N6004" s="14"/>
    </row>
    <row r="6005" spans="1:14" ht="315">
      <c r="A6005" s="6">
        <v>6004</v>
      </c>
      <c r="B6005" s="8" t="s">
        <v>7824</v>
      </c>
      <c r="C6005" s="9" t="s">
        <v>7828</v>
      </c>
      <c r="D6005" s="10" t="s">
        <v>7829</v>
      </c>
      <c r="E6005" s="11" t="s">
        <v>7831</v>
      </c>
      <c r="F6005" s="6">
        <v>251075</v>
      </c>
      <c r="G6005" s="6" t="s">
        <v>7827</v>
      </c>
      <c r="H6005" s="16">
        <v>36594707.130999997</v>
      </c>
      <c r="I6005" s="12">
        <v>43579</v>
      </c>
      <c r="J6005" s="12">
        <v>43987</v>
      </c>
      <c r="K6005" s="15">
        <v>21382105</v>
      </c>
      <c r="L6005" s="13" t="s">
        <v>70</v>
      </c>
      <c r="M6005" s="7">
        <v>0.49</v>
      </c>
      <c r="N6005" s="14"/>
    </row>
    <row r="6006" spans="1:14" ht="393.75">
      <c r="A6006" s="6">
        <v>6005</v>
      </c>
      <c r="B6006" s="8" t="s">
        <v>7824</v>
      </c>
      <c r="C6006" s="9" t="s">
        <v>7828</v>
      </c>
      <c r="D6006" s="10" t="s">
        <v>7829</v>
      </c>
      <c r="E6006" s="11" t="s">
        <v>7832</v>
      </c>
      <c r="F6006" s="6">
        <v>251076</v>
      </c>
      <c r="G6006" s="6" t="s">
        <v>7827</v>
      </c>
      <c r="H6006" s="16">
        <v>42205228.881999999</v>
      </c>
      <c r="I6006" s="12">
        <v>43579</v>
      </c>
      <c r="J6006" s="12">
        <v>43987</v>
      </c>
      <c r="K6006" s="15">
        <v>20543035</v>
      </c>
      <c r="L6006" s="13" t="s">
        <v>70</v>
      </c>
      <c r="M6006" s="7">
        <v>0.51</v>
      </c>
      <c r="N6006" s="14"/>
    </row>
    <row r="6007" spans="1:14" ht="393.75">
      <c r="A6007" s="6">
        <v>6006</v>
      </c>
      <c r="B6007" s="8" t="s">
        <v>7824</v>
      </c>
      <c r="C6007" s="9" t="s">
        <v>7828</v>
      </c>
      <c r="D6007" s="10" t="s">
        <v>7829</v>
      </c>
      <c r="E6007" s="11" t="s">
        <v>7832</v>
      </c>
      <c r="F6007" s="6">
        <v>251076</v>
      </c>
      <c r="G6007" s="6" t="s">
        <v>7827</v>
      </c>
      <c r="H6007" s="16">
        <v>42205228.881999999</v>
      </c>
      <c r="I6007" s="12">
        <v>43579</v>
      </c>
      <c r="J6007" s="12">
        <v>43987</v>
      </c>
      <c r="K6007" s="15">
        <v>20543035</v>
      </c>
      <c r="L6007" s="13" t="s">
        <v>70</v>
      </c>
      <c r="M6007" s="7">
        <v>0.49</v>
      </c>
      <c r="N6007" s="14"/>
    </row>
    <row r="6008" spans="1:14" ht="378">
      <c r="A6008" s="6">
        <v>6007</v>
      </c>
      <c r="B6008" s="8" t="s">
        <v>7824</v>
      </c>
      <c r="C6008" s="9" t="s">
        <v>7833</v>
      </c>
      <c r="D6008" s="10" t="s">
        <v>7834</v>
      </c>
      <c r="E6008" s="11" t="s">
        <v>7835</v>
      </c>
      <c r="F6008" s="6">
        <v>288662</v>
      </c>
      <c r="G6008" s="6" t="s">
        <v>7827</v>
      </c>
      <c r="H6008" s="16">
        <v>16786568</v>
      </c>
      <c r="I6008" s="12">
        <v>43727</v>
      </c>
      <c r="J6008" s="12">
        <v>43915</v>
      </c>
      <c r="K6008" s="15">
        <v>19298528</v>
      </c>
      <c r="L6008" s="13" t="s">
        <v>14</v>
      </c>
      <c r="M6008" s="7">
        <v>1</v>
      </c>
      <c r="N6008" s="14"/>
    </row>
    <row r="6009" spans="1:14" ht="204.75">
      <c r="A6009" s="6">
        <v>6008</v>
      </c>
      <c r="B6009" s="8" t="s">
        <v>7824</v>
      </c>
      <c r="C6009" s="9" t="s">
        <v>7833</v>
      </c>
      <c r="D6009" s="10" t="s">
        <v>7834</v>
      </c>
      <c r="E6009" s="11" t="s">
        <v>7836</v>
      </c>
      <c r="F6009" s="6">
        <v>313240</v>
      </c>
      <c r="G6009" s="6" t="s">
        <v>7827</v>
      </c>
      <c r="H6009" s="16">
        <v>48492159.589000002</v>
      </c>
      <c r="I6009" s="12">
        <v>43894</v>
      </c>
      <c r="J6009" s="12">
        <v>44265</v>
      </c>
      <c r="K6009" s="15">
        <v>18441979</v>
      </c>
      <c r="L6009" s="13" t="s">
        <v>14</v>
      </c>
      <c r="M6009" s="7">
        <v>1</v>
      </c>
      <c r="N6009" s="14"/>
    </row>
    <row r="6010" spans="1:14" ht="220.5">
      <c r="A6010" s="6">
        <v>6009</v>
      </c>
      <c r="B6010" s="8" t="s">
        <v>7824</v>
      </c>
      <c r="C6010" s="9" t="s">
        <v>7837</v>
      </c>
      <c r="D6010" s="10" t="s">
        <v>7838</v>
      </c>
      <c r="E6010" s="11" t="s">
        <v>7839</v>
      </c>
      <c r="F6010" s="6">
        <v>313292</v>
      </c>
      <c r="G6010" s="6" t="s">
        <v>7827</v>
      </c>
      <c r="H6010" s="16">
        <v>20749553.177999999</v>
      </c>
      <c r="I6010" s="12">
        <v>43704</v>
      </c>
      <c r="J6010" s="12">
        <v>43984</v>
      </c>
      <c r="K6010" s="15">
        <v>20743858</v>
      </c>
      <c r="L6010" s="13" t="s">
        <v>14</v>
      </c>
      <c r="M6010" s="7">
        <v>1</v>
      </c>
      <c r="N6010" s="14"/>
    </row>
    <row r="6011" spans="1:14" ht="283.5">
      <c r="A6011" s="6">
        <v>6010</v>
      </c>
      <c r="B6011" s="8" t="s">
        <v>7824</v>
      </c>
      <c r="C6011" s="9" t="s">
        <v>519</v>
      </c>
      <c r="D6011" s="10" t="s">
        <v>7840</v>
      </c>
      <c r="E6011" s="11" t="s">
        <v>7841</v>
      </c>
      <c r="F6011" s="6">
        <v>313294</v>
      </c>
      <c r="G6011" s="6" t="s">
        <v>7827</v>
      </c>
      <c r="H6011" s="16">
        <v>14028518.643999999</v>
      </c>
      <c r="I6011" s="12">
        <v>43768</v>
      </c>
      <c r="J6011" s="12">
        <v>44049</v>
      </c>
      <c r="K6011" s="15">
        <v>6366720</v>
      </c>
      <c r="L6011" s="13" t="s">
        <v>14</v>
      </c>
      <c r="M6011" s="7">
        <v>1</v>
      </c>
      <c r="N6011" s="14"/>
    </row>
    <row r="6012" spans="1:14" ht="126">
      <c r="A6012" s="6">
        <v>6011</v>
      </c>
      <c r="B6012" s="8" t="s">
        <v>7824</v>
      </c>
      <c r="C6012" s="9" t="s">
        <v>519</v>
      </c>
      <c r="D6012" s="10" t="s">
        <v>7840</v>
      </c>
      <c r="E6012" s="11" t="s">
        <v>7842</v>
      </c>
      <c r="F6012" s="6">
        <v>313295</v>
      </c>
      <c r="G6012" s="6" t="s">
        <v>7827</v>
      </c>
      <c r="H6012" s="16">
        <v>13396936.744999999</v>
      </c>
      <c r="I6012" s="12">
        <v>43768</v>
      </c>
      <c r="J6012" s="12">
        <v>44049</v>
      </c>
      <c r="K6012" s="15">
        <v>2650000</v>
      </c>
      <c r="L6012" s="13" t="s">
        <v>14</v>
      </c>
      <c r="M6012" s="7">
        <v>1</v>
      </c>
      <c r="N6012" s="14"/>
    </row>
    <row r="6013" spans="1:14" ht="141.75">
      <c r="A6013" s="6">
        <v>6012</v>
      </c>
      <c r="B6013" s="8" t="s">
        <v>7824</v>
      </c>
      <c r="C6013" s="9" t="s">
        <v>6245</v>
      </c>
      <c r="D6013" s="10" t="s">
        <v>6246</v>
      </c>
      <c r="E6013" s="11" t="s">
        <v>7843</v>
      </c>
      <c r="F6013" s="6">
        <v>323447</v>
      </c>
      <c r="G6013" s="6" t="s">
        <v>7827</v>
      </c>
      <c r="H6013" s="16">
        <v>35327791.831</v>
      </c>
      <c r="I6013" s="12">
        <v>43769</v>
      </c>
      <c r="J6013" s="12">
        <v>44134</v>
      </c>
      <c r="K6013" s="15">
        <v>14021943</v>
      </c>
      <c r="L6013" s="13" t="s">
        <v>14</v>
      </c>
      <c r="M6013" s="7">
        <v>1</v>
      </c>
      <c r="N6013" s="14"/>
    </row>
    <row r="6014" spans="1:14" ht="315">
      <c r="A6014" s="6">
        <v>6013</v>
      </c>
      <c r="B6014" s="8" t="s">
        <v>7824</v>
      </c>
      <c r="C6014" s="9" t="s">
        <v>519</v>
      </c>
      <c r="D6014" s="10" t="s">
        <v>7840</v>
      </c>
      <c r="E6014" s="11" t="s">
        <v>7844</v>
      </c>
      <c r="F6014" s="6">
        <v>323448</v>
      </c>
      <c r="G6014" s="6" t="s">
        <v>7827</v>
      </c>
      <c r="H6014" s="16">
        <v>21549095.274</v>
      </c>
      <c r="I6014" s="12">
        <v>43761</v>
      </c>
      <c r="J6014" s="12">
        <v>44040</v>
      </c>
      <c r="K6014" s="15">
        <v>16098348</v>
      </c>
      <c r="L6014" s="13" t="s">
        <v>14</v>
      </c>
      <c r="M6014" s="7">
        <v>1</v>
      </c>
      <c r="N6014" s="14"/>
    </row>
    <row r="6015" spans="1:14" ht="220.5">
      <c r="A6015" s="6">
        <v>6014</v>
      </c>
      <c r="B6015" s="8" t="s">
        <v>7824</v>
      </c>
      <c r="C6015" s="9" t="s">
        <v>7828</v>
      </c>
      <c r="D6015" s="10" t="s">
        <v>7829</v>
      </c>
      <c r="E6015" s="11" t="s">
        <v>7845</v>
      </c>
      <c r="F6015" s="6">
        <v>323449</v>
      </c>
      <c r="G6015" s="6" t="s">
        <v>7827</v>
      </c>
      <c r="H6015" s="16">
        <v>26349561.127999999</v>
      </c>
      <c r="I6015" s="12">
        <v>43762</v>
      </c>
      <c r="J6015" s="12">
        <v>44040</v>
      </c>
      <c r="K6015" s="15">
        <v>6719000</v>
      </c>
      <c r="L6015" s="13" t="s">
        <v>70</v>
      </c>
      <c r="M6015" s="7">
        <v>0.51</v>
      </c>
      <c r="N6015" s="14"/>
    </row>
    <row r="6016" spans="1:14" ht="220.5">
      <c r="A6016" s="6">
        <v>6015</v>
      </c>
      <c r="B6016" s="8" t="s">
        <v>7824</v>
      </c>
      <c r="C6016" s="9" t="s">
        <v>7828</v>
      </c>
      <c r="D6016" s="10" t="s">
        <v>7829</v>
      </c>
      <c r="E6016" s="11" t="s">
        <v>7845</v>
      </c>
      <c r="F6016" s="6">
        <v>323449</v>
      </c>
      <c r="G6016" s="6" t="s">
        <v>7827</v>
      </c>
      <c r="H6016" s="16">
        <v>26349561.127999999</v>
      </c>
      <c r="I6016" s="12">
        <v>43762</v>
      </c>
      <c r="J6016" s="12">
        <v>44040</v>
      </c>
      <c r="K6016" s="15">
        <v>6719000</v>
      </c>
      <c r="L6016" s="13" t="s">
        <v>70</v>
      </c>
      <c r="M6016" s="7">
        <v>0.49</v>
      </c>
      <c r="N6016" s="14"/>
    </row>
    <row r="6017" spans="1:14" ht="204.75">
      <c r="A6017" s="6">
        <v>6016</v>
      </c>
      <c r="B6017" s="8" t="s">
        <v>7824</v>
      </c>
      <c r="C6017" s="9" t="s">
        <v>7837</v>
      </c>
      <c r="D6017" s="10" t="s">
        <v>7838</v>
      </c>
      <c r="E6017" s="11" t="s">
        <v>7846</v>
      </c>
      <c r="F6017" s="6">
        <v>323450</v>
      </c>
      <c r="G6017" s="6" t="s">
        <v>7827</v>
      </c>
      <c r="H6017" s="16">
        <v>42737336.343999997</v>
      </c>
      <c r="I6017" s="12">
        <v>43775</v>
      </c>
      <c r="J6017" s="12">
        <v>44055</v>
      </c>
      <c r="K6017" s="15">
        <v>20681295</v>
      </c>
      <c r="L6017" s="13" t="s">
        <v>14</v>
      </c>
      <c r="M6017" s="7">
        <v>1</v>
      </c>
      <c r="N6017" s="14"/>
    </row>
    <row r="6018" spans="1:14" ht="157.5">
      <c r="A6018" s="6">
        <v>6017</v>
      </c>
      <c r="B6018" s="8" t="s">
        <v>7824</v>
      </c>
      <c r="C6018" s="9" t="s">
        <v>519</v>
      </c>
      <c r="D6018" s="10" t="s">
        <v>7840</v>
      </c>
      <c r="E6018" s="11" t="s">
        <v>7847</v>
      </c>
      <c r="F6018" s="6">
        <v>325186</v>
      </c>
      <c r="G6018" s="6" t="s">
        <v>7827</v>
      </c>
      <c r="H6018" s="16">
        <v>14700000.017000001</v>
      </c>
      <c r="I6018" s="12">
        <v>43768</v>
      </c>
      <c r="J6018" s="12">
        <v>44049</v>
      </c>
      <c r="K6018" s="15">
        <v>5791641</v>
      </c>
      <c r="L6018" s="13" t="s">
        <v>14</v>
      </c>
      <c r="M6018" s="7">
        <v>1</v>
      </c>
      <c r="N6018" s="14"/>
    </row>
    <row r="6019" spans="1:14" ht="362.25">
      <c r="A6019" s="6">
        <v>6018</v>
      </c>
      <c r="B6019" s="8" t="s">
        <v>7824</v>
      </c>
      <c r="C6019" s="9" t="s">
        <v>7848</v>
      </c>
      <c r="D6019" s="10" t="s">
        <v>7849</v>
      </c>
      <c r="E6019" s="11" t="s">
        <v>7850</v>
      </c>
      <c r="F6019" s="6">
        <v>328473</v>
      </c>
      <c r="G6019" s="6" t="s">
        <v>7827</v>
      </c>
      <c r="H6019" s="16">
        <v>14640243.845000001</v>
      </c>
      <c r="I6019" s="12">
        <v>43768</v>
      </c>
      <c r="J6019" s="12">
        <v>44049</v>
      </c>
      <c r="K6019" s="15">
        <v>13261937</v>
      </c>
      <c r="L6019" s="13" t="s">
        <v>14</v>
      </c>
      <c r="M6019" s="7">
        <v>1</v>
      </c>
      <c r="N6019" s="14"/>
    </row>
    <row r="6020" spans="1:14" ht="173.25">
      <c r="A6020" s="6">
        <v>6019</v>
      </c>
      <c r="B6020" s="8" t="s">
        <v>7824</v>
      </c>
      <c r="C6020" s="9" t="s">
        <v>519</v>
      </c>
      <c r="D6020" s="10" t="s">
        <v>7840</v>
      </c>
      <c r="E6020" s="11" t="s">
        <v>7851</v>
      </c>
      <c r="F6020" s="6">
        <v>331919</v>
      </c>
      <c r="G6020" s="6" t="s">
        <v>7827</v>
      </c>
      <c r="H6020" s="16">
        <v>15820350.823000001</v>
      </c>
      <c r="I6020" s="12">
        <v>43822</v>
      </c>
      <c r="J6020" s="12">
        <v>44104</v>
      </c>
      <c r="K6020" s="15">
        <v>5572182</v>
      </c>
      <c r="L6020" s="13" t="s">
        <v>14</v>
      </c>
      <c r="M6020" s="7">
        <v>1</v>
      </c>
      <c r="N6020" s="14"/>
    </row>
    <row r="6021" spans="1:14" ht="204.75">
      <c r="A6021" s="6">
        <v>6020</v>
      </c>
      <c r="B6021" s="8" t="s">
        <v>7824</v>
      </c>
      <c r="C6021" s="9" t="s">
        <v>7833</v>
      </c>
      <c r="D6021" s="10" t="s">
        <v>7834</v>
      </c>
      <c r="E6021" s="11" t="s">
        <v>7852</v>
      </c>
      <c r="F6021" s="6">
        <v>346351</v>
      </c>
      <c r="G6021" s="6" t="s">
        <v>7827</v>
      </c>
      <c r="H6021" s="16">
        <v>33224323.776999999</v>
      </c>
      <c r="I6021" s="12">
        <v>43774</v>
      </c>
      <c r="J6021" s="12">
        <v>44144</v>
      </c>
      <c r="K6021" s="15">
        <v>33739212</v>
      </c>
      <c r="L6021" s="13" t="s">
        <v>14</v>
      </c>
      <c r="M6021" s="7">
        <v>1</v>
      </c>
      <c r="N6021" s="14"/>
    </row>
    <row r="6022" spans="1:14" ht="110.25">
      <c r="A6022" s="6">
        <v>6021</v>
      </c>
      <c r="B6022" s="8" t="s">
        <v>7824</v>
      </c>
      <c r="C6022" s="9" t="s">
        <v>7837</v>
      </c>
      <c r="D6022" s="10" t="s">
        <v>7838</v>
      </c>
      <c r="E6022" s="11" t="s">
        <v>7853</v>
      </c>
      <c r="F6022" s="6">
        <v>349290</v>
      </c>
      <c r="G6022" s="6" t="s">
        <v>7827</v>
      </c>
      <c r="H6022" s="16">
        <v>10776202.09</v>
      </c>
      <c r="I6022" s="12">
        <v>43926</v>
      </c>
      <c r="J6022" s="12">
        <v>44297</v>
      </c>
      <c r="K6022" s="15">
        <v>10355349</v>
      </c>
      <c r="L6022" s="13" t="s">
        <v>14</v>
      </c>
      <c r="M6022" s="7">
        <v>1</v>
      </c>
      <c r="N6022" s="14"/>
    </row>
    <row r="6023" spans="1:14" ht="157.5">
      <c r="A6023" s="6">
        <v>6022</v>
      </c>
      <c r="B6023" s="8" t="s">
        <v>7824</v>
      </c>
      <c r="C6023" s="9" t="s">
        <v>6319</v>
      </c>
      <c r="D6023" s="10" t="s">
        <v>7854</v>
      </c>
      <c r="E6023" s="11" t="s">
        <v>7855</v>
      </c>
      <c r="F6023" s="6">
        <v>349292</v>
      </c>
      <c r="G6023" s="6" t="s">
        <v>7827</v>
      </c>
      <c r="H6023" s="16">
        <v>10180046.907</v>
      </c>
      <c r="I6023" s="12">
        <v>43926</v>
      </c>
      <c r="J6023" s="12">
        <v>44297</v>
      </c>
      <c r="K6023" s="15">
        <v>4108976</v>
      </c>
      <c r="L6023" s="13" t="s">
        <v>14</v>
      </c>
      <c r="M6023" s="7">
        <v>1</v>
      </c>
      <c r="N6023" s="14"/>
    </row>
    <row r="6024" spans="1:14" ht="204.75">
      <c r="A6024" s="6">
        <v>6023</v>
      </c>
      <c r="B6024" s="8" t="s">
        <v>7824</v>
      </c>
      <c r="C6024" s="9" t="s">
        <v>7833</v>
      </c>
      <c r="D6024" s="10" t="s">
        <v>7834</v>
      </c>
      <c r="E6024" s="11" t="s">
        <v>7856</v>
      </c>
      <c r="F6024" s="6">
        <v>378685</v>
      </c>
      <c r="G6024" s="6" t="s">
        <v>7827</v>
      </c>
      <c r="H6024" s="16">
        <v>32316667.984000001</v>
      </c>
      <c r="I6024" s="12">
        <v>43996</v>
      </c>
      <c r="J6024" s="12">
        <v>44317</v>
      </c>
      <c r="K6024" s="15">
        <v>22781630</v>
      </c>
      <c r="L6024" s="13" t="s">
        <v>14</v>
      </c>
      <c r="M6024" s="7">
        <v>1</v>
      </c>
      <c r="N6024" s="14"/>
    </row>
    <row r="6025" spans="1:14" ht="157.5">
      <c r="A6025" s="6">
        <v>6024</v>
      </c>
      <c r="B6025" s="8" t="s">
        <v>7824</v>
      </c>
      <c r="C6025" s="9" t="s">
        <v>7857</v>
      </c>
      <c r="D6025" s="10" t="s">
        <v>7858</v>
      </c>
      <c r="E6025" s="11" t="s">
        <v>7859</v>
      </c>
      <c r="F6025" s="6">
        <v>390031</v>
      </c>
      <c r="G6025" s="6" t="s">
        <v>7827</v>
      </c>
      <c r="H6025" s="16">
        <v>20743134.072000001</v>
      </c>
      <c r="I6025" s="12">
        <v>43992</v>
      </c>
      <c r="J6025" s="12">
        <v>44407</v>
      </c>
      <c r="K6025" s="15">
        <v>5838933</v>
      </c>
      <c r="L6025" s="13" t="s">
        <v>70</v>
      </c>
      <c r="M6025" s="7">
        <v>0.51</v>
      </c>
      <c r="N6025" s="14"/>
    </row>
    <row r="6026" spans="1:14" ht="157.5">
      <c r="A6026" s="6">
        <v>6025</v>
      </c>
      <c r="B6026" s="8" t="s">
        <v>7824</v>
      </c>
      <c r="C6026" s="9" t="s">
        <v>7857</v>
      </c>
      <c r="D6026" s="10" t="s">
        <v>7858</v>
      </c>
      <c r="E6026" s="11" t="s">
        <v>7859</v>
      </c>
      <c r="F6026" s="6">
        <v>390031</v>
      </c>
      <c r="G6026" s="6" t="s">
        <v>7827</v>
      </c>
      <c r="H6026" s="16">
        <v>20743134.072000001</v>
      </c>
      <c r="I6026" s="12">
        <v>43992</v>
      </c>
      <c r="J6026" s="12">
        <v>44407</v>
      </c>
      <c r="K6026" s="15">
        <v>5838933</v>
      </c>
      <c r="L6026" s="13" t="s">
        <v>70</v>
      </c>
      <c r="M6026" s="7">
        <v>0.49</v>
      </c>
      <c r="N6026" s="14"/>
    </row>
    <row r="6027" spans="1:14" ht="126">
      <c r="A6027" s="6">
        <v>6026</v>
      </c>
      <c r="B6027" s="8" t="s">
        <v>7824</v>
      </c>
      <c r="C6027" s="9" t="s">
        <v>7860</v>
      </c>
      <c r="D6027" s="10" t="s">
        <v>434</v>
      </c>
      <c r="E6027" s="11" t="s">
        <v>7861</v>
      </c>
      <c r="F6027" s="6">
        <v>418382</v>
      </c>
      <c r="G6027" s="6" t="s">
        <v>7827</v>
      </c>
      <c r="H6027" s="16">
        <v>18706136.374000002</v>
      </c>
      <c r="I6027" s="12">
        <v>43996</v>
      </c>
      <c r="J6027" s="12">
        <v>44317</v>
      </c>
      <c r="K6027" s="15">
        <v>14426643</v>
      </c>
      <c r="L6027" s="13" t="s">
        <v>14</v>
      </c>
      <c r="M6027" s="7">
        <v>1</v>
      </c>
      <c r="N6027" s="14"/>
    </row>
    <row r="6028" spans="1:14" ht="126">
      <c r="A6028" s="6">
        <v>6027</v>
      </c>
      <c r="B6028" s="8" t="s">
        <v>7824</v>
      </c>
      <c r="C6028" s="9" t="s">
        <v>7862</v>
      </c>
      <c r="D6028" s="10" t="s">
        <v>7863</v>
      </c>
      <c r="E6028" s="11" t="s">
        <v>7864</v>
      </c>
      <c r="F6028" s="6">
        <v>448647</v>
      </c>
      <c r="G6028" s="6" t="s">
        <v>7827</v>
      </c>
      <c r="H6028" s="16">
        <v>18407056.886999998</v>
      </c>
      <c r="I6028" s="12">
        <v>44074</v>
      </c>
      <c r="J6028" s="12">
        <v>44388</v>
      </c>
      <c r="K6028" s="15">
        <v>13829507</v>
      </c>
      <c r="L6028" s="13" t="s">
        <v>70</v>
      </c>
      <c r="M6028" s="7">
        <v>0.51</v>
      </c>
      <c r="N6028" s="14"/>
    </row>
    <row r="6029" spans="1:14" ht="126">
      <c r="A6029" s="6">
        <v>6028</v>
      </c>
      <c r="B6029" s="8" t="s">
        <v>7824</v>
      </c>
      <c r="C6029" s="9" t="s">
        <v>7862</v>
      </c>
      <c r="D6029" s="10" t="s">
        <v>7863</v>
      </c>
      <c r="E6029" s="11" t="s">
        <v>7864</v>
      </c>
      <c r="F6029" s="6">
        <v>448647</v>
      </c>
      <c r="G6029" s="6" t="s">
        <v>7827</v>
      </c>
      <c r="H6029" s="16">
        <v>18407056.886999998</v>
      </c>
      <c r="I6029" s="12">
        <v>44074</v>
      </c>
      <c r="J6029" s="12">
        <v>44388</v>
      </c>
      <c r="K6029" s="15">
        <v>13829507</v>
      </c>
      <c r="L6029" s="13" t="s">
        <v>70</v>
      </c>
      <c r="M6029" s="7">
        <v>0.49</v>
      </c>
      <c r="N6029" s="14"/>
    </row>
    <row r="6030" spans="1:14" ht="126">
      <c r="A6030" s="6">
        <v>6029</v>
      </c>
      <c r="B6030" s="8" t="s">
        <v>7824</v>
      </c>
      <c r="C6030" s="9" t="s">
        <v>7865</v>
      </c>
      <c r="D6030" s="10" t="s">
        <v>7866</v>
      </c>
      <c r="E6030" s="11" t="s">
        <v>7867</v>
      </c>
      <c r="F6030" s="6">
        <v>448648</v>
      </c>
      <c r="G6030" s="6" t="s">
        <v>7827</v>
      </c>
      <c r="H6030" s="16">
        <v>18213332.252</v>
      </c>
      <c r="I6030" s="12">
        <v>44074</v>
      </c>
      <c r="J6030" s="12">
        <v>44388</v>
      </c>
      <c r="K6030" s="15">
        <v>13782806</v>
      </c>
      <c r="L6030" s="13" t="s">
        <v>70</v>
      </c>
      <c r="M6030" s="7">
        <v>0.51</v>
      </c>
      <c r="N6030" s="14"/>
    </row>
    <row r="6031" spans="1:14" ht="126">
      <c r="A6031" s="6">
        <v>6030</v>
      </c>
      <c r="B6031" s="8" t="s">
        <v>7824</v>
      </c>
      <c r="C6031" s="9" t="s">
        <v>7865</v>
      </c>
      <c r="D6031" s="10" t="s">
        <v>7866</v>
      </c>
      <c r="E6031" s="11" t="s">
        <v>7867</v>
      </c>
      <c r="F6031" s="6">
        <v>448648</v>
      </c>
      <c r="G6031" s="6" t="s">
        <v>7827</v>
      </c>
      <c r="H6031" s="16">
        <v>18213332.252</v>
      </c>
      <c r="I6031" s="12">
        <v>44074</v>
      </c>
      <c r="J6031" s="12">
        <v>44388</v>
      </c>
      <c r="K6031" s="15">
        <v>13782806</v>
      </c>
      <c r="L6031" s="13" t="s">
        <v>70</v>
      </c>
      <c r="M6031" s="7">
        <v>0.49</v>
      </c>
      <c r="N6031" s="14"/>
    </row>
    <row r="6032" spans="1:14" ht="189">
      <c r="A6032" s="6">
        <v>6031</v>
      </c>
      <c r="B6032" s="8" t="s">
        <v>7824</v>
      </c>
      <c r="C6032" s="9" t="s">
        <v>7837</v>
      </c>
      <c r="D6032" s="10" t="s">
        <v>7838</v>
      </c>
      <c r="E6032" s="11" t="s">
        <v>7868</v>
      </c>
      <c r="F6032" s="6">
        <v>451828</v>
      </c>
      <c r="G6032" s="6" t="s">
        <v>7827</v>
      </c>
      <c r="H6032" s="16">
        <v>20166755.449000001</v>
      </c>
      <c r="I6032" s="12">
        <v>44066</v>
      </c>
      <c r="J6032" s="12">
        <v>44389</v>
      </c>
      <c r="K6032" s="15">
        <v>12544274</v>
      </c>
      <c r="L6032" s="13" t="s">
        <v>14</v>
      </c>
      <c r="M6032" s="7">
        <v>1</v>
      </c>
      <c r="N6032" s="14"/>
    </row>
    <row r="6033" spans="1:14" ht="94.5">
      <c r="A6033" s="6">
        <v>6032</v>
      </c>
      <c r="B6033" s="8" t="s">
        <v>7824</v>
      </c>
      <c r="C6033" s="9" t="s">
        <v>7869</v>
      </c>
      <c r="D6033" s="10" t="s">
        <v>7870</v>
      </c>
      <c r="E6033" s="11" t="s">
        <v>7871</v>
      </c>
      <c r="F6033" s="6">
        <v>489064</v>
      </c>
      <c r="G6033" s="6" t="s">
        <v>7827</v>
      </c>
      <c r="H6033" s="16">
        <v>17766316.43</v>
      </c>
      <c r="I6033" s="12">
        <v>44252</v>
      </c>
      <c r="J6033" s="12">
        <v>44569</v>
      </c>
      <c r="K6033" s="15">
        <v>0</v>
      </c>
      <c r="L6033" s="13" t="s">
        <v>70</v>
      </c>
      <c r="M6033" s="7">
        <v>0.51</v>
      </c>
      <c r="N6033" s="14"/>
    </row>
    <row r="6034" spans="1:14" ht="94.5">
      <c r="A6034" s="6">
        <v>6033</v>
      </c>
      <c r="B6034" s="8" t="s">
        <v>7824</v>
      </c>
      <c r="C6034" s="9" t="s">
        <v>7869</v>
      </c>
      <c r="D6034" s="10" t="s">
        <v>7870</v>
      </c>
      <c r="E6034" s="11" t="s">
        <v>7871</v>
      </c>
      <c r="F6034" s="6">
        <v>489064</v>
      </c>
      <c r="G6034" s="6" t="s">
        <v>7827</v>
      </c>
      <c r="H6034" s="16">
        <v>17766316.43</v>
      </c>
      <c r="I6034" s="12">
        <v>44252</v>
      </c>
      <c r="J6034" s="12">
        <v>44569</v>
      </c>
      <c r="K6034" s="15">
        <v>0</v>
      </c>
      <c r="L6034" s="13" t="s">
        <v>70</v>
      </c>
      <c r="M6034" s="7">
        <v>0.49</v>
      </c>
      <c r="N6034" s="14"/>
    </row>
    <row r="6035" spans="1:14" ht="94.5">
      <c r="A6035" s="6">
        <v>6034</v>
      </c>
      <c r="B6035" s="8" t="s">
        <v>7824</v>
      </c>
      <c r="C6035" s="9" t="s">
        <v>7860</v>
      </c>
      <c r="D6035" s="10" t="s">
        <v>434</v>
      </c>
      <c r="E6035" s="11" t="s">
        <v>7872</v>
      </c>
      <c r="F6035" s="6">
        <v>489065</v>
      </c>
      <c r="G6035" s="6" t="s">
        <v>7827</v>
      </c>
      <c r="H6035" s="16">
        <v>32858597.666999999</v>
      </c>
      <c r="I6035" s="12">
        <v>44252</v>
      </c>
      <c r="J6035" s="12">
        <v>44750</v>
      </c>
      <c r="K6035" s="15">
        <v>2742000</v>
      </c>
      <c r="L6035" s="13" t="s">
        <v>14</v>
      </c>
      <c r="M6035" s="7">
        <v>1</v>
      </c>
      <c r="N6035" s="14"/>
    </row>
    <row r="6036" spans="1:14" ht="157.5">
      <c r="A6036" s="6">
        <v>6035</v>
      </c>
      <c r="B6036" s="8" t="s">
        <v>7824</v>
      </c>
      <c r="C6036" s="9" t="s">
        <v>7873</v>
      </c>
      <c r="D6036" s="10" t="s">
        <v>7874</v>
      </c>
      <c r="E6036" s="11" t="s">
        <v>7875</v>
      </c>
      <c r="F6036" s="6">
        <v>533941</v>
      </c>
      <c r="G6036" s="6" t="s">
        <v>7827</v>
      </c>
      <c r="H6036" s="16">
        <v>14324168.731000001</v>
      </c>
      <c r="I6036" s="12">
        <v>44311</v>
      </c>
      <c r="J6036" s="12">
        <v>44563</v>
      </c>
      <c r="K6036" s="15">
        <v>0</v>
      </c>
      <c r="L6036" s="13" t="s">
        <v>70</v>
      </c>
      <c r="M6036" s="7">
        <v>0.51</v>
      </c>
      <c r="N6036" s="14"/>
    </row>
    <row r="6037" spans="1:14" ht="157.5">
      <c r="A6037" s="6">
        <v>6036</v>
      </c>
      <c r="B6037" s="8" t="s">
        <v>7824</v>
      </c>
      <c r="C6037" s="9" t="s">
        <v>7873</v>
      </c>
      <c r="D6037" s="10" t="s">
        <v>7874</v>
      </c>
      <c r="E6037" s="11" t="s">
        <v>7875</v>
      </c>
      <c r="F6037" s="6">
        <v>533941</v>
      </c>
      <c r="G6037" s="6" t="s">
        <v>7827</v>
      </c>
      <c r="H6037" s="16">
        <v>14324168.731000001</v>
      </c>
      <c r="I6037" s="12">
        <v>44311</v>
      </c>
      <c r="J6037" s="12">
        <v>44563</v>
      </c>
      <c r="K6037" s="15">
        <v>0</v>
      </c>
      <c r="L6037" s="13" t="s">
        <v>70</v>
      </c>
      <c r="M6037" s="7">
        <v>0.49</v>
      </c>
      <c r="N6037" s="14"/>
    </row>
    <row r="6038" spans="1:14" ht="141.75">
      <c r="A6038" s="6">
        <v>6037</v>
      </c>
      <c r="B6038" s="8" t="s">
        <v>7824</v>
      </c>
      <c r="C6038" s="9" t="s">
        <v>7876</v>
      </c>
      <c r="D6038" s="10" t="s">
        <v>7877</v>
      </c>
      <c r="E6038" s="11" t="s">
        <v>7878</v>
      </c>
      <c r="F6038" s="6">
        <v>185164</v>
      </c>
      <c r="G6038" s="6" t="s">
        <v>7827</v>
      </c>
      <c r="H6038" s="16">
        <v>8414562.7799999993</v>
      </c>
      <c r="I6038" s="12">
        <v>43300</v>
      </c>
      <c r="J6038" s="12">
        <v>43579</v>
      </c>
      <c r="K6038" s="15">
        <v>5977237</v>
      </c>
      <c r="L6038" s="13" t="s">
        <v>14</v>
      </c>
      <c r="M6038" s="7">
        <v>1</v>
      </c>
      <c r="N6038" s="14"/>
    </row>
    <row r="6039" spans="1:14" ht="63">
      <c r="A6039" s="6">
        <v>6038</v>
      </c>
      <c r="B6039" s="8" t="s">
        <v>7824</v>
      </c>
      <c r="C6039" s="9" t="s">
        <v>7879</v>
      </c>
      <c r="D6039" s="10" t="s">
        <v>7880</v>
      </c>
      <c r="E6039" s="11" t="s">
        <v>7881</v>
      </c>
      <c r="F6039" s="6">
        <v>331916</v>
      </c>
      <c r="G6039" s="6" t="s">
        <v>462</v>
      </c>
      <c r="H6039" s="16">
        <v>17751676.789999999</v>
      </c>
      <c r="I6039" s="12">
        <v>43843</v>
      </c>
      <c r="J6039" s="12">
        <v>44086</v>
      </c>
      <c r="K6039" s="15">
        <v>0</v>
      </c>
      <c r="L6039" s="13" t="s">
        <v>14</v>
      </c>
      <c r="M6039" s="7">
        <v>1</v>
      </c>
      <c r="N6039" s="14"/>
    </row>
    <row r="6040" spans="1:14" ht="63">
      <c r="A6040" s="6">
        <v>6039</v>
      </c>
      <c r="B6040" s="8" t="s">
        <v>7824</v>
      </c>
      <c r="C6040" s="9" t="s">
        <v>7882</v>
      </c>
      <c r="D6040" s="10" t="s">
        <v>7834</v>
      </c>
      <c r="E6040" s="11" t="s">
        <v>7883</v>
      </c>
      <c r="F6040" s="6">
        <v>347805</v>
      </c>
      <c r="G6040" s="6" t="s">
        <v>462</v>
      </c>
      <c r="H6040" s="16">
        <v>15460107.137</v>
      </c>
      <c r="I6040" s="12">
        <v>43836</v>
      </c>
      <c r="J6040" s="12">
        <v>43835</v>
      </c>
      <c r="K6040" s="15">
        <v>10410339</v>
      </c>
      <c r="L6040" s="13" t="s">
        <v>14</v>
      </c>
      <c r="M6040" s="7">
        <v>1</v>
      </c>
      <c r="N6040" s="14"/>
    </row>
    <row r="6041" spans="1:14" ht="63">
      <c r="A6041" s="6">
        <v>6040</v>
      </c>
      <c r="B6041" s="8" t="s">
        <v>7824</v>
      </c>
      <c r="C6041" s="9" t="s">
        <v>7882</v>
      </c>
      <c r="D6041" s="10" t="s">
        <v>7834</v>
      </c>
      <c r="E6041" s="11" t="s">
        <v>7884</v>
      </c>
      <c r="F6041" s="6">
        <v>347806</v>
      </c>
      <c r="G6041" s="6" t="s">
        <v>462</v>
      </c>
      <c r="H6041" s="16">
        <v>14841016.262</v>
      </c>
      <c r="I6041" s="12">
        <v>43814</v>
      </c>
      <c r="J6041" s="12">
        <v>44088</v>
      </c>
      <c r="K6041" s="15">
        <v>13798340</v>
      </c>
      <c r="L6041" s="13" t="s">
        <v>14</v>
      </c>
      <c r="M6041" s="7">
        <v>1</v>
      </c>
      <c r="N6041" s="14"/>
    </row>
    <row r="6042" spans="1:14" ht="78.75">
      <c r="A6042" s="6">
        <v>6041</v>
      </c>
      <c r="B6042" s="8" t="s">
        <v>7824</v>
      </c>
      <c r="C6042" s="9" t="s">
        <v>7885</v>
      </c>
      <c r="D6042" s="10" t="s">
        <v>7886</v>
      </c>
      <c r="E6042" s="11" t="s">
        <v>7887</v>
      </c>
      <c r="F6042" s="6">
        <v>347807</v>
      </c>
      <c r="G6042" s="6" t="s">
        <v>462</v>
      </c>
      <c r="H6042" s="16">
        <v>1790443.15</v>
      </c>
      <c r="I6042" s="12">
        <v>43801</v>
      </c>
      <c r="J6042" s="12">
        <v>43983</v>
      </c>
      <c r="K6042" s="15">
        <v>1790443</v>
      </c>
      <c r="L6042" s="13" t="s">
        <v>14</v>
      </c>
      <c r="M6042" s="7">
        <v>1</v>
      </c>
      <c r="N6042" s="14"/>
    </row>
    <row r="6043" spans="1:14" ht="141.75">
      <c r="A6043" s="6">
        <v>6042</v>
      </c>
      <c r="B6043" s="8" t="s">
        <v>7824</v>
      </c>
      <c r="C6043" s="9" t="s">
        <v>7888</v>
      </c>
      <c r="D6043" s="10" t="s">
        <v>7889</v>
      </c>
      <c r="E6043" s="11" t="s">
        <v>7890</v>
      </c>
      <c r="F6043" s="6">
        <v>368810</v>
      </c>
      <c r="G6043" s="6" t="s">
        <v>462</v>
      </c>
      <c r="H6043" s="16">
        <v>28597232.171999998</v>
      </c>
      <c r="I6043" s="12">
        <v>43943</v>
      </c>
      <c r="J6043" s="12">
        <v>44441</v>
      </c>
      <c r="K6043" s="15">
        <v>6422000</v>
      </c>
      <c r="L6043" s="13" t="s">
        <v>70</v>
      </c>
      <c r="M6043" s="7">
        <v>0.51</v>
      </c>
      <c r="N6043" s="14"/>
    </row>
    <row r="6044" spans="1:14" ht="141.75">
      <c r="A6044" s="6">
        <v>6043</v>
      </c>
      <c r="B6044" s="8" t="s">
        <v>7824</v>
      </c>
      <c r="C6044" s="9" t="s">
        <v>7888</v>
      </c>
      <c r="D6044" s="10" t="s">
        <v>7889</v>
      </c>
      <c r="E6044" s="11" t="s">
        <v>7890</v>
      </c>
      <c r="F6044" s="6">
        <v>368810</v>
      </c>
      <c r="G6044" s="6" t="s">
        <v>462</v>
      </c>
      <c r="H6044" s="16">
        <v>28597232.171999998</v>
      </c>
      <c r="I6044" s="12">
        <v>43943</v>
      </c>
      <c r="J6044" s="12">
        <v>44441</v>
      </c>
      <c r="K6044" s="15">
        <v>6422000</v>
      </c>
      <c r="L6044" s="13" t="s">
        <v>70</v>
      </c>
      <c r="M6044" s="7">
        <v>0.49</v>
      </c>
      <c r="N6044" s="14"/>
    </row>
    <row r="6045" spans="1:14" ht="78.75">
      <c r="A6045" s="6">
        <v>6044</v>
      </c>
      <c r="B6045" s="8" t="s">
        <v>7824</v>
      </c>
      <c r="C6045" s="9" t="s">
        <v>7888</v>
      </c>
      <c r="D6045" s="10" t="s">
        <v>7889</v>
      </c>
      <c r="E6045" s="11" t="s">
        <v>7891</v>
      </c>
      <c r="F6045" s="6">
        <v>368812</v>
      </c>
      <c r="G6045" s="6" t="s">
        <v>462</v>
      </c>
      <c r="H6045" s="16">
        <v>18072440.638999999</v>
      </c>
      <c r="I6045" s="12">
        <v>43943</v>
      </c>
      <c r="J6045" s="12">
        <v>44261</v>
      </c>
      <c r="K6045" s="15">
        <v>6740000</v>
      </c>
      <c r="L6045" s="13" t="s">
        <v>70</v>
      </c>
      <c r="M6045" s="7">
        <v>0.51</v>
      </c>
      <c r="N6045" s="14"/>
    </row>
    <row r="6046" spans="1:14" ht="78.75">
      <c r="A6046" s="6">
        <v>6045</v>
      </c>
      <c r="B6046" s="8" t="s">
        <v>7824</v>
      </c>
      <c r="C6046" s="9" t="s">
        <v>7888</v>
      </c>
      <c r="D6046" s="10" t="s">
        <v>7889</v>
      </c>
      <c r="E6046" s="11" t="s">
        <v>7891</v>
      </c>
      <c r="F6046" s="6">
        <v>368812</v>
      </c>
      <c r="G6046" s="6" t="s">
        <v>462</v>
      </c>
      <c r="H6046" s="16">
        <v>18072440.638999999</v>
      </c>
      <c r="I6046" s="12">
        <v>43943</v>
      </c>
      <c r="J6046" s="12">
        <v>44261</v>
      </c>
      <c r="K6046" s="15">
        <v>6740000</v>
      </c>
      <c r="L6046" s="13" t="s">
        <v>70</v>
      </c>
      <c r="M6046" s="7">
        <v>0.49</v>
      </c>
      <c r="N6046" s="14"/>
    </row>
    <row r="6047" spans="1:14" ht="63">
      <c r="A6047" s="6">
        <v>6046</v>
      </c>
      <c r="B6047" s="8" t="s">
        <v>7824</v>
      </c>
      <c r="C6047" s="9" t="s">
        <v>7892</v>
      </c>
      <c r="D6047" s="10" t="s">
        <v>434</v>
      </c>
      <c r="E6047" s="11" t="s">
        <v>7893</v>
      </c>
      <c r="F6047" s="6">
        <v>373594</v>
      </c>
      <c r="G6047" s="6" t="s">
        <v>462</v>
      </c>
      <c r="H6047" s="16">
        <v>16356677.003</v>
      </c>
      <c r="I6047" s="12">
        <v>43934</v>
      </c>
      <c r="J6047" s="12">
        <v>44490</v>
      </c>
      <c r="K6047" s="15">
        <v>16186804</v>
      </c>
      <c r="L6047" s="13" t="s">
        <v>70</v>
      </c>
      <c r="M6047" s="7">
        <v>0.51</v>
      </c>
      <c r="N6047" s="14"/>
    </row>
    <row r="6048" spans="1:14" ht="63">
      <c r="A6048" s="6">
        <v>6047</v>
      </c>
      <c r="B6048" s="8" t="s">
        <v>7824</v>
      </c>
      <c r="C6048" s="9" t="s">
        <v>7892</v>
      </c>
      <c r="D6048" s="10" t="s">
        <v>434</v>
      </c>
      <c r="E6048" s="11" t="s">
        <v>7893</v>
      </c>
      <c r="F6048" s="6">
        <v>373594</v>
      </c>
      <c r="G6048" s="6" t="s">
        <v>462</v>
      </c>
      <c r="H6048" s="16">
        <v>16356677.003</v>
      </c>
      <c r="I6048" s="12">
        <v>43934</v>
      </c>
      <c r="J6048" s="12">
        <v>44490</v>
      </c>
      <c r="K6048" s="15">
        <v>16186804</v>
      </c>
      <c r="L6048" s="13" t="s">
        <v>70</v>
      </c>
      <c r="M6048" s="7">
        <v>0.49</v>
      </c>
      <c r="N6048" s="14"/>
    </row>
    <row r="6049" spans="1:14" ht="63">
      <c r="A6049" s="6">
        <v>6048</v>
      </c>
      <c r="B6049" s="8" t="s">
        <v>7824</v>
      </c>
      <c r="C6049" s="9" t="s">
        <v>7894</v>
      </c>
      <c r="D6049" s="10" t="s">
        <v>5494</v>
      </c>
      <c r="E6049" s="11" t="s">
        <v>7895</v>
      </c>
      <c r="F6049" s="6">
        <v>373595</v>
      </c>
      <c r="G6049" s="6" t="s">
        <v>462</v>
      </c>
      <c r="H6049" s="16">
        <v>22538349.280000001</v>
      </c>
      <c r="I6049" s="12">
        <v>43930</v>
      </c>
      <c r="J6049" s="12">
        <v>44316</v>
      </c>
      <c r="K6049" s="15">
        <v>18507000</v>
      </c>
      <c r="L6049" s="13" t="s">
        <v>14</v>
      </c>
      <c r="M6049" s="7">
        <v>1</v>
      </c>
      <c r="N6049" s="14"/>
    </row>
    <row r="6050" spans="1:14" ht="63">
      <c r="A6050" s="6">
        <v>6049</v>
      </c>
      <c r="B6050" s="8" t="s">
        <v>7824</v>
      </c>
      <c r="C6050" s="9" t="s">
        <v>7896</v>
      </c>
      <c r="D6050" s="10" t="s">
        <v>7838</v>
      </c>
      <c r="E6050" s="11" t="s">
        <v>7897</v>
      </c>
      <c r="F6050" s="6">
        <v>387444</v>
      </c>
      <c r="G6050" s="6" t="s">
        <v>462</v>
      </c>
      <c r="H6050" s="16">
        <v>15467356.275</v>
      </c>
      <c r="I6050" s="12">
        <v>43976</v>
      </c>
      <c r="J6050" s="12">
        <v>44463</v>
      </c>
      <c r="K6050" s="15">
        <v>13989778</v>
      </c>
      <c r="L6050" s="13" t="s">
        <v>14</v>
      </c>
      <c r="M6050" s="7">
        <v>1</v>
      </c>
      <c r="N6050" s="14"/>
    </row>
    <row r="6051" spans="1:14" ht="94.5">
      <c r="A6051" s="6">
        <v>6050</v>
      </c>
      <c r="B6051" s="8" t="s">
        <v>7824</v>
      </c>
      <c r="C6051" s="9" t="s">
        <v>7898</v>
      </c>
      <c r="D6051" s="10" t="s">
        <v>7838</v>
      </c>
      <c r="E6051" s="11" t="s">
        <v>7899</v>
      </c>
      <c r="F6051" s="6">
        <v>396192</v>
      </c>
      <c r="G6051" s="6" t="s">
        <v>462</v>
      </c>
      <c r="H6051" s="16">
        <v>21424333.690000001</v>
      </c>
      <c r="I6051" s="12">
        <v>43968</v>
      </c>
      <c r="J6051" s="12">
        <v>44288</v>
      </c>
      <c r="K6051" s="15">
        <v>15604521</v>
      </c>
      <c r="L6051" s="13" t="s">
        <v>14</v>
      </c>
      <c r="M6051" s="7">
        <v>1</v>
      </c>
      <c r="N6051" s="14"/>
    </row>
    <row r="6052" spans="1:14" ht="78.75">
      <c r="A6052" s="6">
        <v>6051</v>
      </c>
      <c r="B6052" s="8" t="s">
        <v>7824</v>
      </c>
      <c r="C6052" s="9" t="s">
        <v>7900</v>
      </c>
      <c r="D6052" s="10" t="s">
        <v>434</v>
      </c>
      <c r="E6052" s="11" t="s">
        <v>7901</v>
      </c>
      <c r="F6052" s="6">
        <v>396193</v>
      </c>
      <c r="G6052" s="6" t="s">
        <v>462</v>
      </c>
      <c r="H6052" s="16">
        <v>43255147.281000003</v>
      </c>
      <c r="I6052" s="12">
        <v>43966</v>
      </c>
      <c r="J6052" s="12">
        <v>44290</v>
      </c>
      <c r="K6052" s="15">
        <v>30512477</v>
      </c>
      <c r="L6052" s="13" t="s">
        <v>70</v>
      </c>
      <c r="M6052" s="7">
        <v>0.51</v>
      </c>
      <c r="N6052" s="14"/>
    </row>
    <row r="6053" spans="1:14" ht="78.75">
      <c r="A6053" s="6">
        <v>6052</v>
      </c>
      <c r="B6053" s="8" t="s">
        <v>7824</v>
      </c>
      <c r="C6053" s="9" t="s">
        <v>7900</v>
      </c>
      <c r="D6053" s="10" t="s">
        <v>434</v>
      </c>
      <c r="E6053" s="11" t="s">
        <v>7901</v>
      </c>
      <c r="F6053" s="6">
        <v>396193</v>
      </c>
      <c r="G6053" s="6" t="s">
        <v>462</v>
      </c>
      <c r="H6053" s="16">
        <v>43255147.281000003</v>
      </c>
      <c r="I6053" s="12">
        <v>43966</v>
      </c>
      <c r="J6053" s="12">
        <v>44290</v>
      </c>
      <c r="K6053" s="15">
        <v>30512477</v>
      </c>
      <c r="L6053" s="13" t="s">
        <v>70</v>
      </c>
      <c r="M6053" s="7">
        <v>0.49</v>
      </c>
      <c r="N6053" s="14"/>
    </row>
    <row r="6054" spans="1:14" ht="94.5">
      <c r="A6054" s="6">
        <v>6053</v>
      </c>
      <c r="B6054" s="8" t="s">
        <v>7824</v>
      </c>
      <c r="C6054" s="9" t="s">
        <v>7902</v>
      </c>
      <c r="D6054" s="10" t="s">
        <v>1075</v>
      </c>
      <c r="E6054" s="11" t="s">
        <v>7903</v>
      </c>
      <c r="F6054" s="6">
        <v>396194</v>
      </c>
      <c r="G6054" s="6" t="s">
        <v>462</v>
      </c>
      <c r="H6054" s="16">
        <v>19274540.640000001</v>
      </c>
      <c r="I6054" s="12">
        <v>44013</v>
      </c>
      <c r="J6054" s="12">
        <v>44325</v>
      </c>
      <c r="K6054" s="15">
        <v>9045000</v>
      </c>
      <c r="L6054" s="13" t="s">
        <v>14</v>
      </c>
      <c r="M6054" s="7">
        <v>1</v>
      </c>
      <c r="N6054" s="14"/>
    </row>
    <row r="6055" spans="1:14" ht="78.75">
      <c r="A6055" s="6">
        <v>6054</v>
      </c>
      <c r="B6055" s="8" t="s">
        <v>7824</v>
      </c>
      <c r="C6055" s="9" t="s">
        <v>7904</v>
      </c>
      <c r="D6055" s="10" t="s">
        <v>7834</v>
      </c>
      <c r="E6055" s="11" t="s">
        <v>7905</v>
      </c>
      <c r="F6055" s="6">
        <v>396195</v>
      </c>
      <c r="G6055" s="6" t="s">
        <v>462</v>
      </c>
      <c r="H6055" s="16">
        <v>17002550.647</v>
      </c>
      <c r="I6055" s="12">
        <v>43983</v>
      </c>
      <c r="J6055" s="12">
        <v>44469</v>
      </c>
      <c r="K6055" s="15">
        <v>11063320</v>
      </c>
      <c r="L6055" s="13" t="s">
        <v>70</v>
      </c>
      <c r="M6055" s="7">
        <v>0.51</v>
      </c>
      <c r="N6055" s="14"/>
    </row>
    <row r="6056" spans="1:14" ht="78.75">
      <c r="A6056" s="6">
        <v>6055</v>
      </c>
      <c r="B6056" s="8" t="s">
        <v>7824</v>
      </c>
      <c r="C6056" s="9" t="s">
        <v>7904</v>
      </c>
      <c r="D6056" s="10" t="s">
        <v>7834</v>
      </c>
      <c r="E6056" s="11" t="s">
        <v>7905</v>
      </c>
      <c r="F6056" s="6">
        <v>396195</v>
      </c>
      <c r="G6056" s="6" t="s">
        <v>462</v>
      </c>
      <c r="H6056" s="16">
        <v>17002550.647</v>
      </c>
      <c r="I6056" s="12">
        <v>43983</v>
      </c>
      <c r="J6056" s="12">
        <v>44469</v>
      </c>
      <c r="K6056" s="15">
        <v>11063320</v>
      </c>
      <c r="L6056" s="13" t="s">
        <v>70</v>
      </c>
      <c r="M6056" s="7">
        <v>0.49</v>
      </c>
      <c r="N6056" s="14"/>
    </row>
    <row r="6057" spans="1:14" ht="78.75">
      <c r="A6057" s="6">
        <v>6056</v>
      </c>
      <c r="B6057" s="8" t="s">
        <v>7824</v>
      </c>
      <c r="C6057" s="9" t="s">
        <v>7904</v>
      </c>
      <c r="D6057" s="10" t="s">
        <v>7834</v>
      </c>
      <c r="E6057" s="11" t="s">
        <v>7906</v>
      </c>
      <c r="F6057" s="6">
        <v>396196</v>
      </c>
      <c r="G6057" s="6" t="s">
        <v>462</v>
      </c>
      <c r="H6057" s="16">
        <v>21283274.351</v>
      </c>
      <c r="I6057" s="12">
        <v>43983</v>
      </c>
      <c r="J6057" s="12">
        <v>44469</v>
      </c>
      <c r="K6057" s="15">
        <v>11806956</v>
      </c>
      <c r="L6057" s="13" t="s">
        <v>70</v>
      </c>
      <c r="M6057" s="7">
        <v>0.51</v>
      </c>
      <c r="N6057" s="14"/>
    </row>
    <row r="6058" spans="1:14" ht="78.75">
      <c r="A6058" s="6">
        <v>6057</v>
      </c>
      <c r="B6058" s="8" t="s">
        <v>7824</v>
      </c>
      <c r="C6058" s="9" t="s">
        <v>7904</v>
      </c>
      <c r="D6058" s="10" t="s">
        <v>7834</v>
      </c>
      <c r="E6058" s="11" t="s">
        <v>7906</v>
      </c>
      <c r="F6058" s="6">
        <v>396196</v>
      </c>
      <c r="G6058" s="6" t="s">
        <v>462</v>
      </c>
      <c r="H6058" s="16">
        <v>21283274.351</v>
      </c>
      <c r="I6058" s="12">
        <v>43983</v>
      </c>
      <c r="J6058" s="12">
        <v>44469</v>
      </c>
      <c r="K6058" s="15">
        <v>11806956</v>
      </c>
      <c r="L6058" s="13" t="s">
        <v>70</v>
      </c>
      <c r="M6058" s="7">
        <v>0.49</v>
      </c>
      <c r="N6058" s="14"/>
    </row>
    <row r="6059" spans="1:14" ht="94.5">
      <c r="A6059" s="6">
        <v>6058</v>
      </c>
      <c r="B6059" s="8" t="s">
        <v>7824</v>
      </c>
      <c r="C6059" s="9" t="s">
        <v>7907</v>
      </c>
      <c r="D6059" s="10" t="s">
        <v>7908</v>
      </c>
      <c r="E6059" s="11" t="s">
        <v>7909</v>
      </c>
      <c r="F6059" s="6">
        <v>405866</v>
      </c>
      <c r="G6059" s="6" t="s">
        <v>462</v>
      </c>
      <c r="H6059" s="16">
        <v>31162775.497000001</v>
      </c>
      <c r="I6059" s="12">
        <v>43995</v>
      </c>
      <c r="J6059" s="12">
        <v>44326</v>
      </c>
      <c r="K6059" s="15">
        <v>21846000</v>
      </c>
      <c r="L6059" s="13" t="s">
        <v>70</v>
      </c>
      <c r="M6059" s="7">
        <v>0.51</v>
      </c>
      <c r="N6059" s="14"/>
    </row>
    <row r="6060" spans="1:14" ht="94.5">
      <c r="A6060" s="6">
        <v>6059</v>
      </c>
      <c r="B6060" s="8" t="s">
        <v>7824</v>
      </c>
      <c r="C6060" s="9" t="s">
        <v>7907</v>
      </c>
      <c r="D6060" s="10" t="s">
        <v>7908</v>
      </c>
      <c r="E6060" s="11" t="s">
        <v>7909</v>
      </c>
      <c r="F6060" s="6">
        <v>405866</v>
      </c>
      <c r="G6060" s="6" t="s">
        <v>462</v>
      </c>
      <c r="H6060" s="16">
        <v>31162775.497000001</v>
      </c>
      <c r="I6060" s="12">
        <v>43995</v>
      </c>
      <c r="J6060" s="12">
        <v>44326</v>
      </c>
      <c r="K6060" s="15">
        <v>21846000</v>
      </c>
      <c r="L6060" s="13" t="s">
        <v>70</v>
      </c>
      <c r="M6060" s="7">
        <v>0.49</v>
      </c>
      <c r="N6060" s="14"/>
    </row>
    <row r="6061" spans="1:14" ht="94.5">
      <c r="A6061" s="6">
        <v>6060</v>
      </c>
      <c r="B6061" s="8" t="s">
        <v>7824</v>
      </c>
      <c r="C6061" s="9" t="s">
        <v>7907</v>
      </c>
      <c r="D6061" s="10" t="s">
        <v>7908</v>
      </c>
      <c r="E6061" s="11" t="s">
        <v>7910</v>
      </c>
      <c r="F6061" s="6">
        <v>405867</v>
      </c>
      <c r="G6061" s="6" t="s">
        <v>462</v>
      </c>
      <c r="H6061" s="16">
        <v>40574138.695</v>
      </c>
      <c r="I6061" s="12">
        <v>44027</v>
      </c>
      <c r="J6061" s="12">
        <v>44337</v>
      </c>
      <c r="K6061" s="15">
        <v>20716064</v>
      </c>
      <c r="L6061" s="13" t="s">
        <v>14</v>
      </c>
      <c r="M6061" s="7">
        <v>1</v>
      </c>
      <c r="N6061" s="14"/>
    </row>
    <row r="6062" spans="1:14" ht="94.5">
      <c r="A6062" s="6">
        <v>6061</v>
      </c>
      <c r="B6062" s="8" t="s">
        <v>7824</v>
      </c>
      <c r="C6062" s="9" t="s">
        <v>7907</v>
      </c>
      <c r="D6062" s="10" t="s">
        <v>7908</v>
      </c>
      <c r="E6062" s="11" t="s">
        <v>7911</v>
      </c>
      <c r="F6062" s="6">
        <v>405868</v>
      </c>
      <c r="G6062" s="6" t="s">
        <v>462</v>
      </c>
      <c r="H6062" s="16">
        <v>30522482.607999999</v>
      </c>
      <c r="I6062" s="12">
        <v>43995</v>
      </c>
      <c r="J6062" s="12">
        <v>44326</v>
      </c>
      <c r="K6062" s="15">
        <v>22520809</v>
      </c>
      <c r="L6062" s="13" t="s">
        <v>14</v>
      </c>
      <c r="M6062" s="7">
        <v>1</v>
      </c>
      <c r="N6062" s="14"/>
    </row>
    <row r="6063" spans="1:14" ht="78.75">
      <c r="A6063" s="6">
        <v>6062</v>
      </c>
      <c r="B6063" s="8" t="s">
        <v>7824</v>
      </c>
      <c r="C6063" s="9" t="s">
        <v>7912</v>
      </c>
      <c r="D6063" s="10" t="s">
        <v>7834</v>
      </c>
      <c r="E6063" s="11" t="s">
        <v>7913</v>
      </c>
      <c r="F6063" s="6">
        <v>421338</v>
      </c>
      <c r="G6063" s="6" t="s">
        <v>462</v>
      </c>
      <c r="H6063" s="16">
        <v>16948173.883000001</v>
      </c>
      <c r="I6063" s="12">
        <v>43985</v>
      </c>
      <c r="J6063" s="12">
        <v>44410</v>
      </c>
      <c r="K6063" s="15">
        <v>14204867</v>
      </c>
      <c r="L6063" s="13" t="s">
        <v>70</v>
      </c>
      <c r="M6063" s="7">
        <v>0.51</v>
      </c>
      <c r="N6063" s="14"/>
    </row>
    <row r="6064" spans="1:14" ht="78.75">
      <c r="A6064" s="6">
        <v>6063</v>
      </c>
      <c r="B6064" s="8" t="s">
        <v>7824</v>
      </c>
      <c r="C6064" s="9" t="s">
        <v>7912</v>
      </c>
      <c r="D6064" s="10" t="s">
        <v>7834</v>
      </c>
      <c r="E6064" s="11" t="s">
        <v>7913</v>
      </c>
      <c r="F6064" s="6">
        <v>421338</v>
      </c>
      <c r="G6064" s="6" t="s">
        <v>462</v>
      </c>
      <c r="H6064" s="16">
        <v>16948173.883000001</v>
      </c>
      <c r="I6064" s="12">
        <v>43985</v>
      </c>
      <c r="J6064" s="12">
        <v>44410</v>
      </c>
      <c r="K6064" s="15">
        <v>14204867</v>
      </c>
      <c r="L6064" s="13" t="s">
        <v>70</v>
      </c>
      <c r="M6064" s="7">
        <v>0.49</v>
      </c>
      <c r="N6064" s="14"/>
    </row>
    <row r="6065" spans="1:14" ht="78.75">
      <c r="A6065" s="6">
        <v>6064</v>
      </c>
      <c r="B6065" s="8" t="s">
        <v>7824</v>
      </c>
      <c r="C6065" s="9" t="s">
        <v>7914</v>
      </c>
      <c r="D6065" s="10" t="s">
        <v>7834</v>
      </c>
      <c r="E6065" s="11" t="s">
        <v>7915</v>
      </c>
      <c r="F6065" s="6">
        <v>421339</v>
      </c>
      <c r="G6065" s="6" t="s">
        <v>462</v>
      </c>
      <c r="H6065" s="16">
        <v>14938852.267999999</v>
      </c>
      <c r="I6065" s="12">
        <v>43997</v>
      </c>
      <c r="J6065" s="12">
        <v>44321</v>
      </c>
      <c r="K6065" s="15">
        <v>8730000</v>
      </c>
      <c r="L6065" s="13" t="s">
        <v>14</v>
      </c>
      <c r="M6065" s="7">
        <v>1</v>
      </c>
      <c r="N6065" s="14"/>
    </row>
    <row r="6066" spans="1:14" ht="78.75">
      <c r="A6066" s="6">
        <v>6065</v>
      </c>
      <c r="B6066" s="8" t="s">
        <v>7824</v>
      </c>
      <c r="C6066" s="9" t="s">
        <v>7916</v>
      </c>
      <c r="D6066" s="10" t="s">
        <v>7834</v>
      </c>
      <c r="E6066" s="11" t="s">
        <v>7917</v>
      </c>
      <c r="F6066" s="6">
        <v>421340</v>
      </c>
      <c r="G6066" s="6" t="s">
        <v>462</v>
      </c>
      <c r="H6066" s="16">
        <v>32027606.195</v>
      </c>
      <c r="I6066" s="12">
        <v>43985</v>
      </c>
      <c r="J6066" s="12">
        <v>44288</v>
      </c>
      <c r="K6066" s="15">
        <v>24602894</v>
      </c>
      <c r="L6066" s="13" t="s">
        <v>70</v>
      </c>
      <c r="M6066" s="7">
        <v>0.51</v>
      </c>
      <c r="N6066" s="14"/>
    </row>
    <row r="6067" spans="1:14" ht="78.75">
      <c r="A6067" s="6">
        <v>6066</v>
      </c>
      <c r="B6067" s="8" t="s">
        <v>7824</v>
      </c>
      <c r="C6067" s="9" t="s">
        <v>7916</v>
      </c>
      <c r="D6067" s="10" t="s">
        <v>7834</v>
      </c>
      <c r="E6067" s="11" t="s">
        <v>7917</v>
      </c>
      <c r="F6067" s="6">
        <v>421340</v>
      </c>
      <c r="G6067" s="6" t="s">
        <v>462</v>
      </c>
      <c r="H6067" s="16">
        <v>32027606.195</v>
      </c>
      <c r="I6067" s="12">
        <v>43985</v>
      </c>
      <c r="J6067" s="12">
        <v>44288</v>
      </c>
      <c r="K6067" s="15">
        <v>24602894</v>
      </c>
      <c r="L6067" s="13" t="s">
        <v>70</v>
      </c>
      <c r="M6067" s="7">
        <v>0.49</v>
      </c>
      <c r="N6067" s="14"/>
    </row>
    <row r="6068" spans="1:14" ht="94.5">
      <c r="A6068" s="6">
        <v>6067</v>
      </c>
      <c r="B6068" s="8" t="s">
        <v>7824</v>
      </c>
      <c r="C6068" s="9" t="s">
        <v>7898</v>
      </c>
      <c r="D6068" s="10" t="s">
        <v>7838</v>
      </c>
      <c r="E6068" s="11" t="s">
        <v>7918</v>
      </c>
      <c r="F6068" s="6">
        <v>421341</v>
      </c>
      <c r="G6068" s="6" t="s">
        <v>462</v>
      </c>
      <c r="H6068" s="16">
        <v>16165772</v>
      </c>
      <c r="I6068" s="12">
        <v>44000</v>
      </c>
      <c r="J6068" s="12">
        <v>44244</v>
      </c>
      <c r="K6068" s="15">
        <v>12836799</v>
      </c>
      <c r="L6068" s="13" t="s">
        <v>14</v>
      </c>
      <c r="M6068" s="7">
        <v>1</v>
      </c>
      <c r="N6068" s="14"/>
    </row>
    <row r="6069" spans="1:14" ht="94.5">
      <c r="A6069" s="6">
        <v>6068</v>
      </c>
      <c r="B6069" s="8" t="s">
        <v>7824</v>
      </c>
      <c r="C6069" s="9" t="s">
        <v>7919</v>
      </c>
      <c r="D6069" s="10" t="s">
        <v>7908</v>
      </c>
      <c r="E6069" s="11" t="s">
        <v>7920</v>
      </c>
      <c r="F6069" s="6">
        <v>421342</v>
      </c>
      <c r="G6069" s="6" t="s">
        <v>462</v>
      </c>
      <c r="H6069" s="16">
        <v>23388015.131999999</v>
      </c>
      <c r="I6069" s="12">
        <v>44011</v>
      </c>
      <c r="J6069" s="12">
        <v>44325</v>
      </c>
      <c r="K6069" s="15">
        <v>19200000</v>
      </c>
      <c r="L6069" s="13" t="s">
        <v>14</v>
      </c>
      <c r="M6069" s="7">
        <v>1</v>
      </c>
      <c r="N6069" s="14"/>
    </row>
    <row r="6070" spans="1:14" ht="94.5">
      <c r="A6070" s="6">
        <v>6069</v>
      </c>
      <c r="B6070" s="8" t="s">
        <v>7824</v>
      </c>
      <c r="C6070" s="9" t="s">
        <v>7921</v>
      </c>
      <c r="D6070" s="10" t="s">
        <v>7922</v>
      </c>
      <c r="E6070" s="11" t="s">
        <v>7923</v>
      </c>
      <c r="F6070" s="6">
        <v>421343</v>
      </c>
      <c r="G6070" s="6" t="s">
        <v>462</v>
      </c>
      <c r="H6070" s="16">
        <v>46889819.401000001</v>
      </c>
      <c r="I6070" s="12">
        <v>44025</v>
      </c>
      <c r="J6070" s="12">
        <v>44513</v>
      </c>
      <c r="K6070" s="15">
        <v>6600000</v>
      </c>
      <c r="L6070" s="13" t="s">
        <v>14</v>
      </c>
      <c r="M6070" s="7">
        <v>1</v>
      </c>
      <c r="N6070" s="14"/>
    </row>
    <row r="6071" spans="1:14" ht="378">
      <c r="A6071" s="6">
        <v>6070</v>
      </c>
      <c r="B6071" s="8" t="s">
        <v>7824</v>
      </c>
      <c r="C6071" s="9" t="s">
        <v>7898</v>
      </c>
      <c r="D6071" s="10" t="s">
        <v>7838</v>
      </c>
      <c r="E6071" s="11" t="s">
        <v>7924</v>
      </c>
      <c r="F6071" s="6">
        <v>421345</v>
      </c>
      <c r="G6071" s="6" t="s">
        <v>462</v>
      </c>
      <c r="H6071" s="16">
        <v>12091460.77</v>
      </c>
      <c r="I6071" s="12">
        <v>43997</v>
      </c>
      <c r="J6071" s="12">
        <v>44148</v>
      </c>
      <c r="K6071" s="15">
        <v>10000000</v>
      </c>
      <c r="L6071" s="13" t="s">
        <v>14</v>
      </c>
      <c r="M6071" s="7">
        <v>1</v>
      </c>
      <c r="N6071" s="14"/>
    </row>
    <row r="6072" spans="1:14" ht="173.25">
      <c r="A6072" s="6">
        <v>6071</v>
      </c>
      <c r="B6072" s="8" t="s">
        <v>7824</v>
      </c>
      <c r="C6072" s="9" t="s">
        <v>7925</v>
      </c>
      <c r="D6072" s="10" t="s">
        <v>434</v>
      </c>
      <c r="E6072" s="11" t="s">
        <v>7926</v>
      </c>
      <c r="F6072" s="6">
        <v>421346</v>
      </c>
      <c r="G6072" s="6" t="s">
        <v>462</v>
      </c>
      <c r="H6072" s="16">
        <v>33660495.465000004</v>
      </c>
      <c r="I6072" s="12">
        <v>44018</v>
      </c>
      <c r="J6072" s="12">
        <v>44331</v>
      </c>
      <c r="K6072" s="15">
        <v>26217800</v>
      </c>
      <c r="L6072" s="13" t="s">
        <v>70</v>
      </c>
      <c r="M6072" s="7">
        <v>0.51</v>
      </c>
      <c r="N6072" s="14"/>
    </row>
    <row r="6073" spans="1:14" ht="173.25">
      <c r="A6073" s="6">
        <v>6072</v>
      </c>
      <c r="B6073" s="8" t="s">
        <v>7824</v>
      </c>
      <c r="C6073" s="9" t="s">
        <v>7925</v>
      </c>
      <c r="D6073" s="10" t="s">
        <v>434</v>
      </c>
      <c r="E6073" s="11" t="s">
        <v>7926</v>
      </c>
      <c r="F6073" s="6">
        <v>421346</v>
      </c>
      <c r="G6073" s="6" t="s">
        <v>462</v>
      </c>
      <c r="H6073" s="16">
        <v>33660495.465000004</v>
      </c>
      <c r="I6073" s="12">
        <v>44018</v>
      </c>
      <c r="J6073" s="12">
        <v>44331</v>
      </c>
      <c r="K6073" s="15">
        <v>26217800</v>
      </c>
      <c r="L6073" s="13" t="s">
        <v>70</v>
      </c>
      <c r="M6073" s="7">
        <v>0.49</v>
      </c>
      <c r="N6073" s="14"/>
    </row>
    <row r="6074" spans="1:14" ht="78.75">
      <c r="A6074" s="6">
        <v>6073</v>
      </c>
      <c r="B6074" s="8" t="s">
        <v>7824</v>
      </c>
      <c r="C6074" s="9" t="s">
        <v>7927</v>
      </c>
      <c r="D6074" s="10" t="s">
        <v>7838</v>
      </c>
      <c r="E6074" s="11" t="s">
        <v>7928</v>
      </c>
      <c r="F6074" s="6">
        <v>421349</v>
      </c>
      <c r="G6074" s="6" t="s">
        <v>462</v>
      </c>
      <c r="H6074" s="16">
        <v>15000903.890000001</v>
      </c>
      <c r="I6074" s="12">
        <v>44026</v>
      </c>
      <c r="J6074" s="12">
        <v>44338</v>
      </c>
      <c r="K6074" s="15">
        <v>11069231</v>
      </c>
      <c r="L6074" s="13" t="s">
        <v>70</v>
      </c>
      <c r="M6074" s="7">
        <v>0.51</v>
      </c>
      <c r="N6074" s="14"/>
    </row>
    <row r="6075" spans="1:14" ht="78.75">
      <c r="A6075" s="6">
        <v>6074</v>
      </c>
      <c r="B6075" s="8" t="s">
        <v>7824</v>
      </c>
      <c r="C6075" s="9" t="s">
        <v>7927</v>
      </c>
      <c r="D6075" s="10" t="s">
        <v>7838</v>
      </c>
      <c r="E6075" s="11" t="s">
        <v>7928</v>
      </c>
      <c r="F6075" s="6">
        <v>421349</v>
      </c>
      <c r="G6075" s="6" t="s">
        <v>462</v>
      </c>
      <c r="H6075" s="16">
        <v>15000903.890000001</v>
      </c>
      <c r="I6075" s="12">
        <v>44026</v>
      </c>
      <c r="J6075" s="12">
        <v>44338</v>
      </c>
      <c r="K6075" s="15">
        <v>11069231</v>
      </c>
      <c r="L6075" s="13" t="s">
        <v>70</v>
      </c>
      <c r="M6075" s="7">
        <v>0.49</v>
      </c>
      <c r="N6075" s="14"/>
    </row>
    <row r="6076" spans="1:14" ht="94.5">
      <c r="A6076" s="6">
        <v>6075</v>
      </c>
      <c r="B6076" s="8" t="s">
        <v>7824</v>
      </c>
      <c r="C6076" s="9" t="s">
        <v>7929</v>
      </c>
      <c r="D6076" s="10" t="s">
        <v>5494</v>
      </c>
      <c r="E6076" s="11" t="s">
        <v>7930</v>
      </c>
      <c r="F6076" s="6">
        <v>445904</v>
      </c>
      <c r="G6076" s="6" t="s">
        <v>462</v>
      </c>
      <c r="H6076" s="16">
        <v>16801947.890000001</v>
      </c>
      <c r="I6076" s="12">
        <v>44074</v>
      </c>
      <c r="J6076" s="12">
        <v>44385</v>
      </c>
      <c r="K6076" s="15">
        <v>6508456</v>
      </c>
      <c r="L6076" s="13" t="s">
        <v>14</v>
      </c>
      <c r="M6076" s="7">
        <v>1</v>
      </c>
      <c r="N6076" s="14"/>
    </row>
    <row r="6077" spans="1:14" ht="94.5">
      <c r="A6077" s="6">
        <v>6076</v>
      </c>
      <c r="B6077" s="8" t="s">
        <v>7824</v>
      </c>
      <c r="C6077" s="9" t="s">
        <v>7931</v>
      </c>
      <c r="D6077" s="10" t="s">
        <v>434</v>
      </c>
      <c r="E6077" s="11" t="s">
        <v>7932</v>
      </c>
      <c r="F6077" s="6">
        <v>445905</v>
      </c>
      <c r="G6077" s="6" t="s">
        <v>462</v>
      </c>
      <c r="H6077" s="16">
        <v>37590164.785999998</v>
      </c>
      <c r="I6077" s="12">
        <v>44073</v>
      </c>
      <c r="J6077" s="12">
        <v>44200</v>
      </c>
      <c r="K6077" s="15">
        <v>30337332</v>
      </c>
      <c r="L6077" s="13" t="s">
        <v>70</v>
      </c>
      <c r="M6077" s="7">
        <v>0.51</v>
      </c>
      <c r="N6077" s="14"/>
    </row>
    <row r="6078" spans="1:14" ht="94.5">
      <c r="A6078" s="6">
        <v>6077</v>
      </c>
      <c r="B6078" s="8" t="s">
        <v>7824</v>
      </c>
      <c r="C6078" s="9" t="s">
        <v>7931</v>
      </c>
      <c r="D6078" s="10" t="s">
        <v>434</v>
      </c>
      <c r="E6078" s="11" t="s">
        <v>7932</v>
      </c>
      <c r="F6078" s="6">
        <v>445905</v>
      </c>
      <c r="G6078" s="6" t="s">
        <v>462</v>
      </c>
      <c r="H6078" s="16">
        <v>37590164.785999998</v>
      </c>
      <c r="I6078" s="12">
        <v>44073</v>
      </c>
      <c r="J6078" s="12">
        <v>44200</v>
      </c>
      <c r="K6078" s="15">
        <v>30337332</v>
      </c>
      <c r="L6078" s="13" t="s">
        <v>70</v>
      </c>
      <c r="M6078" s="7">
        <v>0.49</v>
      </c>
      <c r="N6078" s="14"/>
    </row>
    <row r="6079" spans="1:14" ht="94.5">
      <c r="A6079" s="6">
        <v>6078</v>
      </c>
      <c r="B6079" s="8" t="s">
        <v>7824</v>
      </c>
      <c r="C6079" s="9" t="s">
        <v>7837</v>
      </c>
      <c r="D6079" s="10" t="s">
        <v>7838</v>
      </c>
      <c r="E6079" s="11" t="s">
        <v>7933</v>
      </c>
      <c r="F6079" s="6">
        <v>445906</v>
      </c>
      <c r="G6079" s="6" t="s">
        <v>462</v>
      </c>
      <c r="H6079" s="16">
        <v>14340186.470000001</v>
      </c>
      <c r="I6079" s="12">
        <v>44073</v>
      </c>
      <c r="J6079" s="12">
        <v>44200</v>
      </c>
      <c r="K6079" s="15">
        <v>13154988</v>
      </c>
      <c r="L6079" s="13" t="s">
        <v>14</v>
      </c>
      <c r="M6079" s="7">
        <v>1</v>
      </c>
      <c r="N6079" s="14"/>
    </row>
    <row r="6080" spans="1:14" ht="94.5">
      <c r="A6080" s="6">
        <v>6079</v>
      </c>
      <c r="B6080" s="8" t="s">
        <v>7824</v>
      </c>
      <c r="C6080" s="9" t="s">
        <v>7934</v>
      </c>
      <c r="D6080" s="10" t="s">
        <v>7908</v>
      </c>
      <c r="E6080" s="11" t="s">
        <v>7935</v>
      </c>
      <c r="F6080" s="6">
        <v>445907</v>
      </c>
      <c r="G6080" s="6" t="s">
        <v>462</v>
      </c>
      <c r="H6080" s="16">
        <v>46042740.963</v>
      </c>
      <c r="I6080" s="12">
        <v>44067</v>
      </c>
      <c r="J6080" s="12">
        <v>44382</v>
      </c>
      <c r="K6080" s="15">
        <v>23268099</v>
      </c>
      <c r="L6080" s="13" t="s">
        <v>70</v>
      </c>
      <c r="M6080" s="7">
        <v>0.51</v>
      </c>
      <c r="N6080" s="14"/>
    </row>
    <row r="6081" spans="1:14" ht="94.5">
      <c r="A6081" s="6">
        <v>6080</v>
      </c>
      <c r="B6081" s="8" t="s">
        <v>7824</v>
      </c>
      <c r="C6081" s="9" t="s">
        <v>7934</v>
      </c>
      <c r="D6081" s="10" t="s">
        <v>7908</v>
      </c>
      <c r="E6081" s="11" t="s">
        <v>7935</v>
      </c>
      <c r="F6081" s="6">
        <v>445907</v>
      </c>
      <c r="G6081" s="6" t="s">
        <v>462</v>
      </c>
      <c r="H6081" s="16">
        <v>46042740.963</v>
      </c>
      <c r="I6081" s="12">
        <v>44067</v>
      </c>
      <c r="J6081" s="12">
        <v>44382</v>
      </c>
      <c r="K6081" s="15">
        <v>23268099</v>
      </c>
      <c r="L6081" s="13" t="s">
        <v>70</v>
      </c>
      <c r="M6081" s="7">
        <v>0.49</v>
      </c>
      <c r="N6081" s="14"/>
    </row>
    <row r="6082" spans="1:14" ht="94.5">
      <c r="A6082" s="6">
        <v>6081</v>
      </c>
      <c r="B6082" s="8" t="s">
        <v>7824</v>
      </c>
      <c r="C6082" s="9" t="s">
        <v>7936</v>
      </c>
      <c r="D6082" s="10" t="s">
        <v>7834</v>
      </c>
      <c r="E6082" s="11" t="s">
        <v>7937</v>
      </c>
      <c r="F6082" s="6">
        <v>445908</v>
      </c>
      <c r="G6082" s="6" t="s">
        <v>462</v>
      </c>
      <c r="H6082" s="16">
        <v>13766123.294</v>
      </c>
      <c r="I6082" s="12">
        <v>44067</v>
      </c>
      <c r="J6082" s="12">
        <v>44523</v>
      </c>
      <c r="K6082" s="15">
        <v>13246031</v>
      </c>
      <c r="L6082" s="13" t="s">
        <v>70</v>
      </c>
      <c r="M6082" s="7">
        <v>0.51</v>
      </c>
      <c r="N6082" s="14"/>
    </row>
    <row r="6083" spans="1:14" ht="94.5">
      <c r="A6083" s="6">
        <v>6082</v>
      </c>
      <c r="B6083" s="8" t="s">
        <v>7824</v>
      </c>
      <c r="C6083" s="9" t="s">
        <v>7936</v>
      </c>
      <c r="D6083" s="10" t="s">
        <v>7834</v>
      </c>
      <c r="E6083" s="11" t="s">
        <v>7937</v>
      </c>
      <c r="F6083" s="6">
        <v>445908</v>
      </c>
      <c r="G6083" s="6" t="s">
        <v>462</v>
      </c>
      <c r="H6083" s="16">
        <v>13766123.294</v>
      </c>
      <c r="I6083" s="12">
        <v>44067</v>
      </c>
      <c r="J6083" s="12">
        <v>44523</v>
      </c>
      <c r="K6083" s="15">
        <v>13246031</v>
      </c>
      <c r="L6083" s="13" t="s">
        <v>70</v>
      </c>
      <c r="M6083" s="7">
        <v>0.49</v>
      </c>
      <c r="N6083" s="14"/>
    </row>
    <row r="6084" spans="1:14" ht="94.5">
      <c r="A6084" s="6">
        <v>6083</v>
      </c>
      <c r="B6084" s="8" t="s">
        <v>7824</v>
      </c>
      <c r="C6084" s="9" t="s">
        <v>7938</v>
      </c>
      <c r="D6084" s="10" t="s">
        <v>7939</v>
      </c>
      <c r="E6084" s="11" t="s">
        <v>7940</v>
      </c>
      <c r="F6084" s="6">
        <v>445909</v>
      </c>
      <c r="G6084" s="6" t="s">
        <v>462</v>
      </c>
      <c r="H6084" s="16">
        <v>17069942.655999999</v>
      </c>
      <c r="I6084" s="12">
        <v>44066</v>
      </c>
      <c r="J6084" s="12">
        <v>44382</v>
      </c>
      <c r="K6084" s="15">
        <v>10575000</v>
      </c>
      <c r="L6084" s="13" t="s">
        <v>70</v>
      </c>
      <c r="M6084" s="7">
        <v>0.51</v>
      </c>
      <c r="N6084" s="14"/>
    </row>
    <row r="6085" spans="1:14" ht="94.5">
      <c r="A6085" s="6">
        <v>6084</v>
      </c>
      <c r="B6085" s="8" t="s">
        <v>7824</v>
      </c>
      <c r="C6085" s="9" t="s">
        <v>7938</v>
      </c>
      <c r="D6085" s="10" t="s">
        <v>7939</v>
      </c>
      <c r="E6085" s="11" t="s">
        <v>7940</v>
      </c>
      <c r="F6085" s="6">
        <v>445909</v>
      </c>
      <c r="G6085" s="6" t="s">
        <v>462</v>
      </c>
      <c r="H6085" s="16">
        <v>17069942.655999999</v>
      </c>
      <c r="I6085" s="12">
        <v>44066</v>
      </c>
      <c r="J6085" s="12">
        <v>44382</v>
      </c>
      <c r="K6085" s="15">
        <v>10575000</v>
      </c>
      <c r="L6085" s="13" t="s">
        <v>70</v>
      </c>
      <c r="M6085" s="7">
        <v>0.49</v>
      </c>
      <c r="N6085" s="14"/>
    </row>
    <row r="6086" spans="1:14" ht="78.75">
      <c r="A6086" s="6">
        <v>6085</v>
      </c>
      <c r="B6086" s="8" t="s">
        <v>7824</v>
      </c>
      <c r="C6086" s="9" t="s">
        <v>7896</v>
      </c>
      <c r="D6086" s="10" t="s">
        <v>7838</v>
      </c>
      <c r="E6086" s="11" t="s">
        <v>7941</v>
      </c>
      <c r="F6086" s="6">
        <v>445912</v>
      </c>
      <c r="G6086" s="6" t="s">
        <v>462</v>
      </c>
      <c r="H6086" s="16">
        <v>14582847.26</v>
      </c>
      <c r="I6086" s="12">
        <v>44073</v>
      </c>
      <c r="J6086" s="12">
        <v>44200</v>
      </c>
      <c r="K6086" s="15">
        <v>7100000</v>
      </c>
      <c r="L6086" s="13" t="s">
        <v>14</v>
      </c>
      <c r="M6086" s="7">
        <v>1</v>
      </c>
      <c r="N6086" s="14"/>
    </row>
    <row r="6087" spans="1:14" ht="78.75">
      <c r="A6087" s="6">
        <v>6086</v>
      </c>
      <c r="B6087" s="8" t="s">
        <v>7824</v>
      </c>
      <c r="C6087" s="9" t="s">
        <v>7942</v>
      </c>
      <c r="D6087" s="10" t="s">
        <v>7943</v>
      </c>
      <c r="E6087" s="11" t="s">
        <v>7944</v>
      </c>
      <c r="F6087" s="6">
        <v>445913</v>
      </c>
      <c r="G6087" s="6" t="s">
        <v>462</v>
      </c>
      <c r="H6087" s="16">
        <v>50360084.649999999</v>
      </c>
      <c r="I6087" s="12">
        <v>44073</v>
      </c>
      <c r="J6087" s="12">
        <v>44382</v>
      </c>
      <c r="K6087" s="15">
        <v>10705000</v>
      </c>
      <c r="L6087" s="13" t="s">
        <v>70</v>
      </c>
      <c r="M6087" s="7">
        <v>0.51</v>
      </c>
      <c r="N6087" s="14"/>
    </row>
    <row r="6088" spans="1:14" ht="78.75">
      <c r="A6088" s="6">
        <v>6087</v>
      </c>
      <c r="B6088" s="8" t="s">
        <v>7824</v>
      </c>
      <c r="C6088" s="9" t="s">
        <v>7942</v>
      </c>
      <c r="D6088" s="10" t="s">
        <v>7943</v>
      </c>
      <c r="E6088" s="11" t="s">
        <v>7944</v>
      </c>
      <c r="F6088" s="6">
        <v>445913</v>
      </c>
      <c r="G6088" s="6" t="s">
        <v>462</v>
      </c>
      <c r="H6088" s="16">
        <v>50360084.649999999</v>
      </c>
      <c r="I6088" s="12">
        <v>44073</v>
      </c>
      <c r="J6088" s="12">
        <v>44382</v>
      </c>
      <c r="K6088" s="15">
        <v>10705000</v>
      </c>
      <c r="L6088" s="13" t="s">
        <v>70</v>
      </c>
      <c r="M6088" s="7">
        <v>0.49</v>
      </c>
      <c r="N6088" s="14"/>
    </row>
    <row r="6089" spans="1:14" ht="78.75">
      <c r="A6089" s="6">
        <v>6088</v>
      </c>
      <c r="B6089" s="8" t="s">
        <v>7824</v>
      </c>
      <c r="C6089" s="9" t="s">
        <v>7945</v>
      </c>
      <c r="D6089" s="10" t="s">
        <v>7946</v>
      </c>
      <c r="E6089" s="11" t="s">
        <v>7947</v>
      </c>
      <c r="F6089" s="6">
        <v>445914</v>
      </c>
      <c r="G6089" s="6" t="s">
        <v>462</v>
      </c>
      <c r="H6089" s="16">
        <v>21154720</v>
      </c>
      <c r="I6089" s="12">
        <v>44073</v>
      </c>
      <c r="J6089" s="12">
        <v>44438</v>
      </c>
      <c r="K6089" s="15">
        <v>0</v>
      </c>
      <c r="L6089" s="13" t="s">
        <v>14</v>
      </c>
      <c r="M6089" s="7">
        <v>1</v>
      </c>
      <c r="N6089" s="14"/>
    </row>
    <row r="6090" spans="1:14" ht="78.75">
      <c r="A6090" s="6">
        <v>6089</v>
      </c>
      <c r="B6090" s="8" t="s">
        <v>7824</v>
      </c>
      <c r="C6090" s="9" t="s">
        <v>7945</v>
      </c>
      <c r="D6090" s="10" t="s">
        <v>7946</v>
      </c>
      <c r="E6090" s="11" t="s">
        <v>7948</v>
      </c>
      <c r="F6090" s="6">
        <v>445915</v>
      </c>
      <c r="G6090" s="6" t="s">
        <v>462</v>
      </c>
      <c r="H6090" s="16">
        <v>19736150.100000001</v>
      </c>
      <c r="I6090" s="12">
        <v>44073</v>
      </c>
      <c r="J6090" s="12">
        <v>44438</v>
      </c>
      <c r="K6090" s="15">
        <v>0</v>
      </c>
      <c r="L6090" s="13" t="s">
        <v>14</v>
      </c>
      <c r="M6090" s="7">
        <v>1</v>
      </c>
      <c r="N6090" s="14"/>
    </row>
    <row r="6091" spans="1:14" ht="78.75">
      <c r="A6091" s="6">
        <v>6090</v>
      </c>
      <c r="B6091" s="8" t="s">
        <v>7824</v>
      </c>
      <c r="C6091" s="9" t="s">
        <v>7945</v>
      </c>
      <c r="D6091" s="10" t="s">
        <v>7946</v>
      </c>
      <c r="E6091" s="11" t="s">
        <v>7949</v>
      </c>
      <c r="F6091" s="6">
        <v>445916</v>
      </c>
      <c r="G6091" s="6" t="s">
        <v>462</v>
      </c>
      <c r="H6091" s="16">
        <v>23580425.170000002</v>
      </c>
      <c r="I6091" s="12">
        <v>44073</v>
      </c>
      <c r="J6091" s="12">
        <v>44438</v>
      </c>
      <c r="K6091" s="15">
        <v>0</v>
      </c>
      <c r="L6091" s="13" t="s">
        <v>14</v>
      </c>
      <c r="M6091" s="7">
        <v>1</v>
      </c>
      <c r="N6091" s="14"/>
    </row>
    <row r="6092" spans="1:14" ht="94.5">
      <c r="A6092" s="6">
        <v>6091</v>
      </c>
      <c r="B6092" s="8" t="s">
        <v>7824</v>
      </c>
      <c r="C6092" s="9" t="s">
        <v>7950</v>
      </c>
      <c r="D6092" s="10" t="s">
        <v>434</v>
      </c>
      <c r="E6092" s="11" t="s">
        <v>7951</v>
      </c>
      <c r="F6092" s="6">
        <v>445917</v>
      </c>
      <c r="G6092" s="6" t="s">
        <v>462</v>
      </c>
      <c r="H6092" s="16">
        <v>24268413.18</v>
      </c>
      <c r="I6092" s="12">
        <v>44069</v>
      </c>
      <c r="J6092" s="12">
        <v>44555</v>
      </c>
      <c r="K6092" s="15">
        <v>19443310</v>
      </c>
      <c r="L6092" s="13" t="s">
        <v>14</v>
      </c>
      <c r="M6092" s="7">
        <v>1</v>
      </c>
      <c r="N6092" s="14"/>
    </row>
    <row r="6093" spans="1:14" ht="94.5">
      <c r="A6093" s="6">
        <v>6092</v>
      </c>
      <c r="B6093" s="8" t="s">
        <v>7824</v>
      </c>
      <c r="C6093" s="9" t="s">
        <v>7896</v>
      </c>
      <c r="D6093" s="10" t="s">
        <v>7838</v>
      </c>
      <c r="E6093" s="11" t="s">
        <v>7952</v>
      </c>
      <c r="F6093" s="6">
        <v>445918</v>
      </c>
      <c r="G6093" s="6" t="s">
        <v>462</v>
      </c>
      <c r="H6093" s="16">
        <v>17291855.530000001</v>
      </c>
      <c r="I6093" s="12">
        <v>44073</v>
      </c>
      <c r="J6093" s="12">
        <v>44200</v>
      </c>
      <c r="K6093" s="15">
        <v>12492000</v>
      </c>
      <c r="L6093" s="13" t="s">
        <v>14</v>
      </c>
      <c r="M6093" s="7">
        <v>1</v>
      </c>
      <c r="N6093" s="14"/>
    </row>
    <row r="6094" spans="1:14" ht="94.5">
      <c r="A6094" s="6">
        <v>6093</v>
      </c>
      <c r="B6094" s="8" t="s">
        <v>7824</v>
      </c>
      <c r="C6094" s="9" t="s">
        <v>7953</v>
      </c>
      <c r="D6094" s="10" t="s">
        <v>7870</v>
      </c>
      <c r="E6094" s="11" t="s">
        <v>7954</v>
      </c>
      <c r="F6094" s="6">
        <v>445919</v>
      </c>
      <c r="G6094" s="6" t="s">
        <v>462</v>
      </c>
      <c r="H6094" s="16">
        <v>33453308.829999998</v>
      </c>
      <c r="I6094" s="12">
        <v>44075</v>
      </c>
      <c r="J6094" s="12">
        <v>44471</v>
      </c>
      <c r="K6094" s="15">
        <v>0</v>
      </c>
      <c r="L6094" s="13" t="s">
        <v>70</v>
      </c>
      <c r="M6094" s="7">
        <v>0.51</v>
      </c>
      <c r="N6094" s="14"/>
    </row>
    <row r="6095" spans="1:14" ht="94.5">
      <c r="A6095" s="6">
        <v>6094</v>
      </c>
      <c r="B6095" s="8" t="s">
        <v>7824</v>
      </c>
      <c r="C6095" s="9" t="s">
        <v>7953</v>
      </c>
      <c r="D6095" s="10" t="s">
        <v>7870</v>
      </c>
      <c r="E6095" s="11" t="s">
        <v>7954</v>
      </c>
      <c r="F6095" s="6">
        <v>445919</v>
      </c>
      <c r="G6095" s="6" t="s">
        <v>462</v>
      </c>
      <c r="H6095" s="16">
        <v>33453308.829999998</v>
      </c>
      <c r="I6095" s="12">
        <v>44075</v>
      </c>
      <c r="J6095" s="12">
        <v>44471</v>
      </c>
      <c r="K6095" s="15">
        <v>0</v>
      </c>
      <c r="L6095" s="13" t="s">
        <v>70</v>
      </c>
      <c r="M6095" s="7">
        <v>0.49</v>
      </c>
      <c r="N6095" s="14"/>
    </row>
    <row r="6096" spans="1:14" ht="94.5">
      <c r="A6096" s="6">
        <v>6095</v>
      </c>
      <c r="B6096" s="8" t="s">
        <v>7824</v>
      </c>
      <c r="C6096" s="9" t="s">
        <v>7955</v>
      </c>
      <c r="D6096" s="10" t="s">
        <v>7877</v>
      </c>
      <c r="E6096" s="11" t="s">
        <v>7956</v>
      </c>
      <c r="F6096" s="6">
        <v>445921</v>
      </c>
      <c r="G6096" s="6" t="s">
        <v>462</v>
      </c>
      <c r="H6096" s="16">
        <v>21888185.359999999</v>
      </c>
      <c r="I6096" s="12">
        <v>44069</v>
      </c>
      <c r="J6096" s="12">
        <v>44200</v>
      </c>
      <c r="K6096" s="15">
        <v>0</v>
      </c>
      <c r="L6096" s="13" t="s">
        <v>14</v>
      </c>
      <c r="M6096" s="7">
        <v>1</v>
      </c>
      <c r="N6096" s="14"/>
    </row>
    <row r="6097" spans="1:14" ht="94.5">
      <c r="A6097" s="6">
        <v>6096</v>
      </c>
      <c r="B6097" s="8" t="s">
        <v>7824</v>
      </c>
      <c r="C6097" s="9" t="s">
        <v>7896</v>
      </c>
      <c r="D6097" s="10" t="s">
        <v>7838</v>
      </c>
      <c r="E6097" s="11" t="s">
        <v>7957</v>
      </c>
      <c r="F6097" s="6">
        <v>445922</v>
      </c>
      <c r="G6097" s="6" t="s">
        <v>462</v>
      </c>
      <c r="H6097" s="16">
        <v>24219995.23</v>
      </c>
      <c r="I6097" s="12">
        <v>44073</v>
      </c>
      <c r="J6097" s="12">
        <v>44200</v>
      </c>
      <c r="K6097" s="15">
        <v>6669000</v>
      </c>
      <c r="L6097" s="13" t="s">
        <v>14</v>
      </c>
      <c r="M6097" s="7">
        <v>1</v>
      </c>
      <c r="N6097" s="14"/>
    </row>
    <row r="6098" spans="1:14" ht="204.75">
      <c r="A6098" s="6">
        <v>6097</v>
      </c>
      <c r="B6098" s="8" t="s">
        <v>7824</v>
      </c>
      <c r="C6098" s="9" t="s">
        <v>7958</v>
      </c>
      <c r="D6098" s="10" t="s">
        <v>5494</v>
      </c>
      <c r="E6098" s="11" t="s">
        <v>7959</v>
      </c>
      <c r="F6098" s="6">
        <v>445923</v>
      </c>
      <c r="G6098" s="6" t="s">
        <v>462</v>
      </c>
      <c r="H6098" s="16">
        <v>26050842.140000001</v>
      </c>
      <c r="I6098" s="12">
        <v>44108</v>
      </c>
      <c r="J6098" s="12" t="s">
        <v>7960</v>
      </c>
      <c r="K6098" s="15">
        <v>8325000</v>
      </c>
      <c r="L6098" s="13" t="s">
        <v>14</v>
      </c>
      <c r="M6098" s="7">
        <v>1</v>
      </c>
      <c r="N6098" s="14"/>
    </row>
    <row r="6099" spans="1:14" ht="78.75">
      <c r="A6099" s="6">
        <v>6098</v>
      </c>
      <c r="B6099" s="8" t="s">
        <v>7824</v>
      </c>
      <c r="C6099" s="9" t="s">
        <v>7961</v>
      </c>
      <c r="D6099" s="10" t="s">
        <v>7834</v>
      </c>
      <c r="E6099" s="11" t="s">
        <v>7962</v>
      </c>
      <c r="F6099" s="6">
        <v>445924</v>
      </c>
      <c r="G6099" s="6" t="s">
        <v>462</v>
      </c>
      <c r="H6099" s="16">
        <v>16687162.23</v>
      </c>
      <c r="I6099" s="12">
        <v>44073</v>
      </c>
      <c r="J6099" s="12">
        <v>44379</v>
      </c>
      <c r="K6099" s="15">
        <v>0</v>
      </c>
      <c r="L6099" s="13" t="s">
        <v>14</v>
      </c>
      <c r="M6099" s="7">
        <v>1</v>
      </c>
      <c r="N6099" s="14"/>
    </row>
    <row r="6100" spans="1:14" ht="94.5">
      <c r="A6100" s="6">
        <v>6099</v>
      </c>
      <c r="B6100" s="8" t="s">
        <v>7824</v>
      </c>
      <c r="C6100" s="9" t="s">
        <v>7914</v>
      </c>
      <c r="D6100" s="10" t="s">
        <v>7834</v>
      </c>
      <c r="E6100" s="11" t="s">
        <v>7963</v>
      </c>
      <c r="F6100" s="6">
        <v>445925</v>
      </c>
      <c r="G6100" s="6" t="s">
        <v>462</v>
      </c>
      <c r="H6100" s="16">
        <v>23900044.050000001</v>
      </c>
      <c r="I6100" s="12">
        <v>44074</v>
      </c>
      <c r="J6100" s="12">
        <v>44473</v>
      </c>
      <c r="K6100" s="15">
        <v>7885000</v>
      </c>
      <c r="L6100" s="13" t="s">
        <v>14</v>
      </c>
      <c r="M6100" s="7">
        <v>1</v>
      </c>
      <c r="N6100" s="14"/>
    </row>
    <row r="6101" spans="1:14" ht="94.5">
      <c r="A6101" s="6">
        <v>6100</v>
      </c>
      <c r="B6101" s="8" t="s">
        <v>7824</v>
      </c>
      <c r="C6101" s="9" t="s">
        <v>7914</v>
      </c>
      <c r="D6101" s="10" t="s">
        <v>7834</v>
      </c>
      <c r="E6101" s="11" t="s">
        <v>7964</v>
      </c>
      <c r="F6101" s="6">
        <v>445926</v>
      </c>
      <c r="G6101" s="6" t="s">
        <v>462</v>
      </c>
      <c r="H6101" s="16">
        <v>26967996.774999999</v>
      </c>
      <c r="I6101" s="12">
        <v>44073</v>
      </c>
      <c r="J6101" s="12">
        <v>44379</v>
      </c>
      <c r="K6101" s="15">
        <v>17620000</v>
      </c>
      <c r="L6101" s="13" t="s">
        <v>14</v>
      </c>
      <c r="M6101" s="7">
        <v>1</v>
      </c>
      <c r="N6101" s="14"/>
    </row>
    <row r="6102" spans="1:14" ht="378">
      <c r="A6102" s="6">
        <v>6101</v>
      </c>
      <c r="B6102" s="8" t="s">
        <v>7824</v>
      </c>
      <c r="C6102" s="9" t="s">
        <v>7965</v>
      </c>
      <c r="D6102" s="10" t="s">
        <v>7908</v>
      </c>
      <c r="E6102" s="11" t="s">
        <v>7966</v>
      </c>
      <c r="F6102" s="6">
        <v>445927</v>
      </c>
      <c r="G6102" s="6" t="s">
        <v>462</v>
      </c>
      <c r="H6102" s="16">
        <v>9900877.0800000001</v>
      </c>
      <c r="I6102" s="12">
        <v>44111</v>
      </c>
      <c r="J6102" s="12">
        <v>44475</v>
      </c>
      <c r="K6102" s="15">
        <v>0</v>
      </c>
      <c r="L6102" s="13" t="s">
        <v>14</v>
      </c>
      <c r="M6102" s="7">
        <v>1</v>
      </c>
      <c r="N6102" s="14"/>
    </row>
    <row r="6103" spans="1:14" ht="94.5">
      <c r="A6103" s="6">
        <v>6102</v>
      </c>
      <c r="B6103" s="8" t="s">
        <v>7824</v>
      </c>
      <c r="C6103" s="9" t="s">
        <v>7896</v>
      </c>
      <c r="D6103" s="10" t="s">
        <v>7838</v>
      </c>
      <c r="E6103" s="11" t="s">
        <v>7967</v>
      </c>
      <c r="F6103" s="6">
        <v>450330</v>
      </c>
      <c r="G6103" s="6" t="s">
        <v>462</v>
      </c>
      <c r="H6103" s="16">
        <v>17075424.875</v>
      </c>
      <c r="I6103" s="12">
        <v>44067</v>
      </c>
      <c r="J6103" s="12">
        <v>44476</v>
      </c>
      <c r="K6103" s="15">
        <v>0</v>
      </c>
      <c r="L6103" s="13" t="s">
        <v>14</v>
      </c>
      <c r="M6103" s="7">
        <v>1</v>
      </c>
      <c r="N6103" s="14"/>
    </row>
    <row r="6104" spans="1:14" ht="110.25">
      <c r="A6104" s="6">
        <v>6103</v>
      </c>
      <c r="B6104" s="8" t="s">
        <v>7824</v>
      </c>
      <c r="C6104" s="9" t="s">
        <v>7860</v>
      </c>
      <c r="D6104" s="10" t="s">
        <v>434</v>
      </c>
      <c r="E6104" s="11" t="s">
        <v>7968</v>
      </c>
      <c r="F6104" s="6">
        <v>450332</v>
      </c>
      <c r="G6104" s="6" t="s">
        <v>462</v>
      </c>
      <c r="H6104" s="16">
        <v>3165773.5959999999</v>
      </c>
      <c r="I6104" s="12" t="s">
        <v>7969</v>
      </c>
      <c r="J6104" s="12" t="s">
        <v>7970</v>
      </c>
      <c r="K6104" s="15">
        <v>600000</v>
      </c>
      <c r="L6104" s="13" t="s">
        <v>14</v>
      </c>
      <c r="M6104" s="7">
        <v>1</v>
      </c>
      <c r="N6104" s="14"/>
    </row>
    <row r="6105" spans="1:14" ht="94.5">
      <c r="A6105" s="6">
        <v>6104</v>
      </c>
      <c r="B6105" s="8" t="s">
        <v>7824</v>
      </c>
      <c r="C6105" s="9" t="s">
        <v>7896</v>
      </c>
      <c r="D6105" s="10" t="s">
        <v>7838</v>
      </c>
      <c r="E6105" s="11" t="s">
        <v>7971</v>
      </c>
      <c r="F6105" s="6">
        <v>450333</v>
      </c>
      <c r="G6105" s="6" t="s">
        <v>462</v>
      </c>
      <c r="H6105" s="16">
        <v>19309033.289999999</v>
      </c>
      <c r="I6105" s="12">
        <v>44073</v>
      </c>
      <c r="J6105" s="12">
        <v>44620</v>
      </c>
      <c r="K6105" s="15">
        <v>7358000</v>
      </c>
      <c r="L6105" s="13" t="s">
        <v>14</v>
      </c>
      <c r="M6105" s="7">
        <v>1</v>
      </c>
      <c r="N6105" s="14"/>
    </row>
    <row r="6106" spans="1:14" ht="94.5">
      <c r="A6106" s="6">
        <v>6105</v>
      </c>
      <c r="B6106" s="8" t="s">
        <v>7824</v>
      </c>
      <c r="C6106" s="9" t="s">
        <v>7972</v>
      </c>
      <c r="D6106" s="10" t="s">
        <v>434</v>
      </c>
      <c r="E6106" s="11" t="s">
        <v>7973</v>
      </c>
      <c r="F6106" s="6">
        <v>450334</v>
      </c>
      <c r="G6106" s="6" t="s">
        <v>462</v>
      </c>
      <c r="H6106" s="16">
        <v>20787178.600000001</v>
      </c>
      <c r="I6106" s="12">
        <v>44073</v>
      </c>
      <c r="J6106" s="12">
        <v>44382</v>
      </c>
      <c r="K6106" s="15">
        <v>0</v>
      </c>
      <c r="L6106" s="13" t="s">
        <v>70</v>
      </c>
      <c r="M6106" s="7">
        <v>0.51</v>
      </c>
      <c r="N6106" s="14"/>
    </row>
    <row r="6107" spans="1:14" ht="94.5">
      <c r="A6107" s="6">
        <v>6106</v>
      </c>
      <c r="B6107" s="8" t="s">
        <v>7824</v>
      </c>
      <c r="C6107" s="9" t="s">
        <v>7972</v>
      </c>
      <c r="D6107" s="10" t="s">
        <v>434</v>
      </c>
      <c r="E6107" s="11" t="s">
        <v>7973</v>
      </c>
      <c r="F6107" s="6">
        <v>450334</v>
      </c>
      <c r="G6107" s="6" t="s">
        <v>462</v>
      </c>
      <c r="H6107" s="16">
        <v>20787178.600000001</v>
      </c>
      <c r="I6107" s="12">
        <v>44073</v>
      </c>
      <c r="J6107" s="12">
        <v>44382</v>
      </c>
      <c r="K6107" s="15">
        <v>0</v>
      </c>
      <c r="L6107" s="13" t="s">
        <v>70</v>
      </c>
      <c r="M6107" s="7">
        <v>0.49</v>
      </c>
      <c r="N6107" s="14"/>
    </row>
    <row r="6108" spans="1:14" ht="157.5">
      <c r="A6108" s="6">
        <v>6107</v>
      </c>
      <c r="B6108" s="8" t="s">
        <v>7824</v>
      </c>
      <c r="C6108" s="9" t="s">
        <v>7896</v>
      </c>
      <c r="D6108" s="10" t="s">
        <v>7838</v>
      </c>
      <c r="E6108" s="11" t="s">
        <v>7974</v>
      </c>
      <c r="F6108" s="6">
        <v>450335</v>
      </c>
      <c r="G6108" s="6" t="s">
        <v>462</v>
      </c>
      <c r="H6108" s="16">
        <v>11538418.153000001</v>
      </c>
      <c r="I6108" s="12">
        <v>44066</v>
      </c>
      <c r="J6108" s="12">
        <v>44438</v>
      </c>
      <c r="K6108" s="15">
        <v>8298000</v>
      </c>
      <c r="L6108" s="13" t="s">
        <v>14</v>
      </c>
      <c r="M6108" s="7">
        <v>1</v>
      </c>
      <c r="N6108" s="14"/>
    </row>
    <row r="6109" spans="1:14" ht="173.25">
      <c r="A6109" s="6">
        <v>6108</v>
      </c>
      <c r="B6109" s="8" t="s">
        <v>7824</v>
      </c>
      <c r="C6109" s="9" t="s">
        <v>7896</v>
      </c>
      <c r="D6109" s="10" t="s">
        <v>7838</v>
      </c>
      <c r="E6109" s="11" t="s">
        <v>7975</v>
      </c>
      <c r="F6109" s="6">
        <v>450336</v>
      </c>
      <c r="G6109" s="6" t="s">
        <v>462</v>
      </c>
      <c r="H6109" s="16">
        <v>11564181.254000001</v>
      </c>
      <c r="I6109" s="12">
        <v>44066</v>
      </c>
      <c r="J6109" s="12">
        <v>44200</v>
      </c>
      <c r="K6109" s="15">
        <v>4883000</v>
      </c>
      <c r="L6109" s="13" t="s">
        <v>14</v>
      </c>
      <c r="M6109" s="7">
        <v>1</v>
      </c>
      <c r="N6109" s="14"/>
    </row>
    <row r="6110" spans="1:14" ht="78.75">
      <c r="A6110" s="6">
        <v>6109</v>
      </c>
      <c r="B6110" s="8" t="s">
        <v>7824</v>
      </c>
      <c r="C6110" s="9" t="s">
        <v>7976</v>
      </c>
      <c r="D6110" s="10" t="s">
        <v>7977</v>
      </c>
      <c r="E6110" s="11" t="s">
        <v>7978</v>
      </c>
      <c r="F6110" s="6">
        <v>450337</v>
      </c>
      <c r="G6110" s="6" t="s">
        <v>462</v>
      </c>
      <c r="H6110" s="16">
        <v>2460716.068</v>
      </c>
      <c r="I6110" s="12">
        <v>44060</v>
      </c>
      <c r="J6110" s="12">
        <v>44245</v>
      </c>
      <c r="K6110" s="15">
        <v>616000</v>
      </c>
      <c r="L6110" s="13" t="s">
        <v>14</v>
      </c>
      <c r="M6110" s="7">
        <v>1</v>
      </c>
      <c r="N6110" s="14"/>
    </row>
    <row r="6111" spans="1:14" ht="110.25">
      <c r="A6111" s="6">
        <v>6110</v>
      </c>
      <c r="B6111" s="8" t="s">
        <v>7824</v>
      </c>
      <c r="C6111" s="9" t="s">
        <v>7979</v>
      </c>
      <c r="D6111" s="10" t="s">
        <v>5494</v>
      </c>
      <c r="E6111" s="11" t="s">
        <v>7980</v>
      </c>
      <c r="F6111" s="6">
        <v>459436</v>
      </c>
      <c r="G6111" s="6" t="s">
        <v>462</v>
      </c>
      <c r="H6111" s="16">
        <v>12737902.51</v>
      </c>
      <c r="I6111" s="12" t="s">
        <v>7981</v>
      </c>
      <c r="J6111" s="12">
        <v>44509</v>
      </c>
      <c r="K6111" s="15">
        <v>5535000</v>
      </c>
      <c r="L6111" s="13" t="s">
        <v>14</v>
      </c>
      <c r="M6111" s="7">
        <v>1</v>
      </c>
      <c r="N6111" s="14"/>
    </row>
    <row r="6112" spans="1:14" ht="78.75">
      <c r="A6112" s="6">
        <v>6111</v>
      </c>
      <c r="B6112" s="8" t="s">
        <v>7824</v>
      </c>
      <c r="C6112" s="9" t="s">
        <v>7982</v>
      </c>
      <c r="D6112" s="10" t="s">
        <v>7908</v>
      </c>
      <c r="E6112" s="11" t="s">
        <v>7983</v>
      </c>
      <c r="F6112" s="6">
        <v>469429</v>
      </c>
      <c r="G6112" s="6" t="s">
        <v>462</v>
      </c>
      <c r="H6112" s="16">
        <v>12572734.346999999</v>
      </c>
      <c r="I6112" s="12">
        <v>44235</v>
      </c>
      <c r="J6112" s="12">
        <v>44606</v>
      </c>
      <c r="K6112" s="15">
        <v>1000000</v>
      </c>
      <c r="L6112" s="13" t="s">
        <v>70</v>
      </c>
      <c r="M6112" s="7">
        <v>0.51</v>
      </c>
      <c r="N6112" s="14"/>
    </row>
    <row r="6113" spans="1:14" ht="78.75">
      <c r="A6113" s="6">
        <v>6112</v>
      </c>
      <c r="B6113" s="8" t="s">
        <v>7824</v>
      </c>
      <c r="C6113" s="9" t="s">
        <v>7982</v>
      </c>
      <c r="D6113" s="10" t="s">
        <v>7908</v>
      </c>
      <c r="E6113" s="11" t="s">
        <v>7983</v>
      </c>
      <c r="F6113" s="6">
        <v>469429</v>
      </c>
      <c r="G6113" s="6" t="s">
        <v>462</v>
      </c>
      <c r="H6113" s="16">
        <v>12572734.346999999</v>
      </c>
      <c r="I6113" s="12">
        <v>44235</v>
      </c>
      <c r="J6113" s="12">
        <v>44606</v>
      </c>
      <c r="K6113" s="15">
        <v>1000000</v>
      </c>
      <c r="L6113" s="13" t="s">
        <v>70</v>
      </c>
      <c r="M6113" s="7">
        <v>0.49</v>
      </c>
      <c r="N6113" s="14"/>
    </row>
    <row r="6114" spans="1:14" ht="110.25">
      <c r="A6114" s="6">
        <v>6113</v>
      </c>
      <c r="B6114" s="8" t="s">
        <v>7824</v>
      </c>
      <c r="C6114" s="9" t="s">
        <v>7982</v>
      </c>
      <c r="D6114" s="10" t="s">
        <v>7908</v>
      </c>
      <c r="E6114" s="11" t="s">
        <v>7984</v>
      </c>
      <c r="F6114" s="6">
        <v>469430</v>
      </c>
      <c r="G6114" s="6" t="s">
        <v>462</v>
      </c>
      <c r="H6114" s="16">
        <v>11933624.460000001</v>
      </c>
      <c r="I6114" s="12">
        <v>44104</v>
      </c>
      <c r="J6114" s="12">
        <v>44475</v>
      </c>
      <c r="K6114" s="15">
        <v>6865000</v>
      </c>
      <c r="L6114" s="13" t="s">
        <v>70</v>
      </c>
      <c r="M6114" s="7">
        <v>0.51</v>
      </c>
      <c r="N6114" s="14"/>
    </row>
    <row r="6115" spans="1:14" ht="110.25">
      <c r="A6115" s="6">
        <v>6114</v>
      </c>
      <c r="B6115" s="8" t="s">
        <v>7824</v>
      </c>
      <c r="C6115" s="9" t="s">
        <v>7982</v>
      </c>
      <c r="D6115" s="10" t="s">
        <v>7908</v>
      </c>
      <c r="E6115" s="11" t="s">
        <v>7984</v>
      </c>
      <c r="F6115" s="6">
        <v>469430</v>
      </c>
      <c r="G6115" s="6" t="s">
        <v>462</v>
      </c>
      <c r="H6115" s="16">
        <v>11933624.460000001</v>
      </c>
      <c r="I6115" s="12">
        <v>44104</v>
      </c>
      <c r="J6115" s="12">
        <v>44475</v>
      </c>
      <c r="K6115" s="15">
        <v>6865000</v>
      </c>
      <c r="L6115" s="13" t="s">
        <v>70</v>
      </c>
      <c r="M6115" s="7">
        <v>0.49</v>
      </c>
      <c r="N6115" s="14"/>
    </row>
    <row r="6116" spans="1:14" ht="110.25">
      <c r="A6116" s="6">
        <v>6115</v>
      </c>
      <c r="B6116" s="8" t="s">
        <v>7824</v>
      </c>
      <c r="C6116" s="9" t="s">
        <v>7873</v>
      </c>
      <c r="D6116" s="10" t="s">
        <v>7908</v>
      </c>
      <c r="E6116" s="11" t="s">
        <v>7985</v>
      </c>
      <c r="F6116" s="6">
        <v>469432</v>
      </c>
      <c r="G6116" s="6" t="s">
        <v>462</v>
      </c>
      <c r="H6116" s="16">
        <v>14125648.460000001</v>
      </c>
      <c r="I6116" s="12">
        <v>44104</v>
      </c>
      <c r="J6116" s="12" t="s">
        <v>7986</v>
      </c>
      <c r="K6116" s="15">
        <v>7469000</v>
      </c>
      <c r="L6116" s="13" t="s">
        <v>70</v>
      </c>
      <c r="M6116" s="7">
        <v>0.51</v>
      </c>
      <c r="N6116" s="14"/>
    </row>
    <row r="6117" spans="1:14" ht="110.25">
      <c r="A6117" s="6">
        <v>6116</v>
      </c>
      <c r="B6117" s="8" t="s">
        <v>7824</v>
      </c>
      <c r="C6117" s="9" t="s">
        <v>7873</v>
      </c>
      <c r="D6117" s="10" t="s">
        <v>7908</v>
      </c>
      <c r="E6117" s="11" t="s">
        <v>7985</v>
      </c>
      <c r="F6117" s="6">
        <v>469432</v>
      </c>
      <c r="G6117" s="6" t="s">
        <v>462</v>
      </c>
      <c r="H6117" s="16">
        <v>14125648.460000001</v>
      </c>
      <c r="I6117" s="12">
        <v>44104</v>
      </c>
      <c r="J6117" s="12" t="s">
        <v>7986</v>
      </c>
      <c r="K6117" s="15">
        <v>7469000</v>
      </c>
      <c r="L6117" s="13" t="s">
        <v>70</v>
      </c>
      <c r="M6117" s="7">
        <v>0.49</v>
      </c>
      <c r="N6117" s="14"/>
    </row>
    <row r="6118" spans="1:14" ht="110.25">
      <c r="A6118" s="6">
        <v>6117</v>
      </c>
      <c r="B6118" s="8" t="s">
        <v>7824</v>
      </c>
      <c r="C6118" s="9" t="s">
        <v>7912</v>
      </c>
      <c r="D6118" s="10" t="s">
        <v>7834</v>
      </c>
      <c r="E6118" s="11" t="s">
        <v>7987</v>
      </c>
      <c r="F6118" s="6">
        <v>469433</v>
      </c>
      <c r="G6118" s="6" t="s">
        <v>462</v>
      </c>
      <c r="H6118" s="16">
        <v>30363877.940000001</v>
      </c>
      <c r="I6118" s="12">
        <v>44104</v>
      </c>
      <c r="J6118" s="12">
        <v>44687</v>
      </c>
      <c r="K6118" s="15">
        <v>9758974</v>
      </c>
      <c r="L6118" s="13" t="s">
        <v>70</v>
      </c>
      <c r="M6118" s="7">
        <v>0.51</v>
      </c>
      <c r="N6118" s="14"/>
    </row>
    <row r="6119" spans="1:14" ht="110.25">
      <c r="A6119" s="6">
        <v>6118</v>
      </c>
      <c r="B6119" s="8" t="s">
        <v>7824</v>
      </c>
      <c r="C6119" s="9" t="s">
        <v>7912</v>
      </c>
      <c r="D6119" s="10" t="s">
        <v>7834</v>
      </c>
      <c r="E6119" s="11" t="s">
        <v>7987</v>
      </c>
      <c r="F6119" s="6">
        <v>469433</v>
      </c>
      <c r="G6119" s="6" t="s">
        <v>462</v>
      </c>
      <c r="H6119" s="16">
        <v>30363877.940000001</v>
      </c>
      <c r="I6119" s="12">
        <v>44104</v>
      </c>
      <c r="J6119" s="12">
        <v>44687</v>
      </c>
      <c r="K6119" s="15">
        <v>9758974</v>
      </c>
      <c r="L6119" s="13" t="s">
        <v>70</v>
      </c>
      <c r="M6119" s="7">
        <v>0.49</v>
      </c>
      <c r="N6119" s="14"/>
    </row>
    <row r="6120" spans="1:14" ht="110.25">
      <c r="A6120" s="6">
        <v>6119</v>
      </c>
      <c r="B6120" s="8" t="s">
        <v>7824</v>
      </c>
      <c r="C6120" s="9" t="s">
        <v>7958</v>
      </c>
      <c r="D6120" s="10" t="s">
        <v>5494</v>
      </c>
      <c r="E6120" s="11" t="s">
        <v>7988</v>
      </c>
      <c r="F6120" s="6">
        <v>469434</v>
      </c>
      <c r="G6120" s="6" t="s">
        <v>462</v>
      </c>
      <c r="H6120" s="16">
        <v>16169332.76</v>
      </c>
      <c r="I6120" s="12">
        <v>44075</v>
      </c>
      <c r="J6120" s="12">
        <v>44109</v>
      </c>
      <c r="K6120" s="15">
        <v>8980920</v>
      </c>
      <c r="L6120" s="13" t="s">
        <v>14</v>
      </c>
      <c r="M6120" s="7">
        <v>1</v>
      </c>
      <c r="N6120" s="14"/>
    </row>
    <row r="6121" spans="1:14" ht="126">
      <c r="A6121" s="6">
        <v>6120</v>
      </c>
      <c r="B6121" s="8" t="s">
        <v>7824</v>
      </c>
      <c r="C6121" s="9" t="s">
        <v>7989</v>
      </c>
      <c r="D6121" s="10" t="s">
        <v>5494</v>
      </c>
      <c r="E6121" s="11" t="s">
        <v>7990</v>
      </c>
      <c r="F6121" s="6">
        <v>469435</v>
      </c>
      <c r="G6121" s="6" t="s">
        <v>462</v>
      </c>
      <c r="H6121" s="16">
        <v>16506016.66</v>
      </c>
      <c r="I6121" s="12">
        <v>43931</v>
      </c>
      <c r="J6121" s="12">
        <v>44265</v>
      </c>
      <c r="K6121" s="15">
        <v>8652361</v>
      </c>
      <c r="L6121" s="13" t="s">
        <v>14</v>
      </c>
      <c r="M6121" s="7">
        <v>1</v>
      </c>
      <c r="N6121" s="14"/>
    </row>
    <row r="6122" spans="1:14" ht="409.5">
      <c r="A6122" s="6">
        <v>6121</v>
      </c>
      <c r="B6122" s="8" t="s">
        <v>7824</v>
      </c>
      <c r="C6122" s="9" t="s">
        <v>7991</v>
      </c>
      <c r="D6122" s="10" t="s">
        <v>7908</v>
      </c>
      <c r="E6122" s="11" t="s">
        <v>7992</v>
      </c>
      <c r="F6122" s="6">
        <v>469437</v>
      </c>
      <c r="G6122" s="6" t="s">
        <v>462</v>
      </c>
      <c r="H6122" s="16">
        <v>25210406.315000001</v>
      </c>
      <c r="I6122" s="12">
        <v>44174</v>
      </c>
      <c r="J6122" s="12">
        <v>44492</v>
      </c>
      <c r="K6122" s="15">
        <v>12890000</v>
      </c>
      <c r="L6122" s="13" t="s">
        <v>70</v>
      </c>
      <c r="M6122" s="7">
        <v>0.51</v>
      </c>
      <c r="N6122" s="14"/>
    </row>
    <row r="6123" spans="1:14" ht="409.5">
      <c r="A6123" s="6">
        <v>6122</v>
      </c>
      <c r="B6123" s="8" t="s">
        <v>7824</v>
      </c>
      <c r="C6123" s="9" t="s">
        <v>7991</v>
      </c>
      <c r="D6123" s="10" t="s">
        <v>7908</v>
      </c>
      <c r="E6123" s="11" t="s">
        <v>7992</v>
      </c>
      <c r="F6123" s="6">
        <v>469437</v>
      </c>
      <c r="G6123" s="6" t="s">
        <v>462</v>
      </c>
      <c r="H6123" s="16">
        <v>25210406.315000001</v>
      </c>
      <c r="I6123" s="12">
        <v>44174</v>
      </c>
      <c r="J6123" s="12">
        <v>44492</v>
      </c>
      <c r="K6123" s="15">
        <v>12890000</v>
      </c>
      <c r="L6123" s="13" t="s">
        <v>70</v>
      </c>
      <c r="M6123" s="7">
        <v>0.49</v>
      </c>
      <c r="N6123" s="14"/>
    </row>
    <row r="6124" spans="1:14" ht="94.5">
      <c r="A6124" s="6">
        <v>6123</v>
      </c>
      <c r="B6124" s="8" t="s">
        <v>7824</v>
      </c>
      <c r="C6124" s="9" t="s">
        <v>7860</v>
      </c>
      <c r="D6124" s="10" t="s">
        <v>434</v>
      </c>
      <c r="E6124" s="11" t="s">
        <v>7993</v>
      </c>
      <c r="F6124" s="6">
        <v>489066</v>
      </c>
      <c r="G6124" s="6" t="s">
        <v>462</v>
      </c>
      <c r="H6124" s="16">
        <v>3017010.0729999999</v>
      </c>
      <c r="I6124" s="12">
        <v>44210</v>
      </c>
      <c r="J6124" s="12">
        <v>44635</v>
      </c>
      <c r="K6124" s="15">
        <v>0</v>
      </c>
      <c r="L6124" s="13" t="s">
        <v>14</v>
      </c>
      <c r="M6124" s="7">
        <v>1</v>
      </c>
      <c r="N6124" s="14"/>
    </row>
    <row r="6125" spans="1:14" ht="110.25">
      <c r="A6125" s="6">
        <v>6124</v>
      </c>
      <c r="B6125" s="8" t="s">
        <v>7824</v>
      </c>
      <c r="C6125" s="9" t="s">
        <v>7994</v>
      </c>
      <c r="D6125" s="10" t="s">
        <v>4059</v>
      </c>
      <c r="E6125" s="11" t="s">
        <v>7995</v>
      </c>
      <c r="F6125" s="6">
        <v>489068</v>
      </c>
      <c r="G6125" s="6" t="s">
        <v>462</v>
      </c>
      <c r="H6125" s="16">
        <v>27391342.839000002</v>
      </c>
      <c r="I6125" s="12">
        <v>44242</v>
      </c>
      <c r="J6125" s="12">
        <v>44550</v>
      </c>
      <c r="K6125" s="15">
        <v>3900000</v>
      </c>
      <c r="L6125" s="13" t="s">
        <v>70</v>
      </c>
      <c r="M6125" s="7">
        <v>0.51</v>
      </c>
      <c r="N6125" s="14"/>
    </row>
    <row r="6126" spans="1:14" ht="110.25">
      <c r="A6126" s="6">
        <v>6125</v>
      </c>
      <c r="B6126" s="8" t="s">
        <v>7824</v>
      </c>
      <c r="C6126" s="9" t="s">
        <v>7994</v>
      </c>
      <c r="D6126" s="10" t="s">
        <v>4059</v>
      </c>
      <c r="E6126" s="11" t="s">
        <v>7995</v>
      </c>
      <c r="F6126" s="6">
        <v>489068</v>
      </c>
      <c r="G6126" s="6" t="s">
        <v>462</v>
      </c>
      <c r="H6126" s="16">
        <v>27391342.839000002</v>
      </c>
      <c r="I6126" s="12">
        <v>44242</v>
      </c>
      <c r="J6126" s="12">
        <v>44550</v>
      </c>
      <c r="K6126" s="15">
        <v>3900000</v>
      </c>
      <c r="L6126" s="13" t="s">
        <v>70</v>
      </c>
      <c r="M6126" s="7">
        <v>0.49</v>
      </c>
      <c r="N6126" s="14"/>
    </row>
    <row r="6127" spans="1:14" ht="94.5">
      <c r="A6127" s="6">
        <v>6126</v>
      </c>
      <c r="B6127" s="8" t="s">
        <v>7824</v>
      </c>
      <c r="C6127" s="9" t="s">
        <v>7994</v>
      </c>
      <c r="D6127" s="10" t="s">
        <v>4059</v>
      </c>
      <c r="E6127" s="11" t="s">
        <v>7996</v>
      </c>
      <c r="F6127" s="6">
        <v>489069</v>
      </c>
      <c r="G6127" s="6" t="s">
        <v>462</v>
      </c>
      <c r="H6127" s="16">
        <v>24422769.309</v>
      </c>
      <c r="I6127" s="12">
        <v>44242</v>
      </c>
      <c r="J6127" s="12">
        <v>44550</v>
      </c>
      <c r="K6127" s="15">
        <v>9670000</v>
      </c>
      <c r="L6127" s="13" t="s">
        <v>70</v>
      </c>
      <c r="M6127" s="7">
        <v>0.51</v>
      </c>
      <c r="N6127" s="14"/>
    </row>
    <row r="6128" spans="1:14" ht="94.5">
      <c r="A6128" s="6">
        <v>6127</v>
      </c>
      <c r="B6128" s="8" t="s">
        <v>7824</v>
      </c>
      <c r="C6128" s="9" t="s">
        <v>7994</v>
      </c>
      <c r="D6128" s="10" t="s">
        <v>4059</v>
      </c>
      <c r="E6128" s="11" t="s">
        <v>7996</v>
      </c>
      <c r="F6128" s="6">
        <v>489069</v>
      </c>
      <c r="G6128" s="6" t="s">
        <v>462</v>
      </c>
      <c r="H6128" s="16">
        <v>24422769.309</v>
      </c>
      <c r="I6128" s="12">
        <v>44242</v>
      </c>
      <c r="J6128" s="12">
        <v>44550</v>
      </c>
      <c r="K6128" s="15">
        <v>9670000</v>
      </c>
      <c r="L6128" s="13" t="s">
        <v>70</v>
      </c>
      <c r="M6128" s="7">
        <v>0.49</v>
      </c>
      <c r="N6128" s="14"/>
    </row>
    <row r="6129" spans="1:14" ht="378">
      <c r="A6129" s="6">
        <v>6128</v>
      </c>
      <c r="B6129" s="8" t="s">
        <v>7824</v>
      </c>
      <c r="C6129" s="9" t="s">
        <v>7997</v>
      </c>
      <c r="D6129" s="10" t="s">
        <v>7834</v>
      </c>
      <c r="E6129" s="11" t="s">
        <v>7998</v>
      </c>
      <c r="F6129" s="6">
        <v>489071</v>
      </c>
      <c r="G6129" s="6" t="s">
        <v>462</v>
      </c>
      <c r="H6129" s="16">
        <v>27489063.333000001</v>
      </c>
      <c r="I6129" s="12">
        <v>44235</v>
      </c>
      <c r="J6129" s="12">
        <v>44553</v>
      </c>
      <c r="K6129" s="15">
        <v>0</v>
      </c>
      <c r="L6129" s="13" t="s">
        <v>70</v>
      </c>
      <c r="M6129" s="7">
        <v>0.51</v>
      </c>
      <c r="N6129" s="14"/>
    </row>
    <row r="6130" spans="1:14" ht="378">
      <c r="A6130" s="6">
        <v>6129</v>
      </c>
      <c r="B6130" s="8" t="s">
        <v>7824</v>
      </c>
      <c r="C6130" s="9" t="s">
        <v>7997</v>
      </c>
      <c r="D6130" s="10" t="s">
        <v>7834</v>
      </c>
      <c r="E6130" s="11" t="s">
        <v>7998</v>
      </c>
      <c r="F6130" s="6">
        <v>489071</v>
      </c>
      <c r="G6130" s="6" t="s">
        <v>462</v>
      </c>
      <c r="H6130" s="16">
        <v>27489063.333000001</v>
      </c>
      <c r="I6130" s="12">
        <v>44235</v>
      </c>
      <c r="J6130" s="12">
        <v>44553</v>
      </c>
      <c r="K6130" s="15">
        <v>0</v>
      </c>
      <c r="L6130" s="13" t="s">
        <v>70</v>
      </c>
      <c r="M6130" s="7">
        <v>0.49</v>
      </c>
      <c r="N6130" s="14"/>
    </row>
    <row r="6131" spans="1:14" ht="409.5">
      <c r="A6131" s="6">
        <v>6130</v>
      </c>
      <c r="B6131" s="8" t="s">
        <v>7824</v>
      </c>
      <c r="C6131" s="9" t="s">
        <v>7837</v>
      </c>
      <c r="D6131" s="10" t="s">
        <v>7838</v>
      </c>
      <c r="E6131" s="11" t="s">
        <v>7999</v>
      </c>
      <c r="F6131" s="6">
        <v>489072</v>
      </c>
      <c r="G6131" s="6" t="s">
        <v>462</v>
      </c>
      <c r="H6131" s="16">
        <v>22864155.723999999</v>
      </c>
      <c r="I6131" s="12">
        <v>44235</v>
      </c>
      <c r="J6131" s="12">
        <v>44550</v>
      </c>
      <c r="K6131" s="15">
        <v>2260000</v>
      </c>
      <c r="L6131" s="13" t="s">
        <v>14</v>
      </c>
      <c r="M6131" s="7">
        <v>1</v>
      </c>
      <c r="N6131" s="14"/>
    </row>
    <row r="6132" spans="1:14" ht="141.75">
      <c r="A6132" s="6">
        <v>6131</v>
      </c>
      <c r="B6132" s="8" t="s">
        <v>7824</v>
      </c>
      <c r="C6132" s="9" t="s">
        <v>8000</v>
      </c>
      <c r="D6132" s="10" t="s">
        <v>7838</v>
      </c>
      <c r="E6132" s="11" t="s">
        <v>8001</v>
      </c>
      <c r="F6132" s="6">
        <v>489073</v>
      </c>
      <c r="G6132" s="6" t="s">
        <v>462</v>
      </c>
      <c r="H6132" s="16">
        <v>8473209.6789999995</v>
      </c>
      <c r="I6132" s="12">
        <v>44235</v>
      </c>
      <c r="J6132" s="12">
        <v>44529</v>
      </c>
      <c r="K6132" s="15">
        <v>1750000</v>
      </c>
      <c r="L6132" s="13" t="s">
        <v>14</v>
      </c>
      <c r="M6132" s="7">
        <v>1</v>
      </c>
      <c r="N6132" s="14"/>
    </row>
    <row r="6133" spans="1:14" ht="204.75">
      <c r="A6133" s="6">
        <v>6132</v>
      </c>
      <c r="B6133" s="8" t="s">
        <v>7824</v>
      </c>
      <c r="C6133" s="9" t="s">
        <v>7965</v>
      </c>
      <c r="D6133" s="10" t="s">
        <v>5750</v>
      </c>
      <c r="E6133" s="11" t="s">
        <v>8002</v>
      </c>
      <c r="F6133" s="6">
        <v>489074</v>
      </c>
      <c r="G6133" s="6" t="s">
        <v>462</v>
      </c>
      <c r="H6133" s="16">
        <v>6063978.4060000004</v>
      </c>
      <c r="I6133" s="12">
        <v>44075</v>
      </c>
      <c r="J6133" s="12">
        <v>44474</v>
      </c>
      <c r="K6133" s="15">
        <v>4275034</v>
      </c>
      <c r="L6133" s="13" t="s">
        <v>14</v>
      </c>
      <c r="M6133" s="7">
        <v>1</v>
      </c>
      <c r="N6133" s="14"/>
    </row>
    <row r="6134" spans="1:14" ht="189">
      <c r="A6134" s="6">
        <v>6133</v>
      </c>
      <c r="B6134" s="8" t="s">
        <v>7824</v>
      </c>
      <c r="C6134" s="9" t="s">
        <v>7965</v>
      </c>
      <c r="D6134" s="10" t="s">
        <v>7908</v>
      </c>
      <c r="E6134" s="11" t="s">
        <v>8003</v>
      </c>
      <c r="F6134" s="6">
        <v>489075</v>
      </c>
      <c r="G6134" s="6" t="s">
        <v>462</v>
      </c>
      <c r="H6134" s="16">
        <v>5746108.2209999999</v>
      </c>
      <c r="I6134" s="12">
        <v>44230</v>
      </c>
      <c r="J6134" s="12">
        <v>44509</v>
      </c>
      <c r="K6134" s="15">
        <v>3477730</v>
      </c>
      <c r="L6134" s="13" t="s">
        <v>14</v>
      </c>
      <c r="M6134" s="7">
        <v>1</v>
      </c>
      <c r="N6134" s="14"/>
    </row>
    <row r="6135" spans="1:14" ht="141.75">
      <c r="A6135" s="6">
        <v>6134</v>
      </c>
      <c r="B6135" s="8" t="s">
        <v>7824</v>
      </c>
      <c r="C6135" s="9" t="s">
        <v>7965</v>
      </c>
      <c r="D6135" s="10" t="s">
        <v>7908</v>
      </c>
      <c r="E6135" s="11" t="s">
        <v>8004</v>
      </c>
      <c r="F6135" s="6">
        <v>489076</v>
      </c>
      <c r="G6135" s="6" t="s">
        <v>462</v>
      </c>
      <c r="H6135" s="16">
        <v>3830738.8139999998</v>
      </c>
      <c r="I6135" s="12">
        <v>44236</v>
      </c>
      <c r="J6135" s="12">
        <v>44508</v>
      </c>
      <c r="K6135" s="15">
        <v>0</v>
      </c>
      <c r="L6135" s="13" t="s">
        <v>14</v>
      </c>
      <c r="M6135" s="7">
        <v>1</v>
      </c>
      <c r="N6135" s="14"/>
    </row>
    <row r="6136" spans="1:14" ht="78.75">
      <c r="A6136" s="6">
        <v>6135</v>
      </c>
      <c r="B6136" s="8" t="s">
        <v>7824</v>
      </c>
      <c r="C6136" s="9" t="s">
        <v>7860</v>
      </c>
      <c r="D6136" s="10" t="s">
        <v>7908</v>
      </c>
      <c r="E6136" s="11" t="s">
        <v>8005</v>
      </c>
      <c r="F6136" s="6">
        <v>489077</v>
      </c>
      <c r="G6136" s="6" t="s">
        <v>462</v>
      </c>
      <c r="H6136" s="16">
        <v>12512122.140000001</v>
      </c>
      <c r="I6136" s="12">
        <v>44230</v>
      </c>
      <c r="J6136" s="12">
        <v>44568</v>
      </c>
      <c r="K6136" s="15">
        <v>2200000</v>
      </c>
      <c r="L6136" s="13" t="s">
        <v>14</v>
      </c>
      <c r="M6136" s="7">
        <v>1</v>
      </c>
      <c r="N6136" s="14"/>
    </row>
    <row r="6137" spans="1:14" ht="78.75">
      <c r="A6137" s="6">
        <v>6136</v>
      </c>
      <c r="B6137" s="8" t="s">
        <v>7824</v>
      </c>
      <c r="C6137" s="9" t="s">
        <v>8006</v>
      </c>
      <c r="D6137" s="10" t="s">
        <v>434</v>
      </c>
      <c r="E6137" s="11" t="s">
        <v>8007</v>
      </c>
      <c r="F6137" s="6">
        <v>501342</v>
      </c>
      <c r="G6137" s="6" t="s">
        <v>462</v>
      </c>
      <c r="H6137" s="16">
        <v>21371702.397999998</v>
      </c>
      <c r="I6137" s="12">
        <v>44256</v>
      </c>
      <c r="J6137" s="12">
        <v>44585</v>
      </c>
      <c r="K6137" s="15">
        <v>0</v>
      </c>
      <c r="L6137" s="13" t="s">
        <v>70</v>
      </c>
      <c r="M6137" s="7">
        <v>0.51</v>
      </c>
      <c r="N6137" s="14"/>
    </row>
    <row r="6138" spans="1:14" ht="78.75">
      <c r="A6138" s="6">
        <v>6137</v>
      </c>
      <c r="B6138" s="8" t="s">
        <v>7824</v>
      </c>
      <c r="C6138" s="9" t="s">
        <v>8006</v>
      </c>
      <c r="D6138" s="10" t="s">
        <v>434</v>
      </c>
      <c r="E6138" s="11" t="s">
        <v>8007</v>
      </c>
      <c r="F6138" s="6">
        <v>501342</v>
      </c>
      <c r="G6138" s="6" t="s">
        <v>462</v>
      </c>
      <c r="H6138" s="16">
        <v>21371702.397999998</v>
      </c>
      <c r="I6138" s="12">
        <v>44256</v>
      </c>
      <c r="J6138" s="12">
        <v>44585</v>
      </c>
      <c r="K6138" s="15">
        <v>0</v>
      </c>
      <c r="L6138" s="13" t="s">
        <v>70</v>
      </c>
      <c r="M6138" s="7">
        <v>0.49</v>
      </c>
      <c r="N6138" s="14"/>
    </row>
    <row r="6139" spans="1:14" ht="78.75">
      <c r="A6139" s="6">
        <v>6138</v>
      </c>
      <c r="B6139" s="8" t="s">
        <v>7824</v>
      </c>
      <c r="C6139" s="9" t="s">
        <v>7837</v>
      </c>
      <c r="D6139" s="10" t="s">
        <v>7838</v>
      </c>
      <c r="E6139" s="11" t="s">
        <v>8008</v>
      </c>
      <c r="F6139" s="6">
        <v>501372</v>
      </c>
      <c r="G6139" s="6" t="s">
        <v>462</v>
      </c>
      <c r="H6139" s="16">
        <v>17083488.908</v>
      </c>
      <c r="I6139" s="12">
        <v>44273</v>
      </c>
      <c r="J6139" s="12">
        <v>44594</v>
      </c>
      <c r="K6139" s="15">
        <v>0</v>
      </c>
      <c r="L6139" s="13" t="s">
        <v>14</v>
      </c>
      <c r="M6139" s="7">
        <v>1</v>
      </c>
      <c r="N6139" s="14"/>
    </row>
    <row r="6140" spans="1:14" ht="78.75">
      <c r="A6140" s="6">
        <v>6139</v>
      </c>
      <c r="B6140" s="8" t="s">
        <v>7824</v>
      </c>
      <c r="C6140" s="9" t="s">
        <v>7860</v>
      </c>
      <c r="D6140" s="10" t="s">
        <v>7838</v>
      </c>
      <c r="E6140" s="11" t="s">
        <v>8009</v>
      </c>
      <c r="F6140" s="6">
        <v>502525</v>
      </c>
      <c r="G6140" s="6" t="s">
        <v>462</v>
      </c>
      <c r="H6140" s="16">
        <v>31196709.195999999</v>
      </c>
      <c r="I6140" s="12">
        <v>44273</v>
      </c>
      <c r="J6140" s="12">
        <v>44785</v>
      </c>
      <c r="K6140" s="15">
        <v>0</v>
      </c>
      <c r="L6140" s="13" t="s">
        <v>14</v>
      </c>
      <c r="M6140" s="7">
        <v>1</v>
      </c>
      <c r="N6140" s="14"/>
    </row>
    <row r="6141" spans="1:14" ht="78.75">
      <c r="A6141" s="6">
        <v>6140</v>
      </c>
      <c r="B6141" s="8" t="s">
        <v>7824</v>
      </c>
      <c r="C6141" s="9" t="s">
        <v>8010</v>
      </c>
      <c r="D6141" s="10" t="s">
        <v>8011</v>
      </c>
      <c r="E6141" s="11" t="s">
        <v>8012</v>
      </c>
      <c r="F6141" s="6">
        <v>502527</v>
      </c>
      <c r="G6141" s="6" t="s">
        <v>462</v>
      </c>
      <c r="H6141" s="16">
        <v>38579464.174000002</v>
      </c>
      <c r="I6141" s="12">
        <v>44075</v>
      </c>
      <c r="J6141" s="12">
        <v>44474</v>
      </c>
      <c r="K6141" s="15">
        <v>0</v>
      </c>
      <c r="L6141" s="13" t="s">
        <v>70</v>
      </c>
      <c r="M6141" s="7">
        <v>0.51</v>
      </c>
      <c r="N6141" s="14"/>
    </row>
    <row r="6142" spans="1:14" ht="78.75">
      <c r="A6142" s="6">
        <v>6141</v>
      </c>
      <c r="B6142" s="8" t="s">
        <v>7824</v>
      </c>
      <c r="C6142" s="9" t="s">
        <v>8010</v>
      </c>
      <c r="D6142" s="10" t="s">
        <v>8011</v>
      </c>
      <c r="E6142" s="11" t="s">
        <v>8012</v>
      </c>
      <c r="F6142" s="6">
        <v>502527</v>
      </c>
      <c r="G6142" s="6" t="s">
        <v>462</v>
      </c>
      <c r="H6142" s="16">
        <v>38579464.174000002</v>
      </c>
      <c r="I6142" s="12">
        <v>44075</v>
      </c>
      <c r="J6142" s="12">
        <v>44474</v>
      </c>
      <c r="K6142" s="15">
        <v>0</v>
      </c>
      <c r="L6142" s="13" t="s">
        <v>70</v>
      </c>
      <c r="M6142" s="7">
        <v>0.49</v>
      </c>
      <c r="N6142" s="14"/>
    </row>
    <row r="6143" spans="1:14" ht="173.25">
      <c r="A6143" s="6">
        <v>6142</v>
      </c>
      <c r="B6143" s="8" t="s">
        <v>7824</v>
      </c>
      <c r="C6143" s="9" t="s">
        <v>8013</v>
      </c>
      <c r="D6143" s="10" t="s">
        <v>434</v>
      </c>
      <c r="E6143" s="11" t="s">
        <v>8014</v>
      </c>
      <c r="F6143" s="6">
        <v>514224</v>
      </c>
      <c r="G6143" s="6" t="s">
        <v>462</v>
      </c>
      <c r="H6143" s="16">
        <v>51964448.072999999</v>
      </c>
      <c r="I6143" s="12">
        <v>44262</v>
      </c>
      <c r="J6143" s="12">
        <v>44585</v>
      </c>
      <c r="K6143" s="15">
        <v>0</v>
      </c>
      <c r="L6143" s="13" t="s">
        <v>70</v>
      </c>
      <c r="M6143" s="7">
        <v>0.51</v>
      </c>
      <c r="N6143" s="14"/>
    </row>
    <row r="6144" spans="1:14" ht="173.25">
      <c r="A6144" s="6">
        <v>6143</v>
      </c>
      <c r="B6144" s="8" t="s">
        <v>7824</v>
      </c>
      <c r="C6144" s="9" t="s">
        <v>8013</v>
      </c>
      <c r="D6144" s="10" t="s">
        <v>434</v>
      </c>
      <c r="E6144" s="11" t="s">
        <v>8014</v>
      </c>
      <c r="F6144" s="6">
        <v>514224</v>
      </c>
      <c r="G6144" s="6" t="s">
        <v>462</v>
      </c>
      <c r="H6144" s="16">
        <v>51964448.072999999</v>
      </c>
      <c r="I6144" s="12">
        <v>44262</v>
      </c>
      <c r="J6144" s="12">
        <v>44575</v>
      </c>
      <c r="K6144" s="15">
        <v>0</v>
      </c>
      <c r="L6144" s="13" t="s">
        <v>70</v>
      </c>
      <c r="M6144" s="7">
        <v>0.49</v>
      </c>
      <c r="N6144" s="14"/>
    </row>
    <row r="6145" spans="1:14" ht="236.25">
      <c r="A6145" s="6">
        <v>6144</v>
      </c>
      <c r="B6145" s="8" t="s">
        <v>7824</v>
      </c>
      <c r="C6145" s="9" t="s">
        <v>5749</v>
      </c>
      <c r="D6145" s="10" t="s">
        <v>434</v>
      </c>
      <c r="E6145" s="11" t="s">
        <v>8015</v>
      </c>
      <c r="F6145" s="6">
        <v>514225</v>
      </c>
      <c r="G6145" s="6" t="s">
        <v>462</v>
      </c>
      <c r="H6145" s="16">
        <v>79004631.840000004</v>
      </c>
      <c r="I6145" s="12">
        <v>44241</v>
      </c>
      <c r="J6145" s="12">
        <v>44570</v>
      </c>
      <c r="K6145" s="15">
        <v>0</v>
      </c>
      <c r="L6145" s="13" t="s">
        <v>14</v>
      </c>
      <c r="M6145" s="7">
        <v>1</v>
      </c>
      <c r="N6145" s="14"/>
    </row>
    <row r="6146" spans="1:14" ht="94.5">
      <c r="A6146" s="6">
        <v>6145</v>
      </c>
      <c r="B6146" s="8" t="s">
        <v>7824</v>
      </c>
      <c r="C6146" s="9" t="s">
        <v>7860</v>
      </c>
      <c r="D6146" s="10" t="s">
        <v>7908</v>
      </c>
      <c r="E6146" s="11" t="s">
        <v>8016</v>
      </c>
      <c r="F6146" s="6">
        <v>514227</v>
      </c>
      <c r="G6146" s="6" t="s">
        <v>462</v>
      </c>
      <c r="H6146" s="16">
        <v>20901920.065000001</v>
      </c>
      <c r="I6146" s="12">
        <v>44255</v>
      </c>
      <c r="J6146" s="12">
        <v>44743</v>
      </c>
      <c r="K6146" s="15">
        <v>0</v>
      </c>
      <c r="L6146" s="13" t="s">
        <v>14</v>
      </c>
      <c r="M6146" s="7">
        <v>1</v>
      </c>
      <c r="N6146" s="14"/>
    </row>
    <row r="6147" spans="1:14" ht="267.75">
      <c r="A6147" s="6">
        <v>6146</v>
      </c>
      <c r="B6147" s="8" t="s">
        <v>7824</v>
      </c>
      <c r="C6147" s="9" t="s">
        <v>5749</v>
      </c>
      <c r="D6147" s="10" t="s">
        <v>434</v>
      </c>
      <c r="E6147" s="11" t="s">
        <v>8017</v>
      </c>
      <c r="F6147" s="6">
        <v>514228</v>
      </c>
      <c r="G6147" s="6" t="s">
        <v>462</v>
      </c>
      <c r="H6147" s="16">
        <v>47078054.670999996</v>
      </c>
      <c r="I6147" s="12">
        <v>44262</v>
      </c>
      <c r="J6147" s="12">
        <v>44665</v>
      </c>
      <c r="K6147" s="15">
        <v>0</v>
      </c>
      <c r="L6147" s="13" t="s">
        <v>14</v>
      </c>
      <c r="M6147" s="7">
        <v>1</v>
      </c>
      <c r="N6147" s="14"/>
    </row>
    <row r="6148" spans="1:14" ht="126">
      <c r="A6148" s="6">
        <v>6147</v>
      </c>
      <c r="B6148" s="8" t="s">
        <v>7824</v>
      </c>
      <c r="C6148" s="9" t="s">
        <v>8018</v>
      </c>
      <c r="D6148" s="10" t="s">
        <v>5750</v>
      </c>
      <c r="E6148" s="11" t="s">
        <v>8019</v>
      </c>
      <c r="F6148" s="6">
        <v>514229</v>
      </c>
      <c r="G6148" s="6" t="s">
        <v>462</v>
      </c>
      <c r="H6148" s="16">
        <v>24395868.327</v>
      </c>
      <c r="I6148" s="12">
        <v>44262</v>
      </c>
      <c r="J6148" s="12">
        <v>44665</v>
      </c>
      <c r="K6148" s="15">
        <v>0</v>
      </c>
      <c r="L6148" s="13" t="s">
        <v>14</v>
      </c>
      <c r="M6148" s="7">
        <v>1</v>
      </c>
      <c r="N6148" s="14"/>
    </row>
    <row r="6149" spans="1:14" ht="94.5">
      <c r="A6149" s="6">
        <v>6148</v>
      </c>
      <c r="B6149" s="8" t="s">
        <v>7824</v>
      </c>
      <c r="C6149" s="9" t="s">
        <v>8000</v>
      </c>
      <c r="D6149" s="10" t="s">
        <v>5750</v>
      </c>
      <c r="E6149" s="11" t="s">
        <v>8020</v>
      </c>
      <c r="F6149" s="6">
        <v>514230</v>
      </c>
      <c r="G6149" s="6" t="s">
        <v>462</v>
      </c>
      <c r="H6149" s="16">
        <v>49256398.115000002</v>
      </c>
      <c r="I6149" s="12">
        <v>44262</v>
      </c>
      <c r="J6149" s="12">
        <v>44665</v>
      </c>
      <c r="K6149" s="15">
        <v>0</v>
      </c>
      <c r="L6149" s="13" t="s">
        <v>14</v>
      </c>
      <c r="M6149" s="7">
        <v>1</v>
      </c>
      <c r="N6149" s="14"/>
    </row>
    <row r="6150" spans="1:14" ht="78.75">
      <c r="A6150" s="6">
        <v>6149</v>
      </c>
      <c r="B6150" s="8" t="s">
        <v>7824</v>
      </c>
      <c r="C6150" s="9" t="s">
        <v>7925</v>
      </c>
      <c r="D6150" s="10" t="s">
        <v>8021</v>
      </c>
      <c r="E6150" s="11" t="s">
        <v>8022</v>
      </c>
      <c r="F6150" s="6">
        <v>501563</v>
      </c>
      <c r="G6150" s="6" t="s">
        <v>3582</v>
      </c>
      <c r="H6150" s="16">
        <v>34708567.899999999</v>
      </c>
      <c r="I6150" s="12" t="s">
        <v>8023</v>
      </c>
      <c r="J6150" s="12" t="s">
        <v>8024</v>
      </c>
      <c r="K6150" s="15">
        <v>0</v>
      </c>
      <c r="L6150" s="13" t="s">
        <v>70</v>
      </c>
      <c r="M6150" s="7">
        <v>0.51</v>
      </c>
      <c r="N6150" s="14"/>
    </row>
    <row r="6151" spans="1:14" ht="78.75">
      <c r="A6151" s="6">
        <v>6150</v>
      </c>
      <c r="B6151" s="8" t="s">
        <v>7824</v>
      </c>
      <c r="C6151" s="9" t="s">
        <v>7925</v>
      </c>
      <c r="D6151" s="10" t="s">
        <v>8021</v>
      </c>
      <c r="E6151" s="11" t="s">
        <v>8022</v>
      </c>
      <c r="F6151" s="6">
        <v>501563</v>
      </c>
      <c r="G6151" s="6" t="s">
        <v>3582</v>
      </c>
      <c r="H6151" s="16">
        <v>34708567.899999999</v>
      </c>
      <c r="I6151" s="12" t="s">
        <v>8023</v>
      </c>
      <c r="J6151" s="12" t="s">
        <v>8024</v>
      </c>
      <c r="K6151" s="15">
        <v>0</v>
      </c>
      <c r="L6151" s="13" t="s">
        <v>70</v>
      </c>
      <c r="M6151" s="7">
        <v>0.49</v>
      </c>
      <c r="N6151" s="14"/>
    </row>
    <row r="6152" spans="1:14" ht="63">
      <c r="A6152" s="6">
        <v>6151</v>
      </c>
      <c r="B6152" s="8" t="s">
        <v>7824</v>
      </c>
      <c r="C6152" s="9" t="s">
        <v>8025</v>
      </c>
      <c r="D6152" s="10" t="s">
        <v>8026</v>
      </c>
      <c r="E6152" s="11" t="s">
        <v>8027</v>
      </c>
      <c r="F6152" s="6">
        <v>551114</v>
      </c>
      <c r="G6152" s="6" t="s">
        <v>794</v>
      </c>
      <c r="H6152" s="16">
        <v>3543492.4</v>
      </c>
      <c r="I6152" s="12" t="s">
        <v>8028</v>
      </c>
      <c r="J6152" s="12" t="s">
        <v>8029</v>
      </c>
      <c r="K6152" s="15">
        <v>0</v>
      </c>
      <c r="L6152" s="13" t="s">
        <v>14</v>
      </c>
      <c r="M6152" s="7">
        <v>1</v>
      </c>
      <c r="N6152" s="14"/>
    </row>
    <row r="6153" spans="1:14" ht="189">
      <c r="A6153" s="6">
        <v>6152</v>
      </c>
      <c r="B6153" s="8" t="s">
        <v>7824</v>
      </c>
      <c r="C6153" s="9" t="s">
        <v>7965</v>
      </c>
      <c r="D6153" s="10" t="s">
        <v>7908</v>
      </c>
      <c r="E6153" s="11" t="s">
        <v>8030</v>
      </c>
      <c r="F6153" s="6">
        <v>546304</v>
      </c>
      <c r="G6153" s="6" t="s">
        <v>7827</v>
      </c>
      <c r="H6153" s="16">
        <v>13608285.57</v>
      </c>
      <c r="I6153" s="12" t="s">
        <v>8031</v>
      </c>
      <c r="J6153" s="12" t="s">
        <v>8032</v>
      </c>
      <c r="K6153" s="15">
        <v>0</v>
      </c>
      <c r="L6153" s="13" t="s">
        <v>14</v>
      </c>
      <c r="M6153" s="7">
        <v>1</v>
      </c>
      <c r="N6153" s="14"/>
    </row>
    <row r="6154" spans="1:14" ht="157.5">
      <c r="A6154" s="6">
        <v>6153</v>
      </c>
      <c r="B6154" s="8" t="s">
        <v>7824</v>
      </c>
      <c r="C6154" s="9" t="s">
        <v>7965</v>
      </c>
      <c r="D6154" s="10" t="s">
        <v>7908</v>
      </c>
      <c r="E6154" s="11" t="s">
        <v>8033</v>
      </c>
      <c r="F6154" s="6">
        <v>546305</v>
      </c>
      <c r="G6154" s="6" t="s">
        <v>7827</v>
      </c>
      <c r="H6154" s="16">
        <v>11533510</v>
      </c>
      <c r="I6154" s="12" t="s">
        <v>8031</v>
      </c>
      <c r="J6154" s="12" t="s">
        <v>8032</v>
      </c>
      <c r="K6154" s="15">
        <v>0</v>
      </c>
      <c r="L6154" s="13" t="s">
        <v>14</v>
      </c>
      <c r="M6154" s="7">
        <v>1</v>
      </c>
      <c r="N6154" s="14"/>
    </row>
    <row r="6155" spans="1:14" ht="94.5">
      <c r="A6155" s="6">
        <v>6154</v>
      </c>
      <c r="B6155" s="8" t="s">
        <v>7824</v>
      </c>
      <c r="C6155" s="9" t="s">
        <v>8034</v>
      </c>
      <c r="D6155" s="10"/>
      <c r="E6155" s="11" t="s">
        <v>8035</v>
      </c>
      <c r="F6155" s="6">
        <v>562237</v>
      </c>
      <c r="G6155" s="6" t="s">
        <v>7827</v>
      </c>
      <c r="H6155" s="16">
        <v>14683132.08</v>
      </c>
      <c r="I6155" s="12">
        <v>44539</v>
      </c>
      <c r="J6155" s="12" t="s">
        <v>8036</v>
      </c>
      <c r="K6155" s="15">
        <v>0</v>
      </c>
      <c r="L6155" s="13" t="s">
        <v>14</v>
      </c>
      <c r="M6155" s="7">
        <v>1</v>
      </c>
      <c r="N6155" s="14"/>
    </row>
    <row r="6156" spans="1:14" ht="110.25">
      <c r="A6156" s="6">
        <v>6155</v>
      </c>
      <c r="B6156" s="8" t="s">
        <v>7824</v>
      </c>
      <c r="C6156" s="9" t="s">
        <v>8037</v>
      </c>
      <c r="D6156" s="10" t="s">
        <v>8011</v>
      </c>
      <c r="E6156" s="11" t="s">
        <v>8038</v>
      </c>
      <c r="F6156" s="6">
        <v>553242</v>
      </c>
      <c r="G6156" s="6" t="s">
        <v>7827</v>
      </c>
      <c r="H6156" s="16">
        <v>17144704.359999999</v>
      </c>
      <c r="I6156" s="12" t="s">
        <v>8039</v>
      </c>
      <c r="J6156" s="12" t="s">
        <v>8036</v>
      </c>
      <c r="K6156" s="15">
        <v>0</v>
      </c>
      <c r="L6156" s="13" t="s">
        <v>70</v>
      </c>
      <c r="M6156" s="7">
        <v>0.51</v>
      </c>
      <c r="N6156" s="14"/>
    </row>
    <row r="6157" spans="1:14" ht="299.25">
      <c r="A6157" s="6">
        <v>6156</v>
      </c>
      <c r="B6157" s="8" t="s">
        <v>7824</v>
      </c>
      <c r="C6157" s="9" t="s">
        <v>8037</v>
      </c>
      <c r="D6157" s="10" t="s">
        <v>7908</v>
      </c>
      <c r="E6157" s="11" t="s">
        <v>8040</v>
      </c>
      <c r="F6157" s="6">
        <v>553243</v>
      </c>
      <c r="G6157" s="6" t="s">
        <v>7827</v>
      </c>
      <c r="H6157" s="16">
        <v>17144705.359999999</v>
      </c>
      <c r="I6157" s="12" t="s">
        <v>8039</v>
      </c>
      <c r="J6157" s="12" t="s">
        <v>8036</v>
      </c>
      <c r="K6157" s="15">
        <v>0</v>
      </c>
      <c r="L6157" s="13" t="s">
        <v>70</v>
      </c>
      <c r="M6157" s="7">
        <v>0.49</v>
      </c>
      <c r="N6157" s="14"/>
    </row>
    <row r="6158" spans="1:14" ht="126">
      <c r="A6158" s="6">
        <v>6157</v>
      </c>
      <c r="B6158" s="8" t="s">
        <v>7824</v>
      </c>
      <c r="C6158" s="9" t="s">
        <v>8034</v>
      </c>
      <c r="D6158" s="10" t="s">
        <v>8011</v>
      </c>
      <c r="E6158" s="11" t="s">
        <v>8041</v>
      </c>
      <c r="F6158" s="6">
        <v>553241</v>
      </c>
      <c r="G6158" s="6" t="s">
        <v>7827</v>
      </c>
      <c r="H6158" s="16">
        <v>15663195.369999999</v>
      </c>
      <c r="I6158" s="12" t="s">
        <v>8039</v>
      </c>
      <c r="J6158" s="12" t="s">
        <v>8036</v>
      </c>
      <c r="K6158" s="15">
        <v>0</v>
      </c>
      <c r="L6158" s="13" t="s">
        <v>14</v>
      </c>
      <c r="M6158" s="7">
        <v>1</v>
      </c>
      <c r="N6158" s="14"/>
    </row>
    <row r="6159" spans="1:14" ht="78.75">
      <c r="A6159" s="6">
        <v>6158</v>
      </c>
      <c r="B6159" s="8" t="s">
        <v>7824</v>
      </c>
      <c r="C6159" s="9" t="s">
        <v>8042</v>
      </c>
      <c r="D6159" s="10" t="s">
        <v>8043</v>
      </c>
      <c r="E6159" s="11" t="s">
        <v>8044</v>
      </c>
      <c r="F6159" s="6">
        <v>551113</v>
      </c>
      <c r="G6159" s="6" t="s">
        <v>794</v>
      </c>
      <c r="H6159" s="16">
        <v>5749132.0999999996</v>
      </c>
      <c r="I6159" s="12" t="s">
        <v>8045</v>
      </c>
      <c r="J6159" s="12" t="s">
        <v>8046</v>
      </c>
      <c r="K6159" s="15">
        <v>0</v>
      </c>
      <c r="L6159" s="13" t="s">
        <v>14</v>
      </c>
      <c r="M6159" s="7">
        <v>1</v>
      </c>
      <c r="N6159" s="14"/>
    </row>
    <row r="6160" spans="1:14" ht="78.75">
      <c r="A6160" s="6">
        <v>6159</v>
      </c>
      <c r="B6160" s="8" t="s">
        <v>7824</v>
      </c>
      <c r="C6160" s="9" t="s">
        <v>8047</v>
      </c>
      <c r="D6160" s="10" t="s">
        <v>8048</v>
      </c>
      <c r="E6160" s="11" t="s">
        <v>8049</v>
      </c>
      <c r="F6160" s="6">
        <v>562241</v>
      </c>
      <c r="G6160" s="6" t="s">
        <v>7827</v>
      </c>
      <c r="H6160" s="16">
        <v>9289251.2100000009</v>
      </c>
      <c r="I6160" s="12">
        <v>44417</v>
      </c>
      <c r="J6160" s="12">
        <v>44420</v>
      </c>
      <c r="K6160" s="15">
        <v>0</v>
      </c>
      <c r="L6160" s="13" t="s">
        <v>14</v>
      </c>
      <c r="M6160" s="7">
        <v>1</v>
      </c>
      <c r="N6160" s="14"/>
    </row>
    <row r="6161" spans="1:14" ht="94.5">
      <c r="A6161" s="6">
        <v>6160</v>
      </c>
      <c r="B6161" s="8" t="s">
        <v>7824</v>
      </c>
      <c r="C6161" s="9" t="s">
        <v>8050</v>
      </c>
      <c r="D6161" s="10"/>
      <c r="E6161" s="11" t="s">
        <v>8051</v>
      </c>
      <c r="F6161" s="6">
        <v>596536</v>
      </c>
      <c r="G6161" s="6" t="s">
        <v>8052</v>
      </c>
      <c r="H6161" s="16">
        <v>1583766</v>
      </c>
      <c r="I6161" s="12">
        <v>44466</v>
      </c>
      <c r="J6161" s="12">
        <v>44495</v>
      </c>
      <c r="K6161" s="15">
        <v>0</v>
      </c>
      <c r="L6161" s="13" t="s">
        <v>14</v>
      </c>
      <c r="M6161" s="7">
        <v>1</v>
      </c>
      <c r="N6161" s="14"/>
    </row>
    <row r="6162" spans="1:14" ht="78.75">
      <c r="A6162" s="6">
        <v>6161</v>
      </c>
      <c r="B6162" s="8" t="s">
        <v>7824</v>
      </c>
      <c r="C6162" s="9" t="s">
        <v>8053</v>
      </c>
      <c r="D6162" s="10"/>
      <c r="E6162" s="11" t="s">
        <v>8054</v>
      </c>
      <c r="F6162" s="6">
        <v>596535</v>
      </c>
      <c r="G6162" s="6" t="s">
        <v>8052</v>
      </c>
      <c r="H6162" s="16">
        <v>2297097.15</v>
      </c>
      <c r="I6162" s="12">
        <v>44357</v>
      </c>
      <c r="J6162" s="12">
        <v>44327</v>
      </c>
      <c r="K6162" s="15">
        <v>0</v>
      </c>
      <c r="L6162" s="13" t="s">
        <v>14</v>
      </c>
      <c r="M6162" s="7">
        <v>1</v>
      </c>
      <c r="N6162" s="14"/>
    </row>
    <row r="6163" spans="1:14" ht="94.5">
      <c r="A6163" s="6">
        <v>6162</v>
      </c>
      <c r="B6163" s="8" t="s">
        <v>7824</v>
      </c>
      <c r="C6163" s="9" t="s">
        <v>8055</v>
      </c>
      <c r="D6163" s="10"/>
      <c r="E6163" s="11" t="s">
        <v>8056</v>
      </c>
      <c r="F6163" s="6">
        <v>596534</v>
      </c>
      <c r="G6163" s="6" t="s">
        <v>8052</v>
      </c>
      <c r="H6163" s="16">
        <v>3187477.05</v>
      </c>
      <c r="I6163" s="12">
        <v>44468</v>
      </c>
      <c r="J6163" s="12">
        <v>44498</v>
      </c>
      <c r="K6163" s="15">
        <v>0</v>
      </c>
      <c r="L6163" s="13" t="s">
        <v>14</v>
      </c>
      <c r="M6163" s="7">
        <v>1</v>
      </c>
      <c r="N6163" s="14"/>
    </row>
    <row r="6164" spans="1:14" ht="110.25">
      <c r="A6164" s="6">
        <v>6163</v>
      </c>
      <c r="B6164" s="8" t="s">
        <v>7824</v>
      </c>
      <c r="C6164" s="9" t="s">
        <v>8057</v>
      </c>
      <c r="D6164" s="10"/>
      <c r="E6164" s="11" t="s">
        <v>8058</v>
      </c>
      <c r="F6164" s="6">
        <v>596533</v>
      </c>
      <c r="G6164" s="6" t="s">
        <v>8052</v>
      </c>
      <c r="H6164" s="16">
        <v>3070720.15</v>
      </c>
      <c r="I6164" s="12" t="s">
        <v>8059</v>
      </c>
      <c r="J6164" s="12" t="s">
        <v>8060</v>
      </c>
      <c r="K6164" s="15">
        <v>0</v>
      </c>
      <c r="L6164" s="13" t="s">
        <v>14</v>
      </c>
      <c r="M6164" s="7">
        <v>1</v>
      </c>
      <c r="N6164" s="14"/>
    </row>
    <row r="6165" spans="1:14" ht="78.75">
      <c r="A6165" s="6">
        <v>6164</v>
      </c>
      <c r="B6165" s="8" t="s">
        <v>7824</v>
      </c>
      <c r="C6165" s="9" t="s">
        <v>7931</v>
      </c>
      <c r="D6165" s="10" t="s">
        <v>434</v>
      </c>
      <c r="E6165" s="11" t="s">
        <v>8061</v>
      </c>
      <c r="F6165" s="6">
        <v>553258</v>
      </c>
      <c r="G6165" s="6" t="s">
        <v>462</v>
      </c>
      <c r="H6165" s="16">
        <v>47239774.710000001</v>
      </c>
      <c r="I6165" s="12" t="s">
        <v>8062</v>
      </c>
      <c r="J6165" s="12" t="s">
        <v>8063</v>
      </c>
      <c r="K6165" s="15">
        <v>0</v>
      </c>
      <c r="L6165" s="13" t="s">
        <v>70</v>
      </c>
      <c r="M6165" s="7">
        <v>0.51</v>
      </c>
      <c r="N6165" s="14"/>
    </row>
    <row r="6166" spans="1:14" ht="78.75">
      <c r="A6166" s="6">
        <v>6165</v>
      </c>
      <c r="B6166" s="8" t="s">
        <v>7824</v>
      </c>
      <c r="C6166" s="9" t="s">
        <v>7931</v>
      </c>
      <c r="D6166" s="10" t="s">
        <v>7838</v>
      </c>
      <c r="E6166" s="11" t="s">
        <v>8061</v>
      </c>
      <c r="F6166" s="6">
        <v>553258</v>
      </c>
      <c r="G6166" s="6" t="s">
        <v>462</v>
      </c>
      <c r="H6166" s="16">
        <v>47239774.710000001</v>
      </c>
      <c r="I6166" s="12" t="s">
        <v>8062</v>
      </c>
      <c r="J6166" s="12" t="s">
        <v>8063</v>
      </c>
      <c r="K6166" s="15">
        <v>0</v>
      </c>
      <c r="L6166" s="13" t="s">
        <v>70</v>
      </c>
      <c r="M6166" s="7">
        <v>0.49</v>
      </c>
      <c r="N6166" s="14"/>
    </row>
    <row r="6167" spans="1:14" ht="157.5">
      <c r="A6167" s="6">
        <v>6166</v>
      </c>
      <c r="B6167" s="8" t="s">
        <v>7824</v>
      </c>
      <c r="C6167" s="9" t="s">
        <v>8064</v>
      </c>
      <c r="D6167" s="10" t="s">
        <v>8065</v>
      </c>
      <c r="E6167" s="11" t="s">
        <v>8066</v>
      </c>
      <c r="F6167" s="6">
        <v>554684</v>
      </c>
      <c r="G6167" s="6" t="s">
        <v>7827</v>
      </c>
      <c r="H6167" s="16">
        <v>1347358</v>
      </c>
      <c r="I6167" s="12" t="s">
        <v>8067</v>
      </c>
      <c r="J6167" s="12" t="s">
        <v>8068</v>
      </c>
      <c r="K6167" s="15">
        <v>0</v>
      </c>
      <c r="L6167" s="13" t="s">
        <v>14</v>
      </c>
      <c r="M6167" s="7">
        <v>1</v>
      </c>
      <c r="N6167" s="14"/>
    </row>
    <row r="6168" spans="1:14" ht="157.5">
      <c r="A6168" s="6">
        <v>6167</v>
      </c>
      <c r="B6168" s="8" t="s">
        <v>7824</v>
      </c>
      <c r="C6168" s="9" t="s">
        <v>8069</v>
      </c>
      <c r="D6168" s="10" t="s">
        <v>7838</v>
      </c>
      <c r="E6168" s="11" t="s">
        <v>8070</v>
      </c>
      <c r="F6168" s="6">
        <v>546302</v>
      </c>
      <c r="G6168" s="6" t="s">
        <v>7827</v>
      </c>
      <c r="H6168" s="16">
        <v>17408412.25</v>
      </c>
      <c r="I6168" s="12" t="s">
        <v>8071</v>
      </c>
      <c r="J6168" s="12">
        <v>44599</v>
      </c>
      <c r="K6168" s="15">
        <v>0</v>
      </c>
      <c r="L6168" s="13" t="s">
        <v>14</v>
      </c>
      <c r="M6168" s="7">
        <v>1</v>
      </c>
      <c r="N6168" s="14"/>
    </row>
    <row r="6169" spans="1:14" ht="78.75">
      <c r="A6169" s="6">
        <v>6168</v>
      </c>
      <c r="B6169" s="8" t="s">
        <v>7824</v>
      </c>
      <c r="C6169" s="9" t="s">
        <v>8069</v>
      </c>
      <c r="D6169" s="10" t="s">
        <v>7838</v>
      </c>
      <c r="E6169" s="11" t="s">
        <v>8072</v>
      </c>
      <c r="F6169" s="6">
        <v>562125</v>
      </c>
      <c r="G6169" s="6" t="s">
        <v>7075</v>
      </c>
      <c r="H6169" s="16">
        <v>21782386.859999999</v>
      </c>
      <c r="I6169" s="12">
        <v>44356</v>
      </c>
      <c r="J6169" s="12">
        <v>44872</v>
      </c>
      <c r="K6169" s="15">
        <v>0</v>
      </c>
      <c r="L6169" s="13" t="s">
        <v>14</v>
      </c>
      <c r="M6169" s="7">
        <v>1</v>
      </c>
      <c r="N6169" s="14"/>
    </row>
    <row r="6170" spans="1:14" ht="78.75">
      <c r="A6170" s="6">
        <v>6169</v>
      </c>
      <c r="B6170" s="8" t="s">
        <v>7824</v>
      </c>
      <c r="C6170" s="9" t="s">
        <v>8069</v>
      </c>
      <c r="D6170" s="10" t="s">
        <v>7838</v>
      </c>
      <c r="E6170" s="11" t="s">
        <v>8073</v>
      </c>
      <c r="F6170" s="6">
        <v>553250</v>
      </c>
      <c r="G6170" s="6" t="s">
        <v>462</v>
      </c>
      <c r="H6170" s="16">
        <v>17712217.260000002</v>
      </c>
      <c r="I6170" s="12" t="s">
        <v>8039</v>
      </c>
      <c r="J6170" s="12">
        <v>44599</v>
      </c>
      <c r="K6170" s="15">
        <v>0</v>
      </c>
      <c r="L6170" s="13" t="s">
        <v>14</v>
      </c>
      <c r="M6170" s="7">
        <v>1</v>
      </c>
      <c r="N6170" s="14"/>
    </row>
    <row r="6171" spans="1:14" ht="78.75">
      <c r="A6171" s="6">
        <v>6170</v>
      </c>
      <c r="B6171" s="8" t="s">
        <v>7824</v>
      </c>
      <c r="C6171" s="9" t="s">
        <v>8069</v>
      </c>
      <c r="D6171" s="10" t="s">
        <v>7838</v>
      </c>
      <c r="E6171" s="11" t="s">
        <v>8074</v>
      </c>
      <c r="F6171" s="6">
        <v>553251</v>
      </c>
      <c r="G6171" s="6" t="s">
        <v>462</v>
      </c>
      <c r="H6171" s="16">
        <v>23219028.879999999</v>
      </c>
      <c r="I6171" s="12" t="s">
        <v>8039</v>
      </c>
      <c r="J6171" s="12">
        <v>44599</v>
      </c>
      <c r="K6171" s="15">
        <v>0</v>
      </c>
      <c r="L6171" s="13" t="s">
        <v>14</v>
      </c>
      <c r="M6171" s="7">
        <v>1</v>
      </c>
      <c r="N6171" s="14"/>
    </row>
    <row r="6172" spans="1:14" ht="78.75">
      <c r="A6172" s="6">
        <v>6171</v>
      </c>
      <c r="B6172" s="8" t="s">
        <v>7824</v>
      </c>
      <c r="C6172" s="9" t="s">
        <v>8075</v>
      </c>
      <c r="D6172" s="10" t="s">
        <v>8076</v>
      </c>
      <c r="E6172" s="11" t="s">
        <v>8077</v>
      </c>
      <c r="F6172" s="6">
        <v>571397</v>
      </c>
      <c r="G6172" s="6" t="s">
        <v>7827</v>
      </c>
      <c r="H6172" s="16">
        <v>4750000</v>
      </c>
      <c r="I6172" s="12">
        <v>44539</v>
      </c>
      <c r="J6172" s="12" t="s">
        <v>8078</v>
      </c>
      <c r="K6172" s="15">
        <v>0</v>
      </c>
      <c r="L6172" s="13" t="s">
        <v>14</v>
      </c>
      <c r="M6172" s="7">
        <v>1</v>
      </c>
      <c r="N6172" s="14"/>
    </row>
    <row r="6173" spans="1:14" ht="63">
      <c r="A6173" s="6">
        <v>6172</v>
      </c>
      <c r="B6173" s="8" t="s">
        <v>7824</v>
      </c>
      <c r="C6173" s="9" t="s">
        <v>8079</v>
      </c>
      <c r="D6173" s="10" t="s">
        <v>8080</v>
      </c>
      <c r="E6173" s="11" t="s">
        <v>8081</v>
      </c>
      <c r="F6173" s="6">
        <v>553255</v>
      </c>
      <c r="G6173" s="6" t="s">
        <v>462</v>
      </c>
      <c r="H6173" s="16">
        <v>21798667.519000001</v>
      </c>
      <c r="I6173" s="12">
        <v>44539</v>
      </c>
      <c r="J6173" s="12" t="s">
        <v>8082</v>
      </c>
      <c r="K6173" s="15">
        <v>0</v>
      </c>
      <c r="L6173" s="13" t="s">
        <v>70</v>
      </c>
      <c r="M6173" s="7">
        <v>0.51</v>
      </c>
      <c r="N6173" s="14"/>
    </row>
    <row r="6174" spans="1:14" ht="63">
      <c r="A6174" s="6">
        <v>6173</v>
      </c>
      <c r="B6174" s="8" t="s">
        <v>7824</v>
      </c>
      <c r="C6174" s="9" t="s">
        <v>8079</v>
      </c>
      <c r="D6174" s="10" t="s">
        <v>8083</v>
      </c>
      <c r="E6174" s="11" t="s">
        <v>8081</v>
      </c>
      <c r="F6174" s="6">
        <v>553255</v>
      </c>
      <c r="G6174" s="6" t="s">
        <v>462</v>
      </c>
      <c r="H6174" s="16">
        <v>21798667.519000001</v>
      </c>
      <c r="I6174" s="12">
        <v>44540</v>
      </c>
      <c r="J6174" s="12" t="s">
        <v>8084</v>
      </c>
      <c r="K6174" s="15">
        <v>0</v>
      </c>
      <c r="L6174" s="13" t="s">
        <v>70</v>
      </c>
      <c r="M6174" s="7">
        <v>0.49</v>
      </c>
      <c r="N6174" s="14"/>
    </row>
    <row r="6175" spans="1:14" ht="78.75">
      <c r="A6175" s="6">
        <v>6174</v>
      </c>
      <c r="B6175" s="8" t="s">
        <v>28499</v>
      </c>
      <c r="C6175" s="9" t="s">
        <v>28500</v>
      </c>
      <c r="D6175" s="10" t="s">
        <v>28501</v>
      </c>
      <c r="E6175" s="11" t="s">
        <v>28502</v>
      </c>
      <c r="F6175" s="6">
        <v>417265</v>
      </c>
      <c r="G6175" s="6" t="s">
        <v>1638</v>
      </c>
      <c r="H6175" s="16">
        <v>3324930.65</v>
      </c>
      <c r="I6175" s="12">
        <v>44169</v>
      </c>
      <c r="J6175" s="12" t="s">
        <v>9032</v>
      </c>
      <c r="K6175" s="15">
        <v>0</v>
      </c>
      <c r="L6175" s="13" t="s">
        <v>14</v>
      </c>
      <c r="M6175" s="7">
        <v>1</v>
      </c>
      <c r="N6175" s="14"/>
    </row>
    <row r="6176" spans="1:14" ht="78.75">
      <c r="A6176" s="6">
        <v>6175</v>
      </c>
      <c r="B6176" s="8" t="s">
        <v>28499</v>
      </c>
      <c r="C6176" s="9" t="s">
        <v>28503</v>
      </c>
      <c r="D6176" s="10" t="s">
        <v>28501</v>
      </c>
      <c r="E6176" s="11" t="s">
        <v>28504</v>
      </c>
      <c r="F6176" s="6">
        <v>274219</v>
      </c>
      <c r="G6176" s="6" t="s">
        <v>3248</v>
      </c>
      <c r="H6176" s="16">
        <v>10477000</v>
      </c>
      <c r="I6176" s="12" t="s">
        <v>8834</v>
      </c>
      <c r="J6176" s="12" t="s">
        <v>8219</v>
      </c>
      <c r="K6176" s="15">
        <v>7654000</v>
      </c>
      <c r="L6176" s="13" t="s">
        <v>14</v>
      </c>
      <c r="M6176" s="7">
        <v>1</v>
      </c>
      <c r="N6176" s="14"/>
    </row>
    <row r="6177" spans="1:14" ht="220.5">
      <c r="A6177" s="6">
        <v>6176</v>
      </c>
      <c r="B6177" s="8" t="s">
        <v>28499</v>
      </c>
      <c r="C6177" s="9" t="s">
        <v>28505</v>
      </c>
      <c r="D6177" s="10" t="s">
        <v>28506</v>
      </c>
      <c r="E6177" s="11" t="s">
        <v>28507</v>
      </c>
      <c r="F6177" s="6">
        <v>349560</v>
      </c>
      <c r="G6177" s="6" t="s">
        <v>27879</v>
      </c>
      <c r="H6177" s="16">
        <v>17879952.399999999</v>
      </c>
      <c r="I6177" s="12" t="s">
        <v>13962</v>
      </c>
      <c r="J6177" s="12" t="s">
        <v>5201</v>
      </c>
      <c r="K6177" s="15">
        <v>9575620</v>
      </c>
      <c r="L6177" s="13" t="s">
        <v>14</v>
      </c>
      <c r="M6177" s="7">
        <v>1</v>
      </c>
      <c r="N6177" s="14"/>
    </row>
    <row r="6178" spans="1:14" ht="362.25">
      <c r="A6178" s="6">
        <v>6177</v>
      </c>
      <c r="B6178" s="8" t="s">
        <v>28499</v>
      </c>
      <c r="C6178" s="9" t="s">
        <v>28508</v>
      </c>
      <c r="D6178" s="10" t="s">
        <v>28506</v>
      </c>
      <c r="E6178" s="11" t="s">
        <v>28509</v>
      </c>
      <c r="F6178" s="6">
        <v>363611</v>
      </c>
      <c r="G6178" s="6" t="s">
        <v>27879</v>
      </c>
      <c r="H6178" s="16">
        <v>32610831.300000001</v>
      </c>
      <c r="I6178" s="12" t="s">
        <v>13962</v>
      </c>
      <c r="J6178" s="12" t="s">
        <v>5201</v>
      </c>
      <c r="K6178" s="15">
        <v>21708229</v>
      </c>
      <c r="L6178" s="13" t="s">
        <v>14</v>
      </c>
      <c r="M6178" s="7">
        <v>1</v>
      </c>
      <c r="N6178" s="14"/>
    </row>
    <row r="6179" spans="1:14" ht="78.75">
      <c r="A6179" s="6">
        <v>6178</v>
      </c>
      <c r="B6179" s="8" t="s">
        <v>28499</v>
      </c>
      <c r="C6179" s="9" t="s">
        <v>28510</v>
      </c>
      <c r="D6179" s="10" t="s">
        <v>28506</v>
      </c>
      <c r="E6179" s="11" t="s">
        <v>28511</v>
      </c>
      <c r="F6179" s="6">
        <v>431226</v>
      </c>
      <c r="G6179" s="6" t="s">
        <v>27879</v>
      </c>
      <c r="H6179" s="16">
        <v>18464526.210000001</v>
      </c>
      <c r="I6179" s="12" t="s">
        <v>11021</v>
      </c>
      <c r="J6179" s="12" t="s">
        <v>28416</v>
      </c>
      <c r="K6179" s="15"/>
      <c r="L6179" s="13" t="s">
        <v>14</v>
      </c>
      <c r="M6179" s="7">
        <v>1</v>
      </c>
      <c r="N6179" s="14"/>
    </row>
    <row r="6180" spans="1:14" ht="315">
      <c r="A6180" s="6">
        <v>6179</v>
      </c>
      <c r="B6180" s="8" t="s">
        <v>28499</v>
      </c>
      <c r="C6180" s="9" t="s">
        <v>28512</v>
      </c>
      <c r="D6180" s="10" t="s">
        <v>28506</v>
      </c>
      <c r="E6180" s="11" t="s">
        <v>28513</v>
      </c>
      <c r="F6180" s="6">
        <v>458551</v>
      </c>
      <c r="G6180" s="6" t="s">
        <v>27879</v>
      </c>
      <c r="H6180" s="16">
        <v>16579498.704</v>
      </c>
      <c r="I6180" s="12" t="s">
        <v>11021</v>
      </c>
      <c r="J6180" s="12" t="s">
        <v>8451</v>
      </c>
      <c r="K6180" s="15">
        <v>3022204.42</v>
      </c>
      <c r="L6180" s="13" t="s">
        <v>14</v>
      </c>
      <c r="M6180" s="7">
        <v>1</v>
      </c>
      <c r="N6180" s="14"/>
    </row>
    <row r="6181" spans="1:14" ht="94.5">
      <c r="A6181" s="6">
        <v>6180</v>
      </c>
      <c r="B6181" s="8" t="s">
        <v>28499</v>
      </c>
      <c r="C6181" s="9" t="s">
        <v>28514</v>
      </c>
      <c r="D6181" s="10" t="s">
        <v>28506</v>
      </c>
      <c r="E6181" s="11" t="s">
        <v>28515</v>
      </c>
      <c r="F6181" s="6">
        <v>97924</v>
      </c>
      <c r="G6181" s="6" t="s">
        <v>3248</v>
      </c>
      <c r="H6181" s="16">
        <v>18903000</v>
      </c>
      <c r="I6181" s="12" t="s">
        <v>28516</v>
      </c>
      <c r="J6181" s="12" t="s">
        <v>28517</v>
      </c>
      <c r="K6181" s="15"/>
      <c r="L6181" s="13" t="s">
        <v>14</v>
      </c>
      <c r="M6181" s="7">
        <v>1</v>
      </c>
      <c r="N6181" s="14"/>
    </row>
    <row r="6182" spans="1:14" ht="63">
      <c r="A6182" s="6">
        <v>6181</v>
      </c>
      <c r="B6182" s="8" t="s">
        <v>28499</v>
      </c>
      <c r="C6182" s="9" t="s">
        <v>28518</v>
      </c>
      <c r="D6182" s="10" t="s">
        <v>28506</v>
      </c>
      <c r="E6182" s="11" t="s">
        <v>28519</v>
      </c>
      <c r="F6182" s="6">
        <v>274219</v>
      </c>
      <c r="G6182" s="6" t="s">
        <v>3248</v>
      </c>
      <c r="H6182" s="16">
        <v>8126000</v>
      </c>
      <c r="I6182" s="12">
        <v>43286</v>
      </c>
      <c r="J6182" s="12">
        <v>43745</v>
      </c>
      <c r="K6182" s="15">
        <v>5000000</v>
      </c>
      <c r="L6182" s="13" t="s">
        <v>14</v>
      </c>
      <c r="M6182" s="7">
        <v>1</v>
      </c>
      <c r="N6182" s="14"/>
    </row>
    <row r="6183" spans="1:14" ht="110.25">
      <c r="A6183" s="6">
        <v>6182</v>
      </c>
      <c r="B6183" s="8" t="s">
        <v>28499</v>
      </c>
      <c r="C6183" s="9" t="s">
        <v>28520</v>
      </c>
      <c r="D6183" s="10" t="s">
        <v>28521</v>
      </c>
      <c r="E6183" s="11" t="s">
        <v>28522</v>
      </c>
      <c r="F6183" s="6">
        <v>349561</v>
      </c>
      <c r="G6183" s="6" t="s">
        <v>27879</v>
      </c>
      <c r="H6183" s="16">
        <v>23791660.418000001</v>
      </c>
      <c r="I6183" s="12">
        <v>43983</v>
      </c>
      <c r="J6183" s="12">
        <v>44537</v>
      </c>
      <c r="K6183" s="15">
        <v>23791660.41</v>
      </c>
      <c r="L6183" s="13" t="s">
        <v>14</v>
      </c>
      <c r="M6183" s="7">
        <v>1</v>
      </c>
      <c r="N6183" s="14"/>
    </row>
    <row r="6184" spans="1:14" ht="173.25">
      <c r="A6184" s="6">
        <v>6183</v>
      </c>
      <c r="B6184" s="8" t="s">
        <v>28499</v>
      </c>
      <c r="C6184" s="9" t="s">
        <v>28523</v>
      </c>
      <c r="D6184" s="10" t="s">
        <v>28521</v>
      </c>
      <c r="E6184" s="11" t="s">
        <v>28524</v>
      </c>
      <c r="F6184" s="6">
        <v>349562</v>
      </c>
      <c r="G6184" s="6" t="s">
        <v>27879</v>
      </c>
      <c r="H6184" s="16">
        <v>20242720.5</v>
      </c>
      <c r="I6184" s="12" t="s">
        <v>28525</v>
      </c>
      <c r="J6184" s="12" t="s">
        <v>28526</v>
      </c>
      <c r="K6184" s="15">
        <v>5478946.1799999997</v>
      </c>
      <c r="L6184" s="13" t="s">
        <v>14</v>
      </c>
      <c r="M6184" s="7">
        <v>1</v>
      </c>
      <c r="N6184" s="14"/>
    </row>
    <row r="6185" spans="1:14" ht="283.5">
      <c r="A6185" s="6">
        <v>6184</v>
      </c>
      <c r="B6185" s="8" t="s">
        <v>28499</v>
      </c>
      <c r="C6185" s="9" t="s">
        <v>28527</v>
      </c>
      <c r="D6185" s="10" t="s">
        <v>28521</v>
      </c>
      <c r="E6185" s="11" t="s">
        <v>28528</v>
      </c>
      <c r="F6185" s="6">
        <v>363612</v>
      </c>
      <c r="G6185" s="6" t="s">
        <v>27879</v>
      </c>
      <c r="H6185" s="16">
        <v>21600884.245000001</v>
      </c>
      <c r="I6185" s="12" t="s">
        <v>28529</v>
      </c>
      <c r="J6185" s="12" t="s">
        <v>8451</v>
      </c>
      <c r="K6185" s="15">
        <v>10351000</v>
      </c>
      <c r="L6185" s="13" t="s">
        <v>14</v>
      </c>
      <c r="M6185" s="7">
        <v>1</v>
      </c>
      <c r="N6185" s="14"/>
    </row>
    <row r="6186" spans="1:14" ht="220.5">
      <c r="A6186" s="6">
        <v>6185</v>
      </c>
      <c r="B6186" s="8" t="s">
        <v>28499</v>
      </c>
      <c r="C6186" s="9" t="s">
        <v>28530</v>
      </c>
      <c r="D6186" s="10" t="s">
        <v>28521</v>
      </c>
      <c r="E6186" s="11" t="s">
        <v>28531</v>
      </c>
      <c r="F6186" s="6">
        <v>419416</v>
      </c>
      <c r="G6186" s="6" t="s">
        <v>27879</v>
      </c>
      <c r="H6186" s="16">
        <v>15629786.425000001</v>
      </c>
      <c r="I6186" s="12">
        <v>44019</v>
      </c>
      <c r="J6186" s="12" t="s">
        <v>28532</v>
      </c>
      <c r="K6186" s="15">
        <v>15365255</v>
      </c>
      <c r="L6186" s="13" t="s">
        <v>14</v>
      </c>
      <c r="M6186" s="7">
        <v>1</v>
      </c>
      <c r="N6186" s="14"/>
    </row>
    <row r="6187" spans="1:14" ht="74.25">
      <c r="A6187" s="6">
        <v>6186</v>
      </c>
      <c r="B6187" s="8" t="s">
        <v>28499</v>
      </c>
      <c r="C6187" s="9" t="s">
        <v>28533</v>
      </c>
      <c r="D6187" s="10" t="s">
        <v>28534</v>
      </c>
      <c r="E6187" s="11" t="s">
        <v>28535</v>
      </c>
      <c r="F6187" s="6">
        <v>417263</v>
      </c>
      <c r="G6187" s="6" t="s">
        <v>808</v>
      </c>
      <c r="H6187" s="16">
        <v>8199705</v>
      </c>
      <c r="I6187" s="12" t="s">
        <v>9726</v>
      </c>
      <c r="J6187" s="12" t="s">
        <v>8211</v>
      </c>
      <c r="K6187" s="15">
        <v>7099622</v>
      </c>
      <c r="L6187" s="13" t="s">
        <v>14</v>
      </c>
      <c r="M6187" s="7">
        <v>1</v>
      </c>
      <c r="N6187" s="14"/>
    </row>
    <row r="6188" spans="1:14" ht="409.5">
      <c r="A6188" s="6">
        <v>6187</v>
      </c>
      <c r="B6188" s="8" t="s">
        <v>28499</v>
      </c>
      <c r="C6188" s="9" t="s">
        <v>28536</v>
      </c>
      <c r="D6188" s="10" t="s">
        <v>28534</v>
      </c>
      <c r="E6188" s="11" t="s">
        <v>28537</v>
      </c>
      <c r="F6188" s="6">
        <v>284930</v>
      </c>
      <c r="G6188" s="6" t="s">
        <v>27879</v>
      </c>
      <c r="H6188" s="16">
        <v>36181013.009999998</v>
      </c>
      <c r="I6188" s="12" t="s">
        <v>28538</v>
      </c>
      <c r="J6188" s="12" t="s">
        <v>28539</v>
      </c>
      <c r="K6188" s="15">
        <v>27652000</v>
      </c>
      <c r="L6188" s="13" t="s">
        <v>14</v>
      </c>
      <c r="M6188" s="7">
        <v>1</v>
      </c>
      <c r="N6188" s="14"/>
    </row>
    <row r="6189" spans="1:14" ht="299.25">
      <c r="A6189" s="6">
        <v>6188</v>
      </c>
      <c r="B6189" s="8" t="s">
        <v>28499</v>
      </c>
      <c r="C6189" s="9" t="s">
        <v>28540</v>
      </c>
      <c r="D6189" s="10" t="s">
        <v>28534</v>
      </c>
      <c r="E6189" s="11" t="s">
        <v>28541</v>
      </c>
      <c r="F6189" s="6">
        <v>418191</v>
      </c>
      <c r="G6189" s="6" t="s">
        <v>27879</v>
      </c>
      <c r="H6189" s="16">
        <v>20599176.079</v>
      </c>
      <c r="I6189" s="12">
        <v>44019</v>
      </c>
      <c r="J6189" s="12">
        <v>44896</v>
      </c>
      <c r="K6189" s="15"/>
      <c r="L6189" s="13" t="s">
        <v>14</v>
      </c>
      <c r="M6189" s="7">
        <v>1</v>
      </c>
      <c r="N6189" s="14"/>
    </row>
    <row r="6190" spans="1:14" ht="252">
      <c r="A6190" s="6">
        <v>6189</v>
      </c>
      <c r="B6190" s="8" t="s">
        <v>28499</v>
      </c>
      <c r="C6190" s="9" t="s">
        <v>28542</v>
      </c>
      <c r="D6190" s="10" t="s">
        <v>20858</v>
      </c>
      <c r="E6190" s="11" t="s">
        <v>28543</v>
      </c>
      <c r="F6190" s="6">
        <v>336517</v>
      </c>
      <c r="G6190" s="6" t="s">
        <v>27879</v>
      </c>
      <c r="H6190" s="16">
        <v>26632169.151000001</v>
      </c>
      <c r="I6190" s="12" t="s">
        <v>13569</v>
      </c>
      <c r="J6190" s="12" t="s">
        <v>14913</v>
      </c>
      <c r="K6190" s="15">
        <v>11260000</v>
      </c>
      <c r="L6190" s="13" t="s">
        <v>14</v>
      </c>
      <c r="M6190" s="7">
        <v>1</v>
      </c>
      <c r="N6190" s="14"/>
    </row>
    <row r="6191" spans="1:14" ht="362.25">
      <c r="A6191" s="6">
        <v>6190</v>
      </c>
      <c r="B6191" s="8" t="s">
        <v>28499</v>
      </c>
      <c r="C6191" s="9" t="s">
        <v>28544</v>
      </c>
      <c r="D6191" s="10" t="s">
        <v>20858</v>
      </c>
      <c r="E6191" s="11" t="s">
        <v>28545</v>
      </c>
      <c r="F6191" s="6">
        <v>336518</v>
      </c>
      <c r="G6191" s="6" t="s">
        <v>27879</v>
      </c>
      <c r="H6191" s="16">
        <v>24074647</v>
      </c>
      <c r="I6191" s="12" t="s">
        <v>13569</v>
      </c>
      <c r="J6191" s="12" t="s">
        <v>14913</v>
      </c>
      <c r="K6191" s="15">
        <v>24017900</v>
      </c>
      <c r="L6191" s="13" t="s">
        <v>14</v>
      </c>
      <c r="M6191" s="7">
        <v>1</v>
      </c>
      <c r="N6191" s="14"/>
    </row>
    <row r="6192" spans="1:14" ht="409.5">
      <c r="A6192" s="6">
        <v>6191</v>
      </c>
      <c r="B6192" s="8" t="s">
        <v>28499</v>
      </c>
      <c r="C6192" s="9" t="s">
        <v>28546</v>
      </c>
      <c r="D6192" s="10" t="s">
        <v>20858</v>
      </c>
      <c r="E6192" s="11" t="s">
        <v>28547</v>
      </c>
      <c r="F6192" s="6">
        <v>336520</v>
      </c>
      <c r="G6192" s="6" t="s">
        <v>27879</v>
      </c>
      <c r="H6192" s="16">
        <v>21885935.399999999</v>
      </c>
      <c r="I6192" s="12" t="s">
        <v>13569</v>
      </c>
      <c r="J6192" s="12" t="s">
        <v>14913</v>
      </c>
      <c r="K6192" s="15">
        <v>11964000</v>
      </c>
      <c r="L6192" s="13" t="s">
        <v>14</v>
      </c>
      <c r="M6192" s="7">
        <v>1</v>
      </c>
      <c r="N6192" s="14"/>
    </row>
    <row r="6193" spans="1:14" ht="141.75">
      <c r="A6193" s="6">
        <v>6192</v>
      </c>
      <c r="B6193" s="8" t="s">
        <v>28499</v>
      </c>
      <c r="C6193" s="9" t="s">
        <v>28544</v>
      </c>
      <c r="D6193" s="10" t="s">
        <v>20858</v>
      </c>
      <c r="E6193" s="11" t="s">
        <v>28548</v>
      </c>
      <c r="F6193" s="6">
        <v>419414</v>
      </c>
      <c r="G6193" s="6" t="s">
        <v>27879</v>
      </c>
      <c r="H6193" s="16">
        <v>16003953.642000001</v>
      </c>
      <c r="I6193" s="12">
        <v>44019</v>
      </c>
      <c r="J6193" s="12">
        <v>44896</v>
      </c>
      <c r="K6193" s="15"/>
      <c r="L6193" s="13" t="s">
        <v>14</v>
      </c>
      <c r="M6193" s="7">
        <v>1</v>
      </c>
      <c r="N6193" s="14"/>
    </row>
    <row r="6194" spans="1:14" ht="157.5">
      <c r="A6194" s="6">
        <v>6193</v>
      </c>
      <c r="B6194" s="8" t="s">
        <v>28499</v>
      </c>
      <c r="C6194" s="9" t="s">
        <v>28544</v>
      </c>
      <c r="D6194" s="10" t="s">
        <v>20858</v>
      </c>
      <c r="E6194" s="11" t="s">
        <v>28549</v>
      </c>
      <c r="F6194" s="6">
        <v>431225</v>
      </c>
      <c r="G6194" s="6" t="s">
        <v>27879</v>
      </c>
      <c r="H6194" s="16">
        <v>17200001.416000001</v>
      </c>
      <c r="I6194" s="12">
        <v>44019</v>
      </c>
      <c r="J6194" s="12">
        <v>44537</v>
      </c>
      <c r="K6194" s="15">
        <v>6548000</v>
      </c>
      <c r="L6194" s="13" t="s">
        <v>14</v>
      </c>
      <c r="M6194" s="7">
        <v>1</v>
      </c>
      <c r="N6194" s="14"/>
    </row>
    <row r="6195" spans="1:14" ht="110.25">
      <c r="A6195" s="6">
        <v>6194</v>
      </c>
      <c r="B6195" s="8" t="s">
        <v>28499</v>
      </c>
      <c r="C6195" s="9" t="s">
        <v>28544</v>
      </c>
      <c r="D6195" s="10" t="s">
        <v>20858</v>
      </c>
      <c r="E6195" s="11" t="s">
        <v>28550</v>
      </c>
      <c r="F6195" s="6">
        <v>434560</v>
      </c>
      <c r="G6195" s="6" t="s">
        <v>27879</v>
      </c>
      <c r="H6195" s="16">
        <v>22550000</v>
      </c>
      <c r="I6195" s="12">
        <v>44019</v>
      </c>
      <c r="J6195" s="12">
        <v>44537</v>
      </c>
      <c r="K6195" s="15">
        <v>6960000</v>
      </c>
      <c r="L6195" s="13" t="s">
        <v>14</v>
      </c>
      <c r="M6195" s="7">
        <v>1</v>
      </c>
      <c r="N6195" s="14"/>
    </row>
    <row r="6196" spans="1:14" ht="63">
      <c r="A6196" s="6">
        <v>6195</v>
      </c>
      <c r="B6196" s="8" t="s">
        <v>28499</v>
      </c>
      <c r="C6196" s="9" t="s">
        <v>28551</v>
      </c>
      <c r="D6196" s="10" t="s">
        <v>20858</v>
      </c>
      <c r="E6196" s="11" t="s">
        <v>28552</v>
      </c>
      <c r="F6196" s="6">
        <v>436040</v>
      </c>
      <c r="G6196" s="6" t="s">
        <v>801</v>
      </c>
      <c r="H6196" s="16">
        <v>19980538.298</v>
      </c>
      <c r="I6196" s="12" t="s">
        <v>28553</v>
      </c>
      <c r="J6196" s="12" t="s">
        <v>8382</v>
      </c>
      <c r="K6196" s="15">
        <v>7500000</v>
      </c>
      <c r="L6196" s="13" t="s">
        <v>14</v>
      </c>
      <c r="M6196" s="7">
        <v>1</v>
      </c>
      <c r="N6196" s="14"/>
    </row>
    <row r="6197" spans="1:14" ht="409.5">
      <c r="A6197" s="6">
        <v>6196</v>
      </c>
      <c r="B6197" s="8" t="s">
        <v>28499</v>
      </c>
      <c r="C6197" s="9" t="s">
        <v>28554</v>
      </c>
      <c r="D6197" s="10" t="s">
        <v>28555</v>
      </c>
      <c r="E6197" s="11" t="s">
        <v>28556</v>
      </c>
      <c r="F6197" s="6">
        <v>274922</v>
      </c>
      <c r="G6197" s="6" t="s">
        <v>1587</v>
      </c>
      <c r="H6197" s="16">
        <v>797438075</v>
      </c>
      <c r="I6197" s="12">
        <v>43744</v>
      </c>
      <c r="J6197" s="12" t="s">
        <v>9180</v>
      </c>
      <c r="K6197" s="15">
        <v>493878237</v>
      </c>
      <c r="L6197" s="13" t="s">
        <v>70</v>
      </c>
      <c r="M6197" s="7">
        <v>1</v>
      </c>
      <c r="N6197" s="14"/>
    </row>
    <row r="6198" spans="1:14" ht="409.5">
      <c r="A6198" s="6">
        <v>6197</v>
      </c>
      <c r="B6198" s="8" t="s">
        <v>28499</v>
      </c>
      <c r="C6198" s="9" t="s">
        <v>28557</v>
      </c>
      <c r="D6198" s="10" t="s">
        <v>28558</v>
      </c>
      <c r="E6198" s="11" t="s">
        <v>28556</v>
      </c>
      <c r="F6198" s="6">
        <v>274922</v>
      </c>
      <c r="G6198" s="6" t="s">
        <v>1587</v>
      </c>
      <c r="H6198" s="16">
        <v>797438075</v>
      </c>
      <c r="I6198" s="12">
        <v>43744</v>
      </c>
      <c r="J6198" s="12" t="s">
        <v>9180</v>
      </c>
      <c r="K6198" s="15">
        <v>197551294.80000001</v>
      </c>
      <c r="L6198" s="13" t="s">
        <v>70</v>
      </c>
      <c r="M6198" s="7">
        <v>0.4</v>
      </c>
      <c r="N6198" s="14"/>
    </row>
    <row r="6199" spans="1:14" ht="409.5">
      <c r="A6199" s="6">
        <v>6198</v>
      </c>
      <c r="B6199" s="8" t="s">
        <v>28499</v>
      </c>
      <c r="C6199" s="9" t="s">
        <v>28559</v>
      </c>
      <c r="D6199" s="10" t="s">
        <v>3239</v>
      </c>
      <c r="E6199" s="11" t="s">
        <v>28556</v>
      </c>
      <c r="F6199" s="6">
        <v>274922</v>
      </c>
      <c r="G6199" s="6" t="s">
        <v>1587</v>
      </c>
      <c r="H6199" s="16">
        <v>797438075</v>
      </c>
      <c r="I6199" s="12">
        <v>43744</v>
      </c>
      <c r="J6199" s="12" t="s">
        <v>9180</v>
      </c>
      <c r="K6199" s="15">
        <v>148163471.09999999</v>
      </c>
      <c r="L6199" s="13" t="s">
        <v>70</v>
      </c>
      <c r="M6199" s="7">
        <v>0.3</v>
      </c>
      <c r="N6199" s="14"/>
    </row>
    <row r="6200" spans="1:14" ht="409.5">
      <c r="A6200" s="6">
        <v>6199</v>
      </c>
      <c r="B6200" s="8" t="s">
        <v>28499</v>
      </c>
      <c r="C6200" s="9" t="s">
        <v>28560</v>
      </c>
      <c r="D6200" s="10" t="s">
        <v>20858</v>
      </c>
      <c r="E6200" s="11" t="s">
        <v>28556</v>
      </c>
      <c r="F6200" s="6">
        <v>274922</v>
      </c>
      <c r="G6200" s="6" t="s">
        <v>1587</v>
      </c>
      <c r="H6200" s="16">
        <v>797438075</v>
      </c>
      <c r="I6200" s="12">
        <v>43744</v>
      </c>
      <c r="J6200" s="12" t="s">
        <v>9180</v>
      </c>
      <c r="K6200" s="15">
        <v>148163471.09999999</v>
      </c>
      <c r="L6200" s="13" t="s">
        <v>70</v>
      </c>
      <c r="M6200" s="7">
        <v>0.3</v>
      </c>
      <c r="N6200" s="14"/>
    </row>
    <row r="6201" spans="1:14" ht="47.25">
      <c r="A6201" s="6">
        <v>6200</v>
      </c>
      <c r="B6201" s="8" t="s">
        <v>28499</v>
      </c>
      <c r="C6201" s="9" t="s">
        <v>28561</v>
      </c>
      <c r="D6201" s="10" t="s">
        <v>20858</v>
      </c>
      <c r="E6201" s="11" t="s">
        <v>28562</v>
      </c>
      <c r="F6201" s="6">
        <v>108639</v>
      </c>
      <c r="G6201" s="6" t="s">
        <v>3248</v>
      </c>
      <c r="H6201" s="16">
        <v>14161000</v>
      </c>
      <c r="I6201" s="12" t="s">
        <v>28563</v>
      </c>
      <c r="J6201" s="12" t="s">
        <v>28517</v>
      </c>
      <c r="K6201" s="15"/>
      <c r="L6201" s="13" t="s">
        <v>14</v>
      </c>
      <c r="M6201" s="7">
        <v>1</v>
      </c>
      <c r="N6201" s="14"/>
    </row>
    <row r="6202" spans="1:14" ht="63">
      <c r="A6202" s="6">
        <v>6201</v>
      </c>
      <c r="B6202" s="8" t="s">
        <v>28499</v>
      </c>
      <c r="C6202" s="9" t="s">
        <v>28564</v>
      </c>
      <c r="D6202" s="10" t="s">
        <v>28565</v>
      </c>
      <c r="E6202" s="11" t="s">
        <v>28566</v>
      </c>
      <c r="F6202" s="6">
        <v>363626</v>
      </c>
      <c r="G6202" s="6" t="s">
        <v>3248</v>
      </c>
      <c r="H6202" s="16">
        <v>11943000</v>
      </c>
      <c r="I6202" s="12" t="s">
        <v>5264</v>
      </c>
      <c r="J6202" s="12" t="s">
        <v>5491</v>
      </c>
      <c r="K6202" s="15">
        <v>6101000</v>
      </c>
      <c r="L6202" s="13" t="s">
        <v>14</v>
      </c>
      <c r="M6202" s="7">
        <v>1</v>
      </c>
      <c r="N6202" s="14"/>
    </row>
    <row r="6203" spans="1:14" ht="315">
      <c r="A6203" s="6">
        <v>6202</v>
      </c>
      <c r="B6203" s="8" t="s">
        <v>28499</v>
      </c>
      <c r="C6203" s="9" t="s">
        <v>28567</v>
      </c>
      <c r="D6203" s="10" t="s">
        <v>28568</v>
      </c>
      <c r="E6203" s="11" t="s">
        <v>28569</v>
      </c>
      <c r="F6203" s="6">
        <v>284929</v>
      </c>
      <c r="G6203" s="6" t="s">
        <v>27879</v>
      </c>
      <c r="H6203" s="16">
        <v>19916638.715</v>
      </c>
      <c r="I6203" s="12" t="s">
        <v>28570</v>
      </c>
      <c r="J6203" s="12" t="s">
        <v>10360</v>
      </c>
      <c r="K6203" s="15">
        <v>19916634</v>
      </c>
      <c r="L6203" s="13" t="s">
        <v>14</v>
      </c>
      <c r="M6203" s="7">
        <v>1</v>
      </c>
      <c r="N6203" s="14"/>
    </row>
    <row r="6204" spans="1:14" ht="346.5">
      <c r="A6204" s="6">
        <v>6203</v>
      </c>
      <c r="B6204" s="8" t="s">
        <v>28499</v>
      </c>
      <c r="C6204" s="9" t="s">
        <v>28571</v>
      </c>
      <c r="D6204" s="10" t="s">
        <v>28568</v>
      </c>
      <c r="E6204" s="11" t="s">
        <v>28572</v>
      </c>
      <c r="F6204" s="6">
        <v>426703</v>
      </c>
      <c r="G6204" s="6" t="s">
        <v>27879</v>
      </c>
      <c r="H6204" s="16">
        <v>16570186.244000001</v>
      </c>
      <c r="I6204" s="12">
        <v>43837</v>
      </c>
      <c r="J6204" s="12">
        <v>44323</v>
      </c>
      <c r="K6204" s="15">
        <v>10722862</v>
      </c>
      <c r="L6204" s="13" t="s">
        <v>14</v>
      </c>
      <c r="M6204" s="7">
        <v>1</v>
      </c>
      <c r="N6204" s="14"/>
    </row>
    <row r="6205" spans="1:14" ht="110.25">
      <c r="A6205" s="6">
        <v>6204</v>
      </c>
      <c r="B6205" s="8" t="s">
        <v>28499</v>
      </c>
      <c r="C6205" s="9" t="s">
        <v>28573</v>
      </c>
      <c r="D6205" s="10" t="s">
        <v>28568</v>
      </c>
      <c r="E6205" s="11" t="s">
        <v>28574</v>
      </c>
      <c r="F6205" s="6">
        <v>449407</v>
      </c>
      <c r="G6205" s="6" t="s">
        <v>27879</v>
      </c>
      <c r="H6205" s="16">
        <v>29922214.840999998</v>
      </c>
      <c r="I6205" s="12">
        <v>43837</v>
      </c>
      <c r="J6205" s="12">
        <v>44682</v>
      </c>
      <c r="K6205" s="15">
        <v>5160000</v>
      </c>
      <c r="L6205" s="13" t="s">
        <v>14</v>
      </c>
      <c r="M6205" s="7">
        <v>1</v>
      </c>
      <c r="N6205" s="14"/>
    </row>
    <row r="6206" spans="1:14" ht="204.75">
      <c r="A6206" s="6">
        <v>6205</v>
      </c>
      <c r="B6206" s="8" t="s">
        <v>28499</v>
      </c>
      <c r="C6206" s="9" t="s">
        <v>28575</v>
      </c>
      <c r="D6206" s="10" t="s">
        <v>28576</v>
      </c>
      <c r="E6206" s="11" t="s">
        <v>28577</v>
      </c>
      <c r="F6206" s="6">
        <v>336526</v>
      </c>
      <c r="G6206" s="6" t="s">
        <v>27879</v>
      </c>
      <c r="H6206" s="16">
        <v>15156092.800000001</v>
      </c>
      <c r="I6206" s="12" t="s">
        <v>8838</v>
      </c>
      <c r="J6206" s="12" t="s">
        <v>10227</v>
      </c>
      <c r="K6206" s="15">
        <v>1900000</v>
      </c>
      <c r="L6206" s="13" t="s">
        <v>70</v>
      </c>
      <c r="M6206" s="7">
        <v>1</v>
      </c>
      <c r="N6206" s="14"/>
    </row>
    <row r="6207" spans="1:14" ht="204.75">
      <c r="A6207" s="6">
        <v>6206</v>
      </c>
      <c r="B6207" s="8" t="s">
        <v>28499</v>
      </c>
      <c r="C6207" s="9" t="s">
        <v>28578</v>
      </c>
      <c r="D6207" s="10" t="s">
        <v>6016</v>
      </c>
      <c r="E6207" s="11" t="s">
        <v>28577</v>
      </c>
      <c r="F6207" s="6">
        <v>336526</v>
      </c>
      <c r="G6207" s="6" t="s">
        <v>27879</v>
      </c>
      <c r="H6207" s="16">
        <v>15156092.800000001</v>
      </c>
      <c r="I6207" s="12" t="s">
        <v>8838</v>
      </c>
      <c r="J6207" s="12" t="s">
        <v>10227</v>
      </c>
      <c r="K6207" s="15">
        <v>969000</v>
      </c>
      <c r="L6207" s="13" t="s">
        <v>70</v>
      </c>
      <c r="M6207" s="7">
        <v>0.51</v>
      </c>
      <c r="N6207" s="14"/>
    </row>
    <row r="6208" spans="1:14" ht="204.75">
      <c r="A6208" s="6">
        <v>6207</v>
      </c>
      <c r="B6208" s="8" t="s">
        <v>28499</v>
      </c>
      <c r="C6208" s="9" t="s">
        <v>28579</v>
      </c>
      <c r="D6208" s="10" t="s">
        <v>28580</v>
      </c>
      <c r="E6208" s="11" t="s">
        <v>28577</v>
      </c>
      <c r="F6208" s="6">
        <v>336526</v>
      </c>
      <c r="G6208" s="6" t="s">
        <v>27879</v>
      </c>
      <c r="H6208" s="16">
        <v>15156092.800000001</v>
      </c>
      <c r="I6208" s="12" t="s">
        <v>8838</v>
      </c>
      <c r="J6208" s="12" t="s">
        <v>10227</v>
      </c>
      <c r="K6208" s="15">
        <v>931000</v>
      </c>
      <c r="L6208" s="13" t="s">
        <v>70</v>
      </c>
      <c r="M6208" s="7">
        <v>0.49</v>
      </c>
      <c r="N6208" s="14"/>
    </row>
    <row r="6209" spans="1:14" ht="204.75">
      <c r="A6209" s="6">
        <v>6208</v>
      </c>
      <c r="B6209" s="8" t="s">
        <v>28499</v>
      </c>
      <c r="C6209" s="9" t="s">
        <v>28581</v>
      </c>
      <c r="D6209" s="10" t="s">
        <v>28576</v>
      </c>
      <c r="E6209" s="11" t="s">
        <v>28582</v>
      </c>
      <c r="F6209" s="6">
        <v>336527</v>
      </c>
      <c r="G6209" s="6" t="s">
        <v>27879</v>
      </c>
      <c r="H6209" s="16">
        <v>26940634.579</v>
      </c>
      <c r="I6209" s="12" t="s">
        <v>8834</v>
      </c>
      <c r="J6209" s="12" t="s">
        <v>11155</v>
      </c>
      <c r="K6209" s="15">
        <v>1900000</v>
      </c>
      <c r="L6209" s="13" t="s">
        <v>70</v>
      </c>
      <c r="M6209" s="7">
        <v>1</v>
      </c>
      <c r="N6209" s="14"/>
    </row>
    <row r="6210" spans="1:14" ht="204.75">
      <c r="A6210" s="6">
        <v>6209</v>
      </c>
      <c r="B6210" s="8" t="s">
        <v>28499</v>
      </c>
      <c r="C6210" s="9" t="s">
        <v>28578</v>
      </c>
      <c r="D6210" s="10" t="s">
        <v>6016</v>
      </c>
      <c r="E6210" s="11" t="s">
        <v>28582</v>
      </c>
      <c r="F6210" s="6">
        <v>336527</v>
      </c>
      <c r="G6210" s="6" t="s">
        <v>27879</v>
      </c>
      <c r="H6210" s="16">
        <v>26940634.579</v>
      </c>
      <c r="I6210" s="12" t="s">
        <v>8834</v>
      </c>
      <c r="J6210" s="12" t="s">
        <v>11155</v>
      </c>
      <c r="K6210" s="15">
        <v>969000</v>
      </c>
      <c r="L6210" s="13" t="s">
        <v>70</v>
      </c>
      <c r="M6210" s="7">
        <v>0.51</v>
      </c>
      <c r="N6210" s="14"/>
    </row>
    <row r="6211" spans="1:14" ht="204.75">
      <c r="A6211" s="6">
        <v>6210</v>
      </c>
      <c r="B6211" s="8" t="s">
        <v>28499</v>
      </c>
      <c r="C6211" s="9" t="s">
        <v>28579</v>
      </c>
      <c r="D6211" s="10" t="s">
        <v>28580</v>
      </c>
      <c r="E6211" s="11" t="s">
        <v>28582</v>
      </c>
      <c r="F6211" s="6">
        <v>336527</v>
      </c>
      <c r="G6211" s="6" t="s">
        <v>27879</v>
      </c>
      <c r="H6211" s="16">
        <v>26940634.579</v>
      </c>
      <c r="I6211" s="12" t="s">
        <v>28583</v>
      </c>
      <c r="J6211" s="12" t="s">
        <v>11155</v>
      </c>
      <c r="K6211" s="15">
        <v>931000</v>
      </c>
      <c r="L6211" s="13" t="s">
        <v>70</v>
      </c>
      <c r="M6211" s="7">
        <v>0.49</v>
      </c>
      <c r="N6211" s="14"/>
    </row>
    <row r="6212" spans="1:14" ht="204.75">
      <c r="A6212" s="6">
        <v>6211</v>
      </c>
      <c r="B6212" s="8" t="s">
        <v>28499</v>
      </c>
      <c r="C6212" s="9" t="s">
        <v>28584</v>
      </c>
      <c r="D6212" s="10" t="s">
        <v>28576</v>
      </c>
      <c r="E6212" s="11" t="s">
        <v>28585</v>
      </c>
      <c r="F6212" s="6">
        <v>338313</v>
      </c>
      <c r="G6212" s="6" t="s">
        <v>27879</v>
      </c>
      <c r="H6212" s="16">
        <v>26890778.098000001</v>
      </c>
      <c r="I6212" s="12" t="s">
        <v>8834</v>
      </c>
      <c r="J6212" s="12" t="s">
        <v>11155</v>
      </c>
      <c r="K6212" s="15">
        <v>21321000</v>
      </c>
      <c r="L6212" s="13" t="s">
        <v>70</v>
      </c>
      <c r="M6212" s="7">
        <v>1</v>
      </c>
      <c r="N6212" s="14"/>
    </row>
    <row r="6213" spans="1:14" ht="204.75">
      <c r="A6213" s="6">
        <v>6212</v>
      </c>
      <c r="B6213" s="8" t="s">
        <v>28499</v>
      </c>
      <c r="C6213" s="9" t="s">
        <v>28578</v>
      </c>
      <c r="D6213" s="10" t="s">
        <v>6016</v>
      </c>
      <c r="E6213" s="11" t="s">
        <v>28585</v>
      </c>
      <c r="F6213" s="6">
        <v>338313</v>
      </c>
      <c r="G6213" s="6" t="s">
        <v>27879</v>
      </c>
      <c r="H6213" s="16">
        <v>26890778.098000001</v>
      </c>
      <c r="I6213" s="12" t="s">
        <v>8834</v>
      </c>
      <c r="J6213" s="12" t="s">
        <v>11155</v>
      </c>
      <c r="K6213" s="15">
        <v>10873710</v>
      </c>
      <c r="L6213" s="13" t="s">
        <v>70</v>
      </c>
      <c r="M6213" s="7">
        <v>0.51</v>
      </c>
      <c r="N6213" s="14"/>
    </row>
    <row r="6214" spans="1:14" ht="204.75">
      <c r="A6214" s="6">
        <v>6213</v>
      </c>
      <c r="B6214" s="8" t="s">
        <v>28499</v>
      </c>
      <c r="C6214" s="9" t="s">
        <v>28579</v>
      </c>
      <c r="D6214" s="10" t="s">
        <v>28580</v>
      </c>
      <c r="E6214" s="11" t="s">
        <v>28585</v>
      </c>
      <c r="F6214" s="6">
        <v>338313</v>
      </c>
      <c r="G6214" s="6" t="s">
        <v>27879</v>
      </c>
      <c r="H6214" s="16">
        <v>26890778.098000001</v>
      </c>
      <c r="I6214" s="12" t="s">
        <v>8834</v>
      </c>
      <c r="J6214" s="12" t="s">
        <v>11155</v>
      </c>
      <c r="K6214" s="15">
        <v>10447290</v>
      </c>
      <c r="L6214" s="13" t="s">
        <v>70</v>
      </c>
      <c r="M6214" s="7">
        <v>0.49</v>
      </c>
      <c r="N6214" s="14"/>
    </row>
    <row r="6215" spans="1:14" ht="252">
      <c r="A6215" s="6">
        <v>6214</v>
      </c>
      <c r="B6215" s="8" t="s">
        <v>28499</v>
      </c>
      <c r="C6215" s="9" t="s">
        <v>28586</v>
      </c>
      <c r="D6215" s="10" t="s">
        <v>28576</v>
      </c>
      <c r="E6215" s="11" t="s">
        <v>28587</v>
      </c>
      <c r="F6215" s="6">
        <v>363613</v>
      </c>
      <c r="G6215" s="6" t="s">
        <v>27879</v>
      </c>
      <c r="H6215" s="16">
        <v>18485161.800000001</v>
      </c>
      <c r="I6215" s="12" t="s">
        <v>15089</v>
      </c>
      <c r="J6215" s="12" t="s">
        <v>8437</v>
      </c>
      <c r="K6215" s="15"/>
      <c r="L6215" s="13" t="s">
        <v>70</v>
      </c>
      <c r="M6215" s="7">
        <v>1</v>
      </c>
      <c r="N6215" s="14"/>
    </row>
    <row r="6216" spans="1:14" ht="252">
      <c r="A6216" s="6">
        <v>6215</v>
      </c>
      <c r="B6216" s="8" t="s">
        <v>28499</v>
      </c>
      <c r="C6216" s="9" t="s">
        <v>28578</v>
      </c>
      <c r="D6216" s="10" t="s">
        <v>6016</v>
      </c>
      <c r="E6216" s="11" t="s">
        <v>28587</v>
      </c>
      <c r="F6216" s="6">
        <v>363613</v>
      </c>
      <c r="G6216" s="6" t="s">
        <v>27879</v>
      </c>
      <c r="H6216" s="16">
        <v>18485161.800000001</v>
      </c>
      <c r="I6216" s="12" t="s">
        <v>15089</v>
      </c>
      <c r="J6216" s="12" t="s">
        <v>8437</v>
      </c>
      <c r="K6216" s="15"/>
      <c r="L6216" s="13" t="s">
        <v>70</v>
      </c>
      <c r="M6216" s="7">
        <v>0.51</v>
      </c>
      <c r="N6216" s="14"/>
    </row>
    <row r="6217" spans="1:14" ht="252">
      <c r="A6217" s="6">
        <v>6216</v>
      </c>
      <c r="B6217" s="8" t="s">
        <v>28499</v>
      </c>
      <c r="C6217" s="9" t="s">
        <v>28579</v>
      </c>
      <c r="D6217" s="10" t="s">
        <v>28580</v>
      </c>
      <c r="E6217" s="11" t="s">
        <v>28587</v>
      </c>
      <c r="F6217" s="6">
        <v>363613</v>
      </c>
      <c r="G6217" s="6" t="s">
        <v>27879</v>
      </c>
      <c r="H6217" s="16">
        <v>18485161.800000001</v>
      </c>
      <c r="I6217" s="12" t="s">
        <v>15089</v>
      </c>
      <c r="J6217" s="12" t="s">
        <v>8437</v>
      </c>
      <c r="K6217" s="15"/>
      <c r="L6217" s="13" t="s">
        <v>70</v>
      </c>
      <c r="M6217" s="7">
        <v>0.49</v>
      </c>
      <c r="N6217" s="14"/>
    </row>
    <row r="6218" spans="1:14" ht="204.75">
      <c r="A6218" s="6">
        <v>6217</v>
      </c>
      <c r="B6218" s="8" t="s">
        <v>28499</v>
      </c>
      <c r="C6218" s="9" t="s">
        <v>28588</v>
      </c>
      <c r="D6218" s="10" t="s">
        <v>28576</v>
      </c>
      <c r="E6218" s="11" t="s">
        <v>28589</v>
      </c>
      <c r="F6218" s="6">
        <v>363614</v>
      </c>
      <c r="G6218" s="6" t="s">
        <v>27879</v>
      </c>
      <c r="H6218" s="16">
        <v>17419609.600000001</v>
      </c>
      <c r="I6218" s="12" t="s">
        <v>15089</v>
      </c>
      <c r="J6218" s="12" t="s">
        <v>8114</v>
      </c>
      <c r="K6218" s="15">
        <v>1482000</v>
      </c>
      <c r="L6218" s="13" t="s">
        <v>70</v>
      </c>
      <c r="M6218" s="7">
        <v>1</v>
      </c>
      <c r="N6218" s="14"/>
    </row>
    <row r="6219" spans="1:14" ht="204.75">
      <c r="A6219" s="6">
        <v>6218</v>
      </c>
      <c r="B6219" s="8" t="s">
        <v>28499</v>
      </c>
      <c r="C6219" s="9" t="s">
        <v>28578</v>
      </c>
      <c r="D6219" s="10" t="s">
        <v>6016</v>
      </c>
      <c r="E6219" s="11" t="s">
        <v>28589</v>
      </c>
      <c r="F6219" s="6">
        <v>363614</v>
      </c>
      <c r="G6219" s="6" t="s">
        <v>27879</v>
      </c>
      <c r="H6219" s="16">
        <v>17419609.600000001</v>
      </c>
      <c r="I6219" s="12" t="s">
        <v>15089</v>
      </c>
      <c r="J6219" s="12" t="s">
        <v>8114</v>
      </c>
      <c r="K6219" s="15">
        <v>755820</v>
      </c>
      <c r="L6219" s="13" t="s">
        <v>70</v>
      </c>
      <c r="M6219" s="7">
        <v>0.51</v>
      </c>
      <c r="N6219" s="14"/>
    </row>
    <row r="6220" spans="1:14" ht="204.75">
      <c r="A6220" s="6">
        <v>6219</v>
      </c>
      <c r="B6220" s="8" t="s">
        <v>28499</v>
      </c>
      <c r="C6220" s="9" t="s">
        <v>28579</v>
      </c>
      <c r="D6220" s="10" t="s">
        <v>28580</v>
      </c>
      <c r="E6220" s="11" t="s">
        <v>28589</v>
      </c>
      <c r="F6220" s="6">
        <v>363614</v>
      </c>
      <c r="G6220" s="6" t="s">
        <v>27879</v>
      </c>
      <c r="H6220" s="16">
        <v>17419609.600000001</v>
      </c>
      <c r="I6220" s="12" t="s">
        <v>15089</v>
      </c>
      <c r="J6220" s="12" t="s">
        <v>8114</v>
      </c>
      <c r="K6220" s="15">
        <v>726180</v>
      </c>
      <c r="L6220" s="13" t="s">
        <v>70</v>
      </c>
      <c r="M6220" s="7">
        <v>0.49</v>
      </c>
      <c r="N6220" s="14"/>
    </row>
    <row r="6221" spans="1:14" ht="63">
      <c r="A6221" s="6">
        <v>6220</v>
      </c>
      <c r="B6221" s="8" t="s">
        <v>28499</v>
      </c>
      <c r="C6221" s="9" t="s">
        <v>28590</v>
      </c>
      <c r="D6221" s="10" t="s">
        <v>28576</v>
      </c>
      <c r="E6221" s="11" t="s">
        <v>28591</v>
      </c>
      <c r="F6221" s="6">
        <v>338316</v>
      </c>
      <c r="G6221" s="6" t="s">
        <v>28592</v>
      </c>
      <c r="H6221" s="16">
        <v>32403000</v>
      </c>
      <c r="I6221" s="12" t="s">
        <v>28583</v>
      </c>
      <c r="J6221" s="12" t="s">
        <v>9885</v>
      </c>
      <c r="K6221" s="15">
        <v>32292000</v>
      </c>
      <c r="L6221" s="13" t="s">
        <v>70</v>
      </c>
      <c r="M6221" s="7">
        <v>1</v>
      </c>
      <c r="N6221" s="14"/>
    </row>
    <row r="6222" spans="1:14" ht="126">
      <c r="A6222" s="6">
        <v>6221</v>
      </c>
      <c r="B6222" s="8" t="s">
        <v>28499</v>
      </c>
      <c r="C6222" s="9" t="s">
        <v>28578</v>
      </c>
      <c r="D6222" s="10" t="s">
        <v>6016</v>
      </c>
      <c r="E6222" s="11" t="s">
        <v>28591</v>
      </c>
      <c r="F6222" s="6">
        <v>338316</v>
      </c>
      <c r="G6222" s="6" t="s">
        <v>28592</v>
      </c>
      <c r="H6222" s="16">
        <v>32403000</v>
      </c>
      <c r="I6222" s="12" t="s">
        <v>28583</v>
      </c>
      <c r="J6222" s="12" t="s">
        <v>9885</v>
      </c>
      <c r="K6222" s="15">
        <v>13942000</v>
      </c>
      <c r="L6222" s="13" t="s">
        <v>70</v>
      </c>
      <c r="M6222" s="7">
        <v>0.51</v>
      </c>
      <c r="N6222" s="14"/>
    </row>
    <row r="6223" spans="1:14" ht="78.75">
      <c r="A6223" s="6">
        <v>6222</v>
      </c>
      <c r="B6223" s="8" t="s">
        <v>28499</v>
      </c>
      <c r="C6223" s="9" t="s">
        <v>28579</v>
      </c>
      <c r="D6223" s="10" t="s">
        <v>28580</v>
      </c>
      <c r="E6223" s="11" t="s">
        <v>28591</v>
      </c>
      <c r="F6223" s="6">
        <v>338316</v>
      </c>
      <c r="G6223" s="6" t="s">
        <v>28592</v>
      </c>
      <c r="H6223" s="16">
        <v>32403000</v>
      </c>
      <c r="I6223" s="12" t="s">
        <v>28583</v>
      </c>
      <c r="J6223" s="12" t="s">
        <v>9885</v>
      </c>
      <c r="K6223" s="15">
        <v>13942000</v>
      </c>
      <c r="L6223" s="13" t="s">
        <v>70</v>
      </c>
      <c r="M6223" s="7">
        <v>0.49</v>
      </c>
      <c r="N6223" s="14"/>
    </row>
    <row r="6224" spans="1:14" ht="31.5">
      <c r="A6224" s="6">
        <v>6223</v>
      </c>
      <c r="B6224" s="8" t="s">
        <v>28499</v>
      </c>
      <c r="C6224" s="9" t="s">
        <v>28593</v>
      </c>
      <c r="D6224" s="10" t="s">
        <v>28594</v>
      </c>
      <c r="E6224" s="11" t="s">
        <v>28595</v>
      </c>
      <c r="F6224" s="6">
        <v>383490</v>
      </c>
      <c r="G6224" s="6" t="s">
        <v>808</v>
      </c>
      <c r="H6224" s="16">
        <v>4029277.5</v>
      </c>
      <c r="I6224" s="12" t="s">
        <v>28596</v>
      </c>
      <c r="J6224" s="12" t="s">
        <v>647</v>
      </c>
      <c r="K6224" s="15">
        <v>2816860</v>
      </c>
      <c r="L6224" s="13" t="s">
        <v>14</v>
      </c>
      <c r="M6224" s="7">
        <v>1</v>
      </c>
      <c r="N6224" s="14"/>
    </row>
    <row r="6225" spans="1:14" ht="31.5">
      <c r="A6225" s="6">
        <v>6224</v>
      </c>
      <c r="B6225" s="8" t="s">
        <v>28499</v>
      </c>
      <c r="C6225" s="9" t="s">
        <v>28597</v>
      </c>
      <c r="D6225" s="10" t="s">
        <v>28598</v>
      </c>
      <c r="E6225" s="11" t="s">
        <v>28599</v>
      </c>
      <c r="F6225" s="6">
        <v>383491</v>
      </c>
      <c r="G6225" s="6" t="s">
        <v>808</v>
      </c>
      <c r="H6225" s="16">
        <v>6197328</v>
      </c>
      <c r="I6225" s="12" t="s">
        <v>28600</v>
      </c>
      <c r="J6225" s="12" t="s">
        <v>8226</v>
      </c>
      <c r="K6225" s="15">
        <v>4083518</v>
      </c>
      <c r="L6225" s="13" t="s">
        <v>14</v>
      </c>
      <c r="M6225" s="7">
        <v>1</v>
      </c>
      <c r="N6225" s="14"/>
    </row>
    <row r="6226" spans="1:14" ht="362.25">
      <c r="A6226" s="6">
        <v>6225</v>
      </c>
      <c r="B6226" s="8" t="s">
        <v>28499</v>
      </c>
      <c r="C6226" s="9" t="s">
        <v>28601</v>
      </c>
      <c r="D6226" s="10" t="s">
        <v>28602</v>
      </c>
      <c r="E6226" s="11" t="s">
        <v>28603</v>
      </c>
      <c r="F6226" s="6">
        <v>284931</v>
      </c>
      <c r="G6226" s="6" t="s">
        <v>27879</v>
      </c>
      <c r="H6226" s="16">
        <v>19999868.065000001</v>
      </c>
      <c r="I6226" s="12" t="s">
        <v>28604</v>
      </c>
      <c r="J6226" s="12" t="s">
        <v>10286</v>
      </c>
      <c r="K6226" s="15">
        <v>19900669</v>
      </c>
      <c r="L6226" s="13" t="s">
        <v>14</v>
      </c>
      <c r="M6226" s="7">
        <v>1</v>
      </c>
      <c r="N6226" s="14"/>
    </row>
    <row r="6227" spans="1:14" ht="204.75">
      <c r="A6227" s="6">
        <v>6226</v>
      </c>
      <c r="B6227" s="8" t="s">
        <v>28499</v>
      </c>
      <c r="C6227" s="9" t="s">
        <v>28605</v>
      </c>
      <c r="D6227" s="10" t="s">
        <v>28602</v>
      </c>
      <c r="E6227" s="11" t="s">
        <v>28606</v>
      </c>
      <c r="F6227" s="6">
        <v>284932</v>
      </c>
      <c r="G6227" s="6" t="s">
        <v>27879</v>
      </c>
      <c r="H6227" s="16">
        <v>18821282.600000001</v>
      </c>
      <c r="I6227" s="12" t="s">
        <v>28604</v>
      </c>
      <c r="J6227" s="12" t="s">
        <v>10360</v>
      </c>
      <c r="K6227" s="15">
        <v>13827000</v>
      </c>
      <c r="L6227" s="13" t="s">
        <v>14</v>
      </c>
      <c r="M6227" s="7">
        <v>1</v>
      </c>
      <c r="N6227" s="14"/>
    </row>
    <row r="6228" spans="1:14" ht="141.75">
      <c r="A6228" s="6">
        <v>6227</v>
      </c>
      <c r="B6228" s="8" t="s">
        <v>28499</v>
      </c>
      <c r="C6228" s="9" t="s">
        <v>28607</v>
      </c>
      <c r="D6228" s="10" t="s">
        <v>28608</v>
      </c>
      <c r="E6228" s="11" t="s">
        <v>28609</v>
      </c>
      <c r="F6228" s="6">
        <v>419415</v>
      </c>
      <c r="G6228" s="6" t="s">
        <v>27879</v>
      </c>
      <c r="H6228" s="16">
        <v>20880001.556000002</v>
      </c>
      <c r="I6228" s="12" t="s">
        <v>28610</v>
      </c>
      <c r="J6228" s="12">
        <v>44328</v>
      </c>
      <c r="K6228" s="15">
        <v>18266000</v>
      </c>
      <c r="L6228" s="13" t="s">
        <v>14</v>
      </c>
      <c r="M6228" s="7">
        <v>1</v>
      </c>
      <c r="N6228" s="14"/>
    </row>
    <row r="6229" spans="1:14" ht="63">
      <c r="A6229" s="6">
        <v>6228</v>
      </c>
      <c r="B6229" s="8" t="s">
        <v>28499</v>
      </c>
      <c r="C6229" s="9" t="s">
        <v>28611</v>
      </c>
      <c r="D6229" s="10" t="s">
        <v>28608</v>
      </c>
      <c r="E6229" s="11" t="s">
        <v>28612</v>
      </c>
      <c r="F6229" s="6">
        <v>449722</v>
      </c>
      <c r="G6229" s="6" t="s">
        <v>27879</v>
      </c>
      <c r="H6229" s="16">
        <v>24344494.125</v>
      </c>
      <c r="I6229" s="12" t="s">
        <v>11021</v>
      </c>
      <c r="J6229" s="12" t="s">
        <v>8451</v>
      </c>
      <c r="K6229" s="15"/>
      <c r="L6229" s="13" t="s">
        <v>14</v>
      </c>
      <c r="M6229" s="7">
        <v>1</v>
      </c>
      <c r="N6229" s="14"/>
    </row>
    <row r="6230" spans="1:14" ht="94.5">
      <c r="A6230" s="6">
        <v>6229</v>
      </c>
      <c r="B6230" s="8" t="s">
        <v>28499</v>
      </c>
      <c r="C6230" s="9" t="s">
        <v>28613</v>
      </c>
      <c r="D6230" s="10" t="s">
        <v>28614</v>
      </c>
      <c r="E6230" s="11" t="s">
        <v>28615</v>
      </c>
      <c r="F6230" s="6">
        <v>336523</v>
      </c>
      <c r="G6230" s="6" t="s">
        <v>27879</v>
      </c>
      <c r="H6230" s="16">
        <v>8825288.1500000004</v>
      </c>
      <c r="I6230" s="12">
        <v>43475</v>
      </c>
      <c r="J6230" s="12">
        <v>44231</v>
      </c>
      <c r="K6230" s="15">
        <v>7962000</v>
      </c>
      <c r="L6230" s="13" t="s">
        <v>14</v>
      </c>
      <c r="M6230" s="7">
        <v>1</v>
      </c>
      <c r="N6230" s="14"/>
    </row>
    <row r="6231" spans="1:14" ht="220.5">
      <c r="A6231" s="6">
        <v>6230</v>
      </c>
      <c r="B6231" s="8" t="s">
        <v>28499</v>
      </c>
      <c r="C6231" s="9" t="s">
        <v>28616</v>
      </c>
      <c r="D6231" s="10" t="s">
        <v>11635</v>
      </c>
      <c r="E6231" s="11" t="s">
        <v>28617</v>
      </c>
      <c r="F6231" s="6">
        <v>336524</v>
      </c>
      <c r="G6231" s="6" t="s">
        <v>27879</v>
      </c>
      <c r="H6231" s="16">
        <v>11118637.550000001</v>
      </c>
      <c r="I6231" s="12" t="s">
        <v>22750</v>
      </c>
      <c r="J6231" s="12">
        <v>44200</v>
      </c>
      <c r="K6231" s="15">
        <v>2000000</v>
      </c>
      <c r="L6231" s="13" t="s">
        <v>14</v>
      </c>
      <c r="M6231" s="7">
        <v>1</v>
      </c>
      <c r="N6231" s="14"/>
    </row>
    <row r="6232" spans="1:14" ht="141.75">
      <c r="A6232" s="6">
        <v>6231</v>
      </c>
      <c r="B6232" s="8" t="s">
        <v>28499</v>
      </c>
      <c r="C6232" s="9" t="s">
        <v>28618</v>
      </c>
      <c r="D6232" s="10" t="s">
        <v>28619</v>
      </c>
      <c r="E6232" s="11" t="s">
        <v>28620</v>
      </c>
      <c r="F6232" s="6">
        <v>363615</v>
      </c>
      <c r="G6232" s="6" t="s">
        <v>27879</v>
      </c>
      <c r="H6232" s="16">
        <v>16747249.971000001</v>
      </c>
      <c r="I6232" s="12" t="s">
        <v>28529</v>
      </c>
      <c r="J6232" s="12" t="s">
        <v>8451</v>
      </c>
      <c r="K6232" s="15">
        <v>14046000</v>
      </c>
      <c r="L6232" s="13" t="s">
        <v>14</v>
      </c>
      <c r="M6232" s="7">
        <v>1</v>
      </c>
      <c r="N6232" s="14"/>
    </row>
    <row r="6233" spans="1:14" ht="63">
      <c r="A6233" s="6">
        <v>6232</v>
      </c>
      <c r="B6233" s="8" t="s">
        <v>28499</v>
      </c>
      <c r="C6233" s="9" t="s">
        <v>28621</v>
      </c>
      <c r="D6233" s="10" t="s">
        <v>28619</v>
      </c>
      <c r="E6233" s="11" t="s">
        <v>28622</v>
      </c>
      <c r="F6233" s="6">
        <v>417249</v>
      </c>
      <c r="G6233" s="6" t="s">
        <v>27879</v>
      </c>
      <c r="H6233" s="16">
        <v>6083316.301</v>
      </c>
      <c r="I6233" s="12" t="s">
        <v>28623</v>
      </c>
      <c r="J6233" s="12" t="s">
        <v>21578</v>
      </c>
      <c r="K6233" s="15">
        <v>250000</v>
      </c>
      <c r="L6233" s="13" t="s">
        <v>14</v>
      </c>
      <c r="M6233" s="7">
        <v>1</v>
      </c>
      <c r="N6233" s="14"/>
    </row>
    <row r="6234" spans="1:14" ht="110.25">
      <c r="A6234" s="6">
        <v>6233</v>
      </c>
      <c r="B6234" s="8" t="s">
        <v>28499</v>
      </c>
      <c r="C6234" s="9" t="s">
        <v>28621</v>
      </c>
      <c r="D6234" s="10" t="s">
        <v>28619</v>
      </c>
      <c r="E6234" s="11" t="s">
        <v>28624</v>
      </c>
      <c r="F6234" s="6">
        <v>465236</v>
      </c>
      <c r="G6234" s="6" t="s">
        <v>3248</v>
      </c>
      <c r="H6234" s="16">
        <v>16194000</v>
      </c>
      <c r="I6234" s="12">
        <v>43992</v>
      </c>
      <c r="J6234" s="12">
        <v>44441</v>
      </c>
      <c r="K6234" s="15">
        <v>9689000</v>
      </c>
      <c r="L6234" s="13" t="s">
        <v>14</v>
      </c>
      <c r="M6234" s="7">
        <v>1</v>
      </c>
      <c r="N6234" s="14"/>
    </row>
    <row r="6235" spans="1:14" ht="63">
      <c r="A6235" s="6">
        <v>6234</v>
      </c>
      <c r="B6235" s="8" t="s">
        <v>28499</v>
      </c>
      <c r="C6235" s="9" t="s">
        <v>28625</v>
      </c>
      <c r="D6235" s="10" t="s">
        <v>28626</v>
      </c>
      <c r="E6235" s="11" t="s">
        <v>28627</v>
      </c>
      <c r="F6235" s="6">
        <v>370198</v>
      </c>
      <c r="G6235" s="6" t="s">
        <v>27879</v>
      </c>
      <c r="H6235" s="16">
        <v>4456990.55</v>
      </c>
      <c r="I6235" s="12" t="s">
        <v>28628</v>
      </c>
      <c r="J6235" s="12" t="s">
        <v>10417</v>
      </c>
      <c r="K6235" s="15">
        <v>3670000</v>
      </c>
      <c r="L6235" s="13" t="s">
        <v>14</v>
      </c>
      <c r="M6235" s="7">
        <v>1</v>
      </c>
      <c r="N6235" s="14"/>
    </row>
    <row r="6236" spans="1:14" ht="102.75" customHeight="1">
      <c r="A6236" s="6">
        <v>6235</v>
      </c>
      <c r="B6236" s="8" t="s">
        <v>28499</v>
      </c>
      <c r="C6236" s="9" t="s">
        <v>28629</v>
      </c>
      <c r="D6236" s="10" t="s">
        <v>28630</v>
      </c>
      <c r="E6236" s="11" t="s">
        <v>28631</v>
      </c>
      <c r="F6236" s="6">
        <v>370199</v>
      </c>
      <c r="G6236" s="6" t="s">
        <v>27879</v>
      </c>
      <c r="H6236" s="16">
        <v>8667926.3499999996</v>
      </c>
      <c r="I6236" s="12" t="s">
        <v>22077</v>
      </c>
      <c r="J6236" s="12">
        <v>44317</v>
      </c>
      <c r="K6236" s="15">
        <v>890000</v>
      </c>
      <c r="L6236" s="13" t="s">
        <v>14</v>
      </c>
      <c r="M6236" s="7">
        <v>1</v>
      </c>
      <c r="N6236" s="14"/>
    </row>
    <row r="6237" spans="1:14" ht="79.5" customHeight="1">
      <c r="A6237" s="6">
        <v>6236</v>
      </c>
      <c r="B6237" s="8" t="s">
        <v>28499</v>
      </c>
      <c r="C6237" s="9" t="s">
        <v>28632</v>
      </c>
      <c r="D6237" s="10" t="s">
        <v>28630</v>
      </c>
      <c r="E6237" s="11" t="s">
        <v>28633</v>
      </c>
      <c r="F6237" s="6">
        <v>419412</v>
      </c>
      <c r="G6237" s="6" t="s">
        <v>27879</v>
      </c>
      <c r="H6237" s="16">
        <v>7246722.5499999998</v>
      </c>
      <c r="I6237" s="12" t="s">
        <v>10579</v>
      </c>
      <c r="J6237" s="12" t="s">
        <v>8353</v>
      </c>
      <c r="K6237" s="15">
        <v>4587000</v>
      </c>
      <c r="L6237" s="13" t="s">
        <v>14</v>
      </c>
      <c r="M6237" s="7">
        <v>1</v>
      </c>
      <c r="N6237" s="14"/>
    </row>
    <row r="6238" spans="1:14" ht="110.25">
      <c r="A6238" s="6">
        <v>6237</v>
      </c>
      <c r="B6238" s="8" t="s">
        <v>28499</v>
      </c>
      <c r="C6238" s="9" t="s">
        <v>28634</v>
      </c>
      <c r="D6238" s="10" t="s">
        <v>28635</v>
      </c>
      <c r="E6238" s="11" t="s">
        <v>28636</v>
      </c>
      <c r="F6238" s="6">
        <v>417248</v>
      </c>
      <c r="G6238" s="6" t="s">
        <v>27879</v>
      </c>
      <c r="H6238" s="16">
        <v>6933312.7999999998</v>
      </c>
      <c r="I6238" s="12">
        <v>43865</v>
      </c>
      <c r="J6238" s="12">
        <v>44381</v>
      </c>
      <c r="K6238" s="15">
        <v>3739000</v>
      </c>
      <c r="L6238" s="13" t="s">
        <v>14</v>
      </c>
      <c r="M6238" s="7">
        <v>1</v>
      </c>
      <c r="N6238" s="14"/>
    </row>
    <row r="6239" spans="1:14" ht="94.5">
      <c r="A6239" s="6">
        <v>6238</v>
      </c>
      <c r="B6239" s="8" t="s">
        <v>28499</v>
      </c>
      <c r="C6239" s="9" t="s">
        <v>28637</v>
      </c>
      <c r="D6239" s="10" t="s">
        <v>28638</v>
      </c>
      <c r="E6239" s="11" t="s">
        <v>28639</v>
      </c>
      <c r="F6239" s="6">
        <v>419408</v>
      </c>
      <c r="G6239" s="6" t="s">
        <v>27879</v>
      </c>
      <c r="H6239" s="16">
        <v>6227518.8499999996</v>
      </c>
      <c r="I6239" s="12">
        <v>43865</v>
      </c>
      <c r="J6239" s="12">
        <v>44381</v>
      </c>
      <c r="K6239" s="15">
        <v>1823000</v>
      </c>
      <c r="L6239" s="13" t="s">
        <v>14</v>
      </c>
      <c r="M6239" s="7">
        <v>1</v>
      </c>
      <c r="N6239" s="14"/>
    </row>
    <row r="6240" spans="1:14" ht="90">
      <c r="A6240" s="6">
        <v>6239</v>
      </c>
      <c r="B6240" s="8" t="s">
        <v>28499</v>
      </c>
      <c r="C6240" s="9" t="s">
        <v>28640</v>
      </c>
      <c r="D6240" s="10" t="s">
        <v>28641</v>
      </c>
      <c r="E6240" s="11" t="s">
        <v>28642</v>
      </c>
      <c r="F6240" s="6">
        <v>419409</v>
      </c>
      <c r="G6240" s="6" t="s">
        <v>27879</v>
      </c>
      <c r="H6240" s="16">
        <v>6227518.8499999996</v>
      </c>
      <c r="I6240" s="12">
        <v>43865</v>
      </c>
      <c r="J6240" s="12">
        <v>44381</v>
      </c>
      <c r="K6240" s="15"/>
      <c r="L6240" s="13" t="s">
        <v>14</v>
      </c>
      <c r="M6240" s="7">
        <v>1</v>
      </c>
      <c r="N6240" s="14"/>
    </row>
    <row r="6241" spans="1:14" ht="110.25">
      <c r="A6241" s="6">
        <v>6240</v>
      </c>
      <c r="B6241" s="8" t="s">
        <v>28499</v>
      </c>
      <c r="C6241" s="9" t="s">
        <v>28643</v>
      </c>
      <c r="D6241" s="10" t="s">
        <v>28644</v>
      </c>
      <c r="E6241" s="11" t="s">
        <v>28645</v>
      </c>
      <c r="F6241" s="6">
        <v>425718</v>
      </c>
      <c r="G6241" s="6" t="s">
        <v>27879</v>
      </c>
      <c r="H6241" s="16">
        <v>7677608.3499999996</v>
      </c>
      <c r="I6241" s="12" t="s">
        <v>28646</v>
      </c>
      <c r="J6241" s="12" t="s">
        <v>28647</v>
      </c>
      <c r="K6241" s="15">
        <v>7674702</v>
      </c>
      <c r="L6241" s="13" t="s">
        <v>14</v>
      </c>
      <c r="M6241" s="7">
        <v>1</v>
      </c>
      <c r="N6241" s="14"/>
    </row>
    <row r="6242" spans="1:14" ht="110.25">
      <c r="A6242" s="6">
        <v>6241</v>
      </c>
      <c r="B6242" s="8" t="s">
        <v>28499</v>
      </c>
      <c r="C6242" s="9" t="s">
        <v>28648</v>
      </c>
      <c r="D6242" s="10" t="s">
        <v>28649</v>
      </c>
      <c r="E6242" s="11" t="s">
        <v>28650</v>
      </c>
      <c r="F6242" s="6">
        <v>425719</v>
      </c>
      <c r="G6242" s="6" t="s">
        <v>27879</v>
      </c>
      <c r="H6242" s="16">
        <v>5551535.9000000004</v>
      </c>
      <c r="I6242" s="12">
        <v>43867</v>
      </c>
      <c r="J6242" s="12">
        <v>44414</v>
      </c>
      <c r="K6242" s="15">
        <v>1161000</v>
      </c>
      <c r="L6242" s="13" t="s">
        <v>14</v>
      </c>
      <c r="M6242" s="7">
        <v>1</v>
      </c>
      <c r="N6242" s="14"/>
    </row>
    <row r="6243" spans="1:14" ht="63">
      <c r="A6243" s="6">
        <v>6242</v>
      </c>
      <c r="B6243" s="8" t="s">
        <v>28499</v>
      </c>
      <c r="C6243" s="9" t="s">
        <v>28651</v>
      </c>
      <c r="D6243" s="10" t="s">
        <v>28652</v>
      </c>
      <c r="E6243" s="11" t="s">
        <v>28653</v>
      </c>
      <c r="F6243" s="6">
        <v>434559</v>
      </c>
      <c r="G6243" s="6" t="s">
        <v>27879</v>
      </c>
      <c r="H6243" s="16">
        <v>748518.3</v>
      </c>
      <c r="I6243" s="12" t="s">
        <v>28654</v>
      </c>
      <c r="J6243" s="12">
        <v>43960</v>
      </c>
      <c r="K6243" s="15"/>
      <c r="L6243" s="13" t="s">
        <v>14</v>
      </c>
      <c r="M6243" s="7">
        <v>1</v>
      </c>
      <c r="N6243" s="14"/>
    </row>
    <row r="6244" spans="1:14" ht="63">
      <c r="A6244" s="6">
        <v>6243</v>
      </c>
      <c r="B6244" s="8" t="s">
        <v>28499</v>
      </c>
      <c r="C6244" s="9" t="s">
        <v>28655</v>
      </c>
      <c r="D6244" s="10" t="s">
        <v>28656</v>
      </c>
      <c r="E6244" s="11" t="s">
        <v>28657</v>
      </c>
      <c r="F6244" s="6">
        <v>162476</v>
      </c>
      <c r="G6244" s="6" t="s">
        <v>3248</v>
      </c>
      <c r="H6244" s="16">
        <v>26602000</v>
      </c>
      <c r="I6244" s="12">
        <v>43235</v>
      </c>
      <c r="J6244" s="12" t="s">
        <v>28658</v>
      </c>
      <c r="K6244" s="15">
        <v>26601000</v>
      </c>
      <c r="L6244" s="13" t="s">
        <v>70</v>
      </c>
      <c r="M6244" s="7">
        <v>1</v>
      </c>
      <c r="N6244" s="14"/>
    </row>
    <row r="6245" spans="1:14" ht="63">
      <c r="A6245" s="6">
        <v>6244</v>
      </c>
      <c r="B6245" s="8" t="s">
        <v>28499</v>
      </c>
      <c r="C6245" s="9" t="s">
        <v>28659</v>
      </c>
      <c r="D6245" s="10" t="s">
        <v>28506</v>
      </c>
      <c r="E6245" s="11" t="s">
        <v>28657</v>
      </c>
      <c r="F6245" s="6">
        <v>162476</v>
      </c>
      <c r="G6245" s="6" t="s">
        <v>3248</v>
      </c>
      <c r="H6245" s="16">
        <v>26602000</v>
      </c>
      <c r="I6245" s="12">
        <v>43235</v>
      </c>
      <c r="J6245" s="12" t="s">
        <v>28658</v>
      </c>
      <c r="K6245" s="15">
        <v>13300500</v>
      </c>
      <c r="L6245" s="13" t="s">
        <v>70</v>
      </c>
      <c r="M6245" s="7">
        <v>0.5</v>
      </c>
      <c r="N6245" s="14"/>
    </row>
    <row r="6246" spans="1:14" ht="63">
      <c r="A6246" s="6">
        <v>6245</v>
      </c>
      <c r="B6246" s="8" t="s">
        <v>28499</v>
      </c>
      <c r="C6246" s="9" t="s">
        <v>28660</v>
      </c>
      <c r="D6246" s="10" t="s">
        <v>28608</v>
      </c>
      <c r="E6246" s="11" t="s">
        <v>28657</v>
      </c>
      <c r="F6246" s="6">
        <v>162476</v>
      </c>
      <c r="G6246" s="6" t="s">
        <v>3248</v>
      </c>
      <c r="H6246" s="16">
        <v>26602000</v>
      </c>
      <c r="I6246" s="12">
        <v>43235</v>
      </c>
      <c r="J6246" s="12" t="s">
        <v>28658</v>
      </c>
      <c r="K6246" s="15">
        <v>13300500</v>
      </c>
      <c r="L6246" s="13" t="s">
        <v>70</v>
      </c>
      <c r="M6246" s="7">
        <v>0.5</v>
      </c>
      <c r="N6246" s="14"/>
    </row>
    <row r="6247" spans="1:14" ht="110.25">
      <c r="A6247" s="6">
        <v>6246</v>
      </c>
      <c r="B6247" s="8" t="s">
        <v>28499</v>
      </c>
      <c r="C6247" s="9" t="s">
        <v>28661</v>
      </c>
      <c r="D6247" s="10" t="s">
        <v>28662</v>
      </c>
      <c r="E6247" s="11" t="s">
        <v>28663</v>
      </c>
      <c r="F6247" s="6">
        <v>97925</v>
      </c>
      <c r="G6247" s="6" t="s">
        <v>3248</v>
      </c>
      <c r="H6247" s="16">
        <v>5065000</v>
      </c>
      <c r="I6247" s="12" t="s">
        <v>28516</v>
      </c>
      <c r="J6247" s="12" t="s">
        <v>10431</v>
      </c>
      <c r="K6247" s="15">
        <v>4857000</v>
      </c>
      <c r="L6247" s="13" t="s">
        <v>14</v>
      </c>
      <c r="M6247" s="7">
        <v>1</v>
      </c>
      <c r="N6247" s="14"/>
    </row>
    <row r="6248" spans="1:14" ht="47.25">
      <c r="A6248" s="6">
        <v>6247</v>
      </c>
      <c r="B6248" s="8" t="s">
        <v>28499</v>
      </c>
      <c r="C6248" s="9" t="s">
        <v>28664</v>
      </c>
      <c r="D6248" s="10" t="s">
        <v>28665</v>
      </c>
      <c r="E6248" s="11" t="s">
        <v>28666</v>
      </c>
      <c r="F6248" s="6">
        <v>113498</v>
      </c>
      <c r="G6248" s="6" t="s">
        <v>3248</v>
      </c>
      <c r="H6248" s="16">
        <v>11510000</v>
      </c>
      <c r="I6248" s="12" t="s">
        <v>28667</v>
      </c>
      <c r="J6248" s="12" t="s">
        <v>13928</v>
      </c>
      <c r="K6248" s="15">
        <v>9043000</v>
      </c>
      <c r="L6248" s="13" t="s">
        <v>14</v>
      </c>
      <c r="M6248" s="7">
        <v>1</v>
      </c>
      <c r="N6248" s="14"/>
    </row>
    <row r="6249" spans="1:14" ht="63">
      <c r="A6249" s="6">
        <v>6248</v>
      </c>
      <c r="B6249" s="8" t="s">
        <v>28499</v>
      </c>
      <c r="C6249" s="9" t="s">
        <v>28668</v>
      </c>
      <c r="D6249" s="10" t="s">
        <v>28669</v>
      </c>
      <c r="E6249" s="11" t="s">
        <v>28670</v>
      </c>
      <c r="F6249" s="6">
        <v>436201</v>
      </c>
      <c r="G6249" s="6" t="s">
        <v>27749</v>
      </c>
      <c r="H6249" s="16">
        <v>33052103.206</v>
      </c>
      <c r="I6249" s="12">
        <v>43928</v>
      </c>
      <c r="J6249" s="12">
        <v>43929</v>
      </c>
      <c r="K6249" s="15">
        <v>16272399</v>
      </c>
      <c r="L6249" s="13" t="s">
        <v>14</v>
      </c>
      <c r="M6249" s="7">
        <v>1</v>
      </c>
      <c r="N6249" s="14"/>
    </row>
    <row r="6250" spans="1:14" ht="78.75">
      <c r="A6250" s="6">
        <v>6249</v>
      </c>
      <c r="B6250" s="8" t="s">
        <v>28499</v>
      </c>
      <c r="C6250" s="9" t="s">
        <v>28671</v>
      </c>
      <c r="D6250" s="10" t="s">
        <v>28672</v>
      </c>
      <c r="E6250" s="11" t="s">
        <v>28673</v>
      </c>
      <c r="F6250" s="6">
        <v>363622</v>
      </c>
      <c r="G6250" s="6" t="s">
        <v>3248</v>
      </c>
      <c r="H6250" s="16">
        <v>14557000</v>
      </c>
      <c r="I6250" s="12" t="s">
        <v>5264</v>
      </c>
      <c r="J6250" s="12" t="s">
        <v>5491</v>
      </c>
      <c r="K6250" s="15">
        <v>13553000</v>
      </c>
      <c r="L6250" s="13" t="s">
        <v>14</v>
      </c>
      <c r="M6250" s="7">
        <v>1</v>
      </c>
      <c r="N6250" s="14"/>
    </row>
    <row r="6251" spans="1:14" ht="63">
      <c r="A6251" s="6">
        <v>6250</v>
      </c>
      <c r="B6251" s="8" t="s">
        <v>28499</v>
      </c>
      <c r="C6251" s="9" t="s">
        <v>28674</v>
      </c>
      <c r="D6251" s="10" t="s">
        <v>28675</v>
      </c>
      <c r="E6251" s="11" t="s">
        <v>28676</v>
      </c>
      <c r="F6251" s="6">
        <v>110866</v>
      </c>
      <c r="G6251" s="6" t="s">
        <v>3248</v>
      </c>
      <c r="H6251" s="16">
        <v>11943000</v>
      </c>
      <c r="I6251" s="12" t="s">
        <v>28677</v>
      </c>
      <c r="J6251" s="12" t="s">
        <v>28517</v>
      </c>
      <c r="K6251" s="15"/>
      <c r="L6251" s="13" t="s">
        <v>14</v>
      </c>
      <c r="M6251" s="7">
        <v>1</v>
      </c>
      <c r="N6251" s="14"/>
    </row>
    <row r="6252" spans="1:14" ht="47.25">
      <c r="A6252" s="6">
        <v>6251</v>
      </c>
      <c r="B6252" s="8" t="s">
        <v>28499</v>
      </c>
      <c r="C6252" s="9" t="s">
        <v>28678</v>
      </c>
      <c r="D6252" s="10" t="s">
        <v>28679</v>
      </c>
      <c r="E6252" s="11" t="s">
        <v>28680</v>
      </c>
      <c r="F6252" s="6">
        <v>370204</v>
      </c>
      <c r="G6252" s="6" t="s">
        <v>3248</v>
      </c>
      <c r="H6252" s="16">
        <v>2738000</v>
      </c>
      <c r="I6252" s="12" t="s">
        <v>8877</v>
      </c>
      <c r="J6252" s="12" t="s">
        <v>8574</v>
      </c>
      <c r="K6252" s="15">
        <v>2540000</v>
      </c>
      <c r="L6252" s="13" t="s">
        <v>14</v>
      </c>
      <c r="M6252" s="7">
        <v>1</v>
      </c>
      <c r="N6252" s="14"/>
    </row>
    <row r="6253" spans="1:14" ht="94.5">
      <c r="A6253" s="6">
        <v>6252</v>
      </c>
      <c r="B6253" s="8" t="s">
        <v>28499</v>
      </c>
      <c r="C6253" s="9" t="s">
        <v>28681</v>
      </c>
      <c r="D6253" s="10" t="s">
        <v>28682</v>
      </c>
      <c r="E6253" s="11" t="s">
        <v>28683</v>
      </c>
      <c r="F6253" s="6">
        <v>465242</v>
      </c>
      <c r="G6253" s="6" t="s">
        <v>3248</v>
      </c>
      <c r="H6253" s="16">
        <v>10422000</v>
      </c>
      <c r="I6253" s="12">
        <v>41160</v>
      </c>
      <c r="J6253" s="12" t="s">
        <v>28684</v>
      </c>
      <c r="K6253" s="15">
        <v>6336000</v>
      </c>
      <c r="L6253" s="13" t="s">
        <v>14</v>
      </c>
      <c r="M6253" s="7">
        <v>1</v>
      </c>
      <c r="N6253" s="14"/>
    </row>
    <row r="6254" spans="1:14" ht="94.5">
      <c r="A6254" s="6">
        <v>6253</v>
      </c>
      <c r="B6254" s="8" t="s">
        <v>28499</v>
      </c>
      <c r="C6254" s="9" t="s">
        <v>28685</v>
      </c>
      <c r="D6254" s="10" t="s">
        <v>28686</v>
      </c>
      <c r="E6254" s="11" t="s">
        <v>28687</v>
      </c>
      <c r="F6254" s="6">
        <v>465246</v>
      </c>
      <c r="G6254" s="6" t="s">
        <v>3248</v>
      </c>
      <c r="H6254" s="16">
        <v>10422000</v>
      </c>
      <c r="I6254" s="12">
        <v>44082</v>
      </c>
      <c r="J6254" s="12" t="s">
        <v>28684</v>
      </c>
      <c r="K6254" s="15">
        <v>5317000</v>
      </c>
      <c r="L6254" s="13" t="s">
        <v>14</v>
      </c>
      <c r="M6254" s="7">
        <v>1</v>
      </c>
      <c r="N6254" s="14"/>
    </row>
    <row r="6255" spans="1:14" ht="63">
      <c r="A6255" s="6">
        <v>6254</v>
      </c>
      <c r="B6255" s="8" t="s">
        <v>28499</v>
      </c>
      <c r="C6255" s="9" t="s">
        <v>28688</v>
      </c>
      <c r="D6255" s="10" t="s">
        <v>28689</v>
      </c>
      <c r="E6255" s="11" t="s">
        <v>28690</v>
      </c>
      <c r="F6255" s="6">
        <v>383489</v>
      </c>
      <c r="G6255" s="6" t="s">
        <v>801</v>
      </c>
      <c r="H6255" s="16">
        <v>28341742.618999999</v>
      </c>
      <c r="I6255" s="12">
        <v>43865</v>
      </c>
      <c r="J6255" s="12">
        <v>44296</v>
      </c>
      <c r="K6255" s="15">
        <v>10000000</v>
      </c>
      <c r="L6255" s="13" t="s">
        <v>70</v>
      </c>
      <c r="M6255" s="7">
        <v>1</v>
      </c>
      <c r="N6255" s="14"/>
    </row>
    <row r="6256" spans="1:14" ht="63">
      <c r="A6256" s="6">
        <v>6255</v>
      </c>
      <c r="B6256" s="8" t="s">
        <v>28499</v>
      </c>
      <c r="C6256" s="9" t="s">
        <v>28691</v>
      </c>
      <c r="D6256" s="10" t="s">
        <v>11617</v>
      </c>
      <c r="E6256" s="11" t="s">
        <v>28690</v>
      </c>
      <c r="F6256" s="6">
        <v>383489</v>
      </c>
      <c r="G6256" s="6" t="s">
        <v>801</v>
      </c>
      <c r="H6256" s="16">
        <v>28341742.618999999</v>
      </c>
      <c r="I6256" s="12">
        <v>43865</v>
      </c>
      <c r="J6256" s="12">
        <v>44296</v>
      </c>
      <c r="K6256" s="15">
        <v>5100000</v>
      </c>
      <c r="L6256" s="13" t="s">
        <v>70</v>
      </c>
      <c r="M6256" s="7">
        <v>0.51</v>
      </c>
      <c r="N6256" s="14"/>
    </row>
    <row r="6257" spans="1:14" ht="63">
      <c r="A6257" s="6">
        <v>6256</v>
      </c>
      <c r="B6257" s="8" t="s">
        <v>28499</v>
      </c>
      <c r="C6257" s="9" t="s">
        <v>28692</v>
      </c>
      <c r="D6257" s="10" t="s">
        <v>28619</v>
      </c>
      <c r="E6257" s="11" t="s">
        <v>28690</v>
      </c>
      <c r="F6257" s="6">
        <v>383489</v>
      </c>
      <c r="G6257" s="6" t="s">
        <v>801</v>
      </c>
      <c r="H6257" s="16">
        <v>28341742.618999999</v>
      </c>
      <c r="I6257" s="12">
        <v>43865</v>
      </c>
      <c r="J6257" s="12">
        <v>44296</v>
      </c>
      <c r="K6257" s="15">
        <v>4900000</v>
      </c>
      <c r="L6257" s="13" t="s">
        <v>70</v>
      </c>
      <c r="M6257" s="7">
        <v>0.49</v>
      </c>
      <c r="N6257" s="14"/>
    </row>
    <row r="6258" spans="1:14" ht="63">
      <c r="A6258" s="6">
        <v>6257</v>
      </c>
      <c r="B6258" s="8" t="s">
        <v>28499</v>
      </c>
      <c r="C6258" s="9" t="s">
        <v>28693</v>
      </c>
      <c r="D6258" s="10" t="s">
        <v>28694</v>
      </c>
      <c r="E6258" s="11" t="s">
        <v>28695</v>
      </c>
      <c r="F6258" s="6">
        <v>485182</v>
      </c>
      <c r="G6258" s="6" t="s">
        <v>801</v>
      </c>
      <c r="H6258" s="16">
        <v>26427773.118000001</v>
      </c>
      <c r="I6258" s="12" t="s">
        <v>4075</v>
      </c>
      <c r="J6258" s="12">
        <v>44328</v>
      </c>
      <c r="K6258" s="15">
        <v>3500000</v>
      </c>
      <c r="L6258" s="13" t="s">
        <v>14</v>
      </c>
      <c r="M6258" s="7">
        <v>1</v>
      </c>
      <c r="N6258" s="14"/>
    </row>
    <row r="6259" spans="1:14" ht="78.75">
      <c r="A6259" s="6">
        <v>6258</v>
      </c>
      <c r="B6259" s="8" t="s">
        <v>28499</v>
      </c>
      <c r="C6259" s="9" t="s">
        <v>28696</v>
      </c>
      <c r="D6259" s="10" t="s">
        <v>28697</v>
      </c>
      <c r="E6259" s="11" t="s">
        <v>28698</v>
      </c>
      <c r="F6259" s="6">
        <v>427193</v>
      </c>
      <c r="G6259" s="6" t="s">
        <v>27234</v>
      </c>
      <c r="H6259" s="16">
        <v>37597469.686999999</v>
      </c>
      <c r="I6259" s="12" t="s">
        <v>28553</v>
      </c>
      <c r="J6259" s="12" t="s">
        <v>710</v>
      </c>
      <c r="K6259" s="15">
        <v>37546865</v>
      </c>
      <c r="L6259" s="13" t="s">
        <v>70</v>
      </c>
      <c r="M6259" s="7">
        <v>1</v>
      </c>
      <c r="N6259" s="14"/>
    </row>
    <row r="6260" spans="1:14" ht="78.75">
      <c r="A6260" s="6">
        <v>6259</v>
      </c>
      <c r="B6260" s="8" t="s">
        <v>28499</v>
      </c>
      <c r="C6260" s="9" t="s">
        <v>28699</v>
      </c>
      <c r="D6260" s="10" t="s">
        <v>26313</v>
      </c>
      <c r="E6260" s="11" t="s">
        <v>28698</v>
      </c>
      <c r="F6260" s="6">
        <v>427193</v>
      </c>
      <c r="G6260" s="6" t="s">
        <v>27234</v>
      </c>
      <c r="H6260" s="16">
        <v>37597469.686999999</v>
      </c>
      <c r="I6260" s="12" t="s">
        <v>28553</v>
      </c>
      <c r="J6260" s="12" t="s">
        <v>710</v>
      </c>
      <c r="K6260" s="15">
        <v>18397963.850000001</v>
      </c>
      <c r="L6260" s="13" t="s">
        <v>70</v>
      </c>
      <c r="M6260" s="7">
        <v>0.49</v>
      </c>
      <c r="N6260" s="14"/>
    </row>
    <row r="6261" spans="1:14" ht="78.75">
      <c r="A6261" s="6">
        <v>6260</v>
      </c>
      <c r="B6261" s="8" t="s">
        <v>28499</v>
      </c>
      <c r="C6261" s="9" t="s">
        <v>28700</v>
      </c>
      <c r="D6261" s="10" t="s">
        <v>28701</v>
      </c>
      <c r="E6261" s="11" t="s">
        <v>28698</v>
      </c>
      <c r="F6261" s="6">
        <v>427193</v>
      </c>
      <c r="G6261" s="6" t="s">
        <v>27234</v>
      </c>
      <c r="H6261" s="16">
        <v>37597469.686999999</v>
      </c>
      <c r="I6261" s="12" t="s">
        <v>28553</v>
      </c>
      <c r="J6261" s="12" t="s">
        <v>710</v>
      </c>
      <c r="K6261" s="15">
        <v>19148901.149999999</v>
      </c>
      <c r="L6261" s="13" t="s">
        <v>70</v>
      </c>
      <c r="M6261" s="7">
        <v>0.51</v>
      </c>
      <c r="N6261" s="14"/>
    </row>
    <row r="6262" spans="1:14" ht="78.75">
      <c r="A6262" s="6">
        <v>6261</v>
      </c>
      <c r="B6262" s="8" t="s">
        <v>28499</v>
      </c>
      <c r="C6262" s="9" t="s">
        <v>28702</v>
      </c>
      <c r="D6262" s="10" t="s">
        <v>28703</v>
      </c>
      <c r="E6262" s="11" t="s">
        <v>28704</v>
      </c>
      <c r="F6262" s="6">
        <v>431227</v>
      </c>
      <c r="G6262" s="6" t="s">
        <v>27234</v>
      </c>
      <c r="H6262" s="16">
        <v>63285352.472000003</v>
      </c>
      <c r="I6262" s="12" t="s">
        <v>14927</v>
      </c>
      <c r="J6262" s="12" t="s">
        <v>21625</v>
      </c>
      <c r="K6262" s="15">
        <v>27422835</v>
      </c>
      <c r="L6262" s="13" t="s">
        <v>14</v>
      </c>
      <c r="M6262" s="7">
        <v>1</v>
      </c>
      <c r="N6262" s="14"/>
    </row>
    <row r="6263" spans="1:14" ht="78.75">
      <c r="A6263" s="6">
        <v>6262</v>
      </c>
      <c r="B6263" s="8" t="s">
        <v>28499</v>
      </c>
      <c r="C6263" s="9" t="s">
        <v>28705</v>
      </c>
      <c r="D6263" s="10" t="s">
        <v>28706</v>
      </c>
      <c r="E6263" s="11" t="s">
        <v>28707</v>
      </c>
      <c r="F6263" s="6">
        <v>398133</v>
      </c>
      <c r="G6263" s="6" t="s">
        <v>77</v>
      </c>
      <c r="H6263" s="16">
        <v>6481850</v>
      </c>
      <c r="I6263" s="12" t="s">
        <v>28600</v>
      </c>
      <c r="J6263" s="12" t="s">
        <v>710</v>
      </c>
      <c r="K6263" s="15">
        <v>4435806</v>
      </c>
      <c r="L6263" s="13" t="s">
        <v>14</v>
      </c>
      <c r="M6263" s="7">
        <v>1</v>
      </c>
      <c r="N6263" s="14"/>
    </row>
    <row r="6264" spans="1:14" ht="78.75">
      <c r="A6264" s="6">
        <v>6263</v>
      </c>
      <c r="B6264" s="8" t="s">
        <v>28499</v>
      </c>
      <c r="C6264" s="9" t="s">
        <v>28708</v>
      </c>
      <c r="D6264" s="10" t="s">
        <v>28709</v>
      </c>
      <c r="E6264" s="11" t="s">
        <v>28710</v>
      </c>
      <c r="F6264" s="6">
        <v>398134</v>
      </c>
      <c r="G6264" s="6" t="s">
        <v>77</v>
      </c>
      <c r="H6264" s="16">
        <v>6486600</v>
      </c>
      <c r="I6264" s="12" t="s">
        <v>28600</v>
      </c>
      <c r="J6264" s="12" t="s">
        <v>710</v>
      </c>
      <c r="K6264" s="15">
        <v>5199056</v>
      </c>
      <c r="L6264" s="13" t="s">
        <v>14</v>
      </c>
      <c r="M6264" s="7">
        <v>1</v>
      </c>
      <c r="N6264" s="14"/>
    </row>
    <row r="6265" spans="1:14" ht="78.75">
      <c r="A6265" s="6">
        <v>6264</v>
      </c>
      <c r="B6265" s="8" t="s">
        <v>28499</v>
      </c>
      <c r="C6265" s="9" t="s">
        <v>28711</v>
      </c>
      <c r="D6265" s="10" t="s">
        <v>28712</v>
      </c>
      <c r="E6265" s="11" t="s">
        <v>28713</v>
      </c>
      <c r="F6265" s="6">
        <v>398135</v>
      </c>
      <c r="G6265" s="6" t="s">
        <v>77</v>
      </c>
      <c r="H6265" s="16">
        <v>6495150</v>
      </c>
      <c r="I6265" s="12" t="s">
        <v>28714</v>
      </c>
      <c r="J6265" s="12">
        <v>44317</v>
      </c>
      <c r="K6265" s="15">
        <v>4942610</v>
      </c>
      <c r="L6265" s="13" t="s">
        <v>14</v>
      </c>
      <c r="M6265" s="7">
        <v>1</v>
      </c>
      <c r="N6265" s="14"/>
    </row>
    <row r="6266" spans="1:14" ht="409.5">
      <c r="A6266" s="6">
        <v>6265</v>
      </c>
      <c r="B6266" s="8" t="s">
        <v>28499</v>
      </c>
      <c r="C6266" s="9" t="s">
        <v>28715</v>
      </c>
      <c r="D6266" s="10" t="s">
        <v>28716</v>
      </c>
      <c r="E6266" s="11" t="s">
        <v>28717</v>
      </c>
      <c r="F6266" s="6">
        <v>466905</v>
      </c>
      <c r="G6266" s="6" t="s">
        <v>1369</v>
      </c>
      <c r="H6266" s="16">
        <v>2529191.0299999998</v>
      </c>
      <c r="I6266" s="12" t="s">
        <v>21957</v>
      </c>
      <c r="J6266" s="12" t="s">
        <v>13854</v>
      </c>
      <c r="K6266" s="15">
        <v>800000</v>
      </c>
      <c r="L6266" s="13" t="s">
        <v>14</v>
      </c>
      <c r="M6266" s="7">
        <v>1</v>
      </c>
      <c r="N6266" s="14"/>
    </row>
    <row r="6267" spans="1:14" ht="267.75">
      <c r="A6267" s="6">
        <v>6266</v>
      </c>
      <c r="B6267" s="8" t="s">
        <v>28499</v>
      </c>
      <c r="C6267" s="9" t="s">
        <v>28718</v>
      </c>
      <c r="D6267" s="10" t="s">
        <v>28719</v>
      </c>
      <c r="E6267" s="11" t="s">
        <v>28720</v>
      </c>
      <c r="F6267" s="6">
        <v>504106</v>
      </c>
      <c r="G6267" s="6" t="s">
        <v>1369</v>
      </c>
      <c r="H6267" s="16">
        <v>6033260</v>
      </c>
      <c r="I6267" s="12" t="s">
        <v>27756</v>
      </c>
      <c r="J6267" s="12">
        <v>44266</v>
      </c>
      <c r="K6267" s="15">
        <v>2000000</v>
      </c>
      <c r="L6267" s="13" t="s">
        <v>14</v>
      </c>
      <c r="M6267" s="7">
        <v>1</v>
      </c>
      <c r="N6267" s="14"/>
    </row>
    <row r="6268" spans="1:14" ht="63">
      <c r="A6268" s="6">
        <v>6267</v>
      </c>
      <c r="B6268" s="8" t="s">
        <v>28499</v>
      </c>
      <c r="C6268" s="9" t="s">
        <v>28721</v>
      </c>
      <c r="D6268" s="10" t="s">
        <v>28580</v>
      </c>
      <c r="E6268" s="11" t="s">
        <v>28722</v>
      </c>
      <c r="F6268" s="6">
        <v>526515</v>
      </c>
      <c r="G6268" s="6" t="s">
        <v>848</v>
      </c>
      <c r="H6268" s="16">
        <v>1541337.95</v>
      </c>
      <c r="I6268" s="12">
        <v>44279</v>
      </c>
      <c r="J6268" s="12">
        <v>44339</v>
      </c>
      <c r="K6268" s="15"/>
      <c r="L6268" s="13" t="s">
        <v>14</v>
      </c>
      <c r="M6268" s="7">
        <v>1</v>
      </c>
      <c r="N6268" s="14"/>
    </row>
    <row r="6269" spans="1:14" ht="47.25">
      <c r="A6269" s="6">
        <v>6268</v>
      </c>
      <c r="B6269" s="8" t="s">
        <v>28499</v>
      </c>
      <c r="C6269" s="9" t="s">
        <v>28723</v>
      </c>
      <c r="D6269" s="10" t="s">
        <v>28724</v>
      </c>
      <c r="E6269" s="11" t="s">
        <v>28725</v>
      </c>
      <c r="F6269" s="6">
        <v>526516</v>
      </c>
      <c r="G6269" s="6" t="s">
        <v>848</v>
      </c>
      <c r="H6269" s="16">
        <v>3531235.5</v>
      </c>
      <c r="I6269" s="12">
        <v>44279</v>
      </c>
      <c r="J6269" s="12">
        <v>44339</v>
      </c>
      <c r="K6269" s="15"/>
      <c r="L6269" s="13" t="s">
        <v>14</v>
      </c>
      <c r="M6269" s="7">
        <v>1</v>
      </c>
      <c r="N6269" s="14"/>
    </row>
    <row r="6270" spans="1:14" ht="47.25">
      <c r="A6270" s="6">
        <v>6269</v>
      </c>
      <c r="B6270" s="8" t="s">
        <v>28499</v>
      </c>
      <c r="C6270" s="9" t="s">
        <v>28726</v>
      </c>
      <c r="D6270" s="10" t="s">
        <v>28727</v>
      </c>
      <c r="E6270" s="11" t="s">
        <v>28728</v>
      </c>
      <c r="F6270" s="6">
        <v>496486</v>
      </c>
      <c r="G6270" s="6" t="s">
        <v>848</v>
      </c>
      <c r="H6270" s="16">
        <v>6147304.6500000004</v>
      </c>
      <c r="I6270" s="12">
        <v>44156</v>
      </c>
      <c r="J6270" s="12">
        <v>44232</v>
      </c>
      <c r="K6270" s="15"/>
      <c r="L6270" s="13" t="s">
        <v>14</v>
      </c>
      <c r="M6270" s="7">
        <v>1</v>
      </c>
      <c r="N6270" s="14"/>
    </row>
    <row r="6271" spans="1:14" ht="47.25">
      <c r="A6271" s="6">
        <v>6270</v>
      </c>
      <c r="B6271" s="8" t="s">
        <v>28499</v>
      </c>
      <c r="C6271" s="9" t="s">
        <v>28729</v>
      </c>
      <c r="D6271" s="10" t="s">
        <v>28730</v>
      </c>
      <c r="E6271" s="11" t="s">
        <v>28731</v>
      </c>
      <c r="F6271" s="6">
        <v>496485</v>
      </c>
      <c r="G6271" s="6" t="s">
        <v>848</v>
      </c>
      <c r="H6271" s="16">
        <v>3148022.6</v>
      </c>
      <c r="I6271" s="12">
        <v>44157</v>
      </c>
      <c r="J6271" s="12">
        <v>44217</v>
      </c>
      <c r="K6271" s="15"/>
      <c r="L6271" s="13" t="s">
        <v>14</v>
      </c>
      <c r="M6271" s="7">
        <v>1</v>
      </c>
      <c r="N6271" s="14"/>
    </row>
    <row r="6272" spans="1:14" ht="47.25">
      <c r="A6272" s="6">
        <v>6271</v>
      </c>
      <c r="B6272" s="8" t="s">
        <v>28499</v>
      </c>
      <c r="C6272" s="9" t="s">
        <v>28732</v>
      </c>
      <c r="D6272" s="10" t="s">
        <v>28733</v>
      </c>
      <c r="E6272" s="11" t="s">
        <v>28734</v>
      </c>
      <c r="F6272" s="6">
        <v>509583</v>
      </c>
      <c r="G6272" s="6" t="s">
        <v>848</v>
      </c>
      <c r="H6272" s="16">
        <v>8139808</v>
      </c>
      <c r="I6272" s="12">
        <v>44290</v>
      </c>
      <c r="J6272" s="12">
        <v>44408</v>
      </c>
      <c r="K6272" s="15"/>
      <c r="L6272" s="13" t="s">
        <v>14</v>
      </c>
      <c r="M6272" s="7">
        <v>1</v>
      </c>
      <c r="N6272" s="14"/>
    </row>
    <row r="6273" spans="1:14" ht="63">
      <c r="A6273" s="6">
        <v>6272</v>
      </c>
      <c r="B6273" s="8" t="s">
        <v>28499</v>
      </c>
      <c r="C6273" s="9" t="s">
        <v>28692</v>
      </c>
      <c r="D6273" s="10" t="s">
        <v>28619</v>
      </c>
      <c r="E6273" s="11" t="s">
        <v>28735</v>
      </c>
      <c r="F6273" s="6">
        <v>509585</v>
      </c>
      <c r="G6273" s="6" t="s">
        <v>848</v>
      </c>
      <c r="H6273" s="16">
        <v>11782771.473999999</v>
      </c>
      <c r="I6273" s="12">
        <v>44290</v>
      </c>
      <c r="J6273" s="12">
        <v>44408</v>
      </c>
      <c r="K6273" s="15"/>
      <c r="L6273" s="13" t="s">
        <v>14</v>
      </c>
      <c r="M6273" s="7">
        <v>1</v>
      </c>
      <c r="N6273" s="14"/>
    </row>
    <row r="6274" spans="1:14" ht="63">
      <c r="A6274" s="6">
        <v>6273</v>
      </c>
      <c r="B6274" s="8" t="s">
        <v>28499</v>
      </c>
      <c r="C6274" s="9" t="s">
        <v>28692</v>
      </c>
      <c r="D6274" s="10" t="s">
        <v>28619</v>
      </c>
      <c r="E6274" s="11" t="s">
        <v>28735</v>
      </c>
      <c r="F6274" s="6">
        <v>509585</v>
      </c>
      <c r="G6274" s="6" t="s">
        <v>848</v>
      </c>
      <c r="H6274" s="16">
        <v>11782771.473999999</v>
      </c>
      <c r="I6274" s="12">
        <v>44290</v>
      </c>
      <c r="J6274" s="12">
        <v>44408</v>
      </c>
      <c r="K6274" s="15"/>
      <c r="L6274" s="13" t="s">
        <v>14</v>
      </c>
      <c r="M6274" s="7">
        <v>1</v>
      </c>
      <c r="N6274" s="14"/>
    </row>
    <row r="6275" spans="1:14" ht="63">
      <c r="A6275" s="6">
        <v>6274</v>
      </c>
      <c r="B6275" s="8" t="s">
        <v>28499</v>
      </c>
      <c r="C6275" s="9" t="s">
        <v>28736</v>
      </c>
      <c r="D6275" s="10" t="s">
        <v>28737</v>
      </c>
      <c r="E6275" s="11" t="s">
        <v>28738</v>
      </c>
      <c r="F6275" s="6">
        <v>546980</v>
      </c>
      <c r="G6275" s="6" t="s">
        <v>848</v>
      </c>
      <c r="H6275" s="16">
        <v>5993084.5</v>
      </c>
      <c r="I6275" s="12">
        <v>44328</v>
      </c>
      <c r="J6275" s="12">
        <v>44402</v>
      </c>
      <c r="K6275" s="15"/>
      <c r="L6275" s="13" t="s">
        <v>14</v>
      </c>
      <c r="M6275" s="7">
        <v>1</v>
      </c>
      <c r="N6275" s="14"/>
    </row>
    <row r="6276" spans="1:14" ht="47.25">
      <c r="A6276" s="6">
        <v>6275</v>
      </c>
      <c r="B6276" s="8" t="s">
        <v>28499</v>
      </c>
      <c r="C6276" s="9" t="s">
        <v>28739</v>
      </c>
      <c r="D6276" s="10" t="s">
        <v>28740</v>
      </c>
      <c r="E6276" s="11" t="s">
        <v>28741</v>
      </c>
      <c r="F6276" s="6">
        <v>546981</v>
      </c>
      <c r="G6276" s="6" t="s">
        <v>848</v>
      </c>
      <c r="H6276" s="16">
        <v>10907606.449999999</v>
      </c>
      <c r="I6276" s="12">
        <v>44328</v>
      </c>
      <c r="J6276" s="12">
        <v>44448</v>
      </c>
      <c r="K6276" s="15"/>
      <c r="L6276" s="13" t="s">
        <v>14</v>
      </c>
      <c r="M6276" s="7">
        <v>1</v>
      </c>
      <c r="N6276" s="14"/>
    </row>
    <row r="6277" spans="1:14" ht="63">
      <c r="A6277" s="6">
        <v>6276</v>
      </c>
      <c r="B6277" s="8" t="s">
        <v>28499</v>
      </c>
      <c r="C6277" s="9" t="s">
        <v>28742</v>
      </c>
      <c r="D6277" s="10" t="s">
        <v>28568</v>
      </c>
      <c r="E6277" s="11" t="s">
        <v>28743</v>
      </c>
      <c r="F6277" s="6">
        <v>509578</v>
      </c>
      <c r="G6277" s="6" t="s">
        <v>848</v>
      </c>
      <c r="H6277" s="16">
        <v>13040833.617000001</v>
      </c>
      <c r="I6277" s="12">
        <v>44279</v>
      </c>
      <c r="J6277" s="12">
        <v>44405</v>
      </c>
      <c r="K6277" s="15"/>
      <c r="L6277" s="13" t="s">
        <v>14</v>
      </c>
      <c r="M6277" s="7">
        <v>1</v>
      </c>
      <c r="N6277" s="14"/>
    </row>
    <row r="6278" spans="1:14" ht="63">
      <c r="A6278" s="6">
        <v>6277</v>
      </c>
      <c r="B6278" s="8" t="s">
        <v>28499</v>
      </c>
      <c r="C6278" s="9" t="s">
        <v>28744</v>
      </c>
      <c r="D6278" s="10" t="s">
        <v>28745</v>
      </c>
      <c r="E6278" s="11" t="s">
        <v>28746</v>
      </c>
      <c r="F6278" s="6">
        <v>526525</v>
      </c>
      <c r="G6278" s="6" t="s">
        <v>848</v>
      </c>
      <c r="H6278" s="16">
        <v>13483653.050000001</v>
      </c>
      <c r="I6278" s="12">
        <v>44279</v>
      </c>
      <c r="J6278" s="12">
        <v>44398</v>
      </c>
      <c r="K6278" s="15"/>
      <c r="L6278" s="13" t="s">
        <v>14</v>
      </c>
      <c r="M6278" s="7">
        <v>1</v>
      </c>
      <c r="N6278" s="14"/>
    </row>
    <row r="6279" spans="1:14" ht="47.25">
      <c r="A6279" s="6">
        <v>6278</v>
      </c>
      <c r="B6279" s="8" t="s">
        <v>28499</v>
      </c>
      <c r="C6279" s="9" t="s">
        <v>28747</v>
      </c>
      <c r="D6279" s="10" t="s">
        <v>28748</v>
      </c>
      <c r="E6279" s="11" t="s">
        <v>28749</v>
      </c>
      <c r="F6279" s="6">
        <v>562151</v>
      </c>
      <c r="G6279" s="6" t="s">
        <v>848</v>
      </c>
      <c r="H6279" s="16">
        <v>7004361.4000000004</v>
      </c>
      <c r="I6279" s="12">
        <v>44427</v>
      </c>
      <c r="J6279" s="12">
        <v>44501</v>
      </c>
      <c r="K6279" s="15"/>
      <c r="L6279" s="13" t="s">
        <v>14</v>
      </c>
      <c r="M6279" s="7">
        <v>1</v>
      </c>
      <c r="N6279" s="14"/>
    </row>
    <row r="6280" spans="1:14" ht="47.25">
      <c r="A6280" s="6">
        <v>6279</v>
      </c>
      <c r="B6280" s="8" t="s">
        <v>28499</v>
      </c>
      <c r="C6280" s="9" t="s">
        <v>28750</v>
      </c>
      <c r="D6280" s="10" t="s">
        <v>28751</v>
      </c>
      <c r="E6280" s="11" t="s">
        <v>28752</v>
      </c>
      <c r="F6280" s="6">
        <v>516517</v>
      </c>
      <c r="G6280" s="6" t="s">
        <v>848</v>
      </c>
      <c r="H6280" s="16">
        <v>6809798.5499999998</v>
      </c>
      <c r="I6280" s="12">
        <v>44268</v>
      </c>
      <c r="J6280" s="12">
        <v>44342</v>
      </c>
      <c r="K6280" s="15"/>
      <c r="L6280" s="13" t="s">
        <v>14</v>
      </c>
      <c r="M6280" s="7">
        <v>1</v>
      </c>
      <c r="N6280" s="14"/>
    </row>
    <row r="6281" spans="1:14" ht="47.25">
      <c r="A6281" s="6">
        <v>6280</v>
      </c>
      <c r="B6281" s="8" t="s">
        <v>28499</v>
      </c>
      <c r="C6281" s="9" t="s">
        <v>28753</v>
      </c>
      <c r="D6281" s="10" t="s">
        <v>28754</v>
      </c>
      <c r="E6281" s="11" t="s">
        <v>28755</v>
      </c>
      <c r="F6281" s="6">
        <v>526518</v>
      </c>
      <c r="G6281" s="6" t="s">
        <v>848</v>
      </c>
      <c r="H6281" s="16">
        <v>9994242.25</v>
      </c>
      <c r="I6281" s="12">
        <v>44268</v>
      </c>
      <c r="J6281" s="12">
        <v>44397</v>
      </c>
      <c r="K6281" s="15"/>
      <c r="L6281" s="13" t="s">
        <v>14</v>
      </c>
      <c r="M6281" s="7">
        <v>1</v>
      </c>
      <c r="N6281" s="14"/>
    </row>
    <row r="6282" spans="1:14" ht="47.25">
      <c r="A6282" s="6">
        <v>6281</v>
      </c>
      <c r="B6282" s="8" t="s">
        <v>28499</v>
      </c>
      <c r="C6282" s="9" t="s">
        <v>28756</v>
      </c>
      <c r="D6282" s="10" t="s">
        <v>28757</v>
      </c>
      <c r="E6282" s="11" t="s">
        <v>28758</v>
      </c>
      <c r="F6282" s="6">
        <v>526519</v>
      </c>
      <c r="G6282" s="6" t="s">
        <v>848</v>
      </c>
      <c r="H6282" s="16">
        <v>4780495</v>
      </c>
      <c r="I6282" s="12">
        <v>44279</v>
      </c>
      <c r="J6282" s="12">
        <v>44353</v>
      </c>
      <c r="K6282" s="15"/>
      <c r="L6282" s="13" t="s">
        <v>14</v>
      </c>
      <c r="M6282" s="7">
        <v>1</v>
      </c>
      <c r="N6282" s="14"/>
    </row>
    <row r="6283" spans="1:14" ht="63">
      <c r="A6283" s="6">
        <v>6282</v>
      </c>
      <c r="B6283" s="8" t="s">
        <v>28499</v>
      </c>
      <c r="C6283" s="9" t="s">
        <v>28759</v>
      </c>
      <c r="D6283" s="10" t="s">
        <v>28760</v>
      </c>
      <c r="E6283" s="11" t="s">
        <v>28761</v>
      </c>
      <c r="F6283" s="6">
        <v>526522</v>
      </c>
      <c r="G6283" s="6" t="s">
        <v>848</v>
      </c>
      <c r="H6283" s="16">
        <v>3421369.9</v>
      </c>
      <c r="I6283" s="12">
        <v>44268</v>
      </c>
      <c r="J6283" s="12">
        <v>44328</v>
      </c>
      <c r="K6283" s="15"/>
      <c r="L6283" s="13" t="s">
        <v>14</v>
      </c>
      <c r="M6283" s="7">
        <v>1</v>
      </c>
      <c r="N6283" s="14"/>
    </row>
    <row r="6284" spans="1:14" ht="63">
      <c r="A6284" s="6">
        <v>6283</v>
      </c>
      <c r="B6284" s="8" t="s">
        <v>28499</v>
      </c>
      <c r="C6284" s="9" t="s">
        <v>28762</v>
      </c>
      <c r="D6284" s="10" t="s">
        <v>28763</v>
      </c>
      <c r="E6284" s="11" t="s">
        <v>28764</v>
      </c>
      <c r="F6284" s="6">
        <v>526524</v>
      </c>
      <c r="G6284" s="6" t="s">
        <v>848</v>
      </c>
      <c r="H6284" s="16">
        <v>6790005.2999999998</v>
      </c>
      <c r="I6284" s="12">
        <v>44268</v>
      </c>
      <c r="J6284" s="12">
        <v>44342</v>
      </c>
      <c r="K6284" s="15"/>
      <c r="L6284" s="13" t="s">
        <v>14</v>
      </c>
      <c r="M6284" s="7">
        <v>1</v>
      </c>
      <c r="N6284" s="14"/>
    </row>
    <row r="6285" spans="1:14" ht="47.25">
      <c r="A6285" s="6">
        <v>6284</v>
      </c>
      <c r="B6285" s="8" t="s">
        <v>28499</v>
      </c>
      <c r="C6285" s="9" t="s">
        <v>28765</v>
      </c>
      <c r="D6285" s="10" t="s">
        <v>28766</v>
      </c>
      <c r="E6285" s="11" t="s">
        <v>28767</v>
      </c>
      <c r="F6285" s="6">
        <v>516124</v>
      </c>
      <c r="G6285" s="6" t="s">
        <v>848</v>
      </c>
      <c r="H6285" s="16">
        <v>5752332.6500000004</v>
      </c>
      <c r="I6285" s="12">
        <v>44257</v>
      </c>
      <c r="J6285" s="12">
        <v>44331</v>
      </c>
      <c r="K6285" s="15"/>
      <c r="L6285" s="13" t="s">
        <v>14</v>
      </c>
      <c r="M6285" s="7">
        <v>1</v>
      </c>
      <c r="N6285" s="14"/>
    </row>
    <row r="6286" spans="1:14" ht="47.25">
      <c r="A6286" s="6">
        <v>6285</v>
      </c>
      <c r="B6286" s="8" t="s">
        <v>28499</v>
      </c>
      <c r="C6286" s="9" t="s">
        <v>28768</v>
      </c>
      <c r="D6286" s="10" t="s">
        <v>27783</v>
      </c>
      <c r="E6286" s="11" t="s">
        <v>28769</v>
      </c>
      <c r="F6286" s="6">
        <v>516126</v>
      </c>
      <c r="G6286" s="6" t="s">
        <v>848</v>
      </c>
      <c r="H6286" s="16">
        <v>5609484</v>
      </c>
      <c r="I6286" s="12">
        <v>44322</v>
      </c>
      <c r="J6286" s="12">
        <v>44396</v>
      </c>
      <c r="K6286" s="15"/>
      <c r="L6286" s="13" t="s">
        <v>14</v>
      </c>
      <c r="M6286" s="7">
        <v>1</v>
      </c>
      <c r="N6286" s="14"/>
    </row>
    <row r="6287" spans="1:14" ht="63">
      <c r="A6287" s="6">
        <v>6286</v>
      </c>
      <c r="B6287" s="8" t="s">
        <v>28499</v>
      </c>
      <c r="C6287" s="9" t="s">
        <v>28770</v>
      </c>
      <c r="D6287" s="10" t="s">
        <v>28771</v>
      </c>
      <c r="E6287" s="11" t="s">
        <v>28772</v>
      </c>
      <c r="F6287" s="6">
        <v>562152</v>
      </c>
      <c r="G6287" s="6" t="s">
        <v>848</v>
      </c>
      <c r="H6287" s="16">
        <v>3380640.55</v>
      </c>
      <c r="I6287" s="12">
        <v>44362</v>
      </c>
      <c r="J6287" s="12">
        <v>44690</v>
      </c>
      <c r="K6287" s="15"/>
      <c r="L6287" s="13" t="s">
        <v>14</v>
      </c>
      <c r="M6287" s="7">
        <v>1</v>
      </c>
      <c r="N6287" s="14"/>
    </row>
    <row r="6288" spans="1:14" ht="47.25">
      <c r="A6288" s="6">
        <v>6287</v>
      </c>
      <c r="B6288" s="8" t="s">
        <v>28499</v>
      </c>
      <c r="C6288" s="9" t="s">
        <v>28773</v>
      </c>
      <c r="D6288" s="10" t="s">
        <v>28774</v>
      </c>
      <c r="E6288" s="11" t="s">
        <v>28775</v>
      </c>
      <c r="F6288" s="6">
        <v>562153</v>
      </c>
      <c r="G6288" s="6" t="s">
        <v>848</v>
      </c>
      <c r="H6288" s="16">
        <v>3273842.5</v>
      </c>
      <c r="I6288" s="12">
        <v>44475</v>
      </c>
      <c r="J6288" s="12">
        <v>44544</v>
      </c>
      <c r="K6288" s="15"/>
      <c r="L6288" s="13" t="s">
        <v>14</v>
      </c>
      <c r="M6288" s="7">
        <v>1</v>
      </c>
      <c r="N6288" s="14"/>
    </row>
    <row r="6289" spans="1:14" ht="63">
      <c r="A6289" s="6">
        <v>6288</v>
      </c>
      <c r="B6289" s="8" t="s">
        <v>28499</v>
      </c>
      <c r="C6289" s="9" t="s">
        <v>28776</v>
      </c>
      <c r="D6289" s="10" t="s">
        <v>28777</v>
      </c>
      <c r="E6289" s="11" t="s">
        <v>28778</v>
      </c>
      <c r="F6289" s="6">
        <v>569251</v>
      </c>
      <c r="G6289" s="6" t="s">
        <v>608</v>
      </c>
      <c r="H6289" s="16">
        <v>2052897.75</v>
      </c>
      <c r="I6289" s="12">
        <v>44368</v>
      </c>
      <c r="J6289" s="12">
        <v>44397</v>
      </c>
      <c r="K6289" s="15"/>
      <c r="L6289" s="13" t="s">
        <v>14</v>
      </c>
      <c r="M6289" s="7">
        <v>1</v>
      </c>
      <c r="N6289" s="14"/>
    </row>
    <row r="6290" spans="1:14" ht="63">
      <c r="A6290" s="6">
        <v>6289</v>
      </c>
      <c r="B6290" s="8" t="s">
        <v>28499</v>
      </c>
      <c r="C6290" s="9" t="s">
        <v>28779</v>
      </c>
      <c r="D6290" s="10" t="s">
        <v>28777</v>
      </c>
      <c r="E6290" s="11" t="s">
        <v>28780</v>
      </c>
      <c r="F6290" s="6">
        <v>569251</v>
      </c>
      <c r="G6290" s="6" t="s">
        <v>608</v>
      </c>
      <c r="H6290" s="16">
        <v>1114220.25</v>
      </c>
      <c r="I6290" s="12">
        <v>44368</v>
      </c>
      <c r="J6290" s="12">
        <v>44397</v>
      </c>
      <c r="K6290" s="15"/>
      <c r="L6290" s="13" t="s">
        <v>14</v>
      </c>
      <c r="M6290" s="7">
        <v>1</v>
      </c>
      <c r="N6290" s="14"/>
    </row>
    <row r="6291" spans="1:14" ht="63">
      <c r="A6291" s="6">
        <v>6290</v>
      </c>
      <c r="B6291" s="8" t="s">
        <v>28499</v>
      </c>
      <c r="C6291" s="9" t="s">
        <v>28770</v>
      </c>
      <c r="D6291" s="10" t="s">
        <v>28771</v>
      </c>
      <c r="E6291" s="11" t="s">
        <v>28781</v>
      </c>
      <c r="F6291" s="6">
        <v>569249</v>
      </c>
      <c r="G6291" s="6" t="s">
        <v>608</v>
      </c>
      <c r="H6291" s="16">
        <v>100471.05</v>
      </c>
      <c r="I6291" s="12">
        <v>44370</v>
      </c>
      <c r="J6291" s="12">
        <v>44399</v>
      </c>
      <c r="K6291" s="15"/>
      <c r="L6291" s="13" t="s">
        <v>14</v>
      </c>
      <c r="M6291" s="7">
        <v>1</v>
      </c>
      <c r="N6291" s="14"/>
    </row>
    <row r="6292" spans="1:14" ht="63">
      <c r="A6292" s="6">
        <v>6291</v>
      </c>
      <c r="B6292" s="8" t="s">
        <v>28499</v>
      </c>
      <c r="C6292" s="9" t="s">
        <v>28770</v>
      </c>
      <c r="D6292" s="10" t="s">
        <v>28771</v>
      </c>
      <c r="E6292" s="11" t="s">
        <v>28782</v>
      </c>
      <c r="F6292" s="6">
        <v>569249</v>
      </c>
      <c r="G6292" s="6" t="s">
        <v>608</v>
      </c>
      <c r="H6292" s="16">
        <v>185886.5</v>
      </c>
      <c r="I6292" s="12">
        <v>44370</v>
      </c>
      <c r="J6292" s="12">
        <v>44399</v>
      </c>
      <c r="K6292" s="15"/>
      <c r="L6292" s="13" t="s">
        <v>14</v>
      </c>
      <c r="M6292" s="7">
        <v>1</v>
      </c>
      <c r="N6292" s="14"/>
    </row>
    <row r="6293" spans="1:14" ht="63">
      <c r="A6293" s="6">
        <v>6292</v>
      </c>
      <c r="B6293" s="8" t="s">
        <v>28499</v>
      </c>
      <c r="C6293" s="9" t="s">
        <v>28770</v>
      </c>
      <c r="D6293" s="10" t="s">
        <v>28771</v>
      </c>
      <c r="E6293" s="11" t="s">
        <v>28783</v>
      </c>
      <c r="F6293" s="6">
        <v>569249</v>
      </c>
      <c r="G6293" s="6" t="s">
        <v>608</v>
      </c>
      <c r="H6293" s="16">
        <v>391591.9</v>
      </c>
      <c r="I6293" s="12">
        <v>44370</v>
      </c>
      <c r="J6293" s="12">
        <v>44399</v>
      </c>
      <c r="K6293" s="15"/>
      <c r="L6293" s="13" t="s">
        <v>14</v>
      </c>
      <c r="M6293" s="7">
        <v>1</v>
      </c>
      <c r="N6293" s="14"/>
    </row>
    <row r="6294" spans="1:14" ht="47.25">
      <c r="A6294" s="6">
        <v>6293</v>
      </c>
      <c r="B6294" s="8" t="s">
        <v>28499</v>
      </c>
      <c r="C6294" s="9" t="s">
        <v>28784</v>
      </c>
      <c r="D6294" s="10" t="s">
        <v>11339</v>
      </c>
      <c r="E6294" s="11" t="s">
        <v>28785</v>
      </c>
      <c r="F6294" s="6">
        <v>556783</v>
      </c>
      <c r="G6294" s="6" t="s">
        <v>608</v>
      </c>
      <c r="H6294" s="16">
        <v>1756350.5</v>
      </c>
      <c r="I6294" s="12">
        <v>44304</v>
      </c>
      <c r="J6294" s="12">
        <v>44364</v>
      </c>
      <c r="K6294" s="15"/>
      <c r="L6294" s="13" t="s">
        <v>14</v>
      </c>
      <c r="M6294" s="7">
        <v>1</v>
      </c>
      <c r="N6294" s="14"/>
    </row>
    <row r="6295" spans="1:14" ht="63">
      <c r="A6295" s="6">
        <v>6294</v>
      </c>
      <c r="B6295" s="8" t="s">
        <v>28499</v>
      </c>
      <c r="C6295" s="9" t="s">
        <v>28786</v>
      </c>
      <c r="D6295" s="10" t="s">
        <v>28787</v>
      </c>
      <c r="E6295" s="11" t="s">
        <v>28788</v>
      </c>
      <c r="F6295" s="6">
        <v>569248</v>
      </c>
      <c r="G6295" s="6" t="s">
        <v>608</v>
      </c>
      <c r="H6295" s="16">
        <v>133642.20000000001</v>
      </c>
      <c r="I6295" s="12">
        <v>44375</v>
      </c>
      <c r="J6295" s="12">
        <v>44404</v>
      </c>
      <c r="K6295" s="15"/>
      <c r="L6295" s="13" t="s">
        <v>14</v>
      </c>
      <c r="M6295" s="7">
        <v>1</v>
      </c>
      <c r="N6295" s="14"/>
    </row>
    <row r="6296" spans="1:14" ht="63">
      <c r="A6296" s="6">
        <v>6295</v>
      </c>
      <c r="B6296" s="8" t="s">
        <v>28499</v>
      </c>
      <c r="C6296" s="9" t="s">
        <v>28789</v>
      </c>
      <c r="D6296" s="10" t="s">
        <v>28787</v>
      </c>
      <c r="E6296" s="11" t="s">
        <v>28790</v>
      </c>
      <c r="F6296" s="6">
        <v>569248</v>
      </c>
      <c r="G6296" s="6" t="s">
        <v>608</v>
      </c>
      <c r="H6296" s="16">
        <v>98796.2</v>
      </c>
      <c r="I6296" s="12">
        <v>44375</v>
      </c>
      <c r="J6296" s="12">
        <v>44404</v>
      </c>
      <c r="K6296" s="15"/>
      <c r="L6296" s="13" t="s">
        <v>14</v>
      </c>
      <c r="M6296" s="7">
        <v>1</v>
      </c>
      <c r="N6296" s="14"/>
    </row>
    <row r="6297" spans="1:14" ht="63">
      <c r="A6297" s="6">
        <v>6296</v>
      </c>
      <c r="B6297" s="8" t="s">
        <v>28499</v>
      </c>
      <c r="C6297" s="9" t="s">
        <v>28791</v>
      </c>
      <c r="D6297" s="10" t="s">
        <v>28787</v>
      </c>
      <c r="E6297" s="11" t="s">
        <v>28792</v>
      </c>
      <c r="F6297" s="6">
        <v>569248</v>
      </c>
      <c r="G6297" s="6" t="s">
        <v>608</v>
      </c>
      <c r="H6297" s="16">
        <v>573301.25</v>
      </c>
      <c r="I6297" s="12">
        <v>44375</v>
      </c>
      <c r="J6297" s="12">
        <v>44404</v>
      </c>
      <c r="K6297" s="15"/>
      <c r="L6297" s="13" t="s">
        <v>14</v>
      </c>
      <c r="M6297" s="7">
        <v>1</v>
      </c>
      <c r="N6297" s="14"/>
    </row>
    <row r="6298" spans="1:14" ht="63">
      <c r="A6298" s="6">
        <v>6297</v>
      </c>
      <c r="B6298" s="8" t="s">
        <v>28499</v>
      </c>
      <c r="C6298" s="9" t="s">
        <v>28786</v>
      </c>
      <c r="D6298" s="10" t="s">
        <v>28787</v>
      </c>
      <c r="E6298" s="11" t="s">
        <v>28793</v>
      </c>
      <c r="F6298" s="6">
        <v>569248</v>
      </c>
      <c r="G6298" s="6" t="s">
        <v>608</v>
      </c>
      <c r="H6298" s="16">
        <v>221149.55</v>
      </c>
      <c r="I6298" s="12">
        <v>44375</v>
      </c>
      <c r="J6298" s="12">
        <v>44404</v>
      </c>
      <c r="K6298" s="15"/>
      <c r="L6298" s="13" t="s">
        <v>14</v>
      </c>
      <c r="M6298" s="7">
        <v>1</v>
      </c>
      <c r="N6298" s="14"/>
    </row>
    <row r="6299" spans="1:14" ht="47.25">
      <c r="A6299" s="6">
        <v>6298</v>
      </c>
      <c r="B6299" s="8" t="s">
        <v>28499</v>
      </c>
      <c r="C6299" s="9" t="s">
        <v>28794</v>
      </c>
      <c r="D6299" s="10" t="s">
        <v>28534</v>
      </c>
      <c r="E6299" s="11" t="s">
        <v>28795</v>
      </c>
      <c r="F6299" s="6">
        <v>490980</v>
      </c>
      <c r="G6299" s="6" t="s">
        <v>608</v>
      </c>
      <c r="H6299" s="16">
        <v>18907239.296</v>
      </c>
      <c r="I6299" s="12">
        <v>44199</v>
      </c>
      <c r="J6299" s="12">
        <v>44318</v>
      </c>
      <c r="K6299" s="15">
        <v>5124730</v>
      </c>
      <c r="L6299" s="13" t="s">
        <v>14</v>
      </c>
      <c r="M6299" s="7">
        <v>1</v>
      </c>
      <c r="N6299" s="14"/>
    </row>
    <row r="6300" spans="1:14" ht="78.75">
      <c r="A6300" s="6">
        <v>6299</v>
      </c>
      <c r="B6300" s="8" t="s">
        <v>28499</v>
      </c>
      <c r="C6300" s="9" t="s">
        <v>28796</v>
      </c>
      <c r="D6300" s="10" t="s">
        <v>28797</v>
      </c>
      <c r="E6300" s="11" t="s">
        <v>28798</v>
      </c>
      <c r="F6300" s="6">
        <v>569246</v>
      </c>
      <c r="G6300" s="6" t="s">
        <v>608</v>
      </c>
      <c r="H6300" s="16">
        <v>1814013.6</v>
      </c>
      <c r="I6300" s="12">
        <v>44382</v>
      </c>
      <c r="J6300" s="12">
        <v>44412</v>
      </c>
      <c r="K6300" s="15"/>
      <c r="L6300" s="13" t="s">
        <v>14</v>
      </c>
      <c r="M6300" s="7">
        <v>1</v>
      </c>
      <c r="N6300" s="14"/>
    </row>
    <row r="6301" spans="1:14" ht="78.75">
      <c r="A6301" s="6">
        <v>6300</v>
      </c>
      <c r="B6301" s="8" t="s">
        <v>28499</v>
      </c>
      <c r="C6301" s="9" t="s">
        <v>28796</v>
      </c>
      <c r="D6301" s="10" t="s">
        <v>28797</v>
      </c>
      <c r="E6301" s="11" t="s">
        <v>28799</v>
      </c>
      <c r="F6301" s="6">
        <v>569246</v>
      </c>
      <c r="G6301" s="6" t="s">
        <v>608</v>
      </c>
      <c r="H6301" s="16">
        <v>1162306</v>
      </c>
      <c r="I6301" s="12">
        <v>44382</v>
      </c>
      <c r="J6301" s="12">
        <v>44412</v>
      </c>
      <c r="K6301" s="15"/>
      <c r="L6301" s="13" t="s">
        <v>14</v>
      </c>
      <c r="M6301" s="7">
        <v>1</v>
      </c>
      <c r="N6301" s="14"/>
    </row>
    <row r="6302" spans="1:14" ht="63">
      <c r="A6302" s="6">
        <v>6301</v>
      </c>
      <c r="B6302" s="8" t="s">
        <v>28499</v>
      </c>
      <c r="C6302" s="9" t="s">
        <v>28800</v>
      </c>
      <c r="D6302" s="10" t="s">
        <v>28801</v>
      </c>
      <c r="E6302" s="11" t="s">
        <v>28795</v>
      </c>
      <c r="F6302" s="6">
        <v>569247</v>
      </c>
      <c r="G6302" s="6" t="s">
        <v>608</v>
      </c>
      <c r="H6302" s="16">
        <v>2399125.25</v>
      </c>
      <c r="I6302" s="12">
        <v>44376</v>
      </c>
      <c r="J6302" s="12">
        <v>44405</v>
      </c>
      <c r="K6302" s="15"/>
      <c r="L6302" s="13" t="s">
        <v>14</v>
      </c>
      <c r="M6302" s="7">
        <v>1</v>
      </c>
      <c r="N6302" s="14"/>
    </row>
    <row r="6303" spans="1:14" ht="63">
      <c r="A6303" s="6">
        <v>6302</v>
      </c>
      <c r="B6303" s="8" t="s">
        <v>28499</v>
      </c>
      <c r="C6303" s="9" t="s">
        <v>28802</v>
      </c>
      <c r="D6303" s="10" t="s">
        <v>28803</v>
      </c>
      <c r="E6303" s="11" t="s">
        <v>28804</v>
      </c>
      <c r="F6303" s="6">
        <v>569250</v>
      </c>
      <c r="G6303" s="6" t="s">
        <v>608</v>
      </c>
      <c r="H6303" s="16">
        <v>592817.1</v>
      </c>
      <c r="I6303" s="12">
        <v>44381</v>
      </c>
      <c r="J6303" s="12">
        <v>44411</v>
      </c>
      <c r="K6303" s="15"/>
      <c r="L6303" s="13" t="s">
        <v>14</v>
      </c>
      <c r="M6303" s="7">
        <v>1</v>
      </c>
      <c r="N6303" s="14"/>
    </row>
    <row r="6304" spans="1:14" ht="47.25">
      <c r="A6304" s="6">
        <v>6303</v>
      </c>
      <c r="B6304" s="8" t="s">
        <v>28499</v>
      </c>
      <c r="C6304" s="9" t="s">
        <v>28678</v>
      </c>
      <c r="D6304" s="10" t="s">
        <v>28679</v>
      </c>
      <c r="E6304" s="11" t="s">
        <v>28805</v>
      </c>
      <c r="F6304" s="6">
        <v>561203</v>
      </c>
      <c r="G6304" s="6" t="s">
        <v>28806</v>
      </c>
      <c r="H6304" s="16">
        <v>916570.45</v>
      </c>
      <c r="I6304" s="12">
        <v>44331</v>
      </c>
      <c r="J6304" s="12">
        <v>44421</v>
      </c>
      <c r="K6304" s="15"/>
      <c r="L6304" s="13" t="s">
        <v>14</v>
      </c>
      <c r="M6304" s="7">
        <v>1</v>
      </c>
      <c r="N6304" s="14"/>
    </row>
    <row r="6305" spans="1:14" ht="315">
      <c r="A6305" s="6">
        <v>6304</v>
      </c>
      <c r="B6305" s="8" t="s">
        <v>8085</v>
      </c>
      <c r="C6305" s="9" t="s">
        <v>8086</v>
      </c>
      <c r="D6305" s="10" t="s">
        <v>8087</v>
      </c>
      <c r="E6305" s="11" t="s">
        <v>8088</v>
      </c>
      <c r="F6305" s="6">
        <v>254907</v>
      </c>
      <c r="G6305" s="6" t="s">
        <v>1587</v>
      </c>
      <c r="H6305" s="16">
        <v>361411361.74000001</v>
      </c>
      <c r="I6305" s="12" t="s">
        <v>8089</v>
      </c>
      <c r="J6305" s="12">
        <v>44295</v>
      </c>
      <c r="K6305" s="15">
        <v>117380475</v>
      </c>
      <c r="L6305" s="13" t="s">
        <v>70</v>
      </c>
      <c r="M6305" s="7">
        <v>1</v>
      </c>
      <c r="N6305" s="14"/>
    </row>
    <row r="6306" spans="1:14" ht="315">
      <c r="A6306" s="6">
        <v>6305</v>
      </c>
      <c r="B6306" s="8" t="s">
        <v>8085</v>
      </c>
      <c r="C6306" s="9" t="s">
        <v>8090</v>
      </c>
      <c r="D6306" s="10" t="s">
        <v>8091</v>
      </c>
      <c r="E6306" s="11" t="s">
        <v>8092</v>
      </c>
      <c r="F6306" s="6">
        <v>254907</v>
      </c>
      <c r="G6306" s="6" t="s">
        <v>1587</v>
      </c>
      <c r="H6306" s="16">
        <v>361411361.74000001</v>
      </c>
      <c r="I6306" s="12" t="s">
        <v>8089</v>
      </c>
      <c r="J6306" s="12">
        <v>44295</v>
      </c>
      <c r="K6306" s="15">
        <v>117380475</v>
      </c>
      <c r="L6306" s="13" t="s">
        <v>70</v>
      </c>
      <c r="M6306" s="7">
        <v>0.51</v>
      </c>
      <c r="N6306" s="14"/>
    </row>
    <row r="6307" spans="1:14" ht="315">
      <c r="A6307" s="6">
        <v>6306</v>
      </c>
      <c r="B6307" s="8" t="s">
        <v>8085</v>
      </c>
      <c r="C6307" s="9" t="s">
        <v>8093</v>
      </c>
      <c r="D6307" s="10" t="s">
        <v>1775</v>
      </c>
      <c r="E6307" s="11" t="s">
        <v>8092</v>
      </c>
      <c r="F6307" s="6">
        <v>254907</v>
      </c>
      <c r="G6307" s="6" t="s">
        <v>1587</v>
      </c>
      <c r="H6307" s="16">
        <v>361411361.74000001</v>
      </c>
      <c r="I6307" s="12" t="s">
        <v>8089</v>
      </c>
      <c r="J6307" s="12">
        <v>44295</v>
      </c>
      <c r="K6307" s="15">
        <v>117380475</v>
      </c>
      <c r="L6307" s="13" t="s">
        <v>70</v>
      </c>
      <c r="M6307" s="7">
        <v>0.49</v>
      </c>
      <c r="N6307" s="14"/>
    </row>
    <row r="6308" spans="1:14" ht="63">
      <c r="A6308" s="6">
        <v>6307</v>
      </c>
      <c r="B6308" s="8" t="s">
        <v>8085</v>
      </c>
      <c r="C6308" s="9" t="s">
        <v>8094</v>
      </c>
      <c r="D6308" s="10" t="s">
        <v>8095</v>
      </c>
      <c r="E6308" s="11" t="s">
        <v>8096</v>
      </c>
      <c r="F6308" s="6">
        <v>378605</v>
      </c>
      <c r="G6308" s="6" t="s">
        <v>8097</v>
      </c>
      <c r="H6308" s="16">
        <v>24582740.989999998</v>
      </c>
      <c r="I6308" s="12">
        <v>44137</v>
      </c>
      <c r="J6308" s="12" t="s">
        <v>8098</v>
      </c>
      <c r="K6308" s="15">
        <v>21817470</v>
      </c>
      <c r="L6308" s="13" t="s">
        <v>70</v>
      </c>
      <c r="M6308" s="7">
        <v>1</v>
      </c>
      <c r="N6308" s="14"/>
    </row>
    <row r="6309" spans="1:14" ht="63">
      <c r="A6309" s="6">
        <v>6308</v>
      </c>
      <c r="B6309" s="8" t="s">
        <v>8085</v>
      </c>
      <c r="C6309" s="9" t="s">
        <v>8099</v>
      </c>
      <c r="D6309" s="10" t="s">
        <v>8100</v>
      </c>
      <c r="E6309" s="11" t="s">
        <v>8096</v>
      </c>
      <c r="F6309" s="6">
        <v>378605</v>
      </c>
      <c r="G6309" s="6" t="s">
        <v>8097</v>
      </c>
      <c r="H6309" s="16">
        <v>24582740.989999998</v>
      </c>
      <c r="I6309" s="12">
        <v>44137</v>
      </c>
      <c r="J6309" s="12" t="s">
        <v>8098</v>
      </c>
      <c r="K6309" s="15">
        <v>21817470</v>
      </c>
      <c r="L6309" s="13" t="s">
        <v>70</v>
      </c>
      <c r="M6309" s="7">
        <v>0.51</v>
      </c>
      <c r="N6309" s="14"/>
    </row>
    <row r="6310" spans="1:14" ht="78.75">
      <c r="A6310" s="6">
        <v>6309</v>
      </c>
      <c r="B6310" s="8" t="s">
        <v>8085</v>
      </c>
      <c r="C6310" s="9" t="s">
        <v>8101</v>
      </c>
      <c r="D6310" s="10" t="s">
        <v>8102</v>
      </c>
      <c r="E6310" s="11" t="s">
        <v>8096</v>
      </c>
      <c r="F6310" s="6">
        <v>378605</v>
      </c>
      <c r="G6310" s="6" t="s">
        <v>8097</v>
      </c>
      <c r="H6310" s="16">
        <v>24582740.989999998</v>
      </c>
      <c r="I6310" s="12">
        <v>44137</v>
      </c>
      <c r="J6310" s="12" t="s">
        <v>8098</v>
      </c>
      <c r="K6310" s="15">
        <v>21817470</v>
      </c>
      <c r="L6310" s="13" t="s">
        <v>70</v>
      </c>
      <c r="M6310" s="7">
        <v>0.49</v>
      </c>
      <c r="N6310" s="14"/>
    </row>
    <row r="6311" spans="1:14" ht="78.75">
      <c r="A6311" s="6">
        <v>6310</v>
      </c>
      <c r="B6311" s="8" t="s">
        <v>8085</v>
      </c>
      <c r="C6311" s="9" t="s">
        <v>8103</v>
      </c>
      <c r="D6311" s="10" t="s">
        <v>8104</v>
      </c>
      <c r="E6311" s="11" t="s">
        <v>8105</v>
      </c>
      <c r="F6311" s="6">
        <v>377636</v>
      </c>
      <c r="G6311" s="6" t="s">
        <v>1638</v>
      </c>
      <c r="H6311" s="16">
        <v>3319898.5</v>
      </c>
      <c r="I6311" s="12" t="s">
        <v>8106</v>
      </c>
      <c r="J6311" s="12" t="s">
        <v>8107</v>
      </c>
      <c r="K6311" s="15">
        <v>3087189</v>
      </c>
      <c r="L6311" s="13" t="s">
        <v>14</v>
      </c>
      <c r="M6311" s="7">
        <v>1</v>
      </c>
      <c r="N6311" s="14"/>
    </row>
    <row r="6312" spans="1:14" ht="78.75">
      <c r="A6312" s="6">
        <v>6311</v>
      </c>
      <c r="B6312" s="8" t="s">
        <v>8085</v>
      </c>
      <c r="C6312" s="9" t="s">
        <v>8108</v>
      </c>
      <c r="D6312" s="10" t="s">
        <v>2806</v>
      </c>
      <c r="E6312" s="11" t="s">
        <v>8109</v>
      </c>
      <c r="F6312" s="6">
        <v>419661</v>
      </c>
      <c r="G6312" s="6" t="s">
        <v>801</v>
      </c>
      <c r="H6312" s="16">
        <v>30653735.620000001</v>
      </c>
      <c r="I6312" s="12">
        <v>44140</v>
      </c>
      <c r="J6312" s="12" t="s">
        <v>8110</v>
      </c>
      <c r="K6312" s="15">
        <v>15000000</v>
      </c>
      <c r="L6312" s="13" t="s">
        <v>14</v>
      </c>
      <c r="M6312" s="7">
        <v>1</v>
      </c>
      <c r="N6312" s="14"/>
    </row>
    <row r="6313" spans="1:14" ht="63">
      <c r="A6313" s="6">
        <v>6312</v>
      </c>
      <c r="B6313" s="8" t="s">
        <v>8085</v>
      </c>
      <c r="C6313" s="9" t="s">
        <v>8111</v>
      </c>
      <c r="D6313" s="10" t="s">
        <v>8112</v>
      </c>
      <c r="E6313" s="11" t="s">
        <v>8113</v>
      </c>
      <c r="F6313" s="6">
        <v>396644</v>
      </c>
      <c r="G6313" s="6" t="s">
        <v>801</v>
      </c>
      <c r="H6313" s="16">
        <v>26479014.030000001</v>
      </c>
      <c r="I6313" s="12">
        <v>44077</v>
      </c>
      <c r="J6313" s="12" t="s">
        <v>8114</v>
      </c>
      <c r="K6313" s="15">
        <v>1306439</v>
      </c>
      <c r="L6313" s="13" t="s">
        <v>14</v>
      </c>
      <c r="M6313" s="7">
        <v>1</v>
      </c>
      <c r="N6313" s="14"/>
    </row>
    <row r="6314" spans="1:14" ht="63">
      <c r="A6314" s="6">
        <v>6313</v>
      </c>
      <c r="B6314" s="8" t="s">
        <v>8085</v>
      </c>
      <c r="C6314" s="9" t="s">
        <v>8115</v>
      </c>
      <c r="D6314" s="10" t="s">
        <v>8112</v>
      </c>
      <c r="E6314" s="11" t="s">
        <v>8116</v>
      </c>
      <c r="F6314" s="6">
        <v>396645</v>
      </c>
      <c r="G6314" s="6" t="s">
        <v>801</v>
      </c>
      <c r="H6314" s="16">
        <v>17421182.420000002</v>
      </c>
      <c r="I6314" s="12">
        <v>44077</v>
      </c>
      <c r="J6314" s="12" t="s">
        <v>5209</v>
      </c>
      <c r="K6314" s="15">
        <v>0</v>
      </c>
      <c r="L6314" s="13" t="s">
        <v>14</v>
      </c>
      <c r="M6314" s="7">
        <v>1</v>
      </c>
      <c r="N6314" s="14"/>
    </row>
    <row r="6315" spans="1:14" ht="63">
      <c r="A6315" s="6">
        <v>6314</v>
      </c>
      <c r="B6315" s="8" t="s">
        <v>8085</v>
      </c>
      <c r="C6315" s="9" t="s">
        <v>8115</v>
      </c>
      <c r="D6315" s="10" t="s">
        <v>8112</v>
      </c>
      <c r="E6315" s="11" t="s">
        <v>8117</v>
      </c>
      <c r="F6315" s="6">
        <v>396650</v>
      </c>
      <c r="G6315" s="6" t="s">
        <v>801</v>
      </c>
      <c r="H6315" s="16">
        <v>26882394.579999998</v>
      </c>
      <c r="I6315" s="12">
        <v>43865</v>
      </c>
      <c r="J6315" s="12" t="s">
        <v>4600</v>
      </c>
      <c r="K6315" s="15">
        <v>0</v>
      </c>
      <c r="L6315" s="13" t="s">
        <v>14</v>
      </c>
      <c r="M6315" s="7">
        <v>1</v>
      </c>
      <c r="N6315" s="14"/>
    </row>
    <row r="6316" spans="1:14" ht="78.75">
      <c r="A6316" s="6">
        <v>6315</v>
      </c>
      <c r="B6316" s="8" t="s">
        <v>8085</v>
      </c>
      <c r="C6316" s="9" t="s">
        <v>8118</v>
      </c>
      <c r="D6316" s="10" t="s">
        <v>8119</v>
      </c>
      <c r="E6316" s="11" t="s">
        <v>8120</v>
      </c>
      <c r="F6316" s="6">
        <v>484538</v>
      </c>
      <c r="G6316" s="6" t="s">
        <v>801</v>
      </c>
      <c r="H6316" s="16">
        <v>27353728.27</v>
      </c>
      <c r="I6316" s="12" t="s">
        <v>5408</v>
      </c>
      <c r="J6316" s="12" t="s">
        <v>8121</v>
      </c>
      <c r="K6316" s="15">
        <v>4943561</v>
      </c>
      <c r="L6316" s="13" t="s">
        <v>14</v>
      </c>
      <c r="M6316" s="7">
        <v>1</v>
      </c>
      <c r="N6316" s="14"/>
    </row>
    <row r="6317" spans="1:14" ht="157.5">
      <c r="A6317" s="6">
        <v>6316</v>
      </c>
      <c r="B6317" s="8" t="s">
        <v>8085</v>
      </c>
      <c r="C6317" s="9" t="s">
        <v>8122</v>
      </c>
      <c r="D6317" s="10" t="s">
        <v>8123</v>
      </c>
      <c r="E6317" s="11" t="s">
        <v>8124</v>
      </c>
      <c r="F6317" s="6">
        <v>195431</v>
      </c>
      <c r="G6317" s="6" t="s">
        <v>3644</v>
      </c>
      <c r="H6317" s="16">
        <v>10967685.550000001</v>
      </c>
      <c r="I6317" s="12" t="s">
        <v>8125</v>
      </c>
      <c r="J6317" s="12">
        <v>43503</v>
      </c>
      <c r="K6317" s="15">
        <v>10817919</v>
      </c>
      <c r="L6317" s="13" t="s">
        <v>14</v>
      </c>
      <c r="M6317" s="7">
        <v>1</v>
      </c>
      <c r="N6317" s="14"/>
    </row>
    <row r="6318" spans="1:14" ht="94.5">
      <c r="A6318" s="6">
        <v>6317</v>
      </c>
      <c r="B6318" s="8" t="s">
        <v>8085</v>
      </c>
      <c r="C6318" s="9" t="s">
        <v>8126</v>
      </c>
      <c r="D6318" s="10" t="s">
        <v>1377</v>
      </c>
      <c r="E6318" s="11" t="s">
        <v>8127</v>
      </c>
      <c r="F6318" s="6">
        <v>185207</v>
      </c>
      <c r="G6318" s="6" t="s">
        <v>1508</v>
      </c>
      <c r="H6318" s="16">
        <v>13956403</v>
      </c>
      <c r="I6318" s="12" t="s">
        <v>8128</v>
      </c>
      <c r="J6318" s="12" t="s">
        <v>8129</v>
      </c>
      <c r="K6318" s="15">
        <v>13943018</v>
      </c>
      <c r="L6318" s="13" t="s">
        <v>14</v>
      </c>
      <c r="M6318" s="7">
        <v>1</v>
      </c>
      <c r="N6318" s="14"/>
    </row>
    <row r="6319" spans="1:14" ht="78.75">
      <c r="A6319" s="6">
        <v>6318</v>
      </c>
      <c r="B6319" s="8" t="s">
        <v>8085</v>
      </c>
      <c r="C6319" s="9" t="s">
        <v>8130</v>
      </c>
      <c r="D6319" s="10" t="s">
        <v>8131</v>
      </c>
      <c r="E6319" s="11" t="s">
        <v>8132</v>
      </c>
      <c r="F6319" s="6">
        <v>288338</v>
      </c>
      <c r="G6319" s="6" t="s">
        <v>1508</v>
      </c>
      <c r="H6319" s="16">
        <v>22555648.559999999</v>
      </c>
      <c r="I6319" s="12" t="s">
        <v>8133</v>
      </c>
      <c r="J6319" s="12" t="s">
        <v>8134</v>
      </c>
      <c r="K6319" s="15">
        <v>22496553</v>
      </c>
      <c r="L6319" s="13" t="s">
        <v>14</v>
      </c>
      <c r="M6319" s="7">
        <v>1</v>
      </c>
      <c r="N6319" s="14"/>
    </row>
    <row r="6320" spans="1:14" ht="110.25">
      <c r="A6320" s="6">
        <v>6319</v>
      </c>
      <c r="B6320" s="8" t="s">
        <v>8085</v>
      </c>
      <c r="C6320" s="9" t="s">
        <v>8135</v>
      </c>
      <c r="D6320" s="10" t="s">
        <v>8136</v>
      </c>
      <c r="E6320" s="11" t="s">
        <v>8137</v>
      </c>
      <c r="F6320" s="6">
        <v>288544</v>
      </c>
      <c r="G6320" s="6" t="s">
        <v>1508</v>
      </c>
      <c r="H6320" s="16">
        <v>30166128.789999999</v>
      </c>
      <c r="I6320" s="12" t="s">
        <v>8133</v>
      </c>
      <c r="J6320" s="12" t="s">
        <v>710</v>
      </c>
      <c r="K6320" s="15">
        <v>30138858</v>
      </c>
      <c r="L6320" s="13" t="s">
        <v>14</v>
      </c>
      <c r="M6320" s="7">
        <v>1</v>
      </c>
      <c r="N6320" s="14"/>
    </row>
    <row r="6321" spans="1:14" ht="94.5">
      <c r="A6321" s="6">
        <v>6320</v>
      </c>
      <c r="B6321" s="8" t="s">
        <v>8085</v>
      </c>
      <c r="C6321" s="9" t="s">
        <v>8138</v>
      </c>
      <c r="D6321" s="10" t="s">
        <v>8139</v>
      </c>
      <c r="E6321" s="11" t="s">
        <v>8140</v>
      </c>
      <c r="F6321" s="6">
        <v>185226</v>
      </c>
      <c r="G6321" s="6" t="s">
        <v>1508</v>
      </c>
      <c r="H6321" s="16">
        <v>11200255.85</v>
      </c>
      <c r="I6321" s="12">
        <v>43379</v>
      </c>
      <c r="J6321" s="12" t="s">
        <v>8141</v>
      </c>
      <c r="K6321" s="15">
        <v>4835227</v>
      </c>
      <c r="L6321" s="13" t="s">
        <v>14</v>
      </c>
      <c r="M6321" s="7">
        <v>1</v>
      </c>
      <c r="N6321" s="14"/>
    </row>
    <row r="6322" spans="1:14" ht="204.75">
      <c r="A6322" s="6">
        <v>6321</v>
      </c>
      <c r="B6322" s="8" t="s">
        <v>8085</v>
      </c>
      <c r="C6322" s="9" t="s">
        <v>8142</v>
      </c>
      <c r="D6322" s="10" t="s">
        <v>8143</v>
      </c>
      <c r="E6322" s="11" t="s">
        <v>8144</v>
      </c>
      <c r="F6322" s="6">
        <v>232449</v>
      </c>
      <c r="G6322" s="6" t="s">
        <v>1508</v>
      </c>
      <c r="H6322" s="16">
        <v>28219262.48</v>
      </c>
      <c r="I6322" s="12" t="s">
        <v>8145</v>
      </c>
      <c r="J6322" s="12" t="s">
        <v>8146</v>
      </c>
      <c r="K6322" s="15">
        <v>27851122</v>
      </c>
      <c r="L6322" s="13" t="s">
        <v>14</v>
      </c>
      <c r="M6322" s="7">
        <v>1</v>
      </c>
      <c r="N6322" s="14"/>
    </row>
    <row r="6323" spans="1:14" ht="220.5">
      <c r="A6323" s="6">
        <v>6322</v>
      </c>
      <c r="B6323" s="8" t="s">
        <v>8085</v>
      </c>
      <c r="C6323" s="9" t="s">
        <v>8142</v>
      </c>
      <c r="D6323" s="10" t="s">
        <v>8143</v>
      </c>
      <c r="E6323" s="11" t="s">
        <v>8147</v>
      </c>
      <c r="F6323" s="6">
        <v>232453</v>
      </c>
      <c r="G6323" s="6" t="s">
        <v>1508</v>
      </c>
      <c r="H6323" s="16">
        <v>21706050.420000002</v>
      </c>
      <c r="I6323" s="12" t="s">
        <v>8145</v>
      </c>
      <c r="J6323" s="12" t="s">
        <v>8146</v>
      </c>
      <c r="K6323" s="15">
        <v>21034724</v>
      </c>
      <c r="L6323" s="13" t="s">
        <v>14</v>
      </c>
      <c r="M6323" s="7">
        <v>1</v>
      </c>
      <c r="N6323" s="14"/>
    </row>
    <row r="6324" spans="1:14" ht="110.25">
      <c r="A6324" s="6">
        <v>6323</v>
      </c>
      <c r="B6324" s="8" t="s">
        <v>8085</v>
      </c>
      <c r="C6324" s="9" t="s">
        <v>8138</v>
      </c>
      <c r="D6324" s="10" t="s">
        <v>8139</v>
      </c>
      <c r="E6324" s="11" t="s">
        <v>8148</v>
      </c>
      <c r="F6324" s="6">
        <v>185217</v>
      </c>
      <c r="G6324" s="6" t="s">
        <v>1508</v>
      </c>
      <c r="H6324" s="16">
        <v>4568546</v>
      </c>
      <c r="I6324" s="12">
        <v>43379</v>
      </c>
      <c r="J6324" s="12" t="s">
        <v>8149</v>
      </c>
      <c r="K6324" s="15">
        <v>4000000</v>
      </c>
      <c r="L6324" s="13" t="s">
        <v>14</v>
      </c>
      <c r="M6324" s="7">
        <v>1</v>
      </c>
      <c r="N6324" s="14"/>
    </row>
    <row r="6325" spans="1:14" ht="110.25">
      <c r="A6325" s="6">
        <v>6324</v>
      </c>
      <c r="B6325" s="8" t="s">
        <v>8085</v>
      </c>
      <c r="C6325" s="9" t="s">
        <v>8150</v>
      </c>
      <c r="D6325" s="10" t="s">
        <v>8151</v>
      </c>
      <c r="E6325" s="11" t="s">
        <v>8152</v>
      </c>
      <c r="F6325" s="6">
        <v>185220</v>
      </c>
      <c r="G6325" s="6" t="s">
        <v>1508</v>
      </c>
      <c r="H6325" s="16">
        <v>6319077.9500000002</v>
      </c>
      <c r="I6325" s="12" t="s">
        <v>8153</v>
      </c>
      <c r="J6325" s="12" t="s">
        <v>8154</v>
      </c>
      <c r="K6325" s="15">
        <v>6292730</v>
      </c>
      <c r="L6325" s="13" t="s">
        <v>14</v>
      </c>
      <c r="M6325" s="7">
        <v>1</v>
      </c>
      <c r="N6325" s="14"/>
    </row>
    <row r="6326" spans="1:14" ht="141.75">
      <c r="A6326" s="6">
        <v>6325</v>
      </c>
      <c r="B6326" s="8" t="s">
        <v>8085</v>
      </c>
      <c r="C6326" s="9" t="s">
        <v>8155</v>
      </c>
      <c r="D6326" s="10" t="s">
        <v>8156</v>
      </c>
      <c r="E6326" s="11" t="s">
        <v>8157</v>
      </c>
      <c r="F6326" s="6">
        <v>269612</v>
      </c>
      <c r="G6326" s="6" t="s">
        <v>1508</v>
      </c>
      <c r="H6326" s="16">
        <v>19988849.09</v>
      </c>
      <c r="I6326" s="12" t="s">
        <v>8158</v>
      </c>
      <c r="J6326" s="12" t="s">
        <v>8159</v>
      </c>
      <c r="K6326" s="15">
        <v>8881739</v>
      </c>
      <c r="L6326" s="13" t="s">
        <v>14</v>
      </c>
      <c r="M6326" s="7">
        <v>1</v>
      </c>
      <c r="N6326" s="14"/>
    </row>
    <row r="6327" spans="1:14" ht="157.5">
      <c r="A6327" s="6">
        <v>6326</v>
      </c>
      <c r="B6327" s="8" t="s">
        <v>8085</v>
      </c>
      <c r="C6327" s="9" t="s">
        <v>8160</v>
      </c>
      <c r="D6327" s="10" t="s">
        <v>8161</v>
      </c>
      <c r="E6327" s="11" t="s">
        <v>8162</v>
      </c>
      <c r="F6327" s="6">
        <v>305875</v>
      </c>
      <c r="G6327" s="6" t="s">
        <v>1508</v>
      </c>
      <c r="H6327" s="16">
        <v>20418523</v>
      </c>
      <c r="I6327" s="12" t="s">
        <v>8163</v>
      </c>
      <c r="J6327" s="12" t="s">
        <v>8164</v>
      </c>
      <c r="K6327" s="15">
        <v>14925130</v>
      </c>
      <c r="L6327" s="13" t="s">
        <v>70</v>
      </c>
      <c r="M6327" s="7">
        <v>1</v>
      </c>
      <c r="N6327" s="14"/>
    </row>
    <row r="6328" spans="1:14" ht="157.5">
      <c r="A6328" s="6">
        <v>6327</v>
      </c>
      <c r="B6328" s="8" t="s">
        <v>8085</v>
      </c>
      <c r="C6328" s="9" t="s">
        <v>8165</v>
      </c>
      <c r="D6328" s="10" t="s">
        <v>1620</v>
      </c>
      <c r="E6328" s="11" t="s">
        <v>8162</v>
      </c>
      <c r="F6328" s="6">
        <v>305875</v>
      </c>
      <c r="G6328" s="6" t="s">
        <v>1508</v>
      </c>
      <c r="H6328" s="16">
        <v>20418523</v>
      </c>
      <c r="I6328" s="12" t="s">
        <v>8163</v>
      </c>
      <c r="J6328" s="12" t="s">
        <v>8164</v>
      </c>
      <c r="K6328" s="15">
        <v>14925130</v>
      </c>
      <c r="L6328" s="13" t="s">
        <v>70</v>
      </c>
      <c r="M6328" s="7">
        <v>0.51</v>
      </c>
      <c r="N6328" s="14"/>
    </row>
    <row r="6329" spans="1:14" ht="157.5">
      <c r="A6329" s="6">
        <v>6328</v>
      </c>
      <c r="B6329" s="8" t="s">
        <v>8085</v>
      </c>
      <c r="C6329" s="9" t="s">
        <v>8101</v>
      </c>
      <c r="D6329" s="10" t="s">
        <v>8102</v>
      </c>
      <c r="E6329" s="11" t="s">
        <v>8162</v>
      </c>
      <c r="F6329" s="6">
        <v>305875</v>
      </c>
      <c r="G6329" s="6" t="s">
        <v>1508</v>
      </c>
      <c r="H6329" s="16">
        <v>20418523</v>
      </c>
      <c r="I6329" s="12" t="s">
        <v>8163</v>
      </c>
      <c r="J6329" s="12" t="s">
        <v>8164</v>
      </c>
      <c r="K6329" s="15">
        <v>14925130</v>
      </c>
      <c r="L6329" s="13" t="s">
        <v>70</v>
      </c>
      <c r="M6329" s="7">
        <v>0.49</v>
      </c>
      <c r="N6329" s="14"/>
    </row>
    <row r="6330" spans="1:14" ht="78.75">
      <c r="A6330" s="6">
        <v>6329</v>
      </c>
      <c r="B6330" s="8" t="s">
        <v>8085</v>
      </c>
      <c r="C6330" s="9" t="s">
        <v>8166</v>
      </c>
      <c r="D6330" s="10" t="s">
        <v>8123</v>
      </c>
      <c r="E6330" s="11" t="s">
        <v>8167</v>
      </c>
      <c r="F6330" s="6">
        <v>185211</v>
      </c>
      <c r="G6330" s="6" t="s">
        <v>1508</v>
      </c>
      <c r="H6330" s="16">
        <v>11596311</v>
      </c>
      <c r="I6330" s="12" t="s">
        <v>8153</v>
      </c>
      <c r="J6330" s="12" t="s">
        <v>8168</v>
      </c>
      <c r="K6330" s="15">
        <v>7488068</v>
      </c>
      <c r="L6330" s="13" t="s">
        <v>14</v>
      </c>
      <c r="M6330" s="7">
        <v>1</v>
      </c>
      <c r="N6330" s="14"/>
    </row>
    <row r="6331" spans="1:14" ht="141.75">
      <c r="A6331" s="6">
        <v>6330</v>
      </c>
      <c r="B6331" s="8" t="s">
        <v>8085</v>
      </c>
      <c r="C6331" s="9" t="s">
        <v>8169</v>
      </c>
      <c r="D6331" s="10" t="s">
        <v>8131</v>
      </c>
      <c r="E6331" s="11" t="s">
        <v>8170</v>
      </c>
      <c r="F6331" s="6">
        <v>227514</v>
      </c>
      <c r="G6331" s="6" t="s">
        <v>1508</v>
      </c>
      <c r="H6331" s="16">
        <v>26660477</v>
      </c>
      <c r="I6331" s="12" t="s">
        <v>8171</v>
      </c>
      <c r="J6331" s="12">
        <v>43984</v>
      </c>
      <c r="K6331" s="15">
        <v>17028210</v>
      </c>
      <c r="L6331" s="13" t="s">
        <v>14</v>
      </c>
      <c r="M6331" s="7">
        <v>1</v>
      </c>
      <c r="N6331" s="14"/>
    </row>
    <row r="6332" spans="1:14" ht="110.25">
      <c r="A6332" s="6">
        <v>6331</v>
      </c>
      <c r="B6332" s="8" t="s">
        <v>8085</v>
      </c>
      <c r="C6332" s="9" t="s">
        <v>8172</v>
      </c>
      <c r="D6332" s="10" t="s">
        <v>8173</v>
      </c>
      <c r="E6332" s="11" t="s">
        <v>8174</v>
      </c>
      <c r="F6332" s="6">
        <v>409589</v>
      </c>
      <c r="G6332" s="6" t="s">
        <v>1508</v>
      </c>
      <c r="H6332" s="16">
        <v>10260439.85</v>
      </c>
      <c r="I6332" s="12" t="s">
        <v>8175</v>
      </c>
      <c r="J6332" s="12">
        <v>44472</v>
      </c>
      <c r="K6332" s="15">
        <v>10179672</v>
      </c>
      <c r="L6332" s="13" t="s">
        <v>14</v>
      </c>
      <c r="M6332" s="7">
        <v>1</v>
      </c>
      <c r="N6332" s="14"/>
    </row>
    <row r="6333" spans="1:14" ht="78.75">
      <c r="A6333" s="6">
        <v>6332</v>
      </c>
      <c r="B6333" s="8" t="s">
        <v>8085</v>
      </c>
      <c r="C6333" s="9" t="s">
        <v>8176</v>
      </c>
      <c r="D6333" s="10" t="s">
        <v>8177</v>
      </c>
      <c r="E6333" s="11" t="s">
        <v>8178</v>
      </c>
      <c r="F6333" s="6">
        <v>410633</v>
      </c>
      <c r="G6333" s="6" t="s">
        <v>1508</v>
      </c>
      <c r="H6333" s="16">
        <v>6249179.7999999998</v>
      </c>
      <c r="I6333" s="12" t="s">
        <v>8179</v>
      </c>
      <c r="J6333" s="12" t="s">
        <v>8180</v>
      </c>
      <c r="K6333" s="15">
        <v>6248394</v>
      </c>
      <c r="L6333" s="13" t="s">
        <v>14</v>
      </c>
      <c r="M6333" s="7">
        <v>1</v>
      </c>
      <c r="N6333" s="14"/>
    </row>
    <row r="6334" spans="1:14" ht="63">
      <c r="A6334" s="6">
        <v>6333</v>
      </c>
      <c r="B6334" s="8" t="s">
        <v>8085</v>
      </c>
      <c r="C6334" s="9" t="s">
        <v>8181</v>
      </c>
      <c r="D6334" s="10" t="s">
        <v>8182</v>
      </c>
      <c r="E6334" s="11" t="s">
        <v>8183</v>
      </c>
      <c r="F6334" s="6">
        <v>419307</v>
      </c>
      <c r="G6334" s="6" t="s">
        <v>1508</v>
      </c>
      <c r="H6334" s="16">
        <v>1358426.85</v>
      </c>
      <c r="I6334" s="12" t="s">
        <v>8184</v>
      </c>
      <c r="J6334" s="12" t="s">
        <v>642</v>
      </c>
      <c r="K6334" s="15">
        <v>0</v>
      </c>
      <c r="L6334" s="13" t="s">
        <v>14</v>
      </c>
      <c r="M6334" s="7">
        <v>1</v>
      </c>
      <c r="N6334" s="14"/>
    </row>
    <row r="6335" spans="1:14" ht="126">
      <c r="A6335" s="6">
        <v>6334</v>
      </c>
      <c r="B6335" s="8" t="s">
        <v>8085</v>
      </c>
      <c r="C6335" s="9" t="s">
        <v>8185</v>
      </c>
      <c r="D6335" s="10" t="s">
        <v>8186</v>
      </c>
      <c r="E6335" s="11" t="s">
        <v>8187</v>
      </c>
      <c r="F6335" s="6">
        <v>415893</v>
      </c>
      <c r="G6335" s="6" t="s">
        <v>1369</v>
      </c>
      <c r="H6335" s="16">
        <v>2559236.88</v>
      </c>
      <c r="I6335" s="12" t="s">
        <v>8188</v>
      </c>
      <c r="J6335" s="12" t="s">
        <v>5549</v>
      </c>
      <c r="K6335" s="15">
        <v>2352894</v>
      </c>
      <c r="L6335" s="13" t="s">
        <v>14</v>
      </c>
      <c r="M6335" s="7">
        <v>1</v>
      </c>
      <c r="N6335" s="14"/>
    </row>
    <row r="6336" spans="1:14" ht="63">
      <c r="A6336" s="6">
        <v>6335</v>
      </c>
      <c r="B6336" s="8" t="s">
        <v>8085</v>
      </c>
      <c r="C6336" s="9" t="s">
        <v>8189</v>
      </c>
      <c r="D6336" s="10" t="s">
        <v>8190</v>
      </c>
      <c r="E6336" s="11" t="s">
        <v>8191</v>
      </c>
      <c r="F6336" s="6">
        <v>373345</v>
      </c>
      <c r="G6336" s="6" t="s">
        <v>340</v>
      </c>
      <c r="H6336" s="16">
        <v>4949837.25</v>
      </c>
      <c r="I6336" s="12" t="s">
        <v>8106</v>
      </c>
      <c r="J6336" s="12" t="s">
        <v>8192</v>
      </c>
      <c r="K6336" s="15">
        <v>4878900</v>
      </c>
      <c r="L6336" s="13" t="s">
        <v>14</v>
      </c>
      <c r="M6336" s="7">
        <v>1</v>
      </c>
      <c r="N6336" s="14"/>
    </row>
    <row r="6337" spans="1:14" ht="78.75">
      <c r="A6337" s="6">
        <v>6336</v>
      </c>
      <c r="B6337" s="8" t="s">
        <v>8085</v>
      </c>
      <c r="C6337" s="9" t="s">
        <v>8193</v>
      </c>
      <c r="D6337" s="10" t="s">
        <v>1522</v>
      </c>
      <c r="E6337" s="11" t="s">
        <v>8194</v>
      </c>
      <c r="F6337" s="6">
        <v>419032</v>
      </c>
      <c r="G6337" s="6" t="s">
        <v>2822</v>
      </c>
      <c r="H6337" s="16">
        <v>1711374.3</v>
      </c>
      <c r="I6337" s="12" t="s">
        <v>8184</v>
      </c>
      <c r="J6337" s="12" t="s">
        <v>642</v>
      </c>
      <c r="K6337" s="15">
        <v>1707022</v>
      </c>
      <c r="L6337" s="13" t="s">
        <v>14</v>
      </c>
      <c r="M6337" s="7">
        <v>1</v>
      </c>
      <c r="N6337" s="14"/>
    </row>
    <row r="6338" spans="1:14" ht="78.75">
      <c r="A6338" s="6">
        <v>6337</v>
      </c>
      <c r="B6338" s="8" t="s">
        <v>8085</v>
      </c>
      <c r="C6338" s="9" t="s">
        <v>8195</v>
      </c>
      <c r="D6338" s="10" t="s">
        <v>8196</v>
      </c>
      <c r="E6338" s="11" t="s">
        <v>8197</v>
      </c>
      <c r="F6338" s="6">
        <v>492747</v>
      </c>
      <c r="G6338" s="6" t="s">
        <v>608</v>
      </c>
      <c r="H6338" s="16">
        <v>4281855.2</v>
      </c>
      <c r="I6338" s="12" t="s">
        <v>8198</v>
      </c>
      <c r="J6338" s="12" t="s">
        <v>643</v>
      </c>
      <c r="K6338" s="15">
        <v>4280821</v>
      </c>
      <c r="L6338" s="13" t="s">
        <v>14</v>
      </c>
      <c r="M6338" s="7">
        <v>1</v>
      </c>
      <c r="N6338" s="14"/>
    </row>
    <row r="6339" spans="1:14" ht="63">
      <c r="A6339" s="6">
        <v>6338</v>
      </c>
      <c r="B6339" s="8" t="s">
        <v>8085</v>
      </c>
      <c r="C6339" s="9" t="s">
        <v>8199</v>
      </c>
      <c r="D6339" s="10" t="s">
        <v>8200</v>
      </c>
      <c r="E6339" s="11" t="s">
        <v>8201</v>
      </c>
      <c r="F6339" s="6">
        <v>492748</v>
      </c>
      <c r="G6339" s="6" t="s">
        <v>608</v>
      </c>
      <c r="H6339" s="16">
        <v>1743687</v>
      </c>
      <c r="I6339" s="12" t="s">
        <v>5408</v>
      </c>
      <c r="J6339" s="12">
        <v>44228</v>
      </c>
      <c r="K6339" s="15">
        <v>1741405</v>
      </c>
      <c r="L6339" s="13" t="s">
        <v>14</v>
      </c>
      <c r="M6339" s="7">
        <v>1</v>
      </c>
      <c r="N6339" s="14"/>
    </row>
    <row r="6340" spans="1:14" ht="94.5">
      <c r="A6340" s="6">
        <v>6339</v>
      </c>
      <c r="B6340" s="8" t="s">
        <v>8085</v>
      </c>
      <c r="C6340" s="9" t="s">
        <v>8202</v>
      </c>
      <c r="D6340" s="10" t="s">
        <v>8131</v>
      </c>
      <c r="E6340" s="11" t="s">
        <v>8203</v>
      </c>
      <c r="F6340" s="6">
        <v>492749</v>
      </c>
      <c r="G6340" s="6" t="s">
        <v>608</v>
      </c>
      <c r="H6340" s="16">
        <v>1022689.25</v>
      </c>
      <c r="I6340" s="12" t="s">
        <v>5408</v>
      </c>
      <c r="J6340" s="12">
        <v>44228</v>
      </c>
      <c r="K6340" s="15">
        <v>1022480</v>
      </c>
      <c r="L6340" s="13" t="s">
        <v>14</v>
      </c>
      <c r="M6340" s="7">
        <v>1</v>
      </c>
      <c r="N6340" s="14"/>
    </row>
    <row r="6341" spans="1:14" ht="63">
      <c r="A6341" s="6">
        <v>6340</v>
      </c>
      <c r="B6341" s="8" t="s">
        <v>8085</v>
      </c>
      <c r="C6341" s="9" t="s">
        <v>8204</v>
      </c>
      <c r="D6341" s="10" t="s">
        <v>8205</v>
      </c>
      <c r="E6341" s="11" t="s">
        <v>8206</v>
      </c>
      <c r="F6341" s="6">
        <v>492750</v>
      </c>
      <c r="G6341" s="6" t="s">
        <v>608</v>
      </c>
      <c r="H6341" s="16">
        <v>672109.8</v>
      </c>
      <c r="I6341" s="12">
        <v>43932</v>
      </c>
      <c r="J6341" s="12">
        <v>44409</v>
      </c>
      <c r="K6341" s="15">
        <v>670286</v>
      </c>
      <c r="L6341" s="13" t="s">
        <v>14</v>
      </c>
      <c r="M6341" s="7">
        <v>1</v>
      </c>
      <c r="N6341" s="14"/>
    </row>
    <row r="6342" spans="1:14" ht="63">
      <c r="A6342" s="6">
        <v>6341</v>
      </c>
      <c r="B6342" s="8" t="s">
        <v>8085</v>
      </c>
      <c r="C6342" s="9" t="s">
        <v>8207</v>
      </c>
      <c r="D6342" s="10" t="s">
        <v>8208</v>
      </c>
      <c r="E6342" s="11" t="s">
        <v>8209</v>
      </c>
      <c r="F6342" s="6">
        <v>492751</v>
      </c>
      <c r="G6342" s="6" t="s">
        <v>608</v>
      </c>
      <c r="H6342" s="16">
        <v>2506011.65</v>
      </c>
      <c r="I6342" s="12" t="s">
        <v>8210</v>
      </c>
      <c r="J6342" s="12" t="s">
        <v>8211</v>
      </c>
      <c r="K6342" s="15">
        <v>2505809</v>
      </c>
      <c r="L6342" s="13" t="s">
        <v>14</v>
      </c>
      <c r="M6342" s="7">
        <v>1</v>
      </c>
      <c r="N6342" s="14"/>
    </row>
    <row r="6343" spans="1:14" ht="63">
      <c r="A6343" s="6">
        <v>6342</v>
      </c>
      <c r="B6343" s="8" t="s">
        <v>8085</v>
      </c>
      <c r="C6343" s="9" t="s">
        <v>8212</v>
      </c>
      <c r="D6343" s="10" t="s">
        <v>8213</v>
      </c>
      <c r="E6343" s="11" t="s">
        <v>8214</v>
      </c>
      <c r="F6343" s="6">
        <v>492752</v>
      </c>
      <c r="G6343" s="6" t="s">
        <v>608</v>
      </c>
      <c r="H6343" s="16">
        <v>3650349.35</v>
      </c>
      <c r="I6343" s="12" t="s">
        <v>8198</v>
      </c>
      <c r="J6343" s="12" t="s">
        <v>8215</v>
      </c>
      <c r="K6343" s="15">
        <v>3560445</v>
      </c>
      <c r="L6343" s="13" t="s">
        <v>14</v>
      </c>
      <c r="M6343" s="7">
        <v>1</v>
      </c>
      <c r="N6343" s="14"/>
    </row>
    <row r="6344" spans="1:14" ht="78.75">
      <c r="A6344" s="6">
        <v>6343</v>
      </c>
      <c r="B6344" s="8" t="s">
        <v>8085</v>
      </c>
      <c r="C6344" s="9" t="s">
        <v>8216</v>
      </c>
      <c r="D6344" s="10" t="s">
        <v>8217</v>
      </c>
      <c r="E6344" s="11" t="s">
        <v>8218</v>
      </c>
      <c r="F6344" s="6">
        <v>492753</v>
      </c>
      <c r="G6344" s="6" t="s">
        <v>608</v>
      </c>
      <c r="H6344" s="16">
        <v>1110811.25</v>
      </c>
      <c r="I6344" s="12" t="s">
        <v>8219</v>
      </c>
      <c r="J6344" s="12" t="s">
        <v>672</v>
      </c>
      <c r="K6344" s="15">
        <v>1110706</v>
      </c>
      <c r="L6344" s="13" t="s">
        <v>14</v>
      </c>
      <c r="M6344" s="7">
        <v>1</v>
      </c>
      <c r="N6344" s="14"/>
    </row>
    <row r="6345" spans="1:14" ht="94.5">
      <c r="A6345" s="6">
        <v>6344</v>
      </c>
      <c r="B6345" s="8" t="s">
        <v>8085</v>
      </c>
      <c r="C6345" s="9" t="s">
        <v>8220</v>
      </c>
      <c r="D6345" s="10" t="s">
        <v>8221</v>
      </c>
      <c r="E6345" s="11" t="s">
        <v>8222</v>
      </c>
      <c r="F6345" s="6">
        <v>492754</v>
      </c>
      <c r="G6345" s="6" t="s">
        <v>608</v>
      </c>
      <c r="H6345" s="16">
        <v>1492741.65</v>
      </c>
      <c r="I6345" s="12">
        <v>43872</v>
      </c>
      <c r="J6345" s="12">
        <v>44348</v>
      </c>
      <c r="K6345" s="15">
        <v>1474928</v>
      </c>
      <c r="L6345" s="13" t="s">
        <v>14</v>
      </c>
      <c r="M6345" s="7">
        <v>1</v>
      </c>
      <c r="N6345" s="14"/>
    </row>
    <row r="6346" spans="1:14" ht="63">
      <c r="A6346" s="6">
        <v>6345</v>
      </c>
      <c r="B6346" s="8" t="s">
        <v>8085</v>
      </c>
      <c r="C6346" s="9" t="s">
        <v>8223</v>
      </c>
      <c r="D6346" s="10" t="s">
        <v>8224</v>
      </c>
      <c r="E6346" s="11" t="s">
        <v>8225</v>
      </c>
      <c r="F6346" s="6">
        <v>492755</v>
      </c>
      <c r="G6346" s="6" t="s">
        <v>608</v>
      </c>
      <c r="H6346" s="16">
        <v>1121893</v>
      </c>
      <c r="I6346" s="12" t="s">
        <v>642</v>
      </c>
      <c r="J6346" s="12" t="s">
        <v>8226</v>
      </c>
      <c r="K6346" s="15">
        <v>1120675</v>
      </c>
      <c r="L6346" s="13" t="s">
        <v>14</v>
      </c>
      <c r="M6346" s="7">
        <v>1</v>
      </c>
      <c r="N6346" s="14"/>
    </row>
    <row r="6347" spans="1:14" ht="78.75">
      <c r="A6347" s="6">
        <v>6346</v>
      </c>
      <c r="B6347" s="8" t="s">
        <v>8085</v>
      </c>
      <c r="C6347" s="9" t="s">
        <v>8227</v>
      </c>
      <c r="D6347" s="10" t="s">
        <v>8228</v>
      </c>
      <c r="E6347" s="11" t="s">
        <v>8229</v>
      </c>
      <c r="F6347" s="6">
        <v>492756</v>
      </c>
      <c r="G6347" s="6" t="s">
        <v>608</v>
      </c>
      <c r="H6347" s="16">
        <v>3052681.55</v>
      </c>
      <c r="I6347" s="12" t="s">
        <v>8210</v>
      </c>
      <c r="J6347" s="12" t="s">
        <v>8211</v>
      </c>
      <c r="K6347" s="15">
        <v>3052236</v>
      </c>
      <c r="L6347" s="13" t="s">
        <v>14</v>
      </c>
      <c r="M6347" s="7">
        <v>1</v>
      </c>
      <c r="N6347" s="14"/>
    </row>
    <row r="6348" spans="1:14" ht="78.75">
      <c r="A6348" s="6">
        <v>6347</v>
      </c>
      <c r="B6348" s="8" t="s">
        <v>8085</v>
      </c>
      <c r="C6348" s="9" t="s">
        <v>8230</v>
      </c>
      <c r="D6348" s="10" t="s">
        <v>8231</v>
      </c>
      <c r="E6348" s="11" t="s">
        <v>8232</v>
      </c>
      <c r="F6348" s="6">
        <v>492757</v>
      </c>
      <c r="G6348" s="6" t="s">
        <v>608</v>
      </c>
      <c r="H6348" s="16">
        <v>1374508.45</v>
      </c>
      <c r="I6348" s="12" t="s">
        <v>8198</v>
      </c>
      <c r="J6348" s="12" t="s">
        <v>8215</v>
      </c>
      <c r="K6348" s="15">
        <v>1371271</v>
      </c>
      <c r="L6348" s="13" t="s">
        <v>14</v>
      </c>
      <c r="M6348" s="7">
        <v>1</v>
      </c>
      <c r="N6348" s="14"/>
    </row>
    <row r="6349" spans="1:14" ht="78.75">
      <c r="A6349" s="6">
        <v>6348</v>
      </c>
      <c r="B6349" s="8" t="s">
        <v>8085</v>
      </c>
      <c r="C6349" s="9" t="s">
        <v>8233</v>
      </c>
      <c r="D6349" s="10" t="s">
        <v>8234</v>
      </c>
      <c r="E6349" s="11" t="s">
        <v>8235</v>
      </c>
      <c r="F6349" s="6">
        <v>492758</v>
      </c>
      <c r="G6349" s="6" t="s">
        <v>608</v>
      </c>
      <c r="H6349" s="16">
        <v>3826004.35</v>
      </c>
      <c r="I6349" s="12" t="s">
        <v>8210</v>
      </c>
      <c r="J6349" s="12" t="s">
        <v>700</v>
      </c>
      <c r="K6349" s="15">
        <v>3772420</v>
      </c>
      <c r="L6349" s="13" t="s">
        <v>14</v>
      </c>
      <c r="M6349" s="7">
        <v>1</v>
      </c>
      <c r="N6349" s="14"/>
    </row>
    <row r="6350" spans="1:14" ht="78.75">
      <c r="A6350" s="6">
        <v>6349</v>
      </c>
      <c r="B6350" s="8" t="s">
        <v>8085</v>
      </c>
      <c r="C6350" s="9" t="s">
        <v>8236</v>
      </c>
      <c r="D6350" s="10" t="s">
        <v>8237</v>
      </c>
      <c r="E6350" s="11" t="s">
        <v>8238</v>
      </c>
      <c r="F6350" s="6">
        <v>492759</v>
      </c>
      <c r="G6350" s="6" t="s">
        <v>608</v>
      </c>
      <c r="H6350" s="16">
        <v>5232228.55</v>
      </c>
      <c r="I6350" s="12" t="s">
        <v>8210</v>
      </c>
      <c r="J6350" s="12">
        <v>44470</v>
      </c>
      <c r="K6350" s="15">
        <v>5180166</v>
      </c>
      <c r="L6350" s="13" t="s">
        <v>14</v>
      </c>
      <c r="M6350" s="7">
        <v>1</v>
      </c>
      <c r="N6350" s="14"/>
    </row>
    <row r="6351" spans="1:14" ht="78.75">
      <c r="A6351" s="6">
        <v>6350</v>
      </c>
      <c r="B6351" s="8" t="s">
        <v>8085</v>
      </c>
      <c r="C6351" s="9" t="s">
        <v>8239</v>
      </c>
      <c r="D6351" s="10" t="s">
        <v>8240</v>
      </c>
      <c r="E6351" s="11" t="s">
        <v>8241</v>
      </c>
      <c r="F6351" s="6">
        <v>492760</v>
      </c>
      <c r="G6351" s="6" t="s">
        <v>608</v>
      </c>
      <c r="H6351" s="16">
        <v>4962473.2</v>
      </c>
      <c r="I6351" s="12" t="s">
        <v>8198</v>
      </c>
      <c r="J6351" s="12">
        <v>44409</v>
      </c>
      <c r="K6351" s="15">
        <v>4960949</v>
      </c>
      <c r="L6351" s="13" t="s">
        <v>14</v>
      </c>
      <c r="M6351" s="7">
        <v>1</v>
      </c>
      <c r="N6351" s="14"/>
    </row>
    <row r="6352" spans="1:14" ht="63">
      <c r="A6352" s="6">
        <v>6351</v>
      </c>
      <c r="B6352" s="8" t="s">
        <v>8085</v>
      </c>
      <c r="C6352" s="9" t="s">
        <v>8242</v>
      </c>
      <c r="D6352" s="10" t="s">
        <v>8243</v>
      </c>
      <c r="E6352" s="11" t="s">
        <v>8244</v>
      </c>
      <c r="F6352" s="6">
        <v>492761</v>
      </c>
      <c r="G6352" s="6" t="s">
        <v>608</v>
      </c>
      <c r="H6352" s="16">
        <v>7916863.9500000002</v>
      </c>
      <c r="I6352" s="12" t="s">
        <v>8198</v>
      </c>
      <c r="J6352" s="12" t="s">
        <v>658</v>
      </c>
      <c r="K6352" s="15">
        <v>7897273</v>
      </c>
      <c r="L6352" s="13" t="s">
        <v>14</v>
      </c>
      <c r="M6352" s="7">
        <v>1</v>
      </c>
      <c r="N6352" s="14"/>
    </row>
    <row r="6353" spans="1:14" ht="94.5">
      <c r="A6353" s="6">
        <v>6352</v>
      </c>
      <c r="B6353" s="8" t="s">
        <v>8085</v>
      </c>
      <c r="C6353" s="9" t="s">
        <v>8245</v>
      </c>
      <c r="D6353" s="10" t="s">
        <v>8246</v>
      </c>
      <c r="E6353" s="11" t="s">
        <v>8247</v>
      </c>
      <c r="F6353" s="6">
        <v>492762</v>
      </c>
      <c r="G6353" s="6" t="s">
        <v>608</v>
      </c>
      <c r="H6353" s="16">
        <v>8816462.6500000004</v>
      </c>
      <c r="I6353" s="12" t="s">
        <v>8198</v>
      </c>
      <c r="J6353" s="12" t="s">
        <v>8248</v>
      </c>
      <c r="K6353" s="15">
        <v>8815859</v>
      </c>
      <c r="L6353" s="13" t="s">
        <v>14</v>
      </c>
      <c r="M6353" s="7">
        <v>1</v>
      </c>
      <c r="N6353" s="14"/>
    </row>
    <row r="6354" spans="1:14" ht="78.75">
      <c r="A6354" s="6">
        <v>6353</v>
      </c>
      <c r="B6354" s="8" t="s">
        <v>8085</v>
      </c>
      <c r="C6354" s="9" t="s">
        <v>8249</v>
      </c>
      <c r="D6354" s="10" t="s">
        <v>8250</v>
      </c>
      <c r="E6354" s="11" t="s">
        <v>8251</v>
      </c>
      <c r="F6354" s="6">
        <v>492763</v>
      </c>
      <c r="G6354" s="6" t="s">
        <v>608</v>
      </c>
      <c r="H6354" s="16">
        <v>8045034.1500000004</v>
      </c>
      <c r="I6354" s="12" t="s">
        <v>8198</v>
      </c>
      <c r="J6354" s="12" t="s">
        <v>8248</v>
      </c>
      <c r="K6354" s="15">
        <v>6600000</v>
      </c>
      <c r="L6354" s="13" t="s">
        <v>14</v>
      </c>
      <c r="M6354" s="7">
        <v>1</v>
      </c>
      <c r="N6354" s="14"/>
    </row>
    <row r="6355" spans="1:14" ht="78.75">
      <c r="A6355" s="6">
        <v>6354</v>
      </c>
      <c r="B6355" s="8" t="s">
        <v>8085</v>
      </c>
      <c r="C6355" s="9" t="s">
        <v>8252</v>
      </c>
      <c r="D6355" s="10" t="s">
        <v>8253</v>
      </c>
      <c r="E6355" s="11" t="s">
        <v>8254</v>
      </c>
      <c r="F6355" s="6">
        <v>492764</v>
      </c>
      <c r="G6355" s="6" t="s">
        <v>608</v>
      </c>
      <c r="H6355" s="16">
        <v>11498058.050000001</v>
      </c>
      <c r="I6355" s="12" t="s">
        <v>8198</v>
      </c>
      <c r="J6355" s="12" t="s">
        <v>8255</v>
      </c>
      <c r="K6355" s="15">
        <v>11497851</v>
      </c>
      <c r="L6355" s="13" t="s">
        <v>14</v>
      </c>
      <c r="M6355" s="7">
        <v>1</v>
      </c>
      <c r="N6355" s="14"/>
    </row>
    <row r="6356" spans="1:14" ht="94.5">
      <c r="A6356" s="6">
        <v>6355</v>
      </c>
      <c r="B6356" s="8" t="s">
        <v>8085</v>
      </c>
      <c r="C6356" s="9" t="s">
        <v>8256</v>
      </c>
      <c r="D6356" s="10" t="s">
        <v>1373</v>
      </c>
      <c r="E6356" s="11" t="s">
        <v>8257</v>
      </c>
      <c r="F6356" s="6">
        <v>492767</v>
      </c>
      <c r="G6356" s="6" t="s">
        <v>608</v>
      </c>
      <c r="H6356" s="16">
        <v>12712246.4</v>
      </c>
      <c r="I6356" s="12" t="s">
        <v>642</v>
      </c>
      <c r="J6356" s="12" t="s">
        <v>8258</v>
      </c>
      <c r="K6356" s="15">
        <v>7983983</v>
      </c>
      <c r="L6356" s="13" t="s">
        <v>14</v>
      </c>
      <c r="M6356" s="7">
        <v>1</v>
      </c>
      <c r="N6356" s="14"/>
    </row>
    <row r="6357" spans="1:14" ht="78.75">
      <c r="A6357" s="6">
        <v>6356</v>
      </c>
      <c r="B6357" s="8" t="s">
        <v>8085</v>
      </c>
      <c r="C6357" s="9" t="s">
        <v>8259</v>
      </c>
      <c r="D6357" s="10" t="s">
        <v>8260</v>
      </c>
      <c r="E6357" s="11" t="s">
        <v>8261</v>
      </c>
      <c r="F6357" s="6">
        <v>492768</v>
      </c>
      <c r="G6357" s="6" t="s">
        <v>608</v>
      </c>
      <c r="H6357" s="16">
        <v>166574.9</v>
      </c>
      <c r="I6357" s="12" t="s">
        <v>8210</v>
      </c>
      <c r="J6357" s="12">
        <v>44470</v>
      </c>
      <c r="K6357" s="15">
        <v>166285</v>
      </c>
      <c r="L6357" s="13" t="s">
        <v>14</v>
      </c>
      <c r="M6357" s="7">
        <v>1</v>
      </c>
      <c r="N6357" s="14"/>
    </row>
    <row r="6358" spans="1:14" ht="78.75">
      <c r="A6358" s="6">
        <v>6357</v>
      </c>
      <c r="B6358" s="8" t="s">
        <v>8085</v>
      </c>
      <c r="C6358" s="9" t="s">
        <v>8262</v>
      </c>
      <c r="D6358" s="10" t="s">
        <v>1361</v>
      </c>
      <c r="E6358" s="11" t="s">
        <v>8263</v>
      </c>
      <c r="F6358" s="6">
        <v>492769</v>
      </c>
      <c r="G6358" s="6" t="s">
        <v>608</v>
      </c>
      <c r="H6358" s="16">
        <v>101920.75</v>
      </c>
      <c r="I6358" s="12" t="s">
        <v>8198</v>
      </c>
      <c r="J6358" s="12">
        <v>44409</v>
      </c>
      <c r="K6358" s="15">
        <v>101714</v>
      </c>
      <c r="L6358" s="13" t="s">
        <v>14</v>
      </c>
      <c r="M6358" s="7">
        <v>1</v>
      </c>
      <c r="N6358" s="14"/>
    </row>
    <row r="6359" spans="1:14" ht="78.75">
      <c r="A6359" s="6">
        <v>6358</v>
      </c>
      <c r="B6359" s="8" t="s">
        <v>8085</v>
      </c>
      <c r="C6359" s="9" t="s">
        <v>8259</v>
      </c>
      <c r="D6359" s="10" t="s">
        <v>8260</v>
      </c>
      <c r="E6359" s="11" t="s">
        <v>8264</v>
      </c>
      <c r="F6359" s="6">
        <v>492770</v>
      </c>
      <c r="G6359" s="6" t="s">
        <v>608</v>
      </c>
      <c r="H6359" s="16">
        <v>98090.35</v>
      </c>
      <c r="I6359" s="12" t="s">
        <v>8210</v>
      </c>
      <c r="J6359" s="12">
        <v>44470</v>
      </c>
      <c r="K6359" s="15">
        <v>97895</v>
      </c>
      <c r="L6359" s="13" t="s">
        <v>14</v>
      </c>
      <c r="M6359" s="7">
        <v>1</v>
      </c>
      <c r="N6359" s="14"/>
    </row>
    <row r="6360" spans="1:14" ht="94.5">
      <c r="A6360" s="6">
        <v>6359</v>
      </c>
      <c r="B6360" s="8" t="s">
        <v>8085</v>
      </c>
      <c r="C6360" s="9" t="s">
        <v>8265</v>
      </c>
      <c r="D6360" s="10" t="s">
        <v>8266</v>
      </c>
      <c r="E6360" s="11" t="s">
        <v>8267</v>
      </c>
      <c r="F6360" s="6">
        <v>492771</v>
      </c>
      <c r="G6360" s="6" t="s">
        <v>608</v>
      </c>
      <c r="H6360" s="16">
        <v>3174096</v>
      </c>
      <c r="I6360" s="12" t="s">
        <v>8198</v>
      </c>
      <c r="J6360" s="12" t="s">
        <v>8248</v>
      </c>
      <c r="K6360" s="15">
        <v>3173958</v>
      </c>
      <c r="L6360" s="13" t="s">
        <v>14</v>
      </c>
      <c r="M6360" s="7">
        <v>1</v>
      </c>
      <c r="N6360" s="14"/>
    </row>
    <row r="6361" spans="1:14" ht="94.5">
      <c r="A6361" s="6">
        <v>6360</v>
      </c>
      <c r="B6361" s="8" t="s">
        <v>8085</v>
      </c>
      <c r="C6361" s="9" t="s">
        <v>8268</v>
      </c>
      <c r="D6361" s="10" t="s">
        <v>8269</v>
      </c>
      <c r="E6361" s="11" t="s">
        <v>8270</v>
      </c>
      <c r="F6361" s="6">
        <v>492772</v>
      </c>
      <c r="G6361" s="6" t="s">
        <v>608</v>
      </c>
      <c r="H6361" s="16">
        <v>403616.05</v>
      </c>
      <c r="I6361" s="12">
        <v>43872</v>
      </c>
      <c r="J6361" s="12">
        <v>44318</v>
      </c>
      <c r="K6361" s="15">
        <v>403226</v>
      </c>
      <c r="L6361" s="13" t="s">
        <v>14</v>
      </c>
      <c r="M6361" s="7">
        <v>1</v>
      </c>
      <c r="N6361" s="14"/>
    </row>
    <row r="6362" spans="1:14" ht="78.75">
      <c r="A6362" s="6">
        <v>6361</v>
      </c>
      <c r="B6362" s="8" t="s">
        <v>8085</v>
      </c>
      <c r="C6362" s="9" t="s">
        <v>8165</v>
      </c>
      <c r="D6362" s="10" t="s">
        <v>1620</v>
      </c>
      <c r="E6362" s="11" t="s">
        <v>8271</v>
      </c>
      <c r="F6362" s="6">
        <v>492765</v>
      </c>
      <c r="G6362" s="6" t="s">
        <v>608</v>
      </c>
      <c r="H6362" s="16">
        <v>25224856.866</v>
      </c>
      <c r="I6362" s="12" t="s">
        <v>8272</v>
      </c>
      <c r="J6362" s="12">
        <v>44320</v>
      </c>
      <c r="K6362" s="15">
        <v>13792075</v>
      </c>
      <c r="L6362" s="13" t="s">
        <v>14</v>
      </c>
      <c r="M6362" s="7">
        <v>1</v>
      </c>
      <c r="N6362" s="14"/>
    </row>
    <row r="6363" spans="1:14" ht="94.5">
      <c r="A6363" s="6">
        <v>6362</v>
      </c>
      <c r="B6363" s="8" t="s">
        <v>8085</v>
      </c>
      <c r="C6363" s="9" t="s">
        <v>8273</v>
      </c>
      <c r="D6363" s="10" t="s">
        <v>8274</v>
      </c>
      <c r="E6363" s="11" t="s">
        <v>8275</v>
      </c>
      <c r="F6363" s="6">
        <v>492766</v>
      </c>
      <c r="G6363" s="6" t="s">
        <v>608</v>
      </c>
      <c r="H6363" s="16">
        <v>23092087.940000001</v>
      </c>
      <c r="I6363" s="12" t="s">
        <v>8276</v>
      </c>
      <c r="J6363" s="12" t="s">
        <v>8277</v>
      </c>
      <c r="K6363" s="15">
        <v>12568199</v>
      </c>
      <c r="L6363" s="13" t="s">
        <v>70</v>
      </c>
      <c r="M6363" s="7">
        <v>1</v>
      </c>
      <c r="N6363" s="14"/>
    </row>
    <row r="6364" spans="1:14" ht="78.75">
      <c r="A6364" s="6">
        <v>6363</v>
      </c>
      <c r="B6364" s="8" t="s">
        <v>8085</v>
      </c>
      <c r="C6364" s="9" t="s">
        <v>8278</v>
      </c>
      <c r="D6364" s="10" t="s">
        <v>8136</v>
      </c>
      <c r="E6364" s="11" t="s">
        <v>8275</v>
      </c>
      <c r="F6364" s="6">
        <v>492766</v>
      </c>
      <c r="G6364" s="6" t="s">
        <v>608</v>
      </c>
      <c r="H6364" s="16">
        <v>23092087.940000001</v>
      </c>
      <c r="I6364" s="12" t="s">
        <v>8276</v>
      </c>
      <c r="J6364" s="12" t="s">
        <v>8277</v>
      </c>
      <c r="K6364" s="15">
        <v>12568199</v>
      </c>
      <c r="L6364" s="13" t="s">
        <v>70</v>
      </c>
      <c r="M6364" s="7">
        <v>0.52</v>
      </c>
      <c r="N6364" s="14"/>
    </row>
    <row r="6365" spans="1:14" ht="78.75">
      <c r="A6365" s="6">
        <v>6364</v>
      </c>
      <c r="B6365" s="8" t="s">
        <v>8085</v>
      </c>
      <c r="C6365" s="9" t="s">
        <v>8169</v>
      </c>
      <c r="D6365" s="10" t="s">
        <v>8131</v>
      </c>
      <c r="E6365" s="11" t="s">
        <v>8275</v>
      </c>
      <c r="F6365" s="6">
        <v>492766</v>
      </c>
      <c r="G6365" s="6" t="s">
        <v>608</v>
      </c>
      <c r="H6365" s="16">
        <v>23092087.940000001</v>
      </c>
      <c r="I6365" s="12" t="s">
        <v>8276</v>
      </c>
      <c r="J6365" s="12" t="s">
        <v>8277</v>
      </c>
      <c r="K6365" s="15">
        <v>12568199</v>
      </c>
      <c r="L6365" s="13" t="s">
        <v>70</v>
      </c>
      <c r="M6365" s="7">
        <v>0.48</v>
      </c>
      <c r="N6365" s="14"/>
    </row>
    <row r="6366" spans="1:14" ht="78.75">
      <c r="A6366" s="6">
        <v>6365</v>
      </c>
      <c r="B6366" s="8" t="s">
        <v>8085</v>
      </c>
      <c r="C6366" s="9" t="s">
        <v>8279</v>
      </c>
      <c r="D6366" s="10" t="s">
        <v>8280</v>
      </c>
      <c r="E6366" s="11" t="s">
        <v>8281</v>
      </c>
      <c r="F6366" s="6">
        <v>508729</v>
      </c>
      <c r="G6366" s="6" t="s">
        <v>359</v>
      </c>
      <c r="H6366" s="16">
        <v>285000</v>
      </c>
      <c r="I6366" s="12" t="s">
        <v>636</v>
      </c>
      <c r="J6366" s="12" t="s">
        <v>8282</v>
      </c>
      <c r="K6366" s="15">
        <v>262946</v>
      </c>
      <c r="L6366" s="13" t="s">
        <v>14</v>
      </c>
      <c r="M6366" s="7">
        <v>1</v>
      </c>
      <c r="N6366" s="14"/>
    </row>
    <row r="6367" spans="1:14" ht="78.75">
      <c r="A6367" s="6">
        <v>6366</v>
      </c>
      <c r="B6367" s="8" t="s">
        <v>8085</v>
      </c>
      <c r="C6367" s="9" t="s">
        <v>8283</v>
      </c>
      <c r="D6367" s="10" t="s">
        <v>8284</v>
      </c>
      <c r="E6367" s="11" t="s">
        <v>8285</v>
      </c>
      <c r="F6367" s="6">
        <v>519304</v>
      </c>
      <c r="G6367" s="6" t="s">
        <v>608</v>
      </c>
      <c r="H6367" s="16">
        <v>142446.83799999999</v>
      </c>
      <c r="I6367" s="12">
        <v>44086</v>
      </c>
      <c r="J6367" s="12" t="s">
        <v>8286</v>
      </c>
      <c r="K6367" s="15">
        <v>142446</v>
      </c>
      <c r="L6367" s="13" t="s">
        <v>14</v>
      </c>
      <c r="M6367" s="7">
        <v>1</v>
      </c>
      <c r="N6367" s="14"/>
    </row>
    <row r="6368" spans="1:14" ht="78.75">
      <c r="A6368" s="6">
        <v>6367</v>
      </c>
      <c r="B6368" s="8" t="s">
        <v>8085</v>
      </c>
      <c r="C6368" s="9" t="s">
        <v>8283</v>
      </c>
      <c r="D6368" s="10" t="s">
        <v>8284</v>
      </c>
      <c r="E6368" s="11" t="s">
        <v>8287</v>
      </c>
      <c r="F6368" s="6">
        <v>519357</v>
      </c>
      <c r="G6368" s="6" t="s">
        <v>608</v>
      </c>
      <c r="H6368" s="16">
        <v>90768.335000000006</v>
      </c>
      <c r="I6368" s="12">
        <v>44086</v>
      </c>
      <c r="J6368" s="12" t="s">
        <v>8286</v>
      </c>
      <c r="K6368" s="15">
        <v>90476</v>
      </c>
      <c r="L6368" s="13" t="s">
        <v>14</v>
      </c>
      <c r="M6368" s="7">
        <v>1</v>
      </c>
      <c r="N6368" s="14"/>
    </row>
    <row r="6369" spans="1:14" ht="78.75">
      <c r="A6369" s="6">
        <v>6368</v>
      </c>
      <c r="B6369" s="8" t="s">
        <v>8085</v>
      </c>
      <c r="C6369" s="9" t="s">
        <v>8288</v>
      </c>
      <c r="D6369" s="10" t="s">
        <v>8289</v>
      </c>
      <c r="E6369" s="11" t="s">
        <v>8290</v>
      </c>
      <c r="F6369" s="6">
        <v>521006</v>
      </c>
      <c r="G6369" s="6" t="s">
        <v>359</v>
      </c>
      <c r="H6369" s="16">
        <v>968117</v>
      </c>
      <c r="I6369" s="12">
        <v>44288</v>
      </c>
      <c r="J6369" s="12">
        <v>44475</v>
      </c>
      <c r="K6369" s="15">
        <v>968117</v>
      </c>
      <c r="L6369" s="13" t="s">
        <v>14</v>
      </c>
      <c r="M6369" s="7">
        <v>1</v>
      </c>
      <c r="N6369" s="14"/>
    </row>
    <row r="6370" spans="1:14" ht="78.75">
      <c r="A6370" s="6">
        <v>6369</v>
      </c>
      <c r="B6370" s="8" t="s">
        <v>8085</v>
      </c>
      <c r="C6370" s="9" t="s">
        <v>8291</v>
      </c>
      <c r="D6370" s="10" t="s">
        <v>8292</v>
      </c>
      <c r="E6370" s="11" t="s">
        <v>8293</v>
      </c>
      <c r="F6370" s="6">
        <v>526262</v>
      </c>
      <c r="G6370" s="6" t="s">
        <v>359</v>
      </c>
      <c r="H6370" s="16">
        <v>425547.75</v>
      </c>
      <c r="I6370" s="12">
        <v>44410</v>
      </c>
      <c r="J6370" s="12" t="s">
        <v>8294</v>
      </c>
      <c r="K6370" s="15">
        <v>425089</v>
      </c>
      <c r="L6370" s="13" t="s">
        <v>14</v>
      </c>
      <c r="M6370" s="7">
        <v>1</v>
      </c>
      <c r="N6370" s="14"/>
    </row>
    <row r="6371" spans="1:14" ht="63">
      <c r="A6371" s="6">
        <v>6370</v>
      </c>
      <c r="B6371" s="8" t="s">
        <v>8085</v>
      </c>
      <c r="C6371" s="9" t="s">
        <v>8295</v>
      </c>
      <c r="D6371" s="10" t="s">
        <v>8296</v>
      </c>
      <c r="E6371" s="11" t="s">
        <v>8297</v>
      </c>
      <c r="F6371" s="6">
        <v>535455</v>
      </c>
      <c r="G6371" s="6" t="s">
        <v>848</v>
      </c>
      <c r="H6371" s="16">
        <v>3162775.15</v>
      </c>
      <c r="I6371" s="12">
        <v>44231</v>
      </c>
      <c r="J6371" s="12">
        <v>44202</v>
      </c>
      <c r="K6371" s="15">
        <v>0</v>
      </c>
      <c r="L6371" s="13" t="s">
        <v>14</v>
      </c>
      <c r="M6371" s="7">
        <v>1</v>
      </c>
      <c r="N6371" s="14"/>
    </row>
    <row r="6372" spans="1:14" ht="78.75">
      <c r="A6372" s="6">
        <v>6371</v>
      </c>
      <c r="B6372" s="8" t="s">
        <v>8085</v>
      </c>
      <c r="C6372" s="9" t="s">
        <v>8298</v>
      </c>
      <c r="D6372" s="10" t="s">
        <v>8299</v>
      </c>
      <c r="E6372" s="11" t="s">
        <v>8300</v>
      </c>
      <c r="F6372" s="6">
        <v>535456</v>
      </c>
      <c r="G6372" s="6" t="s">
        <v>848</v>
      </c>
      <c r="H6372" s="16">
        <v>2710968.45</v>
      </c>
      <c r="I6372" s="12">
        <v>44231</v>
      </c>
      <c r="J6372" s="12">
        <v>44202</v>
      </c>
      <c r="K6372" s="15">
        <v>0</v>
      </c>
      <c r="L6372" s="13" t="s">
        <v>14</v>
      </c>
      <c r="M6372" s="7">
        <v>1</v>
      </c>
      <c r="N6372" s="14"/>
    </row>
    <row r="6373" spans="1:14" ht="94.5">
      <c r="A6373" s="6">
        <v>6372</v>
      </c>
      <c r="B6373" s="8" t="s">
        <v>8085</v>
      </c>
      <c r="C6373" s="9" t="s">
        <v>8301</v>
      </c>
      <c r="D6373" s="10" t="s">
        <v>8302</v>
      </c>
      <c r="E6373" s="11" t="s">
        <v>8303</v>
      </c>
      <c r="F6373" s="6">
        <v>542238</v>
      </c>
      <c r="G6373" s="6" t="s">
        <v>875</v>
      </c>
      <c r="H6373" s="16">
        <v>12184875.75</v>
      </c>
      <c r="I6373" s="12">
        <v>44200</v>
      </c>
      <c r="J6373" s="12" t="s">
        <v>4018</v>
      </c>
      <c r="K6373" s="15">
        <v>4000000</v>
      </c>
      <c r="L6373" s="13" t="s">
        <v>14</v>
      </c>
      <c r="M6373" s="7">
        <v>1</v>
      </c>
      <c r="N6373" s="14"/>
    </row>
    <row r="6374" spans="1:14" ht="63">
      <c r="A6374" s="6">
        <v>6373</v>
      </c>
      <c r="B6374" s="8" t="s">
        <v>8085</v>
      </c>
      <c r="C6374" s="9" t="s">
        <v>8304</v>
      </c>
      <c r="D6374" s="10" t="s">
        <v>8305</v>
      </c>
      <c r="E6374" s="11" t="s">
        <v>8306</v>
      </c>
      <c r="F6374" s="6">
        <v>536038</v>
      </c>
      <c r="G6374" s="6" t="s">
        <v>1508</v>
      </c>
      <c r="H6374" s="16">
        <v>3284848.25</v>
      </c>
      <c r="I6374" s="12">
        <v>44290</v>
      </c>
      <c r="J6374" s="12">
        <v>44621</v>
      </c>
      <c r="K6374" s="15">
        <v>0</v>
      </c>
      <c r="L6374" s="13" t="s">
        <v>14</v>
      </c>
      <c r="M6374" s="7">
        <v>1</v>
      </c>
      <c r="N6374" s="14"/>
    </row>
    <row r="6375" spans="1:14" ht="63">
      <c r="A6375" s="6">
        <v>6374</v>
      </c>
      <c r="B6375" s="8" t="s">
        <v>8085</v>
      </c>
      <c r="C6375" s="9" t="s">
        <v>8307</v>
      </c>
      <c r="D6375" s="10" t="s">
        <v>8308</v>
      </c>
      <c r="E6375" s="11" t="s">
        <v>8309</v>
      </c>
      <c r="F6375" s="6">
        <v>536039</v>
      </c>
      <c r="G6375" s="6" t="s">
        <v>1508</v>
      </c>
      <c r="H6375" s="16">
        <v>3324563</v>
      </c>
      <c r="I6375" s="12">
        <v>44290</v>
      </c>
      <c r="J6375" s="12">
        <v>44661</v>
      </c>
      <c r="K6375" s="15">
        <v>0</v>
      </c>
      <c r="L6375" s="13" t="s">
        <v>14</v>
      </c>
      <c r="M6375" s="7">
        <v>1</v>
      </c>
      <c r="N6375" s="14"/>
    </row>
    <row r="6376" spans="1:14" ht="78.75">
      <c r="A6376" s="6">
        <v>6375</v>
      </c>
      <c r="B6376" s="8" t="s">
        <v>8085</v>
      </c>
      <c r="C6376" s="9" t="s">
        <v>8310</v>
      </c>
      <c r="D6376" s="10" t="s">
        <v>8311</v>
      </c>
      <c r="E6376" s="11" t="s">
        <v>8312</v>
      </c>
      <c r="F6376" s="6">
        <v>536040</v>
      </c>
      <c r="G6376" s="6" t="s">
        <v>1508</v>
      </c>
      <c r="H6376" s="16">
        <v>3324208.65</v>
      </c>
      <c r="I6376" s="12">
        <v>44290</v>
      </c>
      <c r="J6376" s="12">
        <v>44637</v>
      </c>
      <c r="K6376" s="15">
        <v>0</v>
      </c>
      <c r="L6376" s="13" t="s">
        <v>14</v>
      </c>
      <c r="M6376" s="7">
        <v>1</v>
      </c>
      <c r="N6376" s="14"/>
    </row>
    <row r="6377" spans="1:14" ht="78.75">
      <c r="A6377" s="6">
        <v>6376</v>
      </c>
      <c r="B6377" s="8" t="s">
        <v>8085</v>
      </c>
      <c r="C6377" s="9" t="s">
        <v>8313</v>
      </c>
      <c r="D6377" s="10" t="s">
        <v>8314</v>
      </c>
      <c r="E6377" s="11" t="s">
        <v>8315</v>
      </c>
      <c r="F6377" s="6">
        <v>536041</v>
      </c>
      <c r="G6377" s="6" t="s">
        <v>1508</v>
      </c>
      <c r="H6377" s="16">
        <v>3323219.7</v>
      </c>
      <c r="I6377" s="12">
        <v>44290</v>
      </c>
      <c r="J6377" s="12">
        <v>44633</v>
      </c>
      <c r="K6377" s="15">
        <v>0</v>
      </c>
      <c r="L6377" s="13" t="s">
        <v>14</v>
      </c>
      <c r="M6377" s="7">
        <v>1</v>
      </c>
      <c r="N6377" s="14"/>
    </row>
    <row r="6378" spans="1:14" ht="78.75">
      <c r="A6378" s="6">
        <v>6377</v>
      </c>
      <c r="B6378" s="8" t="s">
        <v>8085</v>
      </c>
      <c r="C6378" s="9" t="s">
        <v>8316</v>
      </c>
      <c r="D6378" s="10" t="s">
        <v>8317</v>
      </c>
      <c r="E6378" s="11" t="s">
        <v>8318</v>
      </c>
      <c r="F6378" s="6">
        <v>536042</v>
      </c>
      <c r="G6378" s="6" t="s">
        <v>1508</v>
      </c>
      <c r="H6378" s="16">
        <v>3325000</v>
      </c>
      <c r="I6378" s="12">
        <v>44290</v>
      </c>
      <c r="J6378" s="12">
        <v>44661</v>
      </c>
      <c r="K6378" s="15">
        <v>0</v>
      </c>
      <c r="L6378" s="13" t="s">
        <v>14</v>
      </c>
      <c r="M6378" s="7">
        <v>1</v>
      </c>
      <c r="N6378" s="14"/>
    </row>
    <row r="6379" spans="1:14" ht="78.75">
      <c r="A6379" s="6">
        <v>6378</v>
      </c>
      <c r="B6379" s="8" t="s">
        <v>8085</v>
      </c>
      <c r="C6379" s="9" t="s">
        <v>8319</v>
      </c>
      <c r="D6379" s="10" t="s">
        <v>8320</v>
      </c>
      <c r="E6379" s="11" t="s">
        <v>8321</v>
      </c>
      <c r="F6379" s="6">
        <v>536043</v>
      </c>
      <c r="G6379" s="6" t="s">
        <v>1508</v>
      </c>
      <c r="H6379" s="16">
        <v>3311557.5</v>
      </c>
      <c r="I6379" s="12">
        <v>44290</v>
      </c>
      <c r="J6379" s="12">
        <v>44665</v>
      </c>
      <c r="K6379" s="15">
        <v>0</v>
      </c>
      <c r="L6379" s="13" t="s">
        <v>14</v>
      </c>
      <c r="M6379" s="7">
        <v>1</v>
      </c>
      <c r="N6379" s="14"/>
    </row>
    <row r="6380" spans="1:14" ht="63">
      <c r="A6380" s="6">
        <v>6379</v>
      </c>
      <c r="B6380" s="8" t="s">
        <v>8085</v>
      </c>
      <c r="C6380" s="9" t="s">
        <v>8322</v>
      </c>
      <c r="D6380" s="10" t="s">
        <v>8323</v>
      </c>
      <c r="E6380" s="11" t="s">
        <v>8324</v>
      </c>
      <c r="F6380" s="6">
        <v>542235</v>
      </c>
      <c r="G6380" s="6" t="s">
        <v>875</v>
      </c>
      <c r="H6380" s="16">
        <v>3133560.75</v>
      </c>
      <c r="I6380" s="12" t="s">
        <v>8325</v>
      </c>
      <c r="J6380" s="12" t="s">
        <v>8326</v>
      </c>
      <c r="K6380" s="15">
        <v>0</v>
      </c>
      <c r="L6380" s="13" t="s">
        <v>14</v>
      </c>
      <c r="M6380" s="7">
        <v>1</v>
      </c>
      <c r="N6380" s="14"/>
    </row>
    <row r="6381" spans="1:14" ht="63">
      <c r="A6381" s="6">
        <v>6380</v>
      </c>
      <c r="B6381" s="8" t="s">
        <v>8085</v>
      </c>
      <c r="C6381" s="9" t="s">
        <v>8327</v>
      </c>
      <c r="D6381" s="10" t="s">
        <v>8208</v>
      </c>
      <c r="E6381" s="11" t="s">
        <v>8328</v>
      </c>
      <c r="F6381" s="6">
        <v>542236</v>
      </c>
      <c r="G6381" s="6" t="s">
        <v>875</v>
      </c>
      <c r="H6381" s="16">
        <v>4511077.8499999996</v>
      </c>
      <c r="I6381" s="12">
        <v>44381</v>
      </c>
      <c r="J6381" s="12" t="s">
        <v>8329</v>
      </c>
      <c r="K6381" s="15">
        <v>2500000</v>
      </c>
      <c r="L6381" s="13" t="s">
        <v>14</v>
      </c>
      <c r="M6381" s="7">
        <v>1</v>
      </c>
      <c r="N6381" s="14"/>
    </row>
    <row r="6382" spans="1:14" ht="63">
      <c r="A6382" s="6">
        <v>6381</v>
      </c>
      <c r="B6382" s="8" t="s">
        <v>8085</v>
      </c>
      <c r="C6382" s="9" t="s">
        <v>8330</v>
      </c>
      <c r="D6382" s="10" t="s">
        <v>8331</v>
      </c>
      <c r="E6382" s="11" t="s">
        <v>8332</v>
      </c>
      <c r="F6382" s="6">
        <v>542237</v>
      </c>
      <c r="G6382" s="6" t="s">
        <v>875</v>
      </c>
      <c r="H6382" s="16">
        <v>4963491.5999999996</v>
      </c>
      <c r="I6382" s="12">
        <v>44504</v>
      </c>
      <c r="J6382" s="12" t="s">
        <v>8333</v>
      </c>
      <c r="K6382" s="15">
        <v>3732518</v>
      </c>
      <c r="L6382" s="13" t="s">
        <v>14</v>
      </c>
      <c r="M6382" s="7">
        <v>1</v>
      </c>
      <c r="N6382" s="14"/>
    </row>
    <row r="6383" spans="1:14" ht="110.25">
      <c r="A6383" s="6">
        <v>6382</v>
      </c>
      <c r="B6383" s="8" t="s">
        <v>8085</v>
      </c>
      <c r="C6383" s="9" t="s">
        <v>8334</v>
      </c>
      <c r="D6383" s="10" t="s">
        <v>8335</v>
      </c>
      <c r="E6383" s="11" t="s">
        <v>8336</v>
      </c>
      <c r="F6383" s="6">
        <v>542230</v>
      </c>
      <c r="G6383" s="6" t="s">
        <v>875</v>
      </c>
      <c r="H6383" s="16">
        <v>5395132.6500000004</v>
      </c>
      <c r="I6383" s="12">
        <v>44504</v>
      </c>
      <c r="J6383" s="12" t="s">
        <v>8333</v>
      </c>
      <c r="K6383" s="15">
        <v>0</v>
      </c>
      <c r="L6383" s="13" t="s">
        <v>14</v>
      </c>
      <c r="M6383" s="7">
        <v>1</v>
      </c>
      <c r="N6383" s="14"/>
    </row>
    <row r="6384" spans="1:14" ht="61.5" customHeight="1">
      <c r="A6384" s="6">
        <v>6383</v>
      </c>
      <c r="B6384" s="8" t="s">
        <v>8085</v>
      </c>
      <c r="C6384" s="9" t="s">
        <v>8337</v>
      </c>
      <c r="D6384" s="10" t="s">
        <v>8338</v>
      </c>
      <c r="E6384" s="11" t="s">
        <v>8339</v>
      </c>
      <c r="F6384" s="6">
        <v>542239</v>
      </c>
      <c r="G6384" s="6" t="s">
        <v>875</v>
      </c>
      <c r="H6384" s="16">
        <v>3549051.8</v>
      </c>
      <c r="I6384" s="12" t="s">
        <v>8340</v>
      </c>
      <c r="J6384" s="12" t="s">
        <v>8341</v>
      </c>
      <c r="K6384" s="15">
        <v>0</v>
      </c>
      <c r="L6384" s="13" t="s">
        <v>14</v>
      </c>
      <c r="M6384" s="7">
        <v>1</v>
      </c>
      <c r="N6384" s="14"/>
    </row>
    <row r="6385" spans="1:14" ht="59.25" customHeight="1">
      <c r="A6385" s="6">
        <v>6384</v>
      </c>
      <c r="B6385" s="8" t="s">
        <v>8085</v>
      </c>
      <c r="C6385" s="9" t="s">
        <v>8342</v>
      </c>
      <c r="D6385" s="10" t="s">
        <v>8343</v>
      </c>
      <c r="E6385" s="11" t="s">
        <v>8344</v>
      </c>
      <c r="F6385" s="6">
        <v>542232</v>
      </c>
      <c r="G6385" s="6" t="s">
        <v>875</v>
      </c>
      <c r="H6385" s="16">
        <v>3717707.2</v>
      </c>
      <c r="I6385" s="12" t="s">
        <v>8340</v>
      </c>
      <c r="J6385" s="12" t="s">
        <v>8345</v>
      </c>
      <c r="K6385" s="15">
        <v>0</v>
      </c>
      <c r="L6385" s="13" t="s">
        <v>14</v>
      </c>
      <c r="M6385" s="7">
        <v>1</v>
      </c>
      <c r="N6385" s="14"/>
    </row>
    <row r="6386" spans="1:14" ht="94.5" customHeight="1">
      <c r="A6386" s="6">
        <v>6385</v>
      </c>
      <c r="B6386" s="8" t="s">
        <v>8085</v>
      </c>
      <c r="C6386" s="9" t="s">
        <v>8346</v>
      </c>
      <c r="D6386" s="10" t="s">
        <v>8347</v>
      </c>
      <c r="E6386" s="11" t="s">
        <v>8348</v>
      </c>
      <c r="F6386" s="6">
        <v>542233</v>
      </c>
      <c r="G6386" s="6" t="s">
        <v>875</v>
      </c>
      <c r="H6386" s="16">
        <v>7200601.9500000002</v>
      </c>
      <c r="I6386" s="12">
        <v>44381</v>
      </c>
      <c r="J6386" s="12">
        <v>44746</v>
      </c>
      <c r="K6386" s="15">
        <v>1439252</v>
      </c>
      <c r="L6386" s="13" t="s">
        <v>14</v>
      </c>
      <c r="M6386" s="7">
        <v>1</v>
      </c>
      <c r="N6386" s="14"/>
    </row>
    <row r="6387" spans="1:14" ht="78.75">
      <c r="A6387" s="6">
        <v>6386</v>
      </c>
      <c r="B6387" s="8" t="s">
        <v>8085</v>
      </c>
      <c r="C6387" s="9" t="s">
        <v>8349</v>
      </c>
      <c r="D6387" s="10" t="s">
        <v>8217</v>
      </c>
      <c r="E6387" s="11" t="s">
        <v>8350</v>
      </c>
      <c r="F6387" s="6">
        <v>542234</v>
      </c>
      <c r="G6387" s="6" t="s">
        <v>875</v>
      </c>
      <c r="H6387" s="16">
        <v>7899508.4000000004</v>
      </c>
      <c r="I6387" s="12" t="s">
        <v>8325</v>
      </c>
      <c r="J6387" s="12" t="s">
        <v>8326</v>
      </c>
      <c r="K6387" s="15">
        <v>3328590</v>
      </c>
      <c r="L6387" s="13" t="s">
        <v>14</v>
      </c>
      <c r="M6387" s="7">
        <v>1</v>
      </c>
      <c r="N6387" s="14"/>
    </row>
    <row r="6388" spans="1:14" ht="110.25">
      <c r="A6388" s="6">
        <v>6387</v>
      </c>
      <c r="B6388" s="8" t="s">
        <v>8085</v>
      </c>
      <c r="C6388" s="9" t="s">
        <v>8351</v>
      </c>
      <c r="D6388" s="10" t="s">
        <v>1625</v>
      </c>
      <c r="E6388" s="11" t="s">
        <v>8352</v>
      </c>
      <c r="F6388" s="6">
        <v>530530</v>
      </c>
      <c r="G6388" s="6" t="s">
        <v>1369</v>
      </c>
      <c r="H6388" s="16">
        <v>42929846.270000003</v>
      </c>
      <c r="I6388" s="12" t="s">
        <v>8353</v>
      </c>
      <c r="J6388" s="12">
        <v>44661</v>
      </c>
      <c r="K6388" s="15">
        <v>20739813</v>
      </c>
      <c r="L6388" s="13" t="s">
        <v>70</v>
      </c>
      <c r="M6388" s="7">
        <v>1</v>
      </c>
      <c r="N6388" s="14"/>
    </row>
    <row r="6389" spans="1:14" ht="94.5">
      <c r="A6389" s="6">
        <v>6388</v>
      </c>
      <c r="B6389" s="8" t="s">
        <v>8085</v>
      </c>
      <c r="C6389" s="9" t="s">
        <v>8354</v>
      </c>
      <c r="D6389" s="10" t="s">
        <v>8355</v>
      </c>
      <c r="E6389" s="11" t="s">
        <v>8356</v>
      </c>
      <c r="F6389" s="6">
        <v>526261</v>
      </c>
      <c r="G6389" s="6" t="s">
        <v>1034</v>
      </c>
      <c r="H6389" s="16">
        <v>55019863.549999997</v>
      </c>
      <c r="I6389" s="12">
        <v>44534</v>
      </c>
      <c r="J6389" s="12" t="s">
        <v>8357</v>
      </c>
      <c r="K6389" s="15">
        <v>0</v>
      </c>
      <c r="L6389" s="13" t="s">
        <v>14</v>
      </c>
      <c r="M6389" s="7">
        <v>1</v>
      </c>
      <c r="N6389" s="14"/>
    </row>
    <row r="6390" spans="1:14" ht="94.5">
      <c r="A6390" s="6">
        <v>6389</v>
      </c>
      <c r="B6390" s="8" t="s">
        <v>8085</v>
      </c>
      <c r="C6390" s="9" t="s">
        <v>8358</v>
      </c>
      <c r="D6390" s="10" t="s">
        <v>8359</v>
      </c>
      <c r="E6390" s="11" t="s">
        <v>8356</v>
      </c>
      <c r="F6390" s="6">
        <v>526261</v>
      </c>
      <c r="G6390" s="6" t="s">
        <v>1034</v>
      </c>
      <c r="H6390" s="16">
        <v>55019863.549999997</v>
      </c>
      <c r="I6390" s="12">
        <v>44534</v>
      </c>
      <c r="J6390" s="12" t="s">
        <v>8357</v>
      </c>
      <c r="K6390" s="15">
        <v>0</v>
      </c>
      <c r="L6390" s="13" t="s">
        <v>14</v>
      </c>
      <c r="M6390" s="7">
        <v>0.51</v>
      </c>
      <c r="N6390" s="14"/>
    </row>
    <row r="6391" spans="1:14" ht="78.75">
      <c r="A6391" s="6">
        <v>6390</v>
      </c>
      <c r="B6391" s="8" t="s">
        <v>8085</v>
      </c>
      <c r="C6391" s="9" t="s">
        <v>8115</v>
      </c>
      <c r="D6391" s="10" t="s">
        <v>8112</v>
      </c>
      <c r="E6391" s="11" t="s">
        <v>8356</v>
      </c>
      <c r="F6391" s="6">
        <v>526261</v>
      </c>
      <c r="G6391" s="6" t="s">
        <v>1034</v>
      </c>
      <c r="H6391" s="16">
        <v>55019863.549999997</v>
      </c>
      <c r="I6391" s="12">
        <v>44534</v>
      </c>
      <c r="J6391" s="12" t="s">
        <v>8357</v>
      </c>
      <c r="K6391" s="15">
        <v>0</v>
      </c>
      <c r="L6391" s="13" t="s">
        <v>14</v>
      </c>
      <c r="M6391" s="7">
        <v>0.49</v>
      </c>
      <c r="N6391" s="14"/>
    </row>
    <row r="6392" spans="1:14" ht="78.75">
      <c r="A6392" s="6">
        <v>6391</v>
      </c>
      <c r="B6392" s="8" t="s">
        <v>8085</v>
      </c>
      <c r="C6392" s="9" t="s">
        <v>8360</v>
      </c>
      <c r="D6392" s="10" t="s">
        <v>8361</v>
      </c>
      <c r="E6392" s="11" t="s">
        <v>8362</v>
      </c>
      <c r="F6392" s="6">
        <v>529362</v>
      </c>
      <c r="G6392" s="6" t="s">
        <v>1034</v>
      </c>
      <c r="H6392" s="16">
        <v>87369598.628000006</v>
      </c>
      <c r="I6392" s="12" t="s">
        <v>8325</v>
      </c>
      <c r="J6392" s="12">
        <v>44875</v>
      </c>
      <c r="K6392" s="15">
        <v>20000000</v>
      </c>
      <c r="L6392" s="13" t="s">
        <v>70</v>
      </c>
      <c r="M6392" s="7">
        <v>1</v>
      </c>
      <c r="N6392" s="14"/>
    </row>
    <row r="6393" spans="1:14" ht="78.75">
      <c r="A6393" s="6">
        <v>6392</v>
      </c>
      <c r="B6393" s="8" t="s">
        <v>8085</v>
      </c>
      <c r="C6393" s="9" t="s">
        <v>8351</v>
      </c>
      <c r="D6393" s="10" t="s">
        <v>1625</v>
      </c>
      <c r="E6393" s="11" t="s">
        <v>8363</v>
      </c>
      <c r="F6393" s="6">
        <v>529362</v>
      </c>
      <c r="G6393" s="6" t="s">
        <v>1034</v>
      </c>
      <c r="H6393" s="16">
        <v>87369598.628000006</v>
      </c>
      <c r="I6393" s="12" t="s">
        <v>8325</v>
      </c>
      <c r="J6393" s="12">
        <v>44875</v>
      </c>
      <c r="K6393" s="15">
        <v>20000000</v>
      </c>
      <c r="L6393" s="13" t="s">
        <v>70</v>
      </c>
      <c r="M6393" s="7">
        <v>0.75</v>
      </c>
      <c r="N6393" s="14"/>
    </row>
    <row r="6394" spans="1:14" ht="78.75">
      <c r="A6394" s="6">
        <v>6393</v>
      </c>
      <c r="B6394" s="8" t="s">
        <v>8085</v>
      </c>
      <c r="C6394" s="9" t="s">
        <v>8364</v>
      </c>
      <c r="D6394" s="10" t="s">
        <v>8156</v>
      </c>
      <c r="E6394" s="11" t="s">
        <v>8363</v>
      </c>
      <c r="F6394" s="6">
        <v>529362</v>
      </c>
      <c r="G6394" s="6" t="s">
        <v>1034</v>
      </c>
      <c r="H6394" s="16">
        <v>87369598.628000006</v>
      </c>
      <c r="I6394" s="12" t="s">
        <v>8325</v>
      </c>
      <c r="J6394" s="12">
        <v>44875</v>
      </c>
      <c r="K6394" s="15">
        <v>20000000</v>
      </c>
      <c r="L6394" s="13" t="s">
        <v>70</v>
      </c>
      <c r="M6394" s="7">
        <v>0.25</v>
      </c>
      <c r="N6394" s="14"/>
    </row>
    <row r="6395" spans="1:14" ht="78.75">
      <c r="A6395" s="6">
        <v>6394</v>
      </c>
      <c r="B6395" s="8" t="s">
        <v>8085</v>
      </c>
      <c r="C6395" s="9" t="s">
        <v>8365</v>
      </c>
      <c r="D6395" s="10" t="s">
        <v>8237</v>
      </c>
      <c r="E6395" s="11" t="s">
        <v>8366</v>
      </c>
      <c r="F6395" s="6">
        <v>550210</v>
      </c>
      <c r="G6395" s="6" t="s">
        <v>848</v>
      </c>
      <c r="H6395" s="16">
        <v>2884717.25</v>
      </c>
      <c r="I6395" s="12" t="s">
        <v>8367</v>
      </c>
      <c r="J6395" s="12">
        <v>44203</v>
      </c>
      <c r="K6395" s="15">
        <v>0</v>
      </c>
      <c r="L6395" s="13" t="s">
        <v>14</v>
      </c>
      <c r="M6395" s="7">
        <v>1</v>
      </c>
      <c r="N6395" s="14"/>
    </row>
    <row r="6396" spans="1:14" ht="63">
      <c r="A6396" s="6">
        <v>6395</v>
      </c>
      <c r="B6396" s="8" t="s">
        <v>8085</v>
      </c>
      <c r="C6396" s="9" t="s">
        <v>8368</v>
      </c>
      <c r="D6396" s="10" t="s">
        <v>8369</v>
      </c>
      <c r="E6396" s="11" t="s">
        <v>8370</v>
      </c>
      <c r="F6396" s="6">
        <v>57919</v>
      </c>
      <c r="G6396" s="6" t="s">
        <v>608</v>
      </c>
      <c r="H6396" s="16">
        <v>5583771.2999999998</v>
      </c>
      <c r="I6396" s="12" t="s">
        <v>8371</v>
      </c>
      <c r="J6396" s="12">
        <v>44387</v>
      </c>
      <c r="K6396" s="15">
        <v>5583771</v>
      </c>
      <c r="L6396" s="13" t="s">
        <v>14</v>
      </c>
      <c r="M6396" s="7">
        <v>1</v>
      </c>
      <c r="N6396" s="14"/>
    </row>
    <row r="6397" spans="1:14" ht="78.75">
      <c r="A6397" s="6">
        <v>6396</v>
      </c>
      <c r="B6397" s="8" t="s">
        <v>8085</v>
      </c>
      <c r="C6397" s="9" t="s">
        <v>8372</v>
      </c>
      <c r="D6397" s="10" t="s">
        <v>8373</v>
      </c>
      <c r="E6397" s="11" t="s">
        <v>8374</v>
      </c>
      <c r="F6397" s="6">
        <v>589337</v>
      </c>
      <c r="G6397" s="6" t="s">
        <v>1508</v>
      </c>
      <c r="H6397" s="16">
        <v>8959088.0500000007</v>
      </c>
      <c r="I6397" s="12" t="s">
        <v>8375</v>
      </c>
      <c r="J6397" s="12">
        <v>44660</v>
      </c>
      <c r="K6397" s="15">
        <v>0</v>
      </c>
      <c r="L6397" s="13" t="s">
        <v>14</v>
      </c>
      <c r="M6397" s="7">
        <v>1</v>
      </c>
      <c r="N6397" s="14"/>
    </row>
    <row r="6398" spans="1:14" ht="63">
      <c r="A6398" s="6">
        <v>6397</v>
      </c>
      <c r="B6398" s="8" t="s">
        <v>8085</v>
      </c>
      <c r="C6398" s="9" t="s">
        <v>8376</v>
      </c>
      <c r="D6398" s="10" t="s">
        <v>8377</v>
      </c>
      <c r="E6398" s="11" t="s">
        <v>8378</v>
      </c>
      <c r="F6398" s="6">
        <v>589338</v>
      </c>
      <c r="G6398" s="6" t="s">
        <v>1508</v>
      </c>
      <c r="H6398" s="16">
        <v>9270849.5500000007</v>
      </c>
      <c r="I6398" s="12">
        <v>44356</v>
      </c>
      <c r="J6398" s="12">
        <v>44904</v>
      </c>
      <c r="K6398" s="15">
        <v>0</v>
      </c>
      <c r="L6398" s="13" t="s">
        <v>14</v>
      </c>
      <c r="M6398" s="7">
        <v>1</v>
      </c>
      <c r="N6398" s="14"/>
    </row>
    <row r="6399" spans="1:14" ht="63">
      <c r="A6399" s="6">
        <v>6398</v>
      </c>
      <c r="B6399" s="8" t="s">
        <v>8085</v>
      </c>
      <c r="C6399" s="9" t="s">
        <v>8379</v>
      </c>
      <c r="D6399" s="10" t="s">
        <v>8280</v>
      </c>
      <c r="E6399" s="11" t="s">
        <v>8380</v>
      </c>
      <c r="F6399" s="6">
        <v>589340</v>
      </c>
      <c r="G6399" s="6" t="s">
        <v>1508</v>
      </c>
      <c r="H6399" s="16">
        <v>9026811.6500000004</v>
      </c>
      <c r="I6399" s="12">
        <v>44356</v>
      </c>
      <c r="J6399" s="12">
        <v>44690</v>
      </c>
      <c r="K6399" s="15">
        <v>0</v>
      </c>
      <c r="L6399" s="13" t="s">
        <v>14</v>
      </c>
      <c r="M6399" s="7">
        <v>1</v>
      </c>
      <c r="N6399" s="14"/>
    </row>
    <row r="6400" spans="1:14" ht="63">
      <c r="A6400" s="6">
        <v>6399</v>
      </c>
      <c r="B6400" s="8" t="s">
        <v>8085</v>
      </c>
      <c r="C6400" s="9" t="s">
        <v>8364</v>
      </c>
      <c r="D6400" s="10" t="s">
        <v>8156</v>
      </c>
      <c r="E6400" s="11" t="s">
        <v>8381</v>
      </c>
      <c r="F6400" s="6">
        <v>560471</v>
      </c>
      <c r="G6400" s="6" t="s">
        <v>2777</v>
      </c>
      <c r="H6400" s="16">
        <v>2702874.09</v>
      </c>
      <c r="I6400" s="12" t="s">
        <v>8382</v>
      </c>
      <c r="J6400" s="12">
        <v>44297</v>
      </c>
      <c r="K6400" s="15">
        <v>0</v>
      </c>
      <c r="L6400" s="13" t="s">
        <v>14</v>
      </c>
      <c r="M6400" s="7">
        <v>1</v>
      </c>
      <c r="N6400" s="14"/>
    </row>
    <row r="6401" spans="1:14" ht="78.75">
      <c r="A6401" s="6">
        <v>6400</v>
      </c>
      <c r="B6401" s="8" t="s">
        <v>8085</v>
      </c>
      <c r="C6401" s="9" t="s">
        <v>8383</v>
      </c>
      <c r="D6401" s="10" t="s">
        <v>1468</v>
      </c>
      <c r="E6401" s="11" t="s">
        <v>8384</v>
      </c>
      <c r="F6401" s="6">
        <v>589341</v>
      </c>
      <c r="G6401" s="6" t="s">
        <v>1508</v>
      </c>
      <c r="H6401" s="16">
        <v>6300123.5499999998</v>
      </c>
      <c r="I6401" s="12">
        <v>44539</v>
      </c>
      <c r="J6401" s="12">
        <v>44570</v>
      </c>
      <c r="K6401" s="15">
        <v>0</v>
      </c>
      <c r="L6401" s="13" t="s">
        <v>14</v>
      </c>
      <c r="M6401" s="7">
        <v>1</v>
      </c>
      <c r="N6401" s="14"/>
    </row>
    <row r="6402" spans="1:14" ht="78.75">
      <c r="A6402" s="6">
        <v>6401</v>
      </c>
      <c r="B6402" s="8" t="s">
        <v>8085</v>
      </c>
      <c r="C6402" s="9" t="s">
        <v>8385</v>
      </c>
      <c r="D6402" s="10" t="s">
        <v>8386</v>
      </c>
      <c r="E6402" s="11" t="s">
        <v>8387</v>
      </c>
      <c r="F6402" s="6">
        <v>564444</v>
      </c>
      <c r="G6402" s="6" t="s">
        <v>875</v>
      </c>
      <c r="H6402" s="16">
        <v>12546397.300000001</v>
      </c>
      <c r="I6402" s="12" t="s">
        <v>8371</v>
      </c>
      <c r="J6402" s="12" t="s">
        <v>8388</v>
      </c>
      <c r="K6402" s="15">
        <v>0</v>
      </c>
      <c r="L6402" s="13" t="s">
        <v>14</v>
      </c>
      <c r="M6402" s="7">
        <v>1</v>
      </c>
      <c r="N6402" s="14"/>
    </row>
    <row r="6403" spans="1:14" ht="94.5">
      <c r="A6403" s="6">
        <v>6402</v>
      </c>
      <c r="B6403" s="8" t="s">
        <v>8085</v>
      </c>
      <c r="C6403" s="9" t="s">
        <v>8245</v>
      </c>
      <c r="D6403" s="10" t="s">
        <v>8246</v>
      </c>
      <c r="E6403" s="11" t="s">
        <v>8389</v>
      </c>
      <c r="F6403" s="6">
        <v>564446</v>
      </c>
      <c r="G6403" s="6" t="s">
        <v>875</v>
      </c>
      <c r="H6403" s="16">
        <v>8311480.6500000004</v>
      </c>
      <c r="I6403" s="12" t="s">
        <v>8371</v>
      </c>
      <c r="J6403" s="12" t="s">
        <v>8388</v>
      </c>
      <c r="K6403" s="15">
        <v>0</v>
      </c>
      <c r="L6403" s="13" t="s">
        <v>14</v>
      </c>
      <c r="M6403" s="7">
        <v>1</v>
      </c>
      <c r="N6403" s="14"/>
    </row>
    <row r="6404" spans="1:14" ht="78.75">
      <c r="A6404" s="6">
        <v>6403</v>
      </c>
      <c r="B6404" s="8" t="s">
        <v>8085</v>
      </c>
      <c r="C6404" s="9" t="s">
        <v>8390</v>
      </c>
      <c r="D6404" s="10" t="s">
        <v>8391</v>
      </c>
      <c r="E6404" s="11" t="s">
        <v>8392</v>
      </c>
      <c r="F6404" s="6">
        <v>564445</v>
      </c>
      <c r="G6404" s="6" t="s">
        <v>875</v>
      </c>
      <c r="H6404" s="16">
        <v>9521044.4000000004</v>
      </c>
      <c r="I6404" s="12" t="s">
        <v>8393</v>
      </c>
      <c r="J6404" s="12">
        <v>44866</v>
      </c>
      <c r="K6404" s="15">
        <v>0</v>
      </c>
      <c r="L6404" s="13" t="s">
        <v>14</v>
      </c>
      <c r="M6404" s="7">
        <v>1</v>
      </c>
      <c r="N6404" s="14"/>
    </row>
    <row r="6405" spans="1:14" ht="78.75">
      <c r="A6405" s="6">
        <v>6404</v>
      </c>
      <c r="B6405" s="8" t="s">
        <v>8085</v>
      </c>
      <c r="C6405" s="9" t="s">
        <v>8351</v>
      </c>
      <c r="D6405" s="10" t="s">
        <v>1625</v>
      </c>
      <c r="E6405" s="11" t="s">
        <v>8394</v>
      </c>
      <c r="F6405" s="6">
        <v>565875</v>
      </c>
      <c r="G6405" s="6" t="s">
        <v>1369</v>
      </c>
      <c r="H6405" s="16">
        <v>17466837</v>
      </c>
      <c r="I6405" s="12">
        <v>44323</v>
      </c>
      <c r="J6405" s="12">
        <v>45017</v>
      </c>
      <c r="K6405" s="15">
        <v>0</v>
      </c>
      <c r="L6405" s="13" t="s">
        <v>70</v>
      </c>
      <c r="M6405" s="7">
        <v>1</v>
      </c>
      <c r="N6405" s="14"/>
    </row>
    <row r="6406" spans="1:14" ht="78.75">
      <c r="A6406" s="6">
        <v>6405</v>
      </c>
      <c r="B6406" s="8" t="s">
        <v>8085</v>
      </c>
      <c r="C6406" s="9" t="s">
        <v>8395</v>
      </c>
      <c r="D6406" s="10" t="s">
        <v>8396</v>
      </c>
      <c r="E6406" s="11" t="s">
        <v>8397</v>
      </c>
      <c r="F6406" s="6">
        <v>586423</v>
      </c>
      <c r="G6406" s="6" t="s">
        <v>875</v>
      </c>
      <c r="H6406" s="16">
        <v>5782482.7999999998</v>
      </c>
      <c r="I6406" s="12">
        <v>44356</v>
      </c>
      <c r="J6406" s="12">
        <v>44623</v>
      </c>
      <c r="K6406" s="15">
        <v>0</v>
      </c>
      <c r="L6406" s="13" t="s">
        <v>14</v>
      </c>
      <c r="M6406" s="7">
        <v>1</v>
      </c>
      <c r="N6406" s="14"/>
    </row>
    <row r="6407" spans="1:14" ht="141.75">
      <c r="A6407" s="6">
        <v>6406</v>
      </c>
      <c r="B6407" s="8" t="s">
        <v>8085</v>
      </c>
      <c r="C6407" s="9" t="s">
        <v>8398</v>
      </c>
      <c r="D6407" s="10" t="s">
        <v>8399</v>
      </c>
      <c r="E6407" s="11" t="s">
        <v>8400</v>
      </c>
      <c r="F6407" s="6">
        <v>586424</v>
      </c>
      <c r="G6407" s="6" t="s">
        <v>875</v>
      </c>
      <c r="H6407" s="16">
        <v>5355488.2</v>
      </c>
      <c r="I6407" s="12">
        <v>44386</v>
      </c>
      <c r="J6407" s="12" t="s">
        <v>8401</v>
      </c>
      <c r="K6407" s="15">
        <v>0</v>
      </c>
      <c r="L6407" s="13" t="s">
        <v>14</v>
      </c>
      <c r="M6407" s="7">
        <v>1</v>
      </c>
      <c r="N6407" s="14"/>
    </row>
    <row r="6408" spans="1:14" ht="94.5">
      <c r="A6408" s="6">
        <v>6407</v>
      </c>
      <c r="B6408" s="8" t="s">
        <v>8085</v>
      </c>
      <c r="C6408" s="9" t="s">
        <v>8402</v>
      </c>
      <c r="D6408" s="10" t="s">
        <v>8403</v>
      </c>
      <c r="E6408" s="11" t="s">
        <v>8404</v>
      </c>
      <c r="F6408" s="6">
        <v>586425</v>
      </c>
      <c r="G6408" s="6" t="s">
        <v>875</v>
      </c>
      <c r="H6408" s="16">
        <v>4956130.05</v>
      </c>
      <c r="I6408" s="12">
        <v>44417</v>
      </c>
      <c r="J6408" s="12">
        <v>44570</v>
      </c>
      <c r="K6408" s="15">
        <v>0</v>
      </c>
      <c r="L6408" s="13" t="s">
        <v>14</v>
      </c>
      <c r="M6408" s="7">
        <v>1</v>
      </c>
      <c r="N6408" s="14"/>
    </row>
    <row r="6409" spans="1:14" ht="78.75">
      <c r="A6409" s="6">
        <v>6408</v>
      </c>
      <c r="B6409" s="8" t="s">
        <v>8085</v>
      </c>
      <c r="C6409" s="9" t="s">
        <v>8405</v>
      </c>
      <c r="D6409" s="10" t="s">
        <v>8406</v>
      </c>
      <c r="E6409" s="11" t="s">
        <v>8407</v>
      </c>
      <c r="F6409" s="6">
        <v>593243</v>
      </c>
      <c r="G6409" s="6" t="s">
        <v>875</v>
      </c>
      <c r="H6409" s="16">
        <v>8617060.5</v>
      </c>
      <c r="I6409" s="12">
        <v>44417</v>
      </c>
      <c r="J6409" s="12" t="s">
        <v>8408</v>
      </c>
      <c r="K6409" s="15">
        <v>0</v>
      </c>
      <c r="L6409" s="13" t="s">
        <v>14</v>
      </c>
      <c r="M6409" s="7">
        <v>1</v>
      </c>
      <c r="N6409" s="14"/>
    </row>
    <row r="6410" spans="1:14" ht="78.75">
      <c r="A6410" s="6">
        <v>6409</v>
      </c>
      <c r="B6410" s="8" t="s">
        <v>8085</v>
      </c>
      <c r="C6410" s="9" t="s">
        <v>8409</v>
      </c>
      <c r="D6410" s="10" t="s">
        <v>8410</v>
      </c>
      <c r="E6410" s="11" t="s">
        <v>8411</v>
      </c>
      <c r="F6410" s="6">
        <v>586426</v>
      </c>
      <c r="G6410" s="6" t="s">
        <v>875</v>
      </c>
      <c r="H6410" s="16">
        <v>5578973.7999999998</v>
      </c>
      <c r="I6410" s="12">
        <v>44539</v>
      </c>
      <c r="J6410" s="12" t="s">
        <v>8357</v>
      </c>
      <c r="K6410" s="15">
        <v>0</v>
      </c>
      <c r="L6410" s="13" t="s">
        <v>14</v>
      </c>
      <c r="M6410" s="7">
        <v>1</v>
      </c>
      <c r="N6410" s="14"/>
    </row>
    <row r="6411" spans="1:14" ht="91.5">
      <c r="A6411" s="6">
        <v>6410</v>
      </c>
      <c r="B6411" s="8" t="s">
        <v>8412</v>
      </c>
      <c r="C6411" s="9" t="s">
        <v>8413</v>
      </c>
      <c r="D6411" s="10" t="s">
        <v>8414</v>
      </c>
      <c r="E6411" s="11" t="s">
        <v>8415</v>
      </c>
      <c r="F6411" s="6">
        <v>298551</v>
      </c>
      <c r="G6411" s="6" t="s">
        <v>8416</v>
      </c>
      <c r="H6411" s="16">
        <v>23013956.02</v>
      </c>
      <c r="I6411" s="12" t="s">
        <v>8417</v>
      </c>
      <c r="J6411" s="12">
        <v>43991</v>
      </c>
      <c r="K6411" s="15">
        <v>16970504</v>
      </c>
      <c r="L6411" s="13" t="s">
        <v>14</v>
      </c>
      <c r="M6411" s="7">
        <v>1</v>
      </c>
      <c r="N6411" s="14"/>
    </row>
    <row r="6412" spans="1:14" ht="78.75">
      <c r="A6412" s="6">
        <v>6411</v>
      </c>
      <c r="B6412" s="8" t="s">
        <v>8412</v>
      </c>
      <c r="C6412" s="9" t="s">
        <v>8418</v>
      </c>
      <c r="D6412" s="10" t="s">
        <v>3827</v>
      </c>
      <c r="E6412" s="11" t="s">
        <v>8419</v>
      </c>
      <c r="F6412" s="6">
        <v>298563</v>
      </c>
      <c r="G6412" s="6" t="s">
        <v>8416</v>
      </c>
      <c r="H6412" s="16">
        <v>37352030.853</v>
      </c>
      <c r="I6412" s="12" t="s">
        <v>8420</v>
      </c>
      <c r="J6412" s="12">
        <v>44116</v>
      </c>
      <c r="K6412" s="15">
        <v>34760404</v>
      </c>
      <c r="L6412" s="13" t="s">
        <v>14</v>
      </c>
      <c r="M6412" s="7">
        <v>1</v>
      </c>
      <c r="N6412" s="14"/>
    </row>
    <row r="6413" spans="1:14" ht="94.5">
      <c r="A6413" s="6">
        <v>6412</v>
      </c>
      <c r="B6413" s="8" t="s">
        <v>8412</v>
      </c>
      <c r="C6413" s="9" t="s">
        <v>8418</v>
      </c>
      <c r="D6413" s="10" t="s">
        <v>3827</v>
      </c>
      <c r="E6413" s="11" t="s">
        <v>8421</v>
      </c>
      <c r="F6413" s="6">
        <v>298580</v>
      </c>
      <c r="G6413" s="6" t="s">
        <v>8416</v>
      </c>
      <c r="H6413" s="16">
        <v>21404827.640000001</v>
      </c>
      <c r="I6413" s="12" t="s">
        <v>8422</v>
      </c>
      <c r="J6413" s="12">
        <v>43990</v>
      </c>
      <c r="K6413" s="15">
        <v>16684115</v>
      </c>
      <c r="L6413" s="13" t="s">
        <v>14</v>
      </c>
      <c r="M6413" s="7">
        <v>1</v>
      </c>
      <c r="N6413" s="14"/>
    </row>
    <row r="6414" spans="1:14" ht="94.5">
      <c r="A6414" s="6">
        <v>6413</v>
      </c>
      <c r="B6414" s="8" t="s">
        <v>8412</v>
      </c>
      <c r="C6414" s="9" t="s">
        <v>8423</v>
      </c>
      <c r="D6414" s="10" t="s">
        <v>2353</v>
      </c>
      <c r="E6414" s="11" t="s">
        <v>8424</v>
      </c>
      <c r="F6414" s="6">
        <v>298585</v>
      </c>
      <c r="G6414" s="6" t="s">
        <v>8416</v>
      </c>
      <c r="H6414" s="16">
        <v>42055020.960000001</v>
      </c>
      <c r="I6414" s="12" t="s">
        <v>8425</v>
      </c>
      <c r="J6414" s="12">
        <v>44349</v>
      </c>
      <c r="K6414" s="15">
        <v>33001745</v>
      </c>
      <c r="L6414" s="13" t="s">
        <v>14</v>
      </c>
      <c r="M6414" s="7">
        <v>1</v>
      </c>
      <c r="N6414" s="14"/>
    </row>
    <row r="6415" spans="1:14" ht="91.5">
      <c r="A6415" s="6">
        <v>6414</v>
      </c>
      <c r="B6415" s="8" t="s">
        <v>8412</v>
      </c>
      <c r="C6415" s="9" t="s">
        <v>8418</v>
      </c>
      <c r="D6415" s="10" t="s">
        <v>3827</v>
      </c>
      <c r="E6415" s="11" t="s">
        <v>8426</v>
      </c>
      <c r="F6415" s="6">
        <v>312596</v>
      </c>
      <c r="G6415" s="6" t="s">
        <v>8416</v>
      </c>
      <c r="H6415" s="16">
        <v>62306831.740000002</v>
      </c>
      <c r="I6415" s="12" t="s">
        <v>8425</v>
      </c>
      <c r="J6415" s="12">
        <v>44353</v>
      </c>
      <c r="K6415" s="15">
        <v>0</v>
      </c>
      <c r="L6415" s="13" t="s">
        <v>14</v>
      </c>
      <c r="M6415" s="7">
        <v>1</v>
      </c>
      <c r="N6415" s="14"/>
    </row>
    <row r="6416" spans="1:14" ht="91.5">
      <c r="A6416" s="6">
        <v>6415</v>
      </c>
      <c r="B6416" s="8" t="s">
        <v>8412</v>
      </c>
      <c r="C6416" s="9" t="s">
        <v>8418</v>
      </c>
      <c r="D6416" s="10" t="s">
        <v>3827</v>
      </c>
      <c r="E6416" s="11" t="s">
        <v>8427</v>
      </c>
      <c r="F6416" s="6">
        <v>312601</v>
      </c>
      <c r="G6416" s="6" t="s">
        <v>8416</v>
      </c>
      <c r="H6416" s="16">
        <v>52672652.899999999</v>
      </c>
      <c r="I6416" s="12" t="s">
        <v>8425</v>
      </c>
      <c r="J6416" s="12">
        <v>43993</v>
      </c>
      <c r="K6416" s="15">
        <v>0</v>
      </c>
      <c r="L6416" s="13" t="s">
        <v>14</v>
      </c>
      <c r="M6416" s="7">
        <v>1</v>
      </c>
      <c r="N6416" s="14"/>
    </row>
    <row r="6417" spans="1:14" ht="107.25">
      <c r="A6417" s="6">
        <v>6416</v>
      </c>
      <c r="B6417" s="8" t="s">
        <v>8412</v>
      </c>
      <c r="C6417" s="9" t="s">
        <v>8418</v>
      </c>
      <c r="D6417" s="10" t="s">
        <v>3827</v>
      </c>
      <c r="E6417" s="11" t="s">
        <v>8428</v>
      </c>
      <c r="F6417" s="6">
        <v>312603</v>
      </c>
      <c r="G6417" s="6" t="s">
        <v>8416</v>
      </c>
      <c r="H6417" s="16">
        <v>65831086.700000003</v>
      </c>
      <c r="I6417" s="12" t="s">
        <v>8425</v>
      </c>
      <c r="J6417" s="12">
        <v>44349</v>
      </c>
      <c r="K6417" s="15">
        <v>47358647</v>
      </c>
      <c r="L6417" s="13" t="s">
        <v>14</v>
      </c>
      <c r="M6417" s="7">
        <v>1</v>
      </c>
      <c r="N6417" s="14"/>
    </row>
    <row r="6418" spans="1:14" ht="78.75">
      <c r="A6418" s="6">
        <v>6417</v>
      </c>
      <c r="B6418" s="8" t="s">
        <v>8412</v>
      </c>
      <c r="C6418" s="9" t="s">
        <v>8413</v>
      </c>
      <c r="D6418" s="10" t="s">
        <v>8414</v>
      </c>
      <c r="E6418" s="11" t="s">
        <v>8429</v>
      </c>
      <c r="F6418" s="6">
        <v>308007</v>
      </c>
      <c r="G6418" s="6" t="s">
        <v>8416</v>
      </c>
      <c r="H6418" s="16">
        <v>52134733.049999997</v>
      </c>
      <c r="I6418" s="12">
        <v>43472</v>
      </c>
      <c r="J6418" s="12">
        <v>44378</v>
      </c>
      <c r="K6418" s="15">
        <v>49170518</v>
      </c>
      <c r="L6418" s="13" t="s">
        <v>14</v>
      </c>
      <c r="M6418" s="7">
        <v>1</v>
      </c>
      <c r="N6418" s="14"/>
    </row>
    <row r="6419" spans="1:14" ht="78.75">
      <c r="A6419" s="6">
        <v>6418</v>
      </c>
      <c r="B6419" s="8" t="s">
        <v>8412</v>
      </c>
      <c r="C6419" s="9" t="s">
        <v>8418</v>
      </c>
      <c r="D6419" s="10" t="s">
        <v>3827</v>
      </c>
      <c r="E6419" s="11" t="s">
        <v>8429</v>
      </c>
      <c r="F6419" s="6">
        <v>308007</v>
      </c>
      <c r="G6419" s="6" t="s">
        <v>8416</v>
      </c>
      <c r="H6419" s="16">
        <v>53953114.850000001</v>
      </c>
      <c r="I6419" s="12" t="s">
        <v>8430</v>
      </c>
      <c r="J6419" s="12" t="s">
        <v>8431</v>
      </c>
      <c r="K6419" s="15">
        <v>22363721</v>
      </c>
      <c r="L6419" s="13" t="s">
        <v>14</v>
      </c>
      <c r="M6419" s="7">
        <v>1</v>
      </c>
      <c r="N6419" s="14"/>
    </row>
    <row r="6420" spans="1:14" ht="299.25">
      <c r="A6420" s="6">
        <v>6419</v>
      </c>
      <c r="B6420" s="8" t="s">
        <v>8412</v>
      </c>
      <c r="C6420" s="9" t="s">
        <v>8423</v>
      </c>
      <c r="D6420" s="10" t="s">
        <v>2353</v>
      </c>
      <c r="E6420" s="11" t="s">
        <v>8432</v>
      </c>
      <c r="F6420" s="6">
        <v>342483</v>
      </c>
      <c r="G6420" s="6" t="s">
        <v>8416</v>
      </c>
      <c r="H6420" s="16">
        <v>147325971.27000001</v>
      </c>
      <c r="I6420" s="12" t="s">
        <v>8433</v>
      </c>
      <c r="J6420" s="12">
        <v>44383</v>
      </c>
      <c r="K6420" s="15">
        <v>0</v>
      </c>
      <c r="L6420" s="13" t="s">
        <v>14</v>
      </c>
      <c r="M6420" s="7">
        <v>1</v>
      </c>
      <c r="N6420" s="14"/>
    </row>
    <row r="6421" spans="1:14" ht="362.25">
      <c r="A6421" s="6">
        <v>6420</v>
      </c>
      <c r="B6421" s="8" t="s">
        <v>8412</v>
      </c>
      <c r="C6421" s="9" t="s">
        <v>8423</v>
      </c>
      <c r="D6421" s="10" t="s">
        <v>2353</v>
      </c>
      <c r="E6421" s="11" t="s">
        <v>8434</v>
      </c>
      <c r="F6421" s="6">
        <v>344073</v>
      </c>
      <c r="G6421" s="6" t="s">
        <v>8416</v>
      </c>
      <c r="H6421" s="16">
        <v>74623204.519999996</v>
      </c>
      <c r="I6421" s="12" t="s">
        <v>8433</v>
      </c>
      <c r="J6421" s="12">
        <v>44383</v>
      </c>
      <c r="K6421" s="15">
        <v>20297966</v>
      </c>
      <c r="L6421" s="13" t="s">
        <v>14</v>
      </c>
      <c r="M6421" s="7">
        <v>1</v>
      </c>
      <c r="N6421" s="14"/>
    </row>
    <row r="6422" spans="1:14" ht="78.75">
      <c r="A6422" s="6">
        <v>6421</v>
      </c>
      <c r="B6422" s="8" t="s">
        <v>8412</v>
      </c>
      <c r="C6422" s="9" t="s">
        <v>8423</v>
      </c>
      <c r="D6422" s="10" t="s">
        <v>2353</v>
      </c>
      <c r="E6422" s="11" t="s">
        <v>8435</v>
      </c>
      <c r="F6422" s="6">
        <v>367699</v>
      </c>
      <c r="G6422" s="6" t="s">
        <v>8416</v>
      </c>
      <c r="H6422" s="16">
        <v>63536288</v>
      </c>
      <c r="I6422" s="12" t="s">
        <v>8436</v>
      </c>
      <c r="J6422" s="12" t="s">
        <v>8437</v>
      </c>
      <c r="K6422" s="15">
        <v>2579694</v>
      </c>
      <c r="L6422" s="13" t="s">
        <v>14</v>
      </c>
      <c r="M6422" s="7">
        <v>1</v>
      </c>
      <c r="N6422" s="14"/>
    </row>
    <row r="6423" spans="1:14" ht="201.75">
      <c r="A6423" s="6">
        <v>6422</v>
      </c>
      <c r="B6423" s="8" t="s">
        <v>8412</v>
      </c>
      <c r="C6423" s="9" t="s">
        <v>8438</v>
      </c>
      <c r="D6423" s="10" t="s">
        <v>8439</v>
      </c>
      <c r="E6423" s="11" t="s">
        <v>8440</v>
      </c>
      <c r="F6423" s="6">
        <v>371003</v>
      </c>
      <c r="G6423" s="6" t="s">
        <v>8416</v>
      </c>
      <c r="H6423" s="16">
        <v>70993908.730000004</v>
      </c>
      <c r="I6423" s="12">
        <v>43864</v>
      </c>
      <c r="J6423" s="12">
        <v>44264</v>
      </c>
      <c r="K6423" s="15">
        <v>4932442</v>
      </c>
      <c r="L6423" s="13" t="s">
        <v>70</v>
      </c>
      <c r="M6423" s="7">
        <v>0.3</v>
      </c>
      <c r="N6423" s="14"/>
    </row>
    <row r="6424" spans="1:14" ht="201.75">
      <c r="A6424" s="6">
        <v>6423</v>
      </c>
      <c r="B6424" s="8" t="s">
        <v>8412</v>
      </c>
      <c r="C6424" s="9" t="s">
        <v>8441</v>
      </c>
      <c r="D6424" s="10" t="s">
        <v>8442</v>
      </c>
      <c r="E6424" s="11" t="s">
        <v>8440</v>
      </c>
      <c r="F6424" s="6">
        <v>371003</v>
      </c>
      <c r="G6424" s="6" t="s">
        <v>8416</v>
      </c>
      <c r="H6424" s="16">
        <v>70993908.730000004</v>
      </c>
      <c r="I6424" s="12">
        <v>43864</v>
      </c>
      <c r="J6424" s="12">
        <v>44264</v>
      </c>
      <c r="K6424" s="15">
        <v>4932442</v>
      </c>
      <c r="L6424" s="13" t="s">
        <v>70</v>
      </c>
      <c r="M6424" s="7">
        <v>0.7</v>
      </c>
      <c r="N6424" s="14"/>
    </row>
    <row r="6425" spans="1:14" ht="189">
      <c r="A6425" s="6">
        <v>6424</v>
      </c>
      <c r="B6425" s="8" t="s">
        <v>8412</v>
      </c>
      <c r="C6425" s="9" t="s">
        <v>8443</v>
      </c>
      <c r="D6425" s="10" t="s">
        <v>8444</v>
      </c>
      <c r="E6425" s="11" t="s">
        <v>8445</v>
      </c>
      <c r="F6425" s="6">
        <v>373420</v>
      </c>
      <c r="G6425" s="6" t="s">
        <v>8416</v>
      </c>
      <c r="H6425" s="16">
        <v>92267832.140000001</v>
      </c>
      <c r="I6425" s="12" t="s">
        <v>8446</v>
      </c>
      <c r="J6425" s="12" t="s">
        <v>8447</v>
      </c>
      <c r="K6425" s="15">
        <v>0</v>
      </c>
      <c r="L6425" s="13" t="s">
        <v>70</v>
      </c>
      <c r="M6425" s="7">
        <v>0.4</v>
      </c>
      <c r="N6425" s="14"/>
    </row>
    <row r="6426" spans="1:14" ht="189">
      <c r="A6426" s="6">
        <v>6425</v>
      </c>
      <c r="B6426" s="8" t="s">
        <v>8412</v>
      </c>
      <c r="C6426" s="9" t="s">
        <v>8413</v>
      </c>
      <c r="D6426" s="10" t="s">
        <v>8414</v>
      </c>
      <c r="E6426" s="11" t="s">
        <v>8445</v>
      </c>
      <c r="F6426" s="6">
        <v>373420</v>
      </c>
      <c r="G6426" s="6" t="s">
        <v>8416</v>
      </c>
      <c r="H6426" s="16">
        <v>92267832.140000001</v>
      </c>
      <c r="I6426" s="12" t="s">
        <v>8446</v>
      </c>
      <c r="J6426" s="12" t="s">
        <v>8447</v>
      </c>
      <c r="K6426" s="15">
        <v>0</v>
      </c>
      <c r="L6426" s="13" t="s">
        <v>70</v>
      </c>
      <c r="M6426" s="7">
        <v>0.6</v>
      </c>
      <c r="N6426" s="14"/>
    </row>
    <row r="6427" spans="1:14" ht="94.5">
      <c r="A6427" s="6">
        <v>6426</v>
      </c>
      <c r="B6427" s="8" t="s">
        <v>8412</v>
      </c>
      <c r="C6427" s="9" t="s">
        <v>8423</v>
      </c>
      <c r="D6427" s="10" t="s">
        <v>2353</v>
      </c>
      <c r="E6427" s="11" t="s">
        <v>8448</v>
      </c>
      <c r="F6427" s="6">
        <v>373422</v>
      </c>
      <c r="G6427" s="6" t="s">
        <v>8416</v>
      </c>
      <c r="H6427" s="16">
        <v>90206097.25</v>
      </c>
      <c r="I6427" s="12" t="s">
        <v>4046</v>
      </c>
      <c r="J6427" s="12" t="s">
        <v>5218</v>
      </c>
      <c r="K6427" s="15">
        <v>24320852</v>
      </c>
      <c r="L6427" s="13" t="s">
        <v>14</v>
      </c>
      <c r="M6427" s="7">
        <v>1</v>
      </c>
      <c r="N6427" s="14"/>
    </row>
    <row r="6428" spans="1:14" ht="110.25">
      <c r="A6428" s="6">
        <v>6427</v>
      </c>
      <c r="B6428" s="8" t="s">
        <v>8412</v>
      </c>
      <c r="C6428" s="9" t="s">
        <v>8438</v>
      </c>
      <c r="D6428" s="10" t="s">
        <v>8439</v>
      </c>
      <c r="E6428" s="11" t="s">
        <v>8449</v>
      </c>
      <c r="F6428" s="6">
        <v>373423</v>
      </c>
      <c r="G6428" s="6" t="s">
        <v>8416</v>
      </c>
      <c r="H6428" s="16">
        <v>47484115.039999999</v>
      </c>
      <c r="I6428" s="12" t="s">
        <v>8450</v>
      </c>
      <c r="J6428" s="12" t="s">
        <v>8451</v>
      </c>
      <c r="K6428" s="15">
        <v>0</v>
      </c>
      <c r="L6428" s="13" t="s">
        <v>70</v>
      </c>
      <c r="M6428" s="7">
        <v>0.3</v>
      </c>
      <c r="N6428" s="14"/>
    </row>
    <row r="6429" spans="1:14" ht="110.25">
      <c r="A6429" s="6">
        <v>6428</v>
      </c>
      <c r="B6429" s="8" t="s">
        <v>8412</v>
      </c>
      <c r="C6429" s="9" t="s">
        <v>8441</v>
      </c>
      <c r="D6429" s="10" t="s">
        <v>8442</v>
      </c>
      <c r="E6429" s="11" t="s">
        <v>8449</v>
      </c>
      <c r="F6429" s="6">
        <v>373423</v>
      </c>
      <c r="G6429" s="6" t="s">
        <v>8416</v>
      </c>
      <c r="H6429" s="16">
        <v>47484115.039999999</v>
      </c>
      <c r="I6429" s="12" t="s">
        <v>8450</v>
      </c>
      <c r="J6429" s="12" t="s">
        <v>8451</v>
      </c>
      <c r="K6429" s="15">
        <v>0</v>
      </c>
      <c r="L6429" s="13" t="s">
        <v>70</v>
      </c>
      <c r="M6429" s="7">
        <v>0.7</v>
      </c>
      <c r="N6429" s="14"/>
    </row>
    <row r="6430" spans="1:14" ht="91.5">
      <c r="A6430" s="6">
        <v>6429</v>
      </c>
      <c r="B6430" s="8" t="s">
        <v>8412</v>
      </c>
      <c r="C6430" s="9" t="s">
        <v>8452</v>
      </c>
      <c r="D6430" s="10" t="s">
        <v>8453</v>
      </c>
      <c r="E6430" s="11" t="s">
        <v>8454</v>
      </c>
      <c r="F6430" s="6">
        <v>389518</v>
      </c>
      <c r="G6430" s="6" t="s">
        <v>8416</v>
      </c>
      <c r="H6430" s="16">
        <v>25289538.044</v>
      </c>
      <c r="I6430" s="12" t="s">
        <v>8175</v>
      </c>
      <c r="J6430" s="12">
        <v>44288</v>
      </c>
      <c r="K6430" s="15">
        <v>0</v>
      </c>
      <c r="L6430" s="13" t="s">
        <v>70</v>
      </c>
      <c r="M6430" s="7">
        <v>0.49</v>
      </c>
      <c r="N6430" s="14"/>
    </row>
    <row r="6431" spans="1:14" ht="94.5">
      <c r="A6431" s="6">
        <v>6430</v>
      </c>
      <c r="B6431" s="8" t="s">
        <v>8412</v>
      </c>
      <c r="C6431" s="9" t="s">
        <v>8455</v>
      </c>
      <c r="D6431" s="10" t="s">
        <v>4034</v>
      </c>
      <c r="E6431" s="11" t="s">
        <v>8454</v>
      </c>
      <c r="F6431" s="6">
        <v>389518</v>
      </c>
      <c r="G6431" s="6" t="s">
        <v>8416</v>
      </c>
      <c r="H6431" s="16">
        <v>25289538.044</v>
      </c>
      <c r="I6431" s="12" t="s">
        <v>8175</v>
      </c>
      <c r="J6431" s="12">
        <v>44288</v>
      </c>
      <c r="K6431" s="15">
        <v>0</v>
      </c>
      <c r="L6431" s="13" t="s">
        <v>70</v>
      </c>
      <c r="M6431" s="7">
        <v>0.51</v>
      </c>
      <c r="N6431" s="14"/>
    </row>
    <row r="6432" spans="1:14" ht="94.5">
      <c r="A6432" s="6">
        <v>6431</v>
      </c>
      <c r="B6432" s="8" t="s">
        <v>8412</v>
      </c>
      <c r="C6432" s="9" t="s">
        <v>8456</v>
      </c>
      <c r="D6432" s="10" t="s">
        <v>8457</v>
      </c>
      <c r="E6432" s="11" t="s">
        <v>8458</v>
      </c>
      <c r="F6432" s="6">
        <v>475920</v>
      </c>
      <c r="G6432" s="6" t="s">
        <v>8416</v>
      </c>
      <c r="H6432" s="16">
        <v>27586097.282000002</v>
      </c>
      <c r="I6432" s="12">
        <v>43872</v>
      </c>
      <c r="J6432" s="12" t="s">
        <v>8326</v>
      </c>
      <c r="K6432" s="15">
        <v>0</v>
      </c>
      <c r="L6432" s="13" t="s">
        <v>14</v>
      </c>
      <c r="M6432" s="7">
        <v>1</v>
      </c>
      <c r="N6432" s="14"/>
    </row>
    <row r="6433" spans="1:14" ht="201.75">
      <c r="A6433" s="6">
        <v>6432</v>
      </c>
      <c r="B6433" s="8" t="s">
        <v>8412</v>
      </c>
      <c r="C6433" s="9" t="s">
        <v>3591</v>
      </c>
      <c r="D6433" s="10" t="s">
        <v>2379</v>
      </c>
      <c r="E6433" s="11" t="s">
        <v>8459</v>
      </c>
      <c r="F6433" s="6">
        <v>475902</v>
      </c>
      <c r="G6433" s="6" t="s">
        <v>8416</v>
      </c>
      <c r="H6433" s="16">
        <v>158707699.06999999</v>
      </c>
      <c r="I6433" s="12" t="s">
        <v>4017</v>
      </c>
      <c r="J6433" s="12" t="s">
        <v>8460</v>
      </c>
      <c r="K6433" s="15">
        <v>0</v>
      </c>
      <c r="L6433" s="13" t="s">
        <v>70</v>
      </c>
      <c r="M6433" s="7">
        <v>0.6</v>
      </c>
      <c r="N6433" s="14"/>
    </row>
    <row r="6434" spans="1:14" ht="201.75">
      <c r="A6434" s="6">
        <v>6433</v>
      </c>
      <c r="B6434" s="8" t="s">
        <v>8412</v>
      </c>
      <c r="C6434" s="9" t="s">
        <v>8455</v>
      </c>
      <c r="D6434" s="10" t="s">
        <v>4034</v>
      </c>
      <c r="E6434" s="11" t="s">
        <v>8459</v>
      </c>
      <c r="F6434" s="6">
        <v>475902</v>
      </c>
      <c r="G6434" s="6" t="s">
        <v>8416</v>
      </c>
      <c r="H6434" s="16">
        <v>158707699.06999999</v>
      </c>
      <c r="I6434" s="12" t="s">
        <v>4017</v>
      </c>
      <c r="J6434" s="12" t="s">
        <v>8460</v>
      </c>
      <c r="K6434" s="15">
        <v>0</v>
      </c>
      <c r="L6434" s="13" t="s">
        <v>70</v>
      </c>
      <c r="M6434" s="7">
        <v>0.4</v>
      </c>
      <c r="N6434" s="14"/>
    </row>
    <row r="6435" spans="1:14" ht="252">
      <c r="A6435" s="6">
        <v>6434</v>
      </c>
      <c r="B6435" s="8" t="s">
        <v>8412</v>
      </c>
      <c r="C6435" s="9" t="s">
        <v>3826</v>
      </c>
      <c r="D6435" s="10" t="s">
        <v>3827</v>
      </c>
      <c r="E6435" s="11" t="s">
        <v>8461</v>
      </c>
      <c r="F6435" s="6">
        <v>412495</v>
      </c>
      <c r="G6435" s="6" t="s">
        <v>8416</v>
      </c>
      <c r="H6435" s="16">
        <v>186573313.905</v>
      </c>
      <c r="I6435" s="12" t="s">
        <v>8462</v>
      </c>
      <c r="J6435" s="12">
        <v>44297</v>
      </c>
      <c r="K6435" s="15">
        <v>0</v>
      </c>
      <c r="L6435" s="13" t="s">
        <v>70</v>
      </c>
      <c r="M6435" s="7">
        <v>0.4</v>
      </c>
      <c r="N6435" s="14"/>
    </row>
    <row r="6436" spans="1:14" ht="252">
      <c r="A6436" s="6">
        <v>6435</v>
      </c>
      <c r="B6436" s="8" t="s">
        <v>8412</v>
      </c>
      <c r="C6436" s="9" t="s">
        <v>8413</v>
      </c>
      <c r="D6436" s="10" t="s">
        <v>8414</v>
      </c>
      <c r="E6436" s="11" t="s">
        <v>8461</v>
      </c>
      <c r="F6436" s="6">
        <v>412495</v>
      </c>
      <c r="G6436" s="6" t="s">
        <v>8416</v>
      </c>
      <c r="H6436" s="16">
        <v>186573313.905</v>
      </c>
      <c r="I6436" s="12" t="s">
        <v>8462</v>
      </c>
      <c r="J6436" s="12">
        <v>44297</v>
      </c>
      <c r="K6436" s="15">
        <v>0</v>
      </c>
      <c r="L6436" s="13" t="s">
        <v>70</v>
      </c>
      <c r="M6436" s="7">
        <v>0.6</v>
      </c>
      <c r="N6436" s="14"/>
    </row>
    <row r="6437" spans="1:14" ht="78.75">
      <c r="A6437" s="6">
        <v>6436</v>
      </c>
      <c r="B6437" s="8" t="s">
        <v>8412</v>
      </c>
      <c r="C6437" s="9" t="s">
        <v>8463</v>
      </c>
      <c r="D6437" s="10" t="s">
        <v>3710</v>
      </c>
      <c r="E6437" s="11" t="s">
        <v>8464</v>
      </c>
      <c r="F6437" s="6">
        <v>453625</v>
      </c>
      <c r="G6437" s="6" t="s">
        <v>8416</v>
      </c>
      <c r="H6437" s="16">
        <v>22950232.785</v>
      </c>
      <c r="I6437" s="12" t="s">
        <v>8465</v>
      </c>
      <c r="J6437" s="12" t="s">
        <v>8466</v>
      </c>
      <c r="K6437" s="15">
        <v>1081000</v>
      </c>
      <c r="L6437" s="13" t="s">
        <v>14</v>
      </c>
      <c r="M6437" s="7">
        <v>1</v>
      </c>
      <c r="N6437" s="14"/>
    </row>
    <row r="6438" spans="1:14" ht="63">
      <c r="A6438" s="6">
        <v>6437</v>
      </c>
      <c r="B6438" s="8" t="s">
        <v>8412</v>
      </c>
      <c r="C6438" s="9" t="s">
        <v>8463</v>
      </c>
      <c r="D6438" s="10" t="s">
        <v>3710</v>
      </c>
      <c r="E6438" s="11" t="s">
        <v>8467</v>
      </c>
      <c r="F6438" s="6">
        <v>453626</v>
      </c>
      <c r="G6438" s="6" t="s">
        <v>8416</v>
      </c>
      <c r="H6438" s="16">
        <v>34724387.835000001</v>
      </c>
      <c r="I6438" s="12" t="s">
        <v>8465</v>
      </c>
      <c r="J6438" s="12" t="s">
        <v>8466</v>
      </c>
      <c r="K6438" s="15">
        <v>5030166</v>
      </c>
      <c r="L6438" s="13" t="s">
        <v>14</v>
      </c>
      <c r="M6438" s="7">
        <v>1</v>
      </c>
      <c r="N6438" s="14"/>
    </row>
    <row r="6439" spans="1:14" ht="60">
      <c r="A6439" s="6">
        <v>6438</v>
      </c>
      <c r="B6439" s="8" t="s">
        <v>8412</v>
      </c>
      <c r="C6439" s="9" t="s">
        <v>8423</v>
      </c>
      <c r="D6439" s="10" t="s">
        <v>2353</v>
      </c>
      <c r="E6439" s="11" t="s">
        <v>8468</v>
      </c>
      <c r="F6439" s="6">
        <v>453628</v>
      </c>
      <c r="G6439" s="6" t="s">
        <v>8416</v>
      </c>
      <c r="H6439" s="16">
        <v>28955575.429000001</v>
      </c>
      <c r="I6439" s="12" t="s">
        <v>8465</v>
      </c>
      <c r="J6439" s="12" t="s">
        <v>8466</v>
      </c>
      <c r="K6439" s="15">
        <v>0</v>
      </c>
      <c r="L6439" s="13" t="s">
        <v>14</v>
      </c>
      <c r="M6439" s="7">
        <v>1</v>
      </c>
      <c r="N6439" s="14"/>
    </row>
    <row r="6440" spans="1:14" ht="141.75">
      <c r="A6440" s="6">
        <v>6439</v>
      </c>
      <c r="B6440" s="8" t="s">
        <v>8412</v>
      </c>
      <c r="C6440" s="9" t="s">
        <v>3826</v>
      </c>
      <c r="D6440" s="10" t="s">
        <v>3827</v>
      </c>
      <c r="E6440" s="11" t="s">
        <v>8469</v>
      </c>
      <c r="F6440" s="6">
        <v>475919</v>
      </c>
      <c r="G6440" s="6" t="s">
        <v>8416</v>
      </c>
      <c r="H6440" s="16">
        <v>106735994.75300001</v>
      </c>
      <c r="I6440" s="12" t="s">
        <v>4017</v>
      </c>
      <c r="J6440" s="12">
        <v>44595</v>
      </c>
      <c r="K6440" s="15">
        <v>0</v>
      </c>
      <c r="L6440" s="13" t="s">
        <v>70</v>
      </c>
      <c r="M6440" s="7">
        <v>0.51</v>
      </c>
      <c r="N6440" s="14"/>
    </row>
    <row r="6441" spans="1:14" ht="141.75">
      <c r="A6441" s="6">
        <v>6440</v>
      </c>
      <c r="B6441" s="8" t="s">
        <v>8412</v>
      </c>
      <c r="C6441" s="9" t="s">
        <v>8470</v>
      </c>
      <c r="D6441" s="10" t="s">
        <v>2353</v>
      </c>
      <c r="E6441" s="11" t="s">
        <v>8469</v>
      </c>
      <c r="F6441" s="6">
        <v>475919</v>
      </c>
      <c r="G6441" s="6" t="s">
        <v>8416</v>
      </c>
      <c r="H6441" s="16">
        <v>106735994.75300001</v>
      </c>
      <c r="I6441" s="12" t="s">
        <v>4017</v>
      </c>
      <c r="J6441" s="12">
        <v>44595</v>
      </c>
      <c r="K6441" s="15">
        <v>0</v>
      </c>
      <c r="L6441" s="13" t="s">
        <v>70</v>
      </c>
      <c r="M6441" s="7">
        <v>0.49</v>
      </c>
      <c r="N6441" s="14"/>
    </row>
    <row r="6442" spans="1:14" ht="94.5">
      <c r="A6442" s="6">
        <v>6441</v>
      </c>
      <c r="B6442" s="8" t="s">
        <v>8412</v>
      </c>
      <c r="C6442" s="9" t="s">
        <v>3826</v>
      </c>
      <c r="D6442" s="10" t="s">
        <v>3827</v>
      </c>
      <c r="E6442" s="11" t="s">
        <v>8471</v>
      </c>
      <c r="F6442" s="6">
        <v>475918</v>
      </c>
      <c r="G6442" s="6" t="s">
        <v>8416</v>
      </c>
      <c r="H6442" s="16">
        <v>14857999.995999999</v>
      </c>
      <c r="I6442" s="12" t="s">
        <v>4017</v>
      </c>
      <c r="J6442" s="12">
        <v>44595</v>
      </c>
      <c r="K6442" s="15">
        <v>0</v>
      </c>
      <c r="L6442" s="13" t="s">
        <v>70</v>
      </c>
      <c r="M6442" s="7">
        <v>0.51</v>
      </c>
      <c r="N6442" s="14"/>
    </row>
    <row r="6443" spans="1:14" ht="94.5">
      <c r="A6443" s="6">
        <v>6442</v>
      </c>
      <c r="B6443" s="8" t="s">
        <v>8412</v>
      </c>
      <c r="C6443" s="9" t="s">
        <v>8472</v>
      </c>
      <c r="D6443" s="10" t="s">
        <v>2353</v>
      </c>
      <c r="E6443" s="11" t="s">
        <v>8471</v>
      </c>
      <c r="F6443" s="6">
        <v>475918</v>
      </c>
      <c r="G6443" s="6" t="s">
        <v>8416</v>
      </c>
      <c r="H6443" s="16">
        <v>14857999.995999999</v>
      </c>
      <c r="I6443" s="12" t="s">
        <v>4017</v>
      </c>
      <c r="J6443" s="12">
        <v>44595</v>
      </c>
      <c r="K6443" s="15">
        <v>0</v>
      </c>
      <c r="L6443" s="13" t="s">
        <v>70</v>
      </c>
      <c r="M6443" s="7">
        <v>0.49</v>
      </c>
      <c r="N6443" s="14"/>
    </row>
    <row r="6444" spans="1:14" ht="141.75">
      <c r="A6444" s="6">
        <v>6443</v>
      </c>
      <c r="B6444" s="8" t="s">
        <v>8412</v>
      </c>
      <c r="C6444" s="9" t="s">
        <v>8473</v>
      </c>
      <c r="D6444" s="10" t="s">
        <v>4034</v>
      </c>
      <c r="E6444" s="11" t="s">
        <v>8474</v>
      </c>
      <c r="F6444" s="6">
        <v>475917</v>
      </c>
      <c r="G6444" s="6" t="s">
        <v>8416</v>
      </c>
      <c r="H6444" s="16">
        <v>80548529.984999999</v>
      </c>
      <c r="I6444" s="12" t="s">
        <v>8219</v>
      </c>
      <c r="J6444" s="12" t="s">
        <v>8475</v>
      </c>
      <c r="K6444" s="15">
        <v>0</v>
      </c>
      <c r="L6444" s="13" t="s">
        <v>14</v>
      </c>
      <c r="M6444" s="7">
        <v>1</v>
      </c>
      <c r="N6444" s="14"/>
    </row>
    <row r="6445" spans="1:14" ht="283.5">
      <c r="A6445" s="6">
        <v>6444</v>
      </c>
      <c r="B6445" s="8" t="s">
        <v>8412</v>
      </c>
      <c r="C6445" s="9" t="s">
        <v>3591</v>
      </c>
      <c r="D6445" s="10" t="s">
        <v>2379</v>
      </c>
      <c r="E6445" s="11" t="s">
        <v>8476</v>
      </c>
      <c r="F6445" s="6">
        <v>475910</v>
      </c>
      <c r="G6445" s="6" t="s">
        <v>8416</v>
      </c>
      <c r="H6445" s="16">
        <v>93566521</v>
      </c>
      <c r="I6445" s="12" t="s">
        <v>8219</v>
      </c>
      <c r="J6445" s="12" t="s">
        <v>8477</v>
      </c>
      <c r="K6445" s="15">
        <v>0</v>
      </c>
      <c r="L6445" s="13" t="s">
        <v>70</v>
      </c>
      <c r="M6445" s="7">
        <v>0.6</v>
      </c>
      <c r="N6445" s="14"/>
    </row>
    <row r="6446" spans="1:14" ht="283.5">
      <c r="A6446" s="6">
        <v>6445</v>
      </c>
      <c r="B6446" s="8" t="s">
        <v>8412</v>
      </c>
      <c r="C6446" s="9" t="s">
        <v>8455</v>
      </c>
      <c r="D6446" s="10" t="s">
        <v>4034</v>
      </c>
      <c r="E6446" s="11" t="s">
        <v>8476</v>
      </c>
      <c r="F6446" s="6">
        <v>475910</v>
      </c>
      <c r="G6446" s="6" t="s">
        <v>8416</v>
      </c>
      <c r="H6446" s="16">
        <v>93566521</v>
      </c>
      <c r="I6446" s="12" t="s">
        <v>8219</v>
      </c>
      <c r="J6446" s="12" t="s">
        <v>8477</v>
      </c>
      <c r="K6446" s="15">
        <v>0</v>
      </c>
      <c r="L6446" s="13" t="s">
        <v>70</v>
      </c>
      <c r="M6446" s="7">
        <v>0.4</v>
      </c>
      <c r="N6446" s="14"/>
    </row>
    <row r="6447" spans="1:14" ht="78.75">
      <c r="A6447" s="6">
        <v>6446</v>
      </c>
      <c r="B6447" s="8" t="s">
        <v>8412</v>
      </c>
      <c r="C6447" s="9" t="s">
        <v>8423</v>
      </c>
      <c r="D6447" s="10" t="s">
        <v>2353</v>
      </c>
      <c r="E6447" s="11" t="s">
        <v>8478</v>
      </c>
      <c r="F6447" s="6">
        <v>475905</v>
      </c>
      <c r="G6447" s="6" t="s">
        <v>8416</v>
      </c>
      <c r="H6447" s="16">
        <v>22898627.083000001</v>
      </c>
      <c r="I6447" s="12" t="s">
        <v>8219</v>
      </c>
      <c r="J6447" s="12" t="s">
        <v>8475</v>
      </c>
      <c r="K6447" s="15">
        <v>0</v>
      </c>
      <c r="L6447" s="13" t="s">
        <v>14</v>
      </c>
      <c r="M6447" s="7">
        <v>1</v>
      </c>
      <c r="N6447" s="14"/>
    </row>
    <row r="6448" spans="1:14" ht="94.5">
      <c r="A6448" s="6">
        <v>6447</v>
      </c>
      <c r="B6448" s="8" t="s">
        <v>8412</v>
      </c>
      <c r="C6448" s="9" t="s">
        <v>8423</v>
      </c>
      <c r="D6448" s="10" t="s">
        <v>2353</v>
      </c>
      <c r="E6448" s="11" t="s">
        <v>8479</v>
      </c>
      <c r="F6448" s="6">
        <v>482710</v>
      </c>
      <c r="G6448" s="6" t="s">
        <v>8416</v>
      </c>
      <c r="H6448" s="16">
        <v>27594642.206999999</v>
      </c>
      <c r="I6448" s="12" t="s">
        <v>8219</v>
      </c>
      <c r="J6448" s="12" t="s">
        <v>8475</v>
      </c>
      <c r="K6448" s="15">
        <v>0</v>
      </c>
      <c r="L6448" s="13" t="s">
        <v>14</v>
      </c>
      <c r="M6448" s="7">
        <v>1</v>
      </c>
      <c r="N6448" s="14"/>
    </row>
    <row r="6449" spans="1:14" ht="78.75">
      <c r="A6449" s="6">
        <v>6448</v>
      </c>
      <c r="B6449" s="8" t="s">
        <v>8412</v>
      </c>
      <c r="C6449" s="9" t="s">
        <v>8423</v>
      </c>
      <c r="D6449" s="10" t="s">
        <v>2353</v>
      </c>
      <c r="E6449" s="11" t="s">
        <v>8480</v>
      </c>
      <c r="F6449" s="6">
        <v>526329</v>
      </c>
      <c r="G6449" s="6" t="s">
        <v>8416</v>
      </c>
      <c r="H6449" s="16">
        <v>36242863.520000003</v>
      </c>
      <c r="I6449" s="12" t="s">
        <v>8219</v>
      </c>
      <c r="J6449" s="12" t="s">
        <v>8475</v>
      </c>
      <c r="K6449" s="15">
        <v>0</v>
      </c>
      <c r="L6449" s="13" t="s">
        <v>14</v>
      </c>
      <c r="M6449" s="7">
        <v>1</v>
      </c>
      <c r="N6449" s="14"/>
    </row>
    <row r="6450" spans="1:14" ht="126">
      <c r="A6450" s="6">
        <v>6449</v>
      </c>
      <c r="B6450" s="8" t="s">
        <v>8412</v>
      </c>
      <c r="C6450" s="9" t="s">
        <v>8423</v>
      </c>
      <c r="D6450" s="10" t="s">
        <v>2353</v>
      </c>
      <c r="E6450" s="11" t="s">
        <v>8481</v>
      </c>
      <c r="F6450" s="6">
        <v>526326</v>
      </c>
      <c r="G6450" s="6" t="s">
        <v>8416</v>
      </c>
      <c r="H6450" s="16">
        <v>47708457.248000003</v>
      </c>
      <c r="I6450" s="12">
        <v>44230</v>
      </c>
      <c r="J6450" s="12" t="s">
        <v>5373</v>
      </c>
      <c r="K6450" s="15">
        <v>0</v>
      </c>
      <c r="L6450" s="13" t="s">
        <v>14</v>
      </c>
      <c r="M6450" s="7">
        <v>1</v>
      </c>
      <c r="N6450" s="14"/>
    </row>
    <row r="6451" spans="1:14" ht="94.5">
      <c r="A6451" s="6">
        <v>6450</v>
      </c>
      <c r="B6451" s="8" t="s">
        <v>8412</v>
      </c>
      <c r="C6451" s="9" t="s">
        <v>8482</v>
      </c>
      <c r="D6451" s="10" t="s">
        <v>8414</v>
      </c>
      <c r="E6451" s="11" t="s">
        <v>8483</v>
      </c>
      <c r="F6451" s="6">
        <v>539449</v>
      </c>
      <c r="G6451" s="6" t="s">
        <v>8416</v>
      </c>
      <c r="H6451" s="16">
        <v>27364858.956</v>
      </c>
      <c r="I6451" s="12">
        <v>44205</v>
      </c>
      <c r="J6451" s="12">
        <v>44604</v>
      </c>
      <c r="K6451" s="15">
        <v>0</v>
      </c>
      <c r="L6451" s="13" t="s">
        <v>14</v>
      </c>
      <c r="M6451" s="7">
        <v>1</v>
      </c>
      <c r="N6451" s="14"/>
    </row>
    <row r="6452" spans="1:14" ht="75.75">
      <c r="A6452" s="6">
        <v>6451</v>
      </c>
      <c r="B6452" s="8" t="s">
        <v>8412</v>
      </c>
      <c r="C6452" s="9" t="s">
        <v>8484</v>
      </c>
      <c r="D6452" s="10" t="s">
        <v>8485</v>
      </c>
      <c r="E6452" s="11" t="s">
        <v>8486</v>
      </c>
      <c r="F6452" s="6">
        <v>401866</v>
      </c>
      <c r="G6452" s="6" t="s">
        <v>794</v>
      </c>
      <c r="H6452" s="16">
        <v>16413027.449999999</v>
      </c>
      <c r="I6452" s="12">
        <v>43893</v>
      </c>
      <c r="J6452" s="12" t="s">
        <v>8487</v>
      </c>
      <c r="K6452" s="15">
        <v>0</v>
      </c>
      <c r="L6452" s="13" t="s">
        <v>14</v>
      </c>
      <c r="M6452" s="7">
        <v>1</v>
      </c>
      <c r="N6452" s="14"/>
    </row>
    <row r="6453" spans="1:14" ht="63">
      <c r="A6453" s="6">
        <v>6452</v>
      </c>
      <c r="B6453" s="8" t="s">
        <v>8412</v>
      </c>
      <c r="C6453" s="9" t="s">
        <v>8472</v>
      </c>
      <c r="D6453" s="10" t="s">
        <v>2353</v>
      </c>
      <c r="E6453" s="11" t="s">
        <v>8488</v>
      </c>
      <c r="F6453" s="6">
        <v>403233</v>
      </c>
      <c r="G6453" s="6" t="s">
        <v>794</v>
      </c>
      <c r="H6453" s="16">
        <v>15959314.1</v>
      </c>
      <c r="I6453" s="12">
        <v>44077</v>
      </c>
      <c r="J6453" s="12" t="s">
        <v>5209</v>
      </c>
      <c r="K6453" s="15">
        <v>2500000</v>
      </c>
      <c r="L6453" s="13" t="s">
        <v>14</v>
      </c>
      <c r="M6453" s="7">
        <v>1</v>
      </c>
      <c r="N6453" s="14"/>
    </row>
    <row r="6454" spans="1:14" ht="141.75">
      <c r="A6454" s="6">
        <v>6453</v>
      </c>
      <c r="B6454" s="8" t="s">
        <v>8412</v>
      </c>
      <c r="C6454" s="9" t="s">
        <v>8489</v>
      </c>
      <c r="D6454" s="10" t="s">
        <v>8490</v>
      </c>
      <c r="E6454" s="11" t="s">
        <v>8491</v>
      </c>
      <c r="F6454" s="6">
        <v>403284</v>
      </c>
      <c r="G6454" s="6" t="s">
        <v>794</v>
      </c>
      <c r="H6454" s="16">
        <v>12891158</v>
      </c>
      <c r="I6454" s="12" t="s">
        <v>8450</v>
      </c>
      <c r="J6454" s="12">
        <v>44230</v>
      </c>
      <c r="K6454" s="15">
        <v>0</v>
      </c>
      <c r="L6454" s="13" t="s">
        <v>14</v>
      </c>
      <c r="M6454" s="7">
        <v>1</v>
      </c>
      <c r="N6454" s="14"/>
    </row>
    <row r="6455" spans="1:14" ht="94.5">
      <c r="A6455" s="6">
        <v>6454</v>
      </c>
      <c r="B6455" s="8" t="s">
        <v>8412</v>
      </c>
      <c r="C6455" s="9" t="s">
        <v>8492</v>
      </c>
      <c r="D6455" s="10" t="s">
        <v>8493</v>
      </c>
      <c r="E6455" s="11" t="s">
        <v>8494</v>
      </c>
      <c r="F6455" s="6">
        <v>403458</v>
      </c>
      <c r="G6455" s="6" t="s">
        <v>794</v>
      </c>
      <c r="H6455" s="16">
        <v>2634428.85</v>
      </c>
      <c r="I6455" s="12">
        <v>44168</v>
      </c>
      <c r="J6455" s="12" t="s">
        <v>4600</v>
      </c>
      <c r="K6455" s="15">
        <v>1000000</v>
      </c>
      <c r="L6455" s="13" t="s">
        <v>14</v>
      </c>
      <c r="M6455" s="7">
        <v>1</v>
      </c>
      <c r="N6455" s="14"/>
    </row>
    <row r="6456" spans="1:14" ht="78.75">
      <c r="A6456" s="6">
        <v>6455</v>
      </c>
      <c r="B6456" s="8" t="s">
        <v>8412</v>
      </c>
      <c r="C6456" s="9" t="s">
        <v>8495</v>
      </c>
      <c r="D6456" s="10" t="s">
        <v>8496</v>
      </c>
      <c r="E6456" s="11" t="s">
        <v>8497</v>
      </c>
      <c r="F6456" s="6">
        <v>411229</v>
      </c>
      <c r="G6456" s="6" t="s">
        <v>794</v>
      </c>
      <c r="H6456" s="16">
        <v>1745995.5</v>
      </c>
      <c r="I6456" s="12" t="s">
        <v>8175</v>
      </c>
      <c r="J6456" s="12" t="s">
        <v>8498</v>
      </c>
      <c r="K6456" s="15">
        <v>0</v>
      </c>
      <c r="L6456" s="13" t="s">
        <v>14</v>
      </c>
      <c r="M6456" s="7">
        <v>1</v>
      </c>
      <c r="N6456" s="14"/>
    </row>
    <row r="6457" spans="1:14" ht="220.5">
      <c r="A6457" s="6">
        <v>6456</v>
      </c>
      <c r="B6457" s="8" t="s">
        <v>8412</v>
      </c>
      <c r="C6457" s="9" t="s">
        <v>8499</v>
      </c>
      <c r="D6457" s="10" t="s">
        <v>8500</v>
      </c>
      <c r="E6457" s="11" t="s">
        <v>8501</v>
      </c>
      <c r="F6457" s="6">
        <v>411224</v>
      </c>
      <c r="G6457" s="6" t="s">
        <v>794</v>
      </c>
      <c r="H6457" s="16">
        <v>12968893.65</v>
      </c>
      <c r="I6457" s="12" t="s">
        <v>8502</v>
      </c>
      <c r="J6457" s="12" t="s">
        <v>8503</v>
      </c>
      <c r="K6457" s="15">
        <v>1000000</v>
      </c>
      <c r="L6457" s="13" t="s">
        <v>14</v>
      </c>
      <c r="M6457" s="7">
        <v>1</v>
      </c>
      <c r="N6457" s="14"/>
    </row>
    <row r="6458" spans="1:14" ht="47.25">
      <c r="A6458" s="6">
        <v>6457</v>
      </c>
      <c r="B6458" s="8" t="s">
        <v>8412</v>
      </c>
      <c r="C6458" s="9" t="s">
        <v>8504</v>
      </c>
      <c r="D6458" s="10" t="s">
        <v>8505</v>
      </c>
      <c r="E6458" s="11" t="s">
        <v>8506</v>
      </c>
      <c r="F6458" s="6">
        <v>411222</v>
      </c>
      <c r="G6458" s="6" t="s">
        <v>794</v>
      </c>
      <c r="H6458" s="16">
        <v>1824059.85</v>
      </c>
      <c r="I6458" s="12" t="s">
        <v>8507</v>
      </c>
      <c r="J6458" s="12" t="s">
        <v>8498</v>
      </c>
      <c r="K6458" s="15">
        <v>500000</v>
      </c>
      <c r="L6458" s="13" t="s">
        <v>14</v>
      </c>
      <c r="M6458" s="7">
        <v>1</v>
      </c>
      <c r="N6458" s="14"/>
    </row>
    <row r="6459" spans="1:14" ht="157.5">
      <c r="A6459" s="6">
        <v>6458</v>
      </c>
      <c r="B6459" s="8" t="s">
        <v>8412</v>
      </c>
      <c r="C6459" s="9" t="s">
        <v>8508</v>
      </c>
      <c r="D6459" s="10" t="s">
        <v>8509</v>
      </c>
      <c r="E6459" s="11" t="s">
        <v>8510</v>
      </c>
      <c r="F6459" s="6">
        <v>414885</v>
      </c>
      <c r="G6459" s="6" t="s">
        <v>794</v>
      </c>
      <c r="H6459" s="16">
        <v>2485972.35</v>
      </c>
      <c r="I6459" s="12" t="s">
        <v>8175</v>
      </c>
      <c r="J6459" s="12" t="s">
        <v>8511</v>
      </c>
      <c r="K6459" s="15">
        <v>0</v>
      </c>
      <c r="L6459" s="13" t="s">
        <v>14</v>
      </c>
      <c r="M6459" s="7">
        <v>1</v>
      </c>
      <c r="N6459" s="14"/>
    </row>
    <row r="6460" spans="1:14" ht="94.5">
      <c r="A6460" s="6">
        <v>6459</v>
      </c>
      <c r="B6460" s="8" t="s">
        <v>8412</v>
      </c>
      <c r="C6460" s="9" t="s">
        <v>8512</v>
      </c>
      <c r="D6460" s="10" t="s">
        <v>8513</v>
      </c>
      <c r="E6460" s="11" t="s">
        <v>8514</v>
      </c>
      <c r="F6460" s="6">
        <v>415886</v>
      </c>
      <c r="G6460" s="6" t="s">
        <v>794</v>
      </c>
      <c r="H6460" s="16">
        <v>18868672.489999998</v>
      </c>
      <c r="I6460" s="12" t="s">
        <v>8515</v>
      </c>
      <c r="J6460" s="12" t="s">
        <v>5349</v>
      </c>
      <c r="K6460" s="15">
        <v>0</v>
      </c>
      <c r="L6460" s="13" t="s">
        <v>14</v>
      </c>
      <c r="M6460" s="7">
        <v>1</v>
      </c>
      <c r="N6460" s="14"/>
    </row>
    <row r="6461" spans="1:14" ht="78.75">
      <c r="A6461" s="6">
        <v>6460</v>
      </c>
      <c r="B6461" s="8" t="s">
        <v>8412</v>
      </c>
      <c r="C6461" s="9" t="s">
        <v>8516</v>
      </c>
      <c r="D6461" s="10" t="s">
        <v>8517</v>
      </c>
      <c r="E6461" s="11" t="s">
        <v>8518</v>
      </c>
      <c r="F6461" s="6">
        <v>415897</v>
      </c>
      <c r="G6461" s="6" t="s">
        <v>794</v>
      </c>
      <c r="H6461" s="16">
        <v>14287062.08</v>
      </c>
      <c r="I6461" s="12" t="s">
        <v>8519</v>
      </c>
      <c r="J6461" s="12">
        <v>44320</v>
      </c>
      <c r="K6461" s="15">
        <v>0</v>
      </c>
      <c r="L6461" s="13" t="s">
        <v>14</v>
      </c>
      <c r="M6461" s="7">
        <v>1</v>
      </c>
      <c r="N6461" s="14"/>
    </row>
    <row r="6462" spans="1:14" ht="157.5">
      <c r="A6462" s="6">
        <v>6461</v>
      </c>
      <c r="B6462" s="8" t="s">
        <v>8412</v>
      </c>
      <c r="C6462" s="9" t="s">
        <v>8520</v>
      </c>
      <c r="D6462" s="10" t="s">
        <v>8513</v>
      </c>
      <c r="E6462" s="11" t="s">
        <v>8521</v>
      </c>
      <c r="F6462" s="6">
        <v>403476</v>
      </c>
      <c r="G6462" s="6" t="s">
        <v>794</v>
      </c>
      <c r="H6462" s="16">
        <v>14515120.5</v>
      </c>
      <c r="I6462" s="12" t="s">
        <v>8184</v>
      </c>
      <c r="J6462" s="12" t="s">
        <v>8522</v>
      </c>
      <c r="K6462" s="15">
        <v>0</v>
      </c>
      <c r="L6462" s="13" t="s">
        <v>70</v>
      </c>
      <c r="M6462" s="7">
        <v>1</v>
      </c>
      <c r="N6462" s="14"/>
    </row>
    <row r="6463" spans="1:14" ht="110.25">
      <c r="A6463" s="6">
        <v>6462</v>
      </c>
      <c r="B6463" s="8" t="s">
        <v>8412</v>
      </c>
      <c r="C6463" s="9" t="s">
        <v>8523</v>
      </c>
      <c r="D6463" s="10" t="s">
        <v>8453</v>
      </c>
      <c r="E6463" s="11" t="s">
        <v>8524</v>
      </c>
      <c r="F6463" s="6">
        <v>410521</v>
      </c>
      <c r="G6463" s="6" t="s">
        <v>794</v>
      </c>
      <c r="H6463" s="16">
        <v>31385513</v>
      </c>
      <c r="I6463" s="12" t="s">
        <v>8515</v>
      </c>
      <c r="J6463" s="12" t="s">
        <v>5349</v>
      </c>
      <c r="K6463" s="15">
        <v>2000000</v>
      </c>
      <c r="L6463" s="13" t="s">
        <v>70</v>
      </c>
      <c r="M6463" s="7">
        <v>0.49</v>
      </c>
      <c r="N6463" s="14"/>
    </row>
    <row r="6464" spans="1:14" ht="110.25">
      <c r="A6464" s="6">
        <v>6463</v>
      </c>
      <c r="B6464" s="8" t="s">
        <v>8412</v>
      </c>
      <c r="C6464" s="9" t="s">
        <v>8525</v>
      </c>
      <c r="D6464" s="10" t="s">
        <v>4034</v>
      </c>
      <c r="E6464" s="11" t="s">
        <v>8524</v>
      </c>
      <c r="F6464" s="6">
        <v>410521</v>
      </c>
      <c r="G6464" s="6" t="s">
        <v>794</v>
      </c>
      <c r="H6464" s="16">
        <v>31385513</v>
      </c>
      <c r="I6464" s="12" t="s">
        <v>8515</v>
      </c>
      <c r="J6464" s="12" t="s">
        <v>5349</v>
      </c>
      <c r="K6464" s="15">
        <v>2000000</v>
      </c>
      <c r="L6464" s="13" t="s">
        <v>70</v>
      </c>
      <c r="M6464" s="7">
        <v>0.51</v>
      </c>
      <c r="N6464" s="14"/>
    </row>
    <row r="6465" spans="1:14" ht="78.75">
      <c r="A6465" s="6">
        <v>6464</v>
      </c>
      <c r="B6465" s="8" t="s">
        <v>8412</v>
      </c>
      <c r="C6465" s="9" t="s">
        <v>8526</v>
      </c>
      <c r="D6465" s="10" t="s">
        <v>2353</v>
      </c>
      <c r="E6465" s="11" t="s">
        <v>8527</v>
      </c>
      <c r="F6465" s="6">
        <v>412501</v>
      </c>
      <c r="G6465" s="6" t="s">
        <v>794</v>
      </c>
      <c r="H6465" s="16">
        <v>15428250</v>
      </c>
      <c r="I6465" s="12" t="s">
        <v>8515</v>
      </c>
      <c r="J6465" s="12" t="s">
        <v>5349</v>
      </c>
      <c r="K6465" s="15">
        <v>0</v>
      </c>
      <c r="L6465" s="13" t="s">
        <v>14</v>
      </c>
      <c r="M6465" s="7">
        <v>1</v>
      </c>
      <c r="N6465" s="14"/>
    </row>
    <row r="6466" spans="1:14" ht="78.75">
      <c r="A6466" s="6">
        <v>6465</v>
      </c>
      <c r="B6466" s="8" t="s">
        <v>8412</v>
      </c>
      <c r="C6466" s="9" t="s">
        <v>8418</v>
      </c>
      <c r="D6466" s="10" t="s">
        <v>3827</v>
      </c>
      <c r="E6466" s="11" t="s">
        <v>8528</v>
      </c>
      <c r="F6466" s="6">
        <v>276287</v>
      </c>
      <c r="G6466" s="6" t="s">
        <v>8529</v>
      </c>
      <c r="H6466" s="16">
        <v>9405332.7599999998</v>
      </c>
      <c r="I6466" s="12" t="s">
        <v>8530</v>
      </c>
      <c r="J6466" s="12">
        <v>43873</v>
      </c>
      <c r="K6466" s="15">
        <v>2553292</v>
      </c>
      <c r="L6466" s="13" t="s">
        <v>14</v>
      </c>
      <c r="M6466" s="7">
        <v>1</v>
      </c>
      <c r="N6466" s="14"/>
    </row>
    <row r="6467" spans="1:14" ht="63">
      <c r="A6467" s="6">
        <v>6466</v>
      </c>
      <c r="B6467" s="8" t="s">
        <v>8412</v>
      </c>
      <c r="C6467" s="9" t="s">
        <v>8423</v>
      </c>
      <c r="D6467" s="10" t="s">
        <v>2353</v>
      </c>
      <c r="E6467" s="11" t="s">
        <v>8531</v>
      </c>
      <c r="F6467" s="6">
        <v>338427</v>
      </c>
      <c r="G6467" s="6" t="s">
        <v>8529</v>
      </c>
      <c r="H6467" s="16">
        <v>21470688.098999999</v>
      </c>
      <c r="I6467" s="12" t="s">
        <v>8532</v>
      </c>
      <c r="J6467" s="12" t="s">
        <v>5123</v>
      </c>
      <c r="K6467" s="15">
        <v>23582688</v>
      </c>
      <c r="L6467" s="13" t="s">
        <v>14</v>
      </c>
      <c r="M6467" s="7">
        <v>1</v>
      </c>
      <c r="N6467" s="14"/>
    </row>
    <row r="6468" spans="1:14" ht="94.5">
      <c r="A6468" s="6">
        <v>6467</v>
      </c>
      <c r="B6468" s="8" t="s">
        <v>8412</v>
      </c>
      <c r="C6468" s="9" t="s">
        <v>8533</v>
      </c>
      <c r="D6468" s="10" t="s">
        <v>8534</v>
      </c>
      <c r="E6468" s="11" t="s">
        <v>8535</v>
      </c>
      <c r="F6468" s="6">
        <v>453191</v>
      </c>
      <c r="G6468" s="6" t="s">
        <v>2323</v>
      </c>
      <c r="H6468" s="16">
        <v>2437180.35</v>
      </c>
      <c r="I6468" s="12" t="s">
        <v>8536</v>
      </c>
      <c r="J6468" s="12" t="s">
        <v>8537</v>
      </c>
      <c r="K6468" s="15">
        <v>2423229</v>
      </c>
      <c r="L6468" s="13" t="s">
        <v>14</v>
      </c>
      <c r="M6468" s="7">
        <v>1</v>
      </c>
      <c r="N6468" s="14"/>
    </row>
    <row r="6469" spans="1:14" ht="78.75">
      <c r="A6469" s="6">
        <v>6468</v>
      </c>
      <c r="B6469" s="8" t="s">
        <v>8412</v>
      </c>
      <c r="C6469" s="9" t="s">
        <v>8538</v>
      </c>
      <c r="D6469" s="10" t="s">
        <v>8539</v>
      </c>
      <c r="E6469" s="11" t="s">
        <v>8540</v>
      </c>
      <c r="F6469" s="6">
        <v>231925</v>
      </c>
      <c r="G6469" s="6" t="s">
        <v>1638</v>
      </c>
      <c r="H6469" s="16">
        <v>5516163.5999999996</v>
      </c>
      <c r="I6469" s="12">
        <v>43416</v>
      </c>
      <c r="J6469" s="12" t="s">
        <v>5264</v>
      </c>
      <c r="K6469" s="15">
        <v>3807733</v>
      </c>
      <c r="L6469" s="13" t="s">
        <v>14</v>
      </c>
      <c r="M6469" s="7">
        <v>1</v>
      </c>
      <c r="N6469" s="14"/>
    </row>
    <row r="6470" spans="1:14" ht="63">
      <c r="A6470" s="6">
        <v>6469</v>
      </c>
      <c r="B6470" s="8" t="s">
        <v>8412</v>
      </c>
      <c r="C6470" s="9" t="s">
        <v>8526</v>
      </c>
      <c r="D6470" s="10" t="s">
        <v>2353</v>
      </c>
      <c r="E6470" s="11" t="s">
        <v>8541</v>
      </c>
      <c r="F6470" s="6">
        <v>428093</v>
      </c>
      <c r="G6470" s="6" t="s">
        <v>801</v>
      </c>
      <c r="H6470" s="16">
        <v>27450000</v>
      </c>
      <c r="I6470" s="12" t="s">
        <v>8542</v>
      </c>
      <c r="J6470" s="12" t="s">
        <v>8543</v>
      </c>
      <c r="K6470" s="15">
        <v>0</v>
      </c>
      <c r="L6470" s="13" t="s">
        <v>14</v>
      </c>
      <c r="M6470" s="7">
        <v>1</v>
      </c>
      <c r="N6470" s="14"/>
    </row>
    <row r="6471" spans="1:14" ht="78.75">
      <c r="A6471" s="6">
        <v>6470</v>
      </c>
      <c r="B6471" s="8" t="s">
        <v>8412</v>
      </c>
      <c r="C6471" s="9" t="s">
        <v>8544</v>
      </c>
      <c r="D6471" s="10" t="s">
        <v>8545</v>
      </c>
      <c r="E6471" s="11" t="s">
        <v>8546</v>
      </c>
      <c r="F6471" s="6">
        <v>498166</v>
      </c>
      <c r="G6471" s="6" t="s">
        <v>801</v>
      </c>
      <c r="H6471" s="16">
        <v>15800386.609999999</v>
      </c>
      <c r="I6471" s="12">
        <v>44287</v>
      </c>
      <c r="J6471" s="12" t="s">
        <v>8547</v>
      </c>
      <c r="K6471" s="15">
        <v>0</v>
      </c>
      <c r="L6471" s="13" t="s">
        <v>14</v>
      </c>
      <c r="M6471" s="7">
        <v>1</v>
      </c>
      <c r="N6471" s="14"/>
    </row>
    <row r="6472" spans="1:14" ht="78.75">
      <c r="A6472" s="6">
        <v>6471</v>
      </c>
      <c r="B6472" s="8" t="s">
        <v>8412</v>
      </c>
      <c r="C6472" s="9" t="s">
        <v>8548</v>
      </c>
      <c r="D6472" s="10" t="s">
        <v>8549</v>
      </c>
      <c r="E6472" s="11" t="s">
        <v>8550</v>
      </c>
      <c r="F6472" s="6">
        <v>531482</v>
      </c>
      <c r="G6472" s="6" t="s">
        <v>801</v>
      </c>
      <c r="H6472" s="16">
        <v>20515680.873</v>
      </c>
      <c r="I6472" s="12">
        <v>44204</v>
      </c>
      <c r="J6472" s="12">
        <v>44750</v>
      </c>
      <c r="K6472" s="15">
        <v>0</v>
      </c>
      <c r="L6472" s="13" t="s">
        <v>70</v>
      </c>
      <c r="M6472" s="7">
        <v>0.51</v>
      </c>
      <c r="N6472" s="14"/>
    </row>
    <row r="6473" spans="1:14" ht="78.75">
      <c r="A6473" s="6">
        <v>6472</v>
      </c>
      <c r="B6473" s="8" t="s">
        <v>8412</v>
      </c>
      <c r="C6473" s="9" t="s">
        <v>8551</v>
      </c>
      <c r="D6473" s="10" t="s">
        <v>4034</v>
      </c>
      <c r="E6473" s="11" t="s">
        <v>8550</v>
      </c>
      <c r="F6473" s="6">
        <v>531482</v>
      </c>
      <c r="G6473" s="6" t="s">
        <v>801</v>
      </c>
      <c r="H6473" s="16">
        <v>20515680.873</v>
      </c>
      <c r="I6473" s="12">
        <v>44204</v>
      </c>
      <c r="J6473" s="12">
        <v>44750</v>
      </c>
      <c r="K6473" s="15">
        <v>0</v>
      </c>
      <c r="L6473" s="13" t="s">
        <v>70</v>
      </c>
      <c r="M6473" s="7">
        <v>0.49</v>
      </c>
      <c r="N6473" s="14"/>
    </row>
    <row r="6474" spans="1:14" ht="173.25">
      <c r="A6474" s="6">
        <v>6473</v>
      </c>
      <c r="B6474" s="8" t="s">
        <v>8412</v>
      </c>
      <c r="C6474" s="9" t="s">
        <v>8552</v>
      </c>
      <c r="D6474" s="10" t="s">
        <v>8553</v>
      </c>
      <c r="E6474" s="11" t="s">
        <v>8554</v>
      </c>
      <c r="F6474" s="6">
        <v>482503</v>
      </c>
      <c r="G6474" s="6" t="s">
        <v>808</v>
      </c>
      <c r="H6474" s="16">
        <v>3481126.8</v>
      </c>
      <c r="I6474" s="12" t="s">
        <v>4017</v>
      </c>
      <c r="J6474" s="12" t="s">
        <v>8555</v>
      </c>
      <c r="K6474" s="15">
        <v>0</v>
      </c>
      <c r="L6474" s="13" t="s">
        <v>14</v>
      </c>
      <c r="M6474" s="7">
        <v>1</v>
      </c>
      <c r="N6474" s="14"/>
    </row>
    <row r="6475" spans="1:14" ht="283.5">
      <c r="A6475" s="6">
        <v>6474</v>
      </c>
      <c r="B6475" s="8" t="s">
        <v>8412</v>
      </c>
      <c r="C6475" s="9" t="s">
        <v>8526</v>
      </c>
      <c r="D6475" s="10" t="s">
        <v>2353</v>
      </c>
      <c r="E6475" s="11" t="s">
        <v>8556</v>
      </c>
      <c r="F6475" s="6">
        <v>482511</v>
      </c>
      <c r="G6475" s="6" t="s">
        <v>808</v>
      </c>
      <c r="H6475" s="16">
        <v>4311708</v>
      </c>
      <c r="I6475" s="12" t="s">
        <v>8557</v>
      </c>
      <c r="J6475" s="12" t="s">
        <v>8558</v>
      </c>
      <c r="K6475" s="15">
        <v>0</v>
      </c>
      <c r="L6475" s="13" t="s">
        <v>14</v>
      </c>
      <c r="M6475" s="7">
        <v>1</v>
      </c>
      <c r="N6475" s="14"/>
    </row>
    <row r="6476" spans="1:14" ht="110.25">
      <c r="A6476" s="6">
        <v>6475</v>
      </c>
      <c r="B6476" s="8" t="s">
        <v>8412</v>
      </c>
      <c r="C6476" s="9" t="s">
        <v>8559</v>
      </c>
      <c r="D6476" s="10" t="s">
        <v>8560</v>
      </c>
      <c r="E6476" s="11" t="s">
        <v>8561</v>
      </c>
      <c r="F6476" s="6">
        <v>507616</v>
      </c>
      <c r="G6476" s="6" t="s">
        <v>808</v>
      </c>
      <c r="H6476" s="16">
        <v>9491797.6999999993</v>
      </c>
      <c r="I6476" s="12" t="s">
        <v>1353</v>
      </c>
      <c r="J6476" s="12" t="s">
        <v>8562</v>
      </c>
      <c r="K6476" s="15">
        <v>0</v>
      </c>
      <c r="L6476" s="13" t="s">
        <v>14</v>
      </c>
      <c r="M6476" s="7">
        <v>1</v>
      </c>
      <c r="N6476" s="14"/>
    </row>
    <row r="6477" spans="1:14" ht="141.75">
      <c r="A6477" s="6">
        <v>6476</v>
      </c>
      <c r="B6477" s="8" t="s">
        <v>8412</v>
      </c>
      <c r="C6477" s="9" t="s">
        <v>8563</v>
      </c>
      <c r="D6477" s="10" t="s">
        <v>8564</v>
      </c>
      <c r="E6477" s="11" t="s">
        <v>8565</v>
      </c>
      <c r="F6477" s="6">
        <v>505337</v>
      </c>
      <c r="G6477" s="6" t="s">
        <v>808</v>
      </c>
      <c r="H6477" s="16">
        <v>3285914.15</v>
      </c>
      <c r="I6477" s="12" t="s">
        <v>1353</v>
      </c>
      <c r="J6477" s="12" t="s">
        <v>8562</v>
      </c>
      <c r="K6477" s="15">
        <v>0</v>
      </c>
      <c r="L6477" s="13" t="s">
        <v>14</v>
      </c>
      <c r="M6477" s="7">
        <v>1</v>
      </c>
      <c r="N6477" s="14"/>
    </row>
    <row r="6478" spans="1:14" ht="157.5">
      <c r="A6478" s="6">
        <v>6477</v>
      </c>
      <c r="B6478" s="8" t="s">
        <v>8412</v>
      </c>
      <c r="C6478" s="9" t="s">
        <v>8566</v>
      </c>
      <c r="D6478" s="10" t="s">
        <v>8567</v>
      </c>
      <c r="E6478" s="11" t="s">
        <v>8568</v>
      </c>
      <c r="F6478" s="6">
        <v>505330</v>
      </c>
      <c r="G6478" s="6" t="s">
        <v>808</v>
      </c>
      <c r="H6478" s="16">
        <v>5568993.0999999996</v>
      </c>
      <c r="I6478" s="12" t="s">
        <v>1353</v>
      </c>
      <c r="J6478" s="12" t="s">
        <v>8562</v>
      </c>
      <c r="K6478" s="15">
        <v>0</v>
      </c>
      <c r="L6478" s="13" t="s">
        <v>14</v>
      </c>
      <c r="M6478" s="7">
        <v>1</v>
      </c>
      <c r="N6478" s="14"/>
    </row>
    <row r="6479" spans="1:14" ht="220.5">
      <c r="A6479" s="6">
        <v>6478</v>
      </c>
      <c r="B6479" s="8" t="s">
        <v>8412</v>
      </c>
      <c r="C6479" s="9" t="s">
        <v>8569</v>
      </c>
      <c r="D6479" s="10" t="s">
        <v>8570</v>
      </c>
      <c r="E6479" s="11" t="s">
        <v>8571</v>
      </c>
      <c r="F6479" s="6">
        <v>525994</v>
      </c>
      <c r="G6479" s="6" t="s">
        <v>808</v>
      </c>
      <c r="H6479" s="16">
        <v>2788075.2</v>
      </c>
      <c r="I6479" s="12">
        <v>44441</v>
      </c>
      <c r="J6479" s="12">
        <v>44416</v>
      </c>
      <c r="K6479" s="15">
        <v>0</v>
      </c>
      <c r="L6479" s="13" t="s">
        <v>14</v>
      </c>
      <c r="M6479" s="7">
        <v>1</v>
      </c>
      <c r="N6479" s="14"/>
    </row>
    <row r="6480" spans="1:14" ht="78.75">
      <c r="A6480" s="6">
        <v>6479</v>
      </c>
      <c r="B6480" s="8" t="s">
        <v>8412</v>
      </c>
      <c r="C6480" s="9" t="s">
        <v>8418</v>
      </c>
      <c r="D6480" s="10" t="s">
        <v>3827</v>
      </c>
      <c r="E6480" s="11" t="s">
        <v>8572</v>
      </c>
      <c r="F6480" s="6">
        <v>485718</v>
      </c>
      <c r="G6480" s="6" t="s">
        <v>7075</v>
      </c>
      <c r="H6480" s="16">
        <v>17549954.399999999</v>
      </c>
      <c r="I6480" s="12" t="s">
        <v>8272</v>
      </c>
      <c r="J6480" s="12">
        <v>44564</v>
      </c>
      <c r="K6480" s="15">
        <v>0</v>
      </c>
      <c r="L6480" s="13" t="s">
        <v>14</v>
      </c>
      <c r="M6480" s="7">
        <v>1</v>
      </c>
      <c r="N6480" s="14"/>
    </row>
    <row r="6481" spans="1:14" ht="78.75">
      <c r="A6481" s="6">
        <v>6480</v>
      </c>
      <c r="B6481" s="8" t="s">
        <v>8412</v>
      </c>
      <c r="C6481" s="9" t="s">
        <v>8423</v>
      </c>
      <c r="D6481" s="10" t="s">
        <v>2353</v>
      </c>
      <c r="E6481" s="11" t="s">
        <v>8573</v>
      </c>
      <c r="F6481" s="6">
        <v>502443</v>
      </c>
      <c r="G6481" s="6" t="s">
        <v>7075</v>
      </c>
      <c r="H6481" s="16">
        <v>100280000</v>
      </c>
      <c r="I6481" s="12" t="s">
        <v>8574</v>
      </c>
      <c r="J6481" s="12" t="s">
        <v>8575</v>
      </c>
      <c r="K6481" s="15">
        <v>0</v>
      </c>
      <c r="L6481" s="13" t="s">
        <v>14</v>
      </c>
      <c r="M6481" s="7">
        <v>1</v>
      </c>
      <c r="N6481" s="14"/>
    </row>
    <row r="6482" spans="1:14" ht="236.25">
      <c r="A6482" s="6">
        <v>6481</v>
      </c>
      <c r="B6482" s="8" t="s">
        <v>8412</v>
      </c>
      <c r="C6482" s="9" t="s">
        <v>8413</v>
      </c>
      <c r="D6482" s="10" t="s">
        <v>8414</v>
      </c>
      <c r="E6482" s="11" t="s">
        <v>8576</v>
      </c>
      <c r="F6482" s="6">
        <v>428163</v>
      </c>
      <c r="G6482" s="6" t="s">
        <v>2822</v>
      </c>
      <c r="H6482" s="16">
        <v>16260988.49</v>
      </c>
      <c r="I6482" s="12" t="s">
        <v>8577</v>
      </c>
      <c r="J6482" s="12">
        <v>44294</v>
      </c>
      <c r="K6482" s="15">
        <v>499963</v>
      </c>
      <c r="L6482" s="13" t="s">
        <v>14</v>
      </c>
      <c r="M6482" s="7">
        <v>1</v>
      </c>
      <c r="N6482" s="14"/>
    </row>
    <row r="6483" spans="1:14" ht="47.25">
      <c r="A6483" s="6">
        <v>6482</v>
      </c>
      <c r="B6483" s="8" t="s">
        <v>8412</v>
      </c>
      <c r="C6483" s="9" t="s">
        <v>8578</v>
      </c>
      <c r="D6483" s="10" t="s">
        <v>8579</v>
      </c>
      <c r="E6483" s="11" t="s">
        <v>8580</v>
      </c>
      <c r="F6483" s="6">
        <v>595613</v>
      </c>
      <c r="G6483" s="6" t="s">
        <v>608</v>
      </c>
      <c r="H6483" s="16">
        <v>659117.6</v>
      </c>
      <c r="I6483" s="12" t="s">
        <v>1398</v>
      </c>
      <c r="J6483" s="12" t="s">
        <v>8581</v>
      </c>
      <c r="K6483" s="15"/>
      <c r="L6483" s="13" t="s">
        <v>14</v>
      </c>
      <c r="M6483" s="7">
        <v>1</v>
      </c>
      <c r="N6483" s="14"/>
    </row>
    <row r="6484" spans="1:14" ht="78.75">
      <c r="A6484" s="6">
        <v>6483</v>
      </c>
      <c r="B6484" s="8" t="s">
        <v>8412</v>
      </c>
      <c r="C6484" s="9" t="s">
        <v>8582</v>
      </c>
      <c r="D6484" s="10" t="s">
        <v>8583</v>
      </c>
      <c r="E6484" s="11" t="s">
        <v>8584</v>
      </c>
      <c r="F6484" s="6">
        <v>600080</v>
      </c>
      <c r="G6484" s="6" t="s">
        <v>608</v>
      </c>
      <c r="H6484" s="16">
        <v>4003456.75</v>
      </c>
      <c r="I6484" s="12" t="s">
        <v>8585</v>
      </c>
      <c r="J6484" s="12" t="s">
        <v>1394</v>
      </c>
      <c r="K6484" s="15"/>
      <c r="L6484" s="13" t="s">
        <v>14</v>
      </c>
      <c r="M6484" s="7">
        <v>1</v>
      </c>
      <c r="N6484" s="14"/>
    </row>
    <row r="6485" spans="1:14" ht="78.75">
      <c r="A6485" s="6">
        <v>6484</v>
      </c>
      <c r="B6485" s="8" t="s">
        <v>8412</v>
      </c>
      <c r="C6485" s="9" t="s">
        <v>8586</v>
      </c>
      <c r="D6485" s="10" t="s">
        <v>8587</v>
      </c>
      <c r="E6485" s="11" t="s">
        <v>8588</v>
      </c>
      <c r="F6485" s="6">
        <v>600083</v>
      </c>
      <c r="G6485" s="6" t="s">
        <v>608</v>
      </c>
      <c r="H6485" s="16">
        <v>4000708.4</v>
      </c>
      <c r="I6485" s="12" t="s">
        <v>8585</v>
      </c>
      <c r="J6485" s="12" t="s">
        <v>1394</v>
      </c>
      <c r="K6485" s="15"/>
      <c r="L6485" s="13" t="s">
        <v>14</v>
      </c>
      <c r="M6485" s="7">
        <v>1</v>
      </c>
      <c r="N6485" s="14"/>
    </row>
    <row r="6486" spans="1:14" ht="78.75">
      <c r="A6486" s="6">
        <v>6485</v>
      </c>
      <c r="B6486" s="8" t="s">
        <v>8412</v>
      </c>
      <c r="C6486" s="9" t="s">
        <v>8589</v>
      </c>
      <c r="D6486" s="10" t="s">
        <v>8513</v>
      </c>
      <c r="E6486" s="11" t="s">
        <v>8590</v>
      </c>
      <c r="F6486" s="6">
        <v>600096</v>
      </c>
      <c r="G6486" s="6" t="s">
        <v>608</v>
      </c>
      <c r="H6486" s="16">
        <v>946364.35</v>
      </c>
      <c r="I6486" s="12" t="s">
        <v>8591</v>
      </c>
      <c r="J6486" s="12" t="s">
        <v>1697</v>
      </c>
      <c r="K6486" s="15"/>
      <c r="L6486" s="13" t="s">
        <v>14</v>
      </c>
      <c r="M6486" s="7">
        <v>1</v>
      </c>
      <c r="N6486" s="14"/>
    </row>
    <row r="6487" spans="1:14" ht="126">
      <c r="A6487" s="6">
        <v>6486</v>
      </c>
      <c r="B6487" s="8" t="s">
        <v>8412</v>
      </c>
      <c r="C6487" s="9" t="s">
        <v>8592</v>
      </c>
      <c r="D6487" s="10" t="s">
        <v>8593</v>
      </c>
      <c r="E6487" s="11" t="s">
        <v>8594</v>
      </c>
      <c r="F6487" s="6">
        <v>600097</v>
      </c>
      <c r="G6487" s="6" t="s">
        <v>608</v>
      </c>
      <c r="H6487" s="16">
        <v>2779708.55</v>
      </c>
      <c r="I6487" s="12" t="s">
        <v>8585</v>
      </c>
      <c r="J6487" s="12" t="s">
        <v>1394</v>
      </c>
      <c r="K6487" s="15"/>
      <c r="L6487" s="13" t="s">
        <v>14</v>
      </c>
      <c r="M6487" s="7">
        <v>1</v>
      </c>
      <c r="N6487" s="14"/>
    </row>
    <row r="6488" spans="1:14" ht="94.5">
      <c r="A6488" s="6">
        <v>6487</v>
      </c>
      <c r="B6488" s="8" t="s">
        <v>8412</v>
      </c>
      <c r="C6488" s="9" t="s">
        <v>8595</v>
      </c>
      <c r="D6488" s="10" t="s">
        <v>8596</v>
      </c>
      <c r="E6488" s="11" t="s">
        <v>8597</v>
      </c>
      <c r="F6488" s="6">
        <v>600100</v>
      </c>
      <c r="G6488" s="6" t="s">
        <v>608</v>
      </c>
      <c r="H6488" s="16">
        <v>4567965.75</v>
      </c>
      <c r="I6488" s="12" t="s">
        <v>8598</v>
      </c>
      <c r="J6488" s="12" t="s">
        <v>8599</v>
      </c>
      <c r="K6488" s="15"/>
      <c r="L6488" s="13" t="s">
        <v>14</v>
      </c>
      <c r="M6488" s="7">
        <v>1</v>
      </c>
      <c r="N6488" s="14"/>
    </row>
    <row r="6489" spans="1:14" ht="78.75">
      <c r="A6489" s="6">
        <v>6488</v>
      </c>
      <c r="B6489" s="8" t="s">
        <v>8412</v>
      </c>
      <c r="C6489" s="9" t="s">
        <v>8600</v>
      </c>
      <c r="D6489" s="10" t="s">
        <v>8601</v>
      </c>
      <c r="E6489" s="11" t="s">
        <v>8602</v>
      </c>
      <c r="F6489" s="6">
        <v>600170</v>
      </c>
      <c r="G6489" s="6" t="s">
        <v>608</v>
      </c>
      <c r="H6489" s="16">
        <v>4323508.9000000004</v>
      </c>
      <c r="I6489" s="12" t="s">
        <v>8603</v>
      </c>
      <c r="J6489" s="12">
        <v>44593</v>
      </c>
      <c r="K6489" s="15"/>
      <c r="L6489" s="13" t="s">
        <v>14</v>
      </c>
      <c r="M6489" s="7">
        <v>1</v>
      </c>
      <c r="N6489" s="14"/>
    </row>
    <row r="6490" spans="1:14" ht="94.5">
      <c r="A6490" s="6">
        <v>6489</v>
      </c>
      <c r="B6490" s="8" t="s">
        <v>8412</v>
      </c>
      <c r="C6490" s="9" t="s">
        <v>8604</v>
      </c>
      <c r="D6490" s="10" t="s">
        <v>3445</v>
      </c>
      <c r="E6490" s="11" t="s">
        <v>8605</v>
      </c>
      <c r="F6490" s="6">
        <v>600349</v>
      </c>
      <c r="G6490" s="6" t="s">
        <v>608</v>
      </c>
      <c r="H6490" s="16">
        <v>3346254.35</v>
      </c>
      <c r="I6490" s="12" t="s">
        <v>8606</v>
      </c>
      <c r="J6490" s="12" t="s">
        <v>8607</v>
      </c>
      <c r="K6490" s="15"/>
      <c r="L6490" s="13" t="s">
        <v>14</v>
      </c>
      <c r="M6490" s="7">
        <v>1</v>
      </c>
      <c r="N6490" s="14"/>
    </row>
    <row r="6491" spans="1:14" ht="78.75">
      <c r="A6491" s="6">
        <v>6490</v>
      </c>
      <c r="B6491" s="8" t="s">
        <v>8412</v>
      </c>
      <c r="C6491" s="9" t="s">
        <v>8608</v>
      </c>
      <c r="D6491" s="10" t="s">
        <v>8609</v>
      </c>
      <c r="E6491" s="11" t="s">
        <v>8610</v>
      </c>
      <c r="F6491" s="6">
        <v>600391</v>
      </c>
      <c r="G6491" s="6" t="s">
        <v>608</v>
      </c>
      <c r="H6491" s="16">
        <v>2871020.65</v>
      </c>
      <c r="I6491" s="12" t="s">
        <v>8585</v>
      </c>
      <c r="J6491" s="12" t="s">
        <v>1394</v>
      </c>
      <c r="K6491" s="15"/>
      <c r="L6491" s="13" t="s">
        <v>14</v>
      </c>
      <c r="M6491" s="7">
        <v>1</v>
      </c>
      <c r="N6491" s="14"/>
    </row>
    <row r="6492" spans="1:14" ht="63">
      <c r="A6492" s="6">
        <v>6491</v>
      </c>
      <c r="B6492" s="8" t="s">
        <v>8412</v>
      </c>
      <c r="C6492" s="9" t="s">
        <v>8611</v>
      </c>
      <c r="D6492" s="10" t="s">
        <v>8612</v>
      </c>
      <c r="E6492" s="11" t="s">
        <v>8613</v>
      </c>
      <c r="F6492" s="6">
        <v>600393</v>
      </c>
      <c r="G6492" s="6" t="s">
        <v>608</v>
      </c>
      <c r="H6492" s="16">
        <v>284116.3</v>
      </c>
      <c r="I6492" s="12" t="s">
        <v>1496</v>
      </c>
      <c r="J6492" s="12">
        <v>44743</v>
      </c>
      <c r="K6492" s="15"/>
      <c r="L6492" s="13" t="s">
        <v>14</v>
      </c>
      <c r="M6492" s="7">
        <v>1</v>
      </c>
      <c r="N6492" s="14"/>
    </row>
    <row r="6493" spans="1:14" ht="94.5">
      <c r="A6493" s="6">
        <v>6492</v>
      </c>
      <c r="B6493" s="8" t="s">
        <v>8412</v>
      </c>
      <c r="C6493" s="9" t="s">
        <v>8614</v>
      </c>
      <c r="D6493" s="10" t="s">
        <v>8615</v>
      </c>
      <c r="E6493" s="11" t="s">
        <v>8616</v>
      </c>
      <c r="F6493" s="6">
        <v>600395</v>
      </c>
      <c r="G6493" s="6" t="s">
        <v>608</v>
      </c>
      <c r="H6493" s="16">
        <v>4416463.55</v>
      </c>
      <c r="I6493" s="12" t="s">
        <v>8585</v>
      </c>
      <c r="J6493" s="12" t="s">
        <v>1394</v>
      </c>
      <c r="K6493" s="15"/>
      <c r="L6493" s="13" t="s">
        <v>14</v>
      </c>
      <c r="M6493" s="7">
        <v>1</v>
      </c>
      <c r="N6493" s="14"/>
    </row>
    <row r="6494" spans="1:14" ht="78.75">
      <c r="A6494" s="6">
        <v>6493</v>
      </c>
      <c r="B6494" s="8" t="s">
        <v>8412</v>
      </c>
      <c r="C6494" s="9" t="s">
        <v>8617</v>
      </c>
      <c r="D6494" s="10" t="s">
        <v>8618</v>
      </c>
      <c r="E6494" s="11" t="s">
        <v>8619</v>
      </c>
      <c r="F6494" s="6">
        <v>601339</v>
      </c>
      <c r="G6494" s="6" t="s">
        <v>608</v>
      </c>
      <c r="H6494" s="16">
        <v>3630322.4</v>
      </c>
      <c r="I6494" s="12" t="s">
        <v>8585</v>
      </c>
      <c r="J6494" s="12" t="s">
        <v>1394</v>
      </c>
      <c r="K6494" s="15"/>
      <c r="L6494" s="13" t="s">
        <v>14</v>
      </c>
      <c r="M6494" s="7">
        <v>1</v>
      </c>
      <c r="N6494" s="14"/>
    </row>
    <row r="6495" spans="1:14" ht="78.75">
      <c r="A6495" s="6">
        <v>6494</v>
      </c>
      <c r="B6495" s="8" t="s">
        <v>8412</v>
      </c>
      <c r="C6495" s="9" t="s">
        <v>8620</v>
      </c>
      <c r="D6495" s="10" t="s">
        <v>8621</v>
      </c>
      <c r="E6495" s="11" t="s">
        <v>8622</v>
      </c>
      <c r="F6495" s="6">
        <v>601345</v>
      </c>
      <c r="G6495" s="6" t="s">
        <v>608</v>
      </c>
      <c r="H6495" s="16">
        <v>1557942.05</v>
      </c>
      <c r="I6495" s="12" t="s">
        <v>8598</v>
      </c>
      <c r="J6495" s="12" t="s">
        <v>8599</v>
      </c>
      <c r="K6495" s="15"/>
      <c r="L6495" s="13" t="s">
        <v>14</v>
      </c>
      <c r="M6495" s="7">
        <v>1</v>
      </c>
      <c r="N6495" s="14"/>
    </row>
    <row r="6496" spans="1:14" ht="110.25">
      <c r="A6496" s="6">
        <v>6495</v>
      </c>
      <c r="B6496" s="8" t="s">
        <v>8412</v>
      </c>
      <c r="C6496" s="9" t="s">
        <v>8623</v>
      </c>
      <c r="D6496" s="10" t="s">
        <v>8624</v>
      </c>
      <c r="E6496" s="11" t="s">
        <v>8625</v>
      </c>
      <c r="F6496" s="6">
        <v>601350</v>
      </c>
      <c r="G6496" s="6" t="s">
        <v>608</v>
      </c>
      <c r="H6496" s="16">
        <v>3761149.75</v>
      </c>
      <c r="I6496" s="12" t="s">
        <v>8626</v>
      </c>
      <c r="J6496" s="12">
        <v>44621</v>
      </c>
      <c r="K6496" s="15"/>
      <c r="L6496" s="13" t="s">
        <v>14</v>
      </c>
      <c r="M6496" s="7">
        <v>1</v>
      </c>
      <c r="N6496" s="14"/>
    </row>
    <row r="6497" spans="1:14" ht="78.75">
      <c r="A6497" s="6">
        <v>6496</v>
      </c>
      <c r="B6497" s="8" t="s">
        <v>8412</v>
      </c>
      <c r="C6497" s="9" t="s">
        <v>8627</v>
      </c>
      <c r="D6497" s="10" t="s">
        <v>8628</v>
      </c>
      <c r="E6497" s="11" t="s">
        <v>8629</v>
      </c>
      <c r="F6497" s="6">
        <v>601353</v>
      </c>
      <c r="G6497" s="6" t="s">
        <v>608</v>
      </c>
      <c r="H6497" s="16">
        <v>2822623.85</v>
      </c>
      <c r="I6497" s="12" t="s">
        <v>8603</v>
      </c>
      <c r="J6497" s="12">
        <v>44593</v>
      </c>
      <c r="K6497" s="15"/>
      <c r="L6497" s="13" t="s">
        <v>14</v>
      </c>
      <c r="M6497" s="7">
        <v>1</v>
      </c>
      <c r="N6497" s="14"/>
    </row>
    <row r="6498" spans="1:14" ht="78.75">
      <c r="A6498" s="6">
        <v>6497</v>
      </c>
      <c r="B6498" s="8" t="s">
        <v>8412</v>
      </c>
      <c r="C6498" s="9" t="s">
        <v>8630</v>
      </c>
      <c r="D6498" s="10" t="s">
        <v>8631</v>
      </c>
      <c r="E6498" s="11" t="s">
        <v>8632</v>
      </c>
      <c r="F6498" s="6">
        <v>601355</v>
      </c>
      <c r="G6498" s="6" t="s">
        <v>608</v>
      </c>
      <c r="H6498" s="16">
        <v>3789425.55</v>
      </c>
      <c r="I6498" s="12" t="s">
        <v>8585</v>
      </c>
      <c r="J6498" s="12" t="s">
        <v>1394</v>
      </c>
      <c r="K6498" s="15"/>
      <c r="L6498" s="13" t="s">
        <v>14</v>
      </c>
      <c r="M6498" s="7">
        <v>1</v>
      </c>
      <c r="N6498" s="14"/>
    </row>
    <row r="6499" spans="1:14" ht="78.75">
      <c r="A6499" s="6">
        <v>6498</v>
      </c>
      <c r="B6499" s="8" t="s">
        <v>8412</v>
      </c>
      <c r="C6499" s="9" t="s">
        <v>8633</v>
      </c>
      <c r="D6499" s="10" t="s">
        <v>8634</v>
      </c>
      <c r="E6499" s="11" t="s">
        <v>8635</v>
      </c>
      <c r="F6499" s="6">
        <v>601357</v>
      </c>
      <c r="G6499" s="6" t="s">
        <v>608</v>
      </c>
      <c r="H6499" s="16">
        <v>2568663.2000000002</v>
      </c>
      <c r="I6499" s="12" t="s">
        <v>8606</v>
      </c>
      <c r="J6499" s="12" t="s">
        <v>8607</v>
      </c>
      <c r="K6499" s="15"/>
      <c r="L6499" s="13" t="s">
        <v>14</v>
      </c>
      <c r="M6499" s="7">
        <v>1</v>
      </c>
      <c r="N6499" s="14"/>
    </row>
    <row r="6500" spans="1:14" ht="63">
      <c r="A6500" s="6">
        <v>6499</v>
      </c>
      <c r="B6500" s="8" t="s">
        <v>8412</v>
      </c>
      <c r="C6500" s="9" t="s">
        <v>8636</v>
      </c>
      <c r="D6500" s="10" t="s">
        <v>8637</v>
      </c>
      <c r="E6500" s="11" t="s">
        <v>8638</v>
      </c>
      <c r="F6500" s="6">
        <v>601359</v>
      </c>
      <c r="G6500" s="6" t="s">
        <v>608</v>
      </c>
      <c r="H6500" s="16">
        <v>1829669.6</v>
      </c>
      <c r="I6500" s="12" t="s">
        <v>8598</v>
      </c>
      <c r="J6500" s="12" t="s">
        <v>8599</v>
      </c>
      <c r="K6500" s="15"/>
      <c r="L6500" s="13" t="s">
        <v>14</v>
      </c>
      <c r="M6500" s="7">
        <v>1</v>
      </c>
      <c r="N6500" s="14"/>
    </row>
    <row r="6501" spans="1:14" ht="78.75">
      <c r="A6501" s="6">
        <v>6500</v>
      </c>
      <c r="B6501" s="8" t="s">
        <v>8412</v>
      </c>
      <c r="C6501" s="9" t="s">
        <v>8639</v>
      </c>
      <c r="D6501" s="10" t="s">
        <v>8640</v>
      </c>
      <c r="E6501" s="11" t="s">
        <v>8641</v>
      </c>
      <c r="F6501" s="6">
        <v>601360</v>
      </c>
      <c r="G6501" s="6" t="s">
        <v>608</v>
      </c>
      <c r="H6501" s="16">
        <v>3602389.55</v>
      </c>
      <c r="I6501" s="12" t="s">
        <v>8585</v>
      </c>
      <c r="J6501" s="12" t="s">
        <v>1394</v>
      </c>
      <c r="K6501" s="15"/>
      <c r="L6501" s="13" t="s">
        <v>14</v>
      </c>
      <c r="M6501" s="7">
        <v>1</v>
      </c>
      <c r="N6501" s="14"/>
    </row>
    <row r="6502" spans="1:14" ht="94.5">
      <c r="A6502" s="6">
        <v>6501</v>
      </c>
      <c r="B6502" s="8" t="s">
        <v>8412</v>
      </c>
      <c r="C6502" s="9" t="s">
        <v>8642</v>
      </c>
      <c r="D6502" s="10" t="s">
        <v>8643</v>
      </c>
      <c r="E6502" s="11" t="s">
        <v>8644</v>
      </c>
      <c r="F6502" s="6">
        <v>601361</v>
      </c>
      <c r="G6502" s="6" t="s">
        <v>608</v>
      </c>
      <c r="H6502" s="16">
        <v>557004</v>
      </c>
      <c r="I6502" s="12" t="s">
        <v>8591</v>
      </c>
      <c r="J6502" s="12" t="s">
        <v>1697</v>
      </c>
      <c r="K6502" s="15"/>
      <c r="L6502" s="13" t="s">
        <v>14</v>
      </c>
      <c r="M6502" s="7">
        <v>1</v>
      </c>
      <c r="N6502" s="14"/>
    </row>
    <row r="6503" spans="1:14" ht="63">
      <c r="A6503" s="6">
        <v>6502</v>
      </c>
      <c r="B6503" s="8" t="s">
        <v>8412</v>
      </c>
      <c r="C6503" s="9" t="s">
        <v>8645</v>
      </c>
      <c r="D6503" s="10" t="s">
        <v>8439</v>
      </c>
      <c r="E6503" s="11" t="s">
        <v>8646</v>
      </c>
      <c r="F6503" s="6">
        <v>601362</v>
      </c>
      <c r="G6503" s="6" t="s">
        <v>608</v>
      </c>
      <c r="H6503" s="16">
        <v>2922875.45</v>
      </c>
      <c r="I6503" s="12" t="s">
        <v>8626</v>
      </c>
      <c r="J6503" s="12">
        <v>44621</v>
      </c>
      <c r="K6503" s="15"/>
      <c r="L6503" s="13" t="s">
        <v>14</v>
      </c>
      <c r="M6503" s="7">
        <v>1</v>
      </c>
      <c r="N6503" s="14"/>
    </row>
    <row r="6504" spans="1:14" ht="78.75">
      <c r="A6504" s="6">
        <v>6503</v>
      </c>
      <c r="B6504" s="8" t="s">
        <v>8412</v>
      </c>
      <c r="C6504" s="9" t="s">
        <v>8647</v>
      </c>
      <c r="D6504" s="10" t="s">
        <v>8648</v>
      </c>
      <c r="E6504" s="11" t="s">
        <v>8649</v>
      </c>
      <c r="F6504" s="6">
        <v>601766</v>
      </c>
      <c r="G6504" s="6" t="s">
        <v>608</v>
      </c>
      <c r="H6504" s="16">
        <v>621489.05000000005</v>
      </c>
      <c r="I6504" s="12">
        <v>44207</v>
      </c>
      <c r="J6504" s="12">
        <v>44775</v>
      </c>
      <c r="K6504" s="15"/>
      <c r="L6504" s="13" t="s">
        <v>14</v>
      </c>
      <c r="M6504" s="7">
        <v>1</v>
      </c>
      <c r="N6504" s="14"/>
    </row>
    <row r="6505" spans="1:14" ht="94.5">
      <c r="A6505" s="6">
        <v>6504</v>
      </c>
      <c r="B6505" s="8" t="s">
        <v>8412</v>
      </c>
      <c r="C6505" s="9" t="s">
        <v>8650</v>
      </c>
      <c r="D6505" s="10" t="s">
        <v>8651</v>
      </c>
      <c r="E6505" s="11" t="s">
        <v>8652</v>
      </c>
      <c r="F6505" s="6">
        <v>601925</v>
      </c>
      <c r="G6505" s="6" t="s">
        <v>608</v>
      </c>
      <c r="H6505" s="16">
        <v>2557318.2999999998</v>
      </c>
      <c r="I6505" s="12" t="s">
        <v>8603</v>
      </c>
      <c r="J6505" s="12">
        <v>44593</v>
      </c>
      <c r="K6505" s="15"/>
      <c r="L6505" s="13" t="s">
        <v>14</v>
      </c>
      <c r="M6505" s="7">
        <v>1</v>
      </c>
      <c r="N6505" s="14"/>
    </row>
    <row r="6506" spans="1:14" ht="94.5">
      <c r="A6506" s="6">
        <v>6505</v>
      </c>
      <c r="B6506" s="8" t="s">
        <v>8412</v>
      </c>
      <c r="C6506" s="9" t="s">
        <v>8653</v>
      </c>
      <c r="D6506" s="10" t="s">
        <v>8490</v>
      </c>
      <c r="E6506" s="11" t="s">
        <v>8654</v>
      </c>
      <c r="F6506" s="6">
        <v>601927</v>
      </c>
      <c r="G6506" s="6" t="s">
        <v>608</v>
      </c>
      <c r="H6506" s="16">
        <v>1559577.95</v>
      </c>
      <c r="I6506" s="12" t="s">
        <v>8598</v>
      </c>
      <c r="J6506" s="12" t="s">
        <v>8655</v>
      </c>
      <c r="K6506" s="15"/>
      <c r="L6506" s="13" t="s">
        <v>14</v>
      </c>
      <c r="M6506" s="7">
        <v>1</v>
      </c>
      <c r="N6506" s="14"/>
    </row>
    <row r="6507" spans="1:14" ht="110.25">
      <c r="A6507" s="6">
        <v>6506</v>
      </c>
      <c r="B6507" s="8" t="s">
        <v>8412</v>
      </c>
      <c r="C6507" s="9" t="s">
        <v>8656</v>
      </c>
      <c r="D6507" s="10" t="s">
        <v>8657</v>
      </c>
      <c r="E6507" s="11" t="s">
        <v>8658</v>
      </c>
      <c r="F6507" s="6">
        <v>601931</v>
      </c>
      <c r="G6507" s="6" t="s">
        <v>608</v>
      </c>
      <c r="H6507" s="16">
        <v>4411124.55</v>
      </c>
      <c r="I6507" s="12" t="s">
        <v>8591</v>
      </c>
      <c r="J6507" s="12" t="s">
        <v>1701</v>
      </c>
      <c r="K6507" s="15"/>
      <c r="L6507" s="13" t="s">
        <v>14</v>
      </c>
      <c r="M6507" s="7">
        <v>1</v>
      </c>
      <c r="N6507" s="14"/>
    </row>
    <row r="6508" spans="1:14" ht="110.25">
      <c r="A6508" s="6">
        <v>6507</v>
      </c>
      <c r="B6508" s="8" t="s">
        <v>8412</v>
      </c>
      <c r="C6508" s="9" t="s">
        <v>8659</v>
      </c>
      <c r="D6508" s="10" t="s">
        <v>8596</v>
      </c>
      <c r="E6508" s="11" t="s">
        <v>8660</v>
      </c>
      <c r="F6508" s="6">
        <v>601932</v>
      </c>
      <c r="G6508" s="6" t="s">
        <v>608</v>
      </c>
      <c r="H6508" s="16">
        <v>2300045.9500000002</v>
      </c>
      <c r="I6508" s="12" t="s">
        <v>8598</v>
      </c>
      <c r="J6508" s="12" t="s">
        <v>8655</v>
      </c>
      <c r="K6508" s="15"/>
      <c r="L6508" s="13" t="s">
        <v>14</v>
      </c>
      <c r="M6508" s="7">
        <v>1</v>
      </c>
      <c r="N6508" s="14"/>
    </row>
    <row r="6509" spans="1:14" ht="110.25">
      <c r="A6509" s="6">
        <v>6508</v>
      </c>
      <c r="B6509" s="8" t="s">
        <v>8412</v>
      </c>
      <c r="C6509" s="9" t="s">
        <v>8659</v>
      </c>
      <c r="D6509" s="10" t="s">
        <v>8596</v>
      </c>
      <c r="E6509" s="11" t="s">
        <v>8661</v>
      </c>
      <c r="F6509" s="6">
        <v>601976</v>
      </c>
      <c r="G6509" s="6" t="s">
        <v>608</v>
      </c>
      <c r="H6509" s="16">
        <v>2527297.35</v>
      </c>
      <c r="I6509" s="12" t="s">
        <v>8598</v>
      </c>
      <c r="J6509" s="12" t="s">
        <v>8655</v>
      </c>
      <c r="K6509" s="15"/>
      <c r="L6509" s="13" t="s">
        <v>14</v>
      </c>
      <c r="M6509" s="7">
        <v>1</v>
      </c>
      <c r="N6509" s="14"/>
    </row>
    <row r="6510" spans="1:14" ht="78.75">
      <c r="A6510" s="6">
        <v>6509</v>
      </c>
      <c r="B6510" s="8" t="s">
        <v>8412</v>
      </c>
      <c r="C6510" s="9" t="s">
        <v>8662</v>
      </c>
      <c r="D6510" s="10" t="s">
        <v>8663</v>
      </c>
      <c r="E6510" s="11" t="s">
        <v>8664</v>
      </c>
      <c r="F6510" s="6">
        <v>601977</v>
      </c>
      <c r="G6510" s="6" t="s">
        <v>608</v>
      </c>
      <c r="H6510" s="16">
        <v>4973413.4000000004</v>
      </c>
      <c r="I6510" s="12" t="s">
        <v>8585</v>
      </c>
      <c r="J6510" s="12" t="s">
        <v>8665</v>
      </c>
      <c r="K6510" s="15"/>
      <c r="L6510" s="13" t="s">
        <v>14</v>
      </c>
      <c r="M6510" s="7">
        <v>1</v>
      </c>
      <c r="N6510" s="14"/>
    </row>
    <row r="6511" spans="1:14" ht="78.75">
      <c r="A6511" s="6">
        <v>6510</v>
      </c>
      <c r="B6511" s="8" t="s">
        <v>8412</v>
      </c>
      <c r="C6511" s="9" t="s">
        <v>8666</v>
      </c>
      <c r="D6511" s="10" t="s">
        <v>8667</v>
      </c>
      <c r="E6511" s="11" t="s">
        <v>8668</v>
      </c>
      <c r="F6511" s="6">
        <v>601988</v>
      </c>
      <c r="G6511" s="6" t="s">
        <v>608</v>
      </c>
      <c r="H6511" s="16">
        <v>1458391.55</v>
      </c>
      <c r="I6511" s="12" t="s">
        <v>8591</v>
      </c>
      <c r="J6511" s="12" t="s">
        <v>1458</v>
      </c>
      <c r="K6511" s="15"/>
      <c r="L6511" s="13" t="s">
        <v>14</v>
      </c>
      <c r="M6511" s="7">
        <v>1</v>
      </c>
      <c r="N6511" s="14"/>
    </row>
    <row r="6512" spans="1:14" ht="78.75">
      <c r="A6512" s="6">
        <v>6511</v>
      </c>
      <c r="B6512" s="8" t="s">
        <v>8412</v>
      </c>
      <c r="C6512" s="9" t="s">
        <v>8669</v>
      </c>
      <c r="D6512" s="10" t="s">
        <v>8560</v>
      </c>
      <c r="E6512" s="11" t="s">
        <v>8670</v>
      </c>
      <c r="F6512" s="6">
        <v>507616</v>
      </c>
      <c r="G6512" s="6" t="s">
        <v>848</v>
      </c>
      <c r="H6512" s="16">
        <v>941797.7</v>
      </c>
      <c r="I6512" s="12" t="s">
        <v>8671</v>
      </c>
      <c r="J6512" s="12">
        <v>44259</v>
      </c>
      <c r="K6512" s="15">
        <v>0</v>
      </c>
      <c r="L6512" s="13" t="s">
        <v>14</v>
      </c>
      <c r="M6512" s="7">
        <v>1</v>
      </c>
      <c r="N6512" s="14"/>
    </row>
    <row r="6513" spans="1:14" ht="110.25">
      <c r="A6513" s="6">
        <v>6512</v>
      </c>
      <c r="B6513" s="8" t="s">
        <v>8412</v>
      </c>
      <c r="C6513" s="9" t="s">
        <v>8672</v>
      </c>
      <c r="D6513" s="10" t="s">
        <v>8673</v>
      </c>
      <c r="E6513" s="11" t="s">
        <v>8674</v>
      </c>
      <c r="F6513" s="6">
        <v>507614</v>
      </c>
      <c r="G6513" s="6" t="s">
        <v>848</v>
      </c>
      <c r="H6513" s="16">
        <v>1475595.1</v>
      </c>
      <c r="I6513" s="12">
        <v>44287</v>
      </c>
      <c r="J6513" s="12">
        <v>44503</v>
      </c>
      <c r="K6513" s="15">
        <v>0</v>
      </c>
      <c r="L6513" s="13" t="s">
        <v>14</v>
      </c>
      <c r="M6513" s="7">
        <v>1</v>
      </c>
      <c r="N6513" s="14"/>
    </row>
    <row r="6514" spans="1:14" ht="126">
      <c r="A6514" s="6">
        <v>6513</v>
      </c>
      <c r="B6514" s="8" t="s">
        <v>8412</v>
      </c>
      <c r="C6514" s="9" t="s">
        <v>8675</v>
      </c>
      <c r="D6514" s="10" t="s">
        <v>8676</v>
      </c>
      <c r="E6514" s="11" t="s">
        <v>8677</v>
      </c>
      <c r="F6514" s="6">
        <v>556439</v>
      </c>
      <c r="G6514" s="6" t="s">
        <v>875</v>
      </c>
      <c r="H6514" s="16">
        <v>17695999.495999999</v>
      </c>
      <c r="I6514" s="12" t="s">
        <v>8678</v>
      </c>
      <c r="J6514" s="12" t="s">
        <v>8679</v>
      </c>
      <c r="K6514" s="15">
        <v>0</v>
      </c>
      <c r="L6514" s="13" t="s">
        <v>14</v>
      </c>
      <c r="M6514" s="7">
        <v>1</v>
      </c>
      <c r="N6514" s="14"/>
    </row>
    <row r="6515" spans="1:14" ht="94.5">
      <c r="A6515" s="6">
        <v>6514</v>
      </c>
      <c r="B6515" s="8" t="s">
        <v>8412</v>
      </c>
      <c r="C6515" s="9" t="s">
        <v>8680</v>
      </c>
      <c r="D6515" s="10" t="s">
        <v>8681</v>
      </c>
      <c r="E6515" s="11" t="s">
        <v>8682</v>
      </c>
      <c r="F6515" s="6">
        <v>556449</v>
      </c>
      <c r="G6515" s="6" t="s">
        <v>875</v>
      </c>
      <c r="H6515" s="16">
        <v>12731296.607999999</v>
      </c>
      <c r="I6515" s="12" t="s">
        <v>8678</v>
      </c>
      <c r="J6515" s="12" t="s">
        <v>8679</v>
      </c>
      <c r="K6515" s="15">
        <v>0</v>
      </c>
      <c r="L6515" s="13" t="s">
        <v>14</v>
      </c>
      <c r="M6515" s="7">
        <v>1</v>
      </c>
      <c r="N6515" s="14"/>
    </row>
    <row r="6516" spans="1:14" ht="94.5">
      <c r="A6516" s="6">
        <v>6515</v>
      </c>
      <c r="B6516" s="8" t="s">
        <v>8412</v>
      </c>
      <c r="C6516" s="9" t="s">
        <v>8683</v>
      </c>
      <c r="D6516" s="10" t="s">
        <v>8684</v>
      </c>
      <c r="E6516" s="11" t="s">
        <v>8685</v>
      </c>
      <c r="F6516" s="6">
        <v>556458</v>
      </c>
      <c r="G6516" s="6" t="s">
        <v>875</v>
      </c>
      <c r="H6516" s="16">
        <v>12869572.907</v>
      </c>
      <c r="I6516" s="12" t="s">
        <v>8678</v>
      </c>
      <c r="J6516" s="12" t="s">
        <v>8679</v>
      </c>
      <c r="K6516" s="15">
        <v>0</v>
      </c>
      <c r="L6516" s="13" t="s">
        <v>14</v>
      </c>
      <c r="M6516" s="7">
        <v>1</v>
      </c>
      <c r="N6516" s="14"/>
    </row>
    <row r="6517" spans="1:14" ht="141.75">
      <c r="A6517" s="6">
        <v>6516</v>
      </c>
      <c r="B6517" s="8" t="s">
        <v>8412</v>
      </c>
      <c r="C6517" s="9" t="s">
        <v>8686</v>
      </c>
      <c r="D6517" s="10" t="s">
        <v>8687</v>
      </c>
      <c r="E6517" s="11" t="s">
        <v>8688</v>
      </c>
      <c r="F6517" s="6">
        <v>556475</v>
      </c>
      <c r="G6517" s="6" t="s">
        <v>875</v>
      </c>
      <c r="H6517" s="16">
        <v>12367819.112</v>
      </c>
      <c r="I6517" s="12" t="s">
        <v>8678</v>
      </c>
      <c r="J6517" s="12" t="s">
        <v>8679</v>
      </c>
      <c r="K6517" s="15">
        <v>0</v>
      </c>
      <c r="L6517" s="13" t="s">
        <v>14</v>
      </c>
      <c r="M6517" s="7">
        <v>1</v>
      </c>
      <c r="N6517" s="14"/>
    </row>
    <row r="6518" spans="1:14" ht="94.5">
      <c r="A6518" s="6">
        <v>6517</v>
      </c>
      <c r="B6518" s="8" t="s">
        <v>8412</v>
      </c>
      <c r="C6518" s="9" t="s">
        <v>8689</v>
      </c>
      <c r="D6518" s="10" t="s">
        <v>8690</v>
      </c>
      <c r="E6518" s="11" t="s">
        <v>8691</v>
      </c>
      <c r="F6518" s="6">
        <v>594297</v>
      </c>
      <c r="G6518" s="6" t="s">
        <v>875</v>
      </c>
      <c r="H6518" s="16">
        <v>5825058.9500000002</v>
      </c>
      <c r="I6518" s="12" t="s">
        <v>8692</v>
      </c>
      <c r="J6518" s="12">
        <v>44691</v>
      </c>
      <c r="K6518" s="15"/>
      <c r="L6518" s="13" t="s">
        <v>14</v>
      </c>
      <c r="M6518" s="7">
        <v>1</v>
      </c>
      <c r="N6518" s="14"/>
    </row>
    <row r="6519" spans="1:14" ht="63">
      <c r="A6519" s="6">
        <v>6518</v>
      </c>
      <c r="B6519" s="8" t="s">
        <v>8412</v>
      </c>
      <c r="C6519" s="9" t="s">
        <v>8693</v>
      </c>
      <c r="D6519" s="10" t="s">
        <v>8439</v>
      </c>
      <c r="E6519" s="11" t="s">
        <v>8694</v>
      </c>
      <c r="F6519" s="6">
        <v>559542</v>
      </c>
      <c r="G6519" s="6" t="s">
        <v>340</v>
      </c>
      <c r="H6519" s="16">
        <v>44854200.446000002</v>
      </c>
      <c r="I6519" s="12">
        <v>44538</v>
      </c>
      <c r="J6519" s="12" t="s">
        <v>1579</v>
      </c>
      <c r="K6519" s="15">
        <v>0</v>
      </c>
      <c r="L6519" s="13" t="s">
        <v>70</v>
      </c>
      <c r="M6519" s="7">
        <v>0.5</v>
      </c>
      <c r="N6519" s="14"/>
    </row>
    <row r="6520" spans="1:14" ht="63">
      <c r="A6520" s="6">
        <v>6519</v>
      </c>
      <c r="B6520" s="8" t="s">
        <v>8412</v>
      </c>
      <c r="C6520" s="9" t="s">
        <v>8695</v>
      </c>
      <c r="D6520" s="10" t="s">
        <v>3445</v>
      </c>
      <c r="E6520" s="11" t="s">
        <v>8694</v>
      </c>
      <c r="F6520" s="6">
        <v>559542</v>
      </c>
      <c r="G6520" s="6" t="s">
        <v>340</v>
      </c>
      <c r="H6520" s="16">
        <v>44854200.446000002</v>
      </c>
      <c r="I6520" s="12">
        <v>44538</v>
      </c>
      <c r="J6520" s="12" t="s">
        <v>1579</v>
      </c>
      <c r="K6520" s="15">
        <v>0</v>
      </c>
      <c r="L6520" s="13" t="s">
        <v>70</v>
      </c>
      <c r="M6520" s="7">
        <v>0.5</v>
      </c>
      <c r="N6520" s="14"/>
    </row>
    <row r="6521" spans="1:14" ht="94.5">
      <c r="A6521" s="6">
        <v>6520</v>
      </c>
      <c r="B6521" s="8" t="s">
        <v>8412</v>
      </c>
      <c r="C6521" s="9" t="s">
        <v>8696</v>
      </c>
      <c r="D6521" s="10" t="s">
        <v>3710</v>
      </c>
      <c r="E6521" s="11" t="s">
        <v>8697</v>
      </c>
      <c r="F6521" s="6">
        <v>565701</v>
      </c>
      <c r="G6521" s="6" t="s">
        <v>340</v>
      </c>
      <c r="H6521" s="16">
        <v>31454086.857999999</v>
      </c>
      <c r="I6521" s="12" t="s">
        <v>8606</v>
      </c>
      <c r="J6521" s="12" t="s">
        <v>8698</v>
      </c>
      <c r="K6521" s="15">
        <v>0</v>
      </c>
      <c r="L6521" s="13" t="s">
        <v>14</v>
      </c>
      <c r="M6521" s="7">
        <v>1</v>
      </c>
      <c r="N6521" s="14"/>
    </row>
    <row r="6522" spans="1:14" ht="157.5">
      <c r="A6522" s="6">
        <v>6521</v>
      </c>
      <c r="B6522" s="8" t="s">
        <v>8699</v>
      </c>
      <c r="C6522" s="9" t="s">
        <v>8700</v>
      </c>
      <c r="D6522" s="10" t="s">
        <v>8701</v>
      </c>
      <c r="E6522" s="11" t="s">
        <v>8702</v>
      </c>
      <c r="F6522" s="6">
        <v>302971</v>
      </c>
      <c r="G6522" s="6" t="s">
        <v>8703</v>
      </c>
      <c r="H6522" s="16">
        <v>27731205.91</v>
      </c>
      <c r="I6522" s="12" t="s">
        <v>8704</v>
      </c>
      <c r="J6522" s="12">
        <v>44085</v>
      </c>
      <c r="K6522" s="15">
        <v>13828942</v>
      </c>
      <c r="L6522" s="13" t="s">
        <v>14</v>
      </c>
      <c r="M6522" s="7">
        <v>1</v>
      </c>
      <c r="N6522" s="14"/>
    </row>
    <row r="6523" spans="1:14" ht="393.75">
      <c r="A6523" s="6">
        <v>6522</v>
      </c>
      <c r="B6523" s="8" t="s">
        <v>8699</v>
      </c>
      <c r="C6523" s="9" t="s">
        <v>8705</v>
      </c>
      <c r="D6523" s="10" t="s">
        <v>6292</v>
      </c>
      <c r="E6523" s="11" t="s">
        <v>8706</v>
      </c>
      <c r="F6523" s="6">
        <v>302973</v>
      </c>
      <c r="G6523" s="6" t="s">
        <v>8703</v>
      </c>
      <c r="H6523" s="16">
        <v>24980511.030000001</v>
      </c>
      <c r="I6523" s="12" t="s">
        <v>8704</v>
      </c>
      <c r="J6523" s="12">
        <v>44085</v>
      </c>
      <c r="K6523" s="15">
        <v>16887529</v>
      </c>
      <c r="L6523" s="13" t="s">
        <v>14</v>
      </c>
      <c r="M6523" s="7">
        <v>1</v>
      </c>
      <c r="N6523" s="14"/>
    </row>
    <row r="6524" spans="1:14" ht="173.25">
      <c r="A6524" s="6">
        <v>6523</v>
      </c>
      <c r="B6524" s="8" t="s">
        <v>8699</v>
      </c>
      <c r="C6524" s="9" t="s">
        <v>8707</v>
      </c>
      <c r="D6524" s="10" t="s">
        <v>8708</v>
      </c>
      <c r="E6524" s="11" t="s">
        <v>8709</v>
      </c>
      <c r="F6524" s="6">
        <v>305516</v>
      </c>
      <c r="G6524" s="6" t="s">
        <v>8703</v>
      </c>
      <c r="H6524" s="16">
        <v>74435009</v>
      </c>
      <c r="I6524" s="12" t="s">
        <v>8704</v>
      </c>
      <c r="J6524" s="12" t="s">
        <v>8710</v>
      </c>
      <c r="K6524" s="15">
        <v>35865613</v>
      </c>
      <c r="L6524" s="13" t="s">
        <v>14</v>
      </c>
      <c r="M6524" s="7">
        <v>1</v>
      </c>
      <c r="N6524" s="14"/>
    </row>
    <row r="6525" spans="1:14" ht="189">
      <c r="A6525" s="6">
        <v>6524</v>
      </c>
      <c r="B6525" s="8" t="s">
        <v>8699</v>
      </c>
      <c r="C6525" s="9" t="s">
        <v>8711</v>
      </c>
      <c r="D6525" s="10" t="s">
        <v>8712</v>
      </c>
      <c r="E6525" s="11" t="s">
        <v>8713</v>
      </c>
      <c r="F6525" s="6">
        <v>305517</v>
      </c>
      <c r="G6525" s="6" t="s">
        <v>8703</v>
      </c>
      <c r="H6525" s="16">
        <v>18128617.120000001</v>
      </c>
      <c r="I6525" s="12" t="s">
        <v>8704</v>
      </c>
      <c r="J6525" s="12">
        <v>44054</v>
      </c>
      <c r="K6525" s="15">
        <v>12646638</v>
      </c>
      <c r="L6525" s="13" t="s">
        <v>70</v>
      </c>
      <c r="M6525" s="7">
        <v>1</v>
      </c>
      <c r="N6525" s="14"/>
    </row>
    <row r="6526" spans="1:14" ht="189">
      <c r="A6526" s="6">
        <v>6525</v>
      </c>
      <c r="B6526" s="8" t="s">
        <v>8699</v>
      </c>
      <c r="C6526" s="9" t="s">
        <v>8714</v>
      </c>
      <c r="D6526" s="10" t="s">
        <v>8708</v>
      </c>
      <c r="E6526" s="11" t="s">
        <v>8713</v>
      </c>
      <c r="F6526" s="6">
        <v>305517</v>
      </c>
      <c r="G6526" s="6" t="s">
        <v>8703</v>
      </c>
      <c r="H6526" s="16">
        <v>18128617.120000001</v>
      </c>
      <c r="I6526" s="12" t="s">
        <v>8704</v>
      </c>
      <c r="J6526" s="12">
        <v>44054</v>
      </c>
      <c r="K6526" s="15">
        <v>12646638</v>
      </c>
      <c r="L6526" s="13" t="s">
        <v>70</v>
      </c>
      <c r="M6526" s="7">
        <v>0.51</v>
      </c>
      <c r="N6526" s="14"/>
    </row>
    <row r="6527" spans="1:14" ht="189">
      <c r="A6527" s="6">
        <v>6526</v>
      </c>
      <c r="B6527" s="8" t="s">
        <v>8699</v>
      </c>
      <c r="C6527" s="9" t="s">
        <v>8715</v>
      </c>
      <c r="D6527" s="10" t="s">
        <v>8716</v>
      </c>
      <c r="E6527" s="11" t="s">
        <v>8713</v>
      </c>
      <c r="F6527" s="6">
        <v>305517</v>
      </c>
      <c r="G6527" s="6" t="s">
        <v>8703</v>
      </c>
      <c r="H6527" s="16">
        <v>18128617.120000001</v>
      </c>
      <c r="I6527" s="12" t="s">
        <v>8704</v>
      </c>
      <c r="J6527" s="12">
        <v>44054</v>
      </c>
      <c r="K6527" s="15">
        <v>12646638</v>
      </c>
      <c r="L6527" s="13" t="s">
        <v>70</v>
      </c>
      <c r="M6527" s="7">
        <v>0.49</v>
      </c>
      <c r="N6527" s="14"/>
    </row>
    <row r="6528" spans="1:14" ht="299.25">
      <c r="A6528" s="6">
        <v>6527</v>
      </c>
      <c r="B6528" s="8" t="s">
        <v>8699</v>
      </c>
      <c r="C6528" s="9" t="s">
        <v>8705</v>
      </c>
      <c r="D6528" s="10" t="s">
        <v>8708</v>
      </c>
      <c r="E6528" s="11" t="s">
        <v>8717</v>
      </c>
      <c r="F6528" s="6">
        <v>305518</v>
      </c>
      <c r="G6528" s="6" t="s">
        <v>8703</v>
      </c>
      <c r="H6528" s="16">
        <v>18353183.329999998</v>
      </c>
      <c r="I6528" s="12" t="s">
        <v>8704</v>
      </c>
      <c r="J6528" s="12" t="s">
        <v>8710</v>
      </c>
      <c r="K6528" s="15">
        <v>9591627</v>
      </c>
      <c r="L6528" s="13" t="s">
        <v>14</v>
      </c>
      <c r="M6528" s="7">
        <v>1</v>
      </c>
      <c r="N6528" s="14"/>
    </row>
    <row r="6529" spans="1:14" ht="173.25">
      <c r="A6529" s="6">
        <v>6528</v>
      </c>
      <c r="B6529" s="8" t="s">
        <v>8699</v>
      </c>
      <c r="C6529" s="9" t="s">
        <v>8718</v>
      </c>
      <c r="D6529" s="10" t="s">
        <v>8719</v>
      </c>
      <c r="E6529" s="11" t="s">
        <v>8720</v>
      </c>
      <c r="F6529" s="6">
        <v>305519</v>
      </c>
      <c r="G6529" s="6" t="s">
        <v>8703</v>
      </c>
      <c r="H6529" s="16">
        <v>21144734.100000001</v>
      </c>
      <c r="I6529" s="12" t="s">
        <v>8704</v>
      </c>
      <c r="J6529" s="12" t="s">
        <v>8710</v>
      </c>
      <c r="K6529" s="15" t="s">
        <v>8721</v>
      </c>
      <c r="L6529" s="13" t="s">
        <v>70</v>
      </c>
      <c r="M6529" s="7">
        <v>1</v>
      </c>
      <c r="N6529" s="14"/>
    </row>
    <row r="6530" spans="1:14" ht="173.25">
      <c r="A6530" s="6">
        <v>6529</v>
      </c>
      <c r="B6530" s="8" t="s">
        <v>8699</v>
      </c>
      <c r="C6530" s="9" t="s">
        <v>8722</v>
      </c>
      <c r="D6530" s="10" t="s">
        <v>8723</v>
      </c>
      <c r="E6530" s="11" t="s">
        <v>8720</v>
      </c>
      <c r="F6530" s="6">
        <v>305519</v>
      </c>
      <c r="G6530" s="6" t="s">
        <v>8703</v>
      </c>
      <c r="H6530" s="16">
        <v>21144734.100000001</v>
      </c>
      <c r="I6530" s="12" t="s">
        <v>8704</v>
      </c>
      <c r="J6530" s="12" t="s">
        <v>8710</v>
      </c>
      <c r="K6530" s="15" t="s">
        <v>8721</v>
      </c>
      <c r="L6530" s="13" t="s">
        <v>70</v>
      </c>
      <c r="M6530" s="7">
        <v>0.51</v>
      </c>
      <c r="N6530" s="14"/>
    </row>
    <row r="6531" spans="1:14" ht="173.25">
      <c r="A6531" s="6">
        <v>6530</v>
      </c>
      <c r="B6531" s="8" t="s">
        <v>8699</v>
      </c>
      <c r="C6531" s="9" t="s">
        <v>8724</v>
      </c>
      <c r="D6531" s="10" t="s">
        <v>8725</v>
      </c>
      <c r="E6531" s="11" t="s">
        <v>8720</v>
      </c>
      <c r="F6531" s="6">
        <v>305519</v>
      </c>
      <c r="G6531" s="6" t="s">
        <v>8703</v>
      </c>
      <c r="H6531" s="16">
        <v>21144734.100000001</v>
      </c>
      <c r="I6531" s="12" t="s">
        <v>8704</v>
      </c>
      <c r="J6531" s="12" t="s">
        <v>8710</v>
      </c>
      <c r="K6531" s="15" t="s">
        <v>8721</v>
      </c>
      <c r="L6531" s="13" t="s">
        <v>70</v>
      </c>
      <c r="M6531" s="7">
        <v>0.49</v>
      </c>
      <c r="N6531" s="14"/>
    </row>
    <row r="6532" spans="1:14" ht="126">
      <c r="A6532" s="6">
        <v>6531</v>
      </c>
      <c r="B6532" s="8" t="s">
        <v>8699</v>
      </c>
      <c r="C6532" s="9" t="s">
        <v>8705</v>
      </c>
      <c r="D6532" s="10" t="s">
        <v>8708</v>
      </c>
      <c r="E6532" s="11" t="s">
        <v>8726</v>
      </c>
      <c r="F6532" s="6">
        <v>300491</v>
      </c>
      <c r="G6532" s="6" t="s">
        <v>8703</v>
      </c>
      <c r="H6532" s="16">
        <v>58223002.600000001</v>
      </c>
      <c r="I6532" s="12" t="s">
        <v>8704</v>
      </c>
      <c r="J6532" s="12" t="s">
        <v>8727</v>
      </c>
      <c r="K6532" s="15">
        <v>46972026</v>
      </c>
      <c r="L6532" s="13" t="s">
        <v>14</v>
      </c>
      <c r="M6532" s="7">
        <v>1</v>
      </c>
      <c r="N6532" s="14"/>
    </row>
    <row r="6533" spans="1:14" ht="141.75">
      <c r="A6533" s="6">
        <v>6532</v>
      </c>
      <c r="B6533" s="8" t="s">
        <v>8699</v>
      </c>
      <c r="C6533" s="9" t="s">
        <v>8705</v>
      </c>
      <c r="D6533" s="10" t="s">
        <v>6292</v>
      </c>
      <c r="E6533" s="11" t="s">
        <v>8728</v>
      </c>
      <c r="F6533" s="6">
        <v>302969</v>
      </c>
      <c r="G6533" s="6" t="s">
        <v>8703</v>
      </c>
      <c r="H6533" s="16">
        <v>21891808.129999999</v>
      </c>
      <c r="I6533" s="12" t="s">
        <v>8704</v>
      </c>
      <c r="J6533" s="12">
        <v>44085</v>
      </c>
      <c r="K6533" s="15">
        <v>13162470</v>
      </c>
      <c r="L6533" s="13" t="s">
        <v>14</v>
      </c>
      <c r="M6533" s="7">
        <v>1</v>
      </c>
      <c r="N6533" s="14"/>
    </row>
    <row r="6534" spans="1:14" ht="157.5">
      <c r="A6534" s="6">
        <v>6533</v>
      </c>
      <c r="B6534" s="8" t="s">
        <v>8699</v>
      </c>
      <c r="C6534" s="9" t="s">
        <v>8705</v>
      </c>
      <c r="D6534" s="10" t="s">
        <v>8708</v>
      </c>
      <c r="E6534" s="11" t="s">
        <v>8729</v>
      </c>
      <c r="F6534" s="6">
        <v>302970</v>
      </c>
      <c r="G6534" s="6" t="s">
        <v>8703</v>
      </c>
      <c r="H6534" s="16">
        <v>36082025.82</v>
      </c>
      <c r="I6534" s="12" t="s">
        <v>8704</v>
      </c>
      <c r="J6534" s="12">
        <v>44085</v>
      </c>
      <c r="K6534" s="15" t="s">
        <v>8730</v>
      </c>
      <c r="L6534" s="13" t="s">
        <v>14</v>
      </c>
      <c r="M6534" s="7">
        <v>1</v>
      </c>
      <c r="N6534" s="14"/>
    </row>
    <row r="6535" spans="1:14" ht="378">
      <c r="A6535" s="6">
        <v>6534</v>
      </c>
      <c r="B6535" s="8" t="s">
        <v>8699</v>
      </c>
      <c r="C6535" s="9" t="s">
        <v>8707</v>
      </c>
      <c r="D6535" s="10" t="s">
        <v>8708</v>
      </c>
      <c r="E6535" s="11" t="s">
        <v>8731</v>
      </c>
      <c r="F6535" s="6">
        <v>302972</v>
      </c>
      <c r="G6535" s="6" t="s">
        <v>8703</v>
      </c>
      <c r="H6535" s="16">
        <v>32398388.129999999</v>
      </c>
      <c r="I6535" s="12" t="s">
        <v>8704</v>
      </c>
      <c r="J6535" s="12">
        <v>44085</v>
      </c>
      <c r="K6535" s="15">
        <v>11936456</v>
      </c>
      <c r="L6535" s="13" t="s">
        <v>14</v>
      </c>
      <c r="M6535" s="7">
        <v>1</v>
      </c>
      <c r="N6535" s="14"/>
    </row>
    <row r="6536" spans="1:14" ht="173.25">
      <c r="A6536" s="6">
        <v>6535</v>
      </c>
      <c r="B6536" s="8" t="s">
        <v>8699</v>
      </c>
      <c r="C6536" s="9" t="s">
        <v>8732</v>
      </c>
      <c r="D6536" s="10" t="s">
        <v>8733</v>
      </c>
      <c r="E6536" s="11" t="s">
        <v>8734</v>
      </c>
      <c r="F6536" s="6">
        <v>308293</v>
      </c>
      <c r="G6536" s="6" t="s">
        <v>8703</v>
      </c>
      <c r="H6536" s="16">
        <v>11800769.02</v>
      </c>
      <c r="I6536" s="12">
        <v>43717</v>
      </c>
      <c r="J6536" s="12">
        <v>44084</v>
      </c>
      <c r="K6536" s="15">
        <v>5648481</v>
      </c>
      <c r="L6536" s="13" t="s">
        <v>14</v>
      </c>
      <c r="M6536" s="7">
        <v>1</v>
      </c>
      <c r="N6536" s="14"/>
    </row>
    <row r="6537" spans="1:14" ht="173.25">
      <c r="A6537" s="6">
        <v>6536</v>
      </c>
      <c r="B6537" s="8" t="s">
        <v>8699</v>
      </c>
      <c r="C6537" s="9" t="s">
        <v>8735</v>
      </c>
      <c r="D6537" s="10" t="s">
        <v>8719</v>
      </c>
      <c r="E6537" s="11" t="s">
        <v>8736</v>
      </c>
      <c r="F6537" s="6">
        <v>308294</v>
      </c>
      <c r="G6537" s="6" t="s">
        <v>8703</v>
      </c>
      <c r="H6537" s="16">
        <v>13467864.130000001</v>
      </c>
      <c r="I6537" s="12">
        <v>43717</v>
      </c>
      <c r="J6537" s="12" t="s">
        <v>8737</v>
      </c>
      <c r="K6537" s="15">
        <v>4301048</v>
      </c>
      <c r="L6537" s="13" t="s">
        <v>70</v>
      </c>
      <c r="M6537" s="7">
        <v>1</v>
      </c>
      <c r="N6537" s="14"/>
    </row>
    <row r="6538" spans="1:14" ht="173.25">
      <c r="A6538" s="6">
        <v>6537</v>
      </c>
      <c r="B6538" s="8" t="s">
        <v>8699</v>
      </c>
      <c r="C6538" s="9" t="s">
        <v>8738</v>
      </c>
      <c r="D6538" s="10" t="s">
        <v>8739</v>
      </c>
      <c r="E6538" s="11" t="s">
        <v>8736</v>
      </c>
      <c r="F6538" s="6">
        <v>308294</v>
      </c>
      <c r="G6538" s="6" t="s">
        <v>8703</v>
      </c>
      <c r="H6538" s="16">
        <v>13467864.130000001</v>
      </c>
      <c r="I6538" s="12">
        <v>43717</v>
      </c>
      <c r="J6538" s="12" t="s">
        <v>8737</v>
      </c>
      <c r="K6538" s="15">
        <v>4301048</v>
      </c>
      <c r="L6538" s="13" t="s">
        <v>70</v>
      </c>
      <c r="M6538" s="7">
        <v>0.51</v>
      </c>
      <c r="N6538" s="14"/>
    </row>
    <row r="6539" spans="1:14" ht="173.25">
      <c r="A6539" s="6">
        <v>6538</v>
      </c>
      <c r="B6539" s="8" t="s">
        <v>8699</v>
      </c>
      <c r="C6539" s="9" t="s">
        <v>8724</v>
      </c>
      <c r="D6539" s="10" t="s">
        <v>8740</v>
      </c>
      <c r="E6539" s="11" t="s">
        <v>8736</v>
      </c>
      <c r="F6539" s="6">
        <v>308294</v>
      </c>
      <c r="G6539" s="6" t="s">
        <v>8703</v>
      </c>
      <c r="H6539" s="16">
        <v>13467864.130000001</v>
      </c>
      <c r="I6539" s="12">
        <v>43717</v>
      </c>
      <c r="J6539" s="12" t="s">
        <v>8737</v>
      </c>
      <c r="K6539" s="15">
        <v>4301048</v>
      </c>
      <c r="L6539" s="13" t="s">
        <v>70</v>
      </c>
      <c r="M6539" s="7">
        <v>0.49</v>
      </c>
      <c r="N6539" s="14"/>
    </row>
    <row r="6540" spans="1:14" ht="110.25">
      <c r="A6540" s="6">
        <v>6539</v>
      </c>
      <c r="B6540" s="8" t="s">
        <v>8699</v>
      </c>
      <c r="C6540" s="9" t="s">
        <v>8741</v>
      </c>
      <c r="D6540" s="10" t="s">
        <v>8733</v>
      </c>
      <c r="E6540" s="11" t="s">
        <v>8742</v>
      </c>
      <c r="F6540" s="6">
        <v>308295</v>
      </c>
      <c r="G6540" s="6" t="s">
        <v>8703</v>
      </c>
      <c r="H6540" s="16">
        <v>18141962.449999999</v>
      </c>
      <c r="I6540" s="12">
        <v>43717</v>
      </c>
      <c r="J6540" s="12">
        <v>44084</v>
      </c>
      <c r="K6540" s="15">
        <v>6158347</v>
      </c>
      <c r="L6540" s="13" t="s">
        <v>14</v>
      </c>
      <c r="M6540" s="7">
        <v>1</v>
      </c>
      <c r="N6540" s="14"/>
    </row>
    <row r="6541" spans="1:14" ht="126">
      <c r="A6541" s="6">
        <v>6540</v>
      </c>
      <c r="B6541" s="8" t="s">
        <v>8699</v>
      </c>
      <c r="C6541" s="9" t="s">
        <v>8743</v>
      </c>
      <c r="D6541" s="10" t="s">
        <v>8744</v>
      </c>
      <c r="E6541" s="11" t="s">
        <v>8745</v>
      </c>
      <c r="F6541" s="6">
        <v>317013</v>
      </c>
      <c r="G6541" s="6" t="s">
        <v>8703</v>
      </c>
      <c r="H6541" s="16">
        <v>25799988.651000001</v>
      </c>
      <c r="I6541" s="12">
        <v>43717</v>
      </c>
      <c r="J6541" s="12">
        <v>44084</v>
      </c>
      <c r="K6541" s="15">
        <v>15008322</v>
      </c>
      <c r="L6541" s="13" t="s">
        <v>14</v>
      </c>
      <c r="M6541" s="7">
        <v>1</v>
      </c>
      <c r="N6541" s="14"/>
    </row>
    <row r="6542" spans="1:14" ht="252">
      <c r="A6542" s="6">
        <v>6541</v>
      </c>
      <c r="B6542" s="8" t="s">
        <v>8699</v>
      </c>
      <c r="C6542" s="9" t="s">
        <v>8746</v>
      </c>
      <c r="D6542" s="10" t="s">
        <v>8733</v>
      </c>
      <c r="E6542" s="11" t="s">
        <v>8747</v>
      </c>
      <c r="F6542" s="6">
        <v>320753</v>
      </c>
      <c r="G6542" s="6" t="s">
        <v>8703</v>
      </c>
      <c r="H6542" s="16">
        <v>16729001.939999999</v>
      </c>
      <c r="I6542" s="12">
        <v>43717</v>
      </c>
      <c r="J6542" s="12">
        <v>44084</v>
      </c>
      <c r="K6542" s="15" t="s">
        <v>8748</v>
      </c>
      <c r="L6542" s="13" t="s">
        <v>14</v>
      </c>
      <c r="M6542" s="7">
        <v>1</v>
      </c>
      <c r="N6542" s="14"/>
    </row>
    <row r="6543" spans="1:14" ht="204.75">
      <c r="A6543" s="6">
        <v>6542</v>
      </c>
      <c r="B6543" s="8" t="s">
        <v>8699</v>
      </c>
      <c r="C6543" s="9" t="s">
        <v>8749</v>
      </c>
      <c r="D6543" s="10" t="s">
        <v>8750</v>
      </c>
      <c r="E6543" s="11" t="s">
        <v>8751</v>
      </c>
      <c r="F6543" s="6">
        <v>324444</v>
      </c>
      <c r="G6543" s="6" t="s">
        <v>8703</v>
      </c>
      <c r="H6543" s="16">
        <v>24044187.98</v>
      </c>
      <c r="I6543" s="12">
        <v>43717</v>
      </c>
      <c r="J6543" s="12">
        <v>44084</v>
      </c>
      <c r="K6543" s="15">
        <v>15809448</v>
      </c>
      <c r="L6543" s="13" t="s">
        <v>70</v>
      </c>
      <c r="M6543" s="7">
        <v>1</v>
      </c>
      <c r="N6543" s="14"/>
    </row>
    <row r="6544" spans="1:14" ht="204.75">
      <c r="A6544" s="6">
        <v>6543</v>
      </c>
      <c r="B6544" s="8" t="s">
        <v>8699</v>
      </c>
      <c r="C6544" s="9" t="s">
        <v>8752</v>
      </c>
      <c r="D6544" s="10" t="s">
        <v>8753</v>
      </c>
      <c r="E6544" s="11" t="s">
        <v>8751</v>
      </c>
      <c r="F6544" s="6">
        <v>324444</v>
      </c>
      <c r="G6544" s="6" t="s">
        <v>8703</v>
      </c>
      <c r="H6544" s="16">
        <v>24044187.98</v>
      </c>
      <c r="I6544" s="12">
        <v>43717</v>
      </c>
      <c r="J6544" s="12">
        <v>44084</v>
      </c>
      <c r="K6544" s="15">
        <v>15809448</v>
      </c>
      <c r="L6544" s="13" t="s">
        <v>70</v>
      </c>
      <c r="M6544" s="7">
        <v>0.51</v>
      </c>
      <c r="N6544" s="14"/>
    </row>
    <row r="6545" spans="1:14" ht="204.75">
      <c r="A6545" s="6">
        <v>6544</v>
      </c>
      <c r="B6545" s="8" t="s">
        <v>8699</v>
      </c>
      <c r="C6545" s="9" t="s">
        <v>8754</v>
      </c>
      <c r="D6545" s="10" t="s">
        <v>8755</v>
      </c>
      <c r="E6545" s="11" t="s">
        <v>8751</v>
      </c>
      <c r="F6545" s="6">
        <v>324444</v>
      </c>
      <c r="G6545" s="6" t="s">
        <v>8703</v>
      </c>
      <c r="H6545" s="16">
        <v>24044187.98</v>
      </c>
      <c r="I6545" s="12">
        <v>43717</v>
      </c>
      <c r="J6545" s="12">
        <v>44084</v>
      </c>
      <c r="K6545" s="15">
        <v>15809448</v>
      </c>
      <c r="L6545" s="13" t="s">
        <v>70</v>
      </c>
      <c r="M6545" s="7">
        <v>0.49</v>
      </c>
      <c r="N6545" s="14"/>
    </row>
    <row r="6546" spans="1:14" ht="110.25">
      <c r="A6546" s="6">
        <v>6545</v>
      </c>
      <c r="B6546" s="8" t="s">
        <v>8699</v>
      </c>
      <c r="C6546" s="9" t="s">
        <v>8707</v>
      </c>
      <c r="D6546" s="10" t="s">
        <v>8708</v>
      </c>
      <c r="E6546" s="11" t="s">
        <v>8756</v>
      </c>
      <c r="F6546" s="6">
        <v>324446</v>
      </c>
      <c r="G6546" s="6" t="s">
        <v>8703</v>
      </c>
      <c r="H6546" s="16">
        <v>50794970.989</v>
      </c>
      <c r="I6546" s="12">
        <v>43717</v>
      </c>
      <c r="J6546" s="12">
        <v>44084</v>
      </c>
      <c r="K6546" s="15">
        <v>27654363</v>
      </c>
      <c r="L6546" s="13" t="s">
        <v>14</v>
      </c>
      <c r="M6546" s="7">
        <v>1</v>
      </c>
      <c r="N6546" s="14"/>
    </row>
    <row r="6547" spans="1:14" ht="78.75">
      <c r="A6547" s="6">
        <v>6546</v>
      </c>
      <c r="B6547" s="8" t="s">
        <v>8699</v>
      </c>
      <c r="C6547" s="9" t="s">
        <v>8757</v>
      </c>
      <c r="D6547" s="10" t="s">
        <v>8758</v>
      </c>
      <c r="E6547" s="11" t="s">
        <v>8759</v>
      </c>
      <c r="F6547" s="6">
        <v>324451</v>
      </c>
      <c r="G6547" s="6" t="s">
        <v>8703</v>
      </c>
      <c r="H6547" s="16">
        <v>19319822.32</v>
      </c>
      <c r="I6547" s="12">
        <v>43717</v>
      </c>
      <c r="J6547" s="12">
        <v>44084</v>
      </c>
      <c r="K6547" s="15">
        <v>7951881</v>
      </c>
      <c r="L6547" s="13" t="s">
        <v>70</v>
      </c>
      <c r="M6547" s="7">
        <v>1</v>
      </c>
      <c r="N6547" s="14"/>
    </row>
    <row r="6548" spans="1:14" ht="94.5">
      <c r="A6548" s="6">
        <v>6547</v>
      </c>
      <c r="B6548" s="8" t="s">
        <v>8699</v>
      </c>
      <c r="C6548" s="9" t="s">
        <v>8760</v>
      </c>
      <c r="D6548" s="10" t="s">
        <v>8761</v>
      </c>
      <c r="E6548" s="11" t="s">
        <v>8759</v>
      </c>
      <c r="F6548" s="6">
        <v>324451</v>
      </c>
      <c r="G6548" s="6" t="s">
        <v>8703</v>
      </c>
      <c r="H6548" s="16">
        <v>19319822.32</v>
      </c>
      <c r="I6548" s="12">
        <v>43717</v>
      </c>
      <c r="J6548" s="12">
        <v>44084</v>
      </c>
      <c r="K6548" s="15">
        <v>7951881</v>
      </c>
      <c r="L6548" s="13" t="s">
        <v>70</v>
      </c>
      <c r="M6548" s="7">
        <v>0.51</v>
      </c>
      <c r="N6548" s="14"/>
    </row>
    <row r="6549" spans="1:14" ht="78.75">
      <c r="A6549" s="6">
        <v>6548</v>
      </c>
      <c r="B6549" s="8" t="s">
        <v>8699</v>
      </c>
      <c r="C6549" s="9" t="s">
        <v>8762</v>
      </c>
      <c r="D6549" s="10" t="s">
        <v>8755</v>
      </c>
      <c r="E6549" s="11" t="s">
        <v>8759</v>
      </c>
      <c r="F6549" s="6">
        <v>324451</v>
      </c>
      <c r="G6549" s="6" t="s">
        <v>8703</v>
      </c>
      <c r="H6549" s="16">
        <v>19319822.32</v>
      </c>
      <c r="I6549" s="12">
        <v>43717</v>
      </c>
      <c r="J6549" s="12">
        <v>44084</v>
      </c>
      <c r="K6549" s="15">
        <v>7951881</v>
      </c>
      <c r="L6549" s="13" t="s">
        <v>70</v>
      </c>
      <c r="M6549" s="7">
        <v>0.49</v>
      </c>
      <c r="N6549" s="14"/>
    </row>
    <row r="6550" spans="1:14" ht="189">
      <c r="A6550" s="6">
        <v>6549</v>
      </c>
      <c r="B6550" s="8" t="s">
        <v>8699</v>
      </c>
      <c r="C6550" s="9" t="s">
        <v>8763</v>
      </c>
      <c r="D6550" s="10" t="s">
        <v>8708</v>
      </c>
      <c r="E6550" s="11" t="s">
        <v>8764</v>
      </c>
      <c r="F6550" s="6">
        <v>324452</v>
      </c>
      <c r="G6550" s="6" t="s">
        <v>8703</v>
      </c>
      <c r="H6550" s="16">
        <v>25450142.427999999</v>
      </c>
      <c r="I6550" s="12">
        <v>43717</v>
      </c>
      <c r="J6550" s="12">
        <v>44084</v>
      </c>
      <c r="K6550" s="15" t="s">
        <v>8765</v>
      </c>
      <c r="L6550" s="13" t="s">
        <v>14</v>
      </c>
      <c r="M6550" s="7">
        <v>1</v>
      </c>
      <c r="N6550" s="14"/>
    </row>
    <row r="6551" spans="1:14" ht="110.25">
      <c r="A6551" s="6">
        <v>6550</v>
      </c>
      <c r="B6551" s="8" t="s">
        <v>8699</v>
      </c>
      <c r="C6551" s="9" t="s">
        <v>8705</v>
      </c>
      <c r="D6551" s="10" t="s">
        <v>6292</v>
      </c>
      <c r="E6551" s="11" t="s">
        <v>8766</v>
      </c>
      <c r="F6551" s="6">
        <v>324453</v>
      </c>
      <c r="G6551" s="6" t="s">
        <v>8703</v>
      </c>
      <c r="H6551" s="16">
        <v>19617336.322999999</v>
      </c>
      <c r="I6551" s="12">
        <v>43717</v>
      </c>
      <c r="J6551" s="12">
        <v>44084</v>
      </c>
      <c r="K6551" s="15" t="s">
        <v>8767</v>
      </c>
      <c r="L6551" s="13" t="s">
        <v>14</v>
      </c>
      <c r="M6551" s="7">
        <v>1</v>
      </c>
      <c r="N6551" s="14"/>
    </row>
    <row r="6552" spans="1:14" ht="126">
      <c r="A6552" s="6">
        <v>6551</v>
      </c>
      <c r="B6552" s="8" t="s">
        <v>8699</v>
      </c>
      <c r="C6552" s="9" t="s">
        <v>8768</v>
      </c>
      <c r="D6552" s="10" t="s">
        <v>8769</v>
      </c>
      <c r="E6552" s="11" t="s">
        <v>8770</v>
      </c>
      <c r="F6552" s="6">
        <v>346760</v>
      </c>
      <c r="G6552" s="6" t="s">
        <v>8703</v>
      </c>
      <c r="H6552" s="16">
        <v>4572513.3499999996</v>
      </c>
      <c r="I6552" s="12" t="s">
        <v>8771</v>
      </c>
      <c r="J6552" s="12" t="s">
        <v>8772</v>
      </c>
      <c r="K6552" s="15">
        <v>0</v>
      </c>
      <c r="L6552" s="13" t="s">
        <v>14</v>
      </c>
      <c r="M6552" s="7">
        <v>1</v>
      </c>
      <c r="N6552" s="14"/>
    </row>
    <row r="6553" spans="1:14" ht="141.75">
      <c r="A6553" s="6">
        <v>6552</v>
      </c>
      <c r="B6553" s="8" t="s">
        <v>8699</v>
      </c>
      <c r="C6553" s="9" t="s">
        <v>8773</v>
      </c>
      <c r="D6553" s="10" t="s">
        <v>8774</v>
      </c>
      <c r="E6553" s="11" t="s">
        <v>8775</v>
      </c>
      <c r="F6553" s="6">
        <v>346762</v>
      </c>
      <c r="G6553" s="6" t="s">
        <v>8703</v>
      </c>
      <c r="H6553" s="16">
        <v>5164038.5</v>
      </c>
      <c r="I6553" s="12" t="s">
        <v>8771</v>
      </c>
      <c r="J6553" s="12" t="s">
        <v>8776</v>
      </c>
      <c r="K6553" s="15">
        <v>2434262</v>
      </c>
      <c r="L6553" s="13" t="s">
        <v>14</v>
      </c>
      <c r="M6553" s="7">
        <v>1</v>
      </c>
      <c r="N6553" s="14"/>
    </row>
    <row r="6554" spans="1:14" ht="141.75">
      <c r="A6554" s="6">
        <v>6553</v>
      </c>
      <c r="B6554" s="8" t="s">
        <v>8699</v>
      </c>
      <c r="C6554" s="9" t="s">
        <v>8777</v>
      </c>
      <c r="D6554" s="10" t="s">
        <v>8778</v>
      </c>
      <c r="E6554" s="11" t="s">
        <v>8779</v>
      </c>
      <c r="F6554" s="6">
        <v>346759</v>
      </c>
      <c r="G6554" s="6" t="s">
        <v>8703</v>
      </c>
      <c r="H6554" s="16">
        <v>7668939.5999999996</v>
      </c>
      <c r="I6554" s="12" t="s">
        <v>8780</v>
      </c>
      <c r="J6554" s="12" t="s">
        <v>8781</v>
      </c>
      <c r="K6554" s="15">
        <v>0</v>
      </c>
      <c r="L6554" s="13" t="s">
        <v>14</v>
      </c>
      <c r="M6554" s="7">
        <v>1</v>
      </c>
      <c r="N6554" s="14"/>
    </row>
    <row r="6555" spans="1:14" ht="78.75">
      <c r="A6555" s="6">
        <v>6554</v>
      </c>
      <c r="B6555" s="8" t="s">
        <v>8699</v>
      </c>
      <c r="C6555" s="9" t="s">
        <v>8782</v>
      </c>
      <c r="D6555" s="10" t="s">
        <v>8783</v>
      </c>
      <c r="E6555" s="11" t="s">
        <v>8784</v>
      </c>
      <c r="F6555" s="6">
        <v>351731</v>
      </c>
      <c r="G6555" s="6" t="s">
        <v>8703</v>
      </c>
      <c r="H6555" s="16">
        <v>8981453.8499999996</v>
      </c>
      <c r="I6555" s="12" t="s">
        <v>8785</v>
      </c>
      <c r="J6555" s="12" t="s">
        <v>8786</v>
      </c>
      <c r="K6555" s="15">
        <v>1296918</v>
      </c>
      <c r="L6555" s="13" t="s">
        <v>14</v>
      </c>
      <c r="M6555" s="7">
        <v>1</v>
      </c>
      <c r="N6555" s="14"/>
    </row>
    <row r="6556" spans="1:14" ht="94.5">
      <c r="A6556" s="6">
        <v>6555</v>
      </c>
      <c r="B6556" s="8" t="s">
        <v>8699</v>
      </c>
      <c r="C6556" s="9" t="s">
        <v>8787</v>
      </c>
      <c r="D6556" s="10" t="s">
        <v>8788</v>
      </c>
      <c r="E6556" s="11" t="s">
        <v>8789</v>
      </c>
      <c r="F6556" s="6">
        <v>346765</v>
      </c>
      <c r="G6556" s="6" t="s">
        <v>8703</v>
      </c>
      <c r="H6556" s="16">
        <v>4007404</v>
      </c>
      <c r="I6556" s="12" t="s">
        <v>8785</v>
      </c>
      <c r="J6556" s="12" t="s">
        <v>8790</v>
      </c>
      <c r="K6556" s="15" t="s">
        <v>8791</v>
      </c>
      <c r="L6556" s="13" t="s">
        <v>14</v>
      </c>
      <c r="M6556" s="7">
        <v>1</v>
      </c>
      <c r="N6556" s="14"/>
    </row>
    <row r="6557" spans="1:14" ht="110.25">
      <c r="A6557" s="6">
        <v>6556</v>
      </c>
      <c r="B6557" s="8" t="s">
        <v>8699</v>
      </c>
      <c r="C6557" s="9" t="s">
        <v>8792</v>
      </c>
      <c r="D6557" s="10" t="s">
        <v>8793</v>
      </c>
      <c r="E6557" s="11" t="s">
        <v>8794</v>
      </c>
      <c r="F6557" s="6">
        <v>346767</v>
      </c>
      <c r="G6557" s="6" t="s">
        <v>8703</v>
      </c>
      <c r="H6557" s="16">
        <v>8010896.8499999996</v>
      </c>
      <c r="I6557" s="12" t="s">
        <v>8785</v>
      </c>
      <c r="J6557" s="12" t="s">
        <v>8795</v>
      </c>
      <c r="K6557" s="15">
        <v>8008805</v>
      </c>
      <c r="L6557" s="13" t="s">
        <v>14</v>
      </c>
      <c r="M6557" s="7">
        <v>1</v>
      </c>
      <c r="N6557" s="14"/>
    </row>
    <row r="6558" spans="1:14" ht="126">
      <c r="A6558" s="6">
        <v>6557</v>
      </c>
      <c r="B6558" s="8" t="s">
        <v>8699</v>
      </c>
      <c r="C6558" s="9" t="s">
        <v>8796</v>
      </c>
      <c r="D6558" s="10" t="s">
        <v>8769</v>
      </c>
      <c r="E6558" s="11" t="s">
        <v>8797</v>
      </c>
      <c r="F6558" s="6">
        <v>355843</v>
      </c>
      <c r="G6558" s="6" t="s">
        <v>8703</v>
      </c>
      <c r="H6558" s="16">
        <v>7190218.4500000002</v>
      </c>
      <c r="I6558" s="12" t="s">
        <v>8798</v>
      </c>
      <c r="J6558" s="12" t="s">
        <v>8799</v>
      </c>
      <c r="K6558" s="15" t="s">
        <v>8800</v>
      </c>
      <c r="L6558" s="13" t="s">
        <v>14</v>
      </c>
      <c r="M6558" s="7">
        <v>1</v>
      </c>
      <c r="N6558" s="14"/>
    </row>
    <row r="6559" spans="1:14" ht="110.25">
      <c r="A6559" s="6">
        <v>6558</v>
      </c>
      <c r="B6559" s="8" t="s">
        <v>8699</v>
      </c>
      <c r="C6559" s="9" t="s">
        <v>8801</v>
      </c>
      <c r="D6559" s="10" t="s">
        <v>8802</v>
      </c>
      <c r="E6559" s="11" t="s">
        <v>8803</v>
      </c>
      <c r="F6559" s="6">
        <v>355846</v>
      </c>
      <c r="G6559" s="6" t="s">
        <v>8703</v>
      </c>
      <c r="H6559" s="16">
        <v>8239847.7999999998</v>
      </c>
      <c r="I6559" s="12" t="s">
        <v>8798</v>
      </c>
      <c r="J6559" s="12" t="s">
        <v>8804</v>
      </c>
      <c r="K6559" s="15">
        <v>2500000</v>
      </c>
      <c r="L6559" s="13" t="s">
        <v>14</v>
      </c>
      <c r="M6559" s="7">
        <v>1</v>
      </c>
      <c r="N6559" s="14"/>
    </row>
    <row r="6560" spans="1:14" ht="110.25">
      <c r="A6560" s="6">
        <v>6559</v>
      </c>
      <c r="B6560" s="8" t="s">
        <v>8699</v>
      </c>
      <c r="C6560" s="9" t="s">
        <v>8801</v>
      </c>
      <c r="D6560" s="10" t="s">
        <v>8802</v>
      </c>
      <c r="E6560" s="11" t="s">
        <v>8805</v>
      </c>
      <c r="F6560" s="6">
        <v>356160</v>
      </c>
      <c r="G6560" s="6" t="s">
        <v>8703</v>
      </c>
      <c r="H6560" s="16">
        <v>11330607.25</v>
      </c>
      <c r="I6560" s="12" t="s">
        <v>8798</v>
      </c>
      <c r="J6560" s="12" t="s">
        <v>8804</v>
      </c>
      <c r="K6560" s="15" t="s">
        <v>8806</v>
      </c>
      <c r="L6560" s="13" t="s">
        <v>14</v>
      </c>
      <c r="M6560" s="7">
        <v>1</v>
      </c>
      <c r="N6560" s="14"/>
    </row>
    <row r="6561" spans="1:14" ht="110.25">
      <c r="A6561" s="6">
        <v>6560</v>
      </c>
      <c r="B6561" s="8" t="s">
        <v>8699</v>
      </c>
      <c r="C6561" s="9" t="s">
        <v>8807</v>
      </c>
      <c r="D6561" s="10" t="s">
        <v>8808</v>
      </c>
      <c r="E6561" s="11" t="s">
        <v>8809</v>
      </c>
      <c r="F6561" s="6">
        <v>356166</v>
      </c>
      <c r="G6561" s="6" t="s">
        <v>8703</v>
      </c>
      <c r="H6561" s="16">
        <v>7932627.2999999998</v>
      </c>
      <c r="I6561" s="12" t="s">
        <v>8798</v>
      </c>
      <c r="J6561" s="12" t="s">
        <v>8810</v>
      </c>
      <c r="K6561" s="15">
        <v>1200000</v>
      </c>
      <c r="L6561" s="13" t="s">
        <v>14</v>
      </c>
      <c r="M6561" s="7">
        <v>1</v>
      </c>
      <c r="N6561" s="14"/>
    </row>
    <row r="6562" spans="1:14" ht="110.25">
      <c r="A6562" s="6">
        <v>6561</v>
      </c>
      <c r="B6562" s="8" t="s">
        <v>8699</v>
      </c>
      <c r="C6562" s="9" t="s">
        <v>8811</v>
      </c>
      <c r="D6562" s="10" t="s">
        <v>8812</v>
      </c>
      <c r="E6562" s="11" t="s">
        <v>8813</v>
      </c>
      <c r="F6562" s="6">
        <v>356284</v>
      </c>
      <c r="G6562" s="6" t="s">
        <v>8703</v>
      </c>
      <c r="H6562" s="16" t="s">
        <v>8814</v>
      </c>
      <c r="I6562" s="12" t="s">
        <v>8815</v>
      </c>
      <c r="J6562" s="12" t="s">
        <v>8816</v>
      </c>
      <c r="K6562" s="15">
        <v>3291322</v>
      </c>
      <c r="L6562" s="13" t="s">
        <v>14</v>
      </c>
      <c r="M6562" s="7">
        <v>1</v>
      </c>
      <c r="N6562" s="14"/>
    </row>
    <row r="6563" spans="1:14" ht="126">
      <c r="A6563" s="6">
        <v>6562</v>
      </c>
      <c r="B6563" s="8" t="s">
        <v>8699</v>
      </c>
      <c r="C6563" s="9" t="s">
        <v>8817</v>
      </c>
      <c r="D6563" s="10" t="s">
        <v>8788</v>
      </c>
      <c r="E6563" s="11" t="s">
        <v>8818</v>
      </c>
      <c r="F6563" s="6">
        <v>356285</v>
      </c>
      <c r="G6563" s="6" t="s">
        <v>8703</v>
      </c>
      <c r="H6563" s="16">
        <v>8152678.6500000004</v>
      </c>
      <c r="I6563" s="12" t="s">
        <v>8819</v>
      </c>
      <c r="J6563" s="12">
        <v>43932</v>
      </c>
      <c r="K6563" s="15">
        <v>0</v>
      </c>
      <c r="L6563" s="13" t="s">
        <v>14</v>
      </c>
      <c r="M6563" s="7">
        <v>1</v>
      </c>
      <c r="N6563" s="14"/>
    </row>
    <row r="6564" spans="1:14" ht="110.25">
      <c r="A6564" s="6">
        <v>6563</v>
      </c>
      <c r="B6564" s="8" t="s">
        <v>8699</v>
      </c>
      <c r="C6564" s="9" t="s">
        <v>8796</v>
      </c>
      <c r="D6564" s="10" t="s">
        <v>8769</v>
      </c>
      <c r="E6564" s="11" t="s">
        <v>8820</v>
      </c>
      <c r="F6564" s="6">
        <v>356287</v>
      </c>
      <c r="G6564" s="6" t="s">
        <v>8703</v>
      </c>
      <c r="H6564" s="16">
        <v>7689392.1500000004</v>
      </c>
      <c r="I6564" s="12" t="s">
        <v>8821</v>
      </c>
      <c r="J6564" s="12">
        <v>44115</v>
      </c>
      <c r="K6564" s="15">
        <v>0</v>
      </c>
      <c r="L6564" s="13" t="s">
        <v>14</v>
      </c>
      <c r="M6564" s="7">
        <v>1</v>
      </c>
      <c r="N6564" s="14"/>
    </row>
    <row r="6565" spans="1:14" ht="126">
      <c r="A6565" s="6">
        <v>6564</v>
      </c>
      <c r="B6565" s="8" t="s">
        <v>8699</v>
      </c>
      <c r="C6565" s="9" t="s">
        <v>8822</v>
      </c>
      <c r="D6565" s="10" t="s">
        <v>8823</v>
      </c>
      <c r="E6565" s="11" t="s">
        <v>8824</v>
      </c>
      <c r="F6565" s="6">
        <v>356294</v>
      </c>
      <c r="G6565" s="6" t="s">
        <v>8703</v>
      </c>
      <c r="H6565" s="16" t="s">
        <v>8825</v>
      </c>
      <c r="I6565" s="12" t="s">
        <v>8826</v>
      </c>
      <c r="J6565" s="12" t="s">
        <v>8827</v>
      </c>
      <c r="K6565" s="15">
        <v>4040409</v>
      </c>
      <c r="L6565" s="13" t="s">
        <v>14</v>
      </c>
      <c r="M6565" s="7">
        <v>1</v>
      </c>
      <c r="N6565" s="14"/>
    </row>
    <row r="6566" spans="1:14" ht="110.25">
      <c r="A6566" s="6">
        <v>6565</v>
      </c>
      <c r="B6566" s="8" t="s">
        <v>8699</v>
      </c>
      <c r="C6566" s="9" t="s">
        <v>8828</v>
      </c>
      <c r="D6566" s="10" t="s">
        <v>8823</v>
      </c>
      <c r="E6566" s="11" t="s">
        <v>8829</v>
      </c>
      <c r="F6566" s="6">
        <v>356295</v>
      </c>
      <c r="G6566" s="6" t="s">
        <v>8703</v>
      </c>
      <c r="H6566" s="16" t="s">
        <v>8830</v>
      </c>
      <c r="I6566" s="12" t="s">
        <v>8826</v>
      </c>
      <c r="J6566" s="12" t="s">
        <v>8827</v>
      </c>
      <c r="K6566" s="15">
        <v>4978000</v>
      </c>
      <c r="L6566" s="13" t="s">
        <v>14</v>
      </c>
      <c r="M6566" s="7">
        <v>1</v>
      </c>
      <c r="N6566" s="14"/>
    </row>
    <row r="6567" spans="1:14" ht="141.75">
      <c r="A6567" s="6">
        <v>6566</v>
      </c>
      <c r="B6567" s="8" t="s">
        <v>8699</v>
      </c>
      <c r="C6567" s="9" t="s">
        <v>8831</v>
      </c>
      <c r="D6567" s="10" t="s">
        <v>8832</v>
      </c>
      <c r="E6567" s="11" t="s">
        <v>8833</v>
      </c>
      <c r="F6567" s="6">
        <v>356297</v>
      </c>
      <c r="G6567" s="6" t="s">
        <v>8703</v>
      </c>
      <c r="H6567" s="16">
        <v>7982396.8499999996</v>
      </c>
      <c r="I6567" s="12" t="s">
        <v>8834</v>
      </c>
      <c r="J6567" s="12">
        <v>43932</v>
      </c>
      <c r="K6567" s="15">
        <v>5679607</v>
      </c>
      <c r="L6567" s="13" t="s">
        <v>14</v>
      </c>
      <c r="M6567" s="7">
        <v>1</v>
      </c>
      <c r="N6567" s="14"/>
    </row>
    <row r="6568" spans="1:14" ht="94.5">
      <c r="A6568" s="6">
        <v>6567</v>
      </c>
      <c r="B6568" s="8" t="s">
        <v>8699</v>
      </c>
      <c r="C6568" s="9" t="s">
        <v>8835</v>
      </c>
      <c r="D6568" s="10" t="s">
        <v>8836</v>
      </c>
      <c r="E6568" s="11" t="s">
        <v>8837</v>
      </c>
      <c r="F6568" s="6">
        <v>356298</v>
      </c>
      <c r="G6568" s="6" t="s">
        <v>8703</v>
      </c>
      <c r="H6568" s="16">
        <v>1444019</v>
      </c>
      <c r="I6568" s="12" t="s">
        <v>8838</v>
      </c>
      <c r="J6568" s="12" t="s">
        <v>4102</v>
      </c>
      <c r="K6568" s="15">
        <v>0</v>
      </c>
      <c r="L6568" s="13" t="s">
        <v>14</v>
      </c>
      <c r="M6568" s="7">
        <v>1</v>
      </c>
      <c r="N6568" s="14"/>
    </row>
    <row r="6569" spans="1:14" ht="94.5">
      <c r="A6569" s="6">
        <v>6568</v>
      </c>
      <c r="B6569" s="8" t="s">
        <v>8699</v>
      </c>
      <c r="C6569" s="9" t="s">
        <v>8839</v>
      </c>
      <c r="D6569" s="10" t="s">
        <v>8840</v>
      </c>
      <c r="E6569" s="11" t="s">
        <v>8841</v>
      </c>
      <c r="F6569" s="6">
        <v>356301</v>
      </c>
      <c r="G6569" s="6" t="s">
        <v>8703</v>
      </c>
      <c r="H6569" s="16">
        <v>2026603.65</v>
      </c>
      <c r="I6569" s="12" t="s">
        <v>8842</v>
      </c>
      <c r="J6569" s="12">
        <v>44233</v>
      </c>
      <c r="K6569" s="15">
        <v>0</v>
      </c>
      <c r="L6569" s="13" t="s">
        <v>14</v>
      </c>
      <c r="M6569" s="7">
        <v>1</v>
      </c>
      <c r="N6569" s="14"/>
    </row>
    <row r="6570" spans="1:14" ht="78.75">
      <c r="A6570" s="6">
        <v>6569</v>
      </c>
      <c r="B6570" s="8" t="s">
        <v>8699</v>
      </c>
      <c r="C6570" s="9" t="s">
        <v>8843</v>
      </c>
      <c r="D6570" s="10" t="s">
        <v>8844</v>
      </c>
      <c r="E6570" s="11" t="s">
        <v>8845</v>
      </c>
      <c r="F6570" s="6">
        <v>369287</v>
      </c>
      <c r="G6570" s="6" t="s">
        <v>8703</v>
      </c>
      <c r="H6570" s="16">
        <v>7430695.75</v>
      </c>
      <c r="I6570" s="12">
        <v>43862</v>
      </c>
      <c r="J6570" s="12">
        <v>44115</v>
      </c>
      <c r="K6570" s="15">
        <v>434500</v>
      </c>
      <c r="L6570" s="13" t="s">
        <v>14</v>
      </c>
      <c r="M6570" s="7">
        <v>1</v>
      </c>
      <c r="N6570" s="14"/>
    </row>
    <row r="6571" spans="1:14" ht="126">
      <c r="A6571" s="6">
        <v>6570</v>
      </c>
      <c r="B6571" s="8" t="s">
        <v>8699</v>
      </c>
      <c r="C6571" s="9" t="s">
        <v>8843</v>
      </c>
      <c r="D6571" s="10" t="s">
        <v>8844</v>
      </c>
      <c r="E6571" s="11" t="s">
        <v>8846</v>
      </c>
      <c r="F6571" s="6">
        <v>369289</v>
      </c>
      <c r="G6571" s="6" t="s">
        <v>8703</v>
      </c>
      <c r="H6571" s="16">
        <v>7728759.2000000002</v>
      </c>
      <c r="I6571" s="12">
        <v>43863</v>
      </c>
      <c r="J6571" s="12">
        <v>44176</v>
      </c>
      <c r="K6571" s="15">
        <v>2408819</v>
      </c>
      <c r="L6571" s="13" t="s">
        <v>14</v>
      </c>
      <c r="M6571" s="7">
        <v>1</v>
      </c>
      <c r="N6571" s="14"/>
    </row>
    <row r="6572" spans="1:14" ht="189">
      <c r="A6572" s="6">
        <v>6571</v>
      </c>
      <c r="B6572" s="8" t="s">
        <v>8699</v>
      </c>
      <c r="C6572" s="9" t="s">
        <v>8847</v>
      </c>
      <c r="D6572" s="10" t="s">
        <v>8848</v>
      </c>
      <c r="E6572" s="11" t="s">
        <v>8849</v>
      </c>
      <c r="F6572" s="6">
        <v>369275</v>
      </c>
      <c r="G6572" s="6" t="s">
        <v>8703</v>
      </c>
      <c r="H6572" s="16">
        <v>10500375.65</v>
      </c>
      <c r="I6572" s="12">
        <v>43983</v>
      </c>
      <c r="J6572" s="12" t="s">
        <v>8850</v>
      </c>
      <c r="K6572" s="15">
        <v>2000000</v>
      </c>
      <c r="L6572" s="13" t="s">
        <v>14</v>
      </c>
      <c r="M6572" s="7">
        <v>1</v>
      </c>
      <c r="N6572" s="14"/>
    </row>
    <row r="6573" spans="1:14" ht="94.5">
      <c r="A6573" s="6">
        <v>6572</v>
      </c>
      <c r="B6573" s="8" t="s">
        <v>8699</v>
      </c>
      <c r="C6573" s="9" t="s">
        <v>8851</v>
      </c>
      <c r="D6573" s="10" t="s">
        <v>8852</v>
      </c>
      <c r="E6573" s="11" t="s">
        <v>8853</v>
      </c>
      <c r="F6573" s="6">
        <v>370334</v>
      </c>
      <c r="G6573" s="6" t="s">
        <v>8703</v>
      </c>
      <c r="H6573" s="16">
        <v>12205480.300000001</v>
      </c>
      <c r="I6573" s="12">
        <v>43983</v>
      </c>
      <c r="J6573" s="12" t="s">
        <v>8854</v>
      </c>
      <c r="K6573" s="15">
        <v>0</v>
      </c>
      <c r="L6573" s="13" t="s">
        <v>14</v>
      </c>
      <c r="M6573" s="7">
        <v>1</v>
      </c>
      <c r="N6573" s="14"/>
    </row>
    <row r="6574" spans="1:14" ht="126">
      <c r="A6574" s="6">
        <v>6573</v>
      </c>
      <c r="B6574" s="8" t="s">
        <v>8699</v>
      </c>
      <c r="C6574" s="9" t="s">
        <v>8855</v>
      </c>
      <c r="D6574" s="10" t="s">
        <v>8856</v>
      </c>
      <c r="E6574" s="11" t="s">
        <v>8857</v>
      </c>
      <c r="F6574" s="6">
        <v>369288</v>
      </c>
      <c r="G6574" s="6" t="s">
        <v>8703</v>
      </c>
      <c r="H6574" s="16">
        <v>9769303.1500000004</v>
      </c>
      <c r="I6574" s="12" t="s">
        <v>8858</v>
      </c>
      <c r="J6574" s="12" t="s">
        <v>5020</v>
      </c>
      <c r="K6574" s="15">
        <v>3343064</v>
      </c>
      <c r="L6574" s="13" t="s">
        <v>14</v>
      </c>
      <c r="M6574" s="7">
        <v>1</v>
      </c>
      <c r="N6574" s="14"/>
    </row>
    <row r="6575" spans="1:14" ht="141.75">
      <c r="A6575" s="6">
        <v>6574</v>
      </c>
      <c r="B6575" s="8" t="s">
        <v>8699</v>
      </c>
      <c r="C6575" s="9" t="s">
        <v>8859</v>
      </c>
      <c r="D6575" s="10" t="s">
        <v>8860</v>
      </c>
      <c r="E6575" s="11" t="s">
        <v>8861</v>
      </c>
      <c r="F6575" s="6">
        <v>355831</v>
      </c>
      <c r="G6575" s="6" t="s">
        <v>8703</v>
      </c>
      <c r="H6575" s="16">
        <v>19324554.02</v>
      </c>
      <c r="I6575" s="12" t="s">
        <v>8862</v>
      </c>
      <c r="J6575" s="12" t="s">
        <v>669</v>
      </c>
      <c r="K6575" s="15">
        <v>0</v>
      </c>
      <c r="L6575" s="13" t="s">
        <v>70</v>
      </c>
      <c r="M6575" s="7">
        <v>1</v>
      </c>
      <c r="N6575" s="14"/>
    </row>
    <row r="6576" spans="1:14" ht="141.75">
      <c r="A6576" s="6">
        <v>6575</v>
      </c>
      <c r="B6576" s="8" t="s">
        <v>8699</v>
      </c>
      <c r="C6576" s="9" t="s">
        <v>8863</v>
      </c>
      <c r="D6576" s="10" t="s">
        <v>8723</v>
      </c>
      <c r="E6576" s="11" t="s">
        <v>8861</v>
      </c>
      <c r="F6576" s="6">
        <v>355831</v>
      </c>
      <c r="G6576" s="6" t="s">
        <v>8703</v>
      </c>
      <c r="H6576" s="16">
        <v>19324554.02</v>
      </c>
      <c r="I6576" s="12" t="s">
        <v>8862</v>
      </c>
      <c r="J6576" s="12" t="s">
        <v>669</v>
      </c>
      <c r="K6576" s="15">
        <v>0</v>
      </c>
      <c r="L6576" s="13" t="s">
        <v>70</v>
      </c>
      <c r="M6576" s="7">
        <v>0.51</v>
      </c>
      <c r="N6576" s="14"/>
    </row>
    <row r="6577" spans="1:14" ht="141.75">
      <c r="A6577" s="6">
        <v>6576</v>
      </c>
      <c r="B6577" s="8" t="s">
        <v>8699</v>
      </c>
      <c r="C6577" s="9" t="s">
        <v>8864</v>
      </c>
      <c r="D6577" s="10" t="s">
        <v>8716</v>
      </c>
      <c r="E6577" s="11" t="s">
        <v>8861</v>
      </c>
      <c r="F6577" s="6">
        <v>355831</v>
      </c>
      <c r="G6577" s="6" t="s">
        <v>8703</v>
      </c>
      <c r="H6577" s="16">
        <v>19324554.02</v>
      </c>
      <c r="I6577" s="12" t="s">
        <v>8862</v>
      </c>
      <c r="J6577" s="12" t="s">
        <v>669</v>
      </c>
      <c r="K6577" s="15">
        <v>0</v>
      </c>
      <c r="L6577" s="13" t="s">
        <v>70</v>
      </c>
      <c r="M6577" s="7">
        <v>0.49</v>
      </c>
      <c r="N6577" s="14"/>
    </row>
    <row r="6578" spans="1:14" ht="126">
      <c r="A6578" s="6">
        <v>6577</v>
      </c>
      <c r="B6578" s="8" t="s">
        <v>8699</v>
      </c>
      <c r="C6578" s="9" t="s">
        <v>8859</v>
      </c>
      <c r="D6578" s="10" t="s">
        <v>8865</v>
      </c>
      <c r="E6578" s="11" t="s">
        <v>8866</v>
      </c>
      <c r="F6578" s="6">
        <v>355832</v>
      </c>
      <c r="G6578" s="6" t="s">
        <v>8703</v>
      </c>
      <c r="H6578" s="16">
        <v>19563628.34</v>
      </c>
      <c r="I6578" s="12" t="s">
        <v>4001</v>
      </c>
      <c r="J6578" s="12" t="s">
        <v>669</v>
      </c>
      <c r="K6578" s="15">
        <v>1297209</v>
      </c>
      <c r="L6578" s="13" t="s">
        <v>70</v>
      </c>
      <c r="M6578" s="7">
        <v>1</v>
      </c>
      <c r="N6578" s="14"/>
    </row>
    <row r="6579" spans="1:14" ht="126">
      <c r="A6579" s="6">
        <v>6578</v>
      </c>
      <c r="B6579" s="8" t="s">
        <v>8699</v>
      </c>
      <c r="C6579" s="9" t="s">
        <v>8867</v>
      </c>
      <c r="D6579" s="10" t="s">
        <v>8868</v>
      </c>
      <c r="E6579" s="11" t="s">
        <v>8866</v>
      </c>
      <c r="F6579" s="6">
        <v>355832</v>
      </c>
      <c r="G6579" s="6" t="s">
        <v>8703</v>
      </c>
      <c r="H6579" s="16">
        <v>19563628.34</v>
      </c>
      <c r="I6579" s="12" t="s">
        <v>4001</v>
      </c>
      <c r="J6579" s="12" t="s">
        <v>669</v>
      </c>
      <c r="K6579" s="15">
        <v>1297209</v>
      </c>
      <c r="L6579" s="13" t="s">
        <v>70</v>
      </c>
      <c r="M6579" s="7">
        <v>0.51</v>
      </c>
      <c r="N6579" s="14"/>
    </row>
    <row r="6580" spans="1:14" ht="126">
      <c r="A6580" s="6">
        <v>6579</v>
      </c>
      <c r="B6580" s="8" t="s">
        <v>8699</v>
      </c>
      <c r="C6580" s="9" t="s">
        <v>8864</v>
      </c>
      <c r="D6580" s="10" t="s">
        <v>8716</v>
      </c>
      <c r="E6580" s="11" t="s">
        <v>8866</v>
      </c>
      <c r="F6580" s="6">
        <v>355832</v>
      </c>
      <c r="G6580" s="6" t="s">
        <v>8703</v>
      </c>
      <c r="H6580" s="16">
        <v>19563628.34</v>
      </c>
      <c r="I6580" s="12" t="s">
        <v>4001</v>
      </c>
      <c r="J6580" s="12" t="s">
        <v>669</v>
      </c>
      <c r="K6580" s="15">
        <v>1297209</v>
      </c>
      <c r="L6580" s="13" t="s">
        <v>70</v>
      </c>
      <c r="M6580" s="7">
        <v>0.49</v>
      </c>
      <c r="N6580" s="14"/>
    </row>
    <row r="6581" spans="1:14" ht="126">
      <c r="A6581" s="6">
        <v>6580</v>
      </c>
      <c r="B6581" s="8" t="s">
        <v>8699</v>
      </c>
      <c r="C6581" s="9" t="s">
        <v>8869</v>
      </c>
      <c r="D6581" s="10" t="s">
        <v>8870</v>
      </c>
      <c r="E6581" s="11" t="s">
        <v>8871</v>
      </c>
      <c r="F6581" s="6">
        <v>355834</v>
      </c>
      <c r="G6581" s="6" t="s">
        <v>8703</v>
      </c>
      <c r="H6581" s="16">
        <v>17078942.710000001</v>
      </c>
      <c r="I6581" s="12">
        <v>43983</v>
      </c>
      <c r="J6581" s="12">
        <v>44531</v>
      </c>
      <c r="K6581" s="15">
        <v>300000</v>
      </c>
      <c r="L6581" s="13" t="s">
        <v>14</v>
      </c>
      <c r="M6581" s="7">
        <v>1</v>
      </c>
      <c r="N6581" s="14"/>
    </row>
    <row r="6582" spans="1:14" ht="141.75">
      <c r="A6582" s="6">
        <v>6581</v>
      </c>
      <c r="B6582" s="8" t="s">
        <v>8699</v>
      </c>
      <c r="C6582" s="9" t="s">
        <v>8872</v>
      </c>
      <c r="D6582" s="10" t="s">
        <v>8870</v>
      </c>
      <c r="E6582" s="11" t="s">
        <v>8873</v>
      </c>
      <c r="F6582" s="6">
        <v>356283</v>
      </c>
      <c r="G6582" s="6" t="s">
        <v>8703</v>
      </c>
      <c r="H6582" s="16">
        <v>63530197.630000003</v>
      </c>
      <c r="I6582" s="12">
        <v>43983</v>
      </c>
      <c r="J6582" s="12">
        <v>44532</v>
      </c>
      <c r="K6582" s="15">
        <v>2794985</v>
      </c>
      <c r="L6582" s="13" t="s">
        <v>14</v>
      </c>
      <c r="M6582" s="7">
        <v>1</v>
      </c>
      <c r="N6582" s="14"/>
    </row>
    <row r="6583" spans="1:14" ht="94.5">
      <c r="A6583" s="6">
        <v>6582</v>
      </c>
      <c r="B6583" s="8" t="s">
        <v>8699</v>
      </c>
      <c r="C6583" s="9" t="s">
        <v>8874</v>
      </c>
      <c r="D6583" s="10" t="s">
        <v>8875</v>
      </c>
      <c r="E6583" s="11" t="s">
        <v>8876</v>
      </c>
      <c r="F6583" s="6">
        <v>356293</v>
      </c>
      <c r="G6583" s="6" t="s">
        <v>8703</v>
      </c>
      <c r="H6583" s="16">
        <v>14795928.560000001</v>
      </c>
      <c r="I6583" s="12" t="s">
        <v>8877</v>
      </c>
      <c r="J6583" s="12" t="s">
        <v>8431</v>
      </c>
      <c r="K6583" s="15">
        <v>0</v>
      </c>
      <c r="L6583" s="13" t="s">
        <v>70</v>
      </c>
      <c r="M6583" s="7">
        <v>1</v>
      </c>
      <c r="N6583" s="14"/>
    </row>
    <row r="6584" spans="1:14" ht="94.5">
      <c r="A6584" s="6">
        <v>6583</v>
      </c>
      <c r="B6584" s="8" t="s">
        <v>8699</v>
      </c>
      <c r="C6584" s="9" t="s">
        <v>8878</v>
      </c>
      <c r="D6584" s="10" t="s">
        <v>8879</v>
      </c>
      <c r="E6584" s="11" t="s">
        <v>8876</v>
      </c>
      <c r="F6584" s="6">
        <v>356293</v>
      </c>
      <c r="G6584" s="6" t="s">
        <v>8703</v>
      </c>
      <c r="H6584" s="16">
        <v>14795928.560000001</v>
      </c>
      <c r="I6584" s="12" t="s">
        <v>8877</v>
      </c>
      <c r="J6584" s="12" t="s">
        <v>8431</v>
      </c>
      <c r="K6584" s="15">
        <v>0</v>
      </c>
      <c r="L6584" s="13" t="s">
        <v>70</v>
      </c>
      <c r="M6584" s="7">
        <v>0.51</v>
      </c>
      <c r="N6584" s="14"/>
    </row>
    <row r="6585" spans="1:14" ht="94.5">
      <c r="A6585" s="6">
        <v>6584</v>
      </c>
      <c r="B6585" s="8" t="s">
        <v>8699</v>
      </c>
      <c r="C6585" s="9" t="s">
        <v>8762</v>
      </c>
      <c r="D6585" s="10" t="s">
        <v>8880</v>
      </c>
      <c r="E6585" s="11" t="s">
        <v>8876</v>
      </c>
      <c r="F6585" s="6">
        <v>356293</v>
      </c>
      <c r="G6585" s="6" t="s">
        <v>8703</v>
      </c>
      <c r="H6585" s="16">
        <v>14795928.560000001</v>
      </c>
      <c r="I6585" s="12" t="s">
        <v>8877</v>
      </c>
      <c r="J6585" s="12" t="s">
        <v>8431</v>
      </c>
      <c r="K6585" s="15">
        <v>0</v>
      </c>
      <c r="L6585" s="13" t="s">
        <v>70</v>
      </c>
      <c r="M6585" s="7">
        <v>0.49</v>
      </c>
      <c r="N6585" s="14"/>
    </row>
    <row r="6586" spans="1:14" ht="173.25">
      <c r="A6586" s="6">
        <v>6585</v>
      </c>
      <c r="B6586" s="8" t="s">
        <v>8699</v>
      </c>
      <c r="C6586" s="9" t="s">
        <v>8705</v>
      </c>
      <c r="D6586" s="10" t="s">
        <v>8879</v>
      </c>
      <c r="E6586" s="11" t="s">
        <v>8881</v>
      </c>
      <c r="F6586" s="6">
        <v>338815</v>
      </c>
      <c r="G6586" s="6" t="s">
        <v>8703</v>
      </c>
      <c r="H6586" s="16">
        <v>20126574.129999999</v>
      </c>
      <c r="I6586" s="12">
        <v>43923</v>
      </c>
      <c r="J6586" s="12" t="s">
        <v>8882</v>
      </c>
      <c r="K6586" s="15">
        <v>1500000</v>
      </c>
      <c r="L6586" s="13" t="s">
        <v>14</v>
      </c>
      <c r="M6586" s="7">
        <v>1</v>
      </c>
      <c r="N6586" s="14"/>
    </row>
    <row r="6587" spans="1:14" ht="126">
      <c r="A6587" s="6">
        <v>6586</v>
      </c>
      <c r="B6587" s="8" t="s">
        <v>8699</v>
      </c>
      <c r="C6587" s="9" t="s">
        <v>8883</v>
      </c>
      <c r="D6587" s="10" t="s">
        <v>8884</v>
      </c>
      <c r="E6587" s="11" t="s">
        <v>8885</v>
      </c>
      <c r="F6587" s="6">
        <v>369286</v>
      </c>
      <c r="G6587" s="6" t="s">
        <v>8703</v>
      </c>
      <c r="H6587" s="16">
        <v>26473239.420000002</v>
      </c>
      <c r="I6587" s="12">
        <v>43923</v>
      </c>
      <c r="J6587" s="12">
        <v>44471</v>
      </c>
      <c r="K6587" s="15">
        <v>18637650</v>
      </c>
      <c r="L6587" s="13" t="s">
        <v>14</v>
      </c>
      <c r="M6587" s="7">
        <v>1</v>
      </c>
      <c r="N6587" s="14"/>
    </row>
    <row r="6588" spans="1:14" ht="173.25">
      <c r="A6588" s="6">
        <v>6587</v>
      </c>
      <c r="B6588" s="8" t="s">
        <v>8699</v>
      </c>
      <c r="C6588" s="9" t="s">
        <v>8886</v>
      </c>
      <c r="D6588" s="10" t="s">
        <v>8870</v>
      </c>
      <c r="E6588" s="11" t="s">
        <v>8887</v>
      </c>
      <c r="F6588" s="6">
        <v>369276</v>
      </c>
      <c r="G6588" s="6" t="s">
        <v>8703</v>
      </c>
      <c r="H6588" s="16">
        <v>21645300.77</v>
      </c>
      <c r="I6588" s="12">
        <v>43924</v>
      </c>
      <c r="J6588" s="12" t="s">
        <v>8888</v>
      </c>
      <c r="K6588" s="15">
        <v>7838063</v>
      </c>
      <c r="L6588" s="13" t="s">
        <v>14</v>
      </c>
      <c r="M6588" s="7">
        <v>1</v>
      </c>
      <c r="N6588" s="14"/>
    </row>
    <row r="6589" spans="1:14" ht="141.75">
      <c r="A6589" s="6">
        <v>6588</v>
      </c>
      <c r="B6589" s="8" t="s">
        <v>8699</v>
      </c>
      <c r="C6589" s="9" t="s">
        <v>8889</v>
      </c>
      <c r="D6589" s="10" t="s">
        <v>8708</v>
      </c>
      <c r="E6589" s="11" t="s">
        <v>8890</v>
      </c>
      <c r="F6589" s="6">
        <v>383554</v>
      </c>
      <c r="G6589" s="6" t="s">
        <v>8703</v>
      </c>
      <c r="H6589" s="16">
        <v>45806180.659999996</v>
      </c>
      <c r="I6589" s="12" t="s">
        <v>8507</v>
      </c>
      <c r="J6589" s="12" t="s">
        <v>8498</v>
      </c>
      <c r="K6589" s="15">
        <v>2500000</v>
      </c>
      <c r="L6589" s="13" t="s">
        <v>14</v>
      </c>
      <c r="M6589" s="7">
        <v>1</v>
      </c>
      <c r="N6589" s="14"/>
    </row>
    <row r="6590" spans="1:14" ht="157.5">
      <c r="A6590" s="6">
        <v>6589</v>
      </c>
      <c r="B6590" s="8" t="s">
        <v>8699</v>
      </c>
      <c r="C6590" s="9" t="s">
        <v>8891</v>
      </c>
      <c r="D6590" s="10" t="s">
        <v>8892</v>
      </c>
      <c r="E6590" s="11" t="s">
        <v>8893</v>
      </c>
      <c r="F6590" s="6">
        <v>409857</v>
      </c>
      <c r="G6590" s="6" t="s">
        <v>8703</v>
      </c>
      <c r="H6590" s="16">
        <v>7756685.4000000004</v>
      </c>
      <c r="I6590" s="12" t="s">
        <v>8894</v>
      </c>
      <c r="J6590" s="12" t="s">
        <v>8895</v>
      </c>
      <c r="K6590" s="15">
        <v>3700000</v>
      </c>
      <c r="L6590" s="13" t="s">
        <v>14</v>
      </c>
      <c r="M6590" s="7">
        <v>1</v>
      </c>
      <c r="N6590" s="14"/>
    </row>
    <row r="6591" spans="1:14" ht="141.75">
      <c r="A6591" s="6">
        <v>6590</v>
      </c>
      <c r="B6591" s="8" t="s">
        <v>8699</v>
      </c>
      <c r="C6591" s="9" t="s">
        <v>8896</v>
      </c>
      <c r="D6591" s="10" t="s">
        <v>8897</v>
      </c>
      <c r="E6591" s="11" t="s">
        <v>8898</v>
      </c>
      <c r="F6591" s="6">
        <v>409859</v>
      </c>
      <c r="G6591" s="6" t="s">
        <v>8703</v>
      </c>
      <c r="H6591" s="16">
        <v>3021216.6</v>
      </c>
      <c r="I6591" s="12" t="s">
        <v>8899</v>
      </c>
      <c r="J6591" s="12" t="s">
        <v>8900</v>
      </c>
      <c r="K6591" s="15">
        <v>1901203</v>
      </c>
      <c r="L6591" s="13" t="s">
        <v>14</v>
      </c>
      <c r="M6591" s="7">
        <v>1</v>
      </c>
      <c r="N6591" s="14"/>
    </row>
    <row r="6592" spans="1:14" ht="157.5">
      <c r="A6592" s="6">
        <v>6591</v>
      </c>
      <c r="B6592" s="8" t="s">
        <v>8699</v>
      </c>
      <c r="C6592" s="9" t="s">
        <v>8901</v>
      </c>
      <c r="D6592" s="10" t="s">
        <v>8902</v>
      </c>
      <c r="E6592" s="11" t="s">
        <v>8903</v>
      </c>
      <c r="F6592" s="6">
        <v>409861</v>
      </c>
      <c r="G6592" s="6" t="s">
        <v>8703</v>
      </c>
      <c r="H6592" s="16">
        <v>4242975.5</v>
      </c>
      <c r="I6592" s="12" t="s">
        <v>8904</v>
      </c>
      <c r="J6592" s="12" t="s">
        <v>8900</v>
      </c>
      <c r="K6592" s="15">
        <v>4242975</v>
      </c>
      <c r="L6592" s="13" t="s">
        <v>14</v>
      </c>
      <c r="M6592" s="7">
        <v>1</v>
      </c>
      <c r="N6592" s="14"/>
    </row>
    <row r="6593" spans="1:14" ht="173.25">
      <c r="A6593" s="6">
        <v>6592</v>
      </c>
      <c r="B6593" s="8" t="s">
        <v>8699</v>
      </c>
      <c r="C6593" s="9" t="s">
        <v>8905</v>
      </c>
      <c r="D6593" s="10" t="s">
        <v>8840</v>
      </c>
      <c r="E6593" s="11" t="s">
        <v>8906</v>
      </c>
      <c r="F6593" s="6">
        <v>409862</v>
      </c>
      <c r="G6593" s="6" t="s">
        <v>8703</v>
      </c>
      <c r="H6593" s="16">
        <v>8663692.1999999993</v>
      </c>
      <c r="I6593" s="12">
        <v>43834</v>
      </c>
      <c r="J6593" s="12" t="s">
        <v>8907</v>
      </c>
      <c r="K6593" s="15">
        <v>4309758</v>
      </c>
      <c r="L6593" s="13" t="s">
        <v>14</v>
      </c>
      <c r="M6593" s="7">
        <v>1</v>
      </c>
      <c r="N6593" s="14"/>
    </row>
    <row r="6594" spans="1:14" ht="126">
      <c r="A6594" s="6">
        <v>6593</v>
      </c>
      <c r="B6594" s="8" t="s">
        <v>8699</v>
      </c>
      <c r="C6594" s="9" t="s">
        <v>8908</v>
      </c>
      <c r="D6594" s="10" t="s">
        <v>8909</v>
      </c>
      <c r="E6594" s="11" t="s">
        <v>8910</v>
      </c>
      <c r="F6594" s="6">
        <v>409863</v>
      </c>
      <c r="G6594" s="6" t="s">
        <v>8703</v>
      </c>
      <c r="H6594" s="16">
        <v>7576224.3499999996</v>
      </c>
      <c r="I6594" s="12" t="s">
        <v>8904</v>
      </c>
      <c r="J6594" s="12" t="s">
        <v>5202</v>
      </c>
      <c r="K6594" s="15">
        <v>0</v>
      </c>
      <c r="L6594" s="13" t="s">
        <v>14</v>
      </c>
      <c r="M6594" s="7">
        <v>1</v>
      </c>
      <c r="N6594" s="14"/>
    </row>
    <row r="6595" spans="1:14" ht="126">
      <c r="A6595" s="6">
        <v>6594</v>
      </c>
      <c r="B6595" s="8" t="s">
        <v>8699</v>
      </c>
      <c r="C6595" s="9" t="s">
        <v>8807</v>
      </c>
      <c r="D6595" s="10" t="s">
        <v>8911</v>
      </c>
      <c r="E6595" s="11" t="s">
        <v>8912</v>
      </c>
      <c r="F6595" s="6">
        <v>409864</v>
      </c>
      <c r="G6595" s="6" t="s">
        <v>8703</v>
      </c>
      <c r="H6595" s="16">
        <v>5073950</v>
      </c>
      <c r="I6595" s="12">
        <v>44169</v>
      </c>
      <c r="J6595" s="12" t="s">
        <v>8913</v>
      </c>
      <c r="K6595" s="15">
        <v>2361500</v>
      </c>
      <c r="L6595" s="13" t="s">
        <v>14</v>
      </c>
      <c r="M6595" s="7">
        <v>1</v>
      </c>
      <c r="N6595" s="14"/>
    </row>
    <row r="6596" spans="1:14" ht="157.5">
      <c r="A6596" s="6">
        <v>6595</v>
      </c>
      <c r="B6596" s="8" t="s">
        <v>8699</v>
      </c>
      <c r="C6596" s="9" t="s">
        <v>8914</v>
      </c>
      <c r="D6596" s="10" t="s">
        <v>8915</v>
      </c>
      <c r="E6596" s="11" t="s">
        <v>8916</v>
      </c>
      <c r="F6596" s="6">
        <v>409871</v>
      </c>
      <c r="G6596" s="6" t="s">
        <v>8703</v>
      </c>
      <c r="H6596" s="16">
        <v>2801622.2</v>
      </c>
      <c r="I6596" s="12">
        <v>44169</v>
      </c>
      <c r="J6596" s="12" t="s">
        <v>8913</v>
      </c>
      <c r="K6596" s="15">
        <v>0</v>
      </c>
      <c r="L6596" s="13" t="s">
        <v>14</v>
      </c>
      <c r="M6596" s="7">
        <v>1</v>
      </c>
      <c r="N6596" s="14"/>
    </row>
    <row r="6597" spans="1:14" ht="126">
      <c r="A6597" s="6">
        <v>6596</v>
      </c>
      <c r="B6597" s="8" t="s">
        <v>8699</v>
      </c>
      <c r="C6597" s="9" t="s">
        <v>8917</v>
      </c>
      <c r="D6597" s="10" t="s">
        <v>8918</v>
      </c>
      <c r="E6597" s="11" t="s">
        <v>8919</v>
      </c>
      <c r="F6597" s="6">
        <v>431957</v>
      </c>
      <c r="G6597" s="6" t="s">
        <v>8703</v>
      </c>
      <c r="H6597" s="16">
        <v>7912410.3499999996</v>
      </c>
      <c r="I6597" s="12">
        <v>44170</v>
      </c>
      <c r="J6597" s="12">
        <v>44443</v>
      </c>
      <c r="K6597" s="15">
        <v>0</v>
      </c>
      <c r="L6597" s="13" t="s">
        <v>14</v>
      </c>
      <c r="M6597" s="7">
        <v>1</v>
      </c>
      <c r="N6597" s="14"/>
    </row>
    <row r="6598" spans="1:14" ht="189">
      <c r="A6598" s="6">
        <v>6597</v>
      </c>
      <c r="B6598" s="8" t="s">
        <v>8699</v>
      </c>
      <c r="C6598" s="9" t="s">
        <v>8920</v>
      </c>
      <c r="D6598" s="10" t="s">
        <v>8921</v>
      </c>
      <c r="E6598" s="11" t="s">
        <v>8922</v>
      </c>
      <c r="F6598" s="6">
        <v>431960</v>
      </c>
      <c r="G6598" s="6" t="s">
        <v>8703</v>
      </c>
      <c r="H6598" s="16">
        <v>11200196</v>
      </c>
      <c r="I6598" s="12">
        <v>44140</v>
      </c>
      <c r="J6598" s="12" t="s">
        <v>8923</v>
      </c>
      <c r="K6598" s="15">
        <v>2500000</v>
      </c>
      <c r="L6598" s="13" t="s">
        <v>14</v>
      </c>
      <c r="M6598" s="7">
        <v>1</v>
      </c>
      <c r="N6598" s="14"/>
    </row>
    <row r="6599" spans="1:14" ht="110.25">
      <c r="A6599" s="6">
        <v>6598</v>
      </c>
      <c r="B6599" s="8" t="s">
        <v>8699</v>
      </c>
      <c r="C6599" s="9" t="s">
        <v>8924</v>
      </c>
      <c r="D6599" s="10" t="s">
        <v>8925</v>
      </c>
      <c r="E6599" s="11" t="s">
        <v>8926</v>
      </c>
      <c r="F6599" s="6">
        <v>425955</v>
      </c>
      <c r="G6599" s="6" t="s">
        <v>8703</v>
      </c>
      <c r="H6599" s="16">
        <v>4656826.8499999996</v>
      </c>
      <c r="I6599" s="12" t="s">
        <v>8927</v>
      </c>
      <c r="J6599" s="12">
        <v>44320</v>
      </c>
      <c r="K6599" s="15">
        <v>0</v>
      </c>
      <c r="L6599" s="13" t="s">
        <v>14</v>
      </c>
      <c r="M6599" s="7">
        <v>1</v>
      </c>
      <c r="N6599" s="14"/>
    </row>
    <row r="6600" spans="1:14" ht="141.75">
      <c r="A6600" s="6">
        <v>6599</v>
      </c>
      <c r="B6600" s="8" t="s">
        <v>8699</v>
      </c>
      <c r="C6600" s="9" t="s">
        <v>8928</v>
      </c>
      <c r="D6600" s="10" t="s">
        <v>8929</v>
      </c>
      <c r="E6600" s="11" t="s">
        <v>8930</v>
      </c>
      <c r="F6600" s="6">
        <v>431959</v>
      </c>
      <c r="G6600" s="6" t="s">
        <v>8703</v>
      </c>
      <c r="H6600" s="16">
        <v>16108114.317</v>
      </c>
      <c r="I6600" s="12" t="s">
        <v>4139</v>
      </c>
      <c r="J6600" s="12" t="s">
        <v>8931</v>
      </c>
      <c r="K6600" s="15">
        <v>4039579</v>
      </c>
      <c r="L6600" s="13" t="s">
        <v>70</v>
      </c>
      <c r="M6600" s="7">
        <v>1</v>
      </c>
      <c r="N6600" s="14"/>
    </row>
    <row r="6601" spans="1:14" ht="141.75">
      <c r="A6601" s="6">
        <v>6600</v>
      </c>
      <c r="B6601" s="8" t="s">
        <v>8699</v>
      </c>
      <c r="C6601" s="9" t="s">
        <v>8707</v>
      </c>
      <c r="D6601" s="10" t="s">
        <v>8932</v>
      </c>
      <c r="E6601" s="11" t="s">
        <v>8930</v>
      </c>
      <c r="F6601" s="6">
        <v>431959</v>
      </c>
      <c r="G6601" s="6" t="s">
        <v>8703</v>
      </c>
      <c r="H6601" s="16">
        <v>16108114.317</v>
      </c>
      <c r="I6601" s="12" t="s">
        <v>4139</v>
      </c>
      <c r="J6601" s="12" t="s">
        <v>8931</v>
      </c>
      <c r="K6601" s="15">
        <v>4039579</v>
      </c>
      <c r="L6601" s="13" t="s">
        <v>70</v>
      </c>
      <c r="M6601" s="7">
        <v>0.6</v>
      </c>
      <c r="N6601" s="14"/>
    </row>
    <row r="6602" spans="1:14" ht="141.75">
      <c r="A6602" s="6">
        <v>6601</v>
      </c>
      <c r="B6602" s="8" t="s">
        <v>8699</v>
      </c>
      <c r="C6602" s="9" t="s">
        <v>8933</v>
      </c>
      <c r="D6602" s="10" t="s">
        <v>8934</v>
      </c>
      <c r="E6602" s="11" t="s">
        <v>8930</v>
      </c>
      <c r="F6602" s="6">
        <v>431959</v>
      </c>
      <c r="G6602" s="6" t="s">
        <v>8703</v>
      </c>
      <c r="H6602" s="16">
        <v>16108114.317</v>
      </c>
      <c r="I6602" s="12" t="s">
        <v>4139</v>
      </c>
      <c r="J6602" s="12" t="s">
        <v>8931</v>
      </c>
      <c r="K6602" s="15">
        <v>4039579</v>
      </c>
      <c r="L6602" s="13" t="s">
        <v>70</v>
      </c>
      <c r="M6602" s="7">
        <v>0.4</v>
      </c>
      <c r="N6602" s="14"/>
    </row>
    <row r="6603" spans="1:14" ht="141.75">
      <c r="A6603" s="6">
        <v>6602</v>
      </c>
      <c r="B6603" s="8" t="s">
        <v>8699</v>
      </c>
      <c r="C6603" s="9" t="s">
        <v>8935</v>
      </c>
      <c r="D6603" s="10" t="s">
        <v>8936</v>
      </c>
      <c r="E6603" s="11" t="s">
        <v>8937</v>
      </c>
      <c r="F6603" s="6">
        <v>416201</v>
      </c>
      <c r="G6603" s="6" t="s">
        <v>8703</v>
      </c>
      <c r="H6603" s="16">
        <v>2569532.4500000002</v>
      </c>
      <c r="I6603" s="12" t="s">
        <v>8938</v>
      </c>
      <c r="J6603" s="12" t="s">
        <v>1705</v>
      </c>
      <c r="K6603" s="15">
        <v>700000</v>
      </c>
      <c r="L6603" s="13" t="s">
        <v>14</v>
      </c>
      <c r="M6603" s="7">
        <v>1</v>
      </c>
      <c r="N6603" s="14"/>
    </row>
    <row r="6604" spans="1:14" ht="126">
      <c r="A6604" s="6">
        <v>6603</v>
      </c>
      <c r="B6604" s="8" t="s">
        <v>8699</v>
      </c>
      <c r="C6604" s="9" t="s">
        <v>8939</v>
      </c>
      <c r="D6604" s="10" t="s">
        <v>8940</v>
      </c>
      <c r="E6604" s="11" t="s">
        <v>8941</v>
      </c>
      <c r="F6604" s="6">
        <v>349540</v>
      </c>
      <c r="G6604" s="6" t="s">
        <v>3248</v>
      </c>
      <c r="H6604" s="16">
        <v>20726000</v>
      </c>
      <c r="I6604" s="12" t="s">
        <v>8942</v>
      </c>
      <c r="J6604" s="12" t="s">
        <v>8943</v>
      </c>
      <c r="K6604" s="15">
        <v>6106000</v>
      </c>
      <c r="L6604" s="13" t="s">
        <v>14</v>
      </c>
      <c r="M6604" s="7">
        <v>1</v>
      </c>
      <c r="N6604" s="14"/>
    </row>
    <row r="6605" spans="1:14" ht="126">
      <c r="A6605" s="6">
        <v>6604</v>
      </c>
      <c r="B6605" s="8" t="s">
        <v>8699</v>
      </c>
      <c r="C6605" s="9" t="s">
        <v>8944</v>
      </c>
      <c r="D6605" s="10" t="s">
        <v>8945</v>
      </c>
      <c r="E6605" s="11" t="s">
        <v>8946</v>
      </c>
      <c r="F6605" s="6">
        <v>349541</v>
      </c>
      <c r="G6605" s="6" t="s">
        <v>3248</v>
      </c>
      <c r="H6605" s="16">
        <v>18919000</v>
      </c>
      <c r="I6605" s="12" t="s">
        <v>8785</v>
      </c>
      <c r="J6605" s="12">
        <v>43961</v>
      </c>
      <c r="K6605" s="15">
        <v>0</v>
      </c>
      <c r="L6605" s="13" t="s">
        <v>14</v>
      </c>
      <c r="M6605" s="7">
        <v>1</v>
      </c>
      <c r="N6605" s="14"/>
    </row>
    <row r="6606" spans="1:14" ht="126">
      <c r="A6606" s="6">
        <v>6605</v>
      </c>
      <c r="B6606" s="8" t="s">
        <v>8699</v>
      </c>
      <c r="C6606" s="9" t="s">
        <v>8947</v>
      </c>
      <c r="D6606" s="10" t="s">
        <v>8948</v>
      </c>
      <c r="E6606" s="11" t="s">
        <v>8949</v>
      </c>
      <c r="F6606" s="6">
        <v>349542</v>
      </c>
      <c r="G6606" s="6" t="s">
        <v>3248</v>
      </c>
      <c r="H6606" s="16">
        <v>23210000</v>
      </c>
      <c r="I6606" s="12" t="s">
        <v>8785</v>
      </c>
      <c r="J6606" s="12">
        <v>43961</v>
      </c>
      <c r="K6606" s="15">
        <v>8124000</v>
      </c>
      <c r="L6606" s="13" t="s">
        <v>14</v>
      </c>
      <c r="M6606" s="7">
        <v>1</v>
      </c>
      <c r="N6606" s="14"/>
    </row>
    <row r="6607" spans="1:14" ht="78.75">
      <c r="A6607" s="6">
        <v>6606</v>
      </c>
      <c r="B6607" s="8" t="s">
        <v>8699</v>
      </c>
      <c r="C6607" s="9" t="s">
        <v>8950</v>
      </c>
      <c r="D6607" s="10" t="s">
        <v>8951</v>
      </c>
      <c r="E6607" s="11" t="s">
        <v>8952</v>
      </c>
      <c r="F6607" s="6">
        <v>324605</v>
      </c>
      <c r="G6607" s="6" t="s">
        <v>3248</v>
      </c>
      <c r="H6607" s="16">
        <v>4439000</v>
      </c>
      <c r="I6607" s="12" t="s">
        <v>8953</v>
      </c>
      <c r="J6607" s="12" t="s">
        <v>8954</v>
      </c>
      <c r="K6607" s="15">
        <v>0</v>
      </c>
      <c r="L6607" s="13" t="s">
        <v>14</v>
      </c>
      <c r="M6607" s="7">
        <v>1</v>
      </c>
      <c r="N6607" s="14"/>
    </row>
    <row r="6608" spans="1:14" ht="141.75">
      <c r="A6608" s="6">
        <v>6607</v>
      </c>
      <c r="B6608" s="8" t="s">
        <v>8699</v>
      </c>
      <c r="C6608" s="9" t="s">
        <v>8955</v>
      </c>
      <c r="D6608" s="10" t="s">
        <v>8956</v>
      </c>
      <c r="E6608" s="11" t="s">
        <v>8957</v>
      </c>
      <c r="F6608" s="6">
        <v>356302</v>
      </c>
      <c r="G6608" s="6" t="s">
        <v>3248</v>
      </c>
      <c r="H6608" s="16">
        <v>11650437.1</v>
      </c>
      <c r="I6608" s="12" t="s">
        <v>8958</v>
      </c>
      <c r="J6608" s="12" t="s">
        <v>7981</v>
      </c>
      <c r="K6608" s="15">
        <v>7287000</v>
      </c>
      <c r="L6608" s="13" t="s">
        <v>14</v>
      </c>
      <c r="M6608" s="7">
        <v>1</v>
      </c>
      <c r="N6608" s="14"/>
    </row>
    <row r="6609" spans="1:14" ht="126">
      <c r="A6609" s="6">
        <v>6608</v>
      </c>
      <c r="B6609" s="8" t="s">
        <v>8699</v>
      </c>
      <c r="C6609" s="9" t="s">
        <v>8959</v>
      </c>
      <c r="D6609" s="10" t="s">
        <v>8960</v>
      </c>
      <c r="E6609" s="11" t="s">
        <v>8961</v>
      </c>
      <c r="F6609" s="6">
        <v>356304</v>
      </c>
      <c r="G6609" s="6" t="s">
        <v>3248</v>
      </c>
      <c r="H6609" s="16">
        <v>10923335.6</v>
      </c>
      <c r="I6609" s="12" t="s">
        <v>8838</v>
      </c>
      <c r="J6609" s="12" t="s">
        <v>8962</v>
      </c>
      <c r="K6609" s="15">
        <v>0</v>
      </c>
      <c r="L6609" s="13" t="s">
        <v>14</v>
      </c>
      <c r="M6609" s="7">
        <v>1</v>
      </c>
      <c r="N6609" s="14"/>
    </row>
    <row r="6610" spans="1:14" ht="110.25">
      <c r="A6610" s="6">
        <v>6609</v>
      </c>
      <c r="B6610" s="8" t="s">
        <v>8699</v>
      </c>
      <c r="C6610" s="9" t="s">
        <v>8963</v>
      </c>
      <c r="D6610" s="10" t="s">
        <v>8964</v>
      </c>
      <c r="E6610" s="11" t="s">
        <v>8965</v>
      </c>
      <c r="F6610" s="6">
        <v>338151</v>
      </c>
      <c r="G6610" s="6" t="s">
        <v>3248</v>
      </c>
      <c r="H6610" s="16">
        <v>29901639.879999999</v>
      </c>
      <c r="I6610" s="12">
        <v>43952</v>
      </c>
      <c r="J6610" s="12">
        <v>44501</v>
      </c>
      <c r="K6610" s="15">
        <v>14605000</v>
      </c>
      <c r="L6610" s="13" t="s">
        <v>14</v>
      </c>
      <c r="M6610" s="7">
        <v>1</v>
      </c>
      <c r="N6610" s="14"/>
    </row>
    <row r="6611" spans="1:14" ht="110.25">
      <c r="A6611" s="6">
        <v>6610</v>
      </c>
      <c r="B6611" s="8" t="s">
        <v>8699</v>
      </c>
      <c r="C6611" s="9" t="s">
        <v>8966</v>
      </c>
      <c r="D6611" s="10" t="s">
        <v>8967</v>
      </c>
      <c r="E6611" s="11" t="s">
        <v>8968</v>
      </c>
      <c r="F6611" s="6">
        <v>332996</v>
      </c>
      <c r="G6611" s="6" t="s">
        <v>3248</v>
      </c>
      <c r="H6611" s="16">
        <v>17573789.010000002</v>
      </c>
      <c r="I6611" s="12" t="s">
        <v>8969</v>
      </c>
      <c r="J6611" s="12" t="s">
        <v>669</v>
      </c>
      <c r="K6611" s="15">
        <v>5500000</v>
      </c>
      <c r="L6611" s="13" t="s">
        <v>14</v>
      </c>
      <c r="M6611" s="7">
        <v>1</v>
      </c>
      <c r="N6611" s="14"/>
    </row>
    <row r="6612" spans="1:14" ht="110.25">
      <c r="A6612" s="6">
        <v>6611</v>
      </c>
      <c r="B6612" s="8" t="s">
        <v>8699</v>
      </c>
      <c r="C6612" s="9" t="s">
        <v>8970</v>
      </c>
      <c r="D6612" s="10" t="s">
        <v>8701</v>
      </c>
      <c r="E6612" s="11" t="s">
        <v>8971</v>
      </c>
      <c r="F6612" s="6">
        <v>368725</v>
      </c>
      <c r="G6612" s="6" t="s">
        <v>3248</v>
      </c>
      <c r="H6612" s="16">
        <v>36498049.640000001</v>
      </c>
      <c r="I6612" s="12" t="s">
        <v>8972</v>
      </c>
      <c r="J6612" s="12">
        <v>44470</v>
      </c>
      <c r="K6612" s="15">
        <v>0</v>
      </c>
      <c r="L6612" s="13" t="s">
        <v>14</v>
      </c>
      <c r="M6612" s="7">
        <v>1</v>
      </c>
      <c r="N6612" s="14"/>
    </row>
    <row r="6613" spans="1:14" ht="110.25">
      <c r="A6613" s="6">
        <v>6612</v>
      </c>
      <c r="B6613" s="8" t="s">
        <v>8699</v>
      </c>
      <c r="C6613" s="9" t="s">
        <v>8707</v>
      </c>
      <c r="D6613" s="10" t="s">
        <v>8701</v>
      </c>
      <c r="E6613" s="11" t="s">
        <v>8973</v>
      </c>
      <c r="F6613" s="6">
        <v>368786</v>
      </c>
      <c r="G6613" s="6" t="s">
        <v>3248</v>
      </c>
      <c r="H6613" s="16">
        <v>34363877.210000001</v>
      </c>
      <c r="I6613" s="12" t="s">
        <v>8972</v>
      </c>
      <c r="J6613" s="12">
        <v>44470</v>
      </c>
      <c r="K6613" s="15">
        <v>0</v>
      </c>
      <c r="L6613" s="13" t="s">
        <v>14</v>
      </c>
      <c r="M6613" s="7">
        <v>1</v>
      </c>
      <c r="N6613" s="14"/>
    </row>
    <row r="6614" spans="1:14" ht="94.5">
      <c r="A6614" s="6">
        <v>6613</v>
      </c>
      <c r="B6614" s="8" t="s">
        <v>8699</v>
      </c>
      <c r="C6614" s="9" t="s">
        <v>8974</v>
      </c>
      <c r="D6614" s="10" t="s">
        <v>8975</v>
      </c>
      <c r="E6614" s="11" t="s">
        <v>8976</v>
      </c>
      <c r="F6614" s="6">
        <v>370335</v>
      </c>
      <c r="G6614" s="6" t="s">
        <v>3248</v>
      </c>
      <c r="H6614" s="16">
        <v>19657439.739999998</v>
      </c>
      <c r="I6614" s="12" t="s">
        <v>8972</v>
      </c>
      <c r="J6614" s="12" t="s">
        <v>5126</v>
      </c>
      <c r="K6614" s="15">
        <v>3900000</v>
      </c>
      <c r="L6614" s="13" t="s">
        <v>70</v>
      </c>
      <c r="M6614" s="7">
        <v>1</v>
      </c>
      <c r="N6614" s="14"/>
    </row>
    <row r="6615" spans="1:14" ht="94.5">
      <c r="A6615" s="6">
        <v>6614</v>
      </c>
      <c r="B6615" s="8" t="s">
        <v>8699</v>
      </c>
      <c r="C6615" s="9" t="s">
        <v>8752</v>
      </c>
      <c r="D6615" s="10" t="s">
        <v>8753</v>
      </c>
      <c r="E6615" s="11" t="s">
        <v>8976</v>
      </c>
      <c r="F6615" s="6">
        <v>370335</v>
      </c>
      <c r="G6615" s="6" t="s">
        <v>3248</v>
      </c>
      <c r="H6615" s="16">
        <v>19657439.739999998</v>
      </c>
      <c r="I6615" s="12" t="s">
        <v>8972</v>
      </c>
      <c r="J6615" s="12" t="s">
        <v>5126</v>
      </c>
      <c r="K6615" s="15">
        <v>3900000</v>
      </c>
      <c r="L6615" s="13" t="s">
        <v>70</v>
      </c>
      <c r="M6615" s="7">
        <v>0.51</v>
      </c>
      <c r="N6615" s="14"/>
    </row>
    <row r="6616" spans="1:14" ht="94.5">
      <c r="A6616" s="6">
        <v>6615</v>
      </c>
      <c r="B6616" s="8" t="s">
        <v>8699</v>
      </c>
      <c r="C6616" s="9" t="s">
        <v>8762</v>
      </c>
      <c r="D6616" s="10" t="s">
        <v>8880</v>
      </c>
      <c r="E6616" s="11" t="s">
        <v>8976</v>
      </c>
      <c r="F6616" s="6">
        <v>370335</v>
      </c>
      <c r="G6616" s="6" t="s">
        <v>3248</v>
      </c>
      <c r="H6616" s="16">
        <v>19657439.739999998</v>
      </c>
      <c r="I6616" s="12" t="s">
        <v>8972</v>
      </c>
      <c r="J6616" s="12" t="s">
        <v>5126</v>
      </c>
      <c r="K6616" s="15">
        <v>3900000</v>
      </c>
      <c r="L6616" s="13" t="s">
        <v>70</v>
      </c>
      <c r="M6616" s="7">
        <v>0.49</v>
      </c>
      <c r="N6616" s="14"/>
    </row>
    <row r="6617" spans="1:14" ht="141.75">
      <c r="A6617" s="6">
        <v>6616</v>
      </c>
      <c r="B6617" s="8" t="s">
        <v>8699</v>
      </c>
      <c r="C6617" s="9" t="s">
        <v>8977</v>
      </c>
      <c r="D6617" s="10" t="s">
        <v>8978</v>
      </c>
      <c r="E6617" s="11" t="s">
        <v>8979</v>
      </c>
      <c r="F6617" s="6">
        <v>383045</v>
      </c>
      <c r="G6617" s="6" t="s">
        <v>3248</v>
      </c>
      <c r="H6617" s="16">
        <v>32800000</v>
      </c>
      <c r="I6617" s="12" t="s">
        <v>8980</v>
      </c>
      <c r="J6617" s="12" t="s">
        <v>8522</v>
      </c>
      <c r="K6617" s="15">
        <v>4500000</v>
      </c>
      <c r="L6617" s="13" t="s">
        <v>14</v>
      </c>
      <c r="M6617" s="7">
        <v>1</v>
      </c>
      <c r="N6617" s="14"/>
    </row>
    <row r="6618" spans="1:14" ht="94.5">
      <c r="A6618" s="6">
        <v>6617</v>
      </c>
      <c r="B6618" s="8" t="s">
        <v>8699</v>
      </c>
      <c r="C6618" s="9" t="s">
        <v>8977</v>
      </c>
      <c r="D6618" s="10" t="s">
        <v>8870</v>
      </c>
      <c r="E6618" s="11" t="s">
        <v>8981</v>
      </c>
      <c r="F6618" s="6">
        <v>388831</v>
      </c>
      <c r="G6618" s="6" t="s">
        <v>3248</v>
      </c>
      <c r="H6618" s="16">
        <v>22790000.048</v>
      </c>
      <c r="I6618" s="12" t="s">
        <v>8980</v>
      </c>
      <c r="J6618" s="12" t="s">
        <v>8522</v>
      </c>
      <c r="K6618" s="15">
        <v>0</v>
      </c>
      <c r="L6618" s="13" t="s">
        <v>14</v>
      </c>
      <c r="M6618" s="7">
        <v>1</v>
      </c>
      <c r="N6618" s="14"/>
    </row>
    <row r="6619" spans="1:14" ht="141.75">
      <c r="A6619" s="6">
        <v>6618</v>
      </c>
      <c r="B6619" s="8" t="s">
        <v>8699</v>
      </c>
      <c r="C6619" s="9" t="s">
        <v>8982</v>
      </c>
      <c r="D6619" s="10" t="s">
        <v>8929</v>
      </c>
      <c r="E6619" s="11" t="s">
        <v>8983</v>
      </c>
      <c r="F6619" s="6">
        <v>435632</v>
      </c>
      <c r="G6619" s="6" t="s">
        <v>3248</v>
      </c>
      <c r="H6619" s="16">
        <v>20960907.186000001</v>
      </c>
      <c r="I6619" s="12" t="s">
        <v>4139</v>
      </c>
      <c r="J6619" s="12" t="s">
        <v>8931</v>
      </c>
      <c r="K6619" s="15">
        <v>7038000</v>
      </c>
      <c r="L6619" s="13" t="s">
        <v>70</v>
      </c>
      <c r="M6619" s="7">
        <v>1</v>
      </c>
      <c r="N6619" s="14"/>
    </row>
    <row r="6620" spans="1:14" ht="141.75">
      <c r="A6620" s="6">
        <v>6619</v>
      </c>
      <c r="B6620" s="8" t="s">
        <v>8699</v>
      </c>
      <c r="C6620" s="9" t="s">
        <v>8984</v>
      </c>
      <c r="D6620" s="10" t="s">
        <v>8701</v>
      </c>
      <c r="E6620" s="11" t="s">
        <v>8983</v>
      </c>
      <c r="F6620" s="6">
        <v>435632</v>
      </c>
      <c r="G6620" s="6" t="s">
        <v>3248</v>
      </c>
      <c r="H6620" s="16">
        <v>20960907.186000001</v>
      </c>
      <c r="I6620" s="12" t="s">
        <v>4139</v>
      </c>
      <c r="J6620" s="12" t="s">
        <v>8931</v>
      </c>
      <c r="K6620" s="15">
        <v>7038000</v>
      </c>
      <c r="L6620" s="13" t="s">
        <v>70</v>
      </c>
      <c r="M6620" s="7">
        <v>0.6</v>
      </c>
      <c r="N6620" s="14"/>
    </row>
    <row r="6621" spans="1:14" ht="141.75">
      <c r="A6621" s="6">
        <v>6620</v>
      </c>
      <c r="B6621" s="8" t="s">
        <v>8699</v>
      </c>
      <c r="C6621" s="9" t="s">
        <v>8933</v>
      </c>
      <c r="D6621" s="10" t="s">
        <v>8934</v>
      </c>
      <c r="E6621" s="11" t="s">
        <v>8983</v>
      </c>
      <c r="F6621" s="6">
        <v>435632</v>
      </c>
      <c r="G6621" s="6" t="s">
        <v>3248</v>
      </c>
      <c r="H6621" s="16">
        <v>20960907.186000001</v>
      </c>
      <c r="I6621" s="12" t="s">
        <v>4139</v>
      </c>
      <c r="J6621" s="12" t="s">
        <v>8931</v>
      </c>
      <c r="K6621" s="15">
        <v>7038000</v>
      </c>
      <c r="L6621" s="13" t="s">
        <v>70</v>
      </c>
      <c r="M6621" s="7">
        <v>0.4</v>
      </c>
      <c r="N6621" s="14"/>
    </row>
    <row r="6622" spans="1:14" ht="94.5">
      <c r="A6622" s="6">
        <v>6621</v>
      </c>
      <c r="B6622" s="8" t="s">
        <v>8699</v>
      </c>
      <c r="C6622" s="9" t="s">
        <v>8705</v>
      </c>
      <c r="D6622" s="10" t="s">
        <v>8985</v>
      </c>
      <c r="E6622" s="11" t="s">
        <v>8986</v>
      </c>
      <c r="F6622" s="6">
        <v>317089</v>
      </c>
      <c r="G6622" s="6" t="s">
        <v>3248</v>
      </c>
      <c r="H6622" s="16">
        <v>6873889.3499999996</v>
      </c>
      <c r="I6622" s="12">
        <v>44019</v>
      </c>
      <c r="J6622" s="12">
        <v>44233</v>
      </c>
      <c r="K6622" s="15">
        <v>0</v>
      </c>
      <c r="L6622" s="13" t="s">
        <v>14</v>
      </c>
      <c r="M6622" s="7">
        <v>1</v>
      </c>
      <c r="N6622" s="14"/>
    </row>
    <row r="6623" spans="1:14" ht="189">
      <c r="A6623" s="6">
        <v>6622</v>
      </c>
      <c r="B6623" s="8" t="s">
        <v>8699</v>
      </c>
      <c r="C6623" s="9" t="s">
        <v>8987</v>
      </c>
      <c r="D6623" s="10" t="s">
        <v>8988</v>
      </c>
      <c r="E6623" s="11" t="s">
        <v>8989</v>
      </c>
      <c r="F6623" s="6">
        <v>455479</v>
      </c>
      <c r="G6623" s="6" t="s">
        <v>8990</v>
      </c>
      <c r="H6623" s="16">
        <v>6873889.3499999996</v>
      </c>
      <c r="I6623" s="12">
        <v>44019</v>
      </c>
      <c r="J6623" s="12">
        <v>44233</v>
      </c>
      <c r="K6623" s="15">
        <v>0</v>
      </c>
      <c r="L6623" s="13" t="s">
        <v>14</v>
      </c>
      <c r="M6623" s="7">
        <v>1</v>
      </c>
      <c r="N6623" s="14"/>
    </row>
    <row r="6624" spans="1:14" ht="94.5">
      <c r="A6624" s="6">
        <v>6623</v>
      </c>
      <c r="B6624" s="8" t="s">
        <v>8699</v>
      </c>
      <c r="C6624" s="9" t="s">
        <v>8991</v>
      </c>
      <c r="D6624" s="10" t="s">
        <v>6292</v>
      </c>
      <c r="E6624" s="11" t="s">
        <v>8992</v>
      </c>
      <c r="F6624" s="6">
        <v>155887</v>
      </c>
      <c r="G6624" s="6" t="s">
        <v>3248</v>
      </c>
      <c r="H6624" s="16">
        <v>28375000</v>
      </c>
      <c r="I6624" s="12" t="s">
        <v>8993</v>
      </c>
      <c r="J6624" s="12" t="s">
        <v>8994</v>
      </c>
      <c r="K6624" s="15">
        <v>0</v>
      </c>
      <c r="L6624" s="13" t="s">
        <v>14</v>
      </c>
      <c r="M6624" s="7">
        <v>1</v>
      </c>
      <c r="N6624" s="14"/>
    </row>
    <row r="6625" spans="1:14" ht="94.5">
      <c r="A6625" s="6">
        <v>6624</v>
      </c>
      <c r="B6625" s="8" t="s">
        <v>8699</v>
      </c>
      <c r="C6625" s="9" t="s">
        <v>8995</v>
      </c>
      <c r="D6625" s="10" t="s">
        <v>8996</v>
      </c>
      <c r="E6625" s="11" t="s">
        <v>8997</v>
      </c>
      <c r="F6625" s="6">
        <v>211695</v>
      </c>
      <c r="G6625" s="6" t="s">
        <v>3248</v>
      </c>
      <c r="H6625" s="16">
        <v>30520000</v>
      </c>
      <c r="I6625" s="12" t="s">
        <v>8998</v>
      </c>
      <c r="J6625" s="12" t="s">
        <v>8999</v>
      </c>
      <c r="K6625" s="15">
        <v>26258000</v>
      </c>
      <c r="L6625" s="13" t="s">
        <v>70</v>
      </c>
      <c r="M6625" s="7">
        <v>1</v>
      </c>
      <c r="N6625" s="14"/>
    </row>
    <row r="6626" spans="1:14" ht="94.5">
      <c r="A6626" s="6">
        <v>6625</v>
      </c>
      <c r="B6626" s="8" t="s">
        <v>8699</v>
      </c>
      <c r="C6626" s="9" t="s">
        <v>8991</v>
      </c>
      <c r="D6626" s="10" t="s">
        <v>6292</v>
      </c>
      <c r="E6626" s="11" t="s">
        <v>8997</v>
      </c>
      <c r="F6626" s="6">
        <v>211695</v>
      </c>
      <c r="G6626" s="6" t="s">
        <v>3248</v>
      </c>
      <c r="H6626" s="16">
        <v>30520000</v>
      </c>
      <c r="I6626" s="12" t="s">
        <v>8998</v>
      </c>
      <c r="J6626" s="12" t="s">
        <v>8999</v>
      </c>
      <c r="K6626" s="15">
        <v>26258000</v>
      </c>
      <c r="L6626" s="13" t="s">
        <v>70</v>
      </c>
      <c r="M6626" s="7">
        <v>0.6</v>
      </c>
      <c r="N6626" s="14"/>
    </row>
    <row r="6627" spans="1:14" ht="94.5">
      <c r="A6627" s="6">
        <v>6626</v>
      </c>
      <c r="B6627" s="8" t="s">
        <v>8699</v>
      </c>
      <c r="C6627" s="9" t="s">
        <v>9000</v>
      </c>
      <c r="D6627" s="10" t="s">
        <v>8996</v>
      </c>
      <c r="E6627" s="11" t="s">
        <v>8997</v>
      </c>
      <c r="F6627" s="6">
        <v>211695</v>
      </c>
      <c r="G6627" s="6" t="s">
        <v>3248</v>
      </c>
      <c r="H6627" s="16">
        <v>30520000</v>
      </c>
      <c r="I6627" s="12" t="s">
        <v>8998</v>
      </c>
      <c r="J6627" s="12" t="s">
        <v>8999</v>
      </c>
      <c r="K6627" s="15">
        <v>26258000</v>
      </c>
      <c r="L6627" s="13" t="s">
        <v>70</v>
      </c>
      <c r="M6627" s="7">
        <v>0.4</v>
      </c>
      <c r="N6627" s="14"/>
    </row>
    <row r="6628" spans="1:14" ht="72.75">
      <c r="A6628" s="6">
        <v>6627</v>
      </c>
      <c r="B6628" s="8" t="s">
        <v>8699</v>
      </c>
      <c r="C6628" s="9" t="s">
        <v>9001</v>
      </c>
      <c r="D6628" s="10" t="s">
        <v>8996</v>
      </c>
      <c r="E6628" s="11" t="s">
        <v>9002</v>
      </c>
      <c r="F6628" s="6">
        <v>217533</v>
      </c>
      <c r="G6628" s="6" t="s">
        <v>3248</v>
      </c>
      <c r="H6628" s="16">
        <v>26137000</v>
      </c>
      <c r="I6628" s="12" t="s">
        <v>8998</v>
      </c>
      <c r="J6628" s="12" t="s">
        <v>8999</v>
      </c>
      <c r="K6628" s="15">
        <v>13750000</v>
      </c>
      <c r="L6628" s="13" t="s">
        <v>70</v>
      </c>
      <c r="M6628" s="7">
        <v>1</v>
      </c>
      <c r="N6628" s="14"/>
    </row>
    <row r="6629" spans="1:14" ht="72.75">
      <c r="A6629" s="6">
        <v>6628</v>
      </c>
      <c r="B6629" s="8" t="s">
        <v>8699</v>
      </c>
      <c r="C6629" s="9" t="s">
        <v>8991</v>
      </c>
      <c r="D6629" s="10" t="s">
        <v>6292</v>
      </c>
      <c r="E6629" s="11" t="s">
        <v>9002</v>
      </c>
      <c r="F6629" s="6">
        <v>217533</v>
      </c>
      <c r="G6629" s="6" t="s">
        <v>3248</v>
      </c>
      <c r="H6629" s="16">
        <v>26137000</v>
      </c>
      <c r="I6629" s="12" t="s">
        <v>8998</v>
      </c>
      <c r="J6629" s="12" t="s">
        <v>8999</v>
      </c>
      <c r="K6629" s="15">
        <v>13750000</v>
      </c>
      <c r="L6629" s="13" t="s">
        <v>70</v>
      </c>
      <c r="M6629" s="7">
        <v>0.6</v>
      </c>
      <c r="N6629" s="14"/>
    </row>
    <row r="6630" spans="1:14" ht="72.75">
      <c r="A6630" s="6">
        <v>6629</v>
      </c>
      <c r="B6630" s="8" t="s">
        <v>8699</v>
      </c>
      <c r="C6630" s="9" t="s">
        <v>9000</v>
      </c>
      <c r="D6630" s="10" t="s">
        <v>8996</v>
      </c>
      <c r="E6630" s="11" t="s">
        <v>9002</v>
      </c>
      <c r="F6630" s="6">
        <v>217533</v>
      </c>
      <c r="G6630" s="6" t="s">
        <v>3248</v>
      </c>
      <c r="H6630" s="16">
        <v>26137000</v>
      </c>
      <c r="I6630" s="12" t="s">
        <v>8998</v>
      </c>
      <c r="J6630" s="12" t="s">
        <v>8999</v>
      </c>
      <c r="K6630" s="15">
        <v>13750000</v>
      </c>
      <c r="L6630" s="13" t="s">
        <v>70</v>
      </c>
      <c r="M6630" s="7">
        <v>0.4</v>
      </c>
      <c r="N6630" s="14"/>
    </row>
    <row r="6631" spans="1:14" ht="110.25">
      <c r="A6631" s="6">
        <v>6630</v>
      </c>
      <c r="B6631" s="8" t="s">
        <v>8699</v>
      </c>
      <c r="C6631" s="9" t="s">
        <v>9003</v>
      </c>
      <c r="D6631" s="10" t="s">
        <v>9004</v>
      </c>
      <c r="E6631" s="11" t="s">
        <v>9005</v>
      </c>
      <c r="F6631" s="6">
        <v>422594</v>
      </c>
      <c r="G6631" s="6" t="s">
        <v>808</v>
      </c>
      <c r="H6631" s="16">
        <v>1190034.6000000001</v>
      </c>
      <c r="I6631" s="12" t="s">
        <v>9006</v>
      </c>
      <c r="J6631" s="12">
        <v>44534</v>
      </c>
      <c r="K6631" s="15">
        <v>0</v>
      </c>
      <c r="L6631" s="13" t="s">
        <v>14</v>
      </c>
      <c r="M6631" s="7">
        <v>1</v>
      </c>
      <c r="N6631" s="14"/>
    </row>
    <row r="6632" spans="1:14" ht="63">
      <c r="A6632" s="6">
        <v>6631</v>
      </c>
      <c r="B6632" s="8" t="s">
        <v>8699</v>
      </c>
      <c r="C6632" s="9" t="s">
        <v>9007</v>
      </c>
      <c r="D6632" s="10" t="s">
        <v>9008</v>
      </c>
      <c r="E6632" s="11" t="s">
        <v>9009</v>
      </c>
      <c r="F6632" s="6">
        <v>309303</v>
      </c>
      <c r="G6632" s="6" t="s">
        <v>9010</v>
      </c>
      <c r="H6632" s="16">
        <v>1190034.6000000001</v>
      </c>
      <c r="I6632" s="12" t="s">
        <v>9006</v>
      </c>
      <c r="J6632" s="12">
        <v>44534</v>
      </c>
      <c r="K6632" s="15">
        <v>700000</v>
      </c>
      <c r="L6632" s="13" t="s">
        <v>14</v>
      </c>
      <c r="M6632" s="7">
        <v>1</v>
      </c>
      <c r="N6632" s="14"/>
    </row>
    <row r="6633" spans="1:14" ht="94.5">
      <c r="A6633" s="6">
        <v>6632</v>
      </c>
      <c r="B6633" s="8" t="s">
        <v>8699</v>
      </c>
      <c r="C6633" s="9" t="s">
        <v>9011</v>
      </c>
      <c r="D6633" s="10" t="s">
        <v>9012</v>
      </c>
      <c r="E6633" s="11" t="s">
        <v>9013</v>
      </c>
      <c r="F6633" s="6">
        <v>405824</v>
      </c>
      <c r="G6633" s="6" t="s">
        <v>9010</v>
      </c>
      <c r="H6633" s="16">
        <v>10740462.5</v>
      </c>
      <c r="I6633" s="12" t="s">
        <v>9014</v>
      </c>
      <c r="J6633" s="12" t="s">
        <v>9015</v>
      </c>
      <c r="K6633" s="15">
        <v>700000</v>
      </c>
      <c r="L6633" s="13" t="s">
        <v>14</v>
      </c>
      <c r="M6633" s="7">
        <v>1</v>
      </c>
      <c r="N6633" s="14"/>
    </row>
    <row r="6634" spans="1:14" ht="94.5">
      <c r="A6634" s="6">
        <v>6633</v>
      </c>
      <c r="B6634" s="8" t="s">
        <v>8699</v>
      </c>
      <c r="C6634" s="9" t="s">
        <v>9016</v>
      </c>
      <c r="D6634" s="10" t="s">
        <v>9017</v>
      </c>
      <c r="E6634" s="11" t="s">
        <v>9018</v>
      </c>
      <c r="F6634" s="6">
        <v>414831</v>
      </c>
      <c r="G6634" s="6" t="s">
        <v>9010</v>
      </c>
      <c r="H6634" s="16">
        <v>11339360.550000001</v>
      </c>
      <c r="I6634" s="12" t="s">
        <v>8904</v>
      </c>
      <c r="J6634" s="12" t="s">
        <v>9019</v>
      </c>
      <c r="K6634" s="15">
        <v>0</v>
      </c>
      <c r="L6634" s="13" t="s">
        <v>14</v>
      </c>
      <c r="M6634" s="7">
        <v>1</v>
      </c>
      <c r="N6634" s="14"/>
    </row>
    <row r="6635" spans="1:14" ht="94.5">
      <c r="A6635" s="6">
        <v>6634</v>
      </c>
      <c r="B6635" s="8" t="s">
        <v>8699</v>
      </c>
      <c r="C6635" s="9" t="s">
        <v>9020</v>
      </c>
      <c r="D6635" s="10" t="s">
        <v>9021</v>
      </c>
      <c r="E6635" s="11" t="s">
        <v>9022</v>
      </c>
      <c r="F6635" s="6">
        <v>414832</v>
      </c>
      <c r="G6635" s="6" t="s">
        <v>9010</v>
      </c>
      <c r="H6635" s="16">
        <v>12989309.15</v>
      </c>
      <c r="I6635" s="12" t="s">
        <v>8904</v>
      </c>
      <c r="J6635" s="12" t="s">
        <v>9023</v>
      </c>
      <c r="K6635" s="15">
        <v>2200000</v>
      </c>
      <c r="L6635" s="13" t="s">
        <v>14</v>
      </c>
      <c r="M6635" s="7">
        <v>1</v>
      </c>
      <c r="N6635" s="14"/>
    </row>
    <row r="6636" spans="1:14" ht="94.5">
      <c r="A6636" s="6">
        <v>6635</v>
      </c>
      <c r="B6636" s="8" t="s">
        <v>8699</v>
      </c>
      <c r="C6636" s="9" t="s">
        <v>9024</v>
      </c>
      <c r="D6636" s="10" t="s">
        <v>9025</v>
      </c>
      <c r="E6636" s="11" t="s">
        <v>9026</v>
      </c>
      <c r="F6636" s="6">
        <v>414833</v>
      </c>
      <c r="G6636" s="6" t="s">
        <v>9010</v>
      </c>
      <c r="H6636" s="16">
        <v>9872230.9000000004</v>
      </c>
      <c r="I6636" s="12" t="s">
        <v>8904</v>
      </c>
      <c r="J6636" s="12" t="s">
        <v>9027</v>
      </c>
      <c r="K6636" s="15">
        <v>0</v>
      </c>
      <c r="L6636" s="13" t="s">
        <v>14</v>
      </c>
      <c r="M6636" s="7">
        <v>1</v>
      </c>
      <c r="N6636" s="14"/>
    </row>
    <row r="6637" spans="1:14" ht="63">
      <c r="A6637" s="6">
        <v>6636</v>
      </c>
      <c r="B6637" s="8" t="s">
        <v>8699</v>
      </c>
      <c r="C6637" s="9" t="s">
        <v>8991</v>
      </c>
      <c r="D6637" s="10" t="s">
        <v>6292</v>
      </c>
      <c r="E6637" s="11" t="s">
        <v>9028</v>
      </c>
      <c r="F6637" s="6">
        <v>383945</v>
      </c>
      <c r="G6637" s="6" t="s">
        <v>9010</v>
      </c>
      <c r="H6637" s="16">
        <v>21413978.600000001</v>
      </c>
      <c r="I6637" s="12">
        <v>43893</v>
      </c>
      <c r="J6637" s="12">
        <v>44230</v>
      </c>
      <c r="K6637" s="15">
        <v>4400000</v>
      </c>
      <c r="L6637" s="13" t="s">
        <v>14</v>
      </c>
      <c r="M6637" s="7">
        <v>1</v>
      </c>
      <c r="N6637" s="14"/>
    </row>
    <row r="6638" spans="1:14" ht="110.25">
      <c r="A6638" s="6">
        <v>6637</v>
      </c>
      <c r="B6638" s="8" t="s">
        <v>8699</v>
      </c>
      <c r="C6638" s="9" t="s">
        <v>9029</v>
      </c>
      <c r="D6638" s="10" t="s">
        <v>9030</v>
      </c>
      <c r="E6638" s="11" t="s">
        <v>9031</v>
      </c>
      <c r="F6638" s="6">
        <v>414829</v>
      </c>
      <c r="G6638" s="6" t="s">
        <v>1638</v>
      </c>
      <c r="H6638" s="16">
        <v>3324993</v>
      </c>
      <c r="I6638" s="12" t="s">
        <v>5403</v>
      </c>
      <c r="J6638" s="12" t="s">
        <v>9032</v>
      </c>
      <c r="K6638" s="15">
        <v>1619000</v>
      </c>
      <c r="L6638" s="13" t="s">
        <v>14</v>
      </c>
      <c r="M6638" s="7">
        <v>1</v>
      </c>
      <c r="N6638" s="14"/>
    </row>
    <row r="6639" spans="1:14" ht="94.5">
      <c r="A6639" s="6">
        <v>6638</v>
      </c>
      <c r="B6639" s="8" t="s">
        <v>8699</v>
      </c>
      <c r="C6639" s="9" t="s">
        <v>9033</v>
      </c>
      <c r="D6639" s="10" t="s">
        <v>8934</v>
      </c>
      <c r="E6639" s="11" t="s">
        <v>9034</v>
      </c>
      <c r="F6639" s="6">
        <v>361855</v>
      </c>
      <c r="G6639" s="6" t="s">
        <v>77</v>
      </c>
      <c r="H6639" s="16">
        <v>3324993.35</v>
      </c>
      <c r="I6639" s="12" t="s">
        <v>9035</v>
      </c>
      <c r="J6639" s="12" t="s">
        <v>9036</v>
      </c>
      <c r="K6639" s="15">
        <v>4550466</v>
      </c>
      <c r="L6639" s="13" t="s">
        <v>14</v>
      </c>
      <c r="M6639" s="7">
        <v>1</v>
      </c>
      <c r="N6639" s="14"/>
    </row>
    <row r="6640" spans="1:14" ht="94.5">
      <c r="A6640" s="6">
        <v>6639</v>
      </c>
      <c r="B6640" s="8" t="s">
        <v>8699</v>
      </c>
      <c r="C6640" s="9" t="s">
        <v>9037</v>
      </c>
      <c r="D6640" s="10" t="s">
        <v>9038</v>
      </c>
      <c r="E6640" s="11" t="s">
        <v>9039</v>
      </c>
      <c r="F6640" s="6">
        <v>361856</v>
      </c>
      <c r="G6640" s="6" t="s">
        <v>77</v>
      </c>
      <c r="H6640" s="16">
        <v>11774300</v>
      </c>
      <c r="I6640" s="12" t="s">
        <v>9040</v>
      </c>
      <c r="J6640" s="12" t="s">
        <v>5408</v>
      </c>
      <c r="K6640" s="15">
        <v>2244311</v>
      </c>
      <c r="L6640" s="13" t="s">
        <v>14</v>
      </c>
      <c r="M6640" s="7">
        <v>1</v>
      </c>
      <c r="N6640" s="14"/>
    </row>
    <row r="6641" spans="1:14" ht="94.5">
      <c r="A6641" s="6">
        <v>6640</v>
      </c>
      <c r="B6641" s="8" t="s">
        <v>8699</v>
      </c>
      <c r="C6641" s="9" t="s">
        <v>9041</v>
      </c>
      <c r="D6641" s="10" t="s">
        <v>8978</v>
      </c>
      <c r="E6641" s="11" t="s">
        <v>9042</v>
      </c>
      <c r="F6641" s="6">
        <v>361857</v>
      </c>
      <c r="G6641" s="6" t="s">
        <v>77</v>
      </c>
      <c r="H6641" s="16">
        <v>12694850</v>
      </c>
      <c r="I6641" s="12" t="s">
        <v>9040</v>
      </c>
      <c r="J6641" s="12" t="s">
        <v>709</v>
      </c>
      <c r="K6641" s="15">
        <v>5783308</v>
      </c>
      <c r="L6641" s="13" t="s">
        <v>14</v>
      </c>
      <c r="M6641" s="7">
        <v>1</v>
      </c>
      <c r="N6641" s="14"/>
    </row>
    <row r="6642" spans="1:14" ht="110.25">
      <c r="A6642" s="6">
        <v>6641</v>
      </c>
      <c r="B6642" s="8" t="s">
        <v>8699</v>
      </c>
      <c r="C6642" s="9" t="s">
        <v>9043</v>
      </c>
      <c r="D6642" s="10" t="s">
        <v>9044</v>
      </c>
      <c r="E6642" s="11" t="s">
        <v>9045</v>
      </c>
      <c r="F6642" s="6">
        <v>361858</v>
      </c>
      <c r="G6642" s="6" t="s">
        <v>77</v>
      </c>
      <c r="H6642" s="16">
        <v>12763250</v>
      </c>
      <c r="I6642" s="12" t="s">
        <v>9040</v>
      </c>
      <c r="J6642" s="12" t="s">
        <v>9036</v>
      </c>
      <c r="K6642" s="15">
        <v>3338142</v>
      </c>
      <c r="L6642" s="13" t="s">
        <v>14</v>
      </c>
      <c r="M6642" s="7">
        <v>1</v>
      </c>
      <c r="N6642" s="14"/>
    </row>
    <row r="6643" spans="1:14" ht="94.5">
      <c r="A6643" s="6">
        <v>6642</v>
      </c>
      <c r="B6643" s="8" t="s">
        <v>8699</v>
      </c>
      <c r="C6643" s="9" t="s">
        <v>9046</v>
      </c>
      <c r="D6643" s="10" t="s">
        <v>8701</v>
      </c>
      <c r="E6643" s="11" t="s">
        <v>9047</v>
      </c>
      <c r="F6643" s="6">
        <v>378476</v>
      </c>
      <c r="G6643" s="6" t="s">
        <v>77</v>
      </c>
      <c r="H6643" s="16">
        <v>1424620</v>
      </c>
      <c r="I6643" s="12" t="s">
        <v>9048</v>
      </c>
      <c r="J6643" s="12" t="s">
        <v>9049</v>
      </c>
      <c r="K6643" s="15">
        <v>533000</v>
      </c>
      <c r="L6643" s="13" t="s">
        <v>14</v>
      </c>
      <c r="M6643" s="7">
        <v>1</v>
      </c>
      <c r="N6643" s="14"/>
    </row>
    <row r="6644" spans="1:14" ht="94.5">
      <c r="A6644" s="6">
        <v>6643</v>
      </c>
      <c r="B6644" s="8" t="s">
        <v>8699</v>
      </c>
      <c r="C6644" s="9" t="s">
        <v>9050</v>
      </c>
      <c r="D6644" s="10" t="s">
        <v>9051</v>
      </c>
      <c r="E6644" s="11" t="s">
        <v>9052</v>
      </c>
      <c r="F6644" s="6">
        <v>390674</v>
      </c>
      <c r="G6644" s="6" t="s">
        <v>77</v>
      </c>
      <c r="H6644" s="16">
        <v>13141350</v>
      </c>
      <c r="I6644" s="12" t="s">
        <v>8877</v>
      </c>
      <c r="J6644" s="12" t="s">
        <v>8431</v>
      </c>
      <c r="K6644" s="15">
        <v>719863</v>
      </c>
      <c r="L6644" s="13" t="s">
        <v>14</v>
      </c>
      <c r="M6644" s="7">
        <v>1</v>
      </c>
      <c r="N6644" s="14"/>
    </row>
    <row r="6645" spans="1:14" ht="94.5">
      <c r="A6645" s="6">
        <v>6644</v>
      </c>
      <c r="B6645" s="8" t="s">
        <v>8699</v>
      </c>
      <c r="C6645" s="9" t="s">
        <v>9053</v>
      </c>
      <c r="D6645" s="10" t="s">
        <v>9054</v>
      </c>
      <c r="E6645" s="11" t="s">
        <v>9055</v>
      </c>
      <c r="F6645" s="6">
        <v>390676</v>
      </c>
      <c r="G6645" s="6" t="s">
        <v>77</v>
      </c>
      <c r="H6645" s="16">
        <v>6507500</v>
      </c>
      <c r="I6645" s="12" t="s">
        <v>9056</v>
      </c>
      <c r="J6645" s="12" t="s">
        <v>9057</v>
      </c>
      <c r="K6645" s="15">
        <v>4207760</v>
      </c>
      <c r="L6645" s="13" t="s">
        <v>14</v>
      </c>
      <c r="M6645" s="7">
        <v>1</v>
      </c>
      <c r="N6645" s="14"/>
    </row>
    <row r="6646" spans="1:14" ht="94.5">
      <c r="A6646" s="6">
        <v>6645</v>
      </c>
      <c r="B6646" s="8" t="s">
        <v>8699</v>
      </c>
      <c r="C6646" s="9" t="s">
        <v>9058</v>
      </c>
      <c r="D6646" s="10" t="s">
        <v>9059</v>
      </c>
      <c r="E6646" s="11" t="s">
        <v>9060</v>
      </c>
      <c r="F6646" s="6">
        <v>390678</v>
      </c>
      <c r="G6646" s="6" t="s">
        <v>77</v>
      </c>
      <c r="H6646" s="16">
        <v>6642400</v>
      </c>
      <c r="I6646" s="12" t="s">
        <v>9056</v>
      </c>
      <c r="J6646" s="12" t="s">
        <v>9036</v>
      </c>
      <c r="K6646" s="15">
        <v>0</v>
      </c>
      <c r="L6646" s="13" t="s">
        <v>14</v>
      </c>
      <c r="M6646" s="7">
        <v>1</v>
      </c>
      <c r="N6646" s="14"/>
    </row>
    <row r="6647" spans="1:14" ht="94.5">
      <c r="A6647" s="6">
        <v>6646</v>
      </c>
      <c r="B6647" s="8" t="s">
        <v>8699</v>
      </c>
      <c r="C6647" s="9" t="s">
        <v>9061</v>
      </c>
      <c r="D6647" s="10" t="s">
        <v>9062</v>
      </c>
      <c r="E6647" s="11" t="s">
        <v>9063</v>
      </c>
      <c r="F6647" s="6">
        <v>390679</v>
      </c>
      <c r="G6647" s="6" t="s">
        <v>77</v>
      </c>
      <c r="H6647" s="16">
        <v>6650000</v>
      </c>
      <c r="I6647" s="12" t="s">
        <v>9064</v>
      </c>
      <c r="J6647" s="12" t="s">
        <v>700</v>
      </c>
      <c r="K6647" s="15">
        <v>0</v>
      </c>
      <c r="L6647" s="13" t="s">
        <v>14</v>
      </c>
      <c r="M6647" s="7">
        <v>1</v>
      </c>
      <c r="N6647" s="14"/>
    </row>
    <row r="6648" spans="1:14" ht="94.5">
      <c r="A6648" s="6">
        <v>6647</v>
      </c>
      <c r="B6648" s="8" t="s">
        <v>8699</v>
      </c>
      <c r="C6648" s="9" t="s">
        <v>9065</v>
      </c>
      <c r="D6648" s="10" t="s">
        <v>9066</v>
      </c>
      <c r="E6648" s="11" t="s">
        <v>9067</v>
      </c>
      <c r="F6648" s="6">
        <v>399074</v>
      </c>
      <c r="G6648" s="6" t="s">
        <v>77</v>
      </c>
      <c r="H6648" s="16">
        <v>11994700</v>
      </c>
      <c r="I6648" s="12" t="s">
        <v>9064</v>
      </c>
      <c r="J6648" s="12">
        <v>44230</v>
      </c>
      <c r="K6648" s="15">
        <v>3907334</v>
      </c>
      <c r="L6648" s="13" t="s">
        <v>14</v>
      </c>
      <c r="M6648" s="7">
        <v>1</v>
      </c>
      <c r="N6648" s="14"/>
    </row>
    <row r="6649" spans="1:14" ht="94.5">
      <c r="A6649" s="6">
        <v>6648</v>
      </c>
      <c r="B6649" s="8" t="s">
        <v>8699</v>
      </c>
      <c r="C6649" s="9" t="s">
        <v>9068</v>
      </c>
      <c r="D6649" s="10" t="s">
        <v>9069</v>
      </c>
      <c r="E6649" s="11" t="s">
        <v>9070</v>
      </c>
      <c r="F6649" s="6">
        <v>390677</v>
      </c>
      <c r="G6649" s="6" t="s">
        <v>77</v>
      </c>
      <c r="H6649" s="16">
        <v>7999000</v>
      </c>
      <c r="I6649" s="12" t="s">
        <v>8450</v>
      </c>
      <c r="J6649" s="12">
        <v>44228</v>
      </c>
      <c r="K6649" s="15">
        <v>3649713</v>
      </c>
      <c r="L6649" s="13" t="s">
        <v>14</v>
      </c>
      <c r="M6649" s="7">
        <v>1</v>
      </c>
      <c r="N6649" s="14"/>
    </row>
    <row r="6650" spans="1:14" ht="315">
      <c r="A6650" s="6">
        <v>6649</v>
      </c>
      <c r="B6650" s="8" t="s">
        <v>8699</v>
      </c>
      <c r="C6650" s="9" t="s">
        <v>9071</v>
      </c>
      <c r="D6650" s="10" t="s">
        <v>9072</v>
      </c>
      <c r="E6650" s="11" t="s">
        <v>9073</v>
      </c>
      <c r="F6650" s="6">
        <v>386181</v>
      </c>
      <c r="G6650" s="6" t="s">
        <v>794</v>
      </c>
      <c r="H6650" s="16">
        <v>12495686.300000001</v>
      </c>
      <c r="I6650" s="12">
        <v>43984</v>
      </c>
      <c r="J6650" s="12">
        <v>44256</v>
      </c>
      <c r="K6650" s="15">
        <v>6500000</v>
      </c>
      <c r="L6650" s="13" t="s">
        <v>14</v>
      </c>
      <c r="M6650" s="7">
        <v>1</v>
      </c>
      <c r="N6650" s="14"/>
    </row>
    <row r="6651" spans="1:14" ht="126">
      <c r="A6651" s="6">
        <v>6650</v>
      </c>
      <c r="B6651" s="8" t="s">
        <v>8699</v>
      </c>
      <c r="C6651" s="9" t="s">
        <v>9074</v>
      </c>
      <c r="D6651" s="10" t="s">
        <v>9075</v>
      </c>
      <c r="E6651" s="11" t="s">
        <v>9076</v>
      </c>
      <c r="F6651" s="6">
        <v>386180</v>
      </c>
      <c r="G6651" s="6" t="s">
        <v>794</v>
      </c>
      <c r="H6651" s="16">
        <v>8878948.9000000004</v>
      </c>
      <c r="I6651" s="12">
        <v>43923</v>
      </c>
      <c r="J6651" s="12" t="s">
        <v>9077</v>
      </c>
      <c r="K6651" s="15">
        <v>5915647</v>
      </c>
      <c r="L6651" s="13" t="s">
        <v>14</v>
      </c>
      <c r="M6651" s="7">
        <v>1</v>
      </c>
      <c r="N6651" s="14"/>
    </row>
    <row r="6652" spans="1:14" ht="346.5">
      <c r="A6652" s="6">
        <v>6651</v>
      </c>
      <c r="B6652" s="8" t="s">
        <v>8699</v>
      </c>
      <c r="C6652" s="9" t="s">
        <v>9078</v>
      </c>
      <c r="D6652" s="10" t="s">
        <v>9079</v>
      </c>
      <c r="E6652" s="11" t="s">
        <v>9080</v>
      </c>
      <c r="F6652" s="6">
        <v>380810</v>
      </c>
      <c r="G6652" s="6" t="s">
        <v>794</v>
      </c>
      <c r="H6652" s="16">
        <v>12407361.949999999</v>
      </c>
      <c r="I6652" s="12">
        <v>43923</v>
      </c>
      <c r="J6652" s="12">
        <v>44471</v>
      </c>
      <c r="K6652" s="15">
        <v>2011000</v>
      </c>
      <c r="L6652" s="13" t="s">
        <v>14</v>
      </c>
      <c r="M6652" s="7">
        <v>1</v>
      </c>
      <c r="N6652" s="14"/>
    </row>
    <row r="6653" spans="1:14" ht="141.75">
      <c r="A6653" s="6">
        <v>6652</v>
      </c>
      <c r="B6653" s="8" t="s">
        <v>8699</v>
      </c>
      <c r="C6653" s="9" t="s">
        <v>9081</v>
      </c>
      <c r="D6653" s="10" t="s">
        <v>9082</v>
      </c>
      <c r="E6653" s="11" t="s">
        <v>9083</v>
      </c>
      <c r="F6653" s="6">
        <v>380812</v>
      </c>
      <c r="G6653" s="6" t="s">
        <v>794</v>
      </c>
      <c r="H6653" s="16">
        <v>5753548.6500000004</v>
      </c>
      <c r="I6653" s="12">
        <v>44106</v>
      </c>
      <c r="J6653" s="12" t="s">
        <v>9084</v>
      </c>
      <c r="K6653" s="15">
        <v>3989185</v>
      </c>
      <c r="L6653" s="13" t="s">
        <v>14</v>
      </c>
      <c r="M6653" s="7">
        <v>1</v>
      </c>
      <c r="N6653" s="14"/>
    </row>
    <row r="6654" spans="1:14" ht="330.75">
      <c r="A6654" s="6">
        <v>6653</v>
      </c>
      <c r="B6654" s="8" t="s">
        <v>8699</v>
      </c>
      <c r="C6654" s="9" t="s">
        <v>9085</v>
      </c>
      <c r="D6654" s="10" t="s">
        <v>9086</v>
      </c>
      <c r="E6654" s="11" t="s">
        <v>9087</v>
      </c>
      <c r="F6654" s="6">
        <v>397545</v>
      </c>
      <c r="G6654" s="6" t="s">
        <v>794</v>
      </c>
      <c r="H6654" s="16" t="s">
        <v>9088</v>
      </c>
      <c r="I6654" s="12">
        <v>44077</v>
      </c>
      <c r="J6654" s="12" t="s">
        <v>9089</v>
      </c>
      <c r="K6654" s="15">
        <v>5642353</v>
      </c>
      <c r="L6654" s="13" t="s">
        <v>14</v>
      </c>
      <c r="M6654" s="7">
        <v>1</v>
      </c>
      <c r="N6654" s="14"/>
    </row>
    <row r="6655" spans="1:14" ht="189">
      <c r="A6655" s="6">
        <v>6654</v>
      </c>
      <c r="B6655" s="8" t="s">
        <v>8699</v>
      </c>
      <c r="C6655" s="9" t="s">
        <v>9090</v>
      </c>
      <c r="D6655" s="10" t="s">
        <v>9091</v>
      </c>
      <c r="E6655" s="11" t="s">
        <v>9092</v>
      </c>
      <c r="F6655" s="6">
        <v>397547</v>
      </c>
      <c r="G6655" s="6" t="s">
        <v>794</v>
      </c>
      <c r="H6655" s="16">
        <v>9371600.8499999996</v>
      </c>
      <c r="I6655" s="12">
        <v>44046</v>
      </c>
      <c r="J6655" s="12" t="s">
        <v>1770</v>
      </c>
      <c r="K6655" s="15">
        <v>4000000</v>
      </c>
      <c r="L6655" s="13" t="s">
        <v>14</v>
      </c>
      <c r="M6655" s="7">
        <v>1</v>
      </c>
      <c r="N6655" s="14"/>
    </row>
    <row r="6656" spans="1:14" ht="126">
      <c r="A6656" s="6">
        <v>6655</v>
      </c>
      <c r="B6656" s="8" t="s">
        <v>8699</v>
      </c>
      <c r="C6656" s="9" t="s">
        <v>9093</v>
      </c>
      <c r="D6656" s="10" t="s">
        <v>9094</v>
      </c>
      <c r="E6656" s="11" t="s">
        <v>9095</v>
      </c>
      <c r="F6656" s="6">
        <v>405825</v>
      </c>
      <c r="G6656" s="6" t="s">
        <v>794</v>
      </c>
      <c r="H6656" s="16">
        <v>16500352.869000001</v>
      </c>
      <c r="I6656" s="12" t="s">
        <v>9096</v>
      </c>
      <c r="J6656" s="12">
        <v>44474</v>
      </c>
      <c r="K6656" s="15">
        <v>6941815</v>
      </c>
      <c r="L6656" s="13" t="s">
        <v>14</v>
      </c>
      <c r="M6656" s="7">
        <v>1</v>
      </c>
      <c r="N6656" s="14"/>
    </row>
    <row r="6657" spans="1:14" ht="157.5">
      <c r="A6657" s="6">
        <v>6656</v>
      </c>
      <c r="B6657" s="8" t="s">
        <v>8699</v>
      </c>
      <c r="C6657" s="9" t="s">
        <v>9097</v>
      </c>
      <c r="D6657" s="10" t="s">
        <v>9098</v>
      </c>
      <c r="E6657" s="11" t="s">
        <v>9099</v>
      </c>
      <c r="F6657" s="6">
        <v>444033</v>
      </c>
      <c r="G6657" s="6" t="s">
        <v>794</v>
      </c>
      <c r="H6657" s="16">
        <v>18206271.921</v>
      </c>
      <c r="I6657" s="12">
        <v>43989</v>
      </c>
      <c r="J6657" s="12" t="s">
        <v>4369</v>
      </c>
      <c r="K6657" s="15">
        <v>0</v>
      </c>
      <c r="L6657" s="13" t="s">
        <v>70</v>
      </c>
      <c r="M6657" s="7">
        <v>1</v>
      </c>
      <c r="N6657" s="14"/>
    </row>
    <row r="6658" spans="1:14" ht="157.5">
      <c r="A6658" s="6">
        <v>6657</v>
      </c>
      <c r="B6658" s="8" t="s">
        <v>8699</v>
      </c>
      <c r="C6658" s="9" t="s">
        <v>8991</v>
      </c>
      <c r="D6658" s="10" t="s">
        <v>6292</v>
      </c>
      <c r="E6658" s="11" t="s">
        <v>9099</v>
      </c>
      <c r="F6658" s="6">
        <v>444033</v>
      </c>
      <c r="G6658" s="6" t="s">
        <v>794</v>
      </c>
      <c r="H6658" s="16">
        <v>18206271.921</v>
      </c>
      <c r="I6658" s="12">
        <v>43989</v>
      </c>
      <c r="J6658" s="12" t="s">
        <v>4369</v>
      </c>
      <c r="K6658" s="15">
        <v>0</v>
      </c>
      <c r="L6658" s="13" t="s">
        <v>70</v>
      </c>
      <c r="M6658" s="7">
        <v>0.45</v>
      </c>
      <c r="N6658" s="14"/>
    </row>
    <row r="6659" spans="1:14" ht="157.5">
      <c r="A6659" s="6">
        <v>6658</v>
      </c>
      <c r="B6659" s="8" t="s">
        <v>8699</v>
      </c>
      <c r="C6659" s="9" t="s">
        <v>9100</v>
      </c>
      <c r="D6659" s="10" t="s">
        <v>9101</v>
      </c>
      <c r="E6659" s="11" t="s">
        <v>9099</v>
      </c>
      <c r="F6659" s="6">
        <v>444033</v>
      </c>
      <c r="G6659" s="6" t="s">
        <v>794</v>
      </c>
      <c r="H6659" s="16">
        <v>18206271.921</v>
      </c>
      <c r="I6659" s="12">
        <v>43989</v>
      </c>
      <c r="J6659" s="12" t="s">
        <v>4369</v>
      </c>
      <c r="K6659" s="15">
        <v>0</v>
      </c>
      <c r="L6659" s="13" t="s">
        <v>70</v>
      </c>
      <c r="M6659" s="7">
        <v>0.3</v>
      </c>
      <c r="N6659" s="14"/>
    </row>
    <row r="6660" spans="1:14" ht="157.5">
      <c r="A6660" s="6">
        <v>6659</v>
      </c>
      <c r="B6660" s="8" t="s">
        <v>8699</v>
      </c>
      <c r="C6660" s="9" t="s">
        <v>9102</v>
      </c>
      <c r="D6660" s="10" t="s">
        <v>9103</v>
      </c>
      <c r="E6660" s="11" t="s">
        <v>9099</v>
      </c>
      <c r="F6660" s="6">
        <v>444033</v>
      </c>
      <c r="G6660" s="6" t="s">
        <v>794</v>
      </c>
      <c r="H6660" s="16">
        <v>18206271.921</v>
      </c>
      <c r="I6660" s="12">
        <v>43989</v>
      </c>
      <c r="J6660" s="12" t="s">
        <v>4369</v>
      </c>
      <c r="K6660" s="15">
        <v>0</v>
      </c>
      <c r="L6660" s="13" t="s">
        <v>70</v>
      </c>
      <c r="M6660" s="7">
        <v>0.25</v>
      </c>
      <c r="N6660" s="14"/>
    </row>
    <row r="6661" spans="1:14" ht="173.25">
      <c r="A6661" s="6">
        <v>6660</v>
      </c>
      <c r="B6661" s="8" t="s">
        <v>8699</v>
      </c>
      <c r="C6661" s="9" t="s">
        <v>9104</v>
      </c>
      <c r="D6661" s="10" t="s">
        <v>9105</v>
      </c>
      <c r="E6661" s="11" t="s">
        <v>9106</v>
      </c>
      <c r="F6661" s="6">
        <v>503703</v>
      </c>
      <c r="G6661" s="6" t="s">
        <v>794</v>
      </c>
      <c r="H6661" s="16" t="s">
        <v>9107</v>
      </c>
      <c r="I6661" s="12" t="s">
        <v>9108</v>
      </c>
      <c r="J6661" s="12">
        <v>44358</v>
      </c>
      <c r="K6661" s="15">
        <v>0</v>
      </c>
      <c r="L6661" s="13" t="s">
        <v>14</v>
      </c>
      <c r="M6661" s="7">
        <v>1</v>
      </c>
      <c r="N6661" s="14"/>
    </row>
    <row r="6662" spans="1:14" ht="126">
      <c r="A6662" s="6">
        <v>6661</v>
      </c>
      <c r="B6662" s="8" t="s">
        <v>8699</v>
      </c>
      <c r="C6662" s="9" t="s">
        <v>9109</v>
      </c>
      <c r="D6662" s="10" t="s">
        <v>9110</v>
      </c>
      <c r="E6662" s="11" t="s">
        <v>9111</v>
      </c>
      <c r="F6662" s="6">
        <v>510511</v>
      </c>
      <c r="G6662" s="6" t="s">
        <v>848</v>
      </c>
      <c r="H6662" s="16" t="s">
        <v>9112</v>
      </c>
      <c r="I6662" s="12" t="s">
        <v>9113</v>
      </c>
      <c r="J6662" s="12" t="s">
        <v>9114</v>
      </c>
      <c r="K6662" s="15">
        <v>0</v>
      </c>
      <c r="L6662" s="13" t="s">
        <v>14</v>
      </c>
      <c r="M6662" s="7">
        <v>1</v>
      </c>
      <c r="N6662" s="14"/>
    </row>
    <row r="6663" spans="1:14" ht="126">
      <c r="A6663" s="6">
        <v>6662</v>
      </c>
      <c r="B6663" s="8" t="s">
        <v>8699</v>
      </c>
      <c r="C6663" s="9" t="s">
        <v>9115</v>
      </c>
      <c r="D6663" s="10" t="s">
        <v>9116</v>
      </c>
      <c r="E6663" s="11" t="s">
        <v>9117</v>
      </c>
      <c r="F6663" s="6">
        <v>510228</v>
      </c>
      <c r="G6663" s="6" t="s">
        <v>3248</v>
      </c>
      <c r="H6663" s="16" t="s">
        <v>9118</v>
      </c>
      <c r="I6663" s="12" t="s">
        <v>9108</v>
      </c>
      <c r="J6663" s="12">
        <v>44355</v>
      </c>
      <c r="K6663" s="15">
        <v>1500000</v>
      </c>
      <c r="L6663" s="13" t="s">
        <v>14</v>
      </c>
      <c r="M6663" s="7">
        <v>1</v>
      </c>
      <c r="N6663" s="14"/>
    </row>
    <row r="6664" spans="1:14" ht="126">
      <c r="A6664" s="6">
        <v>6663</v>
      </c>
      <c r="B6664" s="8" t="s">
        <v>8699</v>
      </c>
      <c r="C6664" s="9" t="s">
        <v>9119</v>
      </c>
      <c r="D6664" s="10" t="s">
        <v>9120</v>
      </c>
      <c r="E6664" s="11" t="s">
        <v>9121</v>
      </c>
      <c r="F6664" s="6">
        <v>510512</v>
      </c>
      <c r="G6664" s="6" t="s">
        <v>848</v>
      </c>
      <c r="H6664" s="16" t="s">
        <v>9122</v>
      </c>
      <c r="I6664" s="12" t="s">
        <v>9108</v>
      </c>
      <c r="J6664" s="12" t="s">
        <v>9123</v>
      </c>
      <c r="K6664" s="15">
        <v>0</v>
      </c>
      <c r="L6664" s="13" t="s">
        <v>14</v>
      </c>
      <c r="M6664" s="7">
        <v>1</v>
      </c>
      <c r="N6664" s="14"/>
    </row>
    <row r="6665" spans="1:14" ht="126">
      <c r="A6665" s="6">
        <v>6664</v>
      </c>
      <c r="B6665" s="8" t="s">
        <v>8699</v>
      </c>
      <c r="C6665" s="9" t="s">
        <v>9124</v>
      </c>
      <c r="D6665" s="10" t="s">
        <v>9125</v>
      </c>
      <c r="E6665" s="11" t="s">
        <v>9126</v>
      </c>
      <c r="F6665" s="6">
        <v>420798</v>
      </c>
      <c r="G6665" s="6" t="s">
        <v>9127</v>
      </c>
      <c r="H6665" s="16">
        <v>5333072.6960000005</v>
      </c>
      <c r="I6665" s="12">
        <v>44017</v>
      </c>
      <c r="J6665" s="12">
        <v>44349</v>
      </c>
      <c r="K6665" s="15">
        <v>4407421</v>
      </c>
      <c r="L6665" s="13" t="s">
        <v>14</v>
      </c>
      <c r="M6665" s="7">
        <v>1</v>
      </c>
      <c r="N6665" s="14"/>
    </row>
    <row r="6666" spans="1:14" ht="94.5">
      <c r="A6666" s="6">
        <v>6665</v>
      </c>
      <c r="B6666" s="8" t="s">
        <v>8699</v>
      </c>
      <c r="C6666" s="9" t="s">
        <v>9128</v>
      </c>
      <c r="D6666" s="10" t="s">
        <v>9129</v>
      </c>
      <c r="E6666" s="11" t="s">
        <v>9130</v>
      </c>
      <c r="F6666" s="6">
        <v>446718</v>
      </c>
      <c r="G6666" s="6" t="s">
        <v>9131</v>
      </c>
      <c r="H6666" s="16">
        <v>17530255</v>
      </c>
      <c r="I6666" s="12" t="s">
        <v>9132</v>
      </c>
      <c r="J6666" s="12" t="s">
        <v>8325</v>
      </c>
      <c r="K6666" s="15">
        <v>3150000</v>
      </c>
      <c r="L6666" s="13" t="s">
        <v>14</v>
      </c>
      <c r="M6666" s="7">
        <v>1</v>
      </c>
      <c r="N6666" s="14"/>
    </row>
    <row r="6667" spans="1:14" ht="173.25">
      <c r="A6667" s="6">
        <v>6666</v>
      </c>
      <c r="B6667" s="8" t="s">
        <v>8699</v>
      </c>
      <c r="C6667" s="9" t="s">
        <v>9133</v>
      </c>
      <c r="D6667" s="10" t="s">
        <v>9134</v>
      </c>
      <c r="E6667" s="11" t="s">
        <v>9135</v>
      </c>
      <c r="F6667" s="6">
        <v>436065</v>
      </c>
      <c r="G6667" s="6" t="s">
        <v>9127</v>
      </c>
      <c r="H6667" s="16">
        <v>5456452.9170000004</v>
      </c>
      <c r="I6667" s="12">
        <v>43896</v>
      </c>
      <c r="J6667" s="12">
        <v>44084</v>
      </c>
      <c r="K6667" s="15">
        <v>3463000</v>
      </c>
      <c r="L6667" s="13" t="s">
        <v>14</v>
      </c>
      <c r="M6667" s="7">
        <v>1</v>
      </c>
      <c r="N6667" s="14"/>
    </row>
    <row r="6668" spans="1:14" ht="126">
      <c r="A6668" s="6">
        <v>6667</v>
      </c>
      <c r="B6668" s="8" t="s">
        <v>8699</v>
      </c>
      <c r="C6668" s="9" t="s">
        <v>9136</v>
      </c>
      <c r="D6668" s="10" t="s">
        <v>9134</v>
      </c>
      <c r="E6668" s="11" t="s">
        <v>9137</v>
      </c>
      <c r="F6668" s="6">
        <v>415211</v>
      </c>
      <c r="G6668" s="6" t="s">
        <v>1369</v>
      </c>
      <c r="H6668" s="16">
        <v>2381367.4010000001</v>
      </c>
      <c r="I6668" s="12" t="s">
        <v>9138</v>
      </c>
      <c r="J6668" s="12" t="s">
        <v>8931</v>
      </c>
      <c r="K6668" s="15">
        <v>340945</v>
      </c>
      <c r="L6668" s="13" t="s">
        <v>14</v>
      </c>
      <c r="M6668" s="7">
        <v>1</v>
      </c>
      <c r="N6668" s="14"/>
    </row>
    <row r="6669" spans="1:14" ht="267.75">
      <c r="A6669" s="6">
        <v>6668</v>
      </c>
      <c r="B6669" s="8" t="s">
        <v>8699</v>
      </c>
      <c r="C6669" s="9" t="s">
        <v>9139</v>
      </c>
      <c r="D6669" s="10" t="s">
        <v>9134</v>
      </c>
      <c r="E6669" s="11" t="s">
        <v>9140</v>
      </c>
      <c r="F6669" s="6">
        <v>410971</v>
      </c>
      <c r="G6669" s="6" t="s">
        <v>1369</v>
      </c>
      <c r="H6669" s="16">
        <v>2476624.87</v>
      </c>
      <c r="I6669" s="12" t="s">
        <v>9138</v>
      </c>
      <c r="J6669" s="12" t="s">
        <v>8907</v>
      </c>
      <c r="K6669" s="15">
        <v>859055</v>
      </c>
      <c r="L6669" s="13" t="s">
        <v>14</v>
      </c>
      <c r="M6669" s="7">
        <v>1</v>
      </c>
      <c r="N6669" s="14"/>
    </row>
    <row r="6670" spans="1:14" ht="78.75">
      <c r="A6670" s="6">
        <v>6669</v>
      </c>
      <c r="B6670" s="8" t="s">
        <v>8699</v>
      </c>
      <c r="C6670" s="9" t="s">
        <v>9141</v>
      </c>
      <c r="D6670" s="10" t="s">
        <v>9142</v>
      </c>
      <c r="E6670" s="11" t="s">
        <v>9143</v>
      </c>
      <c r="F6670" s="6">
        <v>349650</v>
      </c>
      <c r="G6670" s="6" t="s">
        <v>801</v>
      </c>
      <c r="H6670" s="16">
        <v>31198540.100000001</v>
      </c>
      <c r="I6670" s="12">
        <v>43567</v>
      </c>
      <c r="J6670" s="12">
        <v>44475</v>
      </c>
      <c r="K6670" s="15">
        <v>15058423</v>
      </c>
      <c r="L6670" s="13" t="s">
        <v>70</v>
      </c>
      <c r="M6670" s="7">
        <v>1</v>
      </c>
      <c r="N6670" s="14"/>
    </row>
    <row r="6671" spans="1:14" ht="78.75">
      <c r="A6671" s="6">
        <v>6670</v>
      </c>
      <c r="B6671" s="8" t="s">
        <v>8699</v>
      </c>
      <c r="C6671" s="9" t="s">
        <v>9144</v>
      </c>
      <c r="D6671" s="10" t="s">
        <v>9145</v>
      </c>
      <c r="E6671" s="11" t="s">
        <v>9143</v>
      </c>
      <c r="F6671" s="6">
        <v>349650</v>
      </c>
      <c r="G6671" s="6" t="s">
        <v>801</v>
      </c>
      <c r="H6671" s="16">
        <v>31198540.100000001</v>
      </c>
      <c r="I6671" s="12">
        <v>43567</v>
      </c>
      <c r="J6671" s="12">
        <v>44475</v>
      </c>
      <c r="K6671" s="15">
        <v>15058423</v>
      </c>
      <c r="L6671" s="13" t="s">
        <v>70</v>
      </c>
      <c r="M6671" s="7">
        <v>0.51</v>
      </c>
      <c r="N6671" s="14"/>
    </row>
    <row r="6672" spans="1:14" ht="78.75">
      <c r="A6672" s="6">
        <v>6671</v>
      </c>
      <c r="B6672" s="8" t="s">
        <v>8699</v>
      </c>
      <c r="C6672" s="9" t="s">
        <v>9146</v>
      </c>
      <c r="D6672" s="10" t="s">
        <v>9147</v>
      </c>
      <c r="E6672" s="11" t="s">
        <v>9143</v>
      </c>
      <c r="F6672" s="6">
        <v>349650</v>
      </c>
      <c r="G6672" s="6" t="s">
        <v>801</v>
      </c>
      <c r="H6672" s="16">
        <v>31198540.100000001</v>
      </c>
      <c r="I6672" s="12">
        <v>43567</v>
      </c>
      <c r="J6672" s="12">
        <v>44475</v>
      </c>
      <c r="K6672" s="15">
        <v>15058423</v>
      </c>
      <c r="L6672" s="13" t="s">
        <v>70</v>
      </c>
      <c r="M6672" s="7">
        <v>0.49</v>
      </c>
      <c r="N6672" s="14"/>
    </row>
    <row r="6673" spans="1:14" ht="78.75">
      <c r="A6673" s="6">
        <v>6672</v>
      </c>
      <c r="B6673" s="8" t="s">
        <v>8699</v>
      </c>
      <c r="C6673" s="9" t="s">
        <v>9148</v>
      </c>
      <c r="D6673" s="10" t="s">
        <v>8975</v>
      </c>
      <c r="E6673" s="11" t="s">
        <v>9149</v>
      </c>
      <c r="F6673" s="6">
        <v>415212</v>
      </c>
      <c r="G6673" s="6" t="s">
        <v>801</v>
      </c>
      <c r="H6673" s="16">
        <v>26092637.98</v>
      </c>
      <c r="I6673" s="12" t="s">
        <v>9150</v>
      </c>
      <c r="J6673" s="12" t="s">
        <v>9151</v>
      </c>
      <c r="K6673" s="15">
        <v>16485574</v>
      </c>
      <c r="L6673" s="13" t="s">
        <v>70</v>
      </c>
      <c r="M6673" s="7">
        <v>1</v>
      </c>
      <c r="N6673" s="14"/>
    </row>
    <row r="6674" spans="1:14" ht="94.5">
      <c r="A6674" s="6">
        <v>6673</v>
      </c>
      <c r="B6674" s="8" t="s">
        <v>8699</v>
      </c>
      <c r="C6674" s="9" t="s">
        <v>8760</v>
      </c>
      <c r="D6674" s="10" t="s">
        <v>9152</v>
      </c>
      <c r="E6674" s="11" t="s">
        <v>9149</v>
      </c>
      <c r="F6674" s="6">
        <v>415212</v>
      </c>
      <c r="G6674" s="6" t="s">
        <v>801</v>
      </c>
      <c r="H6674" s="16">
        <v>26092637.98</v>
      </c>
      <c r="I6674" s="12" t="s">
        <v>9150</v>
      </c>
      <c r="J6674" s="12" t="s">
        <v>9151</v>
      </c>
      <c r="K6674" s="15">
        <v>16485574</v>
      </c>
      <c r="L6674" s="13" t="s">
        <v>70</v>
      </c>
      <c r="M6674" s="7">
        <v>0.51</v>
      </c>
      <c r="N6674" s="14"/>
    </row>
    <row r="6675" spans="1:14" ht="78.75">
      <c r="A6675" s="6">
        <v>6674</v>
      </c>
      <c r="B6675" s="8" t="s">
        <v>8699</v>
      </c>
      <c r="C6675" s="9" t="s">
        <v>8754</v>
      </c>
      <c r="D6675" s="10" t="s">
        <v>9125</v>
      </c>
      <c r="E6675" s="11" t="s">
        <v>9149</v>
      </c>
      <c r="F6675" s="6">
        <v>415212</v>
      </c>
      <c r="G6675" s="6" t="s">
        <v>801</v>
      </c>
      <c r="H6675" s="16">
        <v>26092637.98</v>
      </c>
      <c r="I6675" s="12" t="s">
        <v>9150</v>
      </c>
      <c r="J6675" s="12" t="s">
        <v>9151</v>
      </c>
      <c r="K6675" s="15">
        <v>16485574</v>
      </c>
      <c r="L6675" s="13" t="s">
        <v>70</v>
      </c>
      <c r="M6675" s="7">
        <v>0.49</v>
      </c>
      <c r="N6675" s="14"/>
    </row>
    <row r="6676" spans="1:14" ht="157.5">
      <c r="A6676" s="6">
        <v>6675</v>
      </c>
      <c r="B6676" s="8" t="s">
        <v>8699</v>
      </c>
      <c r="C6676" s="9" t="s">
        <v>9153</v>
      </c>
      <c r="D6676" s="10" t="s">
        <v>9154</v>
      </c>
      <c r="E6676" s="11" t="s">
        <v>9155</v>
      </c>
      <c r="F6676" s="6">
        <v>431955</v>
      </c>
      <c r="G6676" s="6" t="s">
        <v>8703</v>
      </c>
      <c r="H6676" s="16">
        <v>26360367.083999999</v>
      </c>
      <c r="I6676" s="12" t="s">
        <v>9156</v>
      </c>
      <c r="J6676" s="12">
        <v>44413</v>
      </c>
      <c r="K6676" s="15">
        <v>0</v>
      </c>
      <c r="L6676" s="13" t="s">
        <v>14</v>
      </c>
      <c r="M6676" s="7">
        <v>1</v>
      </c>
      <c r="N6676" s="14"/>
    </row>
    <row r="6677" spans="1:14" ht="94.5">
      <c r="A6677" s="6">
        <v>6676</v>
      </c>
      <c r="B6677" s="8" t="s">
        <v>8699</v>
      </c>
      <c r="C6677" s="9" t="s">
        <v>9157</v>
      </c>
      <c r="D6677" s="10" t="s">
        <v>9158</v>
      </c>
      <c r="E6677" s="11" t="s">
        <v>9159</v>
      </c>
      <c r="F6677" s="6">
        <v>493621</v>
      </c>
      <c r="G6677" s="6" t="s">
        <v>8703</v>
      </c>
      <c r="H6677" s="16">
        <v>870043.25</v>
      </c>
      <c r="I6677" s="12">
        <v>43994</v>
      </c>
      <c r="J6677" s="12">
        <v>44542</v>
      </c>
      <c r="K6677" s="15">
        <v>0</v>
      </c>
      <c r="L6677" s="13" t="s">
        <v>14</v>
      </c>
      <c r="M6677" s="7">
        <v>1</v>
      </c>
      <c r="N6677" s="14"/>
    </row>
    <row r="6678" spans="1:14" ht="78.75">
      <c r="A6678" s="6">
        <v>6677</v>
      </c>
      <c r="B6678" s="8" t="s">
        <v>8699</v>
      </c>
      <c r="C6678" s="9" t="s">
        <v>9160</v>
      </c>
      <c r="D6678" s="10" t="s">
        <v>9161</v>
      </c>
      <c r="E6678" s="11" t="s">
        <v>9162</v>
      </c>
      <c r="F6678" s="6">
        <v>493622</v>
      </c>
      <c r="G6678" s="6" t="s">
        <v>8703</v>
      </c>
      <c r="H6678" s="16">
        <v>662327.65</v>
      </c>
      <c r="I6678" s="12">
        <v>43994</v>
      </c>
      <c r="J6678" s="12">
        <v>44542</v>
      </c>
      <c r="K6678" s="15">
        <v>0</v>
      </c>
      <c r="L6678" s="13" t="s">
        <v>14</v>
      </c>
      <c r="M6678" s="7">
        <v>1</v>
      </c>
      <c r="N6678" s="14"/>
    </row>
    <row r="6679" spans="1:14" ht="94.5">
      <c r="A6679" s="6">
        <v>6678</v>
      </c>
      <c r="B6679" s="8" t="s">
        <v>8699</v>
      </c>
      <c r="C6679" s="9" t="s">
        <v>9163</v>
      </c>
      <c r="D6679" s="10" t="s">
        <v>9164</v>
      </c>
      <c r="E6679" s="11" t="s">
        <v>9165</v>
      </c>
      <c r="F6679" s="6">
        <v>493623</v>
      </c>
      <c r="G6679" s="6" t="s">
        <v>8703</v>
      </c>
      <c r="H6679" s="16">
        <v>708825.4</v>
      </c>
      <c r="I6679" s="12" t="s">
        <v>9166</v>
      </c>
      <c r="J6679" s="12" t="s">
        <v>5136</v>
      </c>
      <c r="K6679" s="15">
        <v>0</v>
      </c>
      <c r="L6679" s="13" t="s">
        <v>14</v>
      </c>
      <c r="M6679" s="7">
        <v>1</v>
      </c>
      <c r="N6679" s="14"/>
    </row>
    <row r="6680" spans="1:14" ht="78.75">
      <c r="A6680" s="6">
        <v>6679</v>
      </c>
      <c r="B6680" s="8" t="s">
        <v>8699</v>
      </c>
      <c r="C6680" s="9" t="s">
        <v>9167</v>
      </c>
      <c r="D6680" s="10" t="s">
        <v>9168</v>
      </c>
      <c r="E6680" s="11" t="s">
        <v>9169</v>
      </c>
      <c r="F6680" s="6">
        <v>493625</v>
      </c>
      <c r="G6680" s="6" t="s">
        <v>8703</v>
      </c>
      <c r="H6680" s="16">
        <v>497222.40000000002</v>
      </c>
      <c r="I6680" s="12">
        <v>43994</v>
      </c>
      <c r="J6680" s="12">
        <v>44542</v>
      </c>
      <c r="K6680" s="15">
        <v>0</v>
      </c>
      <c r="L6680" s="13" t="s">
        <v>14</v>
      </c>
      <c r="M6680" s="7">
        <v>1</v>
      </c>
      <c r="N6680" s="14"/>
    </row>
    <row r="6681" spans="1:14" ht="78.75">
      <c r="A6681" s="6">
        <v>6680</v>
      </c>
      <c r="B6681" s="8" t="s">
        <v>8699</v>
      </c>
      <c r="C6681" s="9" t="s">
        <v>9170</v>
      </c>
      <c r="D6681" s="10" t="s">
        <v>9171</v>
      </c>
      <c r="E6681" s="11" t="s">
        <v>9172</v>
      </c>
      <c r="F6681" s="6">
        <v>493627</v>
      </c>
      <c r="G6681" s="6" t="s">
        <v>8703</v>
      </c>
      <c r="H6681" s="16">
        <v>626098.44999999995</v>
      </c>
      <c r="I6681" s="12">
        <v>43994</v>
      </c>
      <c r="J6681" s="12">
        <v>44542</v>
      </c>
      <c r="K6681" s="15">
        <v>0</v>
      </c>
      <c r="L6681" s="13" t="s">
        <v>14</v>
      </c>
      <c r="M6681" s="7">
        <v>1</v>
      </c>
      <c r="N6681" s="14"/>
    </row>
    <row r="6682" spans="1:14" ht="126">
      <c r="A6682" s="6">
        <v>6681</v>
      </c>
      <c r="B6682" s="8" t="s">
        <v>8699</v>
      </c>
      <c r="C6682" s="9" t="s">
        <v>9173</v>
      </c>
      <c r="D6682" s="10" t="s">
        <v>9174</v>
      </c>
      <c r="E6682" s="11" t="s">
        <v>9175</v>
      </c>
      <c r="F6682" s="6">
        <v>493630</v>
      </c>
      <c r="G6682" s="6" t="s">
        <v>8703</v>
      </c>
      <c r="H6682" s="16">
        <v>7539137.2999999998</v>
      </c>
      <c r="I6682" s="12">
        <v>43994</v>
      </c>
      <c r="J6682" s="12">
        <v>44542</v>
      </c>
      <c r="K6682" s="15">
        <v>0</v>
      </c>
      <c r="L6682" s="13" t="s">
        <v>14</v>
      </c>
      <c r="M6682" s="7">
        <v>1</v>
      </c>
      <c r="N6682" s="14"/>
    </row>
    <row r="6683" spans="1:14" ht="157.5">
      <c r="A6683" s="6">
        <v>6682</v>
      </c>
      <c r="B6683" s="8" t="s">
        <v>8699</v>
      </c>
      <c r="C6683" s="9" t="s">
        <v>9176</v>
      </c>
      <c r="D6683" s="10" t="s">
        <v>9177</v>
      </c>
      <c r="E6683" s="11" t="s">
        <v>9178</v>
      </c>
      <c r="F6683" s="6">
        <v>493631</v>
      </c>
      <c r="G6683" s="6" t="s">
        <v>8703</v>
      </c>
      <c r="H6683" s="16">
        <v>7120695.5499999998</v>
      </c>
      <c r="I6683" s="12" t="s">
        <v>9179</v>
      </c>
      <c r="J6683" s="12" t="s">
        <v>9180</v>
      </c>
      <c r="K6683" s="15">
        <v>0</v>
      </c>
      <c r="L6683" s="13" t="s">
        <v>14</v>
      </c>
      <c r="M6683" s="7">
        <v>1</v>
      </c>
      <c r="N6683" s="14"/>
    </row>
    <row r="6684" spans="1:14" ht="126">
      <c r="A6684" s="6">
        <v>6683</v>
      </c>
      <c r="B6684" s="8" t="s">
        <v>8699</v>
      </c>
      <c r="C6684" s="9" t="s">
        <v>9181</v>
      </c>
      <c r="D6684" s="10" t="s">
        <v>9182</v>
      </c>
      <c r="E6684" s="11" t="s">
        <v>9183</v>
      </c>
      <c r="F6684" s="6">
        <v>493632</v>
      </c>
      <c r="G6684" s="6" t="s">
        <v>8703</v>
      </c>
      <c r="H6684" s="16">
        <v>5045467.0999999996</v>
      </c>
      <c r="I6684" s="12" t="s">
        <v>9179</v>
      </c>
      <c r="J6684" s="12" t="s">
        <v>9180</v>
      </c>
      <c r="K6684" s="15">
        <v>0</v>
      </c>
      <c r="L6684" s="13" t="s">
        <v>14</v>
      </c>
      <c r="M6684" s="7">
        <v>1</v>
      </c>
      <c r="N6684" s="14"/>
    </row>
    <row r="6685" spans="1:14" ht="126">
      <c r="A6685" s="6">
        <v>6684</v>
      </c>
      <c r="B6685" s="8" t="s">
        <v>8699</v>
      </c>
      <c r="C6685" s="9" t="s">
        <v>9184</v>
      </c>
      <c r="D6685" s="10" t="s">
        <v>9185</v>
      </c>
      <c r="E6685" s="11" t="s">
        <v>9186</v>
      </c>
      <c r="F6685" s="6">
        <v>493635</v>
      </c>
      <c r="G6685" s="6" t="s">
        <v>8703</v>
      </c>
      <c r="H6685" s="16">
        <v>11582537.75</v>
      </c>
      <c r="I6685" s="12" t="s">
        <v>9179</v>
      </c>
      <c r="J6685" s="12" t="s">
        <v>9180</v>
      </c>
      <c r="K6685" s="15">
        <v>0</v>
      </c>
      <c r="L6685" s="13" t="s">
        <v>14</v>
      </c>
      <c r="M6685" s="7">
        <v>1</v>
      </c>
      <c r="N6685" s="14"/>
    </row>
    <row r="6686" spans="1:14" ht="110.25">
      <c r="A6686" s="6">
        <v>6685</v>
      </c>
      <c r="B6686" s="8" t="s">
        <v>8699</v>
      </c>
      <c r="C6686" s="9" t="s">
        <v>9187</v>
      </c>
      <c r="D6686" s="10" t="s">
        <v>9188</v>
      </c>
      <c r="E6686" s="11" t="s">
        <v>9189</v>
      </c>
      <c r="F6686" s="6">
        <v>493636</v>
      </c>
      <c r="G6686" s="6" t="s">
        <v>8703</v>
      </c>
      <c r="H6686" s="16">
        <v>8620955.5</v>
      </c>
      <c r="I6686" s="12" t="s">
        <v>9190</v>
      </c>
      <c r="J6686" s="12">
        <v>44328</v>
      </c>
      <c r="K6686" s="15">
        <v>0</v>
      </c>
      <c r="L6686" s="13" t="s">
        <v>14</v>
      </c>
      <c r="M6686" s="7">
        <v>1</v>
      </c>
      <c r="N6686" s="14"/>
    </row>
    <row r="6687" spans="1:14" ht="94.5">
      <c r="A6687" s="6">
        <v>6686</v>
      </c>
      <c r="B6687" s="8" t="s">
        <v>8699</v>
      </c>
      <c r="C6687" s="9" t="s">
        <v>9191</v>
      </c>
      <c r="D6687" s="10" t="s">
        <v>9192</v>
      </c>
      <c r="E6687" s="11" t="s">
        <v>9193</v>
      </c>
      <c r="F6687" s="6">
        <v>493639</v>
      </c>
      <c r="G6687" s="6" t="s">
        <v>8703</v>
      </c>
      <c r="H6687" s="16">
        <v>10012701.699999999</v>
      </c>
      <c r="I6687" s="12" t="s">
        <v>9190</v>
      </c>
      <c r="J6687" s="12">
        <v>44328</v>
      </c>
      <c r="K6687" s="15">
        <v>1000000</v>
      </c>
      <c r="L6687" s="13" t="s">
        <v>14</v>
      </c>
      <c r="M6687" s="7">
        <v>1</v>
      </c>
      <c r="N6687" s="14"/>
    </row>
    <row r="6688" spans="1:14" ht="110.25">
      <c r="A6688" s="6">
        <v>6687</v>
      </c>
      <c r="B6688" s="8" t="s">
        <v>8699</v>
      </c>
      <c r="C6688" s="9" t="s">
        <v>9194</v>
      </c>
      <c r="D6688" s="10" t="s">
        <v>9195</v>
      </c>
      <c r="E6688" s="11" t="s">
        <v>9196</v>
      </c>
      <c r="F6688" s="6">
        <v>493640</v>
      </c>
      <c r="G6688" s="6" t="s">
        <v>8703</v>
      </c>
      <c r="H6688" s="16">
        <v>7124627.5999999996</v>
      </c>
      <c r="I6688" s="12">
        <v>44024</v>
      </c>
      <c r="J6688" s="12" t="s">
        <v>9197</v>
      </c>
      <c r="K6688" s="15">
        <v>0</v>
      </c>
      <c r="L6688" s="13" t="s">
        <v>14</v>
      </c>
      <c r="M6688" s="7">
        <v>1</v>
      </c>
      <c r="N6688" s="14"/>
    </row>
    <row r="6689" spans="1:14" ht="110.25">
      <c r="A6689" s="6">
        <v>6688</v>
      </c>
      <c r="B6689" s="8" t="s">
        <v>8699</v>
      </c>
      <c r="C6689" s="9" t="s">
        <v>9198</v>
      </c>
      <c r="D6689" s="10" t="s">
        <v>9199</v>
      </c>
      <c r="E6689" s="11" t="s">
        <v>9200</v>
      </c>
      <c r="F6689" s="6">
        <v>493641</v>
      </c>
      <c r="G6689" s="6" t="s">
        <v>8703</v>
      </c>
      <c r="H6689" s="16">
        <v>13327075.949999999</v>
      </c>
      <c r="I6689" s="12" t="s">
        <v>8272</v>
      </c>
      <c r="J6689" s="12">
        <v>44298</v>
      </c>
      <c r="K6689" s="15">
        <v>0</v>
      </c>
      <c r="L6689" s="13" t="s">
        <v>14</v>
      </c>
      <c r="M6689" s="7">
        <v>1</v>
      </c>
      <c r="N6689" s="14"/>
    </row>
    <row r="6690" spans="1:14" ht="126">
      <c r="A6690" s="6">
        <v>6689</v>
      </c>
      <c r="B6690" s="8" t="s">
        <v>8699</v>
      </c>
      <c r="C6690" s="9" t="s">
        <v>9201</v>
      </c>
      <c r="D6690" s="10" t="s">
        <v>9202</v>
      </c>
      <c r="E6690" s="11" t="s">
        <v>9203</v>
      </c>
      <c r="F6690" s="6">
        <v>493642</v>
      </c>
      <c r="G6690" s="6" t="s">
        <v>8703</v>
      </c>
      <c r="H6690" s="16">
        <v>10687485.75</v>
      </c>
      <c r="I6690" s="12" t="s">
        <v>9204</v>
      </c>
      <c r="J6690" s="12">
        <v>44542</v>
      </c>
      <c r="K6690" s="15">
        <v>0</v>
      </c>
      <c r="L6690" s="13" t="s">
        <v>14</v>
      </c>
      <c r="M6690" s="7">
        <v>1</v>
      </c>
      <c r="N6690" s="14"/>
    </row>
    <row r="6691" spans="1:14" ht="220.5">
      <c r="A6691" s="6">
        <v>6690</v>
      </c>
      <c r="B6691" s="8" t="s">
        <v>8699</v>
      </c>
      <c r="C6691" s="9" t="s">
        <v>9205</v>
      </c>
      <c r="D6691" s="10" t="s">
        <v>9206</v>
      </c>
      <c r="E6691" s="11" t="s">
        <v>9207</v>
      </c>
      <c r="F6691" s="6">
        <v>493643</v>
      </c>
      <c r="G6691" s="6" t="s">
        <v>8703</v>
      </c>
      <c r="H6691" s="16">
        <v>6617393.1500000004</v>
      </c>
      <c r="I6691" s="12">
        <v>44024</v>
      </c>
      <c r="J6691" s="12" t="s">
        <v>9197</v>
      </c>
      <c r="K6691" s="15">
        <v>0</v>
      </c>
      <c r="L6691" s="13" t="s">
        <v>14</v>
      </c>
      <c r="M6691" s="7">
        <v>1</v>
      </c>
      <c r="N6691" s="14"/>
    </row>
    <row r="6692" spans="1:14" ht="141.75">
      <c r="A6692" s="6">
        <v>6691</v>
      </c>
      <c r="B6692" s="8" t="s">
        <v>8699</v>
      </c>
      <c r="C6692" s="9" t="s">
        <v>9208</v>
      </c>
      <c r="D6692" s="10" t="s">
        <v>9209</v>
      </c>
      <c r="E6692" s="11" t="s">
        <v>9210</v>
      </c>
      <c r="F6692" s="6">
        <v>493644</v>
      </c>
      <c r="G6692" s="6" t="s">
        <v>8703</v>
      </c>
      <c r="H6692" s="16">
        <v>10687136.15</v>
      </c>
      <c r="I6692" s="12" t="s">
        <v>9179</v>
      </c>
      <c r="J6692" s="12">
        <v>44239</v>
      </c>
      <c r="K6692" s="15">
        <v>2500000</v>
      </c>
      <c r="L6692" s="13" t="s">
        <v>14</v>
      </c>
      <c r="M6692" s="7">
        <v>1</v>
      </c>
      <c r="N6692" s="14"/>
    </row>
    <row r="6693" spans="1:14" ht="141.75">
      <c r="A6693" s="6">
        <v>6692</v>
      </c>
      <c r="B6693" s="8" t="s">
        <v>8699</v>
      </c>
      <c r="C6693" s="9" t="s">
        <v>9211</v>
      </c>
      <c r="D6693" s="10" t="s">
        <v>9212</v>
      </c>
      <c r="E6693" s="11" t="s">
        <v>9213</v>
      </c>
      <c r="F6693" s="6">
        <v>493645</v>
      </c>
      <c r="G6693" s="6" t="s">
        <v>8703</v>
      </c>
      <c r="H6693" s="16">
        <v>4233951.45</v>
      </c>
      <c r="I6693" s="12" t="s">
        <v>8272</v>
      </c>
      <c r="J6693" s="12">
        <v>44325</v>
      </c>
      <c r="K6693" s="15">
        <v>0</v>
      </c>
      <c r="L6693" s="13" t="s">
        <v>14</v>
      </c>
      <c r="M6693" s="7">
        <v>1</v>
      </c>
      <c r="N6693" s="14"/>
    </row>
    <row r="6694" spans="1:14" ht="126">
      <c r="A6694" s="6">
        <v>6693</v>
      </c>
      <c r="B6694" s="8" t="s">
        <v>8699</v>
      </c>
      <c r="C6694" s="9" t="s">
        <v>8754</v>
      </c>
      <c r="D6694" s="10" t="s">
        <v>9214</v>
      </c>
      <c r="E6694" s="11" t="s">
        <v>9215</v>
      </c>
      <c r="F6694" s="6">
        <v>493646</v>
      </c>
      <c r="G6694" s="6" t="s">
        <v>8703</v>
      </c>
      <c r="H6694" s="16">
        <v>5919711.25</v>
      </c>
      <c r="I6694" s="12">
        <v>43994</v>
      </c>
      <c r="J6694" s="12">
        <v>44325</v>
      </c>
      <c r="K6694" s="15">
        <v>0</v>
      </c>
      <c r="L6694" s="13" t="s">
        <v>14</v>
      </c>
      <c r="M6694" s="7">
        <v>1</v>
      </c>
      <c r="N6694" s="14"/>
    </row>
    <row r="6695" spans="1:14" ht="141.75">
      <c r="A6695" s="6">
        <v>6694</v>
      </c>
      <c r="B6695" s="8" t="s">
        <v>8699</v>
      </c>
      <c r="C6695" s="9" t="s">
        <v>9216</v>
      </c>
      <c r="D6695" s="10" t="s">
        <v>9217</v>
      </c>
      <c r="E6695" s="11" t="s">
        <v>9218</v>
      </c>
      <c r="F6695" s="6">
        <v>493647</v>
      </c>
      <c r="G6695" s="6" t="s">
        <v>8703</v>
      </c>
      <c r="H6695" s="16">
        <v>3669455.75</v>
      </c>
      <c r="I6695" s="12" t="s">
        <v>8272</v>
      </c>
      <c r="J6695" s="12">
        <v>44325</v>
      </c>
      <c r="K6695" s="15">
        <v>0</v>
      </c>
      <c r="L6695" s="13" t="s">
        <v>14</v>
      </c>
      <c r="M6695" s="7">
        <v>1</v>
      </c>
      <c r="N6695" s="14"/>
    </row>
    <row r="6696" spans="1:14" ht="110.25">
      <c r="A6696" s="6">
        <v>6695</v>
      </c>
      <c r="B6696" s="8" t="s">
        <v>8699</v>
      </c>
      <c r="C6696" s="9" t="s">
        <v>9219</v>
      </c>
      <c r="D6696" s="10" t="s">
        <v>9220</v>
      </c>
      <c r="E6696" s="11" t="s">
        <v>9221</v>
      </c>
      <c r="F6696" s="6">
        <v>493648</v>
      </c>
      <c r="G6696" s="6" t="s">
        <v>8703</v>
      </c>
      <c r="H6696" s="16">
        <v>9749686.5999999996</v>
      </c>
      <c r="I6696" s="12">
        <v>43994</v>
      </c>
      <c r="J6696" s="12">
        <v>44542</v>
      </c>
      <c r="K6696" s="15">
        <v>0</v>
      </c>
      <c r="L6696" s="13" t="s">
        <v>14</v>
      </c>
      <c r="M6696" s="7">
        <v>1</v>
      </c>
      <c r="N6696" s="14"/>
    </row>
    <row r="6697" spans="1:14" ht="141.75">
      <c r="A6697" s="6">
        <v>6696</v>
      </c>
      <c r="B6697" s="8" t="s">
        <v>8699</v>
      </c>
      <c r="C6697" s="9" t="s">
        <v>9222</v>
      </c>
      <c r="D6697" s="10" t="s">
        <v>9223</v>
      </c>
      <c r="E6697" s="11" t="s">
        <v>9224</v>
      </c>
      <c r="F6697" s="6">
        <v>493649</v>
      </c>
      <c r="G6697" s="6" t="s">
        <v>8703</v>
      </c>
      <c r="H6697" s="16">
        <v>9529302.75</v>
      </c>
      <c r="I6697" s="12">
        <v>43873</v>
      </c>
      <c r="J6697" s="12">
        <v>44420</v>
      </c>
      <c r="K6697" s="15">
        <v>1200000</v>
      </c>
      <c r="L6697" s="13" t="s">
        <v>14</v>
      </c>
      <c r="M6697" s="7">
        <v>1</v>
      </c>
      <c r="N6697" s="14"/>
    </row>
    <row r="6698" spans="1:14" ht="63">
      <c r="A6698" s="6">
        <v>6697</v>
      </c>
      <c r="B6698" s="8" t="s">
        <v>8699</v>
      </c>
      <c r="C6698" s="9" t="s">
        <v>9225</v>
      </c>
      <c r="D6698" s="10" t="s">
        <v>9226</v>
      </c>
      <c r="E6698" s="11" t="s">
        <v>9227</v>
      </c>
      <c r="F6698" s="6">
        <v>484601</v>
      </c>
      <c r="G6698" s="6" t="s">
        <v>8703</v>
      </c>
      <c r="H6698" s="16">
        <v>6584016.7999999998</v>
      </c>
      <c r="I6698" s="12">
        <v>43842</v>
      </c>
      <c r="J6698" s="12">
        <v>44359</v>
      </c>
      <c r="K6698" s="15">
        <v>0</v>
      </c>
      <c r="L6698" s="13" t="s">
        <v>14</v>
      </c>
      <c r="M6698" s="7">
        <v>1</v>
      </c>
      <c r="N6698" s="14"/>
    </row>
    <row r="6699" spans="1:14" ht="126">
      <c r="A6699" s="6">
        <v>6698</v>
      </c>
      <c r="B6699" s="8" t="s">
        <v>8699</v>
      </c>
      <c r="C6699" s="9" t="s">
        <v>9228</v>
      </c>
      <c r="D6699" s="10" t="s">
        <v>9229</v>
      </c>
      <c r="E6699" s="11" t="s">
        <v>9230</v>
      </c>
      <c r="F6699" s="6">
        <v>460628</v>
      </c>
      <c r="G6699" s="6" t="s">
        <v>3248</v>
      </c>
      <c r="H6699" s="16">
        <v>3892971.75</v>
      </c>
      <c r="I6699" s="12">
        <v>44082</v>
      </c>
      <c r="J6699" s="12" t="s">
        <v>5441</v>
      </c>
      <c r="K6699" s="15">
        <v>3000000</v>
      </c>
      <c r="L6699" s="13" t="s">
        <v>14</v>
      </c>
      <c r="M6699" s="7">
        <v>1</v>
      </c>
      <c r="N6699" s="14"/>
    </row>
    <row r="6700" spans="1:14" ht="110.25">
      <c r="A6700" s="6">
        <v>6699</v>
      </c>
      <c r="B6700" s="8" t="s">
        <v>8699</v>
      </c>
      <c r="C6700" s="9" t="s">
        <v>9231</v>
      </c>
      <c r="D6700" s="10" t="s">
        <v>9232</v>
      </c>
      <c r="E6700" s="11" t="s">
        <v>9233</v>
      </c>
      <c r="F6700" s="6">
        <v>460629</v>
      </c>
      <c r="G6700" s="6" t="s">
        <v>3248</v>
      </c>
      <c r="H6700" s="16">
        <v>10800044.6</v>
      </c>
      <c r="I6700" s="12" t="s">
        <v>9234</v>
      </c>
      <c r="J6700" s="12" t="s">
        <v>8447</v>
      </c>
      <c r="K6700" s="15">
        <v>6000000</v>
      </c>
      <c r="L6700" s="13" t="s">
        <v>14</v>
      </c>
      <c r="M6700" s="7">
        <v>1</v>
      </c>
      <c r="N6700" s="14"/>
    </row>
    <row r="6701" spans="1:14" ht="126">
      <c r="A6701" s="6">
        <v>6700</v>
      </c>
      <c r="B6701" s="8" t="s">
        <v>8699</v>
      </c>
      <c r="C6701" s="9" t="s">
        <v>9235</v>
      </c>
      <c r="D6701" s="10" t="s">
        <v>9236</v>
      </c>
      <c r="E6701" s="11" t="s">
        <v>9237</v>
      </c>
      <c r="F6701" s="6">
        <v>460630</v>
      </c>
      <c r="G6701" s="6" t="s">
        <v>3248</v>
      </c>
      <c r="H6701" s="16">
        <v>10720254.1</v>
      </c>
      <c r="I6701" s="12" t="s">
        <v>9238</v>
      </c>
      <c r="J6701" s="12" t="s">
        <v>9239</v>
      </c>
      <c r="K6701" s="15">
        <v>3900000</v>
      </c>
      <c r="L6701" s="13" t="s">
        <v>14</v>
      </c>
      <c r="M6701" s="7">
        <v>1</v>
      </c>
      <c r="N6701" s="14"/>
    </row>
    <row r="6702" spans="1:14" ht="141.75">
      <c r="A6702" s="6">
        <v>6701</v>
      </c>
      <c r="B6702" s="8" t="s">
        <v>8699</v>
      </c>
      <c r="C6702" s="9" t="s">
        <v>9240</v>
      </c>
      <c r="D6702" s="10" t="s">
        <v>9241</v>
      </c>
      <c r="E6702" s="11" t="s">
        <v>9242</v>
      </c>
      <c r="F6702" s="6">
        <v>460631</v>
      </c>
      <c r="G6702" s="6" t="s">
        <v>3248</v>
      </c>
      <c r="H6702" s="16">
        <v>5152979.55</v>
      </c>
      <c r="I6702" s="12">
        <v>44112</v>
      </c>
      <c r="J6702" s="12" t="s">
        <v>4030</v>
      </c>
      <c r="K6702" s="15">
        <v>1536000</v>
      </c>
      <c r="L6702" s="13" t="s">
        <v>14</v>
      </c>
      <c r="M6702" s="7">
        <v>1</v>
      </c>
      <c r="N6702" s="14"/>
    </row>
    <row r="6703" spans="1:14" ht="78.75">
      <c r="A6703" s="6">
        <v>6702</v>
      </c>
      <c r="B6703" s="8" t="s">
        <v>8699</v>
      </c>
      <c r="C6703" s="9" t="s">
        <v>9243</v>
      </c>
      <c r="D6703" s="10" t="s">
        <v>9244</v>
      </c>
      <c r="E6703" s="11" t="s">
        <v>9245</v>
      </c>
      <c r="F6703" s="6">
        <v>497434</v>
      </c>
      <c r="G6703" s="6" t="s">
        <v>2777</v>
      </c>
      <c r="H6703" s="16">
        <v>9727620.9499999993</v>
      </c>
      <c r="I6703" s="12" t="s">
        <v>669</v>
      </c>
      <c r="J6703" s="12" t="s">
        <v>5240</v>
      </c>
      <c r="K6703" s="15">
        <v>2128599</v>
      </c>
      <c r="L6703" s="13" t="s">
        <v>14</v>
      </c>
      <c r="M6703" s="7">
        <v>1</v>
      </c>
      <c r="N6703" s="14"/>
    </row>
    <row r="6704" spans="1:14" ht="94.5">
      <c r="A6704" s="6">
        <v>6703</v>
      </c>
      <c r="B6704" s="8" t="s">
        <v>8699</v>
      </c>
      <c r="C6704" s="9" t="s">
        <v>9243</v>
      </c>
      <c r="D6704" s="10" t="s">
        <v>9246</v>
      </c>
      <c r="E6704" s="11" t="s">
        <v>9247</v>
      </c>
      <c r="F6704" s="6">
        <v>497435</v>
      </c>
      <c r="G6704" s="6" t="s">
        <v>2777</v>
      </c>
      <c r="H6704" s="16">
        <v>9825074.7200000007</v>
      </c>
      <c r="I6704" s="12" t="s">
        <v>669</v>
      </c>
      <c r="J6704" s="12" t="s">
        <v>5240</v>
      </c>
      <c r="K6704" s="15">
        <v>2734993</v>
      </c>
      <c r="L6704" s="13" t="s">
        <v>14</v>
      </c>
      <c r="M6704" s="7">
        <v>1</v>
      </c>
      <c r="N6704" s="14"/>
    </row>
    <row r="6705" spans="1:14" ht="63">
      <c r="A6705" s="6">
        <v>6704</v>
      </c>
      <c r="B6705" s="8" t="s">
        <v>8699</v>
      </c>
      <c r="C6705" s="9" t="s">
        <v>9248</v>
      </c>
      <c r="D6705" s="10" t="s">
        <v>9249</v>
      </c>
      <c r="E6705" s="11" t="s">
        <v>9250</v>
      </c>
      <c r="F6705" s="6">
        <v>497436</v>
      </c>
      <c r="G6705" s="6" t="s">
        <v>2777</v>
      </c>
      <c r="H6705" s="16">
        <v>6974974.1699999999</v>
      </c>
      <c r="I6705" s="12" t="s">
        <v>9251</v>
      </c>
      <c r="J6705" s="12">
        <v>44296</v>
      </c>
      <c r="K6705" s="15">
        <v>0</v>
      </c>
      <c r="L6705" s="13" t="s">
        <v>14</v>
      </c>
      <c r="M6705" s="7">
        <v>1</v>
      </c>
      <c r="N6705" s="14"/>
    </row>
    <row r="6706" spans="1:14" ht="78.75">
      <c r="A6706" s="6">
        <v>6705</v>
      </c>
      <c r="B6706" s="8" t="s">
        <v>8699</v>
      </c>
      <c r="C6706" s="9" t="s">
        <v>9252</v>
      </c>
      <c r="D6706" s="10" t="s">
        <v>9253</v>
      </c>
      <c r="E6706" s="11" t="s">
        <v>9254</v>
      </c>
      <c r="F6706" s="6">
        <v>480387</v>
      </c>
      <c r="G6706" s="6" t="s">
        <v>801</v>
      </c>
      <c r="H6706" s="16">
        <v>29246976.188000001</v>
      </c>
      <c r="I6706" s="12" t="s">
        <v>709</v>
      </c>
      <c r="J6706" s="12">
        <v>44745</v>
      </c>
      <c r="K6706" s="15">
        <v>0</v>
      </c>
      <c r="L6706" s="13" t="s">
        <v>14</v>
      </c>
      <c r="M6706" s="7">
        <v>1</v>
      </c>
      <c r="N6706" s="14"/>
    </row>
    <row r="6707" spans="1:14" ht="94.5">
      <c r="A6707" s="6">
        <v>6706</v>
      </c>
      <c r="B6707" s="8" t="s">
        <v>8699</v>
      </c>
      <c r="C6707" s="9" t="s">
        <v>9255</v>
      </c>
      <c r="D6707" s="10" t="s">
        <v>9256</v>
      </c>
      <c r="E6707" s="11" t="s">
        <v>9257</v>
      </c>
      <c r="F6707" s="6">
        <v>484602</v>
      </c>
      <c r="G6707" s="6" t="s">
        <v>801</v>
      </c>
      <c r="H6707" s="16">
        <v>33369563.93</v>
      </c>
      <c r="I6707" s="12">
        <v>43994</v>
      </c>
      <c r="J6707" s="12" t="s">
        <v>5438</v>
      </c>
      <c r="K6707" s="15">
        <v>0</v>
      </c>
      <c r="L6707" s="13" t="s">
        <v>14</v>
      </c>
      <c r="M6707" s="7">
        <v>1</v>
      </c>
      <c r="N6707" s="14"/>
    </row>
    <row r="6708" spans="1:14" ht="78.75">
      <c r="A6708" s="6">
        <v>6707</v>
      </c>
      <c r="B6708" s="8" t="s">
        <v>8699</v>
      </c>
      <c r="C6708" s="9" t="s">
        <v>9258</v>
      </c>
      <c r="D6708" s="10" t="s">
        <v>8870</v>
      </c>
      <c r="E6708" s="11" t="s">
        <v>9259</v>
      </c>
      <c r="F6708" s="6">
        <v>493469</v>
      </c>
      <c r="G6708" s="6" t="s">
        <v>801</v>
      </c>
      <c r="H6708" s="16">
        <v>22021000.199999999</v>
      </c>
      <c r="I6708" s="12" t="s">
        <v>9260</v>
      </c>
      <c r="J6708" s="12">
        <v>44327</v>
      </c>
      <c r="K6708" s="15">
        <v>3540534</v>
      </c>
      <c r="L6708" s="13" t="s">
        <v>14</v>
      </c>
      <c r="M6708" s="7">
        <v>1</v>
      </c>
      <c r="N6708" s="14"/>
    </row>
    <row r="6709" spans="1:14" ht="94.5">
      <c r="A6709" s="6">
        <v>6708</v>
      </c>
      <c r="B6709" s="8" t="s">
        <v>8699</v>
      </c>
      <c r="C6709" s="9" t="s">
        <v>9261</v>
      </c>
      <c r="D6709" s="10" t="s">
        <v>9262</v>
      </c>
      <c r="E6709" s="11" t="s">
        <v>9263</v>
      </c>
      <c r="F6709" s="6">
        <v>500646</v>
      </c>
      <c r="G6709" s="6" t="s">
        <v>1369</v>
      </c>
      <c r="H6709" s="16">
        <v>2821798.44</v>
      </c>
      <c r="I6709" s="12" t="s">
        <v>669</v>
      </c>
      <c r="J6709" s="12" t="s">
        <v>9264</v>
      </c>
      <c r="K6709" s="15">
        <v>0</v>
      </c>
      <c r="L6709" s="13" t="s">
        <v>14</v>
      </c>
      <c r="M6709" s="7">
        <v>1</v>
      </c>
      <c r="N6709" s="14"/>
    </row>
    <row r="6710" spans="1:14" ht="94.5">
      <c r="A6710" s="6">
        <v>6709</v>
      </c>
      <c r="B6710" s="8" t="s">
        <v>8699</v>
      </c>
      <c r="C6710" s="9" t="s">
        <v>9265</v>
      </c>
      <c r="D6710" s="10" t="s">
        <v>9266</v>
      </c>
      <c r="E6710" s="11" t="s">
        <v>9267</v>
      </c>
      <c r="F6710" s="6">
        <v>490350</v>
      </c>
      <c r="G6710" s="6" t="s">
        <v>608</v>
      </c>
      <c r="H6710" s="16">
        <v>5280141.8</v>
      </c>
      <c r="I6710" s="12" t="s">
        <v>9268</v>
      </c>
      <c r="J6710" s="12">
        <v>44256</v>
      </c>
      <c r="K6710" s="15" t="s">
        <v>9269</v>
      </c>
      <c r="L6710" s="13" t="s">
        <v>14</v>
      </c>
      <c r="M6710" s="7">
        <v>1</v>
      </c>
      <c r="N6710" s="14"/>
    </row>
    <row r="6711" spans="1:14" ht="94.5">
      <c r="A6711" s="6">
        <v>6710</v>
      </c>
      <c r="B6711" s="8" t="s">
        <v>8699</v>
      </c>
      <c r="C6711" s="9" t="s">
        <v>9270</v>
      </c>
      <c r="D6711" s="10" t="s">
        <v>9271</v>
      </c>
      <c r="E6711" s="11" t="s">
        <v>9272</v>
      </c>
      <c r="F6711" s="6">
        <v>490365</v>
      </c>
      <c r="G6711" s="6" t="s">
        <v>608</v>
      </c>
      <c r="H6711" s="16">
        <v>12669511.6</v>
      </c>
      <c r="I6711" s="12" t="s">
        <v>9268</v>
      </c>
      <c r="J6711" s="12" t="s">
        <v>9273</v>
      </c>
      <c r="K6711" s="15" t="s">
        <v>9274</v>
      </c>
      <c r="L6711" s="13" t="s">
        <v>14</v>
      </c>
      <c r="M6711" s="7">
        <v>1</v>
      </c>
      <c r="N6711" s="14"/>
    </row>
    <row r="6712" spans="1:14" ht="78.75">
      <c r="A6712" s="6">
        <v>6711</v>
      </c>
      <c r="B6712" s="8" t="s">
        <v>8699</v>
      </c>
      <c r="C6712" s="9" t="s">
        <v>9275</v>
      </c>
      <c r="D6712" s="10" t="s">
        <v>8769</v>
      </c>
      <c r="E6712" s="11" t="s">
        <v>9276</v>
      </c>
      <c r="F6712" s="6">
        <v>490385</v>
      </c>
      <c r="G6712" s="6" t="s">
        <v>608</v>
      </c>
      <c r="H6712" s="16">
        <v>12763898.85</v>
      </c>
      <c r="I6712" s="12" t="s">
        <v>9277</v>
      </c>
      <c r="J6712" s="12" t="s">
        <v>9278</v>
      </c>
      <c r="K6712" s="15" t="s">
        <v>9279</v>
      </c>
      <c r="L6712" s="13" t="s">
        <v>14</v>
      </c>
      <c r="M6712" s="7">
        <v>1</v>
      </c>
      <c r="N6712" s="14"/>
    </row>
    <row r="6713" spans="1:14" ht="141.75">
      <c r="A6713" s="6">
        <v>6712</v>
      </c>
      <c r="B6713" s="8" t="s">
        <v>8699</v>
      </c>
      <c r="C6713" s="9" t="s">
        <v>9280</v>
      </c>
      <c r="D6713" s="10" t="s">
        <v>9281</v>
      </c>
      <c r="E6713" s="11" t="s">
        <v>9282</v>
      </c>
      <c r="F6713" s="6">
        <v>493628</v>
      </c>
      <c r="G6713" s="6" t="s">
        <v>8703</v>
      </c>
      <c r="H6713" s="16">
        <v>13680320.48</v>
      </c>
      <c r="I6713" s="12" t="s">
        <v>9283</v>
      </c>
      <c r="J6713" s="12">
        <v>44239</v>
      </c>
      <c r="K6713" s="15">
        <v>0</v>
      </c>
      <c r="L6713" s="13" t="s">
        <v>14</v>
      </c>
      <c r="M6713" s="7">
        <v>1</v>
      </c>
      <c r="N6713" s="14"/>
    </row>
    <row r="6714" spans="1:14" ht="126">
      <c r="A6714" s="6">
        <v>6713</v>
      </c>
      <c r="B6714" s="8" t="s">
        <v>8699</v>
      </c>
      <c r="C6714" s="9" t="s">
        <v>9284</v>
      </c>
      <c r="D6714" s="10" t="s">
        <v>9285</v>
      </c>
      <c r="E6714" s="11" t="s">
        <v>9286</v>
      </c>
      <c r="F6714" s="6">
        <v>493629</v>
      </c>
      <c r="G6714" s="6" t="s">
        <v>8703</v>
      </c>
      <c r="H6714" s="16">
        <v>13640287.82</v>
      </c>
      <c r="I6714" s="12" t="s">
        <v>9283</v>
      </c>
      <c r="J6714" s="12">
        <v>44239</v>
      </c>
      <c r="K6714" s="15">
        <v>0</v>
      </c>
      <c r="L6714" s="13" t="s">
        <v>70</v>
      </c>
      <c r="M6714" s="7">
        <v>1</v>
      </c>
      <c r="N6714" s="14"/>
    </row>
    <row r="6715" spans="1:14" ht="126">
      <c r="A6715" s="6">
        <v>6714</v>
      </c>
      <c r="B6715" s="8" t="s">
        <v>8699</v>
      </c>
      <c r="C6715" s="9" t="s">
        <v>9287</v>
      </c>
      <c r="D6715" s="10" t="s">
        <v>9288</v>
      </c>
      <c r="E6715" s="11" t="s">
        <v>9286</v>
      </c>
      <c r="F6715" s="6">
        <v>493629</v>
      </c>
      <c r="G6715" s="6" t="s">
        <v>8703</v>
      </c>
      <c r="H6715" s="16">
        <v>13640287.82</v>
      </c>
      <c r="I6715" s="12" t="s">
        <v>9283</v>
      </c>
      <c r="J6715" s="12">
        <v>44239</v>
      </c>
      <c r="K6715" s="15">
        <v>0</v>
      </c>
      <c r="L6715" s="13" t="s">
        <v>70</v>
      </c>
      <c r="M6715" s="7">
        <v>0.51</v>
      </c>
      <c r="N6715" s="14"/>
    </row>
    <row r="6716" spans="1:14" ht="126">
      <c r="A6716" s="6">
        <v>6715</v>
      </c>
      <c r="B6716" s="8" t="s">
        <v>8699</v>
      </c>
      <c r="C6716" s="9" t="s">
        <v>9124</v>
      </c>
      <c r="D6716" s="10" t="s">
        <v>9125</v>
      </c>
      <c r="E6716" s="11" t="s">
        <v>9286</v>
      </c>
      <c r="F6716" s="6">
        <v>493629</v>
      </c>
      <c r="G6716" s="6" t="s">
        <v>8703</v>
      </c>
      <c r="H6716" s="16">
        <v>13640287.82</v>
      </c>
      <c r="I6716" s="12" t="s">
        <v>9283</v>
      </c>
      <c r="J6716" s="12">
        <v>44239</v>
      </c>
      <c r="K6716" s="15">
        <v>0</v>
      </c>
      <c r="L6716" s="13" t="s">
        <v>70</v>
      </c>
      <c r="M6716" s="7">
        <v>0.49</v>
      </c>
      <c r="N6716" s="14"/>
    </row>
    <row r="6717" spans="1:14" ht="141.75">
      <c r="A6717" s="6">
        <v>6716</v>
      </c>
      <c r="B6717" s="8" t="s">
        <v>8699</v>
      </c>
      <c r="C6717" s="9" t="s">
        <v>9284</v>
      </c>
      <c r="D6717" s="10" t="s">
        <v>9285</v>
      </c>
      <c r="E6717" s="11" t="s">
        <v>9289</v>
      </c>
      <c r="F6717" s="6">
        <v>493633</v>
      </c>
      <c r="G6717" s="6" t="s">
        <v>8703</v>
      </c>
      <c r="H6717" s="16">
        <v>17736343.170000002</v>
      </c>
      <c r="I6717" s="12" t="s">
        <v>9283</v>
      </c>
      <c r="J6717" s="12">
        <v>44239</v>
      </c>
      <c r="K6717" s="15">
        <v>0</v>
      </c>
      <c r="L6717" s="13" t="s">
        <v>70</v>
      </c>
      <c r="M6717" s="7">
        <v>1</v>
      </c>
      <c r="N6717" s="14"/>
    </row>
    <row r="6718" spans="1:14" ht="141.75">
      <c r="A6718" s="6">
        <v>6717</v>
      </c>
      <c r="B6718" s="8" t="s">
        <v>8699</v>
      </c>
      <c r="C6718" s="9" t="s">
        <v>9287</v>
      </c>
      <c r="D6718" s="10" t="s">
        <v>9288</v>
      </c>
      <c r="E6718" s="11" t="s">
        <v>9289</v>
      </c>
      <c r="F6718" s="6">
        <v>493633</v>
      </c>
      <c r="G6718" s="6" t="s">
        <v>8703</v>
      </c>
      <c r="H6718" s="16">
        <v>17736343.170000002</v>
      </c>
      <c r="I6718" s="12" t="s">
        <v>9283</v>
      </c>
      <c r="J6718" s="12">
        <v>44239</v>
      </c>
      <c r="K6718" s="15">
        <v>0</v>
      </c>
      <c r="L6718" s="13" t="s">
        <v>70</v>
      </c>
      <c r="M6718" s="7">
        <v>0.51</v>
      </c>
      <c r="N6718" s="14"/>
    </row>
    <row r="6719" spans="1:14" ht="141.75">
      <c r="A6719" s="6">
        <v>6718</v>
      </c>
      <c r="B6719" s="8" t="s">
        <v>8699</v>
      </c>
      <c r="C6719" s="9" t="s">
        <v>9124</v>
      </c>
      <c r="D6719" s="10" t="s">
        <v>9125</v>
      </c>
      <c r="E6719" s="11" t="s">
        <v>9289</v>
      </c>
      <c r="F6719" s="6">
        <v>493633</v>
      </c>
      <c r="G6719" s="6" t="s">
        <v>8703</v>
      </c>
      <c r="H6719" s="16">
        <v>17736343.170000002</v>
      </c>
      <c r="I6719" s="12" t="s">
        <v>9283</v>
      </c>
      <c r="J6719" s="12">
        <v>44239</v>
      </c>
      <c r="K6719" s="15">
        <v>0</v>
      </c>
      <c r="L6719" s="13" t="s">
        <v>70</v>
      </c>
      <c r="M6719" s="7">
        <v>0.49</v>
      </c>
      <c r="N6719" s="14"/>
    </row>
    <row r="6720" spans="1:14" ht="78.75">
      <c r="A6720" s="6">
        <v>6719</v>
      </c>
      <c r="B6720" s="8" t="s">
        <v>8699</v>
      </c>
      <c r="C6720" s="9" t="s">
        <v>8732</v>
      </c>
      <c r="D6720" s="10" t="s">
        <v>8733</v>
      </c>
      <c r="E6720" s="11" t="s">
        <v>9290</v>
      </c>
      <c r="F6720" s="6">
        <v>512388</v>
      </c>
      <c r="G6720" s="6" t="s">
        <v>2822</v>
      </c>
      <c r="H6720" s="16">
        <v>496815.00400000002</v>
      </c>
      <c r="I6720" s="12" t="s">
        <v>9291</v>
      </c>
      <c r="J6720" s="12">
        <v>44445</v>
      </c>
      <c r="K6720" s="15">
        <v>0</v>
      </c>
      <c r="L6720" s="13" t="s">
        <v>14</v>
      </c>
      <c r="M6720" s="7">
        <v>1</v>
      </c>
      <c r="N6720" s="14"/>
    </row>
    <row r="6721" spans="1:14" ht="78.75">
      <c r="A6721" s="6">
        <v>6720</v>
      </c>
      <c r="B6721" s="8" t="s">
        <v>8699</v>
      </c>
      <c r="C6721" s="9" t="s">
        <v>9292</v>
      </c>
      <c r="D6721" s="10" t="s">
        <v>9293</v>
      </c>
      <c r="E6721" s="11" t="s">
        <v>9294</v>
      </c>
      <c r="F6721" s="6">
        <v>511080</v>
      </c>
      <c r="G6721" s="6" t="s">
        <v>2777</v>
      </c>
      <c r="H6721" s="16">
        <v>5016247.1100000003</v>
      </c>
      <c r="I6721" s="12" t="s">
        <v>9295</v>
      </c>
      <c r="J6721" s="12">
        <v>44267</v>
      </c>
      <c r="K6721" s="15">
        <v>0</v>
      </c>
      <c r="L6721" s="13" t="s">
        <v>14</v>
      </c>
      <c r="M6721" s="7">
        <v>1</v>
      </c>
      <c r="N6721" s="14"/>
    </row>
    <row r="6722" spans="1:14" ht="63">
      <c r="A6722" s="6">
        <v>6721</v>
      </c>
      <c r="B6722" s="8" t="s">
        <v>8699</v>
      </c>
      <c r="C6722" s="9" t="s">
        <v>9296</v>
      </c>
      <c r="D6722" s="10" t="s">
        <v>8879</v>
      </c>
      <c r="E6722" s="11" t="s">
        <v>9297</v>
      </c>
      <c r="F6722" s="6">
        <v>299181</v>
      </c>
      <c r="G6722" s="6" t="s">
        <v>2777</v>
      </c>
      <c r="H6722" s="16">
        <v>40257479.880000003</v>
      </c>
      <c r="I6722" s="12">
        <v>43715</v>
      </c>
      <c r="J6722" s="12" t="s">
        <v>9298</v>
      </c>
      <c r="K6722" s="15">
        <v>34122431</v>
      </c>
      <c r="L6722" s="13" t="s">
        <v>14</v>
      </c>
      <c r="M6722" s="7">
        <v>1</v>
      </c>
      <c r="N6722" s="14"/>
    </row>
    <row r="6723" spans="1:14" ht="63">
      <c r="A6723" s="6">
        <v>6722</v>
      </c>
      <c r="B6723" s="8" t="s">
        <v>8699</v>
      </c>
      <c r="C6723" s="9" t="s">
        <v>9299</v>
      </c>
      <c r="D6723" s="10" t="s">
        <v>9300</v>
      </c>
      <c r="E6723" s="11" t="s">
        <v>9301</v>
      </c>
      <c r="F6723" s="6">
        <v>515872</v>
      </c>
      <c r="G6723" s="6" t="s">
        <v>8097</v>
      </c>
      <c r="H6723" s="16">
        <v>28342197.559999999</v>
      </c>
      <c r="I6723" s="12" t="s">
        <v>9302</v>
      </c>
      <c r="J6723" s="12" t="s">
        <v>9303</v>
      </c>
      <c r="K6723" s="15">
        <v>800000</v>
      </c>
      <c r="L6723" s="13" t="s">
        <v>14</v>
      </c>
      <c r="M6723" s="7">
        <v>1</v>
      </c>
      <c r="N6723" s="14"/>
    </row>
    <row r="6724" spans="1:14" ht="63">
      <c r="A6724" s="6">
        <v>6723</v>
      </c>
      <c r="B6724" s="8" t="s">
        <v>8699</v>
      </c>
      <c r="C6724" s="9" t="s">
        <v>9296</v>
      </c>
      <c r="D6724" s="10" t="s">
        <v>8879</v>
      </c>
      <c r="E6724" s="11" t="s">
        <v>9304</v>
      </c>
      <c r="F6724" s="6"/>
      <c r="G6724" s="6" t="s">
        <v>9305</v>
      </c>
      <c r="H6724" s="16">
        <v>54789409.93</v>
      </c>
      <c r="I6724" s="12">
        <v>42801</v>
      </c>
      <c r="J6724" s="12">
        <v>43320</v>
      </c>
      <c r="K6724" s="15">
        <v>24999785</v>
      </c>
      <c r="L6724" s="13" t="s">
        <v>14</v>
      </c>
      <c r="M6724" s="7">
        <v>1</v>
      </c>
      <c r="N6724" s="14"/>
    </row>
    <row r="6725" spans="1:14" ht="63">
      <c r="A6725" s="6">
        <v>6724</v>
      </c>
      <c r="B6725" s="8" t="s">
        <v>8699</v>
      </c>
      <c r="C6725" s="9" t="s">
        <v>9296</v>
      </c>
      <c r="D6725" s="10" t="s">
        <v>8879</v>
      </c>
      <c r="E6725" s="11" t="s">
        <v>9306</v>
      </c>
      <c r="F6725" s="6"/>
      <c r="G6725" s="6" t="s">
        <v>9305</v>
      </c>
      <c r="H6725" s="16">
        <v>889208832.84000003</v>
      </c>
      <c r="I6725" s="12">
        <v>43536</v>
      </c>
      <c r="J6725" s="12" t="s">
        <v>9307</v>
      </c>
      <c r="K6725" s="15">
        <v>100000000</v>
      </c>
      <c r="L6725" s="13" t="s">
        <v>14</v>
      </c>
      <c r="M6725" s="7">
        <v>1</v>
      </c>
      <c r="N6725" s="14"/>
    </row>
    <row r="6726" spans="1:14" ht="63">
      <c r="A6726" s="6">
        <v>6725</v>
      </c>
      <c r="B6726" s="8" t="s">
        <v>8699</v>
      </c>
      <c r="C6726" s="9" t="s">
        <v>9296</v>
      </c>
      <c r="D6726" s="10" t="s">
        <v>8879</v>
      </c>
      <c r="E6726" s="11" t="s">
        <v>9308</v>
      </c>
      <c r="F6726" s="6"/>
      <c r="G6726" s="6" t="s">
        <v>9305</v>
      </c>
      <c r="H6726" s="16">
        <v>79320383.670000002</v>
      </c>
      <c r="I6726" s="12" t="s">
        <v>9309</v>
      </c>
      <c r="J6726" s="12" t="s">
        <v>9310</v>
      </c>
      <c r="K6726" s="15" t="s">
        <v>9311</v>
      </c>
      <c r="L6726" s="13" t="s">
        <v>14</v>
      </c>
      <c r="M6726" s="7">
        <v>1</v>
      </c>
      <c r="N6726" s="14"/>
    </row>
    <row r="6727" spans="1:14" ht="141.75">
      <c r="A6727" s="6">
        <v>6726</v>
      </c>
      <c r="B6727" s="8" t="s">
        <v>8699</v>
      </c>
      <c r="C6727" s="9" t="s">
        <v>8732</v>
      </c>
      <c r="D6727" s="10" t="s">
        <v>8719</v>
      </c>
      <c r="E6727" s="11" t="s">
        <v>9312</v>
      </c>
      <c r="F6727" s="6">
        <v>516152</v>
      </c>
      <c r="G6727" s="6" t="s">
        <v>3958</v>
      </c>
      <c r="H6727" s="16">
        <v>27810231.458000001</v>
      </c>
      <c r="I6727" s="12" t="s">
        <v>9313</v>
      </c>
      <c r="J6727" s="12" t="s">
        <v>9314</v>
      </c>
      <c r="K6727" s="15">
        <v>2534694</v>
      </c>
      <c r="L6727" s="13" t="s">
        <v>14</v>
      </c>
      <c r="M6727" s="7">
        <v>1</v>
      </c>
      <c r="N6727" s="14"/>
    </row>
    <row r="6728" spans="1:14" ht="189">
      <c r="A6728" s="6">
        <v>6727</v>
      </c>
      <c r="B6728" s="8" t="s">
        <v>8699</v>
      </c>
      <c r="C6728" s="9" t="s">
        <v>9261</v>
      </c>
      <c r="D6728" s="10" t="s">
        <v>9262</v>
      </c>
      <c r="E6728" s="11" t="s">
        <v>9315</v>
      </c>
      <c r="F6728" s="6">
        <v>535747</v>
      </c>
      <c r="G6728" s="6" t="s">
        <v>875</v>
      </c>
      <c r="H6728" s="16">
        <v>5613080.7000000002</v>
      </c>
      <c r="I6728" s="12" t="s">
        <v>9316</v>
      </c>
      <c r="J6728" s="12"/>
      <c r="K6728" s="15">
        <v>0</v>
      </c>
      <c r="L6728" s="13" t="s">
        <v>14</v>
      </c>
      <c r="M6728" s="7">
        <v>1</v>
      </c>
      <c r="N6728" s="14"/>
    </row>
    <row r="6729" spans="1:14" ht="141.75">
      <c r="A6729" s="6">
        <v>6728</v>
      </c>
      <c r="B6729" s="8" t="s">
        <v>8699</v>
      </c>
      <c r="C6729" s="9" t="s">
        <v>9317</v>
      </c>
      <c r="D6729" s="10" t="s">
        <v>9318</v>
      </c>
      <c r="E6729" s="11" t="s">
        <v>9319</v>
      </c>
      <c r="F6729" s="6">
        <v>535748</v>
      </c>
      <c r="G6729" s="6" t="s">
        <v>875</v>
      </c>
      <c r="H6729" s="16">
        <v>2981816.3</v>
      </c>
      <c r="I6729" s="12" t="s">
        <v>9320</v>
      </c>
      <c r="J6729" s="12" t="s">
        <v>9321</v>
      </c>
      <c r="K6729" s="15">
        <v>0</v>
      </c>
      <c r="L6729" s="13" t="s">
        <v>14</v>
      </c>
      <c r="M6729" s="7">
        <v>1</v>
      </c>
      <c r="N6729" s="14"/>
    </row>
    <row r="6730" spans="1:14" ht="189">
      <c r="A6730" s="6">
        <v>6729</v>
      </c>
      <c r="B6730" s="8" t="s">
        <v>8699</v>
      </c>
      <c r="C6730" s="9" t="s">
        <v>9050</v>
      </c>
      <c r="D6730" s="10" t="s">
        <v>9051</v>
      </c>
      <c r="E6730" s="11" t="s">
        <v>9322</v>
      </c>
      <c r="F6730" s="6">
        <v>535749</v>
      </c>
      <c r="G6730" s="6" t="s">
        <v>875</v>
      </c>
      <c r="H6730" s="16">
        <v>2928904.15</v>
      </c>
      <c r="I6730" s="12" t="s">
        <v>9323</v>
      </c>
      <c r="J6730" s="12" t="s">
        <v>9324</v>
      </c>
      <c r="K6730" s="15">
        <v>0</v>
      </c>
      <c r="L6730" s="13" t="s">
        <v>14</v>
      </c>
      <c r="M6730" s="7">
        <v>1</v>
      </c>
      <c r="N6730" s="14"/>
    </row>
    <row r="6731" spans="1:14" ht="110.25">
      <c r="A6731" s="6">
        <v>6730</v>
      </c>
      <c r="B6731" s="8" t="s">
        <v>8699</v>
      </c>
      <c r="C6731" s="9" t="s">
        <v>9325</v>
      </c>
      <c r="D6731" s="10" t="s">
        <v>9326</v>
      </c>
      <c r="E6731" s="11" t="s">
        <v>9327</v>
      </c>
      <c r="F6731" s="6">
        <v>535750</v>
      </c>
      <c r="G6731" s="6" t="s">
        <v>875</v>
      </c>
      <c r="H6731" s="16">
        <v>4100454.6</v>
      </c>
      <c r="I6731" s="12" t="s">
        <v>9320</v>
      </c>
      <c r="J6731" s="12" t="s">
        <v>9321</v>
      </c>
      <c r="K6731" s="15">
        <v>0</v>
      </c>
      <c r="L6731" s="13" t="s">
        <v>14</v>
      </c>
      <c r="M6731" s="7">
        <v>1</v>
      </c>
      <c r="N6731" s="14"/>
    </row>
    <row r="6732" spans="1:14" ht="189">
      <c r="A6732" s="6">
        <v>6731</v>
      </c>
      <c r="B6732" s="8" t="s">
        <v>8699</v>
      </c>
      <c r="C6732" s="9" t="s">
        <v>9328</v>
      </c>
      <c r="D6732" s="10" t="s">
        <v>9329</v>
      </c>
      <c r="E6732" s="11" t="s">
        <v>9330</v>
      </c>
      <c r="F6732" s="6">
        <v>535751</v>
      </c>
      <c r="G6732" s="6" t="s">
        <v>875</v>
      </c>
      <c r="H6732" s="16">
        <v>4185252.55</v>
      </c>
      <c r="I6732" s="12" t="s">
        <v>9331</v>
      </c>
      <c r="J6732" s="12" t="s">
        <v>9332</v>
      </c>
      <c r="K6732" s="15">
        <v>0</v>
      </c>
      <c r="L6732" s="13" t="s">
        <v>14</v>
      </c>
      <c r="M6732" s="7">
        <v>1</v>
      </c>
      <c r="N6732" s="14"/>
    </row>
    <row r="6733" spans="1:14" ht="141.75">
      <c r="A6733" s="6">
        <v>6732</v>
      </c>
      <c r="B6733" s="8" t="s">
        <v>8699</v>
      </c>
      <c r="C6733" s="9" t="s">
        <v>9333</v>
      </c>
      <c r="D6733" s="10" t="s">
        <v>9334</v>
      </c>
      <c r="E6733" s="11" t="s">
        <v>9335</v>
      </c>
      <c r="F6733" s="6">
        <v>520771</v>
      </c>
      <c r="G6733" s="6" t="s">
        <v>8703</v>
      </c>
      <c r="H6733" s="16">
        <v>11877438.65</v>
      </c>
      <c r="I6733" s="12" t="s">
        <v>9336</v>
      </c>
      <c r="J6733" s="12">
        <v>44623</v>
      </c>
      <c r="K6733" s="15">
        <v>0</v>
      </c>
      <c r="L6733" s="13" t="s">
        <v>14</v>
      </c>
      <c r="M6733" s="7">
        <v>1</v>
      </c>
      <c r="N6733" s="14"/>
    </row>
    <row r="6734" spans="1:14" ht="94.5">
      <c r="A6734" s="6">
        <v>6733</v>
      </c>
      <c r="B6734" s="8" t="s">
        <v>8699</v>
      </c>
      <c r="C6734" s="9" t="s">
        <v>9337</v>
      </c>
      <c r="D6734" s="10" t="s">
        <v>9338</v>
      </c>
      <c r="E6734" s="11" t="s">
        <v>9339</v>
      </c>
      <c r="F6734" s="6">
        <v>529929</v>
      </c>
      <c r="G6734" s="6" t="s">
        <v>8703</v>
      </c>
      <c r="H6734" s="16">
        <v>860183.2</v>
      </c>
      <c r="I6734" s="12" t="s">
        <v>9331</v>
      </c>
      <c r="J6734" s="12">
        <v>44239</v>
      </c>
      <c r="K6734" s="15">
        <v>0</v>
      </c>
      <c r="L6734" s="13" t="s">
        <v>14</v>
      </c>
      <c r="M6734" s="7">
        <v>1</v>
      </c>
      <c r="N6734" s="14"/>
    </row>
    <row r="6735" spans="1:14" ht="94.5">
      <c r="A6735" s="6">
        <v>6734</v>
      </c>
      <c r="B6735" s="8" t="s">
        <v>8699</v>
      </c>
      <c r="C6735" s="9" t="s">
        <v>9340</v>
      </c>
      <c r="D6735" s="10" t="s">
        <v>9341</v>
      </c>
      <c r="E6735" s="11" t="s">
        <v>9342</v>
      </c>
      <c r="F6735" s="6">
        <v>529930</v>
      </c>
      <c r="G6735" s="6" t="s">
        <v>8703</v>
      </c>
      <c r="H6735" s="16">
        <v>1898611.1</v>
      </c>
      <c r="I6735" s="12" t="s">
        <v>9343</v>
      </c>
      <c r="J6735" s="12" t="s">
        <v>9344</v>
      </c>
      <c r="K6735" s="15">
        <v>0</v>
      </c>
      <c r="L6735" s="13" t="s">
        <v>14</v>
      </c>
      <c r="M6735" s="7">
        <v>1</v>
      </c>
      <c r="N6735" s="14"/>
    </row>
    <row r="6736" spans="1:14" ht="94.5">
      <c r="A6736" s="6">
        <v>6735</v>
      </c>
      <c r="B6736" s="8" t="s">
        <v>8699</v>
      </c>
      <c r="C6736" s="9" t="s">
        <v>9235</v>
      </c>
      <c r="D6736" s="10" t="s">
        <v>9236</v>
      </c>
      <c r="E6736" s="11" t="s">
        <v>9345</v>
      </c>
      <c r="F6736" s="6">
        <v>529931</v>
      </c>
      <c r="G6736" s="6" t="s">
        <v>8703</v>
      </c>
      <c r="H6736" s="16">
        <v>568980.65</v>
      </c>
      <c r="I6736" s="12" t="s">
        <v>9331</v>
      </c>
      <c r="J6736" s="12" t="s">
        <v>9346</v>
      </c>
      <c r="K6736" s="15">
        <v>0</v>
      </c>
      <c r="L6736" s="13" t="s">
        <v>14</v>
      </c>
      <c r="M6736" s="7">
        <v>1</v>
      </c>
      <c r="N6736" s="14"/>
    </row>
    <row r="6737" spans="1:14" ht="94.5">
      <c r="A6737" s="6">
        <v>6736</v>
      </c>
      <c r="B6737" s="8" t="s">
        <v>8699</v>
      </c>
      <c r="C6737" s="9" t="s">
        <v>9347</v>
      </c>
      <c r="D6737" s="10" t="s">
        <v>9348</v>
      </c>
      <c r="E6737" s="11" t="s">
        <v>9349</v>
      </c>
      <c r="F6737" s="6">
        <v>529932</v>
      </c>
      <c r="G6737" s="6" t="s">
        <v>8703</v>
      </c>
      <c r="H6737" s="16">
        <v>735263.9</v>
      </c>
      <c r="I6737" s="12" t="s">
        <v>9331</v>
      </c>
      <c r="J6737" s="12" t="s">
        <v>9346</v>
      </c>
      <c r="K6737" s="15">
        <v>0</v>
      </c>
      <c r="L6737" s="13" t="s">
        <v>14</v>
      </c>
      <c r="M6737" s="7">
        <v>1</v>
      </c>
      <c r="N6737" s="14"/>
    </row>
    <row r="6738" spans="1:14" ht="94.5">
      <c r="A6738" s="6">
        <v>6737</v>
      </c>
      <c r="B6738" s="8" t="s">
        <v>8699</v>
      </c>
      <c r="C6738" s="9" t="s">
        <v>9350</v>
      </c>
      <c r="D6738" s="10" t="s">
        <v>9116</v>
      </c>
      <c r="E6738" s="11" t="s">
        <v>9351</v>
      </c>
      <c r="F6738" s="6">
        <v>529933</v>
      </c>
      <c r="G6738" s="6" t="s">
        <v>8703</v>
      </c>
      <c r="H6738" s="16">
        <v>694587.75</v>
      </c>
      <c r="I6738" s="12" t="s">
        <v>9320</v>
      </c>
      <c r="J6738" s="12" t="s">
        <v>9321</v>
      </c>
      <c r="K6738" s="15">
        <v>0</v>
      </c>
      <c r="L6738" s="13" t="s">
        <v>14</v>
      </c>
      <c r="M6738" s="7">
        <v>1</v>
      </c>
      <c r="N6738" s="14"/>
    </row>
    <row r="6739" spans="1:14" ht="94.5">
      <c r="A6739" s="6">
        <v>6738</v>
      </c>
      <c r="B6739" s="8" t="s">
        <v>8699</v>
      </c>
      <c r="C6739" s="9" t="s">
        <v>9050</v>
      </c>
      <c r="D6739" s="10" t="s">
        <v>9051</v>
      </c>
      <c r="E6739" s="11" t="s">
        <v>9352</v>
      </c>
      <c r="F6739" s="6">
        <v>529936</v>
      </c>
      <c r="G6739" s="6" t="s">
        <v>8703</v>
      </c>
      <c r="H6739" s="16">
        <v>931207.1</v>
      </c>
      <c r="I6739" s="12" t="s">
        <v>9316</v>
      </c>
      <c r="J6739" s="12" t="s">
        <v>9353</v>
      </c>
      <c r="K6739" s="15">
        <v>0</v>
      </c>
      <c r="L6739" s="13" t="s">
        <v>14</v>
      </c>
      <c r="M6739" s="7">
        <v>1</v>
      </c>
      <c r="N6739" s="14"/>
    </row>
    <row r="6740" spans="1:14" ht="94.5">
      <c r="A6740" s="6">
        <v>6739</v>
      </c>
      <c r="B6740" s="8" t="s">
        <v>8699</v>
      </c>
      <c r="C6740" s="9" t="s">
        <v>8851</v>
      </c>
      <c r="D6740" s="10" t="s">
        <v>9354</v>
      </c>
      <c r="E6740" s="11" t="s">
        <v>9355</v>
      </c>
      <c r="F6740" s="6">
        <v>529937</v>
      </c>
      <c r="G6740" s="6" t="s">
        <v>8703</v>
      </c>
      <c r="H6740" s="16">
        <v>943068.8</v>
      </c>
      <c r="I6740" s="12" t="s">
        <v>9320</v>
      </c>
      <c r="J6740" s="12" t="s">
        <v>9356</v>
      </c>
      <c r="K6740" s="15">
        <v>0</v>
      </c>
      <c r="L6740" s="13" t="s">
        <v>14</v>
      </c>
      <c r="M6740" s="7">
        <v>1</v>
      </c>
      <c r="N6740" s="14"/>
    </row>
    <row r="6741" spans="1:14" ht="78.75">
      <c r="A6741" s="6">
        <v>6740</v>
      </c>
      <c r="B6741" s="8" t="s">
        <v>8699</v>
      </c>
      <c r="C6741" s="9" t="s">
        <v>9357</v>
      </c>
      <c r="D6741" s="10" t="s">
        <v>9358</v>
      </c>
      <c r="E6741" s="11" t="s">
        <v>9359</v>
      </c>
      <c r="F6741" s="6">
        <v>529938</v>
      </c>
      <c r="G6741" s="6" t="s">
        <v>8703</v>
      </c>
      <c r="H6741" s="16">
        <v>821344.35</v>
      </c>
      <c r="I6741" s="12" t="s">
        <v>9331</v>
      </c>
      <c r="J6741" s="12" t="s">
        <v>9360</v>
      </c>
      <c r="K6741" s="15">
        <v>0</v>
      </c>
      <c r="L6741" s="13" t="s">
        <v>14</v>
      </c>
      <c r="M6741" s="7">
        <v>1</v>
      </c>
      <c r="N6741" s="14"/>
    </row>
    <row r="6742" spans="1:14" ht="157.5">
      <c r="A6742" s="6">
        <v>6741</v>
      </c>
      <c r="B6742" s="8" t="s">
        <v>8699</v>
      </c>
      <c r="C6742" s="9" t="s">
        <v>9361</v>
      </c>
      <c r="D6742" s="10" t="s">
        <v>9362</v>
      </c>
      <c r="E6742" s="11" t="s">
        <v>9363</v>
      </c>
      <c r="F6742" s="6">
        <v>529940</v>
      </c>
      <c r="G6742" s="6" t="s">
        <v>8703</v>
      </c>
      <c r="H6742" s="16">
        <v>7125000</v>
      </c>
      <c r="I6742" s="12" t="s">
        <v>9316</v>
      </c>
      <c r="J6742" s="12" t="s">
        <v>9364</v>
      </c>
      <c r="K6742" s="15">
        <v>0</v>
      </c>
      <c r="L6742" s="13" t="s">
        <v>14</v>
      </c>
      <c r="M6742" s="7">
        <v>1</v>
      </c>
      <c r="N6742" s="14"/>
    </row>
    <row r="6743" spans="1:14" ht="126">
      <c r="A6743" s="6">
        <v>6742</v>
      </c>
      <c r="B6743" s="8" t="s">
        <v>8699</v>
      </c>
      <c r="C6743" s="9" t="s">
        <v>9365</v>
      </c>
      <c r="D6743" s="10" t="s">
        <v>9116</v>
      </c>
      <c r="E6743" s="11" t="s">
        <v>9366</v>
      </c>
      <c r="F6743" s="6">
        <v>529942</v>
      </c>
      <c r="G6743" s="6" t="s">
        <v>8703</v>
      </c>
      <c r="H6743" s="16">
        <v>1852500</v>
      </c>
      <c r="I6743" s="12" t="s">
        <v>9320</v>
      </c>
      <c r="J6743" s="12" t="s">
        <v>9356</v>
      </c>
      <c r="K6743" s="15">
        <v>0</v>
      </c>
      <c r="L6743" s="13" t="s">
        <v>14</v>
      </c>
      <c r="M6743" s="7">
        <v>1</v>
      </c>
      <c r="N6743" s="14"/>
    </row>
    <row r="6744" spans="1:14" ht="126">
      <c r="A6744" s="6">
        <v>6743</v>
      </c>
      <c r="B6744" s="8" t="s">
        <v>8699</v>
      </c>
      <c r="C6744" s="9" t="s">
        <v>9328</v>
      </c>
      <c r="D6744" s="10" t="s">
        <v>9329</v>
      </c>
      <c r="E6744" s="11" t="s">
        <v>9367</v>
      </c>
      <c r="F6744" s="6">
        <v>510072</v>
      </c>
      <c r="G6744" s="6" t="s">
        <v>8703</v>
      </c>
      <c r="H6744" s="16">
        <v>7166516.9000000004</v>
      </c>
      <c r="I6744" s="12" t="s">
        <v>9331</v>
      </c>
      <c r="J6744" s="12" t="s">
        <v>9368</v>
      </c>
      <c r="K6744" s="15">
        <v>0</v>
      </c>
      <c r="L6744" s="13" t="s">
        <v>14</v>
      </c>
      <c r="M6744" s="7">
        <v>1</v>
      </c>
      <c r="N6744" s="14"/>
    </row>
    <row r="6745" spans="1:14" ht="94.5">
      <c r="A6745" s="6">
        <v>6744</v>
      </c>
      <c r="B6745" s="8" t="s">
        <v>8699</v>
      </c>
      <c r="C6745" s="9" t="s">
        <v>9369</v>
      </c>
      <c r="D6745" s="10" t="s">
        <v>9370</v>
      </c>
      <c r="E6745" s="11" t="s">
        <v>9371</v>
      </c>
      <c r="F6745" s="6">
        <v>538451</v>
      </c>
      <c r="G6745" s="6" t="s">
        <v>3248</v>
      </c>
      <c r="H6745" s="16">
        <v>11941611.15</v>
      </c>
      <c r="I6745" s="12" t="s">
        <v>9331</v>
      </c>
      <c r="J6745" s="12" t="s">
        <v>9372</v>
      </c>
      <c r="K6745" s="15">
        <v>0</v>
      </c>
      <c r="L6745" s="13" t="s">
        <v>14</v>
      </c>
      <c r="M6745" s="7">
        <v>1</v>
      </c>
      <c r="N6745" s="14"/>
    </row>
    <row r="6746" spans="1:14" ht="141.75">
      <c r="A6746" s="6">
        <v>6745</v>
      </c>
      <c r="B6746" s="8" t="s">
        <v>8699</v>
      </c>
      <c r="C6746" s="9" t="s">
        <v>9373</v>
      </c>
      <c r="D6746" s="10" t="s">
        <v>9374</v>
      </c>
      <c r="E6746" s="11" t="s">
        <v>9375</v>
      </c>
      <c r="F6746" s="6">
        <v>537541</v>
      </c>
      <c r="G6746" s="6" t="s">
        <v>875</v>
      </c>
      <c r="H6746" s="16">
        <v>10302064.1</v>
      </c>
      <c r="I6746" s="12" t="s">
        <v>9376</v>
      </c>
      <c r="J6746" s="12">
        <v>44654</v>
      </c>
      <c r="K6746" s="15">
        <v>0</v>
      </c>
      <c r="L6746" s="13" t="s">
        <v>14</v>
      </c>
      <c r="M6746" s="7">
        <v>1</v>
      </c>
      <c r="N6746" s="14"/>
    </row>
    <row r="6747" spans="1:14" ht="126">
      <c r="A6747" s="6">
        <v>6746</v>
      </c>
      <c r="B6747" s="8" t="s">
        <v>8699</v>
      </c>
      <c r="C6747" s="9" t="s">
        <v>9377</v>
      </c>
      <c r="D6747" s="10" t="s">
        <v>9378</v>
      </c>
      <c r="E6747" s="11" t="s">
        <v>9379</v>
      </c>
      <c r="F6747" s="6">
        <v>537542</v>
      </c>
      <c r="G6747" s="6" t="s">
        <v>875</v>
      </c>
      <c r="H6747" s="16">
        <v>5206467.4000000004</v>
      </c>
      <c r="I6747" s="12" t="s">
        <v>9320</v>
      </c>
      <c r="J6747" s="12" t="s">
        <v>9380</v>
      </c>
      <c r="K6747" s="15">
        <v>0</v>
      </c>
      <c r="L6747" s="13" t="s">
        <v>14</v>
      </c>
      <c r="M6747" s="7">
        <v>1</v>
      </c>
      <c r="N6747" s="14"/>
    </row>
    <row r="6748" spans="1:14" ht="173.25">
      <c r="A6748" s="6">
        <v>6747</v>
      </c>
      <c r="B6748" s="8" t="s">
        <v>8699</v>
      </c>
      <c r="C6748" s="9" t="s">
        <v>9381</v>
      </c>
      <c r="D6748" s="10" t="s">
        <v>9382</v>
      </c>
      <c r="E6748" s="11" t="s">
        <v>9383</v>
      </c>
      <c r="F6748" s="6">
        <v>537543</v>
      </c>
      <c r="G6748" s="6" t="s">
        <v>875</v>
      </c>
      <c r="H6748" s="16">
        <v>7930875.5</v>
      </c>
      <c r="I6748" s="12" t="s">
        <v>9343</v>
      </c>
      <c r="J6748" s="12" t="s">
        <v>9384</v>
      </c>
      <c r="K6748" s="15">
        <v>0</v>
      </c>
      <c r="L6748" s="13" t="s">
        <v>14</v>
      </c>
      <c r="M6748" s="7">
        <v>1</v>
      </c>
      <c r="N6748" s="14"/>
    </row>
    <row r="6749" spans="1:14" ht="173.25">
      <c r="A6749" s="6">
        <v>6748</v>
      </c>
      <c r="B6749" s="8" t="s">
        <v>8699</v>
      </c>
      <c r="C6749" s="9" t="s">
        <v>9385</v>
      </c>
      <c r="D6749" s="10" t="s">
        <v>9386</v>
      </c>
      <c r="E6749" s="11" t="s">
        <v>9387</v>
      </c>
      <c r="F6749" s="6">
        <v>537544</v>
      </c>
      <c r="G6749" s="6" t="s">
        <v>875</v>
      </c>
      <c r="H6749" s="16">
        <v>7793373.4500000002</v>
      </c>
      <c r="I6749" s="12" t="s">
        <v>9343</v>
      </c>
      <c r="J6749" s="12" t="s">
        <v>9388</v>
      </c>
      <c r="K6749" s="15">
        <v>0</v>
      </c>
      <c r="L6749" s="13" t="s">
        <v>14</v>
      </c>
      <c r="M6749" s="7">
        <v>1</v>
      </c>
      <c r="N6749" s="14"/>
    </row>
    <row r="6750" spans="1:14" ht="189">
      <c r="A6750" s="6">
        <v>6749</v>
      </c>
      <c r="B6750" s="8" t="s">
        <v>8699</v>
      </c>
      <c r="C6750" s="9" t="s">
        <v>9389</v>
      </c>
      <c r="D6750" s="10" t="s">
        <v>9390</v>
      </c>
      <c r="E6750" s="11" t="s">
        <v>9391</v>
      </c>
      <c r="F6750" s="6">
        <v>537545</v>
      </c>
      <c r="G6750" s="6" t="s">
        <v>875</v>
      </c>
      <c r="H6750" s="16">
        <v>14428075.6</v>
      </c>
      <c r="I6750" s="12" t="s">
        <v>9343</v>
      </c>
      <c r="J6750" s="12">
        <v>44714</v>
      </c>
      <c r="K6750" s="15">
        <v>0</v>
      </c>
      <c r="L6750" s="13" t="s">
        <v>14</v>
      </c>
      <c r="M6750" s="7">
        <v>1</v>
      </c>
      <c r="N6750" s="14"/>
    </row>
    <row r="6751" spans="1:14" ht="157.5">
      <c r="A6751" s="6">
        <v>6750</v>
      </c>
      <c r="B6751" s="8" t="s">
        <v>8699</v>
      </c>
      <c r="C6751" s="9" t="s">
        <v>9392</v>
      </c>
      <c r="D6751" s="10" t="s">
        <v>9393</v>
      </c>
      <c r="E6751" s="11" t="s">
        <v>9394</v>
      </c>
      <c r="F6751" s="6">
        <v>537546</v>
      </c>
      <c r="G6751" s="6" t="s">
        <v>875</v>
      </c>
      <c r="H6751" s="16">
        <v>8326978</v>
      </c>
      <c r="I6751" s="12" t="s">
        <v>9395</v>
      </c>
      <c r="J6751" s="12">
        <v>44775</v>
      </c>
      <c r="K6751" s="15">
        <v>0</v>
      </c>
      <c r="L6751" s="13" t="s">
        <v>14</v>
      </c>
      <c r="M6751" s="7">
        <v>1</v>
      </c>
      <c r="N6751" s="14"/>
    </row>
    <row r="6752" spans="1:14" ht="110.25">
      <c r="A6752" s="6">
        <v>6751</v>
      </c>
      <c r="B6752" s="8" t="s">
        <v>8699</v>
      </c>
      <c r="C6752" s="9" t="s">
        <v>8944</v>
      </c>
      <c r="D6752" s="10" t="s">
        <v>8948</v>
      </c>
      <c r="E6752" s="11" t="s">
        <v>9396</v>
      </c>
      <c r="F6752" s="6">
        <v>537547</v>
      </c>
      <c r="G6752" s="6" t="s">
        <v>875</v>
      </c>
      <c r="H6752" s="16">
        <v>7568056.25</v>
      </c>
      <c r="I6752" s="12" t="s">
        <v>9395</v>
      </c>
      <c r="J6752" s="12">
        <v>44775</v>
      </c>
      <c r="K6752" s="15">
        <v>0</v>
      </c>
      <c r="L6752" s="13" t="s">
        <v>14</v>
      </c>
      <c r="M6752" s="7">
        <v>1</v>
      </c>
      <c r="N6752" s="14"/>
    </row>
    <row r="6753" spans="1:14" ht="110.25">
      <c r="A6753" s="6">
        <v>6752</v>
      </c>
      <c r="B6753" s="8" t="s">
        <v>8699</v>
      </c>
      <c r="C6753" s="9" t="s">
        <v>9397</v>
      </c>
      <c r="D6753" s="10" t="s">
        <v>9236</v>
      </c>
      <c r="E6753" s="11" t="s">
        <v>9398</v>
      </c>
      <c r="F6753" s="6">
        <v>537548</v>
      </c>
      <c r="G6753" s="6" t="s">
        <v>875</v>
      </c>
      <c r="H6753" s="16">
        <v>1840518.6</v>
      </c>
      <c r="I6753" s="12" t="s">
        <v>9376</v>
      </c>
      <c r="J6753" s="12">
        <v>44447</v>
      </c>
      <c r="K6753" s="15">
        <v>0</v>
      </c>
      <c r="L6753" s="13" t="s">
        <v>14</v>
      </c>
      <c r="M6753" s="7">
        <v>1</v>
      </c>
      <c r="N6753" s="14"/>
    </row>
    <row r="6754" spans="1:14" ht="94.5">
      <c r="A6754" s="6">
        <v>6753</v>
      </c>
      <c r="B6754" s="8" t="s">
        <v>8699</v>
      </c>
      <c r="C6754" s="9" t="s">
        <v>9399</v>
      </c>
      <c r="D6754" s="10" t="s">
        <v>9400</v>
      </c>
      <c r="E6754" s="11" t="s">
        <v>9401</v>
      </c>
      <c r="F6754" s="6">
        <v>537549</v>
      </c>
      <c r="G6754" s="6" t="s">
        <v>875</v>
      </c>
      <c r="H6754" s="16">
        <v>840451.7</v>
      </c>
      <c r="I6754" s="12" t="s">
        <v>9336</v>
      </c>
      <c r="J6754" s="12" t="s">
        <v>9372</v>
      </c>
      <c r="K6754" s="15">
        <v>0</v>
      </c>
      <c r="L6754" s="13" t="s">
        <v>14</v>
      </c>
      <c r="M6754" s="7">
        <v>1</v>
      </c>
      <c r="N6754" s="14"/>
    </row>
    <row r="6755" spans="1:14" ht="110.25">
      <c r="A6755" s="6">
        <v>6754</v>
      </c>
      <c r="B6755" s="8" t="s">
        <v>8699</v>
      </c>
      <c r="C6755" s="9" t="s">
        <v>9402</v>
      </c>
      <c r="D6755" s="10" t="s">
        <v>9403</v>
      </c>
      <c r="E6755" s="11" t="s">
        <v>9404</v>
      </c>
      <c r="F6755" s="6">
        <v>537550</v>
      </c>
      <c r="G6755" s="6" t="s">
        <v>875</v>
      </c>
      <c r="H6755" s="16">
        <v>825534.8</v>
      </c>
      <c r="I6755" s="12" t="s">
        <v>9316</v>
      </c>
      <c r="J6755" s="12">
        <v>44775</v>
      </c>
      <c r="K6755" s="15">
        <v>0</v>
      </c>
      <c r="L6755" s="13" t="s">
        <v>14</v>
      </c>
      <c r="M6755" s="7">
        <v>1</v>
      </c>
      <c r="N6755" s="14"/>
    </row>
    <row r="6756" spans="1:14" ht="141.75">
      <c r="A6756" s="6">
        <v>6755</v>
      </c>
      <c r="B6756" s="8" t="s">
        <v>8699</v>
      </c>
      <c r="C6756" s="9" t="s">
        <v>9405</v>
      </c>
      <c r="D6756" s="10" t="s">
        <v>9406</v>
      </c>
      <c r="E6756" s="11" t="s">
        <v>9407</v>
      </c>
      <c r="F6756" s="6">
        <v>460626</v>
      </c>
      <c r="G6756" s="6" t="s">
        <v>3248</v>
      </c>
      <c r="H6756" s="16">
        <v>53712072.004000001</v>
      </c>
      <c r="I6756" s="12">
        <v>44024</v>
      </c>
      <c r="J6756" s="12" t="s">
        <v>9408</v>
      </c>
      <c r="K6756" s="15">
        <v>0</v>
      </c>
      <c r="L6756" s="13" t="s">
        <v>14</v>
      </c>
      <c r="M6756" s="7">
        <v>1</v>
      </c>
      <c r="N6756" s="14"/>
    </row>
    <row r="6757" spans="1:14" ht="157.5">
      <c r="A6757" s="6">
        <v>6756</v>
      </c>
      <c r="B6757" s="8" t="s">
        <v>8699</v>
      </c>
      <c r="C6757" s="9" t="s">
        <v>8722</v>
      </c>
      <c r="D6757" s="10" t="s">
        <v>8723</v>
      </c>
      <c r="E6757" s="11" t="s">
        <v>9409</v>
      </c>
      <c r="F6757" s="6">
        <v>503701</v>
      </c>
      <c r="G6757" s="6" t="s">
        <v>794</v>
      </c>
      <c r="H6757" s="16">
        <v>13101327.766000001</v>
      </c>
      <c r="I6757" s="12">
        <v>44534</v>
      </c>
      <c r="J6757" s="12">
        <v>44564</v>
      </c>
      <c r="K6757" s="15">
        <v>0</v>
      </c>
      <c r="L6757" s="13" t="s">
        <v>14</v>
      </c>
      <c r="M6757" s="7">
        <v>1</v>
      </c>
      <c r="N6757" s="14"/>
    </row>
    <row r="6758" spans="1:14" ht="110.25">
      <c r="A6758" s="6">
        <v>6757</v>
      </c>
      <c r="B6758" s="8" t="s">
        <v>8699</v>
      </c>
      <c r="C6758" s="9" t="s">
        <v>9225</v>
      </c>
      <c r="D6758" s="10" t="s">
        <v>9226</v>
      </c>
      <c r="E6758" s="11" t="s">
        <v>9410</v>
      </c>
      <c r="F6758" s="6">
        <v>537551</v>
      </c>
      <c r="G6758" s="6" t="s">
        <v>875</v>
      </c>
      <c r="H6758" s="16">
        <v>1607636.55</v>
      </c>
      <c r="I6758" s="12">
        <v>44412</v>
      </c>
      <c r="J6758" s="12" t="s">
        <v>9411</v>
      </c>
      <c r="K6758" s="15">
        <v>0</v>
      </c>
      <c r="L6758" s="13" t="s">
        <v>14</v>
      </c>
      <c r="M6758" s="7">
        <v>1</v>
      </c>
      <c r="N6758" s="14"/>
    </row>
    <row r="6759" spans="1:14" ht="94.5">
      <c r="A6759" s="6">
        <v>6758</v>
      </c>
      <c r="B6759" s="8" t="s">
        <v>8699</v>
      </c>
      <c r="C6759" s="9" t="s">
        <v>9412</v>
      </c>
      <c r="D6759" s="10" t="s">
        <v>9413</v>
      </c>
      <c r="E6759" s="11" t="s">
        <v>9414</v>
      </c>
      <c r="F6759" s="6">
        <v>537552</v>
      </c>
      <c r="G6759" s="6" t="s">
        <v>875</v>
      </c>
      <c r="H6759" s="16">
        <v>401434.85</v>
      </c>
      <c r="I6759" s="12">
        <v>44381</v>
      </c>
      <c r="J6759" s="12" t="s">
        <v>9415</v>
      </c>
      <c r="K6759" s="15">
        <v>0</v>
      </c>
      <c r="L6759" s="13" t="s">
        <v>14</v>
      </c>
      <c r="M6759" s="7">
        <v>1</v>
      </c>
      <c r="N6759" s="14"/>
    </row>
    <row r="6760" spans="1:14" ht="126">
      <c r="A6760" s="6">
        <v>6759</v>
      </c>
      <c r="B6760" s="8" t="s">
        <v>8699</v>
      </c>
      <c r="C6760" s="9" t="s">
        <v>9416</v>
      </c>
      <c r="D6760" s="10" t="s">
        <v>9417</v>
      </c>
      <c r="E6760" s="11" t="s">
        <v>9418</v>
      </c>
      <c r="F6760" s="6">
        <v>537553</v>
      </c>
      <c r="G6760" s="6" t="s">
        <v>875</v>
      </c>
      <c r="H6760" s="16">
        <v>4669019.1500000004</v>
      </c>
      <c r="I6760" s="12">
        <v>44534</v>
      </c>
      <c r="J6760" s="12" t="s">
        <v>9419</v>
      </c>
      <c r="K6760" s="15">
        <v>0</v>
      </c>
      <c r="L6760" s="13" t="s">
        <v>14</v>
      </c>
      <c r="M6760" s="7">
        <v>1</v>
      </c>
      <c r="N6760" s="14"/>
    </row>
    <row r="6761" spans="1:14" ht="110.25">
      <c r="A6761" s="6">
        <v>6760</v>
      </c>
      <c r="B6761" s="8" t="s">
        <v>8699</v>
      </c>
      <c r="C6761" s="9" t="s">
        <v>9420</v>
      </c>
      <c r="D6761" s="10" t="s">
        <v>9421</v>
      </c>
      <c r="E6761" s="11" t="s">
        <v>9422</v>
      </c>
      <c r="F6761" s="6">
        <v>537554</v>
      </c>
      <c r="G6761" s="6" t="s">
        <v>875</v>
      </c>
      <c r="H6761" s="16">
        <v>3449032</v>
      </c>
      <c r="I6761" s="12">
        <v>44412</v>
      </c>
      <c r="J6761" s="12" t="s">
        <v>9423</v>
      </c>
      <c r="K6761" s="15">
        <v>0</v>
      </c>
      <c r="L6761" s="13" t="s">
        <v>14</v>
      </c>
      <c r="M6761" s="7">
        <v>1</v>
      </c>
      <c r="N6761" s="14"/>
    </row>
    <row r="6762" spans="1:14" ht="94.5">
      <c r="A6762" s="6">
        <v>6761</v>
      </c>
      <c r="B6762" s="8" t="s">
        <v>8699</v>
      </c>
      <c r="C6762" s="9" t="s">
        <v>9424</v>
      </c>
      <c r="D6762" s="10" t="s">
        <v>9425</v>
      </c>
      <c r="E6762" s="11" t="s">
        <v>9426</v>
      </c>
      <c r="F6762" s="6">
        <v>537555</v>
      </c>
      <c r="G6762" s="6" t="s">
        <v>875</v>
      </c>
      <c r="H6762" s="16">
        <v>13866325.4</v>
      </c>
      <c r="I6762" s="12">
        <v>44534</v>
      </c>
      <c r="J6762" s="12" t="s">
        <v>9427</v>
      </c>
      <c r="K6762" s="15">
        <v>0</v>
      </c>
      <c r="L6762" s="13" t="s">
        <v>14</v>
      </c>
      <c r="M6762" s="7">
        <v>1</v>
      </c>
      <c r="N6762" s="14"/>
    </row>
    <row r="6763" spans="1:14" ht="110.25">
      <c r="A6763" s="6">
        <v>6762</v>
      </c>
      <c r="B6763" s="8" t="s">
        <v>8699</v>
      </c>
      <c r="C6763" s="9" t="s">
        <v>9428</v>
      </c>
      <c r="D6763" s="10" t="s">
        <v>9429</v>
      </c>
      <c r="E6763" s="11" t="s">
        <v>9430</v>
      </c>
      <c r="F6763" s="6">
        <v>537556</v>
      </c>
      <c r="G6763" s="6" t="s">
        <v>875</v>
      </c>
      <c r="H6763" s="16">
        <v>1439350.7</v>
      </c>
      <c r="I6763" s="12">
        <v>44351</v>
      </c>
      <c r="J6763" s="12">
        <v>44533</v>
      </c>
      <c r="K6763" s="15">
        <v>0</v>
      </c>
      <c r="L6763" s="13" t="s">
        <v>14</v>
      </c>
      <c r="M6763" s="7">
        <v>1</v>
      </c>
      <c r="N6763" s="14"/>
    </row>
    <row r="6764" spans="1:14" ht="110.25">
      <c r="A6764" s="6">
        <v>6763</v>
      </c>
      <c r="B6764" s="8" t="s">
        <v>8699</v>
      </c>
      <c r="C6764" s="9" t="s">
        <v>9431</v>
      </c>
      <c r="D6764" s="10" t="s">
        <v>9432</v>
      </c>
      <c r="E6764" s="11" t="s">
        <v>9433</v>
      </c>
      <c r="F6764" s="6">
        <v>537557</v>
      </c>
      <c r="G6764" s="6" t="s">
        <v>875</v>
      </c>
      <c r="H6764" s="16">
        <v>9475650.5500000007</v>
      </c>
      <c r="I6764" s="12">
        <v>44534</v>
      </c>
      <c r="J6764" s="12" t="s">
        <v>9434</v>
      </c>
      <c r="K6764" s="15">
        <v>0</v>
      </c>
      <c r="L6764" s="13" t="s">
        <v>14</v>
      </c>
      <c r="M6764" s="7">
        <v>1</v>
      </c>
      <c r="N6764" s="14"/>
    </row>
    <row r="6765" spans="1:14" ht="110.25">
      <c r="A6765" s="6">
        <v>6764</v>
      </c>
      <c r="B6765" s="8" t="s">
        <v>8699</v>
      </c>
      <c r="C6765" s="9" t="s">
        <v>8754</v>
      </c>
      <c r="D6765" s="10" t="s">
        <v>8755</v>
      </c>
      <c r="E6765" s="11" t="s">
        <v>9435</v>
      </c>
      <c r="F6765" s="6">
        <v>537558</v>
      </c>
      <c r="G6765" s="6" t="s">
        <v>875</v>
      </c>
      <c r="H6765" s="16">
        <v>5002876.7</v>
      </c>
      <c r="I6765" s="12">
        <v>44534</v>
      </c>
      <c r="J6765" s="12" t="s">
        <v>4600</v>
      </c>
      <c r="K6765" s="15">
        <v>0</v>
      </c>
      <c r="L6765" s="13" t="s">
        <v>14</v>
      </c>
      <c r="M6765" s="7">
        <v>1</v>
      </c>
      <c r="N6765" s="14"/>
    </row>
    <row r="6766" spans="1:14" ht="189">
      <c r="A6766" s="6">
        <v>6765</v>
      </c>
      <c r="B6766" s="8" t="s">
        <v>8699</v>
      </c>
      <c r="C6766" s="9" t="s">
        <v>9436</v>
      </c>
      <c r="D6766" s="10" t="s">
        <v>9437</v>
      </c>
      <c r="E6766" s="11" t="s">
        <v>9438</v>
      </c>
      <c r="F6766" s="6">
        <v>537559</v>
      </c>
      <c r="G6766" s="6" t="s">
        <v>875</v>
      </c>
      <c r="H6766" s="16">
        <v>24697782.699999999</v>
      </c>
      <c r="I6766" s="12">
        <v>44351</v>
      </c>
      <c r="J6766" s="12">
        <v>44534</v>
      </c>
      <c r="K6766" s="15">
        <v>0</v>
      </c>
      <c r="L6766" s="13" t="s">
        <v>14</v>
      </c>
      <c r="M6766" s="7">
        <v>1</v>
      </c>
      <c r="N6766" s="14"/>
    </row>
    <row r="6767" spans="1:14" ht="204.75">
      <c r="A6767" s="6">
        <v>6766</v>
      </c>
      <c r="B6767" s="8" t="s">
        <v>8699</v>
      </c>
      <c r="C6767" s="9" t="s">
        <v>9439</v>
      </c>
      <c r="D6767" s="10" t="s">
        <v>9440</v>
      </c>
      <c r="E6767" s="11" t="s">
        <v>9441</v>
      </c>
      <c r="F6767" s="6">
        <v>537560</v>
      </c>
      <c r="G6767" s="6" t="s">
        <v>875</v>
      </c>
      <c r="H6767" s="16">
        <v>20174885.899999999</v>
      </c>
      <c r="I6767" s="12">
        <v>44290</v>
      </c>
      <c r="J6767" s="12">
        <v>44837</v>
      </c>
      <c r="K6767" s="15">
        <v>0</v>
      </c>
      <c r="L6767" s="13" t="s">
        <v>14</v>
      </c>
      <c r="M6767" s="7">
        <v>1</v>
      </c>
      <c r="N6767" s="14"/>
    </row>
    <row r="6768" spans="1:14" ht="110.25">
      <c r="A6768" s="6">
        <v>6767</v>
      </c>
      <c r="B6768" s="8" t="s">
        <v>8699</v>
      </c>
      <c r="C6768" s="9" t="s">
        <v>9442</v>
      </c>
      <c r="D6768" s="10" t="s">
        <v>9443</v>
      </c>
      <c r="E6768" s="11" t="s">
        <v>9444</v>
      </c>
      <c r="F6768" s="6">
        <v>502086</v>
      </c>
      <c r="G6768" s="6" t="s">
        <v>8703</v>
      </c>
      <c r="H6768" s="16">
        <v>26000000</v>
      </c>
      <c r="I6768" s="12" t="s">
        <v>8340</v>
      </c>
      <c r="J6768" s="12" t="s">
        <v>9445</v>
      </c>
      <c r="K6768" s="15">
        <v>0</v>
      </c>
      <c r="L6768" s="13" t="s">
        <v>14</v>
      </c>
      <c r="M6768" s="7">
        <v>1</v>
      </c>
      <c r="N6768" s="14"/>
    </row>
    <row r="6769" spans="1:14" ht="94.5">
      <c r="A6769" s="6">
        <v>6768</v>
      </c>
      <c r="B6769" s="8" t="s">
        <v>8699</v>
      </c>
      <c r="C6769" s="9" t="s">
        <v>9442</v>
      </c>
      <c r="D6769" s="10" t="s">
        <v>9443</v>
      </c>
      <c r="E6769" s="11" t="s">
        <v>9446</v>
      </c>
      <c r="F6769" s="6">
        <v>502088</v>
      </c>
      <c r="G6769" s="6" t="s">
        <v>8703</v>
      </c>
      <c r="H6769" s="16">
        <v>25600000</v>
      </c>
      <c r="I6769" s="12" t="s">
        <v>8340</v>
      </c>
      <c r="J6769" s="12" t="s">
        <v>9445</v>
      </c>
      <c r="K6769" s="15">
        <v>0</v>
      </c>
      <c r="L6769" s="13" t="s">
        <v>14</v>
      </c>
      <c r="M6769" s="7">
        <v>1</v>
      </c>
      <c r="N6769" s="14"/>
    </row>
    <row r="6770" spans="1:14" ht="110.25">
      <c r="A6770" s="6">
        <v>6769</v>
      </c>
      <c r="B6770" s="8" t="s">
        <v>8699</v>
      </c>
      <c r="C6770" s="9" t="s">
        <v>9447</v>
      </c>
      <c r="D6770" s="10" t="s">
        <v>9448</v>
      </c>
      <c r="E6770" s="11" t="s">
        <v>9449</v>
      </c>
      <c r="F6770" s="6">
        <v>502090</v>
      </c>
      <c r="G6770" s="6" t="s">
        <v>8703</v>
      </c>
      <c r="H6770" s="16">
        <v>37328617.759999998</v>
      </c>
      <c r="I6770" s="12"/>
      <c r="J6770" s="12"/>
      <c r="K6770" s="15">
        <v>0</v>
      </c>
      <c r="L6770" s="13" t="s">
        <v>14</v>
      </c>
      <c r="M6770" s="7">
        <v>1</v>
      </c>
      <c r="N6770" s="14"/>
    </row>
    <row r="6771" spans="1:14" ht="94.5">
      <c r="A6771" s="6">
        <v>6770</v>
      </c>
      <c r="B6771" s="8" t="s">
        <v>8699</v>
      </c>
      <c r="C6771" s="9" t="s">
        <v>9447</v>
      </c>
      <c r="D6771" s="10" t="s">
        <v>9448</v>
      </c>
      <c r="E6771" s="11" t="s">
        <v>9450</v>
      </c>
      <c r="F6771" s="6">
        <v>502091</v>
      </c>
      <c r="G6771" s="6" t="s">
        <v>8703</v>
      </c>
      <c r="H6771" s="16">
        <v>29102104.695999999</v>
      </c>
      <c r="I6771" s="12" t="s">
        <v>5115</v>
      </c>
      <c r="J6771" s="12" t="s">
        <v>9445</v>
      </c>
      <c r="K6771" s="15">
        <v>0</v>
      </c>
      <c r="L6771" s="13" t="s">
        <v>14</v>
      </c>
      <c r="M6771" s="7">
        <v>1</v>
      </c>
      <c r="N6771" s="14"/>
    </row>
    <row r="6772" spans="1:14" ht="141.75">
      <c r="A6772" s="6">
        <v>6771</v>
      </c>
      <c r="B6772" s="8" t="s">
        <v>8699</v>
      </c>
      <c r="C6772" s="9" t="s">
        <v>8749</v>
      </c>
      <c r="D6772" s="10" t="s">
        <v>9451</v>
      </c>
      <c r="E6772" s="11" t="s">
        <v>9452</v>
      </c>
      <c r="F6772" s="6">
        <v>502089</v>
      </c>
      <c r="G6772" s="6" t="s">
        <v>8703</v>
      </c>
      <c r="H6772" s="16">
        <v>33440661.019000001</v>
      </c>
      <c r="I6772" s="12" t="s">
        <v>8340</v>
      </c>
      <c r="J6772" s="12" t="s">
        <v>9453</v>
      </c>
      <c r="K6772" s="15">
        <v>0</v>
      </c>
      <c r="L6772" s="13" t="s">
        <v>70</v>
      </c>
      <c r="M6772" s="7">
        <v>1</v>
      </c>
      <c r="N6772" s="14"/>
    </row>
    <row r="6773" spans="1:14" ht="141.75">
      <c r="A6773" s="6">
        <v>6772</v>
      </c>
      <c r="B6773" s="8" t="s">
        <v>8699</v>
      </c>
      <c r="C6773" s="9" t="s">
        <v>8752</v>
      </c>
      <c r="D6773" s="10" t="s">
        <v>9451</v>
      </c>
      <c r="E6773" s="11" t="s">
        <v>9452</v>
      </c>
      <c r="F6773" s="6">
        <v>502089</v>
      </c>
      <c r="G6773" s="6" t="s">
        <v>8703</v>
      </c>
      <c r="H6773" s="16">
        <v>33440661.019000001</v>
      </c>
      <c r="I6773" s="12" t="s">
        <v>8340</v>
      </c>
      <c r="J6773" s="12" t="s">
        <v>9453</v>
      </c>
      <c r="K6773" s="15">
        <v>0</v>
      </c>
      <c r="L6773" s="13" t="s">
        <v>70</v>
      </c>
      <c r="M6773" s="7">
        <v>0.51</v>
      </c>
      <c r="N6773" s="14"/>
    </row>
    <row r="6774" spans="1:14" ht="141.75">
      <c r="A6774" s="6">
        <v>6773</v>
      </c>
      <c r="B6774" s="8" t="s">
        <v>8699</v>
      </c>
      <c r="C6774" s="9" t="s">
        <v>8754</v>
      </c>
      <c r="D6774" s="10" t="s">
        <v>9451</v>
      </c>
      <c r="E6774" s="11" t="s">
        <v>9452</v>
      </c>
      <c r="F6774" s="6">
        <v>502089</v>
      </c>
      <c r="G6774" s="6" t="s">
        <v>8703</v>
      </c>
      <c r="H6774" s="16">
        <v>33440661.019000001</v>
      </c>
      <c r="I6774" s="12" t="s">
        <v>8340</v>
      </c>
      <c r="J6774" s="12" t="s">
        <v>9453</v>
      </c>
      <c r="K6774" s="15">
        <v>0</v>
      </c>
      <c r="L6774" s="13" t="s">
        <v>70</v>
      </c>
      <c r="M6774" s="7">
        <v>0.49</v>
      </c>
      <c r="N6774" s="14"/>
    </row>
    <row r="6775" spans="1:14" ht="126">
      <c r="A6775" s="6">
        <v>6774</v>
      </c>
      <c r="B6775" s="8" t="s">
        <v>8699</v>
      </c>
      <c r="C6775" s="9" t="s">
        <v>9447</v>
      </c>
      <c r="D6775" s="10" t="s">
        <v>9448</v>
      </c>
      <c r="E6775" s="11" t="s">
        <v>9454</v>
      </c>
      <c r="F6775" s="6">
        <v>502092</v>
      </c>
      <c r="G6775" s="6" t="s">
        <v>8703</v>
      </c>
      <c r="H6775" s="16">
        <v>48114559.343999997</v>
      </c>
      <c r="I6775" s="12" t="s">
        <v>5115</v>
      </c>
      <c r="J6775" s="12" t="s">
        <v>9445</v>
      </c>
      <c r="K6775" s="15">
        <v>0</v>
      </c>
      <c r="L6775" s="13" t="s">
        <v>14</v>
      </c>
      <c r="M6775" s="7">
        <v>1</v>
      </c>
      <c r="N6775" s="14"/>
    </row>
    <row r="6776" spans="1:14" ht="126">
      <c r="A6776" s="6">
        <v>6775</v>
      </c>
      <c r="B6776" s="8" t="s">
        <v>8699</v>
      </c>
      <c r="C6776" s="9" t="s">
        <v>8752</v>
      </c>
      <c r="D6776" s="10" t="s">
        <v>8753</v>
      </c>
      <c r="E6776" s="11" t="s">
        <v>9455</v>
      </c>
      <c r="F6776" s="6">
        <v>502087</v>
      </c>
      <c r="G6776" s="6" t="s">
        <v>8703</v>
      </c>
      <c r="H6776" s="16">
        <v>23650299.664000001</v>
      </c>
      <c r="I6776" s="12" t="s">
        <v>8340</v>
      </c>
      <c r="J6776" s="12">
        <v>44745</v>
      </c>
      <c r="K6776" s="15">
        <v>0</v>
      </c>
      <c r="L6776" s="13" t="s">
        <v>14</v>
      </c>
      <c r="M6776" s="7">
        <v>1</v>
      </c>
      <c r="N6776" s="14"/>
    </row>
    <row r="6777" spans="1:14" ht="220.5">
      <c r="A6777" s="6">
        <v>6776</v>
      </c>
      <c r="B6777" s="8" t="s">
        <v>8699</v>
      </c>
      <c r="C6777" s="9" t="s">
        <v>9456</v>
      </c>
      <c r="D6777" s="10" t="s">
        <v>9457</v>
      </c>
      <c r="E6777" s="11" t="s">
        <v>9458</v>
      </c>
      <c r="F6777" s="6">
        <v>543421</v>
      </c>
      <c r="G6777" s="6" t="s">
        <v>794</v>
      </c>
      <c r="H6777" s="16">
        <v>11024767.1</v>
      </c>
      <c r="I6777" s="12" t="s">
        <v>8340</v>
      </c>
      <c r="J6777" s="12">
        <v>44837</v>
      </c>
      <c r="K6777" s="15">
        <v>0</v>
      </c>
      <c r="L6777" s="13" t="s">
        <v>14</v>
      </c>
      <c r="M6777" s="7">
        <v>1</v>
      </c>
      <c r="N6777" s="14"/>
    </row>
    <row r="6778" spans="1:14" ht="78.75">
      <c r="A6778" s="6">
        <v>6777</v>
      </c>
      <c r="B6778" s="8" t="s">
        <v>8699</v>
      </c>
      <c r="C6778" s="9" t="s">
        <v>8700</v>
      </c>
      <c r="D6778" s="10" t="s">
        <v>8701</v>
      </c>
      <c r="E6778" s="11" t="s">
        <v>9459</v>
      </c>
      <c r="F6778" s="6">
        <v>543420</v>
      </c>
      <c r="G6778" s="6" t="s">
        <v>1638</v>
      </c>
      <c r="H6778" s="16">
        <v>18599960.91</v>
      </c>
      <c r="I6778" s="12" t="s">
        <v>8558</v>
      </c>
      <c r="J6778" s="12" t="s">
        <v>5222</v>
      </c>
      <c r="K6778" s="15">
        <v>0</v>
      </c>
      <c r="L6778" s="13" t="s">
        <v>14</v>
      </c>
      <c r="M6778" s="7">
        <v>1</v>
      </c>
      <c r="N6778" s="14"/>
    </row>
    <row r="6779" spans="1:14" ht="141.75">
      <c r="A6779" s="6">
        <v>6778</v>
      </c>
      <c r="B6779" s="8" t="s">
        <v>8699</v>
      </c>
      <c r="C6779" s="9" t="s">
        <v>8700</v>
      </c>
      <c r="D6779" s="10" t="s">
        <v>8701</v>
      </c>
      <c r="E6779" s="11" t="s">
        <v>9460</v>
      </c>
      <c r="F6779" s="6">
        <v>520698</v>
      </c>
      <c r="G6779" s="6" t="s">
        <v>8703</v>
      </c>
      <c r="H6779" s="16">
        <v>48915558.789999999</v>
      </c>
      <c r="I6779" s="12" t="s">
        <v>9461</v>
      </c>
      <c r="J6779" s="12" t="s">
        <v>9462</v>
      </c>
      <c r="K6779" s="15">
        <v>0</v>
      </c>
      <c r="L6779" s="13" t="s">
        <v>14</v>
      </c>
      <c r="M6779" s="7">
        <v>1</v>
      </c>
      <c r="N6779" s="14"/>
    </row>
    <row r="6780" spans="1:14" ht="141.75">
      <c r="A6780" s="6">
        <v>6779</v>
      </c>
      <c r="B6780" s="8" t="s">
        <v>8699</v>
      </c>
      <c r="C6780" s="9" t="s">
        <v>8718</v>
      </c>
      <c r="D6780" s="10" t="s">
        <v>8719</v>
      </c>
      <c r="E6780" s="11" t="s">
        <v>9463</v>
      </c>
      <c r="F6780" s="6">
        <v>520700</v>
      </c>
      <c r="G6780" s="6" t="s">
        <v>8703</v>
      </c>
      <c r="H6780" s="16">
        <v>21746299.210000001</v>
      </c>
      <c r="I6780" s="12" t="s">
        <v>9461</v>
      </c>
      <c r="J6780" s="12" t="s">
        <v>9462</v>
      </c>
      <c r="K6780" s="15">
        <v>0</v>
      </c>
      <c r="L6780" s="13" t="s">
        <v>70</v>
      </c>
      <c r="M6780" s="7">
        <v>1</v>
      </c>
      <c r="N6780" s="14"/>
    </row>
    <row r="6781" spans="1:14" ht="141.75">
      <c r="A6781" s="6">
        <v>6780</v>
      </c>
      <c r="B6781" s="8" t="s">
        <v>8699</v>
      </c>
      <c r="C6781" s="9" t="s">
        <v>8722</v>
      </c>
      <c r="D6781" s="10" t="s">
        <v>8719</v>
      </c>
      <c r="E6781" s="11" t="s">
        <v>9463</v>
      </c>
      <c r="F6781" s="6">
        <v>520700</v>
      </c>
      <c r="G6781" s="6" t="s">
        <v>8703</v>
      </c>
      <c r="H6781" s="16">
        <v>21746299.210000001</v>
      </c>
      <c r="I6781" s="12" t="s">
        <v>9461</v>
      </c>
      <c r="J6781" s="12" t="s">
        <v>9462</v>
      </c>
      <c r="K6781" s="15">
        <v>0</v>
      </c>
      <c r="L6781" s="13" t="s">
        <v>70</v>
      </c>
      <c r="M6781" s="7">
        <v>0.51</v>
      </c>
      <c r="N6781" s="14"/>
    </row>
    <row r="6782" spans="1:14" ht="141.75">
      <c r="A6782" s="6">
        <v>6781</v>
      </c>
      <c r="B6782" s="8" t="s">
        <v>8699</v>
      </c>
      <c r="C6782" s="9" t="s">
        <v>8724</v>
      </c>
      <c r="D6782" s="10" t="s">
        <v>8719</v>
      </c>
      <c r="E6782" s="11" t="s">
        <v>9463</v>
      </c>
      <c r="F6782" s="6">
        <v>520700</v>
      </c>
      <c r="G6782" s="6" t="s">
        <v>8703</v>
      </c>
      <c r="H6782" s="16">
        <v>21746299.210000001</v>
      </c>
      <c r="I6782" s="12" t="s">
        <v>9461</v>
      </c>
      <c r="J6782" s="12" t="s">
        <v>9462</v>
      </c>
      <c r="K6782" s="15">
        <v>0</v>
      </c>
      <c r="L6782" s="13" t="s">
        <v>70</v>
      </c>
      <c r="M6782" s="7">
        <v>0.49</v>
      </c>
      <c r="N6782" s="14"/>
    </row>
    <row r="6783" spans="1:14" ht="94.5">
      <c r="A6783" s="6">
        <v>6782</v>
      </c>
      <c r="B6783" s="8" t="s">
        <v>8699</v>
      </c>
      <c r="C6783" s="9" t="s">
        <v>8749</v>
      </c>
      <c r="D6783" s="10" t="s">
        <v>9464</v>
      </c>
      <c r="E6783" s="11" t="s">
        <v>9465</v>
      </c>
      <c r="F6783" s="6">
        <v>507629</v>
      </c>
      <c r="G6783" s="6" t="s">
        <v>3248</v>
      </c>
      <c r="H6783" s="16">
        <v>66803022.796999998</v>
      </c>
      <c r="I6783" s="12"/>
      <c r="J6783" s="12"/>
      <c r="K6783" s="15">
        <v>0</v>
      </c>
      <c r="L6783" s="13" t="s">
        <v>70</v>
      </c>
      <c r="M6783" s="7">
        <v>1</v>
      </c>
      <c r="N6783" s="14"/>
    </row>
    <row r="6784" spans="1:14" ht="94.5">
      <c r="A6784" s="6">
        <v>6783</v>
      </c>
      <c r="B6784" s="8" t="s">
        <v>8699</v>
      </c>
      <c r="C6784" s="9" t="s">
        <v>8752</v>
      </c>
      <c r="D6784" s="10" t="s">
        <v>9464</v>
      </c>
      <c r="E6784" s="11" t="s">
        <v>9465</v>
      </c>
      <c r="F6784" s="6">
        <v>507629</v>
      </c>
      <c r="G6784" s="6" t="s">
        <v>3248</v>
      </c>
      <c r="H6784" s="16">
        <v>66803022.796999998</v>
      </c>
      <c r="I6784" s="12"/>
      <c r="J6784" s="12"/>
      <c r="K6784" s="15">
        <v>0</v>
      </c>
      <c r="L6784" s="13" t="s">
        <v>70</v>
      </c>
      <c r="M6784" s="7">
        <v>0.51</v>
      </c>
      <c r="N6784" s="14"/>
    </row>
    <row r="6785" spans="1:14" ht="94.5">
      <c r="A6785" s="6">
        <v>6784</v>
      </c>
      <c r="B6785" s="8" t="s">
        <v>8699</v>
      </c>
      <c r="C6785" s="9" t="s">
        <v>8754</v>
      </c>
      <c r="D6785" s="10" t="s">
        <v>9464</v>
      </c>
      <c r="E6785" s="11" t="s">
        <v>9465</v>
      </c>
      <c r="F6785" s="6">
        <v>507629</v>
      </c>
      <c r="G6785" s="6" t="s">
        <v>3248</v>
      </c>
      <c r="H6785" s="16">
        <v>66803022.796999998</v>
      </c>
      <c r="I6785" s="12"/>
      <c r="J6785" s="12"/>
      <c r="K6785" s="15">
        <v>0</v>
      </c>
      <c r="L6785" s="13" t="s">
        <v>70</v>
      </c>
      <c r="M6785" s="7">
        <v>0.49</v>
      </c>
      <c r="N6785" s="14"/>
    </row>
    <row r="6786" spans="1:14" ht="94.5">
      <c r="A6786" s="6">
        <v>6785</v>
      </c>
      <c r="B6786" s="8" t="s">
        <v>8699</v>
      </c>
      <c r="C6786" s="9" t="s">
        <v>9466</v>
      </c>
      <c r="D6786" s="10" t="s">
        <v>9467</v>
      </c>
      <c r="E6786" s="11" t="s">
        <v>9468</v>
      </c>
      <c r="F6786" s="6">
        <v>515871</v>
      </c>
      <c r="G6786" s="6" t="s">
        <v>7075</v>
      </c>
      <c r="H6786" s="16">
        <v>69836795.400000006</v>
      </c>
      <c r="I6786" s="12"/>
      <c r="J6786" s="12"/>
      <c r="K6786" s="15">
        <v>0</v>
      </c>
      <c r="L6786" s="13" t="s">
        <v>70</v>
      </c>
      <c r="M6786" s="7">
        <v>1</v>
      </c>
      <c r="N6786" s="14"/>
    </row>
    <row r="6787" spans="1:14" ht="94.5">
      <c r="A6787" s="6">
        <v>6786</v>
      </c>
      <c r="B6787" s="8" t="s">
        <v>8699</v>
      </c>
      <c r="C6787" s="9" t="s">
        <v>9469</v>
      </c>
      <c r="D6787" s="10" t="s">
        <v>9467</v>
      </c>
      <c r="E6787" s="11" t="s">
        <v>9468</v>
      </c>
      <c r="F6787" s="6">
        <v>515871</v>
      </c>
      <c r="G6787" s="6" t="s">
        <v>7075</v>
      </c>
      <c r="H6787" s="16">
        <v>69836795.400000006</v>
      </c>
      <c r="I6787" s="12"/>
      <c r="J6787" s="12"/>
      <c r="K6787" s="15">
        <v>0</v>
      </c>
      <c r="L6787" s="13" t="s">
        <v>70</v>
      </c>
      <c r="M6787" s="7">
        <v>0.51</v>
      </c>
      <c r="N6787" s="14"/>
    </row>
    <row r="6788" spans="1:14" ht="94.5">
      <c r="A6788" s="6">
        <v>6787</v>
      </c>
      <c r="B6788" s="8" t="s">
        <v>8699</v>
      </c>
      <c r="C6788" s="9" t="s">
        <v>8700</v>
      </c>
      <c r="D6788" s="10" t="s">
        <v>9467</v>
      </c>
      <c r="E6788" s="11" t="s">
        <v>9468</v>
      </c>
      <c r="F6788" s="6">
        <v>515871</v>
      </c>
      <c r="G6788" s="6" t="s">
        <v>7075</v>
      </c>
      <c r="H6788" s="16">
        <v>69836795.400000006</v>
      </c>
      <c r="I6788" s="12"/>
      <c r="J6788" s="12"/>
      <c r="K6788" s="15">
        <v>0</v>
      </c>
      <c r="L6788" s="13" t="s">
        <v>70</v>
      </c>
      <c r="M6788" s="7">
        <v>0.49</v>
      </c>
      <c r="N6788" s="14"/>
    </row>
    <row r="6789" spans="1:14" ht="204.75">
      <c r="A6789" s="6">
        <v>6788</v>
      </c>
      <c r="B6789" s="8" t="s">
        <v>8699</v>
      </c>
      <c r="C6789" s="9" t="s">
        <v>9470</v>
      </c>
      <c r="D6789" s="10" t="s">
        <v>9471</v>
      </c>
      <c r="E6789" s="11" t="s">
        <v>9472</v>
      </c>
      <c r="F6789" s="6">
        <v>550405</v>
      </c>
      <c r="G6789" s="6" t="s">
        <v>875</v>
      </c>
      <c r="H6789" s="16">
        <v>15483514.199999999</v>
      </c>
      <c r="I6789" s="12" t="s">
        <v>9473</v>
      </c>
      <c r="J6789" s="12" t="s">
        <v>9474</v>
      </c>
      <c r="K6789" s="15">
        <v>0</v>
      </c>
      <c r="L6789" s="13" t="s">
        <v>14</v>
      </c>
      <c r="M6789" s="7">
        <v>1</v>
      </c>
      <c r="N6789" s="14"/>
    </row>
    <row r="6790" spans="1:14" ht="110.25">
      <c r="A6790" s="6">
        <v>6789</v>
      </c>
      <c r="B6790" s="8" t="s">
        <v>8699</v>
      </c>
      <c r="C6790" s="9" t="s">
        <v>9061</v>
      </c>
      <c r="D6790" s="10" t="s">
        <v>9475</v>
      </c>
      <c r="E6790" s="11" t="s">
        <v>9476</v>
      </c>
      <c r="F6790" s="6">
        <v>550406</v>
      </c>
      <c r="G6790" s="6" t="s">
        <v>875</v>
      </c>
      <c r="H6790" s="16">
        <v>11387010.65</v>
      </c>
      <c r="I6790" s="12" t="s">
        <v>9477</v>
      </c>
      <c r="J6790" s="12">
        <v>44781</v>
      </c>
      <c r="K6790" s="15">
        <v>0</v>
      </c>
      <c r="L6790" s="13" t="s">
        <v>14</v>
      </c>
      <c r="M6790" s="7">
        <v>1</v>
      </c>
      <c r="N6790" s="14"/>
    </row>
    <row r="6791" spans="1:14" ht="126">
      <c r="A6791" s="6">
        <v>6790</v>
      </c>
      <c r="B6791" s="8" t="s">
        <v>8699</v>
      </c>
      <c r="C6791" s="9" t="s">
        <v>9478</v>
      </c>
      <c r="D6791" s="10" t="s">
        <v>9479</v>
      </c>
      <c r="E6791" s="11" t="s">
        <v>9480</v>
      </c>
      <c r="F6791" s="6">
        <v>550408</v>
      </c>
      <c r="G6791" s="6" t="s">
        <v>8703</v>
      </c>
      <c r="H6791" s="16">
        <v>12825000</v>
      </c>
      <c r="I6791" s="12" t="s">
        <v>9481</v>
      </c>
      <c r="J6791" s="12" t="s">
        <v>9482</v>
      </c>
      <c r="K6791" s="15">
        <v>0</v>
      </c>
      <c r="L6791" s="13" t="s">
        <v>14</v>
      </c>
      <c r="M6791" s="7">
        <v>1</v>
      </c>
      <c r="N6791" s="14"/>
    </row>
    <row r="6792" spans="1:14" ht="141.75">
      <c r="A6792" s="6">
        <v>6791</v>
      </c>
      <c r="B6792" s="8" t="s">
        <v>8699</v>
      </c>
      <c r="C6792" s="9" t="s">
        <v>9483</v>
      </c>
      <c r="D6792" s="10" t="s">
        <v>9382</v>
      </c>
      <c r="E6792" s="11" t="s">
        <v>9484</v>
      </c>
      <c r="F6792" s="6">
        <v>550409</v>
      </c>
      <c r="G6792" s="6" t="s">
        <v>8703</v>
      </c>
      <c r="H6792" s="16">
        <v>5614024.0499999998</v>
      </c>
      <c r="I6792" s="12" t="s">
        <v>4827</v>
      </c>
      <c r="J6792" s="12">
        <v>44900</v>
      </c>
      <c r="K6792" s="15">
        <v>0</v>
      </c>
      <c r="L6792" s="13" t="s">
        <v>14</v>
      </c>
      <c r="M6792" s="7">
        <v>1</v>
      </c>
      <c r="N6792" s="14"/>
    </row>
    <row r="6793" spans="1:14" ht="173.25">
      <c r="A6793" s="6">
        <v>6792</v>
      </c>
      <c r="B6793" s="8" t="s">
        <v>8699</v>
      </c>
      <c r="C6793" s="9" t="s">
        <v>9485</v>
      </c>
      <c r="D6793" s="10" t="s">
        <v>9486</v>
      </c>
      <c r="E6793" s="11" t="s">
        <v>9487</v>
      </c>
      <c r="F6793" s="6">
        <v>550410</v>
      </c>
      <c r="G6793" s="6" t="s">
        <v>8703</v>
      </c>
      <c r="H6793" s="16">
        <v>2576694.5</v>
      </c>
      <c r="I6793" s="12" t="s">
        <v>9477</v>
      </c>
      <c r="J6793" s="12">
        <v>44839</v>
      </c>
      <c r="K6793" s="15">
        <v>0</v>
      </c>
      <c r="L6793" s="13" t="s">
        <v>14</v>
      </c>
      <c r="M6793" s="7">
        <v>1</v>
      </c>
      <c r="N6793" s="14"/>
    </row>
    <row r="6794" spans="1:14" ht="94.5">
      <c r="A6794" s="6">
        <v>6793</v>
      </c>
      <c r="B6794" s="8" t="s">
        <v>8699</v>
      </c>
      <c r="C6794" s="9" t="s">
        <v>9488</v>
      </c>
      <c r="D6794" s="10" t="s">
        <v>9489</v>
      </c>
      <c r="E6794" s="11" t="s">
        <v>9490</v>
      </c>
      <c r="F6794" s="6">
        <v>553484</v>
      </c>
      <c r="G6794" s="6" t="s">
        <v>848</v>
      </c>
      <c r="H6794" s="16">
        <v>3758462.2</v>
      </c>
      <c r="I6794" s="12" t="s">
        <v>9491</v>
      </c>
      <c r="J6794" s="12" t="s">
        <v>9492</v>
      </c>
      <c r="K6794" s="15">
        <v>0</v>
      </c>
      <c r="L6794" s="13" t="s">
        <v>14</v>
      </c>
      <c r="M6794" s="7">
        <v>1</v>
      </c>
      <c r="N6794" s="14"/>
    </row>
    <row r="6795" spans="1:14" ht="94.5">
      <c r="A6795" s="6">
        <v>6794</v>
      </c>
      <c r="B6795" s="8" t="s">
        <v>8699</v>
      </c>
      <c r="C6795" s="9" t="s">
        <v>9493</v>
      </c>
      <c r="D6795" s="10" t="s">
        <v>9494</v>
      </c>
      <c r="E6795" s="11" t="s">
        <v>9495</v>
      </c>
      <c r="F6795" s="6">
        <v>553485</v>
      </c>
      <c r="G6795" s="6" t="s">
        <v>848</v>
      </c>
      <c r="H6795" s="16">
        <v>5480589.9000000004</v>
      </c>
      <c r="I6795" s="12" t="s">
        <v>9496</v>
      </c>
      <c r="J6795" s="12" t="s">
        <v>9492</v>
      </c>
      <c r="K6795" s="15">
        <v>0</v>
      </c>
      <c r="L6795" s="13" t="s">
        <v>14</v>
      </c>
      <c r="M6795" s="7">
        <v>1</v>
      </c>
      <c r="N6795" s="14"/>
    </row>
    <row r="6796" spans="1:14" ht="110.25">
      <c r="A6796" s="6">
        <v>6795</v>
      </c>
      <c r="B6796" s="8" t="s">
        <v>8699</v>
      </c>
      <c r="C6796" s="9" t="s">
        <v>9497</v>
      </c>
      <c r="D6796" s="10" t="s">
        <v>9498</v>
      </c>
      <c r="E6796" s="11" t="s">
        <v>9499</v>
      </c>
      <c r="F6796" s="6">
        <v>553483</v>
      </c>
      <c r="G6796" s="6" t="s">
        <v>848</v>
      </c>
      <c r="H6796" s="16">
        <v>4415673.1500000004</v>
      </c>
      <c r="I6796" s="12"/>
      <c r="J6796" s="12"/>
      <c r="K6796" s="15">
        <v>0</v>
      </c>
      <c r="L6796" s="13" t="s">
        <v>14</v>
      </c>
      <c r="M6796" s="7">
        <v>1</v>
      </c>
      <c r="N6796" s="14"/>
    </row>
    <row r="6797" spans="1:14" ht="126">
      <c r="A6797" s="6">
        <v>6796</v>
      </c>
      <c r="B6797" s="8" t="s">
        <v>8699</v>
      </c>
      <c r="C6797" s="9" t="s">
        <v>9500</v>
      </c>
      <c r="D6797" s="10" t="s">
        <v>9501</v>
      </c>
      <c r="E6797" s="11" t="s">
        <v>9502</v>
      </c>
      <c r="F6797" s="6">
        <v>510229</v>
      </c>
      <c r="G6797" s="6" t="s">
        <v>3248</v>
      </c>
      <c r="H6797" s="16">
        <v>17850027.377999999</v>
      </c>
      <c r="I6797" s="12" t="s">
        <v>9503</v>
      </c>
      <c r="J6797" s="12" t="s">
        <v>9504</v>
      </c>
      <c r="K6797" s="15">
        <v>0</v>
      </c>
      <c r="L6797" s="13" t="s">
        <v>70</v>
      </c>
      <c r="M6797" s="7">
        <v>1</v>
      </c>
      <c r="N6797" s="14"/>
    </row>
    <row r="6798" spans="1:14" ht="126">
      <c r="A6798" s="6">
        <v>6797</v>
      </c>
      <c r="B6798" s="8" t="s">
        <v>8699</v>
      </c>
      <c r="C6798" s="9" t="s">
        <v>9505</v>
      </c>
      <c r="D6798" s="10" t="s">
        <v>9501</v>
      </c>
      <c r="E6798" s="11" t="s">
        <v>9502</v>
      </c>
      <c r="F6798" s="6">
        <v>510229</v>
      </c>
      <c r="G6798" s="6" t="s">
        <v>3248</v>
      </c>
      <c r="H6798" s="16">
        <v>17850027.377999999</v>
      </c>
      <c r="I6798" s="12" t="s">
        <v>9503</v>
      </c>
      <c r="J6798" s="12" t="s">
        <v>9504</v>
      </c>
      <c r="K6798" s="15">
        <v>0</v>
      </c>
      <c r="L6798" s="13" t="s">
        <v>70</v>
      </c>
      <c r="M6798" s="7">
        <v>0.75</v>
      </c>
      <c r="N6798" s="14"/>
    </row>
    <row r="6799" spans="1:14" ht="126">
      <c r="A6799" s="6">
        <v>6798</v>
      </c>
      <c r="B6799" s="8" t="s">
        <v>8699</v>
      </c>
      <c r="C6799" s="9" t="s">
        <v>9506</v>
      </c>
      <c r="D6799" s="10" t="s">
        <v>9501</v>
      </c>
      <c r="E6799" s="11" t="s">
        <v>9502</v>
      </c>
      <c r="F6799" s="6">
        <v>510229</v>
      </c>
      <c r="G6799" s="6" t="s">
        <v>3248</v>
      </c>
      <c r="H6799" s="16">
        <v>17850027.377999999</v>
      </c>
      <c r="I6799" s="12" t="s">
        <v>9503</v>
      </c>
      <c r="J6799" s="12" t="s">
        <v>9504</v>
      </c>
      <c r="K6799" s="15">
        <v>0</v>
      </c>
      <c r="L6799" s="13" t="s">
        <v>70</v>
      </c>
      <c r="M6799" s="7">
        <v>0.25</v>
      </c>
      <c r="N6799" s="14"/>
    </row>
    <row r="6800" spans="1:14" ht="110.25">
      <c r="A6800" s="6">
        <v>6799</v>
      </c>
      <c r="B6800" s="8" t="s">
        <v>8699</v>
      </c>
      <c r="C6800" s="9" t="s">
        <v>9507</v>
      </c>
      <c r="D6800" s="10" t="s">
        <v>3280</v>
      </c>
      <c r="E6800" s="11" t="s">
        <v>9508</v>
      </c>
      <c r="F6800" s="6">
        <v>503699</v>
      </c>
      <c r="G6800" s="6" t="s">
        <v>794</v>
      </c>
      <c r="H6800" s="16">
        <v>22077465.477000002</v>
      </c>
      <c r="I6800" s="12"/>
      <c r="J6800" s="12"/>
      <c r="K6800" s="15">
        <v>0</v>
      </c>
      <c r="L6800" s="13" t="s">
        <v>14</v>
      </c>
      <c r="M6800" s="7">
        <v>1</v>
      </c>
      <c r="N6800" s="14"/>
    </row>
    <row r="6801" spans="1:14" ht="63">
      <c r="A6801" s="6">
        <v>6800</v>
      </c>
      <c r="B6801" s="8" t="s">
        <v>8699</v>
      </c>
      <c r="C6801" s="9" t="s">
        <v>9509</v>
      </c>
      <c r="D6801" s="10" t="s">
        <v>9510</v>
      </c>
      <c r="E6801" s="11" t="s">
        <v>9511</v>
      </c>
      <c r="F6801" s="6">
        <v>570504</v>
      </c>
      <c r="G6801" s="6" t="s">
        <v>8703</v>
      </c>
      <c r="H6801" s="16">
        <v>3269330.95</v>
      </c>
      <c r="I6801" s="12" t="s">
        <v>9512</v>
      </c>
      <c r="J6801" s="12" t="s">
        <v>9513</v>
      </c>
      <c r="K6801" s="15">
        <v>0</v>
      </c>
      <c r="L6801" s="13" t="s">
        <v>14</v>
      </c>
      <c r="M6801" s="7">
        <v>1</v>
      </c>
      <c r="N6801" s="14"/>
    </row>
    <row r="6802" spans="1:14" ht="63">
      <c r="A6802" s="6">
        <v>6801</v>
      </c>
      <c r="B6802" s="8" t="s">
        <v>8699</v>
      </c>
      <c r="C6802" s="9" t="s">
        <v>9514</v>
      </c>
      <c r="D6802" s="10" t="s">
        <v>9515</v>
      </c>
      <c r="E6802" s="11" t="s">
        <v>9516</v>
      </c>
      <c r="F6802" s="6">
        <v>570503</v>
      </c>
      <c r="G6802" s="6" t="s">
        <v>8703</v>
      </c>
      <c r="H6802" s="16">
        <v>3269330.95</v>
      </c>
      <c r="I6802" s="12" t="s">
        <v>9517</v>
      </c>
      <c r="J6802" s="12" t="s">
        <v>9518</v>
      </c>
      <c r="K6802" s="15">
        <v>0</v>
      </c>
      <c r="L6802" s="13" t="s">
        <v>14</v>
      </c>
      <c r="M6802" s="7">
        <v>1</v>
      </c>
      <c r="N6802" s="14"/>
    </row>
    <row r="6803" spans="1:14" ht="63">
      <c r="A6803" s="6">
        <v>6802</v>
      </c>
      <c r="B6803" s="8" t="s">
        <v>8699</v>
      </c>
      <c r="C6803" s="9" t="s">
        <v>9519</v>
      </c>
      <c r="D6803" s="10" t="s">
        <v>9520</v>
      </c>
      <c r="E6803" s="11" t="s">
        <v>9521</v>
      </c>
      <c r="F6803" s="6">
        <v>570502</v>
      </c>
      <c r="G6803" s="6" t="s">
        <v>8703</v>
      </c>
      <c r="H6803" s="16">
        <v>3265572.75</v>
      </c>
      <c r="I6803" s="12" t="s">
        <v>9517</v>
      </c>
      <c r="J6803" s="12" t="s">
        <v>9518</v>
      </c>
      <c r="K6803" s="15">
        <v>0</v>
      </c>
      <c r="L6803" s="13" t="s">
        <v>14</v>
      </c>
      <c r="M6803" s="7">
        <v>1</v>
      </c>
      <c r="N6803" s="14"/>
    </row>
    <row r="6804" spans="1:14" ht="78.75">
      <c r="A6804" s="6">
        <v>6803</v>
      </c>
      <c r="B6804" s="8" t="s">
        <v>8699</v>
      </c>
      <c r="C6804" s="9" t="s">
        <v>9522</v>
      </c>
      <c r="D6804" s="10" t="s">
        <v>9523</v>
      </c>
      <c r="E6804" s="11" t="s">
        <v>9524</v>
      </c>
      <c r="F6804" s="6">
        <v>570501</v>
      </c>
      <c r="G6804" s="6" t="s">
        <v>8703</v>
      </c>
      <c r="H6804" s="16">
        <v>3137410.15</v>
      </c>
      <c r="I6804" s="12" t="s">
        <v>9517</v>
      </c>
      <c r="J6804" s="12" t="s">
        <v>9518</v>
      </c>
      <c r="K6804" s="15">
        <v>0</v>
      </c>
      <c r="L6804" s="13" t="s">
        <v>14</v>
      </c>
      <c r="M6804" s="7">
        <v>1</v>
      </c>
      <c r="N6804" s="14"/>
    </row>
    <row r="6805" spans="1:14" ht="63">
      <c r="A6805" s="6">
        <v>6804</v>
      </c>
      <c r="B6805" s="8" t="s">
        <v>8699</v>
      </c>
      <c r="C6805" s="9" t="s">
        <v>9340</v>
      </c>
      <c r="D6805" s="10" t="s">
        <v>9341</v>
      </c>
      <c r="E6805" s="11" t="s">
        <v>9525</v>
      </c>
      <c r="F6805" s="6">
        <v>570500</v>
      </c>
      <c r="G6805" s="6" t="s">
        <v>8703</v>
      </c>
      <c r="H6805" s="16">
        <v>3269330.95</v>
      </c>
      <c r="I6805" s="12" t="s">
        <v>9517</v>
      </c>
      <c r="J6805" s="12" t="s">
        <v>9518</v>
      </c>
      <c r="K6805" s="15">
        <v>0</v>
      </c>
      <c r="L6805" s="13" t="s">
        <v>14</v>
      </c>
      <c r="M6805" s="7">
        <v>1</v>
      </c>
      <c r="N6805" s="14"/>
    </row>
    <row r="6806" spans="1:14" ht="63">
      <c r="A6806" s="6">
        <v>6805</v>
      </c>
      <c r="B6806" s="8" t="s">
        <v>8699</v>
      </c>
      <c r="C6806" s="9" t="s">
        <v>9068</v>
      </c>
      <c r="D6806" s="10" t="s">
        <v>9526</v>
      </c>
      <c r="E6806" s="11" t="s">
        <v>9527</v>
      </c>
      <c r="F6806" s="6">
        <v>570499</v>
      </c>
      <c r="G6806" s="6" t="s">
        <v>8703</v>
      </c>
      <c r="H6806" s="16">
        <v>3097252.7</v>
      </c>
      <c r="I6806" s="12" t="s">
        <v>9517</v>
      </c>
      <c r="J6806" s="12" t="s">
        <v>9528</v>
      </c>
      <c r="K6806" s="15">
        <v>0</v>
      </c>
      <c r="L6806" s="13" t="s">
        <v>14</v>
      </c>
      <c r="M6806" s="7">
        <v>1</v>
      </c>
      <c r="N6806" s="14"/>
    </row>
    <row r="6807" spans="1:14" ht="63">
      <c r="A6807" s="6">
        <v>6806</v>
      </c>
      <c r="B6807" s="8" t="s">
        <v>8699</v>
      </c>
      <c r="C6807" s="9" t="s">
        <v>9529</v>
      </c>
      <c r="D6807" s="10" t="s">
        <v>9530</v>
      </c>
      <c r="E6807" s="11" t="s">
        <v>9531</v>
      </c>
      <c r="F6807" s="6">
        <v>570498</v>
      </c>
      <c r="G6807" s="6" t="s">
        <v>8703</v>
      </c>
      <c r="H6807" s="16">
        <v>3325000</v>
      </c>
      <c r="I6807" s="12" t="s">
        <v>9512</v>
      </c>
      <c r="J6807" s="12" t="s">
        <v>9532</v>
      </c>
      <c r="K6807" s="15">
        <v>0</v>
      </c>
      <c r="L6807" s="13" t="s">
        <v>14</v>
      </c>
      <c r="M6807" s="7">
        <v>1</v>
      </c>
      <c r="N6807" s="14"/>
    </row>
    <row r="6808" spans="1:14" ht="63">
      <c r="A6808" s="6">
        <v>6807</v>
      </c>
      <c r="B6808" s="8" t="s">
        <v>8699</v>
      </c>
      <c r="C6808" s="9" t="s">
        <v>9533</v>
      </c>
      <c r="D6808" s="10" t="s">
        <v>9534</v>
      </c>
      <c r="E6808" s="11" t="s">
        <v>9535</v>
      </c>
      <c r="F6808" s="6">
        <v>570497</v>
      </c>
      <c r="G6808" s="6" t="s">
        <v>8703</v>
      </c>
      <c r="H6808" s="16">
        <v>3325000</v>
      </c>
      <c r="I6808" s="12" t="s">
        <v>9536</v>
      </c>
      <c r="J6808" s="12" t="s">
        <v>9537</v>
      </c>
      <c r="K6808" s="15">
        <v>0</v>
      </c>
      <c r="L6808" s="13" t="s">
        <v>14</v>
      </c>
      <c r="M6808" s="7">
        <v>1</v>
      </c>
      <c r="N6808" s="14"/>
    </row>
    <row r="6809" spans="1:14" ht="330.75">
      <c r="A6809" s="6">
        <v>6808</v>
      </c>
      <c r="B6809" s="8" t="s">
        <v>8699</v>
      </c>
      <c r="C6809" s="9" t="s">
        <v>9538</v>
      </c>
      <c r="D6809" s="10" t="s">
        <v>9539</v>
      </c>
      <c r="E6809" s="11" t="s">
        <v>9540</v>
      </c>
      <c r="F6809" s="6">
        <v>554914</v>
      </c>
      <c r="G6809" s="6" t="s">
        <v>808</v>
      </c>
      <c r="H6809" s="16">
        <v>5328686.8</v>
      </c>
      <c r="I6809" s="12">
        <v>44294</v>
      </c>
      <c r="J6809" s="12" t="s">
        <v>9541</v>
      </c>
      <c r="K6809" s="15">
        <v>0</v>
      </c>
      <c r="L6809" s="13" t="s">
        <v>14</v>
      </c>
      <c r="M6809" s="7">
        <v>1</v>
      </c>
      <c r="N6809" s="14"/>
    </row>
    <row r="6810" spans="1:14" ht="126">
      <c r="A6810" s="6">
        <v>6809</v>
      </c>
      <c r="B6810" s="8" t="s">
        <v>8699</v>
      </c>
      <c r="C6810" s="9" t="s">
        <v>9542</v>
      </c>
      <c r="D6810" s="10" t="s">
        <v>9543</v>
      </c>
      <c r="E6810" s="11" t="s">
        <v>9544</v>
      </c>
      <c r="F6810" s="6">
        <v>538452</v>
      </c>
      <c r="G6810" s="6" t="s">
        <v>3248</v>
      </c>
      <c r="H6810" s="16">
        <v>15429433.279999999</v>
      </c>
      <c r="I6810" s="12">
        <v>44416</v>
      </c>
      <c r="J6810" s="12">
        <v>44355</v>
      </c>
      <c r="K6810" s="15">
        <v>0</v>
      </c>
      <c r="L6810" s="13" t="s">
        <v>14</v>
      </c>
      <c r="M6810" s="7">
        <v>1</v>
      </c>
      <c r="N6810" s="14"/>
    </row>
    <row r="6811" spans="1:14" ht="173.25">
      <c r="A6811" s="6">
        <v>6810</v>
      </c>
      <c r="B6811" s="8" t="s">
        <v>8699</v>
      </c>
      <c r="C6811" s="9" t="s">
        <v>9545</v>
      </c>
      <c r="D6811" s="10" t="s">
        <v>9546</v>
      </c>
      <c r="E6811" s="11" t="s">
        <v>9547</v>
      </c>
      <c r="F6811" s="6">
        <v>546014</v>
      </c>
      <c r="G6811" s="6" t="s">
        <v>875</v>
      </c>
      <c r="H6811" s="16">
        <v>28396500.84</v>
      </c>
      <c r="I6811" s="12"/>
      <c r="J6811" s="12"/>
      <c r="K6811" s="15">
        <v>0</v>
      </c>
      <c r="L6811" s="13" t="s">
        <v>14</v>
      </c>
      <c r="M6811" s="7">
        <v>1</v>
      </c>
      <c r="N6811" s="14"/>
    </row>
    <row r="6812" spans="1:14" ht="141.75">
      <c r="A6812" s="6">
        <v>6811</v>
      </c>
      <c r="B6812" s="8" t="s">
        <v>8699</v>
      </c>
      <c r="C6812" s="9" t="s">
        <v>9545</v>
      </c>
      <c r="D6812" s="10" t="s">
        <v>9548</v>
      </c>
      <c r="E6812" s="11" t="s">
        <v>9549</v>
      </c>
      <c r="F6812" s="6">
        <v>538449</v>
      </c>
      <c r="G6812" s="6" t="s">
        <v>3248</v>
      </c>
      <c r="H6812" s="16">
        <v>13022134.640000001</v>
      </c>
      <c r="I6812" s="12"/>
      <c r="J6812" s="12"/>
      <c r="K6812" s="15">
        <v>0</v>
      </c>
      <c r="L6812" s="13" t="s">
        <v>14</v>
      </c>
      <c r="M6812" s="7">
        <v>1</v>
      </c>
      <c r="N6812" s="14"/>
    </row>
    <row r="6813" spans="1:14" ht="220.5">
      <c r="A6813" s="6">
        <v>6812</v>
      </c>
      <c r="B6813" s="8" t="s">
        <v>8699</v>
      </c>
      <c r="C6813" s="9" t="s">
        <v>9550</v>
      </c>
      <c r="D6813" s="10" t="s">
        <v>9551</v>
      </c>
      <c r="E6813" s="11" t="s">
        <v>9552</v>
      </c>
      <c r="F6813" s="6">
        <v>570507</v>
      </c>
      <c r="G6813" s="6" t="s">
        <v>808</v>
      </c>
      <c r="H6813" s="16">
        <v>4063315.3</v>
      </c>
      <c r="I6813" s="12" t="s">
        <v>8451</v>
      </c>
      <c r="J6813" s="12" t="s">
        <v>1575</v>
      </c>
      <c r="K6813" s="15">
        <v>0</v>
      </c>
      <c r="L6813" s="13" t="s">
        <v>14</v>
      </c>
      <c r="M6813" s="7">
        <v>1</v>
      </c>
      <c r="N6813" s="14"/>
    </row>
    <row r="6814" spans="1:14" ht="346.5">
      <c r="A6814" s="6">
        <v>6813</v>
      </c>
      <c r="B6814" s="8" t="s">
        <v>8699</v>
      </c>
      <c r="C6814" s="9" t="s">
        <v>9456</v>
      </c>
      <c r="D6814" s="10" t="s">
        <v>9553</v>
      </c>
      <c r="E6814" s="11" t="s">
        <v>9554</v>
      </c>
      <c r="F6814" s="6">
        <v>570506</v>
      </c>
      <c r="G6814" s="6" t="s">
        <v>808</v>
      </c>
      <c r="H6814" s="16">
        <v>5107189.55</v>
      </c>
      <c r="I6814" s="12">
        <v>44508</v>
      </c>
      <c r="J6814" s="12" t="s">
        <v>9541</v>
      </c>
      <c r="K6814" s="15">
        <v>0</v>
      </c>
      <c r="L6814" s="13" t="s">
        <v>14</v>
      </c>
      <c r="M6814" s="7">
        <v>1</v>
      </c>
      <c r="N6814" s="14"/>
    </row>
    <row r="6815" spans="1:14" ht="141.75">
      <c r="A6815" s="6">
        <v>6814</v>
      </c>
      <c r="B6815" s="8" t="s">
        <v>8699</v>
      </c>
      <c r="C6815" s="9" t="s">
        <v>9555</v>
      </c>
      <c r="D6815" s="10" t="s">
        <v>9556</v>
      </c>
      <c r="E6815" s="11" t="s">
        <v>9557</v>
      </c>
      <c r="F6815" s="6">
        <v>538450</v>
      </c>
      <c r="G6815" s="6" t="s">
        <v>3248</v>
      </c>
      <c r="H6815" s="16">
        <v>45561765.140000001</v>
      </c>
      <c r="I6815" s="12">
        <v>44325</v>
      </c>
      <c r="J6815" s="12">
        <v>44663</v>
      </c>
      <c r="K6815" s="15">
        <v>0</v>
      </c>
      <c r="L6815" s="13" t="s">
        <v>70</v>
      </c>
      <c r="M6815" s="7">
        <v>1</v>
      </c>
      <c r="N6815" s="14"/>
    </row>
    <row r="6816" spans="1:14" ht="141.75">
      <c r="A6816" s="6">
        <v>6815</v>
      </c>
      <c r="B6816" s="8" t="s">
        <v>8699</v>
      </c>
      <c r="C6816" s="9" t="s">
        <v>9558</v>
      </c>
      <c r="D6816" s="10" t="s">
        <v>9556</v>
      </c>
      <c r="E6816" s="11" t="s">
        <v>9557</v>
      </c>
      <c r="F6816" s="6">
        <v>538450</v>
      </c>
      <c r="G6816" s="6" t="s">
        <v>3248</v>
      </c>
      <c r="H6816" s="16">
        <v>45561765.140000001</v>
      </c>
      <c r="I6816" s="12">
        <v>44325</v>
      </c>
      <c r="J6816" s="12">
        <v>44663</v>
      </c>
      <c r="K6816" s="15">
        <v>0</v>
      </c>
      <c r="L6816" s="13" t="s">
        <v>70</v>
      </c>
      <c r="M6816" s="7">
        <v>0.75</v>
      </c>
      <c r="N6816" s="14"/>
    </row>
    <row r="6817" spans="1:14" ht="141.75">
      <c r="A6817" s="6">
        <v>6816</v>
      </c>
      <c r="B6817" s="8" t="s">
        <v>8699</v>
      </c>
      <c r="C6817" s="9" t="s">
        <v>9559</v>
      </c>
      <c r="D6817" s="10" t="s">
        <v>9556</v>
      </c>
      <c r="E6817" s="11" t="s">
        <v>9557</v>
      </c>
      <c r="F6817" s="6">
        <v>538450</v>
      </c>
      <c r="G6817" s="6" t="s">
        <v>3248</v>
      </c>
      <c r="H6817" s="16">
        <v>45561765.140000001</v>
      </c>
      <c r="I6817" s="12">
        <v>44325</v>
      </c>
      <c r="J6817" s="12">
        <v>44663</v>
      </c>
      <c r="K6817" s="15">
        <v>0</v>
      </c>
      <c r="L6817" s="13" t="s">
        <v>70</v>
      </c>
      <c r="M6817" s="7">
        <v>0.25</v>
      </c>
      <c r="N6817" s="14"/>
    </row>
    <row r="6818" spans="1:14" ht="110.25">
      <c r="A6818" s="6">
        <v>6817</v>
      </c>
      <c r="B6818" s="8" t="s">
        <v>8699</v>
      </c>
      <c r="C6818" s="9" t="s">
        <v>9550</v>
      </c>
      <c r="D6818" s="10" t="s">
        <v>9551</v>
      </c>
      <c r="E6818" s="11" t="s">
        <v>9560</v>
      </c>
      <c r="F6818" s="6">
        <v>565424</v>
      </c>
      <c r="G6818" s="6" t="s">
        <v>9561</v>
      </c>
      <c r="H6818" s="16">
        <v>5029009.3</v>
      </c>
      <c r="I6818" s="12" t="s">
        <v>5324</v>
      </c>
      <c r="J6818" s="12" t="s">
        <v>9562</v>
      </c>
      <c r="K6818" s="15">
        <v>0</v>
      </c>
      <c r="L6818" s="13" t="s">
        <v>14</v>
      </c>
      <c r="M6818" s="7">
        <v>1</v>
      </c>
      <c r="N6818" s="14"/>
    </row>
    <row r="6819" spans="1:14" ht="94.5">
      <c r="A6819" s="6">
        <v>6818</v>
      </c>
      <c r="B6819" s="8" t="s">
        <v>8699</v>
      </c>
      <c r="C6819" s="9" t="s">
        <v>9563</v>
      </c>
      <c r="D6819" s="10" t="s">
        <v>9564</v>
      </c>
      <c r="E6819" s="11" t="s">
        <v>9565</v>
      </c>
      <c r="F6819" s="6">
        <v>570491</v>
      </c>
      <c r="G6819" s="6" t="s">
        <v>9561</v>
      </c>
      <c r="H6819" s="16">
        <v>8848726.5500000007</v>
      </c>
      <c r="I6819" s="12"/>
      <c r="J6819" s="12"/>
      <c r="K6819" s="15">
        <v>0</v>
      </c>
      <c r="L6819" s="13" t="s">
        <v>14</v>
      </c>
      <c r="M6819" s="7">
        <v>1</v>
      </c>
      <c r="N6819" s="14"/>
    </row>
    <row r="6820" spans="1:14" ht="126">
      <c r="A6820" s="6">
        <v>6819</v>
      </c>
      <c r="B6820" s="8" t="s">
        <v>8699</v>
      </c>
      <c r="C6820" s="9" t="s">
        <v>9566</v>
      </c>
      <c r="D6820" s="10" t="s">
        <v>9567</v>
      </c>
      <c r="E6820" s="11" t="s">
        <v>9568</v>
      </c>
      <c r="F6820" s="6">
        <v>570489</v>
      </c>
      <c r="G6820" s="6" t="s">
        <v>875</v>
      </c>
      <c r="H6820" s="16">
        <v>1775945.2</v>
      </c>
      <c r="I6820" s="12" t="s">
        <v>8447</v>
      </c>
      <c r="J6820" s="12" t="s">
        <v>8679</v>
      </c>
      <c r="K6820" s="15">
        <v>0</v>
      </c>
      <c r="L6820" s="13" t="s">
        <v>14</v>
      </c>
      <c r="M6820" s="7">
        <v>1</v>
      </c>
      <c r="N6820" s="14"/>
    </row>
    <row r="6821" spans="1:14" ht="189">
      <c r="A6821" s="6">
        <v>6820</v>
      </c>
      <c r="B6821" s="8" t="s">
        <v>8699</v>
      </c>
      <c r="C6821" s="9" t="s">
        <v>9569</v>
      </c>
      <c r="D6821" s="10" t="s">
        <v>9570</v>
      </c>
      <c r="E6821" s="11" t="s">
        <v>9571</v>
      </c>
      <c r="F6821" s="6">
        <v>570490</v>
      </c>
      <c r="G6821" s="6" t="s">
        <v>6685</v>
      </c>
      <c r="H6821" s="16">
        <v>7627183.2999999998</v>
      </c>
      <c r="I6821" s="12" t="s">
        <v>5335</v>
      </c>
      <c r="J6821" s="12" t="s">
        <v>1575</v>
      </c>
      <c r="K6821" s="15">
        <v>0</v>
      </c>
      <c r="L6821" s="13" t="s">
        <v>14</v>
      </c>
      <c r="M6821" s="7">
        <v>1</v>
      </c>
      <c r="N6821" s="14"/>
    </row>
    <row r="6822" spans="1:14" ht="63">
      <c r="A6822" s="6">
        <v>6821</v>
      </c>
      <c r="B6822" s="8" t="s">
        <v>8699</v>
      </c>
      <c r="C6822" s="9" t="s">
        <v>9572</v>
      </c>
      <c r="D6822" s="10" t="s">
        <v>9573</v>
      </c>
      <c r="E6822" s="11" t="s">
        <v>9574</v>
      </c>
      <c r="F6822" s="6">
        <v>587395</v>
      </c>
      <c r="G6822" s="6" t="s">
        <v>2777</v>
      </c>
      <c r="H6822" s="16">
        <v>78000.95</v>
      </c>
      <c r="I6822" s="12"/>
      <c r="J6822" s="12"/>
      <c r="K6822" s="15">
        <v>0</v>
      </c>
      <c r="L6822" s="13" t="s">
        <v>14</v>
      </c>
      <c r="M6822" s="7">
        <v>1</v>
      </c>
      <c r="N6822" s="14"/>
    </row>
    <row r="6823" spans="1:14" ht="94.5">
      <c r="A6823" s="6">
        <v>6822</v>
      </c>
      <c r="B6823" s="8" t="s">
        <v>8699</v>
      </c>
      <c r="C6823" s="9" t="s">
        <v>9575</v>
      </c>
      <c r="D6823" s="10" t="s">
        <v>9576</v>
      </c>
      <c r="E6823" s="11" t="s">
        <v>9577</v>
      </c>
      <c r="F6823" s="6">
        <v>596151</v>
      </c>
      <c r="G6823" s="6" t="s">
        <v>608</v>
      </c>
      <c r="H6823" s="16">
        <v>2458707.65</v>
      </c>
      <c r="I6823" s="12" t="s">
        <v>9578</v>
      </c>
      <c r="J6823" s="12">
        <v>44266</v>
      </c>
      <c r="K6823" s="15">
        <v>0</v>
      </c>
      <c r="L6823" s="13" t="s">
        <v>14</v>
      </c>
      <c r="M6823" s="7">
        <v>1</v>
      </c>
      <c r="N6823" s="14"/>
    </row>
    <row r="6824" spans="1:14" ht="126">
      <c r="A6824" s="6">
        <v>6823</v>
      </c>
      <c r="B6824" s="8" t="s">
        <v>8699</v>
      </c>
      <c r="C6824" s="9" t="s">
        <v>9579</v>
      </c>
      <c r="D6824" s="10" t="s">
        <v>6292</v>
      </c>
      <c r="E6824" s="11" t="s">
        <v>9580</v>
      </c>
      <c r="F6824" s="6">
        <v>578864</v>
      </c>
      <c r="G6824" s="6" t="s">
        <v>3248</v>
      </c>
      <c r="H6824" s="16">
        <v>18412881.390000001</v>
      </c>
      <c r="I6824" s="12"/>
      <c r="J6824" s="12"/>
      <c r="K6824" s="15">
        <v>0</v>
      </c>
      <c r="L6824" s="13" t="s">
        <v>14</v>
      </c>
      <c r="M6824" s="7">
        <v>1</v>
      </c>
      <c r="N6824" s="14"/>
    </row>
    <row r="6825" spans="1:14" ht="157.5">
      <c r="A6825" s="6">
        <v>6824</v>
      </c>
      <c r="B6825" s="8" t="s">
        <v>8699</v>
      </c>
      <c r="C6825" s="9" t="s">
        <v>9581</v>
      </c>
      <c r="D6825" s="10" t="s">
        <v>9582</v>
      </c>
      <c r="E6825" s="11" t="s">
        <v>9583</v>
      </c>
      <c r="F6825" s="6">
        <v>5900477</v>
      </c>
      <c r="G6825" s="6" t="s">
        <v>3248</v>
      </c>
      <c r="H6825" s="16">
        <v>1794593.7</v>
      </c>
      <c r="I6825" s="12">
        <v>44540</v>
      </c>
      <c r="J6825" s="12" t="s">
        <v>9584</v>
      </c>
      <c r="K6825" s="15">
        <v>0</v>
      </c>
      <c r="L6825" s="13" t="s">
        <v>14</v>
      </c>
      <c r="M6825" s="7">
        <v>1</v>
      </c>
      <c r="N6825" s="14"/>
    </row>
    <row r="6826" spans="1:14" ht="78.75">
      <c r="A6826" s="6">
        <v>6825</v>
      </c>
      <c r="B6826" s="8" t="s">
        <v>8699</v>
      </c>
      <c r="C6826" s="9" t="s">
        <v>8773</v>
      </c>
      <c r="D6826" s="10" t="s">
        <v>8774</v>
      </c>
      <c r="E6826" s="11" t="s">
        <v>9585</v>
      </c>
      <c r="F6826" s="6">
        <v>596507</v>
      </c>
      <c r="G6826" s="6" t="s">
        <v>9561</v>
      </c>
      <c r="H6826" s="16">
        <v>7488290.4500000002</v>
      </c>
      <c r="I6826" s="12" t="s">
        <v>9586</v>
      </c>
      <c r="J6826" s="12" t="s">
        <v>9587</v>
      </c>
      <c r="K6826" s="15">
        <v>0</v>
      </c>
      <c r="L6826" s="13" t="s">
        <v>14</v>
      </c>
      <c r="M6826" s="7">
        <v>1</v>
      </c>
      <c r="N6826" s="14"/>
    </row>
    <row r="6827" spans="1:14" ht="126">
      <c r="A6827" s="6">
        <v>6826</v>
      </c>
      <c r="B6827" s="8" t="s">
        <v>8699</v>
      </c>
      <c r="C6827" s="9" t="s">
        <v>8966</v>
      </c>
      <c r="D6827" s="10" t="s">
        <v>8967</v>
      </c>
      <c r="E6827" s="11" t="s">
        <v>9588</v>
      </c>
      <c r="F6827" s="6">
        <v>596525</v>
      </c>
      <c r="G6827" s="6" t="s">
        <v>9561</v>
      </c>
      <c r="H6827" s="16">
        <v>38363074.200000003</v>
      </c>
      <c r="I6827" s="12" t="s">
        <v>9589</v>
      </c>
      <c r="J6827" s="12">
        <v>44630</v>
      </c>
      <c r="K6827" s="15">
        <v>0</v>
      </c>
      <c r="L6827" s="13" t="s">
        <v>14</v>
      </c>
      <c r="M6827" s="7">
        <v>1</v>
      </c>
      <c r="N6827" s="14"/>
    </row>
    <row r="6828" spans="1:14" ht="78.75">
      <c r="A6828" s="6">
        <v>6827</v>
      </c>
      <c r="B6828" s="8" t="s">
        <v>8699</v>
      </c>
      <c r="C6828" s="9" t="s">
        <v>8966</v>
      </c>
      <c r="D6828" s="10" t="s">
        <v>8967</v>
      </c>
      <c r="E6828" s="11" t="s">
        <v>9590</v>
      </c>
      <c r="F6828" s="6">
        <v>596526</v>
      </c>
      <c r="G6828" s="6" t="s">
        <v>9561</v>
      </c>
      <c r="H6828" s="16">
        <v>19696275.350000001</v>
      </c>
      <c r="I6828" s="12" t="s">
        <v>9589</v>
      </c>
      <c r="J6828" s="12" t="s">
        <v>9591</v>
      </c>
      <c r="K6828" s="15">
        <v>0</v>
      </c>
      <c r="L6828" s="13" t="s">
        <v>14</v>
      </c>
      <c r="M6828" s="7">
        <v>1</v>
      </c>
      <c r="N6828" s="14"/>
    </row>
    <row r="6829" spans="1:14" ht="141.75">
      <c r="A6829" s="6">
        <v>6828</v>
      </c>
      <c r="B6829" s="8" t="s">
        <v>8699</v>
      </c>
      <c r="C6829" s="9" t="s">
        <v>9592</v>
      </c>
      <c r="D6829" s="10" t="s">
        <v>9593</v>
      </c>
      <c r="E6829" s="11" t="s">
        <v>9594</v>
      </c>
      <c r="F6829" s="6">
        <v>590079</v>
      </c>
      <c r="G6829" s="6" t="s">
        <v>8703</v>
      </c>
      <c r="H6829" s="16">
        <v>4858337.05</v>
      </c>
      <c r="I6829" s="12" t="s">
        <v>9595</v>
      </c>
      <c r="J6829" s="12">
        <v>44566</v>
      </c>
      <c r="K6829" s="15">
        <v>0</v>
      </c>
      <c r="L6829" s="13" t="s">
        <v>14</v>
      </c>
      <c r="M6829" s="7">
        <v>1</v>
      </c>
      <c r="N6829" s="14"/>
    </row>
    <row r="6830" spans="1:14" ht="126">
      <c r="A6830" s="6">
        <v>6829</v>
      </c>
      <c r="B6830" s="8" t="s">
        <v>8699</v>
      </c>
      <c r="C6830" s="9" t="s">
        <v>9109</v>
      </c>
      <c r="D6830" s="10" t="s">
        <v>9110</v>
      </c>
      <c r="E6830" s="11" t="s">
        <v>9596</v>
      </c>
      <c r="F6830" s="6">
        <v>588281</v>
      </c>
      <c r="G6830" s="6" t="s">
        <v>8703</v>
      </c>
      <c r="H6830" s="16">
        <v>1656691.7</v>
      </c>
      <c r="I6830" s="12"/>
      <c r="J6830" s="12"/>
      <c r="K6830" s="15">
        <v>0</v>
      </c>
      <c r="L6830" s="13" t="s">
        <v>14</v>
      </c>
      <c r="M6830" s="7">
        <v>1</v>
      </c>
      <c r="N6830" s="14"/>
    </row>
    <row r="6831" spans="1:14" ht="110.25">
      <c r="A6831" s="6">
        <v>6830</v>
      </c>
      <c r="B6831" s="8" t="s">
        <v>8699</v>
      </c>
      <c r="C6831" s="9" t="s">
        <v>9597</v>
      </c>
      <c r="D6831" s="10" t="s">
        <v>9598</v>
      </c>
      <c r="E6831" s="11" t="s">
        <v>9599</v>
      </c>
      <c r="F6831" s="6">
        <v>588279</v>
      </c>
      <c r="G6831" s="6" t="s">
        <v>8703</v>
      </c>
      <c r="H6831" s="16">
        <v>1204944.8500000001</v>
      </c>
      <c r="I6831" s="12"/>
      <c r="J6831" s="12"/>
      <c r="K6831" s="15">
        <v>0</v>
      </c>
      <c r="L6831" s="13" t="s">
        <v>14</v>
      </c>
      <c r="M6831" s="7">
        <v>1</v>
      </c>
      <c r="N6831" s="14"/>
    </row>
    <row r="6832" spans="1:14" ht="126">
      <c r="A6832" s="6">
        <v>6831</v>
      </c>
      <c r="B6832" s="8" t="s">
        <v>8699</v>
      </c>
      <c r="C6832" s="9" t="s">
        <v>9600</v>
      </c>
      <c r="D6832" s="10" t="s">
        <v>9601</v>
      </c>
      <c r="E6832" s="11" t="s">
        <v>9602</v>
      </c>
      <c r="F6832" s="6">
        <v>588280</v>
      </c>
      <c r="G6832" s="6" t="s">
        <v>8703</v>
      </c>
      <c r="H6832" s="16">
        <v>2029772.85</v>
      </c>
      <c r="I6832" s="12" t="s">
        <v>9481</v>
      </c>
      <c r="J6832" s="12" t="s">
        <v>9482</v>
      </c>
      <c r="K6832" s="15">
        <v>0</v>
      </c>
      <c r="L6832" s="13" t="s">
        <v>14</v>
      </c>
      <c r="M6832" s="7">
        <v>1</v>
      </c>
      <c r="N6832" s="14"/>
    </row>
    <row r="6833" spans="1:14" ht="78.75">
      <c r="A6833" s="6">
        <v>6832</v>
      </c>
      <c r="B6833" s="8" t="s">
        <v>8699</v>
      </c>
      <c r="C6833" s="9" t="s">
        <v>9603</v>
      </c>
      <c r="D6833" s="10" t="s">
        <v>9604</v>
      </c>
      <c r="E6833" s="11" t="s">
        <v>9605</v>
      </c>
      <c r="F6833" s="6">
        <v>596505</v>
      </c>
      <c r="G6833" s="6" t="s">
        <v>9561</v>
      </c>
      <c r="H6833" s="16">
        <v>5334280.4000000004</v>
      </c>
      <c r="I6833" s="12" t="s">
        <v>9606</v>
      </c>
      <c r="J6833" s="12">
        <v>44596</v>
      </c>
      <c r="K6833" s="15">
        <v>0</v>
      </c>
      <c r="L6833" s="13" t="s">
        <v>14</v>
      </c>
      <c r="M6833" s="7">
        <v>1</v>
      </c>
      <c r="N6833" s="14"/>
    </row>
    <row r="6834" spans="1:14" ht="78.75">
      <c r="A6834" s="6">
        <v>6833</v>
      </c>
      <c r="B6834" s="8" t="s">
        <v>8699</v>
      </c>
      <c r="C6834" s="9" t="s">
        <v>9592</v>
      </c>
      <c r="D6834" s="10" t="s">
        <v>9593</v>
      </c>
      <c r="E6834" s="11" t="s">
        <v>9607</v>
      </c>
      <c r="F6834" s="6">
        <v>596506</v>
      </c>
      <c r="G6834" s="6" t="s">
        <v>9561</v>
      </c>
      <c r="H6834" s="16">
        <v>2343679.4500000002</v>
      </c>
      <c r="I6834" s="12" t="s">
        <v>9586</v>
      </c>
      <c r="J6834" s="12" t="s">
        <v>9368</v>
      </c>
      <c r="K6834" s="15">
        <v>0</v>
      </c>
      <c r="L6834" s="13" t="s">
        <v>14</v>
      </c>
      <c r="M6834" s="7">
        <v>1</v>
      </c>
      <c r="N6834" s="14"/>
    </row>
    <row r="6835" spans="1:14" ht="78.75">
      <c r="A6835" s="6">
        <v>6834</v>
      </c>
      <c r="B6835" s="8" t="s">
        <v>8699</v>
      </c>
      <c r="C6835" s="9" t="s">
        <v>9608</v>
      </c>
      <c r="D6835" s="10" t="s">
        <v>9609</v>
      </c>
      <c r="E6835" s="11" t="s">
        <v>9610</v>
      </c>
      <c r="F6835" s="6">
        <v>596508</v>
      </c>
      <c r="G6835" s="6" t="s">
        <v>9561</v>
      </c>
      <c r="H6835" s="16">
        <v>4592289.55</v>
      </c>
      <c r="I6835" s="12" t="s">
        <v>9606</v>
      </c>
      <c r="J6835" s="12">
        <v>44596</v>
      </c>
      <c r="K6835" s="15">
        <v>0</v>
      </c>
      <c r="L6835" s="13" t="s">
        <v>14</v>
      </c>
      <c r="M6835" s="7">
        <v>1</v>
      </c>
      <c r="N6835" s="14"/>
    </row>
    <row r="6836" spans="1:14" ht="126">
      <c r="A6836" s="6">
        <v>6835</v>
      </c>
      <c r="B6836" s="8" t="s">
        <v>9611</v>
      </c>
      <c r="C6836" s="9" t="s">
        <v>9612</v>
      </c>
      <c r="D6836" s="10" t="s">
        <v>6934</v>
      </c>
      <c r="E6836" s="11" t="s">
        <v>9613</v>
      </c>
      <c r="F6836" s="6">
        <v>316765</v>
      </c>
      <c r="G6836" s="6" t="s">
        <v>3596</v>
      </c>
      <c r="H6836" s="16">
        <v>53978557</v>
      </c>
      <c r="I6836" s="12" t="s">
        <v>8771</v>
      </c>
      <c r="J6836" s="12" t="s">
        <v>9614</v>
      </c>
      <c r="K6836" s="15">
        <v>49244000</v>
      </c>
      <c r="L6836" s="13" t="s">
        <v>14</v>
      </c>
      <c r="M6836" s="7">
        <v>1</v>
      </c>
      <c r="N6836" s="14"/>
    </row>
    <row r="6837" spans="1:14" ht="78.75">
      <c r="A6837" s="6">
        <v>6836</v>
      </c>
      <c r="B6837" s="8" t="s">
        <v>9611</v>
      </c>
      <c r="C6837" s="9" t="s">
        <v>9612</v>
      </c>
      <c r="D6837" s="10" t="s">
        <v>6934</v>
      </c>
      <c r="E6837" s="11" t="s">
        <v>9615</v>
      </c>
      <c r="F6837" s="6">
        <v>410742</v>
      </c>
      <c r="G6837" s="6" t="s">
        <v>1034</v>
      </c>
      <c r="H6837" s="16">
        <v>37276683.798</v>
      </c>
      <c r="I6837" s="12" t="s">
        <v>9616</v>
      </c>
      <c r="J6837" s="12">
        <v>44328</v>
      </c>
      <c r="K6837" s="15">
        <v>31809000</v>
      </c>
      <c r="L6837" s="13" t="s">
        <v>14</v>
      </c>
      <c r="M6837" s="7">
        <v>1</v>
      </c>
      <c r="N6837" s="14"/>
    </row>
    <row r="6838" spans="1:14" ht="409.5">
      <c r="A6838" s="6">
        <v>6837</v>
      </c>
      <c r="B6838" s="8" t="s">
        <v>9611</v>
      </c>
      <c r="C6838" s="9" t="s">
        <v>9612</v>
      </c>
      <c r="D6838" s="10" t="s">
        <v>6934</v>
      </c>
      <c r="E6838" s="11" t="s">
        <v>9617</v>
      </c>
      <c r="F6838" s="6">
        <v>450009</v>
      </c>
      <c r="G6838" s="6" t="s">
        <v>9618</v>
      </c>
      <c r="H6838" s="16">
        <v>4453946.82</v>
      </c>
      <c r="I6838" s="12">
        <v>43992</v>
      </c>
      <c r="J6838" s="12" t="s">
        <v>9619</v>
      </c>
      <c r="K6838" s="15">
        <v>2322480</v>
      </c>
      <c r="L6838" s="13" t="s">
        <v>14</v>
      </c>
      <c r="M6838" s="7">
        <v>1</v>
      </c>
      <c r="N6838" s="14"/>
    </row>
    <row r="6839" spans="1:14" ht="409.5">
      <c r="A6839" s="6">
        <v>6838</v>
      </c>
      <c r="B6839" s="8" t="s">
        <v>9611</v>
      </c>
      <c r="C6839" s="9" t="s">
        <v>9612</v>
      </c>
      <c r="D6839" s="10" t="s">
        <v>6934</v>
      </c>
      <c r="E6839" s="11" t="s">
        <v>9620</v>
      </c>
      <c r="F6839" s="6">
        <v>449997</v>
      </c>
      <c r="G6839" s="6" t="s">
        <v>9618</v>
      </c>
      <c r="H6839" s="16">
        <v>4646500.12</v>
      </c>
      <c r="I6839" s="12">
        <v>43992</v>
      </c>
      <c r="J6839" s="12" t="s">
        <v>9619</v>
      </c>
      <c r="K6839" s="15">
        <v>2737141.37</v>
      </c>
      <c r="L6839" s="13" t="s">
        <v>14</v>
      </c>
      <c r="M6839" s="7">
        <v>1</v>
      </c>
      <c r="N6839" s="14"/>
    </row>
    <row r="6840" spans="1:14" ht="330.75">
      <c r="A6840" s="6">
        <v>6839</v>
      </c>
      <c r="B6840" s="8" t="s">
        <v>9611</v>
      </c>
      <c r="C6840" s="9" t="s">
        <v>9621</v>
      </c>
      <c r="D6840" s="10" t="s">
        <v>9622</v>
      </c>
      <c r="E6840" s="11" t="s">
        <v>9623</v>
      </c>
      <c r="F6840" s="6">
        <v>401243</v>
      </c>
      <c r="G6840" s="6" t="s">
        <v>9618</v>
      </c>
      <c r="H6840" s="16">
        <v>1597135</v>
      </c>
      <c r="I6840" s="12">
        <v>43924</v>
      </c>
      <c r="J6840" s="12" t="s">
        <v>9624</v>
      </c>
      <c r="K6840" s="15">
        <v>1400207</v>
      </c>
      <c r="L6840" s="13" t="s">
        <v>14</v>
      </c>
      <c r="M6840" s="7">
        <v>1</v>
      </c>
      <c r="N6840" s="14"/>
    </row>
    <row r="6841" spans="1:14" ht="110.25">
      <c r="A6841" s="6">
        <v>6840</v>
      </c>
      <c r="B6841" s="8" t="s">
        <v>9611</v>
      </c>
      <c r="C6841" s="9" t="s">
        <v>9625</v>
      </c>
      <c r="D6841" s="10" t="s">
        <v>9626</v>
      </c>
      <c r="E6841" s="11" t="s">
        <v>9627</v>
      </c>
      <c r="F6841" s="6">
        <v>541525</v>
      </c>
      <c r="G6841" s="6" t="s">
        <v>9618</v>
      </c>
      <c r="H6841" s="16">
        <v>3004620</v>
      </c>
      <c r="I6841" s="12">
        <v>44352</v>
      </c>
      <c r="J6841" s="12">
        <v>44867</v>
      </c>
      <c r="K6841" s="15">
        <v>980300</v>
      </c>
      <c r="L6841" s="13" t="s">
        <v>14</v>
      </c>
      <c r="M6841" s="7">
        <v>1</v>
      </c>
      <c r="N6841" s="14"/>
    </row>
    <row r="6842" spans="1:14" ht="204.75">
      <c r="A6842" s="6">
        <v>6841</v>
      </c>
      <c r="B6842" s="8" t="s">
        <v>9611</v>
      </c>
      <c r="C6842" s="9" t="s">
        <v>9612</v>
      </c>
      <c r="D6842" s="10" t="s">
        <v>6934</v>
      </c>
      <c r="E6842" s="11" t="s">
        <v>9628</v>
      </c>
      <c r="F6842" s="6">
        <v>527059</v>
      </c>
      <c r="G6842" s="6" t="s">
        <v>4045</v>
      </c>
      <c r="H6842" s="16">
        <v>47712628.792999998</v>
      </c>
      <c r="I6842" s="12">
        <v>44472</v>
      </c>
      <c r="J6842" s="12" t="s">
        <v>9629</v>
      </c>
      <c r="K6842" s="15" t="s">
        <v>9630</v>
      </c>
      <c r="L6842" s="13" t="s">
        <v>14</v>
      </c>
      <c r="M6842" s="7">
        <v>1</v>
      </c>
      <c r="N6842" s="14"/>
    </row>
    <row r="6843" spans="1:14" ht="78.75">
      <c r="A6843" s="6">
        <v>6842</v>
      </c>
      <c r="B6843" s="8" t="s">
        <v>9611</v>
      </c>
      <c r="C6843" s="9" t="s">
        <v>9612</v>
      </c>
      <c r="D6843" s="10" t="s">
        <v>6934</v>
      </c>
      <c r="E6843" s="11" t="s">
        <v>9631</v>
      </c>
      <c r="F6843" s="6">
        <v>316771</v>
      </c>
      <c r="G6843" s="6" t="s">
        <v>7168</v>
      </c>
      <c r="H6843" s="16">
        <v>25872446</v>
      </c>
      <c r="I6843" s="12" t="s">
        <v>5388</v>
      </c>
      <c r="J6843" s="12" t="s">
        <v>8107</v>
      </c>
      <c r="K6843" s="15">
        <v>25354260</v>
      </c>
      <c r="L6843" s="13" t="s">
        <v>14</v>
      </c>
      <c r="M6843" s="7">
        <v>1</v>
      </c>
      <c r="N6843" s="14"/>
    </row>
    <row r="6844" spans="1:14" ht="94.5">
      <c r="A6844" s="6">
        <v>6843</v>
      </c>
      <c r="B6844" s="8" t="s">
        <v>9611</v>
      </c>
      <c r="C6844" s="9" t="s">
        <v>9612</v>
      </c>
      <c r="D6844" s="10" t="s">
        <v>6934</v>
      </c>
      <c r="E6844" s="11" t="s">
        <v>9632</v>
      </c>
      <c r="F6844" s="6">
        <v>410743</v>
      </c>
      <c r="G6844" s="6" t="s">
        <v>1034</v>
      </c>
      <c r="H6844" s="16">
        <v>35935762.789999999</v>
      </c>
      <c r="I6844" s="12">
        <v>44080</v>
      </c>
      <c r="J6844" s="12" t="s">
        <v>9633</v>
      </c>
      <c r="K6844" s="15">
        <v>33864150</v>
      </c>
      <c r="L6844" s="13" t="s">
        <v>14</v>
      </c>
      <c r="M6844" s="7">
        <v>1</v>
      </c>
      <c r="N6844" s="14"/>
    </row>
    <row r="6845" spans="1:14" ht="141.75">
      <c r="A6845" s="6">
        <v>6844</v>
      </c>
      <c r="B6845" s="8" t="s">
        <v>9611</v>
      </c>
      <c r="C6845" s="9" t="s">
        <v>9634</v>
      </c>
      <c r="D6845" s="10" t="s">
        <v>9635</v>
      </c>
      <c r="E6845" s="11" t="s">
        <v>9636</v>
      </c>
      <c r="F6845" s="6">
        <v>118150</v>
      </c>
      <c r="G6845" s="6" t="s">
        <v>9637</v>
      </c>
      <c r="H6845" s="16">
        <v>29286621.379999999</v>
      </c>
      <c r="I6845" s="12" t="s">
        <v>9638</v>
      </c>
      <c r="J6845" s="12" t="s">
        <v>640</v>
      </c>
      <c r="K6845" s="15">
        <v>29241530</v>
      </c>
      <c r="L6845" s="13" t="s">
        <v>70</v>
      </c>
      <c r="M6845" s="7">
        <v>1</v>
      </c>
      <c r="N6845" s="14"/>
    </row>
    <row r="6846" spans="1:14" ht="141.75">
      <c r="A6846" s="6">
        <v>6845</v>
      </c>
      <c r="B6846" s="8" t="s">
        <v>9611</v>
      </c>
      <c r="C6846" s="9" t="s">
        <v>9639</v>
      </c>
      <c r="D6846" s="10" t="s">
        <v>6934</v>
      </c>
      <c r="E6846" s="11" t="s">
        <v>9636</v>
      </c>
      <c r="F6846" s="6">
        <v>118150</v>
      </c>
      <c r="G6846" s="6" t="s">
        <v>9637</v>
      </c>
      <c r="H6846" s="16">
        <v>29286621.379999999</v>
      </c>
      <c r="I6846" s="12" t="s">
        <v>9638</v>
      </c>
      <c r="J6846" s="12" t="s">
        <v>640</v>
      </c>
      <c r="K6846" s="15">
        <v>29241530</v>
      </c>
      <c r="L6846" s="13" t="s">
        <v>70</v>
      </c>
      <c r="M6846" s="7">
        <v>0.51</v>
      </c>
      <c r="N6846" s="14"/>
    </row>
    <row r="6847" spans="1:14" ht="141.75">
      <c r="A6847" s="6">
        <v>6846</v>
      </c>
      <c r="B6847" s="8" t="s">
        <v>9611</v>
      </c>
      <c r="C6847" s="9" t="s">
        <v>9640</v>
      </c>
      <c r="D6847" s="10" t="s">
        <v>9641</v>
      </c>
      <c r="E6847" s="11" t="s">
        <v>9636</v>
      </c>
      <c r="F6847" s="6">
        <v>118150</v>
      </c>
      <c r="G6847" s="6" t="s">
        <v>9637</v>
      </c>
      <c r="H6847" s="16">
        <v>29286621.379999999</v>
      </c>
      <c r="I6847" s="12" t="s">
        <v>9638</v>
      </c>
      <c r="J6847" s="12" t="s">
        <v>640</v>
      </c>
      <c r="K6847" s="15">
        <v>29241530</v>
      </c>
      <c r="L6847" s="13" t="s">
        <v>70</v>
      </c>
      <c r="M6847" s="7">
        <v>0.49</v>
      </c>
      <c r="N6847" s="14"/>
    </row>
    <row r="6848" spans="1:14" ht="94.5">
      <c r="A6848" s="6">
        <v>6847</v>
      </c>
      <c r="B6848" s="8" t="s">
        <v>9611</v>
      </c>
      <c r="C6848" s="9" t="s">
        <v>9612</v>
      </c>
      <c r="D6848" s="10" t="s">
        <v>6934</v>
      </c>
      <c r="E6848" s="11" t="s">
        <v>9642</v>
      </c>
      <c r="F6848" s="6">
        <v>103109</v>
      </c>
      <c r="G6848" s="6" t="s">
        <v>9643</v>
      </c>
      <c r="H6848" s="16">
        <v>48555590</v>
      </c>
      <c r="I6848" s="12" t="s">
        <v>9644</v>
      </c>
      <c r="J6848" s="12" t="s">
        <v>9645</v>
      </c>
      <c r="K6848" s="15">
        <v>48390350</v>
      </c>
      <c r="L6848" s="13" t="s">
        <v>14</v>
      </c>
      <c r="M6848" s="7">
        <v>1</v>
      </c>
      <c r="N6848" s="14"/>
    </row>
    <row r="6849" spans="1:14" ht="47.25">
      <c r="A6849" s="6">
        <v>6848</v>
      </c>
      <c r="B6849" s="8" t="s">
        <v>9611</v>
      </c>
      <c r="C6849" s="9" t="s">
        <v>9612</v>
      </c>
      <c r="D6849" s="10" t="s">
        <v>6934</v>
      </c>
      <c r="E6849" s="11" t="s">
        <v>9646</v>
      </c>
      <c r="F6849" s="6">
        <v>496662</v>
      </c>
      <c r="G6849" s="6" t="s">
        <v>340</v>
      </c>
      <c r="H6849" s="16">
        <v>51414497.520000003</v>
      </c>
      <c r="I6849" s="12" t="s">
        <v>9179</v>
      </c>
      <c r="J6849" s="12">
        <v>44208</v>
      </c>
      <c r="K6849" s="15">
        <v>43752900</v>
      </c>
      <c r="L6849" s="13" t="s">
        <v>14</v>
      </c>
      <c r="M6849" s="7">
        <v>1</v>
      </c>
      <c r="N6849" s="14"/>
    </row>
    <row r="6850" spans="1:14" ht="94.5">
      <c r="A6850" s="6">
        <v>6849</v>
      </c>
      <c r="B6850" s="8" t="s">
        <v>9611</v>
      </c>
      <c r="C6850" s="9" t="s">
        <v>9612</v>
      </c>
      <c r="D6850" s="10" t="s">
        <v>6934</v>
      </c>
      <c r="E6850" s="11" t="s">
        <v>9647</v>
      </c>
      <c r="F6850" s="6" t="s">
        <v>9648</v>
      </c>
      <c r="G6850" s="6" t="s">
        <v>6911</v>
      </c>
      <c r="H6850" s="16">
        <v>33694868</v>
      </c>
      <c r="I6850" s="12" t="s">
        <v>9649</v>
      </c>
      <c r="J6850" s="12">
        <v>44208</v>
      </c>
      <c r="K6850" s="15">
        <v>33265349</v>
      </c>
      <c r="L6850" s="13" t="s">
        <v>14</v>
      </c>
      <c r="M6850" s="7">
        <v>1</v>
      </c>
      <c r="N6850" s="14"/>
    </row>
    <row r="6851" spans="1:14" ht="141.75">
      <c r="A6851" s="6">
        <v>6850</v>
      </c>
      <c r="B6851" s="8" t="s">
        <v>9611</v>
      </c>
      <c r="C6851" s="9" t="s">
        <v>9612</v>
      </c>
      <c r="D6851" s="10" t="s">
        <v>6934</v>
      </c>
      <c r="E6851" s="11" t="s">
        <v>9650</v>
      </c>
      <c r="F6851" s="6">
        <v>456469</v>
      </c>
      <c r="G6851" s="6" t="s">
        <v>7008</v>
      </c>
      <c r="H6851" s="16">
        <f>130000+436000</f>
        <v>566000</v>
      </c>
      <c r="I6851" s="12" t="s">
        <v>9651</v>
      </c>
      <c r="J6851" s="12" t="s">
        <v>9652</v>
      </c>
      <c r="K6851" s="15"/>
      <c r="L6851" s="13" t="s">
        <v>14</v>
      </c>
      <c r="M6851" s="7">
        <v>1</v>
      </c>
      <c r="N6851" s="14"/>
    </row>
    <row r="6852" spans="1:14" ht="78.75">
      <c r="A6852" s="6">
        <v>6851</v>
      </c>
      <c r="B6852" s="8" t="s">
        <v>9611</v>
      </c>
      <c r="C6852" s="9" t="s">
        <v>9612</v>
      </c>
      <c r="D6852" s="10" t="s">
        <v>6934</v>
      </c>
      <c r="E6852" s="11" t="s">
        <v>9653</v>
      </c>
      <c r="F6852" s="6">
        <v>456470</v>
      </c>
      <c r="G6852" s="6" t="s">
        <v>7008</v>
      </c>
      <c r="H6852" s="16">
        <v>176768</v>
      </c>
      <c r="I6852" s="12" t="s">
        <v>9651</v>
      </c>
      <c r="J6852" s="12" t="s">
        <v>9652</v>
      </c>
      <c r="K6852" s="15" t="s">
        <v>9630</v>
      </c>
      <c r="L6852" s="13" t="s">
        <v>14</v>
      </c>
      <c r="M6852" s="7">
        <v>1</v>
      </c>
      <c r="N6852" s="14"/>
    </row>
    <row r="6853" spans="1:14" ht="63">
      <c r="A6853" s="6">
        <v>6852</v>
      </c>
      <c r="B6853" s="8" t="s">
        <v>9611</v>
      </c>
      <c r="C6853" s="9" t="s">
        <v>9612</v>
      </c>
      <c r="D6853" s="10" t="s">
        <v>6934</v>
      </c>
      <c r="E6853" s="11" t="s">
        <v>9654</v>
      </c>
      <c r="F6853" s="6">
        <v>311238</v>
      </c>
      <c r="G6853" s="6" t="s">
        <v>7008</v>
      </c>
      <c r="H6853" s="16">
        <v>19553000</v>
      </c>
      <c r="I6853" s="12" t="s">
        <v>9655</v>
      </c>
      <c r="J6853" s="12" t="s">
        <v>4334</v>
      </c>
      <c r="K6853" s="15">
        <v>18915500</v>
      </c>
      <c r="L6853" s="13" t="s">
        <v>14</v>
      </c>
      <c r="M6853" s="7">
        <v>1</v>
      </c>
      <c r="N6853" s="14"/>
    </row>
    <row r="6854" spans="1:14" ht="63">
      <c r="A6854" s="6">
        <v>6853</v>
      </c>
      <c r="B6854" s="8" t="s">
        <v>9611</v>
      </c>
      <c r="C6854" s="9" t="s">
        <v>9612</v>
      </c>
      <c r="D6854" s="10" t="s">
        <v>6934</v>
      </c>
      <c r="E6854" s="11" t="s">
        <v>9656</v>
      </c>
      <c r="F6854" s="6">
        <v>368177</v>
      </c>
      <c r="G6854" s="6" t="s">
        <v>7008</v>
      </c>
      <c r="H6854" s="16">
        <v>10624799</v>
      </c>
      <c r="I6854" s="12" t="s">
        <v>220</v>
      </c>
      <c r="J6854" s="12" t="s">
        <v>9657</v>
      </c>
      <c r="K6854" s="15">
        <v>9141800</v>
      </c>
      <c r="L6854" s="13" t="s">
        <v>14</v>
      </c>
      <c r="M6854" s="7">
        <v>1</v>
      </c>
      <c r="N6854" s="14"/>
    </row>
    <row r="6855" spans="1:14" ht="47.25">
      <c r="A6855" s="6">
        <v>6854</v>
      </c>
      <c r="B6855" s="8" t="s">
        <v>9611</v>
      </c>
      <c r="C6855" s="9" t="s">
        <v>9658</v>
      </c>
      <c r="D6855" s="10" t="s">
        <v>6960</v>
      </c>
      <c r="E6855" s="11" t="s">
        <v>9659</v>
      </c>
      <c r="F6855" s="6">
        <v>283317</v>
      </c>
      <c r="G6855" s="6" t="s">
        <v>340</v>
      </c>
      <c r="H6855" s="16">
        <v>76241630</v>
      </c>
      <c r="I6855" s="12" t="s">
        <v>9660</v>
      </c>
      <c r="J6855" s="12" t="s">
        <v>710</v>
      </c>
      <c r="K6855" s="15">
        <v>76212980</v>
      </c>
      <c r="L6855" s="13" t="s">
        <v>14</v>
      </c>
      <c r="M6855" s="7">
        <v>1</v>
      </c>
      <c r="N6855" s="14"/>
    </row>
    <row r="6856" spans="1:14" ht="252">
      <c r="A6856" s="6">
        <v>6855</v>
      </c>
      <c r="B6856" s="8" t="s">
        <v>9611</v>
      </c>
      <c r="C6856" s="9" t="s">
        <v>9658</v>
      </c>
      <c r="D6856" s="10" t="s">
        <v>6960</v>
      </c>
      <c r="E6856" s="11" t="s">
        <v>9661</v>
      </c>
      <c r="F6856" s="6">
        <v>285474</v>
      </c>
      <c r="G6856" s="6" t="s">
        <v>7483</v>
      </c>
      <c r="H6856" s="16">
        <v>44225182</v>
      </c>
      <c r="I6856" s="12" t="s">
        <v>9662</v>
      </c>
      <c r="J6856" s="12">
        <v>43837</v>
      </c>
      <c r="K6856" s="15">
        <v>37016335</v>
      </c>
      <c r="L6856" s="13" t="s">
        <v>14</v>
      </c>
      <c r="M6856" s="7">
        <v>1</v>
      </c>
      <c r="N6856" s="14"/>
    </row>
    <row r="6857" spans="1:14" ht="78.75">
      <c r="A6857" s="6">
        <v>6856</v>
      </c>
      <c r="B6857" s="8" t="s">
        <v>9611</v>
      </c>
      <c r="C6857" s="9" t="s">
        <v>9658</v>
      </c>
      <c r="D6857" s="10" t="s">
        <v>6960</v>
      </c>
      <c r="E6857" s="11" t="s">
        <v>9663</v>
      </c>
      <c r="F6857" s="6">
        <v>126254</v>
      </c>
      <c r="G6857" s="6" t="s">
        <v>77</v>
      </c>
      <c r="H6857" s="16">
        <v>8910000</v>
      </c>
      <c r="I6857" s="12" t="s">
        <v>9664</v>
      </c>
      <c r="J6857" s="12">
        <v>43143</v>
      </c>
      <c r="K6857" s="15">
        <v>8765205</v>
      </c>
      <c r="L6857" s="13" t="s">
        <v>14</v>
      </c>
      <c r="M6857" s="7">
        <v>1</v>
      </c>
      <c r="N6857" s="14"/>
    </row>
    <row r="6858" spans="1:14" ht="63">
      <c r="A6858" s="6">
        <v>6857</v>
      </c>
      <c r="B6858" s="8" t="s">
        <v>9611</v>
      </c>
      <c r="C6858" s="9" t="s">
        <v>9665</v>
      </c>
      <c r="D6858" s="10" t="s">
        <v>2957</v>
      </c>
      <c r="E6858" s="11" t="s">
        <v>9666</v>
      </c>
      <c r="F6858" s="6">
        <v>410296</v>
      </c>
      <c r="G6858" s="6" t="s">
        <v>608</v>
      </c>
      <c r="H6858" s="16">
        <v>11538794</v>
      </c>
      <c r="I6858" s="12" t="s">
        <v>4425</v>
      </c>
      <c r="J6858" s="12" t="s">
        <v>9667</v>
      </c>
      <c r="K6858" s="15">
        <v>11000000</v>
      </c>
      <c r="L6858" s="13" t="s">
        <v>14</v>
      </c>
      <c r="M6858" s="7">
        <v>1</v>
      </c>
      <c r="N6858" s="14"/>
    </row>
    <row r="6859" spans="1:14" ht="94.5">
      <c r="A6859" s="6">
        <v>6858</v>
      </c>
      <c r="B6859" s="8" t="s">
        <v>9611</v>
      </c>
      <c r="C6859" s="9" t="s">
        <v>9612</v>
      </c>
      <c r="D6859" s="10" t="s">
        <v>6934</v>
      </c>
      <c r="E6859" s="11" t="s">
        <v>9668</v>
      </c>
      <c r="F6859" s="6">
        <v>294302</v>
      </c>
      <c r="G6859" s="6" t="s">
        <v>6911</v>
      </c>
      <c r="H6859" s="16">
        <v>42834970</v>
      </c>
      <c r="I6859" s="12">
        <v>43653</v>
      </c>
      <c r="J6859" s="12">
        <v>44172</v>
      </c>
      <c r="K6859" s="15">
        <v>41791686</v>
      </c>
      <c r="L6859" s="13" t="s">
        <v>14</v>
      </c>
      <c r="M6859" s="7">
        <v>1</v>
      </c>
      <c r="N6859" s="14"/>
    </row>
    <row r="6860" spans="1:14" ht="157.5">
      <c r="A6860" s="6">
        <v>6859</v>
      </c>
      <c r="B6860" s="8" t="s">
        <v>9611</v>
      </c>
      <c r="C6860" s="9" t="s">
        <v>9665</v>
      </c>
      <c r="D6860" s="10" t="s">
        <v>2957</v>
      </c>
      <c r="E6860" s="11" t="s">
        <v>9669</v>
      </c>
      <c r="F6860" s="6">
        <v>490813</v>
      </c>
      <c r="G6860" s="6" t="s">
        <v>6911</v>
      </c>
      <c r="H6860" s="16">
        <v>57655603.626999997</v>
      </c>
      <c r="I6860" s="12">
        <v>43902</v>
      </c>
      <c r="J6860" s="12">
        <v>44420</v>
      </c>
      <c r="K6860" s="15">
        <v>38591769</v>
      </c>
      <c r="L6860" s="13" t="s">
        <v>14</v>
      </c>
      <c r="M6860" s="7">
        <v>1</v>
      </c>
      <c r="N6860" s="14"/>
    </row>
    <row r="6861" spans="1:14" ht="393.75">
      <c r="A6861" s="6">
        <v>6860</v>
      </c>
      <c r="B6861" s="8" t="s">
        <v>9611</v>
      </c>
      <c r="C6861" s="9" t="s">
        <v>9670</v>
      </c>
      <c r="D6861" s="10" t="s">
        <v>9671</v>
      </c>
      <c r="E6861" s="11" t="s">
        <v>9672</v>
      </c>
      <c r="F6861" s="6">
        <v>165645</v>
      </c>
      <c r="G6861" s="6" t="s">
        <v>9643</v>
      </c>
      <c r="H6861" s="16">
        <v>34229749</v>
      </c>
      <c r="I6861" s="12" t="s">
        <v>9673</v>
      </c>
      <c r="J6861" s="12" t="s">
        <v>9674</v>
      </c>
      <c r="K6861" s="15">
        <v>33018400</v>
      </c>
      <c r="L6861" s="13" t="s">
        <v>70</v>
      </c>
      <c r="M6861" s="7">
        <v>1</v>
      </c>
      <c r="N6861" s="14"/>
    </row>
    <row r="6862" spans="1:14" ht="393.75">
      <c r="A6862" s="6">
        <v>6861</v>
      </c>
      <c r="B6862" s="8" t="s">
        <v>9611</v>
      </c>
      <c r="C6862" s="9" t="s">
        <v>9675</v>
      </c>
      <c r="D6862" s="10" t="s">
        <v>9676</v>
      </c>
      <c r="E6862" s="11" t="s">
        <v>9672</v>
      </c>
      <c r="F6862" s="6">
        <v>165645</v>
      </c>
      <c r="G6862" s="6" t="s">
        <v>9643</v>
      </c>
      <c r="H6862" s="16">
        <v>34229749</v>
      </c>
      <c r="I6862" s="12" t="s">
        <v>9673</v>
      </c>
      <c r="J6862" s="12" t="s">
        <v>9674</v>
      </c>
      <c r="K6862" s="15">
        <v>33018400</v>
      </c>
      <c r="L6862" s="13" t="s">
        <v>70</v>
      </c>
      <c r="M6862" s="7">
        <v>0.4</v>
      </c>
      <c r="N6862" s="14"/>
    </row>
    <row r="6863" spans="1:14" ht="393.75">
      <c r="A6863" s="6">
        <v>6862</v>
      </c>
      <c r="B6863" s="8" t="s">
        <v>9611</v>
      </c>
      <c r="C6863" s="9" t="s">
        <v>9677</v>
      </c>
      <c r="D6863" s="10" t="s">
        <v>5522</v>
      </c>
      <c r="E6863" s="11" t="s">
        <v>9672</v>
      </c>
      <c r="F6863" s="6">
        <v>165645</v>
      </c>
      <c r="G6863" s="6" t="s">
        <v>9643</v>
      </c>
      <c r="H6863" s="16">
        <v>34229749</v>
      </c>
      <c r="I6863" s="12" t="s">
        <v>9673</v>
      </c>
      <c r="J6863" s="12" t="s">
        <v>9674</v>
      </c>
      <c r="K6863" s="15">
        <v>33018400</v>
      </c>
      <c r="L6863" s="13" t="s">
        <v>70</v>
      </c>
      <c r="M6863" s="7">
        <v>0.3</v>
      </c>
      <c r="N6863" s="14"/>
    </row>
    <row r="6864" spans="1:14" ht="393.75">
      <c r="A6864" s="6">
        <v>6863</v>
      </c>
      <c r="B6864" s="8" t="s">
        <v>9611</v>
      </c>
      <c r="C6864" s="9" t="s">
        <v>9678</v>
      </c>
      <c r="D6864" s="10" t="s">
        <v>9679</v>
      </c>
      <c r="E6864" s="11" t="s">
        <v>9672</v>
      </c>
      <c r="F6864" s="6">
        <v>165645</v>
      </c>
      <c r="G6864" s="6" t="s">
        <v>9643</v>
      </c>
      <c r="H6864" s="16">
        <v>34229749</v>
      </c>
      <c r="I6864" s="12" t="s">
        <v>9673</v>
      </c>
      <c r="J6864" s="12" t="s">
        <v>9674</v>
      </c>
      <c r="K6864" s="15">
        <v>33018400</v>
      </c>
      <c r="L6864" s="13" t="s">
        <v>70</v>
      </c>
      <c r="M6864" s="7">
        <v>0.3</v>
      </c>
      <c r="N6864" s="14"/>
    </row>
    <row r="6865" spans="1:14" ht="78.75">
      <c r="A6865" s="6">
        <v>6864</v>
      </c>
      <c r="B6865" s="8" t="s">
        <v>9611</v>
      </c>
      <c r="C6865" s="9" t="s">
        <v>9680</v>
      </c>
      <c r="D6865" s="10" t="s">
        <v>9681</v>
      </c>
      <c r="E6865" s="11" t="s">
        <v>9682</v>
      </c>
      <c r="F6865" s="6">
        <v>365691</v>
      </c>
      <c r="G6865" s="6" t="s">
        <v>794</v>
      </c>
      <c r="H6865" s="16">
        <v>27198935</v>
      </c>
      <c r="I6865" s="12">
        <v>43900</v>
      </c>
      <c r="J6865" s="12">
        <v>44082</v>
      </c>
      <c r="K6865" s="15">
        <v>27198725</v>
      </c>
      <c r="L6865" s="13" t="s">
        <v>70</v>
      </c>
      <c r="M6865" s="7">
        <v>1</v>
      </c>
      <c r="N6865" s="14"/>
    </row>
    <row r="6866" spans="1:14" ht="78.75">
      <c r="A6866" s="6">
        <v>6865</v>
      </c>
      <c r="B6866" s="8" t="s">
        <v>9611</v>
      </c>
      <c r="C6866" s="9" t="s">
        <v>9683</v>
      </c>
      <c r="D6866" s="10" t="s">
        <v>2957</v>
      </c>
      <c r="E6866" s="11" t="s">
        <v>9682</v>
      </c>
      <c r="F6866" s="6">
        <v>365691</v>
      </c>
      <c r="G6866" s="6" t="s">
        <v>794</v>
      </c>
      <c r="H6866" s="16">
        <v>27198935</v>
      </c>
      <c r="I6866" s="12">
        <v>43900</v>
      </c>
      <c r="J6866" s="12">
        <v>44082</v>
      </c>
      <c r="K6866" s="15">
        <v>27198725</v>
      </c>
      <c r="L6866" s="13" t="s">
        <v>70</v>
      </c>
      <c r="M6866" s="7">
        <v>0.51</v>
      </c>
      <c r="N6866" s="14"/>
    </row>
    <row r="6867" spans="1:14" ht="78.75">
      <c r="A6867" s="6">
        <v>6866</v>
      </c>
      <c r="B6867" s="8" t="s">
        <v>9611</v>
      </c>
      <c r="C6867" s="9" t="s">
        <v>9684</v>
      </c>
      <c r="D6867" s="10" t="s">
        <v>9626</v>
      </c>
      <c r="E6867" s="11" t="s">
        <v>9682</v>
      </c>
      <c r="F6867" s="6">
        <v>365691</v>
      </c>
      <c r="G6867" s="6" t="s">
        <v>794</v>
      </c>
      <c r="H6867" s="16">
        <v>27198935</v>
      </c>
      <c r="I6867" s="12">
        <v>43900</v>
      </c>
      <c r="J6867" s="12">
        <v>44082</v>
      </c>
      <c r="K6867" s="15">
        <v>27198725</v>
      </c>
      <c r="L6867" s="13" t="s">
        <v>70</v>
      </c>
      <c r="M6867" s="7">
        <v>0.49</v>
      </c>
      <c r="N6867" s="14"/>
    </row>
    <row r="6868" spans="1:14" ht="220.5">
      <c r="A6868" s="6">
        <v>6867</v>
      </c>
      <c r="B6868" s="8" t="s">
        <v>9611</v>
      </c>
      <c r="C6868" s="9" t="s">
        <v>9685</v>
      </c>
      <c r="D6868" s="10" t="s">
        <v>2636</v>
      </c>
      <c r="E6868" s="11" t="s">
        <v>9686</v>
      </c>
      <c r="F6868" s="6">
        <v>80099</v>
      </c>
      <c r="G6868" s="6" t="s">
        <v>9643</v>
      </c>
      <c r="H6868" s="16">
        <v>44768911</v>
      </c>
      <c r="I6868" s="12" t="s">
        <v>9687</v>
      </c>
      <c r="J6868" s="12" t="s">
        <v>9688</v>
      </c>
      <c r="K6868" s="15">
        <v>22055050</v>
      </c>
      <c r="L6868" s="13" t="s">
        <v>14</v>
      </c>
      <c r="M6868" s="7">
        <v>1</v>
      </c>
      <c r="N6868" s="14"/>
    </row>
    <row r="6869" spans="1:14" ht="63">
      <c r="A6869" s="6">
        <v>6868</v>
      </c>
      <c r="B6869" s="8" t="s">
        <v>9611</v>
      </c>
      <c r="C6869" s="9" t="s">
        <v>9680</v>
      </c>
      <c r="D6869" s="10" t="s">
        <v>9681</v>
      </c>
      <c r="E6869" s="11" t="s">
        <v>9689</v>
      </c>
      <c r="F6869" s="6">
        <v>105136</v>
      </c>
      <c r="G6869" s="6" t="s">
        <v>9643</v>
      </c>
      <c r="H6869" s="16">
        <v>24083468</v>
      </c>
      <c r="I6869" s="12" t="s">
        <v>9690</v>
      </c>
      <c r="J6869" s="12">
        <v>43743</v>
      </c>
      <c r="K6869" s="15">
        <v>22023300</v>
      </c>
      <c r="L6869" s="13" t="s">
        <v>70</v>
      </c>
      <c r="M6869" s="7">
        <v>1</v>
      </c>
      <c r="N6869" s="14"/>
    </row>
    <row r="6870" spans="1:14" ht="63">
      <c r="A6870" s="6">
        <v>6869</v>
      </c>
      <c r="B6870" s="8" t="s">
        <v>9611</v>
      </c>
      <c r="C6870" s="9" t="s">
        <v>9683</v>
      </c>
      <c r="D6870" s="10" t="s">
        <v>2957</v>
      </c>
      <c r="E6870" s="11" t="s">
        <v>9689</v>
      </c>
      <c r="F6870" s="6">
        <v>105136</v>
      </c>
      <c r="G6870" s="6" t="s">
        <v>9643</v>
      </c>
      <c r="H6870" s="16">
        <v>24083468</v>
      </c>
      <c r="I6870" s="12" t="s">
        <v>9690</v>
      </c>
      <c r="J6870" s="12">
        <v>43743</v>
      </c>
      <c r="K6870" s="15">
        <v>22023300</v>
      </c>
      <c r="L6870" s="13" t="s">
        <v>70</v>
      </c>
      <c r="M6870" s="7">
        <v>0.51</v>
      </c>
      <c r="N6870" s="14"/>
    </row>
    <row r="6871" spans="1:14" ht="63">
      <c r="A6871" s="6">
        <v>6870</v>
      </c>
      <c r="B6871" s="8" t="s">
        <v>9611</v>
      </c>
      <c r="C6871" s="9" t="s">
        <v>9684</v>
      </c>
      <c r="D6871" s="10" t="s">
        <v>9626</v>
      </c>
      <c r="E6871" s="11" t="s">
        <v>9689</v>
      </c>
      <c r="F6871" s="6">
        <v>105136</v>
      </c>
      <c r="G6871" s="6" t="s">
        <v>9643</v>
      </c>
      <c r="H6871" s="16">
        <v>24083468</v>
      </c>
      <c r="I6871" s="12" t="s">
        <v>9690</v>
      </c>
      <c r="J6871" s="12">
        <v>43743</v>
      </c>
      <c r="K6871" s="15">
        <v>22023300</v>
      </c>
      <c r="L6871" s="13" t="s">
        <v>70</v>
      </c>
      <c r="M6871" s="7">
        <v>0.49</v>
      </c>
      <c r="N6871" s="14"/>
    </row>
    <row r="6872" spans="1:14" ht="189">
      <c r="A6872" s="6">
        <v>6871</v>
      </c>
      <c r="B6872" s="8" t="s">
        <v>9611</v>
      </c>
      <c r="C6872" s="9" t="s">
        <v>9680</v>
      </c>
      <c r="D6872" s="10" t="s">
        <v>9681</v>
      </c>
      <c r="E6872" s="11" t="s">
        <v>9691</v>
      </c>
      <c r="F6872" s="6">
        <v>494045</v>
      </c>
      <c r="G6872" s="6" t="s">
        <v>9643</v>
      </c>
      <c r="H6872" s="16">
        <v>27163100.364999998</v>
      </c>
      <c r="I6872" s="12">
        <v>44055</v>
      </c>
      <c r="J6872" s="12" t="s">
        <v>5314</v>
      </c>
      <c r="K6872" s="15">
        <v>27102150</v>
      </c>
      <c r="L6872" s="13" t="s">
        <v>70</v>
      </c>
      <c r="M6872" s="7">
        <v>1</v>
      </c>
      <c r="N6872" s="14"/>
    </row>
    <row r="6873" spans="1:14" ht="189">
      <c r="A6873" s="6">
        <v>6872</v>
      </c>
      <c r="B6873" s="8" t="s">
        <v>9611</v>
      </c>
      <c r="C6873" s="9" t="s">
        <v>9683</v>
      </c>
      <c r="D6873" s="10" t="s">
        <v>2957</v>
      </c>
      <c r="E6873" s="11" t="s">
        <v>9691</v>
      </c>
      <c r="F6873" s="6">
        <v>494045</v>
      </c>
      <c r="G6873" s="6" t="s">
        <v>9643</v>
      </c>
      <c r="H6873" s="16">
        <v>27163100.364999998</v>
      </c>
      <c r="I6873" s="12">
        <v>44055</v>
      </c>
      <c r="J6873" s="12" t="s">
        <v>5314</v>
      </c>
      <c r="K6873" s="15">
        <v>27102150</v>
      </c>
      <c r="L6873" s="13" t="s">
        <v>70</v>
      </c>
      <c r="M6873" s="7">
        <v>0.51</v>
      </c>
      <c r="N6873" s="14"/>
    </row>
    <row r="6874" spans="1:14" ht="189">
      <c r="A6874" s="6">
        <v>6873</v>
      </c>
      <c r="B6874" s="8" t="s">
        <v>9611</v>
      </c>
      <c r="C6874" s="9" t="s">
        <v>9684</v>
      </c>
      <c r="D6874" s="10" t="s">
        <v>9626</v>
      </c>
      <c r="E6874" s="11" t="s">
        <v>9691</v>
      </c>
      <c r="F6874" s="6">
        <v>494045</v>
      </c>
      <c r="G6874" s="6" t="s">
        <v>9643</v>
      </c>
      <c r="H6874" s="16">
        <v>27163100.364999998</v>
      </c>
      <c r="I6874" s="12">
        <v>44055</v>
      </c>
      <c r="J6874" s="12" t="s">
        <v>5314</v>
      </c>
      <c r="K6874" s="15">
        <v>27102150</v>
      </c>
      <c r="L6874" s="13" t="s">
        <v>70</v>
      </c>
      <c r="M6874" s="7">
        <v>0.49</v>
      </c>
      <c r="N6874" s="14"/>
    </row>
    <row r="6875" spans="1:14" ht="110.25">
      <c r="A6875" s="6">
        <v>6874</v>
      </c>
      <c r="B6875" s="8" t="s">
        <v>9611</v>
      </c>
      <c r="C6875" s="9" t="s">
        <v>9692</v>
      </c>
      <c r="D6875" s="10" t="s">
        <v>9693</v>
      </c>
      <c r="E6875" s="11" t="s">
        <v>9694</v>
      </c>
      <c r="F6875" s="6">
        <v>507672</v>
      </c>
      <c r="G6875" s="6" t="s">
        <v>1034</v>
      </c>
      <c r="H6875" s="16">
        <v>81074017.295000002</v>
      </c>
      <c r="I6875" s="12" t="s">
        <v>9695</v>
      </c>
      <c r="J6875" s="12" t="s">
        <v>5184</v>
      </c>
      <c r="K6875" s="15">
        <v>52019000</v>
      </c>
      <c r="L6875" s="13" t="s">
        <v>70</v>
      </c>
      <c r="M6875" s="7">
        <v>1</v>
      </c>
      <c r="N6875" s="14"/>
    </row>
    <row r="6876" spans="1:14" ht="110.25">
      <c r="A6876" s="6">
        <v>6875</v>
      </c>
      <c r="B6876" s="8" t="s">
        <v>9611</v>
      </c>
      <c r="C6876" s="9" t="s">
        <v>9696</v>
      </c>
      <c r="D6876" s="10" t="s">
        <v>2957</v>
      </c>
      <c r="E6876" s="11" t="s">
        <v>9694</v>
      </c>
      <c r="F6876" s="6">
        <v>507672</v>
      </c>
      <c r="G6876" s="6" t="s">
        <v>1034</v>
      </c>
      <c r="H6876" s="16">
        <v>81074017.295000002</v>
      </c>
      <c r="I6876" s="12" t="s">
        <v>9695</v>
      </c>
      <c r="J6876" s="12" t="s">
        <v>5184</v>
      </c>
      <c r="K6876" s="15">
        <v>52019000</v>
      </c>
      <c r="L6876" s="13" t="s">
        <v>70</v>
      </c>
      <c r="M6876" s="7">
        <v>0.51</v>
      </c>
      <c r="N6876" s="14"/>
    </row>
    <row r="6877" spans="1:14" ht="110.25">
      <c r="A6877" s="6">
        <v>6876</v>
      </c>
      <c r="B6877" s="8" t="s">
        <v>9611</v>
      </c>
      <c r="C6877" s="9" t="s">
        <v>9697</v>
      </c>
      <c r="D6877" s="10" t="s">
        <v>6960</v>
      </c>
      <c r="E6877" s="11" t="s">
        <v>9694</v>
      </c>
      <c r="F6877" s="6">
        <v>507672</v>
      </c>
      <c r="G6877" s="6" t="s">
        <v>1034</v>
      </c>
      <c r="H6877" s="16">
        <v>81074017.295000002</v>
      </c>
      <c r="I6877" s="12" t="s">
        <v>9695</v>
      </c>
      <c r="J6877" s="12" t="s">
        <v>5184</v>
      </c>
      <c r="K6877" s="15">
        <v>52019000</v>
      </c>
      <c r="L6877" s="13" t="s">
        <v>70</v>
      </c>
      <c r="M6877" s="7">
        <v>0.49</v>
      </c>
      <c r="N6877" s="14"/>
    </row>
    <row r="6878" spans="1:14" ht="126">
      <c r="A6878" s="6">
        <v>6877</v>
      </c>
      <c r="B6878" s="8" t="s">
        <v>9611</v>
      </c>
      <c r="C6878" s="9" t="s">
        <v>9698</v>
      </c>
      <c r="D6878" s="10"/>
      <c r="E6878" s="11" t="s">
        <v>9699</v>
      </c>
      <c r="F6878" s="6">
        <v>267823</v>
      </c>
      <c r="G6878" s="6" t="s">
        <v>3596</v>
      </c>
      <c r="H6878" s="16">
        <v>929991631</v>
      </c>
      <c r="I6878" s="12">
        <v>43650</v>
      </c>
      <c r="J6878" s="12">
        <v>44751</v>
      </c>
      <c r="K6878" s="15">
        <v>546731000</v>
      </c>
      <c r="L6878" s="13" t="s">
        <v>70</v>
      </c>
      <c r="M6878" s="7">
        <v>1</v>
      </c>
      <c r="N6878" s="14"/>
    </row>
    <row r="6879" spans="1:14" ht="126">
      <c r="A6879" s="6">
        <v>6878</v>
      </c>
      <c r="B6879" s="8" t="s">
        <v>9611</v>
      </c>
      <c r="C6879" s="9" t="s">
        <v>9700</v>
      </c>
      <c r="D6879" s="10" t="s">
        <v>6276</v>
      </c>
      <c r="E6879" s="11" t="s">
        <v>9699</v>
      </c>
      <c r="F6879" s="6">
        <v>267823</v>
      </c>
      <c r="G6879" s="6" t="s">
        <v>3596</v>
      </c>
      <c r="H6879" s="16">
        <v>929991631</v>
      </c>
      <c r="I6879" s="12">
        <v>43650</v>
      </c>
      <c r="J6879" s="12">
        <v>44751</v>
      </c>
      <c r="K6879" s="15">
        <v>546731000</v>
      </c>
      <c r="L6879" s="13" t="s">
        <v>70</v>
      </c>
      <c r="M6879" s="7">
        <v>0.51</v>
      </c>
      <c r="N6879" s="14"/>
    </row>
    <row r="6880" spans="1:14" ht="126">
      <c r="A6880" s="6">
        <v>6879</v>
      </c>
      <c r="B6880" s="8" t="s">
        <v>9611</v>
      </c>
      <c r="C6880" s="9" t="s">
        <v>9665</v>
      </c>
      <c r="D6880" s="10" t="s">
        <v>2957</v>
      </c>
      <c r="E6880" s="11" t="s">
        <v>9699</v>
      </c>
      <c r="F6880" s="6">
        <v>267823</v>
      </c>
      <c r="G6880" s="6" t="s">
        <v>3596</v>
      </c>
      <c r="H6880" s="16">
        <v>929991631</v>
      </c>
      <c r="I6880" s="12">
        <v>43650</v>
      </c>
      <c r="J6880" s="12">
        <v>44751</v>
      </c>
      <c r="K6880" s="15">
        <v>546731000</v>
      </c>
      <c r="L6880" s="13" t="s">
        <v>70</v>
      </c>
      <c r="M6880" s="7">
        <v>0.49</v>
      </c>
      <c r="N6880" s="14"/>
    </row>
    <row r="6881" spans="1:14" ht="173.25">
      <c r="A6881" s="6">
        <v>6880</v>
      </c>
      <c r="B6881" s="8" t="s">
        <v>9611</v>
      </c>
      <c r="C6881" s="9" t="s">
        <v>9701</v>
      </c>
      <c r="D6881" s="10" t="s">
        <v>2957</v>
      </c>
      <c r="E6881" s="11" t="s">
        <v>9702</v>
      </c>
      <c r="F6881" s="6">
        <v>134428</v>
      </c>
      <c r="G6881" s="6" t="s">
        <v>9643</v>
      </c>
      <c r="H6881" s="16">
        <v>45089428</v>
      </c>
      <c r="I6881" s="12">
        <v>43344</v>
      </c>
      <c r="J6881" s="12" t="s">
        <v>9703</v>
      </c>
      <c r="K6881" s="15">
        <v>42733160</v>
      </c>
      <c r="L6881" s="13" t="s">
        <v>14</v>
      </c>
      <c r="M6881" s="7">
        <v>1</v>
      </c>
      <c r="N6881" s="14"/>
    </row>
    <row r="6882" spans="1:14" ht="110.25">
      <c r="A6882" s="6">
        <v>6881</v>
      </c>
      <c r="B6882" s="8" t="s">
        <v>9611</v>
      </c>
      <c r="C6882" s="9" t="s">
        <v>9704</v>
      </c>
      <c r="D6882" s="10"/>
      <c r="E6882" s="11" t="s">
        <v>9705</v>
      </c>
      <c r="F6882" s="6" t="s">
        <v>9630</v>
      </c>
      <c r="G6882" s="6" t="s">
        <v>9643</v>
      </c>
      <c r="H6882" s="16">
        <v>923448803</v>
      </c>
      <c r="I6882" s="12" t="s">
        <v>9706</v>
      </c>
      <c r="J6882" s="12">
        <v>43896</v>
      </c>
      <c r="K6882" s="15">
        <v>921523340</v>
      </c>
      <c r="L6882" s="13" t="s">
        <v>70</v>
      </c>
      <c r="M6882" s="7">
        <v>1</v>
      </c>
      <c r="N6882" s="14"/>
    </row>
    <row r="6883" spans="1:14" ht="110.25">
      <c r="A6883" s="6">
        <v>6882</v>
      </c>
      <c r="B6883" s="8" t="s">
        <v>9611</v>
      </c>
      <c r="C6883" s="9" t="s">
        <v>9704</v>
      </c>
      <c r="D6883" s="10"/>
      <c r="E6883" s="11" t="s">
        <v>9705</v>
      </c>
      <c r="F6883" s="6" t="s">
        <v>9630</v>
      </c>
      <c r="G6883" s="6" t="s">
        <v>9643</v>
      </c>
      <c r="H6883" s="16">
        <v>925441323</v>
      </c>
      <c r="I6883" s="12" t="s">
        <v>9706</v>
      </c>
      <c r="J6883" s="12">
        <v>43896</v>
      </c>
      <c r="K6883" s="15">
        <v>921523340</v>
      </c>
      <c r="L6883" s="13" t="s">
        <v>70</v>
      </c>
      <c r="M6883" s="7">
        <v>0.51</v>
      </c>
      <c r="N6883" s="14"/>
    </row>
    <row r="6884" spans="1:14" ht="110.25">
      <c r="A6884" s="6">
        <v>6883</v>
      </c>
      <c r="B6884" s="8" t="s">
        <v>9611</v>
      </c>
      <c r="C6884" s="9" t="s">
        <v>9701</v>
      </c>
      <c r="D6884" s="10" t="s">
        <v>2957</v>
      </c>
      <c r="E6884" s="11" t="s">
        <v>9705</v>
      </c>
      <c r="F6884" s="6" t="s">
        <v>9630</v>
      </c>
      <c r="G6884" s="6" t="s">
        <v>9643</v>
      </c>
      <c r="H6884" s="16">
        <v>925441323</v>
      </c>
      <c r="I6884" s="12" t="s">
        <v>9706</v>
      </c>
      <c r="J6884" s="12">
        <v>43896</v>
      </c>
      <c r="K6884" s="15">
        <v>921523340</v>
      </c>
      <c r="L6884" s="13" t="s">
        <v>70</v>
      </c>
      <c r="M6884" s="7">
        <v>0.49</v>
      </c>
      <c r="N6884" s="14"/>
    </row>
    <row r="6885" spans="1:14" ht="78.75">
      <c r="A6885" s="6">
        <v>6884</v>
      </c>
      <c r="B6885" s="8" t="s">
        <v>9611</v>
      </c>
      <c r="C6885" s="9" t="s">
        <v>9707</v>
      </c>
      <c r="D6885" s="10" t="s">
        <v>9708</v>
      </c>
      <c r="E6885" s="11" t="s">
        <v>9709</v>
      </c>
      <c r="F6885" s="6">
        <v>85674</v>
      </c>
      <c r="G6885" s="6" t="s">
        <v>9643</v>
      </c>
      <c r="H6885" s="16">
        <v>48061843</v>
      </c>
      <c r="I6885" s="12" t="s">
        <v>9710</v>
      </c>
      <c r="J6885" s="12">
        <v>44021</v>
      </c>
      <c r="K6885" s="15">
        <v>47771570</v>
      </c>
      <c r="L6885" s="13" t="s">
        <v>70</v>
      </c>
      <c r="M6885" s="7">
        <v>1</v>
      </c>
      <c r="N6885" s="14"/>
    </row>
    <row r="6886" spans="1:14" ht="78.75">
      <c r="A6886" s="6">
        <v>6885</v>
      </c>
      <c r="B6886" s="8" t="s">
        <v>9611</v>
      </c>
      <c r="C6886" s="9" t="s">
        <v>9711</v>
      </c>
      <c r="D6886" s="10" t="s">
        <v>2957</v>
      </c>
      <c r="E6886" s="11" t="s">
        <v>9709</v>
      </c>
      <c r="F6886" s="6">
        <v>85674</v>
      </c>
      <c r="G6886" s="6" t="s">
        <v>9643</v>
      </c>
      <c r="H6886" s="16">
        <v>48061843</v>
      </c>
      <c r="I6886" s="12" t="s">
        <v>9710</v>
      </c>
      <c r="J6886" s="12">
        <v>44021</v>
      </c>
      <c r="K6886" s="15">
        <v>47771570</v>
      </c>
      <c r="L6886" s="13" t="s">
        <v>70</v>
      </c>
      <c r="M6886" s="7">
        <v>0.51</v>
      </c>
      <c r="N6886" s="14"/>
    </row>
    <row r="6887" spans="1:14" ht="78.75">
      <c r="A6887" s="6">
        <v>6886</v>
      </c>
      <c r="B6887" s="8" t="s">
        <v>9611</v>
      </c>
      <c r="C6887" s="9" t="s">
        <v>9712</v>
      </c>
      <c r="D6887" s="10" t="s">
        <v>9713</v>
      </c>
      <c r="E6887" s="11" t="s">
        <v>9709</v>
      </c>
      <c r="F6887" s="6">
        <v>85674</v>
      </c>
      <c r="G6887" s="6" t="s">
        <v>9643</v>
      </c>
      <c r="H6887" s="16">
        <v>48061843</v>
      </c>
      <c r="I6887" s="12" t="s">
        <v>9710</v>
      </c>
      <c r="J6887" s="12">
        <v>44021</v>
      </c>
      <c r="K6887" s="15">
        <v>47771570</v>
      </c>
      <c r="L6887" s="13" t="s">
        <v>70</v>
      </c>
      <c r="M6887" s="7">
        <v>0.49</v>
      </c>
      <c r="N6887" s="14"/>
    </row>
    <row r="6888" spans="1:14" ht="204.75">
      <c r="A6888" s="6">
        <v>6887</v>
      </c>
      <c r="B6888" s="8" t="s">
        <v>9611</v>
      </c>
      <c r="C6888" s="9" t="s">
        <v>9707</v>
      </c>
      <c r="D6888" s="10" t="s">
        <v>9708</v>
      </c>
      <c r="E6888" s="11" t="s">
        <v>9714</v>
      </c>
      <c r="F6888" s="6">
        <v>236336</v>
      </c>
      <c r="G6888" s="6" t="s">
        <v>9643</v>
      </c>
      <c r="H6888" s="16">
        <v>48778296</v>
      </c>
      <c r="I6888" s="12" t="s">
        <v>9715</v>
      </c>
      <c r="J6888" s="12" t="s">
        <v>672</v>
      </c>
      <c r="K6888" s="15">
        <v>46895790</v>
      </c>
      <c r="L6888" s="13" t="s">
        <v>70</v>
      </c>
      <c r="M6888" s="7">
        <v>1</v>
      </c>
      <c r="N6888" s="14"/>
    </row>
    <row r="6889" spans="1:14" ht="204.75">
      <c r="A6889" s="6">
        <v>6888</v>
      </c>
      <c r="B6889" s="8" t="s">
        <v>9611</v>
      </c>
      <c r="C6889" s="9" t="s">
        <v>9665</v>
      </c>
      <c r="D6889" s="10" t="s">
        <v>9708</v>
      </c>
      <c r="E6889" s="11" t="s">
        <v>9714</v>
      </c>
      <c r="F6889" s="6">
        <v>236336</v>
      </c>
      <c r="G6889" s="6" t="s">
        <v>9643</v>
      </c>
      <c r="H6889" s="16">
        <v>48374747</v>
      </c>
      <c r="I6889" s="12" t="s">
        <v>9716</v>
      </c>
      <c r="J6889" s="12" t="s">
        <v>672</v>
      </c>
      <c r="K6889" s="15">
        <v>46895790</v>
      </c>
      <c r="L6889" s="13" t="s">
        <v>70</v>
      </c>
      <c r="M6889" s="7">
        <v>0.51</v>
      </c>
      <c r="N6889" s="14"/>
    </row>
    <row r="6890" spans="1:14" ht="204.75">
      <c r="A6890" s="6">
        <v>6889</v>
      </c>
      <c r="B6890" s="8" t="s">
        <v>9611</v>
      </c>
      <c r="C6890" s="9" t="s">
        <v>9712</v>
      </c>
      <c r="D6890" s="10" t="s">
        <v>9713</v>
      </c>
      <c r="E6890" s="11" t="s">
        <v>9714</v>
      </c>
      <c r="F6890" s="6">
        <v>236336</v>
      </c>
      <c r="G6890" s="6" t="s">
        <v>9643</v>
      </c>
      <c r="H6890" s="16">
        <v>48374747</v>
      </c>
      <c r="I6890" s="12" t="s">
        <v>9716</v>
      </c>
      <c r="J6890" s="12" t="s">
        <v>672</v>
      </c>
      <c r="K6890" s="15">
        <v>46895790</v>
      </c>
      <c r="L6890" s="13" t="s">
        <v>70</v>
      </c>
      <c r="M6890" s="7">
        <v>0.49</v>
      </c>
      <c r="N6890" s="14"/>
    </row>
    <row r="6891" spans="1:14" ht="157.5">
      <c r="A6891" s="6">
        <v>6890</v>
      </c>
      <c r="B6891" s="8" t="s">
        <v>9611</v>
      </c>
      <c r="C6891" s="9" t="s">
        <v>9717</v>
      </c>
      <c r="D6891" s="10" t="s">
        <v>9718</v>
      </c>
      <c r="E6891" s="11" t="s">
        <v>9719</v>
      </c>
      <c r="F6891" s="6">
        <v>370359</v>
      </c>
      <c r="G6891" s="6" t="s">
        <v>608</v>
      </c>
      <c r="H6891" s="16">
        <v>2788242</v>
      </c>
      <c r="I6891" s="12">
        <v>43983</v>
      </c>
      <c r="J6891" s="12">
        <v>43955</v>
      </c>
      <c r="K6891" s="15">
        <f>(1182180+1973600)</f>
        <v>3155780</v>
      </c>
      <c r="L6891" s="13" t="s">
        <v>14</v>
      </c>
      <c r="M6891" s="7">
        <v>1</v>
      </c>
      <c r="N6891" s="14"/>
    </row>
    <row r="6892" spans="1:14" ht="110.25">
      <c r="A6892" s="6">
        <v>6891</v>
      </c>
      <c r="B6892" s="8" t="s">
        <v>9611</v>
      </c>
      <c r="C6892" s="9" t="s">
        <v>9720</v>
      </c>
      <c r="D6892" s="10" t="s">
        <v>9721</v>
      </c>
      <c r="E6892" s="11" t="s">
        <v>9722</v>
      </c>
      <c r="F6892" s="6">
        <v>402622</v>
      </c>
      <c r="G6892" s="6" t="s">
        <v>608</v>
      </c>
      <c r="H6892" s="16">
        <v>21283090</v>
      </c>
      <c r="I6892" s="12">
        <v>44077</v>
      </c>
      <c r="J6892" s="12" t="s">
        <v>4075</v>
      </c>
      <c r="K6892" s="15">
        <v>18502185</v>
      </c>
      <c r="L6892" s="13" t="s">
        <v>70</v>
      </c>
      <c r="M6892" s="7">
        <v>1</v>
      </c>
      <c r="N6892" s="14"/>
    </row>
    <row r="6893" spans="1:14" ht="110.25">
      <c r="A6893" s="6">
        <v>6892</v>
      </c>
      <c r="B6893" s="8" t="s">
        <v>9611</v>
      </c>
      <c r="C6893" s="9" t="s">
        <v>9723</v>
      </c>
      <c r="D6893" s="10"/>
      <c r="E6893" s="11" t="s">
        <v>9722</v>
      </c>
      <c r="F6893" s="6">
        <v>402622</v>
      </c>
      <c r="G6893" s="6" t="s">
        <v>608</v>
      </c>
      <c r="H6893" s="16">
        <v>21283090</v>
      </c>
      <c r="I6893" s="12">
        <v>44077</v>
      </c>
      <c r="J6893" s="12" t="s">
        <v>4075</v>
      </c>
      <c r="K6893" s="15">
        <v>18502185</v>
      </c>
      <c r="L6893" s="13" t="s">
        <v>70</v>
      </c>
      <c r="M6893" s="7">
        <v>0.51</v>
      </c>
      <c r="N6893" s="14"/>
    </row>
    <row r="6894" spans="1:14" ht="110.25">
      <c r="A6894" s="6">
        <v>6893</v>
      </c>
      <c r="B6894" s="8" t="s">
        <v>9611</v>
      </c>
      <c r="C6894" s="9" t="s">
        <v>9724</v>
      </c>
      <c r="D6894" s="10"/>
      <c r="E6894" s="11" t="s">
        <v>9722</v>
      </c>
      <c r="F6894" s="6">
        <v>402622</v>
      </c>
      <c r="G6894" s="6" t="s">
        <v>608</v>
      </c>
      <c r="H6894" s="16">
        <v>21283090</v>
      </c>
      <c r="I6894" s="12">
        <v>44077</v>
      </c>
      <c r="J6894" s="12" t="s">
        <v>4075</v>
      </c>
      <c r="K6894" s="15">
        <v>18502185</v>
      </c>
      <c r="L6894" s="13" t="s">
        <v>70</v>
      </c>
      <c r="M6894" s="7">
        <v>0.49</v>
      </c>
      <c r="N6894" s="14"/>
    </row>
    <row r="6895" spans="1:14" ht="94.5">
      <c r="A6895" s="6">
        <v>6894</v>
      </c>
      <c r="B6895" s="8" t="s">
        <v>9611</v>
      </c>
      <c r="C6895" s="9" t="s">
        <v>9720</v>
      </c>
      <c r="D6895" s="10" t="s">
        <v>9721</v>
      </c>
      <c r="E6895" s="11" t="s">
        <v>9725</v>
      </c>
      <c r="F6895" s="6">
        <v>402623</v>
      </c>
      <c r="G6895" s="6" t="s">
        <v>608</v>
      </c>
      <c r="H6895" s="16">
        <v>28130036</v>
      </c>
      <c r="I6895" s="12" t="s">
        <v>9726</v>
      </c>
      <c r="J6895" s="12" t="s">
        <v>4075</v>
      </c>
      <c r="K6895" s="15">
        <v>27751000</v>
      </c>
      <c r="L6895" s="13" t="s">
        <v>70</v>
      </c>
      <c r="M6895" s="7">
        <v>1</v>
      </c>
      <c r="N6895" s="14"/>
    </row>
    <row r="6896" spans="1:14" ht="94.5">
      <c r="A6896" s="6">
        <v>6895</v>
      </c>
      <c r="B6896" s="8" t="s">
        <v>9611</v>
      </c>
      <c r="C6896" s="9" t="s">
        <v>9723</v>
      </c>
      <c r="D6896" s="10"/>
      <c r="E6896" s="11" t="s">
        <v>9725</v>
      </c>
      <c r="F6896" s="6">
        <v>402623</v>
      </c>
      <c r="G6896" s="6" t="s">
        <v>608</v>
      </c>
      <c r="H6896" s="16">
        <v>28130036</v>
      </c>
      <c r="I6896" s="12" t="s">
        <v>9726</v>
      </c>
      <c r="J6896" s="12" t="s">
        <v>4075</v>
      </c>
      <c r="K6896" s="15">
        <v>27751000</v>
      </c>
      <c r="L6896" s="13" t="s">
        <v>70</v>
      </c>
      <c r="M6896" s="7">
        <v>0.51</v>
      </c>
      <c r="N6896" s="14"/>
    </row>
    <row r="6897" spans="1:14" ht="94.5">
      <c r="A6897" s="6">
        <v>6896</v>
      </c>
      <c r="B6897" s="8" t="s">
        <v>9611</v>
      </c>
      <c r="C6897" s="9" t="s">
        <v>9724</v>
      </c>
      <c r="D6897" s="10"/>
      <c r="E6897" s="11" t="s">
        <v>9725</v>
      </c>
      <c r="F6897" s="6">
        <v>402623</v>
      </c>
      <c r="G6897" s="6" t="s">
        <v>608</v>
      </c>
      <c r="H6897" s="16">
        <v>28130036</v>
      </c>
      <c r="I6897" s="12" t="s">
        <v>9726</v>
      </c>
      <c r="J6897" s="12" t="s">
        <v>4075</v>
      </c>
      <c r="K6897" s="15">
        <v>27751000</v>
      </c>
      <c r="L6897" s="13" t="s">
        <v>70</v>
      </c>
      <c r="M6897" s="7">
        <v>0.49</v>
      </c>
      <c r="N6897" s="14"/>
    </row>
    <row r="6898" spans="1:14" ht="110.25">
      <c r="A6898" s="6">
        <v>6897</v>
      </c>
      <c r="B6898" s="8" t="s">
        <v>9611</v>
      </c>
      <c r="C6898" s="9" t="s">
        <v>9727</v>
      </c>
      <c r="D6898" s="10" t="s">
        <v>5121</v>
      </c>
      <c r="E6898" s="11" t="s">
        <v>9728</v>
      </c>
      <c r="F6898" s="6">
        <v>402624</v>
      </c>
      <c r="G6898" s="6" t="s">
        <v>608</v>
      </c>
      <c r="H6898" s="16">
        <v>6804133</v>
      </c>
      <c r="I6898" s="12">
        <v>44046</v>
      </c>
      <c r="J6898" s="12" t="s">
        <v>4075</v>
      </c>
      <c r="K6898" s="15">
        <v>6794500</v>
      </c>
      <c r="L6898" s="13" t="s">
        <v>14</v>
      </c>
      <c r="M6898" s="7">
        <v>1</v>
      </c>
      <c r="N6898" s="14"/>
    </row>
    <row r="6899" spans="1:14" ht="78.75">
      <c r="A6899" s="6">
        <v>6898</v>
      </c>
      <c r="B6899" s="8" t="s">
        <v>9611</v>
      </c>
      <c r="C6899" s="9" t="s">
        <v>9729</v>
      </c>
      <c r="D6899" s="10" t="s">
        <v>9713</v>
      </c>
      <c r="E6899" s="11" t="s">
        <v>9730</v>
      </c>
      <c r="F6899" s="6">
        <v>487778</v>
      </c>
      <c r="G6899" s="6" t="s">
        <v>608</v>
      </c>
      <c r="H6899" s="16">
        <v>23499989.306000002</v>
      </c>
      <c r="I6899" s="12" t="s">
        <v>9731</v>
      </c>
      <c r="J6899" s="12" t="s">
        <v>9732</v>
      </c>
      <c r="K6899" s="15">
        <f>15612000+7877170</f>
        <v>23489170</v>
      </c>
      <c r="L6899" s="13" t="s">
        <v>14</v>
      </c>
      <c r="M6899" s="7">
        <v>1</v>
      </c>
      <c r="N6899" s="14"/>
    </row>
    <row r="6900" spans="1:14" ht="78.75">
      <c r="A6900" s="6">
        <v>6899</v>
      </c>
      <c r="B6900" s="8" t="s">
        <v>9611</v>
      </c>
      <c r="C6900" s="9" t="s">
        <v>9733</v>
      </c>
      <c r="D6900" s="10" t="s">
        <v>2957</v>
      </c>
      <c r="E6900" s="11" t="s">
        <v>9734</v>
      </c>
      <c r="F6900" s="6">
        <v>85670</v>
      </c>
      <c r="G6900" s="6" t="s">
        <v>9643</v>
      </c>
      <c r="H6900" s="16">
        <v>78179221</v>
      </c>
      <c r="I6900" s="12">
        <v>42983</v>
      </c>
      <c r="J6900" s="12" t="s">
        <v>9032</v>
      </c>
      <c r="K6900" s="15">
        <v>77703830</v>
      </c>
      <c r="L6900" s="13" t="s">
        <v>14</v>
      </c>
      <c r="M6900" s="7">
        <v>1</v>
      </c>
      <c r="N6900" s="14"/>
    </row>
    <row r="6901" spans="1:14" ht="94.5">
      <c r="A6901" s="6">
        <v>6900</v>
      </c>
      <c r="B6901" s="8" t="s">
        <v>9611</v>
      </c>
      <c r="C6901" s="9" t="s">
        <v>9733</v>
      </c>
      <c r="D6901" s="10" t="s">
        <v>2957</v>
      </c>
      <c r="E6901" s="11" t="s">
        <v>9735</v>
      </c>
      <c r="F6901" s="6">
        <v>410296</v>
      </c>
      <c r="G6901" s="6" t="s">
        <v>608</v>
      </c>
      <c r="H6901" s="16">
        <v>39166794</v>
      </c>
      <c r="I6901" s="12">
        <v>44107</v>
      </c>
      <c r="J6901" s="12" t="s">
        <v>8938</v>
      </c>
      <c r="K6901" s="15">
        <v>39058190</v>
      </c>
      <c r="L6901" s="13" t="s">
        <v>14</v>
      </c>
      <c r="M6901" s="7">
        <v>1</v>
      </c>
      <c r="N6901" s="14"/>
    </row>
    <row r="6902" spans="1:14" ht="78.75">
      <c r="A6902" s="6">
        <v>6901</v>
      </c>
      <c r="B6902" s="8" t="s">
        <v>9611</v>
      </c>
      <c r="C6902" s="9" t="s">
        <v>9733</v>
      </c>
      <c r="D6902" s="10" t="s">
        <v>2957</v>
      </c>
      <c r="E6902" s="11" t="s">
        <v>9736</v>
      </c>
      <c r="F6902" s="6">
        <v>85671</v>
      </c>
      <c r="G6902" s="6" t="s">
        <v>9643</v>
      </c>
      <c r="H6902" s="16">
        <v>104430808</v>
      </c>
      <c r="I6902" s="12">
        <v>43255</v>
      </c>
      <c r="J6902" s="12" t="s">
        <v>9032</v>
      </c>
      <c r="K6902" s="15">
        <v>104286780</v>
      </c>
      <c r="L6902" s="13" t="s">
        <v>14</v>
      </c>
      <c r="M6902" s="7">
        <v>1</v>
      </c>
      <c r="N6902" s="14"/>
    </row>
    <row r="6903" spans="1:14" ht="157.5">
      <c r="A6903" s="6">
        <v>6902</v>
      </c>
      <c r="B6903" s="8" t="s">
        <v>9611</v>
      </c>
      <c r="C6903" s="9" t="s">
        <v>9733</v>
      </c>
      <c r="D6903" s="10" t="s">
        <v>2957</v>
      </c>
      <c r="E6903" s="11" t="s">
        <v>9737</v>
      </c>
      <c r="F6903" s="6">
        <v>131621</v>
      </c>
      <c r="G6903" s="6" t="s">
        <v>9643</v>
      </c>
      <c r="H6903" s="16">
        <v>98185778</v>
      </c>
      <c r="I6903" s="12">
        <v>43109</v>
      </c>
      <c r="J6903" s="12" t="s">
        <v>672</v>
      </c>
      <c r="K6903" s="15">
        <v>98567710</v>
      </c>
      <c r="L6903" s="13" t="s">
        <v>14</v>
      </c>
      <c r="M6903" s="7">
        <v>1</v>
      </c>
      <c r="N6903" s="14"/>
    </row>
    <row r="6904" spans="1:14" ht="204.75">
      <c r="A6904" s="6">
        <v>6903</v>
      </c>
      <c r="B6904" s="8" t="s">
        <v>9611</v>
      </c>
      <c r="C6904" s="9" t="s">
        <v>9738</v>
      </c>
      <c r="D6904" s="10" t="s">
        <v>2957</v>
      </c>
      <c r="E6904" s="11" t="s">
        <v>9739</v>
      </c>
      <c r="F6904" s="6">
        <v>368120</v>
      </c>
      <c r="G6904" s="6" t="s">
        <v>4657</v>
      </c>
      <c r="H6904" s="16">
        <v>129597815.523</v>
      </c>
      <c r="I6904" s="12" t="s">
        <v>9740</v>
      </c>
      <c r="J6904" s="12" t="s">
        <v>9741</v>
      </c>
      <c r="K6904" s="15">
        <f>(68405389+45603593)</f>
        <v>114008982</v>
      </c>
      <c r="L6904" s="13" t="s">
        <v>14</v>
      </c>
      <c r="M6904" s="7">
        <v>1</v>
      </c>
      <c r="N6904" s="14"/>
    </row>
    <row r="6905" spans="1:14" ht="126">
      <c r="A6905" s="6">
        <v>6904</v>
      </c>
      <c r="B6905" s="8" t="s">
        <v>9611</v>
      </c>
      <c r="C6905" s="9" t="s">
        <v>9738</v>
      </c>
      <c r="D6905" s="10" t="s">
        <v>2957</v>
      </c>
      <c r="E6905" s="11" t="s">
        <v>9742</v>
      </c>
      <c r="F6905" s="6">
        <v>283320</v>
      </c>
      <c r="G6905" s="6" t="s">
        <v>4657</v>
      </c>
      <c r="H6905" s="16">
        <v>146645775</v>
      </c>
      <c r="I6905" s="12">
        <v>43600</v>
      </c>
      <c r="J6905" s="12">
        <v>44124</v>
      </c>
      <c r="K6905" s="15">
        <v>146342156</v>
      </c>
      <c r="L6905" s="13" t="s">
        <v>14</v>
      </c>
      <c r="M6905" s="7">
        <v>1</v>
      </c>
      <c r="N6905" s="14"/>
    </row>
    <row r="6906" spans="1:14" ht="189">
      <c r="A6906" s="6">
        <v>6905</v>
      </c>
      <c r="B6906" s="8" t="s">
        <v>9611</v>
      </c>
      <c r="C6906" s="9" t="s">
        <v>9738</v>
      </c>
      <c r="D6906" s="10" t="s">
        <v>2957</v>
      </c>
      <c r="E6906" s="11" t="s">
        <v>9743</v>
      </c>
      <c r="F6906" s="6">
        <v>349280</v>
      </c>
      <c r="G6906" s="6" t="s">
        <v>4657</v>
      </c>
      <c r="H6906" s="16">
        <v>125228761.57700001</v>
      </c>
      <c r="I6906" s="12">
        <v>43797</v>
      </c>
      <c r="J6906" s="12">
        <v>44319</v>
      </c>
      <c r="K6906" s="15">
        <v>110823520</v>
      </c>
      <c r="L6906" s="13" t="s">
        <v>14</v>
      </c>
      <c r="M6906" s="7">
        <v>1</v>
      </c>
      <c r="N6906" s="14"/>
    </row>
    <row r="6907" spans="1:14" ht="157.5">
      <c r="A6907" s="6">
        <v>6906</v>
      </c>
      <c r="B6907" s="8" t="s">
        <v>9611</v>
      </c>
      <c r="C6907" s="9" t="s">
        <v>9738</v>
      </c>
      <c r="D6907" s="10" t="s">
        <v>2957</v>
      </c>
      <c r="E6907" s="11" t="s">
        <v>9744</v>
      </c>
      <c r="F6907" s="6">
        <v>329379</v>
      </c>
      <c r="G6907" s="6" t="s">
        <v>4657</v>
      </c>
      <c r="H6907" s="16">
        <v>97054440.048999995</v>
      </c>
      <c r="I6907" s="12">
        <v>43711</v>
      </c>
      <c r="J6907" s="12">
        <v>44410</v>
      </c>
      <c r="K6907" s="15">
        <f>(52669950+35113000)</f>
        <v>87782950</v>
      </c>
      <c r="L6907" s="13" t="s">
        <v>14</v>
      </c>
      <c r="M6907" s="7">
        <v>1</v>
      </c>
      <c r="N6907" s="14"/>
    </row>
    <row r="6908" spans="1:14" ht="78.75">
      <c r="A6908" s="6">
        <v>6907</v>
      </c>
      <c r="B6908" s="8" t="s">
        <v>9611</v>
      </c>
      <c r="C6908" s="9" t="s">
        <v>9738</v>
      </c>
      <c r="D6908" s="10" t="s">
        <v>2957</v>
      </c>
      <c r="E6908" s="11" t="s">
        <v>9745</v>
      </c>
      <c r="F6908" s="6">
        <v>126253</v>
      </c>
      <c r="G6908" s="6" t="s">
        <v>77</v>
      </c>
      <c r="H6908" s="16">
        <v>8910000</v>
      </c>
      <c r="I6908" s="12">
        <v>43142</v>
      </c>
      <c r="J6908" s="12">
        <v>43707</v>
      </c>
      <c r="K6908" s="15">
        <v>8875990</v>
      </c>
      <c r="L6908" s="13" t="s">
        <v>14</v>
      </c>
      <c r="M6908" s="7">
        <v>1</v>
      </c>
      <c r="N6908" s="14"/>
    </row>
    <row r="6909" spans="1:14" ht="78.75">
      <c r="A6909" s="6">
        <v>6908</v>
      </c>
      <c r="B6909" s="8" t="s">
        <v>9611</v>
      </c>
      <c r="C6909" s="9" t="s">
        <v>9738</v>
      </c>
      <c r="D6909" s="10" t="s">
        <v>2957</v>
      </c>
      <c r="E6909" s="11" t="s">
        <v>9746</v>
      </c>
      <c r="F6909" s="6">
        <v>126255</v>
      </c>
      <c r="G6909" s="6" t="s">
        <v>77</v>
      </c>
      <c r="H6909" s="16">
        <v>9075600</v>
      </c>
      <c r="I6909" s="12">
        <v>43206</v>
      </c>
      <c r="J6909" s="12">
        <v>43511</v>
      </c>
      <c r="K6909" s="15">
        <v>8102680</v>
      </c>
      <c r="L6909" s="13" t="s">
        <v>14</v>
      </c>
      <c r="M6909" s="7">
        <v>1</v>
      </c>
      <c r="N6909" s="14"/>
    </row>
    <row r="6910" spans="1:14" ht="78.75">
      <c r="A6910" s="6">
        <v>6909</v>
      </c>
      <c r="B6910" s="8" t="s">
        <v>9611</v>
      </c>
      <c r="C6910" s="9" t="s">
        <v>9747</v>
      </c>
      <c r="D6910" s="10" t="s">
        <v>9748</v>
      </c>
      <c r="E6910" s="11" t="s">
        <v>9749</v>
      </c>
      <c r="F6910" s="6">
        <v>415408</v>
      </c>
      <c r="G6910" s="6" t="s">
        <v>7483</v>
      </c>
      <c r="H6910" s="16">
        <v>14539673</v>
      </c>
      <c r="I6910" s="12" t="s">
        <v>5131</v>
      </c>
      <c r="J6910" s="12">
        <v>44322</v>
      </c>
      <c r="K6910" s="15">
        <v>12125330</v>
      </c>
      <c r="L6910" s="13" t="s">
        <v>14</v>
      </c>
      <c r="M6910" s="7">
        <v>1</v>
      </c>
      <c r="N6910" s="14"/>
    </row>
    <row r="6911" spans="1:14" ht="94.5">
      <c r="A6911" s="6">
        <v>6910</v>
      </c>
      <c r="B6911" s="8" t="s">
        <v>9611</v>
      </c>
      <c r="C6911" s="9" t="s">
        <v>9750</v>
      </c>
      <c r="D6911" s="10" t="s">
        <v>9751</v>
      </c>
      <c r="E6911" s="11" t="s">
        <v>9752</v>
      </c>
      <c r="F6911" s="6">
        <v>433603</v>
      </c>
      <c r="G6911" s="6" t="s">
        <v>7483</v>
      </c>
      <c r="H6911" s="16">
        <v>40148891.530000001</v>
      </c>
      <c r="I6911" s="12" t="s">
        <v>9753</v>
      </c>
      <c r="J6911" s="12" t="s">
        <v>9754</v>
      </c>
      <c r="K6911" s="15">
        <v>30631000</v>
      </c>
      <c r="L6911" s="13" t="s">
        <v>14</v>
      </c>
      <c r="M6911" s="7">
        <v>1</v>
      </c>
      <c r="N6911" s="14"/>
    </row>
    <row r="6912" spans="1:14" ht="78.75">
      <c r="A6912" s="6">
        <v>6911</v>
      </c>
      <c r="B6912" s="8" t="s">
        <v>9611</v>
      </c>
      <c r="C6912" s="9" t="s">
        <v>9755</v>
      </c>
      <c r="D6912" s="10" t="s">
        <v>9756</v>
      </c>
      <c r="E6912" s="11" t="s">
        <v>9757</v>
      </c>
      <c r="F6912" s="6">
        <v>415407</v>
      </c>
      <c r="G6912" s="6" t="s">
        <v>7483</v>
      </c>
      <c r="H6912" s="16">
        <v>66848623</v>
      </c>
      <c r="I6912" s="12" t="s">
        <v>9132</v>
      </c>
      <c r="J6912" s="12">
        <v>44322</v>
      </c>
      <c r="K6912" s="15">
        <v>55258350</v>
      </c>
      <c r="L6912" s="13" t="s">
        <v>70</v>
      </c>
      <c r="M6912" s="7">
        <v>1</v>
      </c>
      <c r="N6912" s="14"/>
    </row>
    <row r="6913" spans="1:14" ht="78.75">
      <c r="A6913" s="6">
        <v>6912</v>
      </c>
      <c r="B6913" s="8" t="s">
        <v>9611</v>
      </c>
      <c r="C6913" s="9" t="s">
        <v>9750</v>
      </c>
      <c r="D6913" s="10" t="s">
        <v>9751</v>
      </c>
      <c r="E6913" s="11" t="s">
        <v>9757</v>
      </c>
      <c r="F6913" s="6">
        <v>415407</v>
      </c>
      <c r="G6913" s="6" t="s">
        <v>7483</v>
      </c>
      <c r="H6913" s="16">
        <v>66848623</v>
      </c>
      <c r="I6913" s="12" t="s">
        <v>9132</v>
      </c>
      <c r="J6913" s="12">
        <v>44322</v>
      </c>
      <c r="K6913" s="15">
        <v>55258350</v>
      </c>
      <c r="L6913" s="13" t="s">
        <v>70</v>
      </c>
      <c r="M6913" s="7">
        <v>0.51</v>
      </c>
      <c r="N6913" s="14"/>
    </row>
    <row r="6914" spans="1:14" ht="78.75">
      <c r="A6914" s="6">
        <v>6913</v>
      </c>
      <c r="B6914" s="8" t="s">
        <v>9611</v>
      </c>
      <c r="C6914" s="9" t="s">
        <v>9758</v>
      </c>
      <c r="D6914" s="10" t="s">
        <v>9759</v>
      </c>
      <c r="E6914" s="11" t="s">
        <v>9757</v>
      </c>
      <c r="F6914" s="6">
        <v>415407</v>
      </c>
      <c r="G6914" s="6" t="s">
        <v>7483</v>
      </c>
      <c r="H6914" s="16">
        <v>66848623</v>
      </c>
      <c r="I6914" s="12" t="s">
        <v>9132</v>
      </c>
      <c r="J6914" s="12">
        <v>44322</v>
      </c>
      <c r="K6914" s="15">
        <v>55258350</v>
      </c>
      <c r="L6914" s="13" t="s">
        <v>70</v>
      </c>
      <c r="M6914" s="7">
        <v>0.49</v>
      </c>
      <c r="N6914" s="14"/>
    </row>
    <row r="6915" spans="1:14" ht="94.5">
      <c r="A6915" s="6">
        <v>6914</v>
      </c>
      <c r="B6915" s="8" t="s">
        <v>9611</v>
      </c>
      <c r="C6915" s="9" t="s">
        <v>9755</v>
      </c>
      <c r="D6915" s="10" t="s">
        <v>9756</v>
      </c>
      <c r="E6915" s="11" t="s">
        <v>9760</v>
      </c>
      <c r="F6915" s="6">
        <v>415409</v>
      </c>
      <c r="G6915" s="6" t="s">
        <v>7483</v>
      </c>
      <c r="H6915" s="16">
        <v>37938068</v>
      </c>
      <c r="I6915" s="12" t="s">
        <v>9132</v>
      </c>
      <c r="J6915" s="12">
        <v>44322</v>
      </c>
      <c r="K6915" s="15">
        <v>34932000</v>
      </c>
      <c r="L6915" s="13" t="s">
        <v>70</v>
      </c>
      <c r="M6915" s="7">
        <v>1</v>
      </c>
      <c r="N6915" s="14"/>
    </row>
    <row r="6916" spans="1:14" ht="94.5">
      <c r="A6916" s="6">
        <v>6915</v>
      </c>
      <c r="B6916" s="8" t="s">
        <v>9611</v>
      </c>
      <c r="C6916" s="9" t="s">
        <v>9750</v>
      </c>
      <c r="D6916" s="10" t="s">
        <v>9751</v>
      </c>
      <c r="E6916" s="11" t="s">
        <v>9760</v>
      </c>
      <c r="F6916" s="6">
        <v>415409</v>
      </c>
      <c r="G6916" s="6" t="s">
        <v>7483</v>
      </c>
      <c r="H6916" s="16">
        <v>37938068</v>
      </c>
      <c r="I6916" s="12" t="s">
        <v>9132</v>
      </c>
      <c r="J6916" s="12">
        <v>44322</v>
      </c>
      <c r="K6916" s="15">
        <v>34932000</v>
      </c>
      <c r="L6916" s="13" t="s">
        <v>70</v>
      </c>
      <c r="M6916" s="7">
        <v>0.51</v>
      </c>
      <c r="N6916" s="14"/>
    </row>
    <row r="6917" spans="1:14" ht="94.5">
      <c r="A6917" s="6">
        <v>6916</v>
      </c>
      <c r="B6917" s="8" t="s">
        <v>9611</v>
      </c>
      <c r="C6917" s="9" t="s">
        <v>9758</v>
      </c>
      <c r="D6917" s="10" t="s">
        <v>9759</v>
      </c>
      <c r="E6917" s="11" t="s">
        <v>9760</v>
      </c>
      <c r="F6917" s="6">
        <v>415409</v>
      </c>
      <c r="G6917" s="6" t="s">
        <v>7483</v>
      </c>
      <c r="H6917" s="16">
        <v>37938068</v>
      </c>
      <c r="I6917" s="12" t="s">
        <v>9132</v>
      </c>
      <c r="J6917" s="12">
        <v>44322</v>
      </c>
      <c r="K6917" s="15">
        <v>34932000</v>
      </c>
      <c r="L6917" s="13" t="s">
        <v>70</v>
      </c>
      <c r="M6917" s="7">
        <v>0.49</v>
      </c>
      <c r="N6917" s="14"/>
    </row>
    <row r="6918" spans="1:14" ht="94.5">
      <c r="A6918" s="6">
        <v>6917</v>
      </c>
      <c r="B6918" s="8" t="s">
        <v>9611</v>
      </c>
      <c r="C6918" s="9" t="s">
        <v>9755</v>
      </c>
      <c r="D6918" s="10" t="s">
        <v>9756</v>
      </c>
      <c r="E6918" s="11" t="s">
        <v>9761</v>
      </c>
      <c r="F6918" s="6">
        <v>415410</v>
      </c>
      <c r="G6918" s="6" t="s">
        <v>7483</v>
      </c>
      <c r="H6918" s="16">
        <v>76138527</v>
      </c>
      <c r="I6918" s="12" t="s">
        <v>5131</v>
      </c>
      <c r="J6918" s="12">
        <v>44322</v>
      </c>
      <c r="K6918" s="15">
        <v>75433590</v>
      </c>
      <c r="L6918" s="13" t="s">
        <v>70</v>
      </c>
      <c r="M6918" s="7">
        <v>1</v>
      </c>
      <c r="N6918" s="14"/>
    </row>
    <row r="6919" spans="1:14" ht="94.5">
      <c r="A6919" s="6">
        <v>6918</v>
      </c>
      <c r="B6919" s="8" t="s">
        <v>9611</v>
      </c>
      <c r="C6919" s="9" t="s">
        <v>9750</v>
      </c>
      <c r="D6919" s="10" t="s">
        <v>9751</v>
      </c>
      <c r="E6919" s="11" t="s">
        <v>9761</v>
      </c>
      <c r="F6919" s="6">
        <v>415410</v>
      </c>
      <c r="G6919" s="6" t="s">
        <v>7483</v>
      </c>
      <c r="H6919" s="16">
        <v>76138527</v>
      </c>
      <c r="I6919" s="12" t="s">
        <v>5131</v>
      </c>
      <c r="J6919" s="12">
        <v>44322</v>
      </c>
      <c r="K6919" s="15">
        <v>75433590</v>
      </c>
      <c r="L6919" s="13" t="s">
        <v>70</v>
      </c>
      <c r="M6919" s="7">
        <v>0.51</v>
      </c>
      <c r="N6919" s="14"/>
    </row>
    <row r="6920" spans="1:14" ht="94.5">
      <c r="A6920" s="6">
        <v>6919</v>
      </c>
      <c r="B6920" s="8" t="s">
        <v>9611</v>
      </c>
      <c r="C6920" s="9" t="s">
        <v>9758</v>
      </c>
      <c r="D6920" s="10" t="s">
        <v>9759</v>
      </c>
      <c r="E6920" s="11" t="s">
        <v>9761</v>
      </c>
      <c r="F6920" s="6">
        <v>415410</v>
      </c>
      <c r="G6920" s="6" t="s">
        <v>7483</v>
      </c>
      <c r="H6920" s="16">
        <v>76138527</v>
      </c>
      <c r="I6920" s="12" t="s">
        <v>5131</v>
      </c>
      <c r="J6920" s="12">
        <v>44322</v>
      </c>
      <c r="K6920" s="15">
        <v>75433590</v>
      </c>
      <c r="L6920" s="13" t="s">
        <v>70</v>
      </c>
      <c r="M6920" s="7">
        <v>0.49</v>
      </c>
      <c r="N6920" s="14"/>
    </row>
    <row r="6921" spans="1:14" ht="94.5">
      <c r="A6921" s="6">
        <v>6920</v>
      </c>
      <c r="B6921" s="8" t="s">
        <v>9611</v>
      </c>
      <c r="C6921" s="9" t="s">
        <v>9762</v>
      </c>
      <c r="D6921" s="10" t="s">
        <v>9763</v>
      </c>
      <c r="E6921" s="11" t="s">
        <v>9764</v>
      </c>
      <c r="F6921" s="6">
        <v>402030</v>
      </c>
      <c r="G6921" s="6" t="s">
        <v>7483</v>
      </c>
      <c r="H6921" s="16">
        <v>34231972</v>
      </c>
      <c r="I6921" s="12">
        <v>44049</v>
      </c>
      <c r="J6921" s="12" t="s">
        <v>5434</v>
      </c>
      <c r="K6921" s="15"/>
      <c r="L6921" s="13" t="s">
        <v>70</v>
      </c>
      <c r="M6921" s="7">
        <v>1</v>
      </c>
      <c r="N6921" s="14"/>
    </row>
    <row r="6922" spans="1:14" ht="94.5">
      <c r="A6922" s="6">
        <v>6921</v>
      </c>
      <c r="B6922" s="8" t="s">
        <v>9611</v>
      </c>
      <c r="C6922" s="9" t="s">
        <v>9765</v>
      </c>
      <c r="D6922" s="10" t="s">
        <v>7360</v>
      </c>
      <c r="E6922" s="11" t="s">
        <v>9764</v>
      </c>
      <c r="F6922" s="6">
        <v>402030</v>
      </c>
      <c r="G6922" s="6" t="s">
        <v>7483</v>
      </c>
      <c r="H6922" s="16">
        <v>34231972</v>
      </c>
      <c r="I6922" s="12">
        <v>44049</v>
      </c>
      <c r="J6922" s="12" t="s">
        <v>5434</v>
      </c>
      <c r="K6922" s="15"/>
      <c r="L6922" s="13" t="s">
        <v>70</v>
      </c>
      <c r="M6922" s="7">
        <v>0.51</v>
      </c>
      <c r="N6922" s="14"/>
    </row>
    <row r="6923" spans="1:14" ht="94.5">
      <c r="A6923" s="6">
        <v>6922</v>
      </c>
      <c r="B6923" s="8" t="s">
        <v>9611</v>
      </c>
      <c r="C6923" s="9" t="s">
        <v>9677</v>
      </c>
      <c r="D6923" s="10" t="s">
        <v>5522</v>
      </c>
      <c r="E6923" s="11" t="s">
        <v>9764</v>
      </c>
      <c r="F6923" s="6">
        <v>402030</v>
      </c>
      <c r="G6923" s="6" t="s">
        <v>7483</v>
      </c>
      <c r="H6923" s="16">
        <v>34231972</v>
      </c>
      <c r="I6923" s="12">
        <v>44049</v>
      </c>
      <c r="J6923" s="12" t="s">
        <v>5434</v>
      </c>
      <c r="K6923" s="15"/>
      <c r="L6923" s="13" t="s">
        <v>70</v>
      </c>
      <c r="M6923" s="7">
        <v>0.49</v>
      </c>
      <c r="N6923" s="14"/>
    </row>
    <row r="6924" spans="1:14" ht="78.75">
      <c r="A6924" s="6">
        <v>6923</v>
      </c>
      <c r="B6924" s="8" t="s">
        <v>9611</v>
      </c>
      <c r="C6924" s="9" t="s">
        <v>9766</v>
      </c>
      <c r="D6924" s="10" t="s">
        <v>9767</v>
      </c>
      <c r="E6924" s="11" t="s">
        <v>9768</v>
      </c>
      <c r="F6924" s="6">
        <v>506106</v>
      </c>
      <c r="G6924" s="6" t="s">
        <v>7483</v>
      </c>
      <c r="H6924" s="16">
        <v>29786628</v>
      </c>
      <c r="I6924" s="12">
        <v>44318</v>
      </c>
      <c r="J6924" s="12" t="s">
        <v>9629</v>
      </c>
      <c r="K6924" s="15">
        <v>5000000</v>
      </c>
      <c r="L6924" s="13" t="s">
        <v>70</v>
      </c>
      <c r="M6924" s="7">
        <v>1</v>
      </c>
      <c r="N6924" s="14"/>
    </row>
    <row r="6925" spans="1:14" ht="94.5">
      <c r="A6925" s="6">
        <v>6924</v>
      </c>
      <c r="B6925" s="8" t="s">
        <v>9611</v>
      </c>
      <c r="C6925" s="9" t="s">
        <v>9769</v>
      </c>
      <c r="D6925" s="10" t="s">
        <v>3880</v>
      </c>
      <c r="E6925" s="11" t="s">
        <v>9768</v>
      </c>
      <c r="F6925" s="6">
        <v>506106</v>
      </c>
      <c r="G6925" s="6" t="s">
        <v>7483</v>
      </c>
      <c r="H6925" s="16">
        <v>29786628</v>
      </c>
      <c r="I6925" s="12">
        <v>44318</v>
      </c>
      <c r="J6925" s="12" t="s">
        <v>9629</v>
      </c>
      <c r="K6925" s="15">
        <v>5000000</v>
      </c>
      <c r="L6925" s="13" t="s">
        <v>70</v>
      </c>
      <c r="M6925" s="7">
        <v>0.51</v>
      </c>
      <c r="N6925" s="14"/>
    </row>
    <row r="6926" spans="1:14" ht="78.75">
      <c r="A6926" s="6">
        <v>6925</v>
      </c>
      <c r="B6926" s="8" t="s">
        <v>9611</v>
      </c>
      <c r="C6926" s="9" t="s">
        <v>9770</v>
      </c>
      <c r="D6926" s="10" t="s">
        <v>9771</v>
      </c>
      <c r="E6926" s="11" t="s">
        <v>9768</v>
      </c>
      <c r="F6926" s="6">
        <v>506106</v>
      </c>
      <c r="G6926" s="6" t="s">
        <v>7483</v>
      </c>
      <c r="H6926" s="16">
        <v>29786628</v>
      </c>
      <c r="I6926" s="12">
        <v>44318</v>
      </c>
      <c r="J6926" s="12" t="s">
        <v>9629</v>
      </c>
      <c r="K6926" s="15">
        <v>5000000</v>
      </c>
      <c r="L6926" s="13" t="s">
        <v>70</v>
      </c>
      <c r="M6926" s="7">
        <v>0.49</v>
      </c>
      <c r="N6926" s="14"/>
    </row>
    <row r="6927" spans="1:14" ht="78.75">
      <c r="A6927" s="6">
        <v>6926</v>
      </c>
      <c r="B6927" s="8" t="s">
        <v>9611</v>
      </c>
      <c r="C6927" s="9" t="s">
        <v>9707</v>
      </c>
      <c r="D6927" s="10" t="s">
        <v>9708</v>
      </c>
      <c r="E6927" s="11" t="s">
        <v>9772</v>
      </c>
      <c r="F6927" s="6">
        <v>246778</v>
      </c>
      <c r="G6927" s="6" t="s">
        <v>7483</v>
      </c>
      <c r="H6927" s="16">
        <v>112302481</v>
      </c>
      <c r="I6927" s="12">
        <v>43618</v>
      </c>
      <c r="J6927" s="12">
        <v>44502</v>
      </c>
      <c r="K6927" s="15">
        <v>112154800</v>
      </c>
      <c r="L6927" s="13" t="s">
        <v>70</v>
      </c>
      <c r="M6927" s="7">
        <v>1</v>
      </c>
      <c r="N6927" s="14"/>
    </row>
    <row r="6928" spans="1:14" ht="78.75">
      <c r="A6928" s="6">
        <v>6927</v>
      </c>
      <c r="B6928" s="8" t="s">
        <v>9611</v>
      </c>
      <c r="C6928" s="9" t="s">
        <v>9738</v>
      </c>
      <c r="D6928" s="10" t="s">
        <v>2957</v>
      </c>
      <c r="E6928" s="11" t="s">
        <v>9772</v>
      </c>
      <c r="F6928" s="6">
        <v>246778</v>
      </c>
      <c r="G6928" s="6" t="s">
        <v>7483</v>
      </c>
      <c r="H6928" s="16">
        <v>112302481</v>
      </c>
      <c r="I6928" s="12">
        <v>43618</v>
      </c>
      <c r="J6928" s="12">
        <v>44502</v>
      </c>
      <c r="K6928" s="15">
        <v>112154800</v>
      </c>
      <c r="L6928" s="13" t="s">
        <v>70</v>
      </c>
      <c r="M6928" s="7">
        <v>0.51</v>
      </c>
      <c r="N6928" s="14"/>
    </row>
    <row r="6929" spans="1:14" ht="78.75">
      <c r="A6929" s="6">
        <v>6928</v>
      </c>
      <c r="B6929" s="8" t="s">
        <v>9611</v>
      </c>
      <c r="C6929" s="9" t="s">
        <v>9773</v>
      </c>
      <c r="D6929" s="10" t="s">
        <v>9713</v>
      </c>
      <c r="E6929" s="11" t="s">
        <v>9772</v>
      </c>
      <c r="F6929" s="6">
        <v>246778</v>
      </c>
      <c r="G6929" s="6" t="s">
        <v>7483</v>
      </c>
      <c r="H6929" s="16">
        <v>112302481</v>
      </c>
      <c r="I6929" s="12">
        <v>43618</v>
      </c>
      <c r="J6929" s="12">
        <v>44502</v>
      </c>
      <c r="K6929" s="15">
        <v>112154800</v>
      </c>
      <c r="L6929" s="13" t="s">
        <v>70</v>
      </c>
      <c r="M6929" s="7">
        <v>0.49</v>
      </c>
      <c r="N6929" s="14"/>
    </row>
    <row r="6930" spans="1:14" ht="94.5">
      <c r="A6930" s="6">
        <v>6929</v>
      </c>
      <c r="B6930" s="8" t="s">
        <v>9611</v>
      </c>
      <c r="C6930" s="9" t="s">
        <v>9738</v>
      </c>
      <c r="D6930" s="10" t="s">
        <v>2957</v>
      </c>
      <c r="E6930" s="11" t="s">
        <v>9774</v>
      </c>
      <c r="F6930" s="6">
        <v>433606</v>
      </c>
      <c r="G6930" s="6" t="s">
        <v>7483</v>
      </c>
      <c r="H6930" s="16">
        <v>29202980</v>
      </c>
      <c r="I6930" s="12">
        <v>44050</v>
      </c>
      <c r="J6930" s="12">
        <v>44203</v>
      </c>
      <c r="K6930" s="15">
        <v>12789900</v>
      </c>
      <c r="L6930" s="13" t="s">
        <v>14</v>
      </c>
      <c r="M6930" s="7">
        <v>1</v>
      </c>
      <c r="N6930" s="14"/>
    </row>
    <row r="6931" spans="1:14" ht="110.25">
      <c r="A6931" s="6">
        <v>6930</v>
      </c>
      <c r="B6931" s="8" t="s">
        <v>9611</v>
      </c>
      <c r="C6931" s="9" t="s">
        <v>9775</v>
      </c>
      <c r="D6931" s="10" t="s">
        <v>9776</v>
      </c>
      <c r="E6931" s="11" t="s">
        <v>9777</v>
      </c>
      <c r="F6931" s="6">
        <v>501964</v>
      </c>
      <c r="G6931" s="6" t="s">
        <v>7483</v>
      </c>
      <c r="H6931" s="16">
        <v>117908303</v>
      </c>
      <c r="I6931" s="12">
        <v>44317</v>
      </c>
      <c r="J6931" s="12" t="s">
        <v>9629</v>
      </c>
      <c r="K6931" s="15">
        <v>15569990</v>
      </c>
      <c r="L6931" s="13" t="s">
        <v>70</v>
      </c>
      <c r="M6931" s="7">
        <v>1</v>
      </c>
      <c r="N6931" s="14"/>
    </row>
    <row r="6932" spans="1:14" ht="110.25">
      <c r="A6932" s="6">
        <v>6931</v>
      </c>
      <c r="B6932" s="8" t="s">
        <v>9611</v>
      </c>
      <c r="C6932" s="9" t="s">
        <v>9738</v>
      </c>
      <c r="D6932" s="10" t="s">
        <v>2957</v>
      </c>
      <c r="E6932" s="11" t="s">
        <v>9777</v>
      </c>
      <c r="F6932" s="6">
        <v>501964</v>
      </c>
      <c r="G6932" s="6" t="s">
        <v>7483</v>
      </c>
      <c r="H6932" s="16">
        <v>117908303</v>
      </c>
      <c r="I6932" s="12">
        <v>44317</v>
      </c>
      <c r="J6932" s="12" t="s">
        <v>9629</v>
      </c>
      <c r="K6932" s="15">
        <v>36664958</v>
      </c>
      <c r="L6932" s="13" t="s">
        <v>70</v>
      </c>
      <c r="M6932" s="7">
        <v>0.51</v>
      </c>
      <c r="N6932" s="14"/>
    </row>
    <row r="6933" spans="1:14" ht="110.25">
      <c r="A6933" s="6">
        <v>6932</v>
      </c>
      <c r="B6933" s="8" t="s">
        <v>9611</v>
      </c>
      <c r="C6933" s="9" t="s">
        <v>9778</v>
      </c>
      <c r="D6933" s="10" t="s">
        <v>9626</v>
      </c>
      <c r="E6933" s="11" t="s">
        <v>9777</v>
      </c>
      <c r="F6933" s="6">
        <v>501964</v>
      </c>
      <c r="G6933" s="6" t="s">
        <v>7483</v>
      </c>
      <c r="H6933" s="16">
        <v>117908303</v>
      </c>
      <c r="I6933" s="12">
        <v>44317</v>
      </c>
      <c r="J6933" s="12" t="s">
        <v>9629</v>
      </c>
      <c r="K6933" s="15">
        <v>36664958</v>
      </c>
      <c r="L6933" s="13" t="s">
        <v>70</v>
      </c>
      <c r="M6933" s="7">
        <v>0.49</v>
      </c>
      <c r="N6933" s="14"/>
    </row>
    <row r="6934" spans="1:14" ht="110.25">
      <c r="A6934" s="6">
        <v>6933</v>
      </c>
      <c r="B6934" s="8" t="s">
        <v>9611</v>
      </c>
      <c r="C6934" s="9" t="s">
        <v>9779</v>
      </c>
      <c r="D6934" s="10" t="s">
        <v>9780</v>
      </c>
      <c r="E6934" s="11" t="s">
        <v>9781</v>
      </c>
      <c r="F6934" s="6">
        <v>506105</v>
      </c>
      <c r="G6934" s="6" t="s">
        <v>7483</v>
      </c>
      <c r="H6934" s="16">
        <v>11527339</v>
      </c>
      <c r="I6934" s="12">
        <v>44164</v>
      </c>
      <c r="J6934" s="12" t="s">
        <v>9782</v>
      </c>
      <c r="K6934" s="15"/>
      <c r="L6934" s="13" t="s">
        <v>14</v>
      </c>
      <c r="M6934" s="7">
        <v>1</v>
      </c>
      <c r="N6934" s="14"/>
    </row>
    <row r="6935" spans="1:14" ht="126">
      <c r="A6935" s="6">
        <v>6934</v>
      </c>
      <c r="B6935" s="8" t="s">
        <v>9611</v>
      </c>
      <c r="C6935" s="9" t="s">
        <v>9783</v>
      </c>
      <c r="D6935" s="10" t="s">
        <v>9784</v>
      </c>
      <c r="E6935" s="11" t="s">
        <v>9785</v>
      </c>
      <c r="F6935" s="6">
        <v>367673</v>
      </c>
      <c r="G6935" s="6" t="s">
        <v>3596</v>
      </c>
      <c r="H6935" s="16">
        <v>778975800</v>
      </c>
      <c r="I6935" s="12" t="s">
        <v>9786</v>
      </c>
      <c r="J6935" s="12">
        <v>45140</v>
      </c>
      <c r="K6935" s="15">
        <v>344265000</v>
      </c>
      <c r="L6935" s="13" t="s">
        <v>70</v>
      </c>
      <c r="M6935" s="7">
        <v>1</v>
      </c>
      <c r="N6935" s="14"/>
    </row>
    <row r="6936" spans="1:14" ht="126">
      <c r="A6936" s="6">
        <v>6935</v>
      </c>
      <c r="B6936" s="8" t="s">
        <v>9611</v>
      </c>
      <c r="C6936" s="9" t="s">
        <v>9787</v>
      </c>
      <c r="D6936" s="10" t="s">
        <v>9788</v>
      </c>
      <c r="E6936" s="11" t="s">
        <v>9785</v>
      </c>
      <c r="F6936" s="6">
        <v>367673</v>
      </c>
      <c r="G6936" s="6" t="s">
        <v>3596</v>
      </c>
      <c r="H6936" s="16">
        <v>778975800</v>
      </c>
      <c r="I6936" s="12" t="s">
        <v>9786</v>
      </c>
      <c r="J6936" s="12">
        <v>45140</v>
      </c>
      <c r="K6936" s="15">
        <v>344265000</v>
      </c>
      <c r="L6936" s="13" t="s">
        <v>70</v>
      </c>
      <c r="M6936" s="7">
        <v>0.4</v>
      </c>
      <c r="N6936" s="14"/>
    </row>
    <row r="6937" spans="1:14" ht="126">
      <c r="A6937" s="6">
        <v>6936</v>
      </c>
      <c r="B6937" s="8" t="s">
        <v>9611</v>
      </c>
      <c r="C6937" s="9" t="s">
        <v>9789</v>
      </c>
      <c r="D6937" s="10" t="s">
        <v>2957</v>
      </c>
      <c r="E6937" s="11" t="s">
        <v>9785</v>
      </c>
      <c r="F6937" s="6">
        <v>367673</v>
      </c>
      <c r="G6937" s="6" t="s">
        <v>3596</v>
      </c>
      <c r="H6937" s="16">
        <v>778975800</v>
      </c>
      <c r="I6937" s="12" t="s">
        <v>9786</v>
      </c>
      <c r="J6937" s="12">
        <v>45140</v>
      </c>
      <c r="K6937" s="15">
        <v>344265000</v>
      </c>
      <c r="L6937" s="13" t="s">
        <v>70</v>
      </c>
      <c r="M6937" s="7">
        <v>0.6</v>
      </c>
      <c r="N6937" s="14"/>
    </row>
    <row r="6938" spans="1:14" ht="126">
      <c r="A6938" s="6">
        <v>6937</v>
      </c>
      <c r="B6938" s="8" t="s">
        <v>9611</v>
      </c>
      <c r="C6938" s="9" t="s">
        <v>9783</v>
      </c>
      <c r="D6938" s="10" t="s">
        <v>9784</v>
      </c>
      <c r="E6938" s="11" t="s">
        <v>9790</v>
      </c>
      <c r="F6938" s="6">
        <v>483197</v>
      </c>
      <c r="G6938" s="6" t="s">
        <v>3596</v>
      </c>
      <c r="H6938" s="16">
        <v>433780760.90799999</v>
      </c>
      <c r="I6938" s="12">
        <v>44470</v>
      </c>
      <c r="J6938" s="12" t="s">
        <v>9791</v>
      </c>
      <c r="K6938" s="15">
        <f>84200000+68896000</f>
        <v>153096000</v>
      </c>
      <c r="L6938" s="13" t="s">
        <v>70</v>
      </c>
      <c r="M6938" s="7">
        <v>1</v>
      </c>
      <c r="N6938" s="14"/>
    </row>
    <row r="6939" spans="1:14" ht="126">
      <c r="A6939" s="6">
        <v>6938</v>
      </c>
      <c r="B6939" s="8" t="s">
        <v>9611</v>
      </c>
      <c r="C6939" s="9" t="s">
        <v>9787</v>
      </c>
      <c r="D6939" s="10" t="s">
        <v>9788</v>
      </c>
      <c r="E6939" s="11" t="s">
        <v>9790</v>
      </c>
      <c r="F6939" s="6">
        <v>483197</v>
      </c>
      <c r="G6939" s="6" t="s">
        <v>3596</v>
      </c>
      <c r="H6939" s="16">
        <v>433780760.90799999</v>
      </c>
      <c r="I6939" s="12">
        <v>44470</v>
      </c>
      <c r="J6939" s="12" t="s">
        <v>9791</v>
      </c>
      <c r="K6939" s="15">
        <f>84200000+68896000</f>
        <v>153096000</v>
      </c>
      <c r="L6939" s="13" t="s">
        <v>70</v>
      </c>
      <c r="M6939" s="7">
        <v>0.4</v>
      </c>
      <c r="N6939" s="14"/>
    </row>
    <row r="6940" spans="1:14" ht="126">
      <c r="A6940" s="6">
        <v>6939</v>
      </c>
      <c r="B6940" s="8" t="s">
        <v>9611</v>
      </c>
      <c r="C6940" s="9" t="s">
        <v>9789</v>
      </c>
      <c r="D6940" s="10" t="s">
        <v>2957</v>
      </c>
      <c r="E6940" s="11" t="s">
        <v>9790</v>
      </c>
      <c r="F6940" s="6">
        <v>483197</v>
      </c>
      <c r="G6940" s="6" t="s">
        <v>3596</v>
      </c>
      <c r="H6940" s="16">
        <v>433780760.90799999</v>
      </c>
      <c r="I6940" s="12">
        <v>44470</v>
      </c>
      <c r="J6940" s="12" t="s">
        <v>9791</v>
      </c>
      <c r="K6940" s="15">
        <f>84200000+68896000</f>
        <v>153096000</v>
      </c>
      <c r="L6940" s="13" t="s">
        <v>70</v>
      </c>
      <c r="M6940" s="7">
        <v>0.6</v>
      </c>
      <c r="N6940" s="14"/>
    </row>
    <row r="6941" spans="1:14" ht="78.75">
      <c r="A6941" s="6">
        <v>6940</v>
      </c>
      <c r="B6941" s="8" t="s">
        <v>9611</v>
      </c>
      <c r="C6941" s="9" t="s">
        <v>9789</v>
      </c>
      <c r="D6941" s="10" t="s">
        <v>2957</v>
      </c>
      <c r="E6941" s="11" t="s">
        <v>9792</v>
      </c>
      <c r="F6941" s="6">
        <v>480795</v>
      </c>
      <c r="G6941" s="6" t="s">
        <v>6911</v>
      </c>
      <c r="H6941" s="16">
        <v>168709427.25099999</v>
      </c>
      <c r="I6941" s="12">
        <v>44054</v>
      </c>
      <c r="J6941" s="12">
        <v>44901</v>
      </c>
      <c r="K6941" s="15">
        <v>99822065</v>
      </c>
      <c r="L6941" s="13" t="s">
        <v>14</v>
      </c>
      <c r="M6941" s="7">
        <v>1</v>
      </c>
      <c r="N6941" s="14"/>
    </row>
    <row r="6942" spans="1:14" ht="78.75">
      <c r="A6942" s="6">
        <v>6941</v>
      </c>
      <c r="B6942" s="8" t="s">
        <v>9611</v>
      </c>
      <c r="C6942" s="9" t="s">
        <v>9612</v>
      </c>
      <c r="D6942" s="10" t="s">
        <v>6934</v>
      </c>
      <c r="E6942" s="11" t="s">
        <v>9793</v>
      </c>
      <c r="F6942" s="6">
        <v>296102</v>
      </c>
      <c r="G6942" s="6" t="s">
        <v>7008</v>
      </c>
      <c r="H6942" s="16">
        <v>3658190</v>
      </c>
      <c r="I6942" s="12" t="s">
        <v>9655</v>
      </c>
      <c r="J6942" s="12" t="s">
        <v>4334</v>
      </c>
      <c r="K6942" s="15">
        <v>3345400</v>
      </c>
      <c r="L6942" s="13" t="s">
        <v>14</v>
      </c>
      <c r="M6942" s="7">
        <v>1</v>
      </c>
      <c r="N6942" s="14"/>
    </row>
    <row r="6943" spans="1:14" ht="63">
      <c r="A6943" s="6">
        <v>6942</v>
      </c>
      <c r="B6943" s="8" t="s">
        <v>9611</v>
      </c>
      <c r="C6943" s="9" t="s">
        <v>9789</v>
      </c>
      <c r="D6943" s="10" t="s">
        <v>2957</v>
      </c>
      <c r="E6943" s="11" t="s">
        <v>9794</v>
      </c>
      <c r="F6943" s="6">
        <v>339307</v>
      </c>
      <c r="G6943" s="6" t="s">
        <v>7008</v>
      </c>
      <c r="H6943" s="16">
        <v>9573709</v>
      </c>
      <c r="I6943" s="12" t="s">
        <v>414</v>
      </c>
      <c r="J6943" s="12" t="s">
        <v>9795</v>
      </c>
      <c r="K6943" s="15">
        <v>3910200</v>
      </c>
      <c r="L6943" s="13" t="s">
        <v>14</v>
      </c>
      <c r="M6943" s="7">
        <v>1</v>
      </c>
      <c r="N6943" s="14"/>
    </row>
    <row r="6944" spans="1:14" ht="63">
      <c r="A6944" s="6">
        <v>6943</v>
      </c>
      <c r="B6944" s="8" t="s">
        <v>9611</v>
      </c>
      <c r="C6944" s="9" t="s">
        <v>9789</v>
      </c>
      <c r="D6944" s="10" t="s">
        <v>2957</v>
      </c>
      <c r="E6944" s="11" t="s">
        <v>9796</v>
      </c>
      <c r="F6944" s="6">
        <v>347550</v>
      </c>
      <c r="G6944" s="6" t="s">
        <v>7008</v>
      </c>
      <c r="H6944" s="16">
        <v>3133926</v>
      </c>
      <c r="I6944" s="12" t="s">
        <v>9797</v>
      </c>
      <c r="J6944" s="12" t="s">
        <v>2891</v>
      </c>
      <c r="K6944" s="15">
        <v>3133900</v>
      </c>
      <c r="L6944" s="13" t="s">
        <v>14</v>
      </c>
      <c r="M6944" s="7">
        <v>1</v>
      </c>
      <c r="N6944" s="14"/>
    </row>
    <row r="6945" spans="1:14" ht="110.25">
      <c r="A6945" s="6">
        <v>6944</v>
      </c>
      <c r="B6945" s="8" t="s">
        <v>9611</v>
      </c>
      <c r="C6945" s="9" t="s">
        <v>9798</v>
      </c>
      <c r="D6945" s="10" t="s">
        <v>9799</v>
      </c>
      <c r="E6945" s="11" t="s">
        <v>9800</v>
      </c>
      <c r="F6945" s="6">
        <v>296098</v>
      </c>
      <c r="G6945" s="6" t="s">
        <v>7008</v>
      </c>
      <c r="H6945" s="16">
        <v>19392000</v>
      </c>
      <c r="I6945" s="12" t="s">
        <v>9801</v>
      </c>
      <c r="J6945" s="12" t="s">
        <v>9802</v>
      </c>
      <c r="K6945" s="15">
        <v>19365700</v>
      </c>
      <c r="L6945" s="13" t="s">
        <v>70</v>
      </c>
      <c r="M6945" s="7">
        <v>1</v>
      </c>
      <c r="N6945" s="14"/>
    </row>
    <row r="6946" spans="1:14" ht="110.25">
      <c r="A6946" s="6">
        <v>6945</v>
      </c>
      <c r="B6946" s="8" t="s">
        <v>9611</v>
      </c>
      <c r="C6946" s="9" t="s">
        <v>9803</v>
      </c>
      <c r="D6946" s="10" t="s">
        <v>9804</v>
      </c>
      <c r="E6946" s="11" t="s">
        <v>9800</v>
      </c>
      <c r="F6946" s="6">
        <v>296098</v>
      </c>
      <c r="G6946" s="6" t="s">
        <v>7008</v>
      </c>
      <c r="H6946" s="16">
        <v>19392000</v>
      </c>
      <c r="I6946" s="12" t="s">
        <v>9801</v>
      </c>
      <c r="J6946" s="12" t="s">
        <v>9802</v>
      </c>
      <c r="K6946" s="15">
        <v>19365700</v>
      </c>
      <c r="L6946" s="13" t="s">
        <v>70</v>
      </c>
      <c r="M6946" s="7">
        <v>0.51</v>
      </c>
      <c r="N6946" s="14"/>
    </row>
    <row r="6947" spans="1:14" ht="110.25">
      <c r="A6947" s="6">
        <v>6946</v>
      </c>
      <c r="B6947" s="8" t="s">
        <v>9611</v>
      </c>
      <c r="C6947" s="9" t="s">
        <v>9805</v>
      </c>
      <c r="D6947" s="10" t="s">
        <v>9759</v>
      </c>
      <c r="E6947" s="11" t="s">
        <v>9800</v>
      </c>
      <c r="F6947" s="6">
        <v>296098</v>
      </c>
      <c r="G6947" s="6" t="s">
        <v>7008</v>
      </c>
      <c r="H6947" s="16">
        <v>19392000</v>
      </c>
      <c r="I6947" s="12" t="s">
        <v>9801</v>
      </c>
      <c r="J6947" s="12" t="s">
        <v>9802</v>
      </c>
      <c r="K6947" s="15">
        <v>19365700</v>
      </c>
      <c r="L6947" s="13" t="s">
        <v>70</v>
      </c>
      <c r="M6947" s="7">
        <v>0.49</v>
      </c>
      <c r="N6947" s="14"/>
    </row>
    <row r="6948" spans="1:14" ht="78.75">
      <c r="A6948" s="6">
        <v>6947</v>
      </c>
      <c r="B6948" s="8" t="s">
        <v>9611</v>
      </c>
      <c r="C6948" s="9" t="s">
        <v>9798</v>
      </c>
      <c r="D6948" s="10" t="s">
        <v>9799</v>
      </c>
      <c r="E6948" s="11" t="s">
        <v>9806</v>
      </c>
      <c r="F6948" s="6">
        <v>296099</v>
      </c>
      <c r="G6948" s="6" t="s">
        <v>7008</v>
      </c>
      <c r="H6948" s="16">
        <v>13118000</v>
      </c>
      <c r="I6948" s="12" t="s">
        <v>9807</v>
      </c>
      <c r="J6948" s="12" t="s">
        <v>4334</v>
      </c>
      <c r="K6948" s="15">
        <v>13004300</v>
      </c>
      <c r="L6948" s="13" t="s">
        <v>70</v>
      </c>
      <c r="M6948" s="7">
        <v>1</v>
      </c>
      <c r="N6948" s="14"/>
    </row>
    <row r="6949" spans="1:14" ht="78.75">
      <c r="A6949" s="6">
        <v>6948</v>
      </c>
      <c r="B6949" s="8" t="s">
        <v>9611</v>
      </c>
      <c r="C6949" s="9" t="s">
        <v>9803</v>
      </c>
      <c r="D6949" s="10" t="s">
        <v>9804</v>
      </c>
      <c r="E6949" s="11" t="s">
        <v>9806</v>
      </c>
      <c r="F6949" s="6">
        <v>296099</v>
      </c>
      <c r="G6949" s="6" t="s">
        <v>7008</v>
      </c>
      <c r="H6949" s="16">
        <v>13118000</v>
      </c>
      <c r="I6949" s="12" t="s">
        <v>9807</v>
      </c>
      <c r="J6949" s="12" t="s">
        <v>4334</v>
      </c>
      <c r="K6949" s="15">
        <v>13004300</v>
      </c>
      <c r="L6949" s="13" t="s">
        <v>70</v>
      </c>
      <c r="M6949" s="7">
        <v>0.51</v>
      </c>
      <c r="N6949" s="14"/>
    </row>
    <row r="6950" spans="1:14" ht="78.75">
      <c r="A6950" s="6">
        <v>6949</v>
      </c>
      <c r="B6950" s="8" t="s">
        <v>9611</v>
      </c>
      <c r="C6950" s="9" t="s">
        <v>9805</v>
      </c>
      <c r="D6950" s="10" t="s">
        <v>9759</v>
      </c>
      <c r="E6950" s="11" t="s">
        <v>9806</v>
      </c>
      <c r="F6950" s="6">
        <v>296099</v>
      </c>
      <c r="G6950" s="6" t="s">
        <v>7008</v>
      </c>
      <c r="H6950" s="16">
        <v>13118000</v>
      </c>
      <c r="I6950" s="12" t="s">
        <v>9807</v>
      </c>
      <c r="J6950" s="12" t="s">
        <v>4334</v>
      </c>
      <c r="K6950" s="15">
        <v>13004300</v>
      </c>
      <c r="L6950" s="13" t="s">
        <v>70</v>
      </c>
      <c r="M6950" s="7">
        <v>0.49</v>
      </c>
      <c r="N6950" s="14"/>
    </row>
    <row r="6951" spans="1:14" ht="220.5">
      <c r="A6951" s="6">
        <v>6950</v>
      </c>
      <c r="B6951" s="8" t="s">
        <v>9611</v>
      </c>
      <c r="C6951" s="9" t="s">
        <v>9789</v>
      </c>
      <c r="D6951" s="10" t="s">
        <v>2957</v>
      </c>
      <c r="E6951" s="11" t="s">
        <v>9808</v>
      </c>
      <c r="F6951" s="6">
        <v>355909</v>
      </c>
      <c r="G6951" s="6" t="s">
        <v>7008</v>
      </c>
      <c r="H6951" s="16">
        <v>79110148</v>
      </c>
      <c r="I6951" s="12" t="s">
        <v>9809</v>
      </c>
      <c r="J6951" s="12" t="s">
        <v>84</v>
      </c>
      <c r="K6951" s="15">
        <v>79103650</v>
      </c>
      <c r="L6951" s="13" t="s">
        <v>14</v>
      </c>
      <c r="M6951" s="7">
        <v>1</v>
      </c>
      <c r="N6951" s="14"/>
    </row>
    <row r="6952" spans="1:14" ht="173.25">
      <c r="A6952" s="6">
        <v>6951</v>
      </c>
      <c r="B6952" s="8" t="s">
        <v>9611</v>
      </c>
      <c r="C6952" s="9" t="s">
        <v>9789</v>
      </c>
      <c r="D6952" s="10" t="s">
        <v>2957</v>
      </c>
      <c r="E6952" s="11" t="s">
        <v>9810</v>
      </c>
      <c r="F6952" s="6">
        <v>251207</v>
      </c>
      <c r="G6952" s="6" t="s">
        <v>9643</v>
      </c>
      <c r="H6952" s="16">
        <v>24669897</v>
      </c>
      <c r="I6952" s="12">
        <v>43773</v>
      </c>
      <c r="J6952" s="12" t="s">
        <v>9811</v>
      </c>
      <c r="K6952" s="15">
        <v>24665350</v>
      </c>
      <c r="L6952" s="13" t="s">
        <v>14</v>
      </c>
      <c r="M6952" s="7">
        <v>1</v>
      </c>
      <c r="N6952" s="14"/>
    </row>
    <row r="6953" spans="1:14" ht="141.75">
      <c r="A6953" s="6">
        <v>6952</v>
      </c>
      <c r="B6953" s="8" t="s">
        <v>9611</v>
      </c>
      <c r="C6953" s="9" t="s">
        <v>9789</v>
      </c>
      <c r="D6953" s="10" t="s">
        <v>2957</v>
      </c>
      <c r="E6953" s="11" t="s">
        <v>9812</v>
      </c>
      <c r="F6953" s="6">
        <v>350543</v>
      </c>
      <c r="G6953" s="6" t="s">
        <v>9643</v>
      </c>
      <c r="H6953" s="16">
        <v>24382513</v>
      </c>
      <c r="I6953" s="12" t="s">
        <v>9813</v>
      </c>
      <c r="J6953" s="12" t="s">
        <v>9814</v>
      </c>
      <c r="K6953" s="15">
        <v>24227000</v>
      </c>
      <c r="L6953" s="13" t="s">
        <v>14</v>
      </c>
      <c r="M6953" s="7">
        <v>1</v>
      </c>
      <c r="N6953" s="14"/>
    </row>
    <row r="6954" spans="1:14" ht="236.25">
      <c r="A6954" s="6">
        <v>6953</v>
      </c>
      <c r="B6954" s="8" t="s">
        <v>9611</v>
      </c>
      <c r="C6954" s="9" t="s">
        <v>9815</v>
      </c>
      <c r="D6954" s="10" t="s">
        <v>9681</v>
      </c>
      <c r="E6954" s="11" t="s">
        <v>9816</v>
      </c>
      <c r="F6954" s="6">
        <v>283321</v>
      </c>
      <c r="G6954" s="6" t="s">
        <v>7008</v>
      </c>
      <c r="H6954" s="16">
        <v>22153930</v>
      </c>
      <c r="I6954" s="12" t="s">
        <v>9817</v>
      </c>
      <c r="J6954" s="12" t="s">
        <v>9818</v>
      </c>
      <c r="K6954" s="15">
        <v>20165449</v>
      </c>
      <c r="L6954" s="13" t="s">
        <v>70</v>
      </c>
      <c r="M6954" s="7">
        <v>1</v>
      </c>
      <c r="N6954" s="14"/>
    </row>
    <row r="6955" spans="1:14" ht="236.25">
      <c r="A6955" s="6">
        <v>6954</v>
      </c>
      <c r="B6955" s="8" t="s">
        <v>9611</v>
      </c>
      <c r="C6955" s="9" t="s">
        <v>9789</v>
      </c>
      <c r="D6955" s="10" t="s">
        <v>2957</v>
      </c>
      <c r="E6955" s="11" t="s">
        <v>9816</v>
      </c>
      <c r="F6955" s="6">
        <v>283321</v>
      </c>
      <c r="G6955" s="6" t="s">
        <v>7008</v>
      </c>
      <c r="H6955" s="16">
        <v>22153930</v>
      </c>
      <c r="I6955" s="12" t="s">
        <v>9817</v>
      </c>
      <c r="J6955" s="12" t="s">
        <v>9818</v>
      </c>
      <c r="K6955" s="15">
        <v>20165445</v>
      </c>
      <c r="L6955" s="13" t="s">
        <v>70</v>
      </c>
      <c r="M6955" s="7">
        <v>0.51</v>
      </c>
      <c r="N6955" s="14"/>
    </row>
    <row r="6956" spans="1:14" ht="236.25">
      <c r="A6956" s="6">
        <v>6955</v>
      </c>
      <c r="B6956" s="8" t="s">
        <v>9611</v>
      </c>
      <c r="C6956" s="9" t="s">
        <v>9819</v>
      </c>
      <c r="D6956" s="10" t="s">
        <v>9626</v>
      </c>
      <c r="E6956" s="11" t="s">
        <v>9816</v>
      </c>
      <c r="F6956" s="6">
        <v>283321</v>
      </c>
      <c r="G6956" s="6" t="s">
        <v>7008</v>
      </c>
      <c r="H6956" s="16">
        <v>22153930</v>
      </c>
      <c r="I6956" s="12" t="s">
        <v>9817</v>
      </c>
      <c r="J6956" s="12" t="s">
        <v>9818</v>
      </c>
      <c r="K6956" s="15">
        <v>20165445</v>
      </c>
      <c r="L6956" s="13" t="s">
        <v>70</v>
      </c>
      <c r="M6956" s="7">
        <v>0.49</v>
      </c>
      <c r="N6956" s="14"/>
    </row>
    <row r="6957" spans="1:14" ht="78.75">
      <c r="A6957" s="6">
        <v>6956</v>
      </c>
      <c r="B6957" s="8" t="s">
        <v>9611</v>
      </c>
      <c r="C6957" s="9" t="s">
        <v>9815</v>
      </c>
      <c r="D6957" s="10" t="s">
        <v>9681</v>
      </c>
      <c r="E6957" s="11" t="s">
        <v>9820</v>
      </c>
      <c r="F6957" s="6">
        <v>351585</v>
      </c>
      <c r="G6957" s="6" t="s">
        <v>7008</v>
      </c>
      <c r="H6957" s="16">
        <v>34442178</v>
      </c>
      <c r="I6957" s="12" t="s">
        <v>220</v>
      </c>
      <c r="J6957" s="12" t="s">
        <v>9821</v>
      </c>
      <c r="K6957" s="15">
        <v>34231700</v>
      </c>
      <c r="L6957" s="13" t="s">
        <v>70</v>
      </c>
      <c r="M6957" s="7">
        <v>1</v>
      </c>
      <c r="N6957" s="14"/>
    </row>
    <row r="6958" spans="1:14" ht="78.75">
      <c r="A6958" s="6">
        <v>6957</v>
      </c>
      <c r="B6958" s="8" t="s">
        <v>9611</v>
      </c>
      <c r="C6958" s="9" t="s">
        <v>9789</v>
      </c>
      <c r="D6958" s="10" t="s">
        <v>2957</v>
      </c>
      <c r="E6958" s="11" t="s">
        <v>9820</v>
      </c>
      <c r="F6958" s="6">
        <v>351585</v>
      </c>
      <c r="G6958" s="6" t="s">
        <v>7008</v>
      </c>
      <c r="H6958" s="16">
        <v>34442178</v>
      </c>
      <c r="I6958" s="12" t="s">
        <v>220</v>
      </c>
      <c r="J6958" s="12" t="s">
        <v>9822</v>
      </c>
      <c r="K6958" s="15">
        <v>34042000</v>
      </c>
      <c r="L6958" s="13" t="s">
        <v>70</v>
      </c>
      <c r="M6958" s="7">
        <v>0.51</v>
      </c>
      <c r="N6958" s="14"/>
    </row>
    <row r="6959" spans="1:14" ht="78.75">
      <c r="A6959" s="6">
        <v>6958</v>
      </c>
      <c r="B6959" s="8" t="s">
        <v>9611</v>
      </c>
      <c r="C6959" s="9" t="s">
        <v>9819</v>
      </c>
      <c r="D6959" s="10" t="s">
        <v>9626</v>
      </c>
      <c r="E6959" s="11" t="s">
        <v>9820</v>
      </c>
      <c r="F6959" s="6">
        <v>351585</v>
      </c>
      <c r="G6959" s="6" t="s">
        <v>7008</v>
      </c>
      <c r="H6959" s="16">
        <v>34442178</v>
      </c>
      <c r="I6959" s="12" t="s">
        <v>220</v>
      </c>
      <c r="J6959" s="12" t="s">
        <v>9822</v>
      </c>
      <c r="K6959" s="15">
        <v>34042000</v>
      </c>
      <c r="L6959" s="13" t="s">
        <v>70</v>
      </c>
      <c r="M6959" s="7">
        <v>0.49</v>
      </c>
      <c r="N6959" s="14"/>
    </row>
    <row r="6960" spans="1:14" ht="78.75">
      <c r="A6960" s="6">
        <v>6959</v>
      </c>
      <c r="B6960" s="8" t="s">
        <v>9611</v>
      </c>
      <c r="C6960" s="9" t="s">
        <v>9819</v>
      </c>
      <c r="D6960" s="10" t="s">
        <v>9626</v>
      </c>
      <c r="E6960" s="11" t="s">
        <v>9823</v>
      </c>
      <c r="F6960" s="6">
        <v>410749</v>
      </c>
      <c r="G6960" s="6" t="s">
        <v>7008</v>
      </c>
      <c r="H6960" s="16">
        <v>1402680</v>
      </c>
      <c r="I6960" s="12" t="s">
        <v>9824</v>
      </c>
      <c r="J6960" s="12" t="s">
        <v>9825</v>
      </c>
      <c r="K6960" s="15"/>
      <c r="L6960" s="13" t="s">
        <v>14</v>
      </c>
      <c r="M6960" s="7">
        <v>1</v>
      </c>
      <c r="N6960" s="14"/>
    </row>
    <row r="6961" spans="1:14" ht="78.75">
      <c r="A6961" s="6">
        <v>6960</v>
      </c>
      <c r="B6961" s="8" t="s">
        <v>9611</v>
      </c>
      <c r="C6961" s="9" t="s">
        <v>9826</v>
      </c>
      <c r="D6961" s="10" t="s">
        <v>9626</v>
      </c>
      <c r="E6961" s="11" t="s">
        <v>9827</v>
      </c>
      <c r="F6961" s="6">
        <v>514993</v>
      </c>
      <c r="G6961" s="6" t="s">
        <v>608</v>
      </c>
      <c r="H6961" s="16">
        <v>12677133.186000001</v>
      </c>
      <c r="I6961" s="12">
        <v>44379</v>
      </c>
      <c r="J6961" s="12" t="s">
        <v>9828</v>
      </c>
      <c r="K6961" s="15">
        <f>6098000+4215000</f>
        <v>10313000</v>
      </c>
      <c r="L6961" s="13" t="s">
        <v>14</v>
      </c>
      <c r="M6961" s="7">
        <v>1</v>
      </c>
      <c r="N6961" s="14"/>
    </row>
    <row r="6962" spans="1:14" ht="78.75">
      <c r="A6962" s="6">
        <v>6961</v>
      </c>
      <c r="B6962" s="8" t="s">
        <v>9611</v>
      </c>
      <c r="C6962" s="9" t="s">
        <v>9829</v>
      </c>
      <c r="D6962" s="10" t="s">
        <v>9830</v>
      </c>
      <c r="E6962" s="11" t="s">
        <v>9831</v>
      </c>
      <c r="F6962" s="6">
        <v>410745</v>
      </c>
      <c r="G6962" s="6" t="s">
        <v>7008</v>
      </c>
      <c r="H6962" s="16">
        <v>1569874</v>
      </c>
      <c r="I6962" s="12" t="s">
        <v>9832</v>
      </c>
      <c r="J6962" s="12" t="s">
        <v>9833</v>
      </c>
      <c r="K6962" s="15"/>
      <c r="L6962" s="13" t="s">
        <v>14</v>
      </c>
      <c r="M6962" s="7">
        <v>1</v>
      </c>
      <c r="N6962" s="14"/>
    </row>
    <row r="6963" spans="1:14" ht="78.75">
      <c r="A6963" s="6">
        <v>6962</v>
      </c>
      <c r="B6963" s="8" t="s">
        <v>9611</v>
      </c>
      <c r="C6963" s="9" t="s">
        <v>9829</v>
      </c>
      <c r="D6963" s="10" t="s">
        <v>9830</v>
      </c>
      <c r="E6963" s="11" t="s">
        <v>9834</v>
      </c>
      <c r="F6963" s="6">
        <v>410746</v>
      </c>
      <c r="G6963" s="6" t="s">
        <v>7008</v>
      </c>
      <c r="H6963" s="16">
        <v>1569044</v>
      </c>
      <c r="I6963" s="12" t="s">
        <v>9832</v>
      </c>
      <c r="J6963" s="12" t="s">
        <v>9833</v>
      </c>
      <c r="K6963" s="15">
        <v>1505267</v>
      </c>
      <c r="L6963" s="13" t="s">
        <v>14</v>
      </c>
      <c r="M6963" s="7">
        <v>1</v>
      </c>
      <c r="N6963" s="14"/>
    </row>
    <row r="6964" spans="1:14" ht="63">
      <c r="A6964" s="6">
        <v>6963</v>
      </c>
      <c r="B6964" s="8" t="s">
        <v>9611</v>
      </c>
      <c r="C6964" s="9" t="s">
        <v>9829</v>
      </c>
      <c r="D6964" s="10" t="s">
        <v>9830</v>
      </c>
      <c r="E6964" s="11" t="s">
        <v>9835</v>
      </c>
      <c r="F6964" s="6">
        <v>512507</v>
      </c>
      <c r="G6964" s="6" t="s">
        <v>7008</v>
      </c>
      <c r="H6964" s="16">
        <v>6561865.199</v>
      </c>
      <c r="I6964" s="12">
        <v>44501</v>
      </c>
      <c r="J6964" s="12" t="s">
        <v>9836</v>
      </c>
      <c r="K6964" s="15"/>
      <c r="L6964" s="13" t="s">
        <v>14</v>
      </c>
      <c r="M6964" s="7">
        <v>1</v>
      </c>
      <c r="N6964" s="14"/>
    </row>
    <row r="6965" spans="1:14" ht="78.75">
      <c r="A6965" s="6">
        <v>6964</v>
      </c>
      <c r="B6965" s="8" t="s">
        <v>9611</v>
      </c>
      <c r="C6965" s="9" t="s">
        <v>9837</v>
      </c>
      <c r="D6965" s="10" t="s">
        <v>9838</v>
      </c>
      <c r="E6965" s="11" t="s">
        <v>9839</v>
      </c>
      <c r="F6965" s="6">
        <v>351583</v>
      </c>
      <c r="G6965" s="6" t="s">
        <v>7008</v>
      </c>
      <c r="H6965" s="16">
        <v>10272000</v>
      </c>
      <c r="I6965" s="12" t="s">
        <v>9840</v>
      </c>
      <c r="J6965" s="12" t="s">
        <v>9841</v>
      </c>
      <c r="K6965" s="15">
        <v>10271000</v>
      </c>
      <c r="L6965" s="13" t="s">
        <v>14</v>
      </c>
      <c r="M6965" s="7">
        <v>1</v>
      </c>
      <c r="N6965" s="14"/>
    </row>
    <row r="6966" spans="1:14" ht="78.75">
      <c r="A6966" s="6">
        <v>6965</v>
      </c>
      <c r="B6966" s="8" t="s">
        <v>9611</v>
      </c>
      <c r="C6966" s="9" t="s">
        <v>9842</v>
      </c>
      <c r="D6966" s="10" t="s">
        <v>9843</v>
      </c>
      <c r="E6966" s="11" t="s">
        <v>9844</v>
      </c>
      <c r="F6966" s="6">
        <v>410747</v>
      </c>
      <c r="G6966" s="6" t="s">
        <v>7008</v>
      </c>
      <c r="H6966" s="16">
        <v>2962422</v>
      </c>
      <c r="I6966" s="12" t="s">
        <v>9832</v>
      </c>
      <c r="J6966" s="12" t="s">
        <v>9845</v>
      </c>
      <c r="K6966" s="15">
        <v>2801000</v>
      </c>
      <c r="L6966" s="13" t="s">
        <v>14</v>
      </c>
      <c r="M6966" s="7">
        <v>1</v>
      </c>
      <c r="N6966" s="14"/>
    </row>
    <row r="6967" spans="1:14" ht="78.75">
      <c r="A6967" s="6">
        <v>6966</v>
      </c>
      <c r="B6967" s="8" t="s">
        <v>9611</v>
      </c>
      <c r="C6967" s="9" t="s">
        <v>9842</v>
      </c>
      <c r="D6967" s="10" t="s">
        <v>9843</v>
      </c>
      <c r="E6967" s="11" t="s">
        <v>9846</v>
      </c>
      <c r="F6967" s="6">
        <v>410748</v>
      </c>
      <c r="G6967" s="6" t="s">
        <v>7008</v>
      </c>
      <c r="H6967" s="16">
        <v>2806516</v>
      </c>
      <c r="I6967" s="12" t="s">
        <v>9832</v>
      </c>
      <c r="J6967" s="12" t="s">
        <v>9845</v>
      </c>
      <c r="K6967" s="15">
        <v>2789000</v>
      </c>
      <c r="L6967" s="13" t="s">
        <v>14</v>
      </c>
      <c r="M6967" s="7">
        <v>1</v>
      </c>
      <c r="N6967" s="14"/>
    </row>
    <row r="6968" spans="1:14" ht="110.25">
      <c r="A6968" s="6">
        <v>6967</v>
      </c>
      <c r="B6968" s="8" t="s">
        <v>9611</v>
      </c>
      <c r="C6968" s="9" t="s">
        <v>9847</v>
      </c>
      <c r="D6968" s="10" t="s">
        <v>9848</v>
      </c>
      <c r="E6968" s="11" t="s">
        <v>9849</v>
      </c>
      <c r="F6968" s="6">
        <v>336070</v>
      </c>
      <c r="G6968" s="6" t="s">
        <v>3596</v>
      </c>
      <c r="H6968" s="16">
        <v>644449237</v>
      </c>
      <c r="I6968" s="12">
        <v>43821</v>
      </c>
      <c r="J6968" s="12">
        <v>44922</v>
      </c>
      <c r="K6968" s="15">
        <v>145057000</v>
      </c>
      <c r="L6968" s="13" t="s">
        <v>70</v>
      </c>
      <c r="M6968" s="7">
        <v>1</v>
      </c>
      <c r="N6968" s="14"/>
    </row>
    <row r="6969" spans="1:14" ht="110.25">
      <c r="A6969" s="6">
        <v>6968</v>
      </c>
      <c r="B6969" s="8" t="s">
        <v>9611</v>
      </c>
      <c r="C6969" s="9" t="s">
        <v>9850</v>
      </c>
      <c r="D6969" s="10" t="s">
        <v>5503</v>
      </c>
      <c r="E6969" s="11" t="s">
        <v>9849</v>
      </c>
      <c r="F6969" s="6">
        <v>336070</v>
      </c>
      <c r="G6969" s="6" t="s">
        <v>3596</v>
      </c>
      <c r="H6969" s="16">
        <v>644449237</v>
      </c>
      <c r="I6969" s="12">
        <v>43821</v>
      </c>
      <c r="J6969" s="12">
        <v>44922</v>
      </c>
      <c r="K6969" s="15">
        <v>145057000</v>
      </c>
      <c r="L6969" s="13" t="s">
        <v>70</v>
      </c>
      <c r="M6969" s="7">
        <v>0.51</v>
      </c>
      <c r="N6969" s="14"/>
    </row>
    <row r="6970" spans="1:14" ht="110.25">
      <c r="A6970" s="6">
        <v>6969</v>
      </c>
      <c r="B6970" s="8" t="s">
        <v>9611</v>
      </c>
      <c r="C6970" s="9" t="s">
        <v>9851</v>
      </c>
      <c r="D6970" s="10" t="s">
        <v>9852</v>
      </c>
      <c r="E6970" s="11" t="s">
        <v>9849</v>
      </c>
      <c r="F6970" s="6">
        <v>336070</v>
      </c>
      <c r="G6970" s="6" t="s">
        <v>3596</v>
      </c>
      <c r="H6970" s="16">
        <v>644449237</v>
      </c>
      <c r="I6970" s="12">
        <v>43821</v>
      </c>
      <c r="J6970" s="12">
        <v>44922</v>
      </c>
      <c r="K6970" s="15">
        <v>145057000</v>
      </c>
      <c r="L6970" s="13" t="s">
        <v>70</v>
      </c>
      <c r="M6970" s="7">
        <v>0.49</v>
      </c>
      <c r="N6970" s="14"/>
    </row>
    <row r="6971" spans="1:14" ht="63">
      <c r="A6971" s="6">
        <v>6970</v>
      </c>
      <c r="B6971" s="8" t="s">
        <v>9611</v>
      </c>
      <c r="C6971" s="9" t="s">
        <v>9853</v>
      </c>
      <c r="D6971" s="10" t="s">
        <v>5128</v>
      </c>
      <c r="E6971" s="11" t="s">
        <v>9854</v>
      </c>
      <c r="F6971" s="6">
        <v>208748</v>
      </c>
      <c r="G6971" s="6" t="s">
        <v>340</v>
      </c>
      <c r="H6971" s="16">
        <v>36968870</v>
      </c>
      <c r="I6971" s="12">
        <v>43417</v>
      </c>
      <c r="J6971" s="12">
        <v>43536</v>
      </c>
      <c r="K6971" s="15">
        <v>9661300</v>
      </c>
      <c r="L6971" s="13" t="s">
        <v>14</v>
      </c>
      <c r="M6971" s="7">
        <v>1</v>
      </c>
      <c r="N6971" s="14"/>
    </row>
    <row r="6972" spans="1:14" ht="63">
      <c r="A6972" s="6">
        <v>6971</v>
      </c>
      <c r="B6972" s="8" t="s">
        <v>9611</v>
      </c>
      <c r="C6972" s="9" t="s">
        <v>9853</v>
      </c>
      <c r="D6972" s="10" t="s">
        <v>5128</v>
      </c>
      <c r="E6972" s="11" t="s">
        <v>9855</v>
      </c>
      <c r="F6972" s="6">
        <v>208749</v>
      </c>
      <c r="G6972" s="6" t="s">
        <v>340</v>
      </c>
      <c r="H6972" s="16">
        <v>91254677</v>
      </c>
      <c r="I6972" s="12">
        <v>43417</v>
      </c>
      <c r="J6972" s="12">
        <v>43677</v>
      </c>
      <c r="K6972" s="15">
        <v>30837000</v>
      </c>
      <c r="L6972" s="13" t="s">
        <v>14</v>
      </c>
      <c r="M6972" s="7">
        <v>1</v>
      </c>
      <c r="N6972" s="14"/>
    </row>
    <row r="6973" spans="1:14" ht="63">
      <c r="A6973" s="6">
        <v>6972</v>
      </c>
      <c r="B6973" s="8" t="s">
        <v>9611</v>
      </c>
      <c r="C6973" s="9" t="s">
        <v>9853</v>
      </c>
      <c r="D6973" s="10" t="s">
        <v>5128</v>
      </c>
      <c r="E6973" s="11" t="s">
        <v>9856</v>
      </c>
      <c r="F6973" s="6">
        <v>208750</v>
      </c>
      <c r="G6973" s="6" t="s">
        <v>340</v>
      </c>
      <c r="H6973" s="16">
        <v>58494068</v>
      </c>
      <c r="I6973" s="12">
        <v>43417</v>
      </c>
      <c r="J6973" s="12">
        <v>43628</v>
      </c>
      <c r="K6973" s="15">
        <v>27987000</v>
      </c>
      <c r="L6973" s="13" t="s">
        <v>14</v>
      </c>
      <c r="M6973" s="7">
        <v>1</v>
      </c>
      <c r="N6973" s="14"/>
    </row>
    <row r="6974" spans="1:14" ht="94.5">
      <c r="A6974" s="6">
        <v>6973</v>
      </c>
      <c r="B6974" s="8" t="s">
        <v>9611</v>
      </c>
      <c r="C6974" s="9" t="s">
        <v>9857</v>
      </c>
      <c r="D6974" s="10" t="s">
        <v>9858</v>
      </c>
      <c r="E6974" s="11" t="s">
        <v>9859</v>
      </c>
      <c r="F6974" s="6">
        <v>241424</v>
      </c>
      <c r="G6974" s="6" t="s">
        <v>340</v>
      </c>
      <c r="H6974" s="16">
        <v>11665702</v>
      </c>
      <c r="I6974" s="12" t="s">
        <v>9860</v>
      </c>
      <c r="J6974" s="12" t="s">
        <v>9861</v>
      </c>
      <c r="K6974" s="15">
        <v>11662920</v>
      </c>
      <c r="L6974" s="13" t="s">
        <v>14</v>
      </c>
      <c r="M6974" s="7">
        <v>1</v>
      </c>
      <c r="N6974" s="14"/>
    </row>
    <row r="6975" spans="1:14" ht="189">
      <c r="A6975" s="6">
        <v>6974</v>
      </c>
      <c r="B6975" s="8" t="s">
        <v>9611</v>
      </c>
      <c r="C6975" s="9" t="s">
        <v>9789</v>
      </c>
      <c r="D6975" s="10" t="s">
        <v>2957</v>
      </c>
      <c r="E6975" s="11" t="s">
        <v>9862</v>
      </c>
      <c r="F6975" s="6">
        <v>126259</v>
      </c>
      <c r="G6975" s="6" t="s">
        <v>9643</v>
      </c>
      <c r="H6975" s="16">
        <v>24794631</v>
      </c>
      <c r="I6975" s="12" t="s">
        <v>9863</v>
      </c>
      <c r="J6975" s="12" t="s">
        <v>9864</v>
      </c>
      <c r="K6975" s="15">
        <v>23984920</v>
      </c>
      <c r="L6975" s="13" t="s">
        <v>14</v>
      </c>
      <c r="M6975" s="7">
        <v>1</v>
      </c>
      <c r="N6975" s="14"/>
    </row>
    <row r="6976" spans="1:14" ht="110.25">
      <c r="A6976" s="6">
        <v>6975</v>
      </c>
      <c r="B6976" s="8" t="s">
        <v>9611</v>
      </c>
      <c r="C6976" s="9" t="s">
        <v>9853</v>
      </c>
      <c r="D6976" s="10" t="s">
        <v>5128</v>
      </c>
      <c r="E6976" s="11" t="s">
        <v>9865</v>
      </c>
      <c r="F6976" s="6">
        <v>178644</v>
      </c>
      <c r="G6976" s="6" t="s">
        <v>9643</v>
      </c>
      <c r="H6976" s="16">
        <v>25649999</v>
      </c>
      <c r="I6976" s="12">
        <v>43275</v>
      </c>
      <c r="J6976" s="12" t="s">
        <v>4075</v>
      </c>
      <c r="K6976" s="15">
        <v>20783370</v>
      </c>
      <c r="L6976" s="13" t="s">
        <v>14</v>
      </c>
      <c r="M6976" s="7">
        <v>1</v>
      </c>
      <c r="N6976" s="14"/>
    </row>
    <row r="6977" spans="1:14" ht="110.25">
      <c r="A6977" s="6">
        <v>6976</v>
      </c>
      <c r="B6977" s="8" t="s">
        <v>9611</v>
      </c>
      <c r="C6977" s="9" t="s">
        <v>9853</v>
      </c>
      <c r="D6977" s="10" t="s">
        <v>5128</v>
      </c>
      <c r="E6977" s="11" t="s">
        <v>9866</v>
      </c>
      <c r="F6977" s="6">
        <v>216837</v>
      </c>
      <c r="G6977" s="6" t="s">
        <v>7483</v>
      </c>
      <c r="H6977" s="16">
        <v>66500000</v>
      </c>
      <c r="I6977" s="12">
        <v>43417</v>
      </c>
      <c r="J6977" s="12">
        <v>43787</v>
      </c>
      <c r="K6977" s="15">
        <v>10000000</v>
      </c>
      <c r="L6977" s="13" t="s">
        <v>14</v>
      </c>
      <c r="M6977" s="7">
        <v>1</v>
      </c>
      <c r="N6977" s="14"/>
    </row>
    <row r="6978" spans="1:14" ht="283.5">
      <c r="A6978" s="6">
        <v>6977</v>
      </c>
      <c r="B6978" s="8" t="s">
        <v>9611</v>
      </c>
      <c r="C6978" s="9" t="s">
        <v>9853</v>
      </c>
      <c r="D6978" s="10" t="s">
        <v>5128</v>
      </c>
      <c r="E6978" s="11" t="s">
        <v>9867</v>
      </c>
      <c r="F6978" s="6">
        <v>216835</v>
      </c>
      <c r="G6978" s="6" t="s">
        <v>7483</v>
      </c>
      <c r="H6978" s="16">
        <v>46500000</v>
      </c>
      <c r="I6978" s="12">
        <v>43417</v>
      </c>
      <c r="J6978" s="12">
        <v>43756</v>
      </c>
      <c r="K6978" s="15">
        <v>6700000</v>
      </c>
      <c r="L6978" s="13" t="s">
        <v>14</v>
      </c>
      <c r="M6978" s="7">
        <v>1</v>
      </c>
      <c r="N6978" s="14"/>
    </row>
    <row r="6979" spans="1:14" ht="283.5">
      <c r="A6979" s="6">
        <v>6978</v>
      </c>
      <c r="B6979" s="8" t="s">
        <v>9611</v>
      </c>
      <c r="C6979" s="9" t="s">
        <v>9853</v>
      </c>
      <c r="D6979" s="10" t="s">
        <v>5128</v>
      </c>
      <c r="E6979" s="11" t="s">
        <v>9868</v>
      </c>
      <c r="F6979" s="6">
        <v>216836</v>
      </c>
      <c r="G6979" s="6" t="s">
        <v>7483</v>
      </c>
      <c r="H6979" s="16">
        <v>30000000</v>
      </c>
      <c r="I6979" s="12">
        <v>43417</v>
      </c>
      <c r="J6979" s="12">
        <v>43787</v>
      </c>
      <c r="K6979" s="15">
        <v>3700000</v>
      </c>
      <c r="L6979" s="13" t="s">
        <v>14</v>
      </c>
      <c r="M6979" s="7">
        <v>1</v>
      </c>
      <c r="N6979" s="14"/>
    </row>
    <row r="6980" spans="1:14" ht="94.5">
      <c r="A6980" s="6">
        <v>6979</v>
      </c>
      <c r="B6980" s="8" t="s">
        <v>9611</v>
      </c>
      <c r="C6980" s="9" t="s">
        <v>9869</v>
      </c>
      <c r="D6980" s="10" t="s">
        <v>9870</v>
      </c>
      <c r="E6980" s="11" t="s">
        <v>9871</v>
      </c>
      <c r="F6980" s="6">
        <v>323318</v>
      </c>
      <c r="G6980" s="6" t="s">
        <v>7483</v>
      </c>
      <c r="H6980" s="16">
        <v>31049414</v>
      </c>
      <c r="I6980" s="12" t="s">
        <v>9872</v>
      </c>
      <c r="J6980" s="12" t="s">
        <v>9873</v>
      </c>
      <c r="K6980" s="15">
        <v>16796900</v>
      </c>
      <c r="L6980" s="13" t="s">
        <v>14</v>
      </c>
      <c r="M6980" s="7">
        <v>1</v>
      </c>
      <c r="N6980" s="14"/>
    </row>
    <row r="6981" spans="1:14" ht="110.25">
      <c r="A6981" s="6">
        <v>6980</v>
      </c>
      <c r="B6981" s="8" t="s">
        <v>9611</v>
      </c>
      <c r="C6981" s="9" t="s">
        <v>9874</v>
      </c>
      <c r="D6981" s="10" t="s">
        <v>9870</v>
      </c>
      <c r="E6981" s="11" t="s">
        <v>9875</v>
      </c>
      <c r="F6981" s="6">
        <v>283319</v>
      </c>
      <c r="G6981" s="6" t="s">
        <v>6911</v>
      </c>
      <c r="H6981" s="16">
        <v>26071794.967</v>
      </c>
      <c r="I6981" s="12">
        <v>43712</v>
      </c>
      <c r="J6981" s="12" t="s">
        <v>9876</v>
      </c>
      <c r="K6981" s="15">
        <v>25071795</v>
      </c>
      <c r="L6981" s="13" t="s">
        <v>14</v>
      </c>
      <c r="M6981" s="7">
        <v>1</v>
      </c>
      <c r="N6981" s="14"/>
    </row>
    <row r="6982" spans="1:14" ht="110.25">
      <c r="A6982" s="6">
        <v>6981</v>
      </c>
      <c r="B6982" s="8" t="s">
        <v>9611</v>
      </c>
      <c r="C6982" s="9" t="s">
        <v>9874</v>
      </c>
      <c r="D6982" s="10" t="s">
        <v>9870</v>
      </c>
      <c r="E6982" s="11" t="s">
        <v>9877</v>
      </c>
      <c r="F6982" s="6">
        <v>283318</v>
      </c>
      <c r="G6982" s="6" t="s">
        <v>6911</v>
      </c>
      <c r="H6982" s="16">
        <v>26592455.550999999</v>
      </c>
      <c r="I6982" s="12">
        <v>43712</v>
      </c>
      <c r="J6982" s="12" t="s">
        <v>9876</v>
      </c>
      <c r="K6982" s="15">
        <v>25592455</v>
      </c>
      <c r="L6982" s="13" t="s">
        <v>14</v>
      </c>
      <c r="M6982" s="7">
        <v>1</v>
      </c>
      <c r="N6982" s="14"/>
    </row>
    <row r="6983" spans="1:14" ht="94.5">
      <c r="A6983" s="6">
        <v>6982</v>
      </c>
      <c r="B6983" s="8" t="s">
        <v>9611</v>
      </c>
      <c r="C6983" s="9" t="s">
        <v>9878</v>
      </c>
      <c r="D6983" s="10" t="s">
        <v>9879</v>
      </c>
      <c r="E6983" s="11" t="s">
        <v>9880</v>
      </c>
      <c r="F6983" s="6">
        <v>427025</v>
      </c>
      <c r="G6983" s="6" t="s">
        <v>7483</v>
      </c>
      <c r="H6983" s="16">
        <v>16851666</v>
      </c>
      <c r="I6983" s="12">
        <v>44141</v>
      </c>
      <c r="J6983" s="12" t="s">
        <v>5409</v>
      </c>
      <c r="K6983" s="15">
        <v>15216000</v>
      </c>
      <c r="L6983" s="13" t="s">
        <v>14</v>
      </c>
      <c r="M6983" s="7">
        <v>1</v>
      </c>
      <c r="N6983" s="14"/>
    </row>
    <row r="6984" spans="1:14" ht="94.5">
      <c r="A6984" s="6">
        <v>6983</v>
      </c>
      <c r="B6984" s="8" t="s">
        <v>9611</v>
      </c>
      <c r="C6984" s="9" t="s">
        <v>9878</v>
      </c>
      <c r="D6984" s="10" t="s">
        <v>9879</v>
      </c>
      <c r="E6984" s="11" t="s">
        <v>9881</v>
      </c>
      <c r="F6984" s="6">
        <v>507673</v>
      </c>
      <c r="G6984" s="6" t="s">
        <v>1034</v>
      </c>
      <c r="H6984" s="16">
        <v>121955355.81299999</v>
      </c>
      <c r="I6984" s="12">
        <v>44531</v>
      </c>
      <c r="J6984" s="12" t="s">
        <v>9882</v>
      </c>
      <c r="K6984" s="15">
        <v>92771000</v>
      </c>
      <c r="L6984" s="13" t="s">
        <v>14</v>
      </c>
      <c r="M6984" s="7">
        <v>1</v>
      </c>
      <c r="N6984" s="14"/>
    </row>
    <row r="6985" spans="1:14" ht="63">
      <c r="A6985" s="6">
        <v>6984</v>
      </c>
      <c r="B6985" s="8" t="s">
        <v>9611</v>
      </c>
      <c r="C6985" s="9" t="s">
        <v>9878</v>
      </c>
      <c r="D6985" s="10" t="s">
        <v>9879</v>
      </c>
      <c r="E6985" s="11" t="s">
        <v>9883</v>
      </c>
      <c r="F6985" s="6">
        <v>536018</v>
      </c>
      <c r="G6985" s="6" t="s">
        <v>9884</v>
      </c>
      <c r="H6985" s="16">
        <v>1001886</v>
      </c>
      <c r="I6985" s="12" t="s">
        <v>9885</v>
      </c>
      <c r="J6985" s="12">
        <v>44867</v>
      </c>
      <c r="K6985" s="15">
        <v>812290</v>
      </c>
      <c r="L6985" s="13" t="s">
        <v>14</v>
      </c>
      <c r="M6985" s="7">
        <v>1</v>
      </c>
      <c r="N6985" s="14"/>
    </row>
    <row r="6986" spans="1:14" ht="63">
      <c r="A6986" s="6">
        <v>6985</v>
      </c>
      <c r="B6986" s="8" t="s">
        <v>9611</v>
      </c>
      <c r="C6986" s="9" t="s">
        <v>3782</v>
      </c>
      <c r="D6986" s="10" t="s">
        <v>926</v>
      </c>
      <c r="E6986" s="11" t="s">
        <v>9886</v>
      </c>
      <c r="F6986" s="6">
        <v>512506</v>
      </c>
      <c r="G6986" s="6" t="s">
        <v>7008</v>
      </c>
      <c r="H6986" s="16">
        <v>2339450.0010000002</v>
      </c>
      <c r="I6986" s="12" t="s">
        <v>658</v>
      </c>
      <c r="J6986" s="12" t="s">
        <v>5361</v>
      </c>
      <c r="K6986" s="15"/>
      <c r="L6986" s="13" t="s">
        <v>14</v>
      </c>
      <c r="M6986" s="7">
        <v>1</v>
      </c>
      <c r="N6986" s="14"/>
    </row>
    <row r="6987" spans="1:14" ht="173.25">
      <c r="A6987" s="6">
        <v>6986</v>
      </c>
      <c r="B6987" s="8" t="s">
        <v>9611</v>
      </c>
      <c r="C6987" s="9" t="s">
        <v>3782</v>
      </c>
      <c r="D6987" s="10" t="s">
        <v>926</v>
      </c>
      <c r="E6987" s="11" t="s">
        <v>9887</v>
      </c>
      <c r="F6987" s="6">
        <v>311244</v>
      </c>
      <c r="G6987" s="6" t="s">
        <v>6911</v>
      </c>
      <c r="H6987" s="16">
        <v>6466164</v>
      </c>
      <c r="I6987" s="12">
        <v>43654</v>
      </c>
      <c r="J6987" s="12">
        <v>44173</v>
      </c>
      <c r="K6987" s="15">
        <f>2177000+2193000</f>
        <v>4370000</v>
      </c>
      <c r="L6987" s="13" t="s">
        <v>14</v>
      </c>
      <c r="M6987" s="7">
        <v>1</v>
      </c>
      <c r="N6987" s="14"/>
    </row>
    <row r="6988" spans="1:14" ht="126">
      <c r="A6988" s="6">
        <v>6987</v>
      </c>
      <c r="B6988" s="8" t="s">
        <v>9611</v>
      </c>
      <c r="C6988" s="9" t="s">
        <v>9888</v>
      </c>
      <c r="D6988" s="10" t="s">
        <v>9889</v>
      </c>
      <c r="E6988" s="11" t="s">
        <v>9890</v>
      </c>
      <c r="F6988" s="6">
        <v>394020</v>
      </c>
      <c r="G6988" s="6" t="s">
        <v>6911</v>
      </c>
      <c r="H6988" s="16">
        <v>198590838</v>
      </c>
      <c r="I6988" s="12" t="s">
        <v>9891</v>
      </c>
      <c r="J6988" s="12" t="s">
        <v>9562</v>
      </c>
      <c r="K6988" s="15">
        <v>195560284</v>
      </c>
      <c r="L6988" s="13" t="s">
        <v>70</v>
      </c>
      <c r="M6988" s="7">
        <v>1</v>
      </c>
      <c r="N6988" s="14"/>
    </row>
    <row r="6989" spans="1:14" ht="126">
      <c r="A6989" s="6">
        <v>6988</v>
      </c>
      <c r="B6989" s="8" t="s">
        <v>9611</v>
      </c>
      <c r="C6989" s="9" t="s">
        <v>3782</v>
      </c>
      <c r="D6989" s="10" t="s">
        <v>926</v>
      </c>
      <c r="E6989" s="11" t="s">
        <v>9890</v>
      </c>
      <c r="F6989" s="6">
        <v>394020</v>
      </c>
      <c r="G6989" s="6" t="s">
        <v>6911</v>
      </c>
      <c r="H6989" s="16">
        <v>176595625.07499999</v>
      </c>
      <c r="I6989" s="12" t="s">
        <v>9891</v>
      </c>
      <c r="J6989" s="12" t="s">
        <v>9562</v>
      </c>
      <c r="K6989" s="15">
        <v>195560284</v>
      </c>
      <c r="L6989" s="13" t="s">
        <v>70</v>
      </c>
      <c r="M6989" s="7">
        <v>0.51</v>
      </c>
      <c r="N6989" s="14"/>
    </row>
    <row r="6990" spans="1:14" ht="126">
      <c r="A6990" s="6">
        <v>6989</v>
      </c>
      <c r="B6990" s="8" t="s">
        <v>9611</v>
      </c>
      <c r="C6990" s="9" t="s">
        <v>9878</v>
      </c>
      <c r="D6990" s="10" t="s">
        <v>9879</v>
      </c>
      <c r="E6990" s="11" t="s">
        <v>9890</v>
      </c>
      <c r="F6990" s="6">
        <v>394020</v>
      </c>
      <c r="G6990" s="6" t="s">
        <v>6911</v>
      </c>
      <c r="H6990" s="16">
        <v>176595625.07499999</v>
      </c>
      <c r="I6990" s="12" t="s">
        <v>9891</v>
      </c>
      <c r="J6990" s="12" t="s">
        <v>9562</v>
      </c>
      <c r="K6990" s="15">
        <v>195560284</v>
      </c>
      <c r="L6990" s="13" t="s">
        <v>70</v>
      </c>
      <c r="M6990" s="7">
        <v>0.49</v>
      </c>
      <c r="N6990" s="14"/>
    </row>
    <row r="6991" spans="1:14" ht="94.5">
      <c r="A6991" s="6">
        <v>6990</v>
      </c>
      <c r="B6991" s="8" t="s">
        <v>9611</v>
      </c>
      <c r="C6991" s="9" t="s">
        <v>9878</v>
      </c>
      <c r="D6991" s="10" t="s">
        <v>9879</v>
      </c>
      <c r="E6991" s="11" t="s">
        <v>9892</v>
      </c>
      <c r="F6991" s="6">
        <v>501963</v>
      </c>
      <c r="G6991" s="6" t="s">
        <v>7483</v>
      </c>
      <c r="H6991" s="16">
        <v>95597145</v>
      </c>
      <c r="I6991" s="12">
        <v>44379</v>
      </c>
      <c r="J6991" s="12" t="s">
        <v>5184</v>
      </c>
      <c r="K6991" s="15">
        <v>34826857</v>
      </c>
      <c r="L6991" s="13" t="s">
        <v>14</v>
      </c>
      <c r="M6991" s="7">
        <v>1</v>
      </c>
      <c r="N6991" s="14"/>
    </row>
    <row r="6992" spans="1:14" ht="94.5">
      <c r="A6992" s="6">
        <v>6991</v>
      </c>
      <c r="B6992" s="8" t="s">
        <v>9611</v>
      </c>
      <c r="C6992" s="9" t="s">
        <v>9893</v>
      </c>
      <c r="D6992" s="10" t="s">
        <v>9894</v>
      </c>
      <c r="E6992" s="11" t="s">
        <v>9895</v>
      </c>
      <c r="F6992" s="6">
        <v>419949</v>
      </c>
      <c r="G6992" s="6" t="s">
        <v>801</v>
      </c>
      <c r="H6992" s="16">
        <v>17706945</v>
      </c>
      <c r="I6992" s="12">
        <v>43989</v>
      </c>
      <c r="J6992" s="12">
        <v>44359</v>
      </c>
      <c r="K6992" s="15"/>
      <c r="L6992" s="13" t="s">
        <v>14</v>
      </c>
      <c r="M6992" s="7">
        <v>1</v>
      </c>
      <c r="N6992" s="14"/>
    </row>
    <row r="6993" spans="1:14" ht="94.5">
      <c r="A6993" s="6">
        <v>6992</v>
      </c>
      <c r="B6993" s="8" t="s">
        <v>9611</v>
      </c>
      <c r="C6993" s="9" t="s">
        <v>9893</v>
      </c>
      <c r="D6993" s="10" t="s">
        <v>9894</v>
      </c>
      <c r="E6993" s="11" t="s">
        <v>9896</v>
      </c>
      <c r="F6993" s="6">
        <v>494042</v>
      </c>
      <c r="G6993" s="6" t="s">
        <v>9897</v>
      </c>
      <c r="H6993" s="16">
        <v>3755967.9819999998</v>
      </c>
      <c r="I6993" s="12" t="s">
        <v>9898</v>
      </c>
      <c r="J6993" s="12">
        <v>44658</v>
      </c>
      <c r="K6993" s="15">
        <v>3605776</v>
      </c>
      <c r="L6993" s="13" t="s">
        <v>14</v>
      </c>
      <c r="M6993" s="7">
        <v>1</v>
      </c>
      <c r="N6993" s="14"/>
    </row>
    <row r="6994" spans="1:14" ht="252">
      <c r="A6994" s="6">
        <v>6993</v>
      </c>
      <c r="B6994" s="8" t="s">
        <v>9611</v>
      </c>
      <c r="C6994" s="9" t="s">
        <v>9893</v>
      </c>
      <c r="D6994" s="10" t="s">
        <v>9894</v>
      </c>
      <c r="E6994" s="11" t="s">
        <v>9899</v>
      </c>
      <c r="F6994" s="6">
        <v>289566</v>
      </c>
      <c r="G6994" s="6" t="s">
        <v>9900</v>
      </c>
      <c r="H6994" s="16">
        <v>21832263</v>
      </c>
      <c r="I6994" s="12">
        <v>43653</v>
      </c>
      <c r="J6994" s="12">
        <v>44172</v>
      </c>
      <c r="K6994" s="15">
        <v>21480010</v>
      </c>
      <c r="L6994" s="13" t="s">
        <v>14</v>
      </c>
      <c r="M6994" s="7">
        <v>1</v>
      </c>
      <c r="N6994" s="14"/>
    </row>
    <row r="6995" spans="1:14" ht="94.5">
      <c r="A6995" s="6">
        <v>6994</v>
      </c>
      <c r="B6995" s="8" t="s">
        <v>9611</v>
      </c>
      <c r="C6995" s="9" t="s">
        <v>9893</v>
      </c>
      <c r="D6995" s="10" t="s">
        <v>9894</v>
      </c>
      <c r="E6995" s="11" t="s">
        <v>9901</v>
      </c>
      <c r="F6995" s="6">
        <v>302454</v>
      </c>
      <c r="G6995" s="6" t="s">
        <v>6911</v>
      </c>
      <c r="H6995" s="16">
        <v>41808242.527999997</v>
      </c>
      <c r="I6995" s="12" t="s">
        <v>8953</v>
      </c>
      <c r="J6995" s="12" t="s">
        <v>9902</v>
      </c>
      <c r="K6995" s="15">
        <v>37524165</v>
      </c>
      <c r="L6995" s="13" t="s">
        <v>14</v>
      </c>
      <c r="M6995" s="7">
        <v>1</v>
      </c>
      <c r="N6995" s="14"/>
    </row>
    <row r="6996" spans="1:14" ht="94.5">
      <c r="A6996" s="6">
        <v>6995</v>
      </c>
      <c r="B6996" s="8" t="s">
        <v>9611</v>
      </c>
      <c r="C6996" s="9" t="s">
        <v>9903</v>
      </c>
      <c r="D6996" s="10" t="s">
        <v>9904</v>
      </c>
      <c r="E6996" s="11" t="s">
        <v>9905</v>
      </c>
      <c r="F6996" s="6">
        <v>419948</v>
      </c>
      <c r="G6996" s="6" t="s">
        <v>801</v>
      </c>
      <c r="H6996" s="16">
        <v>17792747</v>
      </c>
      <c r="I6996" s="12">
        <v>44019</v>
      </c>
      <c r="J6996" s="12">
        <v>44024</v>
      </c>
      <c r="K6996" s="15"/>
      <c r="L6996" s="13" t="s">
        <v>14</v>
      </c>
      <c r="M6996" s="7">
        <v>1</v>
      </c>
      <c r="N6996" s="14"/>
    </row>
    <row r="6997" spans="1:14" ht="126">
      <c r="A6997" s="6">
        <v>6996</v>
      </c>
      <c r="B6997" s="8" t="s">
        <v>9611</v>
      </c>
      <c r="C6997" s="9" t="s">
        <v>9906</v>
      </c>
      <c r="D6997" s="10" t="s">
        <v>9904</v>
      </c>
      <c r="E6997" s="11" t="s">
        <v>9907</v>
      </c>
      <c r="F6997" s="6">
        <v>365083</v>
      </c>
      <c r="G6997" s="6" t="s">
        <v>77</v>
      </c>
      <c r="H6997" s="16">
        <v>19362379.088</v>
      </c>
      <c r="I6997" s="12" t="s">
        <v>9908</v>
      </c>
      <c r="J6997" s="12" t="s">
        <v>9909</v>
      </c>
      <c r="K6997" s="15">
        <v>12507200</v>
      </c>
      <c r="L6997" s="13" t="s">
        <v>14</v>
      </c>
      <c r="M6997" s="7">
        <v>1</v>
      </c>
      <c r="N6997" s="14"/>
    </row>
    <row r="6998" spans="1:14" ht="63">
      <c r="A6998" s="6">
        <v>6997</v>
      </c>
      <c r="B6998" s="8" t="s">
        <v>9611</v>
      </c>
      <c r="C6998" s="9" t="s">
        <v>9910</v>
      </c>
      <c r="D6998" s="10" t="s">
        <v>9911</v>
      </c>
      <c r="E6998" s="11" t="s">
        <v>9912</v>
      </c>
      <c r="F6998" s="6">
        <v>253067</v>
      </c>
      <c r="G6998" s="6" t="s">
        <v>9900</v>
      </c>
      <c r="H6998" s="16">
        <v>63281126</v>
      </c>
      <c r="I6998" s="12" t="s">
        <v>9913</v>
      </c>
      <c r="J6998" s="12" t="s">
        <v>9914</v>
      </c>
      <c r="K6998" s="15">
        <v>63280450</v>
      </c>
      <c r="L6998" s="13" t="s">
        <v>14</v>
      </c>
      <c r="M6998" s="7">
        <v>1</v>
      </c>
      <c r="N6998" s="14"/>
    </row>
    <row r="6999" spans="1:14" ht="126">
      <c r="A6999" s="6">
        <v>6998</v>
      </c>
      <c r="B6999" s="8" t="s">
        <v>9611</v>
      </c>
      <c r="C6999" s="9" t="s">
        <v>9878</v>
      </c>
      <c r="D6999" s="10" t="s">
        <v>9879</v>
      </c>
      <c r="E6999" s="11" t="s">
        <v>9915</v>
      </c>
      <c r="F6999" s="6">
        <v>402029</v>
      </c>
      <c r="G6999" s="6" t="s">
        <v>7483</v>
      </c>
      <c r="H6999" s="16">
        <v>52999537</v>
      </c>
      <c r="I6999" s="12">
        <v>44140</v>
      </c>
      <c r="J6999" s="12" t="s">
        <v>9916</v>
      </c>
      <c r="K6999" s="15">
        <v>29272400</v>
      </c>
      <c r="L6999" s="13" t="s">
        <v>14</v>
      </c>
      <c r="M6999" s="7">
        <v>1</v>
      </c>
      <c r="N6999" s="14"/>
    </row>
    <row r="7000" spans="1:14" ht="94.5">
      <c r="A7000" s="6">
        <v>6999</v>
      </c>
      <c r="B7000" s="8" t="s">
        <v>9611</v>
      </c>
      <c r="C7000" s="9" t="s">
        <v>9917</v>
      </c>
      <c r="D7000" s="10" t="s">
        <v>9918</v>
      </c>
      <c r="E7000" s="11" t="s">
        <v>9919</v>
      </c>
      <c r="F7000" s="6">
        <v>402031</v>
      </c>
      <c r="G7000" s="6" t="s">
        <v>7483</v>
      </c>
      <c r="H7000" s="16">
        <v>31849829</v>
      </c>
      <c r="I7000" s="12">
        <v>44140</v>
      </c>
      <c r="J7000" s="12">
        <v>44450</v>
      </c>
      <c r="K7000" s="15"/>
      <c r="L7000" s="13" t="s">
        <v>70</v>
      </c>
      <c r="M7000" s="7">
        <v>1</v>
      </c>
      <c r="N7000" s="14"/>
    </row>
    <row r="7001" spans="1:14" ht="94.5">
      <c r="A7001" s="6">
        <v>7000</v>
      </c>
      <c r="B7001" s="8" t="s">
        <v>9611</v>
      </c>
      <c r="C7001" s="9" t="s">
        <v>9878</v>
      </c>
      <c r="D7001" s="10" t="s">
        <v>9879</v>
      </c>
      <c r="E7001" s="11" t="s">
        <v>9919</v>
      </c>
      <c r="F7001" s="6">
        <v>402031</v>
      </c>
      <c r="G7001" s="6" t="s">
        <v>7483</v>
      </c>
      <c r="H7001" s="16">
        <v>31849829</v>
      </c>
      <c r="I7001" s="12">
        <v>44140</v>
      </c>
      <c r="J7001" s="12">
        <v>44450</v>
      </c>
      <c r="K7001" s="15"/>
      <c r="L7001" s="13" t="s">
        <v>70</v>
      </c>
      <c r="M7001" s="7">
        <v>0.51</v>
      </c>
      <c r="N7001" s="14"/>
    </row>
    <row r="7002" spans="1:14" ht="94.5">
      <c r="A7002" s="6">
        <v>7001</v>
      </c>
      <c r="B7002" s="8" t="s">
        <v>9611</v>
      </c>
      <c r="C7002" s="9" t="s">
        <v>9675</v>
      </c>
      <c r="D7002" s="10" t="s">
        <v>9676</v>
      </c>
      <c r="E7002" s="11" t="s">
        <v>9919</v>
      </c>
      <c r="F7002" s="6">
        <v>402031</v>
      </c>
      <c r="G7002" s="6" t="s">
        <v>7483</v>
      </c>
      <c r="H7002" s="16">
        <v>31849829</v>
      </c>
      <c r="I7002" s="12">
        <v>44140</v>
      </c>
      <c r="J7002" s="12">
        <v>44450</v>
      </c>
      <c r="K7002" s="15"/>
      <c r="L7002" s="13" t="s">
        <v>70</v>
      </c>
      <c r="M7002" s="7">
        <v>0.49</v>
      </c>
      <c r="N7002" s="14"/>
    </row>
    <row r="7003" spans="1:14" ht="94.5">
      <c r="A7003" s="6">
        <v>7002</v>
      </c>
      <c r="B7003" s="8" t="s">
        <v>9611</v>
      </c>
      <c r="C7003" s="9" t="s">
        <v>9910</v>
      </c>
      <c r="D7003" s="10" t="s">
        <v>9911</v>
      </c>
      <c r="E7003" s="11" t="s">
        <v>9920</v>
      </c>
      <c r="F7003" s="6">
        <v>396407</v>
      </c>
      <c r="G7003" s="6" t="s">
        <v>7483</v>
      </c>
      <c r="H7003" s="16">
        <v>32947254</v>
      </c>
      <c r="I7003" s="12">
        <v>44077</v>
      </c>
      <c r="J7003" s="12" t="s">
        <v>5540</v>
      </c>
      <c r="K7003" s="15">
        <v>19604000</v>
      </c>
      <c r="L7003" s="13" t="s">
        <v>14</v>
      </c>
      <c r="M7003" s="7">
        <v>1</v>
      </c>
      <c r="N7003" s="14"/>
    </row>
    <row r="7004" spans="1:14" ht="63">
      <c r="A7004" s="6">
        <v>7003</v>
      </c>
      <c r="B7004" s="8" t="s">
        <v>9611</v>
      </c>
      <c r="C7004" s="9" t="s">
        <v>9910</v>
      </c>
      <c r="D7004" s="10" t="s">
        <v>9911</v>
      </c>
      <c r="E7004" s="11" t="s">
        <v>9921</v>
      </c>
      <c r="F7004" s="6">
        <v>487765</v>
      </c>
      <c r="G7004" s="6" t="s">
        <v>608</v>
      </c>
      <c r="H7004" s="16">
        <v>16300313.93</v>
      </c>
      <c r="I7004" s="12" t="s">
        <v>4075</v>
      </c>
      <c r="J7004" s="12" t="s">
        <v>5545</v>
      </c>
      <c r="K7004" s="15">
        <v>16231180</v>
      </c>
      <c r="L7004" s="13" t="s">
        <v>14</v>
      </c>
      <c r="M7004" s="7">
        <v>1</v>
      </c>
      <c r="N7004" s="14"/>
    </row>
    <row r="7005" spans="1:14" ht="63">
      <c r="A7005" s="6">
        <v>7004</v>
      </c>
      <c r="B7005" s="8" t="s">
        <v>9611</v>
      </c>
      <c r="C7005" s="9" t="s">
        <v>9773</v>
      </c>
      <c r="D7005" s="10" t="s">
        <v>9713</v>
      </c>
      <c r="E7005" s="11" t="s">
        <v>9922</v>
      </c>
      <c r="F7005" s="6">
        <v>487774</v>
      </c>
      <c r="G7005" s="6" t="s">
        <v>608</v>
      </c>
      <c r="H7005" s="16">
        <v>22317538.140000001</v>
      </c>
      <c r="I7005" s="12" t="s">
        <v>4075</v>
      </c>
      <c r="J7005" s="12" t="s">
        <v>9923</v>
      </c>
      <c r="K7005" s="15">
        <v>21697620</v>
      </c>
      <c r="L7005" s="13" t="s">
        <v>14</v>
      </c>
      <c r="M7005" s="7">
        <v>1</v>
      </c>
      <c r="N7005" s="14"/>
    </row>
    <row r="7006" spans="1:14" ht="173.25">
      <c r="A7006" s="6">
        <v>7005</v>
      </c>
      <c r="B7006" s="8" t="s">
        <v>9611</v>
      </c>
      <c r="C7006" s="9" t="s">
        <v>9924</v>
      </c>
      <c r="D7006" s="10" t="s">
        <v>9925</v>
      </c>
      <c r="E7006" s="11" t="s">
        <v>9926</v>
      </c>
      <c r="F7006" s="6">
        <v>487764</v>
      </c>
      <c r="G7006" s="6" t="s">
        <v>608</v>
      </c>
      <c r="H7006" s="16">
        <v>13747880.33</v>
      </c>
      <c r="I7006" s="12">
        <v>44378</v>
      </c>
      <c r="J7006" s="12" t="s">
        <v>5355</v>
      </c>
      <c r="K7006" s="15">
        <v>1973600</v>
      </c>
      <c r="L7006" s="13" t="s">
        <v>14</v>
      </c>
      <c r="M7006" s="7">
        <v>1</v>
      </c>
      <c r="N7006" s="14"/>
    </row>
    <row r="7007" spans="1:14" ht="78.75">
      <c r="A7007" s="6">
        <v>7006</v>
      </c>
      <c r="B7007" s="8" t="s">
        <v>9611</v>
      </c>
      <c r="C7007" s="9" t="s">
        <v>9773</v>
      </c>
      <c r="D7007" s="10" t="s">
        <v>9713</v>
      </c>
      <c r="E7007" s="11" t="s">
        <v>9927</v>
      </c>
      <c r="F7007" s="6">
        <v>489396</v>
      </c>
      <c r="G7007" s="6" t="s">
        <v>9643</v>
      </c>
      <c r="H7007" s="16">
        <v>45372167</v>
      </c>
      <c r="I7007" s="12">
        <v>43872</v>
      </c>
      <c r="J7007" s="12">
        <v>44352</v>
      </c>
      <c r="K7007" s="15">
        <v>45133060</v>
      </c>
      <c r="L7007" s="13" t="s">
        <v>14</v>
      </c>
      <c r="M7007" s="7">
        <v>1</v>
      </c>
      <c r="N7007" s="14"/>
    </row>
    <row r="7008" spans="1:14" ht="126">
      <c r="A7008" s="6">
        <v>7007</v>
      </c>
      <c r="B7008" s="8" t="s">
        <v>9611</v>
      </c>
      <c r="C7008" s="9" t="s">
        <v>9773</v>
      </c>
      <c r="D7008" s="10" t="s">
        <v>9713</v>
      </c>
      <c r="E7008" s="11" t="s">
        <v>9928</v>
      </c>
      <c r="F7008" s="6">
        <v>385314</v>
      </c>
      <c r="G7008" s="6" t="s">
        <v>7168</v>
      </c>
      <c r="H7008" s="16">
        <v>30030388</v>
      </c>
      <c r="I7008" s="12">
        <v>43863</v>
      </c>
      <c r="J7008" s="12">
        <v>43963</v>
      </c>
      <c r="K7008" s="15">
        <v>29990510</v>
      </c>
      <c r="L7008" s="13" t="s">
        <v>14</v>
      </c>
      <c r="M7008" s="7">
        <v>1</v>
      </c>
      <c r="N7008" s="14"/>
    </row>
    <row r="7009" spans="1:14" ht="94.5">
      <c r="A7009" s="6">
        <v>7008</v>
      </c>
      <c r="B7009" s="8" t="s">
        <v>9611</v>
      </c>
      <c r="C7009" s="9" t="s">
        <v>9929</v>
      </c>
      <c r="D7009" s="10" t="s">
        <v>9930</v>
      </c>
      <c r="E7009" s="11" t="s">
        <v>9931</v>
      </c>
      <c r="F7009" s="6">
        <v>522361</v>
      </c>
      <c r="G7009" s="6" t="s">
        <v>7168</v>
      </c>
      <c r="H7009" s="16">
        <v>21379421</v>
      </c>
      <c r="I7009" s="12" t="s">
        <v>9932</v>
      </c>
      <c r="J7009" s="12" t="s">
        <v>5273</v>
      </c>
      <c r="K7009" s="15">
        <v>21375825</v>
      </c>
      <c r="L7009" s="13" t="s">
        <v>14</v>
      </c>
      <c r="M7009" s="7">
        <v>1</v>
      </c>
      <c r="N7009" s="14"/>
    </row>
    <row r="7010" spans="1:14" ht="252">
      <c r="A7010" s="6">
        <v>7009</v>
      </c>
      <c r="B7010" s="8" t="s">
        <v>9611</v>
      </c>
      <c r="C7010" s="9" t="s">
        <v>9773</v>
      </c>
      <c r="D7010" s="10" t="s">
        <v>9713</v>
      </c>
      <c r="E7010" s="11" t="s">
        <v>9933</v>
      </c>
      <c r="F7010" s="6">
        <v>350865</v>
      </c>
      <c r="G7010" s="6" t="s">
        <v>7008</v>
      </c>
      <c r="H7010" s="16">
        <v>36900435</v>
      </c>
      <c r="I7010" s="12" t="s">
        <v>88</v>
      </c>
      <c r="J7010" s="12" t="s">
        <v>9934</v>
      </c>
      <c r="K7010" s="15">
        <v>35177800</v>
      </c>
      <c r="L7010" s="13" t="s">
        <v>14</v>
      </c>
      <c r="M7010" s="7">
        <v>1</v>
      </c>
      <c r="N7010" s="14"/>
    </row>
    <row r="7011" spans="1:14" ht="63">
      <c r="A7011" s="6">
        <v>7010</v>
      </c>
      <c r="B7011" s="8" t="s">
        <v>9611</v>
      </c>
      <c r="C7011" s="9" t="s">
        <v>9935</v>
      </c>
      <c r="D7011" s="10" t="s">
        <v>9936</v>
      </c>
      <c r="E7011" s="11" t="s">
        <v>9937</v>
      </c>
      <c r="F7011" s="6">
        <v>329376</v>
      </c>
      <c r="G7011" s="6" t="s">
        <v>7008</v>
      </c>
      <c r="H7011" s="16">
        <v>4949652</v>
      </c>
      <c r="I7011" s="12" t="s">
        <v>9938</v>
      </c>
      <c r="J7011" s="12" t="s">
        <v>9939</v>
      </c>
      <c r="K7011" s="15">
        <v>4926100</v>
      </c>
      <c r="L7011" s="13" t="s">
        <v>14</v>
      </c>
      <c r="M7011" s="7">
        <v>1</v>
      </c>
      <c r="N7011" s="14"/>
    </row>
    <row r="7012" spans="1:14" ht="63">
      <c r="A7012" s="6">
        <v>7011</v>
      </c>
      <c r="B7012" s="8" t="s">
        <v>9611</v>
      </c>
      <c r="C7012" s="9" t="s">
        <v>9940</v>
      </c>
      <c r="D7012" s="10" t="s">
        <v>9941</v>
      </c>
      <c r="E7012" s="11" t="s">
        <v>9942</v>
      </c>
      <c r="F7012" s="6">
        <v>487779</v>
      </c>
      <c r="G7012" s="6" t="s">
        <v>608</v>
      </c>
      <c r="H7012" s="16">
        <v>4888712.3499999996</v>
      </c>
      <c r="I7012" s="12">
        <v>44146</v>
      </c>
      <c r="J7012" s="12" t="s">
        <v>8248</v>
      </c>
      <c r="K7012" s="15">
        <v>4882470</v>
      </c>
      <c r="L7012" s="13" t="s">
        <v>14</v>
      </c>
      <c r="M7012" s="7">
        <v>1</v>
      </c>
      <c r="N7012" s="14"/>
    </row>
    <row r="7013" spans="1:14" ht="63">
      <c r="A7013" s="6">
        <v>7012</v>
      </c>
      <c r="B7013" s="8" t="s">
        <v>9611</v>
      </c>
      <c r="C7013" s="9" t="s">
        <v>9943</v>
      </c>
      <c r="D7013" s="10" t="s">
        <v>9944</v>
      </c>
      <c r="E7013" s="11" t="s">
        <v>9945</v>
      </c>
      <c r="F7013" s="6">
        <v>487771</v>
      </c>
      <c r="G7013" s="6" t="s">
        <v>608</v>
      </c>
      <c r="H7013" s="16">
        <v>11754834.5</v>
      </c>
      <c r="I7013" s="12">
        <v>44146</v>
      </c>
      <c r="J7013" s="12">
        <v>44472</v>
      </c>
      <c r="K7013" s="15">
        <v>9800000</v>
      </c>
      <c r="L7013" s="13" t="s">
        <v>14</v>
      </c>
      <c r="M7013" s="7">
        <v>1</v>
      </c>
      <c r="N7013" s="14"/>
    </row>
    <row r="7014" spans="1:14" ht="63">
      <c r="A7014" s="6">
        <v>7013</v>
      </c>
      <c r="B7014" s="8" t="s">
        <v>9611</v>
      </c>
      <c r="C7014" s="9" t="s">
        <v>9946</v>
      </c>
      <c r="D7014" s="10" t="s">
        <v>9947</v>
      </c>
      <c r="E7014" s="11" t="s">
        <v>9948</v>
      </c>
      <c r="F7014" s="6">
        <v>487772</v>
      </c>
      <c r="G7014" s="6" t="s">
        <v>608</v>
      </c>
      <c r="H7014" s="16">
        <v>7805297.8499999996</v>
      </c>
      <c r="I7014" s="12" t="s">
        <v>8219</v>
      </c>
      <c r="J7014" s="12" t="s">
        <v>9949</v>
      </c>
      <c r="K7014" s="15">
        <v>7748298</v>
      </c>
      <c r="L7014" s="13" t="s">
        <v>14</v>
      </c>
      <c r="M7014" s="7">
        <v>1</v>
      </c>
      <c r="N7014" s="14"/>
    </row>
    <row r="7015" spans="1:14" ht="63">
      <c r="A7015" s="6">
        <v>7014</v>
      </c>
      <c r="B7015" s="8" t="s">
        <v>9611</v>
      </c>
      <c r="C7015" s="9" t="s">
        <v>9950</v>
      </c>
      <c r="D7015" s="10" t="s">
        <v>9951</v>
      </c>
      <c r="E7015" s="11" t="s">
        <v>9952</v>
      </c>
      <c r="F7015" s="6">
        <v>487763</v>
      </c>
      <c r="G7015" s="6" t="s">
        <v>608</v>
      </c>
      <c r="H7015" s="16">
        <v>861228.2</v>
      </c>
      <c r="I7015" s="12" t="s">
        <v>8198</v>
      </c>
      <c r="J7015" s="12" t="s">
        <v>8850</v>
      </c>
      <c r="K7015" s="15">
        <v>811430</v>
      </c>
      <c r="L7015" s="13" t="s">
        <v>14</v>
      </c>
      <c r="M7015" s="7">
        <v>1</v>
      </c>
      <c r="N7015" s="14"/>
    </row>
    <row r="7016" spans="1:14" ht="63">
      <c r="A7016" s="6">
        <v>7015</v>
      </c>
      <c r="B7016" s="8" t="s">
        <v>9611</v>
      </c>
      <c r="C7016" s="9" t="s">
        <v>9953</v>
      </c>
      <c r="D7016" s="10" t="s">
        <v>9954</v>
      </c>
      <c r="E7016" s="11" t="s">
        <v>9955</v>
      </c>
      <c r="F7016" s="6">
        <v>487775</v>
      </c>
      <c r="G7016" s="6" t="s">
        <v>608</v>
      </c>
      <c r="H7016" s="16">
        <v>10584260.65</v>
      </c>
      <c r="I7016" s="12">
        <v>44146</v>
      </c>
      <c r="J7016" s="12">
        <v>44472</v>
      </c>
      <c r="K7016" s="15">
        <v>2074050</v>
      </c>
      <c r="L7016" s="13" t="s">
        <v>14</v>
      </c>
      <c r="M7016" s="7">
        <v>1</v>
      </c>
      <c r="N7016" s="14"/>
    </row>
    <row r="7017" spans="1:14" ht="63">
      <c r="A7017" s="6">
        <v>7016</v>
      </c>
      <c r="B7017" s="8" t="s">
        <v>9611</v>
      </c>
      <c r="C7017" s="9" t="s">
        <v>9956</v>
      </c>
      <c r="D7017" s="10" t="s">
        <v>9957</v>
      </c>
      <c r="E7017" s="11" t="s">
        <v>9958</v>
      </c>
      <c r="F7017" s="6">
        <v>487759</v>
      </c>
      <c r="G7017" s="6" t="s">
        <v>608</v>
      </c>
      <c r="H7017" s="16">
        <v>2854853.55</v>
      </c>
      <c r="I7017" s="12" t="s">
        <v>5020</v>
      </c>
      <c r="J7017" s="12" t="s">
        <v>647</v>
      </c>
      <c r="K7017" s="15">
        <v>2854820</v>
      </c>
      <c r="L7017" s="13" t="s">
        <v>14</v>
      </c>
      <c r="M7017" s="7">
        <v>1</v>
      </c>
      <c r="N7017" s="14"/>
    </row>
    <row r="7018" spans="1:14" ht="63">
      <c r="A7018" s="6">
        <v>7017</v>
      </c>
      <c r="B7018" s="8" t="s">
        <v>9611</v>
      </c>
      <c r="C7018" s="9" t="s">
        <v>9959</v>
      </c>
      <c r="D7018" s="10" t="s">
        <v>9960</v>
      </c>
      <c r="E7018" s="11" t="s">
        <v>9961</v>
      </c>
      <c r="F7018" s="6">
        <v>487762</v>
      </c>
      <c r="G7018" s="6" t="s">
        <v>608</v>
      </c>
      <c r="H7018" s="16">
        <v>5015417</v>
      </c>
      <c r="I7018" s="12" t="s">
        <v>5020</v>
      </c>
      <c r="J7018" s="12">
        <v>44197</v>
      </c>
      <c r="K7018" s="15">
        <v>3592990</v>
      </c>
      <c r="L7018" s="13" t="s">
        <v>14</v>
      </c>
      <c r="M7018" s="7">
        <v>1</v>
      </c>
      <c r="N7018" s="14"/>
    </row>
    <row r="7019" spans="1:14" ht="63">
      <c r="A7019" s="6">
        <v>7018</v>
      </c>
      <c r="B7019" s="8" t="s">
        <v>9611</v>
      </c>
      <c r="C7019" s="9" t="s">
        <v>9962</v>
      </c>
      <c r="D7019" s="10" t="s">
        <v>9963</v>
      </c>
      <c r="E7019" s="11" t="s">
        <v>9964</v>
      </c>
      <c r="F7019" s="6">
        <v>487783</v>
      </c>
      <c r="G7019" s="6" t="s">
        <v>608</v>
      </c>
      <c r="H7019" s="16">
        <v>5579921.9000000004</v>
      </c>
      <c r="I7019" s="12" t="s">
        <v>8219</v>
      </c>
      <c r="J7019" s="12" t="s">
        <v>9965</v>
      </c>
      <c r="K7019" s="15">
        <v>5579260</v>
      </c>
      <c r="L7019" s="13" t="s">
        <v>14</v>
      </c>
      <c r="M7019" s="7">
        <v>1</v>
      </c>
      <c r="N7019" s="14"/>
    </row>
    <row r="7020" spans="1:14" ht="78.75">
      <c r="A7020" s="6">
        <v>7019</v>
      </c>
      <c r="B7020" s="8" t="s">
        <v>9611</v>
      </c>
      <c r="C7020" s="9" t="s">
        <v>9962</v>
      </c>
      <c r="D7020" s="10" t="s">
        <v>9963</v>
      </c>
      <c r="E7020" s="11" t="s">
        <v>9966</v>
      </c>
      <c r="F7020" s="6">
        <v>487768</v>
      </c>
      <c r="G7020" s="6" t="s">
        <v>608</v>
      </c>
      <c r="H7020" s="16">
        <v>12310978.75</v>
      </c>
      <c r="I7020" s="12" t="s">
        <v>8219</v>
      </c>
      <c r="J7020" s="12" t="s">
        <v>9949</v>
      </c>
      <c r="K7020" s="15">
        <v>2025000</v>
      </c>
      <c r="L7020" s="13" t="s">
        <v>14</v>
      </c>
      <c r="M7020" s="7">
        <v>1</v>
      </c>
      <c r="N7020" s="14"/>
    </row>
    <row r="7021" spans="1:14" ht="94.5">
      <c r="A7021" s="6">
        <v>7020</v>
      </c>
      <c r="B7021" s="8" t="s">
        <v>9611</v>
      </c>
      <c r="C7021" s="9" t="s">
        <v>9962</v>
      </c>
      <c r="D7021" s="10" t="s">
        <v>9963</v>
      </c>
      <c r="E7021" s="11" t="s">
        <v>9967</v>
      </c>
      <c r="F7021" s="6">
        <v>351555</v>
      </c>
      <c r="G7021" s="6" t="s">
        <v>7483</v>
      </c>
      <c r="H7021" s="16">
        <v>8601427</v>
      </c>
      <c r="I7021" s="12">
        <v>43657</v>
      </c>
      <c r="J7021" s="12">
        <v>44108</v>
      </c>
      <c r="K7021" s="15">
        <v>7820000</v>
      </c>
      <c r="L7021" s="13" t="s">
        <v>14</v>
      </c>
      <c r="M7021" s="7">
        <v>1</v>
      </c>
      <c r="N7021" s="14"/>
    </row>
    <row r="7022" spans="1:14" ht="63">
      <c r="A7022" s="6">
        <v>7021</v>
      </c>
      <c r="B7022" s="8" t="s">
        <v>9611</v>
      </c>
      <c r="C7022" s="9" t="s">
        <v>9968</v>
      </c>
      <c r="D7022" s="10" t="s">
        <v>9969</v>
      </c>
      <c r="E7022" s="11" t="s">
        <v>9970</v>
      </c>
      <c r="F7022" s="6">
        <v>487784</v>
      </c>
      <c r="G7022" s="6" t="s">
        <v>608</v>
      </c>
      <c r="H7022" s="16">
        <v>4945670.55</v>
      </c>
      <c r="I7022" s="12" t="s">
        <v>8219</v>
      </c>
      <c r="J7022" s="12" t="s">
        <v>9965</v>
      </c>
      <c r="K7022" s="15">
        <v>4945665</v>
      </c>
      <c r="L7022" s="13" t="s">
        <v>14</v>
      </c>
      <c r="M7022" s="7">
        <v>1</v>
      </c>
      <c r="N7022" s="14"/>
    </row>
    <row r="7023" spans="1:14" ht="47.25">
      <c r="A7023" s="6">
        <v>7022</v>
      </c>
      <c r="B7023" s="8" t="s">
        <v>9611</v>
      </c>
      <c r="C7023" s="9" t="s">
        <v>9971</v>
      </c>
      <c r="D7023" s="10" t="s">
        <v>9972</v>
      </c>
      <c r="E7023" s="11" t="s">
        <v>9973</v>
      </c>
      <c r="F7023" s="6">
        <v>487756</v>
      </c>
      <c r="G7023" s="6" t="s">
        <v>608</v>
      </c>
      <c r="H7023" s="16">
        <v>4488994.1500000004</v>
      </c>
      <c r="I7023" s="12" t="s">
        <v>8219</v>
      </c>
      <c r="J7023" s="12" t="s">
        <v>700</v>
      </c>
      <c r="K7023" s="15">
        <v>3487585</v>
      </c>
      <c r="L7023" s="13" t="s">
        <v>14</v>
      </c>
      <c r="M7023" s="7">
        <v>1</v>
      </c>
      <c r="N7023" s="14"/>
    </row>
    <row r="7024" spans="1:14" ht="63">
      <c r="A7024" s="6">
        <v>7023</v>
      </c>
      <c r="B7024" s="8" t="s">
        <v>9611</v>
      </c>
      <c r="C7024" s="9" t="s">
        <v>9974</v>
      </c>
      <c r="D7024" s="10" t="s">
        <v>9975</v>
      </c>
      <c r="E7024" s="11" t="s">
        <v>9976</v>
      </c>
      <c r="F7024" s="6">
        <v>487781</v>
      </c>
      <c r="G7024" s="6" t="s">
        <v>608</v>
      </c>
      <c r="H7024" s="16">
        <v>5015417.6399999997</v>
      </c>
      <c r="I7024" s="12" t="s">
        <v>5408</v>
      </c>
      <c r="J7024" s="12">
        <v>44501</v>
      </c>
      <c r="K7024" s="15">
        <v>3394790</v>
      </c>
      <c r="L7024" s="13" t="s">
        <v>14</v>
      </c>
      <c r="M7024" s="7">
        <v>1</v>
      </c>
      <c r="N7024" s="14"/>
    </row>
    <row r="7025" spans="1:14" ht="63">
      <c r="A7025" s="6">
        <v>7024</v>
      </c>
      <c r="B7025" s="8" t="s">
        <v>9611</v>
      </c>
      <c r="C7025" s="9" t="s">
        <v>9977</v>
      </c>
      <c r="D7025" s="10" t="s">
        <v>9978</v>
      </c>
      <c r="E7025" s="11" t="s">
        <v>9979</v>
      </c>
      <c r="F7025" s="6">
        <v>370351</v>
      </c>
      <c r="G7025" s="6" t="s">
        <v>608</v>
      </c>
      <c r="H7025" s="16">
        <v>1631963</v>
      </c>
      <c r="I7025" s="12">
        <v>43983</v>
      </c>
      <c r="J7025" s="12">
        <v>43955</v>
      </c>
      <c r="K7025" s="15">
        <v>1621960</v>
      </c>
      <c r="L7025" s="13" t="s">
        <v>14</v>
      </c>
      <c r="M7025" s="7">
        <v>1</v>
      </c>
      <c r="N7025" s="14"/>
    </row>
    <row r="7026" spans="1:14" ht="63">
      <c r="A7026" s="6">
        <v>7025</v>
      </c>
      <c r="B7026" s="8" t="s">
        <v>9611</v>
      </c>
      <c r="C7026" s="9" t="s">
        <v>9980</v>
      </c>
      <c r="D7026" s="10" t="s">
        <v>9981</v>
      </c>
      <c r="E7026" s="11" t="s">
        <v>9982</v>
      </c>
      <c r="F7026" s="6">
        <v>487758</v>
      </c>
      <c r="G7026" s="6" t="s">
        <v>608</v>
      </c>
      <c r="H7026" s="16">
        <v>1557116.5</v>
      </c>
      <c r="I7026" s="12" t="s">
        <v>8219</v>
      </c>
      <c r="J7026" s="12" t="s">
        <v>700</v>
      </c>
      <c r="K7026" s="15">
        <v>1557115</v>
      </c>
      <c r="L7026" s="13" t="s">
        <v>14</v>
      </c>
      <c r="M7026" s="7">
        <v>1</v>
      </c>
      <c r="N7026" s="14"/>
    </row>
    <row r="7027" spans="1:14" ht="78.75">
      <c r="A7027" s="6">
        <v>7026</v>
      </c>
      <c r="B7027" s="8" t="s">
        <v>9611</v>
      </c>
      <c r="C7027" s="9" t="s">
        <v>9983</v>
      </c>
      <c r="D7027" s="10" t="s">
        <v>9984</v>
      </c>
      <c r="E7027" s="11" t="s">
        <v>9985</v>
      </c>
      <c r="F7027" s="6">
        <v>487776</v>
      </c>
      <c r="G7027" s="6" t="s">
        <v>608</v>
      </c>
      <c r="H7027" s="16">
        <v>10437338.4</v>
      </c>
      <c r="I7027" s="12">
        <v>44146</v>
      </c>
      <c r="J7027" s="12">
        <v>44472</v>
      </c>
      <c r="K7027" s="15">
        <v>10368430</v>
      </c>
      <c r="L7027" s="13" t="s">
        <v>14</v>
      </c>
      <c r="M7027" s="7">
        <v>1</v>
      </c>
      <c r="N7027" s="14"/>
    </row>
    <row r="7028" spans="1:14" ht="78.75">
      <c r="A7028" s="6">
        <v>7027</v>
      </c>
      <c r="B7028" s="8" t="s">
        <v>9611</v>
      </c>
      <c r="C7028" s="9" t="s">
        <v>9983</v>
      </c>
      <c r="D7028" s="10" t="s">
        <v>9984</v>
      </c>
      <c r="E7028" s="11" t="s">
        <v>9986</v>
      </c>
      <c r="F7028" s="6">
        <v>351553</v>
      </c>
      <c r="G7028" s="6" t="s">
        <v>7483</v>
      </c>
      <c r="H7028" s="16">
        <v>4264594</v>
      </c>
      <c r="I7028" s="12" t="s">
        <v>9987</v>
      </c>
      <c r="J7028" s="12">
        <v>43956</v>
      </c>
      <c r="K7028" s="15">
        <v>3245000</v>
      </c>
      <c r="L7028" s="13" t="s">
        <v>14</v>
      </c>
      <c r="M7028" s="7">
        <v>1</v>
      </c>
      <c r="N7028" s="14"/>
    </row>
    <row r="7029" spans="1:14" ht="47.25">
      <c r="A7029" s="6">
        <v>7028</v>
      </c>
      <c r="B7029" s="8" t="s">
        <v>9611</v>
      </c>
      <c r="C7029" s="9" t="s">
        <v>9988</v>
      </c>
      <c r="D7029" s="10" t="s">
        <v>9989</v>
      </c>
      <c r="E7029" s="11" t="s">
        <v>9990</v>
      </c>
      <c r="F7029" s="6">
        <v>487782</v>
      </c>
      <c r="G7029" s="6" t="s">
        <v>608</v>
      </c>
      <c r="H7029" s="16">
        <v>4900307.0999999996</v>
      </c>
      <c r="I7029" s="12">
        <v>44146</v>
      </c>
      <c r="J7029" s="12" t="s">
        <v>8248</v>
      </c>
      <c r="K7029" s="15">
        <v>4609030</v>
      </c>
      <c r="L7029" s="13" t="s">
        <v>14</v>
      </c>
      <c r="M7029" s="7">
        <v>1</v>
      </c>
      <c r="N7029" s="14"/>
    </row>
    <row r="7030" spans="1:14" ht="94.5">
      <c r="A7030" s="6">
        <v>7029</v>
      </c>
      <c r="B7030" s="8" t="s">
        <v>9611</v>
      </c>
      <c r="C7030" s="9" t="s">
        <v>9991</v>
      </c>
      <c r="D7030" s="10" t="s">
        <v>9992</v>
      </c>
      <c r="E7030" s="11" t="s">
        <v>9993</v>
      </c>
      <c r="F7030" s="6">
        <v>487760</v>
      </c>
      <c r="G7030" s="6" t="s">
        <v>608</v>
      </c>
      <c r="H7030" s="16">
        <v>1694816</v>
      </c>
      <c r="I7030" s="12" t="s">
        <v>8198</v>
      </c>
      <c r="J7030" s="12" t="s">
        <v>8276</v>
      </c>
      <c r="K7030" s="15">
        <v>1691530</v>
      </c>
      <c r="L7030" s="13" t="s">
        <v>14</v>
      </c>
      <c r="M7030" s="7">
        <v>1</v>
      </c>
      <c r="N7030" s="14"/>
    </row>
    <row r="7031" spans="1:14" ht="63">
      <c r="A7031" s="6">
        <v>7030</v>
      </c>
      <c r="B7031" s="8" t="s">
        <v>9611</v>
      </c>
      <c r="C7031" s="9" t="s">
        <v>9994</v>
      </c>
      <c r="D7031" s="10" t="s">
        <v>9995</v>
      </c>
      <c r="E7031" s="11" t="s">
        <v>9996</v>
      </c>
      <c r="F7031" s="6">
        <v>487761</v>
      </c>
      <c r="G7031" s="6" t="s">
        <v>608</v>
      </c>
      <c r="H7031" s="16">
        <v>2805551.4</v>
      </c>
      <c r="I7031" s="12" t="s">
        <v>5020</v>
      </c>
      <c r="J7031" s="12">
        <v>44197</v>
      </c>
      <c r="K7031" s="15">
        <v>2801395</v>
      </c>
      <c r="L7031" s="13" t="s">
        <v>14</v>
      </c>
      <c r="M7031" s="7">
        <v>1</v>
      </c>
      <c r="N7031" s="14"/>
    </row>
    <row r="7032" spans="1:14" ht="63">
      <c r="A7032" s="6">
        <v>7031</v>
      </c>
      <c r="B7032" s="8" t="s">
        <v>9611</v>
      </c>
      <c r="C7032" s="9" t="s">
        <v>9994</v>
      </c>
      <c r="D7032" s="10" t="s">
        <v>9995</v>
      </c>
      <c r="E7032" s="11" t="s">
        <v>9997</v>
      </c>
      <c r="F7032" s="6">
        <v>487755</v>
      </c>
      <c r="G7032" s="6" t="s">
        <v>608</v>
      </c>
      <c r="H7032" s="16">
        <v>3683965.1</v>
      </c>
      <c r="I7032" s="12" t="s">
        <v>5020</v>
      </c>
      <c r="J7032" s="12" t="s">
        <v>5491</v>
      </c>
      <c r="K7032" s="15">
        <v>3682890</v>
      </c>
      <c r="L7032" s="13" t="s">
        <v>14</v>
      </c>
      <c r="M7032" s="7">
        <v>1</v>
      </c>
      <c r="N7032" s="14"/>
    </row>
    <row r="7033" spans="1:14" ht="94.5">
      <c r="A7033" s="6">
        <v>7032</v>
      </c>
      <c r="B7033" s="8" t="s">
        <v>9611</v>
      </c>
      <c r="C7033" s="9" t="s">
        <v>9994</v>
      </c>
      <c r="D7033" s="10" t="s">
        <v>9995</v>
      </c>
      <c r="E7033" s="11" t="s">
        <v>9998</v>
      </c>
      <c r="F7033" s="6">
        <v>519283</v>
      </c>
      <c r="G7033" s="6" t="s">
        <v>9884</v>
      </c>
      <c r="H7033" s="16">
        <v>3927934.6</v>
      </c>
      <c r="I7033" s="12" t="s">
        <v>9999</v>
      </c>
      <c r="J7033" s="12" t="s">
        <v>9885</v>
      </c>
      <c r="K7033" s="15">
        <v>3927000</v>
      </c>
      <c r="L7033" s="13" t="s">
        <v>14</v>
      </c>
      <c r="M7033" s="7">
        <v>1</v>
      </c>
      <c r="N7033" s="14"/>
    </row>
    <row r="7034" spans="1:14" ht="78.75">
      <c r="A7034" s="6">
        <v>7033</v>
      </c>
      <c r="B7034" s="8" t="s">
        <v>9611</v>
      </c>
      <c r="C7034" s="9" t="s">
        <v>10000</v>
      </c>
      <c r="D7034" s="10" t="s">
        <v>10001</v>
      </c>
      <c r="E7034" s="11" t="s">
        <v>10002</v>
      </c>
      <c r="F7034" s="6">
        <v>519284</v>
      </c>
      <c r="G7034" s="6" t="s">
        <v>9884</v>
      </c>
      <c r="H7034" s="16">
        <v>7048760.5999999996</v>
      </c>
      <c r="I7034" s="12" t="s">
        <v>9885</v>
      </c>
      <c r="J7034" s="12">
        <v>44866</v>
      </c>
      <c r="K7034" s="15">
        <v>6316600</v>
      </c>
      <c r="L7034" s="13" t="s">
        <v>14</v>
      </c>
      <c r="M7034" s="7">
        <v>1</v>
      </c>
      <c r="N7034" s="14"/>
    </row>
    <row r="7035" spans="1:14" ht="94.5">
      <c r="A7035" s="6">
        <v>7034</v>
      </c>
      <c r="B7035" s="8" t="s">
        <v>9611</v>
      </c>
      <c r="C7035" s="9" t="s">
        <v>10003</v>
      </c>
      <c r="D7035" s="10" t="s">
        <v>10004</v>
      </c>
      <c r="E7035" s="11" t="s">
        <v>10005</v>
      </c>
      <c r="F7035" s="6">
        <v>544367</v>
      </c>
      <c r="G7035" s="6" t="s">
        <v>9884</v>
      </c>
      <c r="H7035" s="16">
        <v>1912446.9</v>
      </c>
      <c r="I7035" s="12" t="s">
        <v>8353</v>
      </c>
      <c r="J7035" s="12">
        <v>44624</v>
      </c>
      <c r="K7035" s="15">
        <v>1912440</v>
      </c>
      <c r="L7035" s="13" t="s">
        <v>14</v>
      </c>
      <c r="M7035" s="7">
        <v>1</v>
      </c>
      <c r="N7035" s="14"/>
    </row>
    <row r="7036" spans="1:14" ht="78.75">
      <c r="A7036" s="6">
        <v>7035</v>
      </c>
      <c r="B7036" s="8" t="s">
        <v>9611</v>
      </c>
      <c r="C7036" s="9" t="s">
        <v>10006</v>
      </c>
      <c r="D7036" s="10" t="s">
        <v>10007</v>
      </c>
      <c r="E7036" s="11" t="s">
        <v>10008</v>
      </c>
      <c r="F7036" s="6">
        <v>507664</v>
      </c>
      <c r="G7036" s="6" t="s">
        <v>848</v>
      </c>
      <c r="H7036" s="16">
        <v>3498763.55</v>
      </c>
      <c r="I7036" s="12" t="s">
        <v>8226</v>
      </c>
      <c r="J7036" s="12">
        <v>44319</v>
      </c>
      <c r="K7036" s="15">
        <v>3491950</v>
      </c>
      <c r="L7036" s="13" t="s">
        <v>14</v>
      </c>
      <c r="M7036" s="7">
        <v>1</v>
      </c>
      <c r="N7036" s="14"/>
    </row>
    <row r="7037" spans="1:14" ht="78.75">
      <c r="A7037" s="6">
        <v>7036</v>
      </c>
      <c r="B7037" s="8" t="s">
        <v>9611</v>
      </c>
      <c r="C7037" s="9" t="s">
        <v>10009</v>
      </c>
      <c r="D7037" s="10" t="s">
        <v>10010</v>
      </c>
      <c r="E7037" s="11" t="s">
        <v>10011</v>
      </c>
      <c r="F7037" s="6">
        <v>507665</v>
      </c>
      <c r="G7037" s="6" t="s">
        <v>848</v>
      </c>
      <c r="H7037" s="16">
        <v>2179243</v>
      </c>
      <c r="I7037" s="12" t="s">
        <v>710</v>
      </c>
      <c r="J7037" s="12" t="s">
        <v>10012</v>
      </c>
      <c r="K7037" s="15">
        <v>2134000</v>
      </c>
      <c r="L7037" s="13" t="s">
        <v>14</v>
      </c>
      <c r="M7037" s="7">
        <v>1</v>
      </c>
      <c r="N7037" s="14"/>
    </row>
    <row r="7038" spans="1:14" ht="78.75">
      <c r="A7038" s="6">
        <v>7037</v>
      </c>
      <c r="B7038" s="8" t="s">
        <v>9611</v>
      </c>
      <c r="C7038" s="9" t="s">
        <v>10013</v>
      </c>
      <c r="D7038" s="10" t="s">
        <v>10014</v>
      </c>
      <c r="E7038" s="11" t="s">
        <v>10015</v>
      </c>
      <c r="F7038" s="6">
        <v>507666</v>
      </c>
      <c r="G7038" s="6" t="s">
        <v>848</v>
      </c>
      <c r="H7038" s="16">
        <v>2823326.85</v>
      </c>
      <c r="I7038" s="12" t="s">
        <v>10016</v>
      </c>
      <c r="J7038" s="12">
        <v>44230</v>
      </c>
      <c r="K7038" s="15">
        <v>2816880</v>
      </c>
      <c r="L7038" s="13" t="s">
        <v>14</v>
      </c>
      <c r="M7038" s="7">
        <v>1</v>
      </c>
      <c r="N7038" s="14"/>
    </row>
    <row r="7039" spans="1:14" ht="78.75">
      <c r="A7039" s="6">
        <v>7038</v>
      </c>
      <c r="B7039" s="8" t="s">
        <v>9611</v>
      </c>
      <c r="C7039" s="9" t="s">
        <v>10017</v>
      </c>
      <c r="D7039" s="10" t="s">
        <v>10018</v>
      </c>
      <c r="E7039" s="11" t="s">
        <v>10019</v>
      </c>
      <c r="F7039" s="6">
        <v>507667</v>
      </c>
      <c r="G7039" s="6" t="s">
        <v>848</v>
      </c>
      <c r="H7039" s="16">
        <v>7059398</v>
      </c>
      <c r="I7039" s="12" t="s">
        <v>710</v>
      </c>
      <c r="J7039" s="12">
        <v>44533</v>
      </c>
      <c r="K7039" s="15">
        <v>7043630</v>
      </c>
      <c r="L7039" s="13" t="s">
        <v>14</v>
      </c>
      <c r="M7039" s="7">
        <v>1</v>
      </c>
      <c r="N7039" s="14"/>
    </row>
    <row r="7040" spans="1:14" ht="110.25">
      <c r="A7040" s="6">
        <v>7039</v>
      </c>
      <c r="B7040" s="8" t="s">
        <v>9611</v>
      </c>
      <c r="C7040" s="9" t="s">
        <v>10020</v>
      </c>
      <c r="D7040" s="10" t="s">
        <v>10021</v>
      </c>
      <c r="E7040" s="11" t="s">
        <v>10022</v>
      </c>
      <c r="F7040" s="6">
        <v>507668</v>
      </c>
      <c r="G7040" s="6" t="s">
        <v>848</v>
      </c>
      <c r="H7040" s="16">
        <v>3541654.15</v>
      </c>
      <c r="I7040" s="12" t="s">
        <v>658</v>
      </c>
      <c r="J7040" s="12">
        <v>44200</v>
      </c>
      <c r="K7040" s="15">
        <v>1640650</v>
      </c>
      <c r="L7040" s="13" t="s">
        <v>14</v>
      </c>
      <c r="M7040" s="7">
        <v>1</v>
      </c>
      <c r="N7040" s="14"/>
    </row>
    <row r="7041" spans="1:14" ht="78.75">
      <c r="A7041" s="6">
        <v>7040</v>
      </c>
      <c r="B7041" s="8" t="s">
        <v>9611</v>
      </c>
      <c r="C7041" s="9" t="s">
        <v>10023</v>
      </c>
      <c r="D7041" s="10" t="s">
        <v>10024</v>
      </c>
      <c r="E7041" s="11" t="s">
        <v>10025</v>
      </c>
      <c r="F7041" s="6">
        <v>507670</v>
      </c>
      <c r="G7041" s="6" t="s">
        <v>848</v>
      </c>
      <c r="H7041" s="16">
        <v>4971893</v>
      </c>
      <c r="I7041" s="12" t="s">
        <v>10026</v>
      </c>
      <c r="J7041" s="12">
        <v>44503</v>
      </c>
      <c r="K7041" s="15">
        <v>2629000</v>
      </c>
      <c r="L7041" s="13" t="s">
        <v>14</v>
      </c>
      <c r="M7041" s="7">
        <v>1</v>
      </c>
      <c r="N7041" s="14"/>
    </row>
    <row r="7042" spans="1:14" ht="173.25">
      <c r="A7042" s="6">
        <v>7041</v>
      </c>
      <c r="B7042" s="8" t="s">
        <v>9611</v>
      </c>
      <c r="C7042" s="9" t="s">
        <v>10006</v>
      </c>
      <c r="D7042" s="10" t="s">
        <v>10007</v>
      </c>
      <c r="E7042" s="11" t="s">
        <v>10027</v>
      </c>
      <c r="F7042" s="6">
        <v>531239</v>
      </c>
      <c r="G7042" s="6" t="s">
        <v>3644</v>
      </c>
      <c r="H7042" s="16">
        <v>4488122.05</v>
      </c>
      <c r="I7042" s="12">
        <v>44502</v>
      </c>
      <c r="J7042" s="12" t="s">
        <v>4090</v>
      </c>
      <c r="K7042" s="15">
        <v>4485925</v>
      </c>
      <c r="L7042" s="13" t="s">
        <v>14</v>
      </c>
      <c r="M7042" s="7">
        <v>1</v>
      </c>
      <c r="N7042" s="14"/>
    </row>
    <row r="7043" spans="1:14" ht="126">
      <c r="A7043" s="6">
        <v>7042</v>
      </c>
      <c r="B7043" s="8" t="s">
        <v>9611</v>
      </c>
      <c r="C7043" s="9" t="s">
        <v>9684</v>
      </c>
      <c r="D7043" s="10" t="s">
        <v>9626</v>
      </c>
      <c r="E7043" s="11" t="s">
        <v>10028</v>
      </c>
      <c r="F7043" s="6">
        <v>254718</v>
      </c>
      <c r="G7043" s="6" t="s">
        <v>9643</v>
      </c>
      <c r="H7043" s="16">
        <v>9160991</v>
      </c>
      <c r="I7043" s="12">
        <v>43772</v>
      </c>
      <c r="J7043" s="12" t="s">
        <v>10029</v>
      </c>
      <c r="K7043" s="15">
        <v>8988340</v>
      </c>
      <c r="L7043" s="13" t="s">
        <v>14</v>
      </c>
      <c r="M7043" s="7">
        <v>1</v>
      </c>
      <c r="N7043" s="14"/>
    </row>
    <row r="7044" spans="1:14" ht="267.75">
      <c r="A7044" s="6">
        <v>7043</v>
      </c>
      <c r="B7044" s="8" t="s">
        <v>9611</v>
      </c>
      <c r="C7044" s="9" t="s">
        <v>9675</v>
      </c>
      <c r="D7044" s="10" t="s">
        <v>9676</v>
      </c>
      <c r="E7044" s="11" t="s">
        <v>10030</v>
      </c>
      <c r="F7044" s="6">
        <v>160315</v>
      </c>
      <c r="G7044" s="6" t="s">
        <v>9643</v>
      </c>
      <c r="H7044" s="16">
        <v>13563350</v>
      </c>
      <c r="I7044" s="12" t="s">
        <v>10031</v>
      </c>
      <c r="J7044" s="12" t="s">
        <v>10032</v>
      </c>
      <c r="K7044" s="15">
        <v>13553600</v>
      </c>
      <c r="L7044" s="13" t="s">
        <v>14</v>
      </c>
      <c r="M7044" s="7">
        <v>1</v>
      </c>
      <c r="N7044" s="14"/>
    </row>
    <row r="7045" spans="1:14" ht="157.5">
      <c r="A7045" s="6">
        <v>7044</v>
      </c>
      <c r="B7045" s="8" t="s">
        <v>9611</v>
      </c>
      <c r="C7045" s="9" t="s">
        <v>10033</v>
      </c>
      <c r="D7045" s="10" t="s">
        <v>10034</v>
      </c>
      <c r="E7045" s="11" t="s">
        <v>10035</v>
      </c>
      <c r="F7045" s="6">
        <v>390295</v>
      </c>
      <c r="G7045" s="6" t="s">
        <v>9643</v>
      </c>
      <c r="H7045" s="16">
        <v>22891360</v>
      </c>
      <c r="I7045" s="12" t="s">
        <v>9891</v>
      </c>
      <c r="J7045" s="12">
        <v>43872</v>
      </c>
      <c r="K7045" s="15">
        <v>21616550</v>
      </c>
      <c r="L7045" s="13" t="s">
        <v>70</v>
      </c>
      <c r="M7045" s="7">
        <v>1</v>
      </c>
      <c r="N7045" s="14"/>
    </row>
    <row r="7046" spans="1:14" ht="157.5">
      <c r="A7046" s="6">
        <v>7045</v>
      </c>
      <c r="B7046" s="8" t="s">
        <v>9611</v>
      </c>
      <c r="C7046" s="9" t="s">
        <v>10036</v>
      </c>
      <c r="D7046" s="10" t="s">
        <v>10037</v>
      </c>
      <c r="E7046" s="11" t="s">
        <v>10035</v>
      </c>
      <c r="F7046" s="6">
        <v>390295</v>
      </c>
      <c r="G7046" s="6" t="s">
        <v>9643</v>
      </c>
      <c r="H7046" s="16">
        <v>22891360</v>
      </c>
      <c r="I7046" s="12" t="s">
        <v>9891</v>
      </c>
      <c r="J7046" s="12">
        <v>43872</v>
      </c>
      <c r="K7046" s="15">
        <v>21616550</v>
      </c>
      <c r="L7046" s="13" t="s">
        <v>70</v>
      </c>
      <c r="M7046" s="7">
        <v>0.51</v>
      </c>
      <c r="N7046" s="14"/>
    </row>
    <row r="7047" spans="1:14" ht="157.5">
      <c r="A7047" s="6">
        <v>7046</v>
      </c>
      <c r="B7047" s="8" t="s">
        <v>9611</v>
      </c>
      <c r="C7047" s="9" t="s">
        <v>10038</v>
      </c>
      <c r="D7047" s="10" t="s">
        <v>9771</v>
      </c>
      <c r="E7047" s="11" t="s">
        <v>10035</v>
      </c>
      <c r="F7047" s="6">
        <v>390295</v>
      </c>
      <c r="G7047" s="6" t="s">
        <v>9643</v>
      </c>
      <c r="H7047" s="16">
        <v>22891360</v>
      </c>
      <c r="I7047" s="12" t="s">
        <v>9891</v>
      </c>
      <c r="J7047" s="12">
        <v>43872</v>
      </c>
      <c r="K7047" s="15">
        <v>21616550</v>
      </c>
      <c r="L7047" s="13" t="s">
        <v>70</v>
      </c>
      <c r="M7047" s="7">
        <v>0.49</v>
      </c>
      <c r="N7047" s="14"/>
    </row>
    <row r="7048" spans="1:14" ht="94.5">
      <c r="A7048" s="6">
        <v>7047</v>
      </c>
      <c r="B7048" s="8" t="s">
        <v>9611</v>
      </c>
      <c r="C7048" s="9" t="s">
        <v>10033</v>
      </c>
      <c r="D7048" s="10" t="s">
        <v>10034</v>
      </c>
      <c r="E7048" s="11" t="s">
        <v>10039</v>
      </c>
      <c r="F7048" s="6">
        <v>487769</v>
      </c>
      <c r="G7048" s="6" t="s">
        <v>608</v>
      </c>
      <c r="H7048" s="16">
        <v>15996998</v>
      </c>
      <c r="I7048" s="12" t="s">
        <v>9166</v>
      </c>
      <c r="J7048" s="12" t="s">
        <v>5545</v>
      </c>
      <c r="K7048" s="15">
        <v>15955780</v>
      </c>
      <c r="L7048" s="13" t="s">
        <v>70</v>
      </c>
      <c r="M7048" s="7">
        <v>1</v>
      </c>
      <c r="N7048" s="14"/>
    </row>
    <row r="7049" spans="1:14" ht="94.5">
      <c r="A7049" s="6">
        <v>7048</v>
      </c>
      <c r="B7049" s="8" t="s">
        <v>9611</v>
      </c>
      <c r="C7049" s="9" t="s">
        <v>10036</v>
      </c>
      <c r="D7049" s="10" t="s">
        <v>10037</v>
      </c>
      <c r="E7049" s="11" t="s">
        <v>10039</v>
      </c>
      <c r="F7049" s="6">
        <v>487769</v>
      </c>
      <c r="G7049" s="6" t="s">
        <v>608</v>
      </c>
      <c r="H7049" s="16">
        <v>15996998</v>
      </c>
      <c r="I7049" s="12" t="s">
        <v>9166</v>
      </c>
      <c r="J7049" s="12" t="s">
        <v>8353</v>
      </c>
      <c r="K7049" s="15">
        <v>15955780</v>
      </c>
      <c r="L7049" s="13" t="s">
        <v>70</v>
      </c>
      <c r="M7049" s="7">
        <v>0.51</v>
      </c>
      <c r="N7049" s="14"/>
    </row>
    <row r="7050" spans="1:14" ht="94.5">
      <c r="A7050" s="6">
        <v>7049</v>
      </c>
      <c r="B7050" s="8" t="s">
        <v>9611</v>
      </c>
      <c r="C7050" s="9" t="s">
        <v>10038</v>
      </c>
      <c r="D7050" s="10" t="s">
        <v>9771</v>
      </c>
      <c r="E7050" s="11" t="s">
        <v>10039</v>
      </c>
      <c r="F7050" s="6">
        <v>487769</v>
      </c>
      <c r="G7050" s="6" t="s">
        <v>608</v>
      </c>
      <c r="H7050" s="16">
        <v>15996998</v>
      </c>
      <c r="I7050" s="12" t="s">
        <v>9166</v>
      </c>
      <c r="J7050" s="12" t="s">
        <v>8353</v>
      </c>
      <c r="K7050" s="15">
        <v>15955780</v>
      </c>
      <c r="L7050" s="13" t="s">
        <v>70</v>
      </c>
      <c r="M7050" s="7">
        <v>0.49</v>
      </c>
      <c r="N7050" s="14"/>
    </row>
    <row r="7051" spans="1:14" ht="78.75">
      <c r="A7051" s="6">
        <v>7050</v>
      </c>
      <c r="B7051" s="8" t="s">
        <v>9611</v>
      </c>
      <c r="C7051" s="9" t="s">
        <v>10040</v>
      </c>
      <c r="D7051" s="10" t="s">
        <v>10041</v>
      </c>
      <c r="E7051" s="11" t="s">
        <v>10042</v>
      </c>
      <c r="F7051" s="6">
        <v>535256</v>
      </c>
      <c r="G7051" s="6" t="s">
        <v>7483</v>
      </c>
      <c r="H7051" s="16">
        <v>3236475</v>
      </c>
      <c r="I7051" s="12" t="s">
        <v>10043</v>
      </c>
      <c r="J7051" s="12">
        <v>44199</v>
      </c>
      <c r="K7051" s="15" t="s">
        <v>9630</v>
      </c>
      <c r="L7051" s="13" t="s">
        <v>14</v>
      </c>
      <c r="M7051" s="7">
        <v>1</v>
      </c>
      <c r="N7051" s="14"/>
    </row>
    <row r="7052" spans="1:14" ht="94.5">
      <c r="A7052" s="6">
        <v>7051</v>
      </c>
      <c r="B7052" s="8" t="s">
        <v>9611</v>
      </c>
      <c r="C7052" s="9" t="s">
        <v>10044</v>
      </c>
      <c r="D7052" s="10" t="s">
        <v>9767</v>
      </c>
      <c r="E7052" s="11" t="s">
        <v>9768</v>
      </c>
      <c r="F7052" s="6">
        <v>506106</v>
      </c>
      <c r="G7052" s="6" t="s">
        <v>7483</v>
      </c>
      <c r="H7052" s="16">
        <v>29786628</v>
      </c>
      <c r="I7052" s="12">
        <v>44502</v>
      </c>
      <c r="J7052" s="12" t="s">
        <v>4593</v>
      </c>
      <c r="K7052" s="15"/>
      <c r="L7052" s="13" t="s">
        <v>70</v>
      </c>
      <c r="M7052" s="7">
        <v>1</v>
      </c>
      <c r="N7052" s="14"/>
    </row>
    <row r="7053" spans="1:14" ht="94.5">
      <c r="A7053" s="6">
        <v>7052</v>
      </c>
      <c r="B7053" s="8" t="s">
        <v>9611</v>
      </c>
      <c r="C7053" s="9" t="s">
        <v>9769</v>
      </c>
      <c r="D7053" s="10" t="s">
        <v>3880</v>
      </c>
      <c r="E7053" s="11" t="s">
        <v>9768</v>
      </c>
      <c r="F7053" s="6">
        <v>506106</v>
      </c>
      <c r="G7053" s="6" t="s">
        <v>608</v>
      </c>
      <c r="H7053" s="16">
        <v>29786628</v>
      </c>
      <c r="I7053" s="12">
        <v>44502</v>
      </c>
      <c r="J7053" s="12" t="s">
        <v>4593</v>
      </c>
      <c r="K7053" s="15" t="s">
        <v>9630</v>
      </c>
      <c r="L7053" s="13" t="s">
        <v>70</v>
      </c>
      <c r="M7053" s="7">
        <v>0.51</v>
      </c>
      <c r="N7053" s="14"/>
    </row>
    <row r="7054" spans="1:14" ht="78.75">
      <c r="A7054" s="6">
        <v>7053</v>
      </c>
      <c r="B7054" s="8" t="s">
        <v>9611</v>
      </c>
      <c r="C7054" s="9" t="s">
        <v>10038</v>
      </c>
      <c r="D7054" s="10" t="s">
        <v>9771</v>
      </c>
      <c r="E7054" s="11" t="s">
        <v>9768</v>
      </c>
      <c r="F7054" s="6">
        <v>506106</v>
      </c>
      <c r="G7054" s="6" t="s">
        <v>608</v>
      </c>
      <c r="H7054" s="16">
        <v>29786628</v>
      </c>
      <c r="I7054" s="12">
        <v>44502</v>
      </c>
      <c r="J7054" s="12" t="s">
        <v>4593</v>
      </c>
      <c r="K7054" s="15" t="s">
        <v>9630</v>
      </c>
      <c r="L7054" s="13" t="s">
        <v>70</v>
      </c>
      <c r="M7054" s="7">
        <v>0.49</v>
      </c>
      <c r="N7054" s="14"/>
    </row>
    <row r="7055" spans="1:14" ht="94.5">
      <c r="A7055" s="6">
        <v>7054</v>
      </c>
      <c r="B7055" s="8" t="s">
        <v>9611</v>
      </c>
      <c r="C7055" s="9" t="s">
        <v>10044</v>
      </c>
      <c r="D7055" s="10" t="s">
        <v>9767</v>
      </c>
      <c r="E7055" s="11" t="s">
        <v>9768</v>
      </c>
      <c r="F7055" s="6">
        <v>506106</v>
      </c>
      <c r="G7055" s="6" t="s">
        <v>7483</v>
      </c>
      <c r="H7055" s="16">
        <v>29786628</v>
      </c>
      <c r="I7055" s="12">
        <v>44502</v>
      </c>
      <c r="J7055" s="12" t="s">
        <v>4593</v>
      </c>
      <c r="K7055" s="15"/>
      <c r="L7055" s="13" t="s">
        <v>70</v>
      </c>
      <c r="M7055" s="7">
        <v>1</v>
      </c>
      <c r="N7055" s="14"/>
    </row>
    <row r="7056" spans="1:14" ht="94.5">
      <c r="A7056" s="6">
        <v>7055</v>
      </c>
      <c r="B7056" s="8" t="s">
        <v>9611</v>
      </c>
      <c r="C7056" s="9" t="s">
        <v>9769</v>
      </c>
      <c r="D7056" s="10" t="s">
        <v>3880</v>
      </c>
      <c r="E7056" s="11" t="s">
        <v>9768</v>
      </c>
      <c r="F7056" s="6">
        <v>506106</v>
      </c>
      <c r="G7056" s="6" t="s">
        <v>608</v>
      </c>
      <c r="H7056" s="16">
        <v>29786628</v>
      </c>
      <c r="I7056" s="12">
        <v>44502</v>
      </c>
      <c r="J7056" s="12" t="s">
        <v>4593</v>
      </c>
      <c r="K7056" s="15" t="s">
        <v>9630</v>
      </c>
      <c r="L7056" s="13" t="s">
        <v>70</v>
      </c>
      <c r="M7056" s="7">
        <v>0.51</v>
      </c>
      <c r="N7056" s="14"/>
    </row>
    <row r="7057" spans="1:14" ht="78.75">
      <c r="A7057" s="6">
        <v>7056</v>
      </c>
      <c r="B7057" s="8" t="s">
        <v>9611</v>
      </c>
      <c r="C7057" s="9" t="s">
        <v>10038</v>
      </c>
      <c r="D7057" s="10" t="s">
        <v>9771</v>
      </c>
      <c r="E7057" s="11" t="s">
        <v>9768</v>
      </c>
      <c r="F7057" s="6">
        <v>506106</v>
      </c>
      <c r="G7057" s="6" t="s">
        <v>608</v>
      </c>
      <c r="H7057" s="16">
        <v>29786628</v>
      </c>
      <c r="I7057" s="12">
        <v>44502</v>
      </c>
      <c r="J7057" s="12" t="s">
        <v>4593</v>
      </c>
      <c r="K7057" s="15" t="s">
        <v>9630</v>
      </c>
      <c r="L7057" s="13" t="s">
        <v>70</v>
      </c>
      <c r="M7057" s="7">
        <v>0.49</v>
      </c>
      <c r="N7057" s="14"/>
    </row>
    <row r="7058" spans="1:14" ht="78.75">
      <c r="A7058" s="6">
        <v>7057</v>
      </c>
      <c r="B7058" s="8" t="s">
        <v>9611</v>
      </c>
      <c r="C7058" s="9" t="s">
        <v>10045</v>
      </c>
      <c r="D7058" s="10" t="s">
        <v>10046</v>
      </c>
      <c r="E7058" s="11" t="s">
        <v>10047</v>
      </c>
      <c r="F7058" s="6">
        <v>487777</v>
      </c>
      <c r="G7058" s="6" t="s">
        <v>608</v>
      </c>
      <c r="H7058" s="16">
        <v>1634024</v>
      </c>
      <c r="I7058" s="12">
        <v>43902</v>
      </c>
      <c r="J7058" s="12">
        <v>44381</v>
      </c>
      <c r="K7058" s="15">
        <v>1634000</v>
      </c>
      <c r="L7058" s="13" t="s">
        <v>70</v>
      </c>
      <c r="M7058" s="7">
        <v>1</v>
      </c>
      <c r="N7058" s="14"/>
    </row>
    <row r="7059" spans="1:14" ht="78.75">
      <c r="A7059" s="6">
        <v>7058</v>
      </c>
      <c r="B7059" s="8" t="s">
        <v>9611</v>
      </c>
      <c r="C7059" s="9" t="s">
        <v>9658</v>
      </c>
      <c r="D7059" s="10" t="s">
        <v>6960</v>
      </c>
      <c r="E7059" s="11" t="s">
        <v>10047</v>
      </c>
      <c r="F7059" s="6">
        <v>487777</v>
      </c>
      <c r="G7059" s="6" t="s">
        <v>608</v>
      </c>
      <c r="H7059" s="16">
        <v>1634024</v>
      </c>
      <c r="I7059" s="12">
        <v>43902</v>
      </c>
      <c r="J7059" s="12">
        <v>44381</v>
      </c>
      <c r="K7059" s="15">
        <v>1634000</v>
      </c>
      <c r="L7059" s="13" t="s">
        <v>14</v>
      </c>
      <c r="M7059" s="7">
        <v>0.51</v>
      </c>
      <c r="N7059" s="14"/>
    </row>
    <row r="7060" spans="1:14" ht="78.75">
      <c r="A7060" s="6">
        <v>7059</v>
      </c>
      <c r="B7060" s="8" t="s">
        <v>9611</v>
      </c>
      <c r="C7060" s="9" t="s">
        <v>10048</v>
      </c>
      <c r="D7060" s="10" t="s">
        <v>10049</v>
      </c>
      <c r="E7060" s="11" t="s">
        <v>10047</v>
      </c>
      <c r="F7060" s="6">
        <v>487777</v>
      </c>
      <c r="G7060" s="6" t="s">
        <v>608</v>
      </c>
      <c r="H7060" s="16">
        <v>1634024</v>
      </c>
      <c r="I7060" s="12">
        <v>43902</v>
      </c>
      <c r="J7060" s="12">
        <v>44381</v>
      </c>
      <c r="K7060" s="15">
        <v>1634000</v>
      </c>
      <c r="L7060" s="13" t="s">
        <v>70</v>
      </c>
      <c r="M7060" s="7">
        <v>0.49</v>
      </c>
      <c r="N7060" s="14"/>
    </row>
    <row r="7061" spans="1:14" ht="63">
      <c r="A7061" s="6">
        <v>7060</v>
      </c>
      <c r="B7061" s="8" t="s">
        <v>9611</v>
      </c>
      <c r="C7061" s="9" t="s">
        <v>10050</v>
      </c>
      <c r="D7061" s="10" t="s">
        <v>10051</v>
      </c>
      <c r="E7061" s="11" t="s">
        <v>10052</v>
      </c>
      <c r="F7061" s="6">
        <v>487770</v>
      </c>
      <c r="G7061" s="6" t="s">
        <v>608</v>
      </c>
      <c r="H7061" s="16">
        <v>10891061.25</v>
      </c>
      <c r="I7061" s="12" t="s">
        <v>10053</v>
      </c>
      <c r="J7061" s="12" t="s">
        <v>9949</v>
      </c>
      <c r="K7061" s="15">
        <v>10774790</v>
      </c>
      <c r="L7061" s="13" t="s">
        <v>14</v>
      </c>
      <c r="M7061" s="7">
        <v>1</v>
      </c>
      <c r="N7061" s="14"/>
    </row>
    <row r="7062" spans="1:14" ht="63">
      <c r="A7062" s="6">
        <v>7061</v>
      </c>
      <c r="B7062" s="8" t="s">
        <v>9611</v>
      </c>
      <c r="C7062" s="9" t="s">
        <v>10054</v>
      </c>
      <c r="D7062" s="10" t="s">
        <v>10055</v>
      </c>
      <c r="E7062" s="11" t="s">
        <v>10056</v>
      </c>
      <c r="F7062" s="6">
        <v>487780</v>
      </c>
      <c r="G7062" s="6" t="s">
        <v>608</v>
      </c>
      <c r="H7062" s="16">
        <v>5733694.5999999996</v>
      </c>
      <c r="I7062" s="12" t="s">
        <v>5020</v>
      </c>
      <c r="J7062" s="12">
        <v>44287</v>
      </c>
      <c r="K7062" s="15">
        <v>5728175</v>
      </c>
      <c r="L7062" s="13" t="s">
        <v>14</v>
      </c>
      <c r="M7062" s="7">
        <v>1</v>
      </c>
      <c r="N7062" s="14"/>
    </row>
    <row r="7063" spans="1:14" ht="78.75">
      <c r="A7063" s="6">
        <v>7062</v>
      </c>
      <c r="B7063" s="8" t="s">
        <v>9611</v>
      </c>
      <c r="C7063" s="9" t="s">
        <v>10057</v>
      </c>
      <c r="D7063" s="10" t="s">
        <v>10058</v>
      </c>
      <c r="E7063" s="11" t="s">
        <v>10059</v>
      </c>
      <c r="F7063" s="6">
        <v>487754</v>
      </c>
      <c r="G7063" s="6" t="s">
        <v>608</v>
      </c>
      <c r="H7063" s="16">
        <v>2524677.25</v>
      </c>
      <c r="I7063" s="12" t="s">
        <v>8219</v>
      </c>
      <c r="J7063" s="12">
        <v>44378</v>
      </c>
      <c r="K7063" s="15">
        <v>2523600</v>
      </c>
      <c r="L7063" s="13" t="s">
        <v>14</v>
      </c>
      <c r="M7063" s="7">
        <v>1</v>
      </c>
      <c r="N7063" s="14"/>
    </row>
    <row r="7064" spans="1:14" ht="78.75">
      <c r="A7064" s="6">
        <v>7063</v>
      </c>
      <c r="B7064" s="8" t="s">
        <v>9611</v>
      </c>
      <c r="C7064" s="9" t="s">
        <v>10060</v>
      </c>
      <c r="D7064" s="10" t="s">
        <v>10061</v>
      </c>
      <c r="E7064" s="11" t="s">
        <v>10062</v>
      </c>
      <c r="F7064" s="6">
        <v>487753</v>
      </c>
      <c r="G7064" s="6" t="s">
        <v>608</v>
      </c>
      <c r="H7064" s="16">
        <v>4176357.7</v>
      </c>
      <c r="I7064" s="12" t="s">
        <v>8198</v>
      </c>
      <c r="J7064" s="12" t="s">
        <v>8276</v>
      </c>
      <c r="K7064" s="15">
        <v>4174390</v>
      </c>
      <c r="L7064" s="13" t="s">
        <v>14</v>
      </c>
      <c r="M7064" s="7">
        <v>1</v>
      </c>
      <c r="N7064" s="14"/>
    </row>
    <row r="7065" spans="1:14" ht="409.5">
      <c r="A7065" s="6">
        <v>7064</v>
      </c>
      <c r="B7065" s="8" t="s">
        <v>9611</v>
      </c>
      <c r="C7065" s="9" t="s">
        <v>10063</v>
      </c>
      <c r="D7065" s="10" t="s">
        <v>10064</v>
      </c>
      <c r="E7065" s="11" t="s">
        <v>10065</v>
      </c>
      <c r="F7065" s="6">
        <v>526109</v>
      </c>
      <c r="G7065" s="6" t="s">
        <v>608</v>
      </c>
      <c r="H7065" s="16">
        <v>2670260</v>
      </c>
      <c r="I7065" s="12" t="s">
        <v>10066</v>
      </c>
      <c r="J7065" s="12">
        <v>44230</v>
      </c>
      <c r="K7065" s="15">
        <v>2622120</v>
      </c>
      <c r="L7065" s="13" t="s">
        <v>14</v>
      </c>
      <c r="M7065" s="7">
        <v>1</v>
      </c>
      <c r="N7065" s="14"/>
    </row>
    <row r="7066" spans="1:14" ht="110.25">
      <c r="A7066" s="6">
        <v>7065</v>
      </c>
      <c r="B7066" s="8" t="s">
        <v>9611</v>
      </c>
      <c r="C7066" s="9" t="s">
        <v>10067</v>
      </c>
      <c r="D7066" s="10" t="s">
        <v>9969</v>
      </c>
      <c r="E7066" s="11" t="s">
        <v>10068</v>
      </c>
      <c r="F7066" s="6">
        <v>482714</v>
      </c>
      <c r="G7066" s="6" t="s">
        <v>608</v>
      </c>
      <c r="H7066" s="16">
        <v>3989148</v>
      </c>
      <c r="I7066" s="12" t="s">
        <v>4017</v>
      </c>
      <c r="J7066" s="12" t="s">
        <v>9731</v>
      </c>
      <c r="K7066" s="15">
        <v>3988388</v>
      </c>
      <c r="L7066" s="13" t="s">
        <v>14</v>
      </c>
      <c r="M7066" s="7">
        <v>1</v>
      </c>
      <c r="N7066" s="14"/>
    </row>
    <row r="7067" spans="1:14" ht="94.5">
      <c r="A7067" s="6">
        <v>7066</v>
      </c>
      <c r="B7067" s="8" t="s">
        <v>9611</v>
      </c>
      <c r="C7067" s="9" t="s">
        <v>10069</v>
      </c>
      <c r="D7067" s="10" t="s">
        <v>10070</v>
      </c>
      <c r="E7067" s="11" t="s">
        <v>10071</v>
      </c>
      <c r="F7067" s="6">
        <v>487766</v>
      </c>
      <c r="G7067" s="6" t="s">
        <v>608</v>
      </c>
      <c r="H7067" s="16">
        <v>424684.2</v>
      </c>
      <c r="I7067" s="12" t="s">
        <v>8219</v>
      </c>
      <c r="J7067" s="12" t="s">
        <v>8574</v>
      </c>
      <c r="K7067" s="15">
        <v>424680</v>
      </c>
      <c r="L7067" s="13" t="s">
        <v>14</v>
      </c>
      <c r="M7067" s="7">
        <v>1</v>
      </c>
      <c r="N7067" s="14"/>
    </row>
    <row r="7068" spans="1:14" ht="94.5">
      <c r="A7068" s="6">
        <v>7067</v>
      </c>
      <c r="B7068" s="8" t="s">
        <v>9611</v>
      </c>
      <c r="C7068" s="9" t="s">
        <v>10072</v>
      </c>
      <c r="D7068" s="10" t="s">
        <v>10037</v>
      </c>
      <c r="E7068" s="11" t="s">
        <v>10073</v>
      </c>
      <c r="F7068" s="6">
        <v>487767</v>
      </c>
      <c r="G7068" s="6" t="s">
        <v>608</v>
      </c>
      <c r="H7068" s="16">
        <v>1370707</v>
      </c>
      <c r="I7068" s="12" t="s">
        <v>8198</v>
      </c>
      <c r="J7068" s="12" t="s">
        <v>10074</v>
      </c>
      <c r="K7068" s="15">
        <v>1361325</v>
      </c>
      <c r="L7068" s="13" t="s">
        <v>14</v>
      </c>
      <c r="M7068" s="7">
        <v>1</v>
      </c>
      <c r="N7068" s="14"/>
    </row>
    <row r="7069" spans="1:14" ht="94.5">
      <c r="A7069" s="6">
        <v>7068</v>
      </c>
      <c r="B7069" s="8" t="s">
        <v>9611</v>
      </c>
      <c r="C7069" s="9" t="s">
        <v>10075</v>
      </c>
      <c r="D7069" s="10" t="s">
        <v>10076</v>
      </c>
      <c r="E7069" s="11" t="s">
        <v>10077</v>
      </c>
      <c r="F7069" s="6">
        <v>516117</v>
      </c>
      <c r="G7069" s="6" t="s">
        <v>608</v>
      </c>
      <c r="H7069" s="16">
        <v>7297730.9000000004</v>
      </c>
      <c r="I7069" s="12">
        <v>44378</v>
      </c>
      <c r="J7069" s="12" t="s">
        <v>5355</v>
      </c>
      <c r="K7069" s="15">
        <v>7297720</v>
      </c>
      <c r="L7069" s="13" t="s">
        <v>14</v>
      </c>
      <c r="M7069" s="7">
        <v>1</v>
      </c>
      <c r="N7069" s="14"/>
    </row>
    <row r="7070" spans="1:14" ht="94.5">
      <c r="A7070" s="6">
        <v>7069</v>
      </c>
      <c r="B7070" s="8" t="s">
        <v>9611</v>
      </c>
      <c r="C7070" s="9" t="s">
        <v>10078</v>
      </c>
      <c r="D7070" s="10" t="s">
        <v>10079</v>
      </c>
      <c r="E7070" s="11" t="s">
        <v>10080</v>
      </c>
      <c r="F7070" s="6">
        <v>487757</v>
      </c>
      <c r="G7070" s="6" t="s">
        <v>608</v>
      </c>
      <c r="H7070" s="16">
        <v>2945665</v>
      </c>
      <c r="I7070" s="12" t="s">
        <v>635</v>
      </c>
      <c r="J7070" s="12" t="s">
        <v>5491</v>
      </c>
      <c r="K7070" s="15">
        <v>2945665</v>
      </c>
      <c r="L7070" s="13" t="s">
        <v>14</v>
      </c>
      <c r="M7070" s="7">
        <v>1</v>
      </c>
      <c r="N7070" s="14"/>
    </row>
    <row r="7071" spans="1:14" ht="78.75">
      <c r="A7071" s="6">
        <v>7070</v>
      </c>
      <c r="B7071" s="8" t="s">
        <v>9611</v>
      </c>
      <c r="C7071" s="9" t="s">
        <v>10081</v>
      </c>
      <c r="D7071" s="10" t="s">
        <v>10082</v>
      </c>
      <c r="E7071" s="11" t="s">
        <v>10083</v>
      </c>
      <c r="F7071" s="6">
        <v>415403</v>
      </c>
      <c r="G7071" s="6" t="s">
        <v>801</v>
      </c>
      <c r="H7071" s="16">
        <v>21000394</v>
      </c>
      <c r="I7071" s="12" t="s">
        <v>9138</v>
      </c>
      <c r="J7071" s="12" t="s">
        <v>10084</v>
      </c>
      <c r="K7071" s="15"/>
      <c r="L7071" s="13" t="s">
        <v>70</v>
      </c>
      <c r="M7071" s="7">
        <v>1</v>
      </c>
      <c r="N7071" s="14"/>
    </row>
    <row r="7072" spans="1:14" ht="78.75">
      <c r="A7072" s="6">
        <v>7071</v>
      </c>
      <c r="B7072" s="8" t="s">
        <v>9611</v>
      </c>
      <c r="C7072" s="9" t="s">
        <v>10085</v>
      </c>
      <c r="D7072" s="10" t="s">
        <v>10086</v>
      </c>
      <c r="E7072" s="11" t="s">
        <v>10083</v>
      </c>
      <c r="F7072" s="6">
        <v>415403</v>
      </c>
      <c r="G7072" s="6" t="s">
        <v>801</v>
      </c>
      <c r="H7072" s="16">
        <v>21000394</v>
      </c>
      <c r="I7072" s="12" t="s">
        <v>9138</v>
      </c>
      <c r="J7072" s="12" t="s">
        <v>10084</v>
      </c>
      <c r="K7072" s="15"/>
      <c r="L7072" s="13" t="s">
        <v>70</v>
      </c>
      <c r="M7072" s="7">
        <v>0.51</v>
      </c>
      <c r="N7072" s="14"/>
    </row>
    <row r="7073" spans="1:14" ht="78.75">
      <c r="A7073" s="6">
        <v>7072</v>
      </c>
      <c r="B7073" s="8" t="s">
        <v>9611</v>
      </c>
      <c r="C7073" s="9" t="s">
        <v>10087</v>
      </c>
      <c r="D7073" s="10" t="s">
        <v>10088</v>
      </c>
      <c r="E7073" s="11" t="s">
        <v>10083</v>
      </c>
      <c r="F7073" s="6">
        <v>415403</v>
      </c>
      <c r="G7073" s="6" t="s">
        <v>801</v>
      </c>
      <c r="H7073" s="16">
        <v>21000394</v>
      </c>
      <c r="I7073" s="12" t="s">
        <v>9138</v>
      </c>
      <c r="J7073" s="12" t="s">
        <v>10084</v>
      </c>
      <c r="K7073" s="15"/>
      <c r="L7073" s="13" t="s">
        <v>70</v>
      </c>
      <c r="M7073" s="7">
        <v>0.49</v>
      </c>
      <c r="N7073" s="14"/>
    </row>
    <row r="7074" spans="1:14" ht="94.5">
      <c r="A7074" s="6">
        <v>7073</v>
      </c>
      <c r="B7074" s="8" t="s">
        <v>9611</v>
      </c>
      <c r="C7074" s="9" t="s">
        <v>10089</v>
      </c>
      <c r="D7074" s="10" t="s">
        <v>10090</v>
      </c>
      <c r="E7074" s="11" t="s">
        <v>10091</v>
      </c>
      <c r="F7074" s="6">
        <v>385313</v>
      </c>
      <c r="G7074" s="6" t="s">
        <v>801</v>
      </c>
      <c r="H7074" s="16">
        <v>18191336</v>
      </c>
      <c r="I7074" s="12" t="s">
        <v>8192</v>
      </c>
      <c r="J7074" s="12" t="s">
        <v>8543</v>
      </c>
      <c r="K7074" s="15"/>
      <c r="L7074" s="13" t="s">
        <v>70</v>
      </c>
      <c r="M7074" s="7">
        <v>1</v>
      </c>
      <c r="N7074" s="14"/>
    </row>
    <row r="7075" spans="1:14" ht="94.5">
      <c r="A7075" s="6">
        <v>7074</v>
      </c>
      <c r="B7075" s="8" t="s">
        <v>9611</v>
      </c>
      <c r="C7075" s="9" t="s">
        <v>10092</v>
      </c>
      <c r="D7075" s="10" t="s">
        <v>9622</v>
      </c>
      <c r="E7075" s="11" t="s">
        <v>10091</v>
      </c>
      <c r="F7075" s="6">
        <v>385313</v>
      </c>
      <c r="G7075" s="6" t="s">
        <v>801</v>
      </c>
      <c r="H7075" s="16">
        <v>18191336</v>
      </c>
      <c r="I7075" s="12" t="s">
        <v>8192</v>
      </c>
      <c r="J7075" s="12" t="s">
        <v>8543</v>
      </c>
      <c r="K7075" s="15"/>
      <c r="L7075" s="13" t="s">
        <v>70</v>
      </c>
      <c r="M7075" s="7">
        <v>0.51</v>
      </c>
      <c r="N7075" s="14"/>
    </row>
    <row r="7076" spans="1:14" ht="94.5">
      <c r="A7076" s="6">
        <v>7075</v>
      </c>
      <c r="B7076" s="8" t="s">
        <v>9611</v>
      </c>
      <c r="C7076" s="9" t="s">
        <v>10093</v>
      </c>
      <c r="D7076" s="10" t="s">
        <v>3259</v>
      </c>
      <c r="E7076" s="11" t="s">
        <v>10091</v>
      </c>
      <c r="F7076" s="6">
        <v>385313</v>
      </c>
      <c r="G7076" s="6" t="s">
        <v>801</v>
      </c>
      <c r="H7076" s="16">
        <v>18191336</v>
      </c>
      <c r="I7076" s="12" t="s">
        <v>8192</v>
      </c>
      <c r="J7076" s="12" t="s">
        <v>8543</v>
      </c>
      <c r="K7076" s="15"/>
      <c r="L7076" s="13" t="s">
        <v>70</v>
      </c>
      <c r="M7076" s="7">
        <v>0.49</v>
      </c>
      <c r="N7076" s="14"/>
    </row>
    <row r="7077" spans="1:14" ht="94.5">
      <c r="A7077" s="6">
        <v>7076</v>
      </c>
      <c r="B7077" s="8" t="s">
        <v>9611</v>
      </c>
      <c r="C7077" s="9" t="s">
        <v>10094</v>
      </c>
      <c r="D7077" s="10" t="s">
        <v>10095</v>
      </c>
      <c r="E7077" s="11" t="s">
        <v>10096</v>
      </c>
      <c r="F7077" s="6">
        <v>539013</v>
      </c>
      <c r="G7077" s="6" t="s">
        <v>359</v>
      </c>
      <c r="H7077" s="16">
        <v>475132.05</v>
      </c>
      <c r="I7077" s="12">
        <v>44199</v>
      </c>
      <c r="J7077" s="12" t="s">
        <v>10097</v>
      </c>
      <c r="K7077" s="15"/>
      <c r="L7077" s="13" t="s">
        <v>14</v>
      </c>
      <c r="M7077" s="7">
        <v>1</v>
      </c>
      <c r="N7077" s="14"/>
    </row>
    <row r="7078" spans="1:14" ht="94.5">
      <c r="A7078" s="6">
        <v>7077</v>
      </c>
      <c r="B7078" s="8" t="s">
        <v>9611</v>
      </c>
      <c r="C7078" s="9" t="s">
        <v>10098</v>
      </c>
      <c r="D7078" s="10" t="s">
        <v>10099</v>
      </c>
      <c r="E7078" s="11" t="s">
        <v>10100</v>
      </c>
      <c r="F7078" s="6">
        <v>319825</v>
      </c>
      <c r="G7078" s="6" t="s">
        <v>359</v>
      </c>
      <c r="H7078" s="16">
        <v>287357</v>
      </c>
      <c r="I7078" s="12">
        <v>43710</v>
      </c>
      <c r="J7078" s="12">
        <v>43837</v>
      </c>
      <c r="K7078" s="15"/>
      <c r="L7078" s="13" t="s">
        <v>14</v>
      </c>
      <c r="M7078" s="7">
        <v>1</v>
      </c>
      <c r="N7078" s="14"/>
    </row>
    <row r="7079" spans="1:14" ht="78.75">
      <c r="A7079" s="6">
        <v>7078</v>
      </c>
      <c r="B7079" s="8" t="s">
        <v>9611</v>
      </c>
      <c r="C7079" s="9" t="s">
        <v>10101</v>
      </c>
      <c r="D7079" s="10" t="s">
        <v>10102</v>
      </c>
      <c r="E7079" s="11" t="s">
        <v>10103</v>
      </c>
      <c r="F7079" s="6">
        <v>266360</v>
      </c>
      <c r="G7079" s="6" t="s">
        <v>359</v>
      </c>
      <c r="H7079" s="16">
        <v>577879</v>
      </c>
      <c r="I7079" s="12" t="s">
        <v>10104</v>
      </c>
      <c r="J7079" s="12" t="s">
        <v>10105</v>
      </c>
      <c r="K7079" s="15">
        <f>400000+174100</f>
        <v>574100</v>
      </c>
      <c r="L7079" s="13" t="s">
        <v>14</v>
      </c>
      <c r="M7079" s="7">
        <v>1</v>
      </c>
      <c r="N7079" s="14"/>
    </row>
    <row r="7080" spans="1:14" ht="78.75">
      <c r="A7080" s="6">
        <v>7079</v>
      </c>
      <c r="B7080" s="8" t="s">
        <v>9611</v>
      </c>
      <c r="C7080" s="9" t="s">
        <v>10106</v>
      </c>
      <c r="D7080" s="10" t="s">
        <v>10107</v>
      </c>
      <c r="E7080" s="11" t="s">
        <v>10108</v>
      </c>
      <c r="F7080" s="6">
        <v>266364</v>
      </c>
      <c r="G7080" s="6" t="s">
        <v>359</v>
      </c>
      <c r="H7080" s="16">
        <v>285000</v>
      </c>
      <c r="I7080" s="12" t="s">
        <v>10104</v>
      </c>
      <c r="J7080" s="12" t="s">
        <v>10105</v>
      </c>
      <c r="K7080" s="15">
        <v>284905</v>
      </c>
      <c r="L7080" s="13" t="s">
        <v>14</v>
      </c>
      <c r="M7080" s="7">
        <v>1</v>
      </c>
      <c r="N7080" s="14"/>
    </row>
    <row r="7081" spans="1:14" ht="409.5">
      <c r="A7081" s="6">
        <v>7080</v>
      </c>
      <c r="B7081" s="8" t="s">
        <v>9611</v>
      </c>
      <c r="C7081" s="9" t="s">
        <v>10106</v>
      </c>
      <c r="D7081" s="10" t="s">
        <v>10107</v>
      </c>
      <c r="E7081" s="11" t="s">
        <v>10109</v>
      </c>
      <c r="F7081" s="6">
        <v>268232</v>
      </c>
      <c r="G7081" s="6" t="s">
        <v>7483</v>
      </c>
      <c r="H7081" s="16">
        <v>8484506</v>
      </c>
      <c r="I7081" s="12" t="s">
        <v>10104</v>
      </c>
      <c r="J7081" s="12" t="s">
        <v>10110</v>
      </c>
      <c r="K7081" s="15">
        <v>7807560</v>
      </c>
      <c r="L7081" s="13" t="s">
        <v>14</v>
      </c>
      <c r="M7081" s="7">
        <v>1</v>
      </c>
      <c r="N7081" s="14"/>
    </row>
    <row r="7082" spans="1:14" ht="63">
      <c r="A7082" s="6">
        <v>7081</v>
      </c>
      <c r="B7082" s="8" t="s">
        <v>9611</v>
      </c>
      <c r="C7082" s="9" t="s">
        <v>9935</v>
      </c>
      <c r="D7082" s="10" t="s">
        <v>9936</v>
      </c>
      <c r="E7082" s="11" t="s">
        <v>10111</v>
      </c>
      <c r="F7082" s="6">
        <v>329377</v>
      </c>
      <c r="G7082" s="6" t="s">
        <v>7008</v>
      </c>
      <c r="H7082" s="16">
        <v>8000000</v>
      </c>
      <c r="I7082" s="12" t="s">
        <v>9938</v>
      </c>
      <c r="J7082" s="12" t="s">
        <v>9939</v>
      </c>
      <c r="K7082" s="15">
        <v>7960300</v>
      </c>
      <c r="L7082" s="13" t="s">
        <v>14</v>
      </c>
      <c r="M7082" s="7">
        <v>1</v>
      </c>
      <c r="N7082" s="14"/>
    </row>
    <row r="7083" spans="1:14" ht="78.75">
      <c r="A7083" s="6">
        <v>7082</v>
      </c>
      <c r="B7083" s="8" t="s">
        <v>9611</v>
      </c>
      <c r="C7083" s="9" t="s">
        <v>10112</v>
      </c>
      <c r="D7083" s="10" t="s">
        <v>10113</v>
      </c>
      <c r="E7083" s="11" t="s">
        <v>10114</v>
      </c>
      <c r="F7083" s="6">
        <v>532279</v>
      </c>
      <c r="G7083" s="6" t="s">
        <v>7008</v>
      </c>
      <c r="H7083" s="16">
        <v>1777350.3060000001</v>
      </c>
      <c r="I7083" s="12" t="s">
        <v>10115</v>
      </c>
      <c r="J7083" s="12">
        <v>44564</v>
      </c>
      <c r="K7083" s="15"/>
      <c r="L7083" s="13" t="s">
        <v>14</v>
      </c>
      <c r="M7083" s="7">
        <v>1</v>
      </c>
      <c r="N7083" s="14"/>
    </row>
    <row r="7084" spans="1:14" ht="78.75">
      <c r="A7084" s="6">
        <v>7083</v>
      </c>
      <c r="B7084" s="8" t="s">
        <v>9611</v>
      </c>
      <c r="C7084" s="9" t="s">
        <v>10106</v>
      </c>
      <c r="D7084" s="10" t="s">
        <v>10107</v>
      </c>
      <c r="E7084" s="11" t="s">
        <v>10116</v>
      </c>
      <c r="F7084" s="6">
        <v>394016</v>
      </c>
      <c r="G7084" s="6" t="s">
        <v>7008</v>
      </c>
      <c r="H7084" s="16">
        <v>6124307</v>
      </c>
      <c r="I7084" s="12" t="s">
        <v>9809</v>
      </c>
      <c r="J7084" s="12" t="s">
        <v>10117</v>
      </c>
      <c r="K7084" s="15">
        <v>3925000</v>
      </c>
      <c r="L7084" s="13" t="s">
        <v>14</v>
      </c>
      <c r="M7084" s="7">
        <v>1</v>
      </c>
      <c r="N7084" s="14"/>
    </row>
    <row r="7085" spans="1:14" ht="78.75">
      <c r="A7085" s="6">
        <v>7084</v>
      </c>
      <c r="B7085" s="8" t="s">
        <v>9611</v>
      </c>
      <c r="C7085" s="9" t="s">
        <v>10106</v>
      </c>
      <c r="D7085" s="10" t="s">
        <v>10107</v>
      </c>
      <c r="E7085" s="11" t="s">
        <v>10118</v>
      </c>
      <c r="F7085" s="6">
        <v>394017</v>
      </c>
      <c r="G7085" s="6" t="s">
        <v>7008</v>
      </c>
      <c r="H7085" s="16">
        <v>6124307</v>
      </c>
      <c r="I7085" s="12" t="s">
        <v>9809</v>
      </c>
      <c r="J7085" s="12" t="s">
        <v>10117</v>
      </c>
      <c r="K7085" s="15">
        <v>3321460</v>
      </c>
      <c r="L7085" s="13" t="s">
        <v>14</v>
      </c>
      <c r="M7085" s="7">
        <v>1</v>
      </c>
      <c r="N7085" s="14"/>
    </row>
    <row r="7086" spans="1:14" ht="63">
      <c r="A7086" s="6">
        <v>7085</v>
      </c>
      <c r="B7086" s="8" t="s">
        <v>9611</v>
      </c>
      <c r="C7086" s="9" t="s">
        <v>10106</v>
      </c>
      <c r="D7086" s="10" t="s">
        <v>10107</v>
      </c>
      <c r="E7086" s="11" t="s">
        <v>10119</v>
      </c>
      <c r="F7086" s="6">
        <v>368178</v>
      </c>
      <c r="G7086" s="6" t="s">
        <v>7008</v>
      </c>
      <c r="H7086" s="16">
        <v>3594827</v>
      </c>
      <c r="I7086" s="12" t="s">
        <v>515</v>
      </c>
      <c r="J7086" s="12" t="s">
        <v>10120</v>
      </c>
      <c r="K7086" s="15">
        <v>1957500</v>
      </c>
      <c r="L7086" s="13" t="s">
        <v>14</v>
      </c>
      <c r="M7086" s="7">
        <v>1</v>
      </c>
      <c r="N7086" s="14"/>
    </row>
    <row r="7087" spans="1:14" ht="78.75">
      <c r="A7087" s="6">
        <v>7086</v>
      </c>
      <c r="B7087" s="8" t="s">
        <v>9611</v>
      </c>
      <c r="C7087" s="9" t="s">
        <v>10121</v>
      </c>
      <c r="D7087" s="10" t="s">
        <v>10122</v>
      </c>
      <c r="E7087" s="11" t="s">
        <v>10123</v>
      </c>
      <c r="F7087" s="6">
        <v>401440</v>
      </c>
      <c r="G7087" s="6" t="s">
        <v>359</v>
      </c>
      <c r="H7087" s="16">
        <v>422750</v>
      </c>
      <c r="I7087" s="12" t="s">
        <v>8450</v>
      </c>
      <c r="J7087" s="12">
        <v>43836</v>
      </c>
      <c r="K7087" s="15"/>
      <c r="L7087" s="13" t="s">
        <v>14</v>
      </c>
      <c r="M7087" s="7">
        <v>1</v>
      </c>
      <c r="N7087" s="14"/>
    </row>
    <row r="7088" spans="1:14" ht="78.75">
      <c r="A7088" s="6">
        <v>7087</v>
      </c>
      <c r="B7088" s="8" t="s">
        <v>9611</v>
      </c>
      <c r="C7088" s="9" t="s">
        <v>10124</v>
      </c>
      <c r="D7088" s="10" t="s">
        <v>10125</v>
      </c>
      <c r="E7088" s="11" t="s">
        <v>10126</v>
      </c>
      <c r="F7088" s="6">
        <v>535233</v>
      </c>
      <c r="G7088" s="6" t="s">
        <v>9900</v>
      </c>
      <c r="H7088" s="16">
        <v>8068654</v>
      </c>
      <c r="I7088" s="12" t="s">
        <v>10127</v>
      </c>
      <c r="J7088" s="12" t="s">
        <v>5349</v>
      </c>
      <c r="K7088" s="15">
        <v>8062640</v>
      </c>
      <c r="L7088" s="13" t="s">
        <v>14</v>
      </c>
      <c r="M7088" s="7">
        <v>1</v>
      </c>
      <c r="N7088" s="14"/>
    </row>
    <row r="7089" spans="1:14" ht="126">
      <c r="A7089" s="6">
        <v>7088</v>
      </c>
      <c r="B7089" s="8" t="s">
        <v>9611</v>
      </c>
      <c r="C7089" s="9" t="s">
        <v>10128</v>
      </c>
      <c r="D7089" s="10" t="s">
        <v>10129</v>
      </c>
      <c r="E7089" s="11" t="s">
        <v>10130</v>
      </c>
      <c r="F7089" s="6">
        <v>349277</v>
      </c>
      <c r="G7089" s="6" t="s">
        <v>9900</v>
      </c>
      <c r="H7089" s="16">
        <v>7363889.8499999996</v>
      </c>
      <c r="I7089" s="12" t="s">
        <v>10131</v>
      </c>
      <c r="J7089" s="12" t="s">
        <v>10132</v>
      </c>
      <c r="K7089" s="15">
        <v>7362450</v>
      </c>
      <c r="L7089" s="13" t="s">
        <v>14</v>
      </c>
      <c r="M7089" s="7">
        <v>1</v>
      </c>
      <c r="N7089" s="14"/>
    </row>
    <row r="7090" spans="1:14" ht="94.5">
      <c r="A7090" s="6">
        <v>7089</v>
      </c>
      <c r="B7090" s="8" t="s">
        <v>9611</v>
      </c>
      <c r="C7090" s="9" t="s">
        <v>10133</v>
      </c>
      <c r="D7090" s="10" t="s">
        <v>10134</v>
      </c>
      <c r="E7090" s="11" t="s">
        <v>10135</v>
      </c>
      <c r="F7090" s="6">
        <v>289569</v>
      </c>
      <c r="G7090" s="6" t="s">
        <v>9900</v>
      </c>
      <c r="H7090" s="16">
        <v>7284911</v>
      </c>
      <c r="I7090" s="12">
        <v>43713</v>
      </c>
      <c r="J7090" s="12" t="s">
        <v>10136</v>
      </c>
      <c r="K7090" s="15">
        <v>7284360</v>
      </c>
      <c r="L7090" s="13" t="s">
        <v>14</v>
      </c>
      <c r="M7090" s="7">
        <v>1</v>
      </c>
      <c r="N7090" s="14"/>
    </row>
    <row r="7091" spans="1:14" ht="78.75">
      <c r="A7091" s="6">
        <v>7090</v>
      </c>
      <c r="B7091" s="8" t="s">
        <v>9611</v>
      </c>
      <c r="C7091" s="9" t="s">
        <v>10137</v>
      </c>
      <c r="D7091" s="10" t="s">
        <v>10138</v>
      </c>
      <c r="E7091" s="11" t="s">
        <v>10139</v>
      </c>
      <c r="F7091" s="6">
        <v>294297</v>
      </c>
      <c r="G7091" s="6" t="s">
        <v>9900</v>
      </c>
      <c r="H7091" s="16">
        <v>3713470</v>
      </c>
      <c r="I7091" s="12" t="s">
        <v>10140</v>
      </c>
      <c r="J7091" s="12" t="s">
        <v>5288</v>
      </c>
      <c r="K7091" s="15">
        <v>3504040</v>
      </c>
      <c r="L7091" s="13" t="s">
        <v>14</v>
      </c>
      <c r="M7091" s="7">
        <v>1</v>
      </c>
      <c r="N7091" s="14"/>
    </row>
    <row r="7092" spans="1:14" ht="126">
      <c r="A7092" s="6">
        <v>7091</v>
      </c>
      <c r="B7092" s="8" t="s">
        <v>9611</v>
      </c>
      <c r="C7092" s="9" t="s">
        <v>10141</v>
      </c>
      <c r="D7092" s="10" t="s">
        <v>10138</v>
      </c>
      <c r="E7092" s="11" t="s">
        <v>10142</v>
      </c>
      <c r="F7092" s="6">
        <v>286450</v>
      </c>
      <c r="G7092" s="6" t="s">
        <v>3644</v>
      </c>
      <c r="H7092" s="16">
        <v>4919609.2</v>
      </c>
      <c r="I7092" s="12">
        <v>43565</v>
      </c>
      <c r="J7092" s="12" t="s">
        <v>10143</v>
      </c>
      <c r="K7092" s="15"/>
      <c r="L7092" s="13" t="s">
        <v>14</v>
      </c>
      <c r="M7092" s="7">
        <v>1</v>
      </c>
      <c r="N7092" s="14"/>
    </row>
    <row r="7093" spans="1:14" ht="110.25">
      <c r="A7093" s="6">
        <v>7092</v>
      </c>
      <c r="B7093" s="8" t="s">
        <v>9611</v>
      </c>
      <c r="C7093" s="9" t="s">
        <v>10144</v>
      </c>
      <c r="D7093" s="10" t="s">
        <v>10145</v>
      </c>
      <c r="E7093" s="11" t="s">
        <v>10146</v>
      </c>
      <c r="F7093" s="6">
        <v>213815</v>
      </c>
      <c r="G7093" s="6" t="s">
        <v>9900</v>
      </c>
      <c r="H7093" s="16">
        <v>6712010.8600000003</v>
      </c>
      <c r="I7093" s="12">
        <v>43380</v>
      </c>
      <c r="J7093" s="12">
        <v>43803</v>
      </c>
      <c r="K7093" s="15">
        <v>6494080</v>
      </c>
      <c r="L7093" s="13" t="s">
        <v>14</v>
      </c>
      <c r="M7093" s="7">
        <v>1</v>
      </c>
      <c r="N7093" s="14"/>
    </row>
    <row r="7094" spans="1:14" ht="94.5">
      <c r="A7094" s="6">
        <v>7093</v>
      </c>
      <c r="B7094" s="8" t="s">
        <v>9611</v>
      </c>
      <c r="C7094" s="9" t="s">
        <v>10147</v>
      </c>
      <c r="D7094" s="10" t="s">
        <v>10148</v>
      </c>
      <c r="E7094" s="11" t="s">
        <v>10149</v>
      </c>
      <c r="F7094" s="6">
        <v>164161</v>
      </c>
      <c r="G7094" s="6" t="s">
        <v>9900</v>
      </c>
      <c r="H7094" s="16">
        <v>5376437.1299999999</v>
      </c>
      <c r="I7094" s="12" t="s">
        <v>10150</v>
      </c>
      <c r="J7094" s="12" t="s">
        <v>10151</v>
      </c>
      <c r="K7094" s="15">
        <v>5375880</v>
      </c>
      <c r="L7094" s="13" t="s">
        <v>14</v>
      </c>
      <c r="M7094" s="7">
        <v>1</v>
      </c>
      <c r="N7094" s="14"/>
    </row>
    <row r="7095" spans="1:14" ht="78.75">
      <c r="A7095" s="6">
        <v>7094</v>
      </c>
      <c r="B7095" s="8" t="s">
        <v>9611</v>
      </c>
      <c r="C7095" s="9" t="s">
        <v>10147</v>
      </c>
      <c r="D7095" s="10" t="s">
        <v>10148</v>
      </c>
      <c r="E7095" s="11" t="s">
        <v>10152</v>
      </c>
      <c r="F7095" s="6" t="s">
        <v>9630</v>
      </c>
      <c r="G7095" s="6" t="s">
        <v>9900</v>
      </c>
      <c r="H7095" s="16">
        <v>8119890</v>
      </c>
      <c r="I7095" s="12" t="s">
        <v>10153</v>
      </c>
      <c r="J7095" s="12" t="s">
        <v>10154</v>
      </c>
      <c r="K7095" s="15">
        <v>8118635</v>
      </c>
      <c r="L7095" s="13" t="s">
        <v>14</v>
      </c>
      <c r="M7095" s="7">
        <v>1</v>
      </c>
      <c r="N7095" s="14"/>
    </row>
    <row r="7096" spans="1:14" ht="94.5">
      <c r="A7096" s="6">
        <v>7095</v>
      </c>
      <c r="B7096" s="8" t="s">
        <v>9611</v>
      </c>
      <c r="C7096" s="9" t="s">
        <v>10155</v>
      </c>
      <c r="D7096" s="10" t="s">
        <v>10148</v>
      </c>
      <c r="E7096" s="11" t="s">
        <v>10156</v>
      </c>
      <c r="F7096" s="6">
        <v>246777</v>
      </c>
      <c r="G7096" s="6" t="s">
        <v>77</v>
      </c>
      <c r="H7096" s="16">
        <v>17032550</v>
      </c>
      <c r="I7096" s="12">
        <v>43587</v>
      </c>
      <c r="J7096" s="12">
        <v>43958</v>
      </c>
      <c r="K7096" s="15">
        <v>16079600</v>
      </c>
      <c r="L7096" s="13" t="s">
        <v>14</v>
      </c>
      <c r="M7096" s="7">
        <v>1</v>
      </c>
      <c r="N7096" s="14"/>
    </row>
    <row r="7097" spans="1:14" ht="78.75">
      <c r="A7097" s="6">
        <v>7096</v>
      </c>
      <c r="B7097" s="8" t="s">
        <v>9611</v>
      </c>
      <c r="C7097" s="9" t="s">
        <v>10157</v>
      </c>
      <c r="D7097" s="10" t="s">
        <v>10158</v>
      </c>
      <c r="E7097" s="11" t="s">
        <v>10159</v>
      </c>
      <c r="F7097" s="6">
        <v>115321</v>
      </c>
      <c r="G7097" s="6" t="s">
        <v>77</v>
      </c>
      <c r="H7097" s="16">
        <v>6480000</v>
      </c>
      <c r="I7097" s="12" t="s">
        <v>10160</v>
      </c>
      <c r="J7097" s="12" t="s">
        <v>10161</v>
      </c>
      <c r="K7097" s="15">
        <v>6373410</v>
      </c>
      <c r="L7097" s="13" t="s">
        <v>14</v>
      </c>
      <c r="M7097" s="7">
        <v>1</v>
      </c>
      <c r="N7097" s="14"/>
    </row>
    <row r="7098" spans="1:14" ht="78.75">
      <c r="A7098" s="6">
        <v>7097</v>
      </c>
      <c r="B7098" s="8" t="s">
        <v>9611</v>
      </c>
      <c r="C7098" s="9" t="s">
        <v>10162</v>
      </c>
      <c r="D7098" s="10" t="s">
        <v>10163</v>
      </c>
      <c r="E7098" s="11" t="s">
        <v>10164</v>
      </c>
      <c r="F7098" s="6">
        <v>365086</v>
      </c>
      <c r="G7098" s="6" t="s">
        <v>77</v>
      </c>
      <c r="H7098" s="16">
        <v>13270550</v>
      </c>
      <c r="I7098" s="12">
        <v>44167</v>
      </c>
      <c r="J7098" s="12" t="s">
        <v>9084</v>
      </c>
      <c r="K7098" s="15">
        <v>5949000</v>
      </c>
      <c r="L7098" s="13" t="s">
        <v>14</v>
      </c>
      <c r="M7098" s="7">
        <v>1</v>
      </c>
      <c r="N7098" s="14"/>
    </row>
    <row r="7099" spans="1:14" ht="47.25">
      <c r="A7099" s="6">
        <v>7098</v>
      </c>
      <c r="B7099" s="8" t="s">
        <v>9611</v>
      </c>
      <c r="C7099" s="9" t="s">
        <v>10165</v>
      </c>
      <c r="D7099" s="10" t="s">
        <v>10166</v>
      </c>
      <c r="E7099" s="11" t="s">
        <v>10167</v>
      </c>
      <c r="F7099" s="6">
        <v>365084</v>
      </c>
      <c r="G7099" s="6" t="s">
        <v>77</v>
      </c>
      <c r="H7099" s="16">
        <v>6076200</v>
      </c>
      <c r="I7099" s="12">
        <v>43863</v>
      </c>
      <c r="J7099" s="12">
        <v>44173</v>
      </c>
      <c r="K7099" s="15">
        <v>5009800</v>
      </c>
      <c r="L7099" s="13" t="s">
        <v>14</v>
      </c>
      <c r="M7099" s="7">
        <v>1</v>
      </c>
      <c r="N7099" s="14"/>
    </row>
    <row r="7100" spans="1:14" ht="47.25">
      <c r="A7100" s="6">
        <v>7099</v>
      </c>
      <c r="B7100" s="8" t="s">
        <v>9611</v>
      </c>
      <c r="C7100" s="9" t="s">
        <v>10168</v>
      </c>
      <c r="D7100" s="10" t="s">
        <v>10169</v>
      </c>
      <c r="E7100" s="11" t="s">
        <v>10170</v>
      </c>
      <c r="F7100" s="6">
        <v>365085</v>
      </c>
      <c r="G7100" s="6" t="s">
        <v>77</v>
      </c>
      <c r="H7100" s="16">
        <v>6042000</v>
      </c>
      <c r="I7100" s="12" t="s">
        <v>8450</v>
      </c>
      <c r="J7100" s="12" t="s">
        <v>672</v>
      </c>
      <c r="K7100" s="15">
        <v>2105800</v>
      </c>
      <c r="L7100" s="13" t="s">
        <v>14</v>
      </c>
      <c r="M7100" s="7">
        <v>1</v>
      </c>
      <c r="N7100" s="14"/>
    </row>
    <row r="7101" spans="1:14" ht="63">
      <c r="A7101" s="6">
        <v>7100</v>
      </c>
      <c r="B7101" s="8" t="s">
        <v>9611</v>
      </c>
      <c r="C7101" s="9" t="s">
        <v>10171</v>
      </c>
      <c r="D7101" s="10" t="s">
        <v>10172</v>
      </c>
      <c r="E7101" s="11" t="s">
        <v>10173</v>
      </c>
      <c r="F7101" s="6">
        <v>365087</v>
      </c>
      <c r="G7101" s="6" t="s">
        <v>77</v>
      </c>
      <c r="H7101" s="16">
        <v>5491000</v>
      </c>
      <c r="I7101" s="12" t="s">
        <v>8450</v>
      </c>
      <c r="J7101" s="12" t="s">
        <v>672</v>
      </c>
      <c r="K7101" s="15"/>
      <c r="L7101" s="13" t="s">
        <v>14</v>
      </c>
      <c r="M7101" s="7">
        <v>1</v>
      </c>
      <c r="N7101" s="14"/>
    </row>
    <row r="7102" spans="1:14" ht="173.25">
      <c r="A7102" s="6">
        <v>7101</v>
      </c>
      <c r="B7102" s="8" t="s">
        <v>9611</v>
      </c>
      <c r="C7102" s="9" t="s">
        <v>10174</v>
      </c>
      <c r="D7102" s="10" t="s">
        <v>10175</v>
      </c>
      <c r="E7102" s="11" t="s">
        <v>10176</v>
      </c>
      <c r="F7102" s="6">
        <v>385316</v>
      </c>
      <c r="G7102" s="6" t="s">
        <v>77</v>
      </c>
      <c r="H7102" s="16">
        <v>5699810</v>
      </c>
      <c r="I7102" s="12">
        <v>43953</v>
      </c>
      <c r="J7102" s="12" t="s">
        <v>10177</v>
      </c>
      <c r="K7102" s="15">
        <v>2086180</v>
      </c>
      <c r="L7102" s="13" t="s">
        <v>14</v>
      </c>
      <c r="M7102" s="7">
        <v>1</v>
      </c>
      <c r="N7102" s="14"/>
    </row>
    <row r="7103" spans="1:14" ht="47.25">
      <c r="A7103" s="6">
        <v>7102</v>
      </c>
      <c r="B7103" s="8" t="s">
        <v>9611</v>
      </c>
      <c r="C7103" s="9" t="s">
        <v>10178</v>
      </c>
      <c r="D7103" s="10" t="s">
        <v>10179</v>
      </c>
      <c r="E7103" s="11" t="s">
        <v>10180</v>
      </c>
      <c r="F7103" s="6">
        <v>385317</v>
      </c>
      <c r="G7103" s="6" t="s">
        <v>77</v>
      </c>
      <c r="H7103" s="16">
        <v>8278200</v>
      </c>
      <c r="I7103" s="12">
        <v>44167</v>
      </c>
      <c r="J7103" s="12" t="s">
        <v>10181</v>
      </c>
      <c r="K7103" s="15"/>
      <c r="L7103" s="13" t="s">
        <v>14</v>
      </c>
      <c r="M7103" s="7">
        <v>1</v>
      </c>
      <c r="N7103" s="14"/>
    </row>
    <row r="7104" spans="1:14" ht="94.5">
      <c r="A7104" s="6">
        <v>7103</v>
      </c>
      <c r="B7104" s="8" t="s">
        <v>9611</v>
      </c>
      <c r="C7104" s="9" t="s">
        <v>10182</v>
      </c>
      <c r="D7104" s="10" t="s">
        <v>9676</v>
      </c>
      <c r="E7104" s="11" t="s">
        <v>10183</v>
      </c>
      <c r="F7104" s="6">
        <v>507671</v>
      </c>
      <c r="G7104" s="6" t="s">
        <v>848</v>
      </c>
      <c r="H7104" s="16">
        <v>4321129.1500000004</v>
      </c>
      <c r="I7104" s="12" t="s">
        <v>9036</v>
      </c>
      <c r="J7104" s="12" t="s">
        <v>10184</v>
      </c>
      <c r="K7104" s="15"/>
      <c r="L7104" s="13" t="s">
        <v>14</v>
      </c>
      <c r="M7104" s="7">
        <v>1</v>
      </c>
      <c r="N7104" s="14"/>
    </row>
    <row r="7105" spans="1:14" ht="63">
      <c r="A7105" s="6">
        <v>7104</v>
      </c>
      <c r="B7105" s="8" t="s">
        <v>9611</v>
      </c>
      <c r="C7105" s="9" t="s">
        <v>10185</v>
      </c>
      <c r="D7105" s="10" t="s">
        <v>10186</v>
      </c>
      <c r="E7105" s="11" t="s">
        <v>10187</v>
      </c>
      <c r="F7105" s="6">
        <v>365689</v>
      </c>
      <c r="G7105" s="6" t="s">
        <v>9884</v>
      </c>
      <c r="H7105" s="16">
        <v>1869125</v>
      </c>
      <c r="I7105" s="12">
        <v>43821</v>
      </c>
      <c r="J7105" s="12">
        <v>43978</v>
      </c>
      <c r="K7105" s="15">
        <v>849890</v>
      </c>
      <c r="L7105" s="13" t="s">
        <v>14</v>
      </c>
      <c r="M7105" s="7">
        <v>1</v>
      </c>
      <c r="N7105" s="14"/>
    </row>
    <row r="7106" spans="1:14" ht="78.75">
      <c r="A7106" s="6">
        <v>7105</v>
      </c>
      <c r="B7106" s="8" t="s">
        <v>9611</v>
      </c>
      <c r="C7106" s="9" t="s">
        <v>10188</v>
      </c>
      <c r="D7106" s="10" t="s">
        <v>10189</v>
      </c>
      <c r="E7106" s="11" t="s">
        <v>10190</v>
      </c>
      <c r="F7106" s="6">
        <v>539014</v>
      </c>
      <c r="G7106" s="6" t="s">
        <v>9884</v>
      </c>
      <c r="H7106" s="16">
        <v>721164.95</v>
      </c>
      <c r="I7106" s="12" t="s">
        <v>10191</v>
      </c>
      <c r="J7106" s="12" t="s">
        <v>10192</v>
      </c>
      <c r="K7106" s="15">
        <v>721160</v>
      </c>
      <c r="L7106" s="13" t="s">
        <v>14</v>
      </c>
      <c r="M7106" s="7">
        <v>1</v>
      </c>
      <c r="N7106" s="14"/>
    </row>
    <row r="7107" spans="1:14" ht="94.5">
      <c r="A7107" s="6">
        <v>7106</v>
      </c>
      <c r="B7107" s="8" t="s">
        <v>9611</v>
      </c>
      <c r="C7107" s="9" t="s">
        <v>10182</v>
      </c>
      <c r="D7107" s="10" t="s">
        <v>9676</v>
      </c>
      <c r="E7107" s="11" t="s">
        <v>10193</v>
      </c>
      <c r="F7107" s="6">
        <v>527056</v>
      </c>
      <c r="G7107" s="6" t="s">
        <v>9884</v>
      </c>
      <c r="H7107" s="16">
        <v>6704385.2999999998</v>
      </c>
      <c r="I7107" s="12" t="s">
        <v>10194</v>
      </c>
      <c r="J7107" s="12" t="s">
        <v>10195</v>
      </c>
      <c r="K7107" s="15">
        <v>6704360</v>
      </c>
      <c r="L7107" s="13" t="s">
        <v>14</v>
      </c>
      <c r="M7107" s="7">
        <v>1</v>
      </c>
      <c r="N7107" s="14"/>
    </row>
    <row r="7108" spans="1:14" ht="94.5">
      <c r="A7108" s="6">
        <v>7107</v>
      </c>
      <c r="B7108" s="8" t="s">
        <v>9611</v>
      </c>
      <c r="C7108" s="9" t="s">
        <v>10196</v>
      </c>
      <c r="D7108" s="10" t="s">
        <v>10197</v>
      </c>
      <c r="E7108" s="11" t="s">
        <v>10198</v>
      </c>
      <c r="F7108" s="6">
        <v>413205</v>
      </c>
      <c r="G7108" s="6" t="s">
        <v>4657</v>
      </c>
      <c r="H7108" s="16">
        <v>32014003.780000001</v>
      </c>
      <c r="I7108" s="12">
        <v>44141</v>
      </c>
      <c r="J7108" s="12">
        <v>44204</v>
      </c>
      <c r="K7108" s="15">
        <f>(16073931+10617694)</f>
        <v>26691625</v>
      </c>
      <c r="L7108" s="13" t="s">
        <v>70</v>
      </c>
      <c r="M7108" s="7">
        <v>1</v>
      </c>
      <c r="N7108" s="14"/>
    </row>
    <row r="7109" spans="1:14" ht="94.5">
      <c r="A7109" s="6">
        <v>7108</v>
      </c>
      <c r="B7109" s="8" t="s">
        <v>9611</v>
      </c>
      <c r="C7109" s="9" t="s">
        <v>10182</v>
      </c>
      <c r="D7109" s="10" t="s">
        <v>9676</v>
      </c>
      <c r="E7109" s="11" t="s">
        <v>10198</v>
      </c>
      <c r="F7109" s="6">
        <v>413205</v>
      </c>
      <c r="G7109" s="6" t="s">
        <v>4657</v>
      </c>
      <c r="H7109" s="16">
        <v>32014003.780000001</v>
      </c>
      <c r="I7109" s="12">
        <v>44141</v>
      </c>
      <c r="J7109" s="12">
        <v>44204</v>
      </c>
      <c r="K7109" s="15">
        <f>(16073931+10617694)</f>
        <v>26691625</v>
      </c>
      <c r="L7109" s="13" t="s">
        <v>70</v>
      </c>
      <c r="M7109" s="7">
        <v>0.51</v>
      </c>
      <c r="N7109" s="14"/>
    </row>
    <row r="7110" spans="1:14" ht="94.5">
      <c r="A7110" s="6">
        <v>7109</v>
      </c>
      <c r="B7110" s="8" t="s">
        <v>9611</v>
      </c>
      <c r="C7110" s="9" t="s">
        <v>10199</v>
      </c>
      <c r="D7110" s="10" t="s">
        <v>10200</v>
      </c>
      <c r="E7110" s="11" t="s">
        <v>10198</v>
      </c>
      <c r="F7110" s="6">
        <v>413205</v>
      </c>
      <c r="G7110" s="6" t="s">
        <v>4657</v>
      </c>
      <c r="H7110" s="16">
        <v>32014003.780000001</v>
      </c>
      <c r="I7110" s="12">
        <v>44141</v>
      </c>
      <c r="J7110" s="12">
        <v>44204</v>
      </c>
      <c r="K7110" s="15">
        <f>(16073931+10617694)</f>
        <v>26691625</v>
      </c>
      <c r="L7110" s="13" t="s">
        <v>70</v>
      </c>
      <c r="M7110" s="7">
        <v>0.49</v>
      </c>
      <c r="N7110" s="14"/>
    </row>
    <row r="7111" spans="1:14" ht="78.75">
      <c r="A7111" s="6">
        <v>7110</v>
      </c>
      <c r="B7111" s="8" t="s">
        <v>9611</v>
      </c>
      <c r="C7111" s="9" t="s">
        <v>10201</v>
      </c>
      <c r="D7111" s="10" t="s">
        <v>10202</v>
      </c>
      <c r="E7111" s="11" t="s">
        <v>10203</v>
      </c>
      <c r="F7111" s="6">
        <v>380029</v>
      </c>
      <c r="G7111" s="6" t="s">
        <v>1638</v>
      </c>
      <c r="H7111" s="16">
        <v>3324915.3080000002</v>
      </c>
      <c r="I7111" s="12" t="s">
        <v>4009</v>
      </c>
      <c r="J7111" s="12" t="s">
        <v>10204</v>
      </c>
      <c r="K7111" s="15">
        <v>2827595</v>
      </c>
      <c r="L7111" s="13" t="s">
        <v>14</v>
      </c>
      <c r="M7111" s="7">
        <v>1</v>
      </c>
      <c r="N7111" s="14"/>
    </row>
    <row r="7112" spans="1:14" ht="78.75">
      <c r="A7112" s="6">
        <v>7111</v>
      </c>
      <c r="B7112" s="8" t="s">
        <v>9611</v>
      </c>
      <c r="C7112" s="9" t="s">
        <v>10205</v>
      </c>
      <c r="D7112" s="10" t="s">
        <v>5169</v>
      </c>
      <c r="E7112" s="11" t="s">
        <v>10206</v>
      </c>
      <c r="F7112" s="6">
        <v>512997</v>
      </c>
      <c r="G7112" s="6" t="s">
        <v>1638</v>
      </c>
      <c r="H7112" s="16">
        <v>16892209.134</v>
      </c>
      <c r="I7112" s="12" t="s">
        <v>10066</v>
      </c>
      <c r="J7112" s="12" t="s">
        <v>4030</v>
      </c>
      <c r="K7112" s="15">
        <v>1950000</v>
      </c>
      <c r="L7112" s="13" t="s">
        <v>14</v>
      </c>
      <c r="M7112" s="7">
        <v>1</v>
      </c>
      <c r="N7112" s="14"/>
    </row>
    <row r="7113" spans="1:14" ht="63">
      <c r="A7113" s="6">
        <v>7112</v>
      </c>
      <c r="B7113" s="8" t="s">
        <v>9611</v>
      </c>
      <c r="C7113" s="9" t="s">
        <v>10207</v>
      </c>
      <c r="D7113" s="10" t="s">
        <v>10208</v>
      </c>
      <c r="E7113" s="11" t="s">
        <v>10209</v>
      </c>
      <c r="F7113" s="6">
        <v>381908</v>
      </c>
      <c r="G7113" s="6" t="s">
        <v>1638</v>
      </c>
      <c r="H7113" s="16">
        <v>3324915.45</v>
      </c>
      <c r="I7113" s="12" t="s">
        <v>10210</v>
      </c>
      <c r="J7113" s="12" t="s">
        <v>10211</v>
      </c>
      <c r="K7113" s="15"/>
      <c r="L7113" s="13" t="s">
        <v>14</v>
      </c>
      <c r="M7113" s="7">
        <v>1</v>
      </c>
      <c r="N7113" s="14"/>
    </row>
    <row r="7114" spans="1:14" ht="63">
      <c r="A7114" s="6">
        <v>7113</v>
      </c>
      <c r="B7114" s="8" t="s">
        <v>9611</v>
      </c>
      <c r="C7114" s="9" t="s">
        <v>10212</v>
      </c>
      <c r="D7114" s="10" t="s">
        <v>10213</v>
      </c>
      <c r="E7114" s="11" t="s">
        <v>10214</v>
      </c>
      <c r="F7114" s="6">
        <v>381909</v>
      </c>
      <c r="G7114" s="6" t="s">
        <v>1638</v>
      </c>
      <c r="H7114" s="16">
        <v>3324984.8</v>
      </c>
      <c r="I7114" s="12">
        <v>43862</v>
      </c>
      <c r="J7114" s="12">
        <v>43928</v>
      </c>
      <c r="K7114" s="15">
        <v>3320130</v>
      </c>
      <c r="L7114" s="13" t="s">
        <v>14</v>
      </c>
      <c r="M7114" s="7">
        <v>1</v>
      </c>
      <c r="N7114" s="14"/>
    </row>
    <row r="7115" spans="1:14" ht="78.75">
      <c r="A7115" s="6">
        <v>7114</v>
      </c>
      <c r="B7115" s="8" t="s">
        <v>9611</v>
      </c>
      <c r="C7115" s="9" t="s">
        <v>9878</v>
      </c>
      <c r="D7115" s="10" t="s">
        <v>10215</v>
      </c>
      <c r="E7115" s="11" t="s">
        <v>10216</v>
      </c>
      <c r="F7115" s="6">
        <v>380030</v>
      </c>
      <c r="G7115" s="6" t="s">
        <v>1638</v>
      </c>
      <c r="H7115" s="16">
        <v>3413197</v>
      </c>
      <c r="I7115" s="12" t="s">
        <v>5344</v>
      </c>
      <c r="J7115" s="12" t="s">
        <v>4075</v>
      </c>
      <c r="K7115" s="15">
        <f>(3250000+163195)</f>
        <v>3413195</v>
      </c>
      <c r="L7115" s="13" t="s">
        <v>14</v>
      </c>
      <c r="M7115" s="7">
        <v>1</v>
      </c>
      <c r="N7115" s="14"/>
    </row>
    <row r="7116" spans="1:14" ht="78.75">
      <c r="A7116" s="6">
        <v>7115</v>
      </c>
      <c r="B7116" s="8" t="s">
        <v>9611</v>
      </c>
      <c r="C7116" s="9" t="s">
        <v>10217</v>
      </c>
      <c r="D7116" s="10" t="s">
        <v>10218</v>
      </c>
      <c r="E7116" s="11" t="s">
        <v>10219</v>
      </c>
      <c r="F7116" s="6">
        <v>356774</v>
      </c>
      <c r="G7116" s="6" t="s">
        <v>1638</v>
      </c>
      <c r="H7116" s="16">
        <v>3324948</v>
      </c>
      <c r="I7116" s="12" t="s">
        <v>8532</v>
      </c>
      <c r="J7116" s="12">
        <v>43898</v>
      </c>
      <c r="K7116" s="15">
        <v>2320900</v>
      </c>
      <c r="L7116" s="13" t="s">
        <v>14</v>
      </c>
      <c r="M7116" s="7">
        <v>1</v>
      </c>
      <c r="N7116" s="14"/>
    </row>
    <row r="7117" spans="1:14" ht="63">
      <c r="A7117" s="6">
        <v>7116</v>
      </c>
      <c r="B7117" s="8" t="s">
        <v>9611</v>
      </c>
      <c r="C7117" s="9" t="s">
        <v>10220</v>
      </c>
      <c r="D7117" s="10" t="s">
        <v>10221</v>
      </c>
      <c r="E7117" s="11" t="s">
        <v>10222</v>
      </c>
      <c r="F7117" s="6">
        <v>543789</v>
      </c>
      <c r="G7117" s="6" t="s">
        <v>1638</v>
      </c>
      <c r="H7117" s="16">
        <v>3324957.25</v>
      </c>
      <c r="I7117" s="12" t="s">
        <v>10223</v>
      </c>
      <c r="J7117" s="12" t="s">
        <v>5351</v>
      </c>
      <c r="K7117" s="15">
        <v>1430000</v>
      </c>
      <c r="L7117" s="13" t="s">
        <v>14</v>
      </c>
      <c r="M7117" s="7">
        <v>1</v>
      </c>
      <c r="N7117" s="14"/>
    </row>
    <row r="7118" spans="1:14" ht="94.5">
      <c r="A7118" s="6">
        <v>7117</v>
      </c>
      <c r="B7118" s="8" t="s">
        <v>9611</v>
      </c>
      <c r="C7118" s="9" t="s">
        <v>10224</v>
      </c>
      <c r="D7118" s="10" t="s">
        <v>10225</v>
      </c>
      <c r="E7118" s="11" t="s">
        <v>10226</v>
      </c>
      <c r="F7118" s="6">
        <v>347050</v>
      </c>
      <c r="G7118" s="6" t="s">
        <v>4657</v>
      </c>
      <c r="H7118" s="16">
        <v>93489205.883000001</v>
      </c>
      <c r="I7118" s="12">
        <v>43536</v>
      </c>
      <c r="J7118" s="12" t="s">
        <v>10227</v>
      </c>
      <c r="K7118" s="15">
        <f>(50530342+33686895)</f>
        <v>84217237</v>
      </c>
      <c r="L7118" s="13" t="s">
        <v>70</v>
      </c>
      <c r="M7118" s="7">
        <v>1</v>
      </c>
      <c r="N7118" s="14"/>
    </row>
    <row r="7119" spans="1:14" ht="94.5">
      <c r="A7119" s="6">
        <v>7118</v>
      </c>
      <c r="B7119" s="8" t="s">
        <v>9611</v>
      </c>
      <c r="C7119" s="9" t="s">
        <v>10205</v>
      </c>
      <c r="D7119" s="10" t="s">
        <v>5169</v>
      </c>
      <c r="E7119" s="11" t="s">
        <v>10228</v>
      </c>
      <c r="F7119" s="6">
        <v>347050</v>
      </c>
      <c r="G7119" s="6" t="s">
        <v>4657</v>
      </c>
      <c r="H7119" s="16">
        <v>93489205.883000001</v>
      </c>
      <c r="I7119" s="12">
        <v>43536</v>
      </c>
      <c r="J7119" s="12" t="s">
        <v>10227</v>
      </c>
      <c r="K7119" s="15">
        <v>84217237</v>
      </c>
      <c r="L7119" s="13" t="s">
        <v>70</v>
      </c>
      <c r="M7119" s="7">
        <v>0.51</v>
      </c>
      <c r="N7119" s="14"/>
    </row>
    <row r="7120" spans="1:14" ht="94.5">
      <c r="A7120" s="6">
        <v>7119</v>
      </c>
      <c r="B7120" s="8" t="s">
        <v>9611</v>
      </c>
      <c r="C7120" s="9" t="s">
        <v>10182</v>
      </c>
      <c r="D7120" s="10" t="s">
        <v>9676</v>
      </c>
      <c r="E7120" s="11" t="s">
        <v>10228</v>
      </c>
      <c r="F7120" s="6">
        <v>347050</v>
      </c>
      <c r="G7120" s="6" t="s">
        <v>4657</v>
      </c>
      <c r="H7120" s="16">
        <v>93489205.883000001</v>
      </c>
      <c r="I7120" s="12">
        <v>43536</v>
      </c>
      <c r="J7120" s="12" t="s">
        <v>10227</v>
      </c>
      <c r="K7120" s="15">
        <v>84217237</v>
      </c>
      <c r="L7120" s="13" t="s">
        <v>70</v>
      </c>
      <c r="M7120" s="7">
        <v>0.49</v>
      </c>
      <c r="N7120" s="14"/>
    </row>
    <row r="7121" spans="1:14" ht="378">
      <c r="A7121" s="6">
        <v>7120</v>
      </c>
      <c r="B7121" s="8" t="s">
        <v>9611</v>
      </c>
      <c r="C7121" s="9" t="s">
        <v>10212</v>
      </c>
      <c r="D7121" s="10" t="s">
        <v>10213</v>
      </c>
      <c r="E7121" s="11" t="s">
        <v>10229</v>
      </c>
      <c r="F7121" s="6">
        <v>268233</v>
      </c>
      <c r="G7121" s="6" t="s">
        <v>7483</v>
      </c>
      <c r="H7121" s="16">
        <v>6718369</v>
      </c>
      <c r="I7121" s="12" t="s">
        <v>10230</v>
      </c>
      <c r="J7121" s="12" t="s">
        <v>10110</v>
      </c>
      <c r="K7121" s="15">
        <v>6558590</v>
      </c>
      <c r="L7121" s="13" t="s">
        <v>14</v>
      </c>
      <c r="M7121" s="7">
        <v>1</v>
      </c>
      <c r="N7121" s="14"/>
    </row>
    <row r="7122" spans="1:14" ht="157.5">
      <c r="A7122" s="6">
        <v>7121</v>
      </c>
      <c r="B7122" s="8" t="s">
        <v>9611</v>
      </c>
      <c r="C7122" s="9" t="s">
        <v>10231</v>
      </c>
      <c r="D7122" s="10" t="s">
        <v>10232</v>
      </c>
      <c r="E7122" s="11" t="s">
        <v>10233</v>
      </c>
      <c r="F7122" s="6">
        <v>268235</v>
      </c>
      <c r="G7122" s="6" t="s">
        <v>7483</v>
      </c>
      <c r="H7122" s="16">
        <v>12000895</v>
      </c>
      <c r="I7122" s="12" t="s">
        <v>5130</v>
      </c>
      <c r="J7122" s="12" t="s">
        <v>10234</v>
      </c>
      <c r="K7122" s="15">
        <v>11866660</v>
      </c>
      <c r="L7122" s="13" t="s">
        <v>14</v>
      </c>
      <c r="M7122" s="7">
        <v>1</v>
      </c>
      <c r="N7122" s="14"/>
    </row>
    <row r="7123" spans="1:14" ht="110.25">
      <c r="A7123" s="6">
        <v>7122</v>
      </c>
      <c r="B7123" s="8" t="s">
        <v>9611</v>
      </c>
      <c r="C7123" s="9" t="s">
        <v>10235</v>
      </c>
      <c r="D7123" s="10" t="s">
        <v>10213</v>
      </c>
      <c r="E7123" s="11" t="s">
        <v>10236</v>
      </c>
      <c r="F7123" s="6">
        <v>541529</v>
      </c>
      <c r="G7123" s="6" t="s">
        <v>7483</v>
      </c>
      <c r="H7123" s="16">
        <v>8097227.1500000004</v>
      </c>
      <c r="I7123" s="12" t="s">
        <v>10237</v>
      </c>
      <c r="J7123" s="12" t="s">
        <v>9541</v>
      </c>
      <c r="K7123" s="15">
        <v>4404000</v>
      </c>
      <c r="L7123" s="13" t="s">
        <v>14</v>
      </c>
      <c r="M7123" s="7">
        <v>1</v>
      </c>
      <c r="N7123" s="14"/>
    </row>
    <row r="7124" spans="1:14" ht="189">
      <c r="A7124" s="6">
        <v>7123</v>
      </c>
      <c r="B7124" s="8" t="s">
        <v>9611</v>
      </c>
      <c r="C7124" s="9" t="s">
        <v>9874</v>
      </c>
      <c r="D7124" s="10" t="s">
        <v>9870</v>
      </c>
      <c r="E7124" s="11" t="s">
        <v>10238</v>
      </c>
      <c r="F7124" s="6">
        <v>413206</v>
      </c>
      <c r="G7124" s="6" t="s">
        <v>9643</v>
      </c>
      <c r="H7124" s="16">
        <v>29562184</v>
      </c>
      <c r="I7124" s="12" t="s">
        <v>5465</v>
      </c>
      <c r="J7124" s="12" t="s">
        <v>5385</v>
      </c>
      <c r="K7124" s="15">
        <v>29559500</v>
      </c>
      <c r="L7124" s="13" t="s">
        <v>14</v>
      </c>
      <c r="M7124" s="7">
        <v>1</v>
      </c>
      <c r="N7124" s="14"/>
    </row>
    <row r="7125" spans="1:14" ht="78.75">
      <c r="A7125" s="6">
        <v>7124</v>
      </c>
      <c r="B7125" s="8" t="s">
        <v>9611</v>
      </c>
      <c r="C7125" s="9" t="s">
        <v>10239</v>
      </c>
      <c r="D7125" s="10" t="s">
        <v>10240</v>
      </c>
      <c r="E7125" s="11" t="s">
        <v>10241</v>
      </c>
      <c r="F7125" s="6">
        <v>415411</v>
      </c>
      <c r="G7125" s="6" t="s">
        <v>7483</v>
      </c>
      <c r="H7125" s="16">
        <v>93298760</v>
      </c>
      <c r="I7125" s="12">
        <v>43836</v>
      </c>
      <c r="J7125" s="12">
        <v>44353</v>
      </c>
      <c r="K7125" s="15">
        <v>3000000</v>
      </c>
      <c r="L7125" s="13" t="s">
        <v>70</v>
      </c>
      <c r="M7125" s="7">
        <v>1</v>
      </c>
      <c r="N7125" s="14"/>
    </row>
    <row r="7126" spans="1:14" ht="78.75">
      <c r="A7126" s="6">
        <v>7125</v>
      </c>
      <c r="B7126" s="8" t="s">
        <v>9611</v>
      </c>
      <c r="C7126" s="9" t="s">
        <v>10242</v>
      </c>
      <c r="D7126" s="10" t="s">
        <v>9870</v>
      </c>
      <c r="E7126" s="11" t="s">
        <v>10241</v>
      </c>
      <c r="F7126" s="6">
        <v>415411</v>
      </c>
      <c r="G7126" s="6" t="s">
        <v>7483</v>
      </c>
      <c r="H7126" s="16">
        <v>93298760</v>
      </c>
      <c r="I7126" s="12">
        <v>43836</v>
      </c>
      <c r="J7126" s="12">
        <v>44353</v>
      </c>
      <c r="K7126" s="15">
        <v>3000000</v>
      </c>
      <c r="L7126" s="13" t="s">
        <v>70</v>
      </c>
      <c r="M7126" s="7">
        <v>0.51</v>
      </c>
      <c r="N7126" s="14"/>
    </row>
    <row r="7127" spans="1:14" ht="78.75">
      <c r="A7127" s="6">
        <v>7126</v>
      </c>
      <c r="B7127" s="8" t="s">
        <v>9611</v>
      </c>
      <c r="C7127" s="9" t="s">
        <v>9773</v>
      </c>
      <c r="D7127" s="10" t="s">
        <v>9870</v>
      </c>
      <c r="E7127" s="11" t="s">
        <v>10241</v>
      </c>
      <c r="F7127" s="6">
        <v>415411</v>
      </c>
      <c r="G7127" s="6" t="s">
        <v>7483</v>
      </c>
      <c r="H7127" s="16">
        <v>93298760</v>
      </c>
      <c r="I7127" s="12">
        <v>43836</v>
      </c>
      <c r="J7127" s="12">
        <v>44353</v>
      </c>
      <c r="K7127" s="15">
        <v>3000000</v>
      </c>
      <c r="L7127" s="13" t="s">
        <v>70</v>
      </c>
      <c r="M7127" s="7">
        <v>0.49</v>
      </c>
      <c r="N7127" s="14"/>
    </row>
    <row r="7128" spans="1:14" ht="283.5">
      <c r="A7128" s="6">
        <v>7127</v>
      </c>
      <c r="B7128" s="8" t="s">
        <v>9611</v>
      </c>
      <c r="C7128" s="9" t="s">
        <v>10243</v>
      </c>
      <c r="D7128" s="10" t="s">
        <v>10244</v>
      </c>
      <c r="E7128" s="11" t="s">
        <v>10245</v>
      </c>
      <c r="F7128" s="6">
        <v>349279</v>
      </c>
      <c r="G7128" s="6" t="s">
        <v>4657</v>
      </c>
      <c r="H7128" s="16">
        <v>247850997.669</v>
      </c>
      <c r="I7128" s="12">
        <v>43802</v>
      </c>
      <c r="J7128" s="12">
        <v>44324</v>
      </c>
      <c r="K7128" s="15">
        <v>159240970</v>
      </c>
      <c r="L7128" s="13" t="s">
        <v>70</v>
      </c>
      <c r="M7128" s="7">
        <v>1</v>
      </c>
      <c r="N7128" s="14"/>
    </row>
    <row r="7129" spans="1:14" ht="283.5">
      <c r="A7129" s="6">
        <v>7128</v>
      </c>
      <c r="B7129" s="8" t="s">
        <v>9611</v>
      </c>
      <c r="C7129" s="9" t="s">
        <v>10246</v>
      </c>
      <c r="D7129" s="10" t="s">
        <v>10247</v>
      </c>
      <c r="E7129" s="11" t="s">
        <v>10245</v>
      </c>
      <c r="F7129" s="6">
        <v>349279</v>
      </c>
      <c r="G7129" s="6" t="s">
        <v>4657</v>
      </c>
      <c r="H7129" s="16">
        <v>247850997.669</v>
      </c>
      <c r="I7129" s="12">
        <v>43802</v>
      </c>
      <c r="J7129" s="12">
        <v>44324</v>
      </c>
      <c r="K7129" s="15">
        <v>159240970</v>
      </c>
      <c r="L7129" s="13" t="s">
        <v>70</v>
      </c>
      <c r="M7129" s="7">
        <v>0.51</v>
      </c>
      <c r="N7129" s="14"/>
    </row>
    <row r="7130" spans="1:14" ht="283.5">
      <c r="A7130" s="6">
        <v>7129</v>
      </c>
      <c r="B7130" s="8" t="s">
        <v>9611</v>
      </c>
      <c r="C7130" s="9" t="s">
        <v>9869</v>
      </c>
      <c r="D7130" s="10" t="s">
        <v>9870</v>
      </c>
      <c r="E7130" s="11" t="s">
        <v>10245</v>
      </c>
      <c r="F7130" s="6">
        <v>349279</v>
      </c>
      <c r="G7130" s="6" t="s">
        <v>4657</v>
      </c>
      <c r="H7130" s="16">
        <v>247850997.669</v>
      </c>
      <c r="I7130" s="12">
        <v>43802</v>
      </c>
      <c r="J7130" s="12">
        <v>44324</v>
      </c>
      <c r="K7130" s="15">
        <v>159240970</v>
      </c>
      <c r="L7130" s="13" t="s">
        <v>70</v>
      </c>
      <c r="M7130" s="7">
        <v>0.49</v>
      </c>
      <c r="N7130" s="14"/>
    </row>
    <row r="7131" spans="1:14" ht="173.25">
      <c r="A7131" s="6">
        <v>7130</v>
      </c>
      <c r="B7131" s="8" t="s">
        <v>9611</v>
      </c>
      <c r="C7131" s="9" t="s">
        <v>10248</v>
      </c>
      <c r="D7131" s="10" t="s">
        <v>10249</v>
      </c>
      <c r="E7131" s="11" t="s">
        <v>10250</v>
      </c>
      <c r="F7131" s="6">
        <v>49543</v>
      </c>
      <c r="G7131" s="6" t="s">
        <v>3644</v>
      </c>
      <c r="H7131" s="16">
        <v>15395684</v>
      </c>
      <c r="I7131" s="12" t="s">
        <v>10251</v>
      </c>
      <c r="J7131" s="12" t="s">
        <v>10252</v>
      </c>
      <c r="K7131" s="15">
        <v>15271240</v>
      </c>
      <c r="L7131" s="13" t="s">
        <v>14</v>
      </c>
      <c r="M7131" s="7">
        <v>1</v>
      </c>
      <c r="N7131" s="14"/>
    </row>
    <row r="7132" spans="1:14" ht="94.5">
      <c r="A7132" s="6">
        <v>7131</v>
      </c>
      <c r="B7132" s="8" t="s">
        <v>9611</v>
      </c>
      <c r="C7132" s="9" t="s">
        <v>10253</v>
      </c>
      <c r="D7132" s="10" t="s">
        <v>10249</v>
      </c>
      <c r="E7132" s="11" t="s">
        <v>10254</v>
      </c>
      <c r="F7132" s="6">
        <v>266539</v>
      </c>
      <c r="G7132" s="6" t="s">
        <v>7483</v>
      </c>
      <c r="H7132" s="16">
        <v>16498478</v>
      </c>
      <c r="I7132" s="12" t="s">
        <v>10255</v>
      </c>
      <c r="J7132" s="12" t="s">
        <v>10256</v>
      </c>
      <c r="K7132" s="15">
        <v>4650000</v>
      </c>
      <c r="L7132" s="13" t="s">
        <v>14</v>
      </c>
      <c r="M7132" s="7">
        <v>1</v>
      </c>
      <c r="N7132" s="14"/>
    </row>
    <row r="7133" spans="1:14" ht="126">
      <c r="A7133" s="6">
        <v>7132</v>
      </c>
      <c r="B7133" s="8" t="s">
        <v>9611</v>
      </c>
      <c r="C7133" s="9" t="s">
        <v>10257</v>
      </c>
      <c r="D7133" s="10" t="s">
        <v>10258</v>
      </c>
      <c r="E7133" s="11" t="s">
        <v>10259</v>
      </c>
      <c r="F7133" s="6">
        <v>112260</v>
      </c>
      <c r="G7133" s="6" t="s">
        <v>3644</v>
      </c>
      <c r="H7133" s="16">
        <v>8495340.8100000005</v>
      </c>
      <c r="I7133" s="12" t="s">
        <v>10260</v>
      </c>
      <c r="J7133" s="12" t="s">
        <v>10261</v>
      </c>
      <c r="K7133" s="15">
        <v>7788140.8099999996</v>
      </c>
      <c r="L7133" s="13" t="s">
        <v>14</v>
      </c>
      <c r="M7133" s="7">
        <v>1</v>
      </c>
      <c r="N7133" s="14"/>
    </row>
    <row r="7134" spans="1:14" ht="63">
      <c r="A7134" s="6">
        <v>7133</v>
      </c>
      <c r="B7134" s="8" t="s">
        <v>9611</v>
      </c>
      <c r="C7134" s="9" t="s">
        <v>10257</v>
      </c>
      <c r="D7134" s="10" t="s">
        <v>10258</v>
      </c>
      <c r="E7134" s="11" t="s">
        <v>10262</v>
      </c>
      <c r="F7134" s="6">
        <v>456471</v>
      </c>
      <c r="G7134" s="6" t="s">
        <v>7008</v>
      </c>
      <c r="H7134" s="16">
        <v>11191933</v>
      </c>
      <c r="I7134" s="12" t="s">
        <v>10263</v>
      </c>
      <c r="J7134" s="12" t="s">
        <v>10264</v>
      </c>
      <c r="K7134" s="15">
        <v>9680500</v>
      </c>
      <c r="L7134" s="13" t="s">
        <v>14</v>
      </c>
      <c r="M7134" s="7">
        <v>1</v>
      </c>
      <c r="N7134" s="14"/>
    </row>
    <row r="7135" spans="1:14" ht="78.75">
      <c r="A7135" s="6">
        <v>7134</v>
      </c>
      <c r="B7135" s="8" t="s">
        <v>9611</v>
      </c>
      <c r="C7135" s="9" t="s">
        <v>10257</v>
      </c>
      <c r="D7135" s="10" t="s">
        <v>10258</v>
      </c>
      <c r="E7135" s="11" t="s">
        <v>10265</v>
      </c>
      <c r="F7135" s="6">
        <v>322333</v>
      </c>
      <c r="G7135" s="6" t="s">
        <v>7008</v>
      </c>
      <c r="H7135" s="16">
        <v>11699000</v>
      </c>
      <c r="I7135" s="12" t="s">
        <v>10266</v>
      </c>
      <c r="J7135" s="12" t="s">
        <v>849</v>
      </c>
      <c r="K7135" s="15">
        <v>11653400</v>
      </c>
      <c r="L7135" s="13" t="s">
        <v>14</v>
      </c>
      <c r="M7135" s="7">
        <v>1</v>
      </c>
      <c r="N7135" s="14"/>
    </row>
    <row r="7136" spans="1:14" ht="110.25">
      <c r="A7136" s="6">
        <v>7135</v>
      </c>
      <c r="B7136" s="8" t="s">
        <v>9611</v>
      </c>
      <c r="C7136" s="9" t="s">
        <v>10267</v>
      </c>
      <c r="D7136" s="10" t="s">
        <v>10268</v>
      </c>
      <c r="E7136" s="11" t="s">
        <v>10269</v>
      </c>
      <c r="F7136" s="6">
        <v>106783</v>
      </c>
      <c r="G7136" s="6" t="s">
        <v>7008</v>
      </c>
      <c r="H7136" s="16">
        <v>11294683</v>
      </c>
      <c r="I7136" s="12" t="s">
        <v>10270</v>
      </c>
      <c r="J7136" s="12" t="s">
        <v>130</v>
      </c>
      <c r="K7136" s="15">
        <v>10462800</v>
      </c>
      <c r="L7136" s="13" t="s">
        <v>70</v>
      </c>
      <c r="M7136" s="7">
        <v>1</v>
      </c>
      <c r="N7136" s="14"/>
    </row>
    <row r="7137" spans="1:14" ht="110.25">
      <c r="A7137" s="6">
        <v>7136</v>
      </c>
      <c r="B7137" s="8" t="s">
        <v>9611</v>
      </c>
      <c r="C7137" s="9" t="s">
        <v>9878</v>
      </c>
      <c r="D7137" s="10" t="s">
        <v>9879</v>
      </c>
      <c r="E7137" s="11" t="s">
        <v>10269</v>
      </c>
      <c r="F7137" s="6">
        <v>106783</v>
      </c>
      <c r="G7137" s="6" t="s">
        <v>7008</v>
      </c>
      <c r="H7137" s="16">
        <v>11294683</v>
      </c>
      <c r="I7137" s="12" t="s">
        <v>10270</v>
      </c>
      <c r="J7137" s="12" t="s">
        <v>130</v>
      </c>
      <c r="K7137" s="15">
        <v>10462800</v>
      </c>
      <c r="L7137" s="13" t="s">
        <v>70</v>
      </c>
      <c r="M7137" s="7">
        <v>0.51</v>
      </c>
      <c r="N7137" s="14"/>
    </row>
    <row r="7138" spans="1:14" ht="110.25">
      <c r="A7138" s="6">
        <v>7137</v>
      </c>
      <c r="B7138" s="8" t="s">
        <v>9611</v>
      </c>
      <c r="C7138" s="9" t="s">
        <v>10271</v>
      </c>
      <c r="D7138" s="10" t="s">
        <v>10258</v>
      </c>
      <c r="E7138" s="11" t="s">
        <v>10269</v>
      </c>
      <c r="F7138" s="6">
        <v>106783</v>
      </c>
      <c r="G7138" s="6" t="s">
        <v>7008</v>
      </c>
      <c r="H7138" s="16">
        <v>11294683</v>
      </c>
      <c r="I7138" s="12" t="s">
        <v>10270</v>
      </c>
      <c r="J7138" s="12" t="s">
        <v>130</v>
      </c>
      <c r="K7138" s="15">
        <v>10462800</v>
      </c>
      <c r="L7138" s="13" t="s">
        <v>70</v>
      </c>
      <c r="M7138" s="7">
        <v>0.49</v>
      </c>
      <c r="N7138" s="14"/>
    </row>
    <row r="7139" spans="1:14" ht="157.5">
      <c r="A7139" s="6">
        <v>7138</v>
      </c>
      <c r="B7139" s="8" t="s">
        <v>9611</v>
      </c>
      <c r="C7139" s="9" t="s">
        <v>9878</v>
      </c>
      <c r="D7139" s="10" t="s">
        <v>9879</v>
      </c>
      <c r="E7139" s="11" t="s">
        <v>10272</v>
      </c>
      <c r="F7139" s="6">
        <v>303447</v>
      </c>
      <c r="G7139" s="6" t="s">
        <v>7008</v>
      </c>
      <c r="H7139" s="16">
        <v>29341965</v>
      </c>
      <c r="I7139" s="12" t="s">
        <v>490</v>
      </c>
      <c r="J7139" s="12" t="s">
        <v>4634</v>
      </c>
      <c r="K7139" s="15">
        <v>29341425</v>
      </c>
      <c r="L7139" s="13" t="s">
        <v>14</v>
      </c>
      <c r="M7139" s="7">
        <v>1</v>
      </c>
      <c r="N7139" s="14"/>
    </row>
    <row r="7140" spans="1:14" ht="94.5">
      <c r="A7140" s="6">
        <v>7139</v>
      </c>
      <c r="B7140" s="8" t="s">
        <v>9611</v>
      </c>
      <c r="C7140" s="9" t="s">
        <v>10267</v>
      </c>
      <c r="D7140" s="10" t="s">
        <v>10268</v>
      </c>
      <c r="E7140" s="11" t="s">
        <v>10273</v>
      </c>
      <c r="F7140" s="6">
        <v>324626</v>
      </c>
      <c r="G7140" s="6" t="s">
        <v>7052</v>
      </c>
      <c r="H7140" s="16">
        <v>10881000</v>
      </c>
      <c r="I7140" s="12" t="s">
        <v>10274</v>
      </c>
      <c r="J7140" s="12" t="s">
        <v>10275</v>
      </c>
      <c r="K7140" s="15">
        <v>9683000</v>
      </c>
      <c r="L7140" s="13" t="s">
        <v>70</v>
      </c>
      <c r="M7140" s="7">
        <v>1</v>
      </c>
      <c r="N7140" s="14"/>
    </row>
    <row r="7141" spans="1:14" ht="94.5">
      <c r="A7141" s="6">
        <v>7140</v>
      </c>
      <c r="B7141" s="8" t="s">
        <v>9611</v>
      </c>
      <c r="C7141" s="9" t="s">
        <v>9878</v>
      </c>
      <c r="D7141" s="10" t="s">
        <v>9879</v>
      </c>
      <c r="E7141" s="11" t="s">
        <v>10273</v>
      </c>
      <c r="F7141" s="6">
        <v>324626</v>
      </c>
      <c r="G7141" s="6" t="s">
        <v>7052</v>
      </c>
      <c r="H7141" s="16">
        <v>10881000</v>
      </c>
      <c r="I7141" s="12" t="s">
        <v>10274</v>
      </c>
      <c r="J7141" s="12" t="s">
        <v>10275</v>
      </c>
      <c r="K7141" s="15">
        <v>9683000</v>
      </c>
      <c r="L7141" s="13" t="s">
        <v>70</v>
      </c>
      <c r="M7141" s="7">
        <v>0.51</v>
      </c>
      <c r="N7141" s="14"/>
    </row>
    <row r="7142" spans="1:14" ht="94.5">
      <c r="A7142" s="6">
        <v>7141</v>
      </c>
      <c r="B7142" s="8" t="s">
        <v>9611</v>
      </c>
      <c r="C7142" s="9" t="s">
        <v>10271</v>
      </c>
      <c r="D7142" s="10" t="s">
        <v>10258</v>
      </c>
      <c r="E7142" s="11" t="s">
        <v>10273</v>
      </c>
      <c r="F7142" s="6">
        <v>324626</v>
      </c>
      <c r="G7142" s="6" t="s">
        <v>7052</v>
      </c>
      <c r="H7142" s="16">
        <v>10881000</v>
      </c>
      <c r="I7142" s="12" t="s">
        <v>10274</v>
      </c>
      <c r="J7142" s="12" t="s">
        <v>10275</v>
      </c>
      <c r="K7142" s="15">
        <v>9683000</v>
      </c>
      <c r="L7142" s="13" t="s">
        <v>70</v>
      </c>
      <c r="M7142" s="7">
        <v>0.49</v>
      </c>
      <c r="N7142" s="14"/>
    </row>
    <row r="7143" spans="1:14" ht="94.5">
      <c r="A7143" s="6">
        <v>7142</v>
      </c>
      <c r="B7143" s="8" t="s">
        <v>9611</v>
      </c>
      <c r="C7143" s="9" t="s">
        <v>9878</v>
      </c>
      <c r="D7143" s="10" t="s">
        <v>9879</v>
      </c>
      <c r="E7143" s="11" t="s">
        <v>10273</v>
      </c>
      <c r="F7143" s="6">
        <v>528577</v>
      </c>
      <c r="G7143" s="6" t="s">
        <v>6911</v>
      </c>
      <c r="H7143" s="16">
        <v>65365871.163999997</v>
      </c>
      <c r="I7143" s="12" t="s">
        <v>10276</v>
      </c>
      <c r="J7143" s="12" t="s">
        <v>10277</v>
      </c>
      <c r="K7143" s="15">
        <v>54672948</v>
      </c>
      <c r="L7143" s="13" t="s">
        <v>14</v>
      </c>
      <c r="M7143" s="7">
        <v>1</v>
      </c>
      <c r="N7143" s="14"/>
    </row>
    <row r="7144" spans="1:14" ht="47.25">
      <c r="A7144" s="6">
        <v>7143</v>
      </c>
      <c r="B7144" s="8" t="s">
        <v>9611</v>
      </c>
      <c r="C7144" s="9" t="s">
        <v>9878</v>
      </c>
      <c r="D7144" s="10" t="s">
        <v>9879</v>
      </c>
      <c r="E7144" s="11" t="s">
        <v>10278</v>
      </c>
      <c r="F7144" s="6">
        <v>284711</v>
      </c>
      <c r="G7144" s="6" t="s">
        <v>6911</v>
      </c>
      <c r="H7144" s="16">
        <v>6724302</v>
      </c>
      <c r="I7144" s="12" t="s">
        <v>8994</v>
      </c>
      <c r="J7144" s="12" t="s">
        <v>10279</v>
      </c>
      <c r="K7144" s="15">
        <v>6318786</v>
      </c>
      <c r="L7144" s="13" t="s">
        <v>14</v>
      </c>
      <c r="M7144" s="7">
        <v>1</v>
      </c>
      <c r="N7144" s="14"/>
    </row>
    <row r="7145" spans="1:14" ht="78.75">
      <c r="A7145" s="6">
        <v>7144</v>
      </c>
      <c r="B7145" s="8" t="s">
        <v>9611</v>
      </c>
      <c r="C7145" s="9" t="s">
        <v>10280</v>
      </c>
      <c r="D7145" s="10" t="s">
        <v>10281</v>
      </c>
      <c r="E7145" s="11" t="s">
        <v>10282</v>
      </c>
      <c r="F7145" s="6">
        <v>258846</v>
      </c>
      <c r="G7145" s="6" t="s">
        <v>6911</v>
      </c>
      <c r="H7145" s="16">
        <v>13396142</v>
      </c>
      <c r="I7145" s="12">
        <v>43772</v>
      </c>
      <c r="J7145" s="12" t="s">
        <v>10097</v>
      </c>
      <c r="K7145" s="15">
        <v>8571070</v>
      </c>
      <c r="L7145" s="13" t="s">
        <v>14</v>
      </c>
      <c r="M7145" s="7">
        <v>1</v>
      </c>
      <c r="N7145" s="14"/>
    </row>
    <row r="7146" spans="1:14" ht="236.25">
      <c r="A7146" s="6">
        <v>7145</v>
      </c>
      <c r="B7146" s="8" t="s">
        <v>9611</v>
      </c>
      <c r="C7146" s="9" t="s">
        <v>10283</v>
      </c>
      <c r="D7146" s="10" t="s">
        <v>10284</v>
      </c>
      <c r="E7146" s="11" t="s">
        <v>10285</v>
      </c>
      <c r="F7146" s="6">
        <v>444007</v>
      </c>
      <c r="G7146" s="6" t="s">
        <v>6911</v>
      </c>
      <c r="H7146" s="16">
        <v>4445389</v>
      </c>
      <c r="I7146" s="12" t="s">
        <v>10286</v>
      </c>
      <c r="J7146" s="12">
        <v>44204</v>
      </c>
      <c r="K7146" s="15"/>
      <c r="L7146" s="13" t="s">
        <v>70</v>
      </c>
      <c r="M7146" s="7">
        <v>1</v>
      </c>
      <c r="N7146" s="14"/>
    </row>
    <row r="7147" spans="1:14" ht="236.25">
      <c r="A7147" s="6">
        <v>7146</v>
      </c>
      <c r="B7147" s="8" t="s">
        <v>9611</v>
      </c>
      <c r="C7147" s="9" t="s">
        <v>10287</v>
      </c>
      <c r="D7147" s="10" t="s">
        <v>10113</v>
      </c>
      <c r="E7147" s="11" t="s">
        <v>10285</v>
      </c>
      <c r="F7147" s="6">
        <v>444007</v>
      </c>
      <c r="G7147" s="6" t="s">
        <v>6911</v>
      </c>
      <c r="H7147" s="16">
        <v>4445389</v>
      </c>
      <c r="I7147" s="12" t="s">
        <v>10286</v>
      </c>
      <c r="J7147" s="12">
        <v>44204</v>
      </c>
      <c r="K7147" s="15"/>
      <c r="L7147" s="13" t="s">
        <v>70</v>
      </c>
      <c r="M7147" s="7">
        <v>0.51</v>
      </c>
      <c r="N7147" s="14"/>
    </row>
    <row r="7148" spans="1:14" ht="236.25">
      <c r="A7148" s="6">
        <v>7147</v>
      </c>
      <c r="B7148" s="8" t="s">
        <v>9611</v>
      </c>
      <c r="C7148" s="9" t="s">
        <v>10288</v>
      </c>
      <c r="D7148" s="10" t="s">
        <v>10107</v>
      </c>
      <c r="E7148" s="11" t="s">
        <v>10285</v>
      </c>
      <c r="F7148" s="6">
        <v>444007</v>
      </c>
      <c r="G7148" s="6" t="s">
        <v>6911</v>
      </c>
      <c r="H7148" s="16">
        <v>4445389</v>
      </c>
      <c r="I7148" s="12" t="s">
        <v>10286</v>
      </c>
      <c r="J7148" s="12">
        <v>44204</v>
      </c>
      <c r="K7148" s="15"/>
      <c r="L7148" s="13" t="s">
        <v>70</v>
      </c>
      <c r="M7148" s="7">
        <v>0.49</v>
      </c>
      <c r="N7148" s="14"/>
    </row>
    <row r="7149" spans="1:14" ht="94.5">
      <c r="A7149" s="6">
        <v>7148</v>
      </c>
      <c r="B7149" s="8" t="s">
        <v>9611</v>
      </c>
      <c r="C7149" s="9" t="s">
        <v>10289</v>
      </c>
      <c r="D7149" s="10" t="s">
        <v>5478</v>
      </c>
      <c r="E7149" s="11" t="s">
        <v>10290</v>
      </c>
      <c r="F7149" s="6">
        <v>428583</v>
      </c>
      <c r="G7149" s="6" t="s">
        <v>6911</v>
      </c>
      <c r="H7149" s="16">
        <v>310189</v>
      </c>
      <c r="I7149" s="12" t="s">
        <v>10291</v>
      </c>
      <c r="J7149" s="12">
        <v>44204</v>
      </c>
      <c r="K7149" s="15">
        <v>1600000</v>
      </c>
      <c r="L7149" s="13" t="s">
        <v>14</v>
      </c>
      <c r="M7149" s="7">
        <v>1</v>
      </c>
      <c r="N7149" s="14"/>
    </row>
    <row r="7150" spans="1:14" ht="78.75">
      <c r="A7150" s="6">
        <v>7149</v>
      </c>
      <c r="B7150" s="8" t="s">
        <v>9611</v>
      </c>
      <c r="C7150" s="9" t="s">
        <v>10292</v>
      </c>
      <c r="D7150" s="10" t="s">
        <v>10293</v>
      </c>
      <c r="E7150" s="11" t="s">
        <v>10294</v>
      </c>
      <c r="F7150" s="6">
        <v>487748</v>
      </c>
      <c r="G7150" s="6" t="s">
        <v>6911</v>
      </c>
      <c r="H7150" s="16">
        <v>1422077</v>
      </c>
      <c r="I7150" s="12">
        <v>43902</v>
      </c>
      <c r="J7150" s="12">
        <v>44420</v>
      </c>
      <c r="K7150" s="15" t="s">
        <v>9630</v>
      </c>
      <c r="L7150" s="13" t="s">
        <v>14</v>
      </c>
      <c r="M7150" s="7">
        <v>1</v>
      </c>
      <c r="N7150" s="14"/>
    </row>
    <row r="7151" spans="1:14" ht="220.5">
      <c r="A7151" s="6">
        <v>7150</v>
      </c>
      <c r="B7151" s="8" t="s">
        <v>9611</v>
      </c>
      <c r="C7151" s="9" t="s">
        <v>10295</v>
      </c>
      <c r="D7151" s="10" t="s">
        <v>4837</v>
      </c>
      <c r="E7151" s="11" t="s">
        <v>10296</v>
      </c>
      <c r="F7151" s="6">
        <v>487749</v>
      </c>
      <c r="G7151" s="6" t="s">
        <v>6911</v>
      </c>
      <c r="H7151" s="16">
        <v>4397300</v>
      </c>
      <c r="I7151" s="12" t="s">
        <v>10297</v>
      </c>
      <c r="J7151" s="12" t="s">
        <v>10298</v>
      </c>
      <c r="K7151" s="15">
        <v>1997000</v>
      </c>
      <c r="L7151" s="13" t="s">
        <v>14</v>
      </c>
      <c r="M7151" s="7">
        <v>1</v>
      </c>
      <c r="N7151" s="14"/>
    </row>
    <row r="7152" spans="1:14" ht="141.75">
      <c r="A7152" s="6">
        <v>7151</v>
      </c>
      <c r="B7152" s="8" t="s">
        <v>9611</v>
      </c>
      <c r="C7152" s="9" t="s">
        <v>10299</v>
      </c>
      <c r="D7152" s="10" t="s">
        <v>10300</v>
      </c>
      <c r="E7152" s="11" t="s">
        <v>10301</v>
      </c>
      <c r="F7152" s="6">
        <v>311243</v>
      </c>
      <c r="G7152" s="6" t="s">
        <v>6911</v>
      </c>
      <c r="H7152" s="16">
        <v>4613940</v>
      </c>
      <c r="I7152" s="12" t="s">
        <v>10302</v>
      </c>
      <c r="J7152" s="12" t="s">
        <v>5409</v>
      </c>
      <c r="K7152" s="15">
        <v>2897681</v>
      </c>
      <c r="L7152" s="13" t="s">
        <v>14</v>
      </c>
      <c r="M7152" s="7">
        <v>1</v>
      </c>
      <c r="N7152" s="14"/>
    </row>
    <row r="7153" spans="1:14" ht="78.75">
      <c r="A7153" s="6">
        <v>7152</v>
      </c>
      <c r="B7153" s="8" t="s">
        <v>9611</v>
      </c>
      <c r="C7153" s="9" t="s">
        <v>10303</v>
      </c>
      <c r="D7153" s="10" t="s">
        <v>10304</v>
      </c>
      <c r="E7153" s="11" t="s">
        <v>10305</v>
      </c>
      <c r="F7153" s="6">
        <v>347049</v>
      </c>
      <c r="G7153" s="6" t="s">
        <v>6911</v>
      </c>
      <c r="H7153" s="16">
        <v>8131922</v>
      </c>
      <c r="I7153" s="12" t="s">
        <v>10306</v>
      </c>
      <c r="J7153" s="12" t="s">
        <v>10307</v>
      </c>
      <c r="K7153" s="15">
        <v>6544784</v>
      </c>
      <c r="L7153" s="13" t="s">
        <v>14</v>
      </c>
      <c r="M7153" s="7">
        <v>1</v>
      </c>
      <c r="N7153" s="14"/>
    </row>
    <row r="7154" spans="1:14" ht="78.75">
      <c r="A7154" s="6">
        <v>7153</v>
      </c>
      <c r="B7154" s="8" t="s">
        <v>9611</v>
      </c>
      <c r="C7154" s="9" t="s">
        <v>10303</v>
      </c>
      <c r="D7154" s="10" t="s">
        <v>10304</v>
      </c>
      <c r="E7154" s="11" t="s">
        <v>10308</v>
      </c>
      <c r="F7154" s="6">
        <v>410750</v>
      </c>
      <c r="G7154" s="6" t="s">
        <v>6911</v>
      </c>
      <c r="H7154" s="16">
        <v>1531707</v>
      </c>
      <c r="I7154" s="12">
        <v>44169</v>
      </c>
      <c r="J7154" s="12" t="s">
        <v>10309</v>
      </c>
      <c r="K7154" s="15">
        <v>1425000</v>
      </c>
      <c r="L7154" s="13" t="s">
        <v>14</v>
      </c>
      <c r="M7154" s="7">
        <v>1</v>
      </c>
      <c r="N7154" s="14"/>
    </row>
    <row r="7155" spans="1:14" ht="63">
      <c r="A7155" s="6">
        <v>7154</v>
      </c>
      <c r="B7155" s="8" t="s">
        <v>9611</v>
      </c>
      <c r="C7155" s="9" t="s">
        <v>10310</v>
      </c>
      <c r="D7155" s="10" t="s">
        <v>10311</v>
      </c>
      <c r="E7155" s="11" t="s">
        <v>10312</v>
      </c>
      <c r="F7155" s="6">
        <v>410751</v>
      </c>
      <c r="G7155" s="6" t="s">
        <v>6911</v>
      </c>
      <c r="H7155" s="16">
        <v>2664627</v>
      </c>
      <c r="I7155" s="12">
        <v>44077</v>
      </c>
      <c r="J7155" s="12" t="s">
        <v>10313</v>
      </c>
      <c r="K7155" s="15" t="s">
        <v>9630</v>
      </c>
      <c r="L7155" s="13" t="s">
        <v>14</v>
      </c>
      <c r="M7155" s="7">
        <v>1</v>
      </c>
      <c r="N7155" s="14"/>
    </row>
    <row r="7156" spans="1:14" ht="63">
      <c r="A7156" s="6">
        <v>7155</v>
      </c>
      <c r="B7156" s="8" t="s">
        <v>9611</v>
      </c>
      <c r="C7156" s="9" t="s">
        <v>10314</v>
      </c>
      <c r="D7156" s="10" t="s">
        <v>10315</v>
      </c>
      <c r="E7156" s="11" t="s">
        <v>10316</v>
      </c>
      <c r="F7156" s="6">
        <v>449956</v>
      </c>
      <c r="G7156" s="6" t="s">
        <v>6911</v>
      </c>
      <c r="H7156" s="16">
        <v>2404292</v>
      </c>
      <c r="I7156" s="12" t="s">
        <v>10317</v>
      </c>
      <c r="J7156" s="12" t="s">
        <v>10318</v>
      </c>
      <c r="K7156" s="15">
        <v>1513000</v>
      </c>
      <c r="L7156" s="13" t="s">
        <v>14</v>
      </c>
      <c r="M7156" s="7">
        <v>1</v>
      </c>
      <c r="N7156" s="14"/>
    </row>
    <row r="7157" spans="1:14" ht="110.25">
      <c r="A7157" s="6">
        <v>7156</v>
      </c>
      <c r="B7157" s="8" t="s">
        <v>9611</v>
      </c>
      <c r="C7157" s="9" t="s">
        <v>10319</v>
      </c>
      <c r="D7157" s="10" t="s">
        <v>10320</v>
      </c>
      <c r="E7157" s="11" t="s">
        <v>10321</v>
      </c>
      <c r="F7157" s="6">
        <v>239341</v>
      </c>
      <c r="G7157" s="6" t="s">
        <v>6911</v>
      </c>
      <c r="H7157" s="16">
        <v>21891941</v>
      </c>
      <c r="I7157" s="12">
        <v>43801</v>
      </c>
      <c r="J7157" s="12" t="s">
        <v>9056</v>
      </c>
      <c r="K7157" s="15">
        <v>16366951</v>
      </c>
      <c r="L7157" s="13" t="s">
        <v>70</v>
      </c>
      <c r="M7157" s="7">
        <v>1</v>
      </c>
      <c r="N7157" s="14"/>
    </row>
    <row r="7158" spans="1:14" ht="110.25">
      <c r="A7158" s="6">
        <v>7157</v>
      </c>
      <c r="B7158" s="8" t="s">
        <v>9611</v>
      </c>
      <c r="C7158" s="9" t="s">
        <v>10322</v>
      </c>
      <c r="D7158" s="10" t="s">
        <v>6934</v>
      </c>
      <c r="E7158" s="11" t="s">
        <v>10321</v>
      </c>
      <c r="F7158" s="6">
        <v>239341</v>
      </c>
      <c r="G7158" s="6" t="s">
        <v>6911</v>
      </c>
      <c r="H7158" s="16">
        <v>21891941</v>
      </c>
      <c r="I7158" s="12">
        <v>43801</v>
      </c>
      <c r="J7158" s="12" t="s">
        <v>9056</v>
      </c>
      <c r="K7158" s="15">
        <v>16366951</v>
      </c>
      <c r="L7158" s="13" t="s">
        <v>70</v>
      </c>
      <c r="M7158" s="7">
        <v>0.51</v>
      </c>
      <c r="N7158" s="14"/>
    </row>
    <row r="7159" spans="1:14" ht="110.25">
      <c r="A7159" s="6">
        <v>7158</v>
      </c>
      <c r="B7159" s="8" t="s">
        <v>9611</v>
      </c>
      <c r="C7159" s="9" t="s">
        <v>10323</v>
      </c>
      <c r="D7159" s="10" t="s">
        <v>10324</v>
      </c>
      <c r="E7159" s="11" t="s">
        <v>10321</v>
      </c>
      <c r="F7159" s="6">
        <v>239341</v>
      </c>
      <c r="G7159" s="6" t="s">
        <v>6911</v>
      </c>
      <c r="H7159" s="16">
        <v>21891941</v>
      </c>
      <c r="I7159" s="12">
        <v>43801</v>
      </c>
      <c r="J7159" s="12" t="s">
        <v>9056</v>
      </c>
      <c r="K7159" s="15">
        <v>16366951</v>
      </c>
      <c r="L7159" s="13" t="s">
        <v>70</v>
      </c>
      <c r="M7159" s="7">
        <v>0.49</v>
      </c>
      <c r="N7159" s="14"/>
    </row>
    <row r="7160" spans="1:14" ht="141.75">
      <c r="A7160" s="6">
        <v>7159</v>
      </c>
      <c r="B7160" s="8" t="s">
        <v>9611</v>
      </c>
      <c r="C7160" s="9" t="s">
        <v>9878</v>
      </c>
      <c r="D7160" s="10" t="s">
        <v>9879</v>
      </c>
      <c r="E7160" s="11" t="s">
        <v>10325</v>
      </c>
      <c r="F7160" s="6">
        <v>528577</v>
      </c>
      <c r="G7160" s="6" t="s">
        <v>6911</v>
      </c>
      <c r="H7160" s="16">
        <v>65365800</v>
      </c>
      <c r="I7160" s="12" t="s">
        <v>10326</v>
      </c>
      <c r="J7160" s="12" t="s">
        <v>10277</v>
      </c>
      <c r="K7160" s="15">
        <v>54672948</v>
      </c>
      <c r="L7160" s="13" t="s">
        <v>14</v>
      </c>
      <c r="M7160" s="7">
        <v>1</v>
      </c>
      <c r="N7160" s="14"/>
    </row>
    <row r="7161" spans="1:14" ht="63">
      <c r="A7161" s="6">
        <v>7160</v>
      </c>
      <c r="B7161" s="8" t="s">
        <v>9611</v>
      </c>
      <c r="C7161" s="9" t="s">
        <v>10327</v>
      </c>
      <c r="D7161" s="10" t="s">
        <v>10107</v>
      </c>
      <c r="E7161" s="11" t="s">
        <v>10328</v>
      </c>
      <c r="F7161" s="6">
        <v>325426</v>
      </c>
      <c r="G7161" s="6" t="s">
        <v>7052</v>
      </c>
      <c r="H7161" s="16">
        <v>1700000</v>
      </c>
      <c r="I7161" s="12" t="s">
        <v>10329</v>
      </c>
      <c r="J7161" s="12" t="s">
        <v>10330</v>
      </c>
      <c r="K7161" s="15">
        <v>1419300</v>
      </c>
      <c r="L7161" s="13" t="s">
        <v>14</v>
      </c>
      <c r="M7161" s="7">
        <v>1</v>
      </c>
      <c r="N7161" s="14"/>
    </row>
    <row r="7162" spans="1:14" ht="141.75">
      <c r="A7162" s="6">
        <v>7161</v>
      </c>
      <c r="B7162" s="8" t="s">
        <v>9611</v>
      </c>
      <c r="C7162" s="9" t="s">
        <v>9819</v>
      </c>
      <c r="D7162" s="10" t="s">
        <v>9626</v>
      </c>
      <c r="E7162" s="11" t="s">
        <v>10331</v>
      </c>
      <c r="F7162" s="6">
        <v>313838</v>
      </c>
      <c r="G7162" s="6" t="s">
        <v>7052</v>
      </c>
      <c r="H7162" s="16">
        <v>1968000</v>
      </c>
      <c r="I7162" s="12" t="s">
        <v>9938</v>
      </c>
      <c r="J7162" s="12" t="s">
        <v>2901</v>
      </c>
      <c r="K7162" s="15">
        <v>1775100</v>
      </c>
      <c r="L7162" s="13" t="s">
        <v>14</v>
      </c>
      <c r="M7162" s="7">
        <v>1</v>
      </c>
      <c r="N7162" s="14"/>
    </row>
    <row r="7163" spans="1:14" ht="78.75">
      <c r="A7163" s="6">
        <v>7162</v>
      </c>
      <c r="B7163" s="8" t="s">
        <v>9611</v>
      </c>
      <c r="C7163" s="9" t="s">
        <v>9819</v>
      </c>
      <c r="D7163" s="10" t="s">
        <v>9626</v>
      </c>
      <c r="E7163" s="11" t="s">
        <v>10332</v>
      </c>
      <c r="F7163" s="6">
        <v>368121</v>
      </c>
      <c r="G7163" s="6" t="s">
        <v>7052</v>
      </c>
      <c r="H7163" s="16">
        <v>1330485</v>
      </c>
      <c r="I7163" s="12" t="s">
        <v>10333</v>
      </c>
      <c r="J7163" s="12" t="s">
        <v>10334</v>
      </c>
      <c r="K7163" s="15">
        <v>1330400</v>
      </c>
      <c r="L7163" s="13" t="s">
        <v>14</v>
      </c>
      <c r="M7163" s="7">
        <v>1</v>
      </c>
      <c r="N7163" s="14"/>
    </row>
    <row r="7164" spans="1:14" ht="78.75">
      <c r="A7164" s="6">
        <v>7163</v>
      </c>
      <c r="B7164" s="8" t="s">
        <v>9611</v>
      </c>
      <c r="C7164" s="9" t="s">
        <v>9878</v>
      </c>
      <c r="D7164" s="10" t="s">
        <v>9879</v>
      </c>
      <c r="E7164" s="11" t="s">
        <v>10335</v>
      </c>
      <c r="F7164" s="6">
        <v>506102</v>
      </c>
      <c r="G7164" s="6" t="s">
        <v>7052</v>
      </c>
      <c r="H7164" s="16">
        <v>2748977.1770000001</v>
      </c>
      <c r="I7164" s="12" t="s">
        <v>10336</v>
      </c>
      <c r="J7164" s="12">
        <v>44713</v>
      </c>
      <c r="K7164" s="15">
        <v>1681700</v>
      </c>
      <c r="L7164" s="13" t="s">
        <v>14</v>
      </c>
      <c r="M7164" s="7">
        <v>1</v>
      </c>
      <c r="N7164" s="14"/>
    </row>
    <row r="7165" spans="1:14" ht="157.5">
      <c r="A7165" s="6">
        <v>7164</v>
      </c>
      <c r="B7165" s="8" t="s">
        <v>9611</v>
      </c>
      <c r="C7165" s="9" t="s">
        <v>10337</v>
      </c>
      <c r="D7165" s="10" t="s">
        <v>2636</v>
      </c>
      <c r="E7165" s="11" t="s">
        <v>10338</v>
      </c>
      <c r="F7165" s="6">
        <v>104447</v>
      </c>
      <c r="G7165" s="6" t="s">
        <v>3644</v>
      </c>
      <c r="H7165" s="16">
        <v>7833420.2400000002</v>
      </c>
      <c r="I7165" s="12" t="s">
        <v>10339</v>
      </c>
      <c r="J7165" s="12" t="s">
        <v>10150</v>
      </c>
      <c r="K7165" s="15">
        <v>8387413.9100000001</v>
      </c>
      <c r="L7165" s="13" t="s">
        <v>14</v>
      </c>
      <c r="M7165" s="7">
        <v>1</v>
      </c>
      <c r="N7165" s="14"/>
    </row>
    <row r="7166" spans="1:14" ht="126">
      <c r="A7166" s="6">
        <v>7165</v>
      </c>
      <c r="B7166" s="8" t="s">
        <v>9611</v>
      </c>
      <c r="C7166" s="9" t="s">
        <v>10337</v>
      </c>
      <c r="D7166" s="10" t="s">
        <v>2636</v>
      </c>
      <c r="E7166" s="11" t="s">
        <v>10340</v>
      </c>
      <c r="F7166" s="6">
        <v>104456</v>
      </c>
      <c r="G7166" s="6" t="s">
        <v>3644</v>
      </c>
      <c r="H7166" s="16">
        <v>11101181.83</v>
      </c>
      <c r="I7166" s="12" t="s">
        <v>10339</v>
      </c>
      <c r="J7166" s="12" t="s">
        <v>10150</v>
      </c>
      <c r="K7166" s="15">
        <v>9246955.8800000008</v>
      </c>
      <c r="L7166" s="13" t="s">
        <v>14</v>
      </c>
      <c r="M7166" s="7">
        <v>1</v>
      </c>
      <c r="N7166" s="14"/>
    </row>
    <row r="7167" spans="1:14" ht="110.25">
      <c r="A7167" s="6">
        <v>7166</v>
      </c>
      <c r="B7167" s="8" t="s">
        <v>9611</v>
      </c>
      <c r="C7167" s="9" t="s">
        <v>10341</v>
      </c>
      <c r="D7167" s="10" t="s">
        <v>2636</v>
      </c>
      <c r="E7167" s="11" t="s">
        <v>10342</v>
      </c>
      <c r="F7167" s="6">
        <v>104399</v>
      </c>
      <c r="G7167" s="6" t="s">
        <v>9900</v>
      </c>
      <c r="H7167" s="16">
        <v>5720552.79</v>
      </c>
      <c r="I7167" s="12" t="s">
        <v>10339</v>
      </c>
      <c r="J7167" s="12" t="s">
        <v>8422</v>
      </c>
      <c r="K7167" s="15"/>
      <c r="L7167" s="13" t="s">
        <v>14</v>
      </c>
      <c r="M7167" s="7">
        <v>1</v>
      </c>
      <c r="N7167" s="14"/>
    </row>
    <row r="7168" spans="1:14" ht="126">
      <c r="A7168" s="6">
        <v>7167</v>
      </c>
      <c r="B7168" s="8" t="s">
        <v>9611</v>
      </c>
      <c r="C7168" s="9" t="s">
        <v>10343</v>
      </c>
      <c r="D7168" s="10" t="s">
        <v>10344</v>
      </c>
      <c r="E7168" s="11" t="s">
        <v>10345</v>
      </c>
      <c r="F7168" s="6">
        <v>225944</v>
      </c>
      <c r="G7168" s="6" t="s">
        <v>3644</v>
      </c>
      <c r="H7168" s="16">
        <v>4644706</v>
      </c>
      <c r="I7168" s="12">
        <v>43405</v>
      </c>
      <c r="J7168" s="12">
        <v>43411</v>
      </c>
      <c r="K7168" s="15">
        <v>2120000</v>
      </c>
      <c r="L7168" s="13" t="s">
        <v>14</v>
      </c>
      <c r="M7168" s="7">
        <v>1</v>
      </c>
      <c r="N7168" s="14"/>
    </row>
    <row r="7169" spans="1:14" ht="78.75">
      <c r="A7169" s="6">
        <v>7168</v>
      </c>
      <c r="B7169" s="8" t="s">
        <v>9611</v>
      </c>
      <c r="C7169" s="9" t="s">
        <v>10346</v>
      </c>
      <c r="D7169" s="10" t="s">
        <v>10258</v>
      </c>
      <c r="E7169" s="11" t="s">
        <v>10347</v>
      </c>
      <c r="F7169" s="6">
        <v>82222</v>
      </c>
      <c r="G7169" s="6" t="s">
        <v>3644</v>
      </c>
      <c r="H7169" s="16">
        <v>3354228.32</v>
      </c>
      <c r="I7169" s="12" t="s">
        <v>10348</v>
      </c>
      <c r="J7169" s="12" t="s">
        <v>10349</v>
      </c>
      <c r="K7169" s="15">
        <v>992228.32</v>
      </c>
      <c r="L7169" s="13" t="s">
        <v>14</v>
      </c>
      <c r="M7169" s="7">
        <v>1</v>
      </c>
      <c r="N7169" s="14"/>
    </row>
    <row r="7170" spans="1:14" ht="126">
      <c r="A7170" s="6">
        <v>7169</v>
      </c>
      <c r="B7170" s="8" t="s">
        <v>9611</v>
      </c>
      <c r="C7170" s="9" t="s">
        <v>10350</v>
      </c>
      <c r="D7170" s="10" t="s">
        <v>10258</v>
      </c>
      <c r="E7170" s="11" t="s">
        <v>10351</v>
      </c>
      <c r="F7170" s="6">
        <v>82225</v>
      </c>
      <c r="G7170" s="6" t="s">
        <v>3644</v>
      </c>
      <c r="H7170" s="16">
        <v>3865684.5</v>
      </c>
      <c r="I7170" s="12" t="s">
        <v>10348</v>
      </c>
      <c r="J7170" s="12" t="s">
        <v>10349</v>
      </c>
      <c r="K7170" s="15">
        <v>3723235</v>
      </c>
      <c r="L7170" s="13" t="s">
        <v>14</v>
      </c>
      <c r="M7170" s="7">
        <v>1</v>
      </c>
      <c r="N7170" s="14"/>
    </row>
    <row r="7171" spans="1:14" ht="94.5">
      <c r="A7171" s="6">
        <v>7170</v>
      </c>
      <c r="B7171" s="8" t="s">
        <v>9611</v>
      </c>
      <c r="C7171" s="9" t="s">
        <v>10352</v>
      </c>
      <c r="D7171" s="10" t="s">
        <v>10353</v>
      </c>
      <c r="E7171" s="11" t="s">
        <v>10354</v>
      </c>
      <c r="F7171" s="6">
        <v>241423</v>
      </c>
      <c r="G7171" s="6" t="s">
        <v>6911</v>
      </c>
      <c r="H7171" s="16">
        <v>99903445</v>
      </c>
      <c r="I7171" s="12" t="s">
        <v>10355</v>
      </c>
      <c r="J7171" s="12" t="s">
        <v>8799</v>
      </c>
      <c r="K7171" s="15">
        <v>97545781</v>
      </c>
      <c r="L7171" s="13" t="s">
        <v>70</v>
      </c>
      <c r="M7171" s="7">
        <v>1</v>
      </c>
      <c r="N7171" s="14"/>
    </row>
    <row r="7172" spans="1:14" ht="94.5">
      <c r="A7172" s="6">
        <v>7171</v>
      </c>
      <c r="B7172" s="8" t="s">
        <v>9611</v>
      </c>
      <c r="C7172" s="9" t="s">
        <v>10356</v>
      </c>
      <c r="D7172" s="10" t="s">
        <v>6960</v>
      </c>
      <c r="E7172" s="11" t="s">
        <v>10354</v>
      </c>
      <c r="F7172" s="6">
        <v>241423</v>
      </c>
      <c r="G7172" s="6" t="s">
        <v>6911</v>
      </c>
      <c r="H7172" s="16">
        <v>99903445</v>
      </c>
      <c r="I7172" s="12" t="s">
        <v>10357</v>
      </c>
      <c r="J7172" s="12" t="s">
        <v>8799</v>
      </c>
      <c r="K7172" s="15">
        <v>97545781</v>
      </c>
      <c r="L7172" s="13" t="s">
        <v>70</v>
      </c>
      <c r="M7172" s="7">
        <v>0.51</v>
      </c>
      <c r="N7172" s="14"/>
    </row>
    <row r="7173" spans="1:14" ht="94.5">
      <c r="A7173" s="6">
        <v>7172</v>
      </c>
      <c r="B7173" s="8" t="s">
        <v>9611</v>
      </c>
      <c r="C7173" s="9" t="s">
        <v>9878</v>
      </c>
      <c r="D7173" s="10" t="s">
        <v>9879</v>
      </c>
      <c r="E7173" s="11" t="s">
        <v>10354</v>
      </c>
      <c r="F7173" s="6">
        <v>241423</v>
      </c>
      <c r="G7173" s="6" t="s">
        <v>6911</v>
      </c>
      <c r="H7173" s="16">
        <v>99903445</v>
      </c>
      <c r="I7173" s="12" t="s">
        <v>10357</v>
      </c>
      <c r="J7173" s="12" t="s">
        <v>8799</v>
      </c>
      <c r="K7173" s="15">
        <v>97545781</v>
      </c>
      <c r="L7173" s="13" t="s">
        <v>70</v>
      </c>
      <c r="M7173" s="7">
        <v>0.49</v>
      </c>
      <c r="N7173" s="14"/>
    </row>
    <row r="7174" spans="1:14" ht="63">
      <c r="A7174" s="6">
        <v>7173</v>
      </c>
      <c r="B7174" s="8" t="s">
        <v>9611</v>
      </c>
      <c r="C7174" s="9" t="s">
        <v>10356</v>
      </c>
      <c r="D7174" s="10" t="s">
        <v>6960</v>
      </c>
      <c r="E7174" s="11" t="s">
        <v>10358</v>
      </c>
      <c r="F7174" s="6">
        <v>397400</v>
      </c>
      <c r="G7174" s="6" t="s">
        <v>6911</v>
      </c>
      <c r="H7174" s="16">
        <v>2715250</v>
      </c>
      <c r="I7174" s="12" t="s">
        <v>10359</v>
      </c>
      <c r="J7174" s="12" t="s">
        <v>10360</v>
      </c>
      <c r="K7174" s="15">
        <v>2598460</v>
      </c>
      <c r="L7174" s="13" t="s">
        <v>14</v>
      </c>
      <c r="M7174" s="7">
        <v>1</v>
      </c>
      <c r="N7174" s="14"/>
    </row>
    <row r="7175" spans="1:14" ht="94.5">
      <c r="A7175" s="6">
        <v>7174</v>
      </c>
      <c r="B7175" s="8" t="s">
        <v>9611</v>
      </c>
      <c r="C7175" s="9" t="s">
        <v>10361</v>
      </c>
      <c r="D7175" s="10" t="s">
        <v>9671</v>
      </c>
      <c r="E7175" s="11" t="s">
        <v>10362</v>
      </c>
      <c r="F7175" s="6">
        <v>262638</v>
      </c>
      <c r="G7175" s="6" t="s">
        <v>6911</v>
      </c>
      <c r="H7175" s="16">
        <v>25198998.107999999</v>
      </c>
      <c r="I7175" s="12">
        <v>43649</v>
      </c>
      <c r="J7175" s="12" t="s">
        <v>5288</v>
      </c>
      <c r="K7175" s="15">
        <v>23595317</v>
      </c>
      <c r="L7175" s="13" t="s">
        <v>70</v>
      </c>
      <c r="M7175" s="7">
        <v>1</v>
      </c>
      <c r="N7175" s="14"/>
    </row>
    <row r="7176" spans="1:14" ht="94.5">
      <c r="A7176" s="6">
        <v>7175</v>
      </c>
      <c r="B7176" s="8" t="s">
        <v>9611</v>
      </c>
      <c r="C7176" s="9" t="s">
        <v>9675</v>
      </c>
      <c r="D7176" s="10" t="s">
        <v>9676</v>
      </c>
      <c r="E7176" s="11" t="s">
        <v>10362</v>
      </c>
      <c r="F7176" s="6">
        <v>262638</v>
      </c>
      <c r="G7176" s="6" t="s">
        <v>6911</v>
      </c>
      <c r="H7176" s="16">
        <v>25198998.107999999</v>
      </c>
      <c r="I7176" s="12">
        <v>43649</v>
      </c>
      <c r="J7176" s="12" t="s">
        <v>5314</v>
      </c>
      <c r="K7176" s="15">
        <v>23595317</v>
      </c>
      <c r="L7176" s="13" t="s">
        <v>70</v>
      </c>
      <c r="M7176" s="7">
        <v>0.4</v>
      </c>
      <c r="N7176" s="14"/>
    </row>
    <row r="7177" spans="1:14" ht="94.5">
      <c r="A7177" s="6">
        <v>7176</v>
      </c>
      <c r="B7177" s="8" t="s">
        <v>9611</v>
      </c>
      <c r="C7177" s="9" t="s">
        <v>10363</v>
      </c>
      <c r="D7177" s="10" t="s">
        <v>5522</v>
      </c>
      <c r="E7177" s="11" t="s">
        <v>10362</v>
      </c>
      <c r="F7177" s="6">
        <v>262638</v>
      </c>
      <c r="G7177" s="6" t="s">
        <v>6911</v>
      </c>
      <c r="H7177" s="16">
        <v>25198998.107999999</v>
      </c>
      <c r="I7177" s="12">
        <v>43649</v>
      </c>
      <c r="J7177" s="12" t="s">
        <v>5314</v>
      </c>
      <c r="K7177" s="15">
        <v>23595317</v>
      </c>
      <c r="L7177" s="13" t="s">
        <v>70</v>
      </c>
      <c r="M7177" s="7">
        <v>0.3</v>
      </c>
      <c r="N7177" s="14"/>
    </row>
    <row r="7178" spans="1:14" ht="78.75">
      <c r="A7178" s="6">
        <v>7177</v>
      </c>
      <c r="B7178" s="8" t="s">
        <v>9611</v>
      </c>
      <c r="C7178" s="9" t="s">
        <v>10364</v>
      </c>
      <c r="D7178" s="10" t="s">
        <v>9679</v>
      </c>
      <c r="E7178" s="11" t="s">
        <v>10365</v>
      </c>
      <c r="F7178" s="6">
        <v>262638</v>
      </c>
      <c r="G7178" s="6" t="s">
        <v>6911</v>
      </c>
      <c r="H7178" s="16">
        <v>25198998.107999999</v>
      </c>
      <c r="I7178" s="12">
        <v>43649</v>
      </c>
      <c r="J7178" s="12" t="s">
        <v>10366</v>
      </c>
      <c r="K7178" s="15">
        <f>8496955.885+5084438.859+1917228.256+3382169.074</f>
        <v>18880792.074000001</v>
      </c>
      <c r="L7178" s="13" t="s">
        <v>70</v>
      </c>
      <c r="M7178" s="7">
        <v>0.3</v>
      </c>
      <c r="N7178" s="14"/>
    </row>
    <row r="7179" spans="1:14" ht="94.5">
      <c r="A7179" s="6">
        <v>7178</v>
      </c>
      <c r="B7179" s="8" t="s">
        <v>9611</v>
      </c>
      <c r="C7179" s="9" t="s">
        <v>10367</v>
      </c>
      <c r="D7179" s="10" t="s">
        <v>10368</v>
      </c>
      <c r="E7179" s="11" t="s">
        <v>10369</v>
      </c>
      <c r="F7179" s="6">
        <v>375473</v>
      </c>
      <c r="G7179" s="6" t="s">
        <v>6911</v>
      </c>
      <c r="H7179" s="16">
        <v>35867493</v>
      </c>
      <c r="I7179" s="12" t="s">
        <v>10370</v>
      </c>
      <c r="J7179" s="12">
        <v>43863</v>
      </c>
      <c r="K7179" s="15">
        <v>17900650</v>
      </c>
      <c r="L7179" s="13" t="s">
        <v>14</v>
      </c>
      <c r="M7179" s="7">
        <v>1</v>
      </c>
      <c r="N7179" s="14"/>
    </row>
    <row r="7180" spans="1:14" ht="94.5">
      <c r="A7180" s="6">
        <v>7179</v>
      </c>
      <c r="B7180" s="8" t="s">
        <v>9611</v>
      </c>
      <c r="C7180" s="9" t="s">
        <v>9874</v>
      </c>
      <c r="D7180" s="10" t="s">
        <v>9870</v>
      </c>
      <c r="E7180" s="11" t="s">
        <v>10371</v>
      </c>
      <c r="F7180" s="6">
        <v>103108</v>
      </c>
      <c r="G7180" s="6" t="s">
        <v>9643</v>
      </c>
      <c r="H7180" s="16">
        <v>47596438</v>
      </c>
      <c r="I7180" s="12" t="s">
        <v>10372</v>
      </c>
      <c r="J7180" s="12" t="s">
        <v>9674</v>
      </c>
      <c r="K7180" s="15">
        <v>46955600</v>
      </c>
      <c r="L7180" s="13" t="s">
        <v>14</v>
      </c>
      <c r="M7180" s="7">
        <v>1</v>
      </c>
      <c r="N7180" s="14"/>
    </row>
    <row r="7181" spans="1:14" ht="94.5">
      <c r="A7181" s="6">
        <v>7180</v>
      </c>
      <c r="B7181" s="8" t="s">
        <v>9611</v>
      </c>
      <c r="C7181" s="9" t="s">
        <v>9874</v>
      </c>
      <c r="D7181" s="10" t="s">
        <v>9870</v>
      </c>
      <c r="E7181" s="11" t="s">
        <v>10373</v>
      </c>
      <c r="F7181" s="6">
        <v>86990</v>
      </c>
      <c r="G7181" s="6" t="s">
        <v>9643</v>
      </c>
      <c r="H7181" s="16">
        <v>33422174</v>
      </c>
      <c r="I7181" s="12" t="s">
        <v>10374</v>
      </c>
      <c r="J7181" s="12" t="s">
        <v>9674</v>
      </c>
      <c r="K7181" s="15">
        <v>31184960</v>
      </c>
      <c r="L7181" s="13" t="s">
        <v>14</v>
      </c>
      <c r="M7181" s="7">
        <v>1</v>
      </c>
      <c r="N7181" s="14"/>
    </row>
    <row r="7182" spans="1:14" ht="94.5">
      <c r="A7182" s="6">
        <v>7181</v>
      </c>
      <c r="B7182" s="8" t="s">
        <v>9611</v>
      </c>
      <c r="C7182" s="9" t="s">
        <v>9874</v>
      </c>
      <c r="D7182" s="10" t="s">
        <v>9870</v>
      </c>
      <c r="E7182" s="11" t="s">
        <v>10375</v>
      </c>
      <c r="F7182" s="6">
        <v>108950</v>
      </c>
      <c r="G7182" s="6" t="s">
        <v>9643</v>
      </c>
      <c r="H7182" s="16">
        <v>87406764</v>
      </c>
      <c r="I7182" s="12" t="s">
        <v>10376</v>
      </c>
      <c r="J7182" s="12" t="s">
        <v>9032</v>
      </c>
      <c r="K7182" s="15">
        <v>87296485</v>
      </c>
      <c r="L7182" s="13" t="s">
        <v>14</v>
      </c>
      <c r="M7182" s="7">
        <v>1</v>
      </c>
      <c r="N7182" s="14"/>
    </row>
    <row r="7183" spans="1:14" ht="78.75">
      <c r="A7183" s="6">
        <v>7182</v>
      </c>
      <c r="B7183" s="8" t="s">
        <v>9611</v>
      </c>
      <c r="C7183" s="9" t="s">
        <v>10377</v>
      </c>
      <c r="D7183" s="10" t="s">
        <v>10378</v>
      </c>
      <c r="E7183" s="11" t="s">
        <v>10379</v>
      </c>
      <c r="F7183" s="6">
        <v>76142</v>
      </c>
      <c r="G7183" s="6" t="s">
        <v>9643</v>
      </c>
      <c r="H7183" s="16">
        <v>14994764</v>
      </c>
      <c r="I7183" s="12" t="s">
        <v>10380</v>
      </c>
      <c r="J7183" s="12" t="s">
        <v>10381</v>
      </c>
      <c r="K7183" s="15">
        <v>13476160</v>
      </c>
      <c r="L7183" s="13" t="s">
        <v>14</v>
      </c>
      <c r="M7183" s="7">
        <v>1</v>
      </c>
      <c r="N7183" s="14"/>
    </row>
    <row r="7184" spans="1:14" ht="78.75">
      <c r="A7184" s="6">
        <v>7183</v>
      </c>
      <c r="B7184" s="8" t="s">
        <v>9611</v>
      </c>
      <c r="C7184" s="9" t="s">
        <v>10038</v>
      </c>
      <c r="D7184" s="10" t="s">
        <v>9771</v>
      </c>
      <c r="E7184" s="11" t="s">
        <v>10382</v>
      </c>
      <c r="F7184" s="6">
        <v>390292</v>
      </c>
      <c r="G7184" s="6" t="s">
        <v>9643</v>
      </c>
      <c r="H7184" s="16">
        <v>3560878</v>
      </c>
      <c r="I7184" s="12" t="s">
        <v>10383</v>
      </c>
      <c r="J7184" s="12" t="s">
        <v>10384</v>
      </c>
      <c r="K7184" s="15">
        <v>3544970</v>
      </c>
      <c r="L7184" s="13" t="s">
        <v>14</v>
      </c>
      <c r="M7184" s="7">
        <v>1</v>
      </c>
      <c r="N7184" s="14"/>
    </row>
    <row r="7185" spans="1:14" ht="126">
      <c r="A7185" s="6">
        <v>7184</v>
      </c>
      <c r="B7185" s="8" t="s">
        <v>9611</v>
      </c>
      <c r="C7185" s="9" t="s">
        <v>10033</v>
      </c>
      <c r="D7185" s="10" t="s">
        <v>10034</v>
      </c>
      <c r="E7185" s="11" t="s">
        <v>10385</v>
      </c>
      <c r="F7185" s="6">
        <v>390294</v>
      </c>
      <c r="G7185" s="6" t="s">
        <v>9643</v>
      </c>
      <c r="H7185" s="16">
        <v>20066429</v>
      </c>
      <c r="I7185" s="12" t="s">
        <v>10383</v>
      </c>
      <c r="J7185" s="12">
        <v>43871</v>
      </c>
      <c r="K7185" s="15">
        <v>19379570</v>
      </c>
      <c r="L7185" s="13" t="s">
        <v>70</v>
      </c>
      <c r="M7185" s="7">
        <v>1</v>
      </c>
      <c r="N7185" s="14"/>
    </row>
    <row r="7186" spans="1:14" ht="126">
      <c r="A7186" s="6">
        <v>7185</v>
      </c>
      <c r="B7186" s="8" t="s">
        <v>9611</v>
      </c>
      <c r="C7186" s="9" t="s">
        <v>10036</v>
      </c>
      <c r="D7186" s="10" t="s">
        <v>10037</v>
      </c>
      <c r="E7186" s="11" t="s">
        <v>10385</v>
      </c>
      <c r="F7186" s="6">
        <v>390294</v>
      </c>
      <c r="G7186" s="6" t="s">
        <v>9643</v>
      </c>
      <c r="H7186" s="16">
        <v>20066429</v>
      </c>
      <c r="I7186" s="12" t="s">
        <v>10383</v>
      </c>
      <c r="J7186" s="12">
        <v>43871</v>
      </c>
      <c r="K7186" s="15">
        <v>19379570</v>
      </c>
      <c r="L7186" s="13" t="s">
        <v>70</v>
      </c>
      <c r="M7186" s="7">
        <v>0.51</v>
      </c>
      <c r="N7186" s="14"/>
    </row>
    <row r="7187" spans="1:14" ht="126">
      <c r="A7187" s="6">
        <v>7186</v>
      </c>
      <c r="B7187" s="8" t="s">
        <v>9611</v>
      </c>
      <c r="C7187" s="9" t="s">
        <v>10038</v>
      </c>
      <c r="D7187" s="10" t="s">
        <v>9771</v>
      </c>
      <c r="E7187" s="11" t="s">
        <v>10385</v>
      </c>
      <c r="F7187" s="6">
        <v>390294</v>
      </c>
      <c r="G7187" s="6" t="s">
        <v>9643</v>
      </c>
      <c r="H7187" s="16">
        <v>20066429</v>
      </c>
      <c r="I7187" s="12" t="s">
        <v>10383</v>
      </c>
      <c r="J7187" s="12">
        <v>43871</v>
      </c>
      <c r="K7187" s="15">
        <v>19379570</v>
      </c>
      <c r="L7187" s="13" t="s">
        <v>70</v>
      </c>
      <c r="M7187" s="7">
        <v>0.49</v>
      </c>
      <c r="N7187" s="14"/>
    </row>
    <row r="7188" spans="1:14" ht="126">
      <c r="A7188" s="6">
        <v>7187</v>
      </c>
      <c r="B7188" s="8" t="s">
        <v>9611</v>
      </c>
      <c r="C7188" s="9" t="s">
        <v>10033</v>
      </c>
      <c r="D7188" s="10" t="s">
        <v>10034</v>
      </c>
      <c r="E7188" s="11" t="s">
        <v>10386</v>
      </c>
      <c r="F7188" s="6">
        <v>396406</v>
      </c>
      <c r="G7188" s="6" t="s">
        <v>9643</v>
      </c>
      <c r="H7188" s="16">
        <v>14118599</v>
      </c>
      <c r="I7188" s="12">
        <v>43924</v>
      </c>
      <c r="J7188" s="12">
        <v>44228</v>
      </c>
      <c r="K7188" s="15">
        <v>13511550</v>
      </c>
      <c r="L7188" s="13" t="s">
        <v>70</v>
      </c>
      <c r="M7188" s="7">
        <v>1</v>
      </c>
      <c r="N7188" s="14"/>
    </row>
    <row r="7189" spans="1:14" ht="126">
      <c r="A7189" s="6">
        <v>7188</v>
      </c>
      <c r="B7189" s="8" t="s">
        <v>9611</v>
      </c>
      <c r="C7189" s="9" t="s">
        <v>10036</v>
      </c>
      <c r="D7189" s="10" t="s">
        <v>10037</v>
      </c>
      <c r="E7189" s="11" t="s">
        <v>10386</v>
      </c>
      <c r="F7189" s="6">
        <v>396406</v>
      </c>
      <c r="G7189" s="6" t="s">
        <v>9643</v>
      </c>
      <c r="H7189" s="16">
        <v>14118599</v>
      </c>
      <c r="I7189" s="12">
        <v>43924</v>
      </c>
      <c r="J7189" s="12">
        <v>44228</v>
      </c>
      <c r="K7189" s="15">
        <v>13511550</v>
      </c>
      <c r="L7189" s="13" t="s">
        <v>70</v>
      </c>
      <c r="M7189" s="7">
        <v>0.51</v>
      </c>
      <c r="N7189" s="14"/>
    </row>
    <row r="7190" spans="1:14" ht="126">
      <c r="A7190" s="6">
        <v>7189</v>
      </c>
      <c r="B7190" s="8" t="s">
        <v>9611</v>
      </c>
      <c r="C7190" s="9" t="s">
        <v>10038</v>
      </c>
      <c r="D7190" s="10" t="s">
        <v>9771</v>
      </c>
      <c r="E7190" s="11" t="s">
        <v>10386</v>
      </c>
      <c r="F7190" s="6">
        <v>396406</v>
      </c>
      <c r="G7190" s="6" t="s">
        <v>9643</v>
      </c>
      <c r="H7190" s="16">
        <v>14118599</v>
      </c>
      <c r="I7190" s="12">
        <v>43924</v>
      </c>
      <c r="J7190" s="12">
        <v>44228</v>
      </c>
      <c r="K7190" s="15">
        <v>13511550</v>
      </c>
      <c r="L7190" s="13" t="s">
        <v>70</v>
      </c>
      <c r="M7190" s="7">
        <v>0.49</v>
      </c>
      <c r="N7190" s="14"/>
    </row>
    <row r="7191" spans="1:14" ht="110.25">
      <c r="A7191" s="6">
        <v>7190</v>
      </c>
      <c r="B7191" s="8" t="s">
        <v>9611</v>
      </c>
      <c r="C7191" s="9" t="s">
        <v>10387</v>
      </c>
      <c r="D7191" s="10" t="s">
        <v>10388</v>
      </c>
      <c r="E7191" s="11" t="s">
        <v>10389</v>
      </c>
      <c r="F7191" s="6">
        <v>506104</v>
      </c>
      <c r="G7191" s="6" t="s">
        <v>7483</v>
      </c>
      <c r="H7191" s="16">
        <v>16023315.460999999</v>
      </c>
      <c r="I7191" s="12" t="s">
        <v>10390</v>
      </c>
      <c r="J7191" s="12" t="s">
        <v>10391</v>
      </c>
      <c r="K7191" s="15" t="s">
        <v>9630</v>
      </c>
      <c r="L7191" s="13" t="s">
        <v>70</v>
      </c>
      <c r="M7191" s="7">
        <v>1</v>
      </c>
      <c r="N7191" s="14"/>
    </row>
    <row r="7192" spans="1:14" ht="110.25">
      <c r="A7192" s="6">
        <v>7191</v>
      </c>
      <c r="B7192" s="8" t="s">
        <v>9611</v>
      </c>
      <c r="C7192" s="9" t="s">
        <v>10392</v>
      </c>
      <c r="D7192" s="10" t="s">
        <v>10393</v>
      </c>
      <c r="E7192" s="11" t="s">
        <v>10389</v>
      </c>
      <c r="F7192" s="6">
        <v>506104</v>
      </c>
      <c r="G7192" s="6" t="s">
        <v>7483</v>
      </c>
      <c r="H7192" s="16">
        <v>16023315.460999999</v>
      </c>
      <c r="I7192" s="12" t="s">
        <v>10115</v>
      </c>
      <c r="J7192" s="12" t="s">
        <v>9541</v>
      </c>
      <c r="K7192" s="15"/>
      <c r="L7192" s="13" t="s">
        <v>70</v>
      </c>
      <c r="M7192" s="7">
        <v>0.51</v>
      </c>
      <c r="N7192" s="14"/>
    </row>
    <row r="7193" spans="1:14" ht="110.25">
      <c r="A7193" s="6">
        <v>7192</v>
      </c>
      <c r="B7193" s="8" t="s">
        <v>9611</v>
      </c>
      <c r="C7193" s="9" t="s">
        <v>10038</v>
      </c>
      <c r="D7193" s="10" t="s">
        <v>9771</v>
      </c>
      <c r="E7193" s="11" t="s">
        <v>10389</v>
      </c>
      <c r="F7193" s="6">
        <v>506104</v>
      </c>
      <c r="G7193" s="6" t="s">
        <v>7483</v>
      </c>
      <c r="H7193" s="16">
        <v>16023315.460999999</v>
      </c>
      <c r="I7193" s="12" t="s">
        <v>10115</v>
      </c>
      <c r="J7193" s="12" t="s">
        <v>9541</v>
      </c>
      <c r="K7193" s="15"/>
      <c r="L7193" s="13" t="s">
        <v>70</v>
      </c>
      <c r="M7193" s="7">
        <v>0.49</v>
      </c>
      <c r="N7193" s="14"/>
    </row>
    <row r="7194" spans="1:14" ht="157.5">
      <c r="A7194" s="6">
        <v>7193</v>
      </c>
      <c r="B7194" s="8" t="s">
        <v>9611</v>
      </c>
      <c r="C7194" s="9" t="s">
        <v>10394</v>
      </c>
      <c r="D7194" s="10" t="s">
        <v>5280</v>
      </c>
      <c r="E7194" s="11" t="s">
        <v>10395</v>
      </c>
      <c r="F7194" s="6">
        <v>512502</v>
      </c>
      <c r="G7194" s="6" t="s">
        <v>7483</v>
      </c>
      <c r="H7194" s="16">
        <v>5015551.5999999996</v>
      </c>
      <c r="I7194" s="12">
        <v>44501</v>
      </c>
      <c r="J7194" s="12" t="s">
        <v>10396</v>
      </c>
      <c r="K7194" s="15"/>
      <c r="L7194" s="13" t="s">
        <v>14</v>
      </c>
      <c r="M7194" s="7">
        <v>1</v>
      </c>
      <c r="N7194" s="14"/>
    </row>
    <row r="7195" spans="1:14" ht="126">
      <c r="A7195" s="6">
        <v>7194</v>
      </c>
      <c r="B7195" s="8" t="s">
        <v>9611</v>
      </c>
      <c r="C7195" s="9" t="s">
        <v>10387</v>
      </c>
      <c r="D7195" s="10" t="s">
        <v>10388</v>
      </c>
      <c r="E7195" s="11" t="s">
        <v>10397</v>
      </c>
      <c r="F7195" s="6">
        <v>526108</v>
      </c>
      <c r="G7195" s="6" t="s">
        <v>7483</v>
      </c>
      <c r="H7195" s="16">
        <v>31108846.897</v>
      </c>
      <c r="I7195" s="12">
        <v>44503</v>
      </c>
      <c r="J7195" s="12" t="s">
        <v>9541</v>
      </c>
      <c r="K7195" s="15" t="s">
        <v>9630</v>
      </c>
      <c r="L7195" s="13" t="s">
        <v>70</v>
      </c>
      <c r="M7195" s="7">
        <v>1</v>
      </c>
      <c r="N7195" s="14"/>
    </row>
    <row r="7196" spans="1:14" ht="126">
      <c r="A7196" s="6">
        <v>7195</v>
      </c>
      <c r="B7196" s="8" t="s">
        <v>9611</v>
      </c>
      <c r="C7196" s="9" t="s">
        <v>10392</v>
      </c>
      <c r="D7196" s="10" t="s">
        <v>10393</v>
      </c>
      <c r="E7196" s="11" t="s">
        <v>10397</v>
      </c>
      <c r="F7196" s="6">
        <v>526108</v>
      </c>
      <c r="G7196" s="6" t="s">
        <v>7483</v>
      </c>
      <c r="H7196" s="16">
        <v>31108846.897</v>
      </c>
      <c r="I7196" s="12">
        <v>44503</v>
      </c>
      <c r="J7196" s="12" t="s">
        <v>9541</v>
      </c>
      <c r="K7196" s="15"/>
      <c r="L7196" s="13" t="s">
        <v>70</v>
      </c>
      <c r="M7196" s="7">
        <v>0.51</v>
      </c>
      <c r="N7196" s="14"/>
    </row>
    <row r="7197" spans="1:14" ht="126">
      <c r="A7197" s="6">
        <v>7196</v>
      </c>
      <c r="B7197" s="8" t="s">
        <v>9611</v>
      </c>
      <c r="C7197" s="9" t="s">
        <v>10038</v>
      </c>
      <c r="D7197" s="10" t="s">
        <v>9771</v>
      </c>
      <c r="E7197" s="11" t="s">
        <v>10397</v>
      </c>
      <c r="F7197" s="6">
        <v>526108</v>
      </c>
      <c r="G7197" s="6" t="s">
        <v>7483</v>
      </c>
      <c r="H7197" s="16">
        <v>31108846.897</v>
      </c>
      <c r="I7197" s="12">
        <v>44503</v>
      </c>
      <c r="J7197" s="12" t="s">
        <v>10398</v>
      </c>
      <c r="K7197" s="15"/>
      <c r="L7197" s="13" t="s">
        <v>70</v>
      </c>
      <c r="M7197" s="7">
        <v>0.49</v>
      </c>
      <c r="N7197" s="14"/>
    </row>
    <row r="7198" spans="1:14" ht="94.5">
      <c r="A7198" s="6">
        <v>7197</v>
      </c>
      <c r="B7198" s="8" t="s">
        <v>9611</v>
      </c>
      <c r="C7198" s="9" t="s">
        <v>10399</v>
      </c>
      <c r="D7198" s="10" t="s">
        <v>9911</v>
      </c>
      <c r="E7198" s="11" t="s">
        <v>10400</v>
      </c>
      <c r="F7198" s="6">
        <v>512503</v>
      </c>
      <c r="G7198" s="6" t="s">
        <v>7483</v>
      </c>
      <c r="H7198" s="16">
        <v>38599055.648999996</v>
      </c>
      <c r="I7198" s="12" t="s">
        <v>10326</v>
      </c>
      <c r="J7198" s="12" t="s">
        <v>8326</v>
      </c>
      <c r="K7198" s="15"/>
      <c r="L7198" s="13" t="s">
        <v>14</v>
      </c>
      <c r="M7198" s="7">
        <v>1</v>
      </c>
      <c r="N7198" s="14"/>
    </row>
    <row r="7199" spans="1:14" ht="78.75">
      <c r="A7199" s="6">
        <v>7198</v>
      </c>
      <c r="B7199" s="8" t="s">
        <v>9611</v>
      </c>
      <c r="C7199" s="9" t="s">
        <v>10399</v>
      </c>
      <c r="D7199" s="10" t="s">
        <v>9911</v>
      </c>
      <c r="E7199" s="11" t="s">
        <v>10401</v>
      </c>
      <c r="F7199" s="6">
        <v>512504</v>
      </c>
      <c r="G7199" s="6" t="s">
        <v>7483</v>
      </c>
      <c r="H7199" s="16">
        <v>15051240.585000001</v>
      </c>
      <c r="I7199" s="12" t="s">
        <v>8503</v>
      </c>
      <c r="J7199" s="12" t="s">
        <v>8326</v>
      </c>
      <c r="K7199" s="15">
        <v>2189000</v>
      </c>
      <c r="L7199" s="13" t="s">
        <v>14</v>
      </c>
      <c r="M7199" s="7">
        <v>1</v>
      </c>
      <c r="N7199" s="14"/>
    </row>
    <row r="7200" spans="1:14" ht="94.5">
      <c r="A7200" s="6">
        <v>7199</v>
      </c>
      <c r="B7200" s="8" t="s">
        <v>9611</v>
      </c>
      <c r="C7200" s="9" t="s">
        <v>10402</v>
      </c>
      <c r="D7200" s="10" t="s">
        <v>10061</v>
      </c>
      <c r="E7200" s="11" t="s">
        <v>10403</v>
      </c>
      <c r="F7200" s="6">
        <v>512505</v>
      </c>
      <c r="G7200" s="6" t="s">
        <v>7483</v>
      </c>
      <c r="H7200" s="16">
        <v>10627230.1</v>
      </c>
      <c r="I7200" s="12">
        <v>44501</v>
      </c>
      <c r="J7200" s="12" t="s">
        <v>9629</v>
      </c>
      <c r="K7200" s="15">
        <v>5383072</v>
      </c>
      <c r="L7200" s="13" t="s">
        <v>14</v>
      </c>
      <c r="M7200" s="7">
        <v>1</v>
      </c>
      <c r="N7200" s="14"/>
    </row>
    <row r="7201" spans="1:14" ht="141.75">
      <c r="A7201" s="6">
        <v>7200</v>
      </c>
      <c r="B7201" s="8" t="s">
        <v>9611</v>
      </c>
      <c r="C7201" s="9" t="s">
        <v>10404</v>
      </c>
      <c r="D7201" s="10" t="s">
        <v>10405</v>
      </c>
      <c r="E7201" s="11" t="s">
        <v>10406</v>
      </c>
      <c r="F7201" s="6">
        <v>191118</v>
      </c>
      <c r="G7201" s="6" t="s">
        <v>9643</v>
      </c>
      <c r="H7201" s="16">
        <v>35884643</v>
      </c>
      <c r="I7201" s="12" t="s">
        <v>10407</v>
      </c>
      <c r="J7201" s="12">
        <v>44108</v>
      </c>
      <c r="K7201" s="15">
        <v>35251117</v>
      </c>
      <c r="L7201" s="13" t="s">
        <v>70</v>
      </c>
      <c r="M7201" s="7">
        <v>1</v>
      </c>
      <c r="N7201" s="14"/>
    </row>
    <row r="7202" spans="1:14" ht="141.75">
      <c r="A7202" s="6">
        <v>7201</v>
      </c>
      <c r="B7202" s="8" t="s">
        <v>9611</v>
      </c>
      <c r="C7202" s="9" t="s">
        <v>10408</v>
      </c>
      <c r="D7202" s="10" t="s">
        <v>10409</v>
      </c>
      <c r="E7202" s="11" t="s">
        <v>10406</v>
      </c>
      <c r="F7202" s="6">
        <v>191118</v>
      </c>
      <c r="G7202" s="6" t="s">
        <v>9643</v>
      </c>
      <c r="H7202" s="16">
        <v>35884643</v>
      </c>
      <c r="I7202" s="12" t="s">
        <v>10407</v>
      </c>
      <c r="J7202" s="12">
        <v>44108</v>
      </c>
      <c r="K7202" s="15">
        <v>35251117</v>
      </c>
      <c r="L7202" s="13" t="s">
        <v>70</v>
      </c>
      <c r="M7202" s="7">
        <v>0.4</v>
      </c>
      <c r="N7202" s="14"/>
    </row>
    <row r="7203" spans="1:14" ht="141.75">
      <c r="A7203" s="6">
        <v>7202</v>
      </c>
      <c r="B7203" s="8" t="s">
        <v>9611</v>
      </c>
      <c r="C7203" s="9" t="s">
        <v>10410</v>
      </c>
      <c r="D7203" s="10" t="s">
        <v>10411</v>
      </c>
      <c r="E7203" s="11" t="s">
        <v>10406</v>
      </c>
      <c r="F7203" s="6">
        <v>191118</v>
      </c>
      <c r="G7203" s="6" t="s">
        <v>9643</v>
      </c>
      <c r="H7203" s="16">
        <v>35884643</v>
      </c>
      <c r="I7203" s="12" t="s">
        <v>10407</v>
      </c>
      <c r="J7203" s="12">
        <v>44108</v>
      </c>
      <c r="K7203" s="15">
        <v>35251117</v>
      </c>
      <c r="L7203" s="13" t="s">
        <v>70</v>
      </c>
      <c r="M7203" s="7">
        <v>0.3</v>
      </c>
      <c r="N7203" s="14"/>
    </row>
    <row r="7204" spans="1:14" ht="141.75">
      <c r="A7204" s="6">
        <v>7203</v>
      </c>
      <c r="B7204" s="8" t="s">
        <v>9611</v>
      </c>
      <c r="C7204" s="9" t="s">
        <v>10412</v>
      </c>
      <c r="D7204" s="10" t="s">
        <v>10413</v>
      </c>
      <c r="E7204" s="11" t="s">
        <v>10406</v>
      </c>
      <c r="F7204" s="6">
        <v>191118</v>
      </c>
      <c r="G7204" s="6" t="s">
        <v>9643</v>
      </c>
      <c r="H7204" s="16">
        <v>35884643</v>
      </c>
      <c r="I7204" s="12" t="s">
        <v>10407</v>
      </c>
      <c r="J7204" s="12">
        <v>44108</v>
      </c>
      <c r="K7204" s="15">
        <v>35251117</v>
      </c>
      <c r="L7204" s="13" t="s">
        <v>70</v>
      </c>
      <c r="M7204" s="7">
        <v>0.3</v>
      </c>
      <c r="N7204" s="14"/>
    </row>
    <row r="7205" spans="1:14" ht="157.5">
      <c r="A7205" s="6">
        <v>7204</v>
      </c>
      <c r="B7205" s="8" t="s">
        <v>9611</v>
      </c>
      <c r="C7205" s="9" t="s">
        <v>10367</v>
      </c>
      <c r="D7205" s="10" t="s">
        <v>10368</v>
      </c>
      <c r="E7205" s="11" t="s">
        <v>10414</v>
      </c>
      <c r="F7205" s="6">
        <v>347975</v>
      </c>
      <c r="G7205" s="6" t="s">
        <v>9643</v>
      </c>
      <c r="H7205" s="16">
        <v>16948266</v>
      </c>
      <c r="I7205" s="12" t="s">
        <v>10415</v>
      </c>
      <c r="J7205" s="12" t="s">
        <v>8272</v>
      </c>
      <c r="K7205" s="15">
        <v>16463420</v>
      </c>
      <c r="L7205" s="13" t="s">
        <v>14</v>
      </c>
      <c r="M7205" s="7">
        <v>1</v>
      </c>
      <c r="N7205" s="14"/>
    </row>
    <row r="7206" spans="1:14" ht="362.25">
      <c r="A7206" s="6">
        <v>7205</v>
      </c>
      <c r="B7206" s="8" t="s">
        <v>9611</v>
      </c>
      <c r="C7206" s="9" t="s">
        <v>10367</v>
      </c>
      <c r="D7206" s="10" t="s">
        <v>10368</v>
      </c>
      <c r="E7206" s="11" t="s">
        <v>10416</v>
      </c>
      <c r="F7206" s="6">
        <v>390297</v>
      </c>
      <c r="G7206" s="6" t="s">
        <v>9643</v>
      </c>
      <c r="H7206" s="16">
        <v>16894900</v>
      </c>
      <c r="I7206" s="12">
        <v>43833</v>
      </c>
      <c r="J7206" s="12" t="s">
        <v>10417</v>
      </c>
      <c r="K7206" s="15">
        <v>16560950</v>
      </c>
      <c r="L7206" s="13" t="s">
        <v>14</v>
      </c>
      <c r="M7206" s="7">
        <v>1</v>
      </c>
      <c r="N7206" s="14"/>
    </row>
    <row r="7207" spans="1:14" ht="94.5">
      <c r="A7207" s="6">
        <v>7206</v>
      </c>
      <c r="B7207" s="8" t="s">
        <v>9611</v>
      </c>
      <c r="C7207" s="9" t="s">
        <v>10367</v>
      </c>
      <c r="D7207" s="10" t="s">
        <v>10368</v>
      </c>
      <c r="E7207" s="11" t="s">
        <v>10418</v>
      </c>
      <c r="F7207" s="6">
        <v>390296</v>
      </c>
      <c r="G7207" s="6" t="s">
        <v>9643</v>
      </c>
      <c r="H7207" s="16">
        <v>15694760</v>
      </c>
      <c r="I7207" s="12">
        <v>43833</v>
      </c>
      <c r="J7207" s="12" t="s">
        <v>10419</v>
      </c>
      <c r="K7207" s="15">
        <v>13334280</v>
      </c>
      <c r="L7207" s="13" t="s">
        <v>14</v>
      </c>
      <c r="M7207" s="7">
        <v>1</v>
      </c>
      <c r="N7207" s="14"/>
    </row>
    <row r="7208" spans="1:14" ht="94.5">
      <c r="A7208" s="6">
        <v>7207</v>
      </c>
      <c r="B7208" s="8" t="s">
        <v>9611</v>
      </c>
      <c r="C7208" s="9" t="s">
        <v>10367</v>
      </c>
      <c r="D7208" s="10" t="s">
        <v>10368</v>
      </c>
      <c r="E7208" s="11" t="s">
        <v>10420</v>
      </c>
      <c r="F7208" s="6">
        <v>494046</v>
      </c>
      <c r="G7208" s="6" t="s">
        <v>9643</v>
      </c>
      <c r="H7208" s="16">
        <v>22488575.884</v>
      </c>
      <c r="I7208" s="12" t="s">
        <v>9179</v>
      </c>
      <c r="J7208" s="12" t="s">
        <v>4026</v>
      </c>
      <c r="K7208" s="15">
        <v>21779190</v>
      </c>
      <c r="L7208" s="13" t="s">
        <v>14</v>
      </c>
      <c r="M7208" s="7">
        <v>1</v>
      </c>
      <c r="N7208" s="14"/>
    </row>
    <row r="7209" spans="1:14" ht="78.75">
      <c r="A7209" s="6">
        <v>7208</v>
      </c>
      <c r="B7209" s="8" t="s">
        <v>9611</v>
      </c>
      <c r="C7209" s="9" t="s">
        <v>10367</v>
      </c>
      <c r="D7209" s="10" t="s">
        <v>10368</v>
      </c>
      <c r="E7209" s="11" t="s">
        <v>10421</v>
      </c>
      <c r="F7209" s="6">
        <v>233136</v>
      </c>
      <c r="G7209" s="6" t="s">
        <v>6911</v>
      </c>
      <c r="H7209" s="16">
        <v>24643524</v>
      </c>
      <c r="I7209" s="12" t="s">
        <v>10357</v>
      </c>
      <c r="J7209" s="12" t="s">
        <v>4038</v>
      </c>
      <c r="K7209" s="15">
        <v>26493599</v>
      </c>
      <c r="L7209" s="13" t="s">
        <v>14</v>
      </c>
      <c r="M7209" s="7">
        <v>1</v>
      </c>
      <c r="N7209" s="14"/>
    </row>
    <row r="7210" spans="1:14" ht="94.5">
      <c r="A7210" s="6">
        <v>7209</v>
      </c>
      <c r="B7210" s="8" t="s">
        <v>9611</v>
      </c>
      <c r="C7210" s="9" t="s">
        <v>10422</v>
      </c>
      <c r="D7210" s="10" t="s">
        <v>7021</v>
      </c>
      <c r="E7210" s="11" t="s">
        <v>10423</v>
      </c>
      <c r="F7210" s="6">
        <v>311245</v>
      </c>
      <c r="G7210" s="6" t="s">
        <v>6911</v>
      </c>
      <c r="H7210" s="16">
        <v>8792527</v>
      </c>
      <c r="I7210" s="12">
        <v>43685</v>
      </c>
      <c r="J7210" s="12" t="s">
        <v>10424</v>
      </c>
      <c r="K7210" s="15">
        <v>4629000</v>
      </c>
      <c r="L7210" s="13" t="s">
        <v>14</v>
      </c>
      <c r="M7210" s="7">
        <v>1</v>
      </c>
      <c r="N7210" s="14"/>
    </row>
    <row r="7211" spans="1:14" ht="110.25">
      <c r="A7211" s="6">
        <v>7210</v>
      </c>
      <c r="B7211" s="8" t="s">
        <v>9611</v>
      </c>
      <c r="C7211" s="9" t="s">
        <v>10422</v>
      </c>
      <c r="D7211" s="10" t="s">
        <v>7021</v>
      </c>
      <c r="E7211" s="11" t="s">
        <v>10425</v>
      </c>
      <c r="F7211" s="6">
        <v>311242</v>
      </c>
      <c r="G7211" s="6" t="s">
        <v>6911</v>
      </c>
      <c r="H7211" s="16">
        <v>5419260</v>
      </c>
      <c r="I7211" s="12">
        <v>43685</v>
      </c>
      <c r="J7211" s="12" t="s">
        <v>10424</v>
      </c>
      <c r="K7211" s="15">
        <f>1515000+1949000</f>
        <v>3464000</v>
      </c>
      <c r="L7211" s="13" t="s">
        <v>14</v>
      </c>
      <c r="M7211" s="7">
        <v>1</v>
      </c>
      <c r="N7211" s="14"/>
    </row>
    <row r="7212" spans="1:14" ht="173.25">
      <c r="A7212" s="6">
        <v>7211</v>
      </c>
      <c r="B7212" s="8" t="s">
        <v>9611</v>
      </c>
      <c r="C7212" s="9" t="s">
        <v>10422</v>
      </c>
      <c r="D7212" s="10" t="s">
        <v>7021</v>
      </c>
      <c r="E7212" s="11" t="s">
        <v>10426</v>
      </c>
      <c r="F7212" s="6">
        <v>311241</v>
      </c>
      <c r="G7212" s="6" t="s">
        <v>6911</v>
      </c>
      <c r="H7212" s="16">
        <v>5678475</v>
      </c>
      <c r="I7212" s="12">
        <v>43685</v>
      </c>
      <c r="J7212" s="12" t="s">
        <v>10424</v>
      </c>
      <c r="K7212" s="15">
        <f>1184000+1978000+1137000</f>
        <v>4299000</v>
      </c>
      <c r="L7212" s="13" t="s">
        <v>14</v>
      </c>
      <c r="M7212" s="7">
        <v>1</v>
      </c>
      <c r="N7212" s="14"/>
    </row>
    <row r="7213" spans="1:14" ht="110.25">
      <c r="A7213" s="6">
        <v>7212</v>
      </c>
      <c r="B7213" s="8" t="s">
        <v>9611</v>
      </c>
      <c r="C7213" s="9" t="s">
        <v>10427</v>
      </c>
      <c r="D7213" s="10" t="s">
        <v>10428</v>
      </c>
      <c r="E7213" s="11" t="s">
        <v>10429</v>
      </c>
      <c r="F7213" s="6">
        <v>126266</v>
      </c>
      <c r="G7213" s="6" t="s">
        <v>6911</v>
      </c>
      <c r="H7213" s="16">
        <v>52504413</v>
      </c>
      <c r="I7213" s="12" t="s">
        <v>10430</v>
      </c>
      <c r="J7213" s="12" t="s">
        <v>10431</v>
      </c>
      <c r="K7213" s="15">
        <v>15150390</v>
      </c>
      <c r="L7213" s="13" t="s">
        <v>14</v>
      </c>
      <c r="M7213" s="7">
        <v>1</v>
      </c>
      <c r="N7213" s="14"/>
    </row>
    <row r="7214" spans="1:14" ht="94.5">
      <c r="A7214" s="6">
        <v>7213</v>
      </c>
      <c r="B7214" s="8" t="s">
        <v>9611</v>
      </c>
      <c r="C7214" s="9" t="s">
        <v>10432</v>
      </c>
      <c r="D7214" s="10" t="s">
        <v>10433</v>
      </c>
      <c r="E7214" s="11" t="s">
        <v>10434</v>
      </c>
      <c r="F7214" s="6">
        <v>138195</v>
      </c>
      <c r="G7214" s="6" t="s">
        <v>6911</v>
      </c>
      <c r="H7214" s="16">
        <v>81968425.437000006</v>
      </c>
      <c r="I7214" s="12" t="s">
        <v>10435</v>
      </c>
      <c r="J7214" s="12">
        <v>43562</v>
      </c>
      <c r="K7214" s="15">
        <v>24714350</v>
      </c>
      <c r="L7214" s="13" t="s">
        <v>70</v>
      </c>
      <c r="M7214" s="7">
        <v>1</v>
      </c>
      <c r="N7214" s="14"/>
    </row>
    <row r="7215" spans="1:14" ht="94.5">
      <c r="A7215" s="6">
        <v>7214</v>
      </c>
      <c r="B7215" s="8" t="s">
        <v>9611</v>
      </c>
      <c r="C7215" s="9" t="s">
        <v>10436</v>
      </c>
      <c r="D7215" s="10" t="s">
        <v>3900</v>
      </c>
      <c r="E7215" s="11" t="s">
        <v>10434</v>
      </c>
      <c r="F7215" s="6">
        <v>138195</v>
      </c>
      <c r="G7215" s="6" t="s">
        <v>6911</v>
      </c>
      <c r="H7215" s="16">
        <v>81968425.437000006</v>
      </c>
      <c r="I7215" s="12" t="s">
        <v>10435</v>
      </c>
      <c r="J7215" s="12">
        <v>43562</v>
      </c>
      <c r="K7215" s="15">
        <v>24714350</v>
      </c>
      <c r="L7215" s="13" t="s">
        <v>70</v>
      </c>
      <c r="M7215" s="7">
        <v>0.51</v>
      </c>
      <c r="N7215" s="14"/>
    </row>
    <row r="7216" spans="1:14" ht="94.5">
      <c r="A7216" s="6">
        <v>7215</v>
      </c>
      <c r="B7216" s="8" t="s">
        <v>9611</v>
      </c>
      <c r="C7216" s="9" t="s">
        <v>10437</v>
      </c>
      <c r="D7216" s="10" t="s">
        <v>2636</v>
      </c>
      <c r="E7216" s="11" t="s">
        <v>10434</v>
      </c>
      <c r="F7216" s="6">
        <v>138195</v>
      </c>
      <c r="G7216" s="6" t="s">
        <v>6911</v>
      </c>
      <c r="H7216" s="16">
        <v>81968425.437000006</v>
      </c>
      <c r="I7216" s="12" t="s">
        <v>10435</v>
      </c>
      <c r="J7216" s="12">
        <v>43562</v>
      </c>
      <c r="K7216" s="15">
        <v>24714350</v>
      </c>
      <c r="L7216" s="13" t="s">
        <v>70</v>
      </c>
      <c r="M7216" s="7">
        <v>0.49</v>
      </c>
      <c r="N7216" s="14"/>
    </row>
    <row r="7217" spans="1:14" ht="126">
      <c r="A7217" s="6">
        <v>7216</v>
      </c>
      <c r="B7217" s="8" t="s">
        <v>9611</v>
      </c>
      <c r="C7217" s="9" t="s">
        <v>10438</v>
      </c>
      <c r="D7217" s="10" t="s">
        <v>10439</v>
      </c>
      <c r="E7217" s="11" t="s">
        <v>10440</v>
      </c>
      <c r="F7217" s="6">
        <v>213805</v>
      </c>
      <c r="G7217" s="6" t="s">
        <v>7483</v>
      </c>
      <c r="H7217" s="16">
        <v>17427807</v>
      </c>
      <c r="I7217" s="12">
        <v>43291</v>
      </c>
      <c r="J7217" s="12">
        <v>43809</v>
      </c>
      <c r="K7217" s="15">
        <v>7408300</v>
      </c>
      <c r="L7217" s="13" t="s">
        <v>14</v>
      </c>
      <c r="M7217" s="7">
        <v>1</v>
      </c>
      <c r="N7217" s="14"/>
    </row>
    <row r="7218" spans="1:14" ht="94.5">
      <c r="A7218" s="6">
        <v>7217</v>
      </c>
      <c r="B7218" s="8" t="s">
        <v>9611</v>
      </c>
      <c r="C7218" s="9" t="s">
        <v>10441</v>
      </c>
      <c r="D7218" s="10" t="s">
        <v>10442</v>
      </c>
      <c r="E7218" s="11" t="s">
        <v>10443</v>
      </c>
      <c r="F7218" s="6">
        <v>311240</v>
      </c>
      <c r="G7218" s="6" t="s">
        <v>7483</v>
      </c>
      <c r="H7218" s="16">
        <v>6920482</v>
      </c>
      <c r="I7218" s="12" t="s">
        <v>10444</v>
      </c>
      <c r="J7218" s="12" t="s">
        <v>10445</v>
      </c>
      <c r="K7218" s="15">
        <v>6833820</v>
      </c>
      <c r="L7218" s="13" t="s">
        <v>14</v>
      </c>
      <c r="M7218" s="7">
        <v>1</v>
      </c>
      <c r="N7218" s="14"/>
    </row>
    <row r="7219" spans="1:14" ht="78.75">
      <c r="A7219" s="6">
        <v>7218</v>
      </c>
      <c r="B7219" s="8" t="s">
        <v>9611</v>
      </c>
      <c r="C7219" s="9" t="s">
        <v>10446</v>
      </c>
      <c r="D7219" s="10" t="s">
        <v>9984</v>
      </c>
      <c r="E7219" s="11" t="s">
        <v>10447</v>
      </c>
      <c r="F7219" s="6">
        <v>351553</v>
      </c>
      <c r="G7219" s="6" t="s">
        <v>7483</v>
      </c>
      <c r="H7219" s="16">
        <v>4264594</v>
      </c>
      <c r="I7219" s="12" t="s">
        <v>9987</v>
      </c>
      <c r="J7219" s="12" t="s">
        <v>10448</v>
      </c>
      <c r="K7219" s="15">
        <v>4127000</v>
      </c>
      <c r="L7219" s="13" t="s">
        <v>14</v>
      </c>
      <c r="M7219" s="7">
        <v>1</v>
      </c>
      <c r="N7219" s="14"/>
    </row>
    <row r="7220" spans="1:14" ht="94.5">
      <c r="A7220" s="6">
        <v>7219</v>
      </c>
      <c r="B7220" s="8" t="s">
        <v>9611</v>
      </c>
      <c r="C7220" s="9" t="s">
        <v>10449</v>
      </c>
      <c r="D7220" s="10" t="s">
        <v>10450</v>
      </c>
      <c r="E7220" s="11" t="s">
        <v>10451</v>
      </c>
      <c r="F7220" s="6">
        <v>351554</v>
      </c>
      <c r="G7220" s="6" t="s">
        <v>7483</v>
      </c>
      <c r="H7220" s="16">
        <v>3928636</v>
      </c>
      <c r="I7220" s="12">
        <v>43657</v>
      </c>
      <c r="J7220" s="12" t="s">
        <v>8927</v>
      </c>
      <c r="K7220" s="15">
        <v>3889220</v>
      </c>
      <c r="L7220" s="13" t="s">
        <v>14</v>
      </c>
      <c r="M7220" s="7">
        <v>1</v>
      </c>
      <c r="N7220" s="14"/>
    </row>
    <row r="7221" spans="1:14" ht="94.5">
      <c r="A7221" s="6">
        <v>7220</v>
      </c>
      <c r="B7221" s="8" t="s">
        <v>9611</v>
      </c>
      <c r="C7221" s="9" t="s">
        <v>10452</v>
      </c>
      <c r="D7221" s="10" t="s">
        <v>9963</v>
      </c>
      <c r="E7221" s="11" t="s">
        <v>10453</v>
      </c>
      <c r="F7221" s="6">
        <v>351555</v>
      </c>
      <c r="G7221" s="6" t="s">
        <v>7483</v>
      </c>
      <c r="H7221" s="16">
        <v>8601427</v>
      </c>
      <c r="I7221" s="12">
        <v>43657</v>
      </c>
      <c r="J7221" s="12">
        <v>44108</v>
      </c>
      <c r="K7221" s="15">
        <v>8575850</v>
      </c>
      <c r="L7221" s="13" t="s">
        <v>14</v>
      </c>
      <c r="M7221" s="7">
        <v>1</v>
      </c>
      <c r="N7221" s="14"/>
    </row>
    <row r="7222" spans="1:14" ht="78.75">
      <c r="A7222" s="6">
        <v>7221</v>
      </c>
      <c r="B7222" s="8" t="s">
        <v>9611</v>
      </c>
      <c r="C7222" s="9" t="s">
        <v>10454</v>
      </c>
      <c r="D7222" s="10" t="s">
        <v>10455</v>
      </c>
      <c r="E7222" s="11" t="s">
        <v>10456</v>
      </c>
      <c r="F7222" s="6">
        <v>351556</v>
      </c>
      <c r="G7222" s="6" t="s">
        <v>7483</v>
      </c>
      <c r="H7222" s="16">
        <v>7220909</v>
      </c>
      <c r="I7222" s="12" t="s">
        <v>9987</v>
      </c>
      <c r="J7222" s="12">
        <v>43956</v>
      </c>
      <c r="K7222" s="15">
        <v>7105220</v>
      </c>
      <c r="L7222" s="13" t="s">
        <v>14</v>
      </c>
      <c r="M7222" s="7">
        <v>1</v>
      </c>
      <c r="N7222" s="14"/>
    </row>
    <row r="7223" spans="1:14" ht="78.75">
      <c r="A7223" s="6">
        <v>7222</v>
      </c>
      <c r="B7223" s="8" t="s">
        <v>9611</v>
      </c>
      <c r="C7223" s="9" t="s">
        <v>10457</v>
      </c>
      <c r="D7223" s="10" t="s">
        <v>9626</v>
      </c>
      <c r="E7223" s="11" t="s">
        <v>10458</v>
      </c>
      <c r="F7223" s="6">
        <v>351557</v>
      </c>
      <c r="G7223" s="6" t="s">
        <v>7483</v>
      </c>
      <c r="H7223" s="16">
        <v>9442171</v>
      </c>
      <c r="I7223" s="12" t="s">
        <v>9987</v>
      </c>
      <c r="J7223" s="12">
        <v>43956</v>
      </c>
      <c r="K7223" s="15">
        <v>9439180</v>
      </c>
      <c r="L7223" s="13" t="s">
        <v>14</v>
      </c>
      <c r="M7223" s="7">
        <v>1</v>
      </c>
      <c r="N7223" s="14"/>
    </row>
    <row r="7224" spans="1:14" ht="94.5">
      <c r="A7224" s="6">
        <v>7223</v>
      </c>
      <c r="B7224" s="8" t="s">
        <v>9611</v>
      </c>
      <c r="C7224" s="9" t="s">
        <v>10459</v>
      </c>
      <c r="D7224" s="10" t="s">
        <v>10460</v>
      </c>
      <c r="E7224" s="11" t="s">
        <v>10461</v>
      </c>
      <c r="F7224" s="6">
        <v>351558</v>
      </c>
      <c r="G7224" s="6" t="s">
        <v>7483</v>
      </c>
      <c r="H7224" s="16">
        <v>8462682</v>
      </c>
      <c r="I7224" s="12" t="s">
        <v>10462</v>
      </c>
      <c r="J7224" s="12">
        <v>43987</v>
      </c>
      <c r="K7224" s="15">
        <v>8456200</v>
      </c>
      <c r="L7224" s="13" t="s">
        <v>14</v>
      </c>
      <c r="M7224" s="7">
        <v>1</v>
      </c>
      <c r="N7224" s="14"/>
    </row>
    <row r="7225" spans="1:14" ht="94.5">
      <c r="A7225" s="6">
        <v>7224</v>
      </c>
      <c r="B7225" s="8" t="s">
        <v>9611</v>
      </c>
      <c r="C7225" s="9" t="s">
        <v>10463</v>
      </c>
      <c r="D7225" s="10" t="s">
        <v>10464</v>
      </c>
      <c r="E7225" s="11" t="s">
        <v>10465</v>
      </c>
      <c r="F7225" s="6">
        <v>351559</v>
      </c>
      <c r="G7225" s="6" t="s">
        <v>7483</v>
      </c>
      <c r="H7225" s="16">
        <v>7809607</v>
      </c>
      <c r="I7225" s="12" t="s">
        <v>9987</v>
      </c>
      <c r="J7225" s="12">
        <v>43956</v>
      </c>
      <c r="K7225" s="15">
        <v>6196000</v>
      </c>
      <c r="L7225" s="13" t="s">
        <v>14</v>
      </c>
      <c r="M7225" s="7">
        <v>1</v>
      </c>
      <c r="N7225" s="14"/>
    </row>
    <row r="7226" spans="1:14" ht="94.5">
      <c r="A7226" s="6">
        <v>7225</v>
      </c>
      <c r="B7226" s="8" t="s">
        <v>9611</v>
      </c>
      <c r="C7226" s="9" t="s">
        <v>10466</v>
      </c>
      <c r="D7226" s="10" t="s">
        <v>10467</v>
      </c>
      <c r="E7226" s="11" t="s">
        <v>10468</v>
      </c>
      <c r="F7226" s="6">
        <v>351560</v>
      </c>
      <c r="G7226" s="6" t="s">
        <v>7483</v>
      </c>
      <c r="H7226" s="16">
        <v>9727587</v>
      </c>
      <c r="I7226" s="12" t="s">
        <v>10462</v>
      </c>
      <c r="J7226" s="12">
        <v>43987</v>
      </c>
      <c r="K7226" s="15">
        <v>9520460</v>
      </c>
      <c r="L7226" s="13" t="s">
        <v>14</v>
      </c>
      <c r="M7226" s="7">
        <v>1</v>
      </c>
      <c r="N7226" s="14"/>
    </row>
    <row r="7227" spans="1:14" ht="110.25">
      <c r="A7227" s="6">
        <v>7226</v>
      </c>
      <c r="B7227" s="8" t="s">
        <v>9611</v>
      </c>
      <c r="C7227" s="9" t="s">
        <v>10469</v>
      </c>
      <c r="D7227" s="10" t="s">
        <v>9763</v>
      </c>
      <c r="E7227" s="11" t="s">
        <v>10470</v>
      </c>
      <c r="F7227" s="6">
        <v>402028</v>
      </c>
      <c r="G7227" s="6" t="s">
        <v>7483</v>
      </c>
      <c r="H7227" s="16">
        <v>35401932</v>
      </c>
      <c r="I7227" s="12">
        <v>44049</v>
      </c>
      <c r="J7227" s="12" t="s">
        <v>9633</v>
      </c>
      <c r="K7227" s="15"/>
      <c r="L7227" s="13" t="s">
        <v>70</v>
      </c>
      <c r="M7227" s="7">
        <v>1</v>
      </c>
      <c r="N7227" s="14"/>
    </row>
    <row r="7228" spans="1:14" ht="94.5">
      <c r="A7228" s="6">
        <v>7227</v>
      </c>
      <c r="B7228" s="8" t="s">
        <v>9611</v>
      </c>
      <c r="C7228" s="9" t="s">
        <v>10471</v>
      </c>
      <c r="D7228" s="10" t="s">
        <v>7360</v>
      </c>
      <c r="E7228" s="11" t="s">
        <v>10470</v>
      </c>
      <c r="F7228" s="6">
        <v>402028</v>
      </c>
      <c r="G7228" s="6" t="s">
        <v>7483</v>
      </c>
      <c r="H7228" s="16">
        <v>35401932</v>
      </c>
      <c r="I7228" s="12">
        <v>44049</v>
      </c>
      <c r="J7228" s="12" t="s">
        <v>9633</v>
      </c>
      <c r="K7228" s="15"/>
      <c r="L7228" s="13" t="s">
        <v>70</v>
      </c>
      <c r="M7228" s="7">
        <v>0.51</v>
      </c>
      <c r="N7228" s="14"/>
    </row>
    <row r="7229" spans="1:14" ht="94.5">
      <c r="A7229" s="6">
        <v>7228</v>
      </c>
      <c r="B7229" s="8" t="s">
        <v>9611</v>
      </c>
      <c r="C7229" s="9" t="s">
        <v>10472</v>
      </c>
      <c r="D7229" s="10" t="s">
        <v>5522</v>
      </c>
      <c r="E7229" s="11" t="s">
        <v>10470</v>
      </c>
      <c r="F7229" s="6">
        <v>402028</v>
      </c>
      <c r="G7229" s="6" t="s">
        <v>7483</v>
      </c>
      <c r="H7229" s="16">
        <v>35401932</v>
      </c>
      <c r="I7229" s="12">
        <v>44049</v>
      </c>
      <c r="J7229" s="12" t="s">
        <v>9633</v>
      </c>
      <c r="K7229" s="15"/>
      <c r="L7229" s="13" t="s">
        <v>70</v>
      </c>
      <c r="M7229" s="7">
        <v>0.49</v>
      </c>
      <c r="N7229" s="14"/>
    </row>
    <row r="7230" spans="1:14" ht="110.25">
      <c r="A7230" s="6">
        <v>7229</v>
      </c>
      <c r="B7230" s="8" t="s">
        <v>9611</v>
      </c>
      <c r="C7230" s="9" t="s">
        <v>10469</v>
      </c>
      <c r="D7230" s="10" t="s">
        <v>9763</v>
      </c>
      <c r="E7230" s="11" t="s">
        <v>10473</v>
      </c>
      <c r="F7230" s="6">
        <v>402030</v>
      </c>
      <c r="G7230" s="6" t="s">
        <v>7483</v>
      </c>
      <c r="H7230" s="16">
        <v>34231972</v>
      </c>
      <c r="I7230" s="12">
        <v>44049</v>
      </c>
      <c r="J7230" s="12" t="s">
        <v>9633</v>
      </c>
      <c r="K7230" s="15"/>
      <c r="L7230" s="13" t="s">
        <v>70</v>
      </c>
      <c r="M7230" s="7">
        <v>1</v>
      </c>
      <c r="N7230" s="14"/>
    </row>
    <row r="7231" spans="1:14" ht="94.5">
      <c r="A7231" s="6">
        <v>7230</v>
      </c>
      <c r="B7231" s="8" t="s">
        <v>9611</v>
      </c>
      <c r="C7231" s="9" t="s">
        <v>10471</v>
      </c>
      <c r="D7231" s="10" t="s">
        <v>7360</v>
      </c>
      <c r="E7231" s="11" t="s">
        <v>10473</v>
      </c>
      <c r="F7231" s="6">
        <v>402030</v>
      </c>
      <c r="G7231" s="6" t="s">
        <v>7483</v>
      </c>
      <c r="H7231" s="16">
        <v>35401932</v>
      </c>
      <c r="I7231" s="12">
        <v>44049</v>
      </c>
      <c r="J7231" s="12" t="s">
        <v>9633</v>
      </c>
      <c r="K7231" s="15"/>
      <c r="L7231" s="13" t="s">
        <v>70</v>
      </c>
      <c r="M7231" s="7">
        <v>0.51</v>
      </c>
      <c r="N7231" s="14"/>
    </row>
    <row r="7232" spans="1:14" ht="94.5">
      <c r="A7232" s="6">
        <v>7231</v>
      </c>
      <c r="B7232" s="8" t="s">
        <v>9611</v>
      </c>
      <c r="C7232" s="9" t="s">
        <v>10472</v>
      </c>
      <c r="D7232" s="10" t="s">
        <v>5522</v>
      </c>
      <c r="E7232" s="11" t="s">
        <v>10473</v>
      </c>
      <c r="F7232" s="6">
        <v>402030</v>
      </c>
      <c r="G7232" s="6" t="s">
        <v>7483</v>
      </c>
      <c r="H7232" s="16">
        <v>35401932</v>
      </c>
      <c r="I7232" s="12">
        <v>44049</v>
      </c>
      <c r="J7232" s="12" t="s">
        <v>9633</v>
      </c>
      <c r="K7232" s="15"/>
      <c r="L7232" s="13" t="s">
        <v>70</v>
      </c>
      <c r="M7232" s="7">
        <v>0.49</v>
      </c>
      <c r="N7232" s="14"/>
    </row>
    <row r="7233" spans="1:14" ht="110.25">
      <c r="A7233" s="6">
        <v>7232</v>
      </c>
      <c r="B7233" s="8" t="s">
        <v>9611</v>
      </c>
      <c r="C7233" s="9" t="s">
        <v>10474</v>
      </c>
      <c r="D7233" s="10" t="s">
        <v>5169</v>
      </c>
      <c r="E7233" s="11" t="s">
        <v>10475</v>
      </c>
      <c r="F7233" s="6">
        <v>415404</v>
      </c>
      <c r="G7233" s="6" t="s">
        <v>7483</v>
      </c>
      <c r="H7233" s="16">
        <v>24142833</v>
      </c>
      <c r="I7233" s="12">
        <v>44109</v>
      </c>
      <c r="J7233" s="12" t="s">
        <v>10476</v>
      </c>
      <c r="K7233" s="15">
        <v>13829800</v>
      </c>
      <c r="L7233" s="13" t="s">
        <v>14</v>
      </c>
      <c r="M7233" s="7">
        <v>1</v>
      </c>
      <c r="N7233" s="14"/>
    </row>
    <row r="7234" spans="1:14" ht="94.5">
      <c r="A7234" s="6">
        <v>7233</v>
      </c>
      <c r="B7234" s="8" t="s">
        <v>9611</v>
      </c>
      <c r="C7234" s="9" t="s">
        <v>10477</v>
      </c>
      <c r="D7234" s="10" t="s">
        <v>10478</v>
      </c>
      <c r="E7234" s="11" t="s">
        <v>10479</v>
      </c>
      <c r="F7234" s="6">
        <v>254720</v>
      </c>
      <c r="G7234" s="6" t="s">
        <v>7483</v>
      </c>
      <c r="H7234" s="16">
        <v>41852647</v>
      </c>
      <c r="I7234" s="12" t="s">
        <v>10480</v>
      </c>
      <c r="J7234" s="12" t="s">
        <v>10481</v>
      </c>
      <c r="K7234" s="15">
        <v>41849790</v>
      </c>
      <c r="L7234" s="13" t="s">
        <v>70</v>
      </c>
      <c r="M7234" s="7">
        <v>1</v>
      </c>
      <c r="N7234" s="14"/>
    </row>
    <row r="7235" spans="1:14" ht="94.5">
      <c r="A7235" s="6">
        <v>7234</v>
      </c>
      <c r="B7235" s="8" t="s">
        <v>9611</v>
      </c>
      <c r="C7235" s="9" t="s">
        <v>10482</v>
      </c>
      <c r="D7235" s="10" t="s">
        <v>6960</v>
      </c>
      <c r="E7235" s="11" t="s">
        <v>10479</v>
      </c>
      <c r="F7235" s="6">
        <v>254720</v>
      </c>
      <c r="G7235" s="6" t="s">
        <v>7483</v>
      </c>
      <c r="H7235" s="16">
        <v>41852647</v>
      </c>
      <c r="I7235" s="12" t="s">
        <v>10480</v>
      </c>
      <c r="J7235" s="12" t="s">
        <v>10481</v>
      </c>
      <c r="K7235" s="15">
        <v>41849790</v>
      </c>
      <c r="L7235" s="13" t="s">
        <v>70</v>
      </c>
      <c r="M7235" s="7">
        <v>0.51</v>
      </c>
      <c r="N7235" s="14"/>
    </row>
    <row r="7236" spans="1:14" ht="94.5">
      <c r="A7236" s="6">
        <v>7235</v>
      </c>
      <c r="B7236" s="8" t="s">
        <v>9611</v>
      </c>
      <c r="C7236" s="9" t="s">
        <v>10483</v>
      </c>
      <c r="D7236" s="10" t="s">
        <v>9713</v>
      </c>
      <c r="E7236" s="11" t="s">
        <v>10479</v>
      </c>
      <c r="F7236" s="6">
        <v>254720</v>
      </c>
      <c r="G7236" s="6" t="s">
        <v>7483</v>
      </c>
      <c r="H7236" s="16">
        <v>41852647</v>
      </c>
      <c r="I7236" s="12" t="s">
        <v>10480</v>
      </c>
      <c r="J7236" s="12" t="s">
        <v>10481</v>
      </c>
      <c r="K7236" s="15">
        <v>41849790</v>
      </c>
      <c r="L7236" s="13" t="s">
        <v>70</v>
      </c>
      <c r="M7236" s="7">
        <v>0.49</v>
      </c>
      <c r="N7236" s="14"/>
    </row>
    <row r="7237" spans="1:14" ht="330.75">
      <c r="A7237" s="6">
        <v>7236</v>
      </c>
      <c r="B7237" s="8" t="s">
        <v>9611</v>
      </c>
      <c r="C7237" s="9" t="s">
        <v>9675</v>
      </c>
      <c r="D7237" s="10" t="s">
        <v>9676</v>
      </c>
      <c r="E7237" s="11" t="s">
        <v>10484</v>
      </c>
      <c r="F7237" s="6">
        <v>268241</v>
      </c>
      <c r="G7237" s="6" t="s">
        <v>7483</v>
      </c>
      <c r="H7237" s="16">
        <v>35451786</v>
      </c>
      <c r="I7237" s="12" t="s">
        <v>10485</v>
      </c>
      <c r="J7237" s="12" t="s">
        <v>10445</v>
      </c>
      <c r="K7237" s="15">
        <v>35175980</v>
      </c>
      <c r="L7237" s="13" t="s">
        <v>14</v>
      </c>
      <c r="M7237" s="7">
        <v>1</v>
      </c>
      <c r="N7237" s="14"/>
    </row>
    <row r="7238" spans="1:14" ht="157.5">
      <c r="A7238" s="6">
        <v>7237</v>
      </c>
      <c r="B7238" s="8" t="s">
        <v>9611</v>
      </c>
      <c r="C7238" s="9" t="s">
        <v>10486</v>
      </c>
      <c r="D7238" s="10" t="s">
        <v>6914</v>
      </c>
      <c r="E7238" s="11" t="s">
        <v>10487</v>
      </c>
      <c r="F7238" s="6">
        <v>210696</v>
      </c>
      <c r="G7238" s="6" t="s">
        <v>7483</v>
      </c>
      <c r="H7238" s="16">
        <v>69356998</v>
      </c>
      <c r="I7238" s="12" t="s">
        <v>10488</v>
      </c>
      <c r="J7238" s="12" t="s">
        <v>5296</v>
      </c>
      <c r="K7238" s="15">
        <v>67650500</v>
      </c>
      <c r="L7238" s="13" t="s">
        <v>14</v>
      </c>
      <c r="M7238" s="7">
        <v>1</v>
      </c>
      <c r="N7238" s="14"/>
    </row>
    <row r="7239" spans="1:14" ht="78.75">
      <c r="A7239" s="6">
        <v>7238</v>
      </c>
      <c r="B7239" s="8" t="s">
        <v>9611</v>
      </c>
      <c r="C7239" s="9" t="s">
        <v>10489</v>
      </c>
      <c r="D7239" s="10" t="s">
        <v>9708</v>
      </c>
      <c r="E7239" s="11" t="s">
        <v>10490</v>
      </c>
      <c r="F7239" s="6">
        <v>231078</v>
      </c>
      <c r="G7239" s="6" t="s">
        <v>7483</v>
      </c>
      <c r="H7239" s="16">
        <v>21001162</v>
      </c>
      <c r="I7239" s="12">
        <v>43557</v>
      </c>
      <c r="J7239" s="12">
        <v>44077</v>
      </c>
      <c r="K7239" s="15">
        <v>20977700</v>
      </c>
      <c r="L7239" s="13" t="s">
        <v>70</v>
      </c>
      <c r="M7239" s="7">
        <v>1</v>
      </c>
      <c r="N7239" s="14"/>
    </row>
    <row r="7240" spans="1:14" ht="78.75">
      <c r="A7240" s="6">
        <v>7239</v>
      </c>
      <c r="B7240" s="8" t="s">
        <v>9611</v>
      </c>
      <c r="C7240" s="9" t="s">
        <v>10491</v>
      </c>
      <c r="D7240" s="10" t="s">
        <v>2957</v>
      </c>
      <c r="E7240" s="11" t="s">
        <v>10490</v>
      </c>
      <c r="F7240" s="6">
        <v>231078</v>
      </c>
      <c r="G7240" s="6" t="s">
        <v>7483</v>
      </c>
      <c r="H7240" s="16">
        <v>21001162</v>
      </c>
      <c r="I7240" s="12">
        <v>43557</v>
      </c>
      <c r="J7240" s="12">
        <v>44077</v>
      </c>
      <c r="K7240" s="15">
        <v>20977700</v>
      </c>
      <c r="L7240" s="13" t="s">
        <v>70</v>
      </c>
      <c r="M7240" s="7">
        <v>0.51</v>
      </c>
      <c r="N7240" s="14"/>
    </row>
    <row r="7241" spans="1:14" ht="78.75">
      <c r="A7241" s="6">
        <v>7240</v>
      </c>
      <c r="B7241" s="8" t="s">
        <v>9611</v>
      </c>
      <c r="C7241" s="9" t="s">
        <v>10483</v>
      </c>
      <c r="D7241" s="10" t="s">
        <v>9713</v>
      </c>
      <c r="E7241" s="11" t="s">
        <v>10490</v>
      </c>
      <c r="F7241" s="6">
        <v>231078</v>
      </c>
      <c r="G7241" s="6" t="s">
        <v>7483</v>
      </c>
      <c r="H7241" s="16">
        <v>21001162</v>
      </c>
      <c r="I7241" s="12">
        <v>43557</v>
      </c>
      <c r="J7241" s="12">
        <v>44077</v>
      </c>
      <c r="K7241" s="15">
        <v>20977700</v>
      </c>
      <c r="L7241" s="13" t="s">
        <v>70</v>
      </c>
      <c r="M7241" s="7">
        <v>0.49</v>
      </c>
      <c r="N7241" s="14"/>
    </row>
    <row r="7242" spans="1:14" ht="78.75">
      <c r="A7242" s="6">
        <v>7241</v>
      </c>
      <c r="B7242" s="8" t="s">
        <v>9611</v>
      </c>
      <c r="C7242" s="9" t="s">
        <v>10489</v>
      </c>
      <c r="D7242" s="10" t="s">
        <v>9708</v>
      </c>
      <c r="E7242" s="11" t="s">
        <v>9772</v>
      </c>
      <c r="F7242" s="6">
        <v>213812</v>
      </c>
      <c r="G7242" s="6" t="s">
        <v>7483</v>
      </c>
      <c r="H7242" s="16">
        <v>112302481</v>
      </c>
      <c r="I7242" s="12">
        <v>43618</v>
      </c>
      <c r="J7242" s="12">
        <v>44502</v>
      </c>
      <c r="K7242" s="15">
        <v>112154800</v>
      </c>
      <c r="L7242" s="13" t="s">
        <v>70</v>
      </c>
      <c r="M7242" s="7">
        <v>1</v>
      </c>
      <c r="N7242" s="14"/>
    </row>
    <row r="7243" spans="1:14" ht="78.75">
      <c r="A7243" s="6">
        <v>7242</v>
      </c>
      <c r="B7243" s="8" t="s">
        <v>9611</v>
      </c>
      <c r="C7243" s="9" t="s">
        <v>10491</v>
      </c>
      <c r="D7243" s="10" t="s">
        <v>2957</v>
      </c>
      <c r="E7243" s="11" t="s">
        <v>9772</v>
      </c>
      <c r="F7243" s="6">
        <v>213812</v>
      </c>
      <c r="G7243" s="6" t="s">
        <v>7483</v>
      </c>
      <c r="H7243" s="16">
        <v>112302481</v>
      </c>
      <c r="I7243" s="12">
        <v>43618</v>
      </c>
      <c r="J7243" s="12">
        <v>44502</v>
      </c>
      <c r="K7243" s="15">
        <v>112154800</v>
      </c>
      <c r="L7243" s="13" t="s">
        <v>70</v>
      </c>
      <c r="M7243" s="7">
        <v>0.51</v>
      </c>
      <c r="N7243" s="14"/>
    </row>
    <row r="7244" spans="1:14" ht="78.75">
      <c r="A7244" s="6">
        <v>7243</v>
      </c>
      <c r="B7244" s="8" t="s">
        <v>9611</v>
      </c>
      <c r="C7244" s="9" t="s">
        <v>10483</v>
      </c>
      <c r="D7244" s="10" t="s">
        <v>9713</v>
      </c>
      <c r="E7244" s="11" t="s">
        <v>9772</v>
      </c>
      <c r="F7244" s="6">
        <v>213812</v>
      </c>
      <c r="G7244" s="6" t="s">
        <v>7483</v>
      </c>
      <c r="H7244" s="16">
        <v>112302481</v>
      </c>
      <c r="I7244" s="12">
        <v>43618</v>
      </c>
      <c r="J7244" s="12">
        <v>44502</v>
      </c>
      <c r="K7244" s="15">
        <v>112154800</v>
      </c>
      <c r="L7244" s="13" t="s">
        <v>70</v>
      </c>
      <c r="M7244" s="7">
        <v>0.49</v>
      </c>
      <c r="N7244" s="14"/>
    </row>
    <row r="7245" spans="1:14" ht="78.75">
      <c r="A7245" s="6">
        <v>7244</v>
      </c>
      <c r="B7245" s="8" t="s">
        <v>9611</v>
      </c>
      <c r="C7245" s="9" t="s">
        <v>9878</v>
      </c>
      <c r="D7245" s="10" t="s">
        <v>10215</v>
      </c>
      <c r="E7245" s="11" t="s">
        <v>10492</v>
      </c>
      <c r="F7245" s="6">
        <v>213813</v>
      </c>
      <c r="G7245" s="6" t="s">
        <v>7483</v>
      </c>
      <c r="H7245" s="16">
        <v>38987967</v>
      </c>
      <c r="I7245" s="12" t="s">
        <v>10493</v>
      </c>
      <c r="J7245" s="12" t="s">
        <v>10494</v>
      </c>
      <c r="K7245" s="15">
        <v>38944800</v>
      </c>
      <c r="L7245" s="13" t="s">
        <v>14</v>
      </c>
      <c r="M7245" s="7">
        <v>1</v>
      </c>
      <c r="N7245" s="14"/>
    </row>
    <row r="7246" spans="1:14" ht="409.5">
      <c r="A7246" s="6">
        <v>7245</v>
      </c>
      <c r="B7246" s="8" t="s">
        <v>9611</v>
      </c>
      <c r="C7246" s="9" t="s">
        <v>10495</v>
      </c>
      <c r="D7246" s="10" t="s">
        <v>10496</v>
      </c>
      <c r="E7246" s="11" t="s">
        <v>10497</v>
      </c>
      <c r="F7246" s="6">
        <v>268227</v>
      </c>
      <c r="G7246" s="6" t="s">
        <v>7483</v>
      </c>
      <c r="H7246" s="16">
        <v>15241818</v>
      </c>
      <c r="I7246" s="12" t="s">
        <v>10498</v>
      </c>
      <c r="J7246" s="12" t="s">
        <v>10499</v>
      </c>
      <c r="K7246" s="15">
        <v>11315020</v>
      </c>
      <c r="L7246" s="13" t="s">
        <v>14</v>
      </c>
      <c r="M7246" s="7">
        <v>1</v>
      </c>
      <c r="N7246" s="14"/>
    </row>
    <row r="7247" spans="1:14" ht="78.75">
      <c r="A7247" s="6">
        <v>7246</v>
      </c>
      <c r="B7247" s="8" t="s">
        <v>9611</v>
      </c>
      <c r="C7247" s="9" t="s">
        <v>10500</v>
      </c>
      <c r="D7247" s="10" t="s">
        <v>6934</v>
      </c>
      <c r="E7247" s="11" t="s">
        <v>10501</v>
      </c>
      <c r="F7247" s="6">
        <v>415405</v>
      </c>
      <c r="G7247" s="6" t="s">
        <v>7483</v>
      </c>
      <c r="H7247" s="16">
        <v>16423075</v>
      </c>
      <c r="I7247" s="12">
        <v>43836</v>
      </c>
      <c r="J7247" s="12">
        <v>44353</v>
      </c>
      <c r="K7247" s="15"/>
      <c r="L7247" s="13" t="s">
        <v>14</v>
      </c>
      <c r="M7247" s="7">
        <v>1</v>
      </c>
      <c r="N7247" s="14"/>
    </row>
    <row r="7248" spans="1:14" ht="78.75">
      <c r="A7248" s="6">
        <v>7247</v>
      </c>
      <c r="B7248" s="8" t="s">
        <v>9611</v>
      </c>
      <c r="C7248" s="9" t="s">
        <v>10502</v>
      </c>
      <c r="D7248" s="10" t="s">
        <v>10503</v>
      </c>
      <c r="E7248" s="11" t="s">
        <v>10504</v>
      </c>
      <c r="F7248" s="6">
        <v>415406</v>
      </c>
      <c r="G7248" s="6" t="s">
        <v>7483</v>
      </c>
      <c r="H7248" s="16">
        <v>8618509</v>
      </c>
      <c r="I7248" s="12">
        <v>43865</v>
      </c>
      <c r="J7248" s="12">
        <v>44203</v>
      </c>
      <c r="K7248" s="15"/>
      <c r="L7248" s="13" t="s">
        <v>14</v>
      </c>
      <c r="M7248" s="7">
        <v>1</v>
      </c>
      <c r="N7248" s="14"/>
    </row>
    <row r="7249" spans="1:14" ht="173.25">
      <c r="A7249" s="6">
        <v>7248</v>
      </c>
      <c r="B7249" s="8" t="s">
        <v>9611</v>
      </c>
      <c r="C7249" s="9" t="s">
        <v>10500</v>
      </c>
      <c r="D7249" s="10" t="s">
        <v>6934</v>
      </c>
      <c r="E7249" s="11" t="s">
        <v>10505</v>
      </c>
      <c r="F7249" s="6">
        <v>268238</v>
      </c>
      <c r="G7249" s="6" t="s">
        <v>7483</v>
      </c>
      <c r="H7249" s="16">
        <v>21489068</v>
      </c>
      <c r="I7249" s="12" t="s">
        <v>5144</v>
      </c>
      <c r="J7249" s="12" t="s">
        <v>10506</v>
      </c>
      <c r="K7249" s="15">
        <v>21450960</v>
      </c>
      <c r="L7249" s="13" t="s">
        <v>14</v>
      </c>
      <c r="M7249" s="7">
        <v>1</v>
      </c>
      <c r="N7249" s="14"/>
    </row>
    <row r="7250" spans="1:14" ht="157.5">
      <c r="A7250" s="6">
        <v>7249</v>
      </c>
      <c r="B7250" s="8" t="s">
        <v>9611</v>
      </c>
      <c r="C7250" s="9" t="s">
        <v>10507</v>
      </c>
      <c r="D7250" s="10" t="s">
        <v>10508</v>
      </c>
      <c r="E7250" s="11" t="s">
        <v>10509</v>
      </c>
      <c r="F7250" s="6">
        <v>268221</v>
      </c>
      <c r="G7250" s="6" t="s">
        <v>7483</v>
      </c>
      <c r="H7250" s="16">
        <v>9237711</v>
      </c>
      <c r="I7250" s="12" t="s">
        <v>10230</v>
      </c>
      <c r="J7250" s="12" t="s">
        <v>10510</v>
      </c>
      <c r="K7250" s="15">
        <v>8586300</v>
      </c>
      <c r="L7250" s="13" t="s">
        <v>14</v>
      </c>
      <c r="M7250" s="7">
        <v>1</v>
      </c>
      <c r="N7250" s="14"/>
    </row>
    <row r="7251" spans="1:14" ht="283.5">
      <c r="A7251" s="6">
        <v>7250</v>
      </c>
      <c r="B7251" s="8" t="s">
        <v>9611</v>
      </c>
      <c r="C7251" s="9" t="s">
        <v>10511</v>
      </c>
      <c r="D7251" s="10" t="s">
        <v>10512</v>
      </c>
      <c r="E7251" s="11" t="s">
        <v>10513</v>
      </c>
      <c r="F7251" s="6">
        <v>268222</v>
      </c>
      <c r="G7251" s="6" t="s">
        <v>7483</v>
      </c>
      <c r="H7251" s="16">
        <v>13488882</v>
      </c>
      <c r="I7251" s="12">
        <v>43772</v>
      </c>
      <c r="J7251" s="12" t="s">
        <v>10029</v>
      </c>
      <c r="K7251" s="15">
        <v>10711500</v>
      </c>
      <c r="L7251" s="13" t="s">
        <v>14</v>
      </c>
      <c r="M7251" s="7">
        <v>1</v>
      </c>
      <c r="N7251" s="14"/>
    </row>
    <row r="7252" spans="1:14" ht="94.5">
      <c r="A7252" s="6">
        <v>7251</v>
      </c>
      <c r="B7252" s="8" t="s">
        <v>9611</v>
      </c>
      <c r="C7252" s="9" t="s">
        <v>10438</v>
      </c>
      <c r="D7252" s="10" t="s">
        <v>10439</v>
      </c>
      <c r="E7252" s="11" t="s">
        <v>10514</v>
      </c>
      <c r="F7252" s="6">
        <v>268231</v>
      </c>
      <c r="G7252" s="6" t="s">
        <v>7483</v>
      </c>
      <c r="H7252" s="16">
        <v>5506695</v>
      </c>
      <c r="I7252" s="12" t="s">
        <v>10515</v>
      </c>
      <c r="J7252" s="12" t="s">
        <v>9813</v>
      </c>
      <c r="K7252" s="15">
        <v>5465550</v>
      </c>
      <c r="L7252" s="13" t="s">
        <v>14</v>
      </c>
      <c r="M7252" s="7">
        <v>1</v>
      </c>
      <c r="N7252" s="14"/>
    </row>
    <row r="7253" spans="1:14" ht="63">
      <c r="A7253" s="6">
        <v>7252</v>
      </c>
      <c r="B7253" s="8" t="s">
        <v>9611</v>
      </c>
      <c r="C7253" s="9" t="s">
        <v>10516</v>
      </c>
      <c r="D7253" s="10" t="s">
        <v>10450</v>
      </c>
      <c r="E7253" s="11" t="s">
        <v>10517</v>
      </c>
      <c r="F7253" s="6">
        <v>351554</v>
      </c>
      <c r="G7253" s="6" t="s">
        <v>7483</v>
      </c>
      <c r="H7253" s="16">
        <v>39286357</v>
      </c>
      <c r="I7253" s="12">
        <v>43657</v>
      </c>
      <c r="J7253" s="12" t="s">
        <v>8927</v>
      </c>
      <c r="K7253" s="15">
        <v>3027200</v>
      </c>
      <c r="L7253" s="13" t="s">
        <v>14</v>
      </c>
      <c r="M7253" s="7">
        <v>1</v>
      </c>
      <c r="N7253" s="14"/>
    </row>
    <row r="7254" spans="1:14" ht="94.5">
      <c r="A7254" s="6">
        <v>7253</v>
      </c>
      <c r="B7254" s="8" t="s">
        <v>9611</v>
      </c>
      <c r="C7254" s="9" t="s">
        <v>10518</v>
      </c>
      <c r="D7254" s="10" t="s">
        <v>10464</v>
      </c>
      <c r="E7254" s="11" t="s">
        <v>10519</v>
      </c>
      <c r="F7254" s="6">
        <v>351559</v>
      </c>
      <c r="G7254" s="6" t="s">
        <v>7483</v>
      </c>
      <c r="H7254" s="16">
        <v>7809607</v>
      </c>
      <c r="I7254" s="12" t="s">
        <v>9987</v>
      </c>
      <c r="J7254" s="12">
        <v>43956</v>
      </c>
      <c r="K7254" s="15">
        <v>6196000</v>
      </c>
      <c r="L7254" s="13" t="s">
        <v>14</v>
      </c>
      <c r="M7254" s="7">
        <v>1</v>
      </c>
      <c r="N7254" s="14"/>
    </row>
    <row r="7255" spans="1:14" ht="94.5">
      <c r="A7255" s="6">
        <v>7254</v>
      </c>
      <c r="B7255" s="8" t="s">
        <v>9611</v>
      </c>
      <c r="C7255" s="9" t="s">
        <v>10520</v>
      </c>
      <c r="D7255" s="10" t="s">
        <v>10467</v>
      </c>
      <c r="E7255" s="11" t="s">
        <v>10521</v>
      </c>
      <c r="F7255" s="6">
        <v>351560</v>
      </c>
      <c r="G7255" s="6" t="s">
        <v>7483</v>
      </c>
      <c r="H7255" s="16">
        <v>9727587</v>
      </c>
      <c r="I7255" s="12" t="s">
        <v>10462</v>
      </c>
      <c r="J7255" s="12">
        <v>43987</v>
      </c>
      <c r="K7255" s="15">
        <v>5259900</v>
      </c>
      <c r="L7255" s="13" t="s">
        <v>14</v>
      </c>
      <c r="M7255" s="7">
        <v>1</v>
      </c>
      <c r="N7255" s="14"/>
    </row>
    <row r="7256" spans="1:14" ht="78.75">
      <c r="A7256" s="6">
        <v>7255</v>
      </c>
      <c r="B7256" s="8" t="s">
        <v>9611</v>
      </c>
      <c r="C7256" s="9" t="s">
        <v>10522</v>
      </c>
      <c r="D7256" s="10" t="s">
        <v>10523</v>
      </c>
      <c r="E7256" s="11" t="s">
        <v>10524</v>
      </c>
      <c r="F7256" s="6">
        <v>351562</v>
      </c>
      <c r="G7256" s="6" t="s">
        <v>7483</v>
      </c>
      <c r="H7256" s="16">
        <v>9989210</v>
      </c>
      <c r="I7256" s="12">
        <v>43657</v>
      </c>
      <c r="J7256" s="12" t="s">
        <v>10525</v>
      </c>
      <c r="K7256" s="15">
        <v>6456400</v>
      </c>
      <c r="L7256" s="13" t="s">
        <v>14</v>
      </c>
      <c r="M7256" s="7">
        <v>1</v>
      </c>
      <c r="N7256" s="14"/>
    </row>
    <row r="7257" spans="1:14" ht="63">
      <c r="A7257" s="6">
        <v>7256</v>
      </c>
      <c r="B7257" s="8" t="s">
        <v>9611</v>
      </c>
      <c r="C7257" s="9" t="s">
        <v>10526</v>
      </c>
      <c r="D7257" s="10" t="s">
        <v>10527</v>
      </c>
      <c r="E7257" s="11" t="s">
        <v>10528</v>
      </c>
      <c r="F7257" s="6">
        <v>396408</v>
      </c>
      <c r="G7257" s="6" t="s">
        <v>7483</v>
      </c>
      <c r="H7257" s="16">
        <v>108048421</v>
      </c>
      <c r="I7257" s="12">
        <v>43953</v>
      </c>
      <c r="J7257" s="12">
        <v>44023</v>
      </c>
      <c r="K7257" s="15">
        <v>10790580</v>
      </c>
      <c r="L7257" s="13" t="s">
        <v>14</v>
      </c>
      <c r="M7257" s="7">
        <v>1</v>
      </c>
      <c r="N7257" s="14"/>
    </row>
    <row r="7258" spans="1:14" ht="78.75">
      <c r="A7258" s="6">
        <v>7257</v>
      </c>
      <c r="B7258" s="8" t="s">
        <v>9611</v>
      </c>
      <c r="C7258" s="9" t="s">
        <v>10529</v>
      </c>
      <c r="D7258" s="10" t="s">
        <v>10530</v>
      </c>
      <c r="E7258" s="11" t="s">
        <v>10531</v>
      </c>
      <c r="F7258" s="6">
        <v>396409</v>
      </c>
      <c r="G7258" s="6" t="s">
        <v>7483</v>
      </c>
      <c r="H7258" s="16">
        <v>8602388</v>
      </c>
      <c r="I7258" s="12">
        <v>43923</v>
      </c>
      <c r="J7258" s="12" t="s">
        <v>10532</v>
      </c>
      <c r="K7258" s="15">
        <v>8597630</v>
      </c>
      <c r="L7258" s="13" t="s">
        <v>14</v>
      </c>
      <c r="M7258" s="7">
        <v>1</v>
      </c>
      <c r="N7258" s="14"/>
    </row>
    <row r="7259" spans="1:14" ht="78.75">
      <c r="A7259" s="6">
        <v>7258</v>
      </c>
      <c r="B7259" s="8" t="s">
        <v>9611</v>
      </c>
      <c r="C7259" s="9" t="s">
        <v>10533</v>
      </c>
      <c r="D7259" s="10" t="s">
        <v>10534</v>
      </c>
      <c r="E7259" s="11" t="s">
        <v>10535</v>
      </c>
      <c r="F7259" s="6">
        <v>396410</v>
      </c>
      <c r="G7259" s="6" t="s">
        <v>7483</v>
      </c>
      <c r="H7259" s="16">
        <v>9265717</v>
      </c>
      <c r="I7259" s="12">
        <v>44137</v>
      </c>
      <c r="J7259" s="12" t="s">
        <v>9703</v>
      </c>
      <c r="K7259" s="15">
        <v>8544020</v>
      </c>
      <c r="L7259" s="13" t="s">
        <v>14</v>
      </c>
      <c r="M7259" s="7">
        <v>1</v>
      </c>
      <c r="N7259" s="14"/>
    </row>
    <row r="7260" spans="1:14" ht="94.5">
      <c r="A7260" s="6">
        <v>7259</v>
      </c>
      <c r="B7260" s="8" t="s">
        <v>9611</v>
      </c>
      <c r="C7260" s="9" t="s">
        <v>10533</v>
      </c>
      <c r="D7260" s="10" t="s">
        <v>10534</v>
      </c>
      <c r="E7260" s="11" t="s">
        <v>10536</v>
      </c>
      <c r="F7260" s="6">
        <v>535255</v>
      </c>
      <c r="G7260" s="6" t="s">
        <v>7483</v>
      </c>
      <c r="H7260" s="16">
        <v>6722897</v>
      </c>
      <c r="I7260" s="12">
        <v>44410</v>
      </c>
      <c r="J7260" s="12" t="s">
        <v>10537</v>
      </c>
      <c r="K7260" s="15" t="s">
        <v>9630</v>
      </c>
      <c r="L7260" s="13" t="s">
        <v>14</v>
      </c>
      <c r="M7260" s="7">
        <v>1</v>
      </c>
      <c r="N7260" s="14"/>
    </row>
    <row r="7261" spans="1:14" ht="78.75">
      <c r="A7261" s="6">
        <v>7260</v>
      </c>
      <c r="B7261" s="8" t="s">
        <v>9611</v>
      </c>
      <c r="C7261" s="9" t="s">
        <v>10538</v>
      </c>
      <c r="D7261" s="10" t="s">
        <v>10539</v>
      </c>
      <c r="E7261" s="11" t="s">
        <v>10540</v>
      </c>
      <c r="F7261" s="6">
        <v>396411</v>
      </c>
      <c r="G7261" s="6" t="s">
        <v>7483</v>
      </c>
      <c r="H7261" s="16">
        <v>9821819</v>
      </c>
      <c r="I7261" s="12">
        <v>43923</v>
      </c>
      <c r="J7261" s="12">
        <v>43993</v>
      </c>
      <c r="K7261" s="15">
        <v>9792650</v>
      </c>
      <c r="L7261" s="13" t="s">
        <v>14</v>
      </c>
      <c r="M7261" s="7">
        <v>1</v>
      </c>
      <c r="N7261" s="14"/>
    </row>
    <row r="7262" spans="1:14" ht="63">
      <c r="A7262" s="6">
        <v>7261</v>
      </c>
      <c r="B7262" s="8" t="s">
        <v>9611</v>
      </c>
      <c r="C7262" s="9" t="s">
        <v>10541</v>
      </c>
      <c r="D7262" s="10" t="s">
        <v>10542</v>
      </c>
      <c r="E7262" s="11" t="s">
        <v>10543</v>
      </c>
      <c r="F7262" s="6">
        <v>396412</v>
      </c>
      <c r="G7262" s="6" t="s">
        <v>7483</v>
      </c>
      <c r="H7262" s="16">
        <v>8379820</v>
      </c>
      <c r="I7262" s="12" t="s">
        <v>10544</v>
      </c>
      <c r="J7262" s="12">
        <v>43932</v>
      </c>
      <c r="K7262" s="15">
        <v>8368500</v>
      </c>
      <c r="L7262" s="13" t="s">
        <v>14</v>
      </c>
      <c r="M7262" s="7">
        <v>1</v>
      </c>
      <c r="N7262" s="14"/>
    </row>
    <row r="7263" spans="1:14" ht="94.5">
      <c r="A7263" s="6">
        <v>7262</v>
      </c>
      <c r="B7263" s="8" t="s">
        <v>9611</v>
      </c>
      <c r="C7263" s="9" t="s">
        <v>10545</v>
      </c>
      <c r="D7263" s="10" t="s">
        <v>10546</v>
      </c>
      <c r="E7263" s="11" t="s">
        <v>10547</v>
      </c>
      <c r="F7263" s="6">
        <v>268242</v>
      </c>
      <c r="G7263" s="6" t="s">
        <v>7483</v>
      </c>
      <c r="H7263" s="16">
        <v>15851558</v>
      </c>
      <c r="I7263" s="12" t="s">
        <v>5484</v>
      </c>
      <c r="J7263" s="12" t="s">
        <v>5452</v>
      </c>
      <c r="K7263" s="15">
        <v>7584900</v>
      </c>
      <c r="L7263" s="13" t="s">
        <v>14</v>
      </c>
      <c r="M7263" s="7">
        <v>1</v>
      </c>
      <c r="N7263" s="14"/>
    </row>
    <row r="7264" spans="1:14" ht="299.25">
      <c r="A7264" s="6">
        <v>7263</v>
      </c>
      <c r="B7264" s="8" t="s">
        <v>9611</v>
      </c>
      <c r="C7264" s="9" t="s">
        <v>9878</v>
      </c>
      <c r="D7264" s="10" t="s">
        <v>9879</v>
      </c>
      <c r="E7264" s="11" t="s">
        <v>10548</v>
      </c>
      <c r="F7264" s="6">
        <v>268243</v>
      </c>
      <c r="G7264" s="6" t="s">
        <v>7483</v>
      </c>
      <c r="H7264" s="16">
        <v>37173031</v>
      </c>
      <c r="I7264" s="12" t="s">
        <v>9861</v>
      </c>
      <c r="J7264" s="12" t="s">
        <v>10549</v>
      </c>
      <c r="K7264" s="15">
        <v>37173020</v>
      </c>
      <c r="L7264" s="13" t="s">
        <v>14</v>
      </c>
      <c r="M7264" s="7">
        <v>1</v>
      </c>
      <c r="N7264" s="14"/>
    </row>
    <row r="7265" spans="1:14" ht="94.5">
      <c r="A7265" s="6">
        <v>7264</v>
      </c>
      <c r="B7265" s="8" t="s">
        <v>9611</v>
      </c>
      <c r="C7265" s="9" t="s">
        <v>10550</v>
      </c>
      <c r="D7265" s="10" t="s">
        <v>10551</v>
      </c>
      <c r="E7265" s="11" t="s">
        <v>10552</v>
      </c>
      <c r="F7265" s="6">
        <v>266536</v>
      </c>
      <c r="G7265" s="6" t="s">
        <v>7483</v>
      </c>
      <c r="H7265" s="16">
        <v>13734315</v>
      </c>
      <c r="I7265" s="12">
        <v>43650</v>
      </c>
      <c r="J7265" s="12">
        <v>43986</v>
      </c>
      <c r="K7265" s="15">
        <v>10467600</v>
      </c>
      <c r="L7265" s="13" t="s">
        <v>14</v>
      </c>
      <c r="M7265" s="7">
        <v>1</v>
      </c>
      <c r="N7265" s="14"/>
    </row>
    <row r="7266" spans="1:14" ht="94.5">
      <c r="A7266" s="6">
        <v>7265</v>
      </c>
      <c r="B7266" s="8" t="s">
        <v>9611</v>
      </c>
      <c r="C7266" s="9" t="s">
        <v>10553</v>
      </c>
      <c r="D7266" s="10" t="s">
        <v>10163</v>
      </c>
      <c r="E7266" s="11" t="s">
        <v>10554</v>
      </c>
      <c r="F7266" s="6">
        <v>389252</v>
      </c>
      <c r="G7266" s="6" t="s">
        <v>7483</v>
      </c>
      <c r="H7266" s="16">
        <v>23084996</v>
      </c>
      <c r="I7266" s="12">
        <v>44076</v>
      </c>
      <c r="J7266" s="12" t="s">
        <v>10127</v>
      </c>
      <c r="K7266" s="15">
        <v>26347599</v>
      </c>
      <c r="L7266" s="13" t="s">
        <v>14</v>
      </c>
      <c r="M7266" s="7">
        <v>1</v>
      </c>
      <c r="N7266" s="14"/>
    </row>
    <row r="7267" spans="1:14" ht="78.75">
      <c r="A7267" s="6">
        <v>7266</v>
      </c>
      <c r="B7267" s="8" t="s">
        <v>9611</v>
      </c>
      <c r="C7267" s="9" t="s">
        <v>10555</v>
      </c>
      <c r="D7267" s="10" t="s">
        <v>10556</v>
      </c>
      <c r="E7267" s="11" t="s">
        <v>10557</v>
      </c>
      <c r="F7267" s="6">
        <v>389253</v>
      </c>
      <c r="G7267" s="6" t="s">
        <v>7483</v>
      </c>
      <c r="H7267" s="16">
        <v>814579495</v>
      </c>
      <c r="I7267" s="12" t="s">
        <v>4009</v>
      </c>
      <c r="J7267" s="12" t="s">
        <v>8804</v>
      </c>
      <c r="K7267" s="15">
        <v>8140950</v>
      </c>
      <c r="L7267" s="13" t="s">
        <v>14</v>
      </c>
      <c r="M7267" s="7">
        <v>1</v>
      </c>
      <c r="N7267" s="14"/>
    </row>
    <row r="7268" spans="1:14" ht="94.5">
      <c r="A7268" s="6">
        <v>7267</v>
      </c>
      <c r="B7268" s="8" t="s">
        <v>9611</v>
      </c>
      <c r="C7268" s="9" t="s">
        <v>10558</v>
      </c>
      <c r="D7268" s="10" t="s">
        <v>10559</v>
      </c>
      <c r="E7268" s="11" t="s">
        <v>10560</v>
      </c>
      <c r="F7268" s="6">
        <v>268223</v>
      </c>
      <c r="G7268" s="6" t="s">
        <v>7483</v>
      </c>
      <c r="H7268" s="16">
        <v>10273007</v>
      </c>
      <c r="I7268" s="12" t="s">
        <v>10104</v>
      </c>
      <c r="J7268" s="12" t="s">
        <v>10561</v>
      </c>
      <c r="K7268" s="15">
        <v>6683590</v>
      </c>
      <c r="L7268" s="13" t="s">
        <v>14</v>
      </c>
      <c r="M7268" s="7">
        <v>1</v>
      </c>
      <c r="N7268" s="14"/>
    </row>
    <row r="7269" spans="1:14" ht="409.5">
      <c r="A7269" s="6">
        <v>7268</v>
      </c>
      <c r="B7269" s="8" t="s">
        <v>9611</v>
      </c>
      <c r="C7269" s="9" t="s">
        <v>10562</v>
      </c>
      <c r="D7269" s="10" t="s">
        <v>9858</v>
      </c>
      <c r="E7269" s="11" t="s">
        <v>10563</v>
      </c>
      <c r="F7269" s="6">
        <v>268225</v>
      </c>
      <c r="G7269" s="6" t="s">
        <v>7483</v>
      </c>
      <c r="H7269" s="16">
        <v>17160490</v>
      </c>
      <c r="I7269" s="12" t="s">
        <v>10564</v>
      </c>
      <c r="J7269" s="12">
        <v>43956</v>
      </c>
      <c r="K7269" s="15">
        <v>17060070</v>
      </c>
      <c r="L7269" s="13" t="s">
        <v>14</v>
      </c>
      <c r="M7269" s="7">
        <v>1</v>
      </c>
      <c r="N7269" s="14"/>
    </row>
    <row r="7270" spans="1:14" ht="252">
      <c r="A7270" s="6">
        <v>7269</v>
      </c>
      <c r="B7270" s="8" t="s">
        <v>9611</v>
      </c>
      <c r="C7270" s="9" t="s">
        <v>10565</v>
      </c>
      <c r="D7270" s="10" t="s">
        <v>10566</v>
      </c>
      <c r="E7270" s="11" t="s">
        <v>10567</v>
      </c>
      <c r="F7270" s="6">
        <v>268226</v>
      </c>
      <c r="G7270" s="6" t="s">
        <v>7483</v>
      </c>
      <c r="H7270" s="16">
        <v>14063083</v>
      </c>
      <c r="I7270" s="12">
        <v>43556</v>
      </c>
      <c r="J7270" s="12">
        <v>43927</v>
      </c>
      <c r="K7270" s="15">
        <v>14062860</v>
      </c>
      <c r="L7270" s="13" t="s">
        <v>14</v>
      </c>
      <c r="M7270" s="7">
        <v>1</v>
      </c>
      <c r="N7270" s="14"/>
    </row>
    <row r="7271" spans="1:14" ht="94.5">
      <c r="A7271" s="6">
        <v>7270</v>
      </c>
      <c r="B7271" s="8" t="s">
        <v>9611</v>
      </c>
      <c r="C7271" s="9" t="s">
        <v>10568</v>
      </c>
      <c r="D7271" s="10" t="s">
        <v>10569</v>
      </c>
      <c r="E7271" s="11" t="s">
        <v>10570</v>
      </c>
      <c r="F7271" s="6">
        <v>268229</v>
      </c>
      <c r="G7271" s="6" t="s">
        <v>7483</v>
      </c>
      <c r="H7271" s="16">
        <v>11728272</v>
      </c>
      <c r="I7271" s="12" t="s">
        <v>10571</v>
      </c>
      <c r="J7271" s="12" t="s">
        <v>8179</v>
      </c>
      <c r="K7271" s="15">
        <v>11640280</v>
      </c>
      <c r="L7271" s="13" t="s">
        <v>14</v>
      </c>
      <c r="M7271" s="7">
        <v>1</v>
      </c>
      <c r="N7271" s="14"/>
    </row>
    <row r="7272" spans="1:14" ht="110.25">
      <c r="A7272" s="6">
        <v>7271</v>
      </c>
      <c r="B7272" s="8" t="s">
        <v>9611</v>
      </c>
      <c r="C7272" s="9" t="s">
        <v>10572</v>
      </c>
      <c r="D7272" s="10" t="s">
        <v>5169</v>
      </c>
      <c r="E7272" s="11" t="s">
        <v>10573</v>
      </c>
      <c r="F7272" s="6">
        <v>433605</v>
      </c>
      <c r="G7272" s="6" t="s">
        <v>7483</v>
      </c>
      <c r="H7272" s="16">
        <v>13435159</v>
      </c>
      <c r="I7272" s="12">
        <v>44050</v>
      </c>
      <c r="J7272" s="12" t="s">
        <v>9239</v>
      </c>
      <c r="K7272" s="15">
        <v>12884700</v>
      </c>
      <c r="L7272" s="13" t="s">
        <v>14</v>
      </c>
      <c r="M7272" s="7">
        <v>1</v>
      </c>
      <c r="N7272" s="14"/>
    </row>
    <row r="7273" spans="1:14" ht="78.75">
      <c r="A7273" s="6">
        <v>7272</v>
      </c>
      <c r="B7273" s="8" t="s">
        <v>9611</v>
      </c>
      <c r="C7273" s="9" t="s">
        <v>10574</v>
      </c>
      <c r="D7273" s="10" t="s">
        <v>10575</v>
      </c>
      <c r="E7273" s="11" t="s">
        <v>10576</v>
      </c>
      <c r="F7273" s="6">
        <v>427026</v>
      </c>
      <c r="G7273" s="6" t="s">
        <v>7483</v>
      </c>
      <c r="H7273" s="16">
        <v>8886947</v>
      </c>
      <c r="I7273" s="12" t="s">
        <v>9138</v>
      </c>
      <c r="J7273" s="12" t="s">
        <v>8850</v>
      </c>
      <c r="K7273" s="15">
        <v>6692800</v>
      </c>
      <c r="L7273" s="13" t="s">
        <v>14</v>
      </c>
      <c r="M7273" s="7">
        <v>1</v>
      </c>
      <c r="N7273" s="14"/>
    </row>
    <row r="7274" spans="1:14" ht="94.5">
      <c r="A7274" s="6">
        <v>7273</v>
      </c>
      <c r="B7274" s="8" t="s">
        <v>9611</v>
      </c>
      <c r="C7274" s="9" t="s">
        <v>10577</v>
      </c>
      <c r="D7274" s="10" t="s">
        <v>10344</v>
      </c>
      <c r="E7274" s="11" t="s">
        <v>10578</v>
      </c>
      <c r="F7274" s="6">
        <v>266532</v>
      </c>
      <c r="G7274" s="6" t="s">
        <v>7483</v>
      </c>
      <c r="H7274" s="16">
        <v>18097047</v>
      </c>
      <c r="I7274" s="12" t="s">
        <v>10515</v>
      </c>
      <c r="J7274" s="12" t="s">
        <v>10579</v>
      </c>
      <c r="K7274" s="15">
        <v>14325620</v>
      </c>
      <c r="L7274" s="13" t="s">
        <v>14</v>
      </c>
      <c r="M7274" s="7">
        <v>1</v>
      </c>
      <c r="N7274" s="14"/>
    </row>
    <row r="7275" spans="1:14" ht="409.5">
      <c r="A7275" s="6">
        <v>7274</v>
      </c>
      <c r="B7275" s="8" t="s">
        <v>9611</v>
      </c>
      <c r="C7275" s="9" t="s">
        <v>10580</v>
      </c>
      <c r="D7275" s="10" t="s">
        <v>9759</v>
      </c>
      <c r="E7275" s="11" t="s">
        <v>10581</v>
      </c>
      <c r="F7275" s="6">
        <v>266541</v>
      </c>
      <c r="G7275" s="6" t="s">
        <v>7483</v>
      </c>
      <c r="H7275" s="16">
        <v>16750305</v>
      </c>
      <c r="I7275" s="12">
        <v>43772</v>
      </c>
      <c r="J7275" s="12" t="s">
        <v>10029</v>
      </c>
      <c r="K7275" s="15">
        <v>13925000</v>
      </c>
      <c r="L7275" s="13" t="s">
        <v>14</v>
      </c>
      <c r="M7275" s="7">
        <v>1</v>
      </c>
      <c r="N7275" s="14"/>
    </row>
    <row r="7276" spans="1:14" ht="94.5">
      <c r="A7276" s="6">
        <v>7275</v>
      </c>
      <c r="B7276" s="8" t="s">
        <v>9611</v>
      </c>
      <c r="C7276" s="9" t="s">
        <v>10582</v>
      </c>
      <c r="D7276" s="10" t="s">
        <v>5346</v>
      </c>
      <c r="E7276" s="11" t="s">
        <v>10583</v>
      </c>
      <c r="F7276" s="6">
        <v>65023</v>
      </c>
      <c r="G7276" s="6" t="s">
        <v>7008</v>
      </c>
      <c r="H7276" s="16">
        <v>27913600</v>
      </c>
      <c r="I7276" s="12" t="s">
        <v>10584</v>
      </c>
      <c r="J7276" s="12" t="s">
        <v>10585</v>
      </c>
      <c r="K7276" s="15">
        <v>193623000</v>
      </c>
      <c r="L7276" s="13" t="s">
        <v>14</v>
      </c>
      <c r="M7276" s="7">
        <v>1</v>
      </c>
      <c r="N7276" s="14"/>
    </row>
    <row r="7277" spans="1:14" ht="78.75">
      <c r="A7277" s="6">
        <v>7276</v>
      </c>
      <c r="B7277" s="8" t="s">
        <v>9611</v>
      </c>
      <c r="C7277" s="9" t="s">
        <v>10586</v>
      </c>
      <c r="D7277" s="10" t="s">
        <v>9759</v>
      </c>
      <c r="E7277" s="11" t="s">
        <v>10587</v>
      </c>
      <c r="F7277" s="6">
        <v>368125</v>
      </c>
      <c r="G7277" s="6" t="s">
        <v>7008</v>
      </c>
      <c r="H7277" s="16">
        <v>12957000</v>
      </c>
      <c r="I7277" s="12" t="s">
        <v>10588</v>
      </c>
      <c r="J7277" s="12" t="s">
        <v>262</v>
      </c>
      <c r="K7277" s="15">
        <v>11776200</v>
      </c>
      <c r="L7277" s="13" t="s">
        <v>14</v>
      </c>
      <c r="M7277" s="7">
        <v>1</v>
      </c>
      <c r="N7277" s="14"/>
    </row>
    <row r="7278" spans="1:14" ht="78.75">
      <c r="A7278" s="6">
        <v>7277</v>
      </c>
      <c r="B7278" s="8" t="s">
        <v>9611</v>
      </c>
      <c r="C7278" s="9" t="s">
        <v>10586</v>
      </c>
      <c r="D7278" s="10" t="s">
        <v>9759</v>
      </c>
      <c r="E7278" s="11" t="s">
        <v>10589</v>
      </c>
      <c r="F7278" s="6">
        <v>368174</v>
      </c>
      <c r="G7278" s="6" t="s">
        <v>7008</v>
      </c>
      <c r="H7278" s="16">
        <v>12095197</v>
      </c>
      <c r="I7278" s="12" t="s">
        <v>10588</v>
      </c>
      <c r="J7278" s="12" t="s">
        <v>262</v>
      </c>
      <c r="K7278" s="15">
        <v>11912200</v>
      </c>
      <c r="L7278" s="13" t="s">
        <v>14</v>
      </c>
      <c r="M7278" s="7">
        <v>1</v>
      </c>
      <c r="N7278" s="14"/>
    </row>
    <row r="7279" spans="1:14" ht="78.75">
      <c r="A7279" s="6">
        <v>7278</v>
      </c>
      <c r="B7279" s="8" t="s">
        <v>9611</v>
      </c>
      <c r="C7279" s="9" t="s">
        <v>10586</v>
      </c>
      <c r="D7279" s="10" t="s">
        <v>9759</v>
      </c>
      <c r="E7279" s="11" t="s">
        <v>10590</v>
      </c>
      <c r="F7279" s="6">
        <v>347549</v>
      </c>
      <c r="G7279" s="6" t="s">
        <v>7008</v>
      </c>
      <c r="H7279" s="16">
        <v>3155100</v>
      </c>
      <c r="I7279" s="12" t="s">
        <v>9797</v>
      </c>
      <c r="J7279" s="12">
        <v>44116</v>
      </c>
      <c r="K7279" s="15">
        <v>3150100</v>
      </c>
      <c r="L7279" s="13" t="s">
        <v>14</v>
      </c>
      <c r="M7279" s="7">
        <v>1</v>
      </c>
      <c r="N7279" s="14"/>
    </row>
    <row r="7280" spans="1:14" ht="78.75">
      <c r="A7280" s="6">
        <v>7279</v>
      </c>
      <c r="B7280" s="8" t="s">
        <v>9611</v>
      </c>
      <c r="C7280" s="9" t="s">
        <v>10591</v>
      </c>
      <c r="D7280" s="10" t="s">
        <v>9626</v>
      </c>
      <c r="E7280" s="11" t="s">
        <v>10592</v>
      </c>
      <c r="F7280" s="6">
        <v>410749</v>
      </c>
      <c r="G7280" s="6" t="s">
        <v>7008</v>
      </c>
      <c r="H7280" s="16">
        <v>1402683</v>
      </c>
      <c r="I7280" s="12" t="s">
        <v>10593</v>
      </c>
      <c r="J7280" s="12" t="s">
        <v>10594</v>
      </c>
      <c r="K7280" s="15">
        <v>1389900</v>
      </c>
      <c r="L7280" s="13" t="s">
        <v>14</v>
      </c>
      <c r="M7280" s="7">
        <v>1</v>
      </c>
      <c r="N7280" s="14"/>
    </row>
    <row r="7281" spans="1:14" ht="63">
      <c r="A7281" s="6">
        <v>7280</v>
      </c>
      <c r="B7281" s="8" t="s">
        <v>9611</v>
      </c>
      <c r="C7281" s="9" t="s">
        <v>10591</v>
      </c>
      <c r="D7281" s="10" t="s">
        <v>9626</v>
      </c>
      <c r="E7281" s="11" t="s">
        <v>10595</v>
      </c>
      <c r="F7281" s="6">
        <v>313839</v>
      </c>
      <c r="G7281" s="6" t="s">
        <v>7008</v>
      </c>
      <c r="H7281" s="16">
        <v>2946000</v>
      </c>
      <c r="I7281" s="12" t="s">
        <v>9938</v>
      </c>
      <c r="J7281" s="12" t="s">
        <v>10596</v>
      </c>
      <c r="K7281" s="15">
        <v>2946000</v>
      </c>
      <c r="L7281" s="13" t="s">
        <v>14</v>
      </c>
      <c r="M7281" s="7">
        <v>1</v>
      </c>
      <c r="N7281" s="14"/>
    </row>
    <row r="7282" spans="1:14" ht="110.25">
      <c r="A7282" s="6">
        <v>7281</v>
      </c>
      <c r="B7282" s="8" t="s">
        <v>9611</v>
      </c>
      <c r="C7282" s="9" t="s">
        <v>10597</v>
      </c>
      <c r="D7282" s="10" t="s">
        <v>10598</v>
      </c>
      <c r="E7282" s="11" t="s">
        <v>10599</v>
      </c>
      <c r="F7282" s="6">
        <v>51610</v>
      </c>
      <c r="G7282" s="6" t="s">
        <v>7008</v>
      </c>
      <c r="H7282" s="16">
        <v>35888260</v>
      </c>
      <c r="I7282" s="12" t="s">
        <v>10600</v>
      </c>
      <c r="J7282" s="12" t="s">
        <v>9614</v>
      </c>
      <c r="K7282" s="15">
        <v>35825200</v>
      </c>
      <c r="L7282" s="13" t="s">
        <v>14</v>
      </c>
      <c r="M7282" s="7">
        <v>1</v>
      </c>
      <c r="N7282" s="14"/>
    </row>
    <row r="7283" spans="1:14" ht="94.5">
      <c r="A7283" s="6">
        <v>7282</v>
      </c>
      <c r="B7283" s="8" t="s">
        <v>9611</v>
      </c>
      <c r="C7283" s="9" t="s">
        <v>10601</v>
      </c>
      <c r="D7283" s="10" t="s">
        <v>10602</v>
      </c>
      <c r="E7283" s="11" t="s">
        <v>10583</v>
      </c>
      <c r="F7283" s="6">
        <v>65023</v>
      </c>
      <c r="G7283" s="6" t="s">
        <v>7008</v>
      </c>
      <c r="H7283" s="16">
        <v>27913600</v>
      </c>
      <c r="I7283" s="12" t="s">
        <v>10603</v>
      </c>
      <c r="J7283" s="12">
        <v>43193</v>
      </c>
      <c r="K7283" s="15">
        <v>23199700</v>
      </c>
      <c r="L7283" s="13" t="s">
        <v>14</v>
      </c>
      <c r="M7283" s="7">
        <v>1</v>
      </c>
      <c r="N7283" s="14"/>
    </row>
    <row r="7284" spans="1:14" ht="94.5">
      <c r="A7284" s="6">
        <v>7283</v>
      </c>
      <c r="B7284" s="8" t="s">
        <v>9611</v>
      </c>
      <c r="C7284" s="9" t="s">
        <v>10604</v>
      </c>
      <c r="D7284" s="10" t="s">
        <v>9947</v>
      </c>
      <c r="E7284" s="11" t="s">
        <v>10605</v>
      </c>
      <c r="F7284" s="6">
        <v>433604</v>
      </c>
      <c r="G7284" s="6" t="s">
        <v>7483</v>
      </c>
      <c r="H7284" s="16">
        <v>12936772</v>
      </c>
      <c r="I7284" s="12" t="s">
        <v>10606</v>
      </c>
      <c r="J7284" s="12" t="s">
        <v>10607</v>
      </c>
      <c r="K7284" s="15">
        <v>9722800</v>
      </c>
      <c r="L7284" s="13" t="s">
        <v>14</v>
      </c>
      <c r="M7284" s="7">
        <v>1</v>
      </c>
      <c r="N7284" s="14"/>
    </row>
    <row r="7285" spans="1:14" ht="78.75">
      <c r="A7285" s="6">
        <v>7284</v>
      </c>
      <c r="B7285" s="8" t="s">
        <v>9611</v>
      </c>
      <c r="C7285" s="9" t="s">
        <v>10608</v>
      </c>
      <c r="D7285" s="10" t="s">
        <v>3241</v>
      </c>
      <c r="E7285" s="11" t="s">
        <v>10609</v>
      </c>
      <c r="F7285" s="6">
        <v>85672</v>
      </c>
      <c r="G7285" s="6" t="s">
        <v>9643</v>
      </c>
      <c r="H7285" s="16">
        <v>37101409</v>
      </c>
      <c r="I7285" s="12" t="s">
        <v>10610</v>
      </c>
      <c r="J7285" s="12" t="s">
        <v>10261</v>
      </c>
      <c r="K7285" s="15">
        <v>32808850</v>
      </c>
      <c r="L7285" s="13" t="s">
        <v>14</v>
      </c>
      <c r="M7285" s="7">
        <v>1</v>
      </c>
      <c r="N7285" s="14"/>
    </row>
    <row r="7286" spans="1:14" ht="94.5">
      <c r="A7286" s="6">
        <v>7285</v>
      </c>
      <c r="B7286" s="8" t="s">
        <v>9611</v>
      </c>
      <c r="C7286" s="9" t="s">
        <v>10611</v>
      </c>
      <c r="D7286" s="10" t="s">
        <v>10409</v>
      </c>
      <c r="E7286" s="11" t="s">
        <v>10612</v>
      </c>
      <c r="F7286" s="6">
        <v>103107</v>
      </c>
      <c r="G7286" s="6" t="s">
        <v>9643</v>
      </c>
      <c r="H7286" s="16">
        <v>16528342</v>
      </c>
      <c r="I7286" s="12" t="s">
        <v>10613</v>
      </c>
      <c r="J7286" s="12" t="s">
        <v>10614</v>
      </c>
      <c r="K7286" s="15">
        <v>11409040</v>
      </c>
      <c r="L7286" s="13" t="s">
        <v>14</v>
      </c>
      <c r="M7286" s="7">
        <v>1</v>
      </c>
      <c r="N7286" s="14"/>
    </row>
    <row r="7287" spans="1:14" ht="94.5">
      <c r="A7287" s="6">
        <v>7286</v>
      </c>
      <c r="B7287" s="8" t="s">
        <v>9611</v>
      </c>
      <c r="C7287" s="9" t="s">
        <v>10611</v>
      </c>
      <c r="D7287" s="10" t="s">
        <v>10409</v>
      </c>
      <c r="E7287" s="11" t="s">
        <v>10615</v>
      </c>
      <c r="F7287" s="6">
        <v>86992</v>
      </c>
      <c r="G7287" s="6" t="s">
        <v>9643</v>
      </c>
      <c r="H7287" s="16">
        <v>37912031</v>
      </c>
      <c r="I7287" s="12">
        <v>42877</v>
      </c>
      <c r="J7287" s="12" t="s">
        <v>4075</v>
      </c>
      <c r="K7287" s="15">
        <v>25856880</v>
      </c>
      <c r="L7287" s="13" t="s">
        <v>14</v>
      </c>
      <c r="M7287" s="7">
        <v>1</v>
      </c>
      <c r="N7287" s="14"/>
    </row>
    <row r="7288" spans="1:14" ht="94.5">
      <c r="A7288" s="6">
        <v>7287</v>
      </c>
      <c r="B7288" s="8" t="s">
        <v>9611</v>
      </c>
      <c r="C7288" s="9" t="s">
        <v>10611</v>
      </c>
      <c r="D7288" s="10" t="s">
        <v>10409</v>
      </c>
      <c r="E7288" s="11" t="s">
        <v>10616</v>
      </c>
      <c r="F7288" s="6">
        <v>86993</v>
      </c>
      <c r="G7288" s="6" t="s">
        <v>9643</v>
      </c>
      <c r="H7288" s="16">
        <v>30661280</v>
      </c>
      <c r="I7288" s="12" t="s">
        <v>10617</v>
      </c>
      <c r="J7288" s="12">
        <v>44111</v>
      </c>
      <c r="K7288" s="15">
        <v>25957000</v>
      </c>
      <c r="L7288" s="13" t="s">
        <v>14</v>
      </c>
      <c r="M7288" s="7">
        <v>1</v>
      </c>
      <c r="N7288" s="14"/>
    </row>
    <row r="7289" spans="1:14" ht="157.5">
      <c r="A7289" s="6">
        <v>7288</v>
      </c>
      <c r="B7289" s="8" t="s">
        <v>9611</v>
      </c>
      <c r="C7289" s="9" t="s">
        <v>10611</v>
      </c>
      <c r="D7289" s="10" t="s">
        <v>10409</v>
      </c>
      <c r="E7289" s="11" t="s">
        <v>10618</v>
      </c>
      <c r="F7289" s="6">
        <v>126260</v>
      </c>
      <c r="G7289" s="6" t="s">
        <v>9643</v>
      </c>
      <c r="H7289" s="16">
        <v>25395143</v>
      </c>
      <c r="I7289" s="12" t="s">
        <v>10619</v>
      </c>
      <c r="J7289" s="12" t="s">
        <v>9674</v>
      </c>
      <c r="K7289" s="15">
        <v>24827240</v>
      </c>
      <c r="L7289" s="13" t="s">
        <v>14</v>
      </c>
      <c r="M7289" s="7">
        <v>1</v>
      </c>
      <c r="N7289" s="14"/>
    </row>
    <row r="7290" spans="1:14" ht="141.75">
      <c r="A7290" s="6">
        <v>7289</v>
      </c>
      <c r="B7290" s="8" t="s">
        <v>9611</v>
      </c>
      <c r="C7290" s="9" t="s">
        <v>10620</v>
      </c>
      <c r="D7290" s="10" t="s">
        <v>10621</v>
      </c>
      <c r="E7290" s="11" t="s">
        <v>10622</v>
      </c>
      <c r="F7290" s="6">
        <v>236340</v>
      </c>
      <c r="G7290" s="6" t="s">
        <v>9643</v>
      </c>
      <c r="H7290" s="16">
        <v>15734140</v>
      </c>
      <c r="I7290" s="12" t="s">
        <v>10623</v>
      </c>
      <c r="J7290" s="12" t="s">
        <v>4075</v>
      </c>
      <c r="K7290" s="15">
        <v>15632060</v>
      </c>
      <c r="L7290" s="13" t="s">
        <v>14</v>
      </c>
      <c r="M7290" s="7">
        <v>1</v>
      </c>
      <c r="N7290" s="14"/>
    </row>
    <row r="7291" spans="1:14" ht="189">
      <c r="A7291" s="6">
        <v>7290</v>
      </c>
      <c r="B7291" s="8" t="s">
        <v>9611</v>
      </c>
      <c r="C7291" s="9" t="s">
        <v>10624</v>
      </c>
      <c r="D7291" s="10" t="s">
        <v>10625</v>
      </c>
      <c r="E7291" s="11" t="s">
        <v>10626</v>
      </c>
      <c r="F7291" s="6">
        <v>396405</v>
      </c>
      <c r="G7291" s="6" t="s">
        <v>9643</v>
      </c>
      <c r="H7291" s="16">
        <v>29170348</v>
      </c>
      <c r="I7291" s="12">
        <v>44107</v>
      </c>
      <c r="J7291" s="12" t="s">
        <v>672</v>
      </c>
      <c r="K7291" s="15">
        <v>29165490</v>
      </c>
      <c r="L7291" s="13" t="s">
        <v>70</v>
      </c>
      <c r="M7291" s="7">
        <v>1</v>
      </c>
      <c r="N7291" s="14"/>
    </row>
    <row r="7292" spans="1:14" ht="189">
      <c r="A7292" s="6">
        <v>7291</v>
      </c>
      <c r="B7292" s="8" t="s">
        <v>9611</v>
      </c>
      <c r="C7292" s="9" t="s">
        <v>10627</v>
      </c>
      <c r="D7292" s="10" t="s">
        <v>9751</v>
      </c>
      <c r="E7292" s="11" t="s">
        <v>10626</v>
      </c>
      <c r="F7292" s="6">
        <v>396405</v>
      </c>
      <c r="G7292" s="6" t="s">
        <v>9643</v>
      </c>
      <c r="H7292" s="16">
        <v>29170348</v>
      </c>
      <c r="I7292" s="12">
        <v>44107</v>
      </c>
      <c r="J7292" s="12" t="s">
        <v>672</v>
      </c>
      <c r="K7292" s="15">
        <v>29165490</v>
      </c>
      <c r="L7292" s="13" t="s">
        <v>70</v>
      </c>
      <c r="M7292" s="7">
        <v>0.75</v>
      </c>
      <c r="N7292" s="14"/>
    </row>
    <row r="7293" spans="1:14" ht="189">
      <c r="A7293" s="6">
        <v>7292</v>
      </c>
      <c r="B7293" s="8" t="s">
        <v>9611</v>
      </c>
      <c r="C7293" s="9" t="s">
        <v>10628</v>
      </c>
      <c r="D7293" s="10" t="s">
        <v>9759</v>
      </c>
      <c r="E7293" s="11" t="s">
        <v>10626</v>
      </c>
      <c r="F7293" s="6">
        <v>396405</v>
      </c>
      <c r="G7293" s="6" t="s">
        <v>9643</v>
      </c>
      <c r="H7293" s="16">
        <v>29170348</v>
      </c>
      <c r="I7293" s="12">
        <v>44107</v>
      </c>
      <c r="J7293" s="12" t="s">
        <v>672</v>
      </c>
      <c r="K7293" s="15">
        <v>29165490</v>
      </c>
      <c r="L7293" s="13" t="s">
        <v>70</v>
      </c>
      <c r="M7293" s="7">
        <v>0.25</v>
      </c>
      <c r="N7293" s="14"/>
    </row>
    <row r="7294" spans="1:14" ht="141.75">
      <c r="A7294" s="6">
        <v>7293</v>
      </c>
      <c r="B7294" s="8" t="s">
        <v>9611</v>
      </c>
      <c r="C7294" s="9" t="s">
        <v>10629</v>
      </c>
      <c r="D7294" s="10" t="s">
        <v>10630</v>
      </c>
      <c r="E7294" s="11" t="s">
        <v>10631</v>
      </c>
      <c r="F7294" s="6">
        <v>147875</v>
      </c>
      <c r="G7294" s="6" t="s">
        <v>9643</v>
      </c>
      <c r="H7294" s="16">
        <v>43100002</v>
      </c>
      <c r="I7294" s="12">
        <v>43438</v>
      </c>
      <c r="J7294" s="12" t="s">
        <v>8286</v>
      </c>
      <c r="K7294" s="15">
        <v>43057680</v>
      </c>
      <c r="L7294" s="13" t="s">
        <v>70</v>
      </c>
      <c r="M7294" s="7">
        <v>1</v>
      </c>
      <c r="N7294" s="14"/>
    </row>
    <row r="7295" spans="1:14" ht="141.75">
      <c r="A7295" s="6">
        <v>7294</v>
      </c>
      <c r="B7295" s="8" t="s">
        <v>9611</v>
      </c>
      <c r="C7295" s="9" t="s">
        <v>10627</v>
      </c>
      <c r="D7295" s="10" t="s">
        <v>9751</v>
      </c>
      <c r="E7295" s="11" t="s">
        <v>10631</v>
      </c>
      <c r="F7295" s="6">
        <v>147875</v>
      </c>
      <c r="G7295" s="6" t="s">
        <v>9643</v>
      </c>
      <c r="H7295" s="16">
        <v>43100002</v>
      </c>
      <c r="I7295" s="12">
        <v>43438</v>
      </c>
      <c r="J7295" s="12" t="s">
        <v>8286</v>
      </c>
      <c r="K7295" s="15">
        <v>43057680</v>
      </c>
      <c r="L7295" s="13" t="s">
        <v>70</v>
      </c>
      <c r="M7295" s="7">
        <v>0.75</v>
      </c>
      <c r="N7295" s="14"/>
    </row>
    <row r="7296" spans="1:14" ht="141.75">
      <c r="A7296" s="6">
        <v>7295</v>
      </c>
      <c r="B7296" s="8" t="s">
        <v>9611</v>
      </c>
      <c r="C7296" s="9" t="s">
        <v>10632</v>
      </c>
      <c r="D7296" s="10" t="s">
        <v>9804</v>
      </c>
      <c r="E7296" s="11" t="s">
        <v>10631</v>
      </c>
      <c r="F7296" s="6">
        <v>147875</v>
      </c>
      <c r="G7296" s="6" t="s">
        <v>9643</v>
      </c>
      <c r="H7296" s="16">
        <v>43100002</v>
      </c>
      <c r="I7296" s="12">
        <v>43438</v>
      </c>
      <c r="J7296" s="12" t="s">
        <v>8286</v>
      </c>
      <c r="K7296" s="15">
        <v>43057680</v>
      </c>
      <c r="L7296" s="13" t="s">
        <v>70</v>
      </c>
      <c r="M7296" s="7">
        <v>0.25</v>
      </c>
      <c r="N7296" s="14"/>
    </row>
    <row r="7297" spans="1:14" ht="94.5">
      <c r="A7297" s="6">
        <v>7296</v>
      </c>
      <c r="B7297" s="8" t="s">
        <v>9611</v>
      </c>
      <c r="C7297" s="9" t="s">
        <v>10624</v>
      </c>
      <c r="D7297" s="10" t="s">
        <v>10625</v>
      </c>
      <c r="E7297" s="11" t="s">
        <v>10633</v>
      </c>
      <c r="F7297" s="6">
        <v>402677</v>
      </c>
      <c r="G7297" s="6" t="s">
        <v>1034</v>
      </c>
      <c r="H7297" s="16">
        <v>44663235</v>
      </c>
      <c r="I7297" s="12" t="s">
        <v>10634</v>
      </c>
      <c r="J7297" s="12">
        <v>44208</v>
      </c>
      <c r="K7297" s="15">
        <v>16347000</v>
      </c>
      <c r="L7297" s="13" t="s">
        <v>70</v>
      </c>
      <c r="M7297" s="7">
        <v>1</v>
      </c>
      <c r="N7297" s="14"/>
    </row>
    <row r="7298" spans="1:14" ht="94.5">
      <c r="A7298" s="6">
        <v>7297</v>
      </c>
      <c r="B7298" s="8" t="s">
        <v>9611</v>
      </c>
      <c r="C7298" s="9" t="s">
        <v>10627</v>
      </c>
      <c r="D7298" s="10" t="s">
        <v>9751</v>
      </c>
      <c r="E7298" s="11" t="s">
        <v>10633</v>
      </c>
      <c r="F7298" s="6">
        <v>402677</v>
      </c>
      <c r="G7298" s="6" t="s">
        <v>1034</v>
      </c>
      <c r="H7298" s="16">
        <v>44663235</v>
      </c>
      <c r="I7298" s="12" t="s">
        <v>10634</v>
      </c>
      <c r="J7298" s="12">
        <v>44208</v>
      </c>
      <c r="K7298" s="15">
        <v>16347000</v>
      </c>
      <c r="L7298" s="13" t="s">
        <v>70</v>
      </c>
      <c r="M7298" s="7">
        <v>0.75</v>
      </c>
      <c r="N7298" s="14"/>
    </row>
    <row r="7299" spans="1:14" ht="94.5">
      <c r="A7299" s="6">
        <v>7298</v>
      </c>
      <c r="B7299" s="8" t="s">
        <v>9611</v>
      </c>
      <c r="C7299" s="9" t="s">
        <v>10628</v>
      </c>
      <c r="D7299" s="10" t="s">
        <v>9759</v>
      </c>
      <c r="E7299" s="11" t="s">
        <v>10633</v>
      </c>
      <c r="F7299" s="6">
        <v>402677</v>
      </c>
      <c r="G7299" s="6" t="s">
        <v>1034</v>
      </c>
      <c r="H7299" s="16">
        <v>44663235</v>
      </c>
      <c r="I7299" s="12" t="s">
        <v>10634</v>
      </c>
      <c r="J7299" s="12">
        <v>44208</v>
      </c>
      <c r="K7299" s="15">
        <v>16347000</v>
      </c>
      <c r="L7299" s="13" t="s">
        <v>70</v>
      </c>
      <c r="M7299" s="7">
        <v>0.25</v>
      </c>
      <c r="N7299" s="14"/>
    </row>
    <row r="7300" spans="1:14" ht="126">
      <c r="A7300" s="6">
        <v>7299</v>
      </c>
      <c r="B7300" s="8" t="s">
        <v>9611</v>
      </c>
      <c r="C7300" s="9" t="s">
        <v>10629</v>
      </c>
      <c r="D7300" s="10" t="s">
        <v>10630</v>
      </c>
      <c r="E7300" s="11" t="s">
        <v>10635</v>
      </c>
      <c r="F7300" s="6">
        <v>134430</v>
      </c>
      <c r="G7300" s="6" t="s">
        <v>9643</v>
      </c>
      <c r="H7300" s="16">
        <v>22111752</v>
      </c>
      <c r="I7300" s="12" t="s">
        <v>10636</v>
      </c>
      <c r="J7300" s="12" t="s">
        <v>10637</v>
      </c>
      <c r="K7300" s="15">
        <v>20186820</v>
      </c>
      <c r="L7300" s="13" t="s">
        <v>70</v>
      </c>
      <c r="M7300" s="7">
        <v>1</v>
      </c>
      <c r="N7300" s="14"/>
    </row>
    <row r="7301" spans="1:14" ht="126">
      <c r="A7301" s="6">
        <v>7300</v>
      </c>
      <c r="B7301" s="8" t="s">
        <v>9611</v>
      </c>
      <c r="C7301" s="9" t="s">
        <v>10627</v>
      </c>
      <c r="D7301" s="10" t="s">
        <v>9751</v>
      </c>
      <c r="E7301" s="11" t="s">
        <v>10635</v>
      </c>
      <c r="F7301" s="6">
        <v>134430</v>
      </c>
      <c r="G7301" s="6" t="s">
        <v>9643</v>
      </c>
      <c r="H7301" s="16">
        <v>22111752</v>
      </c>
      <c r="I7301" s="12" t="s">
        <v>10636</v>
      </c>
      <c r="J7301" s="12" t="s">
        <v>10637</v>
      </c>
      <c r="K7301" s="15">
        <v>20186820</v>
      </c>
      <c r="L7301" s="13" t="s">
        <v>70</v>
      </c>
      <c r="M7301" s="7">
        <v>0.75</v>
      </c>
      <c r="N7301" s="14"/>
    </row>
    <row r="7302" spans="1:14" ht="126">
      <c r="A7302" s="6">
        <v>7301</v>
      </c>
      <c r="B7302" s="8" t="s">
        <v>9611</v>
      </c>
      <c r="C7302" s="9" t="s">
        <v>10632</v>
      </c>
      <c r="D7302" s="10" t="s">
        <v>9804</v>
      </c>
      <c r="E7302" s="11" t="s">
        <v>10635</v>
      </c>
      <c r="F7302" s="6">
        <v>134430</v>
      </c>
      <c r="G7302" s="6" t="s">
        <v>9643</v>
      </c>
      <c r="H7302" s="16">
        <v>22111752</v>
      </c>
      <c r="I7302" s="12" t="s">
        <v>10636</v>
      </c>
      <c r="J7302" s="12" t="s">
        <v>10637</v>
      </c>
      <c r="K7302" s="15">
        <v>20186820</v>
      </c>
      <c r="L7302" s="13" t="s">
        <v>70</v>
      </c>
      <c r="M7302" s="7">
        <v>0.25</v>
      </c>
      <c r="N7302" s="14"/>
    </row>
    <row r="7303" spans="1:14" ht="141.75">
      <c r="A7303" s="6">
        <v>7302</v>
      </c>
      <c r="B7303" s="8" t="s">
        <v>9611</v>
      </c>
      <c r="C7303" s="9" t="s">
        <v>10638</v>
      </c>
      <c r="D7303" s="10" t="s">
        <v>10639</v>
      </c>
      <c r="E7303" s="11" t="s">
        <v>10640</v>
      </c>
      <c r="F7303" s="6">
        <v>416036</v>
      </c>
      <c r="G7303" s="6" t="s">
        <v>9643</v>
      </c>
      <c r="H7303" s="16">
        <v>6538174</v>
      </c>
      <c r="I7303" s="12" t="s">
        <v>10641</v>
      </c>
      <c r="J7303" s="12" t="s">
        <v>8522</v>
      </c>
      <c r="K7303" s="15">
        <v>3876230</v>
      </c>
      <c r="L7303" s="13" t="s">
        <v>14</v>
      </c>
      <c r="M7303" s="7">
        <v>1</v>
      </c>
      <c r="N7303" s="14"/>
    </row>
    <row r="7304" spans="1:14" ht="47.25">
      <c r="A7304" s="6">
        <v>7303</v>
      </c>
      <c r="B7304" s="8" t="s">
        <v>9611</v>
      </c>
      <c r="C7304" s="9" t="s">
        <v>10642</v>
      </c>
      <c r="D7304" s="10" t="s">
        <v>10643</v>
      </c>
      <c r="E7304" s="11" t="s">
        <v>10644</v>
      </c>
      <c r="F7304" s="6">
        <v>257529</v>
      </c>
      <c r="G7304" s="6" t="s">
        <v>7008</v>
      </c>
      <c r="H7304" s="16">
        <v>3477000</v>
      </c>
      <c r="I7304" s="12" t="s">
        <v>10645</v>
      </c>
      <c r="J7304" s="12" t="s">
        <v>820</v>
      </c>
      <c r="K7304" s="15">
        <v>2799090</v>
      </c>
      <c r="L7304" s="13" t="s">
        <v>14</v>
      </c>
      <c r="M7304" s="7">
        <v>1</v>
      </c>
      <c r="N7304" s="14"/>
    </row>
    <row r="7305" spans="1:14" ht="378">
      <c r="A7305" s="6">
        <v>7304</v>
      </c>
      <c r="B7305" s="8" t="s">
        <v>9611</v>
      </c>
      <c r="C7305" s="9" t="s">
        <v>10646</v>
      </c>
      <c r="D7305" s="10" t="s">
        <v>10218</v>
      </c>
      <c r="E7305" s="11" t="s">
        <v>10647</v>
      </c>
      <c r="F7305" s="6">
        <v>513438</v>
      </c>
      <c r="G7305" s="6" t="s">
        <v>808</v>
      </c>
      <c r="H7305" s="16">
        <v>8989312.3000000007</v>
      </c>
      <c r="I7305" s="12" t="s">
        <v>211</v>
      </c>
      <c r="J7305" s="12" t="s">
        <v>10648</v>
      </c>
      <c r="K7305" s="15">
        <v>2209000</v>
      </c>
      <c r="L7305" s="13" t="s">
        <v>14</v>
      </c>
      <c r="M7305" s="7">
        <v>1</v>
      </c>
      <c r="N7305" s="14"/>
    </row>
    <row r="7306" spans="1:14" ht="283.5">
      <c r="A7306" s="6">
        <v>7305</v>
      </c>
      <c r="B7306" s="8" t="s">
        <v>9611</v>
      </c>
      <c r="C7306" s="9" t="s">
        <v>10649</v>
      </c>
      <c r="D7306" s="10" t="s">
        <v>10650</v>
      </c>
      <c r="E7306" s="11" t="s">
        <v>10651</v>
      </c>
      <c r="F7306" s="6">
        <v>530667</v>
      </c>
      <c r="G7306" s="6" t="s">
        <v>808</v>
      </c>
      <c r="H7306" s="16">
        <v>5217566.25</v>
      </c>
      <c r="I7306" s="12" t="s">
        <v>3007</v>
      </c>
      <c r="J7306" s="12" t="s">
        <v>10652</v>
      </c>
      <c r="K7306" s="15">
        <v>1100000</v>
      </c>
      <c r="L7306" s="13" t="s">
        <v>14</v>
      </c>
      <c r="M7306" s="7">
        <v>1</v>
      </c>
      <c r="N7306" s="14"/>
    </row>
    <row r="7307" spans="1:14" ht="78.75">
      <c r="A7307" s="6">
        <v>7306</v>
      </c>
      <c r="B7307" s="8" t="s">
        <v>9611</v>
      </c>
      <c r="C7307" s="9" t="s">
        <v>10653</v>
      </c>
      <c r="D7307" s="10" t="s">
        <v>10654</v>
      </c>
      <c r="E7307" s="11" t="s">
        <v>10655</v>
      </c>
      <c r="F7307" s="6">
        <v>530666</v>
      </c>
      <c r="G7307" s="6" t="s">
        <v>7483</v>
      </c>
      <c r="H7307" s="16">
        <v>4295900</v>
      </c>
      <c r="I7307" s="12" t="s">
        <v>542</v>
      </c>
      <c r="J7307" s="12" t="s">
        <v>10656</v>
      </c>
      <c r="K7307" s="15">
        <v>3359501</v>
      </c>
      <c r="L7307" s="13" t="s">
        <v>14</v>
      </c>
      <c r="M7307" s="7">
        <v>1</v>
      </c>
      <c r="N7307" s="14"/>
    </row>
    <row r="7308" spans="1:14" ht="141.75">
      <c r="A7308" s="6">
        <v>7307</v>
      </c>
      <c r="B7308" s="8" t="s">
        <v>9611</v>
      </c>
      <c r="C7308" s="9" t="s">
        <v>10657</v>
      </c>
      <c r="D7308" s="10" t="s">
        <v>10658</v>
      </c>
      <c r="E7308" s="11" t="s">
        <v>10659</v>
      </c>
      <c r="F7308" s="6">
        <v>531240</v>
      </c>
      <c r="G7308" s="6" t="s">
        <v>3644</v>
      </c>
      <c r="H7308" s="16">
        <v>10310899</v>
      </c>
      <c r="I7308" s="12">
        <v>44502</v>
      </c>
      <c r="J7308" s="12" t="s">
        <v>4090</v>
      </c>
      <c r="K7308" s="15">
        <v>6340800</v>
      </c>
      <c r="L7308" s="13" t="s">
        <v>14</v>
      </c>
      <c r="M7308" s="7">
        <v>1</v>
      </c>
      <c r="N7308" s="14"/>
    </row>
    <row r="7309" spans="1:14" ht="78.75">
      <c r="A7309" s="6">
        <v>7308</v>
      </c>
      <c r="B7309" s="8" t="s">
        <v>9611</v>
      </c>
      <c r="C7309" s="9" t="s">
        <v>10660</v>
      </c>
      <c r="D7309" s="10" t="s">
        <v>10661</v>
      </c>
      <c r="E7309" s="11" t="s">
        <v>10662</v>
      </c>
      <c r="F7309" s="6">
        <v>182658</v>
      </c>
      <c r="G7309" s="6" t="s">
        <v>9643</v>
      </c>
      <c r="H7309" s="16">
        <v>23196108</v>
      </c>
      <c r="I7309" s="12" t="s">
        <v>10663</v>
      </c>
      <c r="J7309" s="12" t="s">
        <v>10664</v>
      </c>
      <c r="K7309" s="15">
        <v>22796300</v>
      </c>
      <c r="L7309" s="13" t="s">
        <v>14</v>
      </c>
      <c r="M7309" s="7">
        <v>1</v>
      </c>
      <c r="N7309" s="14"/>
    </row>
    <row r="7310" spans="1:14" ht="78.75">
      <c r="A7310" s="6">
        <v>7309</v>
      </c>
      <c r="B7310" s="8" t="s">
        <v>9611</v>
      </c>
      <c r="C7310" s="9" t="s">
        <v>10660</v>
      </c>
      <c r="D7310" s="10" t="s">
        <v>10661</v>
      </c>
      <c r="E7310" s="11" t="s">
        <v>10665</v>
      </c>
      <c r="F7310" s="6">
        <v>85673</v>
      </c>
      <c r="G7310" s="6" t="s">
        <v>9643</v>
      </c>
      <c r="H7310" s="16">
        <v>53999999</v>
      </c>
      <c r="I7310" s="12" t="s">
        <v>10666</v>
      </c>
      <c r="J7310" s="12">
        <v>44105</v>
      </c>
      <c r="K7310" s="15">
        <v>41829140</v>
      </c>
      <c r="L7310" s="13" t="s">
        <v>14</v>
      </c>
      <c r="M7310" s="7">
        <v>1</v>
      </c>
      <c r="N7310" s="14"/>
    </row>
    <row r="7311" spans="1:14" ht="126">
      <c r="A7311" s="6">
        <v>7310</v>
      </c>
      <c r="B7311" s="8" t="s">
        <v>9611</v>
      </c>
      <c r="C7311" s="9" t="s">
        <v>10199</v>
      </c>
      <c r="D7311" s="10" t="s">
        <v>10667</v>
      </c>
      <c r="E7311" s="11" t="s">
        <v>10668</v>
      </c>
      <c r="F7311" s="6">
        <v>236335</v>
      </c>
      <c r="G7311" s="6" t="s">
        <v>9643</v>
      </c>
      <c r="H7311" s="16">
        <v>21758098</v>
      </c>
      <c r="I7311" s="12">
        <v>43740</v>
      </c>
      <c r="J7311" s="12">
        <v>44022</v>
      </c>
      <c r="K7311" s="15">
        <v>21743100</v>
      </c>
      <c r="L7311" s="13" t="s">
        <v>14</v>
      </c>
      <c r="M7311" s="7">
        <v>1</v>
      </c>
      <c r="N7311" s="14"/>
    </row>
    <row r="7312" spans="1:14" ht="189">
      <c r="A7312" s="6">
        <v>7311</v>
      </c>
      <c r="B7312" s="8" t="s">
        <v>9611</v>
      </c>
      <c r="C7312" s="9" t="s">
        <v>9910</v>
      </c>
      <c r="D7312" s="10" t="s">
        <v>9911</v>
      </c>
      <c r="E7312" s="11" t="s">
        <v>10669</v>
      </c>
      <c r="F7312" s="6">
        <v>195347</v>
      </c>
      <c r="G7312" s="6" t="s">
        <v>9643</v>
      </c>
      <c r="H7312" s="16">
        <v>31495395</v>
      </c>
      <c r="I7312" s="12" t="s">
        <v>10670</v>
      </c>
      <c r="J7312" s="12" t="s">
        <v>4075</v>
      </c>
      <c r="K7312" s="15">
        <v>31369290</v>
      </c>
      <c r="L7312" s="13" t="s">
        <v>14</v>
      </c>
      <c r="M7312" s="7">
        <v>1</v>
      </c>
      <c r="N7312" s="14"/>
    </row>
    <row r="7313" spans="1:14" ht="236.25">
      <c r="A7313" s="6">
        <v>7312</v>
      </c>
      <c r="B7313" s="8" t="s">
        <v>9611</v>
      </c>
      <c r="C7313" s="9" t="s">
        <v>10671</v>
      </c>
      <c r="D7313" s="10" t="s">
        <v>10344</v>
      </c>
      <c r="E7313" s="11" t="s">
        <v>10672</v>
      </c>
      <c r="F7313" s="6">
        <v>236345</v>
      </c>
      <c r="G7313" s="6" t="s">
        <v>9643</v>
      </c>
      <c r="H7313" s="16">
        <v>8957590</v>
      </c>
      <c r="I7313" s="12">
        <v>43739</v>
      </c>
      <c r="J7313" s="12" t="s">
        <v>9864</v>
      </c>
      <c r="K7313" s="15">
        <v>8689300</v>
      </c>
      <c r="L7313" s="13" t="s">
        <v>14</v>
      </c>
      <c r="M7313" s="7">
        <v>1</v>
      </c>
      <c r="N7313" s="14"/>
    </row>
    <row r="7314" spans="1:14" ht="236.25">
      <c r="A7314" s="6">
        <v>7313</v>
      </c>
      <c r="B7314" s="8" t="s">
        <v>9611</v>
      </c>
      <c r="C7314" s="9" t="s">
        <v>10671</v>
      </c>
      <c r="D7314" s="10" t="s">
        <v>10344</v>
      </c>
      <c r="E7314" s="11" t="s">
        <v>10673</v>
      </c>
      <c r="F7314" s="6">
        <v>236332</v>
      </c>
      <c r="G7314" s="6" t="s">
        <v>9643</v>
      </c>
      <c r="H7314" s="16">
        <v>11510644</v>
      </c>
      <c r="I7314" s="12" t="s">
        <v>10637</v>
      </c>
      <c r="J7314" s="12" t="s">
        <v>10674</v>
      </c>
      <c r="K7314" s="15">
        <v>11149800</v>
      </c>
      <c r="L7314" s="13" t="s">
        <v>14</v>
      </c>
      <c r="M7314" s="7">
        <v>1</v>
      </c>
      <c r="N7314" s="14"/>
    </row>
    <row r="7315" spans="1:14" ht="78.75">
      <c r="A7315" s="6">
        <v>7314</v>
      </c>
      <c r="B7315" s="8" t="s">
        <v>9611</v>
      </c>
      <c r="C7315" s="9" t="s">
        <v>10675</v>
      </c>
      <c r="D7315" s="10" t="s">
        <v>10676</v>
      </c>
      <c r="E7315" s="11" t="s">
        <v>10677</v>
      </c>
      <c r="F7315" s="6">
        <v>489399</v>
      </c>
      <c r="G7315" s="6" t="s">
        <v>9643</v>
      </c>
      <c r="H7315" s="16">
        <v>13310396.784</v>
      </c>
      <c r="I7315" s="12" t="s">
        <v>8276</v>
      </c>
      <c r="J7315" s="12" t="s">
        <v>4097</v>
      </c>
      <c r="K7315" s="15">
        <v>13309600</v>
      </c>
      <c r="L7315" s="13" t="s">
        <v>70</v>
      </c>
      <c r="M7315" s="7">
        <v>1</v>
      </c>
      <c r="N7315" s="14"/>
    </row>
    <row r="7316" spans="1:14" ht="78.75">
      <c r="A7316" s="6">
        <v>7315</v>
      </c>
      <c r="B7316" s="8" t="s">
        <v>9611</v>
      </c>
      <c r="C7316" s="9" t="s">
        <v>10671</v>
      </c>
      <c r="D7316" s="10" t="s">
        <v>10344</v>
      </c>
      <c r="E7316" s="11" t="s">
        <v>10677</v>
      </c>
      <c r="F7316" s="6">
        <v>489399</v>
      </c>
      <c r="G7316" s="6" t="s">
        <v>9643</v>
      </c>
      <c r="H7316" s="16">
        <v>13310396.784</v>
      </c>
      <c r="I7316" s="12" t="s">
        <v>8276</v>
      </c>
      <c r="J7316" s="12" t="s">
        <v>4097</v>
      </c>
      <c r="K7316" s="15">
        <v>13309600</v>
      </c>
      <c r="L7316" s="13" t="s">
        <v>70</v>
      </c>
      <c r="M7316" s="7">
        <v>0.51</v>
      </c>
      <c r="N7316" s="14"/>
    </row>
    <row r="7317" spans="1:14" ht="47.25">
      <c r="A7317" s="6">
        <v>7316</v>
      </c>
      <c r="B7317" s="8" t="s">
        <v>9611</v>
      </c>
      <c r="C7317" s="9" t="s">
        <v>10678</v>
      </c>
      <c r="D7317" s="10" t="s">
        <v>10679</v>
      </c>
      <c r="E7317" s="11" t="s">
        <v>10680</v>
      </c>
      <c r="F7317" s="6">
        <v>294288</v>
      </c>
      <c r="G7317" s="6" t="s">
        <v>7008</v>
      </c>
      <c r="H7317" s="16">
        <v>1495970</v>
      </c>
      <c r="I7317" s="12">
        <v>43805</v>
      </c>
      <c r="J7317" s="12" t="s">
        <v>10681</v>
      </c>
      <c r="K7317" s="15">
        <v>1319720</v>
      </c>
      <c r="L7317" s="13" t="s">
        <v>14</v>
      </c>
      <c r="M7317" s="7">
        <v>1</v>
      </c>
      <c r="N7317" s="14"/>
    </row>
    <row r="7318" spans="1:14" ht="78.75">
      <c r="A7318" s="6">
        <v>7317</v>
      </c>
      <c r="B7318" s="8" t="s">
        <v>9611</v>
      </c>
      <c r="C7318" s="9" t="s">
        <v>10678</v>
      </c>
      <c r="D7318" s="10" t="s">
        <v>10679</v>
      </c>
      <c r="E7318" s="11" t="s">
        <v>10677</v>
      </c>
      <c r="F7318" s="6">
        <v>489399</v>
      </c>
      <c r="G7318" s="6" t="s">
        <v>9643</v>
      </c>
      <c r="H7318" s="16">
        <v>13310396.784</v>
      </c>
      <c r="I7318" s="12" t="s">
        <v>8276</v>
      </c>
      <c r="J7318" s="12" t="s">
        <v>4097</v>
      </c>
      <c r="K7318" s="15">
        <v>13309600</v>
      </c>
      <c r="L7318" s="13" t="s">
        <v>70</v>
      </c>
      <c r="M7318" s="7">
        <v>0.49</v>
      </c>
      <c r="N7318" s="14"/>
    </row>
    <row r="7319" spans="1:14" ht="157.5">
      <c r="A7319" s="6">
        <v>7318</v>
      </c>
      <c r="B7319" s="8" t="s">
        <v>9611</v>
      </c>
      <c r="C7319" s="9" t="s">
        <v>10682</v>
      </c>
      <c r="D7319" s="10" t="s">
        <v>10683</v>
      </c>
      <c r="E7319" s="11" t="s">
        <v>10684</v>
      </c>
      <c r="F7319" s="6">
        <v>531241</v>
      </c>
      <c r="G7319" s="6" t="s">
        <v>3644</v>
      </c>
      <c r="H7319" s="16">
        <v>13086276.6</v>
      </c>
      <c r="I7319" s="12">
        <v>44502</v>
      </c>
      <c r="J7319" s="12" t="s">
        <v>4090</v>
      </c>
      <c r="K7319" s="15"/>
      <c r="L7319" s="13" t="s">
        <v>14</v>
      </c>
      <c r="M7319" s="7">
        <v>1</v>
      </c>
      <c r="N7319" s="14"/>
    </row>
    <row r="7320" spans="1:14" ht="94.5">
      <c r="A7320" s="6">
        <v>7319</v>
      </c>
      <c r="B7320" s="8" t="s">
        <v>9611</v>
      </c>
      <c r="C7320" s="9" t="s">
        <v>10685</v>
      </c>
      <c r="D7320" s="10" t="s">
        <v>10686</v>
      </c>
      <c r="E7320" s="11" t="s">
        <v>10687</v>
      </c>
      <c r="F7320" s="6">
        <v>539007</v>
      </c>
      <c r="G7320" s="6" t="s">
        <v>875</v>
      </c>
      <c r="H7320" s="16">
        <v>2176294.2000000002</v>
      </c>
      <c r="I7320" s="12" t="s">
        <v>10043</v>
      </c>
      <c r="J7320" s="12" t="s">
        <v>4090</v>
      </c>
      <c r="K7320" s="15">
        <v>1398000</v>
      </c>
      <c r="L7320" s="13" t="s">
        <v>14</v>
      </c>
      <c r="M7320" s="7">
        <v>1</v>
      </c>
      <c r="N7320" s="14"/>
    </row>
    <row r="7321" spans="1:14" ht="78.75">
      <c r="A7321" s="6">
        <v>7320</v>
      </c>
      <c r="B7321" s="8" t="s">
        <v>9611</v>
      </c>
      <c r="C7321" s="9" t="s">
        <v>10174</v>
      </c>
      <c r="D7321" s="10" t="s">
        <v>10175</v>
      </c>
      <c r="E7321" s="11" t="s">
        <v>10688</v>
      </c>
      <c r="F7321" s="6">
        <v>549644</v>
      </c>
      <c r="G7321" s="6" t="s">
        <v>875</v>
      </c>
      <c r="H7321" s="16">
        <v>3237908.75</v>
      </c>
      <c r="I7321" s="12" t="s">
        <v>10689</v>
      </c>
      <c r="J7321" s="12" t="s">
        <v>10690</v>
      </c>
      <c r="K7321" s="15"/>
      <c r="L7321" s="13" t="s">
        <v>14</v>
      </c>
      <c r="M7321" s="7">
        <v>1</v>
      </c>
      <c r="N7321" s="14"/>
    </row>
    <row r="7322" spans="1:14" ht="141.75">
      <c r="A7322" s="6">
        <v>7321</v>
      </c>
      <c r="B7322" s="8" t="s">
        <v>9611</v>
      </c>
      <c r="C7322" s="9" t="s">
        <v>10691</v>
      </c>
      <c r="D7322" s="10" t="s">
        <v>10692</v>
      </c>
      <c r="E7322" s="11" t="s">
        <v>10693</v>
      </c>
      <c r="F7322" s="6">
        <v>549645</v>
      </c>
      <c r="G7322" s="6" t="s">
        <v>875</v>
      </c>
      <c r="H7322" s="16">
        <v>4744011.2</v>
      </c>
      <c r="I7322" s="12">
        <v>44504</v>
      </c>
      <c r="J7322" s="12" t="s">
        <v>10694</v>
      </c>
      <c r="K7322" s="15"/>
      <c r="L7322" s="13" t="s">
        <v>14</v>
      </c>
      <c r="M7322" s="7">
        <v>1</v>
      </c>
      <c r="N7322" s="14"/>
    </row>
    <row r="7323" spans="1:14" ht="78.75">
      <c r="A7323" s="6">
        <v>7322</v>
      </c>
      <c r="B7323" s="8" t="s">
        <v>9611</v>
      </c>
      <c r="C7323" s="9" t="s">
        <v>10695</v>
      </c>
      <c r="D7323" s="10" t="s">
        <v>10696</v>
      </c>
      <c r="E7323" s="11" t="s">
        <v>10697</v>
      </c>
      <c r="F7323" s="6">
        <v>549648</v>
      </c>
      <c r="G7323" s="6" t="s">
        <v>875</v>
      </c>
      <c r="H7323" s="16">
        <v>2854973.25</v>
      </c>
      <c r="I7323" s="12">
        <v>44504</v>
      </c>
      <c r="J7323" s="12" t="s">
        <v>10694</v>
      </c>
      <c r="K7323" s="15"/>
      <c r="L7323" s="13" t="s">
        <v>14</v>
      </c>
      <c r="M7323" s="7">
        <v>1</v>
      </c>
      <c r="N7323" s="14"/>
    </row>
    <row r="7324" spans="1:14" ht="126">
      <c r="A7324" s="6">
        <v>7323</v>
      </c>
      <c r="B7324" s="8" t="s">
        <v>9611</v>
      </c>
      <c r="C7324" s="9" t="s">
        <v>10698</v>
      </c>
      <c r="D7324" s="10" t="s">
        <v>10699</v>
      </c>
      <c r="E7324" s="11" t="s">
        <v>10700</v>
      </c>
      <c r="F7324" s="6">
        <v>539010</v>
      </c>
      <c r="G7324" s="6" t="s">
        <v>875</v>
      </c>
      <c r="H7324" s="16">
        <v>17475024.850000001</v>
      </c>
      <c r="I7324" s="12">
        <v>44230</v>
      </c>
      <c r="J7324" s="12">
        <v>44745</v>
      </c>
      <c r="K7324" s="15"/>
      <c r="L7324" s="13" t="s">
        <v>14</v>
      </c>
      <c r="M7324" s="7">
        <v>1</v>
      </c>
      <c r="N7324" s="14"/>
    </row>
    <row r="7325" spans="1:14" ht="94.5">
      <c r="A7325" s="6">
        <v>7324</v>
      </c>
      <c r="B7325" s="8" t="s">
        <v>9611</v>
      </c>
      <c r="C7325" s="9" t="s">
        <v>10701</v>
      </c>
      <c r="D7325" s="10" t="s">
        <v>10702</v>
      </c>
      <c r="E7325" s="11" t="s">
        <v>10703</v>
      </c>
      <c r="F7325" s="6">
        <v>539009</v>
      </c>
      <c r="G7325" s="6" t="s">
        <v>875</v>
      </c>
      <c r="H7325" s="16">
        <v>8155706.2999999998</v>
      </c>
      <c r="I7325" s="12">
        <v>44230</v>
      </c>
      <c r="J7325" s="12">
        <v>44745</v>
      </c>
      <c r="K7325" s="15">
        <v>3910000</v>
      </c>
      <c r="L7325" s="13" t="s">
        <v>14</v>
      </c>
      <c r="M7325" s="7">
        <v>1</v>
      </c>
      <c r="N7325" s="14"/>
    </row>
    <row r="7326" spans="1:14" ht="110.25">
      <c r="A7326" s="6">
        <v>7325</v>
      </c>
      <c r="B7326" s="8" t="s">
        <v>9611</v>
      </c>
      <c r="C7326" s="9" t="s">
        <v>10704</v>
      </c>
      <c r="D7326" s="10" t="s">
        <v>10095</v>
      </c>
      <c r="E7326" s="11" t="s">
        <v>10705</v>
      </c>
      <c r="F7326" s="6">
        <v>539008</v>
      </c>
      <c r="G7326" s="6" t="s">
        <v>875</v>
      </c>
      <c r="H7326" s="16">
        <v>16628447.550000001</v>
      </c>
      <c r="I7326" s="12">
        <v>44230</v>
      </c>
      <c r="J7326" s="12">
        <v>44745</v>
      </c>
      <c r="K7326" s="15">
        <v>12038300</v>
      </c>
      <c r="L7326" s="13" t="s">
        <v>14</v>
      </c>
      <c r="M7326" s="7">
        <v>1</v>
      </c>
      <c r="N7326" s="14"/>
    </row>
    <row r="7327" spans="1:14" ht="110.25">
      <c r="A7327" s="6">
        <v>7326</v>
      </c>
      <c r="B7327" s="8" t="s">
        <v>9611</v>
      </c>
      <c r="C7327" s="9" t="s">
        <v>10706</v>
      </c>
      <c r="D7327" s="10" t="s">
        <v>10707</v>
      </c>
      <c r="E7327" s="11" t="s">
        <v>10708</v>
      </c>
      <c r="F7327" s="6">
        <v>539006</v>
      </c>
      <c r="G7327" s="6" t="s">
        <v>875</v>
      </c>
      <c r="H7327" s="16">
        <v>3234926.7</v>
      </c>
      <c r="I7327" s="12">
        <v>44230</v>
      </c>
      <c r="J7327" s="12">
        <v>44745</v>
      </c>
      <c r="K7327" s="15">
        <v>2032700</v>
      </c>
      <c r="L7327" s="13" t="s">
        <v>14</v>
      </c>
      <c r="M7327" s="7">
        <v>1</v>
      </c>
      <c r="N7327" s="14"/>
    </row>
    <row r="7328" spans="1:14" ht="78.75">
      <c r="A7328" s="6">
        <v>7327</v>
      </c>
      <c r="B7328" s="8" t="s">
        <v>9611</v>
      </c>
      <c r="C7328" s="9" t="s">
        <v>10709</v>
      </c>
      <c r="D7328" s="10" t="s">
        <v>10202</v>
      </c>
      <c r="E7328" s="11" t="s">
        <v>10710</v>
      </c>
      <c r="F7328" s="6">
        <v>539011</v>
      </c>
      <c r="G7328" s="6" t="s">
        <v>875</v>
      </c>
      <c r="H7328" s="16">
        <v>3521892.25</v>
      </c>
      <c r="I7328" s="12">
        <v>44230</v>
      </c>
      <c r="J7328" s="12">
        <v>44745</v>
      </c>
      <c r="K7328" s="15">
        <v>1846700</v>
      </c>
      <c r="L7328" s="13" t="s">
        <v>14</v>
      </c>
      <c r="M7328" s="7">
        <v>1</v>
      </c>
      <c r="N7328" s="14"/>
    </row>
    <row r="7329" spans="1:14" ht="94.5">
      <c r="A7329" s="6">
        <v>7328</v>
      </c>
      <c r="B7329" s="8" t="s">
        <v>9611</v>
      </c>
      <c r="C7329" s="9" t="s">
        <v>10711</v>
      </c>
      <c r="D7329" s="10" t="s">
        <v>10712</v>
      </c>
      <c r="E7329" s="11" t="s">
        <v>10713</v>
      </c>
      <c r="F7329" s="6">
        <v>535255</v>
      </c>
      <c r="G7329" s="6" t="s">
        <v>7483</v>
      </c>
      <c r="H7329" s="16">
        <v>6722897</v>
      </c>
      <c r="I7329" s="12" t="s">
        <v>10714</v>
      </c>
      <c r="J7329" s="12" t="s">
        <v>10715</v>
      </c>
      <c r="K7329" s="15"/>
      <c r="L7329" s="13" t="s">
        <v>14</v>
      </c>
      <c r="M7329" s="7">
        <v>1</v>
      </c>
      <c r="N7329" s="14"/>
    </row>
    <row r="7330" spans="1:14" ht="78.75">
      <c r="A7330" s="6">
        <v>7329</v>
      </c>
      <c r="B7330" s="8" t="s">
        <v>9611</v>
      </c>
      <c r="C7330" s="9" t="s">
        <v>10716</v>
      </c>
      <c r="D7330" s="10" t="s">
        <v>10717</v>
      </c>
      <c r="E7330" s="11" t="s">
        <v>10718</v>
      </c>
      <c r="F7330" s="6">
        <v>410745</v>
      </c>
      <c r="G7330" s="6" t="s">
        <v>7008</v>
      </c>
      <c r="H7330" s="16">
        <v>1570000</v>
      </c>
      <c r="I7330" s="12" t="s">
        <v>9832</v>
      </c>
      <c r="J7330" s="12" t="s">
        <v>9845</v>
      </c>
      <c r="K7330" s="15">
        <v>1556000</v>
      </c>
      <c r="L7330" s="13" t="s">
        <v>14</v>
      </c>
      <c r="M7330" s="7">
        <v>1</v>
      </c>
      <c r="N7330" s="14"/>
    </row>
    <row r="7331" spans="1:14" ht="78.75">
      <c r="A7331" s="6">
        <v>7330</v>
      </c>
      <c r="B7331" s="8" t="s">
        <v>9611</v>
      </c>
      <c r="C7331" s="9" t="s">
        <v>10716</v>
      </c>
      <c r="D7331" s="10" t="s">
        <v>10717</v>
      </c>
      <c r="E7331" s="11" t="s">
        <v>10719</v>
      </c>
      <c r="F7331" s="6">
        <v>410746</v>
      </c>
      <c r="G7331" s="6" t="s">
        <v>7008</v>
      </c>
      <c r="H7331" s="16">
        <v>1569000</v>
      </c>
      <c r="I7331" s="12" t="s">
        <v>9832</v>
      </c>
      <c r="J7331" s="12" t="s">
        <v>9845</v>
      </c>
      <c r="K7331" s="15">
        <v>1505000</v>
      </c>
      <c r="L7331" s="13" t="s">
        <v>14</v>
      </c>
      <c r="M7331" s="7">
        <v>1</v>
      </c>
      <c r="N7331" s="14"/>
    </row>
    <row r="7332" spans="1:14" ht="94.5">
      <c r="A7332" s="6">
        <v>7331</v>
      </c>
      <c r="B7332" s="8" t="s">
        <v>9611</v>
      </c>
      <c r="C7332" s="9" t="s">
        <v>10720</v>
      </c>
      <c r="D7332" s="10" t="s">
        <v>9759</v>
      </c>
      <c r="E7332" s="11" t="s">
        <v>10721</v>
      </c>
      <c r="F7332" s="6">
        <v>529857</v>
      </c>
      <c r="G7332" s="6" t="s">
        <v>7008</v>
      </c>
      <c r="H7332" s="16">
        <v>2509620</v>
      </c>
      <c r="I7332" s="12" t="s">
        <v>10043</v>
      </c>
      <c r="J7332" s="12">
        <v>44564</v>
      </c>
      <c r="K7332" s="15"/>
      <c r="L7332" s="13" t="s">
        <v>14</v>
      </c>
      <c r="M7332" s="7">
        <v>1</v>
      </c>
      <c r="N7332" s="14"/>
    </row>
    <row r="7333" spans="1:14" ht="94.5">
      <c r="A7333" s="6">
        <v>7332</v>
      </c>
      <c r="B7333" s="8" t="s">
        <v>9611</v>
      </c>
      <c r="C7333" s="9" t="s">
        <v>10722</v>
      </c>
      <c r="D7333" s="10" t="s">
        <v>9889</v>
      </c>
      <c r="E7333" s="11" t="s">
        <v>10723</v>
      </c>
      <c r="F7333" s="6">
        <v>253068</v>
      </c>
      <c r="G7333" s="6" t="s">
        <v>10724</v>
      </c>
      <c r="H7333" s="16">
        <v>104917820</v>
      </c>
      <c r="I7333" s="12">
        <v>43571</v>
      </c>
      <c r="J7333" s="12">
        <v>43942</v>
      </c>
      <c r="K7333" s="15">
        <v>10318153</v>
      </c>
      <c r="L7333" s="13" t="s">
        <v>14</v>
      </c>
      <c r="M7333" s="7">
        <v>1</v>
      </c>
      <c r="N7333" s="14"/>
    </row>
    <row r="7334" spans="1:14" ht="78.75">
      <c r="A7334" s="6">
        <v>7333</v>
      </c>
      <c r="B7334" s="8" t="s">
        <v>9611</v>
      </c>
      <c r="C7334" s="9" t="s">
        <v>9878</v>
      </c>
      <c r="D7334" s="10" t="s">
        <v>9879</v>
      </c>
      <c r="E7334" s="11" t="s">
        <v>10725</v>
      </c>
      <c r="F7334" s="6">
        <v>329385</v>
      </c>
      <c r="G7334" s="6" t="s">
        <v>10724</v>
      </c>
      <c r="H7334" s="16">
        <v>12923065</v>
      </c>
      <c r="I7334" s="12">
        <v>43625</v>
      </c>
      <c r="J7334" s="12">
        <v>44141</v>
      </c>
      <c r="K7334" s="15">
        <v>12897400</v>
      </c>
      <c r="L7334" s="13" t="s">
        <v>14</v>
      </c>
      <c r="M7334" s="7">
        <v>1</v>
      </c>
      <c r="N7334" s="14"/>
    </row>
    <row r="7335" spans="1:14" ht="94.5">
      <c r="A7335" s="6">
        <v>7334</v>
      </c>
      <c r="B7335" s="8" t="s">
        <v>9611</v>
      </c>
      <c r="C7335" s="9" t="s">
        <v>10726</v>
      </c>
      <c r="D7335" s="10" t="s">
        <v>6914</v>
      </c>
      <c r="E7335" s="11" t="s">
        <v>10727</v>
      </c>
      <c r="F7335" s="6">
        <v>444006</v>
      </c>
      <c r="G7335" s="6" t="s">
        <v>1034</v>
      </c>
      <c r="H7335" s="16">
        <v>81231699</v>
      </c>
      <c r="I7335" s="12" t="s">
        <v>5020</v>
      </c>
      <c r="J7335" s="12">
        <v>44868</v>
      </c>
      <c r="K7335" s="15">
        <f>46312000+11500000</f>
        <v>57812000</v>
      </c>
      <c r="L7335" s="13" t="s">
        <v>14</v>
      </c>
      <c r="M7335" s="7">
        <v>1</v>
      </c>
      <c r="N7335" s="14"/>
    </row>
    <row r="7336" spans="1:14" ht="94.5">
      <c r="A7336" s="6">
        <v>7335</v>
      </c>
      <c r="B7336" s="8" t="s">
        <v>9611</v>
      </c>
      <c r="C7336" s="9" t="s">
        <v>9878</v>
      </c>
      <c r="D7336" s="10" t="s">
        <v>9879</v>
      </c>
      <c r="E7336" s="11" t="s">
        <v>10728</v>
      </c>
      <c r="F7336" s="6">
        <v>410744</v>
      </c>
      <c r="G7336" s="6" t="s">
        <v>1034</v>
      </c>
      <c r="H7336" s="16">
        <v>32926651</v>
      </c>
      <c r="I7336" s="12">
        <v>43836</v>
      </c>
      <c r="J7336" s="12">
        <v>44388</v>
      </c>
      <c r="K7336" s="15">
        <v>28241400</v>
      </c>
      <c r="L7336" s="13" t="s">
        <v>14</v>
      </c>
      <c r="M7336" s="7">
        <v>1</v>
      </c>
      <c r="N7336" s="14"/>
    </row>
    <row r="7337" spans="1:14" ht="78.75">
      <c r="A7337" s="6">
        <v>7336</v>
      </c>
      <c r="B7337" s="8" t="s">
        <v>9611</v>
      </c>
      <c r="C7337" s="9" t="s">
        <v>9878</v>
      </c>
      <c r="D7337" s="10" t="s">
        <v>9879</v>
      </c>
      <c r="E7337" s="11" t="s">
        <v>10729</v>
      </c>
      <c r="F7337" s="6">
        <v>507669</v>
      </c>
      <c r="G7337" s="6" t="s">
        <v>848</v>
      </c>
      <c r="H7337" s="16">
        <v>7951202</v>
      </c>
      <c r="I7337" s="12" t="s">
        <v>8882</v>
      </c>
      <c r="J7337" s="12" t="s">
        <v>8511</v>
      </c>
      <c r="K7337" s="15">
        <v>7947700</v>
      </c>
      <c r="L7337" s="13" t="s">
        <v>14</v>
      </c>
      <c r="M7337" s="7">
        <v>1</v>
      </c>
      <c r="N7337" s="14"/>
    </row>
    <row r="7338" spans="1:14" ht="63">
      <c r="A7338" s="6">
        <v>7337</v>
      </c>
      <c r="B7338" s="8" t="s">
        <v>9611</v>
      </c>
      <c r="C7338" s="9" t="s">
        <v>9878</v>
      </c>
      <c r="D7338" s="10" t="s">
        <v>9879</v>
      </c>
      <c r="E7338" s="11" t="s">
        <v>10730</v>
      </c>
      <c r="F7338" s="6">
        <v>313844</v>
      </c>
      <c r="G7338" s="6" t="s">
        <v>10724</v>
      </c>
      <c r="H7338" s="16">
        <v>4833379</v>
      </c>
      <c r="I7338" s="12" t="s">
        <v>10731</v>
      </c>
      <c r="J7338" s="12" t="s">
        <v>10732</v>
      </c>
      <c r="K7338" s="15">
        <v>5145290</v>
      </c>
      <c r="L7338" s="13" t="s">
        <v>14</v>
      </c>
      <c r="M7338" s="7">
        <v>1</v>
      </c>
      <c r="N7338" s="14"/>
    </row>
    <row r="7339" spans="1:14" ht="78.75">
      <c r="A7339" s="6">
        <v>7338</v>
      </c>
      <c r="B7339" s="8" t="s">
        <v>9611</v>
      </c>
      <c r="C7339" s="9" t="s">
        <v>10733</v>
      </c>
      <c r="D7339" s="10" t="s">
        <v>10734</v>
      </c>
      <c r="E7339" s="11" t="s">
        <v>10735</v>
      </c>
      <c r="F7339" s="6">
        <v>380632</v>
      </c>
      <c r="G7339" s="6" t="s">
        <v>10724</v>
      </c>
      <c r="H7339" s="16">
        <v>43936733</v>
      </c>
      <c r="I7339" s="12" t="s">
        <v>10736</v>
      </c>
      <c r="J7339" s="12" t="s">
        <v>10737</v>
      </c>
      <c r="K7339" s="15">
        <v>42835775</v>
      </c>
      <c r="L7339" s="13" t="s">
        <v>70</v>
      </c>
      <c r="M7339" s="7">
        <v>1</v>
      </c>
      <c r="N7339" s="14"/>
    </row>
    <row r="7340" spans="1:14" ht="78.75">
      <c r="A7340" s="6">
        <v>7339</v>
      </c>
      <c r="B7340" s="8" t="s">
        <v>9611</v>
      </c>
      <c r="C7340" s="9" t="s">
        <v>9675</v>
      </c>
      <c r="D7340" s="10" t="s">
        <v>9676</v>
      </c>
      <c r="E7340" s="11" t="s">
        <v>10735</v>
      </c>
      <c r="F7340" s="6">
        <v>380632</v>
      </c>
      <c r="G7340" s="6" t="s">
        <v>10724</v>
      </c>
      <c r="H7340" s="16">
        <v>43936733</v>
      </c>
      <c r="I7340" s="12" t="s">
        <v>10736</v>
      </c>
      <c r="J7340" s="12" t="s">
        <v>10737</v>
      </c>
      <c r="K7340" s="15">
        <v>42835775</v>
      </c>
      <c r="L7340" s="13" t="s">
        <v>70</v>
      </c>
      <c r="M7340" s="7">
        <v>0.51</v>
      </c>
      <c r="N7340" s="14"/>
    </row>
    <row r="7341" spans="1:14" ht="78.75">
      <c r="A7341" s="6">
        <v>7340</v>
      </c>
      <c r="B7341" s="8" t="s">
        <v>9611</v>
      </c>
      <c r="C7341" s="9" t="s">
        <v>10738</v>
      </c>
      <c r="D7341" s="10" t="s">
        <v>9904</v>
      </c>
      <c r="E7341" s="11" t="s">
        <v>10735</v>
      </c>
      <c r="F7341" s="6">
        <v>380632</v>
      </c>
      <c r="G7341" s="6" t="s">
        <v>10724</v>
      </c>
      <c r="H7341" s="16">
        <v>43936733</v>
      </c>
      <c r="I7341" s="12" t="s">
        <v>10736</v>
      </c>
      <c r="J7341" s="12" t="s">
        <v>10737</v>
      </c>
      <c r="K7341" s="15">
        <v>42835775</v>
      </c>
      <c r="L7341" s="13" t="s">
        <v>70</v>
      </c>
      <c r="M7341" s="7">
        <v>0.49</v>
      </c>
      <c r="N7341" s="14"/>
    </row>
    <row r="7342" spans="1:14" ht="94.5">
      <c r="A7342" s="6">
        <v>7341</v>
      </c>
      <c r="B7342" s="8" t="s">
        <v>9611</v>
      </c>
      <c r="C7342" s="9" t="s">
        <v>10739</v>
      </c>
      <c r="D7342" s="10" t="s">
        <v>6960</v>
      </c>
      <c r="E7342" s="11" t="s">
        <v>10740</v>
      </c>
      <c r="F7342" s="6">
        <v>313842</v>
      </c>
      <c r="G7342" s="6" t="s">
        <v>10724</v>
      </c>
      <c r="H7342" s="16">
        <v>101463590</v>
      </c>
      <c r="I7342" s="12" t="s">
        <v>8771</v>
      </c>
      <c r="J7342" s="12" t="s">
        <v>5288</v>
      </c>
      <c r="K7342" s="15">
        <v>101452200</v>
      </c>
      <c r="L7342" s="13" t="s">
        <v>14</v>
      </c>
      <c r="M7342" s="7">
        <v>1</v>
      </c>
      <c r="N7342" s="14"/>
    </row>
    <row r="7343" spans="1:14" ht="78.75">
      <c r="A7343" s="6">
        <v>7342</v>
      </c>
      <c r="B7343" s="8" t="s">
        <v>9611</v>
      </c>
      <c r="C7343" s="9" t="s">
        <v>10741</v>
      </c>
      <c r="D7343" s="10" t="s">
        <v>9759</v>
      </c>
      <c r="E7343" s="11" t="s">
        <v>10742</v>
      </c>
      <c r="F7343" s="6">
        <v>313843</v>
      </c>
      <c r="G7343" s="6" t="s">
        <v>10724</v>
      </c>
      <c r="H7343" s="16">
        <v>17496795</v>
      </c>
      <c r="I7343" s="12" t="s">
        <v>10743</v>
      </c>
      <c r="J7343" s="12">
        <v>44014</v>
      </c>
      <c r="K7343" s="15">
        <v>16893380</v>
      </c>
      <c r="L7343" s="13" t="s">
        <v>14</v>
      </c>
      <c r="M7343" s="7">
        <v>1</v>
      </c>
      <c r="N7343" s="14"/>
    </row>
    <row r="7344" spans="1:14" ht="78.75">
      <c r="A7344" s="6">
        <v>7343</v>
      </c>
      <c r="B7344" s="8" t="s">
        <v>9611</v>
      </c>
      <c r="C7344" s="9" t="s">
        <v>10741</v>
      </c>
      <c r="D7344" s="10" t="s">
        <v>9759</v>
      </c>
      <c r="E7344" s="11" t="s">
        <v>10744</v>
      </c>
      <c r="F7344" s="6">
        <v>351575</v>
      </c>
      <c r="G7344" s="6" t="s">
        <v>10724</v>
      </c>
      <c r="H7344" s="16">
        <v>13848396</v>
      </c>
      <c r="I7344" s="12">
        <v>43780</v>
      </c>
      <c r="J7344" s="12">
        <v>44028</v>
      </c>
      <c r="K7344" s="15">
        <v>13794710</v>
      </c>
      <c r="L7344" s="13" t="s">
        <v>14</v>
      </c>
      <c r="M7344" s="7">
        <v>1</v>
      </c>
      <c r="N7344" s="14"/>
    </row>
    <row r="7345" spans="1:14" ht="63">
      <c r="A7345" s="6">
        <v>7344</v>
      </c>
      <c r="B7345" s="8" t="s">
        <v>9611</v>
      </c>
      <c r="C7345" s="9" t="s">
        <v>10745</v>
      </c>
      <c r="D7345" s="10" t="s">
        <v>10746</v>
      </c>
      <c r="E7345" s="11" t="s">
        <v>10747</v>
      </c>
      <c r="F7345" s="6">
        <v>369121</v>
      </c>
      <c r="G7345" s="6" t="s">
        <v>10724</v>
      </c>
      <c r="H7345" s="16">
        <v>11421375</v>
      </c>
      <c r="I7345" s="12">
        <v>43835</v>
      </c>
      <c r="J7345" s="12" t="s">
        <v>5540</v>
      </c>
      <c r="K7345" s="15">
        <v>10439200</v>
      </c>
      <c r="L7345" s="13" t="s">
        <v>14</v>
      </c>
      <c r="M7345" s="7">
        <v>1</v>
      </c>
      <c r="N7345" s="14"/>
    </row>
    <row r="7346" spans="1:14" ht="126">
      <c r="A7346" s="6">
        <v>7345</v>
      </c>
      <c r="B7346" s="8" t="s">
        <v>9611</v>
      </c>
      <c r="C7346" s="9" t="s">
        <v>10745</v>
      </c>
      <c r="D7346" s="10" t="s">
        <v>10746</v>
      </c>
      <c r="E7346" s="11" t="s">
        <v>10748</v>
      </c>
      <c r="F7346" s="6">
        <v>369120</v>
      </c>
      <c r="G7346" s="6" t="s">
        <v>10724</v>
      </c>
      <c r="H7346" s="16">
        <v>8716731</v>
      </c>
      <c r="I7346" s="12">
        <v>43835</v>
      </c>
      <c r="J7346" s="12">
        <v>44013</v>
      </c>
      <c r="K7346" s="15">
        <v>9005570</v>
      </c>
      <c r="L7346" s="13" t="s">
        <v>14</v>
      </c>
      <c r="M7346" s="7">
        <v>1</v>
      </c>
      <c r="N7346" s="14"/>
    </row>
    <row r="7347" spans="1:14" ht="94.5">
      <c r="A7347" s="6">
        <v>7346</v>
      </c>
      <c r="B7347" s="8" t="s">
        <v>9611</v>
      </c>
      <c r="C7347" s="9" t="s">
        <v>10749</v>
      </c>
      <c r="D7347" s="10" t="s">
        <v>10630</v>
      </c>
      <c r="E7347" s="11" t="s">
        <v>10750</v>
      </c>
      <c r="F7347" s="6">
        <v>253075</v>
      </c>
      <c r="G7347" s="6" t="s">
        <v>10724</v>
      </c>
      <c r="H7347" s="16">
        <v>63748395</v>
      </c>
      <c r="I7347" s="12">
        <v>43566</v>
      </c>
      <c r="J7347" s="12">
        <v>43937</v>
      </c>
      <c r="K7347" s="15">
        <v>63703800</v>
      </c>
      <c r="L7347" s="13" t="s">
        <v>70</v>
      </c>
      <c r="M7347" s="7">
        <v>1</v>
      </c>
      <c r="N7347" s="14"/>
    </row>
    <row r="7348" spans="1:14" ht="94.5">
      <c r="A7348" s="6">
        <v>7347</v>
      </c>
      <c r="B7348" s="8" t="s">
        <v>9611</v>
      </c>
      <c r="C7348" s="9" t="s">
        <v>10751</v>
      </c>
      <c r="D7348" s="10" t="s">
        <v>9751</v>
      </c>
      <c r="E7348" s="11" t="s">
        <v>10750</v>
      </c>
      <c r="F7348" s="6">
        <v>253075</v>
      </c>
      <c r="G7348" s="6" t="s">
        <v>10724</v>
      </c>
      <c r="H7348" s="16">
        <v>63748395</v>
      </c>
      <c r="I7348" s="12">
        <v>43566</v>
      </c>
      <c r="J7348" s="12">
        <v>43937</v>
      </c>
      <c r="K7348" s="15">
        <v>63703800</v>
      </c>
      <c r="L7348" s="13" t="s">
        <v>70</v>
      </c>
      <c r="M7348" s="7">
        <v>0.51</v>
      </c>
      <c r="N7348" s="14"/>
    </row>
    <row r="7349" spans="1:14" ht="94.5">
      <c r="A7349" s="6">
        <v>7348</v>
      </c>
      <c r="B7349" s="8" t="s">
        <v>9611</v>
      </c>
      <c r="C7349" s="9" t="s">
        <v>10752</v>
      </c>
      <c r="D7349" s="10" t="s">
        <v>9804</v>
      </c>
      <c r="E7349" s="11" t="s">
        <v>10750</v>
      </c>
      <c r="F7349" s="6">
        <v>253075</v>
      </c>
      <c r="G7349" s="6" t="s">
        <v>10724</v>
      </c>
      <c r="H7349" s="16">
        <v>63748395</v>
      </c>
      <c r="I7349" s="12">
        <v>43566</v>
      </c>
      <c r="J7349" s="12">
        <v>43937</v>
      </c>
      <c r="K7349" s="15">
        <v>63703800</v>
      </c>
      <c r="L7349" s="13" t="s">
        <v>70</v>
      </c>
      <c r="M7349" s="7">
        <v>0.49</v>
      </c>
      <c r="N7349" s="14"/>
    </row>
    <row r="7350" spans="1:14" ht="126">
      <c r="A7350" s="6">
        <v>7349</v>
      </c>
      <c r="B7350" s="8" t="s">
        <v>9611</v>
      </c>
      <c r="C7350" s="9" t="s">
        <v>10745</v>
      </c>
      <c r="D7350" s="10" t="s">
        <v>10746</v>
      </c>
      <c r="E7350" s="11" t="s">
        <v>10748</v>
      </c>
      <c r="F7350" s="6">
        <v>369120</v>
      </c>
      <c r="G7350" s="6" t="s">
        <v>10724</v>
      </c>
      <c r="H7350" s="16">
        <v>8716731</v>
      </c>
      <c r="I7350" s="12">
        <v>43835</v>
      </c>
      <c r="J7350" s="12">
        <v>44013</v>
      </c>
      <c r="K7350" s="15">
        <v>3153900</v>
      </c>
      <c r="L7350" s="13" t="s">
        <v>14</v>
      </c>
      <c r="M7350" s="7">
        <v>1</v>
      </c>
      <c r="N7350" s="14"/>
    </row>
    <row r="7351" spans="1:14" ht="126">
      <c r="A7351" s="6">
        <v>7350</v>
      </c>
      <c r="B7351" s="8" t="s">
        <v>9611</v>
      </c>
      <c r="C7351" s="9" t="s">
        <v>10753</v>
      </c>
      <c r="D7351" s="10" t="s">
        <v>10247</v>
      </c>
      <c r="E7351" s="11" t="s">
        <v>10754</v>
      </c>
      <c r="F7351" s="6">
        <v>527058</v>
      </c>
      <c r="G7351" s="6" t="s">
        <v>4045</v>
      </c>
      <c r="H7351" s="16">
        <v>140639593.80000001</v>
      </c>
      <c r="I7351" s="12">
        <v>44442</v>
      </c>
      <c r="J7351" s="12" t="s">
        <v>9782</v>
      </c>
      <c r="K7351" s="15">
        <v>20000000</v>
      </c>
      <c r="L7351" s="13" t="s">
        <v>14</v>
      </c>
      <c r="M7351" s="7">
        <v>1</v>
      </c>
      <c r="N7351" s="14"/>
    </row>
    <row r="7352" spans="1:14" ht="94.5">
      <c r="A7352" s="6">
        <v>7351</v>
      </c>
      <c r="B7352" s="8" t="s">
        <v>9611</v>
      </c>
      <c r="C7352" s="9" t="s">
        <v>10755</v>
      </c>
      <c r="D7352" s="10" t="s">
        <v>10756</v>
      </c>
      <c r="E7352" s="11" t="s">
        <v>10757</v>
      </c>
      <c r="F7352" s="6">
        <v>541528</v>
      </c>
      <c r="G7352" s="6" t="s">
        <v>7483</v>
      </c>
      <c r="H7352" s="16">
        <v>9228736.0500000007</v>
      </c>
      <c r="I7352" s="12">
        <v>44472</v>
      </c>
      <c r="J7352" s="12" t="s">
        <v>9629</v>
      </c>
      <c r="K7352" s="15">
        <v>4500000</v>
      </c>
      <c r="L7352" s="13" t="s">
        <v>14</v>
      </c>
      <c r="M7352" s="7">
        <v>1</v>
      </c>
      <c r="N7352" s="14"/>
    </row>
    <row r="7353" spans="1:14" ht="126">
      <c r="A7353" s="6">
        <v>7352</v>
      </c>
      <c r="B7353" s="8" t="s">
        <v>9611</v>
      </c>
      <c r="C7353" s="9" t="s">
        <v>10758</v>
      </c>
      <c r="D7353" s="10" t="s">
        <v>10759</v>
      </c>
      <c r="E7353" s="11" t="s">
        <v>10760</v>
      </c>
      <c r="F7353" s="6">
        <v>544109</v>
      </c>
      <c r="G7353" s="6" t="s">
        <v>875</v>
      </c>
      <c r="H7353" s="16">
        <v>18122544.850000001</v>
      </c>
      <c r="I7353" s="12">
        <v>44472</v>
      </c>
      <c r="J7353" s="12" t="s">
        <v>9629</v>
      </c>
      <c r="K7353" s="15">
        <v>6648000</v>
      </c>
      <c r="L7353" s="13" t="s">
        <v>14</v>
      </c>
      <c r="M7353" s="7">
        <v>1</v>
      </c>
      <c r="N7353" s="14"/>
    </row>
    <row r="7354" spans="1:14" ht="94.5">
      <c r="A7354" s="6">
        <v>7353</v>
      </c>
      <c r="B7354" s="8" t="s">
        <v>9611</v>
      </c>
      <c r="C7354" s="9" t="s">
        <v>10761</v>
      </c>
      <c r="D7354" s="10" t="s">
        <v>9763</v>
      </c>
      <c r="E7354" s="11" t="s">
        <v>10762</v>
      </c>
      <c r="F7354" s="6">
        <v>535257</v>
      </c>
      <c r="G7354" s="6" t="s">
        <v>6911</v>
      </c>
      <c r="H7354" s="16">
        <v>43601724.512000002</v>
      </c>
      <c r="I7354" s="12" t="s">
        <v>10763</v>
      </c>
      <c r="J7354" s="12" t="s">
        <v>10764</v>
      </c>
      <c r="K7354" s="15">
        <v>4428796</v>
      </c>
      <c r="L7354" s="13" t="s">
        <v>70</v>
      </c>
      <c r="M7354" s="7">
        <v>1</v>
      </c>
      <c r="N7354" s="14"/>
    </row>
    <row r="7355" spans="1:14" ht="94.5">
      <c r="A7355" s="6">
        <v>7354</v>
      </c>
      <c r="B7355" s="8" t="s">
        <v>9611</v>
      </c>
      <c r="C7355" s="9" t="s">
        <v>10765</v>
      </c>
      <c r="D7355" s="10" t="s">
        <v>7360</v>
      </c>
      <c r="E7355" s="11" t="s">
        <v>10762</v>
      </c>
      <c r="F7355" s="6">
        <v>535257</v>
      </c>
      <c r="G7355" s="6" t="s">
        <v>6911</v>
      </c>
      <c r="H7355" s="16">
        <v>43601724.512000002</v>
      </c>
      <c r="I7355" s="12" t="s">
        <v>10763</v>
      </c>
      <c r="J7355" s="12" t="s">
        <v>10764</v>
      </c>
      <c r="K7355" s="15">
        <v>4428796</v>
      </c>
      <c r="L7355" s="13" t="s">
        <v>70</v>
      </c>
      <c r="M7355" s="7">
        <v>0.51</v>
      </c>
      <c r="N7355" s="14"/>
    </row>
    <row r="7356" spans="1:14" ht="94.5">
      <c r="A7356" s="6">
        <v>7355</v>
      </c>
      <c r="B7356" s="8" t="s">
        <v>9611</v>
      </c>
      <c r="C7356" s="9" t="s">
        <v>10766</v>
      </c>
      <c r="D7356" s="10" t="s">
        <v>5522</v>
      </c>
      <c r="E7356" s="11" t="s">
        <v>10762</v>
      </c>
      <c r="F7356" s="6">
        <v>535257</v>
      </c>
      <c r="G7356" s="6" t="s">
        <v>6911</v>
      </c>
      <c r="H7356" s="16">
        <v>43601724.512000002</v>
      </c>
      <c r="I7356" s="12" t="s">
        <v>10763</v>
      </c>
      <c r="J7356" s="12" t="s">
        <v>10764</v>
      </c>
      <c r="K7356" s="15">
        <v>4428796</v>
      </c>
      <c r="L7356" s="13" t="s">
        <v>70</v>
      </c>
      <c r="M7356" s="7">
        <v>0.49</v>
      </c>
      <c r="N7356" s="14"/>
    </row>
    <row r="7357" spans="1:14" ht="78.75">
      <c r="A7357" s="6">
        <v>7356</v>
      </c>
      <c r="B7357" s="8" t="s">
        <v>9611</v>
      </c>
      <c r="C7357" s="9" t="s">
        <v>10767</v>
      </c>
      <c r="D7357" s="10" t="s">
        <v>9963</v>
      </c>
      <c r="E7357" s="11" t="s">
        <v>10768</v>
      </c>
      <c r="F7357" s="6">
        <v>220979</v>
      </c>
      <c r="G7357" s="6" t="s">
        <v>359</v>
      </c>
      <c r="H7357" s="16">
        <v>673697</v>
      </c>
      <c r="I7357" s="12">
        <v>43405</v>
      </c>
      <c r="J7357" s="12">
        <v>43530</v>
      </c>
      <c r="K7357" s="15">
        <v>609570</v>
      </c>
      <c r="L7357" s="13" t="s">
        <v>14</v>
      </c>
      <c r="M7357" s="7">
        <v>1</v>
      </c>
      <c r="N7357" s="14"/>
    </row>
    <row r="7358" spans="1:14" ht="94.5">
      <c r="A7358" s="6">
        <v>7357</v>
      </c>
      <c r="B7358" s="8" t="s">
        <v>9611</v>
      </c>
      <c r="C7358" s="9" t="s">
        <v>10769</v>
      </c>
      <c r="D7358" s="10" t="s">
        <v>10770</v>
      </c>
      <c r="E7358" s="11" t="s">
        <v>10771</v>
      </c>
      <c r="F7358" s="6">
        <v>109405</v>
      </c>
      <c r="G7358" s="6" t="s">
        <v>10772</v>
      </c>
      <c r="H7358" s="16">
        <v>13995000</v>
      </c>
      <c r="I7358" s="12">
        <v>42976</v>
      </c>
      <c r="J7358" s="12">
        <v>42981</v>
      </c>
      <c r="K7358" s="15">
        <v>14281640</v>
      </c>
      <c r="L7358" s="13" t="s">
        <v>14</v>
      </c>
      <c r="M7358" s="7">
        <v>1</v>
      </c>
      <c r="N7358" s="14"/>
    </row>
    <row r="7359" spans="1:14" ht="220.5">
      <c r="A7359" s="6">
        <v>7358</v>
      </c>
      <c r="B7359" s="8" t="s">
        <v>9611</v>
      </c>
      <c r="C7359" s="9" t="s">
        <v>10773</v>
      </c>
      <c r="D7359" s="10" t="s">
        <v>10774</v>
      </c>
      <c r="E7359" s="11" t="s">
        <v>10775</v>
      </c>
      <c r="F7359" s="6">
        <v>541530</v>
      </c>
      <c r="G7359" s="6" t="s">
        <v>808</v>
      </c>
      <c r="H7359" s="16">
        <v>5478918</v>
      </c>
      <c r="I7359" s="12" t="s">
        <v>10776</v>
      </c>
      <c r="J7359" s="12" t="s">
        <v>10777</v>
      </c>
      <c r="K7359" s="15" t="s">
        <v>10778</v>
      </c>
      <c r="L7359" s="13" t="s">
        <v>14</v>
      </c>
      <c r="M7359" s="7">
        <v>1</v>
      </c>
      <c r="N7359" s="14"/>
    </row>
    <row r="7360" spans="1:14" ht="236.25">
      <c r="A7360" s="6">
        <v>7359</v>
      </c>
      <c r="B7360" s="8" t="s">
        <v>9611</v>
      </c>
      <c r="C7360" s="9" t="s">
        <v>9910</v>
      </c>
      <c r="D7360" s="10" t="s">
        <v>9911</v>
      </c>
      <c r="E7360" s="11" t="s">
        <v>10779</v>
      </c>
      <c r="F7360" s="6">
        <v>266530</v>
      </c>
      <c r="G7360" s="6" t="s">
        <v>7483</v>
      </c>
      <c r="H7360" s="16">
        <v>47248495</v>
      </c>
      <c r="I7360" s="12" t="s">
        <v>9913</v>
      </c>
      <c r="J7360" s="12" t="s">
        <v>9914</v>
      </c>
      <c r="K7360" s="15">
        <v>47181159</v>
      </c>
      <c r="L7360" s="13" t="s">
        <v>14</v>
      </c>
      <c r="M7360" s="7">
        <v>1</v>
      </c>
      <c r="N7360" s="14"/>
    </row>
    <row r="7361" spans="1:14" ht="157.5">
      <c r="A7361" s="6">
        <v>7360</v>
      </c>
      <c r="B7361" s="8" t="s">
        <v>9611</v>
      </c>
      <c r="C7361" s="9" t="s">
        <v>10780</v>
      </c>
      <c r="D7361" s="10" t="s">
        <v>10781</v>
      </c>
      <c r="E7361" s="11" t="s">
        <v>10782</v>
      </c>
      <c r="F7361" s="6">
        <v>531241</v>
      </c>
      <c r="G7361" s="6" t="s">
        <v>3644</v>
      </c>
      <c r="H7361" s="16">
        <v>13086276</v>
      </c>
      <c r="I7361" s="12">
        <v>44238</v>
      </c>
      <c r="J7361" s="12" t="s">
        <v>5404</v>
      </c>
      <c r="K7361" s="15">
        <v>13081986</v>
      </c>
      <c r="L7361" s="13" t="s">
        <v>14</v>
      </c>
      <c r="M7361" s="7">
        <v>1</v>
      </c>
      <c r="N7361" s="14"/>
    </row>
    <row r="7362" spans="1:14" ht="94.5">
      <c r="A7362" s="6">
        <v>7361</v>
      </c>
      <c r="B7362" s="8" t="s">
        <v>9611</v>
      </c>
      <c r="C7362" s="9" t="s">
        <v>10783</v>
      </c>
      <c r="D7362" s="10" t="s">
        <v>10784</v>
      </c>
      <c r="E7362" s="11" t="s">
        <v>10785</v>
      </c>
      <c r="F7362" s="6">
        <v>417771</v>
      </c>
      <c r="G7362" s="6" t="s">
        <v>2323</v>
      </c>
      <c r="H7362" s="16">
        <v>24650125.949999999</v>
      </c>
      <c r="I7362" s="12" t="s">
        <v>5465</v>
      </c>
      <c r="J7362" s="12" t="s">
        <v>10786</v>
      </c>
      <c r="K7362" s="15">
        <v>7422000</v>
      </c>
      <c r="L7362" s="13" t="s">
        <v>14</v>
      </c>
      <c r="M7362" s="7">
        <v>1</v>
      </c>
      <c r="N7362" s="14"/>
    </row>
    <row r="7363" spans="1:14" ht="110.25">
      <c r="A7363" s="6">
        <v>7362</v>
      </c>
      <c r="B7363" s="8" t="s">
        <v>9611</v>
      </c>
      <c r="C7363" s="9" t="s">
        <v>10787</v>
      </c>
      <c r="D7363" s="10" t="s">
        <v>10788</v>
      </c>
      <c r="E7363" s="11" t="s">
        <v>10789</v>
      </c>
      <c r="F7363" s="6">
        <v>568982</v>
      </c>
      <c r="G7363" s="6" t="s">
        <v>608</v>
      </c>
      <c r="H7363" s="16">
        <v>1643695.7</v>
      </c>
      <c r="I7363" s="12" t="s">
        <v>5305</v>
      </c>
      <c r="J7363" s="12" t="s">
        <v>5351</v>
      </c>
      <c r="K7363" s="15">
        <v>1643695</v>
      </c>
      <c r="L7363" s="13" t="s">
        <v>14</v>
      </c>
      <c r="M7363" s="7">
        <v>1</v>
      </c>
      <c r="N7363" s="14"/>
    </row>
    <row r="7364" spans="1:14" ht="78.75">
      <c r="A7364" s="6">
        <v>7363</v>
      </c>
      <c r="B7364" s="8" t="s">
        <v>9611</v>
      </c>
      <c r="C7364" s="9" t="s">
        <v>10790</v>
      </c>
      <c r="D7364" s="10" t="s">
        <v>2957</v>
      </c>
      <c r="E7364" s="11" t="s">
        <v>10791</v>
      </c>
      <c r="F7364" s="6">
        <v>541531</v>
      </c>
      <c r="G7364" s="6" t="s">
        <v>2323</v>
      </c>
      <c r="H7364" s="16">
        <v>24916281</v>
      </c>
      <c r="I7364" s="12" t="s">
        <v>10792</v>
      </c>
      <c r="J7364" s="12" t="s">
        <v>10793</v>
      </c>
      <c r="K7364" s="15" t="s">
        <v>9630</v>
      </c>
      <c r="L7364" s="13" t="s">
        <v>14</v>
      </c>
      <c r="M7364" s="7">
        <v>1</v>
      </c>
      <c r="N7364" s="14"/>
    </row>
    <row r="7365" spans="1:14" ht="78.75">
      <c r="A7365" s="6">
        <v>7364</v>
      </c>
      <c r="B7365" s="8" t="s">
        <v>9611</v>
      </c>
      <c r="C7365" s="9" t="s">
        <v>10794</v>
      </c>
      <c r="D7365" s="10" t="s">
        <v>10795</v>
      </c>
      <c r="E7365" s="11" t="s">
        <v>10796</v>
      </c>
      <c r="F7365" s="6">
        <v>549646</v>
      </c>
      <c r="G7365" s="6" t="s">
        <v>875</v>
      </c>
      <c r="H7365" s="16">
        <v>4750000</v>
      </c>
      <c r="I7365" s="12">
        <v>44290</v>
      </c>
      <c r="J7365" s="12" t="s">
        <v>10764</v>
      </c>
      <c r="K7365" s="15">
        <v>3630100</v>
      </c>
      <c r="L7365" s="13" t="s">
        <v>14</v>
      </c>
      <c r="M7365" s="7">
        <v>1</v>
      </c>
      <c r="N7365" s="14"/>
    </row>
    <row r="7366" spans="1:14" ht="63">
      <c r="A7366" s="6">
        <v>7365</v>
      </c>
      <c r="B7366" s="8" t="s">
        <v>9611</v>
      </c>
      <c r="C7366" s="9" t="s">
        <v>10797</v>
      </c>
      <c r="D7366" s="10" t="s">
        <v>10798</v>
      </c>
      <c r="E7366" s="11" t="s">
        <v>10799</v>
      </c>
      <c r="F7366" s="6">
        <v>410751</v>
      </c>
      <c r="G7366" s="6" t="s">
        <v>6911</v>
      </c>
      <c r="H7366" s="16">
        <v>2664627</v>
      </c>
      <c r="I7366" s="12">
        <v>44077</v>
      </c>
      <c r="J7366" s="12" t="s">
        <v>8198</v>
      </c>
      <c r="K7366" s="15" t="s">
        <v>9630</v>
      </c>
      <c r="L7366" s="13" t="s">
        <v>14</v>
      </c>
      <c r="M7366" s="7">
        <v>1</v>
      </c>
      <c r="N7366" s="14"/>
    </row>
    <row r="7367" spans="1:14" ht="110.25">
      <c r="A7367" s="6">
        <v>7366</v>
      </c>
      <c r="B7367" s="8" t="s">
        <v>9611</v>
      </c>
      <c r="C7367" s="9" t="s">
        <v>10800</v>
      </c>
      <c r="D7367" s="10" t="s">
        <v>10145</v>
      </c>
      <c r="E7367" s="11" t="s">
        <v>10801</v>
      </c>
      <c r="F7367" s="6">
        <v>170681</v>
      </c>
      <c r="G7367" s="6" t="s">
        <v>3644</v>
      </c>
      <c r="H7367" s="16">
        <v>8031992</v>
      </c>
      <c r="I7367" s="12">
        <v>43348</v>
      </c>
      <c r="J7367" s="12" t="s">
        <v>9715</v>
      </c>
      <c r="K7367" s="15">
        <v>4575006</v>
      </c>
      <c r="L7367" s="13" t="s">
        <v>14</v>
      </c>
      <c r="M7367" s="7">
        <v>1</v>
      </c>
      <c r="N7367" s="14"/>
    </row>
    <row r="7368" spans="1:14" ht="94.5">
      <c r="A7368" s="6">
        <v>7367</v>
      </c>
      <c r="B7368" s="8" t="s">
        <v>9611</v>
      </c>
      <c r="C7368" s="9" t="s">
        <v>10802</v>
      </c>
      <c r="D7368" s="10"/>
      <c r="E7368" s="11" t="s">
        <v>10803</v>
      </c>
      <c r="F7368" s="6">
        <v>48771</v>
      </c>
      <c r="G7368" s="6" t="s">
        <v>608</v>
      </c>
      <c r="H7368" s="16">
        <v>11754834</v>
      </c>
      <c r="I7368" s="12">
        <v>43962</v>
      </c>
      <c r="J7368" s="12" t="s">
        <v>5288</v>
      </c>
      <c r="K7368" s="15">
        <v>6541875</v>
      </c>
      <c r="L7368" s="13" t="s">
        <v>14</v>
      </c>
      <c r="M7368" s="7">
        <v>1</v>
      </c>
      <c r="N7368" s="14"/>
    </row>
    <row r="7369" spans="1:14" ht="157.5">
      <c r="A7369" s="6">
        <v>7368</v>
      </c>
      <c r="B7369" s="8" t="s">
        <v>9611</v>
      </c>
      <c r="C7369" s="9" t="s">
        <v>10804</v>
      </c>
      <c r="D7369" s="10" t="s">
        <v>10805</v>
      </c>
      <c r="E7369" s="11" t="s">
        <v>10806</v>
      </c>
      <c r="F7369" s="6">
        <v>111935</v>
      </c>
      <c r="G7369" s="6" t="s">
        <v>3644</v>
      </c>
      <c r="H7369" s="16">
        <v>32098008.188999999</v>
      </c>
      <c r="I7369" s="12" t="s">
        <v>10807</v>
      </c>
      <c r="J7369" s="12">
        <v>44260</v>
      </c>
      <c r="K7369" s="15">
        <v>31910685</v>
      </c>
      <c r="L7369" s="13" t="s">
        <v>70</v>
      </c>
      <c r="M7369" s="7">
        <v>1</v>
      </c>
      <c r="N7369" s="14"/>
    </row>
    <row r="7370" spans="1:14" ht="157.5">
      <c r="A7370" s="6">
        <v>7369</v>
      </c>
      <c r="B7370" s="8" t="s">
        <v>9611</v>
      </c>
      <c r="C7370" s="9" t="s">
        <v>10808</v>
      </c>
      <c r="D7370" s="10" t="s">
        <v>10368</v>
      </c>
      <c r="E7370" s="11" t="s">
        <v>10806</v>
      </c>
      <c r="F7370" s="6">
        <v>111935</v>
      </c>
      <c r="G7370" s="6" t="s">
        <v>3644</v>
      </c>
      <c r="H7370" s="16">
        <v>32098008.188999999</v>
      </c>
      <c r="I7370" s="12" t="s">
        <v>10807</v>
      </c>
      <c r="J7370" s="12">
        <v>44260</v>
      </c>
      <c r="K7370" s="15">
        <v>31910685</v>
      </c>
      <c r="L7370" s="13" t="s">
        <v>70</v>
      </c>
      <c r="M7370" s="7">
        <v>0.51</v>
      </c>
      <c r="N7370" s="14"/>
    </row>
    <row r="7371" spans="1:14" ht="157.5">
      <c r="A7371" s="6">
        <v>7370</v>
      </c>
      <c r="B7371" s="8" t="s">
        <v>9611</v>
      </c>
      <c r="C7371" s="9" t="s">
        <v>9910</v>
      </c>
      <c r="D7371" s="10" t="s">
        <v>9911</v>
      </c>
      <c r="E7371" s="11" t="s">
        <v>10806</v>
      </c>
      <c r="F7371" s="6">
        <v>111935</v>
      </c>
      <c r="G7371" s="6" t="s">
        <v>3644</v>
      </c>
      <c r="H7371" s="16">
        <v>32098008.188999999</v>
      </c>
      <c r="I7371" s="12" t="s">
        <v>10807</v>
      </c>
      <c r="J7371" s="12">
        <v>44260</v>
      </c>
      <c r="K7371" s="15">
        <v>31910685</v>
      </c>
      <c r="L7371" s="13" t="s">
        <v>70</v>
      </c>
      <c r="M7371" s="7">
        <v>0.49</v>
      </c>
      <c r="N7371" s="14"/>
    </row>
    <row r="7372" spans="1:14" ht="78.75">
      <c r="A7372" s="6">
        <v>7371</v>
      </c>
      <c r="B7372" s="8" t="s">
        <v>9611</v>
      </c>
      <c r="C7372" s="9" t="s">
        <v>10036</v>
      </c>
      <c r="D7372" s="10" t="s">
        <v>10037</v>
      </c>
      <c r="E7372" s="11" t="s">
        <v>10809</v>
      </c>
      <c r="F7372" s="6">
        <v>287246</v>
      </c>
      <c r="G7372" s="6" t="s">
        <v>4657</v>
      </c>
      <c r="H7372" s="16">
        <v>71700017</v>
      </c>
      <c r="I7372" s="12" t="s">
        <v>10444</v>
      </c>
      <c r="J7372" s="12" t="s">
        <v>8850</v>
      </c>
      <c r="K7372" s="15">
        <f>(38880622.8+25920415.2)</f>
        <v>64801038</v>
      </c>
      <c r="L7372" s="13" t="s">
        <v>14</v>
      </c>
      <c r="M7372" s="7">
        <v>1</v>
      </c>
      <c r="N7372" s="14"/>
    </row>
    <row r="7373" spans="1:14" ht="63">
      <c r="A7373" s="6">
        <v>7372</v>
      </c>
      <c r="B7373" s="8" t="s">
        <v>9611</v>
      </c>
      <c r="C7373" s="9" t="s">
        <v>10036</v>
      </c>
      <c r="D7373" s="10" t="s">
        <v>10037</v>
      </c>
      <c r="E7373" s="11" t="s">
        <v>10810</v>
      </c>
      <c r="F7373" s="6">
        <v>251206</v>
      </c>
      <c r="G7373" s="6" t="s">
        <v>4657</v>
      </c>
      <c r="H7373" s="16">
        <v>55614341</v>
      </c>
      <c r="I7373" s="12" t="s">
        <v>10811</v>
      </c>
      <c r="J7373" s="12" t="s">
        <v>10812</v>
      </c>
      <c r="K7373" s="15">
        <f>(31789294+21192862)</f>
        <v>52982156</v>
      </c>
      <c r="L7373" s="13" t="s">
        <v>14</v>
      </c>
      <c r="M7373" s="7">
        <v>1</v>
      </c>
      <c r="N7373" s="14"/>
    </row>
    <row r="7374" spans="1:14" ht="78.75">
      <c r="A7374" s="6">
        <v>7373</v>
      </c>
      <c r="B7374" s="8" t="s">
        <v>9611</v>
      </c>
      <c r="C7374" s="9" t="s">
        <v>9888</v>
      </c>
      <c r="D7374" s="10" t="s">
        <v>9889</v>
      </c>
      <c r="E7374" s="11" t="s">
        <v>10813</v>
      </c>
      <c r="F7374" s="6" t="s">
        <v>9630</v>
      </c>
      <c r="G7374" s="6" t="s">
        <v>7168</v>
      </c>
      <c r="H7374" s="16">
        <v>36831151</v>
      </c>
      <c r="I7374" s="12">
        <v>42594</v>
      </c>
      <c r="J7374" s="12" t="s">
        <v>10814</v>
      </c>
      <c r="K7374" s="15">
        <v>35437570</v>
      </c>
      <c r="L7374" s="13" t="s">
        <v>14</v>
      </c>
      <c r="M7374" s="7">
        <v>1</v>
      </c>
      <c r="N7374" s="14"/>
    </row>
    <row r="7375" spans="1:14" ht="63">
      <c r="A7375" s="6">
        <v>7374</v>
      </c>
      <c r="B7375" s="8" t="s">
        <v>9611</v>
      </c>
      <c r="C7375" s="9" t="s">
        <v>10815</v>
      </c>
      <c r="D7375" s="10" t="s">
        <v>10816</v>
      </c>
      <c r="E7375" s="11" t="s">
        <v>10817</v>
      </c>
      <c r="F7375" s="6">
        <v>126252</v>
      </c>
      <c r="G7375" s="6" t="s">
        <v>2323</v>
      </c>
      <c r="H7375" s="16">
        <v>22252510</v>
      </c>
      <c r="I7375" s="12" t="s">
        <v>10818</v>
      </c>
      <c r="J7375" s="12" t="s">
        <v>10819</v>
      </c>
      <c r="K7375" s="15">
        <v>4304500</v>
      </c>
      <c r="L7375" s="13" t="s">
        <v>70</v>
      </c>
      <c r="M7375" s="7">
        <v>1</v>
      </c>
      <c r="N7375" s="14"/>
    </row>
    <row r="7376" spans="1:14" ht="63">
      <c r="A7376" s="6">
        <v>7375</v>
      </c>
      <c r="B7376" s="8" t="s">
        <v>9611</v>
      </c>
      <c r="C7376" s="9" t="s">
        <v>10820</v>
      </c>
      <c r="D7376" s="10" t="s">
        <v>10821</v>
      </c>
      <c r="E7376" s="11" t="s">
        <v>10817</v>
      </c>
      <c r="F7376" s="6">
        <v>126252</v>
      </c>
      <c r="G7376" s="6" t="s">
        <v>2323</v>
      </c>
      <c r="H7376" s="16">
        <v>22252510</v>
      </c>
      <c r="I7376" s="12" t="s">
        <v>10818</v>
      </c>
      <c r="J7376" s="12" t="s">
        <v>10819</v>
      </c>
      <c r="K7376" s="15">
        <v>4304500</v>
      </c>
      <c r="L7376" s="13" t="s">
        <v>70</v>
      </c>
      <c r="M7376" s="7">
        <v>0.51</v>
      </c>
      <c r="N7376" s="14"/>
    </row>
    <row r="7377" spans="1:14" ht="63">
      <c r="A7377" s="6">
        <v>7376</v>
      </c>
      <c r="B7377" s="8" t="s">
        <v>9611</v>
      </c>
      <c r="C7377" s="9" t="s">
        <v>10822</v>
      </c>
      <c r="D7377" s="10" t="s">
        <v>4059</v>
      </c>
      <c r="E7377" s="11" t="s">
        <v>10817</v>
      </c>
      <c r="F7377" s="6">
        <v>126252</v>
      </c>
      <c r="G7377" s="6" t="s">
        <v>2323</v>
      </c>
      <c r="H7377" s="16">
        <v>22252510</v>
      </c>
      <c r="I7377" s="12" t="s">
        <v>10818</v>
      </c>
      <c r="J7377" s="12" t="s">
        <v>10819</v>
      </c>
      <c r="K7377" s="15">
        <v>4304500</v>
      </c>
      <c r="L7377" s="13" t="s">
        <v>70</v>
      </c>
      <c r="M7377" s="7">
        <v>0.49</v>
      </c>
      <c r="N7377" s="14"/>
    </row>
    <row r="7378" spans="1:14" ht="94.5">
      <c r="A7378" s="6">
        <v>7377</v>
      </c>
      <c r="B7378" s="8" t="s">
        <v>9611</v>
      </c>
      <c r="C7378" s="9" t="s">
        <v>10823</v>
      </c>
      <c r="D7378" s="10" t="s">
        <v>9676</v>
      </c>
      <c r="E7378" s="11" t="s">
        <v>10824</v>
      </c>
      <c r="F7378" s="6">
        <v>253073</v>
      </c>
      <c r="G7378" s="6" t="s">
        <v>10724</v>
      </c>
      <c r="H7378" s="16">
        <v>24076675</v>
      </c>
      <c r="I7378" s="12" t="s">
        <v>10825</v>
      </c>
      <c r="J7378" s="12" t="s">
        <v>10826</v>
      </c>
      <c r="K7378" s="15">
        <v>24027160</v>
      </c>
      <c r="L7378" s="13" t="s">
        <v>14</v>
      </c>
      <c r="M7378" s="7">
        <v>1</v>
      </c>
      <c r="N7378" s="14"/>
    </row>
    <row r="7379" spans="1:14" ht="78.75">
      <c r="A7379" s="6">
        <v>7378</v>
      </c>
      <c r="B7379" s="8" t="s">
        <v>9611</v>
      </c>
      <c r="C7379" s="9" t="s">
        <v>9612</v>
      </c>
      <c r="D7379" s="10" t="s">
        <v>6934</v>
      </c>
      <c r="E7379" s="11" t="s">
        <v>10827</v>
      </c>
      <c r="F7379" s="6">
        <v>541526</v>
      </c>
      <c r="G7379" s="6" t="s">
        <v>7008</v>
      </c>
      <c r="H7379" s="16">
        <v>476207.16</v>
      </c>
      <c r="I7379" s="12">
        <v>44384</v>
      </c>
      <c r="J7379" s="12" t="s">
        <v>10764</v>
      </c>
      <c r="K7379" s="15" t="s">
        <v>9630</v>
      </c>
      <c r="L7379" s="13" t="s">
        <v>14</v>
      </c>
      <c r="M7379" s="7">
        <v>1</v>
      </c>
      <c r="N7379" s="14"/>
    </row>
    <row r="7380" spans="1:14" ht="173.25">
      <c r="A7380" s="6">
        <v>7379</v>
      </c>
      <c r="B7380" s="8" t="s">
        <v>9611</v>
      </c>
      <c r="C7380" s="9" t="s">
        <v>10828</v>
      </c>
      <c r="D7380" s="10" t="s">
        <v>10829</v>
      </c>
      <c r="E7380" s="11" t="s">
        <v>10830</v>
      </c>
      <c r="F7380" s="6">
        <v>555007</v>
      </c>
      <c r="G7380" s="6" t="s">
        <v>6911</v>
      </c>
      <c r="H7380" s="16">
        <v>4200000</v>
      </c>
      <c r="I7380" s="12">
        <v>44204</v>
      </c>
      <c r="J7380" s="12" t="s">
        <v>10831</v>
      </c>
      <c r="K7380" s="15"/>
      <c r="L7380" s="13" t="s">
        <v>14</v>
      </c>
      <c r="M7380" s="7">
        <v>1</v>
      </c>
      <c r="N7380" s="14"/>
    </row>
    <row r="7381" spans="1:14" ht="94.5">
      <c r="A7381" s="6">
        <v>7380</v>
      </c>
      <c r="B7381" s="8" t="s">
        <v>9611</v>
      </c>
      <c r="C7381" s="9" t="s">
        <v>10482</v>
      </c>
      <c r="D7381" s="10" t="s">
        <v>6960</v>
      </c>
      <c r="E7381" s="11" t="s">
        <v>10832</v>
      </c>
      <c r="F7381" s="6">
        <v>560027</v>
      </c>
      <c r="G7381" s="6" t="s">
        <v>7008</v>
      </c>
      <c r="H7381" s="16">
        <v>11592390.939999999</v>
      </c>
      <c r="I7381" s="12">
        <v>44384</v>
      </c>
      <c r="J7381" s="12" t="s">
        <v>10833</v>
      </c>
      <c r="K7381" s="15"/>
      <c r="L7381" s="13" t="s">
        <v>14</v>
      </c>
      <c r="M7381" s="7">
        <v>1</v>
      </c>
      <c r="N7381" s="14"/>
    </row>
    <row r="7382" spans="1:14" ht="78.75">
      <c r="A7382" s="6">
        <v>7381</v>
      </c>
      <c r="B7382" s="8" t="s">
        <v>9611</v>
      </c>
      <c r="C7382" s="9" t="s">
        <v>10834</v>
      </c>
      <c r="D7382" s="10" t="s">
        <v>9984</v>
      </c>
      <c r="E7382" s="11" t="s">
        <v>10835</v>
      </c>
      <c r="F7382" s="6">
        <v>561884</v>
      </c>
      <c r="G7382" s="6" t="s">
        <v>875</v>
      </c>
      <c r="H7382" s="16">
        <v>4563804.75</v>
      </c>
      <c r="I7382" s="12">
        <v>44204</v>
      </c>
      <c r="J7382" s="12" t="s">
        <v>1412</v>
      </c>
      <c r="K7382" s="15"/>
      <c r="L7382" s="13" t="s">
        <v>14</v>
      </c>
      <c r="M7382" s="7">
        <v>1</v>
      </c>
      <c r="N7382" s="14"/>
    </row>
    <row r="7383" spans="1:14" ht="94.5">
      <c r="A7383" s="6">
        <v>7382</v>
      </c>
      <c r="B7383" s="8" t="s">
        <v>9611</v>
      </c>
      <c r="C7383" s="9" t="s">
        <v>10836</v>
      </c>
      <c r="D7383" s="10" t="s">
        <v>10837</v>
      </c>
      <c r="E7383" s="11" t="s">
        <v>10838</v>
      </c>
      <c r="F7383" s="6">
        <v>556852</v>
      </c>
      <c r="G7383" s="6" t="s">
        <v>7483</v>
      </c>
      <c r="H7383" s="16">
        <v>13792558.85</v>
      </c>
      <c r="I7383" s="12">
        <v>44204</v>
      </c>
      <c r="J7383" s="12" t="s">
        <v>1412</v>
      </c>
      <c r="K7383" s="15"/>
      <c r="L7383" s="13" t="s">
        <v>14</v>
      </c>
      <c r="M7383" s="7">
        <v>1</v>
      </c>
      <c r="N7383" s="14"/>
    </row>
    <row r="7384" spans="1:14" ht="141.75">
      <c r="A7384" s="6">
        <v>7383</v>
      </c>
      <c r="B7384" s="8" t="s">
        <v>9611</v>
      </c>
      <c r="C7384" s="9" t="s">
        <v>10839</v>
      </c>
      <c r="D7384" s="10" t="s">
        <v>10840</v>
      </c>
      <c r="E7384" s="11" t="s">
        <v>10841</v>
      </c>
      <c r="F7384" s="6">
        <v>561881</v>
      </c>
      <c r="G7384" s="6" t="s">
        <v>875</v>
      </c>
      <c r="H7384" s="16">
        <v>11668349.35</v>
      </c>
      <c r="I7384" s="12">
        <v>44204</v>
      </c>
      <c r="J7384" s="12" t="s">
        <v>1412</v>
      </c>
      <c r="K7384" s="15"/>
      <c r="L7384" s="13" t="s">
        <v>14</v>
      </c>
      <c r="M7384" s="7">
        <v>1</v>
      </c>
      <c r="N7384" s="14"/>
    </row>
    <row r="7385" spans="1:14" ht="94.5">
      <c r="A7385" s="6">
        <v>7384</v>
      </c>
      <c r="B7385" s="8" t="s">
        <v>9611</v>
      </c>
      <c r="C7385" s="9" t="s">
        <v>10842</v>
      </c>
      <c r="D7385" s="10" t="s">
        <v>10843</v>
      </c>
      <c r="E7385" s="11" t="s">
        <v>10844</v>
      </c>
      <c r="F7385" s="6">
        <v>549647</v>
      </c>
      <c r="G7385" s="6" t="s">
        <v>875</v>
      </c>
      <c r="H7385" s="16">
        <v>4750000</v>
      </c>
      <c r="I7385" s="12">
        <v>44290</v>
      </c>
      <c r="J7385" s="12" t="s">
        <v>10764</v>
      </c>
      <c r="K7385" s="15">
        <v>3436200</v>
      </c>
      <c r="L7385" s="13" t="s">
        <v>14</v>
      </c>
      <c r="M7385" s="7">
        <v>1</v>
      </c>
      <c r="N7385" s="14"/>
    </row>
    <row r="7386" spans="1:14" ht="126">
      <c r="A7386" s="6">
        <v>7385</v>
      </c>
      <c r="B7386" s="8" t="s">
        <v>9611</v>
      </c>
      <c r="C7386" s="9" t="s">
        <v>10845</v>
      </c>
      <c r="D7386" s="10" t="s">
        <v>10846</v>
      </c>
      <c r="E7386" s="11" t="s">
        <v>10847</v>
      </c>
      <c r="F7386" s="6">
        <v>561883</v>
      </c>
      <c r="G7386" s="6" t="s">
        <v>875</v>
      </c>
      <c r="H7386" s="16">
        <v>22198919.25</v>
      </c>
      <c r="I7386" s="12">
        <v>44204</v>
      </c>
      <c r="J7386" s="12" t="s">
        <v>1412</v>
      </c>
      <c r="K7386" s="15"/>
      <c r="L7386" s="13" t="s">
        <v>14</v>
      </c>
      <c r="M7386" s="7">
        <v>1</v>
      </c>
      <c r="N7386" s="14"/>
    </row>
    <row r="7387" spans="1:14" ht="94.5">
      <c r="A7387" s="6">
        <v>7386</v>
      </c>
      <c r="B7387" s="8" t="s">
        <v>9611</v>
      </c>
      <c r="C7387" s="9" t="s">
        <v>10848</v>
      </c>
      <c r="D7387" s="10" t="s">
        <v>10849</v>
      </c>
      <c r="E7387" s="11" t="s">
        <v>10850</v>
      </c>
      <c r="F7387" s="6">
        <v>561887</v>
      </c>
      <c r="G7387" s="6" t="s">
        <v>875</v>
      </c>
      <c r="H7387" s="16">
        <v>5992813.75</v>
      </c>
      <c r="I7387" s="12">
        <v>44204</v>
      </c>
      <c r="J7387" s="12" t="s">
        <v>5184</v>
      </c>
      <c r="K7387" s="15"/>
      <c r="L7387" s="13" t="s">
        <v>14</v>
      </c>
      <c r="M7387" s="7">
        <v>1</v>
      </c>
      <c r="N7387" s="14"/>
    </row>
    <row r="7388" spans="1:14" ht="126">
      <c r="A7388" s="6">
        <v>7387</v>
      </c>
      <c r="B7388" s="8" t="s">
        <v>9611</v>
      </c>
      <c r="C7388" s="9" t="s">
        <v>10851</v>
      </c>
      <c r="D7388" s="10" t="s">
        <v>10852</v>
      </c>
      <c r="E7388" s="11" t="s">
        <v>10853</v>
      </c>
      <c r="F7388" s="6">
        <v>561882</v>
      </c>
      <c r="G7388" s="6" t="s">
        <v>875</v>
      </c>
      <c r="H7388" s="16">
        <v>10960430.25</v>
      </c>
      <c r="I7388" s="12">
        <v>44294</v>
      </c>
      <c r="J7388" s="12" t="s">
        <v>5184</v>
      </c>
      <c r="K7388" s="15"/>
      <c r="L7388" s="13" t="s">
        <v>14</v>
      </c>
      <c r="M7388" s="7">
        <v>1</v>
      </c>
      <c r="N7388" s="14"/>
    </row>
    <row r="7389" spans="1:14" ht="78.75">
      <c r="A7389" s="6">
        <v>7388</v>
      </c>
      <c r="B7389" s="8" t="s">
        <v>9611</v>
      </c>
      <c r="C7389" s="9" t="s">
        <v>10854</v>
      </c>
      <c r="D7389" s="10" t="s">
        <v>6934</v>
      </c>
      <c r="E7389" s="11" t="s">
        <v>10827</v>
      </c>
      <c r="F7389" s="6">
        <v>541526</v>
      </c>
      <c r="G7389" s="6" t="s">
        <v>7008</v>
      </c>
      <c r="H7389" s="16">
        <v>2395185.5499999998</v>
      </c>
      <c r="I7389" s="12">
        <v>44384</v>
      </c>
      <c r="J7389" s="12" t="s">
        <v>10764</v>
      </c>
      <c r="K7389" s="15"/>
      <c r="L7389" s="13" t="s">
        <v>14</v>
      </c>
      <c r="M7389" s="7">
        <v>1</v>
      </c>
      <c r="N7389" s="14"/>
    </row>
    <row r="7390" spans="1:14" ht="78.75">
      <c r="A7390" s="6">
        <v>7389</v>
      </c>
      <c r="B7390" s="8" t="s">
        <v>9611</v>
      </c>
      <c r="C7390" s="9" t="s">
        <v>10855</v>
      </c>
      <c r="D7390" s="10" t="s">
        <v>10856</v>
      </c>
      <c r="E7390" s="11" t="s">
        <v>10857</v>
      </c>
      <c r="F7390" s="6">
        <v>541527</v>
      </c>
      <c r="G7390" s="6" t="s">
        <v>7008</v>
      </c>
      <c r="H7390" s="16">
        <v>564288.57499999995</v>
      </c>
      <c r="I7390" s="12">
        <v>44384</v>
      </c>
      <c r="J7390" s="12" t="s">
        <v>10831</v>
      </c>
      <c r="K7390" s="15"/>
      <c r="L7390" s="13" t="s">
        <v>14</v>
      </c>
      <c r="M7390" s="7">
        <v>1</v>
      </c>
      <c r="N7390" s="14"/>
    </row>
    <row r="7391" spans="1:14" ht="110.25">
      <c r="A7391" s="6">
        <v>7390</v>
      </c>
      <c r="B7391" s="8" t="s">
        <v>9611</v>
      </c>
      <c r="C7391" s="9" t="s">
        <v>10858</v>
      </c>
      <c r="D7391" s="10" t="s">
        <v>10859</v>
      </c>
      <c r="E7391" s="11" t="s">
        <v>10860</v>
      </c>
      <c r="F7391" s="6">
        <v>561880</v>
      </c>
      <c r="G7391" s="6" t="s">
        <v>875</v>
      </c>
      <c r="H7391" s="16">
        <v>4848418.0999999996</v>
      </c>
      <c r="I7391" s="12">
        <v>44204</v>
      </c>
      <c r="J7391" s="12" t="s">
        <v>5184</v>
      </c>
      <c r="K7391" s="15"/>
      <c r="L7391" s="13" t="s">
        <v>14</v>
      </c>
      <c r="M7391" s="7">
        <v>1</v>
      </c>
      <c r="N7391" s="14"/>
    </row>
    <row r="7392" spans="1:14" ht="141.75">
      <c r="A7392" s="6">
        <v>7391</v>
      </c>
      <c r="B7392" s="8" t="s">
        <v>9611</v>
      </c>
      <c r="C7392" s="9" t="s">
        <v>10482</v>
      </c>
      <c r="D7392" s="10" t="s">
        <v>6960</v>
      </c>
      <c r="E7392" s="11" t="s">
        <v>10861</v>
      </c>
      <c r="F7392" s="6">
        <v>546488</v>
      </c>
      <c r="G7392" s="6" t="s">
        <v>4045</v>
      </c>
      <c r="H7392" s="16">
        <v>92992179.067000002</v>
      </c>
      <c r="I7392" s="12">
        <v>44294</v>
      </c>
      <c r="J7392" s="12" t="s">
        <v>5416</v>
      </c>
      <c r="K7392" s="15"/>
      <c r="L7392" s="13" t="s">
        <v>14</v>
      </c>
      <c r="M7392" s="7">
        <v>1</v>
      </c>
      <c r="N7392" s="14"/>
    </row>
    <row r="7393" spans="1:14" ht="126">
      <c r="A7393" s="6">
        <v>7392</v>
      </c>
      <c r="B7393" s="8" t="s">
        <v>9611</v>
      </c>
      <c r="C7393" s="9" t="s">
        <v>10862</v>
      </c>
      <c r="D7393" s="10" t="s">
        <v>10863</v>
      </c>
      <c r="E7393" s="11" t="s">
        <v>10864</v>
      </c>
      <c r="F7393" s="6">
        <v>574440</v>
      </c>
      <c r="G7393" s="6" t="s">
        <v>7483</v>
      </c>
      <c r="H7393" s="16">
        <v>3531314.35</v>
      </c>
      <c r="I7393" s="12">
        <v>44416</v>
      </c>
      <c r="J7393" s="12" t="s">
        <v>5184</v>
      </c>
      <c r="K7393" s="15"/>
      <c r="L7393" s="13" t="s">
        <v>14</v>
      </c>
      <c r="M7393" s="7">
        <v>1</v>
      </c>
      <c r="N7393" s="14"/>
    </row>
    <row r="7394" spans="1:14" ht="94.5">
      <c r="A7394" s="6">
        <v>7393</v>
      </c>
      <c r="B7394" s="8" t="s">
        <v>9611</v>
      </c>
      <c r="C7394" s="9" t="s">
        <v>10491</v>
      </c>
      <c r="D7394" s="10" t="s">
        <v>2957</v>
      </c>
      <c r="E7394" s="11" t="s">
        <v>10865</v>
      </c>
      <c r="F7394" s="6">
        <v>579357</v>
      </c>
      <c r="G7394" s="6" t="s">
        <v>4657</v>
      </c>
      <c r="H7394" s="16">
        <v>61257351.925999999</v>
      </c>
      <c r="I7394" s="12">
        <v>44538</v>
      </c>
      <c r="J7394" s="12" t="s">
        <v>10866</v>
      </c>
      <c r="K7394" s="15"/>
      <c r="L7394" s="13" t="s">
        <v>14</v>
      </c>
      <c r="M7394" s="7">
        <v>1</v>
      </c>
      <c r="N7394" s="14"/>
    </row>
    <row r="7395" spans="1:14" ht="173.25">
      <c r="A7395" s="6">
        <v>7394</v>
      </c>
      <c r="B7395" s="8" t="s">
        <v>9611</v>
      </c>
      <c r="C7395" s="9" t="s">
        <v>10482</v>
      </c>
      <c r="D7395" s="10" t="s">
        <v>6960</v>
      </c>
      <c r="E7395" s="11" t="s">
        <v>10867</v>
      </c>
      <c r="F7395" s="6">
        <v>561879</v>
      </c>
      <c r="G7395" s="6" t="s">
        <v>875</v>
      </c>
      <c r="H7395" s="16">
        <v>43061126.447999999</v>
      </c>
      <c r="I7395" s="12">
        <v>44538</v>
      </c>
      <c r="J7395" s="12" t="s">
        <v>5184</v>
      </c>
      <c r="K7395" s="15"/>
      <c r="L7395" s="13" t="s">
        <v>14</v>
      </c>
      <c r="M7395" s="7">
        <v>1</v>
      </c>
      <c r="N7395" s="14"/>
    </row>
    <row r="7396" spans="1:14" ht="126">
      <c r="A7396" s="6">
        <v>7395</v>
      </c>
      <c r="B7396" s="8" t="s">
        <v>9611</v>
      </c>
      <c r="C7396" s="9" t="s">
        <v>10868</v>
      </c>
      <c r="D7396" s="10" t="s">
        <v>10869</v>
      </c>
      <c r="E7396" s="11" t="s">
        <v>10870</v>
      </c>
      <c r="F7396" s="6">
        <v>561886</v>
      </c>
      <c r="G7396" s="6" t="s">
        <v>875</v>
      </c>
      <c r="H7396" s="16">
        <v>44204</v>
      </c>
      <c r="I7396" s="12" t="s">
        <v>5184</v>
      </c>
      <c r="J7396" s="12"/>
      <c r="K7396" s="15"/>
      <c r="L7396" s="13" t="s">
        <v>14</v>
      </c>
      <c r="M7396" s="7">
        <v>1</v>
      </c>
      <c r="N7396" s="14"/>
    </row>
    <row r="7397" spans="1:14" ht="78.75">
      <c r="A7397" s="6">
        <v>7396</v>
      </c>
      <c r="B7397" s="8" t="s">
        <v>9611</v>
      </c>
      <c r="C7397" s="9" t="s">
        <v>10871</v>
      </c>
      <c r="D7397" s="10" t="s">
        <v>10872</v>
      </c>
      <c r="E7397" s="11" t="s">
        <v>10873</v>
      </c>
      <c r="F7397" s="6">
        <v>579355</v>
      </c>
      <c r="G7397" s="6" t="s">
        <v>4657</v>
      </c>
      <c r="H7397" s="16">
        <v>61453982.210000001</v>
      </c>
      <c r="I7397" s="12" t="s">
        <v>10874</v>
      </c>
      <c r="J7397" s="12">
        <v>44572</v>
      </c>
      <c r="K7397" s="15"/>
      <c r="L7397" s="13" t="s">
        <v>70</v>
      </c>
      <c r="M7397" s="7">
        <v>1</v>
      </c>
      <c r="N7397" s="14"/>
    </row>
    <row r="7398" spans="1:14" ht="94.5">
      <c r="A7398" s="6">
        <v>7397</v>
      </c>
      <c r="B7398" s="8" t="s">
        <v>9611</v>
      </c>
      <c r="C7398" s="9" t="s">
        <v>10875</v>
      </c>
      <c r="D7398" s="10" t="s">
        <v>5169</v>
      </c>
      <c r="E7398" s="11" t="s">
        <v>10873</v>
      </c>
      <c r="F7398" s="6">
        <v>579355</v>
      </c>
      <c r="G7398" s="6" t="s">
        <v>4657</v>
      </c>
      <c r="H7398" s="16">
        <v>61453982.210000001</v>
      </c>
      <c r="I7398" s="12" t="s">
        <v>10874</v>
      </c>
      <c r="J7398" s="12">
        <v>44572</v>
      </c>
      <c r="K7398" s="15"/>
      <c r="L7398" s="13" t="s">
        <v>70</v>
      </c>
      <c r="M7398" s="7">
        <v>0.51</v>
      </c>
      <c r="N7398" s="14"/>
    </row>
    <row r="7399" spans="1:14" ht="78.75">
      <c r="A7399" s="6">
        <v>7398</v>
      </c>
      <c r="B7399" s="8" t="s">
        <v>9611</v>
      </c>
      <c r="C7399" s="9" t="s">
        <v>10876</v>
      </c>
      <c r="D7399" s="10" t="s">
        <v>9676</v>
      </c>
      <c r="E7399" s="11" t="s">
        <v>10873</v>
      </c>
      <c r="F7399" s="6">
        <v>579355</v>
      </c>
      <c r="G7399" s="6" t="s">
        <v>4657</v>
      </c>
      <c r="H7399" s="16">
        <v>61453982.210000001</v>
      </c>
      <c r="I7399" s="12" t="s">
        <v>10874</v>
      </c>
      <c r="J7399" s="12">
        <v>44572</v>
      </c>
      <c r="K7399" s="15"/>
      <c r="L7399" s="13" t="s">
        <v>70</v>
      </c>
      <c r="M7399" s="7">
        <v>0.49</v>
      </c>
      <c r="N7399" s="14"/>
    </row>
    <row r="7400" spans="1:14" ht="78.75">
      <c r="A7400" s="6">
        <v>7399</v>
      </c>
      <c r="B7400" s="8" t="s">
        <v>9611</v>
      </c>
      <c r="C7400" s="9" t="s">
        <v>10854</v>
      </c>
      <c r="D7400" s="10" t="s">
        <v>6934</v>
      </c>
      <c r="E7400" s="11" t="s">
        <v>10877</v>
      </c>
      <c r="F7400" s="6">
        <v>579356</v>
      </c>
      <c r="G7400" s="6" t="s">
        <v>4657</v>
      </c>
      <c r="H7400" s="16">
        <v>43895794.140000001</v>
      </c>
      <c r="I7400" s="12" t="s">
        <v>10874</v>
      </c>
      <c r="J7400" s="12">
        <v>44875</v>
      </c>
      <c r="K7400" s="15"/>
      <c r="L7400" s="13" t="s">
        <v>14</v>
      </c>
      <c r="M7400" s="7">
        <v>1</v>
      </c>
      <c r="N7400" s="14"/>
    </row>
    <row r="7401" spans="1:14" ht="78.75">
      <c r="A7401" s="6">
        <v>7400</v>
      </c>
      <c r="B7401" s="8" t="s">
        <v>9611</v>
      </c>
      <c r="C7401" s="9" t="s">
        <v>10854</v>
      </c>
      <c r="D7401" s="10" t="s">
        <v>6934</v>
      </c>
      <c r="E7401" s="11" t="s">
        <v>10878</v>
      </c>
      <c r="F7401" s="6">
        <v>564355</v>
      </c>
      <c r="G7401" s="6" t="s">
        <v>7075</v>
      </c>
      <c r="H7401" s="16">
        <v>42614452.399999999</v>
      </c>
      <c r="I7401" s="12" t="s">
        <v>10874</v>
      </c>
      <c r="J7401" s="12">
        <v>44875</v>
      </c>
      <c r="K7401" s="15"/>
      <c r="L7401" s="13" t="s">
        <v>14</v>
      </c>
      <c r="M7401" s="7">
        <v>1</v>
      </c>
      <c r="N7401" s="14"/>
    </row>
    <row r="7402" spans="1:14" ht="78.75">
      <c r="A7402" s="6">
        <v>7401</v>
      </c>
      <c r="B7402" s="8" t="s">
        <v>9611</v>
      </c>
      <c r="C7402" s="9" t="s">
        <v>10879</v>
      </c>
      <c r="D7402" s="10" t="s">
        <v>9679</v>
      </c>
      <c r="E7402" s="11" t="s">
        <v>10880</v>
      </c>
      <c r="F7402" s="6">
        <v>586529</v>
      </c>
      <c r="G7402" s="6" t="s">
        <v>875</v>
      </c>
      <c r="H7402" s="16">
        <v>4037621.6</v>
      </c>
      <c r="I7402" s="12">
        <v>44386</v>
      </c>
      <c r="J7402" s="12">
        <v>44687</v>
      </c>
      <c r="K7402" s="15"/>
      <c r="L7402" s="13" t="s">
        <v>14</v>
      </c>
      <c r="M7402" s="7">
        <v>1</v>
      </c>
      <c r="N7402" s="14"/>
    </row>
    <row r="7403" spans="1:14" ht="173.25">
      <c r="A7403" s="6">
        <v>7402</v>
      </c>
      <c r="B7403" s="8" t="s">
        <v>9611</v>
      </c>
      <c r="C7403" s="9" t="s">
        <v>10881</v>
      </c>
      <c r="D7403" s="10" t="s">
        <v>10829</v>
      </c>
      <c r="E7403" s="11" t="s">
        <v>10882</v>
      </c>
      <c r="F7403" s="6">
        <v>555007</v>
      </c>
      <c r="G7403" s="6" t="s">
        <v>10883</v>
      </c>
      <c r="H7403" s="16">
        <v>4200000</v>
      </c>
      <c r="I7403" s="12">
        <v>44204</v>
      </c>
      <c r="J7403" s="12" t="s">
        <v>10831</v>
      </c>
      <c r="K7403" s="15"/>
      <c r="L7403" s="13" t="s">
        <v>14</v>
      </c>
      <c r="M7403" s="7">
        <v>1</v>
      </c>
      <c r="N7403" s="14"/>
    </row>
    <row r="7404" spans="1:14" ht="110.25">
      <c r="A7404" s="6">
        <v>7403</v>
      </c>
      <c r="B7404" s="8" t="s">
        <v>9611</v>
      </c>
      <c r="C7404" s="9" t="s">
        <v>10884</v>
      </c>
      <c r="D7404" s="10" t="s">
        <v>10885</v>
      </c>
      <c r="E7404" s="11" t="s">
        <v>10886</v>
      </c>
      <c r="F7404" s="6">
        <v>590071</v>
      </c>
      <c r="G7404" s="6" t="s">
        <v>10887</v>
      </c>
      <c r="H7404" s="16">
        <v>2222073</v>
      </c>
      <c r="I7404" s="12">
        <v>44448</v>
      </c>
      <c r="J7404" s="12" t="s">
        <v>10888</v>
      </c>
      <c r="K7404" s="15"/>
      <c r="L7404" s="13" t="s">
        <v>14</v>
      </c>
      <c r="M7404" s="7">
        <v>1</v>
      </c>
      <c r="N7404" s="14"/>
    </row>
    <row r="7405" spans="1:14" ht="157.5">
      <c r="A7405" s="6">
        <v>7404</v>
      </c>
      <c r="B7405" s="8" t="s">
        <v>9611</v>
      </c>
      <c r="C7405" s="9" t="s">
        <v>10871</v>
      </c>
      <c r="D7405" s="10" t="s">
        <v>10872</v>
      </c>
      <c r="E7405" s="11" t="s">
        <v>10889</v>
      </c>
      <c r="F7405" s="6">
        <v>579358</v>
      </c>
      <c r="G7405" s="6" t="s">
        <v>4045</v>
      </c>
      <c r="H7405" s="16">
        <v>106287632.426</v>
      </c>
      <c r="I7405" s="12" t="s">
        <v>10890</v>
      </c>
      <c r="J7405" s="12" t="s">
        <v>10891</v>
      </c>
      <c r="K7405" s="15"/>
      <c r="L7405" s="13" t="s">
        <v>70</v>
      </c>
      <c r="M7405" s="7">
        <v>1</v>
      </c>
      <c r="N7405" s="14"/>
    </row>
    <row r="7406" spans="1:14" ht="157.5">
      <c r="A7406" s="6">
        <v>7405</v>
      </c>
      <c r="B7406" s="8" t="s">
        <v>9611</v>
      </c>
      <c r="C7406" s="9" t="s">
        <v>10875</v>
      </c>
      <c r="D7406" s="10" t="s">
        <v>5169</v>
      </c>
      <c r="E7406" s="11" t="s">
        <v>10889</v>
      </c>
      <c r="F7406" s="6">
        <v>579358</v>
      </c>
      <c r="G7406" s="6" t="s">
        <v>4045</v>
      </c>
      <c r="H7406" s="16">
        <v>106287632.426</v>
      </c>
      <c r="I7406" s="12" t="s">
        <v>10890</v>
      </c>
      <c r="J7406" s="12" t="s">
        <v>10891</v>
      </c>
      <c r="K7406" s="15"/>
      <c r="L7406" s="13" t="s">
        <v>70</v>
      </c>
      <c r="M7406" s="7">
        <v>0.51</v>
      </c>
      <c r="N7406" s="14"/>
    </row>
    <row r="7407" spans="1:14" ht="157.5">
      <c r="A7407" s="6">
        <v>7406</v>
      </c>
      <c r="B7407" s="8" t="s">
        <v>9611</v>
      </c>
      <c r="C7407" s="9" t="s">
        <v>10876</v>
      </c>
      <c r="D7407" s="10" t="s">
        <v>9676</v>
      </c>
      <c r="E7407" s="11" t="s">
        <v>10889</v>
      </c>
      <c r="F7407" s="6">
        <v>579358</v>
      </c>
      <c r="G7407" s="6" t="s">
        <v>4045</v>
      </c>
      <c r="H7407" s="16">
        <v>106287632.426</v>
      </c>
      <c r="I7407" s="12" t="s">
        <v>10890</v>
      </c>
      <c r="J7407" s="12" t="s">
        <v>10891</v>
      </c>
      <c r="K7407" s="15"/>
      <c r="L7407" s="13" t="s">
        <v>70</v>
      </c>
      <c r="M7407" s="7">
        <v>0.49</v>
      </c>
      <c r="N7407" s="14"/>
    </row>
    <row r="7408" spans="1:14" ht="110.25">
      <c r="A7408" s="6">
        <v>7407</v>
      </c>
      <c r="B7408" s="8" t="s">
        <v>9611</v>
      </c>
      <c r="C7408" s="9" t="s">
        <v>10881</v>
      </c>
      <c r="D7408" s="10" t="s">
        <v>10829</v>
      </c>
      <c r="E7408" s="11" t="s">
        <v>10892</v>
      </c>
      <c r="F7408" s="6">
        <v>587396</v>
      </c>
      <c r="G7408" s="6" t="s">
        <v>10893</v>
      </c>
      <c r="H7408" s="16">
        <v>1025000</v>
      </c>
      <c r="I7408" s="12">
        <v>44296</v>
      </c>
      <c r="J7408" s="12" t="s">
        <v>10894</v>
      </c>
      <c r="K7408" s="15"/>
      <c r="L7408" s="13" t="s">
        <v>70</v>
      </c>
      <c r="M7408" s="7">
        <v>0.49</v>
      </c>
      <c r="N7408" s="14"/>
    </row>
    <row r="7409" spans="1:14" ht="126">
      <c r="A7409" s="6">
        <v>7408</v>
      </c>
      <c r="B7409" s="8" t="s">
        <v>9611</v>
      </c>
      <c r="C7409" s="9" t="s">
        <v>10895</v>
      </c>
      <c r="D7409" s="10" t="s">
        <v>9858</v>
      </c>
      <c r="E7409" s="11" t="s">
        <v>10896</v>
      </c>
      <c r="F7409" s="6">
        <v>590072</v>
      </c>
      <c r="G7409" s="6" t="s">
        <v>10887</v>
      </c>
      <c r="H7409" s="16">
        <v>2398463.1</v>
      </c>
      <c r="I7409" s="12">
        <v>44296</v>
      </c>
      <c r="J7409" s="12">
        <v>44899</v>
      </c>
      <c r="K7409" s="15"/>
      <c r="L7409" s="13" t="s">
        <v>14</v>
      </c>
      <c r="M7409" s="7">
        <v>1</v>
      </c>
      <c r="N7409" s="14"/>
    </row>
    <row r="7410" spans="1:14" ht="110.25">
      <c r="A7410" s="6">
        <v>7409</v>
      </c>
      <c r="B7410" s="8" t="s">
        <v>9611</v>
      </c>
      <c r="C7410" s="9" t="s">
        <v>10897</v>
      </c>
      <c r="D7410" s="10" t="s">
        <v>10898</v>
      </c>
      <c r="E7410" s="11" t="s">
        <v>10899</v>
      </c>
      <c r="F7410" s="6">
        <v>590073</v>
      </c>
      <c r="G7410" s="6" t="s">
        <v>10887</v>
      </c>
      <c r="H7410" s="16">
        <v>6221716.25</v>
      </c>
      <c r="I7410" s="12">
        <v>44296</v>
      </c>
      <c r="J7410" s="12">
        <v>44899</v>
      </c>
      <c r="K7410" s="15"/>
      <c r="L7410" s="13" t="s">
        <v>14</v>
      </c>
      <c r="M7410" s="7">
        <v>1</v>
      </c>
      <c r="N7410" s="14"/>
    </row>
    <row r="7411" spans="1:14" ht="204.75">
      <c r="A7411" s="6">
        <v>7410</v>
      </c>
      <c r="B7411" s="8" t="s">
        <v>9611</v>
      </c>
      <c r="C7411" s="9" t="s">
        <v>10900</v>
      </c>
      <c r="D7411" s="10" t="s">
        <v>10901</v>
      </c>
      <c r="E7411" s="11" t="s">
        <v>10902</v>
      </c>
      <c r="F7411" s="6">
        <v>591494</v>
      </c>
      <c r="G7411" s="6" t="s">
        <v>875</v>
      </c>
      <c r="H7411" s="16">
        <v>11435245.949999999</v>
      </c>
      <c r="I7411" s="12">
        <v>44479</v>
      </c>
      <c r="J7411" s="12" t="s">
        <v>10903</v>
      </c>
      <c r="K7411" s="15"/>
      <c r="L7411" s="13" t="s">
        <v>14</v>
      </c>
      <c r="M7411" s="7">
        <v>1</v>
      </c>
      <c r="N7411" s="14"/>
    </row>
    <row r="7412" spans="1:14" ht="126">
      <c r="A7412" s="6">
        <v>7411</v>
      </c>
      <c r="B7412" s="8" t="s">
        <v>9611</v>
      </c>
      <c r="C7412" s="9" t="s">
        <v>10904</v>
      </c>
      <c r="D7412" s="10" t="s">
        <v>10905</v>
      </c>
      <c r="E7412" s="11" t="s">
        <v>10906</v>
      </c>
      <c r="F7412" s="6">
        <v>591493</v>
      </c>
      <c r="G7412" s="6" t="s">
        <v>875</v>
      </c>
      <c r="H7412" s="16">
        <v>13720850.949999999</v>
      </c>
      <c r="I7412" s="12">
        <v>44479</v>
      </c>
      <c r="J7412" s="12" t="s">
        <v>10903</v>
      </c>
      <c r="K7412" s="15"/>
      <c r="L7412" s="13" t="s">
        <v>14</v>
      </c>
      <c r="M7412" s="7">
        <v>1</v>
      </c>
      <c r="N7412" s="14"/>
    </row>
    <row r="7413" spans="1:14" ht="63">
      <c r="A7413" s="6">
        <v>7412</v>
      </c>
      <c r="B7413" s="8" t="s">
        <v>28807</v>
      </c>
      <c r="C7413" s="9" t="s">
        <v>28808</v>
      </c>
      <c r="D7413" s="10" t="s">
        <v>28809</v>
      </c>
      <c r="E7413" s="11" t="s">
        <v>28810</v>
      </c>
      <c r="F7413" s="6">
        <v>53771</v>
      </c>
      <c r="G7413" s="6" t="s">
        <v>3644</v>
      </c>
      <c r="H7413" s="16">
        <v>40907975</v>
      </c>
      <c r="I7413" s="12">
        <v>42562</v>
      </c>
      <c r="J7413" s="12">
        <v>43039</v>
      </c>
      <c r="K7413" s="15"/>
      <c r="L7413" s="13" t="s">
        <v>14</v>
      </c>
      <c r="M7413" s="7">
        <v>1</v>
      </c>
      <c r="N7413" s="14"/>
    </row>
    <row r="7414" spans="1:14" ht="78.75">
      <c r="A7414" s="6">
        <v>7413</v>
      </c>
      <c r="B7414" s="8" t="s">
        <v>28807</v>
      </c>
      <c r="C7414" s="9" t="s">
        <v>28811</v>
      </c>
      <c r="D7414" s="10" t="s">
        <v>21348</v>
      </c>
      <c r="E7414" s="11" t="s">
        <v>28812</v>
      </c>
      <c r="F7414" s="6">
        <v>34081</v>
      </c>
      <c r="G7414" s="6" t="s">
        <v>7168</v>
      </c>
      <c r="H7414" s="16">
        <v>20431858.359999999</v>
      </c>
      <c r="I7414" s="12" t="s">
        <v>28813</v>
      </c>
      <c r="J7414" s="12" t="s">
        <v>28814</v>
      </c>
      <c r="K7414" s="15">
        <v>4572485</v>
      </c>
      <c r="L7414" s="13" t="s">
        <v>14</v>
      </c>
      <c r="M7414" s="7">
        <v>1</v>
      </c>
      <c r="N7414" s="14"/>
    </row>
    <row r="7415" spans="1:14" ht="47.25">
      <c r="A7415" s="6">
        <v>7414</v>
      </c>
      <c r="B7415" s="8" t="s">
        <v>28807</v>
      </c>
      <c r="C7415" s="9" t="s">
        <v>28815</v>
      </c>
      <c r="D7415" s="10" t="s">
        <v>20239</v>
      </c>
      <c r="E7415" s="11" t="s">
        <v>28816</v>
      </c>
      <c r="F7415" s="6">
        <v>107138</v>
      </c>
      <c r="G7415" s="6" t="s">
        <v>7168</v>
      </c>
      <c r="H7415" s="16">
        <v>7733935.4000000004</v>
      </c>
      <c r="I7415" s="12">
        <v>42978</v>
      </c>
      <c r="J7415" s="12">
        <v>43342</v>
      </c>
      <c r="K7415" s="15">
        <v>3152385</v>
      </c>
      <c r="L7415" s="13" t="s">
        <v>14</v>
      </c>
      <c r="M7415" s="7">
        <v>1</v>
      </c>
      <c r="N7415" s="14"/>
    </row>
    <row r="7416" spans="1:14" ht="63">
      <c r="A7416" s="6">
        <v>7415</v>
      </c>
      <c r="B7416" s="8" t="s">
        <v>28807</v>
      </c>
      <c r="C7416" s="9" t="s">
        <v>28817</v>
      </c>
      <c r="D7416" s="10" t="s">
        <v>16575</v>
      </c>
      <c r="E7416" s="11" t="s">
        <v>28818</v>
      </c>
      <c r="F7416" s="6">
        <v>315226</v>
      </c>
      <c r="G7416" s="6" t="s">
        <v>7168</v>
      </c>
      <c r="H7416" s="16">
        <v>80303789.319999993</v>
      </c>
      <c r="I7416" s="12">
        <v>43698</v>
      </c>
      <c r="J7416" s="12">
        <v>44056</v>
      </c>
      <c r="K7416" s="15">
        <v>78778180</v>
      </c>
      <c r="L7416" s="13" t="s">
        <v>70</v>
      </c>
      <c r="M7416" s="7">
        <v>1</v>
      </c>
      <c r="N7416" s="14"/>
    </row>
    <row r="7417" spans="1:14" ht="63">
      <c r="A7417" s="6">
        <v>7416</v>
      </c>
      <c r="B7417" s="8" t="s">
        <v>28807</v>
      </c>
      <c r="C7417" s="9" t="s">
        <v>28819</v>
      </c>
      <c r="D7417" s="10" t="s">
        <v>16575</v>
      </c>
      <c r="E7417" s="11" t="s">
        <v>28818</v>
      </c>
      <c r="F7417" s="6">
        <v>315226</v>
      </c>
      <c r="G7417" s="6" t="s">
        <v>7168</v>
      </c>
      <c r="H7417" s="16">
        <v>80303789.319999993</v>
      </c>
      <c r="I7417" s="12">
        <v>43698</v>
      </c>
      <c r="J7417" s="12">
        <v>44056</v>
      </c>
      <c r="K7417" s="15">
        <v>40023872</v>
      </c>
      <c r="L7417" s="13" t="s">
        <v>70</v>
      </c>
      <c r="M7417" s="7">
        <v>0.51</v>
      </c>
      <c r="N7417" s="14"/>
    </row>
    <row r="7418" spans="1:14" ht="78.75">
      <c r="A7418" s="6">
        <v>7417</v>
      </c>
      <c r="B7418" s="8" t="s">
        <v>28807</v>
      </c>
      <c r="C7418" s="9" t="s">
        <v>28820</v>
      </c>
      <c r="D7418" s="10" t="s">
        <v>16575</v>
      </c>
      <c r="E7418" s="11" t="s">
        <v>28818</v>
      </c>
      <c r="F7418" s="6">
        <v>315226</v>
      </c>
      <c r="G7418" s="6" t="s">
        <v>7168</v>
      </c>
      <c r="H7418" s="16">
        <v>80303789.319999993</v>
      </c>
      <c r="I7418" s="12">
        <v>43698</v>
      </c>
      <c r="J7418" s="12">
        <v>44056</v>
      </c>
      <c r="K7418" s="15">
        <v>38454300</v>
      </c>
      <c r="L7418" s="13" t="s">
        <v>70</v>
      </c>
      <c r="M7418" s="7">
        <v>0.49</v>
      </c>
      <c r="N7418" s="14"/>
    </row>
    <row r="7419" spans="1:14" ht="63">
      <c r="A7419" s="6">
        <v>7418</v>
      </c>
      <c r="B7419" s="8" t="s">
        <v>28807</v>
      </c>
      <c r="C7419" s="9" t="s">
        <v>3782</v>
      </c>
      <c r="D7419" s="10" t="s">
        <v>926</v>
      </c>
      <c r="E7419" s="11" t="s">
        <v>28821</v>
      </c>
      <c r="F7419" s="6">
        <v>467239</v>
      </c>
      <c r="G7419" s="6" t="s">
        <v>28822</v>
      </c>
      <c r="H7419" s="16">
        <v>12035980.800000001</v>
      </c>
      <c r="I7419" s="12" t="s">
        <v>9652</v>
      </c>
      <c r="J7419" s="12" t="s">
        <v>28823</v>
      </c>
      <c r="K7419" s="15">
        <v>0</v>
      </c>
      <c r="L7419" s="13" t="s">
        <v>14</v>
      </c>
      <c r="M7419" s="7">
        <v>1</v>
      </c>
      <c r="N7419" s="14"/>
    </row>
    <row r="7420" spans="1:14" ht="63">
      <c r="A7420" s="6">
        <v>7419</v>
      </c>
      <c r="B7420" s="8" t="s">
        <v>28807</v>
      </c>
      <c r="C7420" s="9" t="s">
        <v>3782</v>
      </c>
      <c r="D7420" s="10" t="s">
        <v>926</v>
      </c>
      <c r="E7420" s="11" t="s">
        <v>28824</v>
      </c>
      <c r="F7420" s="6">
        <v>467240</v>
      </c>
      <c r="G7420" s="6" t="s">
        <v>28822</v>
      </c>
      <c r="H7420" s="16">
        <v>13784748.300000001</v>
      </c>
      <c r="I7420" s="12" t="s">
        <v>9652</v>
      </c>
      <c r="J7420" s="12" t="s">
        <v>28823</v>
      </c>
      <c r="K7420" s="15">
        <v>0</v>
      </c>
      <c r="L7420" s="13" t="s">
        <v>14</v>
      </c>
      <c r="M7420" s="7">
        <v>1</v>
      </c>
      <c r="N7420" s="14"/>
    </row>
    <row r="7421" spans="1:14" ht="47.25">
      <c r="A7421" s="6">
        <v>7420</v>
      </c>
      <c r="B7421" s="8" t="s">
        <v>28807</v>
      </c>
      <c r="C7421" s="9" t="s">
        <v>3782</v>
      </c>
      <c r="D7421" s="10" t="s">
        <v>926</v>
      </c>
      <c r="E7421" s="11" t="s">
        <v>28825</v>
      </c>
      <c r="F7421" s="6">
        <v>467238</v>
      </c>
      <c r="G7421" s="6" t="s">
        <v>28822</v>
      </c>
      <c r="H7421" s="16">
        <v>20000177.100000001</v>
      </c>
      <c r="I7421" s="12" t="s">
        <v>9652</v>
      </c>
      <c r="J7421" s="12" t="s">
        <v>28823</v>
      </c>
      <c r="K7421" s="15">
        <v>0</v>
      </c>
      <c r="L7421" s="13" t="s">
        <v>14</v>
      </c>
      <c r="M7421" s="7">
        <v>1</v>
      </c>
      <c r="N7421" s="14"/>
    </row>
    <row r="7422" spans="1:14" ht="189">
      <c r="A7422" s="6">
        <v>7421</v>
      </c>
      <c r="B7422" s="8" t="s">
        <v>28807</v>
      </c>
      <c r="C7422" s="9" t="s">
        <v>28826</v>
      </c>
      <c r="D7422" s="10" t="s">
        <v>28827</v>
      </c>
      <c r="E7422" s="11" t="s">
        <v>28828</v>
      </c>
      <c r="F7422" s="6">
        <v>113252</v>
      </c>
      <c r="G7422" s="6" t="s">
        <v>4773</v>
      </c>
      <c r="H7422" s="16">
        <v>38115356.399999999</v>
      </c>
      <c r="I7422" s="12">
        <v>43030</v>
      </c>
      <c r="J7422" s="12">
        <v>43405</v>
      </c>
      <c r="K7422" s="15">
        <v>7237500</v>
      </c>
      <c r="L7422" s="13" t="s">
        <v>70</v>
      </c>
      <c r="M7422" s="7">
        <v>1</v>
      </c>
      <c r="N7422" s="14"/>
    </row>
    <row r="7423" spans="1:14" ht="189">
      <c r="A7423" s="6">
        <v>7422</v>
      </c>
      <c r="B7423" s="8" t="s">
        <v>28807</v>
      </c>
      <c r="C7423" s="9" t="s">
        <v>28829</v>
      </c>
      <c r="D7423" s="10" t="s">
        <v>28827</v>
      </c>
      <c r="E7423" s="11" t="s">
        <v>28828</v>
      </c>
      <c r="F7423" s="6">
        <v>113252</v>
      </c>
      <c r="G7423" s="6" t="s">
        <v>4773</v>
      </c>
      <c r="H7423" s="16">
        <v>38115356.399999999</v>
      </c>
      <c r="I7423" s="12">
        <v>43030</v>
      </c>
      <c r="J7423" s="12">
        <v>43405</v>
      </c>
      <c r="K7423" s="15">
        <v>7237500</v>
      </c>
      <c r="L7423" s="13" t="s">
        <v>70</v>
      </c>
      <c r="M7423" s="7">
        <v>0.51</v>
      </c>
      <c r="N7423" s="14"/>
    </row>
    <row r="7424" spans="1:14" ht="189">
      <c r="A7424" s="6">
        <v>7423</v>
      </c>
      <c r="B7424" s="8" t="s">
        <v>28807</v>
      </c>
      <c r="C7424" s="9" t="s">
        <v>28830</v>
      </c>
      <c r="D7424" s="10"/>
      <c r="E7424" s="11" t="s">
        <v>28828</v>
      </c>
      <c r="F7424" s="6">
        <v>113252</v>
      </c>
      <c r="G7424" s="6" t="s">
        <v>4773</v>
      </c>
      <c r="H7424" s="16">
        <v>38115356.399999999</v>
      </c>
      <c r="I7424" s="12">
        <v>43031</v>
      </c>
      <c r="J7424" s="12">
        <v>43406</v>
      </c>
      <c r="K7424" s="15">
        <v>16887500</v>
      </c>
      <c r="L7424" s="13" t="s">
        <v>70</v>
      </c>
      <c r="M7424" s="7">
        <v>0.49</v>
      </c>
      <c r="N7424" s="14"/>
    </row>
    <row r="7425" spans="1:14" ht="63">
      <c r="A7425" s="6">
        <v>7424</v>
      </c>
      <c r="B7425" s="8" t="s">
        <v>28807</v>
      </c>
      <c r="C7425" s="9" t="s">
        <v>28831</v>
      </c>
      <c r="D7425" s="10" t="s">
        <v>7688</v>
      </c>
      <c r="E7425" s="11" t="s">
        <v>28832</v>
      </c>
      <c r="F7425" s="6">
        <v>278257</v>
      </c>
      <c r="G7425" s="6" t="s">
        <v>4773</v>
      </c>
      <c r="H7425" s="16">
        <v>20071401.100000001</v>
      </c>
      <c r="I7425" s="12">
        <v>43532</v>
      </c>
      <c r="J7425" s="12">
        <v>43897</v>
      </c>
      <c r="K7425" s="15">
        <v>12088917</v>
      </c>
      <c r="L7425" s="13" t="s">
        <v>14</v>
      </c>
      <c r="M7425" s="7">
        <v>1</v>
      </c>
      <c r="N7425" s="14"/>
    </row>
    <row r="7426" spans="1:14" ht="63">
      <c r="A7426" s="6">
        <v>7425</v>
      </c>
      <c r="B7426" s="8" t="s">
        <v>28807</v>
      </c>
      <c r="C7426" s="9" t="s">
        <v>28833</v>
      </c>
      <c r="D7426" s="10" t="s">
        <v>28834</v>
      </c>
      <c r="E7426" s="11" t="s">
        <v>28835</v>
      </c>
      <c r="F7426" s="6">
        <v>226696</v>
      </c>
      <c r="G7426" s="6" t="s">
        <v>4773</v>
      </c>
      <c r="H7426" s="16">
        <v>63614996.149999999</v>
      </c>
      <c r="I7426" s="12">
        <v>43514</v>
      </c>
      <c r="J7426" s="12">
        <v>44060</v>
      </c>
      <c r="K7426" s="15">
        <v>38594836</v>
      </c>
      <c r="L7426" s="13" t="s">
        <v>70</v>
      </c>
      <c r="M7426" s="7">
        <v>0.8</v>
      </c>
      <c r="N7426" s="14"/>
    </row>
    <row r="7427" spans="1:14" ht="63">
      <c r="A7427" s="6">
        <v>7426</v>
      </c>
      <c r="B7427" s="8" t="s">
        <v>28807</v>
      </c>
      <c r="C7427" s="9" t="s">
        <v>28836</v>
      </c>
      <c r="D7427" s="10" t="s">
        <v>28834</v>
      </c>
      <c r="E7427" s="11" t="s">
        <v>28835</v>
      </c>
      <c r="F7427" s="6">
        <v>226696</v>
      </c>
      <c r="G7427" s="6" t="s">
        <v>4773</v>
      </c>
      <c r="H7427" s="16">
        <v>63614996.149999999</v>
      </c>
      <c r="I7427" s="12">
        <v>43515</v>
      </c>
      <c r="J7427" s="12">
        <v>44061</v>
      </c>
      <c r="K7427" s="15">
        <v>38594836</v>
      </c>
      <c r="L7427" s="13" t="s">
        <v>70</v>
      </c>
      <c r="M7427" s="7">
        <v>0.1</v>
      </c>
      <c r="N7427" s="14"/>
    </row>
    <row r="7428" spans="1:14" ht="63">
      <c r="A7428" s="6">
        <v>7427</v>
      </c>
      <c r="B7428" s="8" t="s">
        <v>28807</v>
      </c>
      <c r="C7428" s="9" t="s">
        <v>28837</v>
      </c>
      <c r="D7428" s="10" t="s">
        <v>28834</v>
      </c>
      <c r="E7428" s="11" t="s">
        <v>28835</v>
      </c>
      <c r="F7428" s="6">
        <v>226696</v>
      </c>
      <c r="G7428" s="6" t="s">
        <v>4773</v>
      </c>
      <c r="H7428" s="16">
        <v>63614996.149999999</v>
      </c>
      <c r="I7428" s="12">
        <v>43516</v>
      </c>
      <c r="J7428" s="12">
        <v>44062</v>
      </c>
      <c r="K7428" s="15">
        <v>38594836</v>
      </c>
      <c r="L7428" s="13" t="s">
        <v>70</v>
      </c>
      <c r="M7428" s="7">
        <v>0.1</v>
      </c>
      <c r="N7428" s="14"/>
    </row>
    <row r="7429" spans="1:14" ht="47.25">
      <c r="A7429" s="6">
        <v>7428</v>
      </c>
      <c r="B7429" s="8" t="s">
        <v>28807</v>
      </c>
      <c r="C7429" s="9" t="s">
        <v>28838</v>
      </c>
      <c r="D7429" s="10" t="s">
        <v>28839</v>
      </c>
      <c r="E7429" s="11" t="s">
        <v>28840</v>
      </c>
      <c r="F7429" s="6">
        <v>216860</v>
      </c>
      <c r="G7429" s="6" t="s">
        <v>77</v>
      </c>
      <c r="H7429" s="16">
        <v>15920100</v>
      </c>
      <c r="I7429" s="12">
        <v>43401</v>
      </c>
      <c r="J7429" s="12">
        <v>43765</v>
      </c>
      <c r="K7429" s="15">
        <v>11076787</v>
      </c>
      <c r="L7429" s="13" t="s">
        <v>14</v>
      </c>
      <c r="M7429" s="7">
        <v>1</v>
      </c>
      <c r="N7429" s="14"/>
    </row>
    <row r="7430" spans="1:14" ht="31.5">
      <c r="A7430" s="6">
        <v>7429</v>
      </c>
      <c r="B7430" s="8" t="s">
        <v>28807</v>
      </c>
      <c r="C7430" s="9" t="s">
        <v>28841</v>
      </c>
      <c r="D7430" s="10" t="s">
        <v>28842</v>
      </c>
      <c r="E7430" s="11" t="s">
        <v>28843</v>
      </c>
      <c r="F7430" s="6">
        <v>254828</v>
      </c>
      <c r="G7430" s="6" t="s">
        <v>77</v>
      </c>
      <c r="H7430" s="16">
        <v>11275550</v>
      </c>
      <c r="I7430" s="12">
        <v>43534</v>
      </c>
      <c r="J7430" s="12">
        <v>43899</v>
      </c>
      <c r="K7430" s="15">
        <v>3237714</v>
      </c>
      <c r="L7430" s="13" t="s">
        <v>14</v>
      </c>
      <c r="M7430" s="7">
        <v>1</v>
      </c>
      <c r="N7430" s="14"/>
    </row>
    <row r="7431" spans="1:14" ht="47.25">
      <c r="A7431" s="6">
        <v>7430</v>
      </c>
      <c r="B7431" s="8" t="s">
        <v>28807</v>
      </c>
      <c r="C7431" s="9" t="s">
        <v>28844</v>
      </c>
      <c r="D7431" s="10" t="s">
        <v>28845</v>
      </c>
      <c r="E7431" s="11" t="s">
        <v>28846</v>
      </c>
      <c r="F7431" s="6">
        <v>362073</v>
      </c>
      <c r="G7431" s="6" t="s">
        <v>77</v>
      </c>
      <c r="H7431" s="16">
        <v>5179400</v>
      </c>
      <c r="I7431" s="12">
        <v>43511</v>
      </c>
      <c r="J7431" s="12">
        <v>44120</v>
      </c>
      <c r="K7431" s="15">
        <v>0</v>
      </c>
      <c r="L7431" s="13" t="s">
        <v>14</v>
      </c>
      <c r="M7431" s="7">
        <v>1</v>
      </c>
      <c r="N7431" s="14"/>
    </row>
    <row r="7432" spans="1:14" ht="31.5">
      <c r="A7432" s="6">
        <v>7431</v>
      </c>
      <c r="B7432" s="8" t="s">
        <v>28807</v>
      </c>
      <c r="C7432" s="9" t="s">
        <v>28847</v>
      </c>
      <c r="D7432" s="10" t="s">
        <v>28848</v>
      </c>
      <c r="E7432" s="11" t="s">
        <v>28849</v>
      </c>
      <c r="F7432" s="6">
        <v>386117</v>
      </c>
      <c r="G7432" s="6" t="s">
        <v>77</v>
      </c>
      <c r="H7432" s="16">
        <v>6621500</v>
      </c>
      <c r="I7432" s="12">
        <v>43850</v>
      </c>
      <c r="J7432" s="12">
        <v>44163</v>
      </c>
      <c r="K7432" s="15">
        <v>0</v>
      </c>
      <c r="L7432" s="13" t="s">
        <v>14</v>
      </c>
      <c r="M7432" s="7">
        <v>1</v>
      </c>
      <c r="N7432" s="14"/>
    </row>
    <row r="7433" spans="1:14" ht="31.5">
      <c r="A7433" s="6">
        <v>7432</v>
      </c>
      <c r="B7433" s="8" t="s">
        <v>28807</v>
      </c>
      <c r="C7433" s="9" t="s">
        <v>28850</v>
      </c>
      <c r="D7433" s="10" t="s">
        <v>28851</v>
      </c>
      <c r="E7433" s="11" t="s">
        <v>28852</v>
      </c>
      <c r="F7433" s="6">
        <v>386118</v>
      </c>
      <c r="G7433" s="6" t="s">
        <v>77</v>
      </c>
      <c r="H7433" s="16">
        <v>6512250</v>
      </c>
      <c r="I7433" s="12">
        <v>43850</v>
      </c>
      <c r="J7433" s="12">
        <v>44163</v>
      </c>
      <c r="K7433" s="15">
        <v>0</v>
      </c>
      <c r="L7433" s="13" t="s">
        <v>14</v>
      </c>
      <c r="M7433" s="7">
        <v>1</v>
      </c>
      <c r="N7433" s="14"/>
    </row>
    <row r="7434" spans="1:14" ht="141.75">
      <c r="A7434" s="6">
        <v>7433</v>
      </c>
      <c r="B7434" s="8" t="s">
        <v>28807</v>
      </c>
      <c r="C7434" s="9" t="s">
        <v>28853</v>
      </c>
      <c r="D7434" s="10" t="s">
        <v>28854</v>
      </c>
      <c r="E7434" s="11" t="s">
        <v>28855</v>
      </c>
      <c r="F7434" s="6">
        <v>171757</v>
      </c>
      <c r="G7434" s="6" t="s">
        <v>3596</v>
      </c>
      <c r="H7434" s="16">
        <v>55290132.520999998</v>
      </c>
      <c r="I7434" s="12">
        <v>43317</v>
      </c>
      <c r="J7434" s="12">
        <v>44233</v>
      </c>
      <c r="K7434" s="15">
        <v>19500000</v>
      </c>
      <c r="L7434" s="13" t="s">
        <v>70</v>
      </c>
      <c r="M7434" s="7">
        <v>1</v>
      </c>
      <c r="N7434" s="14"/>
    </row>
    <row r="7435" spans="1:14" ht="141.75">
      <c r="A7435" s="6">
        <v>7434</v>
      </c>
      <c r="B7435" s="8" t="s">
        <v>28807</v>
      </c>
      <c r="C7435" s="9" t="s">
        <v>28853</v>
      </c>
      <c r="D7435" s="10" t="s">
        <v>28854</v>
      </c>
      <c r="E7435" s="11" t="s">
        <v>28855</v>
      </c>
      <c r="F7435" s="6">
        <v>171757</v>
      </c>
      <c r="G7435" s="6" t="s">
        <v>3596</v>
      </c>
      <c r="H7435" s="16">
        <v>55290132.520999998</v>
      </c>
      <c r="I7435" s="12">
        <v>43317</v>
      </c>
      <c r="J7435" s="12">
        <v>43865</v>
      </c>
      <c r="K7435" s="15">
        <v>0</v>
      </c>
      <c r="L7435" s="13" t="s">
        <v>70</v>
      </c>
      <c r="M7435" s="7">
        <v>0.51</v>
      </c>
      <c r="N7435" s="14"/>
    </row>
    <row r="7436" spans="1:14" ht="141.75">
      <c r="A7436" s="6">
        <v>7435</v>
      </c>
      <c r="B7436" s="8" t="s">
        <v>28807</v>
      </c>
      <c r="C7436" s="9" t="s">
        <v>28856</v>
      </c>
      <c r="D7436" s="10" t="s">
        <v>28854</v>
      </c>
      <c r="E7436" s="11" t="s">
        <v>28855</v>
      </c>
      <c r="F7436" s="6">
        <v>171758</v>
      </c>
      <c r="G7436" s="6" t="s">
        <v>3596</v>
      </c>
      <c r="H7436" s="16">
        <v>55290133.520999998</v>
      </c>
      <c r="I7436" s="12">
        <v>43317</v>
      </c>
      <c r="J7436" s="12">
        <v>43865</v>
      </c>
      <c r="K7436" s="15">
        <v>0</v>
      </c>
      <c r="L7436" s="13" t="s">
        <v>70</v>
      </c>
      <c r="M7436" s="7">
        <v>0.49</v>
      </c>
      <c r="N7436" s="14"/>
    </row>
    <row r="7437" spans="1:14" ht="31.5">
      <c r="A7437" s="6">
        <v>7436</v>
      </c>
      <c r="B7437" s="8" t="s">
        <v>28807</v>
      </c>
      <c r="C7437" s="9" t="s">
        <v>28857</v>
      </c>
      <c r="D7437" s="10" t="s">
        <v>4779</v>
      </c>
      <c r="E7437" s="11" t="s">
        <v>28858</v>
      </c>
      <c r="F7437" s="6">
        <v>414168</v>
      </c>
      <c r="G7437" s="6" t="s">
        <v>340</v>
      </c>
      <c r="H7437" s="16">
        <v>49981458.399999999</v>
      </c>
      <c r="I7437" s="12">
        <v>44018</v>
      </c>
      <c r="J7437" s="12">
        <v>44378</v>
      </c>
      <c r="K7437" s="15"/>
      <c r="L7437" s="13" t="s">
        <v>14</v>
      </c>
      <c r="M7437" s="7">
        <v>1</v>
      </c>
      <c r="N7437" s="14"/>
    </row>
    <row r="7438" spans="1:14" ht="31.5">
      <c r="A7438" s="6">
        <v>7437</v>
      </c>
      <c r="B7438" s="8" t="s">
        <v>28807</v>
      </c>
      <c r="C7438" s="9" t="s">
        <v>28857</v>
      </c>
      <c r="D7438" s="10" t="s">
        <v>4779</v>
      </c>
      <c r="E7438" s="11" t="s">
        <v>28858</v>
      </c>
      <c r="F7438" s="6">
        <v>414169</v>
      </c>
      <c r="G7438" s="6" t="s">
        <v>340</v>
      </c>
      <c r="H7438" s="16">
        <v>53191872.82</v>
      </c>
      <c r="I7438" s="12">
        <v>44018</v>
      </c>
      <c r="J7438" s="12">
        <v>44378</v>
      </c>
      <c r="K7438" s="15"/>
      <c r="L7438" s="13" t="s">
        <v>14</v>
      </c>
      <c r="M7438" s="7">
        <v>1</v>
      </c>
      <c r="N7438" s="14"/>
    </row>
    <row r="7439" spans="1:14" ht="31.5">
      <c r="A7439" s="6">
        <v>7438</v>
      </c>
      <c r="B7439" s="8" t="s">
        <v>28807</v>
      </c>
      <c r="C7439" s="9" t="s">
        <v>28859</v>
      </c>
      <c r="D7439" s="10" t="s">
        <v>28860</v>
      </c>
      <c r="E7439" s="11" t="s">
        <v>28861</v>
      </c>
      <c r="F7439" s="6">
        <v>427443</v>
      </c>
      <c r="G7439" s="6" t="s">
        <v>340</v>
      </c>
      <c r="H7439" s="16">
        <v>13240872.949999999</v>
      </c>
      <c r="I7439" s="12">
        <v>43803</v>
      </c>
      <c r="J7439" s="12">
        <v>44173</v>
      </c>
      <c r="K7439" s="15">
        <v>13238312.9</v>
      </c>
      <c r="L7439" s="13" t="s">
        <v>14</v>
      </c>
      <c r="M7439" s="7">
        <v>1</v>
      </c>
      <c r="N7439" s="14"/>
    </row>
    <row r="7440" spans="1:14" ht="47.25">
      <c r="A7440" s="6">
        <v>7439</v>
      </c>
      <c r="B7440" s="8" t="s">
        <v>28807</v>
      </c>
      <c r="C7440" s="9" t="s">
        <v>28862</v>
      </c>
      <c r="D7440" s="10" t="s">
        <v>28863</v>
      </c>
      <c r="E7440" s="11" t="s">
        <v>28864</v>
      </c>
      <c r="F7440" s="6">
        <v>366024</v>
      </c>
      <c r="G7440" s="6" t="s">
        <v>340</v>
      </c>
      <c r="H7440" s="16">
        <v>20848950.489999998</v>
      </c>
      <c r="I7440" s="12">
        <v>43849</v>
      </c>
      <c r="J7440" s="12">
        <v>44214</v>
      </c>
      <c r="K7440" s="15">
        <v>14674220</v>
      </c>
      <c r="L7440" s="13" t="s">
        <v>70</v>
      </c>
      <c r="M7440" s="7">
        <v>1</v>
      </c>
      <c r="N7440" s="14"/>
    </row>
    <row r="7441" spans="1:14" ht="47.25">
      <c r="A7441" s="6">
        <v>7440</v>
      </c>
      <c r="B7441" s="8" t="s">
        <v>28807</v>
      </c>
      <c r="C7441" s="9" t="s">
        <v>28862</v>
      </c>
      <c r="D7441" s="10" t="s">
        <v>28863</v>
      </c>
      <c r="E7441" s="11" t="s">
        <v>28864</v>
      </c>
      <c r="F7441" s="6">
        <v>366024</v>
      </c>
      <c r="G7441" s="6" t="s">
        <v>340</v>
      </c>
      <c r="H7441" s="16">
        <v>20848950.489999998</v>
      </c>
      <c r="I7441" s="12">
        <v>43849</v>
      </c>
      <c r="J7441" s="12">
        <v>44214</v>
      </c>
      <c r="K7441" s="15">
        <v>8804532</v>
      </c>
      <c r="L7441" s="13" t="s">
        <v>70</v>
      </c>
      <c r="M7441" s="7">
        <v>0.6</v>
      </c>
      <c r="N7441" s="14"/>
    </row>
    <row r="7442" spans="1:14" ht="47.25">
      <c r="A7442" s="6">
        <v>7441</v>
      </c>
      <c r="B7442" s="8" t="s">
        <v>28807</v>
      </c>
      <c r="C7442" s="9" t="s">
        <v>28865</v>
      </c>
      <c r="D7442" s="10" t="s">
        <v>28863</v>
      </c>
      <c r="E7442" s="11" t="s">
        <v>28864</v>
      </c>
      <c r="F7442" s="6">
        <v>366024</v>
      </c>
      <c r="G7442" s="6" t="s">
        <v>340</v>
      </c>
      <c r="H7442" s="16">
        <v>20848950.489999998</v>
      </c>
      <c r="I7442" s="12">
        <v>43850</v>
      </c>
      <c r="J7442" s="12">
        <v>44215</v>
      </c>
      <c r="K7442" s="15">
        <v>5969632</v>
      </c>
      <c r="L7442" s="13" t="s">
        <v>70</v>
      </c>
      <c r="M7442" s="7">
        <v>0.4</v>
      </c>
      <c r="N7442" s="14"/>
    </row>
    <row r="7443" spans="1:14" ht="47.25">
      <c r="A7443" s="6">
        <v>7442</v>
      </c>
      <c r="B7443" s="8" t="s">
        <v>28807</v>
      </c>
      <c r="C7443" s="9" t="s">
        <v>28866</v>
      </c>
      <c r="D7443" s="10" t="s">
        <v>28867</v>
      </c>
      <c r="E7443" s="11" t="s">
        <v>28868</v>
      </c>
      <c r="F7443" s="6">
        <v>376591</v>
      </c>
      <c r="G7443" s="6" t="s">
        <v>340</v>
      </c>
      <c r="H7443" s="16">
        <v>27279278.390000001</v>
      </c>
      <c r="I7443" s="12">
        <v>43878</v>
      </c>
      <c r="J7443" s="12">
        <v>44424</v>
      </c>
      <c r="K7443" s="15">
        <v>0</v>
      </c>
      <c r="L7443" s="13" t="s">
        <v>70</v>
      </c>
      <c r="M7443" s="7">
        <v>1</v>
      </c>
      <c r="N7443" s="14"/>
    </row>
    <row r="7444" spans="1:14" ht="47.25">
      <c r="A7444" s="6">
        <v>7443</v>
      </c>
      <c r="B7444" s="8" t="s">
        <v>28807</v>
      </c>
      <c r="C7444" s="9" t="s">
        <v>28866</v>
      </c>
      <c r="D7444" s="10" t="s">
        <v>28867</v>
      </c>
      <c r="E7444" s="11" t="s">
        <v>28868</v>
      </c>
      <c r="F7444" s="6">
        <v>376591</v>
      </c>
      <c r="G7444" s="6" t="s">
        <v>340</v>
      </c>
      <c r="H7444" s="16">
        <v>27279278.390000001</v>
      </c>
      <c r="I7444" s="12">
        <v>43878</v>
      </c>
      <c r="J7444" s="12">
        <v>44424</v>
      </c>
      <c r="K7444" s="15">
        <v>0</v>
      </c>
      <c r="L7444" s="13" t="s">
        <v>70</v>
      </c>
      <c r="M7444" s="7">
        <v>0.5</v>
      </c>
      <c r="N7444" s="14"/>
    </row>
    <row r="7445" spans="1:14" ht="31.5">
      <c r="A7445" s="6">
        <v>7444</v>
      </c>
      <c r="B7445" s="8" t="s">
        <v>28807</v>
      </c>
      <c r="C7445" s="9" t="s">
        <v>28869</v>
      </c>
      <c r="D7445" s="10" t="s">
        <v>28867</v>
      </c>
      <c r="E7445" s="11" t="s">
        <v>28868</v>
      </c>
      <c r="F7445" s="6">
        <v>376591</v>
      </c>
      <c r="G7445" s="6" t="s">
        <v>340</v>
      </c>
      <c r="H7445" s="16">
        <v>27279278.390000001</v>
      </c>
      <c r="I7445" s="12">
        <v>43879</v>
      </c>
      <c r="J7445" s="12">
        <v>44425</v>
      </c>
      <c r="K7445" s="15">
        <v>0</v>
      </c>
      <c r="L7445" s="13" t="s">
        <v>70</v>
      </c>
      <c r="M7445" s="7">
        <v>0.25</v>
      </c>
      <c r="N7445" s="14"/>
    </row>
    <row r="7446" spans="1:14" ht="31.5">
      <c r="A7446" s="6">
        <v>7445</v>
      </c>
      <c r="B7446" s="8" t="s">
        <v>28807</v>
      </c>
      <c r="C7446" s="9" t="s">
        <v>28870</v>
      </c>
      <c r="D7446" s="10" t="s">
        <v>28867</v>
      </c>
      <c r="E7446" s="11" t="s">
        <v>28868</v>
      </c>
      <c r="F7446" s="6">
        <v>376591</v>
      </c>
      <c r="G7446" s="6" t="s">
        <v>340</v>
      </c>
      <c r="H7446" s="16">
        <v>27279278.390000001</v>
      </c>
      <c r="I7446" s="12">
        <v>43880</v>
      </c>
      <c r="J7446" s="12">
        <v>44426</v>
      </c>
      <c r="K7446" s="15">
        <v>0</v>
      </c>
      <c r="L7446" s="13" t="s">
        <v>70</v>
      </c>
      <c r="M7446" s="7">
        <v>0.25</v>
      </c>
      <c r="N7446" s="14"/>
    </row>
    <row r="7447" spans="1:14" ht="47.25">
      <c r="A7447" s="6">
        <v>7446</v>
      </c>
      <c r="B7447" s="8" t="s">
        <v>28807</v>
      </c>
      <c r="C7447" s="9" t="s">
        <v>28871</v>
      </c>
      <c r="D7447" s="10" t="s">
        <v>28872</v>
      </c>
      <c r="E7447" s="11" t="s">
        <v>28873</v>
      </c>
      <c r="F7447" s="6">
        <v>414167</v>
      </c>
      <c r="G7447" s="6" t="s">
        <v>340</v>
      </c>
      <c r="H7447" s="16">
        <v>1992349.5</v>
      </c>
      <c r="I7447" s="12">
        <v>43966</v>
      </c>
      <c r="J7447" s="12">
        <v>44454</v>
      </c>
      <c r="K7447" s="15">
        <v>0</v>
      </c>
      <c r="L7447" s="13" t="s">
        <v>14</v>
      </c>
      <c r="M7447" s="7">
        <v>1</v>
      </c>
      <c r="N7447" s="14"/>
    </row>
    <row r="7448" spans="1:14" ht="31.5">
      <c r="A7448" s="6">
        <v>7447</v>
      </c>
      <c r="B7448" s="8" t="s">
        <v>28807</v>
      </c>
      <c r="C7448" s="9" t="s">
        <v>28874</v>
      </c>
      <c r="D7448" s="10" t="s">
        <v>28875</v>
      </c>
      <c r="E7448" s="11" t="s">
        <v>28876</v>
      </c>
      <c r="F7448" s="6">
        <v>427442</v>
      </c>
      <c r="G7448" s="6" t="s">
        <v>340</v>
      </c>
      <c r="H7448" s="16">
        <v>5611991.0499999998</v>
      </c>
      <c r="I7448" s="12">
        <v>43966</v>
      </c>
      <c r="J7448" s="12">
        <v>44242</v>
      </c>
      <c r="K7448" s="15">
        <v>0</v>
      </c>
      <c r="L7448" s="13" t="s">
        <v>14</v>
      </c>
      <c r="M7448" s="7">
        <v>1</v>
      </c>
      <c r="N7448" s="14"/>
    </row>
    <row r="7449" spans="1:14" ht="31.5">
      <c r="A7449" s="6">
        <v>7448</v>
      </c>
      <c r="B7449" s="8" t="s">
        <v>28807</v>
      </c>
      <c r="C7449" s="9" t="s">
        <v>28874</v>
      </c>
      <c r="D7449" s="10" t="s">
        <v>28875</v>
      </c>
      <c r="E7449" s="11" t="s">
        <v>28877</v>
      </c>
      <c r="F7449" s="6">
        <v>427442</v>
      </c>
      <c r="G7449" s="6" t="s">
        <v>340</v>
      </c>
      <c r="H7449" s="16">
        <v>5611991.0499999998</v>
      </c>
      <c r="I7449" s="12">
        <v>43966</v>
      </c>
      <c r="J7449" s="12">
        <v>44242</v>
      </c>
      <c r="K7449" s="15">
        <v>0</v>
      </c>
      <c r="L7449" s="13" t="s">
        <v>14</v>
      </c>
      <c r="M7449" s="7">
        <v>1</v>
      </c>
      <c r="N7449" s="14"/>
    </row>
    <row r="7450" spans="1:14" ht="47.25">
      <c r="A7450" s="6">
        <v>7449</v>
      </c>
      <c r="B7450" s="8" t="s">
        <v>28807</v>
      </c>
      <c r="C7450" s="9" t="s">
        <v>28878</v>
      </c>
      <c r="D7450" s="10" t="s">
        <v>28879</v>
      </c>
      <c r="E7450" s="11" t="s">
        <v>28880</v>
      </c>
      <c r="F7450" s="6">
        <v>496072</v>
      </c>
      <c r="G7450" s="6" t="s">
        <v>340</v>
      </c>
      <c r="H7450" s="16">
        <v>18718989.434999999</v>
      </c>
      <c r="I7450" s="12">
        <v>43966</v>
      </c>
      <c r="J7450" s="12">
        <v>44242</v>
      </c>
      <c r="K7450" s="15">
        <v>0</v>
      </c>
      <c r="L7450" s="13" t="s">
        <v>14</v>
      </c>
      <c r="M7450" s="7">
        <v>1</v>
      </c>
      <c r="N7450" s="14"/>
    </row>
    <row r="7451" spans="1:14" ht="141.75">
      <c r="A7451" s="6">
        <v>7450</v>
      </c>
      <c r="B7451" s="8" t="s">
        <v>28807</v>
      </c>
      <c r="C7451" s="9" t="s">
        <v>28881</v>
      </c>
      <c r="D7451" s="10" t="s">
        <v>10984</v>
      </c>
      <c r="E7451" s="11" t="s">
        <v>28882</v>
      </c>
      <c r="F7451" s="6">
        <v>414980</v>
      </c>
      <c r="G7451" s="6" t="s">
        <v>10929</v>
      </c>
      <c r="H7451" s="16">
        <v>14035591.24</v>
      </c>
      <c r="I7451" s="12">
        <v>43905</v>
      </c>
      <c r="J7451" s="12">
        <v>44338</v>
      </c>
      <c r="K7451" s="15">
        <v>0</v>
      </c>
      <c r="L7451" s="13" t="s">
        <v>14</v>
      </c>
      <c r="M7451" s="7">
        <v>1</v>
      </c>
      <c r="N7451" s="14"/>
    </row>
    <row r="7452" spans="1:14" ht="78.75">
      <c r="A7452" s="6">
        <v>7451</v>
      </c>
      <c r="B7452" s="8" t="s">
        <v>28807</v>
      </c>
      <c r="C7452" s="9" t="s">
        <v>28883</v>
      </c>
      <c r="D7452" s="10" t="s">
        <v>25997</v>
      </c>
      <c r="E7452" s="11" t="s">
        <v>28884</v>
      </c>
      <c r="F7452" s="6">
        <v>290929</v>
      </c>
      <c r="G7452" s="6" t="s">
        <v>10929</v>
      </c>
      <c r="H7452" s="16">
        <v>16241461.24</v>
      </c>
      <c r="I7452" s="12">
        <v>43615</v>
      </c>
      <c r="J7452" s="12">
        <v>43981</v>
      </c>
      <c r="K7452" s="15">
        <v>9164025</v>
      </c>
      <c r="L7452" s="13" t="s">
        <v>14</v>
      </c>
      <c r="M7452" s="7">
        <v>1</v>
      </c>
      <c r="N7452" s="14"/>
    </row>
    <row r="7453" spans="1:14" ht="110.25">
      <c r="A7453" s="6">
        <v>7452</v>
      </c>
      <c r="B7453" s="8" t="s">
        <v>28807</v>
      </c>
      <c r="C7453" s="9" t="s">
        <v>28881</v>
      </c>
      <c r="D7453" s="10" t="s">
        <v>10984</v>
      </c>
      <c r="E7453" s="11" t="s">
        <v>28885</v>
      </c>
      <c r="F7453" s="6">
        <v>414981</v>
      </c>
      <c r="G7453" s="6" t="s">
        <v>10929</v>
      </c>
      <c r="H7453" s="16">
        <v>18298929.649999999</v>
      </c>
      <c r="I7453" s="12">
        <v>43919</v>
      </c>
      <c r="J7453" s="12">
        <v>44330</v>
      </c>
      <c r="K7453" s="15">
        <v>0</v>
      </c>
      <c r="L7453" s="13" t="s">
        <v>14</v>
      </c>
      <c r="M7453" s="7">
        <v>1</v>
      </c>
      <c r="N7453" s="14"/>
    </row>
    <row r="7454" spans="1:14" ht="94.5">
      <c r="A7454" s="6">
        <v>7453</v>
      </c>
      <c r="B7454" s="8" t="s">
        <v>28807</v>
      </c>
      <c r="C7454" s="9" t="s">
        <v>28881</v>
      </c>
      <c r="D7454" s="10" t="s">
        <v>10984</v>
      </c>
      <c r="E7454" s="11" t="s">
        <v>28886</v>
      </c>
      <c r="F7454" s="6">
        <v>414982</v>
      </c>
      <c r="G7454" s="6" t="s">
        <v>10929</v>
      </c>
      <c r="H7454" s="16">
        <v>4027967.48</v>
      </c>
      <c r="I7454" s="12">
        <v>43906</v>
      </c>
      <c r="J7454" s="12">
        <v>43872</v>
      </c>
      <c r="K7454" s="15">
        <v>0</v>
      </c>
      <c r="L7454" s="13" t="s">
        <v>14</v>
      </c>
      <c r="M7454" s="7">
        <v>1</v>
      </c>
      <c r="N7454" s="14"/>
    </row>
    <row r="7455" spans="1:14" ht="204.75">
      <c r="A7455" s="6">
        <v>7454</v>
      </c>
      <c r="B7455" s="8" t="s">
        <v>28807</v>
      </c>
      <c r="C7455" s="9" t="s">
        <v>28887</v>
      </c>
      <c r="D7455" s="10" t="s">
        <v>7688</v>
      </c>
      <c r="E7455" s="11" t="s">
        <v>28888</v>
      </c>
      <c r="F7455" s="6">
        <v>298930</v>
      </c>
      <c r="G7455" s="6" t="s">
        <v>10929</v>
      </c>
      <c r="H7455" s="16">
        <v>14962086.189999999</v>
      </c>
      <c r="I7455" s="12">
        <v>43632</v>
      </c>
      <c r="J7455" s="12">
        <v>43998</v>
      </c>
      <c r="K7455" s="15">
        <v>5749291</v>
      </c>
      <c r="L7455" s="13" t="s">
        <v>14</v>
      </c>
      <c r="M7455" s="7">
        <v>1</v>
      </c>
      <c r="N7455" s="14"/>
    </row>
    <row r="7456" spans="1:14" ht="126">
      <c r="A7456" s="6">
        <v>7455</v>
      </c>
      <c r="B7456" s="8" t="s">
        <v>28807</v>
      </c>
      <c r="C7456" s="9" t="s">
        <v>28889</v>
      </c>
      <c r="D7456" s="10" t="s">
        <v>26019</v>
      </c>
      <c r="E7456" s="11" t="s">
        <v>28890</v>
      </c>
      <c r="F7456" s="6">
        <v>298928</v>
      </c>
      <c r="G7456" s="6" t="s">
        <v>10929</v>
      </c>
      <c r="H7456" s="16">
        <v>21156136.309999999</v>
      </c>
      <c r="I7456" s="12">
        <v>43632</v>
      </c>
      <c r="J7456" s="12">
        <v>43983</v>
      </c>
      <c r="K7456" s="15">
        <v>4647843</v>
      </c>
      <c r="L7456" s="13" t="s">
        <v>14</v>
      </c>
      <c r="M7456" s="7">
        <v>1</v>
      </c>
      <c r="N7456" s="14"/>
    </row>
    <row r="7457" spans="1:14" ht="78.75">
      <c r="A7457" s="6">
        <v>7456</v>
      </c>
      <c r="B7457" s="8" t="s">
        <v>28807</v>
      </c>
      <c r="C7457" s="9" t="s">
        <v>28891</v>
      </c>
      <c r="D7457" s="10" t="s">
        <v>28892</v>
      </c>
      <c r="E7457" s="11" t="s">
        <v>28893</v>
      </c>
      <c r="F7457" s="6">
        <v>290935</v>
      </c>
      <c r="G7457" s="6" t="s">
        <v>10929</v>
      </c>
      <c r="H7457" s="16">
        <v>18424739.359999999</v>
      </c>
      <c r="I7457" s="12">
        <v>43615</v>
      </c>
      <c r="J7457" s="12">
        <v>43981</v>
      </c>
      <c r="K7457" s="15">
        <v>5779701</v>
      </c>
      <c r="L7457" s="13" t="s">
        <v>14</v>
      </c>
      <c r="M7457" s="7">
        <v>1</v>
      </c>
      <c r="N7457" s="14"/>
    </row>
    <row r="7458" spans="1:14" ht="94.5">
      <c r="A7458" s="6">
        <v>7457</v>
      </c>
      <c r="B7458" s="8" t="s">
        <v>28807</v>
      </c>
      <c r="C7458" s="9" t="s">
        <v>28894</v>
      </c>
      <c r="D7458" s="10" t="s">
        <v>28892</v>
      </c>
      <c r="E7458" s="11" t="s">
        <v>28895</v>
      </c>
      <c r="F7458" s="6">
        <v>397349</v>
      </c>
      <c r="G7458" s="6" t="s">
        <v>10929</v>
      </c>
      <c r="H7458" s="16">
        <v>5907689.7199999997</v>
      </c>
      <c r="I7458" s="12">
        <v>43878</v>
      </c>
      <c r="J7458" s="12">
        <v>44066</v>
      </c>
      <c r="K7458" s="15">
        <v>0</v>
      </c>
      <c r="L7458" s="13" t="s">
        <v>14</v>
      </c>
      <c r="M7458" s="7">
        <v>1</v>
      </c>
      <c r="N7458" s="14"/>
    </row>
    <row r="7459" spans="1:14" ht="63">
      <c r="A7459" s="6">
        <v>7458</v>
      </c>
      <c r="B7459" s="8" t="s">
        <v>28807</v>
      </c>
      <c r="C7459" s="9" t="s">
        <v>28896</v>
      </c>
      <c r="D7459" s="10" t="s">
        <v>28897</v>
      </c>
      <c r="E7459" s="11" t="s">
        <v>28898</v>
      </c>
      <c r="F7459" s="6">
        <v>453401</v>
      </c>
      <c r="G7459" s="6" t="s">
        <v>10929</v>
      </c>
      <c r="H7459" s="16">
        <v>7632304.2400000002</v>
      </c>
      <c r="I7459" s="12">
        <v>44032</v>
      </c>
      <c r="J7459" s="12">
        <v>44403</v>
      </c>
      <c r="K7459" s="15">
        <v>0</v>
      </c>
      <c r="L7459" s="13" t="s">
        <v>14</v>
      </c>
      <c r="M7459" s="7">
        <v>1</v>
      </c>
      <c r="N7459" s="14"/>
    </row>
    <row r="7460" spans="1:14" ht="78.75">
      <c r="A7460" s="6">
        <v>7459</v>
      </c>
      <c r="B7460" s="8" t="s">
        <v>28807</v>
      </c>
      <c r="C7460" s="9" t="s">
        <v>28899</v>
      </c>
      <c r="D7460" s="10" t="s">
        <v>28892</v>
      </c>
      <c r="E7460" s="11" t="s">
        <v>28900</v>
      </c>
      <c r="F7460" s="6">
        <v>453402</v>
      </c>
      <c r="G7460" s="6" t="s">
        <v>10929</v>
      </c>
      <c r="H7460" s="16" t="s">
        <v>28901</v>
      </c>
      <c r="I7460" s="12">
        <v>44032</v>
      </c>
      <c r="J7460" s="12">
        <v>44403</v>
      </c>
      <c r="K7460" s="15">
        <v>0</v>
      </c>
      <c r="L7460" s="13" t="s">
        <v>14</v>
      </c>
      <c r="M7460" s="7">
        <v>1</v>
      </c>
      <c r="N7460" s="14"/>
    </row>
    <row r="7461" spans="1:14" ht="78.75">
      <c r="A7461" s="6">
        <v>7460</v>
      </c>
      <c r="B7461" s="8" t="s">
        <v>28807</v>
      </c>
      <c r="C7461" s="9" t="s">
        <v>28899</v>
      </c>
      <c r="D7461" s="10" t="s">
        <v>28892</v>
      </c>
      <c r="E7461" s="11" t="s">
        <v>28902</v>
      </c>
      <c r="F7461" s="6">
        <v>453403</v>
      </c>
      <c r="G7461" s="6" t="s">
        <v>10929</v>
      </c>
      <c r="H7461" s="16">
        <v>14169272.810000001</v>
      </c>
      <c r="I7461" s="12">
        <v>44032</v>
      </c>
      <c r="J7461" s="12">
        <v>44403</v>
      </c>
      <c r="K7461" s="15">
        <v>0</v>
      </c>
      <c r="L7461" s="13" t="s">
        <v>14</v>
      </c>
      <c r="M7461" s="7">
        <v>1</v>
      </c>
      <c r="N7461" s="14"/>
    </row>
    <row r="7462" spans="1:14" ht="78.75">
      <c r="A7462" s="6">
        <v>7461</v>
      </c>
      <c r="B7462" s="8" t="s">
        <v>28807</v>
      </c>
      <c r="C7462" s="9" t="s">
        <v>28903</v>
      </c>
      <c r="D7462" s="10" t="s">
        <v>11148</v>
      </c>
      <c r="E7462" s="11" t="s">
        <v>28904</v>
      </c>
      <c r="F7462" s="6">
        <v>483831</v>
      </c>
      <c r="G7462" s="6" t="s">
        <v>10929</v>
      </c>
      <c r="H7462" s="16">
        <v>11583546.119999999</v>
      </c>
      <c r="I7462" s="12">
        <v>44032</v>
      </c>
      <c r="J7462" s="12">
        <v>44403</v>
      </c>
      <c r="K7462" s="15">
        <v>0</v>
      </c>
      <c r="L7462" s="13" t="s">
        <v>14</v>
      </c>
      <c r="M7462" s="7">
        <v>1</v>
      </c>
      <c r="N7462" s="14"/>
    </row>
    <row r="7463" spans="1:14" ht="118.5">
      <c r="A7463" s="6">
        <v>7462</v>
      </c>
      <c r="B7463" s="8" t="s">
        <v>28807</v>
      </c>
      <c r="C7463" s="9" t="s">
        <v>28905</v>
      </c>
      <c r="D7463" s="10" t="s">
        <v>28906</v>
      </c>
      <c r="E7463" s="11" t="s">
        <v>28907</v>
      </c>
      <c r="F7463" s="6">
        <v>290934</v>
      </c>
      <c r="G7463" s="6" t="s">
        <v>10929</v>
      </c>
      <c r="H7463" s="16">
        <v>15698506.57</v>
      </c>
      <c r="I7463" s="12">
        <v>43615</v>
      </c>
      <c r="J7463" s="12">
        <v>43981</v>
      </c>
      <c r="K7463" s="15">
        <v>8981947</v>
      </c>
      <c r="L7463" s="13" t="s">
        <v>14</v>
      </c>
      <c r="M7463" s="7">
        <v>1</v>
      </c>
      <c r="N7463" s="14"/>
    </row>
    <row r="7464" spans="1:14" ht="94.5">
      <c r="A7464" s="6">
        <v>7463</v>
      </c>
      <c r="B7464" s="8" t="s">
        <v>28807</v>
      </c>
      <c r="C7464" s="9" t="s">
        <v>28908</v>
      </c>
      <c r="D7464" s="10" t="s">
        <v>28909</v>
      </c>
      <c r="E7464" s="11" t="s">
        <v>28910</v>
      </c>
      <c r="F7464" s="6">
        <v>290927</v>
      </c>
      <c r="G7464" s="6" t="s">
        <v>10929</v>
      </c>
      <c r="H7464" s="16">
        <v>7348308.9000000004</v>
      </c>
      <c r="I7464" s="12">
        <v>43611</v>
      </c>
      <c r="J7464" s="12">
        <v>44347</v>
      </c>
      <c r="K7464" s="15">
        <v>2668854</v>
      </c>
      <c r="L7464" s="13" t="s">
        <v>14</v>
      </c>
      <c r="M7464" s="7">
        <v>1</v>
      </c>
      <c r="N7464" s="14"/>
    </row>
    <row r="7465" spans="1:14" ht="63">
      <c r="A7465" s="6">
        <v>7464</v>
      </c>
      <c r="B7465" s="8" t="s">
        <v>28807</v>
      </c>
      <c r="C7465" s="9" t="s">
        <v>28911</v>
      </c>
      <c r="D7465" s="10" t="s">
        <v>28912</v>
      </c>
      <c r="E7465" s="11" t="s">
        <v>28913</v>
      </c>
      <c r="F7465" s="6">
        <v>414983</v>
      </c>
      <c r="G7465" s="6" t="s">
        <v>10929</v>
      </c>
      <c r="H7465" s="16">
        <v>15980384.43</v>
      </c>
      <c r="I7465" s="12">
        <v>43906</v>
      </c>
      <c r="J7465" s="12">
        <v>44330</v>
      </c>
      <c r="K7465" s="15">
        <v>0</v>
      </c>
      <c r="L7465" s="13" t="s">
        <v>14</v>
      </c>
      <c r="M7465" s="7">
        <v>1</v>
      </c>
      <c r="N7465" s="14"/>
    </row>
    <row r="7466" spans="1:14" ht="63">
      <c r="A7466" s="6">
        <v>7465</v>
      </c>
      <c r="B7466" s="8" t="s">
        <v>28807</v>
      </c>
      <c r="C7466" s="9" t="s">
        <v>28914</v>
      </c>
      <c r="D7466" s="10" t="s">
        <v>28915</v>
      </c>
      <c r="E7466" s="11" t="s">
        <v>28916</v>
      </c>
      <c r="F7466" s="6">
        <v>453404</v>
      </c>
      <c r="G7466" s="6" t="s">
        <v>10929</v>
      </c>
      <c r="H7466" s="16" t="s">
        <v>28917</v>
      </c>
      <c r="I7466" s="12">
        <v>44032</v>
      </c>
      <c r="J7466" s="12">
        <v>44255</v>
      </c>
      <c r="K7466" s="15">
        <v>0</v>
      </c>
      <c r="L7466" s="13" t="s">
        <v>14</v>
      </c>
      <c r="M7466" s="7">
        <v>1</v>
      </c>
      <c r="N7466" s="14"/>
    </row>
    <row r="7467" spans="1:14" ht="63">
      <c r="A7467" s="6">
        <v>7466</v>
      </c>
      <c r="B7467" s="8" t="s">
        <v>28807</v>
      </c>
      <c r="C7467" s="9" t="s">
        <v>28887</v>
      </c>
      <c r="D7467" s="10" t="s">
        <v>7688</v>
      </c>
      <c r="E7467" s="11" t="s">
        <v>28918</v>
      </c>
      <c r="F7467" s="6">
        <v>290933</v>
      </c>
      <c r="G7467" s="6" t="s">
        <v>10929</v>
      </c>
      <c r="H7467" s="16">
        <v>14211257.300000001</v>
      </c>
      <c r="I7467" s="12">
        <v>43615</v>
      </c>
      <c r="J7467" s="12">
        <v>43981</v>
      </c>
      <c r="K7467" s="15">
        <v>0</v>
      </c>
      <c r="L7467" s="13" t="s">
        <v>14</v>
      </c>
      <c r="M7467" s="7">
        <v>1</v>
      </c>
      <c r="N7467" s="14"/>
    </row>
    <row r="7468" spans="1:14" ht="63">
      <c r="A7468" s="6">
        <v>7467</v>
      </c>
      <c r="B7468" s="8" t="s">
        <v>28807</v>
      </c>
      <c r="C7468" s="9" t="s">
        <v>28889</v>
      </c>
      <c r="D7468" s="10" t="s">
        <v>26019</v>
      </c>
      <c r="E7468" s="11" t="s">
        <v>28919</v>
      </c>
      <c r="F7468" s="6">
        <v>298929</v>
      </c>
      <c r="G7468" s="6" t="s">
        <v>10929</v>
      </c>
      <c r="H7468" s="16">
        <v>9828649</v>
      </c>
      <c r="I7468" s="12">
        <v>43632</v>
      </c>
      <c r="J7468" s="12">
        <v>43998</v>
      </c>
      <c r="K7468" s="15">
        <v>0</v>
      </c>
      <c r="L7468" s="13" t="s">
        <v>14</v>
      </c>
      <c r="M7468" s="7">
        <v>1</v>
      </c>
      <c r="N7468" s="14"/>
    </row>
    <row r="7469" spans="1:14" ht="63">
      <c r="A7469" s="6">
        <v>7468</v>
      </c>
      <c r="B7469" s="8" t="s">
        <v>28807</v>
      </c>
      <c r="C7469" s="9" t="s">
        <v>28920</v>
      </c>
      <c r="D7469" s="10" t="s">
        <v>19053</v>
      </c>
      <c r="E7469" s="11" t="s">
        <v>28921</v>
      </c>
      <c r="F7469" s="6">
        <v>427445</v>
      </c>
      <c r="G7469" s="6" t="s">
        <v>10929</v>
      </c>
      <c r="H7469" s="16">
        <v>5172960.88</v>
      </c>
      <c r="I7469" s="12">
        <v>43942</v>
      </c>
      <c r="J7469" s="12">
        <v>44453</v>
      </c>
      <c r="K7469" s="15">
        <v>3000000</v>
      </c>
      <c r="L7469" s="13" t="s">
        <v>14</v>
      </c>
      <c r="M7469" s="7">
        <v>1</v>
      </c>
      <c r="N7469" s="14"/>
    </row>
    <row r="7470" spans="1:14" ht="63">
      <c r="A7470" s="6">
        <v>7469</v>
      </c>
      <c r="B7470" s="8" t="s">
        <v>28807</v>
      </c>
      <c r="C7470" s="9" t="s">
        <v>28894</v>
      </c>
      <c r="D7470" s="10" t="s">
        <v>28892</v>
      </c>
      <c r="E7470" s="11" t="s">
        <v>28922</v>
      </c>
      <c r="F7470" s="6">
        <v>397351</v>
      </c>
      <c r="G7470" s="6" t="s">
        <v>10929</v>
      </c>
      <c r="H7470" s="16">
        <v>2030770.61</v>
      </c>
      <c r="I7470" s="12">
        <v>43878</v>
      </c>
      <c r="J7470" s="12">
        <v>44066</v>
      </c>
      <c r="K7470" s="15">
        <v>0</v>
      </c>
      <c r="L7470" s="13" t="s">
        <v>14</v>
      </c>
      <c r="M7470" s="7">
        <v>1</v>
      </c>
      <c r="N7470" s="14"/>
    </row>
    <row r="7471" spans="1:14" ht="141.75">
      <c r="A7471" s="6">
        <v>7470</v>
      </c>
      <c r="B7471" s="8" t="s">
        <v>28807</v>
      </c>
      <c r="C7471" s="9" t="s">
        <v>28923</v>
      </c>
      <c r="D7471" s="10" t="s">
        <v>10923</v>
      </c>
      <c r="E7471" s="11" t="s">
        <v>28924</v>
      </c>
      <c r="F7471" s="6">
        <v>427444</v>
      </c>
      <c r="G7471" s="6" t="s">
        <v>10929</v>
      </c>
      <c r="H7471" s="16">
        <v>3187498.28</v>
      </c>
      <c r="I7471" s="12">
        <v>43942</v>
      </c>
      <c r="J7471" s="12">
        <v>44241</v>
      </c>
      <c r="K7471" s="15">
        <v>0</v>
      </c>
      <c r="L7471" s="13" t="s">
        <v>14</v>
      </c>
      <c r="M7471" s="7">
        <v>1</v>
      </c>
      <c r="N7471" s="14"/>
    </row>
    <row r="7472" spans="1:14" ht="126">
      <c r="A7472" s="6">
        <v>7471</v>
      </c>
      <c r="B7472" s="8" t="s">
        <v>28807</v>
      </c>
      <c r="C7472" s="9" t="s">
        <v>28925</v>
      </c>
      <c r="D7472" s="10" t="s">
        <v>28926</v>
      </c>
      <c r="E7472" s="11" t="s">
        <v>28927</v>
      </c>
      <c r="F7472" s="6">
        <v>302317</v>
      </c>
      <c r="G7472" s="6" t="s">
        <v>794</v>
      </c>
      <c r="H7472" s="16">
        <v>6522353.25</v>
      </c>
      <c r="I7472" s="12">
        <v>43626</v>
      </c>
      <c r="J7472" s="12">
        <v>43907</v>
      </c>
      <c r="K7472" s="15">
        <v>5023070</v>
      </c>
      <c r="L7472" s="13" t="s">
        <v>14</v>
      </c>
      <c r="M7472" s="7">
        <v>1</v>
      </c>
      <c r="N7472" s="14"/>
    </row>
    <row r="7473" spans="1:14" ht="157.5">
      <c r="A7473" s="6">
        <v>7472</v>
      </c>
      <c r="B7473" s="8" t="s">
        <v>28807</v>
      </c>
      <c r="C7473" s="9" t="s">
        <v>28928</v>
      </c>
      <c r="D7473" s="10" t="s">
        <v>10923</v>
      </c>
      <c r="E7473" s="11" t="s">
        <v>28929</v>
      </c>
      <c r="F7473" s="6">
        <v>302320</v>
      </c>
      <c r="G7473" s="6" t="s">
        <v>794</v>
      </c>
      <c r="H7473" s="16">
        <v>12682490</v>
      </c>
      <c r="I7473" s="12">
        <v>43632</v>
      </c>
      <c r="J7473" s="12">
        <v>44005</v>
      </c>
      <c r="K7473" s="15">
        <v>5936905</v>
      </c>
      <c r="L7473" s="13" t="s">
        <v>14</v>
      </c>
      <c r="M7473" s="7">
        <v>1</v>
      </c>
      <c r="N7473" s="14"/>
    </row>
    <row r="7474" spans="1:14" ht="173.25">
      <c r="A7474" s="6">
        <v>7473</v>
      </c>
      <c r="B7474" s="8" t="s">
        <v>28807</v>
      </c>
      <c r="C7474" s="9" t="s">
        <v>28930</v>
      </c>
      <c r="D7474" s="10"/>
      <c r="E7474" s="11" t="s">
        <v>28931</v>
      </c>
      <c r="F7474" s="6">
        <v>380153</v>
      </c>
      <c r="G7474" s="6" t="s">
        <v>794</v>
      </c>
      <c r="H7474" s="16">
        <v>10037881.449999999</v>
      </c>
      <c r="I7474" s="12">
        <v>43842</v>
      </c>
      <c r="J7474" s="12">
        <v>44214</v>
      </c>
      <c r="K7474" s="15">
        <v>300000</v>
      </c>
      <c r="L7474" s="13" t="s">
        <v>14</v>
      </c>
      <c r="M7474" s="7">
        <v>1</v>
      </c>
      <c r="N7474" s="14"/>
    </row>
    <row r="7475" spans="1:14" ht="94.5">
      <c r="A7475" s="6">
        <v>7474</v>
      </c>
      <c r="B7475" s="8" t="s">
        <v>28807</v>
      </c>
      <c r="C7475" s="9" t="s">
        <v>28932</v>
      </c>
      <c r="D7475" s="10" t="s">
        <v>28933</v>
      </c>
      <c r="E7475" s="11" t="s">
        <v>28934</v>
      </c>
      <c r="F7475" s="6">
        <v>380136</v>
      </c>
      <c r="G7475" s="6" t="s">
        <v>794</v>
      </c>
      <c r="H7475" s="16">
        <v>6887060.1500000004</v>
      </c>
      <c r="I7475" s="12">
        <v>43842</v>
      </c>
      <c r="J7475" s="12">
        <v>44214</v>
      </c>
      <c r="K7475" s="15"/>
      <c r="L7475" s="13" t="s">
        <v>14</v>
      </c>
      <c r="M7475" s="7">
        <v>1</v>
      </c>
      <c r="N7475" s="14"/>
    </row>
    <row r="7476" spans="1:14" ht="157.5">
      <c r="A7476" s="6">
        <v>7475</v>
      </c>
      <c r="B7476" s="8" t="s">
        <v>28807</v>
      </c>
      <c r="C7476" s="9" t="s">
        <v>28935</v>
      </c>
      <c r="D7476" s="10" t="s">
        <v>28936</v>
      </c>
      <c r="E7476" s="11" t="s">
        <v>28937</v>
      </c>
      <c r="F7476" s="6">
        <v>380137</v>
      </c>
      <c r="G7476" s="6" t="s">
        <v>794</v>
      </c>
      <c r="H7476" s="16">
        <v>5798672.7000000002</v>
      </c>
      <c r="I7476" s="12">
        <v>43842</v>
      </c>
      <c r="J7476" s="12">
        <v>44214</v>
      </c>
      <c r="K7476" s="15">
        <v>0</v>
      </c>
      <c r="L7476" s="13" t="s">
        <v>14</v>
      </c>
      <c r="M7476" s="7">
        <v>1</v>
      </c>
      <c r="N7476" s="14"/>
    </row>
    <row r="7477" spans="1:14" ht="236.25">
      <c r="A7477" s="6">
        <v>7476</v>
      </c>
      <c r="B7477" s="8" t="s">
        <v>28807</v>
      </c>
      <c r="C7477" s="9" t="s">
        <v>28938</v>
      </c>
      <c r="D7477" s="10" t="s">
        <v>28872</v>
      </c>
      <c r="E7477" s="11" t="s">
        <v>28939</v>
      </c>
      <c r="F7477" s="6">
        <v>386115</v>
      </c>
      <c r="G7477" s="6" t="s">
        <v>794</v>
      </c>
      <c r="H7477" s="16">
        <v>14216353</v>
      </c>
      <c r="I7477" s="12">
        <v>43871</v>
      </c>
      <c r="J7477" s="12">
        <v>43937</v>
      </c>
      <c r="K7477" s="15">
        <v>1700000</v>
      </c>
      <c r="L7477" s="13" t="s">
        <v>14</v>
      </c>
      <c r="M7477" s="7">
        <v>1</v>
      </c>
      <c r="N7477" s="14"/>
    </row>
    <row r="7478" spans="1:14" ht="47.25">
      <c r="A7478" s="6">
        <v>7477</v>
      </c>
      <c r="B7478" s="8" t="s">
        <v>28807</v>
      </c>
      <c r="C7478" s="9" t="s">
        <v>28940</v>
      </c>
      <c r="D7478" s="10" t="s">
        <v>28941</v>
      </c>
      <c r="E7478" s="11" t="s">
        <v>28942</v>
      </c>
      <c r="F7478" s="6">
        <v>386106</v>
      </c>
      <c r="G7478" s="6" t="s">
        <v>794</v>
      </c>
      <c r="H7478" s="16">
        <v>9575277.0500000007</v>
      </c>
      <c r="I7478" s="12">
        <v>43871</v>
      </c>
      <c r="J7478" s="12">
        <v>43937</v>
      </c>
      <c r="K7478" s="15"/>
      <c r="L7478" s="13" t="s">
        <v>14</v>
      </c>
      <c r="M7478" s="7">
        <v>1</v>
      </c>
      <c r="N7478" s="14"/>
    </row>
    <row r="7479" spans="1:14" ht="252">
      <c r="A7479" s="6">
        <v>7478</v>
      </c>
      <c r="B7479" s="8" t="s">
        <v>28807</v>
      </c>
      <c r="C7479" s="9" t="s">
        <v>28943</v>
      </c>
      <c r="D7479" s="10" t="s">
        <v>28944</v>
      </c>
      <c r="E7479" s="11" t="s">
        <v>28945</v>
      </c>
      <c r="F7479" s="6">
        <v>386109</v>
      </c>
      <c r="G7479" s="6" t="s">
        <v>794</v>
      </c>
      <c r="H7479" s="16">
        <v>13272028.199999999</v>
      </c>
      <c r="I7479" s="12">
        <v>43871</v>
      </c>
      <c r="J7479" s="12">
        <v>44243</v>
      </c>
      <c r="K7479" s="15"/>
      <c r="L7479" s="13" t="s">
        <v>14</v>
      </c>
      <c r="M7479" s="7">
        <v>1</v>
      </c>
      <c r="N7479" s="14"/>
    </row>
    <row r="7480" spans="1:14" ht="78.75">
      <c r="A7480" s="6">
        <v>7479</v>
      </c>
      <c r="B7480" s="8" t="s">
        <v>28807</v>
      </c>
      <c r="C7480" s="9" t="s">
        <v>28946</v>
      </c>
      <c r="D7480" s="10" t="s">
        <v>28947</v>
      </c>
      <c r="E7480" s="11" t="s">
        <v>28948</v>
      </c>
      <c r="F7480" s="6">
        <v>400910</v>
      </c>
      <c r="G7480" s="6" t="s">
        <v>794</v>
      </c>
      <c r="H7480" s="16">
        <v>3487381</v>
      </c>
      <c r="I7480" s="12">
        <v>43905</v>
      </c>
      <c r="J7480" s="12">
        <v>44064</v>
      </c>
      <c r="K7480" s="15"/>
      <c r="L7480" s="13" t="s">
        <v>14</v>
      </c>
      <c r="M7480" s="7">
        <v>1</v>
      </c>
      <c r="N7480" s="14"/>
    </row>
    <row r="7481" spans="1:14" ht="94.5">
      <c r="A7481" s="6">
        <v>7480</v>
      </c>
      <c r="B7481" s="8" t="s">
        <v>28807</v>
      </c>
      <c r="C7481" s="9" t="s">
        <v>28946</v>
      </c>
      <c r="D7481" s="10" t="s">
        <v>28947</v>
      </c>
      <c r="E7481" s="11" t="s">
        <v>28949</v>
      </c>
      <c r="F7481" s="6">
        <v>400912</v>
      </c>
      <c r="G7481" s="6" t="s">
        <v>794</v>
      </c>
      <c r="H7481" s="16">
        <v>3464246</v>
      </c>
      <c r="I7481" s="12">
        <v>43905</v>
      </c>
      <c r="J7481" s="12">
        <v>44064</v>
      </c>
      <c r="K7481" s="15"/>
      <c r="L7481" s="13" t="s">
        <v>14</v>
      </c>
      <c r="M7481" s="7">
        <v>1</v>
      </c>
      <c r="N7481" s="14"/>
    </row>
    <row r="7482" spans="1:14" ht="63">
      <c r="A7482" s="6">
        <v>7481</v>
      </c>
      <c r="B7482" s="8" t="s">
        <v>28807</v>
      </c>
      <c r="C7482" s="9" t="s">
        <v>28950</v>
      </c>
      <c r="D7482" s="10" t="s">
        <v>11167</v>
      </c>
      <c r="E7482" s="11" t="s">
        <v>28951</v>
      </c>
      <c r="F7482" s="6">
        <v>400914</v>
      </c>
      <c r="G7482" s="6" t="s">
        <v>794</v>
      </c>
      <c r="H7482" s="16">
        <v>1798056</v>
      </c>
      <c r="I7482" s="12">
        <v>43905</v>
      </c>
      <c r="J7482" s="12">
        <v>44064</v>
      </c>
      <c r="K7482" s="15"/>
      <c r="L7482" s="13" t="s">
        <v>14</v>
      </c>
      <c r="M7482" s="7">
        <v>1</v>
      </c>
      <c r="N7482" s="14"/>
    </row>
    <row r="7483" spans="1:14" ht="141.75">
      <c r="A7483" s="6">
        <v>7482</v>
      </c>
      <c r="B7483" s="8" t="s">
        <v>28807</v>
      </c>
      <c r="C7483" s="9" t="s">
        <v>28952</v>
      </c>
      <c r="D7483" s="10" t="s">
        <v>28953</v>
      </c>
      <c r="E7483" s="11" t="s">
        <v>28954</v>
      </c>
      <c r="F7483" s="6">
        <v>400908</v>
      </c>
      <c r="G7483" s="6" t="s">
        <v>794</v>
      </c>
      <c r="H7483" s="16">
        <v>11157357.65</v>
      </c>
      <c r="I7483" s="12">
        <v>43905</v>
      </c>
      <c r="J7483" s="12">
        <v>44317</v>
      </c>
      <c r="K7483" s="15">
        <v>0</v>
      </c>
      <c r="L7483" s="13" t="s">
        <v>14</v>
      </c>
      <c r="M7483" s="7">
        <v>1</v>
      </c>
      <c r="N7483" s="14"/>
    </row>
    <row r="7484" spans="1:14" ht="110.25">
      <c r="A7484" s="6">
        <v>7483</v>
      </c>
      <c r="B7484" s="8" t="s">
        <v>28807</v>
      </c>
      <c r="C7484" s="9" t="s">
        <v>28955</v>
      </c>
      <c r="D7484" s="10" t="s">
        <v>11133</v>
      </c>
      <c r="E7484" s="11" t="s">
        <v>28956</v>
      </c>
      <c r="F7484" s="6">
        <v>400911</v>
      </c>
      <c r="G7484" s="6" t="s">
        <v>794</v>
      </c>
      <c r="H7484" s="16">
        <v>1561987</v>
      </c>
      <c r="I7484" s="12">
        <v>43905</v>
      </c>
      <c r="J7484" s="12">
        <v>44076</v>
      </c>
      <c r="K7484" s="15">
        <v>0</v>
      </c>
      <c r="L7484" s="13" t="s">
        <v>14</v>
      </c>
      <c r="M7484" s="7">
        <v>1</v>
      </c>
      <c r="N7484" s="14"/>
    </row>
    <row r="7485" spans="1:14" ht="204.75">
      <c r="A7485" s="6">
        <v>7484</v>
      </c>
      <c r="B7485" s="8" t="s">
        <v>28807</v>
      </c>
      <c r="C7485" s="9" t="s">
        <v>28957</v>
      </c>
      <c r="D7485" s="10" t="s">
        <v>28958</v>
      </c>
      <c r="E7485" s="11" t="s">
        <v>28959</v>
      </c>
      <c r="F7485" s="6">
        <v>331883</v>
      </c>
      <c r="G7485" s="6" t="s">
        <v>1587</v>
      </c>
      <c r="H7485" s="16">
        <v>106411786.79000001</v>
      </c>
      <c r="I7485" s="12">
        <v>43758</v>
      </c>
      <c r="J7485" s="12">
        <v>44306</v>
      </c>
      <c r="K7485" s="15">
        <v>22723307</v>
      </c>
      <c r="L7485" s="13" t="s">
        <v>70</v>
      </c>
      <c r="M7485" s="7">
        <v>1</v>
      </c>
      <c r="N7485" s="14"/>
    </row>
    <row r="7486" spans="1:14" ht="204.75">
      <c r="A7486" s="6">
        <v>7485</v>
      </c>
      <c r="B7486" s="8" t="s">
        <v>28807</v>
      </c>
      <c r="C7486" s="9" t="s">
        <v>28960</v>
      </c>
      <c r="D7486" s="10" t="s">
        <v>28958</v>
      </c>
      <c r="E7486" s="11" t="s">
        <v>28959</v>
      </c>
      <c r="F7486" s="6">
        <v>331883</v>
      </c>
      <c r="G7486" s="6" t="s">
        <v>1587</v>
      </c>
      <c r="H7486" s="16">
        <v>106411786.79000001</v>
      </c>
      <c r="I7486" s="12">
        <v>43758</v>
      </c>
      <c r="J7486" s="12">
        <v>44306</v>
      </c>
      <c r="K7486" s="15">
        <v>17042480</v>
      </c>
      <c r="L7486" s="13" t="s">
        <v>70</v>
      </c>
      <c r="M7486" s="7">
        <v>0.75</v>
      </c>
      <c r="N7486" s="14"/>
    </row>
    <row r="7487" spans="1:14" ht="204.75">
      <c r="A7487" s="6">
        <v>7486</v>
      </c>
      <c r="B7487" s="8" t="s">
        <v>28807</v>
      </c>
      <c r="C7487" s="9" t="s">
        <v>28961</v>
      </c>
      <c r="D7487" s="10" t="s">
        <v>28958</v>
      </c>
      <c r="E7487" s="11" t="s">
        <v>28959</v>
      </c>
      <c r="F7487" s="6">
        <v>331883</v>
      </c>
      <c r="G7487" s="6" t="s">
        <v>1587</v>
      </c>
      <c r="H7487" s="16"/>
      <c r="I7487" s="12">
        <v>43758</v>
      </c>
      <c r="J7487" s="12">
        <v>44306</v>
      </c>
      <c r="K7487" s="15">
        <v>5680827</v>
      </c>
      <c r="L7487" s="13" t="s">
        <v>70</v>
      </c>
      <c r="M7487" s="7">
        <v>0.25</v>
      </c>
      <c r="N7487" s="14"/>
    </row>
    <row r="7488" spans="1:14" ht="157.5">
      <c r="A7488" s="6">
        <v>7487</v>
      </c>
      <c r="B7488" s="8" t="s">
        <v>28807</v>
      </c>
      <c r="C7488" s="9" t="s">
        <v>28962</v>
      </c>
      <c r="D7488" s="10" t="s">
        <v>28963</v>
      </c>
      <c r="E7488" s="11" t="s">
        <v>28964</v>
      </c>
      <c r="F7488" s="6">
        <v>331884</v>
      </c>
      <c r="G7488" s="6" t="s">
        <v>1587</v>
      </c>
      <c r="H7488" s="16">
        <v>22286324</v>
      </c>
      <c r="I7488" s="12">
        <v>43758</v>
      </c>
      <c r="J7488" s="12">
        <v>44306</v>
      </c>
      <c r="K7488" s="15">
        <v>20286323</v>
      </c>
      <c r="L7488" s="13" t="s">
        <v>70</v>
      </c>
      <c r="M7488" s="7">
        <v>1</v>
      </c>
      <c r="N7488" s="14"/>
    </row>
    <row r="7489" spans="1:14" ht="157.5">
      <c r="A7489" s="6">
        <v>7488</v>
      </c>
      <c r="B7489" s="8" t="s">
        <v>28807</v>
      </c>
      <c r="C7489" s="9" t="s">
        <v>28965</v>
      </c>
      <c r="D7489" s="10" t="s">
        <v>6146</v>
      </c>
      <c r="E7489" s="11" t="s">
        <v>28964</v>
      </c>
      <c r="F7489" s="6">
        <v>331884</v>
      </c>
      <c r="G7489" s="6" t="s">
        <v>1587</v>
      </c>
      <c r="H7489" s="16">
        <v>208865488.38999999</v>
      </c>
      <c r="I7489" s="12">
        <v>43758</v>
      </c>
      <c r="J7489" s="12">
        <v>44306</v>
      </c>
      <c r="K7489" s="15">
        <v>10346025</v>
      </c>
      <c r="L7489" s="13" t="s">
        <v>70</v>
      </c>
      <c r="M7489" s="7">
        <v>0.51</v>
      </c>
      <c r="N7489" s="14"/>
    </row>
    <row r="7490" spans="1:14" ht="157.5">
      <c r="A7490" s="6">
        <v>7489</v>
      </c>
      <c r="B7490" s="8" t="s">
        <v>28807</v>
      </c>
      <c r="C7490" s="9" t="s">
        <v>28966</v>
      </c>
      <c r="D7490" s="10" t="s">
        <v>10979</v>
      </c>
      <c r="E7490" s="11" t="s">
        <v>28964</v>
      </c>
      <c r="F7490" s="6">
        <v>331884</v>
      </c>
      <c r="G7490" s="6" t="s">
        <v>1587</v>
      </c>
      <c r="H7490" s="16"/>
      <c r="I7490" s="12"/>
      <c r="J7490" s="12"/>
      <c r="K7490" s="15">
        <v>9940299</v>
      </c>
      <c r="L7490" s="13" t="s">
        <v>70</v>
      </c>
      <c r="M7490" s="7">
        <v>0.49</v>
      </c>
      <c r="N7490" s="14"/>
    </row>
    <row r="7491" spans="1:14" ht="94.5">
      <c r="A7491" s="6">
        <v>7490</v>
      </c>
      <c r="B7491" s="8" t="s">
        <v>28807</v>
      </c>
      <c r="C7491" s="9" t="s">
        <v>28967</v>
      </c>
      <c r="D7491" s="10" t="s">
        <v>28968</v>
      </c>
      <c r="E7491" s="11" t="s">
        <v>28969</v>
      </c>
      <c r="F7491" s="6">
        <v>331885</v>
      </c>
      <c r="G7491" s="6" t="s">
        <v>1587</v>
      </c>
      <c r="H7491" s="16">
        <v>101006432.986</v>
      </c>
      <c r="I7491" s="12">
        <v>43758</v>
      </c>
      <c r="J7491" s="12">
        <v>44306</v>
      </c>
      <c r="K7491" s="15">
        <v>5954362</v>
      </c>
      <c r="L7491" s="13" t="s">
        <v>70</v>
      </c>
      <c r="M7491" s="7">
        <v>1</v>
      </c>
      <c r="N7491" s="14"/>
    </row>
    <row r="7492" spans="1:14" ht="94.5">
      <c r="A7492" s="6">
        <v>7491</v>
      </c>
      <c r="B7492" s="8" t="s">
        <v>28807</v>
      </c>
      <c r="C7492" s="9" t="s">
        <v>28970</v>
      </c>
      <c r="D7492" s="10" t="s">
        <v>28968</v>
      </c>
      <c r="E7492" s="11" t="s">
        <v>28969</v>
      </c>
      <c r="F7492" s="6">
        <v>331885</v>
      </c>
      <c r="G7492" s="6" t="s">
        <v>1587</v>
      </c>
      <c r="H7492" s="16">
        <v>101006432.986</v>
      </c>
      <c r="I7492" s="12">
        <v>43758</v>
      </c>
      <c r="J7492" s="12">
        <v>44306</v>
      </c>
      <c r="K7492" s="15">
        <v>5954362</v>
      </c>
      <c r="L7492" s="13" t="s">
        <v>70</v>
      </c>
      <c r="M7492" s="7">
        <v>0.5</v>
      </c>
      <c r="N7492" s="14"/>
    </row>
    <row r="7493" spans="1:14" ht="94.5">
      <c r="A7493" s="6">
        <v>7492</v>
      </c>
      <c r="B7493" s="8" t="s">
        <v>28807</v>
      </c>
      <c r="C7493" s="9" t="s">
        <v>28971</v>
      </c>
      <c r="D7493" s="10" t="s">
        <v>28968</v>
      </c>
      <c r="E7493" s="11" t="s">
        <v>28969</v>
      </c>
      <c r="F7493" s="6"/>
      <c r="G7493" s="6" t="s">
        <v>1587</v>
      </c>
      <c r="H7493" s="16">
        <v>101006432.986</v>
      </c>
      <c r="I7493" s="12">
        <v>43758</v>
      </c>
      <c r="J7493" s="12">
        <v>44306</v>
      </c>
      <c r="K7493" s="15"/>
      <c r="L7493" s="13" t="s">
        <v>70</v>
      </c>
      <c r="M7493" s="7">
        <v>0.3</v>
      </c>
      <c r="N7493" s="14"/>
    </row>
    <row r="7494" spans="1:14" ht="94.5">
      <c r="A7494" s="6">
        <v>7493</v>
      </c>
      <c r="B7494" s="8" t="s">
        <v>28807</v>
      </c>
      <c r="C7494" s="9" t="s">
        <v>28911</v>
      </c>
      <c r="D7494" s="10"/>
      <c r="E7494" s="11" t="s">
        <v>28969</v>
      </c>
      <c r="F7494" s="6"/>
      <c r="G7494" s="6" t="s">
        <v>1587</v>
      </c>
      <c r="H7494" s="16">
        <v>101006432.986</v>
      </c>
      <c r="I7494" s="12">
        <v>43759</v>
      </c>
      <c r="J7494" s="12">
        <v>44307</v>
      </c>
      <c r="K7494" s="15"/>
      <c r="L7494" s="13" t="s">
        <v>70</v>
      </c>
      <c r="M7494" s="7">
        <v>0.2</v>
      </c>
      <c r="N7494" s="14"/>
    </row>
    <row r="7495" spans="1:14" ht="47.25">
      <c r="A7495" s="6">
        <v>7494</v>
      </c>
      <c r="B7495" s="8" t="s">
        <v>28807</v>
      </c>
      <c r="C7495" s="9" t="s">
        <v>28972</v>
      </c>
      <c r="D7495" s="10" t="s">
        <v>28973</v>
      </c>
      <c r="E7495" s="11" t="s">
        <v>28974</v>
      </c>
      <c r="F7495" s="6">
        <v>427446</v>
      </c>
      <c r="G7495" s="6" t="s">
        <v>801</v>
      </c>
      <c r="H7495" s="16">
        <v>22812101.296</v>
      </c>
      <c r="I7495" s="12">
        <v>44010</v>
      </c>
      <c r="J7495" s="12">
        <v>44566</v>
      </c>
      <c r="K7495" s="15">
        <v>2428648</v>
      </c>
      <c r="L7495" s="13" t="s">
        <v>70</v>
      </c>
      <c r="M7495" s="7">
        <v>1</v>
      </c>
      <c r="N7495" s="14"/>
    </row>
    <row r="7496" spans="1:14" ht="110.25">
      <c r="A7496" s="6">
        <v>7495</v>
      </c>
      <c r="B7496" s="8" t="s">
        <v>28807</v>
      </c>
      <c r="C7496" s="9" t="s">
        <v>28975</v>
      </c>
      <c r="D7496" s="10" t="s">
        <v>28976</v>
      </c>
      <c r="E7496" s="11" t="s">
        <v>28974</v>
      </c>
      <c r="F7496" s="6">
        <v>427446</v>
      </c>
      <c r="G7496" s="6" t="s">
        <v>801</v>
      </c>
      <c r="H7496" s="16">
        <v>22812101.296</v>
      </c>
      <c r="I7496" s="12">
        <v>44010</v>
      </c>
      <c r="J7496" s="12">
        <v>44566</v>
      </c>
      <c r="K7496" s="15">
        <v>0</v>
      </c>
      <c r="L7496" s="13" t="s">
        <v>70</v>
      </c>
      <c r="M7496" s="7">
        <v>0.51</v>
      </c>
      <c r="N7496" s="14"/>
    </row>
    <row r="7497" spans="1:14" ht="63">
      <c r="A7497" s="6">
        <v>7496</v>
      </c>
      <c r="B7497" s="8" t="s">
        <v>28807</v>
      </c>
      <c r="C7497" s="9" t="s">
        <v>28977</v>
      </c>
      <c r="D7497" s="10" t="s">
        <v>20239</v>
      </c>
      <c r="E7497" s="11" t="s">
        <v>28974</v>
      </c>
      <c r="F7497" s="6">
        <v>427446</v>
      </c>
      <c r="G7497" s="6" t="s">
        <v>801</v>
      </c>
      <c r="H7497" s="16">
        <v>22812102.296</v>
      </c>
      <c r="I7497" s="12">
        <v>44010</v>
      </c>
      <c r="J7497" s="12">
        <v>44566</v>
      </c>
      <c r="K7497" s="15"/>
      <c r="L7497" s="13" t="s">
        <v>70</v>
      </c>
      <c r="M7497" s="7">
        <v>0.49</v>
      </c>
      <c r="N7497" s="14"/>
    </row>
    <row r="7498" spans="1:14" ht="47.25">
      <c r="A7498" s="6">
        <v>7497</v>
      </c>
      <c r="B7498" s="8" t="s">
        <v>28807</v>
      </c>
      <c r="C7498" s="9" t="s">
        <v>28978</v>
      </c>
      <c r="D7498" s="10" t="s">
        <v>19015</v>
      </c>
      <c r="E7498" s="11" t="s">
        <v>28979</v>
      </c>
      <c r="F7498" s="6">
        <v>414166</v>
      </c>
      <c r="G7498" s="6" t="s">
        <v>801</v>
      </c>
      <c r="H7498" s="16">
        <v>23860478.859999999</v>
      </c>
      <c r="I7498" s="12">
        <v>44003</v>
      </c>
      <c r="J7498" s="12">
        <v>44566</v>
      </c>
      <c r="K7498" s="15">
        <v>0</v>
      </c>
      <c r="L7498" s="13" t="s">
        <v>14</v>
      </c>
      <c r="M7498" s="7">
        <v>1</v>
      </c>
      <c r="N7498" s="14"/>
    </row>
    <row r="7499" spans="1:14" ht="63">
      <c r="A7499" s="6">
        <v>7498</v>
      </c>
      <c r="B7499" s="8" t="s">
        <v>28807</v>
      </c>
      <c r="C7499" s="9" t="s">
        <v>28980</v>
      </c>
      <c r="D7499" s="10" t="s">
        <v>10923</v>
      </c>
      <c r="E7499" s="11" t="s">
        <v>28981</v>
      </c>
      <c r="F7499" s="6">
        <v>427447</v>
      </c>
      <c r="G7499" s="6" t="s">
        <v>801</v>
      </c>
      <c r="H7499" s="16">
        <v>14922000</v>
      </c>
      <c r="I7499" s="12">
        <v>44010</v>
      </c>
      <c r="J7499" s="12">
        <v>44382</v>
      </c>
      <c r="K7499" s="15">
        <v>0</v>
      </c>
      <c r="L7499" s="13" t="s">
        <v>14</v>
      </c>
      <c r="M7499" s="7">
        <v>1</v>
      </c>
      <c r="N7499" s="14"/>
    </row>
    <row r="7500" spans="1:14" ht="204.75">
      <c r="A7500" s="6">
        <v>7499</v>
      </c>
      <c r="B7500" s="8" t="s">
        <v>28807</v>
      </c>
      <c r="C7500" s="9" t="s">
        <v>28982</v>
      </c>
      <c r="D7500" s="10" t="s">
        <v>4939</v>
      </c>
      <c r="E7500" s="11" t="s">
        <v>28983</v>
      </c>
      <c r="F7500" s="6">
        <v>461894</v>
      </c>
      <c r="G7500" s="6" t="s">
        <v>1369</v>
      </c>
      <c r="H7500" s="16">
        <v>5245095.0199999996</v>
      </c>
      <c r="I7500" s="12">
        <v>44116</v>
      </c>
      <c r="J7500" s="12">
        <v>44488</v>
      </c>
      <c r="K7500" s="15">
        <v>0</v>
      </c>
      <c r="L7500" s="13" t="s">
        <v>14</v>
      </c>
      <c r="M7500" s="7">
        <v>1</v>
      </c>
      <c r="N7500" s="14"/>
    </row>
    <row r="7501" spans="1:14" ht="47.25">
      <c r="A7501" s="6">
        <v>7500</v>
      </c>
      <c r="B7501" s="8" t="s">
        <v>28807</v>
      </c>
      <c r="C7501" s="9" t="s">
        <v>28984</v>
      </c>
      <c r="D7501" s="10" t="s">
        <v>28985</v>
      </c>
      <c r="E7501" s="11" t="s">
        <v>28986</v>
      </c>
      <c r="F7501" s="6">
        <v>183592</v>
      </c>
      <c r="G7501" s="6" t="s">
        <v>4738</v>
      </c>
      <c r="H7501" s="16">
        <v>11753187.73</v>
      </c>
      <c r="I7501" s="12">
        <v>43250</v>
      </c>
      <c r="J7501" s="12">
        <v>43607</v>
      </c>
      <c r="K7501" s="15">
        <v>5033392</v>
      </c>
      <c r="L7501" s="13" t="s">
        <v>14</v>
      </c>
      <c r="M7501" s="7">
        <v>1</v>
      </c>
      <c r="N7501" s="14"/>
    </row>
    <row r="7502" spans="1:14" ht="141.75">
      <c r="A7502" s="6">
        <v>7501</v>
      </c>
      <c r="B7502" s="8" t="s">
        <v>28807</v>
      </c>
      <c r="C7502" s="9" t="s">
        <v>28987</v>
      </c>
      <c r="D7502" s="10" t="s">
        <v>28897</v>
      </c>
      <c r="E7502" s="11" t="s">
        <v>28988</v>
      </c>
      <c r="F7502" s="6">
        <v>217566</v>
      </c>
      <c r="G7502" s="6" t="s">
        <v>4738</v>
      </c>
      <c r="H7502" s="16">
        <v>12664459.347999999</v>
      </c>
      <c r="I7502" s="12">
        <v>43401</v>
      </c>
      <c r="J7502" s="12">
        <v>43765</v>
      </c>
      <c r="K7502" s="15">
        <v>10735000</v>
      </c>
      <c r="L7502" s="13" t="s">
        <v>14</v>
      </c>
      <c r="M7502" s="7">
        <v>1</v>
      </c>
      <c r="N7502" s="14"/>
    </row>
    <row r="7503" spans="1:14" ht="94.5">
      <c r="A7503" s="6">
        <v>7502</v>
      </c>
      <c r="B7503" s="8" t="s">
        <v>28807</v>
      </c>
      <c r="C7503" s="9" t="s">
        <v>28989</v>
      </c>
      <c r="D7503" s="10" t="s">
        <v>11191</v>
      </c>
      <c r="E7503" s="11" t="s">
        <v>28990</v>
      </c>
      <c r="F7503" s="6">
        <v>315225</v>
      </c>
      <c r="G7503" s="6" t="s">
        <v>4738</v>
      </c>
      <c r="H7503" s="16" t="s">
        <v>28991</v>
      </c>
      <c r="I7503" s="12">
        <v>43702</v>
      </c>
      <c r="J7503" s="12">
        <v>44060</v>
      </c>
      <c r="K7503" s="15">
        <v>18762509</v>
      </c>
      <c r="L7503" s="13" t="s">
        <v>14</v>
      </c>
      <c r="M7503" s="7">
        <v>1</v>
      </c>
      <c r="N7503" s="14"/>
    </row>
    <row r="7504" spans="1:14" ht="110.25">
      <c r="A7504" s="6">
        <v>7503</v>
      </c>
      <c r="B7504" s="8" t="s">
        <v>28807</v>
      </c>
      <c r="C7504" s="9" t="s">
        <v>28992</v>
      </c>
      <c r="D7504" s="10" t="s">
        <v>28892</v>
      </c>
      <c r="E7504" s="11" t="s">
        <v>28993</v>
      </c>
      <c r="F7504" s="6">
        <v>272963</v>
      </c>
      <c r="G7504" s="6" t="s">
        <v>4738</v>
      </c>
      <c r="H7504" s="16">
        <v>21651907.199999999</v>
      </c>
      <c r="I7504" s="12">
        <v>43608</v>
      </c>
      <c r="J7504" s="12">
        <v>43966</v>
      </c>
      <c r="K7504" s="15">
        <v>7548170</v>
      </c>
      <c r="L7504" s="13" t="s">
        <v>14</v>
      </c>
      <c r="M7504" s="7">
        <v>1</v>
      </c>
      <c r="N7504" s="14"/>
    </row>
    <row r="7505" spans="1:14" ht="173.25">
      <c r="A7505" s="6">
        <v>7504</v>
      </c>
      <c r="B7505" s="8" t="s">
        <v>28807</v>
      </c>
      <c r="C7505" s="9" t="s">
        <v>28989</v>
      </c>
      <c r="D7505" s="10" t="s">
        <v>19053</v>
      </c>
      <c r="E7505" s="11" t="s">
        <v>28994</v>
      </c>
      <c r="F7505" s="6">
        <v>272964</v>
      </c>
      <c r="G7505" s="6" t="s">
        <v>4738</v>
      </c>
      <c r="H7505" s="16">
        <v>27924534.475000001</v>
      </c>
      <c r="I7505" s="12">
        <v>43622</v>
      </c>
      <c r="J7505" s="12">
        <v>44011</v>
      </c>
      <c r="K7505" s="15">
        <v>7387717</v>
      </c>
      <c r="L7505" s="13" t="s">
        <v>14</v>
      </c>
      <c r="M7505" s="7">
        <v>1</v>
      </c>
      <c r="N7505" s="14"/>
    </row>
    <row r="7506" spans="1:14" ht="47.25">
      <c r="A7506" s="6">
        <v>7505</v>
      </c>
      <c r="B7506" s="8" t="s">
        <v>28807</v>
      </c>
      <c r="C7506" s="9" t="s">
        <v>28995</v>
      </c>
      <c r="D7506" s="10" t="s">
        <v>28996</v>
      </c>
      <c r="E7506" s="11" t="s">
        <v>28997</v>
      </c>
      <c r="F7506" s="6">
        <v>366025</v>
      </c>
      <c r="G7506" s="6" t="s">
        <v>4738</v>
      </c>
      <c r="H7506" s="16">
        <v>7706960.3194999993</v>
      </c>
      <c r="I7506" s="12">
        <v>43814</v>
      </c>
      <c r="J7506" s="12">
        <v>43813</v>
      </c>
      <c r="K7506" s="15">
        <v>0</v>
      </c>
      <c r="L7506" s="13" t="s">
        <v>14</v>
      </c>
      <c r="M7506" s="7">
        <v>1</v>
      </c>
      <c r="N7506" s="14"/>
    </row>
    <row r="7507" spans="1:14" ht="110.25">
      <c r="A7507" s="6">
        <v>7506</v>
      </c>
      <c r="B7507" s="8" t="s">
        <v>28807</v>
      </c>
      <c r="C7507" s="9" t="s">
        <v>28998</v>
      </c>
      <c r="D7507" s="10" t="s">
        <v>19053</v>
      </c>
      <c r="E7507" s="11" t="s">
        <v>28999</v>
      </c>
      <c r="F7507" s="6">
        <v>376593</v>
      </c>
      <c r="G7507" s="6" t="s">
        <v>4738</v>
      </c>
      <c r="H7507" s="16">
        <v>20742719.27</v>
      </c>
      <c r="I7507" s="12">
        <v>43885</v>
      </c>
      <c r="J7507" s="12">
        <v>44250</v>
      </c>
      <c r="K7507" s="15">
        <v>0</v>
      </c>
      <c r="L7507" s="13" t="s">
        <v>14</v>
      </c>
      <c r="M7507" s="7">
        <v>1</v>
      </c>
      <c r="N7507" s="14"/>
    </row>
    <row r="7508" spans="1:14" ht="110.25">
      <c r="A7508" s="6">
        <v>7507</v>
      </c>
      <c r="B7508" s="8" t="s">
        <v>28807</v>
      </c>
      <c r="C7508" s="9" t="s">
        <v>29000</v>
      </c>
      <c r="D7508" s="10" t="s">
        <v>29001</v>
      </c>
      <c r="E7508" s="11" t="s">
        <v>29002</v>
      </c>
      <c r="F7508" s="6">
        <v>334923</v>
      </c>
      <c r="G7508" s="6" t="s">
        <v>4738</v>
      </c>
      <c r="H7508" s="16">
        <v>23072111</v>
      </c>
      <c r="I7508" s="12">
        <v>43745</v>
      </c>
      <c r="J7508" s="12">
        <v>44080</v>
      </c>
      <c r="K7508" s="15">
        <v>8317112</v>
      </c>
      <c r="L7508" s="13" t="s">
        <v>14</v>
      </c>
      <c r="M7508" s="7">
        <v>1</v>
      </c>
      <c r="N7508" s="14"/>
    </row>
    <row r="7509" spans="1:14" ht="126">
      <c r="A7509" s="6">
        <v>7508</v>
      </c>
      <c r="B7509" s="8" t="s">
        <v>28807</v>
      </c>
      <c r="C7509" s="9" t="s">
        <v>29003</v>
      </c>
      <c r="D7509" s="10" t="s">
        <v>4779</v>
      </c>
      <c r="E7509" s="11" t="s">
        <v>29004</v>
      </c>
      <c r="F7509" s="6">
        <v>254438</v>
      </c>
      <c r="G7509" s="6" t="s">
        <v>4738</v>
      </c>
      <c r="H7509" s="16">
        <v>21156578.620000001</v>
      </c>
      <c r="I7509" s="12">
        <v>43693</v>
      </c>
      <c r="J7509" s="12">
        <v>44050</v>
      </c>
      <c r="K7509" s="15">
        <v>11275279</v>
      </c>
      <c r="L7509" s="13" t="s">
        <v>14</v>
      </c>
      <c r="M7509" s="7">
        <v>1</v>
      </c>
      <c r="N7509" s="14"/>
    </row>
    <row r="7510" spans="1:14" ht="63">
      <c r="A7510" s="6">
        <v>7509</v>
      </c>
      <c r="B7510" s="8" t="s">
        <v>28807</v>
      </c>
      <c r="C7510" s="9" t="s">
        <v>29005</v>
      </c>
      <c r="D7510" s="10" t="s">
        <v>28926</v>
      </c>
      <c r="E7510" s="11" t="s">
        <v>29006</v>
      </c>
      <c r="F7510" s="6">
        <v>217568</v>
      </c>
      <c r="G7510" s="6" t="s">
        <v>4738</v>
      </c>
      <c r="H7510" s="16">
        <v>8076006.2779999999</v>
      </c>
      <c r="I7510" s="12">
        <v>43408</v>
      </c>
      <c r="J7510" s="12">
        <v>43758</v>
      </c>
      <c r="K7510" s="15">
        <v>5187383</v>
      </c>
      <c r="L7510" s="13" t="s">
        <v>14</v>
      </c>
      <c r="M7510" s="7">
        <v>1</v>
      </c>
      <c r="N7510" s="14"/>
    </row>
    <row r="7511" spans="1:14" ht="236.25">
      <c r="A7511" s="6">
        <v>7510</v>
      </c>
      <c r="B7511" s="8" t="s">
        <v>28807</v>
      </c>
      <c r="C7511" s="9" t="s">
        <v>29007</v>
      </c>
      <c r="D7511" s="10" t="s">
        <v>26019</v>
      </c>
      <c r="E7511" s="11" t="s">
        <v>29008</v>
      </c>
      <c r="F7511" s="6">
        <v>254437</v>
      </c>
      <c r="G7511" s="6" t="s">
        <v>4738</v>
      </c>
      <c r="H7511" s="16">
        <v>34481559.593000002</v>
      </c>
      <c r="I7511" s="12">
        <v>43613</v>
      </c>
      <c r="J7511" s="12">
        <v>43971</v>
      </c>
      <c r="K7511" s="15">
        <v>18776551</v>
      </c>
      <c r="L7511" s="13" t="s">
        <v>14</v>
      </c>
      <c r="M7511" s="7">
        <v>1</v>
      </c>
      <c r="N7511" s="14"/>
    </row>
    <row r="7512" spans="1:14" ht="94.5">
      <c r="A7512" s="6">
        <v>7511</v>
      </c>
      <c r="B7512" s="8" t="s">
        <v>28807</v>
      </c>
      <c r="C7512" s="9" t="s">
        <v>28869</v>
      </c>
      <c r="D7512" s="10" t="s">
        <v>28842</v>
      </c>
      <c r="E7512" s="11" t="s">
        <v>29009</v>
      </c>
      <c r="F7512" s="6">
        <v>298932</v>
      </c>
      <c r="G7512" s="6" t="s">
        <v>4738</v>
      </c>
      <c r="H7512" s="16">
        <v>7885031.9299999997</v>
      </c>
      <c r="I7512" s="12">
        <v>43641</v>
      </c>
      <c r="J7512" s="12">
        <v>43999</v>
      </c>
      <c r="K7512" s="15">
        <v>0</v>
      </c>
      <c r="L7512" s="13" t="s">
        <v>14</v>
      </c>
      <c r="M7512" s="7">
        <v>1</v>
      </c>
      <c r="N7512" s="14"/>
    </row>
    <row r="7513" spans="1:14" ht="78.75">
      <c r="A7513" s="6">
        <v>7512</v>
      </c>
      <c r="B7513" s="8" t="s">
        <v>28807</v>
      </c>
      <c r="C7513" s="9" t="s">
        <v>28869</v>
      </c>
      <c r="D7513" s="10" t="s">
        <v>28842</v>
      </c>
      <c r="E7513" s="11" t="s">
        <v>29010</v>
      </c>
      <c r="F7513" s="6">
        <v>298932</v>
      </c>
      <c r="G7513" s="6" t="s">
        <v>4738</v>
      </c>
      <c r="H7513" s="16">
        <v>16267367.83</v>
      </c>
      <c r="I7513" s="12">
        <v>43641</v>
      </c>
      <c r="J7513" s="12">
        <v>43999</v>
      </c>
      <c r="K7513" s="15">
        <v>10979343</v>
      </c>
      <c r="L7513" s="13" t="s">
        <v>14</v>
      </c>
      <c r="M7513" s="7">
        <v>1</v>
      </c>
      <c r="N7513" s="14"/>
    </row>
    <row r="7514" spans="1:14" ht="126">
      <c r="A7514" s="6">
        <v>7513</v>
      </c>
      <c r="B7514" s="8" t="s">
        <v>28807</v>
      </c>
      <c r="C7514" s="9" t="s">
        <v>28992</v>
      </c>
      <c r="D7514" s="10" t="s">
        <v>28892</v>
      </c>
      <c r="E7514" s="11" t="s">
        <v>29011</v>
      </c>
      <c r="F7514" s="6">
        <v>272974</v>
      </c>
      <c r="G7514" s="6" t="s">
        <v>4738</v>
      </c>
      <c r="H7514" s="16">
        <v>27268828.011</v>
      </c>
      <c r="I7514" s="12">
        <v>43608</v>
      </c>
      <c r="J7514" s="12">
        <v>43966</v>
      </c>
      <c r="K7514" s="15">
        <v>5165000</v>
      </c>
      <c r="L7514" s="13" t="s">
        <v>14</v>
      </c>
      <c r="M7514" s="7">
        <v>1</v>
      </c>
      <c r="N7514" s="14"/>
    </row>
    <row r="7515" spans="1:14" ht="94.5">
      <c r="A7515" s="6">
        <v>7514</v>
      </c>
      <c r="B7515" s="8" t="s">
        <v>28807</v>
      </c>
      <c r="C7515" s="9" t="s">
        <v>29012</v>
      </c>
      <c r="D7515" s="10" t="s">
        <v>19053</v>
      </c>
      <c r="E7515" s="11" t="s">
        <v>29013</v>
      </c>
      <c r="F7515" s="6">
        <v>302095</v>
      </c>
      <c r="G7515" s="6" t="s">
        <v>4738</v>
      </c>
      <c r="H7515" s="16">
        <v>23447515.43</v>
      </c>
      <c r="I7515" s="12">
        <v>43641</v>
      </c>
      <c r="J7515" s="12">
        <v>43999</v>
      </c>
      <c r="K7515" s="15">
        <v>9417115</v>
      </c>
      <c r="L7515" s="13" t="s">
        <v>14</v>
      </c>
      <c r="M7515" s="7">
        <v>1</v>
      </c>
      <c r="N7515" s="14"/>
    </row>
    <row r="7516" spans="1:14" ht="110.25">
      <c r="A7516" s="6">
        <v>7515</v>
      </c>
      <c r="B7516" s="8" t="s">
        <v>28807</v>
      </c>
      <c r="C7516" s="9" t="s">
        <v>29014</v>
      </c>
      <c r="D7516" s="10" t="s">
        <v>29015</v>
      </c>
      <c r="E7516" s="11" t="s">
        <v>29016</v>
      </c>
      <c r="F7516" s="6">
        <v>302096</v>
      </c>
      <c r="G7516" s="6" t="s">
        <v>4738</v>
      </c>
      <c r="H7516" s="16">
        <v>25649511.829999998</v>
      </c>
      <c r="I7516" s="12">
        <v>43641</v>
      </c>
      <c r="J7516" s="12">
        <v>43999</v>
      </c>
      <c r="K7516" s="15">
        <v>14400873</v>
      </c>
      <c r="L7516" s="13" t="s">
        <v>14</v>
      </c>
      <c r="M7516" s="7">
        <v>1</v>
      </c>
      <c r="N7516" s="14"/>
    </row>
    <row r="7517" spans="1:14" ht="126">
      <c r="A7517" s="6">
        <v>7516</v>
      </c>
      <c r="B7517" s="8" t="s">
        <v>28807</v>
      </c>
      <c r="C7517" s="9" t="s">
        <v>28869</v>
      </c>
      <c r="D7517" s="10" t="s">
        <v>28842</v>
      </c>
      <c r="E7517" s="11" t="s">
        <v>29017</v>
      </c>
      <c r="F7517" s="6">
        <v>386120</v>
      </c>
      <c r="G7517" s="6" t="s">
        <v>4738</v>
      </c>
      <c r="H7517" s="16">
        <v>28561032.670000002</v>
      </c>
      <c r="I7517" s="12">
        <v>43885</v>
      </c>
      <c r="J7517" s="12">
        <v>44250</v>
      </c>
      <c r="K7517" s="15">
        <v>0</v>
      </c>
      <c r="L7517" s="13" t="s">
        <v>14</v>
      </c>
      <c r="M7517" s="7">
        <v>1</v>
      </c>
      <c r="N7517" s="14"/>
    </row>
    <row r="7518" spans="1:14" ht="94.5">
      <c r="A7518" s="6">
        <v>7517</v>
      </c>
      <c r="B7518" s="8" t="s">
        <v>28807</v>
      </c>
      <c r="C7518" s="9" t="s">
        <v>29012</v>
      </c>
      <c r="D7518" s="10" t="s">
        <v>19053</v>
      </c>
      <c r="E7518" s="11" t="s">
        <v>29018</v>
      </c>
      <c r="F7518" s="6">
        <v>386121</v>
      </c>
      <c r="G7518" s="6" t="s">
        <v>4738</v>
      </c>
      <c r="H7518" s="16">
        <v>20156527.41</v>
      </c>
      <c r="I7518" s="12">
        <v>43885</v>
      </c>
      <c r="J7518" s="12">
        <v>44250</v>
      </c>
      <c r="K7518" s="15">
        <v>1345000</v>
      </c>
      <c r="L7518" s="13" t="s">
        <v>14</v>
      </c>
      <c r="M7518" s="7">
        <v>1</v>
      </c>
      <c r="N7518" s="14"/>
    </row>
    <row r="7519" spans="1:14" ht="126">
      <c r="A7519" s="6">
        <v>7518</v>
      </c>
      <c r="B7519" s="8" t="s">
        <v>28807</v>
      </c>
      <c r="C7519" s="9" t="s">
        <v>28992</v>
      </c>
      <c r="D7519" s="10" t="s">
        <v>28892</v>
      </c>
      <c r="E7519" s="11" t="s">
        <v>29019</v>
      </c>
      <c r="F7519" s="6">
        <v>386122</v>
      </c>
      <c r="G7519" s="6" t="s">
        <v>4738</v>
      </c>
      <c r="H7519" s="16">
        <v>17456000</v>
      </c>
      <c r="I7519" s="12">
        <v>43885</v>
      </c>
      <c r="J7519" s="12">
        <v>44250</v>
      </c>
      <c r="K7519" s="15">
        <v>0</v>
      </c>
      <c r="L7519" s="13" t="s">
        <v>14</v>
      </c>
      <c r="M7519" s="7">
        <v>1</v>
      </c>
      <c r="N7519" s="14"/>
    </row>
    <row r="7520" spans="1:14" ht="110.25">
      <c r="A7520" s="6">
        <v>7519</v>
      </c>
      <c r="B7520" s="8" t="s">
        <v>28807</v>
      </c>
      <c r="C7520" s="9" t="s">
        <v>28831</v>
      </c>
      <c r="D7520" s="10" t="s">
        <v>7688</v>
      </c>
      <c r="E7520" s="11" t="s">
        <v>29020</v>
      </c>
      <c r="F7520" s="6">
        <v>386124</v>
      </c>
      <c r="G7520" s="6" t="s">
        <v>4738</v>
      </c>
      <c r="H7520" s="16">
        <v>16170981.76</v>
      </c>
      <c r="I7520" s="12">
        <v>43885</v>
      </c>
      <c r="J7520" s="12">
        <v>44250</v>
      </c>
      <c r="K7520" s="15">
        <v>0</v>
      </c>
      <c r="L7520" s="13" t="s">
        <v>14</v>
      </c>
      <c r="M7520" s="7">
        <v>1</v>
      </c>
      <c r="N7520" s="14"/>
    </row>
    <row r="7521" spans="1:14" ht="110.25">
      <c r="A7521" s="6">
        <v>7520</v>
      </c>
      <c r="B7521" s="8" t="s">
        <v>28807</v>
      </c>
      <c r="C7521" s="9" t="s">
        <v>28831</v>
      </c>
      <c r="D7521" s="10" t="s">
        <v>7688</v>
      </c>
      <c r="E7521" s="11" t="s">
        <v>29021</v>
      </c>
      <c r="F7521" s="6">
        <v>236145</v>
      </c>
      <c r="G7521" s="6" t="s">
        <v>4738</v>
      </c>
      <c r="H7521" s="16">
        <v>28237165.780000001</v>
      </c>
      <c r="I7521" s="12">
        <v>43501</v>
      </c>
      <c r="J7521" s="12">
        <v>43865</v>
      </c>
      <c r="K7521" s="15">
        <v>22207683</v>
      </c>
      <c r="L7521" s="13" t="s">
        <v>14</v>
      </c>
      <c r="M7521" s="7">
        <v>1</v>
      </c>
      <c r="N7521" s="14"/>
    </row>
    <row r="7522" spans="1:14" ht="126">
      <c r="A7522" s="6">
        <v>7521</v>
      </c>
      <c r="B7522" s="8" t="s">
        <v>28807</v>
      </c>
      <c r="C7522" s="9" t="s">
        <v>29003</v>
      </c>
      <c r="D7522" s="10" t="s">
        <v>4779</v>
      </c>
      <c r="E7522" s="11" t="s">
        <v>29022</v>
      </c>
      <c r="F7522" s="6">
        <v>272976</v>
      </c>
      <c r="G7522" s="6" t="s">
        <v>4738</v>
      </c>
      <c r="H7522" s="16">
        <v>27267260.710000001</v>
      </c>
      <c r="I7522" s="12">
        <v>43689</v>
      </c>
      <c r="J7522" s="12">
        <v>44047</v>
      </c>
      <c r="K7522" s="15">
        <v>16090972</v>
      </c>
      <c r="L7522" s="13" t="s">
        <v>14</v>
      </c>
      <c r="M7522" s="7">
        <v>1</v>
      </c>
      <c r="N7522" s="14"/>
    </row>
    <row r="7523" spans="1:14" ht="110.25">
      <c r="A7523" s="6">
        <v>7522</v>
      </c>
      <c r="B7523" s="8" t="s">
        <v>28807</v>
      </c>
      <c r="C7523" s="9" t="s">
        <v>29023</v>
      </c>
      <c r="D7523" s="10" t="s">
        <v>29024</v>
      </c>
      <c r="E7523" s="11" t="s">
        <v>29025</v>
      </c>
      <c r="F7523" s="6">
        <v>189928</v>
      </c>
      <c r="G7523" s="6" t="s">
        <v>4738</v>
      </c>
      <c r="H7523" s="16">
        <v>18193895.530999999</v>
      </c>
      <c r="I7523" s="12">
        <v>43304</v>
      </c>
      <c r="J7523" s="12">
        <v>43661</v>
      </c>
      <c r="K7523" s="15">
        <v>9833551</v>
      </c>
      <c r="L7523" s="13" t="s">
        <v>14</v>
      </c>
      <c r="M7523" s="7">
        <v>1</v>
      </c>
      <c r="N7523" s="14"/>
    </row>
    <row r="7524" spans="1:14" ht="94.5">
      <c r="A7524" s="6">
        <v>7523</v>
      </c>
      <c r="B7524" s="8" t="s">
        <v>28807</v>
      </c>
      <c r="C7524" s="9" t="s">
        <v>29026</v>
      </c>
      <c r="D7524" s="10" t="s">
        <v>28912</v>
      </c>
      <c r="E7524" s="11" t="s">
        <v>29027</v>
      </c>
      <c r="F7524" s="6">
        <v>376594</v>
      </c>
      <c r="G7524" s="6" t="s">
        <v>4738</v>
      </c>
      <c r="H7524" s="16">
        <v>23383733.210000001</v>
      </c>
      <c r="I7524" s="12">
        <v>43885</v>
      </c>
      <c r="J7524" s="12">
        <v>44250</v>
      </c>
      <c r="K7524" s="15">
        <v>0</v>
      </c>
      <c r="L7524" s="13" t="s">
        <v>14</v>
      </c>
      <c r="M7524" s="7">
        <v>1</v>
      </c>
      <c r="N7524" s="14"/>
    </row>
    <row r="7525" spans="1:14" ht="94.5">
      <c r="A7525" s="6">
        <v>7524</v>
      </c>
      <c r="B7525" s="8" t="s">
        <v>28807</v>
      </c>
      <c r="C7525" s="9" t="s">
        <v>29028</v>
      </c>
      <c r="D7525" s="10" t="s">
        <v>26019</v>
      </c>
      <c r="E7525" s="11" t="s">
        <v>29029</v>
      </c>
      <c r="F7525" s="6">
        <v>219692</v>
      </c>
      <c r="G7525" s="6" t="s">
        <v>4738</v>
      </c>
      <c r="H7525" s="16">
        <v>21359978.690000001</v>
      </c>
      <c r="I7525" s="12">
        <v>43451</v>
      </c>
      <c r="J7525" s="12">
        <v>43809</v>
      </c>
      <c r="K7525" s="15">
        <v>16320227</v>
      </c>
      <c r="L7525" s="13" t="s">
        <v>14</v>
      </c>
      <c r="M7525" s="7">
        <v>1</v>
      </c>
      <c r="N7525" s="14"/>
    </row>
    <row r="7526" spans="1:14" ht="63">
      <c r="A7526" s="6">
        <v>7525</v>
      </c>
      <c r="B7526" s="8" t="s">
        <v>28807</v>
      </c>
      <c r="C7526" s="9" t="s">
        <v>29030</v>
      </c>
      <c r="D7526" s="10" t="s">
        <v>28842</v>
      </c>
      <c r="E7526" s="11" t="s">
        <v>29031</v>
      </c>
      <c r="F7526" s="6">
        <v>214227</v>
      </c>
      <c r="G7526" s="6" t="s">
        <v>4738</v>
      </c>
      <c r="H7526" s="16">
        <v>7986587.4500000002</v>
      </c>
      <c r="I7526" s="12">
        <v>43401</v>
      </c>
      <c r="J7526" s="12">
        <v>43758</v>
      </c>
      <c r="K7526" s="15">
        <v>6268994</v>
      </c>
      <c r="L7526" s="13" t="s">
        <v>14</v>
      </c>
      <c r="M7526" s="7">
        <v>1</v>
      </c>
      <c r="N7526" s="14"/>
    </row>
    <row r="7527" spans="1:14" ht="141.75">
      <c r="A7527" s="6">
        <v>7526</v>
      </c>
      <c r="B7527" s="8" t="s">
        <v>28807</v>
      </c>
      <c r="C7527" s="9" t="s">
        <v>29032</v>
      </c>
      <c r="D7527" s="10" t="s">
        <v>28912</v>
      </c>
      <c r="E7527" s="11" t="s">
        <v>29033</v>
      </c>
      <c r="F7527" s="6">
        <v>254439</v>
      </c>
      <c r="G7527" s="6" t="s">
        <v>4738</v>
      </c>
      <c r="H7527" s="16">
        <v>26692013.289999999</v>
      </c>
      <c r="I7527" s="12">
        <v>43612</v>
      </c>
      <c r="J7527" s="12">
        <v>43970</v>
      </c>
      <c r="K7527" s="15">
        <v>22591000</v>
      </c>
      <c r="L7527" s="13" t="s">
        <v>14</v>
      </c>
      <c r="M7527" s="7">
        <v>1</v>
      </c>
      <c r="N7527" s="14"/>
    </row>
    <row r="7528" spans="1:14" ht="126">
      <c r="A7528" s="6">
        <v>7527</v>
      </c>
      <c r="B7528" s="8" t="s">
        <v>28807</v>
      </c>
      <c r="C7528" s="9" t="s">
        <v>29034</v>
      </c>
      <c r="D7528" s="10" t="s">
        <v>10984</v>
      </c>
      <c r="E7528" s="11" t="s">
        <v>29035</v>
      </c>
      <c r="F7528" s="6">
        <v>302097</v>
      </c>
      <c r="G7528" s="6" t="s">
        <v>4738</v>
      </c>
      <c r="H7528" s="16">
        <v>19262421.859999999</v>
      </c>
      <c r="I7528" s="12">
        <v>43639</v>
      </c>
      <c r="J7528" s="12">
        <v>43997</v>
      </c>
      <c r="K7528" s="15">
        <v>10688000</v>
      </c>
      <c r="L7528" s="13" t="s">
        <v>14</v>
      </c>
      <c r="M7528" s="7">
        <v>1</v>
      </c>
      <c r="N7528" s="14"/>
    </row>
    <row r="7529" spans="1:14" ht="220.5">
      <c r="A7529" s="6">
        <v>7528</v>
      </c>
      <c r="B7529" s="8" t="s">
        <v>28807</v>
      </c>
      <c r="C7529" s="9" t="s">
        <v>29036</v>
      </c>
      <c r="D7529" s="10" t="s">
        <v>25997</v>
      </c>
      <c r="E7529" s="11" t="s">
        <v>29037</v>
      </c>
      <c r="F7529" s="6">
        <v>272967</v>
      </c>
      <c r="G7529" s="6" t="s">
        <v>4738</v>
      </c>
      <c r="H7529" s="16">
        <v>25908630.73</v>
      </c>
      <c r="I7529" s="12">
        <v>43622</v>
      </c>
      <c r="J7529" s="12">
        <v>43980</v>
      </c>
      <c r="K7529" s="15">
        <v>4647385</v>
      </c>
      <c r="L7529" s="13" t="s">
        <v>14</v>
      </c>
      <c r="M7529" s="7">
        <v>1</v>
      </c>
      <c r="N7529" s="14"/>
    </row>
    <row r="7530" spans="1:14" ht="110.25">
      <c r="A7530" s="6">
        <v>7529</v>
      </c>
      <c r="B7530" s="8" t="s">
        <v>28807</v>
      </c>
      <c r="C7530" s="9" t="s">
        <v>29038</v>
      </c>
      <c r="D7530" s="10" t="s">
        <v>29039</v>
      </c>
      <c r="E7530" s="11" t="s">
        <v>29040</v>
      </c>
      <c r="F7530" s="6">
        <v>298934</v>
      </c>
      <c r="G7530" s="6" t="s">
        <v>4738</v>
      </c>
      <c r="H7530" s="16">
        <v>12279118.476</v>
      </c>
      <c r="I7530" s="12">
        <v>43641</v>
      </c>
      <c r="J7530" s="12">
        <v>43999</v>
      </c>
      <c r="K7530" s="15">
        <v>4275322</v>
      </c>
      <c r="L7530" s="13" t="s">
        <v>14</v>
      </c>
      <c r="M7530" s="7">
        <v>1</v>
      </c>
      <c r="N7530" s="14"/>
    </row>
    <row r="7531" spans="1:14" ht="110.25">
      <c r="A7531" s="6">
        <v>7530</v>
      </c>
      <c r="B7531" s="8" t="s">
        <v>28807</v>
      </c>
      <c r="C7531" s="9" t="s">
        <v>29041</v>
      </c>
      <c r="D7531" s="10" t="s">
        <v>29015</v>
      </c>
      <c r="E7531" s="11" t="s">
        <v>29042</v>
      </c>
      <c r="F7531" s="6">
        <v>298935</v>
      </c>
      <c r="G7531" s="6" t="s">
        <v>4738</v>
      </c>
      <c r="H7531" s="16">
        <v>14465797.470000001</v>
      </c>
      <c r="I7531" s="12">
        <v>43641</v>
      </c>
      <c r="J7531" s="12">
        <v>43999</v>
      </c>
      <c r="K7531" s="15">
        <v>4938724</v>
      </c>
      <c r="L7531" s="13" t="s">
        <v>14</v>
      </c>
      <c r="M7531" s="7">
        <v>1</v>
      </c>
      <c r="N7531" s="14"/>
    </row>
    <row r="7532" spans="1:14" ht="126">
      <c r="A7532" s="6">
        <v>7531</v>
      </c>
      <c r="B7532" s="8" t="s">
        <v>28807</v>
      </c>
      <c r="C7532" s="9" t="s">
        <v>29043</v>
      </c>
      <c r="D7532" s="10" t="s">
        <v>29044</v>
      </c>
      <c r="E7532" s="11" t="s">
        <v>29045</v>
      </c>
      <c r="F7532" s="6">
        <v>272969</v>
      </c>
      <c r="G7532" s="6" t="s">
        <v>4738</v>
      </c>
      <c r="H7532" s="16">
        <v>9068528.6009999998</v>
      </c>
      <c r="I7532" s="12">
        <v>43555</v>
      </c>
      <c r="J7532" s="12">
        <v>43913</v>
      </c>
      <c r="K7532" s="15">
        <v>5715701</v>
      </c>
      <c r="L7532" s="13" t="s">
        <v>14</v>
      </c>
      <c r="M7532" s="7">
        <v>1</v>
      </c>
      <c r="N7532" s="14"/>
    </row>
    <row r="7533" spans="1:14" ht="63">
      <c r="A7533" s="6">
        <v>7532</v>
      </c>
      <c r="B7533" s="8" t="s">
        <v>28807</v>
      </c>
      <c r="C7533" s="9" t="s">
        <v>29046</v>
      </c>
      <c r="D7533" s="10" t="s">
        <v>29047</v>
      </c>
      <c r="E7533" s="11" t="s">
        <v>29048</v>
      </c>
      <c r="F7533" s="6">
        <v>504024</v>
      </c>
      <c r="G7533" s="6" t="s">
        <v>4738</v>
      </c>
      <c r="H7533" s="16">
        <v>10148208.560000001</v>
      </c>
      <c r="I7533" s="12">
        <v>44200</v>
      </c>
      <c r="J7533" s="12">
        <v>44571</v>
      </c>
      <c r="K7533" s="15">
        <v>0</v>
      </c>
      <c r="L7533" s="13" t="s">
        <v>14</v>
      </c>
      <c r="M7533" s="7">
        <v>1</v>
      </c>
      <c r="N7533" s="14"/>
    </row>
    <row r="7534" spans="1:14" ht="63">
      <c r="A7534" s="6">
        <v>7533</v>
      </c>
      <c r="B7534" s="8" t="s">
        <v>28807</v>
      </c>
      <c r="C7534" s="9" t="s">
        <v>29049</v>
      </c>
      <c r="D7534" s="10" t="s">
        <v>29050</v>
      </c>
      <c r="E7534" s="11" t="s">
        <v>29051</v>
      </c>
      <c r="F7534" s="6">
        <v>481402</v>
      </c>
      <c r="G7534" s="6" t="s">
        <v>4738</v>
      </c>
      <c r="H7534" s="16">
        <v>9971162.7029999997</v>
      </c>
      <c r="I7534" s="12" t="s">
        <v>8557</v>
      </c>
      <c r="J7534" s="12" t="s">
        <v>4985</v>
      </c>
      <c r="K7534" s="15">
        <v>0</v>
      </c>
      <c r="L7534" s="13" t="s">
        <v>14</v>
      </c>
      <c r="M7534" s="7">
        <v>1</v>
      </c>
      <c r="N7534" s="14"/>
    </row>
    <row r="7535" spans="1:14" ht="47.25">
      <c r="A7535" s="6">
        <v>7534</v>
      </c>
      <c r="B7535" s="8" t="s">
        <v>28807</v>
      </c>
      <c r="C7535" s="9" t="s">
        <v>29052</v>
      </c>
      <c r="D7535" s="10" t="s">
        <v>29024</v>
      </c>
      <c r="E7535" s="11" t="s">
        <v>29053</v>
      </c>
      <c r="F7535" s="6">
        <v>189930</v>
      </c>
      <c r="G7535" s="6" t="s">
        <v>4738</v>
      </c>
      <c r="H7535" s="16">
        <v>23331133.579999998</v>
      </c>
      <c r="I7535" s="12">
        <v>43669</v>
      </c>
      <c r="J7535" s="12">
        <v>43661</v>
      </c>
      <c r="K7535" s="15">
        <v>2615358</v>
      </c>
      <c r="L7535" s="13" t="s">
        <v>14</v>
      </c>
      <c r="M7535" s="7">
        <v>1</v>
      </c>
      <c r="N7535" s="14"/>
    </row>
    <row r="7536" spans="1:14" ht="63">
      <c r="A7536" s="6">
        <v>7535</v>
      </c>
      <c r="B7536" s="8" t="s">
        <v>28807</v>
      </c>
      <c r="C7536" s="9" t="s">
        <v>29054</v>
      </c>
      <c r="D7536" s="10" t="s">
        <v>29055</v>
      </c>
      <c r="E7536" s="11" t="s">
        <v>29056</v>
      </c>
      <c r="F7536" s="6">
        <v>189931</v>
      </c>
      <c r="G7536" s="6" t="s">
        <v>4738</v>
      </c>
      <c r="H7536" s="16">
        <v>22168816.399999999</v>
      </c>
      <c r="I7536" s="12">
        <v>43669</v>
      </c>
      <c r="J7536" s="12">
        <v>43661</v>
      </c>
      <c r="K7536" s="15">
        <v>1304472</v>
      </c>
      <c r="L7536" s="13" t="s">
        <v>14</v>
      </c>
      <c r="M7536" s="7">
        <v>1</v>
      </c>
      <c r="N7536" s="14"/>
    </row>
    <row r="7537" spans="1:14" ht="110.25">
      <c r="A7537" s="6">
        <v>7536</v>
      </c>
      <c r="B7537" s="8" t="s">
        <v>28807</v>
      </c>
      <c r="C7537" s="9" t="s">
        <v>29057</v>
      </c>
      <c r="D7537" s="10" t="s">
        <v>29058</v>
      </c>
      <c r="E7537" s="11" t="s">
        <v>29059</v>
      </c>
      <c r="F7537" s="6">
        <v>189933</v>
      </c>
      <c r="G7537" s="6" t="s">
        <v>4738</v>
      </c>
      <c r="H7537" s="16">
        <v>10024938.710000001</v>
      </c>
      <c r="I7537" s="12">
        <v>43669</v>
      </c>
      <c r="J7537" s="12">
        <v>43661</v>
      </c>
      <c r="K7537" s="15">
        <v>5475457</v>
      </c>
      <c r="L7537" s="13" t="s">
        <v>14</v>
      </c>
      <c r="M7537" s="7">
        <v>1</v>
      </c>
      <c r="N7537" s="14"/>
    </row>
    <row r="7538" spans="1:14" ht="141.75">
      <c r="A7538" s="6">
        <v>7537</v>
      </c>
      <c r="B7538" s="8" t="s">
        <v>28807</v>
      </c>
      <c r="C7538" s="9" t="s">
        <v>29012</v>
      </c>
      <c r="D7538" s="10" t="s">
        <v>19053</v>
      </c>
      <c r="E7538" s="11" t="s">
        <v>29060</v>
      </c>
      <c r="F7538" s="6">
        <v>376595</v>
      </c>
      <c r="G7538" s="6" t="s">
        <v>4738</v>
      </c>
      <c r="H7538" s="16">
        <v>23956390.98</v>
      </c>
      <c r="I7538" s="12">
        <v>43885</v>
      </c>
      <c r="J7538" s="12">
        <v>44250</v>
      </c>
      <c r="K7538" s="15">
        <v>0</v>
      </c>
      <c r="L7538" s="13" t="s">
        <v>14</v>
      </c>
      <c r="M7538" s="7">
        <v>1</v>
      </c>
      <c r="N7538" s="14"/>
    </row>
    <row r="7539" spans="1:14" ht="47.25">
      <c r="A7539" s="6">
        <v>7538</v>
      </c>
      <c r="B7539" s="8" t="s">
        <v>28807</v>
      </c>
      <c r="C7539" s="9" t="s">
        <v>29012</v>
      </c>
      <c r="D7539" s="10" t="s">
        <v>19053</v>
      </c>
      <c r="E7539" s="11" t="s">
        <v>29061</v>
      </c>
      <c r="F7539" s="6">
        <v>376596</v>
      </c>
      <c r="G7539" s="6" t="s">
        <v>4738</v>
      </c>
      <c r="H7539" s="16">
        <v>24476870.199999999</v>
      </c>
      <c r="I7539" s="12">
        <v>43885</v>
      </c>
      <c r="J7539" s="12">
        <v>44250</v>
      </c>
      <c r="K7539" s="15">
        <v>0</v>
      </c>
      <c r="L7539" s="13" t="s">
        <v>14</v>
      </c>
      <c r="M7539" s="7">
        <v>1</v>
      </c>
      <c r="N7539" s="14"/>
    </row>
    <row r="7540" spans="1:14" ht="31.5">
      <c r="A7540" s="6">
        <v>7539</v>
      </c>
      <c r="B7540" s="8" t="s">
        <v>28807</v>
      </c>
      <c r="C7540" s="9" t="s">
        <v>29062</v>
      </c>
      <c r="D7540" s="10" t="s">
        <v>28985</v>
      </c>
      <c r="E7540" s="11" t="s">
        <v>29063</v>
      </c>
      <c r="F7540" s="6">
        <v>507363</v>
      </c>
      <c r="G7540" s="6" t="s">
        <v>359</v>
      </c>
      <c r="H7540" s="16">
        <v>1078694</v>
      </c>
      <c r="I7540" s="12">
        <v>44185</v>
      </c>
      <c r="J7540" s="12">
        <v>44312</v>
      </c>
      <c r="K7540" s="15">
        <v>0</v>
      </c>
      <c r="L7540" s="13" t="s">
        <v>14</v>
      </c>
      <c r="M7540" s="7">
        <v>1</v>
      </c>
      <c r="N7540" s="14"/>
    </row>
    <row r="7541" spans="1:14" ht="63">
      <c r="A7541" s="6">
        <v>7540</v>
      </c>
      <c r="B7541" s="8" t="s">
        <v>28807</v>
      </c>
      <c r="C7541" s="9" t="s">
        <v>29003</v>
      </c>
      <c r="D7541" s="10" t="s">
        <v>4779</v>
      </c>
      <c r="E7541" s="11" t="s">
        <v>29064</v>
      </c>
      <c r="F7541" s="6">
        <v>507364</v>
      </c>
      <c r="G7541" s="6" t="s">
        <v>1034</v>
      </c>
      <c r="H7541" s="16">
        <v>44907677.170000002</v>
      </c>
      <c r="I7541" s="12" t="s">
        <v>29065</v>
      </c>
      <c r="J7541" s="12" t="s">
        <v>2951</v>
      </c>
      <c r="K7541" s="15">
        <v>0</v>
      </c>
      <c r="L7541" s="13" t="s">
        <v>14</v>
      </c>
      <c r="M7541" s="7">
        <v>1</v>
      </c>
      <c r="N7541" s="14"/>
    </row>
    <row r="7542" spans="1:14" ht="78.75">
      <c r="A7542" s="6">
        <v>7541</v>
      </c>
      <c r="B7542" s="8" t="s">
        <v>28807</v>
      </c>
      <c r="C7542" s="9" t="s">
        <v>29003</v>
      </c>
      <c r="D7542" s="10" t="s">
        <v>4779</v>
      </c>
      <c r="E7542" s="11" t="s">
        <v>29066</v>
      </c>
      <c r="F7542" s="6">
        <v>386119</v>
      </c>
      <c r="G7542" s="6" t="s">
        <v>4738</v>
      </c>
      <c r="H7542" s="16">
        <v>44907677.170000002</v>
      </c>
      <c r="I7542" s="12" t="s">
        <v>29065</v>
      </c>
      <c r="J7542" s="12" t="s">
        <v>2951</v>
      </c>
      <c r="K7542" s="15">
        <v>0</v>
      </c>
      <c r="L7542" s="13" t="s">
        <v>14</v>
      </c>
      <c r="M7542" s="7">
        <v>1</v>
      </c>
      <c r="N7542" s="14"/>
    </row>
    <row r="7543" spans="1:14" ht="63">
      <c r="A7543" s="6">
        <v>7542</v>
      </c>
      <c r="B7543" s="8" t="s">
        <v>28807</v>
      </c>
      <c r="C7543" s="9" t="s">
        <v>29067</v>
      </c>
      <c r="D7543" s="10" t="s">
        <v>28958</v>
      </c>
      <c r="E7543" s="11" t="s">
        <v>29068</v>
      </c>
      <c r="F7543" s="6">
        <v>376592</v>
      </c>
      <c r="G7543" s="6" t="s">
        <v>4738</v>
      </c>
      <c r="H7543" s="16">
        <v>21533333.77</v>
      </c>
      <c r="I7543" s="12" t="s">
        <v>29069</v>
      </c>
      <c r="J7543" s="12" t="s">
        <v>605</v>
      </c>
      <c r="K7543" s="15">
        <v>0</v>
      </c>
      <c r="L7543" s="13" t="s">
        <v>14</v>
      </c>
      <c r="M7543" s="7">
        <v>1</v>
      </c>
      <c r="N7543" s="14"/>
    </row>
    <row r="7544" spans="1:14" ht="63">
      <c r="A7544" s="6">
        <v>7543</v>
      </c>
      <c r="B7544" s="8" t="s">
        <v>28807</v>
      </c>
      <c r="C7544" s="9" t="s">
        <v>29070</v>
      </c>
      <c r="D7544" s="10" t="s">
        <v>28958</v>
      </c>
      <c r="E7544" s="11" t="s">
        <v>29068</v>
      </c>
      <c r="F7544" s="6">
        <v>376593</v>
      </c>
      <c r="G7544" s="6" t="s">
        <v>4738</v>
      </c>
      <c r="H7544" s="16">
        <v>21533334.77</v>
      </c>
      <c r="I7544" s="12" t="s">
        <v>4438</v>
      </c>
      <c r="J7544" s="12" t="s">
        <v>29071</v>
      </c>
      <c r="K7544" s="15">
        <v>0</v>
      </c>
      <c r="L7544" s="13" t="s">
        <v>14</v>
      </c>
      <c r="M7544" s="7">
        <v>0.25</v>
      </c>
      <c r="N7544" s="14"/>
    </row>
    <row r="7545" spans="1:14" ht="94.5">
      <c r="A7545" s="6">
        <v>7544</v>
      </c>
      <c r="B7545" s="8" t="s">
        <v>28807</v>
      </c>
      <c r="C7545" s="9" t="s">
        <v>29026</v>
      </c>
      <c r="D7545" s="10" t="s">
        <v>28958</v>
      </c>
      <c r="E7545" s="11" t="s">
        <v>29072</v>
      </c>
      <c r="F7545" s="6">
        <v>376594</v>
      </c>
      <c r="G7545" s="6" t="s">
        <v>4738</v>
      </c>
      <c r="H7545" s="16">
        <v>23383733.217999998</v>
      </c>
      <c r="I7545" s="12" t="s">
        <v>29073</v>
      </c>
      <c r="J7545" s="12" t="s">
        <v>11707</v>
      </c>
      <c r="K7545" s="15">
        <v>0</v>
      </c>
      <c r="L7545" s="13" t="s">
        <v>14</v>
      </c>
      <c r="M7545" s="7">
        <v>1</v>
      </c>
      <c r="N7545" s="14"/>
    </row>
    <row r="7546" spans="1:14" ht="63">
      <c r="A7546" s="6">
        <v>7545</v>
      </c>
      <c r="B7546" s="8" t="s">
        <v>28807</v>
      </c>
      <c r="C7546" s="9" t="s">
        <v>29074</v>
      </c>
      <c r="D7546" s="10" t="s">
        <v>29075</v>
      </c>
      <c r="E7546" s="11" t="s">
        <v>29076</v>
      </c>
      <c r="F7546" s="6">
        <v>240594</v>
      </c>
      <c r="G7546" s="6" t="s">
        <v>4738</v>
      </c>
      <c r="H7546" s="16">
        <v>28259373.699999999</v>
      </c>
      <c r="I7546" s="12" t="s">
        <v>29077</v>
      </c>
      <c r="J7546" s="12" t="s">
        <v>29078</v>
      </c>
      <c r="K7546" s="15">
        <v>5352651.95</v>
      </c>
      <c r="L7546" s="13" t="s">
        <v>70</v>
      </c>
      <c r="M7546" s="7">
        <v>1</v>
      </c>
      <c r="N7546" s="14"/>
    </row>
    <row r="7547" spans="1:14" ht="63">
      <c r="A7547" s="6">
        <v>7546</v>
      </c>
      <c r="B7547" s="8" t="s">
        <v>28807</v>
      </c>
      <c r="C7547" s="9" t="s">
        <v>29079</v>
      </c>
      <c r="D7547" s="10" t="s">
        <v>29075</v>
      </c>
      <c r="E7547" s="11" t="s">
        <v>29076</v>
      </c>
      <c r="F7547" s="6">
        <v>240594</v>
      </c>
      <c r="G7547" s="6" t="s">
        <v>4738</v>
      </c>
      <c r="H7547" s="16">
        <v>28259373.699999999</v>
      </c>
      <c r="I7547" s="12" t="s">
        <v>29077</v>
      </c>
      <c r="J7547" s="12" t="s">
        <v>29078</v>
      </c>
      <c r="K7547" s="15">
        <v>5352651.95</v>
      </c>
      <c r="L7547" s="13" t="s">
        <v>70</v>
      </c>
      <c r="M7547" s="7">
        <v>0.51</v>
      </c>
      <c r="N7547" s="14"/>
    </row>
    <row r="7548" spans="1:14" ht="63">
      <c r="A7548" s="6">
        <v>7547</v>
      </c>
      <c r="B7548" s="8" t="s">
        <v>28807</v>
      </c>
      <c r="C7548" s="9" t="s">
        <v>29080</v>
      </c>
      <c r="D7548" s="10" t="s">
        <v>29075</v>
      </c>
      <c r="E7548" s="11" t="s">
        <v>29076</v>
      </c>
      <c r="F7548" s="6">
        <v>240594</v>
      </c>
      <c r="G7548" s="6" t="s">
        <v>4738</v>
      </c>
      <c r="H7548" s="16">
        <v>28259373.699999999</v>
      </c>
      <c r="I7548" s="12" t="s">
        <v>141</v>
      </c>
      <c r="J7548" s="12" t="s">
        <v>798</v>
      </c>
      <c r="K7548" s="15">
        <v>5142744.05</v>
      </c>
      <c r="L7548" s="13" t="s">
        <v>70</v>
      </c>
      <c r="M7548" s="7">
        <v>0.49</v>
      </c>
      <c r="N7548" s="14"/>
    </row>
    <row r="7549" spans="1:14" ht="94.5">
      <c r="A7549" s="6">
        <v>7548</v>
      </c>
      <c r="B7549" s="8" t="s">
        <v>28807</v>
      </c>
      <c r="C7549" s="9" t="s">
        <v>29081</v>
      </c>
      <c r="D7549" s="10" t="s">
        <v>17032</v>
      </c>
      <c r="E7549" s="11" t="s">
        <v>29082</v>
      </c>
      <c r="F7549" s="6">
        <v>498948</v>
      </c>
      <c r="G7549" s="6" t="s">
        <v>340</v>
      </c>
      <c r="H7549" s="16">
        <v>41750000</v>
      </c>
      <c r="I7549" s="12"/>
      <c r="J7549" s="12"/>
      <c r="K7549" s="15">
        <v>0</v>
      </c>
      <c r="L7549" s="13" t="s">
        <v>14</v>
      </c>
      <c r="M7549" s="7">
        <v>1</v>
      </c>
      <c r="N7549" s="14"/>
    </row>
    <row r="7550" spans="1:14" ht="94.5">
      <c r="A7550" s="6">
        <v>7549</v>
      </c>
      <c r="B7550" s="8" t="s">
        <v>28807</v>
      </c>
      <c r="C7550" s="9" t="s">
        <v>29083</v>
      </c>
      <c r="D7550" s="10" t="s">
        <v>28892</v>
      </c>
      <c r="E7550" s="11" t="s">
        <v>29084</v>
      </c>
      <c r="F7550" s="6">
        <v>460316</v>
      </c>
      <c r="G7550" s="6" t="s">
        <v>4924</v>
      </c>
      <c r="H7550" s="16">
        <v>1633334.051</v>
      </c>
      <c r="I7550" s="12" t="s">
        <v>4290</v>
      </c>
      <c r="J7550" s="12">
        <v>44320</v>
      </c>
      <c r="K7550" s="15">
        <v>0</v>
      </c>
      <c r="L7550" s="13" t="s">
        <v>14</v>
      </c>
      <c r="M7550" s="7">
        <v>1</v>
      </c>
      <c r="N7550" s="14"/>
    </row>
    <row r="7551" spans="1:14" ht="78.75">
      <c r="A7551" s="6">
        <v>7550</v>
      </c>
      <c r="B7551" s="8" t="s">
        <v>28807</v>
      </c>
      <c r="C7551" s="9" t="s">
        <v>29085</v>
      </c>
      <c r="D7551" s="10" t="s">
        <v>29086</v>
      </c>
      <c r="E7551" s="11" t="s">
        <v>29087</v>
      </c>
      <c r="F7551" s="6">
        <v>504023</v>
      </c>
      <c r="G7551" s="6" t="s">
        <v>359</v>
      </c>
      <c r="H7551" s="16">
        <v>403612.25</v>
      </c>
      <c r="I7551" s="12" t="s">
        <v>29088</v>
      </c>
      <c r="J7551" s="12">
        <v>44312</v>
      </c>
      <c r="K7551" s="15">
        <v>0</v>
      </c>
      <c r="L7551" s="13" t="s">
        <v>14</v>
      </c>
      <c r="M7551" s="7">
        <v>1</v>
      </c>
      <c r="N7551" s="14"/>
    </row>
    <row r="7552" spans="1:14" ht="47.25">
      <c r="A7552" s="6">
        <v>7551</v>
      </c>
      <c r="B7552" s="8" t="s">
        <v>28807</v>
      </c>
      <c r="C7552" s="9" t="s">
        <v>29089</v>
      </c>
      <c r="D7552" s="10" t="s">
        <v>29090</v>
      </c>
      <c r="E7552" s="11" t="s">
        <v>29091</v>
      </c>
      <c r="F7552" s="6">
        <v>493327</v>
      </c>
      <c r="G7552" s="6" t="s">
        <v>608</v>
      </c>
      <c r="H7552" s="16">
        <v>4664978.8</v>
      </c>
      <c r="I7552" s="12" t="s">
        <v>4290</v>
      </c>
      <c r="J7552" s="12" t="s">
        <v>29092</v>
      </c>
      <c r="K7552" s="15">
        <v>0</v>
      </c>
      <c r="L7552" s="13" t="s">
        <v>14</v>
      </c>
      <c r="M7552" s="7">
        <v>1</v>
      </c>
      <c r="N7552" s="14"/>
    </row>
    <row r="7553" spans="1:14" ht="47.25">
      <c r="A7553" s="6">
        <v>7552</v>
      </c>
      <c r="B7553" s="8" t="s">
        <v>28807</v>
      </c>
      <c r="C7553" s="9" t="s">
        <v>29093</v>
      </c>
      <c r="D7553" s="10" t="s">
        <v>29094</v>
      </c>
      <c r="E7553" s="11" t="s">
        <v>29095</v>
      </c>
      <c r="F7553" s="6">
        <v>493341</v>
      </c>
      <c r="G7553" s="6" t="s">
        <v>608</v>
      </c>
      <c r="H7553" s="16">
        <v>6629982.5499999998</v>
      </c>
      <c r="I7553" s="12" t="s">
        <v>4290</v>
      </c>
      <c r="J7553" s="12" t="s">
        <v>437</v>
      </c>
      <c r="K7553" s="15">
        <v>0</v>
      </c>
      <c r="L7553" s="13" t="s">
        <v>14</v>
      </c>
      <c r="M7553" s="7">
        <v>1</v>
      </c>
      <c r="N7553" s="14"/>
    </row>
    <row r="7554" spans="1:14" ht="78.75">
      <c r="A7554" s="6">
        <v>7553</v>
      </c>
      <c r="B7554" s="8" t="s">
        <v>28807</v>
      </c>
      <c r="C7554" s="9" t="s">
        <v>29096</v>
      </c>
      <c r="D7554" s="10" t="s">
        <v>29097</v>
      </c>
      <c r="E7554" s="11" t="s">
        <v>29098</v>
      </c>
      <c r="F7554" s="6">
        <v>493324</v>
      </c>
      <c r="G7554" s="6" t="s">
        <v>608</v>
      </c>
      <c r="H7554" s="16">
        <v>795190.85</v>
      </c>
      <c r="I7554" s="12" t="s">
        <v>4290</v>
      </c>
      <c r="J7554" s="12" t="s">
        <v>16772</v>
      </c>
      <c r="K7554" s="15">
        <v>0</v>
      </c>
      <c r="L7554" s="13" t="s">
        <v>14</v>
      </c>
      <c r="M7554" s="7">
        <v>1</v>
      </c>
      <c r="N7554" s="14"/>
    </row>
    <row r="7555" spans="1:14" ht="63">
      <c r="A7555" s="6">
        <v>7554</v>
      </c>
      <c r="B7555" s="8" t="s">
        <v>28807</v>
      </c>
      <c r="C7555" s="9" t="s">
        <v>29099</v>
      </c>
      <c r="D7555" s="10" t="s">
        <v>29100</v>
      </c>
      <c r="E7555" s="11" t="s">
        <v>29101</v>
      </c>
      <c r="F7555" s="6">
        <v>493331</v>
      </c>
      <c r="G7555" s="6" t="s">
        <v>608</v>
      </c>
      <c r="H7555" s="16">
        <v>3980798.3</v>
      </c>
      <c r="I7555" s="12" t="s">
        <v>4290</v>
      </c>
      <c r="J7555" s="12" t="s">
        <v>29102</v>
      </c>
      <c r="K7555" s="15">
        <v>0</v>
      </c>
      <c r="L7555" s="13" t="s">
        <v>14</v>
      </c>
      <c r="M7555" s="7">
        <v>1</v>
      </c>
      <c r="N7555" s="14"/>
    </row>
    <row r="7556" spans="1:14" ht="78.75">
      <c r="A7556" s="6">
        <v>7555</v>
      </c>
      <c r="B7556" s="8" t="s">
        <v>28807</v>
      </c>
      <c r="C7556" s="9" t="s">
        <v>29103</v>
      </c>
      <c r="D7556" s="10" t="s">
        <v>29104</v>
      </c>
      <c r="E7556" s="11" t="s">
        <v>29105</v>
      </c>
      <c r="F7556" s="6">
        <v>493356</v>
      </c>
      <c r="G7556" s="6" t="s">
        <v>608</v>
      </c>
      <c r="H7556" s="16">
        <v>10308002.550000001</v>
      </c>
      <c r="I7556" s="12" t="s">
        <v>4290</v>
      </c>
      <c r="J7556" s="12" t="s">
        <v>2902</v>
      </c>
      <c r="K7556" s="15">
        <v>0</v>
      </c>
      <c r="L7556" s="13" t="s">
        <v>14</v>
      </c>
      <c r="M7556" s="7">
        <v>1</v>
      </c>
      <c r="N7556" s="14"/>
    </row>
    <row r="7557" spans="1:14" ht="47.25">
      <c r="A7557" s="6">
        <v>7556</v>
      </c>
      <c r="B7557" s="8" t="s">
        <v>28807</v>
      </c>
      <c r="C7557" s="9" t="s">
        <v>29106</v>
      </c>
      <c r="D7557" s="10" t="s">
        <v>29107</v>
      </c>
      <c r="E7557" s="11" t="s">
        <v>29108</v>
      </c>
      <c r="F7557" s="6">
        <v>493361</v>
      </c>
      <c r="G7557" s="6" t="s">
        <v>608</v>
      </c>
      <c r="H7557" s="16">
        <v>12949900.43</v>
      </c>
      <c r="I7557" s="12" t="s">
        <v>4290</v>
      </c>
      <c r="J7557" s="12" t="s">
        <v>29109</v>
      </c>
      <c r="K7557" s="15">
        <v>0</v>
      </c>
      <c r="L7557" s="13" t="s">
        <v>70</v>
      </c>
      <c r="M7557" s="7">
        <v>1</v>
      </c>
      <c r="N7557" s="14"/>
    </row>
    <row r="7558" spans="1:14" ht="47.25">
      <c r="A7558" s="6">
        <v>7557</v>
      </c>
      <c r="B7558" s="8" t="s">
        <v>28807</v>
      </c>
      <c r="C7558" s="9" t="s">
        <v>29110</v>
      </c>
      <c r="D7558" s="10" t="s">
        <v>29111</v>
      </c>
      <c r="E7558" s="11" t="s">
        <v>29108</v>
      </c>
      <c r="F7558" s="6">
        <v>493361</v>
      </c>
      <c r="G7558" s="6" t="s">
        <v>608</v>
      </c>
      <c r="H7558" s="16">
        <v>12949900.43</v>
      </c>
      <c r="I7558" s="12" t="s">
        <v>4290</v>
      </c>
      <c r="J7558" s="12" t="s">
        <v>29109</v>
      </c>
      <c r="K7558" s="15">
        <v>0</v>
      </c>
      <c r="L7558" s="13" t="s">
        <v>70</v>
      </c>
      <c r="M7558" s="7">
        <v>0.49</v>
      </c>
      <c r="N7558" s="14"/>
    </row>
    <row r="7559" spans="1:14" ht="47.25">
      <c r="A7559" s="6">
        <v>7558</v>
      </c>
      <c r="B7559" s="8" t="s">
        <v>28807</v>
      </c>
      <c r="C7559" s="9" t="s">
        <v>29112</v>
      </c>
      <c r="D7559" s="10" t="s">
        <v>29113</v>
      </c>
      <c r="E7559" s="11" t="s">
        <v>29108</v>
      </c>
      <c r="F7559" s="6">
        <v>493361</v>
      </c>
      <c r="G7559" s="6" t="s">
        <v>608</v>
      </c>
      <c r="H7559" s="16">
        <v>12949900.43</v>
      </c>
      <c r="I7559" s="12" t="s">
        <v>4290</v>
      </c>
      <c r="J7559" s="12" t="s">
        <v>29109</v>
      </c>
      <c r="K7559" s="15">
        <v>0</v>
      </c>
      <c r="L7559" s="13" t="s">
        <v>70</v>
      </c>
      <c r="M7559" s="7">
        <v>0.51</v>
      </c>
      <c r="N7559" s="14"/>
    </row>
    <row r="7560" spans="1:14" ht="63">
      <c r="A7560" s="6">
        <v>7559</v>
      </c>
      <c r="B7560" s="8" t="s">
        <v>28807</v>
      </c>
      <c r="C7560" s="9" t="s">
        <v>29114</v>
      </c>
      <c r="D7560" s="10" t="s">
        <v>29115</v>
      </c>
      <c r="E7560" s="11" t="s">
        <v>29116</v>
      </c>
      <c r="F7560" s="6">
        <v>493350</v>
      </c>
      <c r="G7560" s="6" t="s">
        <v>608</v>
      </c>
      <c r="H7560" s="16">
        <v>6057112.5999999996</v>
      </c>
      <c r="I7560" s="12" t="s">
        <v>4290</v>
      </c>
      <c r="J7560" s="12" t="s">
        <v>437</v>
      </c>
      <c r="K7560" s="15">
        <v>0</v>
      </c>
      <c r="L7560" s="13" t="s">
        <v>14</v>
      </c>
      <c r="M7560" s="7">
        <v>1</v>
      </c>
      <c r="N7560" s="14"/>
    </row>
    <row r="7561" spans="1:14" ht="63">
      <c r="A7561" s="6">
        <v>7560</v>
      </c>
      <c r="B7561" s="8" t="s">
        <v>28807</v>
      </c>
      <c r="C7561" s="9" t="s">
        <v>29117</v>
      </c>
      <c r="D7561" s="10" t="s">
        <v>26019</v>
      </c>
      <c r="E7561" s="11" t="s">
        <v>29118</v>
      </c>
      <c r="F7561" s="6">
        <v>493328</v>
      </c>
      <c r="G7561" s="6" t="s">
        <v>608</v>
      </c>
      <c r="H7561" s="16">
        <v>4374725.3</v>
      </c>
      <c r="I7561" s="12" t="s">
        <v>4290</v>
      </c>
      <c r="J7561" s="12" t="s">
        <v>4286</v>
      </c>
      <c r="K7561" s="15">
        <v>0</v>
      </c>
      <c r="L7561" s="13" t="s">
        <v>14</v>
      </c>
      <c r="M7561" s="7">
        <v>1</v>
      </c>
      <c r="N7561" s="14"/>
    </row>
    <row r="7562" spans="1:14" ht="47.25">
      <c r="A7562" s="6">
        <v>7561</v>
      </c>
      <c r="B7562" s="8" t="s">
        <v>28807</v>
      </c>
      <c r="C7562" s="9" t="s">
        <v>29119</v>
      </c>
      <c r="D7562" s="10" t="s">
        <v>29120</v>
      </c>
      <c r="E7562" s="11" t="s">
        <v>29121</v>
      </c>
      <c r="F7562" s="6">
        <v>493345</v>
      </c>
      <c r="G7562" s="6" t="s">
        <v>608</v>
      </c>
      <c r="H7562" s="16">
        <v>5117022.05</v>
      </c>
      <c r="I7562" s="12" t="s">
        <v>4290</v>
      </c>
      <c r="J7562" s="12" t="s">
        <v>437</v>
      </c>
      <c r="K7562" s="15">
        <v>0</v>
      </c>
      <c r="L7562" s="13" t="s">
        <v>14</v>
      </c>
      <c r="M7562" s="7">
        <v>1</v>
      </c>
      <c r="N7562" s="14"/>
    </row>
    <row r="7563" spans="1:14" ht="47.25">
      <c r="A7563" s="6">
        <v>7562</v>
      </c>
      <c r="B7563" s="8" t="s">
        <v>28807</v>
      </c>
      <c r="C7563" s="9" t="s">
        <v>29122</v>
      </c>
      <c r="D7563" s="10" t="s">
        <v>29123</v>
      </c>
      <c r="E7563" s="11" t="s">
        <v>29124</v>
      </c>
      <c r="F7563" s="6">
        <v>493340</v>
      </c>
      <c r="G7563" s="6" t="s">
        <v>608</v>
      </c>
      <c r="H7563" s="16">
        <v>298924.15000000002</v>
      </c>
      <c r="I7563" s="12" t="s">
        <v>4290</v>
      </c>
      <c r="J7563" s="12" t="s">
        <v>29125</v>
      </c>
      <c r="K7563" s="15">
        <v>0</v>
      </c>
      <c r="L7563" s="13" t="s">
        <v>14</v>
      </c>
      <c r="M7563" s="7">
        <v>1</v>
      </c>
      <c r="N7563" s="14"/>
    </row>
    <row r="7564" spans="1:14" ht="78.75">
      <c r="A7564" s="6">
        <v>7563</v>
      </c>
      <c r="B7564" s="8" t="s">
        <v>28807</v>
      </c>
      <c r="C7564" s="9" t="s">
        <v>29126</v>
      </c>
      <c r="D7564" s="10" t="s">
        <v>28879</v>
      </c>
      <c r="E7564" s="11" t="s">
        <v>29127</v>
      </c>
      <c r="F7564" s="6">
        <v>496072</v>
      </c>
      <c r="G7564" s="6" t="s">
        <v>340</v>
      </c>
      <c r="H7564" s="16">
        <v>18718989.43</v>
      </c>
      <c r="I7564" s="12" t="s">
        <v>29128</v>
      </c>
      <c r="J7564" s="12" t="s">
        <v>11540</v>
      </c>
      <c r="K7564" s="15">
        <v>0</v>
      </c>
      <c r="L7564" s="13" t="s">
        <v>14</v>
      </c>
      <c r="M7564" s="7">
        <v>1</v>
      </c>
      <c r="N7564" s="14"/>
    </row>
    <row r="7565" spans="1:14" ht="78.75">
      <c r="A7565" s="6">
        <v>7564</v>
      </c>
      <c r="B7565" s="8" t="s">
        <v>28807</v>
      </c>
      <c r="C7565" s="9" t="s">
        <v>29129</v>
      </c>
      <c r="D7565" s="10" t="s">
        <v>29047</v>
      </c>
      <c r="E7565" s="11" t="s">
        <v>29130</v>
      </c>
      <c r="F7565" s="6">
        <v>504024</v>
      </c>
      <c r="G7565" s="6" t="s">
        <v>4738</v>
      </c>
      <c r="H7565" s="16">
        <v>10148208.560000001</v>
      </c>
      <c r="I7565" s="12" t="s">
        <v>29088</v>
      </c>
      <c r="J7565" s="12" t="s">
        <v>11540</v>
      </c>
      <c r="K7565" s="15">
        <v>0</v>
      </c>
      <c r="L7565" s="13" t="s">
        <v>14</v>
      </c>
      <c r="M7565" s="7">
        <v>1</v>
      </c>
      <c r="N7565" s="14"/>
    </row>
    <row r="7566" spans="1:14" ht="78.75">
      <c r="A7566" s="6">
        <v>7565</v>
      </c>
      <c r="B7566" s="8" t="s">
        <v>28807</v>
      </c>
      <c r="C7566" s="9" t="s">
        <v>29081</v>
      </c>
      <c r="D7566" s="10" t="s">
        <v>17032</v>
      </c>
      <c r="E7566" s="11" t="s">
        <v>29131</v>
      </c>
      <c r="F7566" s="6">
        <v>498948</v>
      </c>
      <c r="G7566" s="6" t="s">
        <v>340</v>
      </c>
      <c r="H7566" s="16">
        <v>41750000</v>
      </c>
      <c r="I7566" s="12" t="s">
        <v>29088</v>
      </c>
      <c r="J7566" s="12" t="s">
        <v>11540</v>
      </c>
      <c r="K7566" s="15">
        <v>0</v>
      </c>
      <c r="L7566" s="13" t="s">
        <v>14</v>
      </c>
      <c r="M7566" s="7">
        <v>1</v>
      </c>
      <c r="N7566" s="14"/>
    </row>
    <row r="7567" spans="1:14" ht="126">
      <c r="A7567" s="6">
        <v>7566</v>
      </c>
      <c r="B7567" s="8" t="s">
        <v>28807</v>
      </c>
      <c r="C7567" s="9" t="s">
        <v>29132</v>
      </c>
      <c r="D7567" s="10" t="s">
        <v>19489</v>
      </c>
      <c r="E7567" s="11" t="s">
        <v>29133</v>
      </c>
      <c r="F7567" s="6">
        <v>529259</v>
      </c>
      <c r="G7567" s="6" t="s">
        <v>848</v>
      </c>
      <c r="H7567" s="16">
        <v>3935294.25</v>
      </c>
      <c r="I7567" s="12"/>
      <c r="J7567" s="12"/>
      <c r="K7567" s="15">
        <v>0</v>
      </c>
      <c r="L7567" s="13" t="s">
        <v>14</v>
      </c>
      <c r="M7567" s="7">
        <v>1</v>
      </c>
      <c r="N7567" s="14"/>
    </row>
    <row r="7568" spans="1:14" ht="63">
      <c r="A7568" s="6">
        <v>7567</v>
      </c>
      <c r="B7568" s="8" t="s">
        <v>28807</v>
      </c>
      <c r="C7568" s="9" t="s">
        <v>29134</v>
      </c>
      <c r="D7568" s="10" t="s">
        <v>29135</v>
      </c>
      <c r="E7568" s="11" t="s">
        <v>29136</v>
      </c>
      <c r="F7568" s="6">
        <v>529261</v>
      </c>
      <c r="G7568" s="6" t="s">
        <v>848</v>
      </c>
      <c r="H7568" s="16">
        <v>10908070.050000001</v>
      </c>
      <c r="I7568" s="12"/>
      <c r="J7568" s="12"/>
      <c r="K7568" s="15">
        <v>0</v>
      </c>
      <c r="L7568" s="13" t="s">
        <v>14</v>
      </c>
      <c r="M7568" s="7">
        <v>1</v>
      </c>
      <c r="N7568" s="14"/>
    </row>
    <row r="7569" spans="1:14" ht="78.75">
      <c r="A7569" s="6">
        <v>7568</v>
      </c>
      <c r="B7569" s="8" t="s">
        <v>28807</v>
      </c>
      <c r="C7569" s="9" t="s">
        <v>29137</v>
      </c>
      <c r="D7569" s="10" t="s">
        <v>29138</v>
      </c>
      <c r="E7569" s="11" t="s">
        <v>29139</v>
      </c>
      <c r="F7569" s="6">
        <v>524251</v>
      </c>
      <c r="G7569" s="6" t="s">
        <v>848</v>
      </c>
      <c r="H7569" s="16">
        <v>4014491</v>
      </c>
      <c r="I7569" s="12"/>
      <c r="J7569" s="12"/>
      <c r="K7569" s="15">
        <v>0</v>
      </c>
      <c r="L7569" s="13" t="s">
        <v>14</v>
      </c>
      <c r="M7569" s="7">
        <v>1</v>
      </c>
      <c r="N7569" s="14"/>
    </row>
    <row r="7570" spans="1:14" ht="78.75">
      <c r="A7570" s="6">
        <v>7569</v>
      </c>
      <c r="B7570" s="8" t="s">
        <v>28807</v>
      </c>
      <c r="C7570" s="9" t="s">
        <v>11090</v>
      </c>
      <c r="D7570" s="10" t="s">
        <v>11091</v>
      </c>
      <c r="E7570" s="11" t="s">
        <v>29140</v>
      </c>
      <c r="F7570" s="6">
        <v>524252</v>
      </c>
      <c r="G7570" s="6" t="s">
        <v>848</v>
      </c>
      <c r="H7570" s="16">
        <v>3979300.15</v>
      </c>
      <c r="I7570" s="12"/>
      <c r="J7570" s="12"/>
      <c r="K7570" s="15">
        <v>0</v>
      </c>
      <c r="L7570" s="13" t="s">
        <v>14</v>
      </c>
      <c r="M7570" s="7">
        <v>1</v>
      </c>
      <c r="N7570" s="14"/>
    </row>
    <row r="7571" spans="1:14" ht="63">
      <c r="A7571" s="6">
        <v>7570</v>
      </c>
      <c r="B7571" s="8" t="s">
        <v>28807</v>
      </c>
      <c r="C7571" s="9" t="s">
        <v>29141</v>
      </c>
      <c r="D7571" s="10" t="s">
        <v>28897</v>
      </c>
      <c r="E7571" s="11" t="s">
        <v>29142</v>
      </c>
      <c r="F7571" s="6">
        <v>520816</v>
      </c>
      <c r="G7571" s="6" t="s">
        <v>10929</v>
      </c>
      <c r="H7571" s="16">
        <v>15061615.131999999</v>
      </c>
      <c r="I7571" s="12"/>
      <c r="J7571" s="12"/>
      <c r="K7571" s="15">
        <v>0</v>
      </c>
      <c r="L7571" s="13" t="s">
        <v>14</v>
      </c>
      <c r="M7571" s="7">
        <v>1</v>
      </c>
      <c r="N7571" s="14"/>
    </row>
    <row r="7572" spans="1:14" ht="63">
      <c r="A7572" s="6">
        <v>7571</v>
      </c>
      <c r="B7572" s="8" t="s">
        <v>28807</v>
      </c>
      <c r="C7572" s="9" t="s">
        <v>29143</v>
      </c>
      <c r="D7572" s="10" t="s">
        <v>4841</v>
      </c>
      <c r="E7572" s="11" t="s">
        <v>29144</v>
      </c>
      <c r="F7572" s="6">
        <v>514266</v>
      </c>
      <c r="G7572" s="6" t="s">
        <v>801</v>
      </c>
      <c r="H7572" s="16">
        <v>18565774.015000001</v>
      </c>
      <c r="I7572" s="12"/>
      <c r="J7572" s="12"/>
      <c r="K7572" s="15">
        <v>0</v>
      </c>
      <c r="L7572" s="13" t="s">
        <v>14</v>
      </c>
      <c r="M7572" s="7">
        <v>1</v>
      </c>
      <c r="N7572" s="14"/>
    </row>
    <row r="7573" spans="1:14" ht="63">
      <c r="A7573" s="6">
        <v>7572</v>
      </c>
      <c r="B7573" s="8" t="s">
        <v>28807</v>
      </c>
      <c r="C7573" s="9" t="s">
        <v>29145</v>
      </c>
      <c r="D7573" s="10" t="s">
        <v>29146</v>
      </c>
      <c r="E7573" s="11" t="s">
        <v>29147</v>
      </c>
      <c r="F7573" s="6">
        <v>514267</v>
      </c>
      <c r="G7573" s="6" t="s">
        <v>801</v>
      </c>
      <c r="H7573" s="16">
        <v>23089012.927000001</v>
      </c>
      <c r="I7573" s="12"/>
      <c r="J7573" s="12"/>
      <c r="K7573" s="15">
        <v>0</v>
      </c>
      <c r="L7573" s="13" t="s">
        <v>70</v>
      </c>
      <c r="M7573" s="7">
        <v>1</v>
      </c>
      <c r="N7573" s="14"/>
    </row>
    <row r="7574" spans="1:14" ht="63">
      <c r="A7574" s="6">
        <v>7573</v>
      </c>
      <c r="B7574" s="8" t="s">
        <v>28807</v>
      </c>
      <c r="C7574" s="9" t="s">
        <v>29148</v>
      </c>
      <c r="D7574" s="10" t="s">
        <v>28915</v>
      </c>
      <c r="E7574" s="11" t="s">
        <v>29147</v>
      </c>
      <c r="F7574" s="6">
        <v>514267</v>
      </c>
      <c r="G7574" s="6" t="s">
        <v>801</v>
      </c>
      <c r="H7574" s="16">
        <v>23089012.927000001</v>
      </c>
      <c r="I7574" s="12"/>
      <c r="J7574" s="12"/>
      <c r="K7574" s="15">
        <v>0</v>
      </c>
      <c r="L7574" s="13" t="s">
        <v>70</v>
      </c>
      <c r="M7574" s="7">
        <v>0.5</v>
      </c>
      <c r="N7574" s="14"/>
    </row>
    <row r="7575" spans="1:14" ht="63">
      <c r="A7575" s="6">
        <v>7574</v>
      </c>
      <c r="B7575" s="8" t="s">
        <v>28807</v>
      </c>
      <c r="C7575" s="9" t="s">
        <v>29149</v>
      </c>
      <c r="D7575" s="10" t="s">
        <v>29150</v>
      </c>
      <c r="E7575" s="11" t="s">
        <v>29147</v>
      </c>
      <c r="F7575" s="6">
        <v>514267</v>
      </c>
      <c r="G7575" s="6" t="s">
        <v>801</v>
      </c>
      <c r="H7575" s="16">
        <v>23089012.927000001</v>
      </c>
      <c r="I7575" s="12"/>
      <c r="J7575" s="12"/>
      <c r="K7575" s="15">
        <v>0</v>
      </c>
      <c r="L7575" s="13" t="s">
        <v>70</v>
      </c>
      <c r="M7575" s="7">
        <v>0.5</v>
      </c>
      <c r="N7575" s="14"/>
    </row>
    <row r="7576" spans="1:14" ht="78.75">
      <c r="A7576" s="6">
        <v>7575</v>
      </c>
      <c r="B7576" s="8" t="s">
        <v>28807</v>
      </c>
      <c r="C7576" s="9" t="s">
        <v>29151</v>
      </c>
      <c r="D7576" s="10" t="s">
        <v>29152</v>
      </c>
      <c r="E7576" s="11" t="s">
        <v>29153</v>
      </c>
      <c r="F7576" s="6">
        <v>514269</v>
      </c>
      <c r="G7576" s="6" t="s">
        <v>801</v>
      </c>
      <c r="H7576" s="16">
        <v>18918721.184999999</v>
      </c>
      <c r="I7576" s="12"/>
      <c r="J7576" s="12"/>
      <c r="K7576" s="15">
        <v>0</v>
      </c>
      <c r="L7576" s="13" t="s">
        <v>70</v>
      </c>
      <c r="M7576" s="7">
        <v>1</v>
      </c>
      <c r="N7576" s="14"/>
    </row>
    <row r="7577" spans="1:14" ht="63">
      <c r="A7577" s="6">
        <v>7576</v>
      </c>
      <c r="B7577" s="8" t="s">
        <v>28807</v>
      </c>
      <c r="C7577" s="9" t="s">
        <v>29154</v>
      </c>
      <c r="D7577" s="10" t="s">
        <v>28842</v>
      </c>
      <c r="E7577" s="11" t="s">
        <v>29153</v>
      </c>
      <c r="F7577" s="6">
        <v>514269</v>
      </c>
      <c r="G7577" s="6" t="s">
        <v>801</v>
      </c>
      <c r="H7577" s="16">
        <v>18918721.184999999</v>
      </c>
      <c r="I7577" s="12"/>
      <c r="J7577" s="12"/>
      <c r="K7577" s="15">
        <v>0</v>
      </c>
      <c r="L7577" s="13" t="s">
        <v>70</v>
      </c>
      <c r="M7577" s="7">
        <v>0.51</v>
      </c>
      <c r="N7577" s="14"/>
    </row>
    <row r="7578" spans="1:14" ht="63">
      <c r="A7578" s="6">
        <v>7577</v>
      </c>
      <c r="B7578" s="8" t="s">
        <v>28807</v>
      </c>
      <c r="C7578" s="9" t="s">
        <v>29032</v>
      </c>
      <c r="D7578" s="10" t="s">
        <v>28912</v>
      </c>
      <c r="E7578" s="11" t="s">
        <v>29153</v>
      </c>
      <c r="F7578" s="6">
        <v>514269</v>
      </c>
      <c r="G7578" s="6" t="s">
        <v>801</v>
      </c>
      <c r="H7578" s="16">
        <v>18918721.184999999</v>
      </c>
      <c r="I7578" s="12"/>
      <c r="J7578" s="12"/>
      <c r="K7578" s="15">
        <v>0</v>
      </c>
      <c r="L7578" s="13" t="s">
        <v>70</v>
      </c>
      <c r="M7578" s="7">
        <v>0.49</v>
      </c>
      <c r="N7578" s="14"/>
    </row>
    <row r="7579" spans="1:14" ht="63">
      <c r="A7579" s="6">
        <v>7578</v>
      </c>
      <c r="B7579" s="8" t="s">
        <v>28807</v>
      </c>
      <c r="C7579" s="9" t="s">
        <v>29155</v>
      </c>
      <c r="D7579" s="10" t="s">
        <v>29156</v>
      </c>
      <c r="E7579" s="11" t="s">
        <v>29157</v>
      </c>
      <c r="F7579" s="6">
        <v>514279</v>
      </c>
      <c r="G7579" s="6" t="s">
        <v>801</v>
      </c>
      <c r="H7579" s="16">
        <v>22600000</v>
      </c>
      <c r="I7579" s="12"/>
      <c r="J7579" s="12"/>
      <c r="K7579" s="15">
        <v>0</v>
      </c>
      <c r="L7579" s="13" t="s">
        <v>70</v>
      </c>
      <c r="M7579" s="7">
        <v>1</v>
      </c>
      <c r="N7579" s="14"/>
    </row>
    <row r="7580" spans="1:14" ht="78.75">
      <c r="A7580" s="6">
        <v>7579</v>
      </c>
      <c r="B7580" s="8" t="s">
        <v>28807</v>
      </c>
      <c r="C7580" s="9" t="s">
        <v>29158</v>
      </c>
      <c r="D7580" s="10" t="s">
        <v>19035</v>
      </c>
      <c r="E7580" s="11" t="s">
        <v>29157</v>
      </c>
      <c r="F7580" s="6">
        <v>514279</v>
      </c>
      <c r="G7580" s="6" t="s">
        <v>801</v>
      </c>
      <c r="H7580" s="16">
        <v>22600000</v>
      </c>
      <c r="I7580" s="12"/>
      <c r="J7580" s="12"/>
      <c r="K7580" s="15">
        <v>0</v>
      </c>
      <c r="L7580" s="13" t="s">
        <v>70</v>
      </c>
      <c r="M7580" s="7">
        <v>0.51</v>
      </c>
      <c r="N7580" s="14"/>
    </row>
    <row r="7581" spans="1:14" ht="63">
      <c r="A7581" s="6">
        <v>7580</v>
      </c>
      <c r="B7581" s="8" t="s">
        <v>28807</v>
      </c>
      <c r="C7581" s="9" t="s">
        <v>29159</v>
      </c>
      <c r="D7581" s="10" t="s">
        <v>29160</v>
      </c>
      <c r="E7581" s="11" t="s">
        <v>29157</v>
      </c>
      <c r="F7581" s="6">
        <v>514279</v>
      </c>
      <c r="G7581" s="6" t="s">
        <v>801</v>
      </c>
      <c r="H7581" s="16">
        <v>22600000</v>
      </c>
      <c r="I7581" s="12"/>
      <c r="J7581" s="12"/>
      <c r="K7581" s="15">
        <v>0</v>
      </c>
      <c r="L7581" s="13" t="s">
        <v>70</v>
      </c>
      <c r="M7581" s="7">
        <v>0.49</v>
      </c>
      <c r="N7581" s="14"/>
    </row>
    <row r="7582" spans="1:14" ht="78.75">
      <c r="A7582" s="6">
        <v>7581</v>
      </c>
      <c r="B7582" s="8" t="s">
        <v>28807</v>
      </c>
      <c r="C7582" s="9" t="s">
        <v>29081</v>
      </c>
      <c r="D7582" s="10" t="s">
        <v>17032</v>
      </c>
      <c r="E7582" s="11" t="s">
        <v>29161</v>
      </c>
      <c r="F7582" s="6">
        <v>498948</v>
      </c>
      <c r="G7582" s="6" t="s">
        <v>340</v>
      </c>
      <c r="H7582" s="16">
        <v>41750000</v>
      </c>
      <c r="I7582" s="12">
        <v>44287</v>
      </c>
      <c r="J7582" s="12">
        <v>44621</v>
      </c>
      <c r="K7582" s="15">
        <v>0</v>
      </c>
      <c r="L7582" s="13" t="s">
        <v>14</v>
      </c>
      <c r="M7582" s="7">
        <v>1</v>
      </c>
      <c r="N7582" s="14"/>
    </row>
    <row r="7583" spans="1:14" ht="63">
      <c r="A7583" s="6">
        <v>7582</v>
      </c>
      <c r="B7583" s="8" t="s">
        <v>28807</v>
      </c>
      <c r="C7583" s="9" t="s">
        <v>29162</v>
      </c>
      <c r="D7583" s="10" t="s">
        <v>28897</v>
      </c>
      <c r="E7583" s="11" t="s">
        <v>29163</v>
      </c>
      <c r="F7583" s="6">
        <v>520816</v>
      </c>
      <c r="G7583" s="6" t="s">
        <v>10929</v>
      </c>
      <c r="H7583" s="16">
        <v>15061615.130000001</v>
      </c>
      <c r="I7583" s="12">
        <v>44258</v>
      </c>
      <c r="J7583" s="12">
        <v>44595</v>
      </c>
      <c r="K7583" s="15">
        <v>0</v>
      </c>
      <c r="L7583" s="13" t="s">
        <v>14</v>
      </c>
      <c r="M7583" s="7">
        <v>1</v>
      </c>
      <c r="N7583" s="14"/>
    </row>
    <row r="7584" spans="1:14" ht="63">
      <c r="A7584" s="6">
        <v>7583</v>
      </c>
      <c r="B7584" s="8" t="s">
        <v>28807</v>
      </c>
      <c r="C7584" s="9" t="s">
        <v>29164</v>
      </c>
      <c r="D7584" s="10" t="s">
        <v>4841</v>
      </c>
      <c r="E7584" s="11" t="s">
        <v>29165</v>
      </c>
      <c r="F7584" s="6">
        <v>514266</v>
      </c>
      <c r="G7584" s="6" t="s">
        <v>801</v>
      </c>
      <c r="H7584" s="16">
        <v>18565774.010000002</v>
      </c>
      <c r="I7584" s="12" t="s">
        <v>8258</v>
      </c>
      <c r="J7584" s="12">
        <v>44775</v>
      </c>
      <c r="K7584" s="15">
        <v>0</v>
      </c>
      <c r="L7584" s="13" t="s">
        <v>14</v>
      </c>
      <c r="M7584" s="7">
        <v>1</v>
      </c>
      <c r="N7584" s="14"/>
    </row>
    <row r="7585" spans="1:14" ht="63">
      <c r="A7585" s="6">
        <v>7584</v>
      </c>
      <c r="B7585" s="8" t="s">
        <v>28807</v>
      </c>
      <c r="C7585" s="9" t="s">
        <v>29166</v>
      </c>
      <c r="D7585" s="10" t="s">
        <v>29167</v>
      </c>
      <c r="E7585" s="11" t="s">
        <v>29168</v>
      </c>
      <c r="F7585" s="6">
        <v>539837</v>
      </c>
      <c r="G7585" s="6" t="s">
        <v>848</v>
      </c>
      <c r="H7585" s="16">
        <v>1945194.35</v>
      </c>
      <c r="I7585" s="12" t="s">
        <v>8325</v>
      </c>
      <c r="J7585" s="12" t="s">
        <v>14344</v>
      </c>
      <c r="K7585" s="15">
        <v>0</v>
      </c>
      <c r="L7585" s="13" t="s">
        <v>14</v>
      </c>
      <c r="M7585" s="7">
        <v>1</v>
      </c>
      <c r="N7585" s="14"/>
    </row>
    <row r="7586" spans="1:14" ht="63">
      <c r="A7586" s="6">
        <v>7585</v>
      </c>
      <c r="B7586" s="8" t="s">
        <v>28807</v>
      </c>
      <c r="C7586" s="9" t="s">
        <v>29169</v>
      </c>
      <c r="D7586" s="10" t="s">
        <v>4841</v>
      </c>
      <c r="E7586" s="11" t="s">
        <v>29170</v>
      </c>
      <c r="F7586" s="6">
        <v>514266</v>
      </c>
      <c r="G7586" s="6" t="s">
        <v>801</v>
      </c>
      <c r="H7586" s="16" t="s">
        <v>29171</v>
      </c>
      <c r="I7586" s="12" t="s">
        <v>6378</v>
      </c>
      <c r="J7586" s="12" t="s">
        <v>6754</v>
      </c>
      <c r="K7586" s="15"/>
      <c r="L7586" s="13" t="s">
        <v>14</v>
      </c>
      <c r="M7586" s="7">
        <v>1</v>
      </c>
      <c r="N7586" s="14"/>
    </row>
    <row r="7587" spans="1:14" ht="63">
      <c r="A7587" s="6">
        <v>7586</v>
      </c>
      <c r="B7587" s="8" t="s">
        <v>28807</v>
      </c>
      <c r="C7587" s="9" t="s">
        <v>29172</v>
      </c>
      <c r="D7587" s="10" t="s">
        <v>29146</v>
      </c>
      <c r="E7587" s="11" t="s">
        <v>29173</v>
      </c>
      <c r="F7587" s="6">
        <v>514267</v>
      </c>
      <c r="G7587" s="6" t="s">
        <v>801</v>
      </c>
      <c r="H7587" s="16" t="s">
        <v>29174</v>
      </c>
      <c r="I7587" s="12" t="s">
        <v>5702</v>
      </c>
      <c r="J7587" s="12" t="s">
        <v>17310</v>
      </c>
      <c r="K7587" s="15">
        <v>0</v>
      </c>
      <c r="L7587" s="13" t="s">
        <v>70</v>
      </c>
      <c r="M7587" s="7">
        <v>1</v>
      </c>
      <c r="N7587" s="14"/>
    </row>
    <row r="7588" spans="1:14" ht="63">
      <c r="A7588" s="6">
        <v>7587</v>
      </c>
      <c r="B7588" s="8" t="s">
        <v>28807</v>
      </c>
      <c r="C7588" s="9" t="s">
        <v>29175</v>
      </c>
      <c r="D7588" s="10" t="s">
        <v>28915</v>
      </c>
      <c r="E7588" s="11" t="s">
        <v>29173</v>
      </c>
      <c r="F7588" s="6">
        <v>514267</v>
      </c>
      <c r="G7588" s="6" t="s">
        <v>801</v>
      </c>
      <c r="H7588" s="16" t="s">
        <v>29174</v>
      </c>
      <c r="I7588" s="12" t="s">
        <v>5702</v>
      </c>
      <c r="J7588" s="12" t="s">
        <v>17310</v>
      </c>
      <c r="K7588" s="15">
        <v>0</v>
      </c>
      <c r="L7588" s="13" t="s">
        <v>70</v>
      </c>
      <c r="M7588" s="7">
        <v>0.5</v>
      </c>
      <c r="N7588" s="14"/>
    </row>
    <row r="7589" spans="1:14" ht="63">
      <c r="A7589" s="6">
        <v>7588</v>
      </c>
      <c r="B7589" s="8" t="s">
        <v>28807</v>
      </c>
      <c r="C7589" s="9" t="s">
        <v>29176</v>
      </c>
      <c r="D7589" s="10" t="s">
        <v>29150</v>
      </c>
      <c r="E7589" s="11" t="s">
        <v>29173</v>
      </c>
      <c r="F7589" s="6">
        <v>514267</v>
      </c>
      <c r="G7589" s="6" t="s">
        <v>801</v>
      </c>
      <c r="H7589" s="16" t="s">
        <v>29174</v>
      </c>
      <c r="I7589" s="12" t="s">
        <v>5702</v>
      </c>
      <c r="J7589" s="12" t="s">
        <v>17310</v>
      </c>
      <c r="K7589" s="15">
        <v>0</v>
      </c>
      <c r="L7589" s="13" t="s">
        <v>70</v>
      </c>
      <c r="M7589" s="7">
        <v>0.5</v>
      </c>
      <c r="N7589" s="14"/>
    </row>
    <row r="7590" spans="1:14" ht="63">
      <c r="A7590" s="6">
        <v>7589</v>
      </c>
      <c r="B7590" s="8" t="s">
        <v>28807</v>
      </c>
      <c r="C7590" s="9" t="s">
        <v>29177</v>
      </c>
      <c r="D7590" s="10" t="s">
        <v>28897</v>
      </c>
      <c r="E7590" s="11" t="s">
        <v>29178</v>
      </c>
      <c r="F7590" s="6">
        <v>520816</v>
      </c>
      <c r="G7590" s="6" t="s">
        <v>10929</v>
      </c>
      <c r="H7590" s="16" t="s">
        <v>29179</v>
      </c>
      <c r="I7590" s="12" t="s">
        <v>9845</v>
      </c>
      <c r="J7590" s="12" t="s">
        <v>4504</v>
      </c>
      <c r="K7590" s="15">
        <v>0</v>
      </c>
      <c r="L7590" s="13" t="s">
        <v>14</v>
      </c>
      <c r="M7590" s="7">
        <v>1</v>
      </c>
      <c r="N7590" s="14"/>
    </row>
    <row r="7591" spans="1:14" ht="63">
      <c r="A7591" s="6">
        <v>7590</v>
      </c>
      <c r="B7591" s="8" t="s">
        <v>28807</v>
      </c>
      <c r="C7591" s="9" t="s">
        <v>29180</v>
      </c>
      <c r="D7591" s="10" t="s">
        <v>29156</v>
      </c>
      <c r="E7591" s="11" t="s">
        <v>29181</v>
      </c>
      <c r="F7591" s="6">
        <v>514279</v>
      </c>
      <c r="G7591" s="6" t="s">
        <v>801</v>
      </c>
      <c r="H7591" s="16" t="s">
        <v>29182</v>
      </c>
      <c r="I7591" s="12" t="s">
        <v>29125</v>
      </c>
      <c r="J7591" s="12" t="s">
        <v>29183</v>
      </c>
      <c r="K7591" s="15">
        <v>0</v>
      </c>
      <c r="L7591" s="13" t="s">
        <v>70</v>
      </c>
      <c r="M7591" s="7">
        <v>1</v>
      </c>
      <c r="N7591" s="14"/>
    </row>
    <row r="7592" spans="1:14" ht="78.75">
      <c r="A7592" s="6">
        <v>7591</v>
      </c>
      <c r="B7592" s="8" t="s">
        <v>28807</v>
      </c>
      <c r="C7592" s="9" t="s">
        <v>29184</v>
      </c>
      <c r="D7592" s="10" t="s">
        <v>19035</v>
      </c>
      <c r="E7592" s="11" t="s">
        <v>29181</v>
      </c>
      <c r="F7592" s="6">
        <v>514279</v>
      </c>
      <c r="G7592" s="6" t="s">
        <v>801</v>
      </c>
      <c r="H7592" s="16" t="s">
        <v>29182</v>
      </c>
      <c r="I7592" s="12" t="s">
        <v>29125</v>
      </c>
      <c r="J7592" s="12" t="s">
        <v>29183</v>
      </c>
      <c r="K7592" s="15">
        <v>0</v>
      </c>
      <c r="L7592" s="13" t="s">
        <v>70</v>
      </c>
      <c r="M7592" s="7">
        <v>0.51</v>
      </c>
      <c r="N7592" s="14"/>
    </row>
    <row r="7593" spans="1:14" ht="63">
      <c r="A7593" s="6">
        <v>7592</v>
      </c>
      <c r="B7593" s="8" t="s">
        <v>28807</v>
      </c>
      <c r="C7593" s="9" t="s">
        <v>29185</v>
      </c>
      <c r="D7593" s="10" t="s">
        <v>29160</v>
      </c>
      <c r="E7593" s="11" t="s">
        <v>29181</v>
      </c>
      <c r="F7593" s="6">
        <v>514279</v>
      </c>
      <c r="G7593" s="6" t="s">
        <v>801</v>
      </c>
      <c r="H7593" s="16" t="s">
        <v>29182</v>
      </c>
      <c r="I7593" s="12" t="s">
        <v>29125</v>
      </c>
      <c r="J7593" s="12" t="s">
        <v>29183</v>
      </c>
      <c r="K7593" s="15">
        <v>0</v>
      </c>
      <c r="L7593" s="13" t="s">
        <v>70</v>
      </c>
      <c r="M7593" s="7">
        <v>0.49</v>
      </c>
      <c r="N7593" s="14"/>
    </row>
    <row r="7594" spans="1:14" ht="78.75">
      <c r="A7594" s="6">
        <v>7593</v>
      </c>
      <c r="B7594" s="8" t="s">
        <v>28807</v>
      </c>
      <c r="C7594" s="9" t="s">
        <v>29186</v>
      </c>
      <c r="D7594" s="10" t="s">
        <v>29187</v>
      </c>
      <c r="E7594" s="11" t="s">
        <v>29188</v>
      </c>
      <c r="F7594" s="6">
        <v>498947</v>
      </c>
      <c r="G7594" s="6" t="s">
        <v>3958</v>
      </c>
      <c r="H7594" s="16" t="s">
        <v>29189</v>
      </c>
      <c r="I7594" s="12" t="s">
        <v>890</v>
      </c>
      <c r="J7594" s="12" t="s">
        <v>29190</v>
      </c>
      <c r="K7594" s="15">
        <v>0</v>
      </c>
      <c r="L7594" s="13" t="s">
        <v>70</v>
      </c>
      <c r="M7594" s="7">
        <v>1</v>
      </c>
      <c r="N7594" s="14"/>
    </row>
    <row r="7595" spans="1:14" ht="78.75">
      <c r="A7595" s="6">
        <v>7594</v>
      </c>
      <c r="B7595" s="8" t="s">
        <v>28807</v>
      </c>
      <c r="C7595" s="9" t="s">
        <v>29191</v>
      </c>
      <c r="D7595" s="10" t="s">
        <v>26082</v>
      </c>
      <c r="E7595" s="11" t="s">
        <v>29188</v>
      </c>
      <c r="F7595" s="6">
        <v>498947</v>
      </c>
      <c r="G7595" s="6" t="s">
        <v>3958</v>
      </c>
      <c r="H7595" s="16" t="s">
        <v>29192</v>
      </c>
      <c r="I7595" s="12" t="s">
        <v>29193</v>
      </c>
      <c r="J7595" s="12" t="s">
        <v>29194</v>
      </c>
      <c r="K7595" s="15">
        <v>0</v>
      </c>
      <c r="L7595" s="13" t="s">
        <v>70</v>
      </c>
      <c r="M7595" s="7">
        <v>0.5</v>
      </c>
      <c r="N7595" s="14"/>
    </row>
    <row r="7596" spans="1:14" ht="78.75">
      <c r="A7596" s="6">
        <v>7595</v>
      </c>
      <c r="B7596" s="8" t="s">
        <v>28807</v>
      </c>
      <c r="C7596" s="9" t="s">
        <v>29195</v>
      </c>
      <c r="D7596" s="10" t="s">
        <v>28892</v>
      </c>
      <c r="E7596" s="11" t="s">
        <v>29188</v>
      </c>
      <c r="F7596" s="6">
        <v>498947</v>
      </c>
      <c r="G7596" s="6" t="s">
        <v>3958</v>
      </c>
      <c r="H7596" s="16" t="s">
        <v>29196</v>
      </c>
      <c r="I7596" s="12" t="s">
        <v>29197</v>
      </c>
      <c r="J7596" s="12" t="s">
        <v>29198</v>
      </c>
      <c r="K7596" s="15">
        <v>0</v>
      </c>
      <c r="L7596" s="13" t="s">
        <v>70</v>
      </c>
      <c r="M7596" s="7">
        <v>0.5</v>
      </c>
      <c r="N7596" s="14"/>
    </row>
    <row r="7597" spans="1:14" ht="78.75">
      <c r="A7597" s="6">
        <v>7596</v>
      </c>
      <c r="B7597" s="8" t="s">
        <v>28807</v>
      </c>
      <c r="C7597" s="9" t="s">
        <v>29199</v>
      </c>
      <c r="D7597" s="10" t="s">
        <v>29152</v>
      </c>
      <c r="E7597" s="11" t="s">
        <v>29200</v>
      </c>
      <c r="F7597" s="6">
        <v>514269</v>
      </c>
      <c r="G7597" s="6" t="s">
        <v>801</v>
      </c>
      <c r="H7597" s="16" t="s">
        <v>29201</v>
      </c>
      <c r="I7597" s="12" t="s">
        <v>798</v>
      </c>
      <c r="J7597" s="12" t="s">
        <v>16535</v>
      </c>
      <c r="K7597" s="15">
        <v>0</v>
      </c>
      <c r="L7597" s="13" t="s">
        <v>70</v>
      </c>
      <c r="M7597" s="7">
        <v>1</v>
      </c>
      <c r="N7597" s="14"/>
    </row>
    <row r="7598" spans="1:14" ht="78">
      <c r="A7598" s="6">
        <v>7597</v>
      </c>
      <c r="B7598" s="8" t="s">
        <v>28807</v>
      </c>
      <c r="C7598" s="9" t="s">
        <v>29202</v>
      </c>
      <c r="D7598" s="10" t="s">
        <v>29203</v>
      </c>
      <c r="E7598" s="11" t="s">
        <v>29200</v>
      </c>
      <c r="F7598" s="6">
        <v>514269</v>
      </c>
      <c r="G7598" s="6" t="s">
        <v>801</v>
      </c>
      <c r="H7598" s="16" t="s">
        <v>29204</v>
      </c>
      <c r="I7598" s="12" t="s">
        <v>11402</v>
      </c>
      <c r="J7598" s="12" t="s">
        <v>29205</v>
      </c>
      <c r="K7598" s="15">
        <v>0</v>
      </c>
      <c r="L7598" s="13" t="s">
        <v>70</v>
      </c>
      <c r="M7598" s="7">
        <v>0.51</v>
      </c>
      <c r="N7598" s="14"/>
    </row>
    <row r="7599" spans="1:14" ht="78">
      <c r="A7599" s="6">
        <v>7598</v>
      </c>
      <c r="B7599" s="8" t="s">
        <v>28807</v>
      </c>
      <c r="C7599" s="9" t="s">
        <v>29206</v>
      </c>
      <c r="D7599" s="10" t="s">
        <v>28912</v>
      </c>
      <c r="E7599" s="11" t="s">
        <v>29200</v>
      </c>
      <c r="F7599" s="6">
        <v>514269</v>
      </c>
      <c r="G7599" s="6" t="s">
        <v>801</v>
      </c>
      <c r="H7599" s="16" t="s">
        <v>29207</v>
      </c>
      <c r="I7599" s="12" t="s">
        <v>29208</v>
      </c>
      <c r="J7599" s="12" t="s">
        <v>29209</v>
      </c>
      <c r="K7599" s="15">
        <v>0</v>
      </c>
      <c r="L7599" s="13" t="s">
        <v>70</v>
      </c>
      <c r="M7599" s="7">
        <v>0.49</v>
      </c>
      <c r="N7599" s="14"/>
    </row>
    <row r="7600" spans="1:14" ht="78.75">
      <c r="A7600" s="6">
        <v>7599</v>
      </c>
      <c r="B7600" s="8" t="s">
        <v>28807</v>
      </c>
      <c r="C7600" s="9" t="s">
        <v>11090</v>
      </c>
      <c r="D7600" s="10" t="s">
        <v>11091</v>
      </c>
      <c r="E7600" s="11" t="s">
        <v>29210</v>
      </c>
      <c r="F7600" s="6">
        <v>524252</v>
      </c>
      <c r="G7600" s="6" t="s">
        <v>848</v>
      </c>
      <c r="H7600" s="16" t="s">
        <v>29211</v>
      </c>
      <c r="I7600" s="12" t="s">
        <v>9845</v>
      </c>
      <c r="J7600" s="12" t="s">
        <v>12539</v>
      </c>
      <c r="K7600" s="15">
        <v>0</v>
      </c>
      <c r="L7600" s="13" t="s">
        <v>14</v>
      </c>
      <c r="M7600" s="7">
        <v>1</v>
      </c>
      <c r="N7600" s="14"/>
    </row>
    <row r="7601" spans="1:14" ht="94.5">
      <c r="A7601" s="6">
        <v>7600</v>
      </c>
      <c r="B7601" s="8" t="s">
        <v>28807</v>
      </c>
      <c r="C7601" s="9" t="s">
        <v>29212</v>
      </c>
      <c r="D7601" s="10" t="s">
        <v>19489</v>
      </c>
      <c r="E7601" s="11" t="s">
        <v>29213</v>
      </c>
      <c r="F7601" s="6">
        <v>529259</v>
      </c>
      <c r="G7601" s="6" t="s">
        <v>848</v>
      </c>
      <c r="H7601" s="16" t="s">
        <v>29214</v>
      </c>
      <c r="I7601" s="12" t="s">
        <v>9845</v>
      </c>
      <c r="J7601" s="12" t="s">
        <v>262</v>
      </c>
      <c r="K7601" s="15">
        <v>0</v>
      </c>
      <c r="L7601" s="13" t="s">
        <v>14</v>
      </c>
      <c r="M7601" s="7">
        <v>1</v>
      </c>
      <c r="N7601" s="14"/>
    </row>
    <row r="7602" spans="1:14" ht="110.25">
      <c r="A7602" s="6">
        <v>7601</v>
      </c>
      <c r="B7602" s="8" t="s">
        <v>28807</v>
      </c>
      <c r="C7602" s="9" t="s">
        <v>29215</v>
      </c>
      <c r="D7602" s="10" t="s">
        <v>29090</v>
      </c>
      <c r="E7602" s="11" t="s">
        <v>29216</v>
      </c>
      <c r="F7602" s="6">
        <v>540109</v>
      </c>
      <c r="G7602" s="6" t="s">
        <v>875</v>
      </c>
      <c r="H7602" s="16">
        <v>11673151.51</v>
      </c>
      <c r="I7602" s="12" t="s">
        <v>16610</v>
      </c>
      <c r="J7602" s="12" t="s">
        <v>29217</v>
      </c>
      <c r="K7602" s="15">
        <v>0</v>
      </c>
      <c r="L7602" s="13" t="s">
        <v>14</v>
      </c>
      <c r="M7602" s="7">
        <v>1</v>
      </c>
      <c r="N7602" s="14"/>
    </row>
    <row r="7603" spans="1:14" ht="110.25">
      <c r="A7603" s="6">
        <v>7602</v>
      </c>
      <c r="B7603" s="8" t="s">
        <v>28807</v>
      </c>
      <c r="C7603" s="9" t="s">
        <v>29218</v>
      </c>
      <c r="D7603" s="10" t="s">
        <v>29219</v>
      </c>
      <c r="E7603" s="11" t="s">
        <v>29220</v>
      </c>
      <c r="F7603" s="6">
        <v>545521</v>
      </c>
      <c r="G7603" s="6" t="s">
        <v>875</v>
      </c>
      <c r="H7603" s="16">
        <v>4355761.3099999996</v>
      </c>
      <c r="I7603" s="12" t="s">
        <v>16610</v>
      </c>
      <c r="J7603" s="12" t="s">
        <v>29221</v>
      </c>
      <c r="K7603" s="15">
        <v>0</v>
      </c>
      <c r="L7603" s="13" t="s">
        <v>14</v>
      </c>
      <c r="M7603" s="7">
        <v>1</v>
      </c>
      <c r="N7603" s="14"/>
    </row>
    <row r="7604" spans="1:14" ht="78.75">
      <c r="A7604" s="6">
        <v>7603</v>
      </c>
      <c r="B7604" s="8" t="s">
        <v>28807</v>
      </c>
      <c r="C7604" s="9" t="s">
        <v>29222</v>
      </c>
      <c r="D7604" s="10" t="s">
        <v>28912</v>
      </c>
      <c r="E7604" s="11" t="s">
        <v>29223</v>
      </c>
      <c r="F7604" s="6">
        <v>531384</v>
      </c>
      <c r="G7604" s="6" t="s">
        <v>10929</v>
      </c>
      <c r="H7604" s="16">
        <v>22946239.449999999</v>
      </c>
      <c r="I7604" s="12" t="s">
        <v>16610</v>
      </c>
      <c r="J7604" s="12" t="s">
        <v>29217</v>
      </c>
      <c r="K7604" s="15">
        <v>0</v>
      </c>
      <c r="L7604" s="13" t="s">
        <v>14</v>
      </c>
      <c r="M7604" s="7">
        <v>1</v>
      </c>
      <c r="N7604" s="14"/>
    </row>
    <row r="7605" spans="1:14" ht="63">
      <c r="A7605" s="6">
        <v>7604</v>
      </c>
      <c r="B7605" s="8" t="s">
        <v>28807</v>
      </c>
      <c r="C7605" s="9" t="s">
        <v>29224</v>
      </c>
      <c r="D7605" s="10" t="s">
        <v>29225</v>
      </c>
      <c r="E7605" s="11" t="s">
        <v>29226</v>
      </c>
      <c r="F7605" s="6">
        <v>524253</v>
      </c>
      <c r="G7605" s="6" t="s">
        <v>848</v>
      </c>
      <c r="H7605" s="16">
        <v>16347156.26</v>
      </c>
      <c r="I7605" s="12" t="s">
        <v>817</v>
      </c>
      <c r="J7605" s="12" t="s">
        <v>319</v>
      </c>
      <c r="K7605" s="15">
        <v>0</v>
      </c>
      <c r="L7605" s="13" t="s">
        <v>14</v>
      </c>
      <c r="M7605" s="7">
        <v>1</v>
      </c>
      <c r="N7605" s="14"/>
    </row>
    <row r="7606" spans="1:14" ht="126">
      <c r="A7606" s="6">
        <v>7605</v>
      </c>
      <c r="B7606" s="8" t="s">
        <v>28807</v>
      </c>
      <c r="C7606" s="9" t="s">
        <v>29227</v>
      </c>
      <c r="D7606" s="10" t="s">
        <v>29228</v>
      </c>
      <c r="E7606" s="11" t="s">
        <v>29229</v>
      </c>
      <c r="F7606" s="6">
        <v>540112</v>
      </c>
      <c r="G7606" s="6" t="s">
        <v>4924</v>
      </c>
      <c r="H7606" s="16">
        <v>1633334.05</v>
      </c>
      <c r="I7606" s="12" t="s">
        <v>11767</v>
      </c>
      <c r="J7606" s="12" t="s">
        <v>29230</v>
      </c>
      <c r="K7606" s="15">
        <v>0</v>
      </c>
      <c r="L7606" s="13" t="s">
        <v>14</v>
      </c>
      <c r="M7606" s="7">
        <v>1</v>
      </c>
      <c r="N7606" s="14"/>
    </row>
    <row r="7607" spans="1:14" ht="94.5">
      <c r="A7607" s="6">
        <v>7606</v>
      </c>
      <c r="B7607" s="8" t="s">
        <v>28807</v>
      </c>
      <c r="C7607" s="9" t="s">
        <v>29231</v>
      </c>
      <c r="D7607" s="10" t="s">
        <v>29232</v>
      </c>
      <c r="E7607" s="11" t="s">
        <v>29233</v>
      </c>
      <c r="F7607" s="6">
        <v>524250</v>
      </c>
      <c r="G7607" s="6" t="s">
        <v>4738</v>
      </c>
      <c r="H7607" s="16">
        <v>28411847.149999999</v>
      </c>
      <c r="I7607" s="12" t="s">
        <v>563</v>
      </c>
      <c r="J7607" s="12" t="s">
        <v>16721</v>
      </c>
      <c r="K7607" s="15">
        <v>0</v>
      </c>
      <c r="L7607" s="13" t="s">
        <v>70</v>
      </c>
      <c r="M7607" s="7">
        <v>1</v>
      </c>
      <c r="N7607" s="14"/>
    </row>
    <row r="7608" spans="1:14" ht="94.5">
      <c r="A7608" s="6">
        <v>7607</v>
      </c>
      <c r="B7608" s="8" t="s">
        <v>28807</v>
      </c>
      <c r="C7608" s="9" t="s">
        <v>29234</v>
      </c>
      <c r="D7608" s="10" t="s">
        <v>14472</v>
      </c>
      <c r="E7608" s="11" t="s">
        <v>29233</v>
      </c>
      <c r="F7608" s="6">
        <v>524250</v>
      </c>
      <c r="G7608" s="6" t="s">
        <v>4738</v>
      </c>
      <c r="H7608" s="16">
        <v>28411847.149999999</v>
      </c>
      <c r="I7608" s="12" t="s">
        <v>563</v>
      </c>
      <c r="J7608" s="12" t="s">
        <v>16721</v>
      </c>
      <c r="K7608" s="15">
        <v>0</v>
      </c>
      <c r="L7608" s="13" t="s">
        <v>70</v>
      </c>
      <c r="M7608" s="7">
        <v>0.1</v>
      </c>
      <c r="N7608" s="14"/>
    </row>
    <row r="7609" spans="1:14" ht="94.5">
      <c r="A7609" s="6">
        <v>7608</v>
      </c>
      <c r="B7609" s="8" t="s">
        <v>28807</v>
      </c>
      <c r="C7609" s="9" t="s">
        <v>29235</v>
      </c>
      <c r="D7609" s="10" t="s">
        <v>7688</v>
      </c>
      <c r="E7609" s="11" t="s">
        <v>29233</v>
      </c>
      <c r="F7609" s="6">
        <v>524250</v>
      </c>
      <c r="G7609" s="6" t="s">
        <v>4738</v>
      </c>
      <c r="H7609" s="16">
        <v>28411847.149999999</v>
      </c>
      <c r="I7609" s="12" t="s">
        <v>563</v>
      </c>
      <c r="J7609" s="12" t="s">
        <v>16721</v>
      </c>
      <c r="K7609" s="15">
        <v>0</v>
      </c>
      <c r="L7609" s="13" t="s">
        <v>70</v>
      </c>
      <c r="M7609" s="7">
        <v>0.9</v>
      </c>
      <c r="N7609" s="14"/>
    </row>
    <row r="7610" spans="1:14" ht="94.5">
      <c r="A7610" s="6">
        <v>7609</v>
      </c>
      <c r="B7610" s="8" t="s">
        <v>28807</v>
      </c>
      <c r="C7610" s="9" t="s">
        <v>29231</v>
      </c>
      <c r="D7610" s="10" t="s">
        <v>29232</v>
      </c>
      <c r="E7610" s="11" t="s">
        <v>29236</v>
      </c>
      <c r="F7610" s="6">
        <v>527430</v>
      </c>
      <c r="G7610" s="6" t="s">
        <v>4738</v>
      </c>
      <c r="H7610" s="16">
        <v>41380193.759999998</v>
      </c>
      <c r="I7610" s="12" t="s">
        <v>563</v>
      </c>
      <c r="J7610" s="12" t="s">
        <v>29237</v>
      </c>
      <c r="K7610" s="15">
        <v>0</v>
      </c>
      <c r="L7610" s="13" t="s">
        <v>70</v>
      </c>
      <c r="M7610" s="7">
        <v>1</v>
      </c>
      <c r="N7610" s="14"/>
    </row>
    <row r="7611" spans="1:14" ht="94.5">
      <c r="A7611" s="6">
        <v>7610</v>
      </c>
      <c r="B7611" s="8" t="s">
        <v>28807</v>
      </c>
      <c r="C7611" s="9" t="s">
        <v>29234</v>
      </c>
      <c r="D7611" s="10" t="s">
        <v>14472</v>
      </c>
      <c r="E7611" s="11" t="s">
        <v>29236</v>
      </c>
      <c r="F7611" s="6">
        <v>527430</v>
      </c>
      <c r="G7611" s="6" t="s">
        <v>4738</v>
      </c>
      <c r="H7611" s="16">
        <v>41380193.759999998</v>
      </c>
      <c r="I7611" s="12" t="s">
        <v>563</v>
      </c>
      <c r="J7611" s="12" t="s">
        <v>29237</v>
      </c>
      <c r="K7611" s="15">
        <v>0</v>
      </c>
      <c r="L7611" s="13" t="s">
        <v>70</v>
      </c>
      <c r="M7611" s="7">
        <v>0.1</v>
      </c>
      <c r="N7611" s="14"/>
    </row>
    <row r="7612" spans="1:14" ht="94.5">
      <c r="A7612" s="6">
        <v>7611</v>
      </c>
      <c r="B7612" s="8" t="s">
        <v>28807</v>
      </c>
      <c r="C7612" s="9" t="s">
        <v>29235</v>
      </c>
      <c r="D7612" s="10" t="s">
        <v>7688</v>
      </c>
      <c r="E7612" s="11" t="s">
        <v>29236</v>
      </c>
      <c r="F7612" s="6">
        <v>527430</v>
      </c>
      <c r="G7612" s="6" t="s">
        <v>4738</v>
      </c>
      <c r="H7612" s="16">
        <v>41380193.759999998</v>
      </c>
      <c r="I7612" s="12" t="s">
        <v>563</v>
      </c>
      <c r="J7612" s="12" t="s">
        <v>29237</v>
      </c>
      <c r="K7612" s="15">
        <v>0</v>
      </c>
      <c r="L7612" s="13" t="s">
        <v>70</v>
      </c>
      <c r="M7612" s="7">
        <v>0.9</v>
      </c>
      <c r="N7612" s="14"/>
    </row>
    <row r="7613" spans="1:14" ht="157.5">
      <c r="A7613" s="6">
        <v>7612</v>
      </c>
      <c r="B7613" s="8" t="s">
        <v>28807</v>
      </c>
      <c r="C7613" s="9" t="s">
        <v>29238</v>
      </c>
      <c r="D7613" s="10" t="s">
        <v>29239</v>
      </c>
      <c r="E7613" s="11" t="s">
        <v>29240</v>
      </c>
      <c r="F7613" s="6">
        <v>568883</v>
      </c>
      <c r="G7613" s="6" t="s">
        <v>875</v>
      </c>
      <c r="H7613" s="16" t="s">
        <v>29241</v>
      </c>
      <c r="I7613" s="12" t="s">
        <v>29242</v>
      </c>
      <c r="J7613" s="12" t="s">
        <v>2483</v>
      </c>
      <c r="K7613" s="15">
        <v>0</v>
      </c>
      <c r="L7613" s="13" t="s">
        <v>14</v>
      </c>
      <c r="M7613" s="7">
        <v>1</v>
      </c>
      <c r="N7613" s="14"/>
    </row>
    <row r="7614" spans="1:14" ht="78.75">
      <c r="A7614" s="6">
        <v>7613</v>
      </c>
      <c r="B7614" s="8" t="s">
        <v>28807</v>
      </c>
      <c r="C7614" s="9" t="s">
        <v>29243</v>
      </c>
      <c r="D7614" s="10" t="s">
        <v>29244</v>
      </c>
      <c r="E7614" s="11" t="s">
        <v>29245</v>
      </c>
      <c r="F7614" s="6">
        <v>558695</v>
      </c>
      <c r="G7614" s="6" t="s">
        <v>848</v>
      </c>
      <c r="H7614" s="16" t="s">
        <v>29246</v>
      </c>
      <c r="I7614" s="12" t="s">
        <v>267</v>
      </c>
      <c r="J7614" s="12" t="s">
        <v>29247</v>
      </c>
      <c r="K7614" s="15">
        <v>0</v>
      </c>
      <c r="L7614" s="13" t="s">
        <v>14</v>
      </c>
      <c r="M7614" s="7">
        <v>1</v>
      </c>
      <c r="N7614" s="14"/>
    </row>
    <row r="7615" spans="1:14" ht="126">
      <c r="A7615" s="6">
        <v>7614</v>
      </c>
      <c r="B7615" s="8" t="s">
        <v>28807</v>
      </c>
      <c r="C7615" s="9" t="s">
        <v>29248</v>
      </c>
      <c r="D7615" s="10" t="s">
        <v>11099</v>
      </c>
      <c r="E7615" s="11" t="s">
        <v>29249</v>
      </c>
      <c r="F7615" s="6">
        <v>559536</v>
      </c>
      <c r="G7615" s="6" t="s">
        <v>875</v>
      </c>
      <c r="H7615" s="16" t="s">
        <v>29250</v>
      </c>
      <c r="I7615" s="12" t="s">
        <v>4584</v>
      </c>
      <c r="J7615" s="12" t="s">
        <v>11533</v>
      </c>
      <c r="K7615" s="15">
        <v>0</v>
      </c>
      <c r="L7615" s="13" t="s">
        <v>14</v>
      </c>
      <c r="M7615" s="7">
        <v>1</v>
      </c>
      <c r="N7615" s="14"/>
    </row>
    <row r="7616" spans="1:14" ht="110.25">
      <c r="A7616" s="6">
        <v>7615</v>
      </c>
      <c r="B7616" s="8" t="s">
        <v>28807</v>
      </c>
      <c r="C7616" s="9" t="s">
        <v>29251</v>
      </c>
      <c r="D7616" s="10" t="s">
        <v>29252</v>
      </c>
      <c r="E7616" s="11" t="s">
        <v>29253</v>
      </c>
      <c r="F7616" s="6">
        <v>559534</v>
      </c>
      <c r="G7616" s="6" t="s">
        <v>875</v>
      </c>
      <c r="H7616" s="16" t="s">
        <v>29254</v>
      </c>
      <c r="I7616" s="12" t="s">
        <v>4584</v>
      </c>
      <c r="J7616" s="12" t="s">
        <v>29255</v>
      </c>
      <c r="K7616" s="15">
        <v>0</v>
      </c>
      <c r="L7616" s="13" t="s">
        <v>14</v>
      </c>
      <c r="M7616" s="7">
        <v>1</v>
      </c>
      <c r="N7616" s="14"/>
    </row>
    <row r="7617" spans="1:14" ht="47.25">
      <c r="A7617" s="6">
        <v>7616</v>
      </c>
      <c r="B7617" s="8" t="s">
        <v>29256</v>
      </c>
      <c r="C7617" s="9" t="s">
        <v>29257</v>
      </c>
      <c r="D7617" s="10" t="s">
        <v>29258</v>
      </c>
      <c r="E7617" s="11" t="s">
        <v>29259</v>
      </c>
      <c r="F7617" s="6">
        <v>492108</v>
      </c>
      <c r="G7617" s="6" t="s">
        <v>608</v>
      </c>
      <c r="H7617" s="16">
        <v>5579287.2999999998</v>
      </c>
      <c r="I7617" s="12">
        <v>43901</v>
      </c>
      <c r="J7617" s="12" t="s">
        <v>29260</v>
      </c>
      <c r="K7617" s="15">
        <v>2398238</v>
      </c>
      <c r="L7617" s="13" t="s">
        <v>14</v>
      </c>
      <c r="M7617" s="7">
        <v>1</v>
      </c>
      <c r="N7617" s="14"/>
    </row>
    <row r="7618" spans="1:14" ht="63">
      <c r="A7618" s="6">
        <v>7617</v>
      </c>
      <c r="B7618" s="8" t="s">
        <v>29256</v>
      </c>
      <c r="C7618" s="9" t="s">
        <v>29261</v>
      </c>
      <c r="D7618" s="10" t="s">
        <v>29262</v>
      </c>
      <c r="E7618" s="11" t="s">
        <v>29263</v>
      </c>
      <c r="F7618" s="6">
        <v>492106</v>
      </c>
      <c r="G7618" s="6" t="s">
        <v>608</v>
      </c>
      <c r="H7618" s="16">
        <v>5971961.25</v>
      </c>
      <c r="I7618" s="12">
        <v>43901</v>
      </c>
      <c r="J7618" s="12" t="s">
        <v>29260</v>
      </c>
      <c r="K7618" s="15">
        <v>5950992</v>
      </c>
      <c r="L7618" s="13" t="s">
        <v>14</v>
      </c>
      <c r="M7618" s="7">
        <v>1</v>
      </c>
      <c r="N7618" s="14"/>
    </row>
    <row r="7619" spans="1:14" ht="47.25">
      <c r="A7619" s="6">
        <v>7618</v>
      </c>
      <c r="B7619" s="8" t="s">
        <v>29256</v>
      </c>
      <c r="C7619" s="9" t="s">
        <v>29264</v>
      </c>
      <c r="D7619" s="10" t="s">
        <v>29265</v>
      </c>
      <c r="E7619" s="11" t="s">
        <v>29266</v>
      </c>
      <c r="F7619" s="6">
        <v>492103</v>
      </c>
      <c r="G7619" s="6" t="s">
        <v>608</v>
      </c>
      <c r="H7619" s="16">
        <v>6513901.0999999996</v>
      </c>
      <c r="I7619" s="12">
        <v>43901</v>
      </c>
      <c r="J7619" s="12" t="s">
        <v>29260</v>
      </c>
      <c r="K7619" s="15">
        <v>6451487</v>
      </c>
      <c r="L7619" s="13" t="s">
        <v>14</v>
      </c>
      <c r="M7619" s="7">
        <v>1</v>
      </c>
      <c r="N7619" s="14"/>
    </row>
    <row r="7620" spans="1:14" ht="63">
      <c r="A7620" s="6">
        <v>7619</v>
      </c>
      <c r="B7620" s="8" t="s">
        <v>29256</v>
      </c>
      <c r="C7620" s="9" t="s">
        <v>29267</v>
      </c>
      <c r="D7620" s="10" t="s">
        <v>29268</v>
      </c>
      <c r="E7620" s="11" t="s">
        <v>29269</v>
      </c>
      <c r="F7620" s="6">
        <v>492102</v>
      </c>
      <c r="G7620" s="6" t="s">
        <v>608</v>
      </c>
      <c r="H7620" s="16">
        <v>6433084.5999999996</v>
      </c>
      <c r="I7620" s="12">
        <v>43901</v>
      </c>
      <c r="J7620" s="12" t="s">
        <v>29260</v>
      </c>
      <c r="K7620" s="15">
        <v>6380561</v>
      </c>
      <c r="L7620" s="13" t="s">
        <v>14</v>
      </c>
      <c r="M7620" s="7">
        <v>1</v>
      </c>
      <c r="N7620" s="14"/>
    </row>
    <row r="7621" spans="1:14" ht="63">
      <c r="A7621" s="6">
        <v>7620</v>
      </c>
      <c r="B7621" s="8" t="s">
        <v>29256</v>
      </c>
      <c r="C7621" s="9" t="s">
        <v>29270</v>
      </c>
      <c r="D7621" s="10" t="s">
        <v>29271</v>
      </c>
      <c r="E7621" s="11" t="s">
        <v>29272</v>
      </c>
      <c r="F7621" s="6">
        <v>492101</v>
      </c>
      <c r="G7621" s="6" t="s">
        <v>608</v>
      </c>
      <c r="H7621" s="16">
        <v>5517717.7999999998</v>
      </c>
      <c r="I7621" s="12">
        <v>43901</v>
      </c>
      <c r="J7621" s="12" t="s">
        <v>29260</v>
      </c>
      <c r="K7621" s="15">
        <v>5486293</v>
      </c>
      <c r="L7621" s="13" t="s">
        <v>14</v>
      </c>
      <c r="M7621" s="7">
        <v>1</v>
      </c>
      <c r="N7621" s="14"/>
    </row>
    <row r="7622" spans="1:14" ht="94.5">
      <c r="A7622" s="6">
        <v>7621</v>
      </c>
      <c r="B7622" s="8" t="s">
        <v>29256</v>
      </c>
      <c r="C7622" s="9" t="s">
        <v>29273</v>
      </c>
      <c r="D7622" s="10" t="s">
        <v>29274</v>
      </c>
      <c r="E7622" s="11" t="s">
        <v>29275</v>
      </c>
      <c r="F7622" s="6">
        <v>492100</v>
      </c>
      <c r="G7622" s="6" t="s">
        <v>608</v>
      </c>
      <c r="H7622" s="16">
        <v>5404288.75</v>
      </c>
      <c r="I7622" s="12">
        <v>43901</v>
      </c>
      <c r="J7622" s="12" t="s">
        <v>29260</v>
      </c>
      <c r="K7622" s="15">
        <v>5299008</v>
      </c>
      <c r="L7622" s="13" t="s">
        <v>14</v>
      </c>
      <c r="M7622" s="7">
        <v>1</v>
      </c>
      <c r="N7622" s="14"/>
    </row>
    <row r="7623" spans="1:14" ht="63">
      <c r="A7623" s="6">
        <v>7622</v>
      </c>
      <c r="B7623" s="8" t="s">
        <v>29256</v>
      </c>
      <c r="C7623" s="9" t="s">
        <v>29276</v>
      </c>
      <c r="D7623" s="10" t="s">
        <v>29277</v>
      </c>
      <c r="E7623" s="11" t="s">
        <v>29278</v>
      </c>
      <c r="F7623" s="6">
        <v>491990</v>
      </c>
      <c r="G7623" s="6" t="s">
        <v>608</v>
      </c>
      <c r="H7623" s="16">
        <v>10611918</v>
      </c>
      <c r="I7623" s="12">
        <v>43901</v>
      </c>
      <c r="J7623" s="12">
        <v>44349</v>
      </c>
      <c r="K7623" s="15">
        <v>10611918</v>
      </c>
      <c r="L7623" s="13" t="s">
        <v>14</v>
      </c>
      <c r="M7623" s="7">
        <v>1</v>
      </c>
      <c r="N7623" s="14"/>
    </row>
    <row r="7624" spans="1:14" ht="47.25">
      <c r="A7624" s="6">
        <v>7623</v>
      </c>
      <c r="B7624" s="8" t="s">
        <v>29256</v>
      </c>
      <c r="C7624" s="9" t="s">
        <v>29279</v>
      </c>
      <c r="D7624" s="10" t="s">
        <v>29280</v>
      </c>
      <c r="E7624" s="11" t="s">
        <v>29281</v>
      </c>
      <c r="F7624" s="6">
        <v>491988</v>
      </c>
      <c r="G7624" s="6" t="s">
        <v>608</v>
      </c>
      <c r="H7624" s="16">
        <v>7472565.0999999996</v>
      </c>
      <c r="I7624" s="12">
        <v>43901</v>
      </c>
      <c r="J7624" s="12">
        <v>44349</v>
      </c>
      <c r="K7624" s="15">
        <v>7469255</v>
      </c>
      <c r="L7624" s="13" t="s">
        <v>14</v>
      </c>
      <c r="M7624" s="7">
        <v>1</v>
      </c>
      <c r="N7624" s="14"/>
    </row>
    <row r="7625" spans="1:14" ht="63">
      <c r="A7625" s="6">
        <v>7624</v>
      </c>
      <c r="B7625" s="8" t="s">
        <v>29256</v>
      </c>
      <c r="C7625" s="9" t="s">
        <v>29282</v>
      </c>
      <c r="D7625" s="10" t="s">
        <v>29283</v>
      </c>
      <c r="E7625" s="11" t="s">
        <v>29284</v>
      </c>
      <c r="F7625" s="6">
        <v>491987</v>
      </c>
      <c r="G7625" s="6" t="s">
        <v>608</v>
      </c>
      <c r="H7625" s="16">
        <v>9200724.3499999996</v>
      </c>
      <c r="I7625" s="12">
        <v>43901</v>
      </c>
      <c r="J7625" s="12">
        <v>44349</v>
      </c>
      <c r="K7625" s="15">
        <v>9098729</v>
      </c>
      <c r="L7625" s="13" t="s">
        <v>14</v>
      </c>
      <c r="M7625" s="7">
        <v>1</v>
      </c>
      <c r="N7625" s="14"/>
    </row>
    <row r="7626" spans="1:14" ht="47.25">
      <c r="A7626" s="6">
        <v>7625</v>
      </c>
      <c r="B7626" s="8" t="s">
        <v>29256</v>
      </c>
      <c r="C7626" s="9" t="s">
        <v>29285</v>
      </c>
      <c r="D7626" s="10" t="s">
        <v>29286</v>
      </c>
      <c r="E7626" s="11" t="s">
        <v>29287</v>
      </c>
      <c r="F7626" s="6">
        <v>491985</v>
      </c>
      <c r="G7626" s="6" t="s">
        <v>608</v>
      </c>
      <c r="H7626" s="16">
        <v>10356239.75</v>
      </c>
      <c r="I7626" s="12">
        <v>43901</v>
      </c>
      <c r="J7626" s="12">
        <v>44349</v>
      </c>
      <c r="K7626" s="15">
        <v>8487008</v>
      </c>
      <c r="L7626" s="13" t="s">
        <v>14</v>
      </c>
      <c r="M7626" s="7">
        <v>1</v>
      </c>
      <c r="N7626" s="14"/>
    </row>
    <row r="7627" spans="1:14" ht="47.25">
      <c r="A7627" s="6">
        <v>7626</v>
      </c>
      <c r="B7627" s="8" t="s">
        <v>29256</v>
      </c>
      <c r="C7627" s="9" t="s">
        <v>29288</v>
      </c>
      <c r="D7627" s="10" t="s">
        <v>3288</v>
      </c>
      <c r="E7627" s="11" t="s">
        <v>29289</v>
      </c>
      <c r="F7627" s="6">
        <v>491897</v>
      </c>
      <c r="G7627" s="6" t="s">
        <v>608</v>
      </c>
      <c r="H7627" s="16">
        <v>9161116.9499999993</v>
      </c>
      <c r="I7627" s="12">
        <v>43901</v>
      </c>
      <c r="J7627" s="12">
        <v>44349</v>
      </c>
      <c r="K7627" s="15">
        <v>9161115</v>
      </c>
      <c r="L7627" s="13" t="s">
        <v>14</v>
      </c>
      <c r="M7627" s="7">
        <v>1</v>
      </c>
      <c r="N7627" s="14"/>
    </row>
    <row r="7628" spans="1:14" ht="126">
      <c r="A7628" s="6">
        <v>7627</v>
      </c>
      <c r="B7628" s="8" t="s">
        <v>29256</v>
      </c>
      <c r="C7628" s="9" t="s">
        <v>29288</v>
      </c>
      <c r="D7628" s="10" t="s">
        <v>3288</v>
      </c>
      <c r="E7628" s="11" t="s">
        <v>29290</v>
      </c>
      <c r="F7628" s="6">
        <v>482562</v>
      </c>
      <c r="G7628" s="6" t="s">
        <v>3248</v>
      </c>
      <c r="H7628" s="16" t="s">
        <v>29291</v>
      </c>
      <c r="I7628" s="12" t="s">
        <v>5408</v>
      </c>
      <c r="J7628" s="12">
        <v>44297</v>
      </c>
      <c r="K7628" s="15">
        <v>13000000</v>
      </c>
      <c r="L7628" s="13" t="s">
        <v>14</v>
      </c>
      <c r="M7628" s="7">
        <v>1</v>
      </c>
      <c r="N7628" s="14"/>
    </row>
    <row r="7629" spans="1:14" ht="78.75">
      <c r="A7629" s="6">
        <v>7628</v>
      </c>
      <c r="B7629" s="8" t="s">
        <v>29256</v>
      </c>
      <c r="C7629" s="9" t="s">
        <v>29292</v>
      </c>
      <c r="D7629" s="10" t="s">
        <v>29293</v>
      </c>
      <c r="E7629" s="11" t="s">
        <v>29294</v>
      </c>
      <c r="F7629" s="6">
        <v>491263</v>
      </c>
      <c r="G7629" s="6" t="s">
        <v>608</v>
      </c>
      <c r="H7629" s="16">
        <v>8114563.7000000002</v>
      </c>
      <c r="I7629" s="12">
        <v>43901</v>
      </c>
      <c r="J7629" s="12">
        <v>44349</v>
      </c>
      <c r="K7629" s="15">
        <v>8093563</v>
      </c>
      <c r="L7629" s="13" t="s">
        <v>14</v>
      </c>
      <c r="M7629" s="7">
        <v>1</v>
      </c>
      <c r="N7629" s="14"/>
    </row>
    <row r="7630" spans="1:14" ht="47.25">
      <c r="A7630" s="6">
        <v>7629</v>
      </c>
      <c r="B7630" s="8" t="s">
        <v>29256</v>
      </c>
      <c r="C7630" s="9" t="s">
        <v>29295</v>
      </c>
      <c r="D7630" s="10" t="s">
        <v>29296</v>
      </c>
      <c r="E7630" s="11" t="s">
        <v>29297</v>
      </c>
      <c r="F7630" s="6">
        <v>491228</v>
      </c>
      <c r="G7630" s="6" t="s">
        <v>608</v>
      </c>
      <c r="H7630" s="16">
        <v>15419739.65</v>
      </c>
      <c r="I7630" s="12">
        <v>43873</v>
      </c>
      <c r="J7630" s="12">
        <v>44351</v>
      </c>
      <c r="K7630" s="15">
        <v>14666516</v>
      </c>
      <c r="L7630" s="13" t="s">
        <v>14</v>
      </c>
      <c r="M7630" s="7">
        <v>1</v>
      </c>
      <c r="N7630" s="14"/>
    </row>
    <row r="7631" spans="1:14" ht="47.25">
      <c r="A7631" s="6">
        <v>7630</v>
      </c>
      <c r="B7631" s="8" t="s">
        <v>29256</v>
      </c>
      <c r="C7631" s="9" t="s">
        <v>29295</v>
      </c>
      <c r="D7631" s="10" t="s">
        <v>29296</v>
      </c>
      <c r="E7631" s="11" t="s">
        <v>29298</v>
      </c>
      <c r="F7631" s="6">
        <v>491246</v>
      </c>
      <c r="G7631" s="6" t="s">
        <v>608</v>
      </c>
      <c r="H7631" s="16">
        <v>17295427.517000001</v>
      </c>
      <c r="I7631" s="12">
        <v>43873</v>
      </c>
      <c r="J7631" s="12">
        <v>44351</v>
      </c>
      <c r="K7631" s="15">
        <v>17273095</v>
      </c>
      <c r="L7631" s="13" t="s">
        <v>14</v>
      </c>
      <c r="M7631" s="7">
        <v>1</v>
      </c>
      <c r="N7631" s="14"/>
    </row>
    <row r="7632" spans="1:14" ht="78.75">
      <c r="A7632" s="6">
        <v>7631</v>
      </c>
      <c r="B7632" s="8" t="s">
        <v>29256</v>
      </c>
      <c r="C7632" s="9" t="s">
        <v>29295</v>
      </c>
      <c r="D7632" s="10" t="s">
        <v>29296</v>
      </c>
      <c r="E7632" s="11" t="s">
        <v>29299</v>
      </c>
      <c r="F7632" s="6">
        <v>492059</v>
      </c>
      <c r="G7632" s="6" t="s">
        <v>608</v>
      </c>
      <c r="H7632" s="16">
        <v>13392755.113</v>
      </c>
      <c r="I7632" s="12">
        <v>43873</v>
      </c>
      <c r="J7632" s="12">
        <v>44351</v>
      </c>
      <c r="K7632" s="15">
        <v>12507026</v>
      </c>
      <c r="L7632" s="13" t="s">
        <v>14</v>
      </c>
      <c r="M7632" s="7">
        <v>1</v>
      </c>
      <c r="N7632" s="14"/>
    </row>
    <row r="7633" spans="1:14" ht="47.25">
      <c r="A7633" s="6">
        <v>7632</v>
      </c>
      <c r="B7633" s="8" t="s">
        <v>29256</v>
      </c>
      <c r="C7633" s="9" t="s">
        <v>29295</v>
      </c>
      <c r="D7633" s="10" t="s">
        <v>29296</v>
      </c>
      <c r="E7633" s="11" t="s">
        <v>29300</v>
      </c>
      <c r="F7633" s="6">
        <v>492061</v>
      </c>
      <c r="G7633" s="6" t="s">
        <v>608</v>
      </c>
      <c r="H7633" s="16">
        <v>15042348.229</v>
      </c>
      <c r="I7633" s="12">
        <v>43873</v>
      </c>
      <c r="J7633" s="12">
        <v>44351</v>
      </c>
      <c r="K7633" s="15">
        <v>15009430</v>
      </c>
      <c r="L7633" s="13" t="s">
        <v>14</v>
      </c>
      <c r="M7633" s="7">
        <v>1</v>
      </c>
      <c r="N7633" s="14"/>
    </row>
    <row r="7634" spans="1:14" ht="141.75">
      <c r="A7634" s="6">
        <v>7633</v>
      </c>
      <c r="B7634" s="8" t="s">
        <v>29256</v>
      </c>
      <c r="C7634" s="9" t="s">
        <v>29295</v>
      </c>
      <c r="D7634" s="10" t="s">
        <v>29296</v>
      </c>
      <c r="E7634" s="11" t="s">
        <v>29301</v>
      </c>
      <c r="F7634" s="6">
        <v>428597</v>
      </c>
      <c r="G7634" s="6" t="s">
        <v>3255</v>
      </c>
      <c r="H7634" s="16" t="s">
        <v>29302</v>
      </c>
      <c r="I7634" s="12" t="s">
        <v>29303</v>
      </c>
      <c r="J7634" s="12" t="s">
        <v>5292</v>
      </c>
      <c r="K7634" s="15">
        <v>0</v>
      </c>
      <c r="L7634" s="13" t="s">
        <v>14</v>
      </c>
      <c r="M7634" s="7">
        <v>1</v>
      </c>
      <c r="N7634" s="14"/>
    </row>
    <row r="7635" spans="1:14" ht="78.75">
      <c r="A7635" s="6">
        <v>7634</v>
      </c>
      <c r="B7635" s="8" t="s">
        <v>29256</v>
      </c>
      <c r="C7635" s="9" t="s">
        <v>29304</v>
      </c>
      <c r="D7635" s="10" t="s">
        <v>3272</v>
      </c>
      <c r="E7635" s="11" t="s">
        <v>29305</v>
      </c>
      <c r="F7635" s="6">
        <v>491238</v>
      </c>
      <c r="G7635" s="6" t="s">
        <v>608</v>
      </c>
      <c r="H7635" s="16">
        <v>35063331.935000002</v>
      </c>
      <c r="I7635" s="12">
        <v>43873</v>
      </c>
      <c r="J7635" s="12">
        <v>44351</v>
      </c>
      <c r="K7635" s="15">
        <v>34900735</v>
      </c>
      <c r="L7635" s="13" t="s">
        <v>14</v>
      </c>
      <c r="M7635" s="7">
        <v>1</v>
      </c>
      <c r="N7635" s="14"/>
    </row>
    <row r="7636" spans="1:14" ht="63">
      <c r="A7636" s="6">
        <v>7635</v>
      </c>
      <c r="B7636" s="8" t="s">
        <v>29256</v>
      </c>
      <c r="C7636" s="9" t="s">
        <v>29304</v>
      </c>
      <c r="D7636" s="10" t="s">
        <v>3272</v>
      </c>
      <c r="E7636" s="11" t="s">
        <v>29306</v>
      </c>
      <c r="F7636" s="6">
        <v>492056</v>
      </c>
      <c r="G7636" s="6" t="s">
        <v>608</v>
      </c>
      <c r="H7636" s="16">
        <v>21827951.482999999</v>
      </c>
      <c r="I7636" s="12">
        <v>43873</v>
      </c>
      <c r="J7636" s="12">
        <v>44351</v>
      </c>
      <c r="K7636" s="15">
        <v>8608239</v>
      </c>
      <c r="L7636" s="13" t="s">
        <v>14</v>
      </c>
      <c r="M7636" s="7">
        <v>1</v>
      </c>
      <c r="N7636" s="14"/>
    </row>
    <row r="7637" spans="1:14" ht="63">
      <c r="A7637" s="6">
        <v>7636</v>
      </c>
      <c r="B7637" s="8" t="s">
        <v>29256</v>
      </c>
      <c r="C7637" s="9" t="s">
        <v>29304</v>
      </c>
      <c r="D7637" s="10" t="s">
        <v>3272</v>
      </c>
      <c r="E7637" s="11" t="s">
        <v>29307</v>
      </c>
      <c r="F7637" s="6">
        <v>492058</v>
      </c>
      <c r="G7637" s="6" t="s">
        <v>608</v>
      </c>
      <c r="H7637" s="16">
        <v>13867547.986</v>
      </c>
      <c r="I7637" s="12">
        <v>43873</v>
      </c>
      <c r="J7637" s="12">
        <v>44351</v>
      </c>
      <c r="K7637" s="15">
        <v>13600273</v>
      </c>
      <c r="L7637" s="13" t="s">
        <v>14</v>
      </c>
      <c r="M7637" s="7">
        <v>1</v>
      </c>
      <c r="N7637" s="14"/>
    </row>
    <row r="7638" spans="1:14" ht="110.25">
      <c r="A7638" s="6">
        <v>7637</v>
      </c>
      <c r="B7638" s="8" t="s">
        <v>29256</v>
      </c>
      <c r="C7638" s="9" t="s">
        <v>29304</v>
      </c>
      <c r="D7638" s="10" t="s">
        <v>3272</v>
      </c>
      <c r="E7638" s="11" t="s">
        <v>29308</v>
      </c>
      <c r="F7638" s="6">
        <v>428498</v>
      </c>
      <c r="G7638" s="6" t="s">
        <v>3255</v>
      </c>
      <c r="H7638" s="16" t="s">
        <v>29309</v>
      </c>
      <c r="I7638" s="12" t="s">
        <v>29303</v>
      </c>
      <c r="J7638" s="12" t="s">
        <v>5292</v>
      </c>
      <c r="K7638" s="15">
        <v>5500000</v>
      </c>
      <c r="L7638" s="13" t="s">
        <v>14</v>
      </c>
      <c r="M7638" s="7">
        <v>1</v>
      </c>
      <c r="N7638" s="14"/>
    </row>
    <row r="7639" spans="1:14" ht="189">
      <c r="A7639" s="6">
        <v>7638</v>
      </c>
      <c r="B7639" s="8" t="s">
        <v>29256</v>
      </c>
      <c r="C7639" s="9" t="s">
        <v>29304</v>
      </c>
      <c r="D7639" s="10" t="s">
        <v>3272</v>
      </c>
      <c r="E7639" s="11" t="s">
        <v>29310</v>
      </c>
      <c r="F7639" s="6">
        <v>428546</v>
      </c>
      <c r="G7639" s="6" t="s">
        <v>3255</v>
      </c>
      <c r="H7639" s="16" t="s">
        <v>29311</v>
      </c>
      <c r="I7639" s="12" t="s">
        <v>29303</v>
      </c>
      <c r="J7639" s="12" t="s">
        <v>5292</v>
      </c>
      <c r="K7639" s="15">
        <v>8500000</v>
      </c>
      <c r="L7639" s="13" t="s">
        <v>14</v>
      </c>
      <c r="M7639" s="7">
        <v>1</v>
      </c>
      <c r="N7639" s="14"/>
    </row>
    <row r="7640" spans="1:14" ht="63">
      <c r="A7640" s="6">
        <v>7639</v>
      </c>
      <c r="B7640" s="8" t="s">
        <v>29256</v>
      </c>
      <c r="C7640" s="9" t="s">
        <v>29304</v>
      </c>
      <c r="D7640" s="10" t="s">
        <v>3272</v>
      </c>
      <c r="E7640" s="11" t="s">
        <v>29312</v>
      </c>
      <c r="F7640" s="6">
        <v>418853</v>
      </c>
      <c r="G7640" s="6" t="s">
        <v>801</v>
      </c>
      <c r="H7640" s="16">
        <v>21964450.109999999</v>
      </c>
      <c r="I7640" s="12">
        <v>44081</v>
      </c>
      <c r="J7640" s="12" t="s">
        <v>29313</v>
      </c>
      <c r="K7640" s="15">
        <v>0</v>
      </c>
      <c r="L7640" s="13" t="s">
        <v>14</v>
      </c>
      <c r="M7640" s="7">
        <v>1</v>
      </c>
      <c r="N7640" s="14"/>
    </row>
    <row r="7641" spans="1:14" ht="63">
      <c r="A7641" s="6">
        <v>7640</v>
      </c>
      <c r="B7641" s="8" t="s">
        <v>29256</v>
      </c>
      <c r="C7641" s="9" t="s">
        <v>29314</v>
      </c>
      <c r="D7641" s="10" t="s">
        <v>29315</v>
      </c>
      <c r="E7641" s="11" t="s">
        <v>29316</v>
      </c>
      <c r="F7641" s="6">
        <v>491241</v>
      </c>
      <c r="G7641" s="6" t="s">
        <v>608</v>
      </c>
      <c r="H7641" s="16">
        <v>18146022.706</v>
      </c>
      <c r="I7641" s="12">
        <v>43873</v>
      </c>
      <c r="J7641" s="12">
        <v>44351</v>
      </c>
      <c r="K7641" s="15">
        <v>17994479</v>
      </c>
      <c r="L7641" s="13" t="s">
        <v>14</v>
      </c>
      <c r="M7641" s="7">
        <v>1</v>
      </c>
      <c r="N7641" s="14"/>
    </row>
    <row r="7642" spans="1:14" ht="63">
      <c r="A7642" s="6">
        <v>7641</v>
      </c>
      <c r="B7642" s="8" t="s">
        <v>29256</v>
      </c>
      <c r="C7642" s="9" t="s">
        <v>29314</v>
      </c>
      <c r="D7642" s="10" t="s">
        <v>29315</v>
      </c>
      <c r="E7642" s="11" t="s">
        <v>29317</v>
      </c>
      <c r="F7642" s="6">
        <v>491264</v>
      </c>
      <c r="G7642" s="6" t="s">
        <v>608</v>
      </c>
      <c r="H7642" s="16">
        <v>16236920.941</v>
      </c>
      <c r="I7642" s="12">
        <v>43873</v>
      </c>
      <c r="J7642" s="12">
        <v>44351</v>
      </c>
      <c r="K7642" s="15">
        <v>16100172</v>
      </c>
      <c r="L7642" s="13" t="s">
        <v>14</v>
      </c>
      <c r="M7642" s="7">
        <v>1</v>
      </c>
      <c r="N7642" s="14"/>
    </row>
    <row r="7643" spans="1:14" ht="63">
      <c r="A7643" s="6">
        <v>7642</v>
      </c>
      <c r="B7643" s="8" t="s">
        <v>29256</v>
      </c>
      <c r="C7643" s="9" t="s">
        <v>29314</v>
      </c>
      <c r="D7643" s="10" t="s">
        <v>29315</v>
      </c>
      <c r="E7643" s="11" t="s">
        <v>29318</v>
      </c>
      <c r="F7643" s="6">
        <v>492049</v>
      </c>
      <c r="G7643" s="6" t="s">
        <v>608</v>
      </c>
      <c r="H7643" s="16">
        <v>15278150.262</v>
      </c>
      <c r="I7643" s="12">
        <v>43873</v>
      </c>
      <c r="J7643" s="12">
        <v>44351</v>
      </c>
      <c r="K7643" s="15">
        <v>15273727</v>
      </c>
      <c r="L7643" s="13" t="s">
        <v>14</v>
      </c>
      <c r="M7643" s="7">
        <v>1</v>
      </c>
      <c r="N7643" s="14"/>
    </row>
    <row r="7644" spans="1:14" ht="63">
      <c r="A7644" s="6">
        <v>7643</v>
      </c>
      <c r="B7644" s="8" t="s">
        <v>29256</v>
      </c>
      <c r="C7644" s="9" t="s">
        <v>29314</v>
      </c>
      <c r="D7644" s="10" t="s">
        <v>29315</v>
      </c>
      <c r="E7644" s="11" t="s">
        <v>29319</v>
      </c>
      <c r="F7644" s="6">
        <v>418813</v>
      </c>
      <c r="G7644" s="6" t="s">
        <v>801</v>
      </c>
      <c r="H7644" s="16">
        <v>22945742.920000002</v>
      </c>
      <c r="I7644" s="12" t="s">
        <v>10360</v>
      </c>
      <c r="J7644" s="12" t="s">
        <v>29320</v>
      </c>
      <c r="K7644" s="15">
        <v>0</v>
      </c>
      <c r="L7644" s="13" t="s">
        <v>14</v>
      </c>
      <c r="M7644" s="7">
        <v>1</v>
      </c>
      <c r="N7644" s="14"/>
    </row>
    <row r="7645" spans="1:14" ht="78.75">
      <c r="A7645" s="6">
        <v>7644</v>
      </c>
      <c r="B7645" s="8" t="s">
        <v>29256</v>
      </c>
      <c r="C7645" s="9" t="s">
        <v>29314</v>
      </c>
      <c r="D7645" s="10" t="s">
        <v>29315</v>
      </c>
      <c r="E7645" s="11" t="s">
        <v>29321</v>
      </c>
      <c r="F7645" s="6">
        <v>482564</v>
      </c>
      <c r="G7645" s="6" t="s">
        <v>3248</v>
      </c>
      <c r="H7645" s="16" t="s">
        <v>29322</v>
      </c>
      <c r="I7645" s="12">
        <v>44085</v>
      </c>
      <c r="J7645" s="12" t="s">
        <v>5434</v>
      </c>
      <c r="K7645" s="15">
        <v>0</v>
      </c>
      <c r="L7645" s="13" t="s">
        <v>14</v>
      </c>
      <c r="M7645" s="7">
        <v>1</v>
      </c>
      <c r="N7645" s="14"/>
    </row>
    <row r="7646" spans="1:14" ht="141.75">
      <c r="A7646" s="6">
        <v>7645</v>
      </c>
      <c r="B7646" s="8" t="s">
        <v>29256</v>
      </c>
      <c r="C7646" s="9" t="s">
        <v>29323</v>
      </c>
      <c r="D7646" s="10" t="s">
        <v>29324</v>
      </c>
      <c r="E7646" s="11" t="s">
        <v>29325</v>
      </c>
      <c r="F7646" s="6">
        <v>428266</v>
      </c>
      <c r="G7646" s="6" t="s">
        <v>3255</v>
      </c>
      <c r="H7646" s="16" t="s">
        <v>29326</v>
      </c>
      <c r="I7646" s="12">
        <v>43990</v>
      </c>
      <c r="J7646" s="12">
        <v>44379</v>
      </c>
      <c r="K7646" s="15">
        <v>0</v>
      </c>
      <c r="L7646" s="13" t="s">
        <v>14</v>
      </c>
      <c r="M7646" s="7">
        <v>1</v>
      </c>
      <c r="N7646" s="14"/>
    </row>
    <row r="7647" spans="1:14" ht="173.25">
      <c r="A7647" s="6">
        <v>7646</v>
      </c>
      <c r="B7647" s="8" t="s">
        <v>29256</v>
      </c>
      <c r="C7647" s="9" t="s">
        <v>29323</v>
      </c>
      <c r="D7647" s="10" t="s">
        <v>29324</v>
      </c>
      <c r="E7647" s="11" t="s">
        <v>29327</v>
      </c>
      <c r="F7647" s="6">
        <v>428320</v>
      </c>
      <c r="G7647" s="6" t="s">
        <v>3255</v>
      </c>
      <c r="H7647" s="16" t="s">
        <v>29328</v>
      </c>
      <c r="I7647" s="12">
        <v>43990</v>
      </c>
      <c r="J7647" s="12">
        <v>44379</v>
      </c>
      <c r="K7647" s="15">
        <v>1500000</v>
      </c>
      <c r="L7647" s="13" t="s">
        <v>14</v>
      </c>
      <c r="M7647" s="7">
        <v>1</v>
      </c>
      <c r="N7647" s="14"/>
    </row>
    <row r="7648" spans="1:14" ht="63">
      <c r="A7648" s="6">
        <v>7647</v>
      </c>
      <c r="B7648" s="8" t="s">
        <v>29256</v>
      </c>
      <c r="C7648" s="9" t="s">
        <v>29323</v>
      </c>
      <c r="D7648" s="10" t="s">
        <v>29324</v>
      </c>
      <c r="E7648" s="11" t="s">
        <v>29329</v>
      </c>
      <c r="F7648" s="6">
        <v>428392</v>
      </c>
      <c r="G7648" s="6" t="s">
        <v>3255</v>
      </c>
      <c r="H7648" s="16" t="s">
        <v>29330</v>
      </c>
      <c r="I7648" s="12">
        <v>43990</v>
      </c>
      <c r="J7648" s="12">
        <v>44379</v>
      </c>
      <c r="K7648" s="15">
        <v>0</v>
      </c>
      <c r="L7648" s="13" t="s">
        <v>14</v>
      </c>
      <c r="M7648" s="7">
        <v>1</v>
      </c>
      <c r="N7648" s="14"/>
    </row>
    <row r="7649" spans="1:14" ht="63">
      <c r="A7649" s="6">
        <v>7648</v>
      </c>
      <c r="B7649" s="8" t="s">
        <v>29256</v>
      </c>
      <c r="C7649" s="9" t="s">
        <v>29323</v>
      </c>
      <c r="D7649" s="10" t="s">
        <v>29324</v>
      </c>
      <c r="E7649" s="11" t="s">
        <v>29331</v>
      </c>
      <c r="F7649" s="6">
        <v>428561</v>
      </c>
      <c r="G7649" s="6" t="s">
        <v>3255</v>
      </c>
      <c r="H7649" s="16" t="s">
        <v>29332</v>
      </c>
      <c r="I7649" s="12">
        <v>43990</v>
      </c>
      <c r="J7649" s="12">
        <v>44379</v>
      </c>
      <c r="K7649" s="15">
        <v>0</v>
      </c>
      <c r="L7649" s="13" t="s">
        <v>14</v>
      </c>
      <c r="M7649" s="7">
        <v>1</v>
      </c>
      <c r="N7649" s="14"/>
    </row>
    <row r="7650" spans="1:14" ht="141.75">
      <c r="A7650" s="6">
        <v>7649</v>
      </c>
      <c r="B7650" s="8" t="s">
        <v>29256</v>
      </c>
      <c r="C7650" s="9" t="s">
        <v>29323</v>
      </c>
      <c r="D7650" s="10" t="s">
        <v>29324</v>
      </c>
      <c r="E7650" s="11" t="s">
        <v>29333</v>
      </c>
      <c r="F7650" s="6">
        <v>428588</v>
      </c>
      <c r="G7650" s="6" t="s">
        <v>3255</v>
      </c>
      <c r="H7650" s="16" t="s">
        <v>29334</v>
      </c>
      <c r="I7650" s="12">
        <v>43990</v>
      </c>
      <c r="J7650" s="12">
        <v>44379</v>
      </c>
      <c r="K7650" s="15">
        <v>0</v>
      </c>
      <c r="L7650" s="13" t="s">
        <v>14</v>
      </c>
      <c r="M7650" s="7">
        <v>1</v>
      </c>
      <c r="N7650" s="14"/>
    </row>
    <row r="7651" spans="1:14" ht="47.25">
      <c r="A7651" s="6">
        <v>7650</v>
      </c>
      <c r="B7651" s="8" t="s">
        <v>29256</v>
      </c>
      <c r="C7651" s="9" t="s">
        <v>29335</v>
      </c>
      <c r="D7651" s="10" t="s">
        <v>29336</v>
      </c>
      <c r="E7651" s="11" t="s">
        <v>29337</v>
      </c>
      <c r="F7651" s="6">
        <v>491896</v>
      </c>
      <c r="G7651" s="6" t="s">
        <v>608</v>
      </c>
      <c r="H7651" s="16">
        <v>15496252.807</v>
      </c>
      <c r="I7651" s="12">
        <v>43873</v>
      </c>
      <c r="J7651" s="12">
        <v>44351</v>
      </c>
      <c r="K7651" s="15">
        <v>15385293</v>
      </c>
      <c r="L7651" s="13" t="s">
        <v>14</v>
      </c>
      <c r="M7651" s="7">
        <v>1</v>
      </c>
      <c r="N7651" s="14"/>
    </row>
    <row r="7652" spans="1:14" ht="189">
      <c r="A7652" s="6">
        <v>7651</v>
      </c>
      <c r="B7652" s="8" t="s">
        <v>29256</v>
      </c>
      <c r="C7652" s="9" t="s">
        <v>29338</v>
      </c>
      <c r="D7652" s="10" t="s">
        <v>29339</v>
      </c>
      <c r="E7652" s="11" t="s">
        <v>29340</v>
      </c>
      <c r="F7652" s="6">
        <v>428590</v>
      </c>
      <c r="G7652" s="6" t="s">
        <v>3255</v>
      </c>
      <c r="H7652" s="16" t="s">
        <v>29341</v>
      </c>
      <c r="I7652" s="12" t="s">
        <v>29303</v>
      </c>
      <c r="J7652" s="12" t="s">
        <v>21483</v>
      </c>
      <c r="K7652" s="15">
        <v>7260000</v>
      </c>
      <c r="L7652" s="13" t="s">
        <v>14</v>
      </c>
      <c r="M7652" s="7">
        <v>1</v>
      </c>
      <c r="N7652" s="14"/>
    </row>
    <row r="7653" spans="1:14" ht="63">
      <c r="A7653" s="6">
        <v>7652</v>
      </c>
      <c r="B7653" s="8" t="s">
        <v>29256</v>
      </c>
      <c r="C7653" s="9" t="s">
        <v>29338</v>
      </c>
      <c r="D7653" s="10" t="s">
        <v>29339</v>
      </c>
      <c r="E7653" s="11" t="s">
        <v>29342</v>
      </c>
      <c r="F7653" s="6">
        <v>428596</v>
      </c>
      <c r="G7653" s="6" t="s">
        <v>3255</v>
      </c>
      <c r="H7653" s="16" t="s">
        <v>29343</v>
      </c>
      <c r="I7653" s="12" t="s">
        <v>29303</v>
      </c>
      <c r="J7653" s="12" t="s">
        <v>21483</v>
      </c>
      <c r="K7653" s="15">
        <v>6974120</v>
      </c>
      <c r="L7653" s="13" t="s">
        <v>14</v>
      </c>
      <c r="M7653" s="7">
        <v>1</v>
      </c>
      <c r="N7653" s="14"/>
    </row>
    <row r="7654" spans="1:14" ht="63">
      <c r="A7654" s="6">
        <v>7653</v>
      </c>
      <c r="B7654" s="8" t="s">
        <v>29256</v>
      </c>
      <c r="C7654" s="9" t="s">
        <v>29338</v>
      </c>
      <c r="D7654" s="10" t="s">
        <v>29339</v>
      </c>
      <c r="E7654" s="11" t="s">
        <v>29344</v>
      </c>
      <c r="F7654" s="6">
        <v>428599</v>
      </c>
      <c r="G7654" s="6" t="s">
        <v>3255</v>
      </c>
      <c r="H7654" s="16" t="s">
        <v>29345</v>
      </c>
      <c r="I7654" s="12" t="s">
        <v>29303</v>
      </c>
      <c r="J7654" s="12" t="s">
        <v>21483</v>
      </c>
      <c r="K7654" s="15">
        <v>7000000</v>
      </c>
      <c r="L7654" s="13" t="s">
        <v>14</v>
      </c>
      <c r="M7654" s="7">
        <v>1</v>
      </c>
      <c r="N7654" s="14"/>
    </row>
    <row r="7655" spans="1:14" ht="141.75">
      <c r="A7655" s="6">
        <v>7654</v>
      </c>
      <c r="B7655" s="8" t="s">
        <v>29256</v>
      </c>
      <c r="C7655" s="9" t="s">
        <v>29346</v>
      </c>
      <c r="D7655" s="10" t="s">
        <v>29347</v>
      </c>
      <c r="E7655" s="11" t="s">
        <v>29348</v>
      </c>
      <c r="F7655" s="6">
        <v>235428</v>
      </c>
      <c r="G7655" s="6" t="s">
        <v>3596</v>
      </c>
      <c r="H7655" s="16">
        <v>899135591.04400003</v>
      </c>
      <c r="I7655" s="12" t="s">
        <v>5130</v>
      </c>
      <c r="J7655" s="12" t="s">
        <v>29349</v>
      </c>
      <c r="K7655" s="15">
        <v>324000000</v>
      </c>
      <c r="L7655" s="13" t="s">
        <v>70</v>
      </c>
      <c r="M7655" s="7">
        <v>1</v>
      </c>
      <c r="N7655" s="14"/>
    </row>
    <row r="7656" spans="1:14" ht="141.75">
      <c r="A7656" s="6">
        <v>7655</v>
      </c>
      <c r="B7656" s="8" t="s">
        <v>29256</v>
      </c>
      <c r="C7656" s="9" t="s">
        <v>29350</v>
      </c>
      <c r="D7656" s="10" t="s">
        <v>15405</v>
      </c>
      <c r="E7656" s="11" t="s">
        <v>29348</v>
      </c>
      <c r="F7656" s="6">
        <v>235428</v>
      </c>
      <c r="G7656" s="6" t="s">
        <v>3596</v>
      </c>
      <c r="H7656" s="16">
        <v>899135591.04400003</v>
      </c>
      <c r="I7656" s="12" t="s">
        <v>5130</v>
      </c>
      <c r="J7656" s="12" t="s">
        <v>29349</v>
      </c>
      <c r="K7656" s="15">
        <v>158760000</v>
      </c>
      <c r="L7656" s="13" t="s">
        <v>70</v>
      </c>
      <c r="M7656" s="7">
        <v>0.49</v>
      </c>
      <c r="N7656" s="14"/>
    </row>
    <row r="7657" spans="1:14" ht="141.75">
      <c r="A7657" s="6">
        <v>7656</v>
      </c>
      <c r="B7657" s="8" t="s">
        <v>29256</v>
      </c>
      <c r="C7657" s="9" t="s">
        <v>29351</v>
      </c>
      <c r="D7657" s="10" t="s">
        <v>5503</v>
      </c>
      <c r="E7657" s="11" t="s">
        <v>29348</v>
      </c>
      <c r="F7657" s="6">
        <v>235428</v>
      </c>
      <c r="G7657" s="6" t="s">
        <v>3596</v>
      </c>
      <c r="H7657" s="16">
        <v>899135591.04400003</v>
      </c>
      <c r="I7657" s="12" t="s">
        <v>5130</v>
      </c>
      <c r="J7657" s="12" t="s">
        <v>29349</v>
      </c>
      <c r="K7657" s="15">
        <v>165240000</v>
      </c>
      <c r="L7657" s="13" t="s">
        <v>70</v>
      </c>
      <c r="M7657" s="7">
        <v>0.51</v>
      </c>
      <c r="N7657" s="14"/>
    </row>
    <row r="7658" spans="1:14" ht="126">
      <c r="A7658" s="6">
        <v>7657</v>
      </c>
      <c r="B7658" s="8" t="s">
        <v>29256</v>
      </c>
      <c r="C7658" s="9" t="s">
        <v>29352</v>
      </c>
      <c r="D7658" s="10" t="s">
        <v>29353</v>
      </c>
      <c r="E7658" s="11" t="s">
        <v>29354</v>
      </c>
      <c r="F7658" s="6">
        <v>376608</v>
      </c>
      <c r="G7658" s="6" t="s">
        <v>1587</v>
      </c>
      <c r="H7658" s="16">
        <v>224619337.16999999</v>
      </c>
      <c r="I7658" s="12" t="s">
        <v>5403</v>
      </c>
      <c r="J7658" s="12">
        <v>44479</v>
      </c>
      <c r="K7658" s="15">
        <v>0</v>
      </c>
      <c r="L7658" s="13" t="s">
        <v>70</v>
      </c>
      <c r="M7658" s="7">
        <v>1</v>
      </c>
      <c r="N7658" s="14"/>
    </row>
    <row r="7659" spans="1:14" ht="126">
      <c r="A7659" s="6">
        <v>7658</v>
      </c>
      <c r="B7659" s="8" t="s">
        <v>29256</v>
      </c>
      <c r="C7659" s="9" t="s">
        <v>15802</v>
      </c>
      <c r="D7659" s="10" t="s">
        <v>6146</v>
      </c>
      <c r="E7659" s="11" t="s">
        <v>29354</v>
      </c>
      <c r="F7659" s="6">
        <v>376608</v>
      </c>
      <c r="G7659" s="6" t="s">
        <v>1587</v>
      </c>
      <c r="H7659" s="16">
        <v>224619337.16999999</v>
      </c>
      <c r="I7659" s="12" t="s">
        <v>5403</v>
      </c>
      <c r="J7659" s="12">
        <v>44479</v>
      </c>
      <c r="K7659" s="15">
        <v>0</v>
      </c>
      <c r="L7659" s="13" t="s">
        <v>70</v>
      </c>
      <c r="M7659" s="7">
        <v>0.51</v>
      </c>
      <c r="N7659" s="14"/>
    </row>
    <row r="7660" spans="1:14" ht="126">
      <c r="A7660" s="6">
        <v>7659</v>
      </c>
      <c r="B7660" s="8" t="s">
        <v>29256</v>
      </c>
      <c r="C7660" s="9" t="s">
        <v>29355</v>
      </c>
      <c r="D7660" s="10" t="s">
        <v>3272</v>
      </c>
      <c r="E7660" s="11" t="s">
        <v>29354</v>
      </c>
      <c r="F7660" s="6">
        <v>376608</v>
      </c>
      <c r="G7660" s="6" t="s">
        <v>1587</v>
      </c>
      <c r="H7660" s="16">
        <v>224619337.16999999</v>
      </c>
      <c r="I7660" s="12" t="s">
        <v>5403</v>
      </c>
      <c r="J7660" s="12">
        <v>44479</v>
      </c>
      <c r="K7660" s="15">
        <v>0</v>
      </c>
      <c r="L7660" s="13" t="s">
        <v>70</v>
      </c>
      <c r="M7660" s="7">
        <v>0.49</v>
      </c>
      <c r="N7660" s="14"/>
    </row>
    <row r="7661" spans="1:14" ht="141.75">
      <c r="A7661" s="6">
        <v>7660</v>
      </c>
      <c r="B7661" s="8" t="s">
        <v>29256</v>
      </c>
      <c r="C7661" s="9" t="s">
        <v>29356</v>
      </c>
      <c r="D7661" s="10" t="s">
        <v>29357</v>
      </c>
      <c r="E7661" s="11" t="s">
        <v>29358</v>
      </c>
      <c r="F7661" s="6">
        <v>376609</v>
      </c>
      <c r="G7661" s="6" t="s">
        <v>1587</v>
      </c>
      <c r="H7661" s="16">
        <v>433540283.153</v>
      </c>
      <c r="I7661" s="12" t="s">
        <v>10634</v>
      </c>
      <c r="J7661" s="12" t="s">
        <v>29359</v>
      </c>
      <c r="K7661" s="15">
        <v>91240000</v>
      </c>
      <c r="L7661" s="13" t="s">
        <v>70</v>
      </c>
      <c r="M7661" s="7">
        <v>1</v>
      </c>
      <c r="N7661" s="14"/>
    </row>
    <row r="7662" spans="1:14" ht="141.75">
      <c r="A7662" s="6">
        <v>7661</v>
      </c>
      <c r="B7662" s="8" t="s">
        <v>29256</v>
      </c>
      <c r="C7662" s="9" t="s">
        <v>29360</v>
      </c>
      <c r="D7662" s="10" t="s">
        <v>1585</v>
      </c>
      <c r="E7662" s="11" t="s">
        <v>29358</v>
      </c>
      <c r="F7662" s="6">
        <v>376609</v>
      </c>
      <c r="G7662" s="6" t="s">
        <v>1587</v>
      </c>
      <c r="H7662" s="16">
        <v>433540283.153</v>
      </c>
      <c r="I7662" s="12" t="s">
        <v>10634</v>
      </c>
      <c r="J7662" s="12" t="s">
        <v>29359</v>
      </c>
      <c r="K7662" s="15">
        <v>54744000</v>
      </c>
      <c r="L7662" s="13" t="s">
        <v>70</v>
      </c>
      <c r="M7662" s="7">
        <v>0.6</v>
      </c>
      <c r="N7662" s="14"/>
    </row>
    <row r="7663" spans="1:14" ht="141.75">
      <c r="A7663" s="6">
        <v>7662</v>
      </c>
      <c r="B7663" s="8" t="s">
        <v>29256</v>
      </c>
      <c r="C7663" s="9" t="s">
        <v>29361</v>
      </c>
      <c r="D7663" s="10" t="s">
        <v>3288</v>
      </c>
      <c r="E7663" s="11" t="s">
        <v>29358</v>
      </c>
      <c r="F7663" s="6">
        <v>376609</v>
      </c>
      <c r="G7663" s="6" t="s">
        <v>1587</v>
      </c>
      <c r="H7663" s="16">
        <v>433540283.153</v>
      </c>
      <c r="I7663" s="12" t="s">
        <v>10634</v>
      </c>
      <c r="J7663" s="12" t="s">
        <v>29359</v>
      </c>
      <c r="K7663" s="15">
        <v>36496000</v>
      </c>
      <c r="L7663" s="13" t="s">
        <v>70</v>
      </c>
      <c r="M7663" s="7">
        <v>0.4</v>
      </c>
      <c r="N7663" s="14"/>
    </row>
    <row r="7664" spans="1:14" ht="141.75">
      <c r="A7664" s="6">
        <v>7663</v>
      </c>
      <c r="B7664" s="8" t="s">
        <v>29256</v>
      </c>
      <c r="C7664" s="9" t="s">
        <v>29362</v>
      </c>
      <c r="D7664" s="10" t="s">
        <v>29363</v>
      </c>
      <c r="E7664" s="11" t="s">
        <v>29364</v>
      </c>
      <c r="F7664" s="6">
        <v>331847</v>
      </c>
      <c r="G7664" s="6" t="s">
        <v>1587</v>
      </c>
      <c r="H7664" s="16">
        <v>309531213.43000001</v>
      </c>
      <c r="I7664" s="12" t="s">
        <v>13980</v>
      </c>
      <c r="J7664" s="12" t="s">
        <v>29365</v>
      </c>
      <c r="K7664" s="15">
        <v>30953121.343000002</v>
      </c>
      <c r="L7664" s="13" t="s">
        <v>70</v>
      </c>
      <c r="M7664" s="7">
        <v>1</v>
      </c>
      <c r="N7664" s="14"/>
    </row>
    <row r="7665" spans="1:14" ht="141.75">
      <c r="A7665" s="6">
        <v>7664</v>
      </c>
      <c r="B7665" s="8" t="s">
        <v>29256</v>
      </c>
      <c r="C7665" s="9" t="s">
        <v>26623</v>
      </c>
      <c r="D7665" s="10" t="s">
        <v>14093</v>
      </c>
      <c r="E7665" s="11" t="s">
        <v>29364</v>
      </c>
      <c r="F7665" s="6">
        <v>331847</v>
      </c>
      <c r="G7665" s="6" t="s">
        <v>1587</v>
      </c>
      <c r="H7665" s="16">
        <v>309531213.43000001</v>
      </c>
      <c r="I7665" s="12" t="s">
        <v>13980</v>
      </c>
      <c r="J7665" s="12" t="s">
        <v>29365</v>
      </c>
      <c r="K7665" s="15">
        <v>18571872</v>
      </c>
      <c r="L7665" s="13" t="s">
        <v>70</v>
      </c>
      <c r="M7665" s="7">
        <v>0.6</v>
      </c>
      <c r="N7665" s="14"/>
    </row>
    <row r="7666" spans="1:14" ht="141.75">
      <c r="A7666" s="6">
        <v>7665</v>
      </c>
      <c r="B7666" s="8" t="s">
        <v>29256</v>
      </c>
      <c r="C7666" s="9" t="s">
        <v>29366</v>
      </c>
      <c r="D7666" s="10" t="s">
        <v>499</v>
      </c>
      <c r="E7666" s="11" t="s">
        <v>29364</v>
      </c>
      <c r="F7666" s="6">
        <v>331847</v>
      </c>
      <c r="G7666" s="6" t="s">
        <v>1587</v>
      </c>
      <c r="H7666" s="16">
        <v>309531213.43000001</v>
      </c>
      <c r="I7666" s="12" t="s">
        <v>13980</v>
      </c>
      <c r="J7666" s="12" t="s">
        <v>29365</v>
      </c>
      <c r="K7666" s="15">
        <v>12381248</v>
      </c>
      <c r="L7666" s="13" t="s">
        <v>70</v>
      </c>
      <c r="M7666" s="7">
        <v>0.4</v>
      </c>
      <c r="N7666" s="14"/>
    </row>
    <row r="7667" spans="1:14" ht="78.75">
      <c r="A7667" s="6">
        <v>7666</v>
      </c>
      <c r="B7667" s="8" t="s">
        <v>29256</v>
      </c>
      <c r="C7667" s="9" t="s">
        <v>29367</v>
      </c>
      <c r="D7667" s="10" t="s">
        <v>29368</v>
      </c>
      <c r="E7667" s="11" t="s">
        <v>29369</v>
      </c>
      <c r="F7667" s="6">
        <v>482544</v>
      </c>
      <c r="G7667" s="6" t="s">
        <v>3248</v>
      </c>
      <c r="H7667" s="16" t="s">
        <v>29370</v>
      </c>
      <c r="I7667" s="12">
        <v>43901</v>
      </c>
      <c r="J7667" s="12" t="s">
        <v>9908</v>
      </c>
      <c r="K7667" s="15">
        <v>12500000</v>
      </c>
      <c r="L7667" s="13" t="s">
        <v>70</v>
      </c>
      <c r="M7667" s="7">
        <v>1</v>
      </c>
      <c r="N7667" s="14"/>
    </row>
    <row r="7668" spans="1:14" ht="78.75">
      <c r="A7668" s="6">
        <v>7667</v>
      </c>
      <c r="B7668" s="8" t="s">
        <v>29256</v>
      </c>
      <c r="C7668" s="9" t="s">
        <v>29371</v>
      </c>
      <c r="D7668" s="10" t="s">
        <v>3325</v>
      </c>
      <c r="E7668" s="11" t="s">
        <v>29369</v>
      </c>
      <c r="F7668" s="6">
        <v>482544</v>
      </c>
      <c r="G7668" s="6" t="s">
        <v>3248</v>
      </c>
      <c r="H7668" s="16" t="s">
        <v>29370</v>
      </c>
      <c r="I7668" s="12">
        <v>43901</v>
      </c>
      <c r="J7668" s="12" t="s">
        <v>9908</v>
      </c>
      <c r="K7668" s="15">
        <v>6375000</v>
      </c>
      <c r="L7668" s="13" t="s">
        <v>70</v>
      </c>
      <c r="M7668" s="7">
        <v>0.51</v>
      </c>
      <c r="N7668" s="14"/>
    </row>
    <row r="7669" spans="1:14" ht="78.75">
      <c r="A7669" s="6">
        <v>7668</v>
      </c>
      <c r="B7669" s="8" t="s">
        <v>29256</v>
      </c>
      <c r="C7669" s="9" t="s">
        <v>29355</v>
      </c>
      <c r="D7669" s="10" t="s">
        <v>3272</v>
      </c>
      <c r="E7669" s="11" t="s">
        <v>29369</v>
      </c>
      <c r="F7669" s="6">
        <v>482544</v>
      </c>
      <c r="G7669" s="6" t="s">
        <v>3248</v>
      </c>
      <c r="H7669" s="16" t="s">
        <v>29370</v>
      </c>
      <c r="I7669" s="12">
        <v>43901</v>
      </c>
      <c r="J7669" s="12" t="s">
        <v>9908</v>
      </c>
      <c r="K7669" s="15">
        <v>6125000</v>
      </c>
      <c r="L7669" s="13" t="s">
        <v>70</v>
      </c>
      <c r="M7669" s="7">
        <v>0.49</v>
      </c>
      <c r="N7669" s="14"/>
    </row>
    <row r="7670" spans="1:14" ht="78.75">
      <c r="A7670" s="6">
        <v>7669</v>
      </c>
      <c r="B7670" s="8" t="s">
        <v>29256</v>
      </c>
      <c r="C7670" s="9" t="s">
        <v>29367</v>
      </c>
      <c r="D7670" s="10" t="s">
        <v>29368</v>
      </c>
      <c r="E7670" s="11" t="s">
        <v>29372</v>
      </c>
      <c r="F7670" s="6">
        <v>482546</v>
      </c>
      <c r="G7670" s="6" t="s">
        <v>3248</v>
      </c>
      <c r="H7670" s="16" t="s">
        <v>29373</v>
      </c>
      <c r="I7670" s="12">
        <v>43901</v>
      </c>
      <c r="J7670" s="12">
        <v>44419</v>
      </c>
      <c r="K7670" s="15">
        <v>8500000</v>
      </c>
      <c r="L7670" s="13" t="s">
        <v>70</v>
      </c>
      <c r="M7670" s="7">
        <v>1</v>
      </c>
      <c r="N7670" s="14"/>
    </row>
    <row r="7671" spans="1:14" ht="78.75">
      <c r="A7671" s="6">
        <v>7670</v>
      </c>
      <c r="B7671" s="8" t="s">
        <v>29256</v>
      </c>
      <c r="C7671" s="9" t="s">
        <v>29371</v>
      </c>
      <c r="D7671" s="10" t="s">
        <v>3325</v>
      </c>
      <c r="E7671" s="11" t="s">
        <v>29372</v>
      </c>
      <c r="F7671" s="6">
        <v>482546</v>
      </c>
      <c r="G7671" s="6" t="s">
        <v>3248</v>
      </c>
      <c r="H7671" s="16" t="s">
        <v>29373</v>
      </c>
      <c r="I7671" s="12">
        <v>43901</v>
      </c>
      <c r="J7671" s="12">
        <v>44419</v>
      </c>
      <c r="K7671" s="15">
        <v>4335000</v>
      </c>
      <c r="L7671" s="13" t="s">
        <v>70</v>
      </c>
      <c r="M7671" s="7">
        <v>0.51</v>
      </c>
      <c r="N7671" s="14"/>
    </row>
    <row r="7672" spans="1:14" ht="78.75">
      <c r="A7672" s="6">
        <v>7671</v>
      </c>
      <c r="B7672" s="8" t="s">
        <v>29256</v>
      </c>
      <c r="C7672" s="9" t="s">
        <v>29355</v>
      </c>
      <c r="D7672" s="10" t="s">
        <v>3272</v>
      </c>
      <c r="E7672" s="11" t="s">
        <v>29372</v>
      </c>
      <c r="F7672" s="6">
        <v>482546</v>
      </c>
      <c r="G7672" s="6" t="s">
        <v>3248</v>
      </c>
      <c r="H7672" s="16" t="s">
        <v>29373</v>
      </c>
      <c r="I7672" s="12">
        <v>43901</v>
      </c>
      <c r="J7672" s="12">
        <v>44419</v>
      </c>
      <c r="K7672" s="15">
        <v>4165000</v>
      </c>
      <c r="L7672" s="13" t="s">
        <v>70</v>
      </c>
      <c r="M7672" s="7">
        <v>0.49</v>
      </c>
      <c r="N7672" s="14"/>
    </row>
    <row r="7673" spans="1:14" ht="78.75">
      <c r="A7673" s="6">
        <v>7672</v>
      </c>
      <c r="B7673" s="8" t="s">
        <v>29256</v>
      </c>
      <c r="C7673" s="9" t="s">
        <v>29367</v>
      </c>
      <c r="D7673" s="10" t="s">
        <v>29368</v>
      </c>
      <c r="E7673" s="11" t="s">
        <v>29374</v>
      </c>
      <c r="F7673" s="6">
        <v>482553</v>
      </c>
      <c r="G7673" s="6" t="s">
        <v>3248</v>
      </c>
      <c r="H7673" s="16" t="s">
        <v>29375</v>
      </c>
      <c r="I7673" s="12">
        <v>43901</v>
      </c>
      <c r="J7673" s="12">
        <v>44419</v>
      </c>
      <c r="K7673" s="15">
        <v>6700000</v>
      </c>
      <c r="L7673" s="13" t="s">
        <v>70</v>
      </c>
      <c r="M7673" s="7">
        <v>1</v>
      </c>
      <c r="N7673" s="14"/>
    </row>
    <row r="7674" spans="1:14" ht="78.75">
      <c r="A7674" s="6">
        <v>7673</v>
      </c>
      <c r="B7674" s="8" t="s">
        <v>29256</v>
      </c>
      <c r="C7674" s="9" t="s">
        <v>29371</v>
      </c>
      <c r="D7674" s="10" t="s">
        <v>3325</v>
      </c>
      <c r="E7674" s="11" t="s">
        <v>29374</v>
      </c>
      <c r="F7674" s="6">
        <v>482553</v>
      </c>
      <c r="G7674" s="6" t="s">
        <v>3248</v>
      </c>
      <c r="H7674" s="16" t="s">
        <v>29375</v>
      </c>
      <c r="I7674" s="12">
        <v>43901</v>
      </c>
      <c r="J7674" s="12">
        <v>44419</v>
      </c>
      <c r="K7674" s="15">
        <v>3417000</v>
      </c>
      <c r="L7674" s="13" t="s">
        <v>70</v>
      </c>
      <c r="M7674" s="7">
        <v>0.51</v>
      </c>
      <c r="N7674" s="14"/>
    </row>
    <row r="7675" spans="1:14" ht="78.75">
      <c r="A7675" s="6">
        <v>7674</v>
      </c>
      <c r="B7675" s="8" t="s">
        <v>29256</v>
      </c>
      <c r="C7675" s="9" t="s">
        <v>29355</v>
      </c>
      <c r="D7675" s="10" t="s">
        <v>3272</v>
      </c>
      <c r="E7675" s="11" t="s">
        <v>29374</v>
      </c>
      <c r="F7675" s="6">
        <v>482553</v>
      </c>
      <c r="G7675" s="6" t="s">
        <v>3248</v>
      </c>
      <c r="H7675" s="16" t="s">
        <v>29375</v>
      </c>
      <c r="I7675" s="12">
        <v>43901</v>
      </c>
      <c r="J7675" s="12">
        <v>44419</v>
      </c>
      <c r="K7675" s="15">
        <v>3283000</v>
      </c>
      <c r="L7675" s="13" t="s">
        <v>70</v>
      </c>
      <c r="M7675" s="7">
        <v>0.49</v>
      </c>
      <c r="N7675" s="14"/>
    </row>
    <row r="7676" spans="1:14" ht="78.75">
      <c r="A7676" s="6">
        <v>7675</v>
      </c>
      <c r="B7676" s="8" t="s">
        <v>29256</v>
      </c>
      <c r="C7676" s="9" t="s">
        <v>29376</v>
      </c>
      <c r="D7676" s="10" t="s">
        <v>29377</v>
      </c>
      <c r="E7676" s="11" t="s">
        <v>29378</v>
      </c>
      <c r="F7676" s="6">
        <v>491256</v>
      </c>
      <c r="G7676" s="6" t="s">
        <v>608</v>
      </c>
      <c r="H7676" s="16">
        <v>16464708.52</v>
      </c>
      <c r="I7676" s="12">
        <v>43873</v>
      </c>
      <c r="J7676" s="12">
        <v>44351</v>
      </c>
      <c r="K7676" s="15">
        <v>9764696</v>
      </c>
      <c r="L7676" s="13" t="s">
        <v>14</v>
      </c>
      <c r="M7676" s="7">
        <v>1</v>
      </c>
      <c r="N7676" s="14"/>
    </row>
    <row r="7677" spans="1:14" ht="110.25">
      <c r="A7677" s="6">
        <v>7676</v>
      </c>
      <c r="B7677" s="8" t="s">
        <v>29256</v>
      </c>
      <c r="C7677" s="9" t="s">
        <v>29379</v>
      </c>
      <c r="D7677" s="10" t="s">
        <v>29380</v>
      </c>
      <c r="E7677" s="11" t="s">
        <v>29381</v>
      </c>
      <c r="F7677" s="6">
        <v>491260</v>
      </c>
      <c r="G7677" s="6" t="s">
        <v>608</v>
      </c>
      <c r="H7677" s="16">
        <v>13021076.911</v>
      </c>
      <c r="I7677" s="12">
        <v>43873</v>
      </c>
      <c r="J7677" s="12">
        <v>44351</v>
      </c>
      <c r="K7677" s="15">
        <v>12319951</v>
      </c>
      <c r="L7677" s="13" t="s">
        <v>14</v>
      </c>
      <c r="M7677" s="7">
        <v>1</v>
      </c>
      <c r="N7677" s="14"/>
    </row>
    <row r="7678" spans="1:14" ht="94.5">
      <c r="A7678" s="6">
        <v>7677</v>
      </c>
      <c r="B7678" s="8" t="s">
        <v>29256</v>
      </c>
      <c r="C7678" s="9" t="s">
        <v>29382</v>
      </c>
      <c r="D7678" s="10" t="s">
        <v>29383</v>
      </c>
      <c r="E7678" s="11" t="s">
        <v>29384</v>
      </c>
      <c r="F7678" s="6">
        <v>491262</v>
      </c>
      <c r="G7678" s="6" t="s">
        <v>608</v>
      </c>
      <c r="H7678" s="16">
        <v>12708913.382999999</v>
      </c>
      <c r="I7678" s="12">
        <v>43873</v>
      </c>
      <c r="J7678" s="12">
        <v>44351</v>
      </c>
      <c r="K7678" s="15">
        <v>11578649</v>
      </c>
      <c r="L7678" s="13" t="s">
        <v>14</v>
      </c>
      <c r="M7678" s="7">
        <v>1</v>
      </c>
      <c r="N7678" s="14"/>
    </row>
    <row r="7679" spans="1:14" ht="63">
      <c r="A7679" s="6">
        <v>7678</v>
      </c>
      <c r="B7679" s="8" t="s">
        <v>29256</v>
      </c>
      <c r="C7679" s="9" t="s">
        <v>29385</v>
      </c>
      <c r="D7679" s="10" t="s">
        <v>29386</v>
      </c>
      <c r="E7679" s="11" t="s">
        <v>29387</v>
      </c>
      <c r="F7679" s="6">
        <v>491220</v>
      </c>
      <c r="G7679" s="6" t="s">
        <v>608</v>
      </c>
      <c r="H7679" s="16">
        <v>8439090.3499999996</v>
      </c>
      <c r="I7679" s="12">
        <v>43841</v>
      </c>
      <c r="J7679" s="12">
        <v>44288</v>
      </c>
      <c r="K7679" s="15">
        <v>8430665</v>
      </c>
      <c r="L7679" s="13" t="s">
        <v>14</v>
      </c>
      <c r="M7679" s="7">
        <v>1</v>
      </c>
      <c r="N7679" s="14"/>
    </row>
    <row r="7680" spans="1:14" ht="78.75">
      <c r="A7680" s="6">
        <v>7679</v>
      </c>
      <c r="B7680" s="8" t="s">
        <v>29256</v>
      </c>
      <c r="C7680" s="9" t="s">
        <v>29388</v>
      </c>
      <c r="D7680" s="10" t="s">
        <v>29389</v>
      </c>
      <c r="E7680" s="11" t="s">
        <v>29390</v>
      </c>
      <c r="F7680" s="6">
        <v>491150</v>
      </c>
      <c r="G7680" s="6" t="s">
        <v>608</v>
      </c>
      <c r="H7680" s="16">
        <v>10617297.85</v>
      </c>
      <c r="I7680" s="12">
        <v>43901</v>
      </c>
      <c r="J7680" s="12">
        <v>44349</v>
      </c>
      <c r="K7680" s="15">
        <v>9457698</v>
      </c>
      <c r="L7680" s="13" t="s">
        <v>14</v>
      </c>
      <c r="M7680" s="7">
        <v>1</v>
      </c>
      <c r="N7680" s="14"/>
    </row>
    <row r="7681" spans="1:14" ht="78.75">
      <c r="A7681" s="6">
        <v>7680</v>
      </c>
      <c r="B7681" s="8" t="s">
        <v>29256</v>
      </c>
      <c r="C7681" s="9" t="s">
        <v>29391</v>
      </c>
      <c r="D7681" s="10" t="s">
        <v>29392</v>
      </c>
      <c r="E7681" s="11" t="s">
        <v>29393</v>
      </c>
      <c r="F7681" s="6">
        <v>497762</v>
      </c>
      <c r="G7681" s="6" t="s">
        <v>1034</v>
      </c>
      <c r="H7681" s="16">
        <v>51047643.890000001</v>
      </c>
      <c r="I7681" s="12" t="s">
        <v>8276</v>
      </c>
      <c r="J7681" s="12" t="s">
        <v>9541</v>
      </c>
      <c r="K7681" s="15">
        <v>19000000</v>
      </c>
      <c r="L7681" s="13" t="s">
        <v>70</v>
      </c>
      <c r="M7681" s="7">
        <v>1</v>
      </c>
      <c r="N7681" s="14"/>
    </row>
    <row r="7682" spans="1:14" ht="78.75">
      <c r="A7682" s="6">
        <v>7681</v>
      </c>
      <c r="B7682" s="8" t="s">
        <v>29256</v>
      </c>
      <c r="C7682" s="9" t="s">
        <v>29394</v>
      </c>
      <c r="D7682" s="10" t="s">
        <v>3262</v>
      </c>
      <c r="E7682" s="11" t="s">
        <v>29393</v>
      </c>
      <c r="F7682" s="6">
        <v>497762</v>
      </c>
      <c r="G7682" s="6" t="s">
        <v>1034</v>
      </c>
      <c r="H7682" s="16">
        <v>51047643.890000001</v>
      </c>
      <c r="I7682" s="12" t="s">
        <v>8276</v>
      </c>
      <c r="J7682" s="12" t="s">
        <v>9541</v>
      </c>
      <c r="K7682" s="15">
        <v>9690000</v>
      </c>
      <c r="L7682" s="13" t="s">
        <v>70</v>
      </c>
      <c r="M7682" s="7">
        <v>0.51</v>
      </c>
      <c r="N7682" s="14"/>
    </row>
    <row r="7683" spans="1:14" ht="78.75">
      <c r="A7683" s="6">
        <v>7682</v>
      </c>
      <c r="B7683" s="8" t="s">
        <v>29256</v>
      </c>
      <c r="C7683" s="9" t="s">
        <v>29395</v>
      </c>
      <c r="D7683" s="10" t="s">
        <v>29377</v>
      </c>
      <c r="E7683" s="11" t="s">
        <v>29393</v>
      </c>
      <c r="F7683" s="6">
        <v>497762</v>
      </c>
      <c r="G7683" s="6" t="s">
        <v>1034</v>
      </c>
      <c r="H7683" s="16">
        <v>51047643.890000001</v>
      </c>
      <c r="I7683" s="12" t="s">
        <v>8276</v>
      </c>
      <c r="J7683" s="12" t="s">
        <v>9541</v>
      </c>
      <c r="K7683" s="15">
        <v>9310000</v>
      </c>
      <c r="L7683" s="13" t="s">
        <v>70</v>
      </c>
      <c r="M7683" s="7">
        <v>0.49</v>
      </c>
      <c r="N7683" s="14"/>
    </row>
    <row r="7684" spans="1:14" ht="94.5">
      <c r="A7684" s="6">
        <v>7683</v>
      </c>
      <c r="B7684" s="8" t="s">
        <v>29256</v>
      </c>
      <c r="C7684" s="9" t="s">
        <v>29396</v>
      </c>
      <c r="D7684" s="10" t="s">
        <v>29397</v>
      </c>
      <c r="E7684" s="11" t="s">
        <v>29398</v>
      </c>
      <c r="F7684" s="6">
        <v>497769</v>
      </c>
      <c r="G7684" s="6" t="s">
        <v>1034</v>
      </c>
      <c r="H7684" s="16">
        <v>58898634.43</v>
      </c>
      <c r="I7684" s="12" t="s">
        <v>21483</v>
      </c>
      <c r="J7684" s="12" t="s">
        <v>9541</v>
      </c>
      <c r="K7684" s="15">
        <v>0</v>
      </c>
      <c r="L7684" s="13" t="s">
        <v>70</v>
      </c>
      <c r="M7684" s="7">
        <v>1</v>
      </c>
      <c r="N7684" s="14"/>
    </row>
    <row r="7685" spans="1:14" ht="94.5">
      <c r="A7685" s="6">
        <v>7684</v>
      </c>
      <c r="B7685" s="8" t="s">
        <v>29256</v>
      </c>
      <c r="C7685" s="9" t="s">
        <v>1772</v>
      </c>
      <c r="D7685" s="10" t="s">
        <v>257</v>
      </c>
      <c r="E7685" s="11" t="s">
        <v>29398</v>
      </c>
      <c r="F7685" s="6">
        <v>497769</v>
      </c>
      <c r="G7685" s="6" t="s">
        <v>1034</v>
      </c>
      <c r="H7685" s="16">
        <v>58898634.43</v>
      </c>
      <c r="I7685" s="12" t="s">
        <v>21483</v>
      </c>
      <c r="J7685" s="12" t="s">
        <v>9541</v>
      </c>
      <c r="K7685" s="15">
        <v>0</v>
      </c>
      <c r="L7685" s="13" t="s">
        <v>70</v>
      </c>
      <c r="M7685" s="7">
        <v>0.7</v>
      </c>
      <c r="N7685" s="14"/>
    </row>
    <row r="7686" spans="1:14" ht="94.5">
      <c r="A7686" s="6">
        <v>7685</v>
      </c>
      <c r="B7686" s="8" t="s">
        <v>29256</v>
      </c>
      <c r="C7686" s="9" t="s">
        <v>29399</v>
      </c>
      <c r="D7686" s="10" t="s">
        <v>4420</v>
      </c>
      <c r="E7686" s="11" t="s">
        <v>29398</v>
      </c>
      <c r="F7686" s="6">
        <v>497769</v>
      </c>
      <c r="G7686" s="6" t="s">
        <v>1034</v>
      </c>
      <c r="H7686" s="16">
        <v>58898634.43</v>
      </c>
      <c r="I7686" s="12" t="s">
        <v>21483</v>
      </c>
      <c r="J7686" s="12" t="s">
        <v>9541</v>
      </c>
      <c r="K7686" s="15">
        <v>0</v>
      </c>
      <c r="L7686" s="13" t="s">
        <v>70</v>
      </c>
      <c r="M7686" s="7">
        <v>0.3</v>
      </c>
      <c r="N7686" s="14"/>
    </row>
    <row r="7687" spans="1:14" ht="63">
      <c r="A7687" s="6">
        <v>7686</v>
      </c>
      <c r="B7687" s="8" t="s">
        <v>29256</v>
      </c>
      <c r="C7687" s="9" t="s">
        <v>29400</v>
      </c>
      <c r="D7687" s="10" t="s">
        <v>29315</v>
      </c>
      <c r="E7687" s="11" t="s">
        <v>29401</v>
      </c>
      <c r="F7687" s="6">
        <v>518074</v>
      </c>
      <c r="G7687" s="6" t="s">
        <v>848</v>
      </c>
      <c r="H7687" s="16">
        <v>33337242.041999999</v>
      </c>
      <c r="I7687" s="12" t="s">
        <v>29402</v>
      </c>
      <c r="J7687" s="12" t="s">
        <v>29403</v>
      </c>
      <c r="K7687" s="15">
        <v>0</v>
      </c>
      <c r="L7687" s="13" t="s">
        <v>70</v>
      </c>
      <c r="M7687" s="7">
        <v>1</v>
      </c>
      <c r="N7687" s="14"/>
    </row>
    <row r="7688" spans="1:14" ht="63">
      <c r="A7688" s="6">
        <v>7687</v>
      </c>
      <c r="B7688" s="8" t="s">
        <v>29256</v>
      </c>
      <c r="C7688" s="9" t="s">
        <v>29404</v>
      </c>
      <c r="D7688" s="10" t="s">
        <v>29383</v>
      </c>
      <c r="E7688" s="11" t="s">
        <v>29405</v>
      </c>
      <c r="F7688" s="6">
        <v>518072</v>
      </c>
      <c r="G7688" s="6" t="s">
        <v>848</v>
      </c>
      <c r="H7688" s="16">
        <v>14501989.640000001</v>
      </c>
      <c r="I7688" s="12" t="s">
        <v>5273</v>
      </c>
      <c r="J7688" s="12">
        <v>44263</v>
      </c>
      <c r="K7688" s="15">
        <v>0</v>
      </c>
      <c r="L7688" s="13" t="s">
        <v>70</v>
      </c>
      <c r="M7688" s="7">
        <v>1</v>
      </c>
      <c r="N7688" s="14"/>
    </row>
    <row r="7689" spans="1:14" ht="78.75">
      <c r="A7689" s="6">
        <v>7688</v>
      </c>
      <c r="B7689" s="8" t="s">
        <v>29256</v>
      </c>
      <c r="C7689" s="9" t="s">
        <v>29404</v>
      </c>
      <c r="D7689" s="10" t="s">
        <v>29383</v>
      </c>
      <c r="E7689" s="11" t="s">
        <v>29406</v>
      </c>
      <c r="F7689" s="6">
        <v>518063</v>
      </c>
      <c r="G7689" s="6" t="s">
        <v>848</v>
      </c>
      <c r="H7689" s="16">
        <v>18287253.879000001</v>
      </c>
      <c r="I7689" s="12" t="s">
        <v>5273</v>
      </c>
      <c r="J7689" s="12">
        <v>44263</v>
      </c>
      <c r="K7689" s="15">
        <v>0</v>
      </c>
      <c r="L7689" s="13" t="s">
        <v>14</v>
      </c>
      <c r="M7689" s="7">
        <v>1</v>
      </c>
      <c r="N7689" s="14"/>
    </row>
    <row r="7690" spans="1:14" ht="63">
      <c r="A7690" s="6">
        <v>7689</v>
      </c>
      <c r="B7690" s="8" t="s">
        <v>29256</v>
      </c>
      <c r="C7690" s="9" t="s">
        <v>29407</v>
      </c>
      <c r="D7690" s="10" t="s">
        <v>29408</v>
      </c>
      <c r="E7690" s="11" t="s">
        <v>29409</v>
      </c>
      <c r="F7690" s="6">
        <v>518057</v>
      </c>
      <c r="G7690" s="6" t="s">
        <v>848</v>
      </c>
      <c r="H7690" s="16">
        <v>14053938.689999999</v>
      </c>
      <c r="I7690" s="12" t="s">
        <v>29402</v>
      </c>
      <c r="J7690" s="12" t="s">
        <v>29403</v>
      </c>
      <c r="K7690" s="15">
        <v>0</v>
      </c>
      <c r="L7690" s="13" t="s">
        <v>70</v>
      </c>
      <c r="M7690" s="7">
        <v>1</v>
      </c>
      <c r="N7690" s="14"/>
    </row>
    <row r="7691" spans="1:14" ht="63">
      <c r="A7691" s="6">
        <v>7690</v>
      </c>
      <c r="B7691" s="8" t="s">
        <v>29256</v>
      </c>
      <c r="C7691" s="9" t="s">
        <v>29410</v>
      </c>
      <c r="D7691" s="10" t="s">
        <v>29411</v>
      </c>
      <c r="E7691" s="11" t="s">
        <v>29409</v>
      </c>
      <c r="F7691" s="6">
        <v>518057</v>
      </c>
      <c r="G7691" s="6" t="s">
        <v>848</v>
      </c>
      <c r="H7691" s="16">
        <v>14053938.689999999</v>
      </c>
      <c r="I7691" s="12" t="s">
        <v>29402</v>
      </c>
      <c r="J7691" s="12" t="s">
        <v>29403</v>
      </c>
      <c r="K7691" s="15">
        <v>0</v>
      </c>
      <c r="L7691" s="13" t="s">
        <v>70</v>
      </c>
      <c r="M7691" s="7">
        <v>0.75</v>
      </c>
      <c r="N7691" s="14"/>
    </row>
    <row r="7692" spans="1:14" ht="63">
      <c r="A7692" s="6">
        <v>7691</v>
      </c>
      <c r="B7692" s="8" t="s">
        <v>29256</v>
      </c>
      <c r="C7692" s="9" t="s">
        <v>29412</v>
      </c>
      <c r="D7692" s="10" t="s">
        <v>29408</v>
      </c>
      <c r="E7692" s="11" t="s">
        <v>29409</v>
      </c>
      <c r="F7692" s="6">
        <v>518057</v>
      </c>
      <c r="G7692" s="6" t="s">
        <v>848</v>
      </c>
      <c r="H7692" s="16">
        <v>14053938.689999999</v>
      </c>
      <c r="I7692" s="12" t="s">
        <v>29402</v>
      </c>
      <c r="J7692" s="12" t="s">
        <v>29403</v>
      </c>
      <c r="K7692" s="15">
        <v>0</v>
      </c>
      <c r="L7692" s="13" t="s">
        <v>70</v>
      </c>
      <c r="M7692" s="7">
        <v>0.25</v>
      </c>
      <c r="N7692" s="14"/>
    </row>
    <row r="7693" spans="1:14" ht="63">
      <c r="A7693" s="6">
        <v>7692</v>
      </c>
      <c r="B7693" s="8" t="s">
        <v>29256</v>
      </c>
      <c r="C7693" s="9" t="s">
        <v>29413</v>
      </c>
      <c r="D7693" s="10" t="s">
        <v>29296</v>
      </c>
      <c r="E7693" s="11" t="s">
        <v>29414</v>
      </c>
      <c r="F7693" s="6">
        <v>519582</v>
      </c>
      <c r="G7693" s="6" t="s">
        <v>1638</v>
      </c>
      <c r="H7693" s="16">
        <v>14178872.267000001</v>
      </c>
      <c r="I7693" s="12">
        <v>44258</v>
      </c>
      <c r="J7693" s="12" t="s">
        <v>3990</v>
      </c>
      <c r="K7693" s="15">
        <v>0</v>
      </c>
      <c r="L7693" s="13" t="s">
        <v>14</v>
      </c>
      <c r="M7693" s="7">
        <v>1</v>
      </c>
      <c r="N7693" s="14"/>
    </row>
    <row r="7694" spans="1:14" ht="63">
      <c r="A7694" s="6">
        <v>7693</v>
      </c>
      <c r="B7694" s="8" t="s">
        <v>29256</v>
      </c>
      <c r="C7694" s="9" t="s">
        <v>29413</v>
      </c>
      <c r="D7694" s="10" t="s">
        <v>29296</v>
      </c>
      <c r="E7694" s="11" t="s">
        <v>29415</v>
      </c>
      <c r="F7694" s="6">
        <v>519583</v>
      </c>
      <c r="G7694" s="6" t="s">
        <v>1638</v>
      </c>
      <c r="H7694" s="16">
        <v>14109174.282</v>
      </c>
      <c r="I7694" s="12">
        <v>44258</v>
      </c>
      <c r="J7694" s="12" t="s">
        <v>3990</v>
      </c>
      <c r="K7694" s="15">
        <v>2057157</v>
      </c>
      <c r="L7694" s="13" t="s">
        <v>14</v>
      </c>
      <c r="M7694" s="7">
        <v>1</v>
      </c>
      <c r="N7694" s="14"/>
    </row>
    <row r="7695" spans="1:14" ht="63">
      <c r="A7695" s="6">
        <v>7694</v>
      </c>
      <c r="B7695" s="8" t="s">
        <v>29256</v>
      </c>
      <c r="C7695" s="9" t="s">
        <v>29355</v>
      </c>
      <c r="D7695" s="10" t="s">
        <v>3272</v>
      </c>
      <c r="E7695" s="11" t="s">
        <v>29416</v>
      </c>
      <c r="F7695" s="6">
        <v>547565</v>
      </c>
      <c r="G7695" s="6" t="s">
        <v>1779</v>
      </c>
      <c r="H7695" s="16">
        <v>24020596.68</v>
      </c>
      <c r="I7695" s="12" t="s">
        <v>29417</v>
      </c>
      <c r="J7695" s="12" t="s">
        <v>9741</v>
      </c>
      <c r="K7695" s="15">
        <v>9200000</v>
      </c>
      <c r="L7695" s="13" t="s">
        <v>14</v>
      </c>
      <c r="M7695" s="7">
        <v>1</v>
      </c>
      <c r="N7695" s="14"/>
    </row>
    <row r="7696" spans="1:14" ht="78.75">
      <c r="A7696" s="6">
        <v>7695</v>
      </c>
      <c r="B7696" s="8" t="s">
        <v>29256</v>
      </c>
      <c r="C7696" s="9" t="s">
        <v>29413</v>
      </c>
      <c r="D7696" s="10" t="s">
        <v>29296</v>
      </c>
      <c r="E7696" s="11" t="s">
        <v>29418</v>
      </c>
      <c r="F7696" s="6">
        <v>547569</v>
      </c>
      <c r="G7696" s="6" t="s">
        <v>1779</v>
      </c>
      <c r="H7696" s="16">
        <v>35242539.024999999</v>
      </c>
      <c r="I7696" s="12" t="s">
        <v>29417</v>
      </c>
      <c r="J7696" s="12" t="s">
        <v>9741</v>
      </c>
      <c r="K7696" s="15">
        <v>12500000</v>
      </c>
      <c r="L7696" s="13" t="s">
        <v>14</v>
      </c>
      <c r="M7696" s="7">
        <v>1</v>
      </c>
      <c r="N7696" s="14"/>
    </row>
    <row r="7697" spans="1:14" ht="63">
      <c r="A7697" s="6">
        <v>7696</v>
      </c>
      <c r="B7697" s="8" t="s">
        <v>29256</v>
      </c>
      <c r="C7697" s="9" t="s">
        <v>29419</v>
      </c>
      <c r="D7697" s="10" t="s">
        <v>29420</v>
      </c>
      <c r="E7697" s="11" t="s">
        <v>29421</v>
      </c>
      <c r="F7697" s="6">
        <v>559253</v>
      </c>
      <c r="G7697" s="6" t="s">
        <v>340</v>
      </c>
      <c r="H7697" s="16">
        <v>12877303.199999999</v>
      </c>
      <c r="I7697" s="12" t="s">
        <v>29422</v>
      </c>
      <c r="J7697" s="12">
        <v>44469</v>
      </c>
      <c r="K7697" s="15">
        <v>0</v>
      </c>
      <c r="L7697" s="13" t="s">
        <v>14</v>
      </c>
      <c r="M7697" s="7">
        <v>1</v>
      </c>
      <c r="N7697" s="14"/>
    </row>
    <row r="7698" spans="1:14" ht="78.75">
      <c r="A7698" s="6">
        <v>7697</v>
      </c>
      <c r="B7698" s="8" t="s">
        <v>29256</v>
      </c>
      <c r="C7698" s="9" t="s">
        <v>29423</v>
      </c>
      <c r="D7698" s="10" t="s">
        <v>17032</v>
      </c>
      <c r="E7698" s="11" t="s">
        <v>29424</v>
      </c>
      <c r="F7698" s="6">
        <v>387334</v>
      </c>
      <c r="G7698" s="6" t="s">
        <v>3248</v>
      </c>
      <c r="H7698" s="16">
        <v>43800068.314999998</v>
      </c>
      <c r="I7698" s="12" t="s">
        <v>29425</v>
      </c>
      <c r="J7698" s="12">
        <v>44293</v>
      </c>
      <c r="K7698" s="15">
        <v>21624000</v>
      </c>
      <c r="L7698" s="13" t="s">
        <v>14</v>
      </c>
      <c r="M7698" s="7">
        <v>1</v>
      </c>
      <c r="N7698" s="14"/>
    </row>
    <row r="7699" spans="1:14" ht="94.5">
      <c r="A7699" s="6">
        <v>7698</v>
      </c>
      <c r="B7699" s="8" t="s">
        <v>29256</v>
      </c>
      <c r="C7699" s="9" t="s">
        <v>29426</v>
      </c>
      <c r="D7699" s="10" t="s">
        <v>29427</v>
      </c>
      <c r="E7699" s="11" t="s">
        <v>29428</v>
      </c>
      <c r="F7699" s="6">
        <v>426475</v>
      </c>
      <c r="G7699" s="6" t="s">
        <v>3248</v>
      </c>
      <c r="H7699" s="16">
        <v>44041000</v>
      </c>
      <c r="I7699" s="12" t="s">
        <v>5452</v>
      </c>
      <c r="J7699" s="12" t="s">
        <v>5438</v>
      </c>
      <c r="K7699" s="15">
        <v>18456000</v>
      </c>
      <c r="L7699" s="13" t="s">
        <v>70</v>
      </c>
      <c r="M7699" s="7">
        <v>1</v>
      </c>
      <c r="N7699" s="14"/>
    </row>
    <row r="7700" spans="1:14" ht="78.75">
      <c r="A7700" s="6">
        <v>7699</v>
      </c>
      <c r="B7700" s="8" t="s">
        <v>29256</v>
      </c>
      <c r="C7700" s="9" t="s">
        <v>29429</v>
      </c>
      <c r="D7700" s="10" t="s">
        <v>17032</v>
      </c>
      <c r="E7700" s="11" t="s">
        <v>29428</v>
      </c>
      <c r="F7700" s="6">
        <v>426475</v>
      </c>
      <c r="G7700" s="6" t="s">
        <v>3248</v>
      </c>
      <c r="H7700" s="16">
        <v>44041000</v>
      </c>
      <c r="I7700" s="12" t="s">
        <v>5452</v>
      </c>
      <c r="J7700" s="12" t="s">
        <v>5438</v>
      </c>
      <c r="K7700" s="15">
        <v>9412560</v>
      </c>
      <c r="L7700" s="13" t="s">
        <v>70</v>
      </c>
      <c r="M7700" s="7">
        <v>0.51</v>
      </c>
      <c r="N7700" s="14"/>
    </row>
    <row r="7701" spans="1:14" ht="78.75">
      <c r="A7701" s="6">
        <v>7700</v>
      </c>
      <c r="B7701" s="8" t="s">
        <v>29256</v>
      </c>
      <c r="C7701" s="9" t="s">
        <v>29430</v>
      </c>
      <c r="D7701" s="10" t="s">
        <v>29431</v>
      </c>
      <c r="E7701" s="11" t="s">
        <v>29428</v>
      </c>
      <c r="F7701" s="6">
        <v>426475</v>
      </c>
      <c r="G7701" s="6" t="s">
        <v>3248</v>
      </c>
      <c r="H7701" s="16">
        <v>44041000</v>
      </c>
      <c r="I7701" s="12" t="s">
        <v>5452</v>
      </c>
      <c r="J7701" s="12" t="s">
        <v>5438</v>
      </c>
      <c r="K7701" s="15">
        <v>9043440</v>
      </c>
      <c r="L7701" s="13" t="s">
        <v>70</v>
      </c>
      <c r="M7701" s="7">
        <v>0.49</v>
      </c>
      <c r="N7701" s="14"/>
    </row>
    <row r="7702" spans="1:14" ht="78.75">
      <c r="A7702" s="6">
        <v>7701</v>
      </c>
      <c r="B7702" s="8" t="s">
        <v>29256</v>
      </c>
      <c r="C7702" s="9" t="s">
        <v>29432</v>
      </c>
      <c r="D7702" s="10" t="s">
        <v>29433</v>
      </c>
      <c r="E7702" s="11" t="s">
        <v>29434</v>
      </c>
      <c r="F7702" s="6">
        <v>387341</v>
      </c>
      <c r="G7702" s="6" t="s">
        <v>3248</v>
      </c>
      <c r="H7702" s="16">
        <v>24992000</v>
      </c>
      <c r="I7702" s="12" t="s">
        <v>13962</v>
      </c>
      <c r="J7702" s="12" t="s">
        <v>10184</v>
      </c>
      <c r="K7702" s="15">
        <v>5741000</v>
      </c>
      <c r="L7702" s="13" t="s">
        <v>14</v>
      </c>
      <c r="M7702" s="7">
        <v>1</v>
      </c>
      <c r="N7702" s="14"/>
    </row>
    <row r="7703" spans="1:14" ht="78.75">
      <c r="A7703" s="6">
        <v>7702</v>
      </c>
      <c r="B7703" s="8" t="s">
        <v>29256</v>
      </c>
      <c r="C7703" s="9" t="s">
        <v>29435</v>
      </c>
      <c r="D7703" s="10" t="s">
        <v>29436</v>
      </c>
      <c r="E7703" s="11" t="s">
        <v>29437</v>
      </c>
      <c r="F7703" s="6">
        <v>436469</v>
      </c>
      <c r="G7703" s="6" t="s">
        <v>2323</v>
      </c>
      <c r="H7703" s="16">
        <v>31987582.114</v>
      </c>
      <c r="I7703" s="12">
        <v>43869</v>
      </c>
      <c r="J7703" s="12" t="s">
        <v>29438</v>
      </c>
      <c r="K7703" s="15">
        <v>10000000</v>
      </c>
      <c r="L7703" s="13" t="s">
        <v>70</v>
      </c>
      <c r="M7703" s="7">
        <v>1</v>
      </c>
      <c r="N7703" s="14"/>
    </row>
    <row r="7704" spans="1:14" ht="94.5">
      <c r="A7704" s="6">
        <v>7703</v>
      </c>
      <c r="B7704" s="8" t="s">
        <v>29256</v>
      </c>
      <c r="C7704" s="9" t="s">
        <v>29439</v>
      </c>
      <c r="D7704" s="10" t="s">
        <v>3288</v>
      </c>
      <c r="E7704" s="11" t="s">
        <v>29437</v>
      </c>
      <c r="F7704" s="6">
        <v>436469</v>
      </c>
      <c r="G7704" s="6" t="s">
        <v>2323</v>
      </c>
      <c r="H7704" s="16">
        <v>31987582.114</v>
      </c>
      <c r="I7704" s="12">
        <v>43869</v>
      </c>
      <c r="J7704" s="12" t="s">
        <v>29438</v>
      </c>
      <c r="K7704" s="15">
        <v>6000000</v>
      </c>
      <c r="L7704" s="13" t="s">
        <v>70</v>
      </c>
      <c r="M7704" s="7">
        <v>0.6</v>
      </c>
      <c r="N7704" s="14"/>
    </row>
    <row r="7705" spans="1:14" ht="47.25">
      <c r="A7705" s="6">
        <v>7704</v>
      </c>
      <c r="B7705" s="8" t="s">
        <v>29256</v>
      </c>
      <c r="C7705" s="9" t="s">
        <v>29400</v>
      </c>
      <c r="D7705" s="10" t="s">
        <v>29315</v>
      </c>
      <c r="E7705" s="11" t="s">
        <v>29437</v>
      </c>
      <c r="F7705" s="6">
        <v>436469</v>
      </c>
      <c r="G7705" s="6" t="s">
        <v>2323</v>
      </c>
      <c r="H7705" s="16">
        <v>31987582.114</v>
      </c>
      <c r="I7705" s="12">
        <v>43869</v>
      </c>
      <c r="J7705" s="12" t="s">
        <v>29438</v>
      </c>
      <c r="K7705" s="15">
        <v>4000000</v>
      </c>
      <c r="L7705" s="13" t="s">
        <v>70</v>
      </c>
      <c r="M7705" s="7">
        <v>0.4</v>
      </c>
      <c r="N7705" s="14"/>
    </row>
    <row r="7706" spans="1:14" ht="63">
      <c r="A7706" s="6">
        <v>7705</v>
      </c>
      <c r="B7706" s="8" t="s">
        <v>29256</v>
      </c>
      <c r="C7706" s="9" t="s">
        <v>29440</v>
      </c>
      <c r="D7706" s="10" t="s">
        <v>29441</v>
      </c>
      <c r="E7706" s="11" t="s">
        <v>29442</v>
      </c>
      <c r="F7706" s="6">
        <v>385155</v>
      </c>
      <c r="G7706" s="6" t="s">
        <v>77</v>
      </c>
      <c r="H7706" s="16">
        <v>6567350</v>
      </c>
      <c r="I7706" s="12">
        <v>44076</v>
      </c>
      <c r="J7706" s="12">
        <v>44116</v>
      </c>
      <c r="K7706" s="15">
        <v>0</v>
      </c>
      <c r="L7706" s="13" t="s">
        <v>14</v>
      </c>
      <c r="M7706" s="7">
        <v>1</v>
      </c>
      <c r="N7706" s="14"/>
    </row>
    <row r="7707" spans="1:14" ht="78.75">
      <c r="A7707" s="6">
        <v>7706</v>
      </c>
      <c r="B7707" s="8" t="s">
        <v>29256</v>
      </c>
      <c r="C7707" s="9" t="s">
        <v>29443</v>
      </c>
      <c r="D7707" s="10" t="s">
        <v>29444</v>
      </c>
      <c r="E7707" s="11" t="s">
        <v>29445</v>
      </c>
      <c r="F7707" s="6">
        <v>565208</v>
      </c>
      <c r="G7707" s="6" t="s">
        <v>608</v>
      </c>
      <c r="H7707" s="16">
        <v>3520825</v>
      </c>
      <c r="I7707" s="12" t="s">
        <v>29446</v>
      </c>
      <c r="J7707" s="12">
        <v>44450</v>
      </c>
      <c r="K7707" s="15">
        <v>0</v>
      </c>
      <c r="L7707" s="13" t="s">
        <v>14</v>
      </c>
      <c r="M7707" s="7">
        <v>1</v>
      </c>
      <c r="N7707" s="14"/>
    </row>
    <row r="7708" spans="1:14" ht="78.75">
      <c r="A7708" s="6">
        <v>7707</v>
      </c>
      <c r="B7708" s="8" t="s">
        <v>29256</v>
      </c>
      <c r="C7708" s="9" t="s">
        <v>29447</v>
      </c>
      <c r="D7708" s="10" t="s">
        <v>29448</v>
      </c>
      <c r="E7708" s="11" t="s">
        <v>29449</v>
      </c>
      <c r="F7708" s="6">
        <v>565210</v>
      </c>
      <c r="G7708" s="6" t="s">
        <v>608</v>
      </c>
      <c r="H7708" s="16">
        <v>4055831</v>
      </c>
      <c r="I7708" s="12" t="s">
        <v>29446</v>
      </c>
      <c r="J7708" s="12">
        <v>44450</v>
      </c>
      <c r="K7708" s="15">
        <v>0</v>
      </c>
      <c r="L7708" s="13" t="s">
        <v>14</v>
      </c>
      <c r="M7708" s="7">
        <v>1</v>
      </c>
      <c r="N7708" s="14"/>
    </row>
    <row r="7709" spans="1:14" ht="63">
      <c r="A7709" s="6">
        <v>7708</v>
      </c>
      <c r="B7709" s="8" t="s">
        <v>29256</v>
      </c>
      <c r="C7709" s="9" t="s">
        <v>29450</v>
      </c>
      <c r="D7709" s="10" t="s">
        <v>29451</v>
      </c>
      <c r="E7709" s="11" t="s">
        <v>29452</v>
      </c>
      <c r="F7709" s="6">
        <v>565211</v>
      </c>
      <c r="G7709" s="6" t="s">
        <v>608</v>
      </c>
      <c r="H7709" s="16">
        <v>1482029</v>
      </c>
      <c r="I7709" s="12" t="s">
        <v>29446</v>
      </c>
      <c r="J7709" s="12">
        <v>44450</v>
      </c>
      <c r="K7709" s="15">
        <v>0</v>
      </c>
      <c r="L7709" s="13" t="s">
        <v>14</v>
      </c>
      <c r="M7709" s="7">
        <v>1</v>
      </c>
      <c r="N7709" s="14"/>
    </row>
    <row r="7710" spans="1:14" ht="78.75">
      <c r="A7710" s="6">
        <v>7709</v>
      </c>
      <c r="B7710" s="8" t="s">
        <v>29256</v>
      </c>
      <c r="C7710" s="9" t="s">
        <v>29453</v>
      </c>
      <c r="D7710" s="10" t="s">
        <v>29454</v>
      </c>
      <c r="E7710" s="11" t="s">
        <v>29455</v>
      </c>
      <c r="F7710" s="6">
        <v>565212</v>
      </c>
      <c r="G7710" s="6" t="s">
        <v>608</v>
      </c>
      <c r="H7710" s="16">
        <v>5609391</v>
      </c>
      <c r="I7710" s="12" t="s">
        <v>29446</v>
      </c>
      <c r="J7710" s="12">
        <v>44297</v>
      </c>
      <c r="K7710" s="15">
        <v>0</v>
      </c>
      <c r="L7710" s="13" t="s">
        <v>14</v>
      </c>
      <c r="M7710" s="7">
        <v>1</v>
      </c>
      <c r="N7710" s="14"/>
    </row>
    <row r="7711" spans="1:14" ht="94.5">
      <c r="A7711" s="6">
        <v>7710</v>
      </c>
      <c r="B7711" s="8" t="s">
        <v>29256</v>
      </c>
      <c r="C7711" s="9" t="s">
        <v>29456</v>
      </c>
      <c r="D7711" s="10" t="s">
        <v>29457</v>
      </c>
      <c r="E7711" s="11" t="s">
        <v>29458</v>
      </c>
      <c r="F7711" s="6">
        <v>565214</v>
      </c>
      <c r="G7711" s="6" t="s">
        <v>608</v>
      </c>
      <c r="H7711" s="16">
        <v>5449020</v>
      </c>
      <c r="I7711" s="12" t="s">
        <v>29446</v>
      </c>
      <c r="J7711" s="12">
        <v>44297</v>
      </c>
      <c r="K7711" s="15">
        <v>0</v>
      </c>
      <c r="L7711" s="13" t="s">
        <v>14</v>
      </c>
      <c r="M7711" s="7">
        <v>1</v>
      </c>
      <c r="N7711" s="14"/>
    </row>
    <row r="7712" spans="1:14" ht="409.5">
      <c r="A7712" s="6">
        <v>7711</v>
      </c>
      <c r="B7712" s="8" t="s">
        <v>29256</v>
      </c>
      <c r="C7712" s="9" t="s">
        <v>29459</v>
      </c>
      <c r="D7712" s="10" t="s">
        <v>3356</v>
      </c>
      <c r="E7712" s="11" t="s">
        <v>29460</v>
      </c>
      <c r="F7712" s="6">
        <v>565215</v>
      </c>
      <c r="G7712" s="6" t="s">
        <v>608</v>
      </c>
      <c r="H7712" s="16">
        <v>655551</v>
      </c>
      <c r="I7712" s="12" t="s">
        <v>29446</v>
      </c>
      <c r="J7712" s="12">
        <v>44450</v>
      </c>
      <c r="K7712" s="15">
        <v>0</v>
      </c>
      <c r="L7712" s="13" t="s">
        <v>14</v>
      </c>
      <c r="M7712" s="7">
        <v>1</v>
      </c>
      <c r="N7712" s="14"/>
    </row>
    <row r="7713" spans="1:14" ht="110.25">
      <c r="A7713" s="6">
        <v>7712</v>
      </c>
      <c r="B7713" s="8" t="s">
        <v>29256</v>
      </c>
      <c r="C7713" s="9" t="s">
        <v>29461</v>
      </c>
      <c r="D7713" s="10" t="s">
        <v>29462</v>
      </c>
      <c r="E7713" s="11" t="s">
        <v>29463</v>
      </c>
      <c r="F7713" s="6">
        <v>575200</v>
      </c>
      <c r="G7713" s="6" t="s">
        <v>3248</v>
      </c>
      <c r="H7713" s="16">
        <v>67261833</v>
      </c>
      <c r="I7713" s="12">
        <v>44508</v>
      </c>
      <c r="J7713" s="12" t="s">
        <v>5184</v>
      </c>
      <c r="K7713" s="15">
        <v>0</v>
      </c>
      <c r="L7713" s="13" t="s">
        <v>70</v>
      </c>
      <c r="M7713" s="7">
        <v>1</v>
      </c>
      <c r="N7713" s="14"/>
    </row>
    <row r="7714" spans="1:14" ht="110.25">
      <c r="A7714" s="6">
        <v>7713</v>
      </c>
      <c r="B7714" s="8" t="s">
        <v>29256</v>
      </c>
      <c r="C7714" s="9" t="s">
        <v>29464</v>
      </c>
      <c r="D7714" s="10" t="s">
        <v>3900</v>
      </c>
      <c r="E7714" s="11" t="s">
        <v>29463</v>
      </c>
      <c r="F7714" s="6">
        <v>575200</v>
      </c>
      <c r="G7714" s="6" t="s">
        <v>3248</v>
      </c>
      <c r="H7714" s="16">
        <v>67261833</v>
      </c>
      <c r="I7714" s="12">
        <v>44508</v>
      </c>
      <c r="J7714" s="12" t="s">
        <v>5184</v>
      </c>
      <c r="K7714" s="15">
        <v>0</v>
      </c>
      <c r="L7714" s="13" t="s">
        <v>70</v>
      </c>
      <c r="M7714" s="7">
        <v>0.51</v>
      </c>
      <c r="N7714" s="14"/>
    </row>
    <row r="7715" spans="1:14" ht="110.25">
      <c r="A7715" s="6">
        <v>7714</v>
      </c>
      <c r="B7715" s="8" t="s">
        <v>29256</v>
      </c>
      <c r="C7715" s="9" t="s">
        <v>29465</v>
      </c>
      <c r="D7715" s="10" t="s">
        <v>29466</v>
      </c>
      <c r="E7715" s="11" t="s">
        <v>29463</v>
      </c>
      <c r="F7715" s="6">
        <v>575200</v>
      </c>
      <c r="G7715" s="6" t="s">
        <v>3248</v>
      </c>
      <c r="H7715" s="16">
        <v>67261833</v>
      </c>
      <c r="I7715" s="12">
        <v>44508</v>
      </c>
      <c r="J7715" s="12" t="s">
        <v>5184</v>
      </c>
      <c r="K7715" s="15">
        <v>0</v>
      </c>
      <c r="L7715" s="13" t="s">
        <v>70</v>
      </c>
      <c r="M7715" s="7">
        <v>0.49</v>
      </c>
      <c r="N7715" s="14"/>
    </row>
    <row r="7716" spans="1:14" ht="110.25">
      <c r="A7716" s="6">
        <v>7715</v>
      </c>
      <c r="B7716" s="8" t="s">
        <v>29256</v>
      </c>
      <c r="C7716" s="9" t="s">
        <v>29461</v>
      </c>
      <c r="D7716" s="10" t="s">
        <v>29462</v>
      </c>
      <c r="E7716" s="11" t="s">
        <v>29467</v>
      </c>
      <c r="F7716" s="6">
        <v>575201</v>
      </c>
      <c r="G7716" s="6" t="s">
        <v>3248</v>
      </c>
      <c r="H7716" s="16">
        <v>22628351.379999999</v>
      </c>
      <c r="I7716" s="12">
        <v>44477</v>
      </c>
      <c r="J7716" s="12" t="s">
        <v>29468</v>
      </c>
      <c r="K7716" s="15">
        <v>0</v>
      </c>
      <c r="L7716" s="13" t="s">
        <v>70</v>
      </c>
      <c r="M7716" s="7">
        <v>1</v>
      </c>
      <c r="N7716" s="14"/>
    </row>
    <row r="7717" spans="1:14" ht="110.25">
      <c r="A7717" s="6">
        <v>7716</v>
      </c>
      <c r="B7717" s="8" t="s">
        <v>29256</v>
      </c>
      <c r="C7717" s="9" t="s">
        <v>29464</v>
      </c>
      <c r="D7717" s="10" t="s">
        <v>3900</v>
      </c>
      <c r="E7717" s="11" t="s">
        <v>29467</v>
      </c>
      <c r="F7717" s="6">
        <v>575201</v>
      </c>
      <c r="G7717" s="6" t="s">
        <v>3248</v>
      </c>
      <c r="H7717" s="16">
        <v>22628351.379999999</v>
      </c>
      <c r="I7717" s="12">
        <v>44477</v>
      </c>
      <c r="J7717" s="12" t="s">
        <v>29468</v>
      </c>
      <c r="K7717" s="15">
        <v>0</v>
      </c>
      <c r="L7717" s="13" t="s">
        <v>70</v>
      </c>
      <c r="M7717" s="7">
        <v>0.51</v>
      </c>
      <c r="N7717" s="14"/>
    </row>
    <row r="7718" spans="1:14" ht="110.25">
      <c r="A7718" s="6">
        <v>7717</v>
      </c>
      <c r="B7718" s="8" t="s">
        <v>29256</v>
      </c>
      <c r="C7718" s="9" t="s">
        <v>29465</v>
      </c>
      <c r="D7718" s="10" t="s">
        <v>29466</v>
      </c>
      <c r="E7718" s="11" t="s">
        <v>29467</v>
      </c>
      <c r="F7718" s="6">
        <v>575201</v>
      </c>
      <c r="G7718" s="6" t="s">
        <v>3248</v>
      </c>
      <c r="H7718" s="16">
        <v>22628351.379999999</v>
      </c>
      <c r="I7718" s="12">
        <v>44477</v>
      </c>
      <c r="J7718" s="12" t="s">
        <v>29468</v>
      </c>
      <c r="K7718" s="15">
        <v>0</v>
      </c>
      <c r="L7718" s="13" t="s">
        <v>70</v>
      </c>
      <c r="M7718" s="7">
        <v>0.49</v>
      </c>
      <c r="N7718" s="14"/>
    </row>
    <row r="7719" spans="1:14" ht="94.5">
      <c r="A7719" s="6">
        <v>7718</v>
      </c>
      <c r="B7719" s="8" t="s">
        <v>29256</v>
      </c>
      <c r="C7719" s="9" t="s">
        <v>29469</v>
      </c>
      <c r="D7719" s="10" t="s">
        <v>3239</v>
      </c>
      <c r="E7719" s="11" t="s">
        <v>29470</v>
      </c>
      <c r="F7719" s="6">
        <v>575202</v>
      </c>
      <c r="G7719" s="6" t="s">
        <v>3248</v>
      </c>
      <c r="H7719" s="16">
        <v>13789210.27</v>
      </c>
      <c r="I7719" s="12" t="s">
        <v>29471</v>
      </c>
      <c r="J7719" s="12" t="s">
        <v>29472</v>
      </c>
      <c r="K7719" s="15">
        <v>0</v>
      </c>
      <c r="L7719" s="13" t="s">
        <v>14</v>
      </c>
      <c r="M7719" s="7">
        <v>1</v>
      </c>
      <c r="N7719" s="14"/>
    </row>
    <row r="7720" spans="1:14" ht="78.75">
      <c r="A7720" s="6">
        <v>7719</v>
      </c>
      <c r="B7720" s="8" t="s">
        <v>29256</v>
      </c>
      <c r="C7720" s="9" t="s">
        <v>29473</v>
      </c>
      <c r="D7720" s="10" t="s">
        <v>29474</v>
      </c>
      <c r="E7720" s="11" t="s">
        <v>29475</v>
      </c>
      <c r="F7720" s="6">
        <v>575203</v>
      </c>
      <c r="G7720" s="6" t="s">
        <v>3248</v>
      </c>
      <c r="H7720" s="16">
        <v>45400000</v>
      </c>
      <c r="I7720" s="12" t="s">
        <v>29476</v>
      </c>
      <c r="J7720" s="12" t="s">
        <v>29477</v>
      </c>
      <c r="K7720" s="15">
        <v>0</v>
      </c>
      <c r="L7720" s="13" t="s">
        <v>70</v>
      </c>
      <c r="M7720" s="7">
        <v>1</v>
      </c>
      <c r="N7720" s="14"/>
    </row>
    <row r="7721" spans="1:14" ht="78.75">
      <c r="A7721" s="6">
        <v>7720</v>
      </c>
      <c r="B7721" s="8" t="s">
        <v>29256</v>
      </c>
      <c r="C7721" s="9" t="s">
        <v>26627</v>
      </c>
      <c r="D7721" s="10" t="s">
        <v>4020</v>
      </c>
      <c r="E7721" s="11" t="s">
        <v>29475</v>
      </c>
      <c r="F7721" s="6">
        <v>575203</v>
      </c>
      <c r="G7721" s="6" t="s">
        <v>3248</v>
      </c>
      <c r="H7721" s="16">
        <v>45400000</v>
      </c>
      <c r="I7721" s="12" t="s">
        <v>29476</v>
      </c>
      <c r="J7721" s="12" t="s">
        <v>29477</v>
      </c>
      <c r="K7721" s="15">
        <v>0</v>
      </c>
      <c r="L7721" s="13" t="s">
        <v>70</v>
      </c>
      <c r="M7721" s="7">
        <v>0.51</v>
      </c>
      <c r="N7721" s="14"/>
    </row>
    <row r="7722" spans="1:14" ht="78.75">
      <c r="A7722" s="6">
        <v>7721</v>
      </c>
      <c r="B7722" s="8" t="s">
        <v>29256</v>
      </c>
      <c r="C7722" s="9" t="s">
        <v>29478</v>
      </c>
      <c r="D7722" s="10" t="s">
        <v>29339</v>
      </c>
      <c r="E7722" s="11" t="s">
        <v>29475</v>
      </c>
      <c r="F7722" s="6">
        <v>575203</v>
      </c>
      <c r="G7722" s="6" t="s">
        <v>3248</v>
      </c>
      <c r="H7722" s="16">
        <v>45400000</v>
      </c>
      <c r="I7722" s="12" t="s">
        <v>29476</v>
      </c>
      <c r="J7722" s="12" t="s">
        <v>29477</v>
      </c>
      <c r="K7722" s="15">
        <v>0</v>
      </c>
      <c r="L7722" s="13" t="s">
        <v>70</v>
      </c>
      <c r="M7722" s="7">
        <v>0.49</v>
      </c>
      <c r="N7722" s="14"/>
    </row>
    <row r="7723" spans="1:14" ht="78.75">
      <c r="A7723" s="6">
        <v>7722</v>
      </c>
      <c r="B7723" s="8" t="s">
        <v>29256</v>
      </c>
      <c r="C7723" s="9" t="s">
        <v>29361</v>
      </c>
      <c r="D7723" s="10" t="s">
        <v>3288</v>
      </c>
      <c r="E7723" s="11" t="s">
        <v>29479</v>
      </c>
      <c r="F7723" s="6">
        <v>574574</v>
      </c>
      <c r="G7723" s="6" t="s">
        <v>3248</v>
      </c>
      <c r="H7723" s="16">
        <v>17271000</v>
      </c>
      <c r="I7723" s="12">
        <v>44477</v>
      </c>
      <c r="J7723" s="12" t="s">
        <v>29480</v>
      </c>
      <c r="K7723" s="15">
        <v>0</v>
      </c>
      <c r="L7723" s="13" t="s">
        <v>14</v>
      </c>
      <c r="M7723" s="7">
        <v>1</v>
      </c>
      <c r="N7723" s="14"/>
    </row>
    <row r="7724" spans="1:14" ht="78.75">
      <c r="A7724" s="6">
        <v>7723</v>
      </c>
      <c r="B7724" s="8" t="s">
        <v>10907</v>
      </c>
      <c r="C7724" s="9" t="s">
        <v>10908</v>
      </c>
      <c r="D7724" s="10" t="s">
        <v>10909</v>
      </c>
      <c r="E7724" s="11" t="s">
        <v>10910</v>
      </c>
      <c r="F7724" s="6">
        <v>194314</v>
      </c>
      <c r="G7724" s="6" t="s">
        <v>4738</v>
      </c>
      <c r="H7724" s="16" t="s">
        <v>10911</v>
      </c>
      <c r="I7724" s="12">
        <v>43108</v>
      </c>
      <c r="J7724" s="12" t="s">
        <v>10912</v>
      </c>
      <c r="K7724" s="15" t="s">
        <v>10913</v>
      </c>
      <c r="L7724" s="13" t="s">
        <v>14</v>
      </c>
      <c r="M7724" s="7">
        <v>1</v>
      </c>
      <c r="N7724" s="14"/>
    </row>
    <row r="7725" spans="1:14" ht="78.75">
      <c r="A7725" s="6">
        <v>7724</v>
      </c>
      <c r="B7725" s="8" t="s">
        <v>10907</v>
      </c>
      <c r="C7725" s="9" t="s">
        <v>10908</v>
      </c>
      <c r="D7725" s="10" t="s">
        <v>10909</v>
      </c>
      <c r="E7725" s="11" t="s">
        <v>10914</v>
      </c>
      <c r="F7725" s="6">
        <v>300999</v>
      </c>
      <c r="G7725" s="6" t="s">
        <v>4738</v>
      </c>
      <c r="H7725" s="16" t="s">
        <v>10915</v>
      </c>
      <c r="I7725" s="12" t="s">
        <v>10916</v>
      </c>
      <c r="J7725" s="12" t="s">
        <v>9298</v>
      </c>
      <c r="K7725" s="15">
        <v>18363231</v>
      </c>
      <c r="L7725" s="13" t="s">
        <v>14</v>
      </c>
      <c r="M7725" s="7">
        <v>1</v>
      </c>
      <c r="N7725" s="14"/>
    </row>
    <row r="7726" spans="1:14" ht="141.75">
      <c r="A7726" s="6">
        <v>7725</v>
      </c>
      <c r="B7726" s="8" t="s">
        <v>10907</v>
      </c>
      <c r="C7726" s="9" t="s">
        <v>10917</v>
      </c>
      <c r="D7726" s="10" t="s">
        <v>10918</v>
      </c>
      <c r="E7726" s="11" t="s">
        <v>10919</v>
      </c>
      <c r="F7726" s="6">
        <v>315316</v>
      </c>
      <c r="G7726" s="6" t="s">
        <v>4738</v>
      </c>
      <c r="H7726" s="16" t="s">
        <v>10920</v>
      </c>
      <c r="I7726" s="12">
        <v>43563</v>
      </c>
      <c r="J7726" s="12">
        <v>43871</v>
      </c>
      <c r="K7726" s="15" t="s">
        <v>10921</v>
      </c>
      <c r="L7726" s="13" t="s">
        <v>70</v>
      </c>
      <c r="M7726" s="7">
        <v>0.51</v>
      </c>
      <c r="N7726" s="14"/>
    </row>
    <row r="7727" spans="1:14" ht="141.75">
      <c r="A7727" s="6">
        <v>7726</v>
      </c>
      <c r="B7727" s="8" t="s">
        <v>10907</v>
      </c>
      <c r="C7727" s="9" t="s">
        <v>10917</v>
      </c>
      <c r="D7727" s="10" t="s">
        <v>10918</v>
      </c>
      <c r="E7727" s="11" t="s">
        <v>10919</v>
      </c>
      <c r="F7727" s="6">
        <v>315316</v>
      </c>
      <c r="G7727" s="6" t="s">
        <v>4738</v>
      </c>
      <c r="H7727" s="16" t="s">
        <v>10920</v>
      </c>
      <c r="I7727" s="12">
        <v>43563</v>
      </c>
      <c r="J7727" s="12">
        <v>43871</v>
      </c>
      <c r="K7727" s="15" t="s">
        <v>10921</v>
      </c>
      <c r="L7727" s="13" t="s">
        <v>70</v>
      </c>
      <c r="M7727" s="7">
        <v>0.49</v>
      </c>
      <c r="N7727" s="14"/>
    </row>
    <row r="7728" spans="1:14" ht="78.75">
      <c r="A7728" s="6">
        <v>7727</v>
      </c>
      <c r="B7728" s="8" t="s">
        <v>10907</v>
      </c>
      <c r="C7728" s="9" t="s">
        <v>10922</v>
      </c>
      <c r="D7728" s="10" t="s">
        <v>10923</v>
      </c>
      <c r="E7728" s="11" t="s">
        <v>10924</v>
      </c>
      <c r="F7728" s="6">
        <v>335308</v>
      </c>
      <c r="G7728" s="6" t="s">
        <v>4738</v>
      </c>
      <c r="H7728" s="16" t="s">
        <v>10925</v>
      </c>
      <c r="I7728" s="12" t="s">
        <v>10926</v>
      </c>
      <c r="J7728" s="12">
        <v>43838</v>
      </c>
      <c r="K7728" s="15" t="s">
        <v>10927</v>
      </c>
      <c r="L7728" s="13" t="s">
        <v>14</v>
      </c>
      <c r="M7728" s="7">
        <v>1</v>
      </c>
      <c r="N7728" s="14"/>
    </row>
    <row r="7729" spans="1:14" ht="78.75">
      <c r="A7729" s="6">
        <v>7728</v>
      </c>
      <c r="B7729" s="8" t="s">
        <v>10907</v>
      </c>
      <c r="C7729" s="9" t="s">
        <v>10922</v>
      </c>
      <c r="D7729" s="10" t="s">
        <v>10923</v>
      </c>
      <c r="E7729" s="11" t="s">
        <v>10928</v>
      </c>
      <c r="F7729" s="6">
        <v>413025</v>
      </c>
      <c r="G7729" s="6" t="s">
        <v>10929</v>
      </c>
      <c r="H7729" s="16">
        <v>21141830.954999998</v>
      </c>
      <c r="I7729" s="12" t="s">
        <v>10930</v>
      </c>
      <c r="J7729" s="12">
        <v>44349</v>
      </c>
      <c r="K7729" s="15">
        <v>12369402</v>
      </c>
      <c r="L7729" s="13" t="s">
        <v>14</v>
      </c>
      <c r="M7729" s="7">
        <v>1</v>
      </c>
      <c r="N7729" s="14"/>
    </row>
    <row r="7730" spans="1:14" ht="78.75">
      <c r="A7730" s="6">
        <v>7729</v>
      </c>
      <c r="B7730" s="8" t="s">
        <v>10907</v>
      </c>
      <c r="C7730" s="9" t="s">
        <v>10931</v>
      </c>
      <c r="D7730" s="10" t="s">
        <v>10932</v>
      </c>
      <c r="E7730" s="11" t="s">
        <v>10933</v>
      </c>
      <c r="F7730" s="6">
        <v>290822</v>
      </c>
      <c r="G7730" s="6" t="s">
        <v>4738</v>
      </c>
      <c r="H7730" s="16" t="s">
        <v>10934</v>
      </c>
      <c r="I7730" s="12" t="s">
        <v>10935</v>
      </c>
      <c r="J7730" s="12" t="s">
        <v>10936</v>
      </c>
      <c r="K7730" s="15" t="s">
        <v>10937</v>
      </c>
      <c r="L7730" s="13" t="s">
        <v>14</v>
      </c>
      <c r="M7730" s="7">
        <v>1</v>
      </c>
      <c r="N7730" s="14"/>
    </row>
    <row r="7731" spans="1:14" ht="141.75">
      <c r="A7731" s="6">
        <v>7730</v>
      </c>
      <c r="B7731" s="8" t="s">
        <v>10907</v>
      </c>
      <c r="C7731" s="9" t="s">
        <v>10938</v>
      </c>
      <c r="D7731" s="10" t="s">
        <v>10939</v>
      </c>
      <c r="E7731" s="11" t="s">
        <v>10940</v>
      </c>
      <c r="F7731" s="6">
        <v>279555</v>
      </c>
      <c r="G7731" s="6" t="s">
        <v>4738</v>
      </c>
      <c r="H7731" s="16" t="s">
        <v>10941</v>
      </c>
      <c r="I7731" s="12" t="s">
        <v>10942</v>
      </c>
      <c r="J7731" s="12" t="s">
        <v>10561</v>
      </c>
      <c r="K7731" s="15" t="s">
        <v>10943</v>
      </c>
      <c r="L7731" s="13" t="s">
        <v>70</v>
      </c>
      <c r="M7731" s="7">
        <v>0.51</v>
      </c>
      <c r="N7731" s="14"/>
    </row>
    <row r="7732" spans="1:14" ht="94.5">
      <c r="A7732" s="6">
        <v>7731</v>
      </c>
      <c r="B7732" s="8" t="s">
        <v>10907</v>
      </c>
      <c r="C7732" s="9" t="s">
        <v>10938</v>
      </c>
      <c r="D7732" s="10" t="s">
        <v>10939</v>
      </c>
      <c r="E7732" s="11" t="s">
        <v>10944</v>
      </c>
      <c r="F7732" s="6">
        <v>276547</v>
      </c>
      <c r="G7732" s="6" t="s">
        <v>10929</v>
      </c>
      <c r="H7732" s="16">
        <v>8839907.1219999995</v>
      </c>
      <c r="I7732" s="12">
        <v>43773</v>
      </c>
      <c r="J7732" s="12" t="s">
        <v>10945</v>
      </c>
      <c r="K7732" s="15">
        <v>8839729.4800000004</v>
      </c>
      <c r="L7732" s="13" t="s">
        <v>70</v>
      </c>
      <c r="M7732" s="7">
        <v>0.51</v>
      </c>
      <c r="N7732" s="14"/>
    </row>
    <row r="7733" spans="1:14" ht="126">
      <c r="A7733" s="6">
        <v>7732</v>
      </c>
      <c r="B7733" s="8" t="s">
        <v>10907</v>
      </c>
      <c r="C7733" s="9" t="s">
        <v>10938</v>
      </c>
      <c r="D7733" s="10" t="s">
        <v>10939</v>
      </c>
      <c r="E7733" s="11" t="s">
        <v>10946</v>
      </c>
      <c r="F7733" s="6">
        <v>311113</v>
      </c>
      <c r="G7733" s="6" t="s">
        <v>10929</v>
      </c>
      <c r="H7733" s="16">
        <v>15575027.216</v>
      </c>
      <c r="I7733" s="12" t="s">
        <v>10947</v>
      </c>
      <c r="J7733" s="12" t="s">
        <v>10948</v>
      </c>
      <c r="K7733" s="15">
        <v>10368475</v>
      </c>
      <c r="L7733" s="13" t="s">
        <v>70</v>
      </c>
      <c r="M7733" s="7">
        <v>0.51</v>
      </c>
      <c r="N7733" s="14"/>
    </row>
    <row r="7734" spans="1:14" ht="141.75">
      <c r="A7734" s="6">
        <v>7733</v>
      </c>
      <c r="B7734" s="8" t="s">
        <v>10907</v>
      </c>
      <c r="C7734" s="9" t="s">
        <v>10938</v>
      </c>
      <c r="D7734" s="10" t="s">
        <v>10939</v>
      </c>
      <c r="E7734" s="11" t="s">
        <v>10940</v>
      </c>
      <c r="F7734" s="6">
        <v>279555</v>
      </c>
      <c r="G7734" s="6" t="s">
        <v>4738</v>
      </c>
      <c r="H7734" s="16" t="s">
        <v>10941</v>
      </c>
      <c r="I7734" s="12" t="s">
        <v>10942</v>
      </c>
      <c r="J7734" s="12" t="s">
        <v>10561</v>
      </c>
      <c r="K7734" s="15" t="s">
        <v>10943</v>
      </c>
      <c r="L7734" s="13" t="s">
        <v>70</v>
      </c>
      <c r="M7734" s="7">
        <v>0.49</v>
      </c>
      <c r="N7734" s="14"/>
    </row>
    <row r="7735" spans="1:14" ht="94.5">
      <c r="A7735" s="6">
        <v>7734</v>
      </c>
      <c r="B7735" s="8" t="s">
        <v>10907</v>
      </c>
      <c r="C7735" s="9" t="s">
        <v>10938</v>
      </c>
      <c r="D7735" s="10" t="s">
        <v>10939</v>
      </c>
      <c r="E7735" s="11" t="s">
        <v>10944</v>
      </c>
      <c r="F7735" s="6">
        <v>276547</v>
      </c>
      <c r="G7735" s="6" t="s">
        <v>10929</v>
      </c>
      <c r="H7735" s="16">
        <v>8839907.1219999995</v>
      </c>
      <c r="I7735" s="12">
        <v>43773</v>
      </c>
      <c r="J7735" s="12" t="s">
        <v>10945</v>
      </c>
      <c r="K7735" s="15">
        <v>8839729.4800000004</v>
      </c>
      <c r="L7735" s="13" t="s">
        <v>70</v>
      </c>
      <c r="M7735" s="7">
        <v>0.49</v>
      </c>
      <c r="N7735" s="14"/>
    </row>
    <row r="7736" spans="1:14" ht="126">
      <c r="A7736" s="6">
        <v>7735</v>
      </c>
      <c r="B7736" s="8" t="s">
        <v>10907</v>
      </c>
      <c r="C7736" s="9" t="s">
        <v>10938</v>
      </c>
      <c r="D7736" s="10" t="s">
        <v>10939</v>
      </c>
      <c r="E7736" s="11" t="s">
        <v>10946</v>
      </c>
      <c r="F7736" s="6">
        <v>311113</v>
      </c>
      <c r="G7736" s="6" t="s">
        <v>10929</v>
      </c>
      <c r="H7736" s="16">
        <v>15575027.216</v>
      </c>
      <c r="I7736" s="12" t="s">
        <v>10947</v>
      </c>
      <c r="J7736" s="12" t="s">
        <v>10948</v>
      </c>
      <c r="K7736" s="15">
        <v>10368475</v>
      </c>
      <c r="L7736" s="13" t="s">
        <v>70</v>
      </c>
      <c r="M7736" s="7">
        <v>0.49</v>
      </c>
      <c r="N7736" s="14"/>
    </row>
    <row r="7737" spans="1:14" ht="63">
      <c r="A7737" s="6">
        <v>7736</v>
      </c>
      <c r="B7737" s="8" t="s">
        <v>10907</v>
      </c>
      <c r="C7737" s="9" t="s">
        <v>10949</v>
      </c>
      <c r="D7737" s="10" t="s">
        <v>10950</v>
      </c>
      <c r="E7737" s="11" t="s">
        <v>10951</v>
      </c>
      <c r="F7737" s="6">
        <v>335309</v>
      </c>
      <c r="G7737" s="6" t="s">
        <v>4738</v>
      </c>
      <c r="H7737" s="16" t="s">
        <v>10952</v>
      </c>
      <c r="I7737" s="12">
        <v>43505</v>
      </c>
      <c r="J7737" s="12" t="s">
        <v>5123</v>
      </c>
      <c r="K7737" s="15" t="s">
        <v>10953</v>
      </c>
      <c r="L7737" s="13" t="s">
        <v>14</v>
      </c>
      <c r="M7737" s="7">
        <v>1</v>
      </c>
      <c r="N7737" s="14"/>
    </row>
    <row r="7738" spans="1:14" ht="63">
      <c r="A7738" s="6">
        <v>7737</v>
      </c>
      <c r="B7738" s="8" t="s">
        <v>10907</v>
      </c>
      <c r="C7738" s="9" t="s">
        <v>10954</v>
      </c>
      <c r="D7738" s="10" t="s">
        <v>10955</v>
      </c>
      <c r="E7738" s="11" t="s">
        <v>10956</v>
      </c>
      <c r="F7738" s="6">
        <v>315317</v>
      </c>
      <c r="G7738" s="6" t="s">
        <v>4738</v>
      </c>
      <c r="H7738" s="16" t="s">
        <v>10957</v>
      </c>
      <c r="I7738" s="12">
        <v>43473</v>
      </c>
      <c r="J7738" s="12" t="s">
        <v>10958</v>
      </c>
      <c r="K7738" s="15" t="s">
        <v>10959</v>
      </c>
      <c r="L7738" s="13" t="s">
        <v>14</v>
      </c>
      <c r="M7738" s="7">
        <v>1</v>
      </c>
      <c r="N7738" s="14"/>
    </row>
    <row r="7739" spans="1:14" ht="78.75">
      <c r="A7739" s="6">
        <v>7738</v>
      </c>
      <c r="B7739" s="8" t="s">
        <v>10907</v>
      </c>
      <c r="C7739" s="9" t="s">
        <v>10954</v>
      </c>
      <c r="D7739" s="10" t="s">
        <v>10955</v>
      </c>
      <c r="E7739" s="11" t="s">
        <v>10960</v>
      </c>
      <c r="F7739" s="6">
        <v>335306</v>
      </c>
      <c r="G7739" s="6" t="s">
        <v>4738</v>
      </c>
      <c r="H7739" s="16" t="s">
        <v>10961</v>
      </c>
      <c r="I7739" s="12">
        <v>43506</v>
      </c>
      <c r="J7739" s="12" t="s">
        <v>4075</v>
      </c>
      <c r="K7739" s="15" t="s">
        <v>10962</v>
      </c>
      <c r="L7739" s="13" t="s">
        <v>14</v>
      </c>
      <c r="M7739" s="7">
        <v>1</v>
      </c>
      <c r="N7739" s="14"/>
    </row>
    <row r="7740" spans="1:14" ht="63">
      <c r="A7740" s="6">
        <v>7739</v>
      </c>
      <c r="B7740" s="8" t="s">
        <v>10907</v>
      </c>
      <c r="C7740" s="9" t="s">
        <v>10954</v>
      </c>
      <c r="D7740" s="10" t="s">
        <v>10955</v>
      </c>
      <c r="E7740" s="11" t="s">
        <v>10963</v>
      </c>
      <c r="F7740" s="6">
        <v>315314</v>
      </c>
      <c r="G7740" s="6" t="s">
        <v>4738</v>
      </c>
      <c r="H7740" s="16" t="s">
        <v>10964</v>
      </c>
      <c r="I7740" s="12">
        <v>43473</v>
      </c>
      <c r="J7740" s="12">
        <v>44052</v>
      </c>
      <c r="K7740" s="15" t="s">
        <v>10965</v>
      </c>
      <c r="L7740" s="13" t="s">
        <v>14</v>
      </c>
      <c r="M7740" s="7">
        <v>1</v>
      </c>
      <c r="N7740" s="14"/>
    </row>
    <row r="7741" spans="1:14" ht="110.25">
      <c r="A7741" s="6">
        <v>7740</v>
      </c>
      <c r="B7741" s="8" t="s">
        <v>10907</v>
      </c>
      <c r="C7741" s="9" t="s">
        <v>10954</v>
      </c>
      <c r="D7741" s="10" t="s">
        <v>10955</v>
      </c>
      <c r="E7741" s="11" t="s">
        <v>10966</v>
      </c>
      <c r="F7741" s="6">
        <v>315315</v>
      </c>
      <c r="G7741" s="6" t="s">
        <v>4738</v>
      </c>
      <c r="H7741" s="16" t="s">
        <v>10967</v>
      </c>
      <c r="I7741" s="12">
        <v>43473</v>
      </c>
      <c r="J7741" s="12">
        <v>44052</v>
      </c>
      <c r="K7741" s="15" t="s">
        <v>10968</v>
      </c>
      <c r="L7741" s="13" t="s">
        <v>14</v>
      </c>
      <c r="M7741" s="7">
        <v>1</v>
      </c>
      <c r="N7741" s="14"/>
    </row>
    <row r="7742" spans="1:14" ht="63">
      <c r="A7742" s="6">
        <v>7741</v>
      </c>
      <c r="B7742" s="8" t="s">
        <v>10907</v>
      </c>
      <c r="C7742" s="9" t="s">
        <v>10969</v>
      </c>
      <c r="D7742" s="10" t="s">
        <v>10970</v>
      </c>
      <c r="E7742" s="11" t="s">
        <v>10971</v>
      </c>
      <c r="F7742" s="6">
        <v>305202</v>
      </c>
      <c r="G7742" s="6" t="s">
        <v>340</v>
      </c>
      <c r="H7742" s="16" t="s">
        <v>10972</v>
      </c>
      <c r="I7742" s="12">
        <v>43503</v>
      </c>
      <c r="J7742" s="12">
        <v>44052</v>
      </c>
      <c r="K7742" s="15" t="s">
        <v>10973</v>
      </c>
      <c r="L7742" s="13" t="s">
        <v>14</v>
      </c>
      <c r="M7742" s="7">
        <v>1</v>
      </c>
      <c r="N7742" s="14"/>
    </row>
    <row r="7743" spans="1:14" ht="78.75">
      <c r="A7743" s="6">
        <v>7742</v>
      </c>
      <c r="B7743" s="8" t="s">
        <v>10907</v>
      </c>
      <c r="C7743" s="9" t="s">
        <v>10969</v>
      </c>
      <c r="D7743" s="10" t="s">
        <v>10970</v>
      </c>
      <c r="E7743" s="11" t="s">
        <v>10974</v>
      </c>
      <c r="F7743" s="6">
        <v>276551</v>
      </c>
      <c r="G7743" s="6" t="s">
        <v>10929</v>
      </c>
      <c r="H7743" s="16">
        <v>24404832.18</v>
      </c>
      <c r="I7743" s="12">
        <v>43565</v>
      </c>
      <c r="J7743" s="12">
        <v>43839</v>
      </c>
      <c r="K7743" s="15">
        <v>24153113</v>
      </c>
      <c r="L7743" s="13" t="s">
        <v>14</v>
      </c>
      <c r="M7743" s="7">
        <v>1</v>
      </c>
      <c r="N7743" s="14"/>
    </row>
    <row r="7744" spans="1:14" ht="94.5">
      <c r="A7744" s="6">
        <v>7743</v>
      </c>
      <c r="B7744" s="8" t="s">
        <v>10907</v>
      </c>
      <c r="C7744" s="9" t="s">
        <v>10969</v>
      </c>
      <c r="D7744" s="10" t="s">
        <v>10970</v>
      </c>
      <c r="E7744" s="11" t="s">
        <v>10975</v>
      </c>
      <c r="F7744" s="6">
        <v>282409</v>
      </c>
      <c r="G7744" s="6" t="s">
        <v>4392</v>
      </c>
      <c r="H7744" s="16" t="s">
        <v>10976</v>
      </c>
      <c r="I7744" s="12">
        <v>43621</v>
      </c>
      <c r="J7744" s="12" t="s">
        <v>5232</v>
      </c>
      <c r="K7744" s="15" t="s">
        <v>10977</v>
      </c>
      <c r="L7744" s="13" t="s">
        <v>14</v>
      </c>
      <c r="M7744" s="7">
        <v>1</v>
      </c>
      <c r="N7744" s="14"/>
    </row>
    <row r="7745" spans="1:14" ht="141.75">
      <c r="A7745" s="6">
        <v>7744</v>
      </c>
      <c r="B7745" s="8" t="s">
        <v>10907</v>
      </c>
      <c r="C7745" s="9" t="s">
        <v>10978</v>
      </c>
      <c r="D7745" s="10" t="s">
        <v>10979</v>
      </c>
      <c r="E7745" s="11" t="s">
        <v>10980</v>
      </c>
      <c r="F7745" s="6">
        <v>280732</v>
      </c>
      <c r="G7745" s="6" t="s">
        <v>4738</v>
      </c>
      <c r="H7745" s="16" t="s">
        <v>10981</v>
      </c>
      <c r="I7745" s="12">
        <v>43591</v>
      </c>
      <c r="J7745" s="12">
        <v>44141</v>
      </c>
      <c r="K7745" s="15" t="s">
        <v>10982</v>
      </c>
      <c r="L7745" s="13" t="s">
        <v>14</v>
      </c>
      <c r="M7745" s="7">
        <v>1</v>
      </c>
      <c r="N7745" s="14"/>
    </row>
    <row r="7746" spans="1:14" ht="78.75">
      <c r="A7746" s="6">
        <v>7745</v>
      </c>
      <c r="B7746" s="8" t="s">
        <v>10907</v>
      </c>
      <c r="C7746" s="9" t="s">
        <v>10983</v>
      </c>
      <c r="D7746" s="10" t="s">
        <v>10984</v>
      </c>
      <c r="E7746" s="11" t="s">
        <v>10985</v>
      </c>
      <c r="F7746" s="6">
        <v>276540</v>
      </c>
      <c r="G7746" s="6" t="s">
        <v>10929</v>
      </c>
      <c r="H7746" s="16">
        <v>13964438.779999999</v>
      </c>
      <c r="I7746" s="12">
        <v>43773</v>
      </c>
      <c r="J7746" s="12" t="s">
        <v>10945</v>
      </c>
      <c r="K7746" s="15">
        <v>13828269</v>
      </c>
      <c r="L7746" s="13" t="s">
        <v>14</v>
      </c>
      <c r="M7746" s="7">
        <v>1</v>
      </c>
      <c r="N7746" s="14"/>
    </row>
    <row r="7747" spans="1:14" ht="63">
      <c r="A7747" s="6">
        <v>7746</v>
      </c>
      <c r="B7747" s="8" t="s">
        <v>10907</v>
      </c>
      <c r="C7747" s="9" t="s">
        <v>10983</v>
      </c>
      <c r="D7747" s="10" t="s">
        <v>10984</v>
      </c>
      <c r="E7747" s="11" t="s">
        <v>10986</v>
      </c>
      <c r="F7747" s="6">
        <v>311114</v>
      </c>
      <c r="G7747" s="6" t="s">
        <v>10929</v>
      </c>
      <c r="H7747" s="16">
        <v>16388604.07</v>
      </c>
      <c r="I7747" s="12" t="s">
        <v>10987</v>
      </c>
      <c r="J7747" s="12" t="s">
        <v>10988</v>
      </c>
      <c r="K7747" s="15">
        <v>10715326</v>
      </c>
      <c r="L7747" s="13" t="s">
        <v>14</v>
      </c>
      <c r="M7747" s="7">
        <v>1</v>
      </c>
      <c r="N7747" s="14"/>
    </row>
    <row r="7748" spans="1:14" ht="78.75">
      <c r="A7748" s="6">
        <v>7747</v>
      </c>
      <c r="B7748" s="8" t="s">
        <v>10907</v>
      </c>
      <c r="C7748" s="9" t="s">
        <v>10983</v>
      </c>
      <c r="D7748" s="10" t="s">
        <v>10984</v>
      </c>
      <c r="E7748" s="11" t="s">
        <v>10989</v>
      </c>
      <c r="F7748" s="6">
        <v>311115</v>
      </c>
      <c r="G7748" s="6" t="s">
        <v>10929</v>
      </c>
      <c r="H7748" s="16">
        <v>16408287.34</v>
      </c>
      <c r="I7748" s="12" t="s">
        <v>10987</v>
      </c>
      <c r="J7748" s="12" t="s">
        <v>10988</v>
      </c>
      <c r="K7748" s="15">
        <v>9393335.6199999992</v>
      </c>
      <c r="L7748" s="13" t="s">
        <v>14</v>
      </c>
      <c r="M7748" s="7">
        <v>1</v>
      </c>
      <c r="N7748" s="14"/>
    </row>
    <row r="7749" spans="1:14" ht="63">
      <c r="A7749" s="6">
        <v>7748</v>
      </c>
      <c r="B7749" s="8" t="s">
        <v>10907</v>
      </c>
      <c r="C7749" s="9" t="s">
        <v>10990</v>
      </c>
      <c r="D7749" s="10" t="s">
        <v>10991</v>
      </c>
      <c r="E7749" s="11" t="s">
        <v>10992</v>
      </c>
      <c r="F7749" s="6">
        <v>413021</v>
      </c>
      <c r="G7749" s="6" t="s">
        <v>10929</v>
      </c>
      <c r="H7749" s="16">
        <v>19276008.984999999</v>
      </c>
      <c r="I7749" s="12" t="s">
        <v>10993</v>
      </c>
      <c r="J7749" s="12" t="s">
        <v>10994</v>
      </c>
      <c r="K7749" s="15" t="s">
        <v>10995</v>
      </c>
      <c r="L7749" s="13" t="s">
        <v>70</v>
      </c>
      <c r="M7749" s="7">
        <v>0.6</v>
      </c>
      <c r="N7749" s="14"/>
    </row>
    <row r="7750" spans="1:14" ht="47.25">
      <c r="A7750" s="6">
        <v>7749</v>
      </c>
      <c r="B7750" s="8" t="s">
        <v>10907</v>
      </c>
      <c r="C7750" s="9" t="s">
        <v>10990</v>
      </c>
      <c r="D7750" s="10" t="s">
        <v>10991</v>
      </c>
      <c r="E7750" s="11" t="s">
        <v>10996</v>
      </c>
      <c r="F7750" s="6">
        <v>413020</v>
      </c>
      <c r="G7750" s="6" t="s">
        <v>10929</v>
      </c>
      <c r="H7750" s="16">
        <v>19520208.282000002</v>
      </c>
      <c r="I7750" s="12" t="s">
        <v>10993</v>
      </c>
      <c r="J7750" s="12" t="s">
        <v>10994</v>
      </c>
      <c r="K7750" s="15">
        <v>4684007</v>
      </c>
      <c r="L7750" s="13" t="s">
        <v>70</v>
      </c>
      <c r="M7750" s="7">
        <v>0.6</v>
      </c>
      <c r="N7750" s="14"/>
    </row>
    <row r="7751" spans="1:14" ht="63">
      <c r="A7751" s="6">
        <v>7750</v>
      </c>
      <c r="B7751" s="8" t="s">
        <v>10907</v>
      </c>
      <c r="C7751" s="9" t="s">
        <v>10990</v>
      </c>
      <c r="D7751" s="10" t="s">
        <v>10991</v>
      </c>
      <c r="E7751" s="11" t="s">
        <v>10997</v>
      </c>
      <c r="F7751" s="6">
        <v>373744</v>
      </c>
      <c r="G7751" s="6" t="s">
        <v>801</v>
      </c>
      <c r="H7751" s="16" t="s">
        <v>10998</v>
      </c>
      <c r="I7751" s="12" t="s">
        <v>10999</v>
      </c>
      <c r="J7751" s="12" t="s">
        <v>11000</v>
      </c>
      <c r="K7751" s="15">
        <v>0</v>
      </c>
      <c r="L7751" s="13" t="s">
        <v>70</v>
      </c>
      <c r="M7751" s="7">
        <v>0.6</v>
      </c>
      <c r="N7751" s="14"/>
    </row>
    <row r="7752" spans="1:14" ht="63">
      <c r="A7752" s="6">
        <v>7751</v>
      </c>
      <c r="B7752" s="8" t="s">
        <v>10907</v>
      </c>
      <c r="C7752" s="9" t="s">
        <v>11001</v>
      </c>
      <c r="D7752" s="10" t="s">
        <v>10991</v>
      </c>
      <c r="E7752" s="11" t="s">
        <v>10992</v>
      </c>
      <c r="F7752" s="6">
        <v>413021</v>
      </c>
      <c r="G7752" s="6" t="s">
        <v>10929</v>
      </c>
      <c r="H7752" s="16">
        <v>19276008.984999999</v>
      </c>
      <c r="I7752" s="12" t="s">
        <v>10993</v>
      </c>
      <c r="J7752" s="12" t="s">
        <v>10994</v>
      </c>
      <c r="K7752" s="15" t="s">
        <v>10995</v>
      </c>
      <c r="L7752" s="13" t="s">
        <v>70</v>
      </c>
      <c r="M7752" s="7">
        <v>0.4</v>
      </c>
      <c r="N7752" s="14"/>
    </row>
    <row r="7753" spans="1:14" ht="47.25">
      <c r="A7753" s="6">
        <v>7752</v>
      </c>
      <c r="B7753" s="8" t="s">
        <v>10907</v>
      </c>
      <c r="C7753" s="9" t="s">
        <v>11001</v>
      </c>
      <c r="D7753" s="10" t="s">
        <v>10991</v>
      </c>
      <c r="E7753" s="11" t="s">
        <v>10996</v>
      </c>
      <c r="F7753" s="6">
        <v>413020</v>
      </c>
      <c r="G7753" s="6" t="s">
        <v>10929</v>
      </c>
      <c r="H7753" s="16">
        <v>19520208.282000002</v>
      </c>
      <c r="I7753" s="12" t="s">
        <v>10993</v>
      </c>
      <c r="J7753" s="12" t="s">
        <v>10994</v>
      </c>
      <c r="K7753" s="15">
        <v>4684007</v>
      </c>
      <c r="L7753" s="13" t="s">
        <v>70</v>
      </c>
      <c r="M7753" s="7">
        <v>0.4</v>
      </c>
      <c r="N7753" s="14"/>
    </row>
    <row r="7754" spans="1:14" ht="63">
      <c r="A7754" s="6">
        <v>7753</v>
      </c>
      <c r="B7754" s="8" t="s">
        <v>10907</v>
      </c>
      <c r="C7754" s="9" t="s">
        <v>11001</v>
      </c>
      <c r="D7754" s="10" t="s">
        <v>10991</v>
      </c>
      <c r="E7754" s="11" t="s">
        <v>10997</v>
      </c>
      <c r="F7754" s="6">
        <v>373744</v>
      </c>
      <c r="G7754" s="6" t="s">
        <v>801</v>
      </c>
      <c r="H7754" s="16" t="s">
        <v>10998</v>
      </c>
      <c r="I7754" s="12" t="s">
        <v>10999</v>
      </c>
      <c r="J7754" s="12" t="s">
        <v>11000</v>
      </c>
      <c r="K7754" s="15">
        <v>0</v>
      </c>
      <c r="L7754" s="13" t="s">
        <v>70</v>
      </c>
      <c r="M7754" s="7">
        <v>0.4</v>
      </c>
      <c r="N7754" s="14"/>
    </row>
    <row r="7755" spans="1:14" ht="78.75">
      <c r="A7755" s="6">
        <v>7754</v>
      </c>
      <c r="B7755" s="8" t="s">
        <v>10907</v>
      </c>
      <c r="C7755" s="9" t="s">
        <v>11002</v>
      </c>
      <c r="D7755" s="10" t="s">
        <v>7688</v>
      </c>
      <c r="E7755" s="11" t="s">
        <v>11003</v>
      </c>
      <c r="F7755" s="6">
        <v>393585</v>
      </c>
      <c r="G7755" s="6" t="s">
        <v>10929</v>
      </c>
      <c r="H7755" s="16">
        <v>7397386.2000000002</v>
      </c>
      <c r="I7755" s="12" t="s">
        <v>11004</v>
      </c>
      <c r="J7755" s="12" t="s">
        <v>11005</v>
      </c>
      <c r="K7755" s="15">
        <v>6558322</v>
      </c>
      <c r="L7755" s="13" t="s">
        <v>14</v>
      </c>
      <c r="M7755" s="7">
        <v>1</v>
      </c>
      <c r="N7755" s="14"/>
    </row>
    <row r="7756" spans="1:14" ht="126">
      <c r="A7756" s="6">
        <v>7755</v>
      </c>
      <c r="B7756" s="8" t="s">
        <v>10907</v>
      </c>
      <c r="C7756" s="9" t="s">
        <v>11002</v>
      </c>
      <c r="D7756" s="10" t="s">
        <v>7688</v>
      </c>
      <c r="E7756" s="11" t="s">
        <v>11006</v>
      </c>
      <c r="F7756" s="6">
        <v>393582</v>
      </c>
      <c r="G7756" s="6" t="s">
        <v>10929</v>
      </c>
      <c r="H7756" s="16">
        <v>18805960.800000001</v>
      </c>
      <c r="I7756" s="12" t="s">
        <v>11004</v>
      </c>
      <c r="J7756" s="12" t="s">
        <v>11005</v>
      </c>
      <c r="K7756" s="15">
        <v>9074073</v>
      </c>
      <c r="L7756" s="13" t="s">
        <v>14</v>
      </c>
      <c r="M7756" s="7">
        <v>1</v>
      </c>
      <c r="N7756" s="14"/>
    </row>
    <row r="7757" spans="1:14" ht="78.75">
      <c r="A7757" s="6">
        <v>7756</v>
      </c>
      <c r="B7757" s="8" t="s">
        <v>10907</v>
      </c>
      <c r="C7757" s="9" t="s">
        <v>11002</v>
      </c>
      <c r="D7757" s="10" t="s">
        <v>7688</v>
      </c>
      <c r="E7757" s="11" t="s">
        <v>11007</v>
      </c>
      <c r="F7757" s="6">
        <v>393583</v>
      </c>
      <c r="G7757" s="6" t="s">
        <v>10929</v>
      </c>
      <c r="H7757" s="16">
        <v>8858017.8000000007</v>
      </c>
      <c r="I7757" s="12" t="s">
        <v>11004</v>
      </c>
      <c r="J7757" s="12" t="s">
        <v>11005</v>
      </c>
      <c r="K7757" s="15">
        <v>7867157</v>
      </c>
      <c r="L7757" s="13" t="s">
        <v>14</v>
      </c>
      <c r="M7757" s="7">
        <v>1</v>
      </c>
      <c r="N7757" s="14"/>
    </row>
    <row r="7758" spans="1:14" ht="78.75">
      <c r="A7758" s="6">
        <v>7757</v>
      </c>
      <c r="B7758" s="8" t="s">
        <v>10907</v>
      </c>
      <c r="C7758" s="9" t="s">
        <v>11008</v>
      </c>
      <c r="D7758" s="10" t="s">
        <v>11009</v>
      </c>
      <c r="E7758" s="11" t="s">
        <v>11010</v>
      </c>
      <c r="F7758" s="6">
        <v>478716</v>
      </c>
      <c r="G7758" s="6" t="s">
        <v>10929</v>
      </c>
      <c r="H7758" s="16">
        <v>14249968.848999999</v>
      </c>
      <c r="I7758" s="12" t="s">
        <v>11011</v>
      </c>
      <c r="J7758" s="12" t="s">
        <v>11012</v>
      </c>
      <c r="K7758" s="15">
        <v>0</v>
      </c>
      <c r="L7758" s="13" t="s">
        <v>70</v>
      </c>
      <c r="M7758" s="7">
        <v>0.49</v>
      </c>
      <c r="N7758" s="14"/>
    </row>
    <row r="7759" spans="1:14" ht="78.75">
      <c r="A7759" s="6">
        <v>7758</v>
      </c>
      <c r="B7759" s="8" t="s">
        <v>10907</v>
      </c>
      <c r="C7759" s="9" t="s">
        <v>11013</v>
      </c>
      <c r="D7759" s="10" t="s">
        <v>11009</v>
      </c>
      <c r="E7759" s="11" t="s">
        <v>11010</v>
      </c>
      <c r="F7759" s="6">
        <v>478716</v>
      </c>
      <c r="G7759" s="6" t="s">
        <v>10929</v>
      </c>
      <c r="H7759" s="16">
        <v>14249968.848999999</v>
      </c>
      <c r="I7759" s="12" t="s">
        <v>11011</v>
      </c>
      <c r="J7759" s="12" t="s">
        <v>11012</v>
      </c>
      <c r="K7759" s="15">
        <v>0</v>
      </c>
      <c r="L7759" s="13" t="s">
        <v>70</v>
      </c>
      <c r="M7759" s="7">
        <v>0.51</v>
      </c>
      <c r="N7759" s="14"/>
    </row>
    <row r="7760" spans="1:14" ht="31.5">
      <c r="A7760" s="6">
        <v>7759</v>
      </c>
      <c r="B7760" s="8" t="s">
        <v>10907</v>
      </c>
      <c r="C7760" s="9" t="s">
        <v>11014</v>
      </c>
      <c r="D7760" s="10" t="s">
        <v>11015</v>
      </c>
      <c r="E7760" s="11" t="s">
        <v>11016</v>
      </c>
      <c r="F7760" s="6">
        <v>413019</v>
      </c>
      <c r="G7760" s="6" t="s">
        <v>10929</v>
      </c>
      <c r="H7760" s="16">
        <v>6982029.5369999995</v>
      </c>
      <c r="I7760" s="12" t="s">
        <v>11017</v>
      </c>
      <c r="J7760" s="12" t="s">
        <v>10994</v>
      </c>
      <c r="K7760" s="15">
        <v>6862863</v>
      </c>
      <c r="L7760" s="13" t="s">
        <v>70</v>
      </c>
      <c r="M7760" s="7">
        <v>0.51</v>
      </c>
      <c r="N7760" s="14"/>
    </row>
    <row r="7761" spans="1:14" ht="141.75">
      <c r="A7761" s="6">
        <v>7760</v>
      </c>
      <c r="B7761" s="8" t="s">
        <v>10907</v>
      </c>
      <c r="C7761" s="9" t="s">
        <v>11014</v>
      </c>
      <c r="D7761" s="10" t="s">
        <v>11015</v>
      </c>
      <c r="E7761" s="11" t="s">
        <v>11018</v>
      </c>
      <c r="F7761" s="6">
        <v>315318</v>
      </c>
      <c r="G7761" s="6" t="s">
        <v>4738</v>
      </c>
      <c r="H7761" s="16" t="s">
        <v>11019</v>
      </c>
      <c r="I7761" s="12" t="s">
        <v>11020</v>
      </c>
      <c r="J7761" s="12" t="s">
        <v>11021</v>
      </c>
      <c r="K7761" s="15" t="s">
        <v>11022</v>
      </c>
      <c r="L7761" s="13" t="s">
        <v>70</v>
      </c>
      <c r="M7761" s="7">
        <v>0.51</v>
      </c>
      <c r="N7761" s="14"/>
    </row>
    <row r="7762" spans="1:14" ht="31.5">
      <c r="A7762" s="6">
        <v>7761</v>
      </c>
      <c r="B7762" s="8" t="s">
        <v>10907</v>
      </c>
      <c r="C7762" s="9" t="s">
        <v>11014</v>
      </c>
      <c r="D7762" s="10" t="s">
        <v>11015</v>
      </c>
      <c r="E7762" s="11" t="s">
        <v>11016</v>
      </c>
      <c r="F7762" s="6">
        <v>413019</v>
      </c>
      <c r="G7762" s="6" t="s">
        <v>10929</v>
      </c>
      <c r="H7762" s="16">
        <v>6982029.5369999995</v>
      </c>
      <c r="I7762" s="12" t="s">
        <v>11017</v>
      </c>
      <c r="J7762" s="12" t="s">
        <v>10994</v>
      </c>
      <c r="K7762" s="15">
        <v>6862863</v>
      </c>
      <c r="L7762" s="13" t="s">
        <v>70</v>
      </c>
      <c r="M7762" s="7">
        <v>0.49</v>
      </c>
      <c r="N7762" s="14"/>
    </row>
    <row r="7763" spans="1:14" ht="141.75">
      <c r="A7763" s="6">
        <v>7762</v>
      </c>
      <c r="B7763" s="8" t="s">
        <v>10907</v>
      </c>
      <c r="C7763" s="9" t="s">
        <v>11014</v>
      </c>
      <c r="D7763" s="10" t="s">
        <v>11015</v>
      </c>
      <c r="E7763" s="11" t="s">
        <v>11018</v>
      </c>
      <c r="F7763" s="6">
        <v>315318</v>
      </c>
      <c r="G7763" s="6" t="s">
        <v>4738</v>
      </c>
      <c r="H7763" s="16" t="s">
        <v>11019</v>
      </c>
      <c r="I7763" s="12" t="s">
        <v>11020</v>
      </c>
      <c r="J7763" s="12" t="s">
        <v>11021</v>
      </c>
      <c r="K7763" s="15" t="s">
        <v>11022</v>
      </c>
      <c r="L7763" s="13" t="s">
        <v>70</v>
      </c>
      <c r="M7763" s="7">
        <v>0.49</v>
      </c>
      <c r="N7763" s="14"/>
    </row>
    <row r="7764" spans="1:14" ht="94.5">
      <c r="A7764" s="6">
        <v>7763</v>
      </c>
      <c r="B7764" s="8" t="s">
        <v>10907</v>
      </c>
      <c r="C7764" s="9" t="s">
        <v>11023</v>
      </c>
      <c r="D7764" s="10" t="s">
        <v>11024</v>
      </c>
      <c r="E7764" s="11" t="s">
        <v>11025</v>
      </c>
      <c r="F7764" s="6">
        <v>276544</v>
      </c>
      <c r="G7764" s="6" t="s">
        <v>10929</v>
      </c>
      <c r="H7764" s="16">
        <v>6626644.25</v>
      </c>
      <c r="I7764" s="12" t="s">
        <v>11026</v>
      </c>
      <c r="J7764" s="12" t="s">
        <v>11027</v>
      </c>
      <c r="K7764" s="15">
        <v>6625297</v>
      </c>
      <c r="L7764" s="13" t="s">
        <v>14</v>
      </c>
      <c r="M7764" s="7">
        <v>1</v>
      </c>
      <c r="N7764" s="14"/>
    </row>
    <row r="7765" spans="1:14" ht="110.25">
      <c r="A7765" s="6">
        <v>7764</v>
      </c>
      <c r="B7765" s="8" t="s">
        <v>10907</v>
      </c>
      <c r="C7765" s="9" t="s">
        <v>11028</v>
      </c>
      <c r="D7765" s="10" t="s">
        <v>11029</v>
      </c>
      <c r="E7765" s="11" t="s">
        <v>11030</v>
      </c>
      <c r="F7765" s="6">
        <v>289963</v>
      </c>
      <c r="G7765" s="6" t="s">
        <v>10929</v>
      </c>
      <c r="H7765" s="16">
        <v>7380328.6500000004</v>
      </c>
      <c r="I7765" s="12" t="s">
        <v>11031</v>
      </c>
      <c r="J7765" s="12">
        <v>44080</v>
      </c>
      <c r="K7765" s="15">
        <v>7131220.04</v>
      </c>
      <c r="L7765" s="13" t="s">
        <v>14</v>
      </c>
      <c r="M7765" s="7">
        <v>1</v>
      </c>
      <c r="N7765" s="14"/>
    </row>
    <row r="7766" spans="1:14" ht="126">
      <c r="A7766" s="6">
        <v>7765</v>
      </c>
      <c r="B7766" s="8" t="s">
        <v>10907</v>
      </c>
      <c r="C7766" s="9" t="s">
        <v>11032</v>
      </c>
      <c r="D7766" s="10" t="s">
        <v>11033</v>
      </c>
      <c r="E7766" s="11" t="s">
        <v>11034</v>
      </c>
      <c r="F7766" s="6">
        <v>290007</v>
      </c>
      <c r="G7766" s="6" t="s">
        <v>10929</v>
      </c>
      <c r="H7766" s="16">
        <v>7851441.25</v>
      </c>
      <c r="I7766" s="12" t="s">
        <v>11035</v>
      </c>
      <c r="J7766" s="12">
        <v>43833</v>
      </c>
      <c r="K7766" s="15">
        <v>7847357</v>
      </c>
      <c r="L7766" s="13" t="s">
        <v>14</v>
      </c>
      <c r="M7766" s="7">
        <v>1</v>
      </c>
      <c r="N7766" s="14"/>
    </row>
    <row r="7767" spans="1:14" ht="126">
      <c r="A7767" s="6">
        <v>7766</v>
      </c>
      <c r="B7767" s="8" t="s">
        <v>10907</v>
      </c>
      <c r="C7767" s="9" t="s">
        <v>11036</v>
      </c>
      <c r="D7767" s="10" t="s">
        <v>11037</v>
      </c>
      <c r="E7767" s="11" t="s">
        <v>11038</v>
      </c>
      <c r="F7767" s="6">
        <v>290088</v>
      </c>
      <c r="G7767" s="6" t="s">
        <v>10929</v>
      </c>
      <c r="H7767" s="16">
        <v>13051932.098999999</v>
      </c>
      <c r="I7767" s="12" t="s">
        <v>11039</v>
      </c>
      <c r="J7767" s="12" t="s">
        <v>11040</v>
      </c>
      <c r="K7767" s="15">
        <v>12892422</v>
      </c>
      <c r="L7767" s="13" t="s">
        <v>14</v>
      </c>
      <c r="M7767" s="7">
        <v>1</v>
      </c>
      <c r="N7767" s="14"/>
    </row>
    <row r="7768" spans="1:14" ht="267.75">
      <c r="A7768" s="6">
        <v>7767</v>
      </c>
      <c r="B7768" s="8" t="s">
        <v>10907</v>
      </c>
      <c r="C7768" s="9" t="s">
        <v>11041</v>
      </c>
      <c r="D7768" s="10" t="s">
        <v>11042</v>
      </c>
      <c r="E7768" s="11" t="s">
        <v>11043</v>
      </c>
      <c r="F7768" s="6">
        <v>274727</v>
      </c>
      <c r="G7768" s="6" t="s">
        <v>1587</v>
      </c>
      <c r="H7768" s="16" t="s">
        <v>11044</v>
      </c>
      <c r="I7768" s="12" t="s">
        <v>9660</v>
      </c>
      <c r="J7768" s="12" t="s">
        <v>8353</v>
      </c>
      <c r="K7768" s="15" t="s">
        <v>11045</v>
      </c>
      <c r="L7768" s="13" t="s">
        <v>70</v>
      </c>
      <c r="M7768" s="7">
        <v>0.4</v>
      </c>
      <c r="N7768" s="14"/>
    </row>
    <row r="7769" spans="1:14" ht="267.75">
      <c r="A7769" s="6">
        <v>7768</v>
      </c>
      <c r="B7769" s="8" t="s">
        <v>10907</v>
      </c>
      <c r="C7769" s="9" t="s">
        <v>11041</v>
      </c>
      <c r="D7769" s="10" t="s">
        <v>11042</v>
      </c>
      <c r="E7769" s="11" t="s">
        <v>11043</v>
      </c>
      <c r="F7769" s="6">
        <v>274727</v>
      </c>
      <c r="G7769" s="6" t="s">
        <v>1587</v>
      </c>
      <c r="H7769" s="16" t="s">
        <v>11044</v>
      </c>
      <c r="I7769" s="12" t="s">
        <v>9660</v>
      </c>
      <c r="J7769" s="12" t="s">
        <v>8353</v>
      </c>
      <c r="K7769" s="15" t="s">
        <v>11045</v>
      </c>
      <c r="L7769" s="13" t="s">
        <v>70</v>
      </c>
      <c r="M7769" s="7">
        <v>0.3</v>
      </c>
      <c r="N7769" s="14"/>
    </row>
    <row r="7770" spans="1:14" ht="267.75">
      <c r="A7770" s="6">
        <v>7769</v>
      </c>
      <c r="B7770" s="8" t="s">
        <v>10907</v>
      </c>
      <c r="C7770" s="9" t="s">
        <v>11041</v>
      </c>
      <c r="D7770" s="10" t="s">
        <v>11042</v>
      </c>
      <c r="E7770" s="11" t="s">
        <v>11043</v>
      </c>
      <c r="F7770" s="6">
        <v>274727</v>
      </c>
      <c r="G7770" s="6" t="s">
        <v>1587</v>
      </c>
      <c r="H7770" s="16" t="s">
        <v>11044</v>
      </c>
      <c r="I7770" s="12" t="s">
        <v>9660</v>
      </c>
      <c r="J7770" s="12" t="s">
        <v>8353</v>
      </c>
      <c r="K7770" s="15" t="s">
        <v>11045</v>
      </c>
      <c r="L7770" s="13" t="s">
        <v>70</v>
      </c>
      <c r="M7770" s="7">
        <v>0.3</v>
      </c>
      <c r="N7770" s="14"/>
    </row>
    <row r="7771" spans="1:14" ht="330.75">
      <c r="A7771" s="6">
        <v>7770</v>
      </c>
      <c r="B7771" s="8" t="s">
        <v>10907</v>
      </c>
      <c r="C7771" s="9" t="s">
        <v>11046</v>
      </c>
      <c r="D7771" s="10" t="s">
        <v>4939</v>
      </c>
      <c r="E7771" s="11" t="s">
        <v>11047</v>
      </c>
      <c r="F7771" s="6">
        <v>459848</v>
      </c>
      <c r="G7771" s="6" t="s">
        <v>1369</v>
      </c>
      <c r="H7771" s="16" t="s">
        <v>11048</v>
      </c>
      <c r="I7771" s="12">
        <v>44052</v>
      </c>
      <c r="J7771" s="12" t="s">
        <v>5222</v>
      </c>
      <c r="K7771" s="15" t="s">
        <v>11049</v>
      </c>
      <c r="L7771" s="13" t="s">
        <v>14</v>
      </c>
      <c r="M7771" s="7">
        <v>1</v>
      </c>
      <c r="N7771" s="14"/>
    </row>
    <row r="7772" spans="1:14" ht="204.75">
      <c r="A7772" s="6">
        <v>7771</v>
      </c>
      <c r="B7772" s="8" t="s">
        <v>10907</v>
      </c>
      <c r="C7772" s="9" t="s">
        <v>11046</v>
      </c>
      <c r="D7772" s="10" t="s">
        <v>4939</v>
      </c>
      <c r="E7772" s="11" t="s">
        <v>11050</v>
      </c>
      <c r="F7772" s="6">
        <v>315307</v>
      </c>
      <c r="G7772" s="6" t="s">
        <v>794</v>
      </c>
      <c r="H7772" s="16" t="s">
        <v>11051</v>
      </c>
      <c r="I7772" s="12" t="s">
        <v>11052</v>
      </c>
      <c r="J7772" s="12" t="s">
        <v>8353</v>
      </c>
      <c r="K7772" s="15" t="s">
        <v>11053</v>
      </c>
      <c r="L7772" s="13" t="s">
        <v>14</v>
      </c>
      <c r="M7772" s="7">
        <v>1</v>
      </c>
      <c r="N7772" s="14"/>
    </row>
    <row r="7773" spans="1:14" ht="78.75">
      <c r="A7773" s="6">
        <v>7772</v>
      </c>
      <c r="B7773" s="8" t="s">
        <v>10907</v>
      </c>
      <c r="C7773" s="9" t="s">
        <v>11054</v>
      </c>
      <c r="D7773" s="10" t="s">
        <v>11055</v>
      </c>
      <c r="E7773" s="11" t="s">
        <v>11056</v>
      </c>
      <c r="F7773" s="6">
        <v>514675</v>
      </c>
      <c r="G7773" s="6" t="s">
        <v>848</v>
      </c>
      <c r="H7773" s="16" t="s">
        <v>11057</v>
      </c>
      <c r="I7773" s="12">
        <v>44471</v>
      </c>
      <c r="J7773" s="12">
        <v>44260</v>
      </c>
      <c r="K7773" s="15" t="s">
        <v>11058</v>
      </c>
      <c r="L7773" s="13" t="s">
        <v>14</v>
      </c>
      <c r="M7773" s="7">
        <v>1</v>
      </c>
      <c r="N7773" s="14"/>
    </row>
    <row r="7774" spans="1:14" ht="63">
      <c r="A7774" s="6">
        <v>7773</v>
      </c>
      <c r="B7774" s="8" t="s">
        <v>10907</v>
      </c>
      <c r="C7774" s="9" t="s">
        <v>11059</v>
      </c>
      <c r="D7774" s="10" t="s">
        <v>11060</v>
      </c>
      <c r="E7774" s="11" t="s">
        <v>11061</v>
      </c>
      <c r="F7774" s="6">
        <v>514676</v>
      </c>
      <c r="G7774" s="6" t="s">
        <v>848</v>
      </c>
      <c r="H7774" s="16" t="s">
        <v>11062</v>
      </c>
      <c r="I7774" s="12" t="s">
        <v>11063</v>
      </c>
      <c r="J7774" s="12" t="s">
        <v>11064</v>
      </c>
      <c r="K7774" s="15" t="s">
        <v>11065</v>
      </c>
      <c r="L7774" s="13" t="s">
        <v>14</v>
      </c>
      <c r="M7774" s="7">
        <v>1</v>
      </c>
      <c r="N7774" s="14"/>
    </row>
    <row r="7775" spans="1:14" ht="110.25">
      <c r="A7775" s="6">
        <v>7774</v>
      </c>
      <c r="B7775" s="8" t="s">
        <v>10907</v>
      </c>
      <c r="C7775" s="9" t="s">
        <v>11066</v>
      </c>
      <c r="D7775" s="10" t="s">
        <v>11067</v>
      </c>
      <c r="E7775" s="11" t="s">
        <v>11068</v>
      </c>
      <c r="F7775" s="6">
        <v>558091</v>
      </c>
      <c r="G7775" s="6" t="s">
        <v>875</v>
      </c>
      <c r="H7775" s="16" t="s">
        <v>11069</v>
      </c>
      <c r="I7775" s="12">
        <v>44291</v>
      </c>
      <c r="J7775" s="12">
        <v>44839</v>
      </c>
      <c r="K7775" s="15" t="s">
        <v>11070</v>
      </c>
      <c r="L7775" s="13" t="s">
        <v>14</v>
      </c>
      <c r="M7775" s="7">
        <v>1</v>
      </c>
      <c r="N7775" s="14"/>
    </row>
    <row r="7776" spans="1:14" ht="63">
      <c r="A7776" s="6">
        <v>7775</v>
      </c>
      <c r="B7776" s="8" t="s">
        <v>10907</v>
      </c>
      <c r="C7776" s="9" t="s">
        <v>11071</v>
      </c>
      <c r="D7776" s="10" t="s">
        <v>11072</v>
      </c>
      <c r="E7776" s="11" t="s">
        <v>11073</v>
      </c>
      <c r="F7776" s="6">
        <v>539619</v>
      </c>
      <c r="G7776" s="6" t="s">
        <v>875</v>
      </c>
      <c r="H7776" s="16" t="s">
        <v>11074</v>
      </c>
      <c r="I7776" s="12">
        <v>44290</v>
      </c>
      <c r="J7776" s="12">
        <v>44838</v>
      </c>
      <c r="K7776" s="15" t="s">
        <v>11075</v>
      </c>
      <c r="L7776" s="13" t="s">
        <v>14</v>
      </c>
      <c r="M7776" s="7">
        <v>1</v>
      </c>
      <c r="N7776" s="14"/>
    </row>
    <row r="7777" spans="1:14" ht="141.75">
      <c r="A7777" s="6">
        <v>7776</v>
      </c>
      <c r="B7777" s="8" t="s">
        <v>10907</v>
      </c>
      <c r="C7777" s="9" t="s">
        <v>11076</v>
      </c>
      <c r="D7777" s="10" t="s">
        <v>11077</v>
      </c>
      <c r="E7777" s="11" t="s">
        <v>11078</v>
      </c>
      <c r="F7777" s="6">
        <v>539620</v>
      </c>
      <c r="G7777" s="6" t="s">
        <v>875</v>
      </c>
      <c r="H7777" s="16" t="s">
        <v>11079</v>
      </c>
      <c r="I7777" s="12">
        <v>44290</v>
      </c>
      <c r="J7777" s="12">
        <v>44838</v>
      </c>
      <c r="K7777" s="15" t="s">
        <v>11080</v>
      </c>
      <c r="L7777" s="13" t="s">
        <v>14</v>
      </c>
      <c r="M7777" s="7">
        <v>1</v>
      </c>
      <c r="N7777" s="14"/>
    </row>
    <row r="7778" spans="1:14" ht="157.5">
      <c r="A7778" s="6">
        <v>7777</v>
      </c>
      <c r="B7778" s="8" t="s">
        <v>10907</v>
      </c>
      <c r="C7778" s="9" t="s">
        <v>11081</v>
      </c>
      <c r="D7778" s="10" t="s">
        <v>11082</v>
      </c>
      <c r="E7778" s="11" t="s">
        <v>11083</v>
      </c>
      <c r="F7778" s="6">
        <v>539621</v>
      </c>
      <c r="G7778" s="6" t="s">
        <v>875</v>
      </c>
      <c r="H7778" s="16" t="s">
        <v>11084</v>
      </c>
      <c r="I7778" s="12">
        <v>44290</v>
      </c>
      <c r="J7778" s="12">
        <v>44838</v>
      </c>
      <c r="K7778" s="15">
        <v>0</v>
      </c>
      <c r="L7778" s="13" t="s">
        <v>14</v>
      </c>
      <c r="M7778" s="7">
        <v>1</v>
      </c>
      <c r="N7778" s="14"/>
    </row>
    <row r="7779" spans="1:14" ht="110.25">
      <c r="A7779" s="6">
        <v>7778</v>
      </c>
      <c r="B7779" s="8" t="s">
        <v>10907</v>
      </c>
      <c r="C7779" s="9" t="s">
        <v>11085</v>
      </c>
      <c r="D7779" s="10" t="s">
        <v>11086</v>
      </c>
      <c r="E7779" s="11" t="s">
        <v>11087</v>
      </c>
      <c r="F7779" s="6">
        <v>539622</v>
      </c>
      <c r="G7779" s="6" t="s">
        <v>875</v>
      </c>
      <c r="H7779" s="16" t="s">
        <v>11088</v>
      </c>
      <c r="I7779" s="12">
        <v>44200</v>
      </c>
      <c r="J7779" s="12">
        <v>44716</v>
      </c>
      <c r="K7779" s="15" t="s">
        <v>11089</v>
      </c>
      <c r="L7779" s="13" t="s">
        <v>14</v>
      </c>
      <c r="M7779" s="7">
        <v>1</v>
      </c>
      <c r="N7779" s="14"/>
    </row>
    <row r="7780" spans="1:14" ht="110.25">
      <c r="A7780" s="6">
        <v>7779</v>
      </c>
      <c r="B7780" s="8" t="s">
        <v>10907</v>
      </c>
      <c r="C7780" s="9" t="s">
        <v>11090</v>
      </c>
      <c r="D7780" s="10" t="s">
        <v>11091</v>
      </c>
      <c r="E7780" s="11" t="s">
        <v>11092</v>
      </c>
      <c r="F7780" s="6">
        <v>539623</v>
      </c>
      <c r="G7780" s="6" t="s">
        <v>875</v>
      </c>
      <c r="H7780" s="16" t="s">
        <v>11093</v>
      </c>
      <c r="I7780" s="12">
        <v>44290</v>
      </c>
      <c r="J7780" s="12">
        <v>44838</v>
      </c>
      <c r="K7780" s="15" t="s">
        <v>11094</v>
      </c>
      <c r="L7780" s="13" t="s">
        <v>14</v>
      </c>
      <c r="M7780" s="7">
        <v>1</v>
      </c>
      <c r="N7780" s="14"/>
    </row>
    <row r="7781" spans="1:14" ht="157.5">
      <c r="A7781" s="6">
        <v>7780</v>
      </c>
      <c r="B7781" s="8" t="s">
        <v>10907</v>
      </c>
      <c r="C7781" s="9" t="s">
        <v>11090</v>
      </c>
      <c r="D7781" s="10" t="s">
        <v>11091</v>
      </c>
      <c r="E7781" s="11" t="s">
        <v>11095</v>
      </c>
      <c r="F7781" s="6">
        <v>558092</v>
      </c>
      <c r="G7781" s="6" t="s">
        <v>875</v>
      </c>
      <c r="H7781" s="16" t="s">
        <v>11096</v>
      </c>
      <c r="I7781" s="12">
        <v>44291</v>
      </c>
      <c r="J7781" s="12">
        <v>44839</v>
      </c>
      <c r="K7781" s="15" t="s">
        <v>11097</v>
      </c>
      <c r="L7781" s="13" t="s">
        <v>14</v>
      </c>
      <c r="M7781" s="7">
        <v>1</v>
      </c>
      <c r="N7781" s="14"/>
    </row>
    <row r="7782" spans="1:14" ht="110.25">
      <c r="A7782" s="6">
        <v>7781</v>
      </c>
      <c r="B7782" s="8" t="s">
        <v>10907</v>
      </c>
      <c r="C7782" s="9" t="s">
        <v>11098</v>
      </c>
      <c r="D7782" s="10" t="s">
        <v>11099</v>
      </c>
      <c r="E7782" s="11" t="s">
        <v>11100</v>
      </c>
      <c r="F7782" s="6">
        <v>559515</v>
      </c>
      <c r="G7782" s="6" t="s">
        <v>875</v>
      </c>
      <c r="H7782" s="16" t="s">
        <v>11101</v>
      </c>
      <c r="I7782" s="12" t="s">
        <v>11102</v>
      </c>
      <c r="J7782" s="12" t="s">
        <v>11103</v>
      </c>
      <c r="K7782" s="15" t="s">
        <v>11104</v>
      </c>
      <c r="L7782" s="13" t="s">
        <v>14</v>
      </c>
      <c r="M7782" s="7">
        <v>1</v>
      </c>
      <c r="N7782" s="14"/>
    </row>
    <row r="7783" spans="1:14" ht="157.5">
      <c r="A7783" s="6">
        <v>7782</v>
      </c>
      <c r="B7783" s="8" t="s">
        <v>10907</v>
      </c>
      <c r="C7783" s="9" t="s">
        <v>11105</v>
      </c>
      <c r="D7783" s="10" t="s">
        <v>11106</v>
      </c>
      <c r="E7783" s="11" t="s">
        <v>11107</v>
      </c>
      <c r="F7783" s="6">
        <v>558093</v>
      </c>
      <c r="G7783" s="6" t="s">
        <v>875</v>
      </c>
      <c r="H7783" s="16" t="s">
        <v>11108</v>
      </c>
      <c r="I7783" s="12" t="s">
        <v>8678</v>
      </c>
      <c r="J7783" s="12" t="s">
        <v>11109</v>
      </c>
      <c r="K7783" s="15" t="s">
        <v>11110</v>
      </c>
      <c r="L7783" s="13" t="s">
        <v>14</v>
      </c>
      <c r="M7783" s="7">
        <v>1</v>
      </c>
      <c r="N7783" s="14"/>
    </row>
    <row r="7784" spans="1:14" ht="63">
      <c r="A7784" s="6">
        <v>7783</v>
      </c>
      <c r="B7784" s="8" t="s">
        <v>10907</v>
      </c>
      <c r="C7784" s="9" t="s">
        <v>11111</v>
      </c>
      <c r="D7784" s="10" t="s">
        <v>11112</v>
      </c>
      <c r="E7784" s="11" t="s">
        <v>11113</v>
      </c>
      <c r="F7784" s="6">
        <v>514672</v>
      </c>
      <c r="G7784" s="6" t="s">
        <v>848</v>
      </c>
      <c r="H7784" s="16" t="s">
        <v>11114</v>
      </c>
      <c r="I7784" s="12">
        <v>44441</v>
      </c>
      <c r="J7784" s="12" t="s">
        <v>8325</v>
      </c>
      <c r="K7784" s="15" t="s">
        <v>11115</v>
      </c>
      <c r="L7784" s="13" t="s">
        <v>14</v>
      </c>
      <c r="M7784" s="7">
        <v>1</v>
      </c>
      <c r="N7784" s="14"/>
    </row>
    <row r="7785" spans="1:14" ht="63">
      <c r="A7785" s="6">
        <v>7784</v>
      </c>
      <c r="B7785" s="8" t="s">
        <v>10907</v>
      </c>
      <c r="C7785" s="9" t="s">
        <v>11116</v>
      </c>
      <c r="D7785" s="10" t="s">
        <v>11117</v>
      </c>
      <c r="E7785" s="11" t="s">
        <v>11118</v>
      </c>
      <c r="F7785" s="6">
        <v>514674</v>
      </c>
      <c r="G7785" s="6" t="s">
        <v>848</v>
      </c>
      <c r="H7785" s="16" t="s">
        <v>11119</v>
      </c>
      <c r="I7785" s="12">
        <v>44257</v>
      </c>
      <c r="J7785" s="12">
        <v>44444</v>
      </c>
      <c r="K7785" s="15" t="s">
        <v>11120</v>
      </c>
      <c r="L7785" s="13" t="s">
        <v>14</v>
      </c>
      <c r="M7785" s="7">
        <v>1</v>
      </c>
      <c r="N7785" s="14"/>
    </row>
    <row r="7786" spans="1:14" ht="78.75">
      <c r="A7786" s="6">
        <v>7785</v>
      </c>
      <c r="B7786" s="8" t="s">
        <v>10907</v>
      </c>
      <c r="C7786" s="9" t="s">
        <v>11121</v>
      </c>
      <c r="D7786" s="10" t="s">
        <v>11122</v>
      </c>
      <c r="E7786" s="11" t="s">
        <v>11123</v>
      </c>
      <c r="F7786" s="6">
        <v>514673</v>
      </c>
      <c r="G7786" s="6" t="s">
        <v>848</v>
      </c>
      <c r="H7786" s="16" t="s">
        <v>11124</v>
      </c>
      <c r="I7786" s="12">
        <v>44441</v>
      </c>
      <c r="J7786" s="12">
        <v>44232</v>
      </c>
      <c r="K7786" s="15" t="s">
        <v>11125</v>
      </c>
      <c r="L7786" s="13" t="s">
        <v>14</v>
      </c>
      <c r="M7786" s="7">
        <v>1</v>
      </c>
      <c r="N7786" s="14"/>
    </row>
    <row r="7787" spans="1:14" ht="173.25">
      <c r="A7787" s="6">
        <v>7786</v>
      </c>
      <c r="B7787" s="8" t="s">
        <v>10907</v>
      </c>
      <c r="C7787" s="9" t="s">
        <v>11126</v>
      </c>
      <c r="D7787" s="10" t="s">
        <v>11127</v>
      </c>
      <c r="E7787" s="11" t="s">
        <v>11128</v>
      </c>
      <c r="F7787" s="6">
        <v>368353</v>
      </c>
      <c r="G7787" s="6" t="s">
        <v>808</v>
      </c>
      <c r="H7787" s="16" t="s">
        <v>11129</v>
      </c>
      <c r="I7787" s="12">
        <v>43720</v>
      </c>
      <c r="J7787" s="12" t="s">
        <v>11130</v>
      </c>
      <c r="K7787" s="15" t="s">
        <v>11131</v>
      </c>
      <c r="L7787" s="13" t="s">
        <v>14</v>
      </c>
      <c r="M7787" s="7">
        <v>1</v>
      </c>
      <c r="N7787" s="14"/>
    </row>
    <row r="7788" spans="1:14" ht="63">
      <c r="A7788" s="6">
        <v>7787</v>
      </c>
      <c r="B7788" s="8" t="s">
        <v>10907</v>
      </c>
      <c r="C7788" s="9" t="s">
        <v>11132</v>
      </c>
      <c r="D7788" s="10" t="s">
        <v>11133</v>
      </c>
      <c r="E7788" s="11" t="s">
        <v>11134</v>
      </c>
      <c r="F7788" s="6">
        <v>494296</v>
      </c>
      <c r="G7788" s="6" t="s">
        <v>794</v>
      </c>
      <c r="H7788" s="16" t="s">
        <v>11135</v>
      </c>
      <c r="I7788" s="12" t="s">
        <v>9814</v>
      </c>
      <c r="J7788" s="12" t="s">
        <v>11136</v>
      </c>
      <c r="K7788" s="15" t="s">
        <v>11137</v>
      </c>
      <c r="L7788" s="13" t="s">
        <v>14</v>
      </c>
      <c r="M7788" s="7">
        <v>1</v>
      </c>
      <c r="N7788" s="14"/>
    </row>
    <row r="7789" spans="1:14" ht="78.75">
      <c r="A7789" s="6">
        <v>7788</v>
      </c>
      <c r="B7789" s="8" t="s">
        <v>10907</v>
      </c>
      <c r="C7789" s="9" t="s">
        <v>11138</v>
      </c>
      <c r="D7789" s="10" t="s">
        <v>4779</v>
      </c>
      <c r="E7789" s="11" t="s">
        <v>11139</v>
      </c>
      <c r="F7789" s="6">
        <v>494295</v>
      </c>
      <c r="G7789" s="6" t="s">
        <v>794</v>
      </c>
      <c r="H7789" s="16" t="s">
        <v>11140</v>
      </c>
      <c r="I7789" s="12" t="s">
        <v>8276</v>
      </c>
      <c r="J7789" s="12" t="s">
        <v>11141</v>
      </c>
      <c r="K7789" s="15">
        <v>0</v>
      </c>
      <c r="L7789" s="13" t="s">
        <v>14</v>
      </c>
      <c r="M7789" s="7">
        <v>1</v>
      </c>
      <c r="N7789" s="14"/>
    </row>
    <row r="7790" spans="1:14" ht="173.25">
      <c r="A7790" s="6">
        <v>7789</v>
      </c>
      <c r="B7790" s="8" t="s">
        <v>10907</v>
      </c>
      <c r="C7790" s="9" t="s">
        <v>11142</v>
      </c>
      <c r="D7790" s="10" t="s">
        <v>11143</v>
      </c>
      <c r="E7790" s="11" t="s">
        <v>11144</v>
      </c>
      <c r="F7790" s="6">
        <v>365902</v>
      </c>
      <c r="G7790" s="6" t="s">
        <v>808</v>
      </c>
      <c r="H7790" s="16" t="s">
        <v>11145</v>
      </c>
      <c r="I7790" s="12" t="s">
        <v>8834</v>
      </c>
      <c r="J7790" s="12" t="s">
        <v>4102</v>
      </c>
      <c r="K7790" s="15" t="s">
        <v>11146</v>
      </c>
      <c r="L7790" s="13" t="s">
        <v>14</v>
      </c>
      <c r="M7790" s="7">
        <v>1</v>
      </c>
      <c r="N7790" s="14"/>
    </row>
    <row r="7791" spans="1:14" ht="63">
      <c r="A7791" s="6">
        <v>7790</v>
      </c>
      <c r="B7791" s="8" t="s">
        <v>10907</v>
      </c>
      <c r="C7791" s="9" t="s">
        <v>11147</v>
      </c>
      <c r="D7791" s="10" t="s">
        <v>11148</v>
      </c>
      <c r="E7791" s="11" t="s">
        <v>11149</v>
      </c>
      <c r="F7791" s="6">
        <v>419421</v>
      </c>
      <c r="G7791" s="6" t="s">
        <v>801</v>
      </c>
      <c r="H7791" s="16" t="s">
        <v>11150</v>
      </c>
      <c r="I7791" s="12" t="s">
        <v>9138</v>
      </c>
      <c r="J7791" s="12" t="s">
        <v>11151</v>
      </c>
      <c r="K7791" s="15">
        <v>0</v>
      </c>
      <c r="L7791" s="13" t="s">
        <v>14</v>
      </c>
      <c r="M7791" s="7">
        <v>1</v>
      </c>
      <c r="N7791" s="14"/>
    </row>
    <row r="7792" spans="1:14" ht="47.25">
      <c r="A7792" s="6">
        <v>7791</v>
      </c>
      <c r="B7792" s="8" t="s">
        <v>10907</v>
      </c>
      <c r="C7792" s="9" t="s">
        <v>11147</v>
      </c>
      <c r="D7792" s="10" t="s">
        <v>11148</v>
      </c>
      <c r="E7792" s="11" t="s">
        <v>11152</v>
      </c>
      <c r="F7792" s="6">
        <v>412457</v>
      </c>
      <c r="G7792" s="6" t="s">
        <v>2323</v>
      </c>
      <c r="H7792" s="16" t="s">
        <v>11153</v>
      </c>
      <c r="I7792" s="12" t="s">
        <v>11154</v>
      </c>
      <c r="J7792" s="12" t="s">
        <v>11155</v>
      </c>
      <c r="K7792" s="15" t="s">
        <v>11156</v>
      </c>
      <c r="L7792" s="13"/>
      <c r="M7792" s="7">
        <v>1</v>
      </c>
      <c r="N7792" s="14"/>
    </row>
    <row r="7793" spans="1:14" ht="63">
      <c r="A7793" s="6">
        <v>7792</v>
      </c>
      <c r="B7793" s="8" t="s">
        <v>10907</v>
      </c>
      <c r="C7793" s="9" t="s">
        <v>11157</v>
      </c>
      <c r="D7793" s="10" t="s">
        <v>11158</v>
      </c>
      <c r="E7793" s="11" t="s">
        <v>11159</v>
      </c>
      <c r="F7793" s="6">
        <v>419422</v>
      </c>
      <c r="G7793" s="6" t="s">
        <v>801</v>
      </c>
      <c r="H7793" s="16" t="s">
        <v>11160</v>
      </c>
      <c r="I7793" s="12" t="s">
        <v>9138</v>
      </c>
      <c r="J7793" s="12" t="s">
        <v>5236</v>
      </c>
      <c r="K7793" s="15" t="s">
        <v>11161</v>
      </c>
      <c r="L7793" s="13" t="s">
        <v>14</v>
      </c>
      <c r="M7793" s="7">
        <v>1</v>
      </c>
      <c r="N7793" s="14"/>
    </row>
    <row r="7794" spans="1:14" ht="110.25">
      <c r="A7794" s="6">
        <v>7793</v>
      </c>
      <c r="B7794" s="8" t="s">
        <v>10907</v>
      </c>
      <c r="C7794" s="9" t="s">
        <v>11162</v>
      </c>
      <c r="D7794" s="10" t="s">
        <v>11163</v>
      </c>
      <c r="E7794" s="11" t="s">
        <v>11164</v>
      </c>
      <c r="F7794" s="6">
        <v>561708</v>
      </c>
      <c r="G7794" s="6" t="s">
        <v>875</v>
      </c>
      <c r="H7794" s="16" t="s">
        <v>11165</v>
      </c>
      <c r="I7794" s="12">
        <v>44410</v>
      </c>
      <c r="J7794" s="12">
        <v>44812</v>
      </c>
      <c r="K7794" s="15">
        <v>0</v>
      </c>
      <c r="L7794" s="13" t="s">
        <v>14</v>
      </c>
      <c r="M7794" s="7">
        <v>1</v>
      </c>
      <c r="N7794" s="14"/>
    </row>
    <row r="7795" spans="1:14" ht="94.5">
      <c r="A7795" s="6">
        <v>7794</v>
      </c>
      <c r="B7795" s="8" t="s">
        <v>10907</v>
      </c>
      <c r="C7795" s="9" t="s">
        <v>11166</v>
      </c>
      <c r="D7795" s="10" t="s">
        <v>11167</v>
      </c>
      <c r="E7795" s="11" t="s">
        <v>11168</v>
      </c>
      <c r="F7795" s="6">
        <v>561709</v>
      </c>
      <c r="G7795" s="6" t="s">
        <v>875</v>
      </c>
      <c r="H7795" s="16" t="s">
        <v>11169</v>
      </c>
      <c r="I7795" s="12">
        <v>44396</v>
      </c>
      <c r="J7795" s="12">
        <v>44767</v>
      </c>
      <c r="K7795" s="15">
        <v>0</v>
      </c>
      <c r="L7795" s="13" t="s">
        <v>14</v>
      </c>
      <c r="M7795" s="7">
        <v>1</v>
      </c>
      <c r="N7795" s="14"/>
    </row>
    <row r="7796" spans="1:14" ht="157.5">
      <c r="A7796" s="6">
        <v>7795</v>
      </c>
      <c r="B7796" s="8" t="s">
        <v>10907</v>
      </c>
      <c r="C7796" s="9" t="s">
        <v>11170</v>
      </c>
      <c r="D7796" s="10" t="s">
        <v>11171</v>
      </c>
      <c r="E7796" s="11" t="s">
        <v>11172</v>
      </c>
      <c r="F7796" s="6">
        <v>561710</v>
      </c>
      <c r="G7796" s="6" t="s">
        <v>875</v>
      </c>
      <c r="H7796" s="16" t="s">
        <v>11173</v>
      </c>
      <c r="I7796" s="12">
        <v>44404</v>
      </c>
      <c r="J7796" s="12">
        <v>44775</v>
      </c>
      <c r="K7796" s="15">
        <v>0</v>
      </c>
      <c r="L7796" s="13" t="s">
        <v>14</v>
      </c>
      <c r="M7796" s="7">
        <v>1</v>
      </c>
      <c r="N7796" s="14"/>
    </row>
    <row r="7797" spans="1:14" ht="157.5">
      <c r="A7797" s="6">
        <v>7796</v>
      </c>
      <c r="B7797" s="8" t="s">
        <v>10907</v>
      </c>
      <c r="C7797" s="9" t="s">
        <v>11174</v>
      </c>
      <c r="D7797" s="10" t="s">
        <v>11175</v>
      </c>
      <c r="E7797" s="11" t="s">
        <v>11176</v>
      </c>
      <c r="F7797" s="6">
        <v>561711</v>
      </c>
      <c r="G7797" s="6" t="s">
        <v>875</v>
      </c>
      <c r="H7797" s="16" t="s">
        <v>11177</v>
      </c>
      <c r="I7797" s="12">
        <v>44404</v>
      </c>
      <c r="J7797" s="12">
        <v>44744</v>
      </c>
      <c r="K7797" s="15">
        <v>0</v>
      </c>
      <c r="L7797" s="13" t="s">
        <v>14</v>
      </c>
      <c r="M7797" s="7">
        <v>1</v>
      </c>
      <c r="N7797" s="14"/>
    </row>
    <row r="7798" spans="1:14" ht="157.5">
      <c r="A7798" s="6">
        <v>7797</v>
      </c>
      <c r="B7798" s="8" t="s">
        <v>10907</v>
      </c>
      <c r="C7798" s="9" t="s">
        <v>11178</v>
      </c>
      <c r="D7798" s="10" t="s">
        <v>11179</v>
      </c>
      <c r="E7798" s="11" t="s">
        <v>11180</v>
      </c>
      <c r="F7798" s="6">
        <v>561712</v>
      </c>
      <c r="G7798" s="6" t="s">
        <v>875</v>
      </c>
      <c r="H7798" s="16" t="s">
        <v>11181</v>
      </c>
      <c r="I7798" s="12">
        <v>44411</v>
      </c>
      <c r="J7798" s="12">
        <v>44782</v>
      </c>
      <c r="K7798" s="15">
        <v>0</v>
      </c>
      <c r="L7798" s="13" t="s">
        <v>14</v>
      </c>
      <c r="M7798" s="7">
        <v>1</v>
      </c>
      <c r="N7798" s="14"/>
    </row>
    <row r="7799" spans="1:14" ht="94.5">
      <c r="A7799" s="6">
        <v>7798</v>
      </c>
      <c r="B7799" s="8" t="s">
        <v>10907</v>
      </c>
      <c r="C7799" s="9" t="s">
        <v>11182</v>
      </c>
      <c r="D7799" s="10" t="s">
        <v>11183</v>
      </c>
      <c r="E7799" s="11" t="s">
        <v>11184</v>
      </c>
      <c r="F7799" s="6">
        <v>561713</v>
      </c>
      <c r="G7799" s="6" t="s">
        <v>875</v>
      </c>
      <c r="H7799" s="16" t="s">
        <v>11185</v>
      </c>
      <c r="I7799" s="12">
        <v>44411</v>
      </c>
      <c r="J7799" s="12">
        <v>44782</v>
      </c>
      <c r="K7799" s="15">
        <v>0</v>
      </c>
      <c r="L7799" s="13" t="s">
        <v>14</v>
      </c>
      <c r="M7799" s="7">
        <v>1</v>
      </c>
      <c r="N7799" s="14"/>
    </row>
    <row r="7800" spans="1:14" ht="63">
      <c r="A7800" s="6">
        <v>7799</v>
      </c>
      <c r="B7800" s="8" t="s">
        <v>10907</v>
      </c>
      <c r="C7800" s="9" t="s">
        <v>11186</v>
      </c>
      <c r="D7800" s="10" t="s">
        <v>11187</v>
      </c>
      <c r="E7800" s="11" t="s">
        <v>11188</v>
      </c>
      <c r="F7800" s="6">
        <v>578174</v>
      </c>
      <c r="G7800" s="6" t="s">
        <v>1779</v>
      </c>
      <c r="H7800" s="16" t="s">
        <v>11189</v>
      </c>
      <c r="I7800" s="12">
        <v>44432</v>
      </c>
      <c r="J7800" s="12">
        <v>44866</v>
      </c>
      <c r="K7800" s="15">
        <v>0</v>
      </c>
      <c r="L7800" s="13" t="s">
        <v>70</v>
      </c>
      <c r="M7800" s="7">
        <v>0.55000000000000004</v>
      </c>
      <c r="N7800" s="14"/>
    </row>
    <row r="7801" spans="1:14" ht="63">
      <c r="A7801" s="6">
        <v>7800</v>
      </c>
      <c r="B7801" s="8" t="s">
        <v>10907</v>
      </c>
      <c r="C7801" s="9" t="s">
        <v>11186</v>
      </c>
      <c r="D7801" s="10" t="s">
        <v>11187</v>
      </c>
      <c r="E7801" s="11" t="s">
        <v>11188</v>
      </c>
      <c r="F7801" s="6">
        <v>578174</v>
      </c>
      <c r="G7801" s="6" t="s">
        <v>1779</v>
      </c>
      <c r="H7801" s="16" t="s">
        <v>11189</v>
      </c>
      <c r="I7801" s="12">
        <v>44432</v>
      </c>
      <c r="J7801" s="12">
        <v>44866</v>
      </c>
      <c r="K7801" s="15">
        <v>0</v>
      </c>
      <c r="L7801" s="13" t="s">
        <v>70</v>
      </c>
      <c r="M7801" s="7">
        <v>0.45</v>
      </c>
      <c r="N7801" s="14"/>
    </row>
    <row r="7802" spans="1:14" ht="110.25">
      <c r="A7802" s="6">
        <v>7801</v>
      </c>
      <c r="B7802" s="8" t="s">
        <v>10907</v>
      </c>
      <c r="C7802" s="9" t="s">
        <v>11190</v>
      </c>
      <c r="D7802" s="10" t="s">
        <v>11191</v>
      </c>
      <c r="E7802" s="11" t="s">
        <v>11192</v>
      </c>
      <c r="F7802" s="6">
        <v>578176</v>
      </c>
      <c r="G7802" s="6" t="s">
        <v>1779</v>
      </c>
      <c r="H7802" s="16" t="s">
        <v>11193</v>
      </c>
      <c r="I7802" s="12">
        <v>44420</v>
      </c>
      <c r="J7802" s="12">
        <v>44975</v>
      </c>
      <c r="K7802" s="15">
        <v>0</v>
      </c>
      <c r="L7802" s="13" t="s">
        <v>70</v>
      </c>
      <c r="M7802" s="7">
        <v>0.51</v>
      </c>
      <c r="N7802" s="14"/>
    </row>
    <row r="7803" spans="1:14" ht="110.25">
      <c r="A7803" s="6">
        <v>7802</v>
      </c>
      <c r="B7803" s="8" t="s">
        <v>10907</v>
      </c>
      <c r="C7803" s="9" t="s">
        <v>11190</v>
      </c>
      <c r="D7803" s="10" t="s">
        <v>11191</v>
      </c>
      <c r="E7803" s="11" t="s">
        <v>11192</v>
      </c>
      <c r="F7803" s="6">
        <v>578176</v>
      </c>
      <c r="G7803" s="6" t="s">
        <v>1779</v>
      </c>
      <c r="H7803" s="16" t="s">
        <v>11193</v>
      </c>
      <c r="I7803" s="12">
        <v>44420</v>
      </c>
      <c r="J7803" s="12">
        <v>44975</v>
      </c>
      <c r="K7803" s="15">
        <v>0</v>
      </c>
      <c r="L7803" s="13" t="s">
        <v>70</v>
      </c>
      <c r="M7803" s="7">
        <v>0.49</v>
      </c>
      <c r="N7803" s="14"/>
    </row>
    <row r="7804" spans="1:14" ht="78.75">
      <c r="A7804" s="6">
        <v>7803</v>
      </c>
      <c r="B7804" s="8" t="s">
        <v>10907</v>
      </c>
      <c r="C7804" s="9" t="s">
        <v>11194</v>
      </c>
      <c r="D7804" s="10" t="s">
        <v>11195</v>
      </c>
      <c r="E7804" s="11" t="s">
        <v>11196</v>
      </c>
      <c r="F7804" s="6">
        <v>594413</v>
      </c>
      <c r="G7804" s="6" t="s">
        <v>4970</v>
      </c>
      <c r="H7804" s="16" t="s">
        <v>11197</v>
      </c>
      <c r="I7804" s="12">
        <v>44441</v>
      </c>
      <c r="J7804" s="12">
        <v>44461</v>
      </c>
      <c r="K7804" s="15" t="s">
        <v>11198</v>
      </c>
      <c r="L7804" s="13" t="s">
        <v>14</v>
      </c>
      <c r="M7804" s="7">
        <v>1</v>
      </c>
      <c r="N7804" s="14"/>
    </row>
    <row r="7805" spans="1:14" ht="330.75">
      <c r="A7805" s="6">
        <v>7804</v>
      </c>
      <c r="B7805" s="8" t="s">
        <v>10907</v>
      </c>
      <c r="C7805" s="9" t="s">
        <v>11199</v>
      </c>
      <c r="D7805" s="10" t="s">
        <v>11200</v>
      </c>
      <c r="E7805" s="11" t="s">
        <v>11201</v>
      </c>
      <c r="F7805" s="6">
        <v>591675</v>
      </c>
      <c r="G7805" s="6" t="s">
        <v>1369</v>
      </c>
      <c r="H7805" s="16" t="s">
        <v>11202</v>
      </c>
      <c r="I7805" s="12">
        <v>44460</v>
      </c>
      <c r="J7805" s="12">
        <v>44831</v>
      </c>
      <c r="K7805" s="15">
        <v>0</v>
      </c>
      <c r="L7805" s="13" t="s">
        <v>14</v>
      </c>
      <c r="M7805" s="7">
        <v>1</v>
      </c>
      <c r="N7805" s="14"/>
    </row>
    <row r="7806" spans="1:14" ht="409.5">
      <c r="A7806" s="6">
        <v>7805</v>
      </c>
      <c r="B7806" s="8" t="s">
        <v>29481</v>
      </c>
      <c r="C7806" s="9" t="s">
        <v>29482</v>
      </c>
      <c r="D7806" s="10" t="s">
        <v>926</v>
      </c>
      <c r="E7806" s="11" t="s">
        <v>29483</v>
      </c>
      <c r="F7806" s="6">
        <v>250776</v>
      </c>
      <c r="G7806" s="6" t="s">
        <v>27172</v>
      </c>
      <c r="H7806" s="16">
        <v>30124000</v>
      </c>
      <c r="I7806" s="12" t="s">
        <v>29484</v>
      </c>
      <c r="J7806" s="12" t="s">
        <v>29485</v>
      </c>
      <c r="K7806" s="15">
        <v>13628000</v>
      </c>
      <c r="L7806" s="13" t="s">
        <v>14</v>
      </c>
      <c r="M7806" s="7">
        <v>1</v>
      </c>
      <c r="N7806" s="14"/>
    </row>
    <row r="7807" spans="1:14" ht="94.5">
      <c r="A7807" s="6">
        <v>7806</v>
      </c>
      <c r="B7807" s="8" t="s">
        <v>29481</v>
      </c>
      <c r="C7807" s="9" t="s">
        <v>29486</v>
      </c>
      <c r="D7807" s="10" t="s">
        <v>29487</v>
      </c>
      <c r="E7807" s="11" t="s">
        <v>29488</v>
      </c>
      <c r="F7807" s="6">
        <v>294667</v>
      </c>
      <c r="G7807" s="6" t="s">
        <v>27172</v>
      </c>
      <c r="H7807" s="16">
        <v>6042000</v>
      </c>
      <c r="I7807" s="12" t="s">
        <v>29489</v>
      </c>
      <c r="J7807" s="12" t="s">
        <v>368</v>
      </c>
      <c r="K7807" s="15">
        <v>1440000</v>
      </c>
      <c r="L7807" s="13" t="s">
        <v>14</v>
      </c>
      <c r="M7807" s="7">
        <v>1</v>
      </c>
      <c r="N7807" s="14"/>
    </row>
    <row r="7808" spans="1:14" ht="94.5">
      <c r="A7808" s="6">
        <v>7807</v>
      </c>
      <c r="B7808" s="8" t="s">
        <v>29481</v>
      </c>
      <c r="C7808" s="9" t="s">
        <v>29490</v>
      </c>
      <c r="D7808" s="10" t="s">
        <v>29491</v>
      </c>
      <c r="E7808" s="11" t="s">
        <v>29492</v>
      </c>
      <c r="F7808" s="6">
        <v>355155</v>
      </c>
      <c r="G7808" s="6" t="s">
        <v>27172</v>
      </c>
      <c r="H7808" s="16">
        <v>7184000</v>
      </c>
      <c r="I7808" s="12" t="s">
        <v>29493</v>
      </c>
      <c r="J7808" s="12" t="s">
        <v>9818</v>
      </c>
      <c r="K7808" s="15">
        <v>0</v>
      </c>
      <c r="L7808" s="13" t="s">
        <v>14</v>
      </c>
      <c r="M7808" s="7">
        <v>1</v>
      </c>
      <c r="N7808" s="14"/>
    </row>
    <row r="7809" spans="1:14" ht="409.5">
      <c r="A7809" s="6">
        <v>7808</v>
      </c>
      <c r="B7809" s="8" t="s">
        <v>29481</v>
      </c>
      <c r="C7809" s="9" t="s">
        <v>29494</v>
      </c>
      <c r="D7809" s="10" t="s">
        <v>29495</v>
      </c>
      <c r="E7809" s="11" t="s">
        <v>29496</v>
      </c>
      <c r="F7809" s="6">
        <v>250775</v>
      </c>
      <c r="G7809" s="6" t="s">
        <v>27172</v>
      </c>
      <c r="H7809" s="16">
        <v>24963000</v>
      </c>
      <c r="I7809" s="12" t="s">
        <v>18833</v>
      </c>
      <c r="J7809" s="12" t="s">
        <v>524</v>
      </c>
      <c r="K7809" s="15">
        <v>15029000</v>
      </c>
      <c r="L7809" s="13" t="s">
        <v>70</v>
      </c>
      <c r="M7809" s="7">
        <v>1</v>
      </c>
      <c r="N7809" s="14"/>
    </row>
    <row r="7810" spans="1:14" ht="393.75">
      <c r="A7810" s="6">
        <v>7809</v>
      </c>
      <c r="B7810" s="8" t="s">
        <v>29481</v>
      </c>
      <c r="C7810" s="9" t="s">
        <v>29497</v>
      </c>
      <c r="D7810" s="10" t="s">
        <v>9630</v>
      </c>
      <c r="E7810" s="11" t="s">
        <v>29498</v>
      </c>
      <c r="F7810" s="6">
        <v>250775</v>
      </c>
      <c r="G7810" s="6" t="s">
        <v>27172</v>
      </c>
      <c r="H7810" s="16">
        <v>24963000</v>
      </c>
      <c r="I7810" s="12" t="s">
        <v>18833</v>
      </c>
      <c r="J7810" s="12" t="s">
        <v>524</v>
      </c>
      <c r="K7810" s="15">
        <v>7364210</v>
      </c>
      <c r="L7810" s="13" t="s">
        <v>70</v>
      </c>
      <c r="M7810" s="7">
        <v>0.49</v>
      </c>
      <c r="N7810" s="14"/>
    </row>
    <row r="7811" spans="1:14" ht="409.5">
      <c r="A7811" s="6">
        <v>7810</v>
      </c>
      <c r="B7811" s="8" t="s">
        <v>29481</v>
      </c>
      <c r="C7811" s="9" t="s">
        <v>29499</v>
      </c>
      <c r="D7811" s="10" t="s">
        <v>29500</v>
      </c>
      <c r="E7811" s="11" t="s">
        <v>29496</v>
      </c>
      <c r="F7811" s="6">
        <v>250775</v>
      </c>
      <c r="G7811" s="6" t="s">
        <v>27172</v>
      </c>
      <c r="H7811" s="16">
        <v>24963000</v>
      </c>
      <c r="I7811" s="12" t="s">
        <v>18833</v>
      </c>
      <c r="J7811" s="12" t="s">
        <v>524</v>
      </c>
      <c r="K7811" s="15">
        <v>7664790</v>
      </c>
      <c r="L7811" s="13" t="s">
        <v>70</v>
      </c>
      <c r="M7811" s="7">
        <v>0.51</v>
      </c>
      <c r="N7811" s="14"/>
    </row>
    <row r="7812" spans="1:14" ht="47.25">
      <c r="A7812" s="6">
        <v>7811</v>
      </c>
      <c r="B7812" s="8" t="s">
        <v>29481</v>
      </c>
      <c r="C7812" s="9" t="s">
        <v>29494</v>
      </c>
      <c r="D7812" s="10" t="s">
        <v>29495</v>
      </c>
      <c r="E7812" s="11" t="s">
        <v>29501</v>
      </c>
      <c r="F7812" s="6">
        <v>355151</v>
      </c>
      <c r="G7812" s="6" t="s">
        <v>848</v>
      </c>
      <c r="H7812" s="16">
        <v>13099584</v>
      </c>
      <c r="I7812" s="12" t="s">
        <v>11515</v>
      </c>
      <c r="J7812" s="12" t="s">
        <v>29502</v>
      </c>
      <c r="K7812" s="15">
        <v>4559576.42</v>
      </c>
      <c r="L7812" s="13" t="s">
        <v>70</v>
      </c>
      <c r="M7812" s="7">
        <v>1</v>
      </c>
      <c r="N7812" s="14"/>
    </row>
    <row r="7813" spans="1:14" ht="47.25">
      <c r="A7813" s="6">
        <v>7812</v>
      </c>
      <c r="B7813" s="8" t="s">
        <v>29481</v>
      </c>
      <c r="C7813" s="9" t="s">
        <v>29497</v>
      </c>
      <c r="D7813" s="10" t="s">
        <v>9630</v>
      </c>
      <c r="E7813" s="11" t="s">
        <v>29501</v>
      </c>
      <c r="F7813" s="6">
        <v>355151</v>
      </c>
      <c r="G7813" s="6" t="s">
        <v>848</v>
      </c>
      <c r="H7813" s="16">
        <v>13099584</v>
      </c>
      <c r="I7813" s="12" t="s">
        <v>11515</v>
      </c>
      <c r="J7813" s="12" t="s">
        <v>29502</v>
      </c>
      <c r="K7813" s="15">
        <v>4559576.42</v>
      </c>
      <c r="L7813" s="13" t="s">
        <v>70</v>
      </c>
      <c r="M7813" s="7">
        <v>0.49</v>
      </c>
      <c r="N7813" s="14"/>
    </row>
    <row r="7814" spans="1:14" ht="47.25">
      <c r="A7814" s="6">
        <v>7813</v>
      </c>
      <c r="B7814" s="8" t="s">
        <v>29481</v>
      </c>
      <c r="C7814" s="9" t="s">
        <v>29499</v>
      </c>
      <c r="D7814" s="10" t="s">
        <v>29500</v>
      </c>
      <c r="E7814" s="11" t="s">
        <v>29501</v>
      </c>
      <c r="F7814" s="6">
        <v>355151</v>
      </c>
      <c r="G7814" s="6" t="s">
        <v>848</v>
      </c>
      <c r="H7814" s="16">
        <v>13099584</v>
      </c>
      <c r="I7814" s="12" t="s">
        <v>11515</v>
      </c>
      <c r="J7814" s="12" t="s">
        <v>29502</v>
      </c>
      <c r="K7814" s="15">
        <v>4559576.42</v>
      </c>
      <c r="L7814" s="13" t="s">
        <v>70</v>
      </c>
      <c r="M7814" s="7">
        <v>0.51</v>
      </c>
      <c r="N7814" s="14"/>
    </row>
    <row r="7815" spans="1:14" ht="110.25">
      <c r="A7815" s="6">
        <v>7814</v>
      </c>
      <c r="B7815" s="8" t="s">
        <v>29481</v>
      </c>
      <c r="C7815" s="9" t="s">
        <v>29503</v>
      </c>
      <c r="D7815" s="10" t="s">
        <v>29504</v>
      </c>
      <c r="E7815" s="11" t="s">
        <v>29505</v>
      </c>
      <c r="F7815" s="6">
        <v>294647</v>
      </c>
      <c r="G7815" s="6" t="s">
        <v>27172</v>
      </c>
      <c r="H7815" s="16">
        <v>3050000</v>
      </c>
      <c r="I7815" s="12" t="s">
        <v>29506</v>
      </c>
      <c r="J7815" s="12" t="s">
        <v>2921</v>
      </c>
      <c r="K7815" s="15">
        <v>0</v>
      </c>
      <c r="L7815" s="13" t="s">
        <v>14</v>
      </c>
      <c r="M7815" s="7">
        <v>1</v>
      </c>
      <c r="N7815" s="14"/>
    </row>
    <row r="7816" spans="1:14" ht="94.5">
      <c r="A7816" s="6">
        <v>7815</v>
      </c>
      <c r="B7816" s="8" t="s">
        <v>29481</v>
      </c>
      <c r="C7816" s="9" t="s">
        <v>29503</v>
      </c>
      <c r="D7816" s="10" t="s">
        <v>29504</v>
      </c>
      <c r="E7816" s="11" t="s">
        <v>29507</v>
      </c>
      <c r="F7816" s="6">
        <v>294672</v>
      </c>
      <c r="G7816" s="6" t="s">
        <v>27172</v>
      </c>
      <c r="H7816" s="16">
        <v>6969000</v>
      </c>
      <c r="I7816" s="12" t="s">
        <v>29506</v>
      </c>
      <c r="J7816" s="12" t="s">
        <v>2921</v>
      </c>
      <c r="K7816" s="15">
        <v>0</v>
      </c>
      <c r="L7816" s="13" t="s">
        <v>14</v>
      </c>
      <c r="M7816" s="7">
        <v>1</v>
      </c>
      <c r="N7816" s="14"/>
    </row>
    <row r="7817" spans="1:14" ht="78.75">
      <c r="A7817" s="6">
        <v>7816</v>
      </c>
      <c r="B7817" s="8" t="s">
        <v>29481</v>
      </c>
      <c r="C7817" s="9" t="s">
        <v>29503</v>
      </c>
      <c r="D7817" s="10" t="s">
        <v>29504</v>
      </c>
      <c r="E7817" s="11" t="s">
        <v>29508</v>
      </c>
      <c r="F7817" s="6">
        <v>355182</v>
      </c>
      <c r="G7817" s="6" t="s">
        <v>27172</v>
      </c>
      <c r="H7817" s="16">
        <v>3414000</v>
      </c>
      <c r="I7817" s="12" t="s">
        <v>29493</v>
      </c>
      <c r="J7817" s="12" t="s">
        <v>16500</v>
      </c>
      <c r="K7817" s="15">
        <v>1919000</v>
      </c>
      <c r="L7817" s="13" t="s">
        <v>14</v>
      </c>
      <c r="M7817" s="7">
        <v>1</v>
      </c>
      <c r="N7817" s="14"/>
    </row>
    <row r="7818" spans="1:14" ht="110.25">
      <c r="A7818" s="6">
        <v>7817</v>
      </c>
      <c r="B7818" s="8" t="s">
        <v>29481</v>
      </c>
      <c r="C7818" s="9" t="s">
        <v>29509</v>
      </c>
      <c r="D7818" s="10" t="s">
        <v>29510</v>
      </c>
      <c r="E7818" s="11" t="s">
        <v>29511</v>
      </c>
      <c r="F7818" s="6">
        <v>294648</v>
      </c>
      <c r="G7818" s="6" t="s">
        <v>27172</v>
      </c>
      <c r="H7818" s="16">
        <v>4326000</v>
      </c>
      <c r="I7818" s="12" t="s">
        <v>29512</v>
      </c>
      <c r="J7818" s="12" t="s">
        <v>9657</v>
      </c>
      <c r="K7818" s="15">
        <v>0</v>
      </c>
      <c r="L7818" s="13" t="s">
        <v>14</v>
      </c>
      <c r="M7818" s="7">
        <v>1</v>
      </c>
      <c r="N7818" s="14"/>
    </row>
    <row r="7819" spans="1:14" ht="110.25">
      <c r="A7819" s="6">
        <v>7818</v>
      </c>
      <c r="B7819" s="8" t="s">
        <v>29481</v>
      </c>
      <c r="C7819" s="9" t="s">
        <v>29509</v>
      </c>
      <c r="D7819" s="10" t="s">
        <v>29510</v>
      </c>
      <c r="E7819" s="11" t="s">
        <v>29513</v>
      </c>
      <c r="F7819" s="6">
        <v>294655</v>
      </c>
      <c r="G7819" s="6" t="s">
        <v>27172</v>
      </c>
      <c r="H7819" s="16">
        <v>6802000</v>
      </c>
      <c r="I7819" s="12" t="s">
        <v>29506</v>
      </c>
      <c r="J7819" s="12" t="s">
        <v>2921</v>
      </c>
      <c r="K7819" s="15">
        <v>0</v>
      </c>
      <c r="L7819" s="13" t="s">
        <v>14</v>
      </c>
      <c r="M7819" s="7">
        <v>1</v>
      </c>
      <c r="N7819" s="14"/>
    </row>
    <row r="7820" spans="1:14" ht="94.5">
      <c r="A7820" s="6">
        <v>7819</v>
      </c>
      <c r="B7820" s="8" t="s">
        <v>29481</v>
      </c>
      <c r="C7820" s="9" t="s">
        <v>29509</v>
      </c>
      <c r="D7820" s="10" t="s">
        <v>29510</v>
      </c>
      <c r="E7820" s="11" t="s">
        <v>29514</v>
      </c>
      <c r="F7820" s="6">
        <v>463637</v>
      </c>
      <c r="G7820" s="6" t="s">
        <v>27172</v>
      </c>
      <c r="H7820" s="16">
        <v>3362000</v>
      </c>
      <c r="I7820" s="12" t="s">
        <v>11637</v>
      </c>
      <c r="J7820" s="12" t="s">
        <v>29515</v>
      </c>
      <c r="K7820" s="15">
        <v>0</v>
      </c>
      <c r="L7820" s="13" t="s">
        <v>14</v>
      </c>
      <c r="M7820" s="7">
        <v>1</v>
      </c>
      <c r="N7820" s="14"/>
    </row>
    <row r="7821" spans="1:14" ht="94.5">
      <c r="A7821" s="6">
        <v>7820</v>
      </c>
      <c r="B7821" s="8" t="s">
        <v>29481</v>
      </c>
      <c r="C7821" s="9" t="s">
        <v>29509</v>
      </c>
      <c r="D7821" s="10" t="s">
        <v>29510</v>
      </c>
      <c r="E7821" s="11" t="s">
        <v>29516</v>
      </c>
      <c r="F7821" s="6"/>
      <c r="G7821" s="6" t="s">
        <v>27172</v>
      </c>
      <c r="H7821" s="16">
        <v>4076000</v>
      </c>
      <c r="I7821" s="12" t="s">
        <v>584</v>
      </c>
      <c r="J7821" s="12" t="s">
        <v>4222</v>
      </c>
      <c r="K7821" s="15">
        <v>0</v>
      </c>
      <c r="L7821" s="13" t="s">
        <v>14</v>
      </c>
      <c r="M7821" s="7">
        <v>1</v>
      </c>
      <c r="N7821" s="14"/>
    </row>
    <row r="7822" spans="1:14" ht="78.75">
      <c r="A7822" s="6">
        <v>7821</v>
      </c>
      <c r="B7822" s="8" t="s">
        <v>29481</v>
      </c>
      <c r="C7822" s="9" t="s">
        <v>29517</v>
      </c>
      <c r="D7822" s="10" t="s">
        <v>29518</v>
      </c>
      <c r="E7822" s="11" t="s">
        <v>29519</v>
      </c>
      <c r="F7822" s="6">
        <v>294657</v>
      </c>
      <c r="G7822" s="6" t="s">
        <v>27172</v>
      </c>
      <c r="H7822" s="16">
        <v>3384000</v>
      </c>
      <c r="I7822" s="12" t="s">
        <v>29506</v>
      </c>
      <c r="J7822" s="12" t="s">
        <v>233</v>
      </c>
      <c r="K7822" s="15">
        <v>2380000</v>
      </c>
      <c r="L7822" s="13" t="s">
        <v>14</v>
      </c>
      <c r="M7822" s="7">
        <v>1</v>
      </c>
      <c r="N7822" s="14"/>
    </row>
    <row r="7823" spans="1:14" ht="47.25">
      <c r="A7823" s="6">
        <v>7822</v>
      </c>
      <c r="B7823" s="8" t="s">
        <v>29481</v>
      </c>
      <c r="C7823" s="9" t="s">
        <v>29517</v>
      </c>
      <c r="D7823" s="10" t="s">
        <v>29518</v>
      </c>
      <c r="E7823" s="11" t="s">
        <v>29520</v>
      </c>
      <c r="F7823" s="6">
        <v>376027</v>
      </c>
      <c r="G7823" s="6" t="s">
        <v>27172</v>
      </c>
      <c r="H7823" s="16">
        <v>3560000</v>
      </c>
      <c r="I7823" s="12" t="s">
        <v>11515</v>
      </c>
      <c r="J7823" s="12" t="s">
        <v>27612</v>
      </c>
      <c r="K7823" s="15">
        <v>2525000</v>
      </c>
      <c r="L7823" s="13" t="s">
        <v>14</v>
      </c>
      <c r="M7823" s="7">
        <v>1</v>
      </c>
      <c r="N7823" s="14"/>
    </row>
    <row r="7824" spans="1:14" ht="63">
      <c r="A7824" s="6">
        <v>7823</v>
      </c>
      <c r="B7824" s="8" t="s">
        <v>29481</v>
      </c>
      <c r="C7824" s="9" t="s">
        <v>29517</v>
      </c>
      <c r="D7824" s="10" t="s">
        <v>29518</v>
      </c>
      <c r="E7824" s="11" t="s">
        <v>29521</v>
      </c>
      <c r="F7824" s="6">
        <v>355177</v>
      </c>
      <c r="G7824" s="6" t="s">
        <v>27172</v>
      </c>
      <c r="H7824" s="16">
        <v>11080000</v>
      </c>
      <c r="I7824" s="12" t="s">
        <v>11704</v>
      </c>
      <c r="J7824" s="12" t="s">
        <v>11440</v>
      </c>
      <c r="K7824" s="15">
        <v>6808000</v>
      </c>
      <c r="L7824" s="13" t="s">
        <v>14</v>
      </c>
      <c r="M7824" s="7">
        <v>1</v>
      </c>
      <c r="N7824" s="14"/>
    </row>
    <row r="7825" spans="1:14" ht="78.75">
      <c r="A7825" s="6">
        <v>7824</v>
      </c>
      <c r="B7825" s="8" t="s">
        <v>29481</v>
      </c>
      <c r="C7825" s="9" t="s">
        <v>29517</v>
      </c>
      <c r="D7825" s="10" t="s">
        <v>29518</v>
      </c>
      <c r="E7825" s="11" t="s">
        <v>29522</v>
      </c>
      <c r="F7825" s="6">
        <v>355183</v>
      </c>
      <c r="G7825" s="6" t="s">
        <v>27172</v>
      </c>
      <c r="H7825" s="16">
        <v>10452000</v>
      </c>
      <c r="I7825" s="12" t="s">
        <v>11704</v>
      </c>
      <c r="J7825" s="12" t="s">
        <v>11440</v>
      </c>
      <c r="K7825" s="15">
        <v>0</v>
      </c>
      <c r="L7825" s="13" t="s">
        <v>14</v>
      </c>
      <c r="M7825" s="7">
        <v>1</v>
      </c>
      <c r="N7825" s="14"/>
    </row>
    <row r="7826" spans="1:14" ht="78.75">
      <c r="A7826" s="6">
        <v>7825</v>
      </c>
      <c r="B7826" s="8" t="s">
        <v>29481</v>
      </c>
      <c r="C7826" s="9" t="s">
        <v>29517</v>
      </c>
      <c r="D7826" s="10" t="s">
        <v>29518</v>
      </c>
      <c r="E7826" s="11" t="s">
        <v>29523</v>
      </c>
      <c r="F7826" s="6">
        <v>355186</v>
      </c>
      <c r="G7826" s="6" t="s">
        <v>27172</v>
      </c>
      <c r="H7826" s="16">
        <v>9257000</v>
      </c>
      <c r="I7826" s="12" t="s">
        <v>29524</v>
      </c>
      <c r="J7826" s="12" t="s">
        <v>300</v>
      </c>
      <c r="K7826" s="15">
        <v>0</v>
      </c>
      <c r="L7826" s="13" t="s">
        <v>14</v>
      </c>
      <c r="M7826" s="7">
        <v>1</v>
      </c>
      <c r="N7826" s="14"/>
    </row>
    <row r="7827" spans="1:14" ht="110.25">
      <c r="A7827" s="6">
        <v>7826</v>
      </c>
      <c r="B7827" s="8" t="s">
        <v>29481</v>
      </c>
      <c r="C7827" s="9" t="s">
        <v>29517</v>
      </c>
      <c r="D7827" s="10" t="s">
        <v>29518</v>
      </c>
      <c r="E7827" s="11" t="s">
        <v>29525</v>
      </c>
      <c r="F7827" s="6">
        <v>294693</v>
      </c>
      <c r="G7827" s="6" t="s">
        <v>27172</v>
      </c>
      <c r="H7827" s="16">
        <v>8416000</v>
      </c>
      <c r="I7827" s="12" t="s">
        <v>18879</v>
      </c>
      <c r="J7827" s="12" t="s">
        <v>2927</v>
      </c>
      <c r="K7827" s="15">
        <v>0</v>
      </c>
      <c r="L7827" s="13" t="s">
        <v>14</v>
      </c>
      <c r="M7827" s="7">
        <v>1</v>
      </c>
      <c r="N7827" s="14"/>
    </row>
    <row r="7828" spans="1:14" ht="78.75">
      <c r="A7828" s="6">
        <v>7827</v>
      </c>
      <c r="B7828" s="8" t="s">
        <v>29481</v>
      </c>
      <c r="C7828" s="9" t="s">
        <v>29517</v>
      </c>
      <c r="D7828" s="10" t="s">
        <v>29518</v>
      </c>
      <c r="E7828" s="11" t="s">
        <v>29526</v>
      </c>
      <c r="F7828" s="6">
        <v>463635</v>
      </c>
      <c r="G7828" s="6" t="s">
        <v>27172</v>
      </c>
      <c r="H7828" s="16">
        <v>4940000</v>
      </c>
      <c r="I7828" s="12" t="s">
        <v>11637</v>
      </c>
      <c r="J7828" s="12" t="s">
        <v>29515</v>
      </c>
      <c r="K7828" s="15">
        <v>0</v>
      </c>
      <c r="L7828" s="13" t="s">
        <v>14</v>
      </c>
      <c r="M7828" s="7">
        <v>1</v>
      </c>
      <c r="N7828" s="14"/>
    </row>
    <row r="7829" spans="1:14" ht="47.25">
      <c r="A7829" s="6">
        <v>7828</v>
      </c>
      <c r="B7829" s="8" t="s">
        <v>29481</v>
      </c>
      <c r="C7829" s="9" t="s">
        <v>29517</v>
      </c>
      <c r="D7829" s="10" t="s">
        <v>29518</v>
      </c>
      <c r="E7829" s="11" t="s">
        <v>29527</v>
      </c>
      <c r="F7829" s="6">
        <v>435375</v>
      </c>
      <c r="G7829" s="6" t="s">
        <v>848</v>
      </c>
      <c r="H7829" s="16">
        <v>12988241</v>
      </c>
      <c r="I7829" s="12"/>
      <c r="J7829" s="12" t="s">
        <v>16461</v>
      </c>
      <c r="K7829" s="15">
        <v>5741834</v>
      </c>
      <c r="L7829" s="13" t="s">
        <v>14</v>
      </c>
      <c r="M7829" s="7">
        <v>1</v>
      </c>
      <c r="N7829" s="14"/>
    </row>
    <row r="7830" spans="1:14" ht="126">
      <c r="A7830" s="6">
        <v>7829</v>
      </c>
      <c r="B7830" s="8" t="s">
        <v>29481</v>
      </c>
      <c r="C7830" s="9" t="s">
        <v>29528</v>
      </c>
      <c r="D7830" s="10" t="s">
        <v>29529</v>
      </c>
      <c r="E7830" s="11" t="s">
        <v>29530</v>
      </c>
      <c r="F7830" s="6">
        <v>475760</v>
      </c>
      <c r="G7830" s="6" t="s">
        <v>27172</v>
      </c>
      <c r="H7830" s="16">
        <v>4627000</v>
      </c>
      <c r="I7830" s="12" t="s">
        <v>2853</v>
      </c>
      <c r="J7830" s="12" t="s">
        <v>4460</v>
      </c>
      <c r="K7830" s="15">
        <v>0</v>
      </c>
      <c r="L7830" s="13" t="s">
        <v>14</v>
      </c>
      <c r="M7830" s="7">
        <v>1</v>
      </c>
      <c r="N7830" s="14"/>
    </row>
    <row r="7831" spans="1:14" ht="94.5">
      <c r="A7831" s="6">
        <v>7830</v>
      </c>
      <c r="B7831" s="8" t="s">
        <v>29481</v>
      </c>
      <c r="C7831" s="9" t="s">
        <v>29531</v>
      </c>
      <c r="D7831" s="10" t="s">
        <v>29532</v>
      </c>
      <c r="E7831" s="11" t="s">
        <v>29533</v>
      </c>
      <c r="F7831" s="6">
        <v>435383</v>
      </c>
      <c r="G7831" s="6" t="s">
        <v>27172</v>
      </c>
      <c r="H7831" s="16">
        <v>3687000</v>
      </c>
      <c r="I7831" s="12" t="s">
        <v>63</v>
      </c>
      <c r="J7831" s="12" t="s">
        <v>292</v>
      </c>
      <c r="K7831" s="15">
        <v>0</v>
      </c>
      <c r="L7831" s="13" t="s">
        <v>14</v>
      </c>
      <c r="M7831" s="7">
        <v>1</v>
      </c>
      <c r="N7831" s="14"/>
    </row>
    <row r="7832" spans="1:14" ht="110.25">
      <c r="A7832" s="6">
        <v>7831</v>
      </c>
      <c r="B7832" s="8" t="s">
        <v>29481</v>
      </c>
      <c r="C7832" s="9" t="s">
        <v>29531</v>
      </c>
      <c r="D7832" s="10" t="s">
        <v>29532</v>
      </c>
      <c r="E7832" s="11" t="s">
        <v>29534</v>
      </c>
      <c r="F7832" s="6">
        <v>294695</v>
      </c>
      <c r="G7832" s="6" t="s">
        <v>27172</v>
      </c>
      <c r="H7832" s="16">
        <v>6740000</v>
      </c>
      <c r="I7832" s="12" t="s">
        <v>29535</v>
      </c>
      <c r="J7832" s="12" t="s">
        <v>2927</v>
      </c>
      <c r="K7832" s="15">
        <v>3276000</v>
      </c>
      <c r="L7832" s="13" t="s">
        <v>14</v>
      </c>
      <c r="M7832" s="7">
        <v>1</v>
      </c>
      <c r="N7832" s="14"/>
    </row>
    <row r="7833" spans="1:14" ht="252">
      <c r="A7833" s="6">
        <v>7832</v>
      </c>
      <c r="B7833" s="8" t="s">
        <v>29481</v>
      </c>
      <c r="C7833" s="9" t="s">
        <v>29536</v>
      </c>
      <c r="D7833" s="10" t="s">
        <v>12394</v>
      </c>
      <c r="E7833" s="11" t="s">
        <v>29537</v>
      </c>
      <c r="F7833" s="6">
        <v>302999</v>
      </c>
      <c r="G7833" s="6" t="s">
        <v>27172</v>
      </c>
      <c r="H7833" s="16">
        <v>21940000</v>
      </c>
      <c r="I7833" s="12" t="s">
        <v>29538</v>
      </c>
      <c r="J7833" s="12" t="s">
        <v>29539</v>
      </c>
      <c r="K7833" s="15">
        <v>10041000</v>
      </c>
      <c r="L7833" s="13" t="s">
        <v>14</v>
      </c>
      <c r="M7833" s="7">
        <v>1</v>
      </c>
      <c r="N7833" s="14"/>
    </row>
    <row r="7834" spans="1:14" ht="173.25">
      <c r="A7834" s="6">
        <v>7833</v>
      </c>
      <c r="B7834" s="8" t="s">
        <v>29481</v>
      </c>
      <c r="C7834" s="9" t="s">
        <v>29536</v>
      </c>
      <c r="D7834" s="10" t="s">
        <v>12394</v>
      </c>
      <c r="E7834" s="11" t="s">
        <v>29540</v>
      </c>
      <c r="F7834" s="6">
        <v>221444</v>
      </c>
      <c r="G7834" s="6" t="s">
        <v>27172</v>
      </c>
      <c r="H7834" s="16">
        <v>21862000</v>
      </c>
      <c r="I7834" s="12" t="s">
        <v>29538</v>
      </c>
      <c r="J7834" s="12" t="s">
        <v>29539</v>
      </c>
      <c r="K7834" s="15">
        <v>15217000</v>
      </c>
      <c r="L7834" s="13" t="s">
        <v>14</v>
      </c>
      <c r="M7834" s="7">
        <v>1</v>
      </c>
      <c r="N7834" s="14"/>
    </row>
    <row r="7835" spans="1:14" ht="94.5">
      <c r="A7835" s="6">
        <v>7834</v>
      </c>
      <c r="B7835" s="8" t="s">
        <v>29481</v>
      </c>
      <c r="C7835" s="9" t="s">
        <v>29536</v>
      </c>
      <c r="D7835" s="10" t="s">
        <v>12394</v>
      </c>
      <c r="E7835" s="11" t="s">
        <v>29541</v>
      </c>
      <c r="F7835" s="6">
        <v>294683</v>
      </c>
      <c r="G7835" s="6" t="s">
        <v>27172</v>
      </c>
      <c r="H7835" s="16">
        <v>22747000</v>
      </c>
      <c r="I7835" s="12" t="s">
        <v>29538</v>
      </c>
      <c r="J7835" s="12" t="s">
        <v>29539</v>
      </c>
      <c r="K7835" s="15">
        <v>14339000</v>
      </c>
      <c r="L7835" s="13" t="s">
        <v>14</v>
      </c>
      <c r="M7835" s="7">
        <v>1</v>
      </c>
      <c r="N7835" s="14"/>
    </row>
    <row r="7836" spans="1:14" ht="141.75">
      <c r="A7836" s="6">
        <v>7835</v>
      </c>
      <c r="B7836" s="8" t="s">
        <v>29481</v>
      </c>
      <c r="C7836" s="9" t="s">
        <v>29536</v>
      </c>
      <c r="D7836" s="10" t="s">
        <v>12394</v>
      </c>
      <c r="E7836" s="11" t="s">
        <v>29542</v>
      </c>
      <c r="F7836" s="6">
        <v>294687</v>
      </c>
      <c r="G7836" s="6" t="s">
        <v>27172</v>
      </c>
      <c r="H7836" s="16">
        <v>12372000</v>
      </c>
      <c r="I7836" s="12" t="s">
        <v>29538</v>
      </c>
      <c r="J7836" s="12" t="s">
        <v>29539</v>
      </c>
      <c r="K7836" s="15">
        <v>4815000</v>
      </c>
      <c r="L7836" s="13" t="s">
        <v>14</v>
      </c>
      <c r="M7836" s="7">
        <v>1</v>
      </c>
      <c r="N7836" s="14"/>
    </row>
    <row r="7837" spans="1:14" ht="110.25">
      <c r="A7837" s="6">
        <v>7836</v>
      </c>
      <c r="B7837" s="8" t="s">
        <v>29481</v>
      </c>
      <c r="C7837" s="9" t="s">
        <v>29536</v>
      </c>
      <c r="D7837" s="10" t="s">
        <v>12394</v>
      </c>
      <c r="E7837" s="11" t="s">
        <v>29543</v>
      </c>
      <c r="F7837" s="6">
        <v>294705</v>
      </c>
      <c r="G7837" s="6" t="s">
        <v>27172</v>
      </c>
      <c r="H7837" s="16">
        <v>12157000</v>
      </c>
      <c r="I7837" s="12" t="s">
        <v>29538</v>
      </c>
      <c r="J7837" s="12" t="s">
        <v>29539</v>
      </c>
      <c r="K7837" s="15">
        <v>9275000</v>
      </c>
      <c r="L7837" s="13" t="s">
        <v>14</v>
      </c>
      <c r="M7837" s="7">
        <v>1</v>
      </c>
      <c r="N7837" s="14"/>
    </row>
    <row r="7838" spans="1:14" ht="283.5">
      <c r="A7838" s="6">
        <v>7837</v>
      </c>
      <c r="B7838" s="8" t="s">
        <v>29481</v>
      </c>
      <c r="C7838" s="9" t="s">
        <v>29536</v>
      </c>
      <c r="D7838" s="10" t="s">
        <v>12394</v>
      </c>
      <c r="E7838" s="11" t="s">
        <v>29544</v>
      </c>
      <c r="F7838" s="6">
        <v>337718</v>
      </c>
      <c r="G7838" s="6" t="s">
        <v>27172</v>
      </c>
      <c r="H7838" s="16">
        <v>19720000</v>
      </c>
      <c r="I7838" s="12" t="s">
        <v>17079</v>
      </c>
      <c r="J7838" s="12" t="s">
        <v>2972</v>
      </c>
      <c r="K7838" s="15">
        <v>12853000</v>
      </c>
      <c r="L7838" s="13" t="s">
        <v>14</v>
      </c>
      <c r="M7838" s="7">
        <v>1</v>
      </c>
      <c r="N7838" s="14"/>
    </row>
    <row r="7839" spans="1:14" ht="220.5">
      <c r="A7839" s="6">
        <v>7838</v>
      </c>
      <c r="B7839" s="8" t="s">
        <v>29481</v>
      </c>
      <c r="C7839" s="9" t="s">
        <v>29536</v>
      </c>
      <c r="D7839" s="10" t="s">
        <v>12394</v>
      </c>
      <c r="E7839" s="11" t="s">
        <v>29545</v>
      </c>
      <c r="F7839" s="6">
        <v>337723</v>
      </c>
      <c r="G7839" s="6" t="s">
        <v>27172</v>
      </c>
      <c r="H7839" s="16">
        <v>19124000</v>
      </c>
      <c r="I7839" s="12" t="s">
        <v>17079</v>
      </c>
      <c r="J7839" s="12" t="s">
        <v>2972</v>
      </c>
      <c r="K7839" s="15">
        <v>0</v>
      </c>
      <c r="L7839" s="13" t="s">
        <v>14</v>
      </c>
      <c r="M7839" s="7">
        <v>1</v>
      </c>
      <c r="N7839" s="14"/>
    </row>
    <row r="7840" spans="1:14" ht="78.75">
      <c r="A7840" s="6">
        <v>7839</v>
      </c>
      <c r="B7840" s="8" t="s">
        <v>29481</v>
      </c>
      <c r="C7840" s="9" t="s">
        <v>29536</v>
      </c>
      <c r="D7840" s="10" t="s">
        <v>12394</v>
      </c>
      <c r="E7840" s="11" t="s">
        <v>29546</v>
      </c>
      <c r="F7840" s="6">
        <v>411286</v>
      </c>
      <c r="G7840" s="6" t="s">
        <v>801</v>
      </c>
      <c r="H7840" s="16">
        <v>24850000</v>
      </c>
      <c r="I7840" s="12" t="s">
        <v>584</v>
      </c>
      <c r="J7840" s="12" t="s">
        <v>350</v>
      </c>
      <c r="K7840" s="15">
        <v>0</v>
      </c>
      <c r="L7840" s="13" t="s">
        <v>14</v>
      </c>
      <c r="M7840" s="7">
        <v>1</v>
      </c>
      <c r="N7840" s="14"/>
    </row>
    <row r="7841" spans="1:14" ht="110.25">
      <c r="A7841" s="6">
        <v>7840</v>
      </c>
      <c r="B7841" s="8" t="s">
        <v>29481</v>
      </c>
      <c r="C7841" s="9" t="s">
        <v>29547</v>
      </c>
      <c r="D7841" s="10" t="s">
        <v>29548</v>
      </c>
      <c r="E7841" s="11" t="s">
        <v>29549</v>
      </c>
      <c r="F7841" s="6">
        <v>394309</v>
      </c>
      <c r="G7841" s="6" t="s">
        <v>27172</v>
      </c>
      <c r="H7841" s="16">
        <v>29361000</v>
      </c>
      <c r="I7841" s="12" t="s">
        <v>28021</v>
      </c>
      <c r="J7841" s="12" t="s">
        <v>12722</v>
      </c>
      <c r="K7841" s="15">
        <v>0</v>
      </c>
      <c r="L7841" s="13" t="s">
        <v>14</v>
      </c>
      <c r="M7841" s="7">
        <v>1</v>
      </c>
      <c r="N7841" s="14"/>
    </row>
    <row r="7842" spans="1:14" ht="63">
      <c r="A7842" s="6">
        <v>7841</v>
      </c>
      <c r="B7842" s="8" t="s">
        <v>29481</v>
      </c>
      <c r="C7842" s="9" t="s">
        <v>29550</v>
      </c>
      <c r="D7842" s="10" t="s">
        <v>29551</v>
      </c>
      <c r="E7842" s="11" t="s">
        <v>29552</v>
      </c>
      <c r="F7842" s="6">
        <v>355161</v>
      </c>
      <c r="G7842" s="6" t="s">
        <v>27172</v>
      </c>
      <c r="H7842" s="16">
        <v>4461000</v>
      </c>
      <c r="I7842" s="12" t="s">
        <v>27929</v>
      </c>
      <c r="J7842" s="12" t="s">
        <v>407</v>
      </c>
      <c r="K7842" s="15">
        <v>1400000</v>
      </c>
      <c r="L7842" s="13" t="s">
        <v>14</v>
      </c>
      <c r="M7842" s="7">
        <v>1</v>
      </c>
      <c r="N7842" s="14"/>
    </row>
    <row r="7843" spans="1:14" ht="94.5">
      <c r="A7843" s="6">
        <v>7842</v>
      </c>
      <c r="B7843" s="8" t="s">
        <v>29481</v>
      </c>
      <c r="C7843" s="9" t="s">
        <v>29553</v>
      </c>
      <c r="D7843" s="10" t="s">
        <v>29554</v>
      </c>
      <c r="E7843" s="11" t="s">
        <v>29555</v>
      </c>
      <c r="F7843" s="6">
        <v>355162</v>
      </c>
      <c r="G7843" s="6" t="s">
        <v>27172</v>
      </c>
      <c r="H7843" s="16">
        <v>8943000</v>
      </c>
      <c r="I7843" s="12" t="s">
        <v>29493</v>
      </c>
      <c r="J7843" s="12" t="s">
        <v>9833</v>
      </c>
      <c r="K7843" s="15">
        <v>5192000</v>
      </c>
      <c r="L7843" s="13" t="s">
        <v>14</v>
      </c>
      <c r="M7843" s="7">
        <v>1</v>
      </c>
      <c r="N7843" s="14"/>
    </row>
    <row r="7844" spans="1:14" ht="78.75">
      <c r="A7844" s="6">
        <v>7843</v>
      </c>
      <c r="B7844" s="8" t="s">
        <v>29481</v>
      </c>
      <c r="C7844" s="9" t="s">
        <v>29556</v>
      </c>
      <c r="D7844" s="10" t="s">
        <v>29557</v>
      </c>
      <c r="E7844" s="11" t="s">
        <v>29558</v>
      </c>
      <c r="F7844" s="6">
        <v>355163</v>
      </c>
      <c r="G7844" s="6" t="s">
        <v>27172</v>
      </c>
      <c r="H7844" s="16">
        <v>5916000</v>
      </c>
      <c r="I7844" s="12" t="s">
        <v>29493</v>
      </c>
      <c r="J7844" s="12" t="s">
        <v>29559</v>
      </c>
      <c r="K7844" s="15">
        <v>4255000</v>
      </c>
      <c r="L7844" s="13" t="s">
        <v>14</v>
      </c>
      <c r="M7844" s="7">
        <v>1</v>
      </c>
      <c r="N7844" s="14"/>
    </row>
    <row r="7845" spans="1:14" ht="63">
      <c r="A7845" s="6">
        <v>7844</v>
      </c>
      <c r="B7845" s="8" t="s">
        <v>29481</v>
      </c>
      <c r="C7845" s="9" t="s">
        <v>29560</v>
      </c>
      <c r="D7845" s="10" t="s">
        <v>29561</v>
      </c>
      <c r="E7845" s="11" t="s">
        <v>29562</v>
      </c>
      <c r="F7845" s="6">
        <v>382949</v>
      </c>
      <c r="G7845" s="6" t="s">
        <v>27172</v>
      </c>
      <c r="H7845" s="16">
        <v>4511000</v>
      </c>
      <c r="I7845" s="12" t="s">
        <v>16492</v>
      </c>
      <c r="J7845" s="12" t="s">
        <v>148</v>
      </c>
      <c r="K7845" s="15">
        <v>0</v>
      </c>
      <c r="L7845" s="13" t="s">
        <v>14</v>
      </c>
      <c r="M7845" s="7">
        <v>1</v>
      </c>
      <c r="N7845" s="14"/>
    </row>
    <row r="7846" spans="1:14" ht="63">
      <c r="A7846" s="6">
        <v>7845</v>
      </c>
      <c r="B7846" s="8" t="s">
        <v>29481</v>
      </c>
      <c r="C7846" s="9" t="s">
        <v>29563</v>
      </c>
      <c r="D7846" s="10" t="s">
        <v>29564</v>
      </c>
      <c r="E7846" s="11" t="s">
        <v>29565</v>
      </c>
      <c r="F7846" s="6">
        <v>411283</v>
      </c>
      <c r="G7846" s="6" t="s">
        <v>27172</v>
      </c>
      <c r="H7846" s="16">
        <v>5331000</v>
      </c>
      <c r="I7846" s="12" t="s">
        <v>147</v>
      </c>
      <c r="J7846" s="12" t="s">
        <v>12722</v>
      </c>
      <c r="K7846" s="15">
        <v>0</v>
      </c>
      <c r="L7846" s="13" t="s">
        <v>14</v>
      </c>
      <c r="M7846" s="7">
        <v>1</v>
      </c>
      <c r="N7846" s="14"/>
    </row>
    <row r="7847" spans="1:14" ht="47.25">
      <c r="A7847" s="6">
        <v>7846</v>
      </c>
      <c r="B7847" s="8" t="s">
        <v>29481</v>
      </c>
      <c r="C7847" s="9" t="s">
        <v>29566</v>
      </c>
      <c r="D7847" s="10" t="s">
        <v>29567</v>
      </c>
      <c r="E7847" s="11" t="s">
        <v>29568</v>
      </c>
      <c r="F7847" s="6">
        <v>411284</v>
      </c>
      <c r="G7847" s="6" t="s">
        <v>27172</v>
      </c>
      <c r="H7847" s="16">
        <v>3854000</v>
      </c>
      <c r="I7847" s="12" t="s">
        <v>181</v>
      </c>
      <c r="J7847" s="12" t="s">
        <v>160</v>
      </c>
      <c r="K7847" s="15">
        <v>1948000</v>
      </c>
      <c r="L7847" s="13" t="s">
        <v>14</v>
      </c>
      <c r="M7847" s="7">
        <v>1</v>
      </c>
      <c r="N7847" s="14"/>
    </row>
    <row r="7848" spans="1:14" ht="78.75">
      <c r="A7848" s="6">
        <v>7847</v>
      </c>
      <c r="B7848" s="8" t="s">
        <v>29481</v>
      </c>
      <c r="C7848" s="9" t="s">
        <v>29569</v>
      </c>
      <c r="D7848" s="10" t="s">
        <v>29570</v>
      </c>
      <c r="E7848" s="11" t="s">
        <v>29571</v>
      </c>
      <c r="F7848" s="6">
        <v>435381</v>
      </c>
      <c r="G7848" s="6" t="s">
        <v>27172</v>
      </c>
      <c r="H7848" s="16">
        <v>8142000</v>
      </c>
      <c r="I7848" s="12" t="s">
        <v>584</v>
      </c>
      <c r="J7848" s="12" t="s">
        <v>912</v>
      </c>
      <c r="K7848" s="15">
        <v>0</v>
      </c>
      <c r="L7848" s="13" t="s">
        <v>14</v>
      </c>
      <c r="M7848" s="7">
        <v>1</v>
      </c>
      <c r="N7848" s="14"/>
    </row>
    <row r="7849" spans="1:14" ht="94.5">
      <c r="A7849" s="6">
        <v>7848</v>
      </c>
      <c r="B7849" s="8" t="s">
        <v>29481</v>
      </c>
      <c r="C7849" s="9" t="s">
        <v>29569</v>
      </c>
      <c r="D7849" s="10" t="s">
        <v>29570</v>
      </c>
      <c r="E7849" s="11" t="s">
        <v>29572</v>
      </c>
      <c r="F7849" s="6">
        <v>394211</v>
      </c>
      <c r="G7849" s="6" t="s">
        <v>794</v>
      </c>
      <c r="H7849" s="16">
        <v>14132097</v>
      </c>
      <c r="I7849" s="12" t="s">
        <v>152</v>
      </c>
      <c r="J7849" s="12" t="s">
        <v>417</v>
      </c>
      <c r="K7849" s="15">
        <v>0</v>
      </c>
      <c r="L7849" s="13" t="s">
        <v>14</v>
      </c>
      <c r="M7849" s="7">
        <v>1</v>
      </c>
      <c r="N7849" s="14"/>
    </row>
    <row r="7850" spans="1:14" ht="63">
      <c r="A7850" s="6">
        <v>7849</v>
      </c>
      <c r="B7850" s="8" t="s">
        <v>29481</v>
      </c>
      <c r="C7850" s="9" t="s">
        <v>29573</v>
      </c>
      <c r="D7850" s="10" t="s">
        <v>29574</v>
      </c>
      <c r="E7850" s="11" t="s">
        <v>29575</v>
      </c>
      <c r="F7850" s="6">
        <v>435385</v>
      </c>
      <c r="G7850" s="6" t="s">
        <v>27172</v>
      </c>
      <c r="H7850" s="16">
        <v>7478000</v>
      </c>
      <c r="I7850" s="12" t="s">
        <v>63</v>
      </c>
      <c r="J7850" s="12" t="s">
        <v>292</v>
      </c>
      <c r="K7850" s="15">
        <v>0</v>
      </c>
      <c r="L7850" s="13" t="s">
        <v>14</v>
      </c>
      <c r="M7850" s="7">
        <v>1</v>
      </c>
      <c r="N7850" s="14"/>
    </row>
    <row r="7851" spans="1:14" ht="78.75">
      <c r="A7851" s="6">
        <v>7850</v>
      </c>
      <c r="B7851" s="8" t="s">
        <v>29481</v>
      </c>
      <c r="C7851" s="9" t="s">
        <v>29576</v>
      </c>
      <c r="D7851" s="10" t="s">
        <v>29577</v>
      </c>
      <c r="E7851" s="11" t="s">
        <v>29578</v>
      </c>
      <c r="F7851" s="6">
        <v>435386</v>
      </c>
      <c r="G7851" s="6" t="s">
        <v>27172</v>
      </c>
      <c r="H7851" s="16">
        <v>7503000</v>
      </c>
      <c r="I7851" s="12" t="s">
        <v>584</v>
      </c>
      <c r="J7851" s="12" t="s">
        <v>318</v>
      </c>
      <c r="K7851" s="15">
        <v>0</v>
      </c>
      <c r="L7851" s="13" t="s">
        <v>14</v>
      </c>
      <c r="M7851" s="7">
        <v>1</v>
      </c>
      <c r="N7851" s="14"/>
    </row>
    <row r="7852" spans="1:14" ht="63">
      <c r="A7852" s="6">
        <v>7851</v>
      </c>
      <c r="B7852" s="8" t="s">
        <v>29481</v>
      </c>
      <c r="C7852" s="9" t="s">
        <v>29579</v>
      </c>
      <c r="D7852" s="10" t="s">
        <v>29580</v>
      </c>
      <c r="E7852" s="11" t="s">
        <v>29581</v>
      </c>
      <c r="F7852" s="6">
        <v>463628</v>
      </c>
      <c r="G7852" s="6" t="s">
        <v>27172</v>
      </c>
      <c r="H7852" s="16">
        <v>7904000</v>
      </c>
      <c r="I7852" s="12" t="s">
        <v>11637</v>
      </c>
      <c r="J7852" s="12" t="s">
        <v>29515</v>
      </c>
      <c r="K7852" s="15">
        <v>0</v>
      </c>
      <c r="L7852" s="13" t="s">
        <v>14</v>
      </c>
      <c r="M7852" s="7">
        <v>1</v>
      </c>
      <c r="N7852" s="14"/>
    </row>
    <row r="7853" spans="1:14" ht="63">
      <c r="A7853" s="6">
        <v>7852</v>
      </c>
      <c r="B7853" s="8" t="s">
        <v>29481</v>
      </c>
      <c r="C7853" s="9" t="s">
        <v>29582</v>
      </c>
      <c r="D7853" s="10" t="s">
        <v>29583</v>
      </c>
      <c r="E7853" s="11" t="s">
        <v>29584</v>
      </c>
      <c r="F7853" s="6">
        <v>463629</v>
      </c>
      <c r="G7853" s="6" t="s">
        <v>27172</v>
      </c>
      <c r="H7853" s="16">
        <v>5712000</v>
      </c>
      <c r="I7853" s="12" t="s">
        <v>11637</v>
      </c>
      <c r="J7853" s="12" t="s">
        <v>29515</v>
      </c>
      <c r="K7853" s="15">
        <v>0</v>
      </c>
      <c r="L7853" s="13" t="s">
        <v>14</v>
      </c>
      <c r="M7853" s="7">
        <v>1</v>
      </c>
      <c r="N7853" s="14"/>
    </row>
    <row r="7854" spans="1:14" ht="63">
      <c r="A7854" s="6">
        <v>7853</v>
      </c>
      <c r="B7854" s="8" t="s">
        <v>29481</v>
      </c>
      <c r="C7854" s="9" t="s">
        <v>29585</v>
      </c>
      <c r="D7854" s="10" t="s">
        <v>29586</v>
      </c>
      <c r="E7854" s="11" t="s">
        <v>29587</v>
      </c>
      <c r="F7854" s="6">
        <v>463631</v>
      </c>
      <c r="G7854" s="6" t="s">
        <v>27172</v>
      </c>
      <c r="H7854" s="16">
        <v>5020000</v>
      </c>
      <c r="I7854" s="12" t="s">
        <v>11637</v>
      </c>
      <c r="J7854" s="12" t="s">
        <v>29515</v>
      </c>
      <c r="K7854" s="15">
        <v>0</v>
      </c>
      <c r="L7854" s="13" t="s">
        <v>14</v>
      </c>
      <c r="M7854" s="7">
        <v>1</v>
      </c>
      <c r="N7854" s="14"/>
    </row>
    <row r="7855" spans="1:14" ht="63">
      <c r="A7855" s="6">
        <v>7854</v>
      </c>
      <c r="B7855" s="8" t="s">
        <v>29481</v>
      </c>
      <c r="C7855" s="9" t="s">
        <v>29588</v>
      </c>
      <c r="D7855" s="10" t="s">
        <v>29589</v>
      </c>
      <c r="E7855" s="11" t="s">
        <v>29590</v>
      </c>
      <c r="F7855" s="6">
        <v>463632</v>
      </c>
      <c r="G7855" s="6" t="s">
        <v>27172</v>
      </c>
      <c r="H7855" s="16">
        <v>6503000</v>
      </c>
      <c r="I7855" s="12" t="s">
        <v>16561</v>
      </c>
      <c r="J7855" s="12" t="s">
        <v>29591</v>
      </c>
      <c r="K7855" s="15">
        <v>0</v>
      </c>
      <c r="L7855" s="13" t="s">
        <v>14</v>
      </c>
      <c r="M7855" s="7">
        <v>1</v>
      </c>
      <c r="N7855" s="14"/>
    </row>
    <row r="7856" spans="1:14" ht="110.25">
      <c r="A7856" s="6">
        <v>7855</v>
      </c>
      <c r="B7856" s="8" t="s">
        <v>29481</v>
      </c>
      <c r="C7856" s="9" t="s">
        <v>29592</v>
      </c>
      <c r="D7856" s="10" t="s">
        <v>29593</v>
      </c>
      <c r="E7856" s="11" t="s">
        <v>29594</v>
      </c>
      <c r="F7856" s="6">
        <v>294673</v>
      </c>
      <c r="G7856" s="6" t="s">
        <v>27172</v>
      </c>
      <c r="H7856" s="16">
        <v>3838000</v>
      </c>
      <c r="I7856" s="12" t="s">
        <v>252</v>
      </c>
      <c r="J7856" s="12" t="s">
        <v>27612</v>
      </c>
      <c r="K7856" s="15">
        <v>1934000</v>
      </c>
      <c r="L7856" s="13" t="s">
        <v>14</v>
      </c>
      <c r="M7856" s="7">
        <v>1</v>
      </c>
      <c r="N7856" s="14"/>
    </row>
    <row r="7857" spans="1:14" ht="94.5">
      <c r="A7857" s="6">
        <v>7856</v>
      </c>
      <c r="B7857" s="8" t="s">
        <v>29481</v>
      </c>
      <c r="C7857" s="9" t="s">
        <v>29592</v>
      </c>
      <c r="D7857" s="10" t="s">
        <v>29593</v>
      </c>
      <c r="E7857" s="11" t="s">
        <v>29595</v>
      </c>
      <c r="F7857" s="6">
        <v>294685</v>
      </c>
      <c r="G7857" s="6" t="s">
        <v>27172</v>
      </c>
      <c r="H7857" s="16">
        <v>2891000</v>
      </c>
      <c r="I7857" s="12" t="s">
        <v>252</v>
      </c>
      <c r="J7857" s="12" t="s">
        <v>11819</v>
      </c>
      <c r="K7857" s="15">
        <v>2020000</v>
      </c>
      <c r="L7857" s="13" t="s">
        <v>14</v>
      </c>
      <c r="M7857" s="7">
        <v>1</v>
      </c>
      <c r="N7857" s="14"/>
    </row>
    <row r="7858" spans="1:14" ht="94.5">
      <c r="A7858" s="6">
        <v>7857</v>
      </c>
      <c r="B7858" s="8" t="s">
        <v>29481</v>
      </c>
      <c r="C7858" s="9" t="s">
        <v>29596</v>
      </c>
      <c r="D7858" s="10" t="s">
        <v>29597</v>
      </c>
      <c r="E7858" s="11" t="s">
        <v>29598</v>
      </c>
      <c r="F7858" s="6">
        <v>294676</v>
      </c>
      <c r="G7858" s="6" t="s">
        <v>27172</v>
      </c>
      <c r="H7858" s="16">
        <v>5302000</v>
      </c>
      <c r="I7858" s="12" t="s">
        <v>252</v>
      </c>
      <c r="J7858" s="12" t="s">
        <v>27612</v>
      </c>
      <c r="K7858" s="15">
        <v>4399000</v>
      </c>
      <c r="L7858" s="13" t="s">
        <v>14</v>
      </c>
      <c r="M7858" s="7">
        <v>1</v>
      </c>
      <c r="N7858" s="14"/>
    </row>
    <row r="7859" spans="1:14" ht="110.25">
      <c r="A7859" s="6">
        <v>7858</v>
      </c>
      <c r="B7859" s="8" t="s">
        <v>29481</v>
      </c>
      <c r="C7859" s="9" t="s">
        <v>29596</v>
      </c>
      <c r="D7859" s="10" t="s">
        <v>29597</v>
      </c>
      <c r="E7859" s="11" t="s">
        <v>29599</v>
      </c>
      <c r="F7859" s="6">
        <v>294686</v>
      </c>
      <c r="G7859" s="6" t="s">
        <v>27172</v>
      </c>
      <c r="H7859" s="16">
        <v>6876000</v>
      </c>
      <c r="I7859" s="12" t="s">
        <v>252</v>
      </c>
      <c r="J7859" s="12" t="s">
        <v>27612</v>
      </c>
      <c r="K7859" s="15">
        <v>0</v>
      </c>
      <c r="L7859" s="13" t="s">
        <v>14</v>
      </c>
      <c r="M7859" s="7">
        <v>1</v>
      </c>
      <c r="N7859" s="14"/>
    </row>
    <row r="7860" spans="1:14" ht="94.5">
      <c r="A7860" s="6">
        <v>7859</v>
      </c>
      <c r="B7860" s="8" t="s">
        <v>29481</v>
      </c>
      <c r="C7860" s="9" t="s">
        <v>29600</v>
      </c>
      <c r="D7860" s="10" t="s">
        <v>29601</v>
      </c>
      <c r="E7860" s="11" t="s">
        <v>29602</v>
      </c>
      <c r="F7860" s="6">
        <v>294678</v>
      </c>
      <c r="G7860" s="6" t="s">
        <v>27172</v>
      </c>
      <c r="H7860" s="16">
        <v>8059000</v>
      </c>
      <c r="I7860" s="12" t="s">
        <v>27617</v>
      </c>
      <c r="J7860" s="12" t="s">
        <v>27974</v>
      </c>
      <c r="K7860" s="15">
        <v>3350000</v>
      </c>
      <c r="L7860" s="13" t="s">
        <v>14</v>
      </c>
      <c r="M7860" s="7">
        <v>1</v>
      </c>
      <c r="N7860" s="14"/>
    </row>
    <row r="7861" spans="1:14" ht="126">
      <c r="A7861" s="6">
        <v>7860</v>
      </c>
      <c r="B7861" s="8" t="s">
        <v>29481</v>
      </c>
      <c r="C7861" s="9" t="s">
        <v>29603</v>
      </c>
      <c r="D7861" s="10" t="s">
        <v>29604</v>
      </c>
      <c r="E7861" s="11" t="s">
        <v>29605</v>
      </c>
      <c r="F7861" s="6">
        <v>294688</v>
      </c>
      <c r="G7861" s="6" t="s">
        <v>27172</v>
      </c>
      <c r="H7861" s="16">
        <v>7095000</v>
      </c>
      <c r="I7861" s="12" t="s">
        <v>29535</v>
      </c>
      <c r="J7861" s="12" t="s">
        <v>2927</v>
      </c>
      <c r="K7861" s="15">
        <v>1105000</v>
      </c>
      <c r="L7861" s="13" t="s">
        <v>14</v>
      </c>
      <c r="M7861" s="7">
        <v>1</v>
      </c>
      <c r="N7861" s="14"/>
    </row>
    <row r="7862" spans="1:14" ht="126">
      <c r="A7862" s="6">
        <v>7861</v>
      </c>
      <c r="B7862" s="8" t="s">
        <v>29481</v>
      </c>
      <c r="C7862" s="9" t="s">
        <v>29606</v>
      </c>
      <c r="D7862" s="10" t="s">
        <v>29607</v>
      </c>
      <c r="E7862" s="11" t="s">
        <v>29608</v>
      </c>
      <c r="F7862" s="6">
        <v>294690</v>
      </c>
      <c r="G7862" s="6" t="s">
        <v>27172</v>
      </c>
      <c r="H7862" s="16">
        <v>6326000</v>
      </c>
      <c r="I7862" s="12" t="s">
        <v>16368</v>
      </c>
      <c r="J7862" s="12" t="s">
        <v>29609</v>
      </c>
      <c r="K7862" s="15">
        <v>4677000</v>
      </c>
      <c r="L7862" s="13" t="s">
        <v>14</v>
      </c>
      <c r="M7862" s="7">
        <v>1</v>
      </c>
      <c r="N7862" s="14"/>
    </row>
    <row r="7863" spans="1:14" ht="47.25">
      <c r="A7863" s="6">
        <v>7862</v>
      </c>
      <c r="B7863" s="8" t="s">
        <v>29481</v>
      </c>
      <c r="C7863" s="9" t="s">
        <v>29606</v>
      </c>
      <c r="D7863" s="10" t="s">
        <v>29607</v>
      </c>
      <c r="E7863" s="11" t="s">
        <v>29610</v>
      </c>
      <c r="F7863" s="6">
        <v>367234</v>
      </c>
      <c r="G7863" s="6" t="s">
        <v>77</v>
      </c>
      <c r="H7863" s="16">
        <v>5550850</v>
      </c>
      <c r="I7863" s="12" t="s">
        <v>466</v>
      </c>
      <c r="J7863" s="12" t="s">
        <v>29611</v>
      </c>
      <c r="K7863" s="15">
        <v>0</v>
      </c>
      <c r="L7863" s="13" t="s">
        <v>14</v>
      </c>
      <c r="M7863" s="7">
        <v>1</v>
      </c>
      <c r="N7863" s="14"/>
    </row>
    <row r="7864" spans="1:14" ht="47.25">
      <c r="A7864" s="6">
        <v>7863</v>
      </c>
      <c r="B7864" s="8" t="s">
        <v>29481</v>
      </c>
      <c r="C7864" s="9" t="s">
        <v>29606</v>
      </c>
      <c r="D7864" s="10" t="s">
        <v>29607</v>
      </c>
      <c r="E7864" s="11" t="s">
        <v>29612</v>
      </c>
      <c r="F7864" s="6">
        <v>498828</v>
      </c>
      <c r="G7864" s="6" t="s">
        <v>608</v>
      </c>
      <c r="H7864" s="16">
        <v>3911925</v>
      </c>
      <c r="I7864" s="12" t="s">
        <v>4338</v>
      </c>
      <c r="J7864" s="12" t="s">
        <v>16660</v>
      </c>
      <c r="K7864" s="15">
        <v>0</v>
      </c>
      <c r="L7864" s="13" t="s">
        <v>14</v>
      </c>
      <c r="M7864" s="7">
        <v>1</v>
      </c>
      <c r="N7864" s="14"/>
    </row>
    <row r="7865" spans="1:14" ht="94.5">
      <c r="A7865" s="6">
        <v>7864</v>
      </c>
      <c r="B7865" s="8" t="s">
        <v>29481</v>
      </c>
      <c r="C7865" s="9" t="s">
        <v>29613</v>
      </c>
      <c r="D7865" s="10" t="s">
        <v>3894</v>
      </c>
      <c r="E7865" s="11" t="s">
        <v>29614</v>
      </c>
      <c r="F7865" s="6">
        <v>337721</v>
      </c>
      <c r="G7865" s="6" t="s">
        <v>27172</v>
      </c>
      <c r="H7865" s="16">
        <v>21350000</v>
      </c>
      <c r="I7865" s="12" t="s">
        <v>17079</v>
      </c>
      <c r="J7865" s="12" t="s">
        <v>2972</v>
      </c>
      <c r="K7865" s="15">
        <v>0</v>
      </c>
      <c r="L7865" s="13" t="s">
        <v>14</v>
      </c>
      <c r="M7865" s="7">
        <v>1</v>
      </c>
      <c r="N7865" s="14"/>
    </row>
    <row r="7866" spans="1:14" ht="126">
      <c r="A7866" s="6">
        <v>7865</v>
      </c>
      <c r="B7866" s="8" t="s">
        <v>29481</v>
      </c>
      <c r="C7866" s="9" t="s">
        <v>29615</v>
      </c>
      <c r="D7866" s="10" t="s">
        <v>29616</v>
      </c>
      <c r="E7866" s="11" t="s">
        <v>29617</v>
      </c>
      <c r="F7866" s="6">
        <v>337724</v>
      </c>
      <c r="G7866" s="6" t="s">
        <v>27172</v>
      </c>
      <c r="H7866" s="16">
        <v>10400000</v>
      </c>
      <c r="I7866" s="12" t="s">
        <v>29618</v>
      </c>
      <c r="J7866" s="12" t="s">
        <v>79</v>
      </c>
      <c r="K7866" s="15">
        <v>0</v>
      </c>
      <c r="L7866" s="13" t="s">
        <v>14</v>
      </c>
      <c r="M7866" s="7">
        <v>1</v>
      </c>
      <c r="N7866" s="14"/>
    </row>
    <row r="7867" spans="1:14" ht="78.75">
      <c r="A7867" s="6">
        <v>7866</v>
      </c>
      <c r="B7867" s="8" t="s">
        <v>29481</v>
      </c>
      <c r="C7867" s="9" t="s">
        <v>29619</v>
      </c>
      <c r="D7867" s="10" t="s">
        <v>29620</v>
      </c>
      <c r="E7867" s="11" t="s">
        <v>29621</v>
      </c>
      <c r="F7867" s="6">
        <v>355169</v>
      </c>
      <c r="G7867" s="6" t="s">
        <v>27172</v>
      </c>
      <c r="H7867" s="16">
        <v>6483000</v>
      </c>
      <c r="I7867" s="12" t="s">
        <v>27929</v>
      </c>
      <c r="J7867" s="12" t="s">
        <v>407</v>
      </c>
      <c r="K7867" s="15">
        <v>1675000</v>
      </c>
      <c r="L7867" s="13" t="s">
        <v>14</v>
      </c>
      <c r="M7867" s="7">
        <v>1</v>
      </c>
      <c r="N7867" s="14"/>
    </row>
    <row r="7868" spans="1:14" ht="78.75">
      <c r="A7868" s="6">
        <v>7867</v>
      </c>
      <c r="B7868" s="8" t="s">
        <v>29481</v>
      </c>
      <c r="C7868" s="9" t="s">
        <v>29619</v>
      </c>
      <c r="D7868" s="10" t="s">
        <v>29620</v>
      </c>
      <c r="E7868" s="11" t="s">
        <v>29622</v>
      </c>
      <c r="F7868" s="6">
        <v>355170</v>
      </c>
      <c r="G7868" s="6" t="s">
        <v>27172</v>
      </c>
      <c r="H7868" s="16">
        <v>4786000</v>
      </c>
      <c r="I7868" s="12" t="s">
        <v>27929</v>
      </c>
      <c r="J7868" s="12" t="s">
        <v>407</v>
      </c>
      <c r="K7868" s="15">
        <v>2570000</v>
      </c>
      <c r="L7868" s="13" t="s">
        <v>14</v>
      </c>
      <c r="M7868" s="7">
        <v>1</v>
      </c>
      <c r="N7868" s="14"/>
    </row>
    <row r="7869" spans="1:14" ht="63">
      <c r="A7869" s="6">
        <v>7868</v>
      </c>
      <c r="B7869" s="8" t="s">
        <v>29481</v>
      </c>
      <c r="C7869" s="9" t="s">
        <v>29623</v>
      </c>
      <c r="D7869" s="10" t="s">
        <v>29624</v>
      </c>
      <c r="E7869" s="11" t="s">
        <v>29625</v>
      </c>
      <c r="F7869" s="6">
        <v>355176</v>
      </c>
      <c r="G7869" s="6" t="s">
        <v>27172</v>
      </c>
      <c r="H7869" s="16">
        <v>3455000</v>
      </c>
      <c r="I7869" s="12" t="s">
        <v>387</v>
      </c>
      <c r="J7869" s="12" t="s">
        <v>584</v>
      </c>
      <c r="K7869" s="15">
        <v>0</v>
      </c>
      <c r="L7869" s="13" t="s">
        <v>14</v>
      </c>
      <c r="M7869" s="7">
        <v>1</v>
      </c>
      <c r="N7869" s="14"/>
    </row>
    <row r="7870" spans="1:14" ht="78.75">
      <c r="A7870" s="6">
        <v>7869</v>
      </c>
      <c r="B7870" s="8" t="s">
        <v>29481</v>
      </c>
      <c r="C7870" s="9" t="s">
        <v>29626</v>
      </c>
      <c r="D7870" s="10" t="s">
        <v>29627</v>
      </c>
      <c r="E7870" s="11" t="s">
        <v>29628</v>
      </c>
      <c r="F7870" s="6">
        <v>355178</v>
      </c>
      <c r="G7870" s="6" t="s">
        <v>27172</v>
      </c>
      <c r="H7870" s="16">
        <v>3414000</v>
      </c>
      <c r="I7870" s="12" t="s">
        <v>29493</v>
      </c>
      <c r="J7870" s="12" t="s">
        <v>4334</v>
      </c>
      <c r="K7870" s="15">
        <v>1335000</v>
      </c>
      <c r="L7870" s="13" t="s">
        <v>14</v>
      </c>
      <c r="M7870" s="7">
        <v>1</v>
      </c>
      <c r="N7870" s="14"/>
    </row>
    <row r="7871" spans="1:14" ht="63">
      <c r="A7871" s="6">
        <v>7870</v>
      </c>
      <c r="B7871" s="8" t="s">
        <v>29481</v>
      </c>
      <c r="C7871" s="9" t="s">
        <v>29629</v>
      </c>
      <c r="D7871" s="10" t="s">
        <v>29630</v>
      </c>
      <c r="E7871" s="11" t="s">
        <v>29631</v>
      </c>
      <c r="F7871" s="6">
        <v>355184</v>
      </c>
      <c r="G7871" s="6" t="s">
        <v>27172</v>
      </c>
      <c r="H7871" s="16">
        <v>7072000</v>
      </c>
      <c r="I7871" s="12" t="s">
        <v>29493</v>
      </c>
      <c r="J7871" s="12" t="s">
        <v>9818</v>
      </c>
      <c r="K7871" s="15">
        <v>0</v>
      </c>
      <c r="L7871" s="13" t="s">
        <v>14</v>
      </c>
      <c r="M7871" s="7">
        <v>1</v>
      </c>
      <c r="N7871" s="14"/>
    </row>
    <row r="7872" spans="1:14" ht="47.25">
      <c r="A7872" s="6">
        <v>7871</v>
      </c>
      <c r="B7872" s="8" t="s">
        <v>29481</v>
      </c>
      <c r="C7872" s="9" t="s">
        <v>29629</v>
      </c>
      <c r="D7872" s="10" t="s">
        <v>29630</v>
      </c>
      <c r="E7872" s="11" t="s">
        <v>29632</v>
      </c>
      <c r="F7872" s="6">
        <v>390192</v>
      </c>
      <c r="G7872" s="6" t="s">
        <v>27172</v>
      </c>
      <c r="H7872" s="16">
        <v>7938000</v>
      </c>
      <c r="I7872" s="12" t="s">
        <v>152</v>
      </c>
      <c r="J7872" s="12" t="s">
        <v>18876</v>
      </c>
      <c r="K7872" s="15">
        <v>0</v>
      </c>
      <c r="L7872" s="13" t="s">
        <v>14</v>
      </c>
      <c r="M7872" s="7">
        <v>1</v>
      </c>
      <c r="N7872" s="14"/>
    </row>
    <row r="7873" spans="1:14" ht="78.75">
      <c r="A7873" s="6">
        <v>7872</v>
      </c>
      <c r="B7873" s="8" t="s">
        <v>29481</v>
      </c>
      <c r="C7873" s="9" t="s">
        <v>29633</v>
      </c>
      <c r="D7873" s="10" t="s">
        <v>29634</v>
      </c>
      <c r="E7873" s="11" t="s">
        <v>29635</v>
      </c>
      <c r="F7873" s="6">
        <v>355192</v>
      </c>
      <c r="G7873" s="6" t="s">
        <v>27172</v>
      </c>
      <c r="H7873" s="16">
        <v>38131000</v>
      </c>
      <c r="I7873" s="12" t="s">
        <v>29524</v>
      </c>
      <c r="J7873" s="12" t="s">
        <v>93</v>
      </c>
      <c r="K7873" s="15">
        <v>18299000</v>
      </c>
      <c r="L7873" s="13" t="s">
        <v>70</v>
      </c>
      <c r="M7873" s="7">
        <v>1</v>
      </c>
      <c r="N7873" s="14"/>
    </row>
    <row r="7874" spans="1:14" ht="78.75">
      <c r="A7874" s="6">
        <v>7873</v>
      </c>
      <c r="B7874" s="8" t="s">
        <v>29481</v>
      </c>
      <c r="C7874" s="9" t="s">
        <v>29613</v>
      </c>
      <c r="D7874" s="10" t="s">
        <v>3894</v>
      </c>
      <c r="E7874" s="11" t="s">
        <v>29635</v>
      </c>
      <c r="F7874" s="6">
        <v>355192</v>
      </c>
      <c r="G7874" s="6" t="s">
        <v>27172</v>
      </c>
      <c r="H7874" s="16">
        <v>38131000</v>
      </c>
      <c r="I7874" s="12" t="s">
        <v>29524</v>
      </c>
      <c r="J7874" s="12" t="s">
        <v>93</v>
      </c>
      <c r="K7874" s="15">
        <v>18299000</v>
      </c>
      <c r="L7874" s="13" t="s">
        <v>70</v>
      </c>
      <c r="M7874" s="7">
        <v>0.51</v>
      </c>
      <c r="N7874" s="14"/>
    </row>
    <row r="7875" spans="1:14" ht="78.75">
      <c r="A7875" s="6">
        <v>7874</v>
      </c>
      <c r="B7875" s="8" t="s">
        <v>29481</v>
      </c>
      <c r="C7875" s="9" t="s">
        <v>29636</v>
      </c>
      <c r="D7875" s="10" t="s">
        <v>12394</v>
      </c>
      <c r="E7875" s="11" t="s">
        <v>29635</v>
      </c>
      <c r="F7875" s="6">
        <v>355192</v>
      </c>
      <c r="G7875" s="6" t="s">
        <v>27172</v>
      </c>
      <c r="H7875" s="16">
        <v>38131000</v>
      </c>
      <c r="I7875" s="12" t="s">
        <v>29524</v>
      </c>
      <c r="J7875" s="12" t="s">
        <v>93</v>
      </c>
      <c r="K7875" s="15">
        <v>18299000</v>
      </c>
      <c r="L7875" s="13" t="s">
        <v>70</v>
      </c>
      <c r="M7875" s="7">
        <v>0.49</v>
      </c>
      <c r="N7875" s="14"/>
    </row>
    <row r="7876" spans="1:14" ht="126">
      <c r="A7876" s="6">
        <v>7875</v>
      </c>
      <c r="B7876" s="8" t="s">
        <v>29481</v>
      </c>
      <c r="C7876" s="9" t="s">
        <v>29637</v>
      </c>
      <c r="D7876" s="10" t="s">
        <v>29638</v>
      </c>
      <c r="E7876" s="11" t="s">
        <v>29639</v>
      </c>
      <c r="F7876" s="6">
        <v>475769</v>
      </c>
      <c r="G7876" s="6" t="s">
        <v>27172</v>
      </c>
      <c r="H7876" s="16">
        <v>8472000</v>
      </c>
      <c r="I7876" s="12" t="s">
        <v>2853</v>
      </c>
      <c r="J7876" s="12" t="s">
        <v>4460</v>
      </c>
      <c r="K7876" s="15">
        <v>0</v>
      </c>
      <c r="L7876" s="13" t="s">
        <v>14</v>
      </c>
      <c r="M7876" s="7">
        <v>1</v>
      </c>
      <c r="N7876" s="14"/>
    </row>
    <row r="7877" spans="1:14" ht="63">
      <c r="A7877" s="6">
        <v>7876</v>
      </c>
      <c r="B7877" s="8" t="s">
        <v>29481</v>
      </c>
      <c r="C7877" s="9" t="s">
        <v>29640</v>
      </c>
      <c r="D7877" s="10" t="s">
        <v>29641</v>
      </c>
      <c r="E7877" s="11" t="s">
        <v>29642</v>
      </c>
      <c r="F7877" s="6">
        <v>475770</v>
      </c>
      <c r="G7877" s="6" t="s">
        <v>27172</v>
      </c>
      <c r="H7877" s="16">
        <v>1942000</v>
      </c>
      <c r="I7877" s="12" t="s">
        <v>16458</v>
      </c>
      <c r="J7877" s="12" t="s">
        <v>29643</v>
      </c>
      <c r="K7877" s="15">
        <v>0</v>
      </c>
      <c r="L7877" s="13" t="s">
        <v>14</v>
      </c>
      <c r="M7877" s="7">
        <v>1</v>
      </c>
      <c r="N7877" s="14"/>
    </row>
    <row r="7878" spans="1:14" ht="63">
      <c r="A7878" s="6">
        <v>7877</v>
      </c>
      <c r="B7878" s="8" t="s">
        <v>29481</v>
      </c>
      <c r="C7878" s="9" t="s">
        <v>29644</v>
      </c>
      <c r="D7878" s="10" t="s">
        <v>29645</v>
      </c>
      <c r="E7878" s="11" t="s">
        <v>29646</v>
      </c>
      <c r="F7878" s="6">
        <v>203117</v>
      </c>
      <c r="G7878" s="6" t="s">
        <v>27172</v>
      </c>
      <c r="H7878" s="16">
        <v>9993000</v>
      </c>
      <c r="I7878" s="12" t="s">
        <v>29647</v>
      </c>
      <c r="J7878" s="12" t="s">
        <v>29648</v>
      </c>
      <c r="K7878" s="15">
        <v>4720000</v>
      </c>
      <c r="L7878" s="13" t="s">
        <v>14</v>
      </c>
      <c r="M7878" s="7">
        <v>1</v>
      </c>
      <c r="N7878" s="14"/>
    </row>
    <row r="7879" spans="1:14" ht="78.75">
      <c r="A7879" s="6">
        <v>7878</v>
      </c>
      <c r="B7879" s="8" t="s">
        <v>29481</v>
      </c>
      <c r="C7879" s="9" t="s">
        <v>29649</v>
      </c>
      <c r="D7879" s="10" t="s">
        <v>29650</v>
      </c>
      <c r="E7879" s="11" t="s">
        <v>29651</v>
      </c>
      <c r="F7879" s="6">
        <v>463634</v>
      </c>
      <c r="G7879" s="6" t="s">
        <v>27172</v>
      </c>
      <c r="H7879" s="16">
        <v>5803000</v>
      </c>
      <c r="I7879" s="12" t="s">
        <v>11637</v>
      </c>
      <c r="J7879" s="12" t="s">
        <v>29515</v>
      </c>
      <c r="K7879" s="15">
        <v>0</v>
      </c>
      <c r="L7879" s="13" t="s">
        <v>14</v>
      </c>
      <c r="M7879" s="7">
        <v>1</v>
      </c>
      <c r="N7879" s="14"/>
    </row>
    <row r="7880" spans="1:14" ht="78.75">
      <c r="A7880" s="6">
        <v>7879</v>
      </c>
      <c r="B7880" s="8" t="s">
        <v>29481</v>
      </c>
      <c r="C7880" s="9" t="s">
        <v>29652</v>
      </c>
      <c r="D7880" s="10" t="s">
        <v>29653</v>
      </c>
      <c r="E7880" s="11" t="s">
        <v>29654</v>
      </c>
      <c r="F7880" s="6">
        <v>463636</v>
      </c>
      <c r="G7880" s="6" t="s">
        <v>27172</v>
      </c>
      <c r="H7880" s="16">
        <v>1306000</v>
      </c>
      <c r="I7880" s="12" t="s">
        <v>11637</v>
      </c>
      <c r="J7880" s="12" t="s">
        <v>29515</v>
      </c>
      <c r="K7880" s="15">
        <v>0</v>
      </c>
      <c r="L7880" s="13" t="s">
        <v>14</v>
      </c>
      <c r="M7880" s="7">
        <v>1</v>
      </c>
      <c r="N7880" s="14"/>
    </row>
    <row r="7881" spans="1:14" ht="78.75">
      <c r="A7881" s="6">
        <v>7880</v>
      </c>
      <c r="B7881" s="8" t="s">
        <v>29481</v>
      </c>
      <c r="C7881" s="9" t="s">
        <v>29655</v>
      </c>
      <c r="D7881" s="10" t="s">
        <v>29656</v>
      </c>
      <c r="E7881" s="11" t="s">
        <v>29657</v>
      </c>
      <c r="F7881" s="6">
        <v>463638</v>
      </c>
      <c r="G7881" s="6" t="s">
        <v>27172</v>
      </c>
      <c r="H7881" s="16">
        <v>962000</v>
      </c>
      <c r="I7881" s="12" t="s">
        <v>11637</v>
      </c>
      <c r="J7881" s="12" t="s">
        <v>29515</v>
      </c>
      <c r="K7881" s="15">
        <v>0</v>
      </c>
      <c r="L7881" s="13" t="s">
        <v>14</v>
      </c>
      <c r="M7881" s="7">
        <v>1</v>
      </c>
      <c r="N7881" s="14"/>
    </row>
    <row r="7882" spans="1:14" ht="236.25">
      <c r="A7882" s="6">
        <v>7881</v>
      </c>
      <c r="B7882" s="8" t="s">
        <v>29481</v>
      </c>
      <c r="C7882" s="9" t="s">
        <v>29658</v>
      </c>
      <c r="D7882" s="10" t="s">
        <v>29659</v>
      </c>
      <c r="E7882" s="11" t="s">
        <v>29660</v>
      </c>
      <c r="F7882" s="6">
        <v>475768</v>
      </c>
      <c r="G7882" s="6" t="s">
        <v>27172</v>
      </c>
      <c r="H7882" s="16">
        <v>10411000</v>
      </c>
      <c r="I7882" s="12" t="s">
        <v>2853</v>
      </c>
      <c r="J7882" s="12" t="s">
        <v>20084</v>
      </c>
      <c r="K7882" s="15">
        <v>0</v>
      </c>
      <c r="L7882" s="13" t="s">
        <v>14</v>
      </c>
      <c r="M7882" s="7">
        <v>1</v>
      </c>
      <c r="N7882" s="14"/>
    </row>
    <row r="7883" spans="1:14" ht="78.75">
      <c r="A7883" s="6">
        <v>7882</v>
      </c>
      <c r="B7883" s="8" t="s">
        <v>29481</v>
      </c>
      <c r="C7883" s="9" t="s">
        <v>29661</v>
      </c>
      <c r="D7883" s="10" t="s">
        <v>29662</v>
      </c>
      <c r="E7883" s="11" t="s">
        <v>29663</v>
      </c>
      <c r="F7883" s="6">
        <v>294708</v>
      </c>
      <c r="G7883" s="6" t="s">
        <v>27172</v>
      </c>
      <c r="H7883" s="16">
        <v>6916000</v>
      </c>
      <c r="I7883" s="12" t="s">
        <v>18879</v>
      </c>
      <c r="J7883" s="12" t="s">
        <v>4326</v>
      </c>
      <c r="K7883" s="15">
        <v>3429000</v>
      </c>
      <c r="L7883" s="13" t="s">
        <v>14</v>
      </c>
      <c r="M7883" s="7">
        <v>1</v>
      </c>
      <c r="N7883" s="14"/>
    </row>
    <row r="7884" spans="1:14" ht="78.75">
      <c r="A7884" s="6">
        <v>7883</v>
      </c>
      <c r="B7884" s="8" t="s">
        <v>29481</v>
      </c>
      <c r="C7884" s="9" t="s">
        <v>29664</v>
      </c>
      <c r="D7884" s="10" t="s">
        <v>29665</v>
      </c>
      <c r="E7884" s="11" t="s">
        <v>29666</v>
      </c>
      <c r="F7884" s="6">
        <v>355193</v>
      </c>
      <c r="G7884" s="6" t="s">
        <v>27172</v>
      </c>
      <c r="H7884" s="16">
        <v>44468000</v>
      </c>
      <c r="I7884" s="12" t="s">
        <v>2886</v>
      </c>
      <c r="J7884" s="12" t="s">
        <v>11502</v>
      </c>
      <c r="K7884" s="15">
        <v>15701000</v>
      </c>
      <c r="L7884" s="13" t="s">
        <v>70</v>
      </c>
      <c r="M7884" s="7">
        <v>1</v>
      </c>
      <c r="N7884" s="14"/>
    </row>
    <row r="7885" spans="1:14" ht="78.75">
      <c r="A7885" s="6">
        <v>7884</v>
      </c>
      <c r="B7885" s="8" t="s">
        <v>29481</v>
      </c>
      <c r="C7885" s="9" t="s">
        <v>29667</v>
      </c>
      <c r="D7885" s="10" t="s">
        <v>944</v>
      </c>
      <c r="E7885" s="11" t="s">
        <v>29666</v>
      </c>
      <c r="F7885" s="6">
        <v>355193</v>
      </c>
      <c r="G7885" s="6" t="s">
        <v>27172</v>
      </c>
      <c r="H7885" s="16">
        <v>44468000</v>
      </c>
      <c r="I7885" s="12" t="s">
        <v>2886</v>
      </c>
      <c r="J7885" s="12" t="s">
        <v>11502</v>
      </c>
      <c r="K7885" s="15">
        <v>15701000</v>
      </c>
      <c r="L7885" s="13" t="s">
        <v>70</v>
      </c>
      <c r="M7885" s="7">
        <v>0.51</v>
      </c>
      <c r="N7885" s="14"/>
    </row>
    <row r="7886" spans="1:14" ht="78.75">
      <c r="A7886" s="6">
        <v>7885</v>
      </c>
      <c r="B7886" s="8" t="s">
        <v>29481</v>
      </c>
      <c r="C7886" s="9" t="s">
        <v>29668</v>
      </c>
      <c r="D7886" s="10" t="s">
        <v>29669</v>
      </c>
      <c r="E7886" s="11" t="s">
        <v>29666</v>
      </c>
      <c r="F7886" s="6">
        <v>355193</v>
      </c>
      <c r="G7886" s="6" t="s">
        <v>27172</v>
      </c>
      <c r="H7886" s="16">
        <v>44468000</v>
      </c>
      <c r="I7886" s="12" t="s">
        <v>2886</v>
      </c>
      <c r="J7886" s="12" t="s">
        <v>11502</v>
      </c>
      <c r="K7886" s="15">
        <v>15701000</v>
      </c>
      <c r="L7886" s="13" t="s">
        <v>70</v>
      </c>
      <c r="M7886" s="7">
        <v>0.49</v>
      </c>
      <c r="N7886" s="14"/>
    </row>
    <row r="7887" spans="1:14" ht="47.25">
      <c r="A7887" s="6">
        <v>7886</v>
      </c>
      <c r="B7887" s="8" t="s">
        <v>29481</v>
      </c>
      <c r="C7887" s="9" t="s">
        <v>29670</v>
      </c>
      <c r="D7887" s="10" t="s">
        <v>29671</v>
      </c>
      <c r="E7887" s="11" t="s">
        <v>29672</v>
      </c>
      <c r="F7887" s="6">
        <v>329287</v>
      </c>
      <c r="G7887" s="6" t="s">
        <v>77</v>
      </c>
      <c r="H7887" s="16">
        <v>11290750</v>
      </c>
      <c r="I7887" s="12" t="s">
        <v>28114</v>
      </c>
      <c r="J7887" s="12" t="s">
        <v>2927</v>
      </c>
      <c r="K7887" s="15">
        <v>3480678</v>
      </c>
      <c r="L7887" s="13" t="s">
        <v>14</v>
      </c>
      <c r="M7887" s="7">
        <v>1</v>
      </c>
      <c r="N7887" s="14"/>
    </row>
    <row r="7888" spans="1:14" ht="47.25">
      <c r="A7888" s="6">
        <v>7887</v>
      </c>
      <c r="B7888" s="8" t="s">
        <v>29481</v>
      </c>
      <c r="C7888" s="9" t="s">
        <v>29673</v>
      </c>
      <c r="D7888" s="10" t="s">
        <v>29674</v>
      </c>
      <c r="E7888" s="11" t="s">
        <v>29675</v>
      </c>
      <c r="F7888" s="6">
        <v>398447</v>
      </c>
      <c r="G7888" s="6" t="s">
        <v>77</v>
      </c>
      <c r="H7888" s="16">
        <v>6650000</v>
      </c>
      <c r="I7888" s="12" t="s">
        <v>141</v>
      </c>
      <c r="J7888" s="12" t="s">
        <v>2853</v>
      </c>
      <c r="K7888" s="15">
        <v>0</v>
      </c>
      <c r="L7888" s="13" t="s">
        <v>14</v>
      </c>
      <c r="M7888" s="7">
        <v>1</v>
      </c>
      <c r="N7888" s="14"/>
    </row>
    <row r="7889" spans="1:14" ht="78.75">
      <c r="A7889" s="6">
        <v>7888</v>
      </c>
      <c r="B7889" s="8" t="s">
        <v>29481</v>
      </c>
      <c r="C7889" s="9" t="s">
        <v>29673</v>
      </c>
      <c r="D7889" s="10" t="s">
        <v>29674</v>
      </c>
      <c r="E7889" s="11" t="s">
        <v>29676</v>
      </c>
      <c r="F7889" s="6">
        <v>463633</v>
      </c>
      <c r="G7889" s="6" t="s">
        <v>27172</v>
      </c>
      <c r="H7889" s="16">
        <v>8160000</v>
      </c>
      <c r="I7889" s="12" t="s">
        <v>11637</v>
      </c>
      <c r="J7889" s="12" t="s">
        <v>29515</v>
      </c>
      <c r="K7889" s="15">
        <v>0</v>
      </c>
      <c r="L7889" s="13" t="s">
        <v>14</v>
      </c>
      <c r="M7889" s="7">
        <v>1</v>
      </c>
      <c r="N7889" s="14"/>
    </row>
    <row r="7890" spans="1:14" ht="47.25">
      <c r="A7890" s="6">
        <v>7889</v>
      </c>
      <c r="B7890" s="8" t="s">
        <v>29481</v>
      </c>
      <c r="C7890" s="9" t="s">
        <v>29677</v>
      </c>
      <c r="D7890" s="10" t="s">
        <v>29678</v>
      </c>
      <c r="E7890" s="11" t="s">
        <v>29679</v>
      </c>
      <c r="F7890" s="6">
        <v>367235</v>
      </c>
      <c r="G7890" s="6" t="s">
        <v>77</v>
      </c>
      <c r="H7890" s="16">
        <v>5911550</v>
      </c>
      <c r="I7890" s="12" t="s">
        <v>466</v>
      </c>
      <c r="J7890" s="12" t="s">
        <v>29611</v>
      </c>
      <c r="K7890" s="15">
        <v>2000000</v>
      </c>
      <c r="L7890" s="13" t="s">
        <v>14</v>
      </c>
      <c r="M7890" s="7">
        <v>1</v>
      </c>
      <c r="N7890" s="14"/>
    </row>
    <row r="7891" spans="1:14" ht="94.5">
      <c r="A7891" s="6">
        <v>7890</v>
      </c>
      <c r="B7891" s="8" t="s">
        <v>29481</v>
      </c>
      <c r="C7891" s="9" t="s">
        <v>29677</v>
      </c>
      <c r="D7891" s="10" t="s">
        <v>29678</v>
      </c>
      <c r="E7891" s="11" t="s">
        <v>29680</v>
      </c>
      <c r="F7891" s="6">
        <v>355157</v>
      </c>
      <c r="G7891" s="6" t="s">
        <v>27172</v>
      </c>
      <c r="H7891" s="16">
        <v>4704000</v>
      </c>
      <c r="I7891" s="12" t="s">
        <v>29493</v>
      </c>
      <c r="J7891" s="12" t="s">
        <v>16500</v>
      </c>
      <c r="K7891" s="15">
        <v>0</v>
      </c>
      <c r="L7891" s="13" t="s">
        <v>14</v>
      </c>
      <c r="M7891" s="7">
        <v>1</v>
      </c>
      <c r="N7891" s="14"/>
    </row>
    <row r="7892" spans="1:14" ht="31.5">
      <c r="A7892" s="6">
        <v>7891</v>
      </c>
      <c r="B7892" s="8" t="s">
        <v>29481</v>
      </c>
      <c r="C7892" s="9" t="s">
        <v>29681</v>
      </c>
      <c r="D7892" s="10"/>
      <c r="E7892" s="11" t="s">
        <v>29682</v>
      </c>
      <c r="F7892" s="6"/>
      <c r="G7892" s="6" t="s">
        <v>3778</v>
      </c>
      <c r="H7892" s="16">
        <v>1884673979</v>
      </c>
      <c r="I7892" s="12" t="s">
        <v>29683</v>
      </c>
      <c r="J7892" s="12" t="s">
        <v>11734</v>
      </c>
      <c r="K7892" s="15">
        <v>623543998</v>
      </c>
      <c r="L7892" s="13" t="s">
        <v>14</v>
      </c>
      <c r="M7892" s="7">
        <v>1</v>
      </c>
      <c r="N7892" s="14"/>
    </row>
    <row r="7893" spans="1:14" ht="362.25">
      <c r="A7893" s="6">
        <v>7892</v>
      </c>
      <c r="B7893" s="8" t="s">
        <v>29481</v>
      </c>
      <c r="C7893" s="9" t="s">
        <v>29684</v>
      </c>
      <c r="D7893" s="10" t="s">
        <v>29685</v>
      </c>
      <c r="E7893" s="11" t="s">
        <v>29686</v>
      </c>
      <c r="F7893" s="6">
        <v>284923</v>
      </c>
      <c r="G7893" s="6" t="s">
        <v>1587</v>
      </c>
      <c r="H7893" s="16">
        <v>479505790</v>
      </c>
      <c r="I7893" s="12" t="s">
        <v>9938</v>
      </c>
      <c r="J7893" s="12" t="s">
        <v>208</v>
      </c>
      <c r="K7893" s="15">
        <v>30638250</v>
      </c>
      <c r="L7893" s="13" t="s">
        <v>70</v>
      </c>
      <c r="M7893" s="7">
        <v>1</v>
      </c>
      <c r="N7893" s="14"/>
    </row>
    <row r="7894" spans="1:14" ht="362.25">
      <c r="A7894" s="6">
        <v>7893</v>
      </c>
      <c r="B7894" s="8" t="s">
        <v>29481</v>
      </c>
      <c r="C7894" s="9" t="s">
        <v>29613</v>
      </c>
      <c r="D7894" s="10" t="s">
        <v>3894</v>
      </c>
      <c r="E7894" s="11" t="s">
        <v>29686</v>
      </c>
      <c r="F7894" s="6">
        <v>284923</v>
      </c>
      <c r="G7894" s="6" t="s">
        <v>1587</v>
      </c>
      <c r="H7894" s="16">
        <v>479505790</v>
      </c>
      <c r="I7894" s="12" t="s">
        <v>9938</v>
      </c>
      <c r="J7894" s="12" t="s">
        <v>208</v>
      </c>
      <c r="K7894" s="15">
        <v>30638250</v>
      </c>
      <c r="L7894" s="13" t="s">
        <v>70</v>
      </c>
      <c r="M7894" s="7">
        <v>0.49</v>
      </c>
      <c r="N7894" s="14"/>
    </row>
    <row r="7895" spans="1:14" ht="362.25">
      <c r="A7895" s="6">
        <v>7894</v>
      </c>
      <c r="B7895" s="8" t="s">
        <v>29481</v>
      </c>
      <c r="C7895" s="9" t="s">
        <v>29687</v>
      </c>
      <c r="D7895" s="10" t="s">
        <v>3598</v>
      </c>
      <c r="E7895" s="11" t="s">
        <v>29686</v>
      </c>
      <c r="F7895" s="6">
        <v>284923</v>
      </c>
      <c r="G7895" s="6" t="s">
        <v>1587</v>
      </c>
      <c r="H7895" s="16">
        <v>479505790</v>
      </c>
      <c r="I7895" s="12" t="s">
        <v>9938</v>
      </c>
      <c r="J7895" s="12" t="s">
        <v>208</v>
      </c>
      <c r="K7895" s="15">
        <v>30638250</v>
      </c>
      <c r="L7895" s="13" t="s">
        <v>70</v>
      </c>
      <c r="M7895" s="7">
        <v>0.51</v>
      </c>
      <c r="N7895" s="14"/>
    </row>
    <row r="7896" spans="1:14" ht="47.25">
      <c r="A7896" s="6">
        <v>7895</v>
      </c>
      <c r="B7896" s="8" t="s">
        <v>29481</v>
      </c>
      <c r="C7896" s="9" t="s">
        <v>29688</v>
      </c>
      <c r="D7896" s="10" t="s">
        <v>25066</v>
      </c>
      <c r="E7896" s="11" t="s">
        <v>29689</v>
      </c>
      <c r="F7896" s="6">
        <v>411285</v>
      </c>
      <c r="G7896" s="6" t="s">
        <v>801</v>
      </c>
      <c r="H7896" s="16">
        <v>21629392</v>
      </c>
      <c r="I7896" s="12" t="s">
        <v>16442</v>
      </c>
      <c r="J7896" s="12" t="s">
        <v>29690</v>
      </c>
      <c r="K7896" s="15">
        <v>0</v>
      </c>
      <c r="L7896" s="13" t="s">
        <v>14</v>
      </c>
      <c r="M7896" s="7">
        <v>1</v>
      </c>
      <c r="N7896" s="14"/>
    </row>
    <row r="7897" spans="1:14" ht="47.25">
      <c r="A7897" s="6">
        <v>7896</v>
      </c>
      <c r="B7897" s="8" t="s">
        <v>29481</v>
      </c>
      <c r="C7897" s="9" t="s">
        <v>29691</v>
      </c>
      <c r="D7897" s="10" t="s">
        <v>29692</v>
      </c>
      <c r="E7897" s="11" t="s">
        <v>29693</v>
      </c>
      <c r="F7897" s="6">
        <v>487046</v>
      </c>
      <c r="G7897" s="6" t="s">
        <v>608</v>
      </c>
      <c r="H7897" s="16">
        <v>11101272</v>
      </c>
      <c r="I7897" s="12" t="s">
        <v>11485</v>
      </c>
      <c r="J7897" s="12" t="s">
        <v>29694</v>
      </c>
      <c r="K7897" s="15">
        <v>0</v>
      </c>
      <c r="L7897" s="13" t="s">
        <v>14</v>
      </c>
      <c r="M7897" s="7">
        <v>1</v>
      </c>
      <c r="N7897" s="14"/>
    </row>
    <row r="7898" spans="1:14" ht="78.75">
      <c r="A7898" s="6">
        <v>7897</v>
      </c>
      <c r="B7898" s="8" t="s">
        <v>29481</v>
      </c>
      <c r="C7898" s="9" t="s">
        <v>29695</v>
      </c>
      <c r="D7898" s="10" t="s">
        <v>29696</v>
      </c>
      <c r="E7898" s="11" t="s">
        <v>29697</v>
      </c>
      <c r="F7898" s="6">
        <v>513496</v>
      </c>
      <c r="G7898" s="6" t="s">
        <v>359</v>
      </c>
      <c r="H7898" s="16">
        <v>424787.75</v>
      </c>
      <c r="I7898" s="12" t="s">
        <v>526</v>
      </c>
      <c r="J7898" s="12" t="s">
        <v>29698</v>
      </c>
      <c r="K7898" s="15">
        <v>0</v>
      </c>
      <c r="L7898" s="13" t="s">
        <v>14</v>
      </c>
      <c r="M7898" s="7">
        <v>1</v>
      </c>
      <c r="N7898" s="14"/>
    </row>
    <row r="7899" spans="1:14" ht="94.5">
      <c r="A7899" s="6">
        <v>7898</v>
      </c>
      <c r="B7899" s="8" t="s">
        <v>29481</v>
      </c>
      <c r="C7899" s="9" t="s">
        <v>29699</v>
      </c>
      <c r="D7899" s="10"/>
      <c r="E7899" s="11" t="s">
        <v>29700</v>
      </c>
      <c r="F7899" s="6">
        <v>475761</v>
      </c>
      <c r="G7899" s="6" t="s">
        <v>27172</v>
      </c>
      <c r="H7899" s="16">
        <v>3551000</v>
      </c>
      <c r="I7899" s="12" t="s">
        <v>16458</v>
      </c>
      <c r="J7899" s="12" t="s">
        <v>10264</v>
      </c>
      <c r="K7899" s="15">
        <v>0</v>
      </c>
      <c r="L7899" s="13" t="s">
        <v>14</v>
      </c>
      <c r="M7899" s="7">
        <v>1</v>
      </c>
      <c r="N7899" s="14"/>
    </row>
    <row r="7900" spans="1:14" ht="63">
      <c r="A7900" s="6">
        <v>7899</v>
      </c>
      <c r="B7900" s="8" t="s">
        <v>29481</v>
      </c>
      <c r="C7900" s="9" t="s">
        <v>29701</v>
      </c>
      <c r="D7900" s="10"/>
      <c r="E7900" s="11" t="s">
        <v>29702</v>
      </c>
      <c r="F7900" s="6">
        <v>475763</v>
      </c>
      <c r="G7900" s="6" t="s">
        <v>27172</v>
      </c>
      <c r="H7900" s="16">
        <v>5752000</v>
      </c>
      <c r="I7900" s="12" t="s">
        <v>16458</v>
      </c>
      <c r="J7900" s="12" t="s">
        <v>10264</v>
      </c>
      <c r="K7900" s="15">
        <v>0</v>
      </c>
      <c r="L7900" s="13" t="s">
        <v>14</v>
      </c>
      <c r="M7900" s="7">
        <v>1</v>
      </c>
      <c r="N7900" s="14"/>
    </row>
    <row r="7901" spans="1:14" ht="141.75">
      <c r="A7901" s="6">
        <v>7900</v>
      </c>
      <c r="B7901" s="8" t="s">
        <v>29481</v>
      </c>
      <c r="C7901" s="9" t="s">
        <v>29703</v>
      </c>
      <c r="D7901" s="10"/>
      <c r="E7901" s="11" t="s">
        <v>29704</v>
      </c>
      <c r="F7901" s="6">
        <v>475764</v>
      </c>
      <c r="G7901" s="6" t="s">
        <v>27172</v>
      </c>
      <c r="H7901" s="16">
        <v>2508000</v>
      </c>
      <c r="I7901" s="12" t="s">
        <v>2972</v>
      </c>
      <c r="J7901" s="12" t="s">
        <v>10264</v>
      </c>
      <c r="K7901" s="15">
        <v>0</v>
      </c>
      <c r="L7901" s="13" t="s">
        <v>14</v>
      </c>
      <c r="M7901" s="7">
        <v>1</v>
      </c>
      <c r="N7901" s="14"/>
    </row>
    <row r="7902" spans="1:14" ht="204.75">
      <c r="A7902" s="6">
        <v>7901</v>
      </c>
      <c r="B7902" s="8" t="s">
        <v>29481</v>
      </c>
      <c r="C7902" s="9" t="s">
        <v>29705</v>
      </c>
      <c r="D7902" s="10"/>
      <c r="E7902" s="11" t="s">
        <v>29706</v>
      </c>
      <c r="F7902" s="6">
        <v>475765</v>
      </c>
      <c r="G7902" s="6" t="s">
        <v>27172</v>
      </c>
      <c r="H7902" s="16">
        <v>5127000</v>
      </c>
      <c r="I7902" s="12" t="s">
        <v>2853</v>
      </c>
      <c r="J7902" s="12" t="s">
        <v>802</v>
      </c>
      <c r="K7902" s="15">
        <v>0</v>
      </c>
      <c r="L7902" s="13" t="s">
        <v>14</v>
      </c>
      <c r="M7902" s="7">
        <v>1</v>
      </c>
      <c r="N7902" s="14"/>
    </row>
    <row r="7903" spans="1:14" ht="173.25">
      <c r="A7903" s="6">
        <v>7902</v>
      </c>
      <c r="B7903" s="8" t="s">
        <v>29481</v>
      </c>
      <c r="C7903" s="9" t="s">
        <v>29707</v>
      </c>
      <c r="D7903" s="10"/>
      <c r="E7903" s="11" t="s">
        <v>29708</v>
      </c>
      <c r="F7903" s="6">
        <v>475766</v>
      </c>
      <c r="G7903" s="6" t="s">
        <v>27172</v>
      </c>
      <c r="H7903" s="16">
        <v>13613000</v>
      </c>
      <c r="I7903" s="12" t="s">
        <v>16458</v>
      </c>
      <c r="J7903" s="12" t="s">
        <v>319</v>
      </c>
      <c r="K7903" s="15">
        <v>0</v>
      </c>
      <c r="L7903" s="13" t="s">
        <v>14</v>
      </c>
      <c r="M7903" s="7">
        <v>1</v>
      </c>
      <c r="N7903" s="14"/>
    </row>
    <row r="7904" spans="1:14" ht="173.25">
      <c r="A7904" s="6">
        <v>7903</v>
      </c>
      <c r="B7904" s="8" t="s">
        <v>29481</v>
      </c>
      <c r="C7904" s="9" t="s">
        <v>29709</v>
      </c>
      <c r="D7904" s="10"/>
      <c r="E7904" s="11" t="s">
        <v>29710</v>
      </c>
      <c r="F7904" s="6">
        <v>510866</v>
      </c>
      <c r="G7904" s="6" t="s">
        <v>27172</v>
      </c>
      <c r="H7904" s="16">
        <v>4115000</v>
      </c>
      <c r="I7904" s="12" t="s">
        <v>11502</v>
      </c>
      <c r="J7904" s="12" t="s">
        <v>11217</v>
      </c>
      <c r="K7904" s="15">
        <v>0</v>
      </c>
      <c r="L7904" s="13" t="s">
        <v>14</v>
      </c>
      <c r="M7904" s="7">
        <v>1</v>
      </c>
      <c r="N7904" s="14"/>
    </row>
    <row r="7905" spans="1:14" ht="157.5">
      <c r="A7905" s="6">
        <v>7904</v>
      </c>
      <c r="B7905" s="8" t="s">
        <v>29481</v>
      </c>
      <c r="C7905" s="9" t="s">
        <v>29711</v>
      </c>
      <c r="D7905" s="10"/>
      <c r="E7905" s="11" t="s">
        <v>29712</v>
      </c>
      <c r="F7905" s="6">
        <v>510867</v>
      </c>
      <c r="G7905" s="6" t="s">
        <v>27172</v>
      </c>
      <c r="H7905" s="16">
        <v>2321000</v>
      </c>
      <c r="I7905" s="12" t="s">
        <v>437</v>
      </c>
      <c r="J7905" s="12" t="s">
        <v>29713</v>
      </c>
      <c r="K7905" s="15">
        <v>0</v>
      </c>
      <c r="L7905" s="13" t="s">
        <v>14</v>
      </c>
      <c r="M7905" s="7">
        <v>1</v>
      </c>
      <c r="N7905" s="14"/>
    </row>
    <row r="7906" spans="1:14" ht="189">
      <c r="A7906" s="6">
        <v>7905</v>
      </c>
      <c r="B7906" s="8" t="s">
        <v>29481</v>
      </c>
      <c r="C7906" s="9" t="s">
        <v>29714</v>
      </c>
      <c r="D7906" s="10"/>
      <c r="E7906" s="11" t="s">
        <v>29715</v>
      </c>
      <c r="F7906" s="6">
        <v>510873</v>
      </c>
      <c r="G7906" s="6" t="s">
        <v>27172</v>
      </c>
      <c r="H7906" s="16">
        <v>2795000</v>
      </c>
      <c r="I7906" s="12" t="s">
        <v>437</v>
      </c>
      <c r="J7906" s="12" t="s">
        <v>29713</v>
      </c>
      <c r="K7906" s="15">
        <v>0</v>
      </c>
      <c r="L7906" s="13" t="s">
        <v>14</v>
      </c>
      <c r="M7906" s="7">
        <v>1</v>
      </c>
      <c r="N7906" s="14"/>
    </row>
    <row r="7907" spans="1:14" ht="252">
      <c r="A7907" s="6">
        <v>7906</v>
      </c>
      <c r="B7907" s="8" t="s">
        <v>29481</v>
      </c>
      <c r="C7907" s="9" t="s">
        <v>29716</v>
      </c>
      <c r="D7907" s="10"/>
      <c r="E7907" s="11" t="s">
        <v>29717</v>
      </c>
      <c r="F7907" s="6">
        <v>510882</v>
      </c>
      <c r="G7907" s="6" t="s">
        <v>27172</v>
      </c>
      <c r="H7907" s="16">
        <v>2092000</v>
      </c>
      <c r="I7907" s="12" t="s">
        <v>437</v>
      </c>
      <c r="J7907" s="12" t="s">
        <v>29713</v>
      </c>
      <c r="K7907" s="15">
        <v>0</v>
      </c>
      <c r="L7907" s="13" t="s">
        <v>14</v>
      </c>
      <c r="M7907" s="7">
        <v>1</v>
      </c>
      <c r="N7907" s="14"/>
    </row>
    <row r="7908" spans="1:14" ht="141.75">
      <c r="A7908" s="6">
        <v>7907</v>
      </c>
      <c r="B7908" s="8" t="s">
        <v>29481</v>
      </c>
      <c r="C7908" s="9" t="s">
        <v>29718</v>
      </c>
      <c r="D7908" s="10" t="s">
        <v>29719</v>
      </c>
      <c r="E7908" s="11" t="s">
        <v>29720</v>
      </c>
      <c r="F7908" s="6">
        <v>564677</v>
      </c>
      <c r="G7908" s="6" t="s">
        <v>848</v>
      </c>
      <c r="H7908" s="16">
        <v>9961442</v>
      </c>
      <c r="I7908" s="12" t="s">
        <v>6348</v>
      </c>
      <c r="J7908" s="12" t="s">
        <v>6244</v>
      </c>
      <c r="K7908" s="15">
        <v>0</v>
      </c>
      <c r="L7908" s="13" t="s">
        <v>14</v>
      </c>
      <c r="M7908" s="7">
        <v>1</v>
      </c>
      <c r="N7908" s="14"/>
    </row>
    <row r="7909" spans="1:14" ht="110.25">
      <c r="A7909" s="6">
        <v>7908</v>
      </c>
      <c r="B7909" s="8" t="s">
        <v>29481</v>
      </c>
      <c r="C7909" s="9" t="s">
        <v>29721</v>
      </c>
      <c r="D7909" s="10" t="s">
        <v>29722</v>
      </c>
      <c r="E7909" s="11" t="s">
        <v>29723</v>
      </c>
      <c r="F7909" s="6">
        <v>564679</v>
      </c>
      <c r="G7909" s="6" t="s">
        <v>848</v>
      </c>
      <c r="H7909" s="16">
        <v>3278300</v>
      </c>
      <c r="I7909" s="12" t="s">
        <v>6348</v>
      </c>
      <c r="J7909" s="12" t="s">
        <v>2228</v>
      </c>
      <c r="K7909" s="15">
        <v>0</v>
      </c>
      <c r="L7909" s="13" t="s">
        <v>14</v>
      </c>
      <c r="M7909" s="7">
        <v>1</v>
      </c>
      <c r="N7909" s="14"/>
    </row>
    <row r="7910" spans="1:14" ht="110.25">
      <c r="A7910" s="6">
        <v>7909</v>
      </c>
      <c r="B7910" s="8" t="s">
        <v>29481</v>
      </c>
      <c r="C7910" s="9" t="s">
        <v>29724</v>
      </c>
      <c r="D7910" s="10" t="s">
        <v>29725</v>
      </c>
      <c r="E7910" s="11" t="s">
        <v>29726</v>
      </c>
      <c r="F7910" s="6">
        <v>564860</v>
      </c>
      <c r="G7910" s="6" t="s">
        <v>608</v>
      </c>
      <c r="H7910" s="16">
        <v>9566038</v>
      </c>
      <c r="I7910" s="12" t="s">
        <v>5820</v>
      </c>
      <c r="J7910" s="12" t="s">
        <v>3153</v>
      </c>
      <c r="K7910" s="15">
        <v>0</v>
      </c>
      <c r="L7910" s="13" t="s">
        <v>14</v>
      </c>
      <c r="M7910" s="7">
        <v>1</v>
      </c>
      <c r="N7910" s="14"/>
    </row>
    <row r="7911" spans="1:14" ht="94.5">
      <c r="A7911" s="6">
        <v>7910</v>
      </c>
      <c r="B7911" s="8" t="s">
        <v>29481</v>
      </c>
      <c r="C7911" s="9" t="s">
        <v>29727</v>
      </c>
      <c r="D7911" s="10" t="s">
        <v>29728</v>
      </c>
      <c r="E7911" s="11" t="s">
        <v>29729</v>
      </c>
      <c r="F7911" s="6">
        <v>548391</v>
      </c>
      <c r="G7911" s="6" t="s">
        <v>27172</v>
      </c>
      <c r="H7911" s="16">
        <v>45509647</v>
      </c>
      <c r="I7911" s="12" t="s">
        <v>7198</v>
      </c>
      <c r="J7911" s="12" t="s">
        <v>2362</v>
      </c>
      <c r="K7911" s="15">
        <v>0</v>
      </c>
      <c r="L7911" s="13" t="s">
        <v>14</v>
      </c>
      <c r="M7911" s="7">
        <v>1</v>
      </c>
      <c r="N7911" s="14"/>
    </row>
    <row r="7912" spans="1:14" ht="157.5">
      <c r="A7912" s="6">
        <v>7911</v>
      </c>
      <c r="B7912" s="8" t="s">
        <v>29481</v>
      </c>
      <c r="C7912" s="9" t="s">
        <v>29730</v>
      </c>
      <c r="D7912" s="10" t="s">
        <v>29731</v>
      </c>
      <c r="E7912" s="11" t="s">
        <v>29732</v>
      </c>
      <c r="F7912" s="6">
        <v>548389</v>
      </c>
      <c r="G7912" s="6" t="s">
        <v>27172</v>
      </c>
      <c r="H7912" s="16">
        <v>11546239</v>
      </c>
      <c r="I7912" s="12" t="s">
        <v>2681</v>
      </c>
      <c r="J7912" s="12" t="s">
        <v>1134</v>
      </c>
      <c r="K7912" s="15">
        <v>0</v>
      </c>
      <c r="L7912" s="13" t="s">
        <v>14</v>
      </c>
      <c r="M7912" s="7">
        <v>1</v>
      </c>
      <c r="N7912" s="14"/>
    </row>
    <row r="7913" spans="1:14" ht="94.5">
      <c r="A7913" s="6">
        <v>7912</v>
      </c>
      <c r="B7913" s="8" t="s">
        <v>29481</v>
      </c>
      <c r="C7913" s="9" t="s">
        <v>29733</v>
      </c>
      <c r="D7913" s="10" t="s">
        <v>29734</v>
      </c>
      <c r="E7913" s="11" t="s">
        <v>29735</v>
      </c>
      <c r="F7913" s="6">
        <v>548388</v>
      </c>
      <c r="G7913" s="6" t="s">
        <v>27172</v>
      </c>
      <c r="H7913" s="16">
        <v>4367264</v>
      </c>
      <c r="I7913" s="12" t="s">
        <v>3094</v>
      </c>
      <c r="J7913" s="12" t="s">
        <v>29736</v>
      </c>
      <c r="K7913" s="15">
        <v>0</v>
      </c>
      <c r="L7913" s="13" t="s">
        <v>14</v>
      </c>
      <c r="M7913" s="7">
        <v>1</v>
      </c>
      <c r="N7913" s="14"/>
    </row>
    <row r="7914" spans="1:14" ht="110.25">
      <c r="A7914" s="6">
        <v>7913</v>
      </c>
      <c r="B7914" s="8" t="s">
        <v>29481</v>
      </c>
      <c r="C7914" s="9" t="s">
        <v>29737</v>
      </c>
      <c r="D7914" s="10" t="s">
        <v>29551</v>
      </c>
      <c r="E7914" s="11" t="s">
        <v>29738</v>
      </c>
      <c r="F7914" s="6">
        <v>562135</v>
      </c>
      <c r="G7914" s="6" t="s">
        <v>608</v>
      </c>
      <c r="H7914" s="16">
        <v>5253506</v>
      </c>
      <c r="I7914" s="12" t="s">
        <v>3062</v>
      </c>
      <c r="J7914" s="12" t="s">
        <v>2265</v>
      </c>
      <c r="K7914" s="15">
        <v>0</v>
      </c>
      <c r="L7914" s="13" t="s">
        <v>14</v>
      </c>
      <c r="M7914" s="7">
        <v>1</v>
      </c>
      <c r="N7914" s="14"/>
    </row>
    <row r="7915" spans="1:14" ht="157.5">
      <c r="A7915" s="6">
        <v>7914</v>
      </c>
      <c r="B7915" s="8" t="s">
        <v>29481</v>
      </c>
      <c r="C7915" s="9" t="s">
        <v>29739</v>
      </c>
      <c r="D7915" s="10" t="s">
        <v>29731</v>
      </c>
      <c r="E7915" s="11" t="s">
        <v>29740</v>
      </c>
      <c r="F7915" s="6">
        <v>537403</v>
      </c>
      <c r="G7915" s="6" t="s">
        <v>608</v>
      </c>
      <c r="H7915" s="16">
        <v>7002079</v>
      </c>
      <c r="I7915" s="12" t="s">
        <v>1269</v>
      </c>
      <c r="J7915" s="12" t="s">
        <v>7392</v>
      </c>
      <c r="K7915" s="15">
        <v>0</v>
      </c>
      <c r="L7915" s="13" t="s">
        <v>14</v>
      </c>
      <c r="M7915" s="7">
        <v>1</v>
      </c>
      <c r="N7915" s="14"/>
    </row>
    <row r="7916" spans="1:14" ht="126">
      <c r="A7916" s="6">
        <v>7915</v>
      </c>
      <c r="B7916" s="8" t="s">
        <v>29481</v>
      </c>
      <c r="C7916" s="9" t="s">
        <v>29741</v>
      </c>
      <c r="D7916" s="10" t="s">
        <v>29742</v>
      </c>
      <c r="E7916" s="11" t="s">
        <v>29743</v>
      </c>
      <c r="F7916" s="6">
        <v>562139</v>
      </c>
      <c r="G7916" s="6" t="s">
        <v>608</v>
      </c>
      <c r="H7916" s="16">
        <v>2053097</v>
      </c>
      <c r="I7916" s="12" t="s">
        <v>7530</v>
      </c>
      <c r="J7916" s="12" t="s">
        <v>5763</v>
      </c>
      <c r="K7916" s="15">
        <v>0</v>
      </c>
      <c r="L7916" s="13" t="s">
        <v>14</v>
      </c>
      <c r="M7916" s="7">
        <v>1</v>
      </c>
      <c r="N7916" s="14"/>
    </row>
    <row r="7917" spans="1:14" ht="110.25">
      <c r="A7917" s="6">
        <v>7916</v>
      </c>
      <c r="B7917" s="8" t="s">
        <v>29481</v>
      </c>
      <c r="C7917" s="9" t="s">
        <v>29744</v>
      </c>
      <c r="D7917" s="10" t="s">
        <v>29745</v>
      </c>
      <c r="E7917" s="11" t="s">
        <v>29746</v>
      </c>
      <c r="F7917" s="6">
        <v>54678</v>
      </c>
      <c r="G7917" s="6" t="s">
        <v>848</v>
      </c>
      <c r="H7917" s="16">
        <v>4755839</v>
      </c>
      <c r="I7917" s="12" t="s">
        <v>23794</v>
      </c>
      <c r="J7917" s="12" t="s">
        <v>20280</v>
      </c>
      <c r="K7917" s="15">
        <v>0</v>
      </c>
      <c r="L7917" s="13" t="s">
        <v>14</v>
      </c>
      <c r="M7917" s="7">
        <v>1</v>
      </c>
      <c r="N7917" s="14"/>
    </row>
    <row r="7918" spans="1:14" ht="110.25">
      <c r="A7918" s="6">
        <v>7917</v>
      </c>
      <c r="B7918" s="8" t="s">
        <v>29481</v>
      </c>
      <c r="C7918" s="9" t="s">
        <v>29747</v>
      </c>
      <c r="D7918" s="10" t="s">
        <v>29748</v>
      </c>
      <c r="E7918" s="11" t="s">
        <v>29749</v>
      </c>
      <c r="F7918" s="6">
        <v>549453</v>
      </c>
      <c r="G7918" s="6" t="s">
        <v>848</v>
      </c>
      <c r="H7918" s="16">
        <v>1838864</v>
      </c>
      <c r="I7918" s="12" t="s">
        <v>2064</v>
      </c>
      <c r="J7918" s="12" t="s">
        <v>2590</v>
      </c>
      <c r="K7918" s="15">
        <v>0</v>
      </c>
      <c r="L7918" s="13" t="s">
        <v>14</v>
      </c>
      <c r="M7918" s="7">
        <v>1</v>
      </c>
      <c r="N7918" s="14"/>
    </row>
    <row r="7919" spans="1:14" ht="126">
      <c r="A7919" s="6">
        <v>7918</v>
      </c>
      <c r="B7919" s="8" t="s">
        <v>29481</v>
      </c>
      <c r="C7919" s="9" t="s">
        <v>29750</v>
      </c>
      <c r="D7919" s="10" t="s">
        <v>29751</v>
      </c>
      <c r="E7919" s="11" t="s">
        <v>29752</v>
      </c>
      <c r="F7919" s="6">
        <v>571242</v>
      </c>
      <c r="G7919" s="6" t="s">
        <v>608</v>
      </c>
      <c r="H7919" s="16">
        <v>1319263</v>
      </c>
      <c r="I7919" s="12" t="s">
        <v>7450</v>
      </c>
      <c r="J7919" s="12" t="s">
        <v>7271</v>
      </c>
      <c r="K7919" s="15">
        <v>0</v>
      </c>
      <c r="L7919" s="13" t="s">
        <v>14</v>
      </c>
      <c r="M7919" s="7">
        <v>1</v>
      </c>
      <c r="N7919" s="14"/>
    </row>
    <row r="7920" spans="1:14" ht="173.25">
      <c r="A7920" s="6">
        <v>7919</v>
      </c>
      <c r="B7920" s="8" t="s">
        <v>29481</v>
      </c>
      <c r="C7920" s="9" t="s">
        <v>29753</v>
      </c>
      <c r="D7920" s="10" t="s">
        <v>29754</v>
      </c>
      <c r="E7920" s="11" t="s">
        <v>29755</v>
      </c>
      <c r="F7920" s="6">
        <v>571240</v>
      </c>
      <c r="G7920" s="6" t="s">
        <v>608</v>
      </c>
      <c r="H7920" s="16">
        <v>1463179.55</v>
      </c>
      <c r="I7920" s="12" t="s">
        <v>7450</v>
      </c>
      <c r="J7920" s="12" t="s">
        <v>7271</v>
      </c>
      <c r="K7920" s="15">
        <v>0</v>
      </c>
      <c r="L7920" s="13" t="s">
        <v>14</v>
      </c>
      <c r="M7920" s="7">
        <v>1</v>
      </c>
      <c r="N7920" s="14"/>
    </row>
    <row r="7921" spans="1:14" ht="78.75">
      <c r="A7921" s="6">
        <v>7920</v>
      </c>
      <c r="B7921" s="8" t="s">
        <v>29481</v>
      </c>
      <c r="C7921" s="9" t="s">
        <v>29756</v>
      </c>
      <c r="D7921" s="10" t="s">
        <v>29757</v>
      </c>
      <c r="E7921" s="11" t="s">
        <v>29758</v>
      </c>
      <c r="F7921" s="6">
        <v>548379</v>
      </c>
      <c r="G7921" s="6" t="s">
        <v>27172</v>
      </c>
      <c r="H7921" s="16">
        <v>7589365.7000000002</v>
      </c>
      <c r="I7921" s="12" t="s">
        <v>7198</v>
      </c>
      <c r="J7921" s="12" t="s">
        <v>2362</v>
      </c>
      <c r="K7921" s="15">
        <v>0</v>
      </c>
      <c r="L7921" s="13" t="s">
        <v>14</v>
      </c>
      <c r="M7921" s="7">
        <v>1</v>
      </c>
      <c r="N7921" s="14"/>
    </row>
    <row r="7922" spans="1:14" ht="126">
      <c r="A7922" s="6">
        <v>7921</v>
      </c>
      <c r="B7922" s="8" t="s">
        <v>29481</v>
      </c>
      <c r="C7922" s="9" t="s">
        <v>29759</v>
      </c>
      <c r="D7922" s="10" t="s">
        <v>29760</v>
      </c>
      <c r="E7922" s="11" t="s">
        <v>29761</v>
      </c>
      <c r="F7922" s="6">
        <v>548380</v>
      </c>
      <c r="G7922" s="6" t="s">
        <v>27172</v>
      </c>
      <c r="H7922" s="16">
        <v>6258017</v>
      </c>
      <c r="I7922" s="12" t="s">
        <v>2681</v>
      </c>
      <c r="J7922" s="12" t="s">
        <v>6853</v>
      </c>
      <c r="K7922" s="15">
        <v>0</v>
      </c>
      <c r="L7922" s="13" t="s">
        <v>14</v>
      </c>
      <c r="M7922" s="7">
        <v>1</v>
      </c>
      <c r="N7922" s="14"/>
    </row>
    <row r="7923" spans="1:14" ht="267.75">
      <c r="A7923" s="6">
        <v>7922</v>
      </c>
      <c r="B7923" s="8" t="s">
        <v>29481</v>
      </c>
      <c r="C7923" s="9" t="s">
        <v>29762</v>
      </c>
      <c r="D7923" s="10" t="s">
        <v>29763</v>
      </c>
      <c r="E7923" s="11" t="s">
        <v>29764</v>
      </c>
      <c r="F7923" s="6">
        <v>548381</v>
      </c>
      <c r="G7923" s="6" t="s">
        <v>27172</v>
      </c>
      <c r="H7923" s="16">
        <v>7989200</v>
      </c>
      <c r="I7923" s="12" t="s">
        <v>2681</v>
      </c>
      <c r="J7923" s="12" t="s">
        <v>6853</v>
      </c>
      <c r="K7923" s="15">
        <v>0</v>
      </c>
      <c r="L7923" s="13" t="s">
        <v>14</v>
      </c>
      <c r="M7923" s="7">
        <v>1</v>
      </c>
      <c r="N7923" s="14"/>
    </row>
    <row r="7924" spans="1:14" ht="220.5">
      <c r="A7924" s="6">
        <v>7923</v>
      </c>
      <c r="B7924" s="8" t="s">
        <v>29481</v>
      </c>
      <c r="C7924" s="9" t="s">
        <v>29765</v>
      </c>
      <c r="D7924" s="10" t="s">
        <v>29766</v>
      </c>
      <c r="E7924" s="11" t="s">
        <v>29767</v>
      </c>
      <c r="F7924" s="6">
        <v>548382</v>
      </c>
      <c r="G7924" s="6" t="s">
        <v>27172</v>
      </c>
      <c r="H7924" s="16">
        <v>3273521</v>
      </c>
      <c r="I7924" s="12" t="s">
        <v>2681</v>
      </c>
      <c r="J7924" s="12" t="s">
        <v>3154</v>
      </c>
      <c r="K7924" s="15">
        <v>0</v>
      </c>
      <c r="L7924" s="13" t="s">
        <v>14</v>
      </c>
      <c r="M7924" s="7">
        <v>1</v>
      </c>
      <c r="N7924" s="14"/>
    </row>
    <row r="7925" spans="1:14" ht="283.5">
      <c r="A7925" s="6">
        <v>7924</v>
      </c>
      <c r="B7925" s="8" t="s">
        <v>29481</v>
      </c>
      <c r="C7925" s="9" t="s">
        <v>29768</v>
      </c>
      <c r="D7925" s="10" t="s">
        <v>29580</v>
      </c>
      <c r="E7925" s="11" t="s">
        <v>29769</v>
      </c>
      <c r="F7925" s="6">
        <v>548386</v>
      </c>
      <c r="G7925" s="6" t="s">
        <v>27172</v>
      </c>
      <c r="H7925" s="16">
        <v>2617310</v>
      </c>
      <c r="I7925" s="12" t="s">
        <v>2681</v>
      </c>
      <c r="J7925" s="12" t="s">
        <v>3154</v>
      </c>
      <c r="K7925" s="15">
        <v>0</v>
      </c>
      <c r="L7925" s="13" t="s">
        <v>14</v>
      </c>
      <c r="M7925" s="7">
        <v>1</v>
      </c>
      <c r="N7925" s="14"/>
    </row>
    <row r="7926" spans="1:14" ht="189">
      <c r="A7926" s="6">
        <v>7925</v>
      </c>
      <c r="B7926" s="8" t="s">
        <v>29481</v>
      </c>
      <c r="C7926" s="9" t="s">
        <v>29770</v>
      </c>
      <c r="D7926" s="10" t="s">
        <v>29771</v>
      </c>
      <c r="E7926" s="11" t="s">
        <v>29772</v>
      </c>
      <c r="F7926" s="6">
        <v>548385</v>
      </c>
      <c r="G7926" s="6" t="s">
        <v>27172</v>
      </c>
      <c r="H7926" s="16">
        <v>2513136</v>
      </c>
      <c r="I7926" s="12" t="s">
        <v>7198</v>
      </c>
      <c r="J7926" s="12" t="s">
        <v>26846</v>
      </c>
      <c r="K7926" s="15">
        <v>0</v>
      </c>
      <c r="L7926" s="13" t="s">
        <v>14</v>
      </c>
      <c r="M7926" s="7">
        <v>1</v>
      </c>
      <c r="N7926" s="14"/>
    </row>
    <row r="7927" spans="1:14" ht="157.5">
      <c r="A7927" s="6">
        <v>7926</v>
      </c>
      <c r="B7927" s="8" t="s">
        <v>29481</v>
      </c>
      <c r="C7927" s="9" t="s">
        <v>29773</v>
      </c>
      <c r="D7927" s="10" t="s">
        <v>29774</v>
      </c>
      <c r="E7927" s="11" t="s">
        <v>29775</v>
      </c>
      <c r="F7927" s="6">
        <v>531472</v>
      </c>
      <c r="G7927" s="6" t="s">
        <v>875</v>
      </c>
      <c r="H7927" s="16">
        <v>7219569</v>
      </c>
      <c r="I7927" s="12" t="s">
        <v>1002</v>
      </c>
      <c r="J7927" s="12" t="s">
        <v>6794</v>
      </c>
      <c r="K7927" s="15">
        <v>0</v>
      </c>
      <c r="L7927" s="13" t="s">
        <v>14</v>
      </c>
      <c r="M7927" s="7">
        <v>1</v>
      </c>
      <c r="N7927" s="14"/>
    </row>
    <row r="7928" spans="1:14" ht="141.75">
      <c r="A7928" s="6">
        <v>7927</v>
      </c>
      <c r="B7928" s="8" t="s">
        <v>29481</v>
      </c>
      <c r="C7928" s="9" t="s">
        <v>29776</v>
      </c>
      <c r="D7928" s="10" t="s">
        <v>29777</v>
      </c>
      <c r="E7928" s="11" t="s">
        <v>29778</v>
      </c>
      <c r="F7928" s="6">
        <v>531471</v>
      </c>
      <c r="G7928" s="6" t="s">
        <v>875</v>
      </c>
      <c r="H7928" s="16">
        <v>8467217</v>
      </c>
      <c r="I7928" s="12" t="s">
        <v>1920</v>
      </c>
      <c r="J7928" s="12" t="s">
        <v>1003</v>
      </c>
      <c r="K7928" s="15">
        <v>0</v>
      </c>
      <c r="L7928" s="13" t="s">
        <v>14</v>
      </c>
      <c r="M7928" s="7">
        <v>1</v>
      </c>
      <c r="N7928" s="14"/>
    </row>
    <row r="7929" spans="1:14" ht="141.75">
      <c r="A7929" s="6">
        <v>7928</v>
      </c>
      <c r="B7929" s="8" t="s">
        <v>29481</v>
      </c>
      <c r="C7929" s="9" t="s">
        <v>29779</v>
      </c>
      <c r="D7929" s="10" t="s">
        <v>29780</v>
      </c>
      <c r="E7929" s="11" t="s">
        <v>29781</v>
      </c>
      <c r="F7929" s="6">
        <v>546123</v>
      </c>
      <c r="G7929" s="6" t="s">
        <v>875</v>
      </c>
      <c r="H7929" s="16">
        <v>7589365.7000000002</v>
      </c>
      <c r="I7929" s="12" t="s">
        <v>2558</v>
      </c>
      <c r="J7929" s="12" t="s">
        <v>29736</v>
      </c>
      <c r="K7929" s="15">
        <v>0</v>
      </c>
      <c r="L7929" s="13" t="s">
        <v>14</v>
      </c>
      <c r="M7929" s="7">
        <v>1</v>
      </c>
      <c r="N7929" s="14"/>
    </row>
    <row r="7930" spans="1:14" ht="126">
      <c r="A7930" s="6">
        <v>7929</v>
      </c>
      <c r="B7930" s="8" t="s">
        <v>29481</v>
      </c>
      <c r="C7930" s="9" t="s">
        <v>29782</v>
      </c>
      <c r="D7930" s="10" t="s">
        <v>29783</v>
      </c>
      <c r="E7930" s="11" t="s">
        <v>29784</v>
      </c>
      <c r="F7930" s="6">
        <v>531474</v>
      </c>
      <c r="G7930" s="6" t="s">
        <v>875</v>
      </c>
      <c r="H7930" s="16">
        <v>7195371</v>
      </c>
      <c r="I7930" s="12" t="s">
        <v>1002</v>
      </c>
      <c r="J7930" s="12" t="s">
        <v>6794</v>
      </c>
      <c r="K7930" s="15">
        <v>0</v>
      </c>
      <c r="L7930" s="13" t="s">
        <v>14</v>
      </c>
      <c r="M7930" s="7">
        <v>1</v>
      </c>
      <c r="N7930" s="14"/>
    </row>
    <row r="7931" spans="1:14" ht="126">
      <c r="A7931" s="6">
        <v>7930</v>
      </c>
      <c r="B7931" s="8" t="s">
        <v>29481</v>
      </c>
      <c r="C7931" s="9" t="s">
        <v>29785</v>
      </c>
      <c r="D7931" s="10" t="s">
        <v>29786</v>
      </c>
      <c r="E7931" s="11" t="s">
        <v>29787</v>
      </c>
      <c r="F7931" s="6">
        <v>531476</v>
      </c>
      <c r="G7931" s="6" t="s">
        <v>875</v>
      </c>
      <c r="H7931" s="16">
        <v>7467061</v>
      </c>
      <c r="I7931" s="12" t="s">
        <v>29788</v>
      </c>
      <c r="J7931" s="12" t="s">
        <v>29789</v>
      </c>
      <c r="K7931" s="15">
        <v>0</v>
      </c>
      <c r="L7931" s="13" t="s">
        <v>14</v>
      </c>
      <c r="M7931" s="7">
        <v>1</v>
      </c>
      <c r="N7931" s="14"/>
    </row>
    <row r="7932" spans="1:14" ht="110.25">
      <c r="A7932" s="6">
        <v>7931</v>
      </c>
      <c r="B7932" s="8" t="s">
        <v>29481</v>
      </c>
      <c r="C7932" s="9" t="s">
        <v>29790</v>
      </c>
      <c r="D7932" s="10" t="s">
        <v>29630</v>
      </c>
      <c r="E7932" s="11" t="s">
        <v>29791</v>
      </c>
      <c r="F7932" s="6">
        <v>537514</v>
      </c>
      <c r="G7932" s="6" t="s">
        <v>875</v>
      </c>
      <c r="H7932" s="16">
        <v>1646825</v>
      </c>
      <c r="I7932" s="12" t="s">
        <v>2157</v>
      </c>
      <c r="J7932" s="12" t="s">
        <v>2256</v>
      </c>
      <c r="K7932" s="15">
        <v>0</v>
      </c>
      <c r="L7932" s="13" t="s">
        <v>14</v>
      </c>
      <c r="M7932" s="7">
        <v>1</v>
      </c>
      <c r="N7932" s="14"/>
    </row>
    <row r="7933" spans="1:14" ht="141.75">
      <c r="A7933" s="6">
        <v>7932</v>
      </c>
      <c r="B7933" s="8" t="s">
        <v>29481</v>
      </c>
      <c r="C7933" s="9" t="s">
        <v>29792</v>
      </c>
      <c r="D7933" s="10" t="s">
        <v>29793</v>
      </c>
      <c r="E7933" s="11" t="s">
        <v>29794</v>
      </c>
      <c r="F7933" s="6">
        <v>546126</v>
      </c>
      <c r="G7933" s="6" t="s">
        <v>875</v>
      </c>
      <c r="H7933" s="16">
        <v>3680890</v>
      </c>
      <c r="I7933" s="12" t="s">
        <v>2157</v>
      </c>
      <c r="J7933" s="12" t="s">
        <v>7425</v>
      </c>
      <c r="K7933" s="15">
        <v>0</v>
      </c>
      <c r="L7933" s="13" t="s">
        <v>14</v>
      </c>
      <c r="M7933" s="7">
        <v>1</v>
      </c>
      <c r="N7933" s="14"/>
    </row>
    <row r="7934" spans="1:14" ht="63">
      <c r="A7934" s="6">
        <v>7933</v>
      </c>
      <c r="B7934" s="8" t="s">
        <v>29481</v>
      </c>
      <c r="C7934" s="9" t="s">
        <v>29695</v>
      </c>
      <c r="D7934" s="10" t="s">
        <v>29795</v>
      </c>
      <c r="E7934" s="11" t="s">
        <v>29796</v>
      </c>
      <c r="F7934" s="6">
        <v>549452</v>
      </c>
      <c r="G7934" s="6" t="s">
        <v>875</v>
      </c>
      <c r="H7934" s="16">
        <v>4222071</v>
      </c>
      <c r="I7934" s="12" t="s">
        <v>3062</v>
      </c>
      <c r="J7934" s="12" t="s">
        <v>29797</v>
      </c>
      <c r="K7934" s="15">
        <v>0</v>
      </c>
      <c r="L7934" s="13" t="s">
        <v>14</v>
      </c>
      <c r="M7934" s="7">
        <v>1</v>
      </c>
      <c r="N7934" s="14"/>
    </row>
    <row r="7935" spans="1:14" ht="141.75">
      <c r="A7935" s="6">
        <v>7934</v>
      </c>
      <c r="B7935" s="8" t="s">
        <v>29481</v>
      </c>
      <c r="C7935" s="9" t="s">
        <v>29798</v>
      </c>
      <c r="D7935" s="10" t="s">
        <v>29799</v>
      </c>
      <c r="E7935" s="11" t="s">
        <v>29800</v>
      </c>
      <c r="F7935" s="6">
        <v>546124</v>
      </c>
      <c r="G7935" s="6" t="s">
        <v>875</v>
      </c>
      <c r="H7935" s="16">
        <v>5291986</v>
      </c>
      <c r="I7935" s="12" t="s">
        <v>1269</v>
      </c>
      <c r="J7935" s="12" t="s">
        <v>1170</v>
      </c>
      <c r="K7935" s="15">
        <v>0</v>
      </c>
      <c r="L7935" s="13" t="s">
        <v>14</v>
      </c>
      <c r="M7935" s="7">
        <v>1</v>
      </c>
      <c r="N7935" s="14"/>
    </row>
    <row r="7936" spans="1:14" ht="141.75">
      <c r="A7936" s="6">
        <v>7935</v>
      </c>
      <c r="B7936" s="8" t="s">
        <v>29481</v>
      </c>
      <c r="C7936" s="9" t="s">
        <v>29801</v>
      </c>
      <c r="D7936" s="10" t="s">
        <v>29728</v>
      </c>
      <c r="E7936" s="11" t="s">
        <v>29802</v>
      </c>
      <c r="F7936" s="6">
        <v>537518</v>
      </c>
      <c r="G7936" s="6" t="s">
        <v>875</v>
      </c>
      <c r="H7936" s="16">
        <v>3926170</v>
      </c>
      <c r="I7936" s="12" t="s">
        <v>2082</v>
      </c>
      <c r="J7936" s="12" t="s">
        <v>29803</v>
      </c>
      <c r="K7936" s="15">
        <v>0</v>
      </c>
      <c r="L7936" s="13" t="s">
        <v>14</v>
      </c>
      <c r="M7936" s="7">
        <v>1</v>
      </c>
      <c r="N7936" s="14"/>
    </row>
    <row r="7937" spans="1:14" ht="126">
      <c r="A7937" s="6">
        <v>7936</v>
      </c>
      <c r="B7937" s="8" t="s">
        <v>29481</v>
      </c>
      <c r="C7937" s="9" t="s">
        <v>29804</v>
      </c>
      <c r="D7937" s="10" t="s">
        <v>29805</v>
      </c>
      <c r="E7937" s="11" t="s">
        <v>29806</v>
      </c>
      <c r="F7937" s="6">
        <v>531477</v>
      </c>
      <c r="G7937" s="6" t="s">
        <v>875</v>
      </c>
      <c r="H7937" s="16">
        <v>19475719</v>
      </c>
      <c r="I7937" s="12" t="s">
        <v>5906</v>
      </c>
      <c r="J7937" s="12" t="s">
        <v>7254</v>
      </c>
      <c r="K7937" s="15">
        <v>0</v>
      </c>
      <c r="L7937" s="13" t="s">
        <v>14</v>
      </c>
      <c r="M7937" s="7">
        <v>1</v>
      </c>
      <c r="N7937" s="14"/>
    </row>
    <row r="7938" spans="1:14" ht="126">
      <c r="A7938" s="6">
        <v>7937</v>
      </c>
      <c r="B7938" s="8" t="s">
        <v>29481</v>
      </c>
      <c r="C7938" s="9" t="s">
        <v>29807</v>
      </c>
      <c r="D7938" s="10" t="s">
        <v>29808</v>
      </c>
      <c r="E7938" s="11" t="s">
        <v>29809</v>
      </c>
      <c r="F7938" s="6">
        <v>531475</v>
      </c>
      <c r="G7938" s="6" t="s">
        <v>875</v>
      </c>
      <c r="H7938" s="16">
        <v>7195371</v>
      </c>
      <c r="I7938" s="12" t="s">
        <v>1002</v>
      </c>
      <c r="J7938" s="12" t="s">
        <v>6588</v>
      </c>
      <c r="K7938" s="15">
        <v>0</v>
      </c>
      <c r="L7938" s="13" t="s">
        <v>14</v>
      </c>
      <c r="M7938" s="7">
        <v>1</v>
      </c>
      <c r="N7938" s="14"/>
    </row>
    <row r="7939" spans="1:14" ht="157.5">
      <c r="A7939" s="6">
        <v>7938</v>
      </c>
      <c r="B7939" s="8" t="s">
        <v>29481</v>
      </c>
      <c r="C7939" s="9" t="s">
        <v>29810</v>
      </c>
      <c r="D7939" s="10" t="s">
        <v>29811</v>
      </c>
      <c r="E7939" s="11" t="s">
        <v>29812</v>
      </c>
      <c r="F7939" s="6">
        <v>546125</v>
      </c>
      <c r="G7939" s="6" t="s">
        <v>875</v>
      </c>
      <c r="H7939" s="16">
        <v>8015701</v>
      </c>
      <c r="I7939" s="12" t="s">
        <v>1844</v>
      </c>
      <c r="J7939" s="12" t="s">
        <v>6842</v>
      </c>
      <c r="K7939" s="15">
        <v>0</v>
      </c>
      <c r="L7939" s="13" t="s">
        <v>14</v>
      </c>
      <c r="M7939" s="7">
        <v>1</v>
      </c>
      <c r="N7939" s="14"/>
    </row>
    <row r="7940" spans="1:14" ht="157.5">
      <c r="A7940" s="6">
        <v>7939</v>
      </c>
      <c r="B7940" s="8" t="s">
        <v>29481</v>
      </c>
      <c r="C7940" s="9" t="s">
        <v>29813</v>
      </c>
      <c r="D7940" s="10" t="s">
        <v>29814</v>
      </c>
      <c r="E7940" s="11" t="s">
        <v>29815</v>
      </c>
      <c r="F7940" s="6">
        <v>531470</v>
      </c>
      <c r="G7940" s="6" t="s">
        <v>875</v>
      </c>
      <c r="H7940" s="16">
        <v>13624699</v>
      </c>
      <c r="I7940" s="12" t="s">
        <v>1002</v>
      </c>
      <c r="J7940" s="12" t="s">
        <v>6859</v>
      </c>
      <c r="K7940" s="15">
        <v>0</v>
      </c>
      <c r="L7940" s="13" t="s">
        <v>14</v>
      </c>
      <c r="M7940" s="7">
        <v>1</v>
      </c>
      <c r="N7940" s="14"/>
    </row>
    <row r="7941" spans="1:14" ht="126">
      <c r="A7941" s="6">
        <v>7940</v>
      </c>
      <c r="B7941" s="8" t="s">
        <v>29481</v>
      </c>
      <c r="C7941" s="9" t="s">
        <v>29816</v>
      </c>
      <c r="D7941" s="10" t="s">
        <v>29763</v>
      </c>
      <c r="E7941" s="11" t="s">
        <v>29817</v>
      </c>
      <c r="F7941" s="6">
        <v>537515</v>
      </c>
      <c r="G7941" s="6" t="s">
        <v>875</v>
      </c>
      <c r="H7941" s="16">
        <v>4409867</v>
      </c>
      <c r="I7941" s="12" t="s">
        <v>17152</v>
      </c>
      <c r="J7941" s="12" t="s">
        <v>6797</v>
      </c>
      <c r="K7941" s="15">
        <v>0</v>
      </c>
      <c r="L7941" s="13" t="s">
        <v>14</v>
      </c>
      <c r="M7941" s="7">
        <v>1</v>
      </c>
      <c r="N7941" s="14"/>
    </row>
    <row r="7942" spans="1:14" ht="173.25">
      <c r="A7942" s="6">
        <v>7941</v>
      </c>
      <c r="B7942" s="8" t="s">
        <v>29481</v>
      </c>
      <c r="C7942" s="9" t="s">
        <v>29818</v>
      </c>
      <c r="D7942" s="10" t="s">
        <v>29819</v>
      </c>
      <c r="E7942" s="11" t="s">
        <v>29820</v>
      </c>
      <c r="F7942" s="6">
        <v>537512</v>
      </c>
      <c r="G7942" s="6" t="s">
        <v>875</v>
      </c>
      <c r="H7942" s="16">
        <v>7295233</v>
      </c>
      <c r="I7942" s="12" t="s">
        <v>17152</v>
      </c>
      <c r="J7942" s="12" t="s">
        <v>6797</v>
      </c>
      <c r="K7942" s="15">
        <v>0</v>
      </c>
      <c r="L7942" s="13" t="s">
        <v>14</v>
      </c>
      <c r="M7942" s="7">
        <v>1</v>
      </c>
      <c r="N7942" s="14"/>
    </row>
    <row r="7943" spans="1:14" ht="110.25">
      <c r="A7943" s="6">
        <v>7942</v>
      </c>
      <c r="B7943" s="8" t="s">
        <v>29481</v>
      </c>
      <c r="C7943" s="9" t="s">
        <v>29821</v>
      </c>
      <c r="D7943" s="10" t="s">
        <v>29822</v>
      </c>
      <c r="E7943" s="11" t="s">
        <v>29823</v>
      </c>
      <c r="F7943" s="6">
        <v>537517</v>
      </c>
      <c r="G7943" s="6" t="s">
        <v>875</v>
      </c>
      <c r="H7943" s="16">
        <v>4151424</v>
      </c>
      <c r="I7943" s="12" t="s">
        <v>2411</v>
      </c>
      <c r="J7943" s="12" t="s">
        <v>29824</v>
      </c>
      <c r="K7943" s="15">
        <v>0</v>
      </c>
      <c r="L7943" s="13" t="s">
        <v>14</v>
      </c>
      <c r="M7943" s="7">
        <v>1</v>
      </c>
      <c r="N7943" s="14"/>
    </row>
    <row r="7944" spans="1:14" ht="110.25">
      <c r="A7944" s="6">
        <v>7943</v>
      </c>
      <c r="B7944" s="8" t="s">
        <v>29481</v>
      </c>
      <c r="C7944" s="9" t="s">
        <v>29825</v>
      </c>
      <c r="D7944" s="10" t="s">
        <v>29826</v>
      </c>
      <c r="E7944" s="11" t="s">
        <v>29827</v>
      </c>
      <c r="F7944" s="6">
        <v>531473</v>
      </c>
      <c r="G7944" s="6" t="s">
        <v>875</v>
      </c>
      <c r="H7944" s="16">
        <v>7195371</v>
      </c>
      <c r="I7944" s="12" t="s">
        <v>1247</v>
      </c>
      <c r="J7944" s="12" t="s">
        <v>29828</v>
      </c>
      <c r="K7944" s="15">
        <v>0</v>
      </c>
      <c r="L7944" s="13" t="s">
        <v>14</v>
      </c>
      <c r="M7944" s="7">
        <v>1</v>
      </c>
      <c r="N7944" s="14"/>
    </row>
    <row r="7945" spans="1:14" ht="141.75">
      <c r="A7945" s="6">
        <v>7944</v>
      </c>
      <c r="B7945" s="8" t="s">
        <v>29481</v>
      </c>
      <c r="C7945" s="9" t="s">
        <v>29829</v>
      </c>
      <c r="D7945" s="10" t="s">
        <v>29830</v>
      </c>
      <c r="E7945" s="11" t="s">
        <v>29831</v>
      </c>
      <c r="F7945" s="6">
        <v>563565</v>
      </c>
      <c r="G7945" s="6" t="s">
        <v>875</v>
      </c>
      <c r="H7945" s="16">
        <v>1389130</v>
      </c>
      <c r="I7945" s="12" t="s">
        <v>6455</v>
      </c>
      <c r="J7945" s="12" t="s">
        <v>29832</v>
      </c>
      <c r="K7945" s="15">
        <v>0</v>
      </c>
      <c r="L7945" s="13" t="s">
        <v>14</v>
      </c>
      <c r="M7945" s="7">
        <v>1</v>
      </c>
      <c r="N7945" s="14"/>
    </row>
    <row r="7946" spans="1:14" ht="94.5">
      <c r="A7946" s="6">
        <v>7945</v>
      </c>
      <c r="B7946" s="8" t="s">
        <v>29481</v>
      </c>
      <c r="C7946" s="9" t="s">
        <v>29833</v>
      </c>
      <c r="D7946" s="10" t="s">
        <v>29834</v>
      </c>
      <c r="E7946" s="11" t="s">
        <v>29835</v>
      </c>
      <c r="F7946" s="6">
        <v>562600</v>
      </c>
      <c r="G7946" s="6" t="s">
        <v>4575</v>
      </c>
      <c r="H7946" s="16">
        <v>469397</v>
      </c>
      <c r="I7946" s="12" t="s">
        <v>7780</v>
      </c>
      <c r="J7946" s="12" t="s">
        <v>29836</v>
      </c>
      <c r="K7946" s="15">
        <v>0</v>
      </c>
      <c r="L7946" s="13" t="s">
        <v>14</v>
      </c>
      <c r="M7946" s="7">
        <v>1</v>
      </c>
      <c r="N7946" s="14"/>
    </row>
    <row r="7947" spans="1:14" ht="94.5">
      <c r="A7947" s="6">
        <v>7946</v>
      </c>
      <c r="B7947" s="8" t="s">
        <v>29481</v>
      </c>
      <c r="C7947" s="9" t="s">
        <v>29837</v>
      </c>
      <c r="D7947" s="10" t="s">
        <v>29838</v>
      </c>
      <c r="E7947" s="11" t="s">
        <v>29839</v>
      </c>
      <c r="F7947" s="6">
        <v>586659</v>
      </c>
      <c r="G7947" s="6" t="s">
        <v>77</v>
      </c>
      <c r="H7947" s="16">
        <v>6507500</v>
      </c>
      <c r="I7947" s="12" t="s">
        <v>7587</v>
      </c>
      <c r="J7947" s="12" t="s">
        <v>7563</v>
      </c>
      <c r="K7947" s="15">
        <v>0</v>
      </c>
      <c r="L7947" s="13" t="s">
        <v>14</v>
      </c>
      <c r="M7947" s="7">
        <v>1</v>
      </c>
      <c r="N7947" s="14"/>
    </row>
    <row r="7948" spans="1:14" ht="78.75">
      <c r="A7948" s="6">
        <v>7947</v>
      </c>
      <c r="B7948" s="8" t="s">
        <v>29481</v>
      </c>
      <c r="C7948" s="9" t="s">
        <v>29840</v>
      </c>
      <c r="D7948" s="10" t="s">
        <v>29841</v>
      </c>
      <c r="E7948" s="11" t="s">
        <v>29842</v>
      </c>
      <c r="F7948" s="6">
        <v>594796</v>
      </c>
      <c r="G7948" s="6" t="s">
        <v>29843</v>
      </c>
      <c r="H7948" s="16">
        <v>2621013</v>
      </c>
      <c r="I7948" s="12" t="s">
        <v>5984</v>
      </c>
      <c r="J7948" s="12" t="s">
        <v>2668</v>
      </c>
      <c r="K7948" s="15">
        <v>0</v>
      </c>
      <c r="L7948" s="13" t="s">
        <v>14</v>
      </c>
      <c r="M7948" s="7">
        <v>1</v>
      </c>
      <c r="N7948" s="14"/>
    </row>
    <row r="7949" spans="1:14" ht="63">
      <c r="A7949" s="6">
        <v>7948</v>
      </c>
      <c r="B7949" s="8" t="s">
        <v>29844</v>
      </c>
      <c r="C7949" s="9" t="s">
        <v>29845</v>
      </c>
      <c r="D7949" s="10" t="s">
        <v>20065</v>
      </c>
      <c r="E7949" s="11" t="s">
        <v>29846</v>
      </c>
      <c r="F7949" s="6">
        <v>173625</v>
      </c>
      <c r="G7949" s="6" t="s">
        <v>29847</v>
      </c>
      <c r="H7949" s="16">
        <v>7362821.0999999996</v>
      </c>
      <c r="I7949" s="12" t="s">
        <v>29848</v>
      </c>
      <c r="J7949" s="12" t="s">
        <v>29849</v>
      </c>
      <c r="K7949" s="15">
        <v>3800000</v>
      </c>
      <c r="L7949" s="13" t="s">
        <v>14</v>
      </c>
      <c r="M7949" s="7">
        <v>1</v>
      </c>
      <c r="N7949" s="14"/>
    </row>
    <row r="7950" spans="1:14" ht="141.75">
      <c r="A7950" s="6">
        <v>7949</v>
      </c>
      <c r="B7950" s="8" t="s">
        <v>29844</v>
      </c>
      <c r="C7950" s="9" t="s">
        <v>29850</v>
      </c>
      <c r="D7950" s="10" t="s">
        <v>29851</v>
      </c>
      <c r="E7950" s="11" t="s">
        <v>29852</v>
      </c>
      <c r="F7950" s="6">
        <v>173626</v>
      </c>
      <c r="G7950" s="6" t="s">
        <v>29847</v>
      </c>
      <c r="H7950" s="16">
        <v>11020115.9</v>
      </c>
      <c r="I7950" s="12" t="s">
        <v>29853</v>
      </c>
      <c r="J7950" s="12" t="s">
        <v>29854</v>
      </c>
      <c r="K7950" s="15">
        <v>7162000</v>
      </c>
      <c r="L7950" s="13" t="s">
        <v>14</v>
      </c>
      <c r="M7950" s="7">
        <v>1</v>
      </c>
      <c r="N7950" s="14"/>
    </row>
    <row r="7951" spans="1:14" ht="110.25">
      <c r="A7951" s="6">
        <v>7950</v>
      </c>
      <c r="B7951" s="8" t="s">
        <v>29844</v>
      </c>
      <c r="C7951" s="9" t="s">
        <v>29855</v>
      </c>
      <c r="D7951" s="10" t="s">
        <v>29856</v>
      </c>
      <c r="E7951" s="11" t="s">
        <v>29857</v>
      </c>
      <c r="F7951" s="6">
        <v>184428</v>
      </c>
      <c r="G7951" s="6" t="s">
        <v>29847</v>
      </c>
      <c r="H7951" s="16">
        <v>14128493.1</v>
      </c>
      <c r="I7951" s="12" t="s">
        <v>29858</v>
      </c>
      <c r="J7951" s="12">
        <v>43652</v>
      </c>
      <c r="K7951" s="15">
        <v>13511900</v>
      </c>
      <c r="L7951" s="13" t="s">
        <v>14</v>
      </c>
      <c r="M7951" s="7">
        <v>1</v>
      </c>
      <c r="N7951" s="14"/>
    </row>
    <row r="7952" spans="1:14" ht="78.75">
      <c r="A7952" s="6">
        <v>7951</v>
      </c>
      <c r="B7952" s="8" t="s">
        <v>29844</v>
      </c>
      <c r="C7952" s="9" t="s">
        <v>29859</v>
      </c>
      <c r="D7952" s="10" t="s">
        <v>29860</v>
      </c>
      <c r="E7952" s="11" t="s">
        <v>29861</v>
      </c>
      <c r="F7952" s="6">
        <v>184432</v>
      </c>
      <c r="G7952" s="6" t="s">
        <v>29847</v>
      </c>
      <c r="H7952" s="16">
        <v>8903109.3000000007</v>
      </c>
      <c r="I7952" s="12" t="s">
        <v>29862</v>
      </c>
      <c r="J7952" s="12" t="s">
        <v>29863</v>
      </c>
      <c r="K7952" s="15">
        <v>8400000</v>
      </c>
      <c r="L7952" s="13" t="s">
        <v>14</v>
      </c>
      <c r="M7952" s="7">
        <v>1</v>
      </c>
      <c r="N7952" s="14"/>
    </row>
    <row r="7953" spans="1:14" ht="78.75">
      <c r="A7953" s="6">
        <v>7952</v>
      </c>
      <c r="B7953" s="8" t="s">
        <v>29844</v>
      </c>
      <c r="C7953" s="9" t="s">
        <v>29864</v>
      </c>
      <c r="D7953" s="10" t="s">
        <v>29865</v>
      </c>
      <c r="E7953" s="11" t="s">
        <v>29866</v>
      </c>
      <c r="F7953" s="6">
        <v>184434</v>
      </c>
      <c r="G7953" s="6" t="s">
        <v>29847</v>
      </c>
      <c r="H7953" s="16">
        <v>7656892.6500000004</v>
      </c>
      <c r="I7953" s="12" t="s">
        <v>29862</v>
      </c>
      <c r="J7953" s="12" t="s">
        <v>29867</v>
      </c>
      <c r="K7953" s="15">
        <v>7019000</v>
      </c>
      <c r="L7953" s="13" t="s">
        <v>14</v>
      </c>
      <c r="M7953" s="7">
        <v>1</v>
      </c>
      <c r="N7953" s="14"/>
    </row>
    <row r="7954" spans="1:14" ht="94.5">
      <c r="A7954" s="6">
        <v>7953</v>
      </c>
      <c r="B7954" s="8" t="s">
        <v>29844</v>
      </c>
      <c r="C7954" s="9" t="s">
        <v>29868</v>
      </c>
      <c r="D7954" s="10" t="s">
        <v>29851</v>
      </c>
      <c r="E7954" s="11" t="s">
        <v>29869</v>
      </c>
      <c r="F7954" s="6">
        <v>209035</v>
      </c>
      <c r="G7954" s="6" t="s">
        <v>29847</v>
      </c>
      <c r="H7954" s="16">
        <v>9152340</v>
      </c>
      <c r="I7954" s="12" t="s">
        <v>29870</v>
      </c>
      <c r="J7954" s="12" t="s">
        <v>29871</v>
      </c>
      <c r="K7954" s="15">
        <v>8893000</v>
      </c>
      <c r="L7954" s="13" t="s">
        <v>14</v>
      </c>
      <c r="M7954" s="7">
        <v>1</v>
      </c>
      <c r="N7954" s="14"/>
    </row>
    <row r="7955" spans="1:14" ht="141.75">
      <c r="A7955" s="6">
        <v>7954</v>
      </c>
      <c r="B7955" s="8" t="s">
        <v>29844</v>
      </c>
      <c r="C7955" s="9" t="s">
        <v>29872</v>
      </c>
      <c r="D7955" s="10" t="s">
        <v>29873</v>
      </c>
      <c r="E7955" s="11" t="s">
        <v>29874</v>
      </c>
      <c r="F7955" s="6">
        <v>214456</v>
      </c>
      <c r="G7955" s="6" t="s">
        <v>29847</v>
      </c>
      <c r="H7955" s="16">
        <v>10466926.15</v>
      </c>
      <c r="I7955" s="12" t="s">
        <v>29875</v>
      </c>
      <c r="J7955" s="12" t="s">
        <v>29876</v>
      </c>
      <c r="K7955" s="15">
        <v>10300000</v>
      </c>
      <c r="L7955" s="13" t="s">
        <v>14</v>
      </c>
      <c r="M7955" s="7">
        <v>1</v>
      </c>
      <c r="N7955" s="14"/>
    </row>
    <row r="7956" spans="1:14" ht="94.5">
      <c r="A7956" s="6">
        <v>7955</v>
      </c>
      <c r="B7956" s="8" t="s">
        <v>29844</v>
      </c>
      <c r="C7956" s="9" t="s">
        <v>29877</v>
      </c>
      <c r="D7956" s="10" t="s">
        <v>5657</v>
      </c>
      <c r="E7956" s="11" t="s">
        <v>29878</v>
      </c>
      <c r="F7956" s="6">
        <v>214465</v>
      </c>
      <c r="G7956" s="6" t="s">
        <v>29847</v>
      </c>
      <c r="H7956" s="16">
        <v>18728607.800000001</v>
      </c>
      <c r="I7956" s="12" t="s">
        <v>29879</v>
      </c>
      <c r="J7956" s="12" t="s">
        <v>29880</v>
      </c>
      <c r="K7956" s="15">
        <v>10750000</v>
      </c>
      <c r="L7956" s="13" t="s">
        <v>14</v>
      </c>
      <c r="M7956" s="7">
        <v>1</v>
      </c>
      <c r="N7956" s="14"/>
    </row>
    <row r="7957" spans="1:14" ht="94.5">
      <c r="A7957" s="6">
        <v>7956</v>
      </c>
      <c r="B7957" s="8" t="s">
        <v>29844</v>
      </c>
      <c r="C7957" s="9" t="s">
        <v>29881</v>
      </c>
      <c r="D7957" s="10" t="s">
        <v>29882</v>
      </c>
      <c r="E7957" s="11" t="s">
        <v>29883</v>
      </c>
      <c r="F7957" s="6">
        <v>305204</v>
      </c>
      <c r="G7957" s="6" t="s">
        <v>29847</v>
      </c>
      <c r="H7957" s="16">
        <v>5630247.5480000004</v>
      </c>
      <c r="I7957" s="12" t="s">
        <v>29884</v>
      </c>
      <c r="J7957" s="12" t="s">
        <v>23159</v>
      </c>
      <c r="K7957" s="15">
        <v>5066000</v>
      </c>
      <c r="L7957" s="13" t="s">
        <v>14</v>
      </c>
      <c r="M7957" s="7">
        <v>1</v>
      </c>
      <c r="N7957" s="14"/>
    </row>
    <row r="7958" spans="1:14" ht="94.5">
      <c r="A7958" s="6">
        <v>7957</v>
      </c>
      <c r="B7958" s="8" t="s">
        <v>29844</v>
      </c>
      <c r="C7958" s="9" t="s">
        <v>29885</v>
      </c>
      <c r="D7958" s="10" t="s">
        <v>29886</v>
      </c>
      <c r="E7958" s="11" t="s">
        <v>29887</v>
      </c>
      <c r="F7958" s="6">
        <v>255344</v>
      </c>
      <c r="G7958" s="6" t="s">
        <v>29847</v>
      </c>
      <c r="H7958" s="16">
        <v>12000543.449999999</v>
      </c>
      <c r="I7958" s="12" t="s">
        <v>29888</v>
      </c>
      <c r="J7958" s="12" t="s">
        <v>29889</v>
      </c>
      <c r="K7958" s="15">
        <v>11879000</v>
      </c>
      <c r="L7958" s="13" t="s">
        <v>14</v>
      </c>
      <c r="M7958" s="7">
        <v>1</v>
      </c>
      <c r="N7958" s="14"/>
    </row>
    <row r="7959" spans="1:14" ht="220.5">
      <c r="A7959" s="6">
        <v>7958</v>
      </c>
      <c r="B7959" s="8" t="s">
        <v>29844</v>
      </c>
      <c r="C7959" s="9" t="s">
        <v>29890</v>
      </c>
      <c r="D7959" s="10" t="s">
        <v>29891</v>
      </c>
      <c r="E7959" s="11" t="s">
        <v>29892</v>
      </c>
      <c r="F7959" s="6">
        <v>255353</v>
      </c>
      <c r="G7959" s="6" t="s">
        <v>29847</v>
      </c>
      <c r="H7959" s="16">
        <v>9499482.25</v>
      </c>
      <c r="I7959" s="12" t="s">
        <v>29893</v>
      </c>
      <c r="J7959" s="12" t="s">
        <v>26964</v>
      </c>
      <c r="K7959" s="15">
        <v>8516000</v>
      </c>
      <c r="L7959" s="13" t="s">
        <v>14</v>
      </c>
      <c r="M7959" s="7">
        <v>1</v>
      </c>
      <c r="N7959" s="14"/>
    </row>
    <row r="7960" spans="1:14" ht="78.75">
      <c r="A7960" s="6">
        <v>7959</v>
      </c>
      <c r="B7960" s="8" t="s">
        <v>29844</v>
      </c>
      <c r="C7960" s="9" t="s">
        <v>29894</v>
      </c>
      <c r="D7960" s="10" t="s">
        <v>29895</v>
      </c>
      <c r="E7960" s="11" t="s">
        <v>29896</v>
      </c>
      <c r="F7960" s="6">
        <v>255355</v>
      </c>
      <c r="G7960" s="6" t="s">
        <v>29847</v>
      </c>
      <c r="H7960" s="16">
        <v>10011984.449999999</v>
      </c>
      <c r="I7960" s="12" t="s">
        <v>29897</v>
      </c>
      <c r="J7960" s="12" t="s">
        <v>29898</v>
      </c>
      <c r="K7960" s="15">
        <v>9628400</v>
      </c>
      <c r="L7960" s="13" t="s">
        <v>14</v>
      </c>
      <c r="M7960" s="7">
        <v>1</v>
      </c>
      <c r="N7960" s="14"/>
    </row>
    <row r="7961" spans="1:14" ht="94.5">
      <c r="A7961" s="6">
        <v>7960</v>
      </c>
      <c r="B7961" s="8" t="s">
        <v>29844</v>
      </c>
      <c r="C7961" s="9" t="s">
        <v>29899</v>
      </c>
      <c r="D7961" s="10" t="s">
        <v>6197</v>
      </c>
      <c r="E7961" s="11" t="s">
        <v>29900</v>
      </c>
      <c r="F7961" s="6">
        <v>266813</v>
      </c>
      <c r="G7961" s="6" t="s">
        <v>29847</v>
      </c>
      <c r="H7961" s="16">
        <v>12496924.953</v>
      </c>
      <c r="I7961" s="12" t="s">
        <v>29901</v>
      </c>
      <c r="J7961" s="12" t="s">
        <v>29902</v>
      </c>
      <c r="K7961" s="15">
        <v>4400000</v>
      </c>
      <c r="L7961" s="13" t="s">
        <v>70</v>
      </c>
      <c r="M7961" s="7">
        <v>0.49</v>
      </c>
      <c r="N7961" s="14"/>
    </row>
    <row r="7962" spans="1:14" ht="94.5">
      <c r="A7962" s="6">
        <v>7961</v>
      </c>
      <c r="B7962" s="8" t="s">
        <v>29844</v>
      </c>
      <c r="C7962" s="9" t="s">
        <v>29899</v>
      </c>
      <c r="D7962" s="10" t="s">
        <v>6197</v>
      </c>
      <c r="E7962" s="11" t="s">
        <v>29900</v>
      </c>
      <c r="F7962" s="6">
        <v>266813</v>
      </c>
      <c r="G7962" s="6" t="s">
        <v>29847</v>
      </c>
      <c r="H7962" s="16">
        <v>12496924.953</v>
      </c>
      <c r="I7962" s="12" t="s">
        <v>29901</v>
      </c>
      <c r="J7962" s="12" t="s">
        <v>29902</v>
      </c>
      <c r="K7962" s="15">
        <v>4400000</v>
      </c>
      <c r="L7962" s="13" t="s">
        <v>70</v>
      </c>
      <c r="M7962" s="7">
        <v>0.51</v>
      </c>
      <c r="N7962" s="14"/>
    </row>
    <row r="7963" spans="1:14" ht="94.5">
      <c r="A7963" s="6">
        <v>7962</v>
      </c>
      <c r="B7963" s="8" t="s">
        <v>29844</v>
      </c>
      <c r="C7963" s="9" t="s">
        <v>29899</v>
      </c>
      <c r="D7963" s="10" t="s">
        <v>6197</v>
      </c>
      <c r="E7963" s="11" t="s">
        <v>29903</v>
      </c>
      <c r="F7963" s="6">
        <v>266815</v>
      </c>
      <c r="G7963" s="6" t="s">
        <v>29847</v>
      </c>
      <c r="H7963" s="16">
        <v>14967205.612</v>
      </c>
      <c r="I7963" s="12" t="s">
        <v>29901</v>
      </c>
      <c r="J7963" s="12" t="s">
        <v>29902</v>
      </c>
      <c r="K7963" s="15">
        <v>3684500</v>
      </c>
      <c r="L7963" s="13" t="s">
        <v>70</v>
      </c>
      <c r="M7963" s="7">
        <v>0.49</v>
      </c>
      <c r="N7963" s="14"/>
    </row>
    <row r="7964" spans="1:14" ht="94.5">
      <c r="A7964" s="6">
        <v>7963</v>
      </c>
      <c r="B7964" s="8" t="s">
        <v>29844</v>
      </c>
      <c r="C7964" s="9" t="s">
        <v>29899</v>
      </c>
      <c r="D7964" s="10" t="s">
        <v>6197</v>
      </c>
      <c r="E7964" s="11" t="s">
        <v>29903</v>
      </c>
      <c r="F7964" s="6">
        <v>266815</v>
      </c>
      <c r="G7964" s="6" t="s">
        <v>29847</v>
      </c>
      <c r="H7964" s="16">
        <v>14967205.612</v>
      </c>
      <c r="I7964" s="12" t="s">
        <v>29901</v>
      </c>
      <c r="J7964" s="12" t="s">
        <v>29902</v>
      </c>
      <c r="K7964" s="15">
        <v>3684500</v>
      </c>
      <c r="L7964" s="13" t="s">
        <v>70</v>
      </c>
      <c r="M7964" s="7">
        <v>0.51</v>
      </c>
      <c r="N7964" s="14"/>
    </row>
    <row r="7965" spans="1:14" ht="126">
      <c r="A7965" s="6">
        <v>7964</v>
      </c>
      <c r="B7965" s="8" t="s">
        <v>29844</v>
      </c>
      <c r="C7965" s="9" t="s">
        <v>29904</v>
      </c>
      <c r="D7965" s="10" t="s">
        <v>5696</v>
      </c>
      <c r="E7965" s="11" t="s">
        <v>29905</v>
      </c>
      <c r="F7965" s="6">
        <v>287974</v>
      </c>
      <c r="G7965" s="6" t="s">
        <v>29847</v>
      </c>
      <c r="H7965" s="16">
        <v>8348740.8660000004</v>
      </c>
      <c r="I7965" s="12" t="s">
        <v>29901</v>
      </c>
      <c r="J7965" s="12" t="s">
        <v>29906</v>
      </c>
      <c r="K7965" s="15">
        <v>8021000</v>
      </c>
      <c r="L7965" s="13" t="s">
        <v>14</v>
      </c>
      <c r="M7965" s="7">
        <v>1</v>
      </c>
      <c r="N7965" s="14"/>
    </row>
    <row r="7966" spans="1:14" ht="94.5">
      <c r="A7966" s="6">
        <v>7965</v>
      </c>
      <c r="B7966" s="8" t="s">
        <v>29844</v>
      </c>
      <c r="C7966" s="9" t="s">
        <v>29907</v>
      </c>
      <c r="D7966" s="10" t="s">
        <v>29908</v>
      </c>
      <c r="E7966" s="11" t="s">
        <v>29909</v>
      </c>
      <c r="F7966" s="6">
        <v>308090</v>
      </c>
      <c r="G7966" s="6" t="s">
        <v>29847</v>
      </c>
      <c r="H7966" s="16">
        <v>42989207.899999999</v>
      </c>
      <c r="I7966" s="12">
        <v>43534</v>
      </c>
      <c r="J7966" s="12">
        <v>44440</v>
      </c>
      <c r="K7966" s="15">
        <v>27150600</v>
      </c>
      <c r="L7966" s="13" t="s">
        <v>70</v>
      </c>
      <c r="M7966" s="7">
        <v>0.6</v>
      </c>
      <c r="N7966" s="14"/>
    </row>
    <row r="7967" spans="1:14" ht="94.5">
      <c r="A7967" s="6">
        <v>7966</v>
      </c>
      <c r="B7967" s="8" t="s">
        <v>29844</v>
      </c>
      <c r="C7967" s="9" t="s">
        <v>29907</v>
      </c>
      <c r="D7967" s="10" t="s">
        <v>29908</v>
      </c>
      <c r="E7967" s="11" t="s">
        <v>29909</v>
      </c>
      <c r="F7967" s="6">
        <v>308090</v>
      </c>
      <c r="G7967" s="6" t="s">
        <v>29847</v>
      </c>
      <c r="H7967" s="16">
        <v>42989207.899999999</v>
      </c>
      <c r="I7967" s="12">
        <v>43534</v>
      </c>
      <c r="J7967" s="12">
        <v>44440</v>
      </c>
      <c r="K7967" s="15">
        <v>18100400</v>
      </c>
      <c r="L7967" s="13" t="s">
        <v>70</v>
      </c>
      <c r="M7967" s="7">
        <v>0.4</v>
      </c>
      <c r="N7967" s="14"/>
    </row>
    <row r="7968" spans="1:14" ht="157.5">
      <c r="A7968" s="6">
        <v>7967</v>
      </c>
      <c r="B7968" s="8" t="s">
        <v>29844</v>
      </c>
      <c r="C7968" s="9" t="s">
        <v>29910</v>
      </c>
      <c r="D7968" s="10" t="s">
        <v>29911</v>
      </c>
      <c r="E7968" s="11" t="s">
        <v>29912</v>
      </c>
      <c r="F7968" s="6">
        <v>317784</v>
      </c>
      <c r="G7968" s="6" t="s">
        <v>29847</v>
      </c>
      <c r="H7968" s="16">
        <v>11824559.282</v>
      </c>
      <c r="I7968" s="12" t="s">
        <v>19421</v>
      </c>
      <c r="J7968" s="12" t="s">
        <v>26968</v>
      </c>
      <c r="K7968" s="15">
        <v>2807210</v>
      </c>
      <c r="L7968" s="13" t="s">
        <v>70</v>
      </c>
      <c r="M7968" s="7">
        <v>0.49</v>
      </c>
      <c r="N7968" s="14"/>
    </row>
    <row r="7969" spans="1:14" ht="157.5">
      <c r="A7969" s="6">
        <v>7968</v>
      </c>
      <c r="B7969" s="8" t="s">
        <v>29844</v>
      </c>
      <c r="C7969" s="9" t="s">
        <v>29910</v>
      </c>
      <c r="D7969" s="10" t="s">
        <v>29911</v>
      </c>
      <c r="E7969" s="11" t="s">
        <v>29912</v>
      </c>
      <c r="F7969" s="6">
        <v>317784</v>
      </c>
      <c r="G7969" s="6" t="s">
        <v>29847</v>
      </c>
      <c r="H7969" s="16">
        <v>11824559.282</v>
      </c>
      <c r="I7969" s="12" t="s">
        <v>19421</v>
      </c>
      <c r="J7969" s="12" t="s">
        <v>26968</v>
      </c>
      <c r="K7969" s="15">
        <v>2921790</v>
      </c>
      <c r="L7969" s="13" t="s">
        <v>70</v>
      </c>
      <c r="M7969" s="7">
        <v>0.51</v>
      </c>
      <c r="N7969" s="14"/>
    </row>
    <row r="7970" spans="1:14" ht="94.5">
      <c r="A7970" s="6">
        <v>7969</v>
      </c>
      <c r="B7970" s="8" t="s">
        <v>29844</v>
      </c>
      <c r="C7970" s="9" t="s">
        <v>29868</v>
      </c>
      <c r="D7970" s="10" t="s">
        <v>29851</v>
      </c>
      <c r="E7970" s="11" t="s">
        <v>29913</v>
      </c>
      <c r="F7970" s="6">
        <v>317785</v>
      </c>
      <c r="G7970" s="6" t="s">
        <v>29847</v>
      </c>
      <c r="H7970" s="16">
        <v>9511441.8000000007</v>
      </c>
      <c r="I7970" s="12" t="s">
        <v>19421</v>
      </c>
      <c r="J7970" s="12" t="s">
        <v>25943</v>
      </c>
      <c r="K7970" s="15">
        <v>2000000</v>
      </c>
      <c r="L7970" s="13" t="s">
        <v>14</v>
      </c>
      <c r="M7970" s="7">
        <v>1</v>
      </c>
      <c r="N7970" s="14"/>
    </row>
    <row r="7971" spans="1:14" ht="157.5">
      <c r="A7971" s="6">
        <v>7970</v>
      </c>
      <c r="B7971" s="8" t="s">
        <v>29844</v>
      </c>
      <c r="C7971" s="9" t="s">
        <v>29914</v>
      </c>
      <c r="D7971" s="10" t="s">
        <v>29915</v>
      </c>
      <c r="E7971" s="11" t="s">
        <v>29916</v>
      </c>
      <c r="F7971" s="6">
        <v>324488</v>
      </c>
      <c r="G7971" s="6" t="s">
        <v>29847</v>
      </c>
      <c r="H7971" s="16">
        <v>7102133.5</v>
      </c>
      <c r="I7971" s="12" t="s">
        <v>29917</v>
      </c>
      <c r="J7971" s="12" t="s">
        <v>29918</v>
      </c>
      <c r="K7971" s="15">
        <v>6698000</v>
      </c>
      <c r="L7971" s="13" t="s">
        <v>14</v>
      </c>
      <c r="M7971" s="7">
        <v>1</v>
      </c>
      <c r="N7971" s="14"/>
    </row>
    <row r="7972" spans="1:14" ht="78.75">
      <c r="A7972" s="6">
        <v>7971</v>
      </c>
      <c r="B7972" s="8" t="s">
        <v>29844</v>
      </c>
      <c r="C7972" s="9" t="s">
        <v>29850</v>
      </c>
      <c r="D7972" s="10" t="s">
        <v>29851</v>
      </c>
      <c r="E7972" s="11" t="s">
        <v>29919</v>
      </c>
      <c r="F7972" s="6">
        <v>324489</v>
      </c>
      <c r="G7972" s="6" t="s">
        <v>29847</v>
      </c>
      <c r="H7972" s="16">
        <v>9399250.3279999997</v>
      </c>
      <c r="I7972" s="12" t="s">
        <v>29920</v>
      </c>
      <c r="J7972" s="12" t="s">
        <v>29921</v>
      </c>
      <c r="K7972" s="15">
        <v>4810000</v>
      </c>
      <c r="L7972" s="13" t="s">
        <v>14</v>
      </c>
      <c r="M7972" s="7">
        <v>1</v>
      </c>
      <c r="N7972" s="14"/>
    </row>
    <row r="7973" spans="1:14" ht="126">
      <c r="A7973" s="6">
        <v>7972</v>
      </c>
      <c r="B7973" s="8" t="s">
        <v>29844</v>
      </c>
      <c r="C7973" s="9" t="s">
        <v>29868</v>
      </c>
      <c r="D7973" s="10" t="s">
        <v>29851</v>
      </c>
      <c r="E7973" s="11" t="s">
        <v>29922</v>
      </c>
      <c r="F7973" s="6">
        <v>324490</v>
      </c>
      <c r="G7973" s="6" t="s">
        <v>29847</v>
      </c>
      <c r="H7973" s="16">
        <v>12325722.369999999</v>
      </c>
      <c r="I7973" s="12" t="s">
        <v>29920</v>
      </c>
      <c r="J7973" s="12" t="s">
        <v>29921</v>
      </c>
      <c r="K7973" s="15">
        <v>8117000</v>
      </c>
      <c r="L7973" s="13" t="s">
        <v>14</v>
      </c>
      <c r="M7973" s="7">
        <v>1</v>
      </c>
      <c r="N7973" s="14"/>
    </row>
    <row r="7974" spans="1:14" ht="110.25">
      <c r="A7974" s="6">
        <v>7973</v>
      </c>
      <c r="B7974" s="8" t="s">
        <v>29844</v>
      </c>
      <c r="C7974" s="9" t="s">
        <v>29923</v>
      </c>
      <c r="D7974" s="10" t="s">
        <v>29924</v>
      </c>
      <c r="E7974" s="11" t="s">
        <v>29925</v>
      </c>
      <c r="F7974" s="6">
        <v>324491</v>
      </c>
      <c r="G7974" s="6" t="s">
        <v>29847</v>
      </c>
      <c r="H7974" s="16">
        <v>10258740.129000001</v>
      </c>
      <c r="I7974" s="12" t="s">
        <v>29926</v>
      </c>
      <c r="J7974" s="12" t="s">
        <v>17306</v>
      </c>
      <c r="K7974" s="15">
        <v>9714000</v>
      </c>
      <c r="L7974" s="13" t="s">
        <v>14</v>
      </c>
      <c r="M7974" s="7">
        <v>1</v>
      </c>
      <c r="N7974" s="14"/>
    </row>
    <row r="7975" spans="1:14" ht="141.75">
      <c r="A7975" s="6">
        <v>7974</v>
      </c>
      <c r="B7975" s="8" t="s">
        <v>29844</v>
      </c>
      <c r="C7975" s="9" t="s">
        <v>29927</v>
      </c>
      <c r="D7975" s="10" t="s">
        <v>29928</v>
      </c>
      <c r="E7975" s="11" t="s">
        <v>29929</v>
      </c>
      <c r="F7975" s="6">
        <v>329011</v>
      </c>
      <c r="G7975" s="6" t="s">
        <v>29847</v>
      </c>
      <c r="H7975" s="16">
        <v>975000000</v>
      </c>
      <c r="I7975" s="12" t="s">
        <v>29930</v>
      </c>
      <c r="J7975" s="12" t="s">
        <v>29931</v>
      </c>
      <c r="K7975" s="15">
        <v>306235839</v>
      </c>
      <c r="L7975" s="13" t="s">
        <v>70</v>
      </c>
      <c r="M7975" s="7">
        <v>0.49</v>
      </c>
      <c r="N7975" s="14"/>
    </row>
    <row r="7976" spans="1:14" ht="141.75">
      <c r="A7976" s="6">
        <v>7975</v>
      </c>
      <c r="B7976" s="8" t="s">
        <v>29844</v>
      </c>
      <c r="C7976" s="9" t="s">
        <v>29927</v>
      </c>
      <c r="D7976" s="10" t="s">
        <v>29928</v>
      </c>
      <c r="E7976" s="11" t="s">
        <v>29929</v>
      </c>
      <c r="F7976" s="6">
        <v>329011</v>
      </c>
      <c r="G7976" s="6" t="s">
        <v>29847</v>
      </c>
      <c r="H7976" s="16">
        <v>975000000</v>
      </c>
      <c r="I7976" s="12" t="s">
        <v>29930</v>
      </c>
      <c r="J7976" s="12" t="s">
        <v>29931</v>
      </c>
      <c r="K7976" s="15">
        <v>318735261</v>
      </c>
      <c r="L7976" s="13" t="s">
        <v>70</v>
      </c>
      <c r="M7976" s="7">
        <v>0.51</v>
      </c>
      <c r="N7976" s="14"/>
    </row>
    <row r="7977" spans="1:14" ht="94.5">
      <c r="A7977" s="6">
        <v>7976</v>
      </c>
      <c r="B7977" s="8" t="s">
        <v>29844</v>
      </c>
      <c r="C7977" s="9" t="s">
        <v>29932</v>
      </c>
      <c r="D7977" s="10" t="s">
        <v>29933</v>
      </c>
      <c r="E7977" s="11" t="s">
        <v>29934</v>
      </c>
      <c r="F7977" s="6">
        <v>403716</v>
      </c>
      <c r="G7977" s="6" t="s">
        <v>29847</v>
      </c>
      <c r="H7977" s="16">
        <v>8068683.4500000002</v>
      </c>
      <c r="I7977" s="12" t="s">
        <v>29935</v>
      </c>
      <c r="J7977" s="12" t="s">
        <v>29936</v>
      </c>
      <c r="K7977" s="15">
        <v>5549000</v>
      </c>
      <c r="L7977" s="13" t="s">
        <v>14</v>
      </c>
      <c r="M7977" s="7">
        <v>1</v>
      </c>
      <c r="N7977" s="14"/>
    </row>
    <row r="7978" spans="1:14" ht="94.5">
      <c r="A7978" s="6">
        <v>7977</v>
      </c>
      <c r="B7978" s="8" t="s">
        <v>29844</v>
      </c>
      <c r="C7978" s="9" t="s">
        <v>29937</v>
      </c>
      <c r="D7978" s="10" t="s">
        <v>29938</v>
      </c>
      <c r="E7978" s="11" t="s">
        <v>29939</v>
      </c>
      <c r="F7978" s="6">
        <v>403720</v>
      </c>
      <c r="G7978" s="6" t="s">
        <v>29847</v>
      </c>
      <c r="H7978" s="16">
        <v>8251447.2999999998</v>
      </c>
      <c r="I7978" s="12" t="s">
        <v>29940</v>
      </c>
      <c r="J7978" s="12" t="s">
        <v>29941</v>
      </c>
      <c r="K7978" s="15">
        <v>0</v>
      </c>
      <c r="L7978" s="13" t="s">
        <v>14</v>
      </c>
      <c r="M7978" s="7">
        <v>1</v>
      </c>
      <c r="N7978" s="14"/>
    </row>
    <row r="7979" spans="1:14" ht="126">
      <c r="A7979" s="6">
        <v>7978</v>
      </c>
      <c r="B7979" s="8" t="s">
        <v>29844</v>
      </c>
      <c r="C7979" s="9" t="s">
        <v>29942</v>
      </c>
      <c r="D7979" s="10" t="s">
        <v>29943</v>
      </c>
      <c r="E7979" s="11" t="s">
        <v>29944</v>
      </c>
      <c r="F7979" s="6">
        <v>403721</v>
      </c>
      <c r="G7979" s="6" t="s">
        <v>29847</v>
      </c>
      <c r="H7979" s="16">
        <v>2344362.5</v>
      </c>
      <c r="I7979" s="12" t="s">
        <v>29940</v>
      </c>
      <c r="J7979" s="12" t="s">
        <v>29945</v>
      </c>
      <c r="K7979" s="15">
        <v>2129000</v>
      </c>
      <c r="L7979" s="13" t="s">
        <v>14</v>
      </c>
      <c r="M7979" s="7">
        <v>1</v>
      </c>
      <c r="N7979" s="14"/>
    </row>
    <row r="7980" spans="1:14" ht="94.5">
      <c r="A7980" s="6">
        <v>7979</v>
      </c>
      <c r="B7980" s="8" t="s">
        <v>29844</v>
      </c>
      <c r="C7980" s="9" t="s">
        <v>29910</v>
      </c>
      <c r="D7980" s="10" t="s">
        <v>29911</v>
      </c>
      <c r="E7980" s="11" t="s">
        <v>29946</v>
      </c>
      <c r="F7980" s="6">
        <v>403725</v>
      </c>
      <c r="G7980" s="6" t="s">
        <v>29847</v>
      </c>
      <c r="H7980" s="16">
        <v>13500529.607999999</v>
      </c>
      <c r="I7980" s="12" t="s">
        <v>26415</v>
      </c>
      <c r="J7980" s="12" t="s">
        <v>29947</v>
      </c>
      <c r="K7980" s="15">
        <v>1225000</v>
      </c>
      <c r="L7980" s="13" t="s">
        <v>70</v>
      </c>
      <c r="M7980" s="7">
        <v>0.49</v>
      </c>
      <c r="N7980" s="14"/>
    </row>
    <row r="7981" spans="1:14" ht="94.5">
      <c r="A7981" s="6">
        <v>7980</v>
      </c>
      <c r="B7981" s="8" t="s">
        <v>29844</v>
      </c>
      <c r="C7981" s="9" t="s">
        <v>29910</v>
      </c>
      <c r="D7981" s="10" t="s">
        <v>29911</v>
      </c>
      <c r="E7981" s="11" t="s">
        <v>29946</v>
      </c>
      <c r="F7981" s="6">
        <v>403725</v>
      </c>
      <c r="G7981" s="6" t="s">
        <v>29847</v>
      </c>
      <c r="H7981" s="16">
        <v>13500529.607999999</v>
      </c>
      <c r="I7981" s="12" t="s">
        <v>26415</v>
      </c>
      <c r="J7981" s="12" t="s">
        <v>29947</v>
      </c>
      <c r="K7981" s="15">
        <v>1275000</v>
      </c>
      <c r="L7981" s="13" t="s">
        <v>70</v>
      </c>
      <c r="M7981" s="7">
        <v>0.51</v>
      </c>
      <c r="N7981" s="14"/>
    </row>
    <row r="7982" spans="1:14" ht="94.5">
      <c r="A7982" s="6">
        <v>7981</v>
      </c>
      <c r="B7982" s="8" t="s">
        <v>29844</v>
      </c>
      <c r="C7982" s="9" t="s">
        <v>29948</v>
      </c>
      <c r="D7982" s="10" t="s">
        <v>29949</v>
      </c>
      <c r="E7982" s="11" t="s">
        <v>29950</v>
      </c>
      <c r="F7982" s="6">
        <v>403726</v>
      </c>
      <c r="G7982" s="6" t="s">
        <v>29847</v>
      </c>
      <c r="H7982" s="16">
        <v>11522729.188999999</v>
      </c>
      <c r="I7982" s="12" t="s">
        <v>928</v>
      </c>
      <c r="J7982" s="12" t="s">
        <v>29951</v>
      </c>
      <c r="K7982" s="15">
        <v>9472500</v>
      </c>
      <c r="L7982" s="13" t="s">
        <v>14</v>
      </c>
      <c r="M7982" s="7">
        <v>1</v>
      </c>
      <c r="N7982" s="14"/>
    </row>
    <row r="7983" spans="1:14" ht="63">
      <c r="A7983" s="6">
        <v>7982</v>
      </c>
      <c r="B7983" s="8" t="s">
        <v>29844</v>
      </c>
      <c r="C7983" s="9" t="s">
        <v>29877</v>
      </c>
      <c r="D7983" s="10" t="s">
        <v>5657</v>
      </c>
      <c r="E7983" s="11" t="s">
        <v>29952</v>
      </c>
      <c r="F7983" s="6">
        <v>405583</v>
      </c>
      <c r="G7983" s="6" t="s">
        <v>29847</v>
      </c>
      <c r="H7983" s="16">
        <v>10320632.535</v>
      </c>
      <c r="I7983" s="12" t="s">
        <v>26451</v>
      </c>
      <c r="J7983" s="12" t="s">
        <v>29953</v>
      </c>
      <c r="K7983" s="15">
        <v>5928000</v>
      </c>
      <c r="L7983" s="13" t="s">
        <v>14</v>
      </c>
      <c r="M7983" s="7">
        <v>1</v>
      </c>
      <c r="N7983" s="14"/>
    </row>
    <row r="7984" spans="1:14" ht="94.5">
      <c r="A7984" s="6">
        <v>7983</v>
      </c>
      <c r="B7984" s="8" t="s">
        <v>29844</v>
      </c>
      <c r="C7984" s="9" t="s">
        <v>29954</v>
      </c>
      <c r="D7984" s="10" t="s">
        <v>1662</v>
      </c>
      <c r="E7984" s="11" t="s">
        <v>29955</v>
      </c>
      <c r="F7984" s="6">
        <v>403729</v>
      </c>
      <c r="G7984" s="6" t="s">
        <v>29847</v>
      </c>
      <c r="H7984" s="16">
        <v>13362653.911</v>
      </c>
      <c r="I7984" s="12" t="s">
        <v>26415</v>
      </c>
      <c r="J7984" s="12" t="s">
        <v>29947</v>
      </c>
      <c r="K7984" s="15">
        <v>4321000</v>
      </c>
      <c r="L7984" s="13" t="s">
        <v>14</v>
      </c>
      <c r="M7984" s="7">
        <v>1</v>
      </c>
      <c r="N7984" s="14"/>
    </row>
    <row r="7985" spans="1:14" ht="189">
      <c r="A7985" s="6">
        <v>7984</v>
      </c>
      <c r="B7985" s="8" t="s">
        <v>29844</v>
      </c>
      <c r="C7985" s="9" t="s">
        <v>29956</v>
      </c>
      <c r="D7985" s="10" t="s">
        <v>27097</v>
      </c>
      <c r="E7985" s="11" t="s">
        <v>29957</v>
      </c>
      <c r="F7985" s="6">
        <v>403723</v>
      </c>
      <c r="G7985" s="6" t="s">
        <v>29847</v>
      </c>
      <c r="H7985" s="16">
        <v>16976701.800000001</v>
      </c>
      <c r="I7985" s="12" t="s">
        <v>29958</v>
      </c>
      <c r="J7985" s="12" t="s">
        <v>5737</v>
      </c>
      <c r="K7985" s="15">
        <v>16338300</v>
      </c>
      <c r="L7985" s="13" t="s">
        <v>14</v>
      </c>
      <c r="M7985" s="7">
        <v>1</v>
      </c>
      <c r="N7985" s="14"/>
    </row>
    <row r="7986" spans="1:14" ht="94.5">
      <c r="A7986" s="6">
        <v>7985</v>
      </c>
      <c r="B7986" s="8" t="s">
        <v>29844</v>
      </c>
      <c r="C7986" s="9" t="s">
        <v>29959</v>
      </c>
      <c r="D7986" s="10" t="s">
        <v>29960</v>
      </c>
      <c r="E7986" s="11" t="s">
        <v>29961</v>
      </c>
      <c r="F7986" s="6">
        <v>448983</v>
      </c>
      <c r="G7986" s="6" t="s">
        <v>29847</v>
      </c>
      <c r="H7986" s="16">
        <v>298785000</v>
      </c>
      <c r="I7986" s="12" t="s">
        <v>29962</v>
      </c>
      <c r="J7986" s="12" t="s">
        <v>6445</v>
      </c>
      <c r="K7986" s="15">
        <v>104285310</v>
      </c>
      <c r="L7986" s="13" t="s">
        <v>70</v>
      </c>
      <c r="M7986" s="7">
        <v>0.51</v>
      </c>
      <c r="N7986" s="14"/>
    </row>
    <row r="7987" spans="1:14" ht="94.5">
      <c r="A7987" s="6">
        <v>7986</v>
      </c>
      <c r="B7987" s="8" t="s">
        <v>29844</v>
      </c>
      <c r="C7987" s="9" t="s">
        <v>29959</v>
      </c>
      <c r="D7987" s="10" t="s">
        <v>29960</v>
      </c>
      <c r="E7987" s="11" t="s">
        <v>29961</v>
      </c>
      <c r="F7987" s="6">
        <v>448983</v>
      </c>
      <c r="G7987" s="6" t="s">
        <v>29847</v>
      </c>
      <c r="H7987" s="16">
        <v>298785000</v>
      </c>
      <c r="I7987" s="12" t="s">
        <v>29962</v>
      </c>
      <c r="J7987" s="12" t="s">
        <v>6445</v>
      </c>
      <c r="K7987" s="15">
        <v>100195690</v>
      </c>
      <c r="L7987" s="13" t="s">
        <v>70</v>
      </c>
      <c r="M7987" s="7">
        <v>0.49</v>
      </c>
      <c r="N7987" s="14"/>
    </row>
    <row r="7988" spans="1:14" ht="141.75">
      <c r="A7988" s="6">
        <v>7987</v>
      </c>
      <c r="B7988" s="8" t="s">
        <v>29844</v>
      </c>
      <c r="C7988" s="9" t="s">
        <v>29964</v>
      </c>
      <c r="D7988" s="10" t="s">
        <v>29965</v>
      </c>
      <c r="E7988" s="11" t="s">
        <v>29966</v>
      </c>
      <c r="F7988" s="6">
        <v>462701</v>
      </c>
      <c r="G7988" s="6" t="s">
        <v>29847</v>
      </c>
      <c r="H7988" s="16">
        <v>43818685.262000002</v>
      </c>
      <c r="I7988" s="12" t="s">
        <v>29967</v>
      </c>
      <c r="J7988" s="12" t="s">
        <v>29968</v>
      </c>
      <c r="K7988" s="15">
        <v>21200000</v>
      </c>
      <c r="L7988" s="13" t="s">
        <v>14</v>
      </c>
      <c r="M7988" s="7">
        <v>1</v>
      </c>
      <c r="N7988" s="14"/>
    </row>
    <row r="7989" spans="1:14" ht="94.5">
      <c r="A7989" s="6">
        <v>7988</v>
      </c>
      <c r="B7989" s="8" t="s">
        <v>29844</v>
      </c>
      <c r="C7989" s="9" t="s">
        <v>29969</v>
      </c>
      <c r="D7989" s="10" t="s">
        <v>29970</v>
      </c>
      <c r="E7989" s="11" t="s">
        <v>29971</v>
      </c>
      <c r="F7989" s="6">
        <v>500601</v>
      </c>
      <c r="G7989" s="6" t="s">
        <v>29847</v>
      </c>
      <c r="H7989" s="16">
        <v>7014666.0499999998</v>
      </c>
      <c r="I7989" s="12">
        <v>44213</v>
      </c>
      <c r="J7989" s="12">
        <v>44399</v>
      </c>
      <c r="K7989" s="15">
        <v>4664000</v>
      </c>
      <c r="L7989" s="13" t="s">
        <v>14</v>
      </c>
      <c r="M7989" s="7">
        <v>1</v>
      </c>
      <c r="N7989" s="14"/>
    </row>
    <row r="7990" spans="1:14" ht="94.5">
      <c r="A7990" s="6">
        <v>7989</v>
      </c>
      <c r="B7990" s="8" t="s">
        <v>29844</v>
      </c>
      <c r="C7990" s="9" t="s">
        <v>29972</v>
      </c>
      <c r="D7990" s="10" t="s">
        <v>20097</v>
      </c>
      <c r="E7990" s="11" t="s">
        <v>29973</v>
      </c>
      <c r="F7990" s="6">
        <v>500603</v>
      </c>
      <c r="G7990" s="6" t="s">
        <v>29847</v>
      </c>
      <c r="H7990" s="16">
        <v>2766808.5</v>
      </c>
      <c r="I7990" s="12">
        <v>44206</v>
      </c>
      <c r="J7990" s="12">
        <v>44332</v>
      </c>
      <c r="K7990" s="15">
        <v>0</v>
      </c>
      <c r="L7990" s="13" t="s">
        <v>14</v>
      </c>
      <c r="M7990" s="7">
        <v>1</v>
      </c>
      <c r="N7990" s="14"/>
    </row>
    <row r="7991" spans="1:14" ht="409.5">
      <c r="A7991" s="6">
        <v>7990</v>
      </c>
      <c r="B7991" s="8" t="s">
        <v>29844</v>
      </c>
      <c r="C7991" s="9" t="s">
        <v>29974</v>
      </c>
      <c r="D7991" s="10" t="s">
        <v>29975</v>
      </c>
      <c r="E7991" s="11" t="s">
        <v>29976</v>
      </c>
      <c r="F7991" s="6">
        <v>529811</v>
      </c>
      <c r="G7991" s="6" t="s">
        <v>29847</v>
      </c>
      <c r="H7991" s="16">
        <v>174180000</v>
      </c>
      <c r="I7991" s="12" t="s">
        <v>29977</v>
      </c>
      <c r="J7991" s="12" t="s">
        <v>29978</v>
      </c>
      <c r="K7991" s="15">
        <v>55603000</v>
      </c>
      <c r="L7991" s="13" t="s">
        <v>14</v>
      </c>
      <c r="M7991" s="7">
        <v>1</v>
      </c>
      <c r="N7991" s="14"/>
    </row>
    <row r="7992" spans="1:14" ht="409.5">
      <c r="A7992" s="6">
        <v>7991</v>
      </c>
      <c r="B7992" s="8" t="s">
        <v>29844</v>
      </c>
      <c r="C7992" s="9" t="s">
        <v>29979</v>
      </c>
      <c r="D7992" s="10" t="s">
        <v>29980</v>
      </c>
      <c r="E7992" s="11" t="s">
        <v>29981</v>
      </c>
      <c r="F7992" s="6">
        <v>524261</v>
      </c>
      <c r="G7992" s="6" t="s">
        <v>29847</v>
      </c>
      <c r="H7992" s="16">
        <v>179690000</v>
      </c>
      <c r="I7992" s="12" t="s">
        <v>11824</v>
      </c>
      <c r="J7992" s="12" t="s">
        <v>29982</v>
      </c>
      <c r="K7992" s="15">
        <v>32531625</v>
      </c>
      <c r="L7992" s="13" t="s">
        <v>70</v>
      </c>
      <c r="M7992" s="7">
        <v>0.51</v>
      </c>
      <c r="N7992" s="14"/>
    </row>
    <row r="7993" spans="1:14" ht="409.5">
      <c r="A7993" s="6">
        <v>7992</v>
      </c>
      <c r="B7993" s="8" t="s">
        <v>29844</v>
      </c>
      <c r="C7993" s="9" t="s">
        <v>29979</v>
      </c>
      <c r="D7993" s="10" t="s">
        <v>29980</v>
      </c>
      <c r="E7993" s="11" t="s">
        <v>29981</v>
      </c>
      <c r="F7993" s="6">
        <v>524261</v>
      </c>
      <c r="G7993" s="6" t="s">
        <v>29847</v>
      </c>
      <c r="H7993" s="16">
        <v>179690000</v>
      </c>
      <c r="I7993" s="12" t="s">
        <v>11824</v>
      </c>
      <c r="J7993" s="12" t="s">
        <v>29982</v>
      </c>
      <c r="K7993" s="15">
        <v>31255875</v>
      </c>
      <c r="L7993" s="13" t="s">
        <v>70</v>
      </c>
      <c r="M7993" s="7">
        <v>0.49</v>
      </c>
      <c r="N7993" s="14"/>
    </row>
    <row r="7994" spans="1:14" ht="236.25">
      <c r="A7994" s="6">
        <v>7993</v>
      </c>
      <c r="B7994" s="8" t="s">
        <v>29844</v>
      </c>
      <c r="C7994" s="9" t="s">
        <v>29983</v>
      </c>
      <c r="D7994" s="10" t="s">
        <v>29984</v>
      </c>
      <c r="E7994" s="11" t="s">
        <v>29985</v>
      </c>
      <c r="F7994" s="6">
        <v>526955</v>
      </c>
      <c r="G7994" s="6" t="s">
        <v>29847</v>
      </c>
      <c r="H7994" s="16">
        <v>147190000</v>
      </c>
      <c r="I7994" s="12" t="s">
        <v>2998</v>
      </c>
      <c r="J7994" s="12" t="s">
        <v>4327</v>
      </c>
      <c r="K7994" s="15">
        <v>117073000</v>
      </c>
      <c r="L7994" s="13" t="s">
        <v>14</v>
      </c>
      <c r="M7994" s="7">
        <v>1</v>
      </c>
      <c r="N7994" s="14"/>
    </row>
    <row r="7995" spans="1:14" ht="393.75">
      <c r="A7995" s="6">
        <v>7994</v>
      </c>
      <c r="B7995" s="8" t="s">
        <v>29844</v>
      </c>
      <c r="C7995" s="9" t="s">
        <v>29974</v>
      </c>
      <c r="D7995" s="10" t="s">
        <v>5655</v>
      </c>
      <c r="E7995" s="11" t="s">
        <v>29986</v>
      </c>
      <c r="F7995" s="6">
        <v>518658</v>
      </c>
      <c r="G7995" s="6" t="s">
        <v>29847</v>
      </c>
      <c r="H7995" s="16">
        <v>299980000</v>
      </c>
      <c r="I7995" s="12" t="s">
        <v>11824</v>
      </c>
      <c r="J7995" s="12" t="s">
        <v>29982</v>
      </c>
      <c r="K7995" s="15">
        <v>166887000</v>
      </c>
      <c r="L7995" s="13" t="s">
        <v>14</v>
      </c>
      <c r="M7995" s="7">
        <v>1</v>
      </c>
      <c r="N7995" s="14"/>
    </row>
    <row r="7996" spans="1:14" ht="63">
      <c r="A7996" s="6">
        <v>7995</v>
      </c>
      <c r="B7996" s="8" t="s">
        <v>29844</v>
      </c>
      <c r="C7996" s="9" t="s">
        <v>29987</v>
      </c>
      <c r="D7996" s="10" t="s">
        <v>27097</v>
      </c>
      <c r="E7996" s="11" t="s">
        <v>29988</v>
      </c>
      <c r="F7996" s="6">
        <v>500600</v>
      </c>
      <c r="G7996" s="6" t="s">
        <v>29847</v>
      </c>
      <c r="H7996" s="16">
        <v>9507040.1999999993</v>
      </c>
      <c r="I7996" s="12" t="s">
        <v>29989</v>
      </c>
      <c r="J7996" s="12" t="s">
        <v>2122</v>
      </c>
      <c r="K7996" s="15">
        <v>4085000</v>
      </c>
      <c r="L7996" s="13" t="s">
        <v>14</v>
      </c>
      <c r="M7996" s="7">
        <v>1</v>
      </c>
      <c r="N7996" s="14"/>
    </row>
    <row r="7997" spans="1:14" ht="78.75">
      <c r="A7997" s="6">
        <v>7996</v>
      </c>
      <c r="B7997" s="8" t="s">
        <v>29844</v>
      </c>
      <c r="C7997" s="9" t="s">
        <v>29990</v>
      </c>
      <c r="D7997" s="10" t="s">
        <v>29991</v>
      </c>
      <c r="E7997" s="11" t="s">
        <v>29992</v>
      </c>
      <c r="F7997" s="6">
        <v>500604</v>
      </c>
      <c r="G7997" s="6" t="s">
        <v>29847</v>
      </c>
      <c r="H7997" s="16">
        <v>2766808.5</v>
      </c>
      <c r="I7997" s="12" t="s">
        <v>1225</v>
      </c>
      <c r="J7997" s="12" t="s">
        <v>29993</v>
      </c>
      <c r="K7997" s="15">
        <v>1510010</v>
      </c>
      <c r="L7997" s="13" t="s">
        <v>14</v>
      </c>
      <c r="M7997" s="7">
        <v>1</v>
      </c>
      <c r="N7997" s="14"/>
    </row>
    <row r="7998" spans="1:14" ht="63">
      <c r="A7998" s="6">
        <v>7997</v>
      </c>
      <c r="B7998" s="8" t="s">
        <v>29844</v>
      </c>
      <c r="C7998" s="9" t="s">
        <v>29994</v>
      </c>
      <c r="D7998" s="10" t="s">
        <v>565</v>
      </c>
      <c r="E7998" s="11" t="s">
        <v>29995</v>
      </c>
      <c r="F7998" s="6">
        <v>500605</v>
      </c>
      <c r="G7998" s="6" t="s">
        <v>29847</v>
      </c>
      <c r="H7998" s="16">
        <v>8055699.7999999998</v>
      </c>
      <c r="I7998" s="12" t="s">
        <v>29996</v>
      </c>
      <c r="J7998" s="12" t="s">
        <v>29997</v>
      </c>
      <c r="K7998" s="15">
        <v>2500000</v>
      </c>
      <c r="L7998" s="13" t="s">
        <v>14</v>
      </c>
      <c r="M7998" s="7">
        <v>1</v>
      </c>
      <c r="N7998" s="14"/>
    </row>
    <row r="7999" spans="1:14" ht="78.75">
      <c r="A7999" s="6">
        <v>7998</v>
      </c>
      <c r="B7999" s="8" t="s">
        <v>29844</v>
      </c>
      <c r="C7999" s="9" t="s">
        <v>29998</v>
      </c>
      <c r="D7999" s="10" t="s">
        <v>29999</v>
      </c>
      <c r="E7999" s="11" t="s">
        <v>30000</v>
      </c>
      <c r="F7999" s="6">
        <v>500608</v>
      </c>
      <c r="G7999" s="6" t="s">
        <v>29847</v>
      </c>
      <c r="H7999" s="16">
        <v>3534000</v>
      </c>
      <c r="I7999" s="12" t="s">
        <v>30001</v>
      </c>
      <c r="J7999" s="12" t="s">
        <v>30002</v>
      </c>
      <c r="K7999" s="15"/>
      <c r="L7999" s="13" t="s">
        <v>14</v>
      </c>
      <c r="M7999" s="7">
        <v>1</v>
      </c>
      <c r="N7999" s="14"/>
    </row>
    <row r="8000" spans="1:14" ht="87">
      <c r="A8000" s="6">
        <v>7999</v>
      </c>
      <c r="B8000" s="8" t="s">
        <v>29844</v>
      </c>
      <c r="C8000" s="9" t="s">
        <v>30003</v>
      </c>
      <c r="D8000" s="10" t="s">
        <v>30004</v>
      </c>
      <c r="E8000" s="11" t="s">
        <v>30005</v>
      </c>
      <c r="F8000" s="6">
        <v>500616</v>
      </c>
      <c r="G8000" s="6" t="s">
        <v>29847</v>
      </c>
      <c r="H8000" s="16">
        <v>9246635.9499999993</v>
      </c>
      <c r="I8000" s="12" t="s">
        <v>30006</v>
      </c>
      <c r="J8000" s="12" t="s">
        <v>30007</v>
      </c>
      <c r="K8000" s="15">
        <v>8138978</v>
      </c>
      <c r="L8000" s="13" t="s">
        <v>14</v>
      </c>
      <c r="M8000" s="7">
        <v>1</v>
      </c>
      <c r="N8000" s="14"/>
    </row>
    <row r="8001" spans="1:14" ht="78.75">
      <c r="A8001" s="6">
        <v>8000</v>
      </c>
      <c r="B8001" s="8" t="s">
        <v>29844</v>
      </c>
      <c r="C8001" s="9" t="s">
        <v>30008</v>
      </c>
      <c r="D8001" s="10" t="s">
        <v>30009</v>
      </c>
      <c r="E8001" s="11" t="s">
        <v>30010</v>
      </c>
      <c r="F8001" s="6">
        <v>500627</v>
      </c>
      <c r="G8001" s="6" t="s">
        <v>29847</v>
      </c>
      <c r="H8001" s="16">
        <v>3136156.15</v>
      </c>
      <c r="I8001" s="12" t="s">
        <v>30001</v>
      </c>
      <c r="J8001" s="12" t="s">
        <v>30002</v>
      </c>
      <c r="K8001" s="15"/>
      <c r="L8001" s="13" t="s">
        <v>14</v>
      </c>
      <c r="M8001" s="7">
        <v>1</v>
      </c>
      <c r="N8001" s="14"/>
    </row>
    <row r="8002" spans="1:14" ht="78.75">
      <c r="A8002" s="6">
        <v>8001</v>
      </c>
      <c r="B8002" s="8" t="s">
        <v>29844</v>
      </c>
      <c r="C8002" s="9" t="s">
        <v>30011</v>
      </c>
      <c r="D8002" s="10" t="s">
        <v>30012</v>
      </c>
      <c r="E8002" s="11" t="s">
        <v>30013</v>
      </c>
      <c r="F8002" s="6">
        <v>507889</v>
      </c>
      <c r="G8002" s="6" t="s">
        <v>29847</v>
      </c>
      <c r="H8002" s="16">
        <v>2678829</v>
      </c>
      <c r="I8002" s="12" t="s">
        <v>30014</v>
      </c>
      <c r="J8002" s="12" t="s">
        <v>2293</v>
      </c>
      <c r="K8002" s="15"/>
      <c r="L8002" s="13" t="s">
        <v>14</v>
      </c>
      <c r="M8002" s="7">
        <v>1</v>
      </c>
      <c r="N8002" s="14"/>
    </row>
    <row r="8003" spans="1:14" ht="189">
      <c r="A8003" s="6">
        <v>8002</v>
      </c>
      <c r="B8003" s="8" t="s">
        <v>29844</v>
      </c>
      <c r="C8003" s="9" t="s">
        <v>30015</v>
      </c>
      <c r="D8003" s="10" t="s">
        <v>30016</v>
      </c>
      <c r="E8003" s="11" t="s">
        <v>30017</v>
      </c>
      <c r="F8003" s="6">
        <v>507891</v>
      </c>
      <c r="G8003" s="6" t="s">
        <v>29847</v>
      </c>
      <c r="H8003" s="16">
        <v>3880066</v>
      </c>
      <c r="I8003" s="12" t="s">
        <v>6386</v>
      </c>
      <c r="J8003" s="12" t="s">
        <v>1255</v>
      </c>
      <c r="K8003" s="15">
        <v>0</v>
      </c>
      <c r="L8003" s="13" t="s">
        <v>14</v>
      </c>
      <c r="M8003" s="7">
        <v>1</v>
      </c>
      <c r="N8003" s="14"/>
    </row>
    <row r="8004" spans="1:14" ht="78.75">
      <c r="A8004" s="6">
        <v>8003</v>
      </c>
      <c r="B8004" s="8" t="s">
        <v>29844</v>
      </c>
      <c r="C8004" s="9" t="s">
        <v>30018</v>
      </c>
      <c r="D8004" s="10" t="s">
        <v>30019</v>
      </c>
      <c r="E8004" s="11" t="s">
        <v>30020</v>
      </c>
      <c r="F8004" s="6">
        <v>507892</v>
      </c>
      <c r="G8004" s="6" t="s">
        <v>29847</v>
      </c>
      <c r="H8004" s="16">
        <v>2678829</v>
      </c>
      <c r="I8004" s="12" t="s">
        <v>6386</v>
      </c>
      <c r="J8004" s="12" t="s">
        <v>30021</v>
      </c>
      <c r="K8004" s="15">
        <v>1921000</v>
      </c>
      <c r="L8004" s="13" t="s">
        <v>14</v>
      </c>
      <c r="M8004" s="7">
        <v>1</v>
      </c>
      <c r="N8004" s="14"/>
    </row>
    <row r="8005" spans="1:14" ht="157.5">
      <c r="A8005" s="6">
        <v>8004</v>
      </c>
      <c r="B8005" s="8" t="s">
        <v>29844</v>
      </c>
      <c r="C8005" s="9" t="s">
        <v>29987</v>
      </c>
      <c r="D8005" s="10" t="s">
        <v>27097</v>
      </c>
      <c r="E8005" s="11" t="s">
        <v>30022</v>
      </c>
      <c r="F8005" s="6">
        <v>513321</v>
      </c>
      <c r="G8005" s="6" t="s">
        <v>29847</v>
      </c>
      <c r="H8005" s="16">
        <v>11413901.699999999</v>
      </c>
      <c r="I8005" s="12" t="s">
        <v>29989</v>
      </c>
      <c r="J8005" s="12" t="s">
        <v>2122</v>
      </c>
      <c r="K8005" s="15">
        <v>3700000</v>
      </c>
      <c r="L8005" s="13" t="s">
        <v>14</v>
      </c>
      <c r="M8005" s="7">
        <v>1</v>
      </c>
      <c r="N8005" s="14"/>
    </row>
    <row r="8006" spans="1:14" ht="94.5">
      <c r="A8006" s="6">
        <v>8005</v>
      </c>
      <c r="B8006" s="8" t="s">
        <v>29844</v>
      </c>
      <c r="C8006" s="9" t="s">
        <v>30023</v>
      </c>
      <c r="D8006" s="10" t="s">
        <v>30024</v>
      </c>
      <c r="E8006" s="11" t="s">
        <v>30025</v>
      </c>
      <c r="F8006" s="6">
        <v>507896</v>
      </c>
      <c r="G8006" s="6" t="s">
        <v>29847</v>
      </c>
      <c r="H8006" s="16">
        <v>9075691.0500000007</v>
      </c>
      <c r="I8006" s="12" t="s">
        <v>30026</v>
      </c>
      <c r="J8006" s="12" t="s">
        <v>30027</v>
      </c>
      <c r="K8006" s="15">
        <v>2000000</v>
      </c>
      <c r="L8006" s="13" t="s">
        <v>14</v>
      </c>
      <c r="M8006" s="7">
        <v>1</v>
      </c>
      <c r="N8006" s="14"/>
    </row>
    <row r="8007" spans="1:14" ht="78.75">
      <c r="A8007" s="6">
        <v>8006</v>
      </c>
      <c r="B8007" s="8" t="s">
        <v>29844</v>
      </c>
      <c r="C8007" s="9" t="s">
        <v>30028</v>
      </c>
      <c r="D8007" s="10" t="s">
        <v>30029</v>
      </c>
      <c r="E8007" s="11" t="s">
        <v>30030</v>
      </c>
      <c r="F8007" s="6">
        <v>507897</v>
      </c>
      <c r="G8007" s="6" t="s">
        <v>29847</v>
      </c>
      <c r="H8007" s="16">
        <v>4454662.0999999996</v>
      </c>
      <c r="I8007" s="12" t="s">
        <v>30031</v>
      </c>
      <c r="J8007" s="12" t="s">
        <v>30032</v>
      </c>
      <c r="K8007" s="15">
        <v>1719000</v>
      </c>
      <c r="L8007" s="13" t="s">
        <v>14</v>
      </c>
      <c r="M8007" s="7">
        <v>1</v>
      </c>
      <c r="N8007" s="14"/>
    </row>
    <row r="8008" spans="1:14" ht="63">
      <c r="A8008" s="6">
        <v>8007</v>
      </c>
      <c r="B8008" s="8" t="s">
        <v>29844</v>
      </c>
      <c r="C8008" s="9" t="s">
        <v>30033</v>
      </c>
      <c r="D8008" s="10" t="s">
        <v>30034</v>
      </c>
      <c r="E8008" s="11" t="s">
        <v>30035</v>
      </c>
      <c r="F8008" s="6">
        <v>513322</v>
      </c>
      <c r="G8008" s="6" t="s">
        <v>29847</v>
      </c>
      <c r="H8008" s="16">
        <v>9419022.9499999993</v>
      </c>
      <c r="I8008" s="12" t="s">
        <v>30036</v>
      </c>
      <c r="J8008" s="12" t="s">
        <v>30037</v>
      </c>
      <c r="K8008" s="15">
        <v>3364000</v>
      </c>
      <c r="L8008" s="13" t="s">
        <v>14</v>
      </c>
      <c r="M8008" s="7">
        <v>1</v>
      </c>
      <c r="N8008" s="14"/>
    </row>
    <row r="8009" spans="1:14" ht="110.25">
      <c r="A8009" s="6">
        <v>8008</v>
      </c>
      <c r="B8009" s="8" t="s">
        <v>29844</v>
      </c>
      <c r="C8009" s="9" t="s">
        <v>30038</v>
      </c>
      <c r="D8009" s="10" t="s">
        <v>19919</v>
      </c>
      <c r="E8009" s="11" t="s">
        <v>30039</v>
      </c>
      <c r="F8009" s="6">
        <v>513323</v>
      </c>
      <c r="G8009" s="6" t="s">
        <v>29847</v>
      </c>
      <c r="H8009" s="16">
        <v>7166889.2999999998</v>
      </c>
      <c r="I8009" s="12" t="s">
        <v>30014</v>
      </c>
      <c r="J8009" s="12" t="s">
        <v>30040</v>
      </c>
      <c r="K8009" s="15">
        <v>5200000</v>
      </c>
      <c r="L8009" s="13" t="s">
        <v>14</v>
      </c>
      <c r="M8009" s="7">
        <v>1</v>
      </c>
      <c r="N8009" s="14"/>
    </row>
    <row r="8010" spans="1:14" ht="110.25">
      <c r="A8010" s="6">
        <v>8009</v>
      </c>
      <c r="B8010" s="8" t="s">
        <v>29844</v>
      </c>
      <c r="C8010" s="9" t="s">
        <v>29987</v>
      </c>
      <c r="D8010" s="10" t="s">
        <v>27097</v>
      </c>
      <c r="E8010" s="11" t="s">
        <v>30041</v>
      </c>
      <c r="F8010" s="6">
        <v>513324</v>
      </c>
      <c r="G8010" s="6" t="s">
        <v>29847</v>
      </c>
      <c r="H8010" s="16">
        <v>10446397.199999999</v>
      </c>
      <c r="I8010" s="12" t="s">
        <v>30042</v>
      </c>
      <c r="J8010" s="12" t="s">
        <v>2122</v>
      </c>
      <c r="K8010" s="15">
        <v>5791000</v>
      </c>
      <c r="L8010" s="13" t="s">
        <v>14</v>
      </c>
      <c r="M8010" s="7">
        <v>1</v>
      </c>
      <c r="N8010" s="14"/>
    </row>
    <row r="8011" spans="1:14" ht="94.5">
      <c r="A8011" s="6">
        <v>8010</v>
      </c>
      <c r="B8011" s="8" t="s">
        <v>29844</v>
      </c>
      <c r="C8011" s="9" t="s">
        <v>30043</v>
      </c>
      <c r="D8011" s="10" t="s">
        <v>30044</v>
      </c>
      <c r="E8011" s="11" t="s">
        <v>30045</v>
      </c>
      <c r="F8011" s="6">
        <v>513327</v>
      </c>
      <c r="G8011" s="6" t="s">
        <v>29847</v>
      </c>
      <c r="H8011" s="16">
        <v>3564180.55</v>
      </c>
      <c r="I8011" s="12" t="s">
        <v>30046</v>
      </c>
      <c r="J8011" s="12" t="s">
        <v>7346</v>
      </c>
      <c r="K8011" s="15">
        <v>3302000</v>
      </c>
      <c r="L8011" s="13" t="s">
        <v>14</v>
      </c>
      <c r="M8011" s="7">
        <v>1</v>
      </c>
      <c r="N8011" s="14"/>
    </row>
    <row r="8012" spans="1:14" ht="94.5">
      <c r="A8012" s="6">
        <v>8011</v>
      </c>
      <c r="B8012" s="8" t="s">
        <v>29844</v>
      </c>
      <c r="C8012" s="9" t="s">
        <v>30047</v>
      </c>
      <c r="D8012" s="10" t="s">
        <v>1662</v>
      </c>
      <c r="E8012" s="11" t="s">
        <v>30048</v>
      </c>
      <c r="F8012" s="6">
        <v>513333</v>
      </c>
      <c r="G8012" s="6" t="s">
        <v>29847</v>
      </c>
      <c r="H8012" s="16">
        <v>3546247</v>
      </c>
      <c r="I8012" s="12" t="s">
        <v>30049</v>
      </c>
      <c r="J8012" s="12" t="s">
        <v>30050</v>
      </c>
      <c r="K8012" s="15">
        <v>417000</v>
      </c>
      <c r="L8012" s="13" t="s">
        <v>14</v>
      </c>
      <c r="M8012" s="7">
        <v>1</v>
      </c>
      <c r="N8012" s="14"/>
    </row>
    <row r="8013" spans="1:14" ht="346.5">
      <c r="A8013" s="6">
        <v>8012</v>
      </c>
      <c r="B8013" s="8" t="s">
        <v>29844</v>
      </c>
      <c r="C8013" s="9" t="s">
        <v>12788</v>
      </c>
      <c r="D8013" s="10" t="s">
        <v>134</v>
      </c>
      <c r="E8013" s="11" t="s">
        <v>30051</v>
      </c>
      <c r="F8013" s="6">
        <v>526211</v>
      </c>
      <c r="G8013" s="6" t="s">
        <v>29847</v>
      </c>
      <c r="H8013" s="16">
        <v>45890854.200000003</v>
      </c>
      <c r="I8013" s="12" t="s">
        <v>30052</v>
      </c>
      <c r="J8013" s="12" t="s">
        <v>5832</v>
      </c>
      <c r="K8013" s="15">
        <v>17500000</v>
      </c>
      <c r="L8013" s="13" t="s">
        <v>14</v>
      </c>
      <c r="M8013" s="7">
        <v>1</v>
      </c>
      <c r="N8013" s="14"/>
    </row>
    <row r="8014" spans="1:14" ht="330.75">
      <c r="A8014" s="6">
        <v>8013</v>
      </c>
      <c r="B8014" s="8" t="s">
        <v>29844</v>
      </c>
      <c r="C8014" s="9" t="s">
        <v>12788</v>
      </c>
      <c r="D8014" s="10" t="s">
        <v>134</v>
      </c>
      <c r="E8014" s="11" t="s">
        <v>30053</v>
      </c>
      <c r="F8014" s="6">
        <v>526212</v>
      </c>
      <c r="G8014" s="6" t="s">
        <v>29847</v>
      </c>
      <c r="H8014" s="16">
        <v>92446537.5</v>
      </c>
      <c r="I8014" s="12" t="s">
        <v>30052</v>
      </c>
      <c r="J8014" s="12" t="s">
        <v>5832</v>
      </c>
      <c r="K8014" s="15">
        <v>86990000</v>
      </c>
      <c r="L8014" s="13" t="s">
        <v>14</v>
      </c>
      <c r="M8014" s="7">
        <v>1</v>
      </c>
      <c r="N8014" s="14"/>
    </row>
    <row r="8015" spans="1:14" ht="409.5">
      <c r="A8015" s="6">
        <v>8014</v>
      </c>
      <c r="B8015" s="8" t="s">
        <v>29844</v>
      </c>
      <c r="C8015" s="9" t="s">
        <v>12788</v>
      </c>
      <c r="D8015" s="10" t="s">
        <v>134</v>
      </c>
      <c r="E8015" s="11" t="s">
        <v>30054</v>
      </c>
      <c r="F8015" s="6">
        <v>526213</v>
      </c>
      <c r="G8015" s="6" t="s">
        <v>29847</v>
      </c>
      <c r="H8015" s="16">
        <v>114267663.90000001</v>
      </c>
      <c r="I8015" s="12" t="s">
        <v>30052</v>
      </c>
      <c r="J8015" s="12" t="s">
        <v>5832</v>
      </c>
      <c r="K8015" s="15"/>
      <c r="L8015" s="13" t="s">
        <v>14</v>
      </c>
      <c r="M8015" s="7">
        <v>1</v>
      </c>
      <c r="N8015" s="14"/>
    </row>
    <row r="8016" spans="1:14" ht="204.75">
      <c r="A8016" s="6">
        <v>8015</v>
      </c>
      <c r="B8016" s="8" t="s">
        <v>29844</v>
      </c>
      <c r="C8016" s="9" t="s">
        <v>30055</v>
      </c>
      <c r="D8016" s="10" t="s">
        <v>569</v>
      </c>
      <c r="E8016" s="11" t="s">
        <v>30056</v>
      </c>
      <c r="F8016" s="6">
        <v>526214</v>
      </c>
      <c r="G8016" s="6" t="s">
        <v>29847</v>
      </c>
      <c r="H8016" s="16">
        <v>51153939</v>
      </c>
      <c r="I8016" s="12" t="s">
        <v>21</v>
      </c>
      <c r="J8016" s="12" t="s">
        <v>30057</v>
      </c>
      <c r="K8016" s="15"/>
      <c r="L8016" s="13" t="s">
        <v>14</v>
      </c>
      <c r="M8016" s="7">
        <v>1</v>
      </c>
      <c r="N8016" s="14"/>
    </row>
    <row r="8017" spans="1:14" ht="252">
      <c r="A8017" s="6">
        <v>8016</v>
      </c>
      <c r="B8017" s="8" t="s">
        <v>29844</v>
      </c>
      <c r="C8017" s="9" t="s">
        <v>12788</v>
      </c>
      <c r="D8017" s="10" t="s">
        <v>30058</v>
      </c>
      <c r="E8017" s="11" t="s">
        <v>30059</v>
      </c>
      <c r="F8017" s="6">
        <v>526215</v>
      </c>
      <c r="G8017" s="6" t="s">
        <v>29847</v>
      </c>
      <c r="H8017" s="16">
        <v>72897259.5</v>
      </c>
      <c r="I8017" s="12" t="s">
        <v>30002</v>
      </c>
      <c r="J8017" s="12" t="s">
        <v>30060</v>
      </c>
      <c r="K8017" s="15"/>
      <c r="L8017" s="13" t="s">
        <v>14</v>
      </c>
      <c r="M8017" s="7">
        <v>1</v>
      </c>
      <c r="N8017" s="14"/>
    </row>
    <row r="8018" spans="1:14" ht="362.25">
      <c r="A8018" s="6">
        <v>8017</v>
      </c>
      <c r="B8018" s="8" t="s">
        <v>29844</v>
      </c>
      <c r="C8018" s="9" t="s">
        <v>12788</v>
      </c>
      <c r="D8018" s="10" t="s">
        <v>30058</v>
      </c>
      <c r="E8018" s="11" t="s">
        <v>30061</v>
      </c>
      <c r="F8018" s="6">
        <v>526216</v>
      </c>
      <c r="G8018" s="6" t="s">
        <v>29847</v>
      </c>
      <c r="H8018" s="16">
        <v>130752241.2</v>
      </c>
      <c r="I8018" s="12" t="s">
        <v>30052</v>
      </c>
      <c r="J8018" s="12" t="s">
        <v>5832</v>
      </c>
      <c r="K8018" s="15"/>
      <c r="L8018" s="13" t="s">
        <v>14</v>
      </c>
      <c r="M8018" s="7">
        <v>1</v>
      </c>
      <c r="N8018" s="14"/>
    </row>
    <row r="8019" spans="1:14" ht="393.75">
      <c r="A8019" s="6">
        <v>8018</v>
      </c>
      <c r="B8019" s="8" t="s">
        <v>29844</v>
      </c>
      <c r="C8019" s="9" t="s">
        <v>12788</v>
      </c>
      <c r="D8019" s="10" t="s">
        <v>134</v>
      </c>
      <c r="E8019" s="11" t="s">
        <v>30062</v>
      </c>
      <c r="F8019" s="6">
        <v>526217</v>
      </c>
      <c r="G8019" s="6" t="s">
        <v>29847</v>
      </c>
      <c r="H8019" s="16">
        <v>94705666.200000003</v>
      </c>
      <c r="I8019" s="12" t="s">
        <v>30052</v>
      </c>
      <c r="J8019" s="12" t="s">
        <v>5832</v>
      </c>
      <c r="K8019" s="15">
        <v>19103000</v>
      </c>
      <c r="L8019" s="13" t="s">
        <v>14</v>
      </c>
      <c r="M8019" s="7">
        <v>1</v>
      </c>
      <c r="N8019" s="14"/>
    </row>
    <row r="8020" spans="1:14" ht="220.5">
      <c r="A8020" s="6">
        <v>8019</v>
      </c>
      <c r="B8020" s="8" t="s">
        <v>29844</v>
      </c>
      <c r="C8020" s="9" t="s">
        <v>30063</v>
      </c>
      <c r="D8020" s="10" t="s">
        <v>30064</v>
      </c>
      <c r="E8020" s="11" t="s">
        <v>30065</v>
      </c>
      <c r="F8020" s="6">
        <v>526953</v>
      </c>
      <c r="G8020" s="6" t="s">
        <v>29847</v>
      </c>
      <c r="H8020" s="16">
        <v>26938713.021000002</v>
      </c>
      <c r="I8020" s="12" t="s">
        <v>30066</v>
      </c>
      <c r="J8020" s="12" t="s">
        <v>6244</v>
      </c>
      <c r="K8020" s="15">
        <v>17200000</v>
      </c>
      <c r="L8020" s="13" t="s">
        <v>14</v>
      </c>
      <c r="M8020" s="7">
        <v>1</v>
      </c>
      <c r="N8020" s="14"/>
    </row>
    <row r="8021" spans="1:14" ht="78.75">
      <c r="A8021" s="6">
        <v>8020</v>
      </c>
      <c r="B8021" s="8" t="s">
        <v>29844</v>
      </c>
      <c r="C8021" s="9" t="s">
        <v>29963</v>
      </c>
      <c r="D8021" s="10" t="s">
        <v>29984</v>
      </c>
      <c r="E8021" s="11" t="s">
        <v>30067</v>
      </c>
      <c r="F8021" s="6">
        <v>529812</v>
      </c>
      <c r="G8021" s="6" t="s">
        <v>29847</v>
      </c>
      <c r="H8021" s="16">
        <v>30785000</v>
      </c>
      <c r="I8021" s="12" t="s">
        <v>30068</v>
      </c>
      <c r="J8021" s="12" t="s">
        <v>30069</v>
      </c>
      <c r="K8021" s="15">
        <v>27893000</v>
      </c>
      <c r="L8021" s="13"/>
      <c r="M8021" s="7">
        <v>1</v>
      </c>
      <c r="N8021" s="14"/>
    </row>
    <row r="8022" spans="1:14" ht="94.5">
      <c r="A8022" s="6">
        <v>8021</v>
      </c>
      <c r="B8022" s="8" t="s">
        <v>29844</v>
      </c>
      <c r="C8022" s="9" t="s">
        <v>30070</v>
      </c>
      <c r="D8022" s="10" t="s">
        <v>29928</v>
      </c>
      <c r="E8022" s="11" t="s">
        <v>30071</v>
      </c>
      <c r="F8022" s="6">
        <v>523984</v>
      </c>
      <c r="G8022" s="6" t="s">
        <v>29847</v>
      </c>
      <c r="H8022" s="16">
        <v>582900000</v>
      </c>
      <c r="I8022" s="12" t="s">
        <v>30002</v>
      </c>
      <c r="J8022" s="12" t="s">
        <v>30072</v>
      </c>
      <c r="K8022" s="15">
        <v>100000000</v>
      </c>
      <c r="L8022" s="13" t="s">
        <v>70</v>
      </c>
      <c r="M8022" s="7">
        <v>0.51</v>
      </c>
      <c r="N8022" s="14"/>
    </row>
    <row r="8023" spans="1:14" ht="94.5">
      <c r="A8023" s="6">
        <v>8022</v>
      </c>
      <c r="B8023" s="8" t="s">
        <v>29844</v>
      </c>
      <c r="C8023" s="9" t="s">
        <v>30070</v>
      </c>
      <c r="D8023" s="10" t="s">
        <v>29928</v>
      </c>
      <c r="E8023" s="11" t="s">
        <v>30071</v>
      </c>
      <c r="F8023" s="6">
        <v>523984</v>
      </c>
      <c r="G8023" s="6" t="s">
        <v>29847</v>
      </c>
      <c r="H8023" s="16">
        <v>582900000</v>
      </c>
      <c r="I8023" s="12" t="s">
        <v>30002</v>
      </c>
      <c r="J8023" s="12" t="s">
        <v>30072</v>
      </c>
      <c r="K8023" s="15">
        <v>100000000</v>
      </c>
      <c r="L8023" s="13" t="s">
        <v>70</v>
      </c>
      <c r="M8023" s="7">
        <v>0.49</v>
      </c>
      <c r="N8023" s="14"/>
    </row>
    <row r="8024" spans="1:14" ht="110.25">
      <c r="A8024" s="6">
        <v>8023</v>
      </c>
      <c r="B8024" s="8" t="s">
        <v>29844</v>
      </c>
      <c r="C8024" s="9" t="s">
        <v>30073</v>
      </c>
      <c r="D8024" s="10" t="s">
        <v>30074</v>
      </c>
      <c r="E8024" s="11" t="s">
        <v>30075</v>
      </c>
      <c r="F8024" s="6">
        <v>403703</v>
      </c>
      <c r="G8024" s="6" t="s">
        <v>29847</v>
      </c>
      <c r="H8024" s="16">
        <v>4552728.7</v>
      </c>
      <c r="I8024" s="12" t="s">
        <v>30076</v>
      </c>
      <c r="J8024" s="12" t="s">
        <v>30077</v>
      </c>
      <c r="K8024" s="15">
        <v>4101775</v>
      </c>
      <c r="L8024" s="13" t="s">
        <v>14</v>
      </c>
      <c r="M8024" s="7">
        <v>1</v>
      </c>
      <c r="N8024" s="14"/>
    </row>
    <row r="8025" spans="1:14" ht="94.5">
      <c r="A8025" s="6">
        <v>8024</v>
      </c>
      <c r="B8025" s="8" t="s">
        <v>29844</v>
      </c>
      <c r="C8025" s="9" t="s">
        <v>30078</v>
      </c>
      <c r="D8025" s="10" t="s">
        <v>30079</v>
      </c>
      <c r="E8025" s="11" t="s">
        <v>30080</v>
      </c>
      <c r="F8025" s="6">
        <v>403705</v>
      </c>
      <c r="G8025" s="6" t="s">
        <v>29847</v>
      </c>
      <c r="H8025" s="16">
        <v>1689832.45</v>
      </c>
      <c r="I8025" s="12" t="s">
        <v>30081</v>
      </c>
      <c r="J8025" s="12" t="s">
        <v>26400</v>
      </c>
      <c r="K8025" s="15">
        <v>896000</v>
      </c>
      <c r="L8025" s="13" t="s">
        <v>14</v>
      </c>
      <c r="M8025" s="7">
        <v>1</v>
      </c>
      <c r="N8025" s="14"/>
    </row>
    <row r="8026" spans="1:14" ht="94.5">
      <c r="A8026" s="6">
        <v>8025</v>
      </c>
      <c r="B8026" s="8" t="s">
        <v>29844</v>
      </c>
      <c r="C8026" s="9" t="s">
        <v>30082</v>
      </c>
      <c r="D8026" s="10" t="s">
        <v>30083</v>
      </c>
      <c r="E8026" s="11" t="s">
        <v>30084</v>
      </c>
      <c r="F8026" s="6">
        <v>19537</v>
      </c>
      <c r="G8026" s="6" t="s">
        <v>1177</v>
      </c>
      <c r="H8026" s="16">
        <v>292510682.71899998</v>
      </c>
      <c r="I8026" s="12" t="s">
        <v>30085</v>
      </c>
      <c r="J8026" s="12" t="s">
        <v>30086</v>
      </c>
      <c r="K8026" s="15">
        <v>244519000</v>
      </c>
      <c r="L8026" s="13" t="s">
        <v>14</v>
      </c>
      <c r="M8026" s="7">
        <v>1</v>
      </c>
      <c r="N8026" s="14"/>
    </row>
    <row r="8027" spans="1:14" ht="47.25">
      <c r="A8027" s="6">
        <v>8026</v>
      </c>
      <c r="B8027" s="8" t="s">
        <v>29844</v>
      </c>
      <c r="C8027" s="9" t="s">
        <v>30087</v>
      </c>
      <c r="D8027" s="10" t="s">
        <v>30088</v>
      </c>
      <c r="E8027" s="11" t="s">
        <v>30089</v>
      </c>
      <c r="F8027" s="6">
        <v>412483</v>
      </c>
      <c r="G8027" s="6" t="s">
        <v>1638</v>
      </c>
      <c r="H8027" s="16">
        <v>3324972.45</v>
      </c>
      <c r="I8027" s="12" t="s">
        <v>30090</v>
      </c>
      <c r="J8027" s="12" t="s">
        <v>26451</v>
      </c>
      <c r="K8027" s="15">
        <v>2900300</v>
      </c>
      <c r="L8027" s="13" t="s">
        <v>14</v>
      </c>
      <c r="M8027" s="7">
        <v>1</v>
      </c>
      <c r="N8027" s="14"/>
    </row>
    <row r="8028" spans="1:14" ht="63">
      <c r="A8028" s="6">
        <v>8027</v>
      </c>
      <c r="B8028" s="8" t="s">
        <v>29844</v>
      </c>
      <c r="C8028" s="9" t="s">
        <v>30091</v>
      </c>
      <c r="D8028" s="10" t="s">
        <v>30092</v>
      </c>
      <c r="E8028" s="11" t="s">
        <v>30093</v>
      </c>
      <c r="F8028" s="6">
        <v>412484</v>
      </c>
      <c r="G8028" s="6" t="s">
        <v>1638</v>
      </c>
      <c r="H8028" s="16">
        <v>5516648.0999999996</v>
      </c>
      <c r="I8028" s="12" t="s">
        <v>30094</v>
      </c>
      <c r="J8028" s="12" t="s">
        <v>26035</v>
      </c>
      <c r="K8028" s="15">
        <v>3967000</v>
      </c>
      <c r="L8028" s="13" t="s">
        <v>14</v>
      </c>
      <c r="M8028" s="7">
        <v>1</v>
      </c>
      <c r="N8028" s="14"/>
    </row>
    <row r="8029" spans="1:14" ht="47.25">
      <c r="A8029" s="6">
        <v>8028</v>
      </c>
      <c r="B8029" s="8" t="s">
        <v>29844</v>
      </c>
      <c r="C8029" s="9" t="s">
        <v>30095</v>
      </c>
      <c r="D8029" s="10" t="s">
        <v>30096</v>
      </c>
      <c r="E8029" s="11" t="s">
        <v>30097</v>
      </c>
      <c r="F8029" s="6">
        <v>412485</v>
      </c>
      <c r="G8029" s="6" t="s">
        <v>1638</v>
      </c>
      <c r="H8029" s="16">
        <v>3324922.1</v>
      </c>
      <c r="I8029" s="12" t="s">
        <v>17425</v>
      </c>
      <c r="J8029" s="12" t="s">
        <v>30098</v>
      </c>
      <c r="K8029" s="15">
        <v>2546500</v>
      </c>
      <c r="L8029" s="13" t="s">
        <v>14</v>
      </c>
      <c r="M8029" s="7">
        <v>1</v>
      </c>
      <c r="N8029" s="14"/>
    </row>
    <row r="8030" spans="1:14" ht="63">
      <c r="A8030" s="6">
        <v>8029</v>
      </c>
      <c r="B8030" s="8" t="s">
        <v>29844</v>
      </c>
      <c r="C8030" s="9" t="s">
        <v>29877</v>
      </c>
      <c r="D8030" s="10" t="s">
        <v>5657</v>
      </c>
      <c r="E8030" s="11" t="s">
        <v>30099</v>
      </c>
      <c r="F8030" s="6">
        <v>351802</v>
      </c>
      <c r="G8030" s="6" t="s">
        <v>801</v>
      </c>
      <c r="H8030" s="16">
        <v>24539440.307</v>
      </c>
      <c r="I8030" s="12" t="s">
        <v>30100</v>
      </c>
      <c r="J8030" s="12" t="s">
        <v>30101</v>
      </c>
      <c r="K8030" s="15">
        <v>19228100</v>
      </c>
      <c r="L8030" s="13" t="s">
        <v>14</v>
      </c>
      <c r="M8030" s="7">
        <v>1</v>
      </c>
      <c r="N8030" s="14"/>
    </row>
    <row r="8031" spans="1:14" ht="63">
      <c r="A8031" s="6">
        <v>8030</v>
      </c>
      <c r="B8031" s="8" t="s">
        <v>29844</v>
      </c>
      <c r="C8031" s="9" t="s">
        <v>30102</v>
      </c>
      <c r="D8031" s="10" t="s">
        <v>30103</v>
      </c>
      <c r="E8031" s="11" t="s">
        <v>30104</v>
      </c>
      <c r="F8031" s="6">
        <v>355999</v>
      </c>
      <c r="G8031" s="6" t="s">
        <v>801</v>
      </c>
      <c r="H8031" s="16">
        <v>26510107.18</v>
      </c>
      <c r="I8031" s="12" t="s">
        <v>30105</v>
      </c>
      <c r="J8031" s="12" t="s">
        <v>30106</v>
      </c>
      <c r="K8031" s="15">
        <v>14062000</v>
      </c>
      <c r="L8031" s="13" t="s">
        <v>14</v>
      </c>
      <c r="M8031" s="7">
        <v>1</v>
      </c>
      <c r="N8031" s="14"/>
    </row>
    <row r="8032" spans="1:14" ht="63">
      <c r="A8032" s="6">
        <v>8031</v>
      </c>
      <c r="B8032" s="8" t="s">
        <v>29844</v>
      </c>
      <c r="C8032" s="9" t="s">
        <v>29910</v>
      </c>
      <c r="D8032" s="10" t="s">
        <v>29911</v>
      </c>
      <c r="E8032" s="11" t="s">
        <v>30107</v>
      </c>
      <c r="F8032" s="6">
        <v>317789</v>
      </c>
      <c r="G8032" s="6" t="s">
        <v>801</v>
      </c>
      <c r="H8032" s="16">
        <v>16291662.392999999</v>
      </c>
      <c r="I8032" s="12" t="s">
        <v>26254</v>
      </c>
      <c r="J8032" s="12" t="s">
        <v>975</v>
      </c>
      <c r="K8032" s="15">
        <v>1910510</v>
      </c>
      <c r="L8032" s="13" t="s">
        <v>70</v>
      </c>
      <c r="M8032" s="7">
        <v>0.49</v>
      </c>
      <c r="N8032" s="14"/>
    </row>
    <row r="8033" spans="1:14" ht="63">
      <c r="A8033" s="6">
        <v>8032</v>
      </c>
      <c r="B8033" s="8" t="s">
        <v>29844</v>
      </c>
      <c r="C8033" s="9" t="s">
        <v>29910</v>
      </c>
      <c r="D8033" s="10" t="s">
        <v>29911</v>
      </c>
      <c r="E8033" s="11" t="s">
        <v>30107</v>
      </c>
      <c r="F8033" s="6">
        <v>317789</v>
      </c>
      <c r="G8033" s="6" t="s">
        <v>801</v>
      </c>
      <c r="H8033" s="16">
        <v>16291662.392999999</v>
      </c>
      <c r="I8033" s="12" t="s">
        <v>26254</v>
      </c>
      <c r="J8033" s="12" t="s">
        <v>975</v>
      </c>
      <c r="K8033" s="15">
        <v>1988490</v>
      </c>
      <c r="L8033" s="13" t="s">
        <v>70</v>
      </c>
      <c r="M8033" s="7">
        <v>0.51</v>
      </c>
      <c r="N8033" s="14"/>
    </row>
    <row r="8034" spans="1:14" ht="63">
      <c r="A8034" s="6">
        <v>8033</v>
      </c>
      <c r="B8034" s="8" t="s">
        <v>29844</v>
      </c>
      <c r="C8034" s="9" t="s">
        <v>30108</v>
      </c>
      <c r="D8034" s="10" t="s">
        <v>23105</v>
      </c>
      <c r="E8034" s="11" t="s">
        <v>30109</v>
      </c>
      <c r="F8034" s="6">
        <v>325456</v>
      </c>
      <c r="G8034" s="6" t="s">
        <v>801</v>
      </c>
      <c r="H8034" s="16">
        <v>37824974.141000003</v>
      </c>
      <c r="I8034" s="12" t="s">
        <v>30110</v>
      </c>
      <c r="J8034" s="12" t="s">
        <v>30111</v>
      </c>
      <c r="K8034" s="15">
        <v>36136000</v>
      </c>
      <c r="L8034" s="13" t="s">
        <v>14</v>
      </c>
      <c r="M8034" s="7">
        <v>1</v>
      </c>
      <c r="N8034" s="14"/>
    </row>
    <row r="8035" spans="1:14" ht="63">
      <c r="A8035" s="6">
        <v>8034</v>
      </c>
      <c r="B8035" s="8" t="s">
        <v>29844</v>
      </c>
      <c r="C8035" s="9" t="s">
        <v>30108</v>
      </c>
      <c r="D8035" s="10" t="s">
        <v>23105</v>
      </c>
      <c r="E8035" s="11" t="s">
        <v>30112</v>
      </c>
      <c r="F8035" s="6">
        <v>364339</v>
      </c>
      <c r="G8035" s="6" t="s">
        <v>801</v>
      </c>
      <c r="H8035" s="16">
        <v>30350456.859999999</v>
      </c>
      <c r="I8035" s="12" t="s">
        <v>2292</v>
      </c>
      <c r="J8035" s="12" t="s">
        <v>2667</v>
      </c>
      <c r="K8035" s="15">
        <v>25824900</v>
      </c>
      <c r="L8035" s="13" t="s">
        <v>14</v>
      </c>
      <c r="M8035" s="7">
        <v>1</v>
      </c>
      <c r="N8035" s="14"/>
    </row>
    <row r="8036" spans="1:14" ht="110.25">
      <c r="A8036" s="6">
        <v>8035</v>
      </c>
      <c r="B8036" s="8" t="s">
        <v>29844</v>
      </c>
      <c r="C8036" s="9" t="s">
        <v>30113</v>
      </c>
      <c r="D8036" s="10" t="s">
        <v>30114</v>
      </c>
      <c r="E8036" s="11" t="s">
        <v>30115</v>
      </c>
      <c r="F8036" s="6">
        <v>448978</v>
      </c>
      <c r="G8036" s="6" t="s">
        <v>1034</v>
      </c>
      <c r="H8036" s="16">
        <v>42858002.902000003</v>
      </c>
      <c r="I8036" s="12" t="s">
        <v>30116</v>
      </c>
      <c r="J8036" s="12" t="s">
        <v>2128</v>
      </c>
      <c r="K8036" s="15">
        <v>5518200</v>
      </c>
      <c r="L8036" s="13" t="s">
        <v>70</v>
      </c>
      <c r="M8036" s="7">
        <v>0.51</v>
      </c>
      <c r="N8036" s="14"/>
    </row>
    <row r="8037" spans="1:14" ht="110.25">
      <c r="A8037" s="6">
        <v>8036</v>
      </c>
      <c r="B8037" s="8" t="s">
        <v>29844</v>
      </c>
      <c r="C8037" s="9" t="s">
        <v>30113</v>
      </c>
      <c r="D8037" s="10" t="s">
        <v>30114</v>
      </c>
      <c r="E8037" s="11" t="s">
        <v>30115</v>
      </c>
      <c r="F8037" s="6">
        <v>448978</v>
      </c>
      <c r="G8037" s="6" t="s">
        <v>1034</v>
      </c>
      <c r="H8037" s="16">
        <v>42858002.902000003</v>
      </c>
      <c r="I8037" s="12" t="s">
        <v>30116</v>
      </c>
      <c r="J8037" s="12" t="s">
        <v>2128</v>
      </c>
      <c r="K8037" s="15">
        <v>5301800</v>
      </c>
      <c r="L8037" s="13" t="s">
        <v>70</v>
      </c>
      <c r="M8037" s="7">
        <v>0.49</v>
      </c>
      <c r="N8037" s="14"/>
    </row>
    <row r="8038" spans="1:14" ht="126">
      <c r="A8038" s="6">
        <v>8037</v>
      </c>
      <c r="B8038" s="8" t="s">
        <v>29844</v>
      </c>
      <c r="C8038" s="9" t="s">
        <v>30117</v>
      </c>
      <c r="D8038" s="10" t="s">
        <v>30118</v>
      </c>
      <c r="E8038" s="11" t="s">
        <v>30119</v>
      </c>
      <c r="F8038" s="6">
        <v>456156</v>
      </c>
      <c r="G8038" s="6" t="s">
        <v>1034</v>
      </c>
      <c r="H8038" s="16">
        <v>36473563.799999997</v>
      </c>
      <c r="I8038" s="12" t="s">
        <v>30120</v>
      </c>
      <c r="J8038" s="12" t="s">
        <v>2123</v>
      </c>
      <c r="K8038" s="15">
        <v>22076000</v>
      </c>
      <c r="L8038" s="13"/>
      <c r="M8038" s="7">
        <v>1</v>
      </c>
      <c r="N8038" s="14"/>
    </row>
    <row r="8039" spans="1:14" ht="94.5">
      <c r="A8039" s="6">
        <v>8038</v>
      </c>
      <c r="B8039" s="8" t="s">
        <v>29844</v>
      </c>
      <c r="C8039" s="9" t="s">
        <v>30121</v>
      </c>
      <c r="D8039" s="10" t="s">
        <v>30118</v>
      </c>
      <c r="E8039" s="11" t="s">
        <v>30122</v>
      </c>
      <c r="F8039" s="6">
        <v>448979</v>
      </c>
      <c r="G8039" s="6" t="s">
        <v>1034</v>
      </c>
      <c r="H8039" s="16">
        <v>39459376.005000003</v>
      </c>
      <c r="I8039" s="12" t="s">
        <v>30116</v>
      </c>
      <c r="J8039" s="12" t="s">
        <v>2128</v>
      </c>
      <c r="K8039" s="15">
        <v>19155000</v>
      </c>
      <c r="L8039" s="13" t="s">
        <v>14</v>
      </c>
      <c r="M8039" s="7">
        <v>1</v>
      </c>
      <c r="N8039" s="14"/>
    </row>
    <row r="8040" spans="1:14" ht="141.75">
      <c r="A8040" s="6">
        <v>8039</v>
      </c>
      <c r="B8040" s="8" t="s">
        <v>29844</v>
      </c>
      <c r="C8040" s="9" t="s">
        <v>30123</v>
      </c>
      <c r="D8040" s="10" t="s">
        <v>30124</v>
      </c>
      <c r="E8040" s="11" t="s">
        <v>30125</v>
      </c>
      <c r="F8040" s="6">
        <v>448980</v>
      </c>
      <c r="G8040" s="6" t="s">
        <v>1034</v>
      </c>
      <c r="H8040" s="16">
        <v>17915125.973000001</v>
      </c>
      <c r="I8040" s="12" t="s">
        <v>30116</v>
      </c>
      <c r="J8040" s="12">
        <v>14.621</v>
      </c>
      <c r="K8040" s="15">
        <v>6577470</v>
      </c>
      <c r="L8040" s="13" t="s">
        <v>70</v>
      </c>
      <c r="M8040" s="7">
        <v>0.51</v>
      </c>
      <c r="N8040" s="14"/>
    </row>
    <row r="8041" spans="1:14" ht="141.75">
      <c r="A8041" s="6">
        <v>8040</v>
      </c>
      <c r="B8041" s="8" t="s">
        <v>29844</v>
      </c>
      <c r="C8041" s="9" t="s">
        <v>30123</v>
      </c>
      <c r="D8041" s="10" t="s">
        <v>30124</v>
      </c>
      <c r="E8041" s="11" t="s">
        <v>30125</v>
      </c>
      <c r="F8041" s="6">
        <v>448980</v>
      </c>
      <c r="G8041" s="6" t="s">
        <v>1034</v>
      </c>
      <c r="H8041" s="16">
        <v>17915125.973000001</v>
      </c>
      <c r="I8041" s="12" t="s">
        <v>30116</v>
      </c>
      <c r="J8041" s="12">
        <v>14.621</v>
      </c>
      <c r="K8041" s="15">
        <v>6319530</v>
      </c>
      <c r="L8041" s="13" t="s">
        <v>70</v>
      </c>
      <c r="M8041" s="7">
        <v>0.49</v>
      </c>
      <c r="N8041" s="14"/>
    </row>
    <row r="8042" spans="1:14" ht="409.5">
      <c r="A8042" s="6">
        <v>8041</v>
      </c>
      <c r="B8042" s="8" t="s">
        <v>29844</v>
      </c>
      <c r="C8042" s="9" t="s">
        <v>30126</v>
      </c>
      <c r="D8042" s="10" t="s">
        <v>30127</v>
      </c>
      <c r="E8042" s="11" t="s">
        <v>30128</v>
      </c>
      <c r="F8042" s="6">
        <v>272566</v>
      </c>
      <c r="G8042" s="6" t="s">
        <v>1587</v>
      </c>
      <c r="H8042" s="16">
        <v>827486328.76499999</v>
      </c>
      <c r="I8042" s="12">
        <v>43751</v>
      </c>
      <c r="J8042" s="12">
        <v>44481</v>
      </c>
      <c r="K8042" s="15">
        <v>246461457</v>
      </c>
      <c r="L8042" s="13" t="s">
        <v>70</v>
      </c>
      <c r="M8042" s="7">
        <v>0.49</v>
      </c>
      <c r="N8042" s="14"/>
    </row>
    <row r="8043" spans="1:14" ht="409.5">
      <c r="A8043" s="6">
        <v>8042</v>
      </c>
      <c r="B8043" s="8" t="s">
        <v>29844</v>
      </c>
      <c r="C8043" s="9" t="s">
        <v>30126</v>
      </c>
      <c r="D8043" s="10" t="s">
        <v>30127</v>
      </c>
      <c r="E8043" s="11" t="s">
        <v>30128</v>
      </c>
      <c r="F8043" s="6">
        <v>272566</v>
      </c>
      <c r="G8043" s="6" t="s">
        <v>1587</v>
      </c>
      <c r="H8043" s="16">
        <v>827486328.76499999</v>
      </c>
      <c r="I8043" s="12">
        <v>43751</v>
      </c>
      <c r="J8043" s="12">
        <v>44481</v>
      </c>
      <c r="K8043" s="15">
        <v>256521108</v>
      </c>
      <c r="L8043" s="13" t="s">
        <v>70</v>
      </c>
      <c r="M8043" s="7">
        <v>0.51</v>
      </c>
      <c r="N8043" s="14"/>
    </row>
    <row r="8044" spans="1:14" ht="94.5">
      <c r="A8044" s="6">
        <v>8043</v>
      </c>
      <c r="B8044" s="8" t="s">
        <v>29844</v>
      </c>
      <c r="C8044" s="9" t="s">
        <v>2363</v>
      </c>
      <c r="D8044" s="10" t="s">
        <v>257</v>
      </c>
      <c r="E8044" s="11" t="s">
        <v>30129</v>
      </c>
      <c r="F8044" s="6">
        <v>412435</v>
      </c>
      <c r="G8044" s="6" t="s">
        <v>1587</v>
      </c>
      <c r="H8044" s="16">
        <v>253702506.051</v>
      </c>
      <c r="I8044" s="12" t="s">
        <v>30130</v>
      </c>
      <c r="J8044" s="12" t="s">
        <v>30131</v>
      </c>
      <c r="K8044" s="15">
        <v>174898416</v>
      </c>
      <c r="L8044" s="13" t="s">
        <v>14</v>
      </c>
      <c r="M8044" s="7">
        <v>1</v>
      </c>
      <c r="N8044" s="14"/>
    </row>
    <row r="8045" spans="1:14" ht="173.25">
      <c r="A8045" s="6">
        <v>8044</v>
      </c>
      <c r="B8045" s="8" t="s">
        <v>29844</v>
      </c>
      <c r="C8045" s="9" t="s">
        <v>2363</v>
      </c>
      <c r="D8045" s="10" t="s">
        <v>257</v>
      </c>
      <c r="E8045" s="11" t="s">
        <v>30132</v>
      </c>
      <c r="F8045" s="6">
        <v>418823</v>
      </c>
      <c r="G8045" s="6" t="s">
        <v>1587</v>
      </c>
      <c r="H8045" s="16">
        <v>172720997.70300001</v>
      </c>
      <c r="I8045" s="12" t="s">
        <v>30130</v>
      </c>
      <c r="J8045" s="12" t="s">
        <v>30131</v>
      </c>
      <c r="K8045" s="15">
        <v>143984354</v>
      </c>
      <c r="L8045" s="13" t="s">
        <v>14</v>
      </c>
      <c r="M8045" s="7">
        <v>1</v>
      </c>
      <c r="N8045" s="14"/>
    </row>
    <row r="8046" spans="1:14" ht="189">
      <c r="A8046" s="6">
        <v>8045</v>
      </c>
      <c r="B8046" s="8" t="s">
        <v>29844</v>
      </c>
      <c r="C8046" s="9" t="s">
        <v>2363</v>
      </c>
      <c r="D8046" s="10" t="s">
        <v>257</v>
      </c>
      <c r="E8046" s="11" t="s">
        <v>30133</v>
      </c>
      <c r="F8046" s="6">
        <v>412438</v>
      </c>
      <c r="G8046" s="6" t="s">
        <v>1587</v>
      </c>
      <c r="H8046" s="16">
        <v>155013301.199</v>
      </c>
      <c r="I8046" s="12" t="s">
        <v>30130</v>
      </c>
      <c r="J8046" s="12" t="s">
        <v>30131</v>
      </c>
      <c r="K8046" s="15">
        <v>0</v>
      </c>
      <c r="L8046" s="13" t="s">
        <v>14</v>
      </c>
      <c r="M8046" s="7">
        <v>1</v>
      </c>
      <c r="N8046" s="14"/>
    </row>
    <row r="8047" spans="1:14" ht="162">
      <c r="A8047" s="6">
        <v>8046</v>
      </c>
      <c r="B8047" s="8" t="s">
        <v>29844</v>
      </c>
      <c r="C8047" s="9" t="s">
        <v>2363</v>
      </c>
      <c r="D8047" s="10" t="s">
        <v>257</v>
      </c>
      <c r="E8047" s="11" t="s">
        <v>30134</v>
      </c>
      <c r="F8047" s="6">
        <v>412436</v>
      </c>
      <c r="G8047" s="6" t="s">
        <v>1587</v>
      </c>
      <c r="H8047" s="16">
        <v>195203126.84900001</v>
      </c>
      <c r="I8047" s="12" t="s">
        <v>30130</v>
      </c>
      <c r="J8047" s="12" t="s">
        <v>30131</v>
      </c>
      <c r="K8047" s="15">
        <v>29234310</v>
      </c>
      <c r="L8047" s="13" t="s">
        <v>14</v>
      </c>
      <c r="M8047" s="7">
        <v>1</v>
      </c>
      <c r="N8047" s="14"/>
    </row>
    <row r="8048" spans="1:14" ht="117">
      <c r="A8048" s="6">
        <v>8047</v>
      </c>
      <c r="B8048" s="8" t="s">
        <v>29844</v>
      </c>
      <c r="C8048" s="9" t="s">
        <v>29974</v>
      </c>
      <c r="D8048" s="10" t="s">
        <v>5655</v>
      </c>
      <c r="E8048" s="11" t="s">
        <v>30135</v>
      </c>
      <c r="F8048" s="6">
        <v>412437</v>
      </c>
      <c r="G8048" s="6" t="s">
        <v>1587</v>
      </c>
      <c r="H8048" s="16">
        <v>110852222</v>
      </c>
      <c r="I8048" s="12" t="s">
        <v>30136</v>
      </c>
      <c r="J8048" s="12" t="s">
        <v>30137</v>
      </c>
      <c r="K8048" s="15">
        <v>45090369</v>
      </c>
      <c r="L8048" s="13" t="s">
        <v>14</v>
      </c>
      <c r="M8048" s="7">
        <v>1</v>
      </c>
      <c r="N8048" s="14"/>
    </row>
    <row r="8049" spans="1:14" ht="107.25">
      <c r="A8049" s="6">
        <v>8048</v>
      </c>
      <c r="B8049" s="8" t="s">
        <v>11203</v>
      </c>
      <c r="C8049" s="9" t="s">
        <v>11204</v>
      </c>
      <c r="D8049" s="10" t="s">
        <v>11205</v>
      </c>
      <c r="E8049" s="11" t="s">
        <v>11206</v>
      </c>
      <c r="F8049" s="6">
        <v>543804</v>
      </c>
      <c r="G8049" s="6" t="s">
        <v>608</v>
      </c>
      <c r="H8049" s="16" t="s">
        <v>11207</v>
      </c>
      <c r="I8049" s="12" t="s">
        <v>337</v>
      </c>
      <c r="J8049" s="12" t="s">
        <v>109</v>
      </c>
      <c r="K8049" s="15"/>
      <c r="L8049" s="13" t="s">
        <v>14</v>
      </c>
      <c r="M8049" s="7">
        <v>1</v>
      </c>
      <c r="N8049" s="14"/>
    </row>
    <row r="8050" spans="1:14" ht="88.5">
      <c r="A8050" s="6">
        <v>8049</v>
      </c>
      <c r="B8050" s="8" t="s">
        <v>11203</v>
      </c>
      <c r="C8050" s="9" t="s">
        <v>11208</v>
      </c>
      <c r="D8050" s="10" t="s">
        <v>11209</v>
      </c>
      <c r="E8050" s="11" t="s">
        <v>11210</v>
      </c>
      <c r="F8050" s="6">
        <v>543805</v>
      </c>
      <c r="G8050" s="6" t="s">
        <v>608</v>
      </c>
      <c r="H8050" s="16" t="s">
        <v>11211</v>
      </c>
      <c r="I8050" s="12" t="s">
        <v>3030</v>
      </c>
      <c r="J8050" s="12" t="s">
        <v>11212</v>
      </c>
      <c r="K8050" s="15"/>
      <c r="L8050" s="13" t="s">
        <v>14</v>
      </c>
      <c r="M8050" s="7">
        <v>1</v>
      </c>
      <c r="N8050" s="14"/>
    </row>
    <row r="8051" spans="1:14" ht="104.25">
      <c r="A8051" s="6">
        <v>8050</v>
      </c>
      <c r="B8051" s="8" t="s">
        <v>11203</v>
      </c>
      <c r="C8051" s="9" t="s">
        <v>11213</v>
      </c>
      <c r="D8051" s="10" t="s">
        <v>11214</v>
      </c>
      <c r="E8051" s="11" t="s">
        <v>11215</v>
      </c>
      <c r="F8051" s="6">
        <v>609363</v>
      </c>
      <c r="G8051" s="6" t="s">
        <v>608</v>
      </c>
      <c r="H8051" s="16" t="s">
        <v>11216</v>
      </c>
      <c r="I8051" s="12" t="s">
        <v>11217</v>
      </c>
      <c r="J8051" s="12" t="s">
        <v>11218</v>
      </c>
      <c r="K8051" s="15"/>
      <c r="L8051" s="13" t="s">
        <v>14</v>
      </c>
      <c r="M8051" s="7">
        <v>1</v>
      </c>
      <c r="N8051" s="14"/>
    </row>
    <row r="8052" spans="1:14" ht="91.5">
      <c r="A8052" s="6">
        <v>8051</v>
      </c>
      <c r="B8052" s="8" t="s">
        <v>11203</v>
      </c>
      <c r="C8052" s="9" t="s">
        <v>11219</v>
      </c>
      <c r="D8052" s="10" t="s">
        <v>11220</v>
      </c>
      <c r="E8052" s="11" t="s">
        <v>11221</v>
      </c>
      <c r="F8052" s="6">
        <v>609336</v>
      </c>
      <c r="G8052" s="6" t="s">
        <v>608</v>
      </c>
      <c r="H8052" s="16" t="s">
        <v>11222</v>
      </c>
      <c r="I8052" s="12" t="s">
        <v>11223</v>
      </c>
      <c r="J8052" s="12" t="s">
        <v>11224</v>
      </c>
      <c r="K8052" s="15"/>
      <c r="L8052" s="13" t="s">
        <v>14</v>
      </c>
      <c r="M8052" s="7">
        <v>1</v>
      </c>
      <c r="N8052" s="14"/>
    </row>
    <row r="8053" spans="1:14" ht="120">
      <c r="A8053" s="6">
        <v>8052</v>
      </c>
      <c r="B8053" s="8" t="s">
        <v>11203</v>
      </c>
      <c r="C8053" s="9" t="s">
        <v>11225</v>
      </c>
      <c r="D8053" s="10" t="s">
        <v>11226</v>
      </c>
      <c r="E8053" s="11" t="s">
        <v>11227</v>
      </c>
      <c r="F8053" s="6">
        <v>609355</v>
      </c>
      <c r="G8053" s="6" t="s">
        <v>608</v>
      </c>
      <c r="H8053" s="16" t="s">
        <v>11228</v>
      </c>
      <c r="I8053" s="12" t="s">
        <v>11229</v>
      </c>
      <c r="J8053" s="12" t="s">
        <v>11218</v>
      </c>
      <c r="K8053" s="15"/>
      <c r="L8053" s="13" t="s">
        <v>14</v>
      </c>
      <c r="M8053" s="7">
        <v>1</v>
      </c>
      <c r="N8053" s="14"/>
    </row>
    <row r="8054" spans="1:14" ht="94.5">
      <c r="A8054" s="6">
        <v>8053</v>
      </c>
      <c r="B8054" s="8" t="s">
        <v>11203</v>
      </c>
      <c r="C8054" s="9" t="s">
        <v>11230</v>
      </c>
      <c r="D8054" s="10" t="s">
        <v>11231</v>
      </c>
      <c r="E8054" s="11" t="s">
        <v>11232</v>
      </c>
      <c r="F8054" s="6">
        <v>609353</v>
      </c>
      <c r="G8054" s="6" t="s">
        <v>608</v>
      </c>
      <c r="H8054" s="16" t="s">
        <v>11233</v>
      </c>
      <c r="I8054" s="12" t="s">
        <v>11217</v>
      </c>
      <c r="J8054" s="12" t="s">
        <v>11218</v>
      </c>
      <c r="K8054" s="15"/>
      <c r="L8054" s="13" t="s">
        <v>14</v>
      </c>
      <c r="M8054" s="7">
        <v>1</v>
      </c>
      <c r="N8054" s="14"/>
    </row>
    <row r="8055" spans="1:14" ht="88.5">
      <c r="A8055" s="6">
        <v>8054</v>
      </c>
      <c r="B8055" s="8" t="s">
        <v>11203</v>
      </c>
      <c r="C8055" s="9" t="s">
        <v>11234</v>
      </c>
      <c r="D8055" s="10" t="s">
        <v>11235</v>
      </c>
      <c r="E8055" s="11" t="s">
        <v>11236</v>
      </c>
      <c r="F8055" s="6">
        <v>609333</v>
      </c>
      <c r="G8055" s="6" t="s">
        <v>608</v>
      </c>
      <c r="H8055" s="16" t="s">
        <v>11237</v>
      </c>
      <c r="I8055" s="12" t="s">
        <v>2790</v>
      </c>
      <c r="J8055" s="12" t="s">
        <v>11224</v>
      </c>
      <c r="K8055" s="15"/>
      <c r="L8055" s="13" t="s">
        <v>14</v>
      </c>
      <c r="M8055" s="7">
        <v>1</v>
      </c>
      <c r="N8055" s="14"/>
    </row>
    <row r="8056" spans="1:14" ht="78.75">
      <c r="A8056" s="6">
        <v>8055</v>
      </c>
      <c r="B8056" s="8" t="s">
        <v>11203</v>
      </c>
      <c r="C8056" s="9" t="s">
        <v>11238</v>
      </c>
      <c r="D8056" s="10" t="s">
        <v>11239</v>
      </c>
      <c r="E8056" s="11" t="s">
        <v>11240</v>
      </c>
      <c r="F8056" s="6">
        <v>609331</v>
      </c>
      <c r="G8056" s="6" t="s">
        <v>608</v>
      </c>
      <c r="H8056" s="16" t="s">
        <v>11241</v>
      </c>
      <c r="I8056" s="12" t="s">
        <v>2790</v>
      </c>
      <c r="J8056" s="12" t="s">
        <v>11224</v>
      </c>
      <c r="K8056" s="15"/>
      <c r="L8056" s="13" t="s">
        <v>14</v>
      </c>
      <c r="M8056" s="7">
        <v>1</v>
      </c>
      <c r="N8056" s="14"/>
    </row>
    <row r="8057" spans="1:14" ht="78.75">
      <c r="A8057" s="6">
        <v>8056</v>
      </c>
      <c r="B8057" s="8" t="s">
        <v>11203</v>
      </c>
      <c r="C8057" s="9" t="s">
        <v>11242</v>
      </c>
      <c r="D8057" s="10" t="s">
        <v>11243</v>
      </c>
      <c r="E8057" s="11" t="s">
        <v>11244</v>
      </c>
      <c r="F8057" s="6">
        <v>609345</v>
      </c>
      <c r="G8057" s="6" t="s">
        <v>608</v>
      </c>
      <c r="H8057" s="16" t="s">
        <v>11245</v>
      </c>
      <c r="I8057" s="12" t="s">
        <v>917</v>
      </c>
      <c r="J8057" s="12" t="s">
        <v>11224</v>
      </c>
      <c r="K8057" s="15"/>
      <c r="L8057" s="13" t="s">
        <v>14</v>
      </c>
      <c r="M8057" s="7">
        <v>1</v>
      </c>
      <c r="N8057" s="14"/>
    </row>
    <row r="8058" spans="1:14" ht="78.75">
      <c r="A8058" s="6">
        <v>8057</v>
      </c>
      <c r="B8058" s="8" t="s">
        <v>11203</v>
      </c>
      <c r="C8058" s="9" t="s">
        <v>11246</v>
      </c>
      <c r="D8058" s="10" t="s">
        <v>11247</v>
      </c>
      <c r="E8058" s="11" t="s">
        <v>11248</v>
      </c>
      <c r="F8058" s="6">
        <v>609340</v>
      </c>
      <c r="G8058" s="6" t="s">
        <v>608</v>
      </c>
      <c r="H8058" s="16" t="s">
        <v>11249</v>
      </c>
      <c r="I8058" s="12" t="s">
        <v>917</v>
      </c>
      <c r="J8058" s="12" t="s">
        <v>4520</v>
      </c>
      <c r="K8058" s="15"/>
      <c r="L8058" s="13" t="s">
        <v>14</v>
      </c>
      <c r="M8058" s="7">
        <v>1</v>
      </c>
      <c r="N8058" s="14"/>
    </row>
    <row r="8059" spans="1:14" ht="94.5">
      <c r="A8059" s="6">
        <v>8058</v>
      </c>
      <c r="B8059" s="8" t="s">
        <v>11203</v>
      </c>
      <c r="C8059" s="9" t="s">
        <v>11250</v>
      </c>
      <c r="D8059" s="10" t="s">
        <v>11251</v>
      </c>
      <c r="E8059" s="11" t="s">
        <v>11252</v>
      </c>
      <c r="F8059" s="6">
        <v>609342</v>
      </c>
      <c r="G8059" s="6" t="s">
        <v>608</v>
      </c>
      <c r="H8059" s="16" t="s">
        <v>11253</v>
      </c>
      <c r="I8059" s="12" t="s">
        <v>917</v>
      </c>
      <c r="J8059" s="12" t="s">
        <v>11224</v>
      </c>
      <c r="K8059" s="15"/>
      <c r="L8059" s="13" t="s">
        <v>14</v>
      </c>
      <c r="M8059" s="7">
        <v>1</v>
      </c>
      <c r="N8059" s="14"/>
    </row>
    <row r="8060" spans="1:14" ht="104.25">
      <c r="A8060" s="6">
        <v>8059</v>
      </c>
      <c r="B8060" s="8" t="s">
        <v>11203</v>
      </c>
      <c r="C8060" s="9" t="s">
        <v>11254</v>
      </c>
      <c r="D8060" s="10" t="s">
        <v>11255</v>
      </c>
      <c r="E8060" s="11" t="s">
        <v>11256</v>
      </c>
      <c r="F8060" s="6">
        <v>609334</v>
      </c>
      <c r="G8060" s="6" t="s">
        <v>608</v>
      </c>
      <c r="H8060" s="16" t="s">
        <v>11257</v>
      </c>
      <c r="I8060" s="12" t="s">
        <v>917</v>
      </c>
      <c r="J8060" s="12" t="s">
        <v>11224</v>
      </c>
      <c r="K8060" s="15"/>
      <c r="L8060" s="13" t="s">
        <v>14</v>
      </c>
      <c r="M8060" s="7">
        <v>1</v>
      </c>
      <c r="N8060" s="14"/>
    </row>
    <row r="8061" spans="1:14" ht="78.75">
      <c r="A8061" s="6">
        <v>8060</v>
      </c>
      <c r="B8061" s="8" t="s">
        <v>11203</v>
      </c>
      <c r="C8061" s="9" t="s">
        <v>11258</v>
      </c>
      <c r="D8061" s="10" t="s">
        <v>11259</v>
      </c>
      <c r="E8061" s="11" t="s">
        <v>11260</v>
      </c>
      <c r="F8061" s="6">
        <v>609339</v>
      </c>
      <c r="G8061" s="6" t="s">
        <v>608</v>
      </c>
      <c r="H8061" s="16" t="s">
        <v>11261</v>
      </c>
      <c r="I8061" s="12" t="s">
        <v>11262</v>
      </c>
      <c r="J8061" s="12" t="s">
        <v>11224</v>
      </c>
      <c r="K8061" s="15"/>
      <c r="L8061" s="13" t="s">
        <v>14</v>
      </c>
      <c r="M8061" s="7">
        <v>1</v>
      </c>
      <c r="N8061" s="14"/>
    </row>
    <row r="8062" spans="1:14" ht="94.5">
      <c r="A8062" s="6">
        <v>8061</v>
      </c>
      <c r="B8062" s="8" t="s">
        <v>11203</v>
      </c>
      <c r="C8062" s="9" t="s">
        <v>11263</v>
      </c>
      <c r="D8062" s="10" t="s">
        <v>11264</v>
      </c>
      <c r="E8062" s="11" t="s">
        <v>11265</v>
      </c>
      <c r="F8062" s="6">
        <v>609343</v>
      </c>
      <c r="G8062" s="6" t="s">
        <v>608</v>
      </c>
      <c r="H8062" s="16" t="s">
        <v>11266</v>
      </c>
      <c r="I8062" s="12" t="s">
        <v>4456</v>
      </c>
      <c r="J8062" s="12" t="s">
        <v>11267</v>
      </c>
      <c r="K8062" s="15"/>
      <c r="L8062" s="13" t="s">
        <v>14</v>
      </c>
      <c r="M8062" s="7">
        <v>1</v>
      </c>
      <c r="N8062" s="14"/>
    </row>
    <row r="8063" spans="1:14" ht="104.25">
      <c r="A8063" s="6">
        <v>8062</v>
      </c>
      <c r="B8063" s="8" t="s">
        <v>11203</v>
      </c>
      <c r="C8063" s="9" t="s">
        <v>11268</v>
      </c>
      <c r="D8063" s="10" t="s">
        <v>11214</v>
      </c>
      <c r="E8063" s="11" t="s">
        <v>11215</v>
      </c>
      <c r="F8063" s="6">
        <v>609363</v>
      </c>
      <c r="G8063" s="6" t="s">
        <v>608</v>
      </c>
      <c r="H8063" s="16" t="s">
        <v>11216</v>
      </c>
      <c r="I8063" s="12" t="s">
        <v>11217</v>
      </c>
      <c r="J8063" s="12" t="s">
        <v>11218</v>
      </c>
      <c r="K8063" s="15"/>
      <c r="L8063" s="13" t="s">
        <v>14</v>
      </c>
      <c r="M8063" s="7">
        <v>1</v>
      </c>
      <c r="N8063" s="14"/>
    </row>
    <row r="8064" spans="1:14" ht="78.75">
      <c r="A8064" s="6">
        <v>8063</v>
      </c>
      <c r="B8064" s="8" t="s">
        <v>11203</v>
      </c>
      <c r="C8064" s="9" t="s">
        <v>11269</v>
      </c>
      <c r="D8064" s="10" t="s">
        <v>11270</v>
      </c>
      <c r="E8064" s="11" t="s">
        <v>11271</v>
      </c>
      <c r="F8064" s="6"/>
      <c r="G8064" s="6" t="s">
        <v>608</v>
      </c>
      <c r="H8064" s="16" t="s">
        <v>11272</v>
      </c>
      <c r="I8064" s="12" t="s">
        <v>11262</v>
      </c>
      <c r="J8064" s="12" t="s">
        <v>11224</v>
      </c>
      <c r="K8064" s="15"/>
      <c r="L8064" s="13" t="s">
        <v>14</v>
      </c>
      <c r="M8064" s="7">
        <v>1</v>
      </c>
      <c r="N8064" s="14"/>
    </row>
    <row r="8065" spans="1:14" ht="94.5">
      <c r="A8065" s="6">
        <v>8064</v>
      </c>
      <c r="B8065" s="8" t="s">
        <v>11203</v>
      </c>
      <c r="C8065" s="9" t="s">
        <v>11273</v>
      </c>
      <c r="D8065" s="10" t="s">
        <v>11274</v>
      </c>
      <c r="E8065" s="11" t="s">
        <v>11275</v>
      </c>
      <c r="F8065" s="6">
        <v>609338</v>
      </c>
      <c r="G8065" s="6" t="s">
        <v>608</v>
      </c>
      <c r="H8065" s="16" t="s">
        <v>11276</v>
      </c>
      <c r="I8065" s="12" t="s">
        <v>917</v>
      </c>
      <c r="J8065" s="12" t="s">
        <v>4520</v>
      </c>
      <c r="K8065" s="15"/>
      <c r="L8065" s="13" t="s">
        <v>14</v>
      </c>
      <c r="M8065" s="7">
        <v>1</v>
      </c>
      <c r="N8065" s="14"/>
    </row>
    <row r="8066" spans="1:14" ht="91.5">
      <c r="A8066" s="6">
        <v>8065</v>
      </c>
      <c r="B8066" s="8" t="s">
        <v>11203</v>
      </c>
      <c r="C8066" s="9" t="s">
        <v>11277</v>
      </c>
      <c r="D8066" s="10" t="s">
        <v>11278</v>
      </c>
      <c r="E8066" s="11" t="s">
        <v>11279</v>
      </c>
      <c r="F8066" s="6">
        <v>609335</v>
      </c>
      <c r="G8066" s="6" t="s">
        <v>608</v>
      </c>
      <c r="H8066" s="16" t="s">
        <v>11280</v>
      </c>
      <c r="I8066" s="12" t="s">
        <v>917</v>
      </c>
      <c r="J8066" s="12" t="s">
        <v>11224</v>
      </c>
      <c r="K8066" s="15"/>
      <c r="L8066" s="13" t="s">
        <v>14</v>
      </c>
      <c r="M8066" s="7">
        <v>1</v>
      </c>
      <c r="N8066" s="14"/>
    </row>
    <row r="8067" spans="1:14" ht="88.5">
      <c r="A8067" s="6">
        <v>8066</v>
      </c>
      <c r="B8067" s="8" t="s">
        <v>11203</v>
      </c>
      <c r="C8067" s="9" t="s">
        <v>11281</v>
      </c>
      <c r="D8067" s="10" t="s">
        <v>11282</v>
      </c>
      <c r="E8067" s="11" t="s">
        <v>11283</v>
      </c>
      <c r="F8067" s="6">
        <v>609344</v>
      </c>
      <c r="G8067" s="6" t="s">
        <v>608</v>
      </c>
      <c r="H8067" s="16" t="s">
        <v>11284</v>
      </c>
      <c r="I8067" s="12" t="s">
        <v>2790</v>
      </c>
      <c r="J8067" s="12" t="s">
        <v>11224</v>
      </c>
      <c r="K8067" s="15"/>
      <c r="L8067" s="13" t="s">
        <v>14</v>
      </c>
      <c r="M8067" s="7">
        <v>1</v>
      </c>
      <c r="N8067" s="14"/>
    </row>
    <row r="8068" spans="1:14" ht="94.5">
      <c r="A8068" s="6">
        <v>8067</v>
      </c>
      <c r="B8068" s="8" t="s">
        <v>11203</v>
      </c>
      <c r="C8068" s="9" t="s">
        <v>11285</v>
      </c>
      <c r="D8068" s="10" t="s">
        <v>11286</v>
      </c>
      <c r="E8068" s="11" t="s">
        <v>11287</v>
      </c>
      <c r="F8068" s="6">
        <v>609349</v>
      </c>
      <c r="G8068" s="6" t="s">
        <v>608</v>
      </c>
      <c r="H8068" s="16" t="s">
        <v>11288</v>
      </c>
      <c r="I8068" s="12" t="s">
        <v>2790</v>
      </c>
      <c r="J8068" s="12" t="s">
        <v>11224</v>
      </c>
      <c r="K8068" s="15"/>
      <c r="L8068" s="13" t="s">
        <v>14</v>
      </c>
      <c r="M8068" s="7">
        <v>1</v>
      </c>
      <c r="N8068" s="14"/>
    </row>
    <row r="8069" spans="1:14" ht="78.75">
      <c r="A8069" s="6">
        <v>8068</v>
      </c>
      <c r="B8069" s="8" t="s">
        <v>11203</v>
      </c>
      <c r="C8069" s="9" t="s">
        <v>11289</v>
      </c>
      <c r="D8069" s="10" t="s">
        <v>11290</v>
      </c>
      <c r="E8069" s="11" t="s">
        <v>11291</v>
      </c>
      <c r="F8069" s="6">
        <v>530206</v>
      </c>
      <c r="G8069" s="6" t="s">
        <v>848</v>
      </c>
      <c r="H8069" s="16" t="s">
        <v>11292</v>
      </c>
      <c r="I8069" s="12" t="s">
        <v>11293</v>
      </c>
      <c r="J8069" s="12" t="s">
        <v>11294</v>
      </c>
      <c r="K8069" s="15"/>
      <c r="L8069" s="13" t="s">
        <v>14</v>
      </c>
      <c r="M8069" s="7">
        <v>1</v>
      </c>
      <c r="N8069" s="14"/>
    </row>
    <row r="8070" spans="1:14" ht="142.5" customHeight="1">
      <c r="A8070" s="6">
        <v>8069</v>
      </c>
      <c r="B8070" s="8" t="s">
        <v>11203</v>
      </c>
      <c r="C8070" s="9" t="s">
        <v>11295</v>
      </c>
      <c r="D8070" s="10" t="s">
        <v>11296</v>
      </c>
      <c r="E8070" s="11" t="s">
        <v>11297</v>
      </c>
      <c r="F8070" s="6">
        <v>417051</v>
      </c>
      <c r="G8070" s="6" t="s">
        <v>848</v>
      </c>
      <c r="H8070" s="16">
        <v>6172461.5999999996</v>
      </c>
      <c r="I8070" s="12" t="s">
        <v>11298</v>
      </c>
      <c r="J8070" s="12" t="s">
        <v>11299</v>
      </c>
      <c r="K8070" s="15"/>
      <c r="L8070" s="13" t="s">
        <v>14</v>
      </c>
      <c r="M8070" s="7">
        <v>1</v>
      </c>
      <c r="N8070" s="14"/>
    </row>
    <row r="8071" spans="1:14" ht="107.25">
      <c r="A8071" s="6">
        <v>8070</v>
      </c>
      <c r="B8071" s="8" t="s">
        <v>11203</v>
      </c>
      <c r="C8071" s="9" t="s">
        <v>11300</v>
      </c>
      <c r="D8071" s="10" t="s">
        <v>11301</v>
      </c>
      <c r="E8071" s="11" t="s">
        <v>11302</v>
      </c>
      <c r="F8071" s="6">
        <v>589453</v>
      </c>
      <c r="G8071" s="6" t="s">
        <v>848</v>
      </c>
      <c r="H8071" s="16" t="s">
        <v>11303</v>
      </c>
      <c r="I8071" s="12" t="s">
        <v>11304</v>
      </c>
      <c r="J8071" s="12" t="s">
        <v>11305</v>
      </c>
      <c r="K8071" s="15"/>
      <c r="L8071" s="13" t="s">
        <v>14</v>
      </c>
      <c r="M8071" s="7">
        <v>1</v>
      </c>
      <c r="N8071" s="14"/>
    </row>
    <row r="8072" spans="1:14" ht="75.75">
      <c r="A8072" s="6">
        <v>8071</v>
      </c>
      <c r="B8072" s="8" t="s">
        <v>11203</v>
      </c>
      <c r="C8072" s="9" t="s">
        <v>11306</v>
      </c>
      <c r="D8072" s="10" t="s">
        <v>11307</v>
      </c>
      <c r="E8072" s="11" t="s">
        <v>11308</v>
      </c>
      <c r="F8072" s="6">
        <v>524275</v>
      </c>
      <c r="G8072" s="6" t="s">
        <v>848</v>
      </c>
      <c r="H8072" s="16" t="s">
        <v>11309</v>
      </c>
      <c r="I8072" s="12" t="s">
        <v>11310</v>
      </c>
      <c r="J8072" s="12" t="s">
        <v>11294</v>
      </c>
      <c r="K8072" s="15"/>
      <c r="L8072" s="13" t="s">
        <v>14</v>
      </c>
      <c r="M8072" s="7">
        <v>1</v>
      </c>
      <c r="N8072" s="14"/>
    </row>
    <row r="8073" spans="1:14" ht="78.75">
      <c r="A8073" s="6">
        <v>8072</v>
      </c>
      <c r="B8073" s="8" t="s">
        <v>11203</v>
      </c>
      <c r="C8073" s="9" t="s">
        <v>11311</v>
      </c>
      <c r="D8073" s="10" t="s">
        <v>11312</v>
      </c>
      <c r="E8073" s="11" t="s">
        <v>11313</v>
      </c>
      <c r="F8073" s="6">
        <v>588645</v>
      </c>
      <c r="G8073" s="6" t="s">
        <v>340</v>
      </c>
      <c r="H8073" s="16" t="s">
        <v>11314</v>
      </c>
      <c r="I8073" s="12" t="s">
        <v>917</v>
      </c>
      <c r="J8073" s="12" t="s">
        <v>11315</v>
      </c>
      <c r="K8073" s="15"/>
      <c r="L8073" s="13" t="s">
        <v>14</v>
      </c>
      <c r="M8073" s="7">
        <v>1</v>
      </c>
      <c r="N8073" s="14"/>
    </row>
    <row r="8074" spans="1:14" ht="78.75">
      <c r="A8074" s="6">
        <v>8073</v>
      </c>
      <c r="B8074" s="8" t="s">
        <v>11203</v>
      </c>
      <c r="C8074" s="9" t="s">
        <v>11316</v>
      </c>
      <c r="D8074" s="10" t="s">
        <v>11317</v>
      </c>
      <c r="E8074" s="11" t="s">
        <v>11318</v>
      </c>
      <c r="F8074" s="6">
        <v>584946</v>
      </c>
      <c r="G8074" s="6" t="s">
        <v>340</v>
      </c>
      <c r="H8074" s="16" t="s">
        <v>11319</v>
      </c>
      <c r="I8074" s="12" t="s">
        <v>917</v>
      </c>
      <c r="J8074" s="12" t="s">
        <v>11315</v>
      </c>
      <c r="K8074" s="15"/>
      <c r="L8074" s="13" t="s">
        <v>70</v>
      </c>
      <c r="M8074" s="7">
        <v>1</v>
      </c>
      <c r="N8074" s="14"/>
    </row>
    <row r="8075" spans="1:14" ht="78.75">
      <c r="A8075" s="6">
        <v>8074</v>
      </c>
      <c r="B8075" s="8" t="s">
        <v>11203</v>
      </c>
      <c r="C8075" s="9" t="s">
        <v>11320</v>
      </c>
      <c r="D8075" s="10" t="s">
        <v>11321</v>
      </c>
      <c r="E8075" s="11" t="s">
        <v>11318</v>
      </c>
      <c r="F8075" s="6">
        <v>584946</v>
      </c>
      <c r="G8075" s="6" t="s">
        <v>340</v>
      </c>
      <c r="H8075" s="16" t="s">
        <v>11319</v>
      </c>
      <c r="I8075" s="12" t="s">
        <v>917</v>
      </c>
      <c r="J8075" s="12" t="s">
        <v>11315</v>
      </c>
      <c r="K8075" s="15"/>
      <c r="L8075" s="13" t="s">
        <v>70</v>
      </c>
      <c r="M8075" s="7">
        <v>0.49</v>
      </c>
      <c r="N8075" s="14"/>
    </row>
    <row r="8076" spans="1:14" ht="78.75">
      <c r="A8076" s="6">
        <v>8075</v>
      </c>
      <c r="B8076" s="8" t="s">
        <v>11203</v>
      </c>
      <c r="C8076" s="9" t="s">
        <v>11322</v>
      </c>
      <c r="D8076" s="10" t="s">
        <v>11323</v>
      </c>
      <c r="E8076" s="11" t="s">
        <v>11318</v>
      </c>
      <c r="F8076" s="6">
        <v>584946</v>
      </c>
      <c r="G8076" s="6" t="s">
        <v>340</v>
      </c>
      <c r="H8076" s="16" t="s">
        <v>11319</v>
      </c>
      <c r="I8076" s="12" t="s">
        <v>917</v>
      </c>
      <c r="J8076" s="12" t="s">
        <v>11315</v>
      </c>
      <c r="K8076" s="15"/>
      <c r="L8076" s="13" t="s">
        <v>70</v>
      </c>
      <c r="M8076" s="7">
        <v>0.51</v>
      </c>
      <c r="N8076" s="14"/>
    </row>
    <row r="8077" spans="1:14" ht="78.75">
      <c r="A8077" s="6">
        <v>8076</v>
      </c>
      <c r="B8077" s="8" t="s">
        <v>11203</v>
      </c>
      <c r="C8077" s="9" t="s">
        <v>11324</v>
      </c>
      <c r="D8077" s="10" t="s">
        <v>11325</v>
      </c>
      <c r="E8077" s="11" t="s">
        <v>11326</v>
      </c>
      <c r="F8077" s="6">
        <v>573771</v>
      </c>
      <c r="G8077" s="6" t="s">
        <v>1779</v>
      </c>
      <c r="H8077" s="16" t="s">
        <v>11327</v>
      </c>
      <c r="I8077" s="12" t="s">
        <v>11328</v>
      </c>
      <c r="J8077" s="12" t="s">
        <v>11329</v>
      </c>
      <c r="K8077" s="15"/>
      <c r="L8077" s="13" t="s">
        <v>70</v>
      </c>
      <c r="M8077" s="7">
        <v>1</v>
      </c>
      <c r="N8077" s="14"/>
    </row>
    <row r="8078" spans="1:14" ht="88.5">
      <c r="A8078" s="6">
        <v>8077</v>
      </c>
      <c r="B8078" s="8" t="s">
        <v>11203</v>
      </c>
      <c r="C8078" s="9" t="s">
        <v>11330</v>
      </c>
      <c r="D8078" s="10" t="s">
        <v>11331</v>
      </c>
      <c r="E8078" s="11" t="s">
        <v>11326</v>
      </c>
      <c r="F8078" s="6">
        <v>573771</v>
      </c>
      <c r="G8078" s="6" t="s">
        <v>1779</v>
      </c>
      <c r="H8078" s="16" t="s">
        <v>11327</v>
      </c>
      <c r="I8078" s="12" t="s">
        <v>11328</v>
      </c>
      <c r="J8078" s="12" t="s">
        <v>11329</v>
      </c>
      <c r="K8078" s="15"/>
      <c r="L8078" s="13" t="s">
        <v>70</v>
      </c>
      <c r="M8078" s="7">
        <v>0.6</v>
      </c>
      <c r="N8078" s="14"/>
    </row>
    <row r="8079" spans="1:14" ht="78.75">
      <c r="A8079" s="6">
        <v>8078</v>
      </c>
      <c r="B8079" s="8" t="s">
        <v>11203</v>
      </c>
      <c r="C8079" s="9" t="s">
        <v>11332</v>
      </c>
      <c r="D8079" s="10" t="s">
        <v>11333</v>
      </c>
      <c r="E8079" s="11" t="s">
        <v>11326</v>
      </c>
      <c r="F8079" s="6">
        <v>573771</v>
      </c>
      <c r="G8079" s="6" t="s">
        <v>1779</v>
      </c>
      <c r="H8079" s="16" t="s">
        <v>11327</v>
      </c>
      <c r="I8079" s="12" t="s">
        <v>11328</v>
      </c>
      <c r="J8079" s="12" t="s">
        <v>11329</v>
      </c>
      <c r="K8079" s="15"/>
      <c r="L8079" s="13" t="s">
        <v>70</v>
      </c>
      <c r="M8079" s="7">
        <v>0.4</v>
      </c>
      <c r="N8079" s="14"/>
    </row>
    <row r="8080" spans="1:14" ht="94.5">
      <c r="A8080" s="6">
        <v>8079</v>
      </c>
      <c r="B8080" s="8" t="s">
        <v>11203</v>
      </c>
      <c r="C8080" s="9" t="s">
        <v>11334</v>
      </c>
      <c r="D8080" s="10" t="s">
        <v>11335</v>
      </c>
      <c r="E8080" s="11" t="s">
        <v>11336</v>
      </c>
      <c r="F8080" s="6">
        <v>553313</v>
      </c>
      <c r="G8080" s="6" t="s">
        <v>1779</v>
      </c>
      <c r="H8080" s="16" t="s">
        <v>11337</v>
      </c>
      <c r="I8080" s="12" t="s">
        <v>11328</v>
      </c>
      <c r="J8080" s="12" t="s">
        <v>11329</v>
      </c>
      <c r="K8080" s="15"/>
      <c r="L8080" s="13" t="s">
        <v>14</v>
      </c>
      <c r="M8080" s="7">
        <v>1</v>
      </c>
      <c r="N8080" s="14"/>
    </row>
    <row r="8081" spans="1:14" ht="91.5">
      <c r="A8081" s="6">
        <v>8080</v>
      </c>
      <c r="B8081" s="8" t="s">
        <v>11203</v>
      </c>
      <c r="C8081" s="9" t="s">
        <v>11338</v>
      </c>
      <c r="D8081" s="10" t="s">
        <v>11339</v>
      </c>
      <c r="E8081" s="11" t="s">
        <v>11340</v>
      </c>
      <c r="F8081" s="6">
        <v>558003</v>
      </c>
      <c r="G8081" s="6" t="s">
        <v>875</v>
      </c>
      <c r="H8081" s="16" t="s">
        <v>11341</v>
      </c>
      <c r="I8081" s="12" t="s">
        <v>11328</v>
      </c>
      <c r="J8081" s="12" t="s">
        <v>11342</v>
      </c>
      <c r="K8081" s="15"/>
      <c r="L8081" s="13" t="s">
        <v>14</v>
      </c>
      <c r="M8081" s="7">
        <v>1</v>
      </c>
      <c r="N8081" s="14"/>
    </row>
    <row r="8082" spans="1:14" ht="110.25">
      <c r="A8082" s="6">
        <v>8081</v>
      </c>
      <c r="B8082" s="8" t="s">
        <v>11203</v>
      </c>
      <c r="C8082" s="9" t="s">
        <v>11343</v>
      </c>
      <c r="D8082" s="10" t="s">
        <v>11344</v>
      </c>
      <c r="E8082" s="11" t="s">
        <v>11345</v>
      </c>
      <c r="F8082" s="6">
        <v>555388</v>
      </c>
      <c r="G8082" s="6" t="s">
        <v>875</v>
      </c>
      <c r="H8082" s="16" t="s">
        <v>11346</v>
      </c>
      <c r="I8082" s="12" t="s">
        <v>11347</v>
      </c>
      <c r="J8082" s="12" t="s">
        <v>11348</v>
      </c>
      <c r="K8082" s="15"/>
      <c r="L8082" s="13" t="s">
        <v>14</v>
      </c>
      <c r="M8082" s="7">
        <v>1</v>
      </c>
      <c r="N8082" s="14"/>
    </row>
    <row r="8083" spans="1:14" ht="189">
      <c r="A8083" s="6">
        <v>8082</v>
      </c>
      <c r="B8083" s="8" t="s">
        <v>11203</v>
      </c>
      <c r="C8083" s="9" t="s">
        <v>11349</v>
      </c>
      <c r="D8083" s="10" t="s">
        <v>11350</v>
      </c>
      <c r="E8083" s="11" t="s">
        <v>11351</v>
      </c>
      <c r="F8083" s="6">
        <v>555387</v>
      </c>
      <c r="G8083" s="6" t="s">
        <v>875</v>
      </c>
      <c r="H8083" s="16" t="s">
        <v>11352</v>
      </c>
      <c r="I8083" s="12" t="s">
        <v>11353</v>
      </c>
      <c r="J8083" s="12" t="s">
        <v>11354</v>
      </c>
      <c r="K8083" s="15"/>
      <c r="L8083" s="13" t="s">
        <v>14</v>
      </c>
      <c r="M8083" s="7">
        <v>1</v>
      </c>
      <c r="N8083" s="14"/>
    </row>
    <row r="8084" spans="1:14" ht="126">
      <c r="A8084" s="6">
        <v>8083</v>
      </c>
      <c r="B8084" s="8" t="s">
        <v>11203</v>
      </c>
      <c r="C8084" s="9" t="s">
        <v>11355</v>
      </c>
      <c r="D8084" s="10" t="s">
        <v>11356</v>
      </c>
      <c r="E8084" s="11" t="s">
        <v>11357</v>
      </c>
      <c r="F8084" s="6">
        <v>537632</v>
      </c>
      <c r="G8084" s="6" t="s">
        <v>875</v>
      </c>
      <c r="H8084" s="16" t="s">
        <v>11358</v>
      </c>
      <c r="I8084" s="12" t="s">
        <v>912</v>
      </c>
      <c r="J8084" s="12" t="s">
        <v>11359</v>
      </c>
      <c r="K8084" s="15" t="s">
        <v>11360</v>
      </c>
      <c r="L8084" s="13" t="s">
        <v>14</v>
      </c>
      <c r="M8084" s="7">
        <v>1</v>
      </c>
      <c r="N8084" s="14"/>
    </row>
    <row r="8085" spans="1:14" ht="91.5">
      <c r="A8085" s="6">
        <v>8084</v>
      </c>
      <c r="B8085" s="8" t="s">
        <v>11203</v>
      </c>
      <c r="C8085" s="9" t="s">
        <v>11361</v>
      </c>
      <c r="D8085" s="10" t="s">
        <v>11362</v>
      </c>
      <c r="E8085" s="11" t="s">
        <v>11363</v>
      </c>
      <c r="F8085" s="6">
        <v>555392</v>
      </c>
      <c r="G8085" s="6" t="s">
        <v>875</v>
      </c>
      <c r="H8085" s="16" t="s">
        <v>11364</v>
      </c>
      <c r="I8085" s="12" t="s">
        <v>11328</v>
      </c>
      <c r="J8085" s="12" t="s">
        <v>4483</v>
      </c>
      <c r="K8085" s="15"/>
      <c r="L8085" s="13" t="s">
        <v>14</v>
      </c>
      <c r="M8085" s="7">
        <v>1</v>
      </c>
      <c r="N8085" s="14"/>
    </row>
    <row r="8086" spans="1:14" ht="104.25">
      <c r="A8086" s="6">
        <v>8085</v>
      </c>
      <c r="B8086" s="8" t="s">
        <v>11203</v>
      </c>
      <c r="C8086" s="9" t="s">
        <v>11365</v>
      </c>
      <c r="D8086" s="10" t="s">
        <v>11366</v>
      </c>
      <c r="E8086" s="11" t="s">
        <v>11367</v>
      </c>
      <c r="F8086" s="6">
        <v>562428</v>
      </c>
      <c r="G8086" s="6" t="s">
        <v>875</v>
      </c>
      <c r="H8086" s="16" t="s">
        <v>11368</v>
      </c>
      <c r="I8086" s="12" t="s">
        <v>11328</v>
      </c>
      <c r="J8086" s="12" t="s">
        <v>11342</v>
      </c>
      <c r="K8086" s="15"/>
      <c r="L8086" s="13" t="s">
        <v>14</v>
      </c>
      <c r="M8086" s="7">
        <v>1</v>
      </c>
      <c r="N8086" s="14"/>
    </row>
    <row r="8087" spans="1:14" ht="141.75">
      <c r="A8087" s="6">
        <v>8086</v>
      </c>
      <c r="B8087" s="8" t="s">
        <v>11203</v>
      </c>
      <c r="C8087" s="9" t="s">
        <v>11369</v>
      </c>
      <c r="D8087" s="10" t="s">
        <v>11370</v>
      </c>
      <c r="E8087" s="11" t="s">
        <v>11371</v>
      </c>
      <c r="F8087" s="6">
        <v>537631</v>
      </c>
      <c r="G8087" s="6" t="s">
        <v>875</v>
      </c>
      <c r="H8087" s="16" t="s">
        <v>11372</v>
      </c>
      <c r="I8087" s="12" t="s">
        <v>11373</v>
      </c>
      <c r="J8087" s="12" t="s">
        <v>11374</v>
      </c>
      <c r="K8087" s="15" t="s">
        <v>11375</v>
      </c>
      <c r="L8087" s="13" t="s">
        <v>14</v>
      </c>
      <c r="M8087" s="7">
        <v>1</v>
      </c>
      <c r="N8087" s="14"/>
    </row>
    <row r="8088" spans="1:14" ht="78.75">
      <c r="A8088" s="6">
        <v>8087</v>
      </c>
      <c r="B8088" s="8" t="s">
        <v>11203</v>
      </c>
      <c r="C8088" s="9" t="s">
        <v>11376</v>
      </c>
      <c r="D8088" s="10" t="s">
        <v>11377</v>
      </c>
      <c r="E8088" s="11" t="s">
        <v>11378</v>
      </c>
      <c r="F8088" s="6">
        <v>537633</v>
      </c>
      <c r="G8088" s="6" t="s">
        <v>875</v>
      </c>
      <c r="H8088" s="16">
        <v>10685677</v>
      </c>
      <c r="I8088" s="12" t="s">
        <v>9845</v>
      </c>
      <c r="J8088" s="12" t="s">
        <v>11379</v>
      </c>
      <c r="K8088" s="15" t="s">
        <v>11380</v>
      </c>
      <c r="L8088" s="13" t="s">
        <v>14</v>
      </c>
      <c r="M8088" s="7">
        <v>1</v>
      </c>
      <c r="N8088" s="14"/>
    </row>
    <row r="8089" spans="1:14" ht="110.25">
      <c r="A8089" s="6">
        <v>8088</v>
      </c>
      <c r="B8089" s="8" t="s">
        <v>11203</v>
      </c>
      <c r="C8089" s="9" t="s">
        <v>11381</v>
      </c>
      <c r="D8089" s="10" t="s">
        <v>11382</v>
      </c>
      <c r="E8089" s="11" t="s">
        <v>11383</v>
      </c>
      <c r="F8089" s="6">
        <v>555386</v>
      </c>
      <c r="G8089" s="6" t="s">
        <v>875</v>
      </c>
      <c r="H8089" s="16" t="s">
        <v>11384</v>
      </c>
      <c r="I8089" s="12" t="s">
        <v>337</v>
      </c>
      <c r="J8089" s="12" t="s">
        <v>11385</v>
      </c>
      <c r="K8089" s="15"/>
      <c r="L8089" s="13" t="s">
        <v>14</v>
      </c>
      <c r="M8089" s="7">
        <v>1</v>
      </c>
      <c r="N8089" s="14"/>
    </row>
    <row r="8090" spans="1:14" ht="126">
      <c r="A8090" s="6">
        <v>8089</v>
      </c>
      <c r="B8090" s="8" t="s">
        <v>11203</v>
      </c>
      <c r="C8090" s="9" t="s">
        <v>11386</v>
      </c>
      <c r="D8090" s="10" t="s">
        <v>11387</v>
      </c>
      <c r="E8090" s="11" t="s">
        <v>11388</v>
      </c>
      <c r="F8090" s="6">
        <v>537630</v>
      </c>
      <c r="G8090" s="6" t="s">
        <v>875</v>
      </c>
      <c r="H8090" s="16" t="s">
        <v>11389</v>
      </c>
      <c r="I8090" s="12" t="s">
        <v>11390</v>
      </c>
      <c r="J8090" s="12" t="s">
        <v>11379</v>
      </c>
      <c r="K8090" s="15" t="s">
        <v>11391</v>
      </c>
      <c r="L8090" s="13" t="s">
        <v>14</v>
      </c>
      <c r="M8090" s="7">
        <v>1</v>
      </c>
      <c r="N8090" s="14"/>
    </row>
    <row r="8091" spans="1:14" ht="88.5">
      <c r="A8091" s="6">
        <v>8090</v>
      </c>
      <c r="B8091" s="8" t="s">
        <v>11203</v>
      </c>
      <c r="C8091" s="9" t="s">
        <v>11392</v>
      </c>
      <c r="D8091" s="10" t="s">
        <v>11393</v>
      </c>
      <c r="E8091" s="11" t="s">
        <v>11394</v>
      </c>
      <c r="F8091" s="6">
        <v>537629</v>
      </c>
      <c r="G8091" s="6" t="s">
        <v>875</v>
      </c>
      <c r="H8091" s="16" t="s">
        <v>11395</v>
      </c>
      <c r="I8091" s="12" t="s">
        <v>9845</v>
      </c>
      <c r="J8091" s="12" t="s">
        <v>11396</v>
      </c>
      <c r="K8091" s="15" t="s">
        <v>11397</v>
      </c>
      <c r="L8091" s="13" t="s">
        <v>14</v>
      </c>
      <c r="M8091" s="7">
        <v>1</v>
      </c>
      <c r="N8091" s="14"/>
    </row>
    <row r="8092" spans="1:14" ht="126">
      <c r="A8092" s="6">
        <v>8091</v>
      </c>
      <c r="B8092" s="8" t="s">
        <v>11203</v>
      </c>
      <c r="C8092" s="9" t="s">
        <v>11398</v>
      </c>
      <c r="D8092" s="10" t="s">
        <v>11399</v>
      </c>
      <c r="E8092" s="11" t="s">
        <v>11400</v>
      </c>
      <c r="F8092" s="6">
        <v>555390</v>
      </c>
      <c r="G8092" s="6" t="s">
        <v>875</v>
      </c>
      <c r="H8092" s="16" t="s">
        <v>11401</v>
      </c>
      <c r="I8092" s="12" t="s">
        <v>4473</v>
      </c>
      <c r="J8092" s="12" t="s">
        <v>11402</v>
      </c>
      <c r="K8092" s="15"/>
      <c r="L8092" s="13" t="s">
        <v>14</v>
      </c>
      <c r="M8092" s="7">
        <v>1</v>
      </c>
      <c r="N8092" s="14"/>
    </row>
    <row r="8093" spans="1:14" ht="94.5">
      <c r="A8093" s="6">
        <v>8092</v>
      </c>
      <c r="B8093" s="8" t="s">
        <v>11203</v>
      </c>
      <c r="C8093" s="9" t="s">
        <v>11398</v>
      </c>
      <c r="D8093" s="10" t="s">
        <v>11403</v>
      </c>
      <c r="E8093" s="11" t="s">
        <v>11404</v>
      </c>
      <c r="F8093" s="6">
        <v>555389</v>
      </c>
      <c r="G8093" s="6" t="s">
        <v>875</v>
      </c>
      <c r="H8093" s="16" t="s">
        <v>11405</v>
      </c>
      <c r="I8093" s="12" t="s">
        <v>337</v>
      </c>
      <c r="J8093" s="12" t="s">
        <v>11385</v>
      </c>
      <c r="K8093" s="15"/>
      <c r="L8093" s="13" t="s">
        <v>14</v>
      </c>
      <c r="M8093" s="7">
        <v>1</v>
      </c>
      <c r="N8093" s="14"/>
    </row>
    <row r="8094" spans="1:14" ht="173.25">
      <c r="A8094" s="6">
        <v>8093</v>
      </c>
      <c r="B8094" s="8" t="s">
        <v>11203</v>
      </c>
      <c r="C8094" s="9" t="s">
        <v>11406</v>
      </c>
      <c r="D8094" s="10" t="s">
        <v>11407</v>
      </c>
      <c r="E8094" s="11" t="s">
        <v>11408</v>
      </c>
      <c r="F8094" s="6">
        <v>555391</v>
      </c>
      <c r="G8094" s="6" t="s">
        <v>875</v>
      </c>
      <c r="H8094" s="16" t="s">
        <v>11409</v>
      </c>
      <c r="I8094" s="12" t="s">
        <v>813</v>
      </c>
      <c r="J8094" s="12" t="s">
        <v>11410</v>
      </c>
      <c r="K8094" s="15"/>
      <c r="L8094" s="13" t="s">
        <v>14</v>
      </c>
      <c r="M8094" s="7">
        <v>1</v>
      </c>
      <c r="N8094" s="14"/>
    </row>
    <row r="8095" spans="1:14" ht="110.25">
      <c r="A8095" s="6">
        <v>8094</v>
      </c>
      <c r="B8095" s="8" t="s">
        <v>11203</v>
      </c>
      <c r="C8095" s="9" t="s">
        <v>11411</v>
      </c>
      <c r="D8095" s="10" t="s">
        <v>11412</v>
      </c>
      <c r="E8095" s="11" t="s">
        <v>11413</v>
      </c>
      <c r="F8095" s="6">
        <v>537634</v>
      </c>
      <c r="G8095" s="6" t="s">
        <v>875</v>
      </c>
      <c r="H8095" s="16" t="s">
        <v>11414</v>
      </c>
      <c r="I8095" s="12" t="s">
        <v>11415</v>
      </c>
      <c r="J8095" s="12" t="s">
        <v>11416</v>
      </c>
      <c r="K8095" s="15" t="s">
        <v>11417</v>
      </c>
      <c r="L8095" s="13" t="s">
        <v>14</v>
      </c>
      <c r="M8095" s="7">
        <v>1</v>
      </c>
      <c r="N8095" s="14"/>
    </row>
    <row r="8096" spans="1:14" ht="91.5">
      <c r="A8096" s="6">
        <v>8095</v>
      </c>
      <c r="B8096" s="8" t="s">
        <v>11203</v>
      </c>
      <c r="C8096" s="9" t="s">
        <v>11418</v>
      </c>
      <c r="D8096" s="10" t="s">
        <v>11419</v>
      </c>
      <c r="E8096" s="11" t="s">
        <v>11420</v>
      </c>
      <c r="F8096" s="6">
        <v>308558</v>
      </c>
      <c r="G8096" s="6" t="s">
        <v>11421</v>
      </c>
      <c r="H8096" s="16">
        <v>140000000</v>
      </c>
      <c r="I8096" s="12" t="s">
        <v>11422</v>
      </c>
      <c r="J8096" s="12" t="s">
        <v>9652</v>
      </c>
      <c r="K8096" s="15" t="s">
        <v>11423</v>
      </c>
      <c r="L8096" s="13" t="s">
        <v>70</v>
      </c>
      <c r="M8096" s="7">
        <v>1</v>
      </c>
      <c r="N8096" s="14"/>
    </row>
    <row r="8097" spans="1:14" ht="91.5">
      <c r="A8097" s="6">
        <v>8096</v>
      </c>
      <c r="B8097" s="8" t="s">
        <v>11203</v>
      </c>
      <c r="C8097" s="9" t="s">
        <v>11424</v>
      </c>
      <c r="D8097" s="10" t="s">
        <v>4240</v>
      </c>
      <c r="E8097" s="11" t="s">
        <v>11420</v>
      </c>
      <c r="F8097" s="6">
        <v>308558</v>
      </c>
      <c r="G8097" s="6" t="s">
        <v>11421</v>
      </c>
      <c r="H8097" s="16">
        <v>140000000</v>
      </c>
      <c r="I8097" s="12" t="s">
        <v>11422</v>
      </c>
      <c r="J8097" s="12" t="s">
        <v>9652</v>
      </c>
      <c r="K8097" s="15" t="s">
        <v>11423</v>
      </c>
      <c r="L8097" s="13" t="s">
        <v>70</v>
      </c>
      <c r="M8097" s="7">
        <v>0.49</v>
      </c>
      <c r="N8097" s="14"/>
    </row>
    <row r="8098" spans="1:14" ht="75.75">
      <c r="A8098" s="6">
        <v>8097</v>
      </c>
      <c r="B8098" s="8" t="s">
        <v>11203</v>
      </c>
      <c r="C8098" s="9" t="s">
        <v>11425</v>
      </c>
      <c r="D8098" s="10" t="s">
        <v>4242</v>
      </c>
      <c r="E8098" s="11" t="s">
        <v>11420</v>
      </c>
      <c r="F8098" s="6">
        <v>308558</v>
      </c>
      <c r="G8098" s="6" t="s">
        <v>11421</v>
      </c>
      <c r="H8098" s="16">
        <v>140000000</v>
      </c>
      <c r="I8098" s="12" t="s">
        <v>11422</v>
      </c>
      <c r="J8098" s="12" t="s">
        <v>9652</v>
      </c>
      <c r="K8098" s="15" t="s">
        <v>11423</v>
      </c>
      <c r="L8098" s="13" t="s">
        <v>70</v>
      </c>
      <c r="M8098" s="7">
        <v>0.51</v>
      </c>
      <c r="N8098" s="14"/>
    </row>
    <row r="8099" spans="1:14" ht="94.5">
      <c r="A8099" s="6">
        <v>8098</v>
      </c>
      <c r="B8099" s="8" t="s">
        <v>11203</v>
      </c>
      <c r="C8099" s="9" t="s">
        <v>11426</v>
      </c>
      <c r="D8099" s="10" t="s">
        <v>11427</v>
      </c>
      <c r="E8099" s="11" t="s">
        <v>11428</v>
      </c>
      <c r="F8099" s="6">
        <v>537346</v>
      </c>
      <c r="G8099" s="6" t="s">
        <v>11429</v>
      </c>
      <c r="H8099" s="16" t="s">
        <v>11430</v>
      </c>
      <c r="I8099" s="12" t="s">
        <v>563</v>
      </c>
      <c r="J8099" s="12" t="s">
        <v>4478</v>
      </c>
      <c r="K8099" s="15" t="s">
        <v>11431</v>
      </c>
      <c r="L8099" s="13" t="s">
        <v>14</v>
      </c>
      <c r="M8099" s="7">
        <v>1</v>
      </c>
      <c r="N8099" s="14"/>
    </row>
    <row r="8100" spans="1:14" ht="157.5">
      <c r="A8100" s="6">
        <v>8099</v>
      </c>
      <c r="B8100" s="8" t="s">
        <v>11203</v>
      </c>
      <c r="C8100" s="9" t="s">
        <v>11432</v>
      </c>
      <c r="D8100" s="10" t="s">
        <v>11433</v>
      </c>
      <c r="E8100" s="11" t="s">
        <v>11434</v>
      </c>
      <c r="F8100" s="6">
        <v>560981</v>
      </c>
      <c r="G8100" s="6" t="s">
        <v>11429</v>
      </c>
      <c r="H8100" s="16" t="s">
        <v>11435</v>
      </c>
      <c r="I8100" s="12" t="s">
        <v>11328</v>
      </c>
      <c r="J8100" s="12" t="s">
        <v>11436</v>
      </c>
      <c r="K8100" s="15"/>
      <c r="L8100" s="13" t="s">
        <v>14</v>
      </c>
      <c r="M8100" s="7">
        <v>1</v>
      </c>
      <c r="N8100" s="14"/>
    </row>
    <row r="8101" spans="1:14" ht="173.25">
      <c r="A8101" s="6">
        <v>8100</v>
      </c>
      <c r="B8101" s="8" t="s">
        <v>11203</v>
      </c>
      <c r="C8101" s="9" t="s">
        <v>11437</v>
      </c>
      <c r="D8101" s="10" t="s">
        <v>11438</v>
      </c>
      <c r="E8101" s="11" t="s">
        <v>11439</v>
      </c>
      <c r="F8101" s="6">
        <v>353991</v>
      </c>
      <c r="G8101" s="6" t="s">
        <v>11429</v>
      </c>
      <c r="H8101" s="16">
        <v>21609400</v>
      </c>
      <c r="I8101" s="12" t="s">
        <v>4194</v>
      </c>
      <c r="J8101" s="12" t="s">
        <v>11440</v>
      </c>
      <c r="K8101" s="15" t="s">
        <v>11441</v>
      </c>
      <c r="L8101" s="13" t="s">
        <v>70</v>
      </c>
      <c r="M8101" s="7">
        <v>1</v>
      </c>
      <c r="N8101" s="14"/>
    </row>
    <row r="8102" spans="1:14" ht="173.25">
      <c r="A8102" s="6">
        <v>8101</v>
      </c>
      <c r="B8102" s="8" t="s">
        <v>11203</v>
      </c>
      <c r="C8102" s="9" t="s">
        <v>11442</v>
      </c>
      <c r="D8102" s="10" t="s">
        <v>11312</v>
      </c>
      <c r="E8102" s="11" t="s">
        <v>11439</v>
      </c>
      <c r="F8102" s="6">
        <v>353991</v>
      </c>
      <c r="G8102" s="6" t="s">
        <v>11429</v>
      </c>
      <c r="H8102" s="16">
        <v>21609400</v>
      </c>
      <c r="I8102" s="12" t="s">
        <v>4194</v>
      </c>
      <c r="J8102" s="12" t="s">
        <v>11440</v>
      </c>
      <c r="K8102" s="15" t="s">
        <v>11441</v>
      </c>
      <c r="L8102" s="13" t="s">
        <v>70</v>
      </c>
      <c r="M8102" s="7">
        <v>0.51</v>
      </c>
      <c r="N8102" s="14"/>
    </row>
    <row r="8103" spans="1:14" ht="173.25">
      <c r="A8103" s="6">
        <v>8102</v>
      </c>
      <c r="B8103" s="8" t="s">
        <v>11203</v>
      </c>
      <c r="C8103" s="9" t="s">
        <v>11443</v>
      </c>
      <c r="D8103" s="10" t="s">
        <v>11444</v>
      </c>
      <c r="E8103" s="11" t="s">
        <v>11439</v>
      </c>
      <c r="F8103" s="6">
        <v>353991</v>
      </c>
      <c r="G8103" s="6" t="s">
        <v>11429</v>
      </c>
      <c r="H8103" s="16">
        <v>21609400</v>
      </c>
      <c r="I8103" s="12" t="s">
        <v>4194</v>
      </c>
      <c r="J8103" s="12" t="s">
        <v>11440</v>
      </c>
      <c r="K8103" s="15" t="s">
        <v>11441</v>
      </c>
      <c r="L8103" s="13" t="s">
        <v>70</v>
      </c>
      <c r="M8103" s="7">
        <v>0.49</v>
      </c>
      <c r="N8103" s="14"/>
    </row>
    <row r="8104" spans="1:14" ht="157.5">
      <c r="A8104" s="6">
        <v>8103</v>
      </c>
      <c r="B8104" s="8" t="s">
        <v>11203</v>
      </c>
      <c r="C8104" s="9" t="s">
        <v>11445</v>
      </c>
      <c r="D8104" s="10" t="s">
        <v>5598</v>
      </c>
      <c r="E8104" s="11" t="s">
        <v>11446</v>
      </c>
      <c r="F8104" s="6">
        <v>301344</v>
      </c>
      <c r="G8104" s="6" t="s">
        <v>11429</v>
      </c>
      <c r="H8104" s="16">
        <v>24067810.109999999</v>
      </c>
      <c r="I8104" s="12" t="s">
        <v>11447</v>
      </c>
      <c r="J8104" s="12" t="s">
        <v>11448</v>
      </c>
      <c r="K8104" s="15" t="s">
        <v>11449</v>
      </c>
      <c r="L8104" s="13" t="s">
        <v>14</v>
      </c>
      <c r="M8104" s="7">
        <v>1</v>
      </c>
      <c r="N8104" s="14"/>
    </row>
    <row r="8105" spans="1:14" ht="362.25">
      <c r="A8105" s="6">
        <v>8104</v>
      </c>
      <c r="B8105" s="8" t="s">
        <v>11203</v>
      </c>
      <c r="C8105" s="9" t="s">
        <v>11450</v>
      </c>
      <c r="D8105" s="10" t="s">
        <v>11451</v>
      </c>
      <c r="E8105" s="11" t="s">
        <v>11452</v>
      </c>
      <c r="F8105" s="6">
        <v>321600</v>
      </c>
      <c r="G8105" s="6" t="s">
        <v>11429</v>
      </c>
      <c r="H8105" s="16">
        <v>27146415.059999999</v>
      </c>
      <c r="I8105" s="12" t="s">
        <v>11453</v>
      </c>
      <c r="J8105" s="12" t="s">
        <v>4326</v>
      </c>
      <c r="K8105" s="15" t="s">
        <v>11454</v>
      </c>
      <c r="L8105" s="13" t="s">
        <v>14</v>
      </c>
      <c r="M8105" s="7">
        <v>1</v>
      </c>
      <c r="N8105" s="14"/>
    </row>
    <row r="8106" spans="1:14" ht="252">
      <c r="A8106" s="6">
        <v>8105</v>
      </c>
      <c r="B8106" s="8" t="s">
        <v>11203</v>
      </c>
      <c r="C8106" s="9" t="s">
        <v>11455</v>
      </c>
      <c r="D8106" s="10" t="s">
        <v>11456</v>
      </c>
      <c r="E8106" s="11" t="s">
        <v>11457</v>
      </c>
      <c r="F8106" s="6">
        <v>319049</v>
      </c>
      <c r="G8106" s="6" t="s">
        <v>11429</v>
      </c>
      <c r="H8106" s="16">
        <v>26235673.879999999</v>
      </c>
      <c r="I8106" s="12" t="s">
        <v>11458</v>
      </c>
      <c r="J8106" s="12" t="s">
        <v>207</v>
      </c>
      <c r="K8106" s="15" t="s">
        <v>11459</v>
      </c>
      <c r="L8106" s="13" t="s">
        <v>14</v>
      </c>
      <c r="M8106" s="7">
        <v>1</v>
      </c>
      <c r="N8106" s="14"/>
    </row>
    <row r="8107" spans="1:14" ht="141.75">
      <c r="A8107" s="6">
        <v>8106</v>
      </c>
      <c r="B8107" s="8" t="s">
        <v>11203</v>
      </c>
      <c r="C8107" s="9" t="s">
        <v>11460</v>
      </c>
      <c r="D8107" s="10" t="s">
        <v>11312</v>
      </c>
      <c r="E8107" s="11" t="s">
        <v>11461</v>
      </c>
      <c r="F8107" s="6">
        <v>319050</v>
      </c>
      <c r="G8107" s="6" t="s">
        <v>11429</v>
      </c>
      <c r="H8107" s="16">
        <v>30391220.91</v>
      </c>
      <c r="I8107" s="12" t="s">
        <v>11462</v>
      </c>
      <c r="J8107" s="12" t="s">
        <v>4290</v>
      </c>
      <c r="K8107" s="15" t="s">
        <v>11463</v>
      </c>
      <c r="L8107" s="13" t="s">
        <v>14</v>
      </c>
      <c r="M8107" s="7">
        <v>1</v>
      </c>
      <c r="N8107" s="14"/>
    </row>
    <row r="8108" spans="1:14" ht="189">
      <c r="A8108" s="6">
        <v>8107</v>
      </c>
      <c r="B8108" s="8" t="s">
        <v>11203</v>
      </c>
      <c r="C8108" s="9" t="s">
        <v>11464</v>
      </c>
      <c r="D8108" s="10" t="s">
        <v>11465</v>
      </c>
      <c r="E8108" s="11" t="s">
        <v>11466</v>
      </c>
      <c r="F8108" s="6">
        <v>579944</v>
      </c>
      <c r="G8108" s="6" t="s">
        <v>11429</v>
      </c>
      <c r="H8108" s="16" t="s">
        <v>11467</v>
      </c>
      <c r="I8108" s="12" t="s">
        <v>11468</v>
      </c>
      <c r="J8108" s="12" t="s">
        <v>11469</v>
      </c>
      <c r="K8108" s="15"/>
      <c r="L8108" s="13" t="s">
        <v>14</v>
      </c>
      <c r="M8108" s="7">
        <v>1</v>
      </c>
      <c r="N8108" s="14"/>
    </row>
    <row r="8109" spans="1:14" ht="94.5">
      <c r="A8109" s="6">
        <v>8108</v>
      </c>
      <c r="B8109" s="8" t="s">
        <v>11203</v>
      </c>
      <c r="C8109" s="9" t="s">
        <v>11470</v>
      </c>
      <c r="D8109" s="10" t="s">
        <v>11471</v>
      </c>
      <c r="E8109" s="11" t="s">
        <v>11472</v>
      </c>
      <c r="F8109" s="6">
        <v>588489</v>
      </c>
      <c r="G8109" s="6" t="s">
        <v>11429</v>
      </c>
      <c r="H8109" s="16" t="s">
        <v>11473</v>
      </c>
      <c r="I8109" s="12" t="s">
        <v>11474</v>
      </c>
      <c r="J8109" s="12" t="s">
        <v>11475</v>
      </c>
      <c r="K8109" s="15"/>
      <c r="L8109" s="13" t="s">
        <v>14</v>
      </c>
      <c r="M8109" s="7">
        <v>1</v>
      </c>
      <c r="N8109" s="14"/>
    </row>
    <row r="8110" spans="1:14" ht="72.75">
      <c r="A8110" s="6">
        <v>8109</v>
      </c>
      <c r="B8110" s="8" t="s">
        <v>11203</v>
      </c>
      <c r="C8110" s="9" t="s">
        <v>11476</v>
      </c>
      <c r="D8110" s="10" t="s">
        <v>11477</v>
      </c>
      <c r="E8110" s="11" t="s">
        <v>11478</v>
      </c>
      <c r="F8110" s="6">
        <v>328805</v>
      </c>
      <c r="G8110" s="6" t="s">
        <v>11429</v>
      </c>
      <c r="H8110" s="16">
        <v>6417939.7000000002</v>
      </c>
      <c r="I8110" s="12" t="s">
        <v>11479</v>
      </c>
      <c r="J8110" s="12" t="s">
        <v>11480</v>
      </c>
      <c r="K8110" s="15" t="s">
        <v>11481</v>
      </c>
      <c r="L8110" s="13" t="s">
        <v>14</v>
      </c>
      <c r="M8110" s="7">
        <v>1</v>
      </c>
      <c r="N8110" s="14"/>
    </row>
    <row r="8111" spans="1:14" ht="75.75">
      <c r="A8111" s="6">
        <v>8110</v>
      </c>
      <c r="B8111" s="8" t="s">
        <v>11203</v>
      </c>
      <c r="C8111" s="9" t="s">
        <v>11482</v>
      </c>
      <c r="D8111" s="10" t="s">
        <v>11483</v>
      </c>
      <c r="E8111" s="11" t="s">
        <v>11484</v>
      </c>
      <c r="F8111" s="6">
        <v>328806</v>
      </c>
      <c r="G8111" s="6" t="s">
        <v>11429</v>
      </c>
      <c r="H8111" s="16">
        <v>6761196.5499999998</v>
      </c>
      <c r="I8111" s="12" t="s">
        <v>11479</v>
      </c>
      <c r="J8111" s="12" t="s">
        <v>11485</v>
      </c>
      <c r="K8111" s="15" t="s">
        <v>11486</v>
      </c>
      <c r="L8111" s="13" t="s">
        <v>14</v>
      </c>
      <c r="M8111" s="7">
        <v>1</v>
      </c>
      <c r="N8111" s="14"/>
    </row>
    <row r="8112" spans="1:14" ht="78.75">
      <c r="A8112" s="6">
        <v>8111</v>
      </c>
      <c r="B8112" s="8" t="s">
        <v>11203</v>
      </c>
      <c r="C8112" s="9" t="s">
        <v>11487</v>
      </c>
      <c r="D8112" s="10" t="s">
        <v>11488</v>
      </c>
      <c r="E8112" s="11" t="s">
        <v>11489</v>
      </c>
      <c r="F8112" s="6">
        <v>370798</v>
      </c>
      <c r="G8112" s="6" t="s">
        <v>11429</v>
      </c>
      <c r="H8112" s="16">
        <v>23947763.129999999</v>
      </c>
      <c r="I8112" s="12" t="s">
        <v>11490</v>
      </c>
      <c r="J8112" s="12" t="s">
        <v>4492</v>
      </c>
      <c r="K8112" s="15" t="s">
        <v>11491</v>
      </c>
      <c r="L8112" s="13" t="s">
        <v>14</v>
      </c>
      <c r="M8112" s="7">
        <v>1</v>
      </c>
      <c r="N8112" s="14"/>
    </row>
    <row r="8113" spans="1:14" ht="88.5">
      <c r="A8113" s="6">
        <v>8112</v>
      </c>
      <c r="B8113" s="8" t="s">
        <v>11203</v>
      </c>
      <c r="C8113" s="9" t="s">
        <v>11492</v>
      </c>
      <c r="D8113" s="10" t="s">
        <v>11493</v>
      </c>
      <c r="E8113" s="11" t="s">
        <v>11494</v>
      </c>
      <c r="F8113" s="6">
        <v>414717</v>
      </c>
      <c r="G8113" s="6" t="s">
        <v>11429</v>
      </c>
      <c r="H8113" s="16">
        <v>74782981.900000006</v>
      </c>
      <c r="I8113" s="12" t="s">
        <v>11495</v>
      </c>
      <c r="J8113" s="12" t="s">
        <v>11496</v>
      </c>
      <c r="K8113" s="15" t="s">
        <v>11497</v>
      </c>
      <c r="L8113" s="13" t="s">
        <v>70</v>
      </c>
      <c r="M8113" s="7">
        <v>1</v>
      </c>
      <c r="N8113" s="14"/>
    </row>
    <row r="8114" spans="1:14" ht="60">
      <c r="A8114" s="6">
        <v>8113</v>
      </c>
      <c r="B8114" s="8" t="s">
        <v>11203</v>
      </c>
      <c r="C8114" s="9" t="s">
        <v>11498</v>
      </c>
      <c r="D8114" s="10" t="s">
        <v>11312</v>
      </c>
      <c r="E8114" s="11" t="s">
        <v>11494</v>
      </c>
      <c r="F8114" s="6">
        <v>414717</v>
      </c>
      <c r="G8114" s="6" t="s">
        <v>11429</v>
      </c>
      <c r="H8114" s="16">
        <v>74782981.900000006</v>
      </c>
      <c r="I8114" s="12" t="s">
        <v>11495</v>
      </c>
      <c r="J8114" s="12" t="s">
        <v>11496</v>
      </c>
      <c r="K8114" s="15" t="s">
        <v>11497</v>
      </c>
      <c r="L8114" s="13" t="s">
        <v>70</v>
      </c>
      <c r="M8114" s="7">
        <v>0.49</v>
      </c>
      <c r="N8114" s="14"/>
    </row>
    <row r="8115" spans="1:14" ht="75.75">
      <c r="A8115" s="6">
        <v>8114</v>
      </c>
      <c r="B8115" s="8" t="s">
        <v>11203</v>
      </c>
      <c r="C8115" s="9" t="s">
        <v>11499</v>
      </c>
      <c r="D8115" s="10" t="s">
        <v>3239</v>
      </c>
      <c r="E8115" s="11" t="s">
        <v>11494</v>
      </c>
      <c r="F8115" s="6">
        <v>414717</v>
      </c>
      <c r="G8115" s="6" t="s">
        <v>11429</v>
      </c>
      <c r="H8115" s="16">
        <v>74782981.900000006</v>
      </c>
      <c r="I8115" s="12" t="s">
        <v>11495</v>
      </c>
      <c r="J8115" s="12" t="s">
        <v>11496</v>
      </c>
      <c r="K8115" s="15" t="s">
        <v>11497</v>
      </c>
      <c r="L8115" s="13" t="s">
        <v>70</v>
      </c>
      <c r="M8115" s="7">
        <v>0.51</v>
      </c>
      <c r="N8115" s="14"/>
    </row>
    <row r="8116" spans="1:14" ht="75.75">
      <c r="A8116" s="6">
        <v>8115</v>
      </c>
      <c r="B8116" s="8" t="s">
        <v>11203</v>
      </c>
      <c r="C8116" s="9" t="s">
        <v>11500</v>
      </c>
      <c r="D8116" s="10" t="s">
        <v>11312</v>
      </c>
      <c r="E8116" s="11" t="s">
        <v>11501</v>
      </c>
      <c r="F8116" s="6">
        <v>376772</v>
      </c>
      <c r="G8116" s="6" t="s">
        <v>11429</v>
      </c>
      <c r="H8116" s="16">
        <v>42349868.446000002</v>
      </c>
      <c r="I8116" s="12" t="s">
        <v>432</v>
      </c>
      <c r="J8116" s="12" t="s">
        <v>11502</v>
      </c>
      <c r="K8116" s="15" t="s">
        <v>11503</v>
      </c>
      <c r="L8116" s="13" t="s">
        <v>14</v>
      </c>
      <c r="M8116" s="7">
        <v>1</v>
      </c>
      <c r="N8116" s="14"/>
    </row>
    <row r="8117" spans="1:14" ht="94.5">
      <c r="A8117" s="6">
        <v>8116</v>
      </c>
      <c r="B8117" s="8" t="s">
        <v>11203</v>
      </c>
      <c r="C8117" s="9" t="s">
        <v>11504</v>
      </c>
      <c r="D8117" s="10" t="s">
        <v>11259</v>
      </c>
      <c r="E8117" s="11" t="s">
        <v>11505</v>
      </c>
      <c r="F8117" s="6">
        <v>529756</v>
      </c>
      <c r="G8117" s="6" t="s">
        <v>11429</v>
      </c>
      <c r="H8117" s="16" t="s">
        <v>11506</v>
      </c>
      <c r="I8117" s="12" t="s">
        <v>4536</v>
      </c>
      <c r="J8117" s="12" t="s">
        <v>11468</v>
      </c>
      <c r="K8117" s="15" t="s">
        <v>11507</v>
      </c>
      <c r="L8117" s="13" t="s">
        <v>14</v>
      </c>
      <c r="M8117" s="7">
        <v>1</v>
      </c>
      <c r="N8117" s="14"/>
    </row>
    <row r="8118" spans="1:14" ht="94.5">
      <c r="A8118" s="6">
        <v>8117</v>
      </c>
      <c r="B8118" s="8" t="s">
        <v>11203</v>
      </c>
      <c r="C8118" s="9" t="s">
        <v>11508</v>
      </c>
      <c r="D8118" s="10" t="s">
        <v>11509</v>
      </c>
      <c r="E8118" s="11" t="s">
        <v>11510</v>
      </c>
      <c r="F8118" s="6">
        <v>376775</v>
      </c>
      <c r="G8118" s="6" t="s">
        <v>11429</v>
      </c>
      <c r="H8118" s="16">
        <v>7030532.2369999997</v>
      </c>
      <c r="I8118" s="12" t="s">
        <v>11511</v>
      </c>
      <c r="J8118" s="12" t="s">
        <v>3011</v>
      </c>
      <c r="K8118" s="15" t="s">
        <v>11360</v>
      </c>
      <c r="L8118" s="13" t="s">
        <v>14</v>
      </c>
      <c r="M8118" s="7">
        <v>1</v>
      </c>
      <c r="N8118" s="14"/>
    </row>
    <row r="8119" spans="1:14" ht="94.5">
      <c r="A8119" s="6">
        <v>8118</v>
      </c>
      <c r="B8119" s="8" t="s">
        <v>11203</v>
      </c>
      <c r="C8119" s="9" t="s">
        <v>11512</v>
      </c>
      <c r="D8119" s="10" t="s">
        <v>11513</v>
      </c>
      <c r="E8119" s="11" t="s">
        <v>11514</v>
      </c>
      <c r="F8119" s="6">
        <v>391988</v>
      </c>
      <c r="G8119" s="6" t="s">
        <v>11429</v>
      </c>
      <c r="H8119" s="16">
        <v>3307786</v>
      </c>
      <c r="I8119" s="12" t="s">
        <v>11515</v>
      </c>
      <c r="J8119" s="12" t="s">
        <v>2940</v>
      </c>
      <c r="K8119" s="15" t="s">
        <v>11431</v>
      </c>
      <c r="L8119" s="13" t="s">
        <v>14</v>
      </c>
      <c r="M8119" s="7">
        <v>1</v>
      </c>
      <c r="N8119" s="14"/>
    </row>
    <row r="8120" spans="1:14" ht="91.5">
      <c r="A8120" s="6">
        <v>8119</v>
      </c>
      <c r="B8120" s="8" t="s">
        <v>11203</v>
      </c>
      <c r="C8120" s="9" t="s">
        <v>11516</v>
      </c>
      <c r="D8120" s="10" t="s">
        <v>11517</v>
      </c>
      <c r="E8120" s="11" t="s">
        <v>11518</v>
      </c>
      <c r="F8120" s="6">
        <v>515710</v>
      </c>
      <c r="G8120" s="6" t="s">
        <v>11429</v>
      </c>
      <c r="H8120" s="16" t="s">
        <v>11519</v>
      </c>
      <c r="I8120" s="12" t="s">
        <v>4447</v>
      </c>
      <c r="J8120" s="12" t="s">
        <v>11520</v>
      </c>
      <c r="K8120" s="15"/>
      <c r="L8120" s="13" t="s">
        <v>14</v>
      </c>
      <c r="M8120" s="7">
        <v>1</v>
      </c>
      <c r="N8120" s="14"/>
    </row>
    <row r="8121" spans="1:14" ht="72.75">
      <c r="A8121" s="6">
        <v>8120</v>
      </c>
      <c r="B8121" s="8" t="s">
        <v>11203</v>
      </c>
      <c r="C8121" s="9" t="s">
        <v>11521</v>
      </c>
      <c r="D8121" s="10" t="s">
        <v>11522</v>
      </c>
      <c r="E8121" s="11" t="s">
        <v>11523</v>
      </c>
      <c r="F8121" s="6">
        <v>405830</v>
      </c>
      <c r="G8121" s="6" t="s">
        <v>11429</v>
      </c>
      <c r="H8121" s="16">
        <v>4097310.1</v>
      </c>
      <c r="I8121" s="12" t="s">
        <v>92</v>
      </c>
      <c r="J8121" s="12" t="s">
        <v>387</v>
      </c>
      <c r="K8121" s="15"/>
      <c r="L8121" s="13" t="s">
        <v>14</v>
      </c>
      <c r="M8121" s="7">
        <v>1</v>
      </c>
      <c r="N8121" s="14"/>
    </row>
    <row r="8122" spans="1:14" ht="78.75">
      <c r="A8122" s="6">
        <v>8121</v>
      </c>
      <c r="B8122" s="8" t="s">
        <v>11203</v>
      </c>
      <c r="C8122" s="9" t="s">
        <v>11524</v>
      </c>
      <c r="D8122" s="10" t="s">
        <v>11525</v>
      </c>
      <c r="E8122" s="11" t="s">
        <v>11526</v>
      </c>
      <c r="F8122" s="6">
        <v>405831</v>
      </c>
      <c r="G8122" s="6" t="s">
        <v>11429</v>
      </c>
      <c r="H8122" s="16">
        <v>20463187.77</v>
      </c>
      <c r="I8122" s="12" t="s">
        <v>11527</v>
      </c>
      <c r="J8122" s="12" t="s">
        <v>11528</v>
      </c>
      <c r="K8122" s="15" t="s">
        <v>11529</v>
      </c>
      <c r="L8122" s="13" t="s">
        <v>14</v>
      </c>
      <c r="M8122" s="7">
        <v>1</v>
      </c>
      <c r="N8122" s="14"/>
    </row>
    <row r="8123" spans="1:14" ht="94.5">
      <c r="A8123" s="6">
        <v>8122</v>
      </c>
      <c r="B8123" s="8" t="s">
        <v>11203</v>
      </c>
      <c r="C8123" s="9" t="s">
        <v>11530</v>
      </c>
      <c r="D8123" s="10" t="s">
        <v>11531</v>
      </c>
      <c r="E8123" s="11" t="s">
        <v>11532</v>
      </c>
      <c r="F8123" s="6">
        <v>414718</v>
      </c>
      <c r="G8123" s="6" t="s">
        <v>11429</v>
      </c>
      <c r="H8123" s="16">
        <v>71792546.347000003</v>
      </c>
      <c r="I8123" s="12" t="s">
        <v>2817</v>
      </c>
      <c r="J8123" s="12" t="s">
        <v>11533</v>
      </c>
      <c r="K8123" s="15" t="s">
        <v>11534</v>
      </c>
      <c r="L8123" s="13" t="s">
        <v>70</v>
      </c>
      <c r="M8123" s="7">
        <v>1</v>
      </c>
      <c r="N8123" s="14"/>
    </row>
    <row r="8124" spans="1:14" ht="94.5">
      <c r="A8124" s="6">
        <v>8123</v>
      </c>
      <c r="B8124" s="8" t="s">
        <v>11203</v>
      </c>
      <c r="C8124" s="9" t="s">
        <v>11535</v>
      </c>
      <c r="D8124" s="10" t="s">
        <v>5598</v>
      </c>
      <c r="E8124" s="11" t="s">
        <v>11532</v>
      </c>
      <c r="F8124" s="6">
        <v>414718</v>
      </c>
      <c r="G8124" s="6" t="s">
        <v>11429</v>
      </c>
      <c r="H8124" s="16">
        <v>71792546.347000003</v>
      </c>
      <c r="I8124" s="12" t="s">
        <v>2817</v>
      </c>
      <c r="J8124" s="12" t="s">
        <v>11533</v>
      </c>
      <c r="K8124" s="15" t="s">
        <v>11534</v>
      </c>
      <c r="L8124" s="13" t="s">
        <v>70</v>
      </c>
      <c r="M8124" s="7">
        <v>0.51</v>
      </c>
      <c r="N8124" s="14"/>
    </row>
    <row r="8125" spans="1:14" ht="94.5">
      <c r="A8125" s="6">
        <v>8124</v>
      </c>
      <c r="B8125" s="8" t="s">
        <v>11203</v>
      </c>
      <c r="C8125" s="9" t="s">
        <v>11536</v>
      </c>
      <c r="D8125" s="10" t="s">
        <v>11537</v>
      </c>
      <c r="E8125" s="11" t="s">
        <v>11532</v>
      </c>
      <c r="F8125" s="6">
        <v>414718</v>
      </c>
      <c r="G8125" s="6" t="s">
        <v>11429</v>
      </c>
      <c r="H8125" s="16">
        <v>71792546.347000003</v>
      </c>
      <c r="I8125" s="12" t="s">
        <v>2817</v>
      </c>
      <c r="J8125" s="12" t="s">
        <v>11533</v>
      </c>
      <c r="K8125" s="15" t="s">
        <v>11534</v>
      </c>
      <c r="L8125" s="13" t="s">
        <v>70</v>
      </c>
      <c r="M8125" s="7">
        <v>0.49</v>
      </c>
      <c r="N8125" s="14"/>
    </row>
    <row r="8126" spans="1:14" ht="94.5">
      <c r="A8126" s="6">
        <v>8125</v>
      </c>
      <c r="B8126" s="8" t="s">
        <v>11203</v>
      </c>
      <c r="C8126" s="9" t="s">
        <v>11538</v>
      </c>
      <c r="D8126" s="10" t="s">
        <v>11325</v>
      </c>
      <c r="E8126" s="11" t="s">
        <v>11539</v>
      </c>
      <c r="F8126" s="6">
        <v>417046</v>
      </c>
      <c r="G8126" s="6" t="s">
        <v>11429</v>
      </c>
      <c r="H8126" s="16">
        <v>26686432.429000001</v>
      </c>
      <c r="I8126" s="12" t="s">
        <v>4326</v>
      </c>
      <c r="J8126" s="12" t="s">
        <v>11540</v>
      </c>
      <c r="K8126" s="15" t="s">
        <v>11541</v>
      </c>
      <c r="L8126" s="13" t="s">
        <v>70</v>
      </c>
      <c r="M8126" s="7">
        <v>1</v>
      </c>
      <c r="N8126" s="14"/>
    </row>
    <row r="8127" spans="1:14" ht="107.25">
      <c r="A8127" s="6">
        <v>8126</v>
      </c>
      <c r="B8127" s="8" t="s">
        <v>11203</v>
      </c>
      <c r="C8127" s="9" t="s">
        <v>11542</v>
      </c>
      <c r="D8127" s="10" t="s">
        <v>11543</v>
      </c>
      <c r="E8127" s="11" t="s">
        <v>11539</v>
      </c>
      <c r="F8127" s="6">
        <v>417046</v>
      </c>
      <c r="G8127" s="6" t="s">
        <v>11429</v>
      </c>
      <c r="H8127" s="16">
        <v>26686432.429000001</v>
      </c>
      <c r="I8127" s="12" t="s">
        <v>4326</v>
      </c>
      <c r="J8127" s="12" t="s">
        <v>11540</v>
      </c>
      <c r="K8127" s="15" t="s">
        <v>11541</v>
      </c>
      <c r="L8127" s="13" t="s">
        <v>70</v>
      </c>
      <c r="M8127" s="7">
        <v>0.51</v>
      </c>
      <c r="N8127" s="14"/>
    </row>
    <row r="8128" spans="1:14" ht="94.5">
      <c r="A8128" s="6">
        <v>8127</v>
      </c>
      <c r="B8128" s="8" t="s">
        <v>11203</v>
      </c>
      <c r="C8128" s="9" t="s">
        <v>11544</v>
      </c>
      <c r="D8128" s="10" t="s">
        <v>11545</v>
      </c>
      <c r="E8128" s="11" t="s">
        <v>11539</v>
      </c>
      <c r="F8128" s="6">
        <v>417046</v>
      </c>
      <c r="G8128" s="6" t="s">
        <v>11429</v>
      </c>
      <c r="H8128" s="16">
        <v>26686432.429000001</v>
      </c>
      <c r="I8128" s="12" t="s">
        <v>4326</v>
      </c>
      <c r="J8128" s="12" t="s">
        <v>11540</v>
      </c>
      <c r="K8128" s="15" t="s">
        <v>11541</v>
      </c>
      <c r="L8128" s="13" t="s">
        <v>70</v>
      </c>
      <c r="M8128" s="7">
        <v>0.49</v>
      </c>
      <c r="N8128" s="14"/>
    </row>
    <row r="8129" spans="1:14" ht="157.5">
      <c r="A8129" s="6">
        <v>8128</v>
      </c>
      <c r="B8129" s="8" t="s">
        <v>11203</v>
      </c>
      <c r="C8129" s="9" t="s">
        <v>11546</v>
      </c>
      <c r="D8129" s="10" t="s">
        <v>11325</v>
      </c>
      <c r="E8129" s="11" t="s">
        <v>11547</v>
      </c>
      <c r="F8129" s="6">
        <v>417047</v>
      </c>
      <c r="G8129" s="6" t="s">
        <v>11429</v>
      </c>
      <c r="H8129" s="16">
        <v>22448264.559999999</v>
      </c>
      <c r="I8129" s="12"/>
      <c r="J8129" s="12" t="s">
        <v>11540</v>
      </c>
      <c r="K8129" s="15" t="s">
        <v>11548</v>
      </c>
      <c r="L8129" s="13" t="s">
        <v>70</v>
      </c>
      <c r="M8129" s="7">
        <v>1</v>
      </c>
      <c r="N8129" s="14"/>
    </row>
    <row r="8130" spans="1:14" ht="157.5">
      <c r="A8130" s="6">
        <v>8129</v>
      </c>
      <c r="B8130" s="8" t="s">
        <v>11203</v>
      </c>
      <c r="C8130" s="9" t="s">
        <v>11549</v>
      </c>
      <c r="D8130" s="10" t="s">
        <v>11543</v>
      </c>
      <c r="E8130" s="11" t="s">
        <v>11547</v>
      </c>
      <c r="F8130" s="6">
        <v>417047</v>
      </c>
      <c r="G8130" s="6" t="s">
        <v>11429</v>
      </c>
      <c r="H8130" s="16">
        <v>22448264.559999999</v>
      </c>
      <c r="I8130" s="12"/>
      <c r="J8130" s="12" t="s">
        <v>11540</v>
      </c>
      <c r="K8130" s="15" t="s">
        <v>11548</v>
      </c>
      <c r="L8130" s="13" t="s">
        <v>70</v>
      </c>
      <c r="M8130" s="7">
        <v>0.51</v>
      </c>
      <c r="N8130" s="14"/>
    </row>
    <row r="8131" spans="1:14" ht="157.5">
      <c r="A8131" s="6">
        <v>8130</v>
      </c>
      <c r="B8131" s="8" t="s">
        <v>11203</v>
      </c>
      <c r="C8131" s="9" t="s">
        <v>11550</v>
      </c>
      <c r="D8131" s="10" t="s">
        <v>11545</v>
      </c>
      <c r="E8131" s="11" t="s">
        <v>11547</v>
      </c>
      <c r="F8131" s="6">
        <v>417047</v>
      </c>
      <c r="G8131" s="6" t="s">
        <v>11429</v>
      </c>
      <c r="H8131" s="16">
        <v>22448264.559999999</v>
      </c>
      <c r="I8131" s="12"/>
      <c r="J8131" s="12" t="s">
        <v>11540</v>
      </c>
      <c r="K8131" s="15" t="s">
        <v>11548</v>
      </c>
      <c r="L8131" s="13" t="s">
        <v>70</v>
      </c>
      <c r="M8131" s="7"/>
      <c r="N8131" s="14"/>
    </row>
    <row r="8132" spans="1:14" ht="94.5">
      <c r="A8132" s="6">
        <v>8131</v>
      </c>
      <c r="B8132" s="8" t="s">
        <v>11203</v>
      </c>
      <c r="C8132" s="9" t="s">
        <v>11551</v>
      </c>
      <c r="D8132" s="10" t="s">
        <v>11438</v>
      </c>
      <c r="E8132" s="11" t="s">
        <v>11552</v>
      </c>
      <c r="F8132" s="6">
        <v>445937</v>
      </c>
      <c r="G8132" s="6" t="s">
        <v>11429</v>
      </c>
      <c r="H8132" s="16">
        <v>24831688.579999998</v>
      </c>
      <c r="I8132" s="12" t="s">
        <v>824</v>
      </c>
      <c r="J8132" s="12" t="s">
        <v>161</v>
      </c>
      <c r="K8132" s="15"/>
      <c r="L8132" s="13" t="s">
        <v>70</v>
      </c>
      <c r="M8132" s="7">
        <v>1</v>
      </c>
      <c r="N8132" s="14"/>
    </row>
    <row r="8133" spans="1:14" ht="94.5">
      <c r="A8133" s="6">
        <v>8132</v>
      </c>
      <c r="B8133" s="8" t="s">
        <v>11203</v>
      </c>
      <c r="C8133" s="9" t="s">
        <v>11553</v>
      </c>
      <c r="D8133" s="10" t="s">
        <v>11323</v>
      </c>
      <c r="E8133" s="11" t="s">
        <v>11552</v>
      </c>
      <c r="F8133" s="6">
        <v>445937</v>
      </c>
      <c r="G8133" s="6" t="s">
        <v>11429</v>
      </c>
      <c r="H8133" s="16">
        <v>24831688.579999998</v>
      </c>
      <c r="I8133" s="12" t="s">
        <v>824</v>
      </c>
      <c r="J8133" s="12" t="s">
        <v>161</v>
      </c>
      <c r="K8133" s="15"/>
      <c r="L8133" s="13" t="s">
        <v>70</v>
      </c>
      <c r="M8133" s="7">
        <v>0.51</v>
      </c>
      <c r="N8133" s="14"/>
    </row>
    <row r="8134" spans="1:14" ht="94.5">
      <c r="A8134" s="6">
        <v>8133</v>
      </c>
      <c r="B8134" s="8" t="s">
        <v>11203</v>
      </c>
      <c r="C8134" s="9" t="s">
        <v>11554</v>
      </c>
      <c r="D8134" s="10" t="s">
        <v>11444</v>
      </c>
      <c r="E8134" s="11" t="s">
        <v>11552</v>
      </c>
      <c r="F8134" s="6">
        <v>445937</v>
      </c>
      <c r="G8134" s="6" t="s">
        <v>11429</v>
      </c>
      <c r="H8134" s="16">
        <v>24831688.579999998</v>
      </c>
      <c r="I8134" s="12" t="s">
        <v>824</v>
      </c>
      <c r="J8134" s="12" t="s">
        <v>161</v>
      </c>
      <c r="K8134" s="15"/>
      <c r="L8134" s="13" t="s">
        <v>70</v>
      </c>
      <c r="M8134" s="7">
        <v>0.49</v>
      </c>
      <c r="N8134" s="14"/>
    </row>
    <row r="8135" spans="1:14" ht="63">
      <c r="A8135" s="6">
        <v>8134</v>
      </c>
      <c r="B8135" s="8" t="s">
        <v>11203</v>
      </c>
      <c r="C8135" s="9" t="s">
        <v>11555</v>
      </c>
      <c r="D8135" s="10" t="s">
        <v>11556</v>
      </c>
      <c r="E8135" s="11" t="s">
        <v>11557</v>
      </c>
      <c r="F8135" s="6">
        <v>446498</v>
      </c>
      <c r="G8135" s="6" t="s">
        <v>11429</v>
      </c>
      <c r="H8135" s="16">
        <v>17009987.449999999</v>
      </c>
      <c r="I8135" s="12" t="s">
        <v>824</v>
      </c>
      <c r="J8135" s="12" t="s">
        <v>2785</v>
      </c>
      <c r="K8135" s="15" t="s">
        <v>11558</v>
      </c>
      <c r="L8135" s="13" t="s">
        <v>14</v>
      </c>
      <c r="M8135" s="7">
        <v>1</v>
      </c>
      <c r="N8135" s="14"/>
    </row>
    <row r="8136" spans="1:14" ht="72.75">
      <c r="A8136" s="6">
        <v>8135</v>
      </c>
      <c r="B8136" s="8" t="s">
        <v>11203</v>
      </c>
      <c r="C8136" s="9" t="s">
        <v>11559</v>
      </c>
      <c r="D8136" s="10" t="s">
        <v>11560</v>
      </c>
      <c r="E8136" s="11" t="s">
        <v>11561</v>
      </c>
      <c r="F8136" s="6">
        <v>445939</v>
      </c>
      <c r="G8136" s="6" t="s">
        <v>11429</v>
      </c>
      <c r="H8136" s="16">
        <v>12632525</v>
      </c>
      <c r="I8136" s="12" t="s">
        <v>11562</v>
      </c>
      <c r="J8136" s="12" t="s">
        <v>535</v>
      </c>
      <c r="K8136" s="15"/>
      <c r="L8136" s="13" t="s">
        <v>14</v>
      </c>
      <c r="M8136" s="7">
        <v>1</v>
      </c>
      <c r="N8136" s="14"/>
    </row>
    <row r="8137" spans="1:14" ht="75.75">
      <c r="A8137" s="6">
        <v>8136</v>
      </c>
      <c r="B8137" s="8" t="s">
        <v>11203</v>
      </c>
      <c r="C8137" s="9" t="s">
        <v>11563</v>
      </c>
      <c r="D8137" s="10" t="s">
        <v>11564</v>
      </c>
      <c r="E8137" s="11" t="s">
        <v>11565</v>
      </c>
      <c r="F8137" s="6">
        <v>448051</v>
      </c>
      <c r="G8137" s="6" t="s">
        <v>11429</v>
      </c>
      <c r="H8137" s="16">
        <v>24909790.170000002</v>
      </c>
      <c r="I8137" s="12" t="s">
        <v>824</v>
      </c>
      <c r="J8137" s="12" t="s">
        <v>11448</v>
      </c>
      <c r="K8137" s="15"/>
      <c r="L8137" s="13" t="s">
        <v>14</v>
      </c>
      <c r="M8137" s="7">
        <v>1</v>
      </c>
      <c r="N8137" s="14"/>
    </row>
    <row r="8138" spans="1:14" ht="72.75">
      <c r="A8138" s="6">
        <v>8137</v>
      </c>
      <c r="B8138" s="8" t="s">
        <v>11203</v>
      </c>
      <c r="C8138" s="9" t="s">
        <v>11566</v>
      </c>
      <c r="D8138" s="10" t="s">
        <v>11312</v>
      </c>
      <c r="E8138" s="11" t="s">
        <v>11567</v>
      </c>
      <c r="F8138" s="6">
        <v>448052</v>
      </c>
      <c r="G8138" s="6" t="s">
        <v>11429</v>
      </c>
      <c r="H8138" s="16">
        <v>17060143.967999998</v>
      </c>
      <c r="I8138" s="12" t="s">
        <v>824</v>
      </c>
      <c r="J8138" s="12" t="s">
        <v>161</v>
      </c>
      <c r="K8138" s="15"/>
      <c r="L8138" s="13" t="s">
        <v>14</v>
      </c>
      <c r="M8138" s="7">
        <v>1</v>
      </c>
      <c r="N8138" s="14"/>
    </row>
    <row r="8139" spans="1:14" ht="88.5">
      <c r="A8139" s="6">
        <v>8138</v>
      </c>
      <c r="B8139" s="8" t="s">
        <v>11203</v>
      </c>
      <c r="C8139" s="9" t="s">
        <v>11568</v>
      </c>
      <c r="D8139" s="10" t="s">
        <v>11569</v>
      </c>
      <c r="E8139" s="11" t="s">
        <v>11570</v>
      </c>
      <c r="F8139" s="6">
        <v>448053</v>
      </c>
      <c r="G8139" s="6" t="s">
        <v>11429</v>
      </c>
      <c r="H8139" s="16">
        <v>10059909.1</v>
      </c>
      <c r="I8139" s="12" t="s">
        <v>11571</v>
      </c>
      <c r="J8139" s="12" t="s">
        <v>267</v>
      </c>
      <c r="K8139" s="15" t="s">
        <v>11075</v>
      </c>
      <c r="L8139" s="13" t="s">
        <v>14</v>
      </c>
      <c r="M8139" s="7">
        <v>1</v>
      </c>
      <c r="N8139" s="14"/>
    </row>
    <row r="8140" spans="1:14" ht="72.75">
      <c r="A8140" s="6">
        <v>8139</v>
      </c>
      <c r="B8140" s="8" t="s">
        <v>11203</v>
      </c>
      <c r="C8140" s="9" t="s">
        <v>11572</v>
      </c>
      <c r="D8140" s="10" t="s">
        <v>11573</v>
      </c>
      <c r="E8140" s="11" t="s">
        <v>11574</v>
      </c>
      <c r="F8140" s="6">
        <v>448054</v>
      </c>
      <c r="G8140" s="6" t="s">
        <v>11429</v>
      </c>
      <c r="H8140" s="16">
        <v>6654935</v>
      </c>
      <c r="I8140" s="12" t="s">
        <v>233</v>
      </c>
      <c r="J8140" s="12" t="s">
        <v>156</v>
      </c>
      <c r="K8140" s="15" t="s">
        <v>11575</v>
      </c>
      <c r="L8140" s="13" t="s">
        <v>14</v>
      </c>
      <c r="M8140" s="7">
        <v>1</v>
      </c>
      <c r="N8140" s="14"/>
    </row>
    <row r="8141" spans="1:14" ht="110.25">
      <c r="A8141" s="6">
        <v>8140</v>
      </c>
      <c r="B8141" s="8" t="s">
        <v>11203</v>
      </c>
      <c r="C8141" s="9" t="s">
        <v>11576</v>
      </c>
      <c r="D8141" s="10" t="s">
        <v>11577</v>
      </c>
      <c r="E8141" s="11" t="s">
        <v>11578</v>
      </c>
      <c r="F8141" s="6">
        <v>485645</v>
      </c>
      <c r="G8141" s="6" t="s">
        <v>11429</v>
      </c>
      <c r="H8141" s="16">
        <v>12668598.265000001</v>
      </c>
      <c r="I8141" s="12" t="s">
        <v>99</v>
      </c>
      <c r="J8141" s="12" t="s">
        <v>11579</v>
      </c>
      <c r="K8141" s="15" t="s">
        <v>11580</v>
      </c>
      <c r="L8141" s="13" t="s">
        <v>14</v>
      </c>
      <c r="M8141" s="7">
        <v>1</v>
      </c>
      <c r="N8141" s="14"/>
    </row>
    <row r="8142" spans="1:14" ht="78.75">
      <c r="A8142" s="6">
        <v>8141</v>
      </c>
      <c r="B8142" s="8" t="s">
        <v>11203</v>
      </c>
      <c r="C8142" s="9" t="s">
        <v>11581</v>
      </c>
      <c r="D8142" s="10" t="s">
        <v>11582</v>
      </c>
      <c r="E8142" s="11" t="s">
        <v>11583</v>
      </c>
      <c r="F8142" s="6">
        <v>491758</v>
      </c>
      <c r="G8142" s="6" t="s">
        <v>11429</v>
      </c>
      <c r="H8142" s="16" t="s">
        <v>11584</v>
      </c>
      <c r="I8142" s="12" t="s">
        <v>4283</v>
      </c>
      <c r="J8142" s="12" t="s">
        <v>11585</v>
      </c>
      <c r="K8142" s="15" t="s">
        <v>11586</v>
      </c>
      <c r="L8142" s="13" t="s">
        <v>14</v>
      </c>
      <c r="M8142" s="7">
        <v>1</v>
      </c>
      <c r="N8142" s="14"/>
    </row>
    <row r="8143" spans="1:14" ht="107.25">
      <c r="A8143" s="6">
        <v>8142</v>
      </c>
      <c r="B8143" s="8" t="s">
        <v>11203</v>
      </c>
      <c r="C8143" s="9" t="s">
        <v>11587</v>
      </c>
      <c r="D8143" s="10" t="s">
        <v>11438</v>
      </c>
      <c r="E8143" s="11" t="s">
        <v>11588</v>
      </c>
      <c r="F8143" s="6">
        <v>365799</v>
      </c>
      <c r="G8143" s="6" t="s">
        <v>11589</v>
      </c>
      <c r="H8143" s="16">
        <v>179.77</v>
      </c>
      <c r="I8143" s="12" t="s">
        <v>11590</v>
      </c>
      <c r="J8143" s="12" t="s">
        <v>11591</v>
      </c>
      <c r="K8143" s="15"/>
      <c r="L8143" s="13" t="s">
        <v>70</v>
      </c>
      <c r="M8143" s="7">
        <v>1</v>
      </c>
      <c r="N8143" s="14"/>
    </row>
    <row r="8144" spans="1:14" ht="78.75">
      <c r="A8144" s="6">
        <v>8143</v>
      </c>
      <c r="B8144" s="8" t="s">
        <v>11203</v>
      </c>
      <c r="C8144" s="9" t="s">
        <v>11592</v>
      </c>
      <c r="D8144" s="10" t="s">
        <v>11312</v>
      </c>
      <c r="E8144" s="11" t="s">
        <v>11588</v>
      </c>
      <c r="F8144" s="6">
        <v>365799</v>
      </c>
      <c r="G8144" s="6" t="s">
        <v>11589</v>
      </c>
      <c r="H8144" s="16">
        <v>179.77</v>
      </c>
      <c r="I8144" s="12" t="s">
        <v>11590</v>
      </c>
      <c r="J8144" s="12" t="s">
        <v>11591</v>
      </c>
      <c r="K8144" s="15"/>
      <c r="L8144" s="13" t="s">
        <v>70</v>
      </c>
      <c r="M8144" s="7">
        <v>0.51</v>
      </c>
      <c r="N8144" s="14"/>
    </row>
    <row r="8145" spans="1:14" ht="78.75">
      <c r="A8145" s="6">
        <v>8144</v>
      </c>
      <c r="B8145" s="8" t="s">
        <v>11203</v>
      </c>
      <c r="C8145" s="9" t="s">
        <v>11593</v>
      </c>
      <c r="D8145" s="10" t="s">
        <v>11444</v>
      </c>
      <c r="E8145" s="11" t="s">
        <v>11588</v>
      </c>
      <c r="F8145" s="6">
        <v>365799</v>
      </c>
      <c r="G8145" s="6" t="s">
        <v>11589</v>
      </c>
      <c r="H8145" s="16">
        <v>179.77</v>
      </c>
      <c r="I8145" s="12" t="s">
        <v>11590</v>
      </c>
      <c r="J8145" s="12" t="s">
        <v>11591</v>
      </c>
      <c r="K8145" s="15"/>
      <c r="L8145" s="13" t="s">
        <v>70</v>
      </c>
      <c r="M8145" s="7">
        <v>0.49</v>
      </c>
      <c r="N8145" s="14"/>
    </row>
    <row r="8146" spans="1:14" ht="88.5">
      <c r="A8146" s="6">
        <v>8145</v>
      </c>
      <c r="B8146" s="8" t="s">
        <v>11203</v>
      </c>
      <c r="C8146" s="9" t="s">
        <v>11594</v>
      </c>
      <c r="D8146" s="10" t="s">
        <v>11595</v>
      </c>
      <c r="E8146" s="11" t="s">
        <v>11596</v>
      </c>
      <c r="F8146" s="6">
        <v>594704</v>
      </c>
      <c r="G8146" s="6" t="s">
        <v>11589</v>
      </c>
      <c r="H8146" s="16">
        <v>101.92</v>
      </c>
      <c r="I8146" s="12" t="s">
        <v>4383</v>
      </c>
      <c r="J8146" s="12" t="s">
        <v>4469</v>
      </c>
      <c r="K8146" s="15"/>
      <c r="L8146" s="13" t="s">
        <v>70</v>
      </c>
      <c r="M8146" s="7">
        <v>1</v>
      </c>
      <c r="N8146" s="14"/>
    </row>
    <row r="8147" spans="1:14" ht="138.75">
      <c r="A8147" s="6">
        <v>8146</v>
      </c>
      <c r="B8147" s="8" t="s">
        <v>11203</v>
      </c>
      <c r="C8147" s="9" t="s">
        <v>11597</v>
      </c>
      <c r="D8147" s="10" t="s">
        <v>11598</v>
      </c>
      <c r="E8147" s="11" t="s">
        <v>11599</v>
      </c>
      <c r="F8147" s="6">
        <v>583998</v>
      </c>
      <c r="G8147" s="6" t="s">
        <v>11589</v>
      </c>
      <c r="H8147" s="16">
        <v>38.01</v>
      </c>
      <c r="I8147" s="12" t="s">
        <v>11600</v>
      </c>
      <c r="J8147" s="12" t="s">
        <v>11410</v>
      </c>
      <c r="K8147" s="15"/>
      <c r="L8147" s="13" t="s">
        <v>70</v>
      </c>
      <c r="M8147" s="7">
        <v>1</v>
      </c>
      <c r="N8147" s="14"/>
    </row>
    <row r="8148" spans="1:14" ht="104.25">
      <c r="A8148" s="6">
        <v>8147</v>
      </c>
      <c r="B8148" s="8" t="s">
        <v>11203</v>
      </c>
      <c r="C8148" s="9" t="s">
        <v>11601</v>
      </c>
      <c r="D8148" s="10" t="s">
        <v>11255</v>
      </c>
      <c r="E8148" s="11" t="s">
        <v>11602</v>
      </c>
      <c r="F8148" s="6">
        <v>594706</v>
      </c>
      <c r="G8148" s="6" t="s">
        <v>11589</v>
      </c>
      <c r="H8148" s="16">
        <v>93.7</v>
      </c>
      <c r="I8148" s="12" t="s">
        <v>4383</v>
      </c>
      <c r="J8148" s="12" t="s">
        <v>4469</v>
      </c>
      <c r="K8148" s="15"/>
      <c r="L8148" s="13" t="s">
        <v>70</v>
      </c>
      <c r="M8148" s="7">
        <v>1</v>
      </c>
      <c r="N8148" s="14"/>
    </row>
    <row r="8149" spans="1:14" ht="63">
      <c r="A8149" s="6">
        <v>8148</v>
      </c>
      <c r="B8149" s="8" t="s">
        <v>11203</v>
      </c>
      <c r="C8149" s="9" t="s">
        <v>11603</v>
      </c>
      <c r="D8149" s="10" t="s">
        <v>11456</v>
      </c>
      <c r="E8149" s="11" t="s">
        <v>11604</v>
      </c>
      <c r="F8149" s="6">
        <v>463825</v>
      </c>
      <c r="G8149" s="6" t="s">
        <v>11589</v>
      </c>
      <c r="H8149" s="16">
        <v>174.21</v>
      </c>
      <c r="I8149" s="12" t="s">
        <v>10594</v>
      </c>
      <c r="J8149" s="12" t="s">
        <v>11605</v>
      </c>
      <c r="K8149" s="15"/>
      <c r="L8149" s="13" t="s">
        <v>14</v>
      </c>
      <c r="M8149" s="7">
        <v>1</v>
      </c>
      <c r="N8149" s="14"/>
    </row>
    <row r="8150" spans="1:14" ht="91.5">
      <c r="A8150" s="6">
        <v>8149</v>
      </c>
      <c r="B8150" s="8" t="s">
        <v>11203</v>
      </c>
      <c r="C8150" s="9" t="s">
        <v>11606</v>
      </c>
      <c r="D8150" s="10" t="s">
        <v>11607</v>
      </c>
      <c r="E8150" s="11" t="s">
        <v>11608</v>
      </c>
      <c r="F8150" s="6">
        <v>594709</v>
      </c>
      <c r="G8150" s="6" t="s">
        <v>11589</v>
      </c>
      <c r="H8150" s="16">
        <v>85.69</v>
      </c>
      <c r="I8150" s="12" t="s">
        <v>4551</v>
      </c>
      <c r="J8150" s="12" t="s">
        <v>11609</v>
      </c>
      <c r="K8150" s="15"/>
      <c r="L8150" s="13" t="s">
        <v>14</v>
      </c>
      <c r="M8150" s="7">
        <v>1</v>
      </c>
      <c r="N8150" s="14"/>
    </row>
    <row r="8151" spans="1:14" ht="94.5">
      <c r="A8151" s="6">
        <v>8150</v>
      </c>
      <c r="B8151" s="8" t="s">
        <v>11203</v>
      </c>
      <c r="C8151" s="9" t="s">
        <v>11610</v>
      </c>
      <c r="D8151" s="10" t="s">
        <v>11569</v>
      </c>
      <c r="E8151" s="11" t="s">
        <v>11611</v>
      </c>
      <c r="F8151" s="6">
        <v>402912</v>
      </c>
      <c r="G8151" s="6" t="s">
        <v>11589</v>
      </c>
      <c r="H8151" s="16">
        <v>41</v>
      </c>
      <c r="I8151" s="12" t="s">
        <v>141</v>
      </c>
      <c r="J8151" s="12" t="s">
        <v>4338</v>
      </c>
      <c r="K8151" s="15" t="s">
        <v>11612</v>
      </c>
      <c r="L8151" s="13" t="s">
        <v>14</v>
      </c>
      <c r="M8151" s="7">
        <v>1</v>
      </c>
      <c r="N8151" s="14"/>
    </row>
    <row r="8152" spans="1:14" ht="94.5">
      <c r="A8152" s="6">
        <v>8151</v>
      </c>
      <c r="B8152" s="8" t="s">
        <v>11203</v>
      </c>
      <c r="C8152" s="9" t="s">
        <v>11613</v>
      </c>
      <c r="D8152" s="10" t="s">
        <v>11456</v>
      </c>
      <c r="E8152" s="11" t="s">
        <v>11614</v>
      </c>
      <c r="F8152" s="6">
        <v>594703</v>
      </c>
      <c r="G8152" s="6" t="s">
        <v>11589</v>
      </c>
      <c r="H8152" s="16">
        <v>117.47</v>
      </c>
      <c r="I8152" s="12" t="s">
        <v>4349</v>
      </c>
      <c r="J8152" s="12" t="s">
        <v>11615</v>
      </c>
      <c r="K8152" s="15"/>
      <c r="L8152" s="13" t="s">
        <v>14</v>
      </c>
      <c r="M8152" s="7">
        <v>1</v>
      </c>
      <c r="N8152" s="14"/>
    </row>
    <row r="8153" spans="1:14" ht="63">
      <c r="A8153" s="6">
        <v>8152</v>
      </c>
      <c r="B8153" s="8" t="s">
        <v>11203</v>
      </c>
      <c r="C8153" s="9" t="s">
        <v>11616</v>
      </c>
      <c r="D8153" s="10" t="s">
        <v>11617</v>
      </c>
      <c r="E8153" s="11" t="s">
        <v>11618</v>
      </c>
      <c r="F8153" s="6">
        <v>463816</v>
      </c>
      <c r="G8153" s="6" t="s">
        <v>11589</v>
      </c>
      <c r="H8153" s="16">
        <v>0.57999999999999996</v>
      </c>
      <c r="I8153" s="12" t="s">
        <v>11619</v>
      </c>
      <c r="J8153" s="12" t="s">
        <v>11620</v>
      </c>
      <c r="K8153" s="15" t="s">
        <v>11621</v>
      </c>
      <c r="L8153" s="13" t="s">
        <v>14</v>
      </c>
      <c r="M8153" s="7">
        <v>1</v>
      </c>
      <c r="N8153" s="14"/>
    </row>
    <row r="8154" spans="1:14" ht="75.75">
      <c r="A8154" s="6">
        <v>8153</v>
      </c>
      <c r="B8154" s="8" t="s">
        <v>11203</v>
      </c>
      <c r="C8154" s="9" t="s">
        <v>11622</v>
      </c>
      <c r="D8154" s="10" t="s">
        <v>11623</v>
      </c>
      <c r="E8154" s="11" t="s">
        <v>11624</v>
      </c>
      <c r="F8154" s="6">
        <v>370009</v>
      </c>
      <c r="G8154" s="6" t="s">
        <v>11589</v>
      </c>
      <c r="H8154" s="16">
        <v>112.19</v>
      </c>
      <c r="I8154" s="12" t="s">
        <v>245</v>
      </c>
      <c r="J8154" s="12" t="s">
        <v>11625</v>
      </c>
      <c r="K8154" s="15" t="s">
        <v>11626</v>
      </c>
      <c r="L8154" s="13" t="s">
        <v>14</v>
      </c>
      <c r="M8154" s="7">
        <v>1</v>
      </c>
      <c r="N8154" s="14"/>
    </row>
    <row r="8155" spans="1:14" ht="75.75">
      <c r="A8155" s="6">
        <v>8154</v>
      </c>
      <c r="B8155" s="8" t="s">
        <v>11203</v>
      </c>
      <c r="C8155" s="9" t="s">
        <v>11627</v>
      </c>
      <c r="D8155" s="10" t="s">
        <v>11628</v>
      </c>
      <c r="E8155" s="11" t="s">
        <v>11629</v>
      </c>
      <c r="F8155" s="6">
        <v>463817</v>
      </c>
      <c r="G8155" s="6" t="s">
        <v>11589</v>
      </c>
      <c r="H8155" s="16">
        <v>63.9</v>
      </c>
      <c r="I8155" s="12" t="s">
        <v>11619</v>
      </c>
      <c r="J8155" s="12" t="s">
        <v>11620</v>
      </c>
      <c r="K8155" s="15"/>
      <c r="L8155" s="13" t="s">
        <v>14</v>
      </c>
      <c r="M8155" s="7">
        <v>1</v>
      </c>
      <c r="N8155" s="14"/>
    </row>
    <row r="8156" spans="1:14" ht="60">
      <c r="A8156" s="6">
        <v>8155</v>
      </c>
      <c r="B8156" s="8" t="s">
        <v>11203</v>
      </c>
      <c r="C8156" s="9" t="s">
        <v>11630</v>
      </c>
      <c r="D8156" s="10" t="s">
        <v>11631</v>
      </c>
      <c r="E8156" s="11" t="s">
        <v>11632</v>
      </c>
      <c r="F8156" s="6">
        <v>463823</v>
      </c>
      <c r="G8156" s="6" t="s">
        <v>11589</v>
      </c>
      <c r="H8156" s="16">
        <v>122</v>
      </c>
      <c r="I8156" s="12" t="s">
        <v>11633</v>
      </c>
      <c r="J8156" s="12" t="s">
        <v>11520</v>
      </c>
      <c r="K8156" s="15"/>
      <c r="L8156" s="13" t="s">
        <v>14</v>
      </c>
      <c r="M8156" s="7">
        <v>1</v>
      </c>
      <c r="N8156" s="14"/>
    </row>
    <row r="8157" spans="1:14" ht="60">
      <c r="A8157" s="6">
        <v>8156</v>
      </c>
      <c r="B8157" s="8" t="s">
        <v>11203</v>
      </c>
      <c r="C8157" s="9" t="s">
        <v>11634</v>
      </c>
      <c r="D8157" s="10" t="s">
        <v>11635</v>
      </c>
      <c r="E8157" s="11" t="s">
        <v>11636</v>
      </c>
      <c r="F8157" s="6">
        <v>463826</v>
      </c>
      <c r="G8157" s="6" t="s">
        <v>11589</v>
      </c>
      <c r="H8157" s="16">
        <v>78.489999999999995</v>
      </c>
      <c r="I8157" s="12" t="s">
        <v>11637</v>
      </c>
      <c r="J8157" s="12" t="s">
        <v>11638</v>
      </c>
      <c r="K8157" s="15"/>
      <c r="L8157" s="13" t="s">
        <v>14</v>
      </c>
      <c r="M8157" s="7">
        <v>1</v>
      </c>
      <c r="N8157" s="14"/>
    </row>
    <row r="8158" spans="1:14" ht="138.75">
      <c r="A8158" s="6">
        <v>8157</v>
      </c>
      <c r="B8158" s="8" t="s">
        <v>11203</v>
      </c>
      <c r="C8158" s="9" t="s">
        <v>11639</v>
      </c>
      <c r="D8158" s="10" t="s">
        <v>11640</v>
      </c>
      <c r="E8158" s="11" t="s">
        <v>11641</v>
      </c>
      <c r="F8158" s="6">
        <v>584003</v>
      </c>
      <c r="G8158" s="6" t="s">
        <v>11589</v>
      </c>
      <c r="H8158" s="16">
        <v>56.26</v>
      </c>
      <c r="I8158" s="12" t="s">
        <v>11600</v>
      </c>
      <c r="J8158" s="12" t="s">
        <v>11410</v>
      </c>
      <c r="K8158" s="15"/>
      <c r="L8158" s="13" t="s">
        <v>14</v>
      </c>
      <c r="M8158" s="7">
        <v>1</v>
      </c>
      <c r="N8158" s="14"/>
    </row>
    <row r="8159" spans="1:14" ht="94.5">
      <c r="A8159" s="6">
        <v>8158</v>
      </c>
      <c r="B8159" s="8" t="s">
        <v>11203</v>
      </c>
      <c r="C8159" s="9" t="s">
        <v>11642</v>
      </c>
      <c r="D8159" s="10" t="s">
        <v>11643</v>
      </c>
      <c r="E8159" s="11" t="s">
        <v>11644</v>
      </c>
      <c r="F8159" s="6">
        <v>549668</v>
      </c>
      <c r="G8159" s="6" t="s">
        <v>11589</v>
      </c>
      <c r="H8159" s="16">
        <v>67.25</v>
      </c>
      <c r="I8159" s="12" t="s">
        <v>11294</v>
      </c>
      <c r="J8159" s="12" t="s">
        <v>11645</v>
      </c>
      <c r="K8159" s="15"/>
      <c r="L8159" s="13" t="s">
        <v>14</v>
      </c>
      <c r="M8159" s="7">
        <v>1</v>
      </c>
      <c r="N8159" s="14"/>
    </row>
    <row r="8160" spans="1:14" ht="94.5">
      <c r="A8160" s="6">
        <v>8159</v>
      </c>
      <c r="B8160" s="8" t="s">
        <v>11203</v>
      </c>
      <c r="C8160" s="9" t="s">
        <v>11646</v>
      </c>
      <c r="D8160" s="10" t="s">
        <v>11647</v>
      </c>
      <c r="E8160" s="11" t="s">
        <v>11648</v>
      </c>
      <c r="F8160" s="6">
        <v>542032</v>
      </c>
      <c r="G8160" s="6" t="s">
        <v>11589</v>
      </c>
      <c r="H8160" s="16">
        <v>105.44</v>
      </c>
      <c r="I8160" s="12" t="s">
        <v>21</v>
      </c>
      <c r="J8160" s="12" t="s">
        <v>11649</v>
      </c>
      <c r="K8160" s="15" t="s">
        <v>11650</v>
      </c>
      <c r="L8160" s="13" t="s">
        <v>14</v>
      </c>
      <c r="M8160" s="7">
        <v>1</v>
      </c>
      <c r="N8160" s="14"/>
    </row>
    <row r="8161" spans="1:14" ht="63">
      <c r="A8161" s="6">
        <v>8160</v>
      </c>
      <c r="B8161" s="8" t="s">
        <v>11203</v>
      </c>
      <c r="C8161" s="9" t="s">
        <v>11651</v>
      </c>
      <c r="D8161" s="10" t="s">
        <v>11312</v>
      </c>
      <c r="E8161" s="11" t="s">
        <v>11652</v>
      </c>
      <c r="F8161" s="6">
        <v>463828</v>
      </c>
      <c r="G8161" s="6" t="s">
        <v>11589</v>
      </c>
      <c r="H8161" s="16">
        <v>125.15</v>
      </c>
      <c r="I8161" s="12" t="s">
        <v>2853</v>
      </c>
      <c r="J8161" s="12" t="s">
        <v>11653</v>
      </c>
      <c r="K8161" s="15"/>
      <c r="L8161" s="13" t="s">
        <v>14</v>
      </c>
      <c r="M8161" s="7">
        <v>1</v>
      </c>
      <c r="N8161" s="14"/>
    </row>
    <row r="8162" spans="1:14" ht="75.75">
      <c r="A8162" s="6">
        <v>8161</v>
      </c>
      <c r="B8162" s="8" t="s">
        <v>11203</v>
      </c>
      <c r="C8162" s="9" t="s">
        <v>11654</v>
      </c>
      <c r="D8162" s="10" t="s">
        <v>11655</v>
      </c>
      <c r="E8162" s="11" t="s">
        <v>11656</v>
      </c>
      <c r="F8162" s="6">
        <v>463818</v>
      </c>
      <c r="G8162" s="6" t="s">
        <v>11589</v>
      </c>
      <c r="H8162" s="16">
        <v>53.94</v>
      </c>
      <c r="I8162" s="12" t="s">
        <v>11637</v>
      </c>
      <c r="J8162" s="12" t="s">
        <v>11620</v>
      </c>
      <c r="K8162" s="15" t="s">
        <v>11657</v>
      </c>
      <c r="L8162" s="13" t="s">
        <v>14</v>
      </c>
      <c r="M8162" s="7">
        <v>1</v>
      </c>
      <c r="N8162" s="14"/>
    </row>
    <row r="8163" spans="1:14" ht="91.5">
      <c r="A8163" s="6">
        <v>8162</v>
      </c>
      <c r="B8163" s="8" t="s">
        <v>11203</v>
      </c>
      <c r="C8163" s="9" t="s">
        <v>11658</v>
      </c>
      <c r="D8163" s="10" t="s">
        <v>11659</v>
      </c>
      <c r="E8163" s="11" t="s">
        <v>11660</v>
      </c>
      <c r="F8163" s="6">
        <v>463819</v>
      </c>
      <c r="G8163" s="6" t="s">
        <v>11589</v>
      </c>
      <c r="H8163" s="16">
        <v>29.15</v>
      </c>
      <c r="I8163" s="12" t="s">
        <v>11637</v>
      </c>
      <c r="J8163" s="12" t="s">
        <v>11620</v>
      </c>
      <c r="K8163" s="15" t="s">
        <v>11661</v>
      </c>
      <c r="L8163" s="13" t="s">
        <v>14</v>
      </c>
      <c r="M8163" s="7">
        <v>1</v>
      </c>
      <c r="N8163" s="14"/>
    </row>
    <row r="8164" spans="1:14" ht="75.75">
      <c r="A8164" s="6">
        <v>8163</v>
      </c>
      <c r="B8164" s="8" t="s">
        <v>11203</v>
      </c>
      <c r="C8164" s="9" t="s">
        <v>11662</v>
      </c>
      <c r="D8164" s="10" t="s">
        <v>11663</v>
      </c>
      <c r="E8164" s="11" t="s">
        <v>11664</v>
      </c>
      <c r="F8164" s="6">
        <v>463820</v>
      </c>
      <c r="G8164" s="6" t="s">
        <v>11589</v>
      </c>
      <c r="H8164" s="16">
        <v>80.400000000000006</v>
      </c>
      <c r="I8164" s="12" t="s">
        <v>11637</v>
      </c>
      <c r="J8164" s="12" t="s">
        <v>11620</v>
      </c>
      <c r="K8164" s="15" t="s">
        <v>11665</v>
      </c>
      <c r="L8164" s="13" t="s">
        <v>14</v>
      </c>
      <c r="M8164" s="7">
        <v>1</v>
      </c>
      <c r="N8164" s="14"/>
    </row>
    <row r="8165" spans="1:14" ht="78.75">
      <c r="A8165" s="6">
        <v>8164</v>
      </c>
      <c r="B8165" s="8" t="s">
        <v>11203</v>
      </c>
      <c r="C8165" s="9" t="s">
        <v>11666</v>
      </c>
      <c r="D8165" s="10" t="s">
        <v>11667</v>
      </c>
      <c r="E8165" s="11" t="s">
        <v>11668</v>
      </c>
      <c r="F8165" s="6">
        <v>534444</v>
      </c>
      <c r="G8165" s="6" t="s">
        <v>11589</v>
      </c>
      <c r="H8165" s="16">
        <v>66.98</v>
      </c>
      <c r="I8165" s="12" t="s">
        <v>11415</v>
      </c>
      <c r="J8165" s="12" t="s">
        <v>11669</v>
      </c>
      <c r="K8165" s="15"/>
      <c r="L8165" s="13" t="s">
        <v>14</v>
      </c>
      <c r="M8165" s="7">
        <v>1</v>
      </c>
      <c r="N8165" s="14"/>
    </row>
    <row r="8166" spans="1:14" ht="120">
      <c r="A8166" s="6">
        <v>8165</v>
      </c>
      <c r="B8166" s="8" t="s">
        <v>11203</v>
      </c>
      <c r="C8166" s="9" t="s">
        <v>11670</v>
      </c>
      <c r="D8166" s="10" t="s">
        <v>11671</v>
      </c>
      <c r="E8166" s="11" t="s">
        <v>11672</v>
      </c>
      <c r="F8166" s="6">
        <v>594707</v>
      </c>
      <c r="G8166" s="6" t="s">
        <v>11589</v>
      </c>
      <c r="H8166" s="16">
        <v>102.55</v>
      </c>
      <c r="I8166" s="12" t="s">
        <v>4579</v>
      </c>
      <c r="J8166" s="12" t="s">
        <v>11673</v>
      </c>
      <c r="K8166" s="15"/>
      <c r="L8166" s="13" t="s">
        <v>14</v>
      </c>
      <c r="M8166" s="7">
        <v>1</v>
      </c>
      <c r="N8166" s="14"/>
    </row>
    <row r="8167" spans="1:14" ht="60">
      <c r="A8167" s="6">
        <v>8166</v>
      </c>
      <c r="B8167" s="8" t="s">
        <v>11203</v>
      </c>
      <c r="C8167" s="9" t="s">
        <v>11674</v>
      </c>
      <c r="D8167" s="10" t="s">
        <v>11675</v>
      </c>
      <c r="E8167" s="11" t="s">
        <v>11676</v>
      </c>
      <c r="F8167" s="6">
        <v>463821</v>
      </c>
      <c r="G8167" s="6" t="s">
        <v>11589</v>
      </c>
      <c r="H8167" s="16">
        <v>57.83</v>
      </c>
      <c r="I8167" s="12" t="s">
        <v>11619</v>
      </c>
      <c r="J8167" s="12" t="s">
        <v>11677</v>
      </c>
      <c r="K8167" s="15" t="s">
        <v>11678</v>
      </c>
      <c r="L8167" s="13" t="s">
        <v>14</v>
      </c>
      <c r="M8167" s="7">
        <v>1</v>
      </c>
      <c r="N8167" s="14"/>
    </row>
    <row r="8168" spans="1:14" ht="60">
      <c r="A8168" s="6">
        <v>8167</v>
      </c>
      <c r="B8168" s="8" t="s">
        <v>11203</v>
      </c>
      <c r="C8168" s="9" t="s">
        <v>11679</v>
      </c>
      <c r="D8168" s="10" t="s">
        <v>11680</v>
      </c>
      <c r="E8168" s="11" t="s">
        <v>11681</v>
      </c>
      <c r="F8168" s="6">
        <v>463822</v>
      </c>
      <c r="G8168" s="6" t="s">
        <v>11589</v>
      </c>
      <c r="H8168" s="16">
        <v>58.22</v>
      </c>
      <c r="I8168" s="12" t="s">
        <v>11637</v>
      </c>
      <c r="J8168" s="12" t="s">
        <v>596</v>
      </c>
      <c r="K8168" s="15" t="s">
        <v>11682</v>
      </c>
      <c r="L8168" s="13" t="s">
        <v>14</v>
      </c>
      <c r="M8168" s="7">
        <v>1</v>
      </c>
      <c r="N8168" s="14"/>
    </row>
    <row r="8169" spans="1:14" ht="78.75">
      <c r="A8169" s="6">
        <v>8168</v>
      </c>
      <c r="B8169" s="8" t="s">
        <v>11203</v>
      </c>
      <c r="C8169" s="9" t="s">
        <v>11683</v>
      </c>
      <c r="D8169" s="10" t="s">
        <v>11684</v>
      </c>
      <c r="E8169" s="11" t="s">
        <v>11685</v>
      </c>
      <c r="F8169" s="6">
        <v>594710</v>
      </c>
      <c r="G8169" s="6" t="s">
        <v>11589</v>
      </c>
      <c r="H8169" s="16">
        <v>53.65</v>
      </c>
      <c r="I8169" s="12" t="s">
        <v>352</v>
      </c>
      <c r="J8169" s="12" t="s">
        <v>4469</v>
      </c>
      <c r="K8169" s="15"/>
      <c r="L8169" s="13" t="s">
        <v>14</v>
      </c>
      <c r="M8169" s="7">
        <v>1</v>
      </c>
      <c r="N8169" s="14"/>
    </row>
    <row r="8170" spans="1:14" ht="94.5">
      <c r="A8170" s="6">
        <v>8169</v>
      </c>
      <c r="B8170" s="8" t="s">
        <v>11203</v>
      </c>
      <c r="C8170" s="9" t="s">
        <v>11686</v>
      </c>
      <c r="D8170" s="10" t="s">
        <v>11687</v>
      </c>
      <c r="E8170" s="11" t="s">
        <v>11688</v>
      </c>
      <c r="F8170" s="6">
        <v>463817</v>
      </c>
      <c r="G8170" s="6" t="s">
        <v>11589</v>
      </c>
      <c r="H8170" s="16">
        <v>63.9</v>
      </c>
      <c r="I8170" s="12" t="s">
        <v>11619</v>
      </c>
      <c r="J8170" s="12" t="s">
        <v>11620</v>
      </c>
      <c r="K8170" s="15" t="s">
        <v>11689</v>
      </c>
      <c r="L8170" s="13" t="s">
        <v>14</v>
      </c>
      <c r="M8170" s="7">
        <v>1</v>
      </c>
      <c r="N8170" s="14"/>
    </row>
    <row r="8171" spans="1:14" ht="91.5">
      <c r="A8171" s="6">
        <v>8170</v>
      </c>
      <c r="B8171" s="8" t="s">
        <v>11203</v>
      </c>
      <c r="C8171" s="9" t="s">
        <v>11690</v>
      </c>
      <c r="D8171" s="10" t="s">
        <v>11691</v>
      </c>
      <c r="E8171" s="11" t="s">
        <v>11692</v>
      </c>
      <c r="F8171" s="6">
        <v>583999</v>
      </c>
      <c r="G8171" s="6" t="s">
        <v>11589</v>
      </c>
      <c r="H8171" s="16">
        <v>119.7</v>
      </c>
      <c r="I8171" s="12" t="s">
        <v>11600</v>
      </c>
      <c r="J8171" s="12" t="s">
        <v>11693</v>
      </c>
      <c r="K8171" s="15"/>
      <c r="L8171" s="13" t="s">
        <v>14</v>
      </c>
      <c r="M8171" s="7">
        <v>1</v>
      </c>
      <c r="N8171" s="14"/>
    </row>
    <row r="8172" spans="1:14" ht="78.75">
      <c r="A8172" s="6">
        <v>8171</v>
      </c>
      <c r="B8172" s="8" t="s">
        <v>11203</v>
      </c>
      <c r="C8172" s="9" t="s">
        <v>11694</v>
      </c>
      <c r="D8172" s="10" t="s">
        <v>11695</v>
      </c>
      <c r="E8172" s="11" t="s">
        <v>11696</v>
      </c>
      <c r="F8172" s="6">
        <v>584004</v>
      </c>
      <c r="G8172" s="6" t="s">
        <v>11589</v>
      </c>
      <c r="H8172" s="16">
        <v>43.89</v>
      </c>
      <c r="I8172" s="12" t="s">
        <v>11697</v>
      </c>
      <c r="J8172" s="12" t="s">
        <v>11410</v>
      </c>
      <c r="K8172" s="15"/>
      <c r="L8172" s="13" t="s">
        <v>14</v>
      </c>
      <c r="M8172" s="7">
        <v>1</v>
      </c>
      <c r="N8172" s="14"/>
    </row>
    <row r="8173" spans="1:14" ht="107.25">
      <c r="A8173" s="6">
        <v>8172</v>
      </c>
      <c r="B8173" s="8" t="s">
        <v>11203</v>
      </c>
      <c r="C8173" s="9" t="s">
        <v>11698</v>
      </c>
      <c r="D8173" s="10" t="s">
        <v>11699</v>
      </c>
      <c r="E8173" s="11" t="s">
        <v>11700</v>
      </c>
      <c r="F8173" s="6">
        <v>542031</v>
      </c>
      <c r="G8173" s="6" t="s">
        <v>11589</v>
      </c>
      <c r="H8173" s="16">
        <v>76.88</v>
      </c>
      <c r="I8173" s="12" t="s">
        <v>3034</v>
      </c>
      <c r="J8173" s="12" t="s">
        <v>11379</v>
      </c>
      <c r="K8173" s="15"/>
      <c r="L8173" s="13" t="s">
        <v>14</v>
      </c>
      <c r="M8173" s="7">
        <v>1</v>
      </c>
      <c r="N8173" s="14"/>
    </row>
    <row r="8174" spans="1:14" ht="63">
      <c r="A8174" s="6">
        <v>8173</v>
      </c>
      <c r="B8174" s="8" t="s">
        <v>11203</v>
      </c>
      <c r="C8174" s="9" t="s">
        <v>11701</v>
      </c>
      <c r="D8174" s="10" t="s">
        <v>11702</v>
      </c>
      <c r="E8174" s="11" t="s">
        <v>11703</v>
      </c>
      <c r="F8174" s="6">
        <v>368007</v>
      </c>
      <c r="G8174" s="6" t="s">
        <v>11589</v>
      </c>
      <c r="H8174" s="16">
        <v>176.6</v>
      </c>
      <c r="I8174" s="12" t="s">
        <v>11704</v>
      </c>
      <c r="J8174" s="12" t="s">
        <v>497</v>
      </c>
      <c r="K8174" s="15"/>
      <c r="L8174" s="13" t="s">
        <v>14</v>
      </c>
      <c r="M8174" s="7">
        <v>1</v>
      </c>
      <c r="N8174" s="14"/>
    </row>
    <row r="8175" spans="1:14" ht="126">
      <c r="A8175" s="6">
        <v>8174</v>
      </c>
      <c r="B8175" s="8" t="s">
        <v>11203</v>
      </c>
      <c r="C8175" s="9" t="s">
        <v>11705</v>
      </c>
      <c r="D8175" s="10" t="s">
        <v>4240</v>
      </c>
      <c r="E8175" s="11" t="s">
        <v>11706</v>
      </c>
      <c r="F8175" s="6">
        <v>579305</v>
      </c>
      <c r="G8175" s="6" t="s">
        <v>11589</v>
      </c>
      <c r="H8175" s="16">
        <v>200</v>
      </c>
      <c r="I8175" s="12" t="s">
        <v>4579</v>
      </c>
      <c r="J8175" s="12" t="s">
        <v>11707</v>
      </c>
      <c r="K8175" s="15"/>
      <c r="L8175" s="13" t="s">
        <v>14</v>
      </c>
      <c r="M8175" s="7">
        <v>1</v>
      </c>
      <c r="N8175" s="14"/>
    </row>
    <row r="8176" spans="1:14" ht="110.25">
      <c r="A8176" s="6">
        <v>8175</v>
      </c>
      <c r="B8176" s="8" t="s">
        <v>11203</v>
      </c>
      <c r="C8176" s="9" t="s">
        <v>11708</v>
      </c>
      <c r="D8176" s="10" t="s">
        <v>4240</v>
      </c>
      <c r="E8176" s="11" t="s">
        <v>11709</v>
      </c>
      <c r="F8176" s="6">
        <v>579306</v>
      </c>
      <c r="G8176" s="6" t="s">
        <v>11589</v>
      </c>
      <c r="H8176" s="16">
        <v>302.39999999999998</v>
      </c>
      <c r="I8176" s="12" t="s">
        <v>4579</v>
      </c>
      <c r="J8176" s="12" t="s">
        <v>11707</v>
      </c>
      <c r="K8176" s="15"/>
      <c r="L8176" s="13" t="s">
        <v>14</v>
      </c>
      <c r="M8176" s="7">
        <v>1</v>
      </c>
      <c r="N8176" s="14"/>
    </row>
    <row r="8177" spans="1:14" ht="126">
      <c r="A8177" s="6">
        <v>8176</v>
      </c>
      <c r="B8177" s="8" t="s">
        <v>11203</v>
      </c>
      <c r="C8177" s="9" t="s">
        <v>11710</v>
      </c>
      <c r="D8177" s="10" t="s">
        <v>11711</v>
      </c>
      <c r="E8177" s="11" t="s">
        <v>11712</v>
      </c>
      <c r="F8177" s="6">
        <v>549667</v>
      </c>
      <c r="G8177" s="6" t="s">
        <v>11589</v>
      </c>
      <c r="H8177" s="16">
        <v>125.54</v>
      </c>
      <c r="I8177" s="12" t="s">
        <v>2955</v>
      </c>
      <c r="J8177" s="12" t="s">
        <v>11713</v>
      </c>
      <c r="K8177" s="15"/>
      <c r="L8177" s="13" t="s">
        <v>14</v>
      </c>
      <c r="M8177" s="7">
        <v>1</v>
      </c>
      <c r="N8177" s="14"/>
    </row>
    <row r="8178" spans="1:14" ht="72.75">
      <c r="A8178" s="6">
        <v>8177</v>
      </c>
      <c r="B8178" s="8" t="s">
        <v>11203</v>
      </c>
      <c r="C8178" s="9" t="s">
        <v>11714</v>
      </c>
      <c r="D8178" s="10" t="s">
        <v>10970</v>
      </c>
      <c r="E8178" s="11" t="s">
        <v>11715</v>
      </c>
      <c r="F8178" s="6">
        <v>241064</v>
      </c>
      <c r="G8178" s="6" t="s">
        <v>11589</v>
      </c>
      <c r="H8178" s="16">
        <v>207.46</v>
      </c>
      <c r="I8178" s="12" t="s">
        <v>421</v>
      </c>
      <c r="J8178" s="12" t="s">
        <v>4348</v>
      </c>
      <c r="K8178" s="15" t="s">
        <v>11716</v>
      </c>
      <c r="L8178" s="13" t="s">
        <v>14</v>
      </c>
      <c r="M8178" s="7">
        <v>1</v>
      </c>
      <c r="N8178" s="14"/>
    </row>
    <row r="8179" spans="1:14" ht="72.75">
      <c r="A8179" s="6">
        <v>8178</v>
      </c>
      <c r="B8179" s="8" t="s">
        <v>11203</v>
      </c>
      <c r="C8179" s="9" t="s">
        <v>11717</v>
      </c>
      <c r="D8179" s="10" t="s">
        <v>11718</v>
      </c>
      <c r="E8179" s="11" t="s">
        <v>11719</v>
      </c>
      <c r="F8179" s="6">
        <v>552021</v>
      </c>
      <c r="G8179" s="6" t="s">
        <v>4575</v>
      </c>
      <c r="H8179" s="16" t="s">
        <v>11720</v>
      </c>
      <c r="I8179" s="12" t="s">
        <v>337</v>
      </c>
      <c r="J8179" s="12" t="s">
        <v>2955</v>
      </c>
      <c r="K8179" s="15" t="s">
        <v>11721</v>
      </c>
      <c r="L8179" s="13" t="s">
        <v>14</v>
      </c>
      <c r="M8179" s="7">
        <v>1</v>
      </c>
      <c r="N8179" s="14"/>
    </row>
    <row r="8180" spans="1:14" ht="107.25">
      <c r="A8180" s="6">
        <v>8179</v>
      </c>
      <c r="B8180" s="8" t="s">
        <v>11203</v>
      </c>
      <c r="C8180" s="9" t="s">
        <v>11722</v>
      </c>
      <c r="D8180" s="10" t="s">
        <v>11723</v>
      </c>
      <c r="E8180" s="11" t="s">
        <v>11724</v>
      </c>
      <c r="F8180" s="6">
        <v>526116</v>
      </c>
      <c r="G8180" s="6" t="s">
        <v>4575</v>
      </c>
      <c r="H8180" s="16" t="s">
        <v>11725</v>
      </c>
      <c r="I8180" s="12" t="s">
        <v>11528</v>
      </c>
      <c r="J8180" s="12" t="s">
        <v>11726</v>
      </c>
      <c r="K8180" s="15" t="s">
        <v>11727</v>
      </c>
      <c r="L8180" s="13" t="s">
        <v>70</v>
      </c>
      <c r="M8180" s="7">
        <v>1</v>
      </c>
      <c r="N8180" s="14"/>
    </row>
    <row r="8181" spans="1:14" ht="104.25">
      <c r="A8181" s="6">
        <v>8180</v>
      </c>
      <c r="B8181" s="8" t="s">
        <v>11203</v>
      </c>
      <c r="C8181" s="9" t="s">
        <v>11728</v>
      </c>
      <c r="D8181" s="10" t="s">
        <v>6433</v>
      </c>
      <c r="E8181" s="11" t="s">
        <v>11724</v>
      </c>
      <c r="F8181" s="6">
        <v>526116</v>
      </c>
      <c r="G8181" s="6" t="s">
        <v>4575</v>
      </c>
      <c r="H8181" s="16" t="s">
        <v>11725</v>
      </c>
      <c r="I8181" s="12" t="s">
        <v>11528</v>
      </c>
      <c r="J8181" s="12" t="s">
        <v>11726</v>
      </c>
      <c r="K8181" s="15" t="s">
        <v>11727</v>
      </c>
      <c r="L8181" s="13" t="s">
        <v>70</v>
      </c>
      <c r="M8181" s="7">
        <v>0.75</v>
      </c>
      <c r="N8181" s="14"/>
    </row>
    <row r="8182" spans="1:14" ht="88.5">
      <c r="A8182" s="6">
        <v>8181</v>
      </c>
      <c r="B8182" s="8" t="s">
        <v>11203</v>
      </c>
      <c r="C8182" s="9" t="s">
        <v>11729</v>
      </c>
      <c r="D8182" s="10" t="s">
        <v>4242</v>
      </c>
      <c r="E8182" s="11" t="s">
        <v>11724</v>
      </c>
      <c r="F8182" s="6">
        <v>526116</v>
      </c>
      <c r="G8182" s="6" t="s">
        <v>4575</v>
      </c>
      <c r="H8182" s="16" t="s">
        <v>11725</v>
      </c>
      <c r="I8182" s="12" t="s">
        <v>11528</v>
      </c>
      <c r="J8182" s="12" t="s">
        <v>11726</v>
      </c>
      <c r="K8182" s="15" t="s">
        <v>11727</v>
      </c>
      <c r="L8182" s="13" t="s">
        <v>70</v>
      </c>
      <c r="M8182" s="7">
        <v>0.25</v>
      </c>
      <c r="N8182" s="14"/>
    </row>
    <row r="8183" spans="1:14" ht="151.5">
      <c r="A8183" s="6">
        <v>8182</v>
      </c>
      <c r="B8183" s="8" t="s">
        <v>11203</v>
      </c>
      <c r="C8183" s="9" t="s">
        <v>11730</v>
      </c>
      <c r="D8183" s="10" t="s">
        <v>11731</v>
      </c>
      <c r="E8183" s="11" t="s">
        <v>11732</v>
      </c>
      <c r="F8183" s="6">
        <v>331938</v>
      </c>
      <c r="G8183" s="6" t="s">
        <v>11733</v>
      </c>
      <c r="H8183" s="16">
        <v>155785635.56999999</v>
      </c>
      <c r="I8183" s="12" t="s">
        <v>11734</v>
      </c>
      <c r="J8183" s="12" t="s">
        <v>11390</v>
      </c>
      <c r="K8183" s="15" t="s">
        <v>11735</v>
      </c>
      <c r="L8183" s="13" t="s">
        <v>14</v>
      </c>
      <c r="M8183" s="7">
        <v>1</v>
      </c>
      <c r="N8183" s="14"/>
    </row>
    <row r="8184" spans="1:14" ht="173.25">
      <c r="A8184" s="6">
        <v>8183</v>
      </c>
      <c r="B8184" s="8" t="s">
        <v>11203</v>
      </c>
      <c r="C8184" s="9" t="s">
        <v>11736</v>
      </c>
      <c r="D8184" s="10" t="s">
        <v>11737</v>
      </c>
      <c r="E8184" s="11" t="s">
        <v>11738</v>
      </c>
      <c r="F8184" s="6">
        <v>331939</v>
      </c>
      <c r="G8184" s="6" t="s">
        <v>11733</v>
      </c>
      <c r="H8184" s="16">
        <v>239708602.88999999</v>
      </c>
      <c r="I8184" s="12" t="s">
        <v>11734</v>
      </c>
      <c r="J8184" s="12" t="s">
        <v>11739</v>
      </c>
      <c r="K8184" s="15" t="s">
        <v>11740</v>
      </c>
      <c r="L8184" s="13" t="s">
        <v>14</v>
      </c>
      <c r="M8184" s="7">
        <v>1</v>
      </c>
      <c r="N8184" s="14"/>
    </row>
    <row r="8185" spans="1:14" ht="110.25">
      <c r="A8185" s="6">
        <v>8184</v>
      </c>
      <c r="B8185" s="8" t="s">
        <v>11203</v>
      </c>
      <c r="C8185" s="9" t="s">
        <v>11741</v>
      </c>
      <c r="D8185" s="10" t="s">
        <v>11742</v>
      </c>
      <c r="E8185" s="11" t="s">
        <v>11743</v>
      </c>
      <c r="F8185" s="6">
        <v>368012</v>
      </c>
      <c r="G8185" s="6" t="s">
        <v>11733</v>
      </c>
      <c r="H8185" s="16">
        <v>247863970</v>
      </c>
      <c r="I8185" s="12" t="s">
        <v>11744</v>
      </c>
      <c r="J8185" s="12" t="s">
        <v>11745</v>
      </c>
      <c r="K8185" s="15" t="s">
        <v>11746</v>
      </c>
      <c r="L8185" s="13" t="s">
        <v>14</v>
      </c>
      <c r="M8185" s="7">
        <v>1</v>
      </c>
      <c r="N8185" s="14"/>
    </row>
    <row r="8186" spans="1:14" ht="104.25">
      <c r="A8186" s="6">
        <v>8185</v>
      </c>
      <c r="B8186" s="8" t="s">
        <v>11203</v>
      </c>
      <c r="C8186" s="9" t="s">
        <v>11747</v>
      </c>
      <c r="D8186" s="10" t="s">
        <v>11748</v>
      </c>
      <c r="E8186" s="11" t="s">
        <v>11749</v>
      </c>
      <c r="F8186" s="6">
        <v>518305</v>
      </c>
      <c r="G8186" s="6" t="s">
        <v>808</v>
      </c>
      <c r="H8186" s="16" t="s">
        <v>11750</v>
      </c>
      <c r="I8186" s="12" t="s">
        <v>376</v>
      </c>
      <c r="J8186" s="12" t="s">
        <v>11328</v>
      </c>
      <c r="K8186" s="15"/>
      <c r="L8186" s="13" t="s">
        <v>14</v>
      </c>
      <c r="M8186" s="7">
        <v>1</v>
      </c>
      <c r="N8186" s="14"/>
    </row>
    <row r="8187" spans="1:14" ht="91.5">
      <c r="A8187" s="6">
        <v>8186</v>
      </c>
      <c r="B8187" s="8" t="s">
        <v>11203</v>
      </c>
      <c r="C8187" s="9" t="s">
        <v>11751</v>
      </c>
      <c r="D8187" s="10" t="s">
        <v>11752</v>
      </c>
      <c r="E8187" s="11" t="s">
        <v>11753</v>
      </c>
      <c r="F8187" s="6">
        <v>414908</v>
      </c>
      <c r="G8187" s="6" t="s">
        <v>808</v>
      </c>
      <c r="H8187" s="16" t="s">
        <v>11754</v>
      </c>
      <c r="I8187" s="12" t="s">
        <v>11755</v>
      </c>
      <c r="J8187" s="12" t="s">
        <v>21</v>
      </c>
      <c r="K8187" s="15" t="s">
        <v>11756</v>
      </c>
      <c r="L8187" s="13" t="s">
        <v>14</v>
      </c>
      <c r="M8187" s="7">
        <v>1</v>
      </c>
      <c r="N8187" s="14"/>
    </row>
    <row r="8188" spans="1:14" ht="362.25">
      <c r="A8188" s="6">
        <v>8187</v>
      </c>
      <c r="B8188" s="8" t="s">
        <v>11203</v>
      </c>
      <c r="C8188" s="9" t="s">
        <v>11757</v>
      </c>
      <c r="D8188" s="10" t="s">
        <v>11513</v>
      </c>
      <c r="E8188" s="11" t="s">
        <v>11758</v>
      </c>
      <c r="F8188" s="6">
        <v>414909</v>
      </c>
      <c r="G8188" s="6" t="s">
        <v>808</v>
      </c>
      <c r="H8188" s="16">
        <v>8311006.4500000002</v>
      </c>
      <c r="I8188" s="12" t="s">
        <v>11755</v>
      </c>
      <c r="J8188" s="12" t="s">
        <v>21</v>
      </c>
      <c r="K8188" s="15" t="s">
        <v>11759</v>
      </c>
      <c r="L8188" s="13" t="s">
        <v>14</v>
      </c>
      <c r="M8188" s="7">
        <v>1</v>
      </c>
      <c r="N8188" s="14"/>
    </row>
    <row r="8189" spans="1:14" ht="252">
      <c r="A8189" s="6">
        <v>8188</v>
      </c>
      <c r="B8189" s="8" t="s">
        <v>11203</v>
      </c>
      <c r="C8189" s="9" t="s">
        <v>11760</v>
      </c>
      <c r="D8189" s="10" t="s">
        <v>11761</v>
      </c>
      <c r="E8189" s="11" t="s">
        <v>11762</v>
      </c>
      <c r="F8189" s="6">
        <v>414910</v>
      </c>
      <c r="G8189" s="6" t="s">
        <v>808</v>
      </c>
      <c r="H8189" s="16">
        <v>7217109.1500000004</v>
      </c>
      <c r="I8189" s="12" t="s">
        <v>11763</v>
      </c>
      <c r="J8189" s="12" t="s">
        <v>11528</v>
      </c>
      <c r="K8189" s="15" t="s">
        <v>11764</v>
      </c>
      <c r="L8189" s="13" t="s">
        <v>14</v>
      </c>
      <c r="M8189" s="7">
        <v>1</v>
      </c>
      <c r="N8189" s="14"/>
    </row>
    <row r="8190" spans="1:14" ht="75.75">
      <c r="A8190" s="6">
        <v>8189</v>
      </c>
      <c r="B8190" s="8" t="s">
        <v>11203</v>
      </c>
      <c r="C8190" s="9" t="s">
        <v>11765</v>
      </c>
      <c r="D8190" s="10" t="s">
        <v>11282</v>
      </c>
      <c r="E8190" s="11" t="s">
        <v>11766</v>
      </c>
      <c r="F8190" s="6">
        <v>445936</v>
      </c>
      <c r="G8190" s="6" t="s">
        <v>808</v>
      </c>
      <c r="H8190" s="16">
        <v>1556048.8</v>
      </c>
      <c r="I8190" s="12" t="s">
        <v>11299</v>
      </c>
      <c r="J8190" s="12" t="s">
        <v>11767</v>
      </c>
      <c r="K8190" s="15"/>
      <c r="L8190" s="13" t="s">
        <v>14</v>
      </c>
      <c r="M8190" s="7">
        <v>1</v>
      </c>
      <c r="N8190" s="14"/>
    </row>
    <row r="8191" spans="1:14" ht="220.5">
      <c r="A8191" s="6">
        <v>8190</v>
      </c>
      <c r="B8191" s="8" t="s">
        <v>11203</v>
      </c>
      <c r="C8191" s="9" t="s">
        <v>11768</v>
      </c>
      <c r="D8191" s="10" t="s">
        <v>11769</v>
      </c>
      <c r="E8191" s="11" t="s">
        <v>11770</v>
      </c>
      <c r="F8191" s="6">
        <v>480786</v>
      </c>
      <c r="G8191" s="6" t="s">
        <v>808</v>
      </c>
      <c r="H8191" s="16">
        <v>7669438.3499999996</v>
      </c>
      <c r="I8191" s="12" t="s">
        <v>11771</v>
      </c>
      <c r="J8191" s="12" t="s">
        <v>2808</v>
      </c>
      <c r="K8191" s="15"/>
      <c r="L8191" s="13" t="s">
        <v>14</v>
      </c>
      <c r="M8191" s="7">
        <v>1</v>
      </c>
      <c r="N8191" s="14"/>
    </row>
    <row r="8192" spans="1:14" ht="315">
      <c r="A8192" s="6">
        <v>8191</v>
      </c>
      <c r="B8192" s="8" t="s">
        <v>11203</v>
      </c>
      <c r="C8192" s="9" t="s">
        <v>11772</v>
      </c>
      <c r="D8192" s="10" t="s">
        <v>11427</v>
      </c>
      <c r="E8192" s="11" t="s">
        <v>11773</v>
      </c>
      <c r="F8192" s="6">
        <v>559204</v>
      </c>
      <c r="G8192" s="6" t="s">
        <v>11774</v>
      </c>
      <c r="H8192" s="16" t="s">
        <v>11775</v>
      </c>
      <c r="I8192" s="12" t="s">
        <v>11776</v>
      </c>
      <c r="J8192" s="12" t="s">
        <v>11777</v>
      </c>
      <c r="K8192" s="15"/>
      <c r="L8192" s="13" t="s">
        <v>14</v>
      </c>
      <c r="M8192" s="7">
        <v>1</v>
      </c>
      <c r="N8192" s="14"/>
    </row>
    <row r="8193" spans="1:14" ht="299.25">
      <c r="A8193" s="6">
        <v>8192</v>
      </c>
      <c r="B8193" s="8" t="s">
        <v>11203</v>
      </c>
      <c r="C8193" s="9" t="s">
        <v>11778</v>
      </c>
      <c r="D8193" s="10" t="s">
        <v>11537</v>
      </c>
      <c r="E8193" s="11" t="s">
        <v>11779</v>
      </c>
      <c r="F8193" s="6">
        <v>598733</v>
      </c>
      <c r="G8193" s="6" t="s">
        <v>1369</v>
      </c>
      <c r="H8193" s="16" t="s">
        <v>11780</v>
      </c>
      <c r="I8193" s="12" t="s">
        <v>4456</v>
      </c>
      <c r="J8193" s="12" t="s">
        <v>11781</v>
      </c>
      <c r="K8193" s="15"/>
      <c r="L8193" s="13" t="s">
        <v>14</v>
      </c>
      <c r="M8193" s="7">
        <v>1</v>
      </c>
      <c r="N8193" s="14"/>
    </row>
    <row r="8194" spans="1:14" ht="346.5">
      <c r="A8194" s="6">
        <v>8193</v>
      </c>
      <c r="B8194" s="8" t="s">
        <v>11203</v>
      </c>
      <c r="C8194" s="9" t="s">
        <v>11782</v>
      </c>
      <c r="D8194" s="10" t="s">
        <v>11525</v>
      </c>
      <c r="E8194" s="11" t="s">
        <v>11783</v>
      </c>
      <c r="F8194" s="6">
        <v>485293</v>
      </c>
      <c r="G8194" s="6" t="s">
        <v>11774</v>
      </c>
      <c r="H8194" s="16">
        <v>9160101.2699999996</v>
      </c>
      <c r="I8194" s="12" t="s">
        <v>11625</v>
      </c>
      <c r="J8194" s="12" t="s">
        <v>11784</v>
      </c>
      <c r="K8194" s="15" t="s">
        <v>11759</v>
      </c>
      <c r="L8194" s="13" t="s">
        <v>14</v>
      </c>
      <c r="M8194" s="7">
        <v>1</v>
      </c>
      <c r="N8194" s="14"/>
    </row>
    <row r="8195" spans="1:14" ht="75.75">
      <c r="A8195" s="6">
        <v>8194</v>
      </c>
      <c r="B8195" s="8" t="s">
        <v>11203</v>
      </c>
      <c r="C8195" s="9" t="s">
        <v>11785</v>
      </c>
      <c r="D8195" s="10" t="s">
        <v>11786</v>
      </c>
      <c r="E8195" s="11" t="s">
        <v>11787</v>
      </c>
      <c r="F8195" s="6">
        <v>463595</v>
      </c>
      <c r="G8195" s="6" t="s">
        <v>2822</v>
      </c>
      <c r="H8195" s="16">
        <v>391996.69799999997</v>
      </c>
      <c r="I8195" s="12"/>
      <c r="J8195" s="12" t="s">
        <v>271</v>
      </c>
      <c r="K8195" s="15"/>
      <c r="L8195" s="13" t="s">
        <v>14</v>
      </c>
      <c r="M8195" s="7">
        <v>1</v>
      </c>
      <c r="N8195" s="14"/>
    </row>
    <row r="8196" spans="1:14" ht="75.75">
      <c r="A8196" s="6">
        <v>8195</v>
      </c>
      <c r="B8196" s="8" t="s">
        <v>11203</v>
      </c>
      <c r="C8196" s="9" t="s">
        <v>11788</v>
      </c>
      <c r="D8196" s="10" t="s">
        <v>11789</v>
      </c>
      <c r="E8196" s="11" t="s">
        <v>11790</v>
      </c>
      <c r="F8196" s="6">
        <v>388769</v>
      </c>
      <c r="G8196" s="6" t="s">
        <v>77</v>
      </c>
      <c r="H8196" s="16">
        <v>6483750</v>
      </c>
      <c r="I8196" s="12" t="s">
        <v>11704</v>
      </c>
      <c r="J8196" s="12" t="s">
        <v>2922</v>
      </c>
      <c r="K8196" s="15" t="s">
        <v>11791</v>
      </c>
      <c r="L8196" s="13" t="s">
        <v>14</v>
      </c>
      <c r="M8196" s="7">
        <v>1</v>
      </c>
      <c r="N8196" s="14"/>
    </row>
    <row r="8197" spans="1:14" ht="75.75">
      <c r="A8197" s="6">
        <v>8196</v>
      </c>
      <c r="B8197" s="8" t="s">
        <v>11203</v>
      </c>
      <c r="C8197" s="9" t="s">
        <v>11792</v>
      </c>
      <c r="D8197" s="10" t="s">
        <v>11793</v>
      </c>
      <c r="E8197" s="11" t="s">
        <v>11794</v>
      </c>
      <c r="F8197" s="6">
        <v>408870</v>
      </c>
      <c r="G8197" s="6" t="s">
        <v>77</v>
      </c>
      <c r="H8197" s="16">
        <v>6479000</v>
      </c>
      <c r="I8197" s="12"/>
      <c r="J8197" s="12" t="s">
        <v>526</v>
      </c>
      <c r="K8197" s="15" t="s">
        <v>11795</v>
      </c>
      <c r="L8197" s="13" t="s">
        <v>14</v>
      </c>
      <c r="M8197" s="7">
        <v>1</v>
      </c>
      <c r="N8197" s="14"/>
    </row>
    <row r="8198" spans="1:14" ht="72.75">
      <c r="A8198" s="6">
        <v>8197</v>
      </c>
      <c r="B8198" s="8" t="s">
        <v>11203</v>
      </c>
      <c r="C8198" s="9" t="s">
        <v>11796</v>
      </c>
      <c r="D8198" s="10" t="s">
        <v>11797</v>
      </c>
      <c r="E8198" s="11" t="s">
        <v>11798</v>
      </c>
      <c r="F8198" s="6">
        <v>396961</v>
      </c>
      <c r="G8198" s="6" t="s">
        <v>77</v>
      </c>
      <c r="H8198" s="16">
        <v>6650000</v>
      </c>
      <c r="I8198" s="12" t="s">
        <v>524</v>
      </c>
      <c r="J8198" s="12" t="s">
        <v>11799</v>
      </c>
      <c r="K8198" s="15" t="s">
        <v>11800</v>
      </c>
      <c r="L8198" s="13" t="s">
        <v>14</v>
      </c>
      <c r="M8198" s="7">
        <v>1</v>
      </c>
      <c r="N8198" s="14"/>
    </row>
    <row r="8199" spans="1:14" ht="126">
      <c r="A8199" s="6">
        <v>8198</v>
      </c>
      <c r="B8199" s="8" t="s">
        <v>11203</v>
      </c>
      <c r="C8199" s="9" t="s">
        <v>11801</v>
      </c>
      <c r="D8199" s="10" t="s">
        <v>11802</v>
      </c>
      <c r="E8199" s="11" t="s">
        <v>11803</v>
      </c>
      <c r="F8199" s="6">
        <v>395714</v>
      </c>
      <c r="G8199" s="6" t="s">
        <v>11804</v>
      </c>
      <c r="H8199" s="16">
        <v>10620942.050000001</v>
      </c>
      <c r="I8199" s="12" t="s">
        <v>11805</v>
      </c>
      <c r="J8199" s="12" t="s">
        <v>3011</v>
      </c>
      <c r="K8199" s="15" t="s">
        <v>11806</v>
      </c>
      <c r="L8199" s="13" t="s">
        <v>14</v>
      </c>
      <c r="M8199" s="7">
        <v>1</v>
      </c>
      <c r="N8199" s="14"/>
    </row>
    <row r="8200" spans="1:14" ht="78.75">
      <c r="A8200" s="6">
        <v>8199</v>
      </c>
      <c r="B8200" s="8" t="s">
        <v>11203</v>
      </c>
      <c r="C8200" s="9" t="s">
        <v>11807</v>
      </c>
      <c r="D8200" s="10" t="s">
        <v>11325</v>
      </c>
      <c r="E8200" s="11" t="s">
        <v>11808</v>
      </c>
      <c r="F8200" s="6">
        <v>491759</v>
      </c>
      <c r="G8200" s="6" t="s">
        <v>11809</v>
      </c>
      <c r="H8200" s="16" t="s">
        <v>11810</v>
      </c>
      <c r="I8200" s="12" t="s">
        <v>387</v>
      </c>
      <c r="J8200" s="12" t="s">
        <v>11811</v>
      </c>
      <c r="K8200" s="15" t="s">
        <v>11759</v>
      </c>
      <c r="L8200" s="13" t="s">
        <v>70</v>
      </c>
      <c r="M8200" s="7">
        <v>1</v>
      </c>
      <c r="N8200" s="14"/>
    </row>
    <row r="8201" spans="1:14" ht="91.5">
      <c r="A8201" s="6">
        <v>8200</v>
      </c>
      <c r="B8201" s="8" t="s">
        <v>11203</v>
      </c>
      <c r="C8201" s="9" t="s">
        <v>11812</v>
      </c>
      <c r="D8201" s="10" t="s">
        <v>11543</v>
      </c>
      <c r="E8201" s="11" t="s">
        <v>11808</v>
      </c>
      <c r="F8201" s="6">
        <v>491759</v>
      </c>
      <c r="G8201" s="6" t="s">
        <v>11809</v>
      </c>
      <c r="H8201" s="16" t="s">
        <v>11810</v>
      </c>
      <c r="I8201" s="12" t="s">
        <v>387</v>
      </c>
      <c r="J8201" s="12" t="s">
        <v>11811</v>
      </c>
      <c r="K8201" s="15" t="s">
        <v>11759</v>
      </c>
      <c r="L8201" s="13" t="s">
        <v>70</v>
      </c>
      <c r="M8201" s="7">
        <v>0.51</v>
      </c>
      <c r="N8201" s="14"/>
    </row>
    <row r="8202" spans="1:14" ht="78.75">
      <c r="A8202" s="6">
        <v>8201</v>
      </c>
      <c r="B8202" s="8" t="s">
        <v>11203</v>
      </c>
      <c r="C8202" s="9" t="s">
        <v>11813</v>
      </c>
      <c r="D8202" s="10" t="s">
        <v>11814</v>
      </c>
      <c r="E8202" s="11" t="s">
        <v>11808</v>
      </c>
      <c r="F8202" s="6">
        <v>491759</v>
      </c>
      <c r="G8202" s="6" t="s">
        <v>11809</v>
      </c>
      <c r="H8202" s="16" t="s">
        <v>11810</v>
      </c>
      <c r="I8202" s="12" t="s">
        <v>387</v>
      </c>
      <c r="J8202" s="12" t="s">
        <v>11811</v>
      </c>
      <c r="K8202" s="15" t="s">
        <v>11759</v>
      </c>
      <c r="L8202" s="13" t="s">
        <v>70</v>
      </c>
      <c r="M8202" s="7">
        <v>0.49</v>
      </c>
      <c r="N8202" s="14"/>
    </row>
    <row r="8203" spans="1:14" ht="75.75">
      <c r="A8203" s="6">
        <v>8202</v>
      </c>
      <c r="B8203" s="8" t="s">
        <v>11203</v>
      </c>
      <c r="C8203" s="9" t="s">
        <v>11815</v>
      </c>
      <c r="D8203" s="10" t="s">
        <v>6282</v>
      </c>
      <c r="E8203" s="11" t="s">
        <v>11816</v>
      </c>
      <c r="F8203" s="6">
        <v>308594</v>
      </c>
      <c r="G8203" s="6" t="s">
        <v>801</v>
      </c>
      <c r="H8203" s="16" t="s">
        <v>11817</v>
      </c>
      <c r="I8203" s="12" t="s">
        <v>11818</v>
      </c>
      <c r="J8203" s="12" t="s">
        <v>11819</v>
      </c>
      <c r="K8203" s="15" t="s">
        <v>11075</v>
      </c>
      <c r="L8203" s="13" t="s">
        <v>14</v>
      </c>
      <c r="M8203" s="7">
        <v>1</v>
      </c>
      <c r="N8203" s="14"/>
    </row>
    <row r="8204" spans="1:14" ht="75.75">
      <c r="A8204" s="6">
        <v>8203</v>
      </c>
      <c r="B8204" s="8" t="s">
        <v>11203</v>
      </c>
      <c r="C8204" s="9" t="s">
        <v>11820</v>
      </c>
      <c r="D8204" s="10" t="s">
        <v>11821</v>
      </c>
      <c r="E8204" s="11" t="s">
        <v>11822</v>
      </c>
      <c r="F8204" s="6">
        <v>524155</v>
      </c>
      <c r="G8204" s="6" t="s">
        <v>1638</v>
      </c>
      <c r="H8204" s="16" t="s">
        <v>11823</v>
      </c>
      <c r="I8204" s="12" t="s">
        <v>11824</v>
      </c>
      <c r="J8204" s="12" t="s">
        <v>592</v>
      </c>
      <c r="K8204" s="15" t="s">
        <v>11575</v>
      </c>
      <c r="L8204" s="13" t="s">
        <v>14</v>
      </c>
      <c r="M8204" s="7">
        <v>1</v>
      </c>
      <c r="N8204" s="14"/>
    </row>
    <row r="8205" spans="1:14" ht="110.25">
      <c r="A8205" s="6">
        <v>8204</v>
      </c>
      <c r="B8205" s="8" t="s">
        <v>11825</v>
      </c>
      <c r="C8205" s="9" t="s">
        <v>11826</v>
      </c>
      <c r="D8205" s="10" t="s">
        <v>11827</v>
      </c>
      <c r="E8205" s="11" t="s">
        <v>11828</v>
      </c>
      <c r="F8205" s="6">
        <v>488527</v>
      </c>
      <c r="G8205" s="6" t="s">
        <v>608</v>
      </c>
      <c r="H8205" s="16">
        <v>7252606.8499999996</v>
      </c>
      <c r="I8205" s="12" t="s">
        <v>11829</v>
      </c>
      <c r="J8205" s="12">
        <v>44229</v>
      </c>
      <c r="K8205" s="15">
        <v>7242600</v>
      </c>
      <c r="L8205" s="13" t="s">
        <v>14</v>
      </c>
      <c r="M8205" s="7">
        <v>1</v>
      </c>
      <c r="N8205" s="14"/>
    </row>
    <row r="8206" spans="1:14" ht="78.75">
      <c r="A8206" s="6">
        <v>8205</v>
      </c>
      <c r="B8206" s="8" t="s">
        <v>11825</v>
      </c>
      <c r="C8206" s="9" t="s">
        <v>11830</v>
      </c>
      <c r="D8206" s="10" t="s">
        <v>11831</v>
      </c>
      <c r="E8206" s="11" t="s">
        <v>11832</v>
      </c>
      <c r="F8206" s="6">
        <v>488528</v>
      </c>
      <c r="G8206" s="6" t="s">
        <v>608</v>
      </c>
      <c r="H8206" s="16">
        <v>11107264.15</v>
      </c>
      <c r="I8206" s="12" t="s">
        <v>2823</v>
      </c>
      <c r="J8206" s="12" t="s">
        <v>11833</v>
      </c>
      <c r="K8206" s="15">
        <v>11101900</v>
      </c>
      <c r="L8206" s="13" t="s">
        <v>14</v>
      </c>
      <c r="M8206" s="7">
        <v>1</v>
      </c>
      <c r="N8206" s="14"/>
    </row>
    <row r="8207" spans="1:14" ht="110.25">
      <c r="A8207" s="6">
        <v>8206</v>
      </c>
      <c r="B8207" s="8" t="s">
        <v>11825</v>
      </c>
      <c r="C8207" s="9" t="s">
        <v>11834</v>
      </c>
      <c r="D8207" s="10" t="s">
        <v>5469</v>
      </c>
      <c r="E8207" s="11" t="s">
        <v>11835</v>
      </c>
      <c r="F8207" s="6">
        <v>488530</v>
      </c>
      <c r="G8207" s="6" t="s">
        <v>608</v>
      </c>
      <c r="H8207" s="16">
        <v>7468249.25</v>
      </c>
      <c r="I8207" s="12" t="s">
        <v>2901</v>
      </c>
      <c r="J8207" s="12" t="s">
        <v>11836</v>
      </c>
      <c r="K8207" s="15">
        <v>7461400</v>
      </c>
      <c r="L8207" s="13" t="s">
        <v>14</v>
      </c>
      <c r="M8207" s="7">
        <v>1</v>
      </c>
      <c r="N8207" s="14"/>
    </row>
    <row r="8208" spans="1:14" ht="110.25">
      <c r="A8208" s="6">
        <v>8207</v>
      </c>
      <c r="B8208" s="8" t="s">
        <v>11825</v>
      </c>
      <c r="C8208" s="9" t="s">
        <v>11837</v>
      </c>
      <c r="D8208" s="10" t="s">
        <v>11838</v>
      </c>
      <c r="E8208" s="11" t="s">
        <v>11839</v>
      </c>
      <c r="F8208" s="6">
        <v>488531</v>
      </c>
      <c r="G8208" s="6" t="s">
        <v>608</v>
      </c>
      <c r="H8208" s="16">
        <v>8969198.9000000004</v>
      </c>
      <c r="I8208" s="12" t="s">
        <v>11840</v>
      </c>
      <c r="J8208" s="12" t="s">
        <v>11841</v>
      </c>
      <c r="K8208" s="15">
        <v>8965600</v>
      </c>
      <c r="L8208" s="13" t="s">
        <v>14</v>
      </c>
      <c r="M8208" s="7">
        <v>1</v>
      </c>
      <c r="N8208" s="14"/>
    </row>
    <row r="8209" spans="1:14" ht="110.25">
      <c r="A8209" s="6">
        <v>8208</v>
      </c>
      <c r="B8209" s="8" t="s">
        <v>11825</v>
      </c>
      <c r="C8209" s="9" t="s">
        <v>11842</v>
      </c>
      <c r="D8209" s="10" t="s">
        <v>11843</v>
      </c>
      <c r="E8209" s="11" t="s">
        <v>11844</v>
      </c>
      <c r="F8209" s="6">
        <v>488533</v>
      </c>
      <c r="G8209" s="6" t="s">
        <v>608</v>
      </c>
      <c r="H8209" s="16">
        <v>11834605.050000001</v>
      </c>
      <c r="I8209" s="12" t="s">
        <v>2972</v>
      </c>
      <c r="J8209" s="12" t="s">
        <v>7267</v>
      </c>
      <c r="K8209" s="15">
        <v>5300000</v>
      </c>
      <c r="L8209" s="13" t="s">
        <v>14</v>
      </c>
      <c r="M8209" s="7">
        <v>1</v>
      </c>
      <c r="N8209" s="14"/>
    </row>
    <row r="8210" spans="1:14" ht="78.75">
      <c r="A8210" s="6">
        <v>8209</v>
      </c>
      <c r="B8210" s="8" t="s">
        <v>11825</v>
      </c>
      <c r="C8210" s="9" t="s">
        <v>11845</v>
      </c>
      <c r="D8210" s="10" t="s">
        <v>5337</v>
      </c>
      <c r="E8210" s="11" t="s">
        <v>11846</v>
      </c>
      <c r="F8210" s="6">
        <v>488532</v>
      </c>
      <c r="G8210" s="6" t="s">
        <v>608</v>
      </c>
      <c r="H8210" s="16">
        <v>8405499.3000000007</v>
      </c>
      <c r="I8210" s="12" t="s">
        <v>11847</v>
      </c>
      <c r="J8210" s="12" t="s">
        <v>4662</v>
      </c>
      <c r="K8210" s="15">
        <v>0</v>
      </c>
      <c r="L8210" s="13" t="s">
        <v>14</v>
      </c>
      <c r="M8210" s="7">
        <v>1</v>
      </c>
      <c r="N8210" s="14"/>
    </row>
    <row r="8211" spans="1:14" ht="173.25">
      <c r="A8211" s="6">
        <v>8210</v>
      </c>
      <c r="B8211" s="8" t="s">
        <v>11825</v>
      </c>
      <c r="C8211" s="9" t="s">
        <v>11848</v>
      </c>
      <c r="D8211" s="10" t="s">
        <v>11849</v>
      </c>
      <c r="E8211" s="11" t="s">
        <v>11850</v>
      </c>
      <c r="F8211" s="6">
        <v>488534</v>
      </c>
      <c r="G8211" s="6" t="s">
        <v>608</v>
      </c>
      <c r="H8211" s="16">
        <v>8894211.5999999996</v>
      </c>
      <c r="I8211" s="12" t="s">
        <v>2987</v>
      </c>
      <c r="J8211" s="12" t="s">
        <v>542</v>
      </c>
      <c r="K8211" s="15">
        <v>8812900</v>
      </c>
      <c r="L8211" s="13" t="s">
        <v>14</v>
      </c>
      <c r="M8211" s="7">
        <v>1</v>
      </c>
      <c r="N8211" s="14"/>
    </row>
    <row r="8212" spans="1:14" ht="63">
      <c r="A8212" s="6">
        <v>8211</v>
      </c>
      <c r="B8212" s="8" t="s">
        <v>11825</v>
      </c>
      <c r="C8212" s="9" t="s">
        <v>11851</v>
      </c>
      <c r="D8212" s="10" t="s">
        <v>11852</v>
      </c>
      <c r="E8212" s="11" t="s">
        <v>11853</v>
      </c>
      <c r="F8212" s="6">
        <v>488535</v>
      </c>
      <c r="G8212" s="6" t="s">
        <v>608</v>
      </c>
      <c r="H8212" s="16">
        <v>12365779.5</v>
      </c>
      <c r="I8212" s="12" t="s">
        <v>11854</v>
      </c>
      <c r="J8212" s="12">
        <v>44230</v>
      </c>
      <c r="K8212" s="15">
        <v>2919400</v>
      </c>
      <c r="L8212" s="13" t="s">
        <v>14</v>
      </c>
      <c r="M8212" s="7">
        <v>1</v>
      </c>
      <c r="N8212" s="14"/>
    </row>
    <row r="8213" spans="1:14" ht="110.25">
      <c r="A8213" s="6">
        <v>8212</v>
      </c>
      <c r="B8213" s="8" t="s">
        <v>11825</v>
      </c>
      <c r="C8213" s="9" t="s">
        <v>11855</v>
      </c>
      <c r="D8213" s="10" t="s">
        <v>11856</v>
      </c>
      <c r="E8213" s="11" t="s">
        <v>11857</v>
      </c>
      <c r="F8213" s="6">
        <v>488536</v>
      </c>
      <c r="G8213" s="6" t="s">
        <v>608</v>
      </c>
      <c r="H8213" s="16">
        <v>9161900.6999999993</v>
      </c>
      <c r="I8213" s="12" t="s">
        <v>11858</v>
      </c>
      <c r="J8213" s="12" t="s">
        <v>11859</v>
      </c>
      <c r="K8213" s="15">
        <v>9161000</v>
      </c>
      <c r="L8213" s="13" t="s">
        <v>14</v>
      </c>
      <c r="M8213" s="7">
        <v>1</v>
      </c>
      <c r="N8213" s="14"/>
    </row>
    <row r="8214" spans="1:14" ht="110.25">
      <c r="A8214" s="6">
        <v>8213</v>
      </c>
      <c r="B8214" s="8" t="s">
        <v>11825</v>
      </c>
      <c r="C8214" s="9" t="s">
        <v>11860</v>
      </c>
      <c r="D8214" s="10" t="s">
        <v>11861</v>
      </c>
      <c r="E8214" s="11" t="s">
        <v>11862</v>
      </c>
      <c r="F8214" s="6">
        <v>488537</v>
      </c>
      <c r="G8214" s="6" t="s">
        <v>608</v>
      </c>
      <c r="H8214" s="16">
        <v>8510925</v>
      </c>
      <c r="I8214" s="12" t="s">
        <v>11854</v>
      </c>
      <c r="J8214" s="12">
        <v>44230</v>
      </c>
      <c r="K8214" s="15">
        <v>8265300</v>
      </c>
      <c r="L8214" s="13" t="s">
        <v>14</v>
      </c>
      <c r="M8214" s="7">
        <v>1</v>
      </c>
      <c r="N8214" s="14"/>
    </row>
    <row r="8215" spans="1:14" ht="110.25">
      <c r="A8215" s="6">
        <v>8214</v>
      </c>
      <c r="B8215" s="8" t="s">
        <v>11825</v>
      </c>
      <c r="C8215" s="9" t="s">
        <v>11863</v>
      </c>
      <c r="D8215" s="10" t="s">
        <v>11864</v>
      </c>
      <c r="E8215" s="11" t="s">
        <v>11865</v>
      </c>
      <c r="F8215" s="6">
        <v>488540</v>
      </c>
      <c r="G8215" s="6" t="s">
        <v>608</v>
      </c>
      <c r="H8215" s="16">
        <v>11392077.949999999</v>
      </c>
      <c r="I8215" s="12" t="s">
        <v>11866</v>
      </c>
      <c r="J8215" s="12" t="s">
        <v>11859</v>
      </c>
      <c r="K8215" s="15">
        <v>11378000</v>
      </c>
      <c r="L8215" s="13" t="s">
        <v>14</v>
      </c>
      <c r="M8215" s="7">
        <v>1</v>
      </c>
      <c r="N8215" s="14"/>
    </row>
    <row r="8216" spans="1:14" ht="110.25">
      <c r="A8216" s="6">
        <v>8215</v>
      </c>
      <c r="B8216" s="8" t="s">
        <v>11825</v>
      </c>
      <c r="C8216" s="9" t="s">
        <v>11867</v>
      </c>
      <c r="D8216" s="10" t="s">
        <v>11868</v>
      </c>
      <c r="E8216" s="11" t="s">
        <v>11869</v>
      </c>
      <c r="F8216" s="6">
        <v>488541</v>
      </c>
      <c r="G8216" s="6" t="s">
        <v>608</v>
      </c>
      <c r="H8216" s="16">
        <v>5880847.7000000002</v>
      </c>
      <c r="I8216" s="12" t="s">
        <v>11870</v>
      </c>
      <c r="J8216" s="12">
        <v>44317</v>
      </c>
      <c r="K8216" s="15">
        <v>5832700</v>
      </c>
      <c r="L8216" s="13" t="s">
        <v>14</v>
      </c>
      <c r="M8216" s="7">
        <v>1</v>
      </c>
      <c r="N8216" s="14"/>
    </row>
    <row r="8217" spans="1:14" ht="126">
      <c r="A8217" s="6">
        <v>8216</v>
      </c>
      <c r="B8217" s="8" t="s">
        <v>11825</v>
      </c>
      <c r="C8217" s="9" t="s">
        <v>11871</v>
      </c>
      <c r="D8217" s="10" t="s">
        <v>11872</v>
      </c>
      <c r="E8217" s="11" t="s">
        <v>11873</v>
      </c>
      <c r="F8217" s="6">
        <v>488542</v>
      </c>
      <c r="G8217" s="6" t="s">
        <v>608</v>
      </c>
      <c r="H8217" s="16">
        <v>6659220.7000000002</v>
      </c>
      <c r="I8217" s="12" t="s">
        <v>11854</v>
      </c>
      <c r="J8217" s="12" t="s">
        <v>11874</v>
      </c>
      <c r="K8217" s="15">
        <v>6652900</v>
      </c>
      <c r="L8217" s="13" t="s">
        <v>14</v>
      </c>
      <c r="M8217" s="7">
        <v>1</v>
      </c>
      <c r="N8217" s="14"/>
    </row>
    <row r="8218" spans="1:14" ht="78.75">
      <c r="A8218" s="6">
        <v>8217</v>
      </c>
      <c r="B8218" s="8" t="s">
        <v>11825</v>
      </c>
      <c r="C8218" s="9" t="s">
        <v>11875</v>
      </c>
      <c r="D8218" s="10" t="s">
        <v>11876</v>
      </c>
      <c r="E8218" s="11" t="s">
        <v>11877</v>
      </c>
      <c r="F8218" s="6">
        <v>488543</v>
      </c>
      <c r="G8218" s="6" t="s">
        <v>608</v>
      </c>
      <c r="H8218" s="16">
        <v>5233243.1500000004</v>
      </c>
      <c r="I8218" s="12" t="s">
        <v>11854</v>
      </c>
      <c r="J8218" s="12" t="s">
        <v>11874</v>
      </c>
      <c r="K8218" s="15">
        <v>5209900</v>
      </c>
      <c r="L8218" s="13" t="s">
        <v>14</v>
      </c>
      <c r="M8218" s="7">
        <v>1</v>
      </c>
      <c r="N8218" s="14"/>
    </row>
    <row r="8219" spans="1:14" ht="141.75">
      <c r="A8219" s="6">
        <v>8218</v>
      </c>
      <c r="B8219" s="8" t="s">
        <v>11825</v>
      </c>
      <c r="C8219" s="9" t="s">
        <v>11878</v>
      </c>
      <c r="D8219" s="10" t="s">
        <v>4357</v>
      </c>
      <c r="E8219" s="11" t="s">
        <v>11879</v>
      </c>
      <c r="F8219" s="6">
        <v>488544</v>
      </c>
      <c r="G8219" s="6" t="s">
        <v>608</v>
      </c>
      <c r="H8219" s="16">
        <v>5063591.2</v>
      </c>
      <c r="I8219" s="12" t="s">
        <v>11858</v>
      </c>
      <c r="J8219" s="12" t="s">
        <v>11880</v>
      </c>
      <c r="K8219" s="15">
        <v>4936800</v>
      </c>
      <c r="L8219" s="13" t="s">
        <v>14</v>
      </c>
      <c r="M8219" s="7">
        <v>1</v>
      </c>
      <c r="N8219" s="14"/>
    </row>
    <row r="8220" spans="1:14" ht="126">
      <c r="A8220" s="6">
        <v>8219</v>
      </c>
      <c r="B8220" s="8" t="s">
        <v>11825</v>
      </c>
      <c r="C8220" s="9" t="s">
        <v>11881</v>
      </c>
      <c r="D8220" s="10" t="s">
        <v>11882</v>
      </c>
      <c r="E8220" s="11" t="s">
        <v>11883</v>
      </c>
      <c r="F8220" s="6">
        <v>488545</v>
      </c>
      <c r="G8220" s="6" t="s">
        <v>608</v>
      </c>
      <c r="H8220" s="16">
        <v>4794653.8</v>
      </c>
      <c r="I8220" s="12" t="s">
        <v>11854</v>
      </c>
      <c r="J8220" s="12" t="s">
        <v>11874</v>
      </c>
      <c r="K8220" s="15">
        <v>4712900</v>
      </c>
      <c r="L8220" s="13" t="s">
        <v>14</v>
      </c>
      <c r="M8220" s="7">
        <v>1</v>
      </c>
      <c r="N8220" s="14"/>
    </row>
    <row r="8221" spans="1:14" ht="126">
      <c r="A8221" s="6">
        <v>8220</v>
      </c>
      <c r="B8221" s="8" t="s">
        <v>11825</v>
      </c>
      <c r="C8221" s="9" t="s">
        <v>11884</v>
      </c>
      <c r="D8221" s="10" t="s">
        <v>11885</v>
      </c>
      <c r="E8221" s="11" t="s">
        <v>11886</v>
      </c>
      <c r="F8221" s="6">
        <v>488546</v>
      </c>
      <c r="G8221" s="6" t="s">
        <v>608</v>
      </c>
      <c r="H8221" s="16">
        <v>3114968.3</v>
      </c>
      <c r="I8221" s="12" t="s">
        <v>11854</v>
      </c>
      <c r="J8221" s="12">
        <v>44228</v>
      </c>
      <c r="K8221" s="15">
        <v>3114900</v>
      </c>
      <c r="L8221" s="13" t="s">
        <v>14</v>
      </c>
      <c r="M8221" s="7">
        <v>1</v>
      </c>
      <c r="N8221" s="14"/>
    </row>
    <row r="8222" spans="1:14" ht="110.25">
      <c r="A8222" s="6">
        <v>8221</v>
      </c>
      <c r="B8222" s="8" t="s">
        <v>11825</v>
      </c>
      <c r="C8222" s="9" t="s">
        <v>11887</v>
      </c>
      <c r="D8222" s="10" t="s">
        <v>11888</v>
      </c>
      <c r="E8222" s="11" t="s">
        <v>11889</v>
      </c>
      <c r="F8222" s="6">
        <v>488547</v>
      </c>
      <c r="G8222" s="6" t="s">
        <v>608</v>
      </c>
      <c r="H8222" s="16">
        <v>1916732.35</v>
      </c>
      <c r="I8222" s="12" t="s">
        <v>11854</v>
      </c>
      <c r="J8222" s="12">
        <v>44228</v>
      </c>
      <c r="K8222" s="15">
        <v>1915600</v>
      </c>
      <c r="L8222" s="13" t="s">
        <v>14</v>
      </c>
      <c r="M8222" s="7">
        <v>1</v>
      </c>
      <c r="N8222" s="14"/>
    </row>
    <row r="8223" spans="1:14" ht="110.25">
      <c r="A8223" s="6">
        <v>8222</v>
      </c>
      <c r="B8223" s="8" t="s">
        <v>11825</v>
      </c>
      <c r="C8223" s="9" t="s">
        <v>11890</v>
      </c>
      <c r="D8223" s="10" t="s">
        <v>5469</v>
      </c>
      <c r="E8223" s="11" t="s">
        <v>11891</v>
      </c>
      <c r="F8223" s="6">
        <v>488548</v>
      </c>
      <c r="G8223" s="6" t="s">
        <v>608</v>
      </c>
      <c r="H8223" s="16">
        <v>2522612.9</v>
      </c>
      <c r="I8223" s="12">
        <v>43901</v>
      </c>
      <c r="J8223" s="12">
        <v>44440</v>
      </c>
      <c r="K8223" s="15">
        <v>2406600</v>
      </c>
      <c r="L8223" s="13" t="s">
        <v>14</v>
      </c>
      <c r="M8223" s="7">
        <v>1</v>
      </c>
      <c r="N8223" s="14"/>
    </row>
    <row r="8224" spans="1:14" ht="110.25">
      <c r="A8224" s="6">
        <v>8223</v>
      </c>
      <c r="B8224" s="8" t="s">
        <v>11825</v>
      </c>
      <c r="C8224" s="9" t="s">
        <v>11892</v>
      </c>
      <c r="D8224" s="10" t="s">
        <v>11893</v>
      </c>
      <c r="E8224" s="11" t="s">
        <v>11894</v>
      </c>
      <c r="F8224" s="6">
        <v>488549</v>
      </c>
      <c r="G8224" s="6" t="s">
        <v>608</v>
      </c>
      <c r="H8224" s="16">
        <v>2681071</v>
      </c>
      <c r="I8224" s="12" t="s">
        <v>11854</v>
      </c>
      <c r="J8224" s="12">
        <v>44228</v>
      </c>
      <c r="K8224" s="15">
        <v>2596400</v>
      </c>
      <c r="L8224" s="13" t="s">
        <v>14</v>
      </c>
      <c r="M8224" s="7">
        <v>1</v>
      </c>
      <c r="N8224" s="14"/>
    </row>
    <row r="8225" spans="1:14" ht="94.5">
      <c r="A8225" s="6">
        <v>8224</v>
      </c>
      <c r="B8225" s="8" t="s">
        <v>11825</v>
      </c>
      <c r="C8225" s="9" t="s">
        <v>11895</v>
      </c>
      <c r="D8225" s="10" t="s">
        <v>11896</v>
      </c>
      <c r="E8225" s="11" t="s">
        <v>11897</v>
      </c>
      <c r="F8225" s="6">
        <v>488550</v>
      </c>
      <c r="G8225" s="6" t="s">
        <v>608</v>
      </c>
      <c r="H8225" s="16">
        <v>3434863.7</v>
      </c>
      <c r="I8225" s="12" t="s">
        <v>11854</v>
      </c>
      <c r="J8225" s="12">
        <v>44228</v>
      </c>
      <c r="K8225" s="15">
        <v>500000</v>
      </c>
      <c r="L8225" s="13" t="s">
        <v>14</v>
      </c>
      <c r="M8225" s="7">
        <v>1</v>
      </c>
      <c r="N8225" s="14"/>
    </row>
    <row r="8226" spans="1:14" ht="110.25">
      <c r="A8226" s="6">
        <v>8225</v>
      </c>
      <c r="B8226" s="8" t="s">
        <v>11825</v>
      </c>
      <c r="C8226" s="9" t="s">
        <v>11898</v>
      </c>
      <c r="D8226" s="10" t="s">
        <v>11899</v>
      </c>
      <c r="E8226" s="11" t="s">
        <v>11900</v>
      </c>
      <c r="F8226" s="6">
        <v>488551</v>
      </c>
      <c r="G8226" s="6" t="s">
        <v>608</v>
      </c>
      <c r="H8226" s="16">
        <v>4314311</v>
      </c>
      <c r="I8226" s="12" t="s">
        <v>11854</v>
      </c>
      <c r="J8226" s="12">
        <v>44228</v>
      </c>
      <c r="K8226" s="15">
        <v>1200000</v>
      </c>
      <c r="L8226" s="13" t="s">
        <v>14</v>
      </c>
      <c r="M8226" s="7">
        <v>1</v>
      </c>
      <c r="N8226" s="14"/>
    </row>
    <row r="8227" spans="1:14" ht="110.25">
      <c r="A8227" s="6">
        <v>8226</v>
      </c>
      <c r="B8227" s="8" t="s">
        <v>11825</v>
      </c>
      <c r="C8227" s="9" t="s">
        <v>11901</v>
      </c>
      <c r="D8227" s="10" t="s">
        <v>5088</v>
      </c>
      <c r="E8227" s="11" t="s">
        <v>11902</v>
      </c>
      <c r="F8227" s="6">
        <v>488552</v>
      </c>
      <c r="G8227" s="6" t="s">
        <v>608</v>
      </c>
      <c r="H8227" s="16">
        <v>3549476.45</v>
      </c>
      <c r="I8227" s="12" t="s">
        <v>11866</v>
      </c>
      <c r="J8227" s="12" t="s">
        <v>11903</v>
      </c>
      <c r="K8227" s="15">
        <v>3450000</v>
      </c>
      <c r="L8227" s="13" t="s">
        <v>14</v>
      </c>
      <c r="M8227" s="7">
        <v>1</v>
      </c>
      <c r="N8227" s="14"/>
    </row>
    <row r="8228" spans="1:14" ht="110.25">
      <c r="A8228" s="6">
        <v>8227</v>
      </c>
      <c r="B8228" s="8" t="s">
        <v>11825</v>
      </c>
      <c r="C8228" s="9" t="s">
        <v>11904</v>
      </c>
      <c r="D8228" s="10" t="s">
        <v>11905</v>
      </c>
      <c r="E8228" s="11" t="s">
        <v>11906</v>
      </c>
      <c r="F8228" s="6">
        <v>488553</v>
      </c>
      <c r="G8228" s="6" t="s">
        <v>608</v>
      </c>
      <c r="H8228" s="16">
        <v>3156636.25</v>
      </c>
      <c r="I8228" s="12" t="s">
        <v>11907</v>
      </c>
      <c r="J8228" s="12" t="s">
        <v>11908</v>
      </c>
      <c r="K8228" s="15">
        <v>730000</v>
      </c>
      <c r="L8228" s="13" t="s">
        <v>14</v>
      </c>
      <c r="M8228" s="7">
        <v>1</v>
      </c>
      <c r="N8228" s="14"/>
    </row>
    <row r="8229" spans="1:14" ht="94.5">
      <c r="A8229" s="6">
        <v>8228</v>
      </c>
      <c r="B8229" s="8" t="s">
        <v>11825</v>
      </c>
      <c r="C8229" s="9" t="s">
        <v>11909</v>
      </c>
      <c r="D8229" s="10" t="s">
        <v>11910</v>
      </c>
      <c r="E8229" s="11" t="s">
        <v>11911</v>
      </c>
      <c r="F8229" s="6">
        <v>488554</v>
      </c>
      <c r="G8229" s="6" t="s">
        <v>608</v>
      </c>
      <c r="H8229" s="16">
        <v>853537.95</v>
      </c>
      <c r="I8229" s="12" t="s">
        <v>11854</v>
      </c>
      <c r="J8229" s="12">
        <v>44229</v>
      </c>
      <c r="K8229" s="15">
        <v>853400</v>
      </c>
      <c r="L8229" s="13" t="s">
        <v>14</v>
      </c>
      <c r="M8229" s="7">
        <v>1</v>
      </c>
      <c r="N8229" s="14"/>
    </row>
    <row r="8230" spans="1:14" ht="78.75">
      <c r="A8230" s="6">
        <v>8229</v>
      </c>
      <c r="B8230" s="8" t="s">
        <v>11825</v>
      </c>
      <c r="C8230" s="9" t="s">
        <v>11912</v>
      </c>
      <c r="D8230" s="10" t="s">
        <v>11913</v>
      </c>
      <c r="E8230" s="11" t="s">
        <v>11914</v>
      </c>
      <c r="F8230" s="6">
        <v>488555</v>
      </c>
      <c r="G8230" s="6" t="s">
        <v>608</v>
      </c>
      <c r="H8230" s="16">
        <v>332686.2</v>
      </c>
      <c r="I8230" s="12" t="s">
        <v>11858</v>
      </c>
      <c r="J8230" s="12" t="s">
        <v>11915</v>
      </c>
      <c r="K8230" s="15">
        <v>332600</v>
      </c>
      <c r="L8230" s="13" t="s">
        <v>14</v>
      </c>
      <c r="M8230" s="7">
        <v>1</v>
      </c>
      <c r="N8230" s="14"/>
    </row>
    <row r="8231" spans="1:14" ht="78.75">
      <c r="A8231" s="6">
        <v>8230</v>
      </c>
      <c r="B8231" s="8" t="s">
        <v>11825</v>
      </c>
      <c r="C8231" s="9" t="s">
        <v>11916</v>
      </c>
      <c r="D8231" s="10" t="s">
        <v>11917</v>
      </c>
      <c r="E8231" s="11" t="s">
        <v>11918</v>
      </c>
      <c r="F8231" s="6">
        <v>488556</v>
      </c>
      <c r="G8231" s="6" t="s">
        <v>608</v>
      </c>
      <c r="H8231" s="16">
        <v>695915.85</v>
      </c>
      <c r="I8231" s="12" t="s">
        <v>1525</v>
      </c>
      <c r="J8231" s="12" t="s">
        <v>11919</v>
      </c>
      <c r="K8231" s="15">
        <v>689400</v>
      </c>
      <c r="L8231" s="13" t="s">
        <v>14</v>
      </c>
      <c r="M8231" s="7">
        <v>1</v>
      </c>
      <c r="N8231" s="14"/>
    </row>
    <row r="8232" spans="1:14" ht="94.5">
      <c r="A8232" s="6">
        <v>8231</v>
      </c>
      <c r="B8232" s="8" t="s">
        <v>11825</v>
      </c>
      <c r="C8232" s="9" t="s">
        <v>11920</v>
      </c>
      <c r="D8232" s="10" t="s">
        <v>11921</v>
      </c>
      <c r="E8232" s="11" t="s">
        <v>11922</v>
      </c>
      <c r="F8232" s="6">
        <v>488557</v>
      </c>
      <c r="G8232" s="6" t="s">
        <v>608</v>
      </c>
      <c r="H8232" s="16">
        <v>463687.4</v>
      </c>
      <c r="I8232" s="12" t="s">
        <v>11854</v>
      </c>
      <c r="J8232" s="12">
        <v>43962</v>
      </c>
      <c r="K8232" s="15">
        <v>439000</v>
      </c>
      <c r="L8232" s="13" t="s">
        <v>14</v>
      </c>
      <c r="M8232" s="7">
        <v>1</v>
      </c>
      <c r="N8232" s="14"/>
    </row>
    <row r="8233" spans="1:14" ht="110.25">
      <c r="A8233" s="6">
        <v>8232</v>
      </c>
      <c r="B8233" s="8" t="s">
        <v>11825</v>
      </c>
      <c r="C8233" s="9" t="s">
        <v>11923</v>
      </c>
      <c r="D8233" s="10" t="s">
        <v>5469</v>
      </c>
      <c r="E8233" s="11" t="s">
        <v>11924</v>
      </c>
      <c r="F8233" s="6">
        <v>494081</v>
      </c>
      <c r="G8233" s="6" t="s">
        <v>608</v>
      </c>
      <c r="H8233" s="16">
        <v>9792028.0999999996</v>
      </c>
      <c r="I8233" s="12">
        <v>43901</v>
      </c>
      <c r="J8233" s="12">
        <v>44441</v>
      </c>
      <c r="K8233" s="15">
        <v>8800000</v>
      </c>
      <c r="L8233" s="13" t="s">
        <v>14</v>
      </c>
      <c r="M8233" s="7">
        <v>1</v>
      </c>
      <c r="N8233" s="14"/>
    </row>
    <row r="8234" spans="1:14" ht="63">
      <c r="A8234" s="6">
        <v>8233</v>
      </c>
      <c r="B8234" s="8" t="s">
        <v>11825</v>
      </c>
      <c r="C8234" s="9" t="s">
        <v>11925</v>
      </c>
      <c r="D8234" s="10" t="s">
        <v>11926</v>
      </c>
      <c r="E8234" s="11" t="s">
        <v>11927</v>
      </c>
      <c r="F8234" s="6">
        <v>488526</v>
      </c>
      <c r="G8234" s="6" t="s">
        <v>608</v>
      </c>
      <c r="H8234" s="16">
        <v>13465619.885</v>
      </c>
      <c r="I8234" s="12">
        <v>44146</v>
      </c>
      <c r="J8234" s="12" t="s">
        <v>11928</v>
      </c>
      <c r="K8234" s="15">
        <v>13464000</v>
      </c>
      <c r="L8234" s="13" t="s">
        <v>70</v>
      </c>
      <c r="M8234" s="7">
        <v>1</v>
      </c>
      <c r="N8234" s="14"/>
    </row>
    <row r="8235" spans="1:14" ht="63">
      <c r="A8235" s="6">
        <v>8234</v>
      </c>
      <c r="B8235" s="8" t="s">
        <v>11825</v>
      </c>
      <c r="C8235" s="9" t="s">
        <v>11929</v>
      </c>
      <c r="D8235" s="10" t="s">
        <v>11930</v>
      </c>
      <c r="E8235" s="11" t="s">
        <v>11927</v>
      </c>
      <c r="F8235" s="6">
        <v>488526</v>
      </c>
      <c r="G8235" s="6" t="s">
        <v>608</v>
      </c>
      <c r="H8235" s="16">
        <v>13465619.885</v>
      </c>
      <c r="I8235" s="12">
        <v>44146</v>
      </c>
      <c r="J8235" s="12" t="s">
        <v>11928</v>
      </c>
      <c r="K8235" s="15">
        <v>13464000</v>
      </c>
      <c r="L8235" s="13" t="s">
        <v>70</v>
      </c>
      <c r="M8235" s="7">
        <v>0.51</v>
      </c>
      <c r="N8235" s="14"/>
    </row>
    <row r="8236" spans="1:14" ht="63">
      <c r="A8236" s="6">
        <v>8235</v>
      </c>
      <c r="B8236" s="8" t="s">
        <v>11825</v>
      </c>
      <c r="C8236" s="9" t="s">
        <v>11931</v>
      </c>
      <c r="D8236" s="10" t="s">
        <v>11932</v>
      </c>
      <c r="E8236" s="11" t="s">
        <v>11927</v>
      </c>
      <c r="F8236" s="6">
        <v>488526</v>
      </c>
      <c r="G8236" s="6" t="s">
        <v>608</v>
      </c>
      <c r="H8236" s="16">
        <v>13465619.885</v>
      </c>
      <c r="I8236" s="12">
        <v>44146</v>
      </c>
      <c r="J8236" s="12" t="s">
        <v>11928</v>
      </c>
      <c r="K8236" s="15">
        <v>13464000</v>
      </c>
      <c r="L8236" s="13" t="s">
        <v>70</v>
      </c>
      <c r="M8236" s="7">
        <v>0.49</v>
      </c>
      <c r="N8236" s="14"/>
    </row>
    <row r="8237" spans="1:14" ht="78.75">
      <c r="A8237" s="6">
        <v>8236</v>
      </c>
      <c r="B8237" s="8" t="s">
        <v>11825</v>
      </c>
      <c r="C8237" s="9" t="s">
        <v>11933</v>
      </c>
      <c r="D8237" s="10" t="s">
        <v>11934</v>
      </c>
      <c r="E8237" s="11" t="s">
        <v>11935</v>
      </c>
      <c r="F8237" s="6">
        <v>488538</v>
      </c>
      <c r="G8237" s="6" t="s">
        <v>608</v>
      </c>
      <c r="H8237" s="16">
        <v>19300000</v>
      </c>
      <c r="I8237" s="12">
        <v>43842</v>
      </c>
      <c r="J8237" s="12">
        <v>44351</v>
      </c>
      <c r="K8237" s="15">
        <v>2697000</v>
      </c>
      <c r="L8237" s="13" t="s">
        <v>70</v>
      </c>
      <c r="M8237" s="7">
        <v>1</v>
      </c>
      <c r="N8237" s="14"/>
    </row>
    <row r="8238" spans="1:14" ht="78.75">
      <c r="A8238" s="6">
        <v>8237</v>
      </c>
      <c r="B8238" s="8" t="s">
        <v>11825</v>
      </c>
      <c r="C8238" s="9" t="s">
        <v>11936</v>
      </c>
      <c r="D8238" s="10" t="s">
        <v>4360</v>
      </c>
      <c r="E8238" s="11" t="s">
        <v>11935</v>
      </c>
      <c r="F8238" s="6">
        <v>488538</v>
      </c>
      <c r="G8238" s="6" t="s">
        <v>608</v>
      </c>
      <c r="H8238" s="16">
        <v>19300000</v>
      </c>
      <c r="I8238" s="12">
        <v>43842</v>
      </c>
      <c r="J8238" s="12">
        <v>44351</v>
      </c>
      <c r="K8238" s="15">
        <v>2697000</v>
      </c>
      <c r="L8238" s="13" t="s">
        <v>70</v>
      </c>
      <c r="M8238" s="7">
        <v>0.51</v>
      </c>
      <c r="N8238" s="14"/>
    </row>
    <row r="8239" spans="1:14" ht="63">
      <c r="A8239" s="6">
        <v>8238</v>
      </c>
      <c r="B8239" s="8" t="s">
        <v>11825</v>
      </c>
      <c r="C8239" s="9" t="s">
        <v>11937</v>
      </c>
      <c r="D8239" s="10" t="s">
        <v>11938</v>
      </c>
      <c r="E8239" s="11" t="s">
        <v>11939</v>
      </c>
      <c r="F8239" s="6">
        <v>488538</v>
      </c>
      <c r="G8239" s="6" t="s">
        <v>608</v>
      </c>
      <c r="H8239" s="16">
        <v>19300000</v>
      </c>
      <c r="I8239" s="12">
        <v>43842</v>
      </c>
      <c r="J8239" s="12">
        <v>44351</v>
      </c>
      <c r="K8239" s="15">
        <v>2697000</v>
      </c>
      <c r="L8239" s="13" t="s">
        <v>70</v>
      </c>
      <c r="M8239" s="7">
        <v>0.49</v>
      </c>
      <c r="N8239" s="14"/>
    </row>
    <row r="8240" spans="1:14" ht="94.5">
      <c r="A8240" s="6">
        <v>8239</v>
      </c>
      <c r="B8240" s="8" t="s">
        <v>11825</v>
      </c>
      <c r="C8240" s="9" t="s">
        <v>11940</v>
      </c>
      <c r="D8240" s="10" t="s">
        <v>11941</v>
      </c>
      <c r="E8240" s="11" t="s">
        <v>11942</v>
      </c>
      <c r="F8240" s="6">
        <v>488539</v>
      </c>
      <c r="G8240" s="6" t="s">
        <v>608</v>
      </c>
      <c r="H8240" s="16" t="s">
        <v>11943</v>
      </c>
      <c r="I8240" s="12">
        <v>43842</v>
      </c>
      <c r="J8240" s="12">
        <v>44351</v>
      </c>
      <c r="K8240" s="15">
        <v>27823000</v>
      </c>
      <c r="L8240" s="13" t="s">
        <v>14</v>
      </c>
      <c r="M8240" s="7">
        <v>1</v>
      </c>
      <c r="N8240" s="14"/>
    </row>
    <row r="8241" spans="1:14" ht="141.75">
      <c r="A8241" s="6">
        <v>8240</v>
      </c>
      <c r="B8241" s="8" t="s">
        <v>11825</v>
      </c>
      <c r="C8241" s="9" t="s">
        <v>11944</v>
      </c>
      <c r="D8241" s="10" t="s">
        <v>11945</v>
      </c>
      <c r="E8241" s="11" t="s">
        <v>11946</v>
      </c>
      <c r="F8241" s="6">
        <v>457975</v>
      </c>
      <c r="G8241" s="6" t="s">
        <v>11947</v>
      </c>
      <c r="H8241" s="16" t="s">
        <v>11948</v>
      </c>
      <c r="I8241" s="12" t="s">
        <v>11949</v>
      </c>
      <c r="J8241" s="12">
        <v>44445</v>
      </c>
      <c r="K8241" s="15">
        <v>6570000</v>
      </c>
      <c r="L8241" s="13" t="s">
        <v>14</v>
      </c>
      <c r="M8241" s="7">
        <v>1</v>
      </c>
      <c r="N8241" s="14"/>
    </row>
    <row r="8242" spans="1:14" ht="126">
      <c r="A8242" s="6">
        <v>8241</v>
      </c>
      <c r="B8242" s="8" t="s">
        <v>11825</v>
      </c>
      <c r="C8242" s="9" t="s">
        <v>11950</v>
      </c>
      <c r="D8242" s="10" t="s">
        <v>5128</v>
      </c>
      <c r="E8242" s="11" t="s">
        <v>11951</v>
      </c>
      <c r="F8242" s="6">
        <v>390206</v>
      </c>
      <c r="G8242" s="6" t="s">
        <v>4045</v>
      </c>
      <c r="H8242" s="16" t="s">
        <v>11952</v>
      </c>
      <c r="I8242" s="12" t="s">
        <v>11953</v>
      </c>
      <c r="J8242" s="12" t="s">
        <v>11954</v>
      </c>
      <c r="K8242" s="15">
        <v>0</v>
      </c>
      <c r="L8242" s="13" t="s">
        <v>14</v>
      </c>
      <c r="M8242" s="7">
        <v>1</v>
      </c>
      <c r="N8242" s="14"/>
    </row>
    <row r="8243" spans="1:14" ht="78.75">
      <c r="A8243" s="6">
        <v>8242</v>
      </c>
      <c r="B8243" s="8" t="s">
        <v>11825</v>
      </c>
      <c r="C8243" s="9" t="s">
        <v>11955</v>
      </c>
      <c r="D8243" s="10" t="s">
        <v>5165</v>
      </c>
      <c r="E8243" s="11" t="s">
        <v>11956</v>
      </c>
      <c r="F8243" s="6">
        <v>390205</v>
      </c>
      <c r="G8243" s="6" t="s">
        <v>4045</v>
      </c>
      <c r="H8243" s="16" t="s">
        <v>11957</v>
      </c>
      <c r="I8243" s="12">
        <v>43865</v>
      </c>
      <c r="J8243" s="12">
        <v>44477</v>
      </c>
      <c r="K8243" s="15">
        <v>48450000</v>
      </c>
      <c r="L8243" s="13" t="s">
        <v>14</v>
      </c>
      <c r="M8243" s="7">
        <v>1</v>
      </c>
      <c r="N8243" s="14"/>
    </row>
    <row r="8244" spans="1:14" ht="157.5">
      <c r="A8244" s="6">
        <v>8243</v>
      </c>
      <c r="B8244" s="8" t="s">
        <v>11825</v>
      </c>
      <c r="C8244" s="9" t="s">
        <v>11958</v>
      </c>
      <c r="D8244" s="10" t="s">
        <v>11959</v>
      </c>
      <c r="E8244" s="11" t="s">
        <v>11960</v>
      </c>
      <c r="F8244" s="6">
        <v>482584</v>
      </c>
      <c r="G8244" s="6" t="s">
        <v>11961</v>
      </c>
      <c r="H8244" s="16">
        <v>16314903.630000001</v>
      </c>
      <c r="I8244" s="12" t="s">
        <v>11962</v>
      </c>
      <c r="J8244" s="12" t="s">
        <v>11963</v>
      </c>
      <c r="K8244" s="15">
        <v>6800000</v>
      </c>
      <c r="L8244" s="13" t="s">
        <v>70</v>
      </c>
      <c r="M8244" s="7">
        <v>1</v>
      </c>
      <c r="N8244" s="14"/>
    </row>
    <row r="8245" spans="1:14" ht="157.5">
      <c r="A8245" s="6">
        <v>8244</v>
      </c>
      <c r="B8245" s="8" t="s">
        <v>11825</v>
      </c>
      <c r="C8245" s="9" t="s">
        <v>11964</v>
      </c>
      <c r="D8245" s="10" t="s">
        <v>11965</v>
      </c>
      <c r="E8245" s="11" t="s">
        <v>11960</v>
      </c>
      <c r="F8245" s="6">
        <v>482584</v>
      </c>
      <c r="G8245" s="6" t="s">
        <v>11961</v>
      </c>
      <c r="H8245" s="16">
        <v>16314903.630000001</v>
      </c>
      <c r="I8245" s="12" t="s">
        <v>11962</v>
      </c>
      <c r="J8245" s="12" t="s">
        <v>11963</v>
      </c>
      <c r="K8245" s="15">
        <v>6800000</v>
      </c>
      <c r="L8245" s="13" t="s">
        <v>70</v>
      </c>
      <c r="M8245" s="7">
        <v>0.51</v>
      </c>
      <c r="N8245" s="14"/>
    </row>
    <row r="8246" spans="1:14" ht="157.5">
      <c r="A8246" s="6">
        <v>8245</v>
      </c>
      <c r="B8246" s="8" t="s">
        <v>11825</v>
      </c>
      <c r="C8246" s="9" t="s">
        <v>11966</v>
      </c>
      <c r="D8246" s="10" t="s">
        <v>11967</v>
      </c>
      <c r="E8246" s="11" t="s">
        <v>11960</v>
      </c>
      <c r="F8246" s="6">
        <v>482584</v>
      </c>
      <c r="G8246" s="6" t="s">
        <v>11961</v>
      </c>
      <c r="H8246" s="16">
        <v>16314903.630000001</v>
      </c>
      <c r="I8246" s="12" t="s">
        <v>11962</v>
      </c>
      <c r="J8246" s="12" t="s">
        <v>11963</v>
      </c>
      <c r="K8246" s="15">
        <v>6800000</v>
      </c>
      <c r="L8246" s="13" t="s">
        <v>70</v>
      </c>
      <c r="M8246" s="7">
        <v>0.49</v>
      </c>
      <c r="N8246" s="14"/>
    </row>
    <row r="8247" spans="1:14" ht="78.75">
      <c r="A8247" s="6">
        <v>8246</v>
      </c>
      <c r="B8247" s="8" t="s">
        <v>11825</v>
      </c>
      <c r="C8247" s="9" t="s">
        <v>11968</v>
      </c>
      <c r="D8247" s="10" t="s">
        <v>11969</v>
      </c>
      <c r="E8247" s="11" t="s">
        <v>11970</v>
      </c>
      <c r="F8247" s="6">
        <v>482585</v>
      </c>
      <c r="G8247" s="6" t="s">
        <v>6986</v>
      </c>
      <c r="H8247" s="16">
        <v>86830967.694000006</v>
      </c>
      <c r="I8247" s="12" t="s">
        <v>1647</v>
      </c>
      <c r="J8247" s="12" t="s">
        <v>11971</v>
      </c>
      <c r="K8247" s="15">
        <v>6250000</v>
      </c>
      <c r="L8247" s="13" t="s">
        <v>70</v>
      </c>
      <c r="M8247" s="7">
        <v>1</v>
      </c>
      <c r="N8247" s="14"/>
    </row>
    <row r="8248" spans="1:14" ht="78.75">
      <c r="A8248" s="6">
        <v>8247</v>
      </c>
      <c r="B8248" s="8" t="s">
        <v>11825</v>
      </c>
      <c r="C8248" s="9" t="s">
        <v>11972</v>
      </c>
      <c r="D8248" s="10" t="s">
        <v>10158</v>
      </c>
      <c r="E8248" s="11" t="s">
        <v>11970</v>
      </c>
      <c r="F8248" s="6">
        <v>482585</v>
      </c>
      <c r="G8248" s="6" t="s">
        <v>6986</v>
      </c>
      <c r="H8248" s="16">
        <v>86830967.694000006</v>
      </c>
      <c r="I8248" s="12" t="s">
        <v>1647</v>
      </c>
      <c r="J8248" s="12" t="s">
        <v>11971</v>
      </c>
      <c r="K8248" s="15">
        <v>6250000</v>
      </c>
      <c r="L8248" s="13" t="s">
        <v>70</v>
      </c>
      <c r="M8248" s="7">
        <v>0.51</v>
      </c>
      <c r="N8248" s="14"/>
    </row>
    <row r="8249" spans="1:14" ht="94.5">
      <c r="A8249" s="6">
        <v>8248</v>
      </c>
      <c r="B8249" s="8" t="s">
        <v>11825</v>
      </c>
      <c r="C8249" s="9" t="s">
        <v>11973</v>
      </c>
      <c r="D8249" s="10" t="s">
        <v>11965</v>
      </c>
      <c r="E8249" s="11" t="s">
        <v>11974</v>
      </c>
      <c r="F8249" s="6">
        <v>482585</v>
      </c>
      <c r="G8249" s="6" t="s">
        <v>6986</v>
      </c>
      <c r="H8249" s="16">
        <v>86830967.694000006</v>
      </c>
      <c r="I8249" s="12" t="s">
        <v>1647</v>
      </c>
      <c r="J8249" s="12" t="s">
        <v>11971</v>
      </c>
      <c r="K8249" s="15">
        <v>6250000</v>
      </c>
      <c r="L8249" s="13" t="s">
        <v>70</v>
      </c>
      <c r="M8249" s="7">
        <v>0.49</v>
      </c>
      <c r="N8249" s="14"/>
    </row>
    <row r="8250" spans="1:14" ht="110.25">
      <c r="A8250" s="6">
        <v>8249</v>
      </c>
      <c r="B8250" s="8" t="s">
        <v>11825</v>
      </c>
      <c r="C8250" s="9" t="s">
        <v>11975</v>
      </c>
      <c r="D8250" s="10" t="s">
        <v>4288</v>
      </c>
      <c r="E8250" s="11" t="s">
        <v>11976</v>
      </c>
      <c r="F8250" s="6">
        <v>419468</v>
      </c>
      <c r="G8250" s="6" t="s">
        <v>6986</v>
      </c>
      <c r="H8250" s="16">
        <v>39573292.478</v>
      </c>
      <c r="I8250" s="12">
        <v>44006</v>
      </c>
      <c r="J8250" s="12">
        <v>44409</v>
      </c>
      <c r="K8250" s="15">
        <v>32800000</v>
      </c>
      <c r="L8250" s="13" t="s">
        <v>14</v>
      </c>
      <c r="M8250" s="7">
        <v>1</v>
      </c>
      <c r="N8250" s="14"/>
    </row>
    <row r="8251" spans="1:14" ht="157.5">
      <c r="A8251" s="6">
        <v>8250</v>
      </c>
      <c r="B8251" s="8" t="s">
        <v>11825</v>
      </c>
      <c r="C8251" s="9" t="s">
        <v>11975</v>
      </c>
      <c r="D8251" s="10" t="s">
        <v>4288</v>
      </c>
      <c r="E8251" s="11" t="s">
        <v>11977</v>
      </c>
      <c r="F8251" s="6">
        <v>416850</v>
      </c>
      <c r="G8251" s="6" t="s">
        <v>6986</v>
      </c>
      <c r="H8251" s="16">
        <v>127798565.64300001</v>
      </c>
      <c r="I8251" s="12">
        <v>44006</v>
      </c>
      <c r="J8251" s="12">
        <v>44470</v>
      </c>
      <c r="K8251" s="15">
        <v>50200000</v>
      </c>
      <c r="L8251" s="13" t="s">
        <v>14</v>
      </c>
      <c r="M8251" s="7">
        <v>1</v>
      </c>
      <c r="N8251" s="14"/>
    </row>
    <row r="8252" spans="1:14" ht="94.5">
      <c r="A8252" s="6">
        <v>8251</v>
      </c>
      <c r="B8252" s="8" t="s">
        <v>11825</v>
      </c>
      <c r="C8252" s="9" t="s">
        <v>11978</v>
      </c>
      <c r="D8252" s="10" t="s">
        <v>11979</v>
      </c>
      <c r="E8252" s="11" t="s">
        <v>11980</v>
      </c>
      <c r="F8252" s="6">
        <v>419145</v>
      </c>
      <c r="G8252" s="6" t="s">
        <v>6986</v>
      </c>
      <c r="H8252" s="16" t="s">
        <v>11981</v>
      </c>
      <c r="I8252" s="12">
        <v>43933</v>
      </c>
      <c r="J8252" s="12">
        <v>44407</v>
      </c>
      <c r="K8252" s="15">
        <v>18400000</v>
      </c>
      <c r="L8252" s="13" t="s">
        <v>14</v>
      </c>
      <c r="M8252" s="7">
        <v>1</v>
      </c>
      <c r="N8252" s="14"/>
    </row>
    <row r="8253" spans="1:14" ht="110.25">
      <c r="A8253" s="6">
        <v>8252</v>
      </c>
      <c r="B8253" s="8" t="s">
        <v>11825</v>
      </c>
      <c r="C8253" s="9" t="s">
        <v>11982</v>
      </c>
      <c r="D8253" s="10" t="s">
        <v>11945</v>
      </c>
      <c r="E8253" s="11" t="s">
        <v>11983</v>
      </c>
      <c r="F8253" s="6">
        <v>457980</v>
      </c>
      <c r="G8253" s="6" t="s">
        <v>794</v>
      </c>
      <c r="H8253" s="16" t="s">
        <v>11984</v>
      </c>
      <c r="I8253" s="12" t="s">
        <v>11949</v>
      </c>
      <c r="J8253" s="12">
        <v>44380</v>
      </c>
      <c r="K8253" s="15">
        <v>9123000</v>
      </c>
      <c r="L8253" s="13" t="s">
        <v>14</v>
      </c>
      <c r="M8253" s="7">
        <v>1</v>
      </c>
      <c r="N8253" s="14"/>
    </row>
    <row r="8254" spans="1:14" ht="126">
      <c r="A8254" s="6">
        <v>8253</v>
      </c>
      <c r="B8254" s="8" t="s">
        <v>11825</v>
      </c>
      <c r="C8254" s="9" t="s">
        <v>11985</v>
      </c>
      <c r="D8254" s="10" t="s">
        <v>11986</v>
      </c>
      <c r="E8254" s="11" t="s">
        <v>11987</v>
      </c>
      <c r="F8254" s="6">
        <v>338284</v>
      </c>
      <c r="G8254" s="6" t="s">
        <v>794</v>
      </c>
      <c r="H8254" s="16">
        <v>26629094.533</v>
      </c>
      <c r="I8254" s="12">
        <v>43723</v>
      </c>
      <c r="J8254" s="12" t="s">
        <v>11988</v>
      </c>
      <c r="K8254" s="15">
        <v>26617400</v>
      </c>
      <c r="L8254" s="13" t="s">
        <v>14</v>
      </c>
      <c r="M8254" s="7">
        <v>1</v>
      </c>
      <c r="N8254" s="14"/>
    </row>
    <row r="8255" spans="1:14" ht="47.25">
      <c r="A8255" s="6">
        <v>8254</v>
      </c>
      <c r="B8255" s="8" t="s">
        <v>11825</v>
      </c>
      <c r="C8255" s="9" t="s">
        <v>11989</v>
      </c>
      <c r="D8255" s="10" t="s">
        <v>11990</v>
      </c>
      <c r="E8255" s="11" t="s">
        <v>11991</v>
      </c>
      <c r="F8255" s="6">
        <v>406290</v>
      </c>
      <c r="G8255" s="6" t="s">
        <v>794</v>
      </c>
      <c r="H8255" s="16" t="s">
        <v>11992</v>
      </c>
      <c r="I8255" s="12">
        <v>43891</v>
      </c>
      <c r="J8255" s="12" t="s">
        <v>9833</v>
      </c>
      <c r="K8255" s="15">
        <v>4528700</v>
      </c>
      <c r="L8255" s="13" t="s">
        <v>14</v>
      </c>
      <c r="M8255" s="7">
        <v>1</v>
      </c>
      <c r="N8255" s="14"/>
    </row>
    <row r="8256" spans="1:14" ht="157.5">
      <c r="A8256" s="6">
        <v>8255</v>
      </c>
      <c r="B8256" s="8" t="s">
        <v>11825</v>
      </c>
      <c r="C8256" s="9" t="s">
        <v>11993</v>
      </c>
      <c r="D8256" s="10" t="s">
        <v>11994</v>
      </c>
      <c r="E8256" s="11" t="s">
        <v>11995</v>
      </c>
      <c r="F8256" s="6">
        <v>467261</v>
      </c>
      <c r="G8256" s="6" t="s">
        <v>4256</v>
      </c>
      <c r="H8256" s="16" t="s">
        <v>11996</v>
      </c>
      <c r="I8256" s="12">
        <v>44022</v>
      </c>
      <c r="J8256" s="12" t="s">
        <v>11997</v>
      </c>
      <c r="K8256" s="15">
        <v>760000</v>
      </c>
      <c r="L8256" s="13" t="s">
        <v>70</v>
      </c>
      <c r="M8256" s="7">
        <v>1</v>
      </c>
      <c r="N8256" s="14"/>
    </row>
    <row r="8257" spans="1:14" ht="157.5">
      <c r="A8257" s="6">
        <v>8256</v>
      </c>
      <c r="B8257" s="8" t="s">
        <v>11825</v>
      </c>
      <c r="C8257" s="9" t="s">
        <v>11998</v>
      </c>
      <c r="D8257" s="10" t="s">
        <v>4081</v>
      </c>
      <c r="E8257" s="11" t="s">
        <v>11995</v>
      </c>
      <c r="F8257" s="6">
        <v>467261</v>
      </c>
      <c r="G8257" s="6" t="s">
        <v>4256</v>
      </c>
      <c r="H8257" s="16" t="s">
        <v>11996</v>
      </c>
      <c r="I8257" s="12">
        <v>44022</v>
      </c>
      <c r="J8257" s="12" t="s">
        <v>11997</v>
      </c>
      <c r="K8257" s="15">
        <v>760000</v>
      </c>
      <c r="L8257" s="13" t="s">
        <v>70</v>
      </c>
      <c r="M8257" s="7">
        <v>0.6</v>
      </c>
      <c r="N8257" s="14"/>
    </row>
    <row r="8258" spans="1:14" ht="157.5">
      <c r="A8258" s="6">
        <v>8257</v>
      </c>
      <c r="B8258" s="8" t="s">
        <v>11825</v>
      </c>
      <c r="C8258" s="9" t="s">
        <v>11999</v>
      </c>
      <c r="D8258" s="10" t="s">
        <v>12000</v>
      </c>
      <c r="E8258" s="11" t="s">
        <v>11995</v>
      </c>
      <c r="F8258" s="6">
        <v>467261</v>
      </c>
      <c r="G8258" s="6" t="s">
        <v>4256</v>
      </c>
      <c r="H8258" s="16" t="s">
        <v>11996</v>
      </c>
      <c r="I8258" s="12">
        <v>44022</v>
      </c>
      <c r="J8258" s="12" t="s">
        <v>11997</v>
      </c>
      <c r="K8258" s="15">
        <v>760000</v>
      </c>
      <c r="L8258" s="13" t="s">
        <v>70</v>
      </c>
      <c r="M8258" s="7">
        <v>0.4</v>
      </c>
      <c r="N8258" s="14"/>
    </row>
    <row r="8259" spans="1:14" ht="126">
      <c r="A8259" s="6">
        <v>8258</v>
      </c>
      <c r="B8259" s="8" t="s">
        <v>11825</v>
      </c>
      <c r="C8259" s="9" t="s">
        <v>11993</v>
      </c>
      <c r="D8259" s="10" t="s">
        <v>11994</v>
      </c>
      <c r="E8259" s="11" t="s">
        <v>12001</v>
      </c>
      <c r="F8259" s="6">
        <v>467262</v>
      </c>
      <c r="G8259" s="6" t="s">
        <v>4256</v>
      </c>
      <c r="H8259" s="16" t="s">
        <v>12002</v>
      </c>
      <c r="I8259" s="12">
        <v>44022</v>
      </c>
      <c r="J8259" s="12" t="s">
        <v>11997</v>
      </c>
      <c r="K8259" s="15">
        <v>2482000</v>
      </c>
      <c r="L8259" s="13" t="s">
        <v>70</v>
      </c>
      <c r="M8259" s="7">
        <v>1</v>
      </c>
      <c r="N8259" s="14"/>
    </row>
    <row r="8260" spans="1:14" ht="126">
      <c r="A8260" s="6">
        <v>8259</v>
      </c>
      <c r="B8260" s="8" t="s">
        <v>11825</v>
      </c>
      <c r="C8260" s="9" t="s">
        <v>11998</v>
      </c>
      <c r="D8260" s="10" t="s">
        <v>4081</v>
      </c>
      <c r="E8260" s="11" t="s">
        <v>12001</v>
      </c>
      <c r="F8260" s="6">
        <v>467262</v>
      </c>
      <c r="G8260" s="6" t="s">
        <v>4256</v>
      </c>
      <c r="H8260" s="16" t="s">
        <v>12002</v>
      </c>
      <c r="I8260" s="12">
        <v>44022</v>
      </c>
      <c r="J8260" s="12" t="s">
        <v>11997</v>
      </c>
      <c r="K8260" s="15">
        <v>2482000</v>
      </c>
      <c r="L8260" s="13" t="s">
        <v>70</v>
      </c>
      <c r="M8260" s="7">
        <v>0.6</v>
      </c>
      <c r="N8260" s="14"/>
    </row>
    <row r="8261" spans="1:14" ht="126">
      <c r="A8261" s="6">
        <v>8260</v>
      </c>
      <c r="B8261" s="8" t="s">
        <v>11825</v>
      </c>
      <c r="C8261" s="9" t="s">
        <v>11999</v>
      </c>
      <c r="D8261" s="10" t="s">
        <v>12000</v>
      </c>
      <c r="E8261" s="11" t="s">
        <v>12001</v>
      </c>
      <c r="F8261" s="6">
        <v>467262</v>
      </c>
      <c r="G8261" s="6" t="s">
        <v>4256</v>
      </c>
      <c r="H8261" s="16" t="s">
        <v>12002</v>
      </c>
      <c r="I8261" s="12">
        <v>44022</v>
      </c>
      <c r="J8261" s="12" t="s">
        <v>11997</v>
      </c>
      <c r="K8261" s="15">
        <v>2482000</v>
      </c>
      <c r="L8261" s="13" t="s">
        <v>70</v>
      </c>
      <c r="M8261" s="7">
        <v>0.4</v>
      </c>
      <c r="N8261" s="14"/>
    </row>
    <row r="8262" spans="1:14" ht="173.25">
      <c r="A8262" s="6">
        <v>8261</v>
      </c>
      <c r="B8262" s="8" t="s">
        <v>11825</v>
      </c>
      <c r="C8262" s="9" t="s">
        <v>12003</v>
      </c>
      <c r="D8262" s="10" t="s">
        <v>12004</v>
      </c>
      <c r="E8262" s="11" t="s">
        <v>12005</v>
      </c>
      <c r="F8262" s="6">
        <v>467264</v>
      </c>
      <c r="G8262" s="6" t="s">
        <v>4256</v>
      </c>
      <c r="H8262" s="16" t="s">
        <v>12006</v>
      </c>
      <c r="I8262" s="12" t="s">
        <v>12007</v>
      </c>
      <c r="J8262" s="12">
        <v>44296</v>
      </c>
      <c r="K8262" s="15">
        <v>16451000</v>
      </c>
      <c r="L8262" s="13" t="s">
        <v>14</v>
      </c>
      <c r="M8262" s="7">
        <v>1</v>
      </c>
      <c r="N8262" s="14"/>
    </row>
    <row r="8263" spans="1:14" ht="267.75">
      <c r="A8263" s="6">
        <v>8262</v>
      </c>
      <c r="B8263" s="8" t="s">
        <v>11825</v>
      </c>
      <c r="C8263" s="9" t="s">
        <v>12008</v>
      </c>
      <c r="D8263" s="10" t="s">
        <v>4288</v>
      </c>
      <c r="E8263" s="11" t="s">
        <v>12009</v>
      </c>
      <c r="F8263" s="6">
        <v>467269</v>
      </c>
      <c r="G8263" s="6" t="s">
        <v>4256</v>
      </c>
      <c r="H8263" s="16" t="s">
        <v>12010</v>
      </c>
      <c r="I8263" s="12" t="s">
        <v>11858</v>
      </c>
      <c r="J8263" s="12" t="s">
        <v>12011</v>
      </c>
      <c r="K8263" s="15">
        <v>0</v>
      </c>
      <c r="L8263" s="13" t="s">
        <v>14</v>
      </c>
      <c r="M8263" s="7">
        <v>1</v>
      </c>
      <c r="N8263" s="14"/>
    </row>
    <row r="8264" spans="1:14" ht="63">
      <c r="A8264" s="6">
        <v>8263</v>
      </c>
      <c r="B8264" s="8" t="s">
        <v>11825</v>
      </c>
      <c r="C8264" s="9" t="s">
        <v>12012</v>
      </c>
      <c r="D8264" s="10" t="s">
        <v>12013</v>
      </c>
      <c r="E8264" s="11" t="s">
        <v>12014</v>
      </c>
      <c r="F8264" s="6">
        <v>473119</v>
      </c>
      <c r="G8264" s="6" t="s">
        <v>4256</v>
      </c>
      <c r="H8264" s="16" t="s">
        <v>12015</v>
      </c>
      <c r="I8264" s="12" t="s">
        <v>11858</v>
      </c>
      <c r="J8264" s="12" t="s">
        <v>12016</v>
      </c>
      <c r="K8264" s="15">
        <v>4247000</v>
      </c>
      <c r="L8264" s="13" t="s">
        <v>70</v>
      </c>
      <c r="M8264" s="7">
        <v>1</v>
      </c>
      <c r="N8264" s="14"/>
    </row>
    <row r="8265" spans="1:14" ht="78.75">
      <c r="A8265" s="6">
        <v>8264</v>
      </c>
      <c r="B8265" s="8" t="s">
        <v>11825</v>
      </c>
      <c r="C8265" s="9" t="s">
        <v>12017</v>
      </c>
      <c r="D8265" s="10" t="s">
        <v>4360</v>
      </c>
      <c r="E8265" s="11" t="s">
        <v>12014</v>
      </c>
      <c r="F8265" s="6">
        <v>473119</v>
      </c>
      <c r="G8265" s="6" t="s">
        <v>4256</v>
      </c>
      <c r="H8265" s="16" t="s">
        <v>12015</v>
      </c>
      <c r="I8265" s="12" t="s">
        <v>11858</v>
      </c>
      <c r="J8265" s="12" t="s">
        <v>12016</v>
      </c>
      <c r="K8265" s="15">
        <v>4247000</v>
      </c>
      <c r="L8265" s="13" t="s">
        <v>70</v>
      </c>
      <c r="M8265" s="7">
        <v>0.51</v>
      </c>
      <c r="N8265" s="14"/>
    </row>
    <row r="8266" spans="1:14" ht="78.75">
      <c r="A8266" s="6">
        <v>8265</v>
      </c>
      <c r="B8266" s="8" t="s">
        <v>11825</v>
      </c>
      <c r="C8266" s="9" t="s">
        <v>12018</v>
      </c>
      <c r="D8266" s="10" t="s">
        <v>12013</v>
      </c>
      <c r="E8266" s="11" t="s">
        <v>12014</v>
      </c>
      <c r="F8266" s="6">
        <v>473119</v>
      </c>
      <c r="G8266" s="6" t="s">
        <v>4256</v>
      </c>
      <c r="H8266" s="16" t="s">
        <v>12015</v>
      </c>
      <c r="I8266" s="12" t="s">
        <v>11858</v>
      </c>
      <c r="J8266" s="12" t="s">
        <v>12016</v>
      </c>
      <c r="K8266" s="15">
        <v>4247000</v>
      </c>
      <c r="L8266" s="13" t="s">
        <v>70</v>
      </c>
      <c r="M8266" s="7">
        <v>0.49</v>
      </c>
      <c r="N8266" s="14"/>
    </row>
    <row r="8267" spans="1:14" ht="110.25">
      <c r="A8267" s="6">
        <v>8266</v>
      </c>
      <c r="B8267" s="8" t="s">
        <v>11825</v>
      </c>
      <c r="C8267" s="9" t="s">
        <v>12019</v>
      </c>
      <c r="D8267" s="10" t="s">
        <v>5482</v>
      </c>
      <c r="E8267" s="11" t="s">
        <v>12020</v>
      </c>
      <c r="F8267" s="6">
        <v>127318</v>
      </c>
      <c r="G8267" s="6" t="s">
        <v>3596</v>
      </c>
      <c r="H8267" s="16" t="s">
        <v>12021</v>
      </c>
      <c r="I8267" s="12">
        <v>43122</v>
      </c>
      <c r="J8267" s="12">
        <v>43859</v>
      </c>
      <c r="K8267" s="15">
        <v>58661000</v>
      </c>
      <c r="L8267" s="13" t="s">
        <v>14</v>
      </c>
      <c r="M8267" s="7">
        <v>1</v>
      </c>
      <c r="N8267" s="14"/>
    </row>
    <row r="8268" spans="1:14" ht="126">
      <c r="A8268" s="6">
        <v>8267</v>
      </c>
      <c r="B8268" s="8" t="s">
        <v>11825</v>
      </c>
      <c r="C8268" s="9" t="s">
        <v>12022</v>
      </c>
      <c r="D8268" s="10" t="s">
        <v>12023</v>
      </c>
      <c r="E8268" s="11" t="s">
        <v>12024</v>
      </c>
      <c r="F8268" s="6">
        <v>133880</v>
      </c>
      <c r="G8268" s="6" t="s">
        <v>3596</v>
      </c>
      <c r="H8268" s="16" t="s">
        <v>12025</v>
      </c>
      <c r="I8268" s="12">
        <v>43143</v>
      </c>
      <c r="J8268" s="12">
        <v>43887</v>
      </c>
      <c r="K8268" s="15">
        <v>229752000</v>
      </c>
      <c r="L8268" s="13" t="s">
        <v>70</v>
      </c>
      <c r="M8268" s="7">
        <v>1</v>
      </c>
      <c r="N8268" s="14"/>
    </row>
    <row r="8269" spans="1:14" ht="126">
      <c r="A8269" s="6">
        <v>8268</v>
      </c>
      <c r="B8269" s="8" t="s">
        <v>11825</v>
      </c>
      <c r="C8269" s="9" t="s">
        <v>12026</v>
      </c>
      <c r="D8269" s="10" t="s">
        <v>188</v>
      </c>
      <c r="E8269" s="11" t="s">
        <v>12024</v>
      </c>
      <c r="F8269" s="6">
        <v>133880</v>
      </c>
      <c r="G8269" s="6" t="s">
        <v>3596</v>
      </c>
      <c r="H8269" s="16" t="s">
        <v>12025</v>
      </c>
      <c r="I8269" s="12">
        <v>43143</v>
      </c>
      <c r="J8269" s="12">
        <v>43887</v>
      </c>
      <c r="K8269" s="15">
        <v>194187000</v>
      </c>
      <c r="L8269" s="13" t="s">
        <v>70</v>
      </c>
      <c r="M8269" s="7">
        <v>0.51</v>
      </c>
      <c r="N8269" s="14"/>
    </row>
    <row r="8270" spans="1:14" ht="126">
      <c r="A8270" s="6">
        <v>8269</v>
      </c>
      <c r="B8270" s="8" t="s">
        <v>11825</v>
      </c>
      <c r="C8270" s="9" t="s">
        <v>12027</v>
      </c>
      <c r="D8270" s="10" t="s">
        <v>257</v>
      </c>
      <c r="E8270" s="11" t="s">
        <v>12024</v>
      </c>
      <c r="F8270" s="6">
        <v>133880</v>
      </c>
      <c r="G8270" s="6" t="s">
        <v>3596</v>
      </c>
      <c r="H8270" s="16" t="s">
        <v>12025</v>
      </c>
      <c r="I8270" s="12">
        <v>43143</v>
      </c>
      <c r="J8270" s="12">
        <v>43887</v>
      </c>
      <c r="K8270" s="15">
        <v>194187000</v>
      </c>
      <c r="L8270" s="13" t="s">
        <v>70</v>
      </c>
      <c r="M8270" s="7">
        <v>0.49</v>
      </c>
      <c r="N8270" s="14"/>
    </row>
    <row r="8271" spans="1:14" ht="78.75">
      <c r="A8271" s="6">
        <v>8270</v>
      </c>
      <c r="B8271" s="8" t="s">
        <v>11825</v>
      </c>
      <c r="C8271" s="9" t="s">
        <v>12028</v>
      </c>
      <c r="D8271" s="10" t="s">
        <v>5165</v>
      </c>
      <c r="E8271" s="11" t="s">
        <v>12029</v>
      </c>
      <c r="F8271" s="6">
        <v>390205</v>
      </c>
      <c r="G8271" s="6" t="s">
        <v>4045</v>
      </c>
      <c r="H8271" s="16">
        <v>102120604.277</v>
      </c>
      <c r="I8271" s="12">
        <v>43923</v>
      </c>
      <c r="J8271" s="12">
        <v>44477</v>
      </c>
      <c r="K8271" s="15">
        <v>38796000</v>
      </c>
      <c r="L8271" s="13" t="s">
        <v>14</v>
      </c>
      <c r="M8271" s="7">
        <v>1</v>
      </c>
      <c r="N8271" s="14"/>
    </row>
    <row r="8272" spans="1:14" ht="78.75">
      <c r="A8272" s="6">
        <v>8271</v>
      </c>
      <c r="B8272" s="8" t="s">
        <v>11825</v>
      </c>
      <c r="C8272" s="9" t="s">
        <v>12030</v>
      </c>
      <c r="D8272" s="10" t="s">
        <v>5128</v>
      </c>
      <c r="E8272" s="11" t="s">
        <v>12031</v>
      </c>
      <c r="F8272" s="6">
        <v>390206</v>
      </c>
      <c r="G8272" s="6" t="s">
        <v>4045</v>
      </c>
      <c r="H8272" s="16">
        <v>127062140.76000001</v>
      </c>
      <c r="I8272" s="12">
        <v>43914</v>
      </c>
      <c r="J8272" s="12">
        <v>44469</v>
      </c>
      <c r="K8272" s="15">
        <v>0</v>
      </c>
      <c r="L8272" s="13" t="s">
        <v>14</v>
      </c>
      <c r="M8272" s="7">
        <v>1</v>
      </c>
      <c r="N8272" s="14"/>
    </row>
    <row r="8273" spans="1:14" ht="157.5">
      <c r="A8273" s="6">
        <v>8272</v>
      </c>
      <c r="B8273" s="8" t="s">
        <v>11825</v>
      </c>
      <c r="C8273" s="9" t="s">
        <v>12032</v>
      </c>
      <c r="D8273" s="10" t="s">
        <v>12033</v>
      </c>
      <c r="E8273" s="11" t="s">
        <v>12034</v>
      </c>
      <c r="F8273" s="6">
        <v>317087</v>
      </c>
      <c r="G8273" s="6" t="s">
        <v>12035</v>
      </c>
      <c r="H8273" s="16">
        <v>31389243.350000001</v>
      </c>
      <c r="I8273" s="12">
        <v>43748</v>
      </c>
      <c r="J8273" s="12">
        <v>44108</v>
      </c>
      <c r="K8273" s="15">
        <v>15643300</v>
      </c>
      <c r="L8273" s="13" t="s">
        <v>14</v>
      </c>
      <c r="M8273" s="7">
        <v>1</v>
      </c>
      <c r="N8273" s="14"/>
    </row>
    <row r="8274" spans="1:14" ht="47.25">
      <c r="A8274" s="6">
        <v>8273</v>
      </c>
      <c r="B8274" s="8" t="s">
        <v>11825</v>
      </c>
      <c r="C8274" s="9" t="s">
        <v>12036</v>
      </c>
      <c r="D8274" s="10" t="s">
        <v>12037</v>
      </c>
      <c r="E8274" s="11" t="s">
        <v>12038</v>
      </c>
      <c r="F8274" s="6">
        <v>308198</v>
      </c>
      <c r="G8274" s="6" t="s">
        <v>12035</v>
      </c>
      <c r="H8274" s="16">
        <v>3613240.45</v>
      </c>
      <c r="I8274" s="12">
        <v>43770</v>
      </c>
      <c r="J8274" s="12">
        <v>43861</v>
      </c>
      <c r="K8274" s="15">
        <v>2146800</v>
      </c>
      <c r="L8274" s="13" t="s">
        <v>14</v>
      </c>
      <c r="M8274" s="7">
        <v>1</v>
      </c>
      <c r="N8274" s="14"/>
    </row>
    <row r="8275" spans="1:14" ht="63">
      <c r="A8275" s="6">
        <v>8274</v>
      </c>
      <c r="B8275" s="8" t="s">
        <v>11825</v>
      </c>
      <c r="C8275" s="9" t="s">
        <v>12039</v>
      </c>
      <c r="D8275" s="10" t="s">
        <v>12040</v>
      </c>
      <c r="E8275" s="11" t="s">
        <v>12041</v>
      </c>
      <c r="F8275" s="6">
        <v>351147</v>
      </c>
      <c r="G8275" s="6" t="s">
        <v>12035</v>
      </c>
      <c r="H8275" s="16">
        <v>17343562.170000002</v>
      </c>
      <c r="I8275" s="12">
        <v>43760</v>
      </c>
      <c r="J8275" s="12">
        <v>44042</v>
      </c>
      <c r="K8275" s="15">
        <v>15812500</v>
      </c>
      <c r="L8275" s="13" t="s">
        <v>14</v>
      </c>
      <c r="M8275" s="7">
        <v>1</v>
      </c>
      <c r="N8275" s="14"/>
    </row>
    <row r="8276" spans="1:14" ht="47.25">
      <c r="A8276" s="6">
        <v>8275</v>
      </c>
      <c r="B8276" s="8" t="s">
        <v>11825</v>
      </c>
      <c r="C8276" s="9" t="s">
        <v>12042</v>
      </c>
      <c r="D8276" s="10" t="s">
        <v>12043</v>
      </c>
      <c r="E8276" s="11" t="s">
        <v>12044</v>
      </c>
      <c r="F8276" s="6">
        <v>399594</v>
      </c>
      <c r="G8276" s="6" t="s">
        <v>12035</v>
      </c>
      <c r="H8276" s="16">
        <v>10521060.949999999</v>
      </c>
      <c r="I8276" s="12">
        <v>43851</v>
      </c>
      <c r="J8276" s="12">
        <v>44185</v>
      </c>
      <c r="K8276" s="15">
        <v>10353500</v>
      </c>
      <c r="L8276" s="13" t="s">
        <v>14</v>
      </c>
      <c r="M8276" s="7">
        <v>1</v>
      </c>
      <c r="N8276" s="14"/>
    </row>
    <row r="8277" spans="1:14" ht="78.75">
      <c r="A8277" s="6">
        <v>8276</v>
      </c>
      <c r="B8277" s="8" t="s">
        <v>11825</v>
      </c>
      <c r="C8277" s="9" t="s">
        <v>11985</v>
      </c>
      <c r="D8277" s="10" t="s">
        <v>11986</v>
      </c>
      <c r="E8277" s="11" t="s">
        <v>12045</v>
      </c>
      <c r="F8277" s="6">
        <v>302990</v>
      </c>
      <c r="G8277" s="6" t="s">
        <v>4112</v>
      </c>
      <c r="H8277" s="16">
        <v>29075801.739999998</v>
      </c>
      <c r="I8277" s="12">
        <v>43628</v>
      </c>
      <c r="J8277" s="12">
        <v>43982</v>
      </c>
      <c r="K8277" s="15">
        <v>16643000</v>
      </c>
      <c r="L8277" s="13" t="s">
        <v>14</v>
      </c>
      <c r="M8277" s="7">
        <v>1</v>
      </c>
      <c r="N8277" s="14"/>
    </row>
    <row r="8278" spans="1:14" ht="78.75">
      <c r="A8278" s="6">
        <v>8277</v>
      </c>
      <c r="B8278" s="8" t="s">
        <v>11825</v>
      </c>
      <c r="C8278" s="9" t="s">
        <v>12046</v>
      </c>
      <c r="D8278" s="10" t="s">
        <v>12047</v>
      </c>
      <c r="E8278" s="11" t="s">
        <v>12048</v>
      </c>
      <c r="F8278" s="6">
        <v>288555</v>
      </c>
      <c r="G8278" s="6" t="s">
        <v>4112</v>
      </c>
      <c r="H8278" s="16">
        <v>17990055</v>
      </c>
      <c r="I8278" s="12">
        <v>43592</v>
      </c>
      <c r="J8278" s="12">
        <v>44135</v>
      </c>
      <c r="K8278" s="15">
        <v>12466000</v>
      </c>
      <c r="L8278" s="13" t="s">
        <v>14</v>
      </c>
      <c r="M8278" s="7">
        <v>1</v>
      </c>
      <c r="N8278" s="14"/>
    </row>
    <row r="8279" spans="1:14" ht="78.75">
      <c r="A8279" s="6">
        <v>8278</v>
      </c>
      <c r="B8279" s="8" t="s">
        <v>11825</v>
      </c>
      <c r="C8279" s="9" t="s">
        <v>12049</v>
      </c>
      <c r="D8279" s="10" t="s">
        <v>12050</v>
      </c>
      <c r="E8279" s="11" t="s">
        <v>12051</v>
      </c>
      <c r="F8279" s="6">
        <v>311226</v>
      </c>
      <c r="G8279" s="6" t="s">
        <v>4112</v>
      </c>
      <c r="H8279" s="16">
        <v>11230216.140000001</v>
      </c>
      <c r="I8279" s="12">
        <v>43677</v>
      </c>
      <c r="J8279" s="12">
        <v>44012</v>
      </c>
      <c r="K8279" s="15">
        <v>7071000</v>
      </c>
      <c r="L8279" s="13" t="s">
        <v>14</v>
      </c>
      <c r="M8279" s="7">
        <v>1</v>
      </c>
      <c r="N8279" s="14"/>
    </row>
    <row r="8280" spans="1:14" ht="78.75">
      <c r="A8280" s="6">
        <v>8279</v>
      </c>
      <c r="B8280" s="8" t="s">
        <v>11825</v>
      </c>
      <c r="C8280" s="9" t="s">
        <v>12052</v>
      </c>
      <c r="D8280" s="10" t="s">
        <v>12053</v>
      </c>
      <c r="E8280" s="11" t="s">
        <v>12054</v>
      </c>
      <c r="F8280" s="6">
        <v>273295</v>
      </c>
      <c r="G8280" s="6" t="s">
        <v>4112</v>
      </c>
      <c r="H8280" s="16">
        <v>3531941.35</v>
      </c>
      <c r="I8280" s="12">
        <v>43542</v>
      </c>
      <c r="J8280" s="12">
        <v>43830</v>
      </c>
      <c r="K8280" s="15">
        <v>1092000</v>
      </c>
      <c r="L8280" s="13" t="s">
        <v>14</v>
      </c>
      <c r="M8280" s="7">
        <v>1</v>
      </c>
      <c r="N8280" s="14"/>
    </row>
    <row r="8281" spans="1:14" ht="126">
      <c r="A8281" s="6">
        <v>8280</v>
      </c>
      <c r="B8281" s="8" t="s">
        <v>11825</v>
      </c>
      <c r="C8281" s="9" t="s">
        <v>12055</v>
      </c>
      <c r="D8281" s="10" t="s">
        <v>12056</v>
      </c>
      <c r="E8281" s="11" t="s">
        <v>12057</v>
      </c>
      <c r="F8281" s="6">
        <v>211395</v>
      </c>
      <c r="G8281" s="6" t="s">
        <v>4112</v>
      </c>
      <c r="H8281" s="16">
        <v>31688658.379999999</v>
      </c>
      <c r="I8281" s="12">
        <v>43438</v>
      </c>
      <c r="J8281" s="12">
        <v>44165</v>
      </c>
      <c r="K8281" s="15">
        <v>31356900</v>
      </c>
      <c r="L8281" s="13" t="s">
        <v>70</v>
      </c>
      <c r="M8281" s="7">
        <v>1</v>
      </c>
      <c r="N8281" s="14"/>
    </row>
    <row r="8282" spans="1:14" ht="126">
      <c r="A8282" s="6">
        <v>8281</v>
      </c>
      <c r="B8282" s="8" t="s">
        <v>11825</v>
      </c>
      <c r="C8282" s="9" t="s">
        <v>12058</v>
      </c>
      <c r="D8282" s="10" t="s">
        <v>12059</v>
      </c>
      <c r="E8282" s="11" t="s">
        <v>12057</v>
      </c>
      <c r="F8282" s="6">
        <v>211395</v>
      </c>
      <c r="G8282" s="6" t="s">
        <v>4112</v>
      </c>
      <c r="H8282" s="16">
        <v>31688658.379999999</v>
      </c>
      <c r="I8282" s="12">
        <v>43438</v>
      </c>
      <c r="J8282" s="12">
        <v>44165</v>
      </c>
      <c r="K8282" s="15">
        <v>31356900</v>
      </c>
      <c r="L8282" s="13" t="s">
        <v>70</v>
      </c>
      <c r="M8282" s="7">
        <v>0.51</v>
      </c>
      <c r="N8282" s="14"/>
    </row>
    <row r="8283" spans="1:14" ht="126">
      <c r="A8283" s="6">
        <v>8282</v>
      </c>
      <c r="B8283" s="8" t="s">
        <v>11825</v>
      </c>
      <c r="C8283" s="9" t="s">
        <v>12060</v>
      </c>
      <c r="D8283" s="10" t="s">
        <v>12061</v>
      </c>
      <c r="E8283" s="11" t="s">
        <v>12057</v>
      </c>
      <c r="F8283" s="6">
        <v>211395</v>
      </c>
      <c r="G8283" s="6" t="s">
        <v>4112</v>
      </c>
      <c r="H8283" s="16">
        <v>31688658.379999999</v>
      </c>
      <c r="I8283" s="12">
        <v>43438</v>
      </c>
      <c r="J8283" s="12">
        <v>44165</v>
      </c>
      <c r="K8283" s="15">
        <v>31356900</v>
      </c>
      <c r="L8283" s="13" t="s">
        <v>70</v>
      </c>
      <c r="M8283" s="7">
        <v>0.49</v>
      </c>
      <c r="N8283" s="14"/>
    </row>
    <row r="8284" spans="1:14" ht="63">
      <c r="A8284" s="6">
        <v>8283</v>
      </c>
      <c r="B8284" s="8" t="s">
        <v>11825</v>
      </c>
      <c r="C8284" s="9" t="s">
        <v>12062</v>
      </c>
      <c r="D8284" s="10" t="s">
        <v>12063</v>
      </c>
      <c r="E8284" s="11" t="s">
        <v>12064</v>
      </c>
      <c r="F8284" s="6">
        <v>298240</v>
      </c>
      <c r="G8284" s="6" t="s">
        <v>4112</v>
      </c>
      <c r="H8284" s="16">
        <v>13820588.51</v>
      </c>
      <c r="I8284" s="12">
        <v>43635</v>
      </c>
      <c r="J8284" s="12">
        <v>43847</v>
      </c>
      <c r="K8284" s="15">
        <v>7124000</v>
      </c>
      <c r="L8284" s="13" t="s">
        <v>14</v>
      </c>
      <c r="M8284" s="7">
        <v>1</v>
      </c>
      <c r="N8284" s="14"/>
    </row>
    <row r="8285" spans="1:14" ht="78.75">
      <c r="A8285" s="6">
        <v>8284</v>
      </c>
      <c r="B8285" s="8" t="s">
        <v>11825</v>
      </c>
      <c r="C8285" s="9" t="s">
        <v>12065</v>
      </c>
      <c r="D8285" s="10" t="s">
        <v>12066</v>
      </c>
      <c r="E8285" s="11" t="s">
        <v>12067</v>
      </c>
      <c r="F8285" s="6">
        <v>322155</v>
      </c>
      <c r="G8285" s="6" t="s">
        <v>4112</v>
      </c>
      <c r="H8285" s="16">
        <v>19168204.59</v>
      </c>
      <c r="I8285" s="12">
        <v>43716</v>
      </c>
      <c r="J8285" s="12">
        <v>43930</v>
      </c>
      <c r="K8285" s="15">
        <v>6000000</v>
      </c>
      <c r="L8285" s="13" t="s">
        <v>14</v>
      </c>
      <c r="M8285" s="7">
        <v>1</v>
      </c>
      <c r="N8285" s="14"/>
    </row>
    <row r="8286" spans="1:14" ht="78.75">
      <c r="A8286" s="6">
        <v>8285</v>
      </c>
      <c r="B8286" s="8" t="s">
        <v>11825</v>
      </c>
      <c r="C8286" s="9" t="s">
        <v>12046</v>
      </c>
      <c r="D8286" s="10" t="s">
        <v>12047</v>
      </c>
      <c r="E8286" s="11" t="s">
        <v>12068</v>
      </c>
      <c r="F8286" s="6">
        <v>288556</v>
      </c>
      <c r="G8286" s="6" t="s">
        <v>4112</v>
      </c>
      <c r="H8286" s="16">
        <v>15018606.050000001</v>
      </c>
      <c r="I8286" s="12">
        <v>43592</v>
      </c>
      <c r="J8286" s="12">
        <v>44134</v>
      </c>
      <c r="K8286" s="15">
        <v>14822600</v>
      </c>
      <c r="L8286" s="13" t="s">
        <v>14</v>
      </c>
      <c r="M8286" s="7">
        <v>1</v>
      </c>
      <c r="N8286" s="14"/>
    </row>
    <row r="8287" spans="1:14" ht="94.5">
      <c r="A8287" s="6">
        <v>8286</v>
      </c>
      <c r="B8287" s="8" t="s">
        <v>11825</v>
      </c>
      <c r="C8287" s="9" t="s">
        <v>12049</v>
      </c>
      <c r="D8287" s="10" t="s">
        <v>12050</v>
      </c>
      <c r="E8287" s="11" t="s">
        <v>12069</v>
      </c>
      <c r="F8287" s="6">
        <v>311227</v>
      </c>
      <c r="G8287" s="6" t="s">
        <v>4112</v>
      </c>
      <c r="H8287" s="16">
        <v>15692962.529999999</v>
      </c>
      <c r="I8287" s="12">
        <v>43677</v>
      </c>
      <c r="J8287" s="12">
        <v>44012</v>
      </c>
      <c r="K8287" s="15">
        <v>9607000</v>
      </c>
      <c r="L8287" s="13" t="s">
        <v>14</v>
      </c>
      <c r="M8287" s="7">
        <v>1</v>
      </c>
      <c r="N8287" s="14"/>
    </row>
    <row r="8288" spans="1:14" ht="157.5">
      <c r="A8288" s="6">
        <v>8287</v>
      </c>
      <c r="B8288" s="8" t="s">
        <v>11825</v>
      </c>
      <c r="C8288" s="9" t="s">
        <v>11985</v>
      </c>
      <c r="D8288" s="10" t="s">
        <v>11986</v>
      </c>
      <c r="E8288" s="11" t="s">
        <v>12070</v>
      </c>
      <c r="F8288" s="6">
        <v>287620</v>
      </c>
      <c r="G8288" s="6" t="s">
        <v>4112</v>
      </c>
      <c r="H8288" s="16">
        <v>31245690.670000002</v>
      </c>
      <c r="I8288" s="12">
        <v>43628</v>
      </c>
      <c r="J8288" s="12">
        <v>44063</v>
      </c>
      <c r="K8288" s="15">
        <v>8502900</v>
      </c>
      <c r="L8288" s="13" t="s">
        <v>14</v>
      </c>
      <c r="M8288" s="7">
        <v>1</v>
      </c>
      <c r="N8288" s="14"/>
    </row>
    <row r="8289" spans="1:14" ht="141.75">
      <c r="A8289" s="6">
        <v>8288</v>
      </c>
      <c r="B8289" s="8" t="s">
        <v>11825</v>
      </c>
      <c r="C8289" s="9" t="s">
        <v>12049</v>
      </c>
      <c r="D8289" s="10" t="s">
        <v>12050</v>
      </c>
      <c r="E8289" s="11" t="s">
        <v>12071</v>
      </c>
      <c r="F8289" s="6">
        <v>331476</v>
      </c>
      <c r="G8289" s="6" t="s">
        <v>4112</v>
      </c>
      <c r="H8289" s="16">
        <v>24966281.390000001</v>
      </c>
      <c r="I8289" s="12">
        <v>43718</v>
      </c>
      <c r="J8289" s="12">
        <v>43931</v>
      </c>
      <c r="K8289" s="15">
        <v>6187000</v>
      </c>
      <c r="L8289" s="13" t="s">
        <v>14</v>
      </c>
      <c r="M8289" s="7">
        <v>1</v>
      </c>
      <c r="N8289" s="14"/>
    </row>
    <row r="8290" spans="1:14" ht="63">
      <c r="A8290" s="6">
        <v>8289</v>
      </c>
      <c r="B8290" s="8" t="s">
        <v>11825</v>
      </c>
      <c r="C8290" s="9" t="s">
        <v>12049</v>
      </c>
      <c r="D8290" s="10" t="s">
        <v>12050</v>
      </c>
      <c r="E8290" s="11" t="s">
        <v>12072</v>
      </c>
      <c r="F8290" s="6">
        <v>311224</v>
      </c>
      <c r="G8290" s="6" t="s">
        <v>4112</v>
      </c>
      <c r="H8290" s="16">
        <v>15410684.538000001</v>
      </c>
      <c r="I8290" s="12">
        <v>43677</v>
      </c>
      <c r="J8290" s="12">
        <v>44012</v>
      </c>
      <c r="K8290" s="15">
        <v>5350000</v>
      </c>
      <c r="L8290" s="13" t="s">
        <v>14</v>
      </c>
      <c r="M8290" s="7">
        <v>1</v>
      </c>
      <c r="N8290" s="14"/>
    </row>
    <row r="8291" spans="1:14" ht="141.75">
      <c r="A8291" s="6">
        <v>8290</v>
      </c>
      <c r="B8291" s="8" t="s">
        <v>11825</v>
      </c>
      <c r="C8291" s="9" t="s">
        <v>12049</v>
      </c>
      <c r="D8291" s="10" t="s">
        <v>12050</v>
      </c>
      <c r="E8291" s="11" t="s">
        <v>12073</v>
      </c>
      <c r="F8291" s="6">
        <v>311225</v>
      </c>
      <c r="G8291" s="6" t="s">
        <v>4112</v>
      </c>
      <c r="H8291" s="16">
        <v>15200310.516000001</v>
      </c>
      <c r="I8291" s="12">
        <v>43677</v>
      </c>
      <c r="J8291" s="12">
        <v>44012</v>
      </c>
      <c r="K8291" s="15">
        <v>15171600</v>
      </c>
      <c r="L8291" s="13" t="s">
        <v>14</v>
      </c>
      <c r="M8291" s="7">
        <v>1</v>
      </c>
      <c r="N8291" s="14"/>
    </row>
    <row r="8292" spans="1:14" ht="78.75">
      <c r="A8292" s="6">
        <v>8291</v>
      </c>
      <c r="B8292" s="8" t="s">
        <v>11825</v>
      </c>
      <c r="C8292" s="9" t="s">
        <v>12074</v>
      </c>
      <c r="D8292" s="10" t="s">
        <v>12075</v>
      </c>
      <c r="E8292" s="11" t="s">
        <v>12076</v>
      </c>
      <c r="F8292" s="6">
        <v>311228</v>
      </c>
      <c r="G8292" s="6" t="s">
        <v>4112</v>
      </c>
      <c r="H8292" s="16">
        <v>37661749.939999998</v>
      </c>
      <c r="I8292" s="12">
        <v>43699</v>
      </c>
      <c r="J8292" s="12">
        <v>44295</v>
      </c>
      <c r="K8292" s="15">
        <v>22100000</v>
      </c>
      <c r="L8292" s="13" t="s">
        <v>70</v>
      </c>
      <c r="M8292" s="7">
        <v>1</v>
      </c>
      <c r="N8292" s="14"/>
    </row>
    <row r="8293" spans="1:14" ht="78.75">
      <c r="A8293" s="6">
        <v>8292</v>
      </c>
      <c r="B8293" s="8" t="s">
        <v>11825</v>
      </c>
      <c r="C8293" s="9" t="s">
        <v>12077</v>
      </c>
      <c r="D8293" s="10" t="s">
        <v>4053</v>
      </c>
      <c r="E8293" s="11" t="s">
        <v>12076</v>
      </c>
      <c r="F8293" s="6">
        <v>311228</v>
      </c>
      <c r="G8293" s="6" t="s">
        <v>4112</v>
      </c>
      <c r="H8293" s="16">
        <v>37661749.939999998</v>
      </c>
      <c r="I8293" s="12">
        <v>43699</v>
      </c>
      <c r="J8293" s="12">
        <v>44295</v>
      </c>
      <c r="K8293" s="15">
        <v>22100000</v>
      </c>
      <c r="L8293" s="13" t="s">
        <v>70</v>
      </c>
      <c r="M8293" s="7">
        <v>0.51</v>
      </c>
      <c r="N8293" s="14"/>
    </row>
    <row r="8294" spans="1:14" ht="78.75">
      <c r="A8294" s="6">
        <v>8293</v>
      </c>
      <c r="B8294" s="8" t="s">
        <v>11825</v>
      </c>
      <c r="C8294" s="9" t="s">
        <v>3591</v>
      </c>
      <c r="D8294" s="10" t="s">
        <v>2379</v>
      </c>
      <c r="E8294" s="11" t="s">
        <v>12076</v>
      </c>
      <c r="F8294" s="6">
        <v>311228</v>
      </c>
      <c r="G8294" s="6" t="s">
        <v>4112</v>
      </c>
      <c r="H8294" s="16">
        <v>37661749.939999998</v>
      </c>
      <c r="I8294" s="12">
        <v>43699</v>
      </c>
      <c r="J8294" s="12">
        <v>44295</v>
      </c>
      <c r="K8294" s="15">
        <v>22100000</v>
      </c>
      <c r="L8294" s="13" t="s">
        <v>70</v>
      </c>
      <c r="M8294" s="7">
        <v>0.49</v>
      </c>
      <c r="N8294" s="14"/>
    </row>
    <row r="8295" spans="1:14" ht="78.75">
      <c r="A8295" s="6">
        <v>8294</v>
      </c>
      <c r="B8295" s="8" t="s">
        <v>11825</v>
      </c>
      <c r="C8295" s="9" t="s">
        <v>12078</v>
      </c>
      <c r="D8295" s="10" t="s">
        <v>12079</v>
      </c>
      <c r="E8295" s="11" t="s">
        <v>12080</v>
      </c>
      <c r="F8295" s="6">
        <v>229589</v>
      </c>
      <c r="G8295" s="6" t="s">
        <v>4112</v>
      </c>
      <c r="H8295" s="16">
        <v>3545458.9</v>
      </c>
      <c r="I8295" s="12">
        <v>43431</v>
      </c>
      <c r="J8295" s="12">
        <v>43830</v>
      </c>
      <c r="K8295" s="15">
        <v>0</v>
      </c>
      <c r="L8295" s="13" t="s">
        <v>14</v>
      </c>
      <c r="M8295" s="7">
        <v>1</v>
      </c>
      <c r="N8295" s="14"/>
    </row>
    <row r="8296" spans="1:14" ht="94.5">
      <c r="A8296" s="6">
        <v>8295</v>
      </c>
      <c r="B8296" s="8" t="s">
        <v>11825</v>
      </c>
      <c r="C8296" s="9" t="s">
        <v>12081</v>
      </c>
      <c r="D8296" s="10" t="s">
        <v>12082</v>
      </c>
      <c r="E8296" s="11" t="s">
        <v>12083</v>
      </c>
      <c r="F8296" s="6">
        <v>317097</v>
      </c>
      <c r="G8296" s="6" t="s">
        <v>4112</v>
      </c>
      <c r="H8296" s="16">
        <v>6084390.9000000004</v>
      </c>
      <c r="I8296" s="12">
        <v>43669</v>
      </c>
      <c r="J8296" s="12">
        <v>44180</v>
      </c>
      <c r="K8296" s="15">
        <v>6061000</v>
      </c>
      <c r="L8296" s="13" t="s">
        <v>14</v>
      </c>
      <c r="M8296" s="7">
        <v>1</v>
      </c>
      <c r="N8296" s="14"/>
    </row>
    <row r="8297" spans="1:14" ht="78.75">
      <c r="A8297" s="6">
        <v>8296</v>
      </c>
      <c r="B8297" s="8" t="s">
        <v>11825</v>
      </c>
      <c r="C8297" s="9" t="s">
        <v>12084</v>
      </c>
      <c r="D8297" s="10" t="s">
        <v>12085</v>
      </c>
      <c r="E8297" s="11" t="s">
        <v>12086</v>
      </c>
      <c r="F8297" s="6">
        <v>331478</v>
      </c>
      <c r="G8297" s="6" t="s">
        <v>4112</v>
      </c>
      <c r="H8297" s="16">
        <v>32425208.969999999</v>
      </c>
      <c r="I8297" s="12">
        <v>43709</v>
      </c>
      <c r="J8297" s="12">
        <v>44154</v>
      </c>
      <c r="K8297" s="15">
        <v>27865400</v>
      </c>
      <c r="L8297" s="13" t="s">
        <v>70</v>
      </c>
      <c r="M8297" s="7">
        <v>1</v>
      </c>
      <c r="N8297" s="14"/>
    </row>
    <row r="8298" spans="1:14" ht="78.75">
      <c r="A8298" s="6">
        <v>8297</v>
      </c>
      <c r="B8298" s="8" t="s">
        <v>11825</v>
      </c>
      <c r="C8298" s="9" t="s">
        <v>12087</v>
      </c>
      <c r="D8298" s="10" t="s">
        <v>12088</v>
      </c>
      <c r="E8298" s="11" t="s">
        <v>12086</v>
      </c>
      <c r="F8298" s="6">
        <v>331478</v>
      </c>
      <c r="G8298" s="6" t="s">
        <v>4112</v>
      </c>
      <c r="H8298" s="16">
        <v>32425208.969999999</v>
      </c>
      <c r="I8298" s="12">
        <v>43709</v>
      </c>
      <c r="J8298" s="12">
        <v>44154</v>
      </c>
      <c r="K8298" s="15">
        <v>27865400</v>
      </c>
      <c r="L8298" s="13" t="s">
        <v>70</v>
      </c>
      <c r="M8298" s="7">
        <v>0.4</v>
      </c>
      <c r="N8298" s="14"/>
    </row>
    <row r="8299" spans="1:14" ht="78.75">
      <c r="A8299" s="6">
        <v>8298</v>
      </c>
      <c r="B8299" s="8" t="s">
        <v>11825</v>
      </c>
      <c r="C8299" s="9" t="s">
        <v>12089</v>
      </c>
      <c r="D8299" s="10" t="s">
        <v>12050</v>
      </c>
      <c r="E8299" s="11" t="s">
        <v>12086</v>
      </c>
      <c r="F8299" s="6">
        <v>331478</v>
      </c>
      <c r="G8299" s="6" t="s">
        <v>4112</v>
      </c>
      <c r="H8299" s="16">
        <v>32425208.969999999</v>
      </c>
      <c r="I8299" s="12">
        <v>43709</v>
      </c>
      <c r="J8299" s="12">
        <v>44154</v>
      </c>
      <c r="K8299" s="15">
        <v>27865400</v>
      </c>
      <c r="L8299" s="13" t="s">
        <v>70</v>
      </c>
      <c r="M8299" s="7">
        <v>0.35</v>
      </c>
      <c r="N8299" s="14"/>
    </row>
    <row r="8300" spans="1:14" ht="78.75">
      <c r="A8300" s="6">
        <v>8299</v>
      </c>
      <c r="B8300" s="8" t="s">
        <v>11825</v>
      </c>
      <c r="C8300" s="9" t="s">
        <v>12090</v>
      </c>
      <c r="D8300" s="10" t="s">
        <v>12091</v>
      </c>
      <c r="E8300" s="11" t="s">
        <v>12086</v>
      </c>
      <c r="F8300" s="6">
        <v>331478</v>
      </c>
      <c r="G8300" s="6" t="s">
        <v>4112</v>
      </c>
      <c r="H8300" s="16">
        <v>32425208.969999999</v>
      </c>
      <c r="I8300" s="12">
        <v>43709</v>
      </c>
      <c r="J8300" s="12">
        <v>44154</v>
      </c>
      <c r="K8300" s="15">
        <v>27865400</v>
      </c>
      <c r="L8300" s="13" t="s">
        <v>70</v>
      </c>
      <c r="M8300" s="7">
        <v>0.25</v>
      </c>
      <c r="N8300" s="14"/>
    </row>
    <row r="8301" spans="1:14" ht="78.75">
      <c r="A8301" s="6">
        <v>8300</v>
      </c>
      <c r="B8301" s="8" t="s">
        <v>11825</v>
      </c>
      <c r="C8301" s="9" t="s">
        <v>12092</v>
      </c>
      <c r="D8301" s="10" t="s">
        <v>2911</v>
      </c>
      <c r="E8301" s="11" t="s">
        <v>12093</v>
      </c>
      <c r="F8301" s="6">
        <v>369409</v>
      </c>
      <c r="G8301" s="6" t="s">
        <v>4112</v>
      </c>
      <c r="H8301" s="16">
        <v>24643767.09</v>
      </c>
      <c r="I8301" s="12">
        <v>43863</v>
      </c>
      <c r="J8301" s="12">
        <v>44416</v>
      </c>
      <c r="K8301" s="15">
        <v>18226300</v>
      </c>
      <c r="L8301" s="13" t="s">
        <v>14</v>
      </c>
      <c r="M8301" s="7">
        <v>1</v>
      </c>
      <c r="N8301" s="14"/>
    </row>
    <row r="8302" spans="1:14" ht="78.75">
      <c r="A8302" s="6">
        <v>8301</v>
      </c>
      <c r="B8302" s="8" t="s">
        <v>11825</v>
      </c>
      <c r="C8302" s="9" t="s">
        <v>12092</v>
      </c>
      <c r="D8302" s="10" t="s">
        <v>2911</v>
      </c>
      <c r="E8302" s="11" t="s">
        <v>12094</v>
      </c>
      <c r="F8302" s="6">
        <v>369410</v>
      </c>
      <c r="G8302" s="6" t="s">
        <v>4112</v>
      </c>
      <c r="H8302" s="16">
        <v>58062009.670000002</v>
      </c>
      <c r="I8302" s="12">
        <v>43863</v>
      </c>
      <c r="J8302" s="12">
        <v>44416</v>
      </c>
      <c r="K8302" s="15">
        <v>18099000</v>
      </c>
      <c r="L8302" s="13" t="s">
        <v>14</v>
      </c>
      <c r="M8302" s="7">
        <v>1</v>
      </c>
      <c r="N8302" s="14"/>
    </row>
    <row r="8303" spans="1:14" ht="63">
      <c r="A8303" s="6">
        <v>8302</v>
      </c>
      <c r="B8303" s="8" t="s">
        <v>11825</v>
      </c>
      <c r="C8303" s="9" t="s">
        <v>12095</v>
      </c>
      <c r="D8303" s="10" t="s">
        <v>11876</v>
      </c>
      <c r="E8303" s="11" t="s">
        <v>12096</v>
      </c>
      <c r="F8303" s="6">
        <v>331477</v>
      </c>
      <c r="G8303" s="6" t="s">
        <v>4112</v>
      </c>
      <c r="H8303" s="16">
        <v>7384819.2999999998</v>
      </c>
      <c r="I8303" s="12">
        <v>43741</v>
      </c>
      <c r="J8303" s="12">
        <v>43931</v>
      </c>
      <c r="K8303" s="15">
        <v>7001000</v>
      </c>
      <c r="L8303" s="13" t="s">
        <v>14</v>
      </c>
      <c r="M8303" s="7">
        <v>1</v>
      </c>
      <c r="N8303" s="14"/>
    </row>
    <row r="8304" spans="1:14" ht="110.25">
      <c r="A8304" s="6">
        <v>8303</v>
      </c>
      <c r="B8304" s="8" t="s">
        <v>11825</v>
      </c>
      <c r="C8304" s="9" t="s">
        <v>12074</v>
      </c>
      <c r="D8304" s="10" t="s">
        <v>12075</v>
      </c>
      <c r="E8304" s="11" t="s">
        <v>12097</v>
      </c>
      <c r="F8304" s="6">
        <v>375443</v>
      </c>
      <c r="G8304" s="6" t="s">
        <v>4112</v>
      </c>
      <c r="H8304" s="16">
        <v>20292536.390000001</v>
      </c>
      <c r="I8304" s="12">
        <v>43893</v>
      </c>
      <c r="J8304" s="12">
        <v>44084</v>
      </c>
      <c r="K8304" s="15">
        <v>6890000</v>
      </c>
      <c r="L8304" s="13" t="s">
        <v>70</v>
      </c>
      <c r="M8304" s="7">
        <v>1</v>
      </c>
      <c r="N8304" s="14"/>
    </row>
    <row r="8305" spans="1:14" ht="110.25">
      <c r="A8305" s="6">
        <v>8304</v>
      </c>
      <c r="B8305" s="8" t="s">
        <v>11825</v>
      </c>
      <c r="C8305" s="9" t="s">
        <v>12077</v>
      </c>
      <c r="D8305" s="10" t="s">
        <v>4053</v>
      </c>
      <c r="E8305" s="11" t="s">
        <v>12097</v>
      </c>
      <c r="F8305" s="6">
        <v>375443</v>
      </c>
      <c r="G8305" s="6" t="s">
        <v>4112</v>
      </c>
      <c r="H8305" s="16">
        <v>20292536.390000001</v>
      </c>
      <c r="I8305" s="12">
        <v>43893</v>
      </c>
      <c r="J8305" s="12">
        <v>44084</v>
      </c>
      <c r="K8305" s="15">
        <v>6890000</v>
      </c>
      <c r="L8305" s="13" t="s">
        <v>70</v>
      </c>
      <c r="M8305" s="7">
        <v>0.51</v>
      </c>
      <c r="N8305" s="14"/>
    </row>
    <row r="8306" spans="1:14" ht="110.25">
      <c r="A8306" s="6">
        <v>8305</v>
      </c>
      <c r="B8306" s="8" t="s">
        <v>11825</v>
      </c>
      <c r="C8306" s="9" t="s">
        <v>3591</v>
      </c>
      <c r="D8306" s="10" t="s">
        <v>2379</v>
      </c>
      <c r="E8306" s="11" t="s">
        <v>12097</v>
      </c>
      <c r="F8306" s="6">
        <v>375443</v>
      </c>
      <c r="G8306" s="6" t="s">
        <v>4112</v>
      </c>
      <c r="H8306" s="16">
        <v>20292536.390000001</v>
      </c>
      <c r="I8306" s="12">
        <v>43893</v>
      </c>
      <c r="J8306" s="12">
        <v>44084</v>
      </c>
      <c r="K8306" s="15">
        <v>6890000</v>
      </c>
      <c r="L8306" s="13" t="s">
        <v>70</v>
      </c>
      <c r="M8306" s="7">
        <v>0.49</v>
      </c>
      <c r="N8306" s="14"/>
    </row>
    <row r="8307" spans="1:14" ht="63">
      <c r="A8307" s="6">
        <v>8306</v>
      </c>
      <c r="B8307" s="8" t="s">
        <v>11825</v>
      </c>
      <c r="C8307" s="9" t="s">
        <v>12098</v>
      </c>
      <c r="D8307" s="10" t="s">
        <v>12099</v>
      </c>
      <c r="E8307" s="11" t="s">
        <v>12100</v>
      </c>
      <c r="F8307" s="6">
        <v>369413</v>
      </c>
      <c r="G8307" s="6" t="s">
        <v>4112</v>
      </c>
      <c r="H8307" s="16">
        <v>12572393.619999999</v>
      </c>
      <c r="I8307" s="12">
        <v>43858</v>
      </c>
      <c r="J8307" s="12">
        <v>44139</v>
      </c>
      <c r="K8307" s="15">
        <v>4904000</v>
      </c>
      <c r="L8307" s="13" t="s">
        <v>14</v>
      </c>
      <c r="M8307" s="7">
        <v>1</v>
      </c>
      <c r="N8307" s="14"/>
    </row>
    <row r="8308" spans="1:14" ht="78.75">
      <c r="A8308" s="6">
        <v>8307</v>
      </c>
      <c r="B8308" s="8" t="s">
        <v>11825</v>
      </c>
      <c r="C8308" s="9" t="s">
        <v>12101</v>
      </c>
      <c r="D8308" s="10" t="s">
        <v>12102</v>
      </c>
      <c r="E8308" s="11" t="s">
        <v>12103</v>
      </c>
      <c r="F8308" s="6">
        <v>343845</v>
      </c>
      <c r="G8308" s="6" t="s">
        <v>4112</v>
      </c>
      <c r="H8308" s="16">
        <v>6810984.1500000004</v>
      </c>
      <c r="I8308" s="12">
        <v>43754</v>
      </c>
      <c r="J8308" s="12">
        <v>43979</v>
      </c>
      <c r="K8308" s="15">
        <v>3800000</v>
      </c>
      <c r="L8308" s="13" t="s">
        <v>14</v>
      </c>
      <c r="M8308" s="7">
        <v>1</v>
      </c>
      <c r="N8308" s="14"/>
    </row>
    <row r="8309" spans="1:14" ht="94.5">
      <c r="A8309" s="6">
        <v>8308</v>
      </c>
      <c r="B8309" s="8" t="s">
        <v>11825</v>
      </c>
      <c r="C8309" s="9" t="s">
        <v>12104</v>
      </c>
      <c r="D8309" s="10" t="s">
        <v>12105</v>
      </c>
      <c r="E8309" s="11" t="s">
        <v>12106</v>
      </c>
      <c r="F8309" s="6">
        <v>478846</v>
      </c>
      <c r="G8309" s="6" t="s">
        <v>4112</v>
      </c>
      <c r="H8309" s="16">
        <v>17018006.859999999</v>
      </c>
      <c r="I8309" s="12">
        <v>44139</v>
      </c>
      <c r="J8309" s="12">
        <v>44510</v>
      </c>
      <c r="K8309" s="15">
        <v>5364400</v>
      </c>
      <c r="L8309" s="13" t="s">
        <v>70</v>
      </c>
      <c r="M8309" s="7">
        <v>1</v>
      </c>
      <c r="N8309" s="14"/>
    </row>
    <row r="8310" spans="1:14" ht="78.75">
      <c r="A8310" s="6">
        <v>8309</v>
      </c>
      <c r="B8310" s="8" t="s">
        <v>11825</v>
      </c>
      <c r="C8310" s="9" t="s">
        <v>12107</v>
      </c>
      <c r="D8310" s="10" t="s">
        <v>4420</v>
      </c>
      <c r="E8310" s="11" t="s">
        <v>12106</v>
      </c>
      <c r="F8310" s="6">
        <v>478846</v>
      </c>
      <c r="G8310" s="6" t="s">
        <v>4112</v>
      </c>
      <c r="H8310" s="16">
        <v>17018006.859999999</v>
      </c>
      <c r="I8310" s="12">
        <v>44139</v>
      </c>
      <c r="J8310" s="12">
        <v>44510</v>
      </c>
      <c r="K8310" s="15">
        <v>5364400</v>
      </c>
      <c r="L8310" s="13" t="s">
        <v>70</v>
      </c>
      <c r="M8310" s="7">
        <v>0.51</v>
      </c>
      <c r="N8310" s="14"/>
    </row>
    <row r="8311" spans="1:14" ht="94.5">
      <c r="A8311" s="6">
        <v>8310</v>
      </c>
      <c r="B8311" s="8" t="s">
        <v>11825</v>
      </c>
      <c r="C8311" s="9" t="s">
        <v>12108</v>
      </c>
      <c r="D8311" s="10" t="s">
        <v>12109</v>
      </c>
      <c r="E8311" s="11" t="s">
        <v>12106</v>
      </c>
      <c r="F8311" s="6">
        <v>478846</v>
      </c>
      <c r="G8311" s="6" t="s">
        <v>4112</v>
      </c>
      <c r="H8311" s="16">
        <v>17018006.859999999</v>
      </c>
      <c r="I8311" s="12">
        <v>44139</v>
      </c>
      <c r="J8311" s="12">
        <v>44510</v>
      </c>
      <c r="K8311" s="15">
        <v>5364400</v>
      </c>
      <c r="L8311" s="13" t="s">
        <v>70</v>
      </c>
      <c r="M8311" s="7">
        <v>0.49</v>
      </c>
      <c r="N8311" s="14"/>
    </row>
    <row r="8312" spans="1:14" ht="63">
      <c r="A8312" s="6">
        <v>8311</v>
      </c>
      <c r="B8312" s="8" t="s">
        <v>11825</v>
      </c>
      <c r="C8312" s="9" t="s">
        <v>12110</v>
      </c>
      <c r="D8312" s="10" t="s">
        <v>12111</v>
      </c>
      <c r="E8312" s="11" t="s">
        <v>12112</v>
      </c>
      <c r="F8312" s="6">
        <v>420736</v>
      </c>
      <c r="G8312" s="6" t="s">
        <v>4112</v>
      </c>
      <c r="H8312" s="16">
        <v>7739228.2000000002</v>
      </c>
      <c r="I8312" s="12">
        <v>43940</v>
      </c>
      <c r="J8312" s="12">
        <v>44161</v>
      </c>
      <c r="K8312" s="15">
        <v>7713000</v>
      </c>
      <c r="L8312" s="13" t="s">
        <v>14</v>
      </c>
      <c r="M8312" s="7">
        <v>1</v>
      </c>
      <c r="N8312" s="14"/>
    </row>
    <row r="8313" spans="1:14" ht="63">
      <c r="A8313" s="6">
        <v>8312</v>
      </c>
      <c r="B8313" s="8" t="s">
        <v>11825</v>
      </c>
      <c r="C8313" s="9" t="s">
        <v>12113</v>
      </c>
      <c r="D8313" s="10" t="s">
        <v>12114</v>
      </c>
      <c r="E8313" s="11" t="s">
        <v>12115</v>
      </c>
      <c r="F8313" s="6">
        <v>420735</v>
      </c>
      <c r="G8313" s="6" t="s">
        <v>12116</v>
      </c>
      <c r="H8313" s="16">
        <v>12660561.65</v>
      </c>
      <c r="I8313" s="12">
        <v>43940</v>
      </c>
      <c r="J8313" s="12">
        <v>44310</v>
      </c>
      <c r="K8313" s="15">
        <v>6784000</v>
      </c>
      <c r="L8313" s="13" t="s">
        <v>14</v>
      </c>
      <c r="M8313" s="7">
        <v>1</v>
      </c>
      <c r="N8313" s="14"/>
    </row>
    <row r="8314" spans="1:14" ht="78.75">
      <c r="A8314" s="6">
        <v>8313</v>
      </c>
      <c r="B8314" s="8" t="s">
        <v>11825</v>
      </c>
      <c r="C8314" s="9" t="s">
        <v>12117</v>
      </c>
      <c r="D8314" s="10" t="s">
        <v>5302</v>
      </c>
      <c r="E8314" s="11" t="s">
        <v>12118</v>
      </c>
      <c r="F8314" s="6">
        <v>446882</v>
      </c>
      <c r="G8314" s="6" t="s">
        <v>12116</v>
      </c>
      <c r="H8314" s="16">
        <v>9964253.5999999996</v>
      </c>
      <c r="I8314" s="12">
        <v>44004</v>
      </c>
      <c r="J8314" s="12">
        <v>44398</v>
      </c>
      <c r="K8314" s="15">
        <v>6230000</v>
      </c>
      <c r="L8314" s="13" t="s">
        <v>14</v>
      </c>
      <c r="M8314" s="7">
        <v>1</v>
      </c>
      <c r="N8314" s="14"/>
    </row>
    <row r="8315" spans="1:14" ht="63">
      <c r="A8315" s="6">
        <v>8314</v>
      </c>
      <c r="B8315" s="8" t="s">
        <v>11825</v>
      </c>
      <c r="C8315" s="9" t="s">
        <v>12117</v>
      </c>
      <c r="D8315" s="10" t="s">
        <v>5302</v>
      </c>
      <c r="E8315" s="11" t="s">
        <v>12119</v>
      </c>
      <c r="F8315" s="6">
        <v>459501</v>
      </c>
      <c r="G8315" s="6" t="s">
        <v>12120</v>
      </c>
      <c r="H8315" s="16">
        <v>7840418.9299999997</v>
      </c>
      <c r="I8315" s="12">
        <v>44103</v>
      </c>
      <c r="J8315" s="12">
        <v>44473</v>
      </c>
      <c r="K8315" s="15">
        <v>1765000</v>
      </c>
      <c r="L8315" s="13" t="s">
        <v>14</v>
      </c>
      <c r="M8315" s="7">
        <v>1</v>
      </c>
      <c r="N8315" s="14"/>
    </row>
    <row r="8316" spans="1:14" ht="110.25">
      <c r="A8316" s="6">
        <v>8315</v>
      </c>
      <c r="B8316" s="8" t="s">
        <v>11825</v>
      </c>
      <c r="C8316" s="9" t="s">
        <v>12121</v>
      </c>
      <c r="D8316" s="10" t="s">
        <v>12122</v>
      </c>
      <c r="E8316" s="11" t="s">
        <v>12123</v>
      </c>
      <c r="F8316" s="6">
        <v>399595</v>
      </c>
      <c r="G8316" s="6" t="s">
        <v>12120</v>
      </c>
      <c r="H8316" s="16">
        <v>9778090.6500000004</v>
      </c>
      <c r="I8316" s="12">
        <v>43872</v>
      </c>
      <c r="J8316" s="12">
        <v>44061</v>
      </c>
      <c r="K8316" s="15">
        <v>3980000</v>
      </c>
      <c r="L8316" s="13" t="s">
        <v>14</v>
      </c>
      <c r="M8316" s="7">
        <v>1</v>
      </c>
      <c r="N8316" s="14"/>
    </row>
    <row r="8317" spans="1:14" ht="157.5">
      <c r="A8317" s="6">
        <v>8316</v>
      </c>
      <c r="B8317" s="8" t="s">
        <v>11825</v>
      </c>
      <c r="C8317" s="9" t="s">
        <v>12124</v>
      </c>
      <c r="D8317" s="10" t="s">
        <v>12125</v>
      </c>
      <c r="E8317" s="11" t="s">
        <v>12126</v>
      </c>
      <c r="F8317" s="6">
        <v>446882</v>
      </c>
      <c r="G8317" s="6" t="s">
        <v>12127</v>
      </c>
      <c r="H8317" s="16">
        <v>13956771</v>
      </c>
      <c r="I8317" s="12">
        <v>44004</v>
      </c>
      <c r="J8317" s="12">
        <v>44233</v>
      </c>
      <c r="K8317" s="15">
        <v>0</v>
      </c>
      <c r="L8317" s="13" t="s">
        <v>14</v>
      </c>
      <c r="M8317" s="7">
        <v>1</v>
      </c>
      <c r="N8317" s="14"/>
    </row>
    <row r="8318" spans="1:14" ht="63">
      <c r="A8318" s="6">
        <v>8317</v>
      </c>
      <c r="B8318" s="8" t="s">
        <v>11825</v>
      </c>
      <c r="C8318" s="9" t="s">
        <v>12128</v>
      </c>
      <c r="D8318" s="10" t="s">
        <v>5302</v>
      </c>
      <c r="E8318" s="11" t="s">
        <v>12129</v>
      </c>
      <c r="F8318" s="6">
        <v>351142</v>
      </c>
      <c r="G8318" s="6" t="s">
        <v>12127</v>
      </c>
      <c r="H8318" s="16">
        <v>8313855.6500000004</v>
      </c>
      <c r="I8318" s="12">
        <v>43758</v>
      </c>
      <c r="J8318" s="12">
        <v>43946</v>
      </c>
      <c r="K8318" s="15">
        <v>8114400</v>
      </c>
      <c r="L8318" s="13" t="s">
        <v>14</v>
      </c>
      <c r="M8318" s="7">
        <v>1</v>
      </c>
      <c r="N8318" s="14"/>
    </row>
    <row r="8319" spans="1:14" ht="78.75">
      <c r="A8319" s="6">
        <v>8318</v>
      </c>
      <c r="B8319" s="8" t="s">
        <v>11825</v>
      </c>
      <c r="C8319" s="9" t="s">
        <v>12130</v>
      </c>
      <c r="D8319" s="10" t="s">
        <v>12131</v>
      </c>
      <c r="E8319" s="11" t="s">
        <v>12132</v>
      </c>
      <c r="F8319" s="6">
        <v>351144</v>
      </c>
      <c r="G8319" s="6" t="s">
        <v>12127</v>
      </c>
      <c r="H8319" s="16">
        <v>17800005.870000001</v>
      </c>
      <c r="I8319" s="12">
        <v>43785</v>
      </c>
      <c r="J8319" s="12">
        <v>43967</v>
      </c>
      <c r="K8319" s="15">
        <v>16772900</v>
      </c>
      <c r="L8319" s="13" t="s">
        <v>14</v>
      </c>
      <c r="M8319" s="7">
        <v>1</v>
      </c>
      <c r="N8319" s="14"/>
    </row>
    <row r="8320" spans="1:14" ht="78.75">
      <c r="A8320" s="6">
        <v>8319</v>
      </c>
      <c r="B8320" s="8" t="s">
        <v>11825</v>
      </c>
      <c r="C8320" s="9" t="s">
        <v>12133</v>
      </c>
      <c r="D8320" s="10" t="s">
        <v>12134</v>
      </c>
      <c r="E8320" s="11" t="s">
        <v>12135</v>
      </c>
      <c r="F8320" s="6">
        <v>351145</v>
      </c>
      <c r="G8320" s="6" t="s">
        <v>12127</v>
      </c>
      <c r="H8320" s="16">
        <v>9240531.25</v>
      </c>
      <c r="I8320" s="12">
        <v>43758</v>
      </c>
      <c r="J8320" s="12">
        <v>43946</v>
      </c>
      <c r="K8320" s="15">
        <v>9192000</v>
      </c>
      <c r="L8320" s="13" t="s">
        <v>14</v>
      </c>
      <c r="M8320" s="7">
        <v>1</v>
      </c>
      <c r="N8320" s="14"/>
    </row>
    <row r="8321" spans="1:14" ht="157.5">
      <c r="A8321" s="6">
        <v>8320</v>
      </c>
      <c r="B8321" s="8" t="s">
        <v>11825</v>
      </c>
      <c r="C8321" s="9" t="s">
        <v>12136</v>
      </c>
      <c r="D8321" s="10" t="s">
        <v>12137</v>
      </c>
      <c r="E8321" s="11" t="s">
        <v>12138</v>
      </c>
      <c r="F8321" s="6">
        <v>351143</v>
      </c>
      <c r="G8321" s="6" t="s">
        <v>12120</v>
      </c>
      <c r="H8321" s="16">
        <v>10933955</v>
      </c>
      <c r="I8321" s="12">
        <v>43785</v>
      </c>
      <c r="J8321" s="12">
        <v>43975</v>
      </c>
      <c r="K8321" s="15">
        <v>9426955</v>
      </c>
      <c r="L8321" s="13" t="s">
        <v>14</v>
      </c>
      <c r="M8321" s="7">
        <v>1</v>
      </c>
      <c r="N8321" s="14"/>
    </row>
    <row r="8322" spans="1:14" ht="173.25">
      <c r="A8322" s="6">
        <v>8321</v>
      </c>
      <c r="B8322" s="8" t="s">
        <v>11825</v>
      </c>
      <c r="C8322" s="9" t="s">
        <v>12139</v>
      </c>
      <c r="D8322" s="10" t="s">
        <v>12075</v>
      </c>
      <c r="E8322" s="11" t="s">
        <v>12140</v>
      </c>
      <c r="F8322" s="6">
        <v>351141</v>
      </c>
      <c r="G8322" s="6" t="s">
        <v>12127</v>
      </c>
      <c r="H8322" s="16">
        <v>35064535.859999999</v>
      </c>
      <c r="I8322" s="12">
        <v>43783</v>
      </c>
      <c r="J8322" s="12">
        <v>43970</v>
      </c>
      <c r="K8322" s="15">
        <v>0</v>
      </c>
      <c r="L8322" s="13" t="s">
        <v>70</v>
      </c>
      <c r="M8322" s="7">
        <v>1</v>
      </c>
      <c r="N8322" s="14"/>
    </row>
    <row r="8323" spans="1:14" ht="173.25">
      <c r="A8323" s="6">
        <v>8322</v>
      </c>
      <c r="B8323" s="8" t="s">
        <v>11825</v>
      </c>
      <c r="C8323" s="9" t="s">
        <v>12141</v>
      </c>
      <c r="D8323" s="10" t="s">
        <v>4053</v>
      </c>
      <c r="E8323" s="11" t="s">
        <v>12140</v>
      </c>
      <c r="F8323" s="6">
        <v>351141</v>
      </c>
      <c r="G8323" s="6" t="s">
        <v>12127</v>
      </c>
      <c r="H8323" s="16">
        <v>35064535.859999999</v>
      </c>
      <c r="I8323" s="12">
        <v>43783</v>
      </c>
      <c r="J8323" s="12">
        <v>43970</v>
      </c>
      <c r="K8323" s="15">
        <v>0</v>
      </c>
      <c r="L8323" s="13" t="s">
        <v>70</v>
      </c>
      <c r="M8323" s="7">
        <v>0.49</v>
      </c>
      <c r="N8323" s="14"/>
    </row>
    <row r="8324" spans="1:14" ht="173.25">
      <c r="A8324" s="6">
        <v>8323</v>
      </c>
      <c r="B8324" s="8" t="s">
        <v>11825</v>
      </c>
      <c r="C8324" s="9" t="s">
        <v>3591</v>
      </c>
      <c r="D8324" s="10" t="s">
        <v>2379</v>
      </c>
      <c r="E8324" s="11" t="s">
        <v>12140</v>
      </c>
      <c r="F8324" s="6">
        <v>351141</v>
      </c>
      <c r="G8324" s="6" t="s">
        <v>12127</v>
      </c>
      <c r="H8324" s="16">
        <v>35064535.859999999</v>
      </c>
      <c r="I8324" s="12">
        <v>43783</v>
      </c>
      <c r="J8324" s="12">
        <v>43970</v>
      </c>
      <c r="K8324" s="15">
        <v>0</v>
      </c>
      <c r="L8324" s="13" t="s">
        <v>70</v>
      </c>
      <c r="M8324" s="7">
        <v>0.51</v>
      </c>
      <c r="N8324" s="14"/>
    </row>
    <row r="8325" spans="1:14" ht="126">
      <c r="A8325" s="6">
        <v>8324</v>
      </c>
      <c r="B8325" s="8" t="s">
        <v>11825</v>
      </c>
      <c r="C8325" s="9" t="s">
        <v>12142</v>
      </c>
      <c r="D8325" s="10" t="s">
        <v>11945</v>
      </c>
      <c r="E8325" s="11" t="s">
        <v>12143</v>
      </c>
      <c r="F8325" s="6">
        <v>457975</v>
      </c>
      <c r="G8325" s="6" t="s">
        <v>12144</v>
      </c>
      <c r="H8325" s="16">
        <v>37997000.109999999</v>
      </c>
      <c r="I8325" s="12">
        <v>44074</v>
      </c>
      <c r="J8325" s="12">
        <v>44202</v>
      </c>
      <c r="K8325" s="15">
        <v>6570000</v>
      </c>
      <c r="L8325" s="13" t="s">
        <v>14</v>
      </c>
      <c r="M8325" s="7">
        <v>1</v>
      </c>
      <c r="N8325" s="14"/>
    </row>
    <row r="8326" spans="1:14" ht="78.75">
      <c r="A8326" s="6">
        <v>8325</v>
      </c>
      <c r="B8326" s="8" t="s">
        <v>11825</v>
      </c>
      <c r="C8326" s="9" t="s">
        <v>12145</v>
      </c>
      <c r="D8326" s="10" t="s">
        <v>12146</v>
      </c>
      <c r="E8326" s="11" t="s">
        <v>12147</v>
      </c>
      <c r="F8326" s="6">
        <v>407699</v>
      </c>
      <c r="G8326" s="6" t="s">
        <v>12144</v>
      </c>
      <c r="H8326" s="16">
        <v>23432131.73</v>
      </c>
      <c r="I8326" s="12">
        <v>43962</v>
      </c>
      <c r="J8326" s="12">
        <v>44361</v>
      </c>
      <c r="K8326" s="15">
        <v>8521000</v>
      </c>
      <c r="L8326" s="13" t="s">
        <v>70</v>
      </c>
      <c r="M8326" s="7">
        <v>1</v>
      </c>
      <c r="N8326" s="14"/>
    </row>
    <row r="8327" spans="1:14" ht="78.75">
      <c r="A8327" s="6">
        <v>8326</v>
      </c>
      <c r="B8327" s="8" t="s">
        <v>11825</v>
      </c>
      <c r="C8327" s="9" t="s">
        <v>12107</v>
      </c>
      <c r="D8327" s="10" t="s">
        <v>4420</v>
      </c>
      <c r="E8327" s="11" t="s">
        <v>12147</v>
      </c>
      <c r="F8327" s="6">
        <v>407699</v>
      </c>
      <c r="G8327" s="6" t="s">
        <v>12144</v>
      </c>
      <c r="H8327" s="16">
        <v>23432131.73</v>
      </c>
      <c r="I8327" s="12">
        <v>43962</v>
      </c>
      <c r="J8327" s="12">
        <v>44361</v>
      </c>
      <c r="K8327" s="15">
        <v>8521000</v>
      </c>
      <c r="L8327" s="13" t="s">
        <v>70</v>
      </c>
      <c r="M8327" s="7">
        <v>0.51</v>
      </c>
      <c r="N8327" s="14"/>
    </row>
    <row r="8328" spans="1:14" ht="78.75">
      <c r="A8328" s="6">
        <v>8327</v>
      </c>
      <c r="B8328" s="8" t="s">
        <v>11825</v>
      </c>
      <c r="C8328" s="9" t="s">
        <v>12148</v>
      </c>
      <c r="D8328" s="10" t="s">
        <v>12149</v>
      </c>
      <c r="E8328" s="11" t="s">
        <v>12150</v>
      </c>
      <c r="F8328" s="6">
        <v>407699</v>
      </c>
      <c r="G8328" s="6" t="s">
        <v>12151</v>
      </c>
      <c r="H8328" s="16">
        <v>23432131.73</v>
      </c>
      <c r="I8328" s="12">
        <v>43962</v>
      </c>
      <c r="J8328" s="12">
        <v>44361</v>
      </c>
      <c r="K8328" s="15">
        <v>8521000</v>
      </c>
      <c r="L8328" s="13" t="s">
        <v>70</v>
      </c>
      <c r="M8328" s="7">
        <v>0.49</v>
      </c>
      <c r="N8328" s="14"/>
    </row>
    <row r="8329" spans="1:14" ht="78.75">
      <c r="A8329" s="6">
        <v>8328</v>
      </c>
      <c r="B8329" s="8" t="s">
        <v>11825</v>
      </c>
      <c r="C8329" s="9" t="s">
        <v>12152</v>
      </c>
      <c r="D8329" s="10" t="s">
        <v>12013</v>
      </c>
      <c r="E8329" s="11" t="s">
        <v>12153</v>
      </c>
      <c r="F8329" s="6">
        <v>473119</v>
      </c>
      <c r="G8329" s="6" t="s">
        <v>12154</v>
      </c>
      <c r="H8329" s="16">
        <v>21399999</v>
      </c>
      <c r="I8329" s="12">
        <v>44122</v>
      </c>
      <c r="J8329" s="12">
        <v>44493</v>
      </c>
      <c r="K8329" s="15">
        <v>4247000</v>
      </c>
      <c r="L8329" s="13" t="s">
        <v>70</v>
      </c>
      <c r="M8329" s="7">
        <v>1</v>
      </c>
      <c r="N8329" s="14"/>
    </row>
    <row r="8330" spans="1:14" ht="78.75">
      <c r="A8330" s="6">
        <v>8329</v>
      </c>
      <c r="B8330" s="8" t="s">
        <v>11825</v>
      </c>
      <c r="C8330" s="9" t="s">
        <v>12155</v>
      </c>
      <c r="D8330" s="10" t="s">
        <v>4360</v>
      </c>
      <c r="E8330" s="11" t="s">
        <v>12153</v>
      </c>
      <c r="F8330" s="6">
        <v>473119</v>
      </c>
      <c r="G8330" s="6" t="s">
        <v>12156</v>
      </c>
      <c r="H8330" s="16">
        <v>21399999</v>
      </c>
      <c r="I8330" s="12">
        <v>44122</v>
      </c>
      <c r="J8330" s="12">
        <v>44493</v>
      </c>
      <c r="K8330" s="15">
        <v>4247000</v>
      </c>
      <c r="L8330" s="13" t="s">
        <v>70</v>
      </c>
      <c r="M8330" s="7">
        <v>0.51</v>
      </c>
      <c r="N8330" s="14"/>
    </row>
    <row r="8331" spans="1:14" ht="78.75">
      <c r="A8331" s="6">
        <v>8330</v>
      </c>
      <c r="B8331" s="8" t="s">
        <v>11825</v>
      </c>
      <c r="C8331" s="9" t="s">
        <v>12157</v>
      </c>
      <c r="D8331" s="10" t="s">
        <v>12158</v>
      </c>
      <c r="E8331" s="11" t="s">
        <v>12153</v>
      </c>
      <c r="F8331" s="6">
        <v>473119</v>
      </c>
      <c r="G8331" s="6" t="s">
        <v>11947</v>
      </c>
      <c r="H8331" s="16">
        <v>21399999</v>
      </c>
      <c r="I8331" s="12">
        <v>44122</v>
      </c>
      <c r="J8331" s="12">
        <v>44493</v>
      </c>
      <c r="K8331" s="15">
        <v>4247000</v>
      </c>
      <c r="L8331" s="13" t="s">
        <v>70</v>
      </c>
      <c r="M8331" s="7">
        <v>0.49</v>
      </c>
      <c r="N8331" s="14"/>
    </row>
    <row r="8332" spans="1:14" ht="220.5">
      <c r="A8332" s="6">
        <v>8331</v>
      </c>
      <c r="B8332" s="8" t="s">
        <v>11825</v>
      </c>
      <c r="C8332" s="9" t="s">
        <v>12159</v>
      </c>
      <c r="D8332" s="10" t="s">
        <v>4288</v>
      </c>
      <c r="E8332" s="11" t="s">
        <v>12160</v>
      </c>
      <c r="F8332" s="6">
        <v>467269</v>
      </c>
      <c r="G8332" s="6" t="s">
        <v>11947</v>
      </c>
      <c r="H8332" s="16">
        <v>17998804.960000001</v>
      </c>
      <c r="I8332" s="12">
        <v>44122</v>
      </c>
      <c r="J8332" s="12">
        <v>44563</v>
      </c>
      <c r="K8332" s="15">
        <v>11448000</v>
      </c>
      <c r="L8332" s="13" t="s">
        <v>14</v>
      </c>
      <c r="M8332" s="7">
        <v>1</v>
      </c>
      <c r="N8332" s="14"/>
    </row>
    <row r="8333" spans="1:14" ht="47.25">
      <c r="A8333" s="6">
        <v>8332</v>
      </c>
      <c r="B8333" s="8" t="s">
        <v>11825</v>
      </c>
      <c r="C8333" s="9" t="s">
        <v>12161</v>
      </c>
      <c r="D8333" s="10" t="s">
        <v>12162</v>
      </c>
      <c r="E8333" s="11" t="s">
        <v>12163</v>
      </c>
      <c r="F8333" s="6">
        <v>381473</v>
      </c>
      <c r="G8333" s="6" t="s">
        <v>77</v>
      </c>
      <c r="H8333" s="16">
        <v>6568300</v>
      </c>
      <c r="I8333" s="12">
        <v>43845</v>
      </c>
      <c r="J8333" s="12">
        <v>44149</v>
      </c>
      <c r="K8333" s="15">
        <v>4716000</v>
      </c>
      <c r="L8333" s="13" t="s">
        <v>14</v>
      </c>
      <c r="M8333" s="7">
        <v>1</v>
      </c>
      <c r="N8333" s="14"/>
    </row>
    <row r="8334" spans="1:14" ht="126">
      <c r="A8334" s="6">
        <v>8333</v>
      </c>
      <c r="B8334" s="8" t="s">
        <v>11825</v>
      </c>
      <c r="C8334" s="9" t="s">
        <v>12164</v>
      </c>
      <c r="D8334" s="10" t="s">
        <v>12165</v>
      </c>
      <c r="E8334" s="11" t="s">
        <v>12166</v>
      </c>
      <c r="F8334" s="6">
        <v>335734</v>
      </c>
      <c r="G8334" s="6" t="s">
        <v>77</v>
      </c>
      <c r="H8334" s="16">
        <v>18105100</v>
      </c>
      <c r="I8334" s="12">
        <v>43733</v>
      </c>
      <c r="J8334" s="12">
        <v>44113</v>
      </c>
      <c r="K8334" s="15">
        <v>12275100</v>
      </c>
      <c r="L8334" s="13" t="s">
        <v>14</v>
      </c>
      <c r="M8334" s="7">
        <v>1</v>
      </c>
      <c r="N8334" s="14"/>
    </row>
    <row r="8335" spans="1:14" ht="126">
      <c r="A8335" s="6">
        <v>8334</v>
      </c>
      <c r="B8335" s="8" t="s">
        <v>11825</v>
      </c>
      <c r="C8335" s="9" t="s">
        <v>12167</v>
      </c>
      <c r="D8335" s="10" t="s">
        <v>12168</v>
      </c>
      <c r="E8335" s="11" t="s">
        <v>12169</v>
      </c>
      <c r="F8335" s="6">
        <v>335735</v>
      </c>
      <c r="G8335" s="6" t="s">
        <v>77</v>
      </c>
      <c r="H8335" s="16">
        <v>16425500</v>
      </c>
      <c r="I8335" s="12">
        <v>43719</v>
      </c>
      <c r="J8335" s="12">
        <v>44113</v>
      </c>
      <c r="K8335" s="15">
        <v>5119400</v>
      </c>
      <c r="L8335" s="13" t="s">
        <v>14</v>
      </c>
      <c r="M8335" s="7">
        <v>1</v>
      </c>
      <c r="N8335" s="14"/>
    </row>
    <row r="8336" spans="1:14" ht="63">
      <c r="A8336" s="6">
        <v>8335</v>
      </c>
      <c r="B8336" s="8" t="s">
        <v>11825</v>
      </c>
      <c r="C8336" s="9" t="s">
        <v>12170</v>
      </c>
      <c r="D8336" s="10" t="s">
        <v>5319</v>
      </c>
      <c r="E8336" s="11" t="s">
        <v>12171</v>
      </c>
      <c r="F8336" s="6">
        <v>381474</v>
      </c>
      <c r="G8336" s="6" t="s">
        <v>77</v>
      </c>
      <c r="H8336" s="16">
        <v>6562600</v>
      </c>
      <c r="I8336" s="12">
        <v>43851</v>
      </c>
      <c r="J8336" s="12">
        <v>44155</v>
      </c>
      <c r="K8336" s="15">
        <v>0</v>
      </c>
      <c r="L8336" s="13" t="s">
        <v>14</v>
      </c>
      <c r="M8336" s="7">
        <v>1</v>
      </c>
      <c r="N8336" s="14"/>
    </row>
    <row r="8337" spans="1:14" ht="47.25">
      <c r="A8337" s="6">
        <v>8336</v>
      </c>
      <c r="B8337" s="8" t="s">
        <v>11825</v>
      </c>
      <c r="C8337" s="9" t="s">
        <v>12172</v>
      </c>
      <c r="D8337" s="10" t="s">
        <v>12173</v>
      </c>
      <c r="E8337" s="11" t="s">
        <v>12174</v>
      </c>
      <c r="F8337" s="6">
        <v>335736</v>
      </c>
      <c r="G8337" s="6" t="s">
        <v>77</v>
      </c>
      <c r="H8337" s="16">
        <v>5619250</v>
      </c>
      <c r="I8337" s="12">
        <v>43734</v>
      </c>
      <c r="J8337" s="12">
        <v>44113</v>
      </c>
      <c r="K8337" s="15">
        <v>1134000</v>
      </c>
      <c r="L8337" s="13" t="s">
        <v>14</v>
      </c>
      <c r="M8337" s="7">
        <v>1</v>
      </c>
      <c r="N8337" s="14"/>
    </row>
    <row r="8338" spans="1:14" ht="78.75">
      <c r="A8338" s="6">
        <v>8337</v>
      </c>
      <c r="B8338" s="8" t="s">
        <v>11825</v>
      </c>
      <c r="C8338" s="9" t="s">
        <v>12175</v>
      </c>
      <c r="D8338" s="10" t="s">
        <v>12176</v>
      </c>
      <c r="E8338" s="11" t="s">
        <v>12177</v>
      </c>
      <c r="F8338" s="6">
        <v>362063</v>
      </c>
      <c r="G8338" s="6" t="s">
        <v>12178</v>
      </c>
      <c r="H8338" s="16">
        <v>11580500</v>
      </c>
      <c r="I8338" s="12">
        <v>43838</v>
      </c>
      <c r="J8338" s="12">
        <v>44203</v>
      </c>
      <c r="K8338" s="15">
        <v>5646000</v>
      </c>
      <c r="L8338" s="13" t="s">
        <v>14</v>
      </c>
      <c r="M8338" s="7">
        <v>1</v>
      </c>
      <c r="N8338" s="14"/>
    </row>
    <row r="8339" spans="1:14" ht="126">
      <c r="A8339" s="6">
        <v>8338</v>
      </c>
      <c r="B8339" s="8" t="s">
        <v>11825</v>
      </c>
      <c r="C8339" s="9" t="s">
        <v>12139</v>
      </c>
      <c r="D8339" s="10" t="s">
        <v>4048</v>
      </c>
      <c r="E8339" s="11" t="s">
        <v>12179</v>
      </c>
      <c r="F8339" s="6">
        <v>344017</v>
      </c>
      <c r="G8339" s="6" t="s">
        <v>1177</v>
      </c>
      <c r="H8339" s="16">
        <v>47736756.100000001</v>
      </c>
      <c r="I8339" s="12">
        <v>43767</v>
      </c>
      <c r="J8339" s="12">
        <v>44012</v>
      </c>
      <c r="K8339" s="15">
        <v>20000000</v>
      </c>
      <c r="L8339" s="13" t="s">
        <v>70</v>
      </c>
      <c r="M8339" s="7">
        <v>1</v>
      </c>
      <c r="N8339" s="14"/>
    </row>
    <row r="8340" spans="1:14" ht="126">
      <c r="A8340" s="6">
        <v>8339</v>
      </c>
      <c r="B8340" s="8" t="s">
        <v>11825</v>
      </c>
      <c r="C8340" s="9" t="s">
        <v>12141</v>
      </c>
      <c r="D8340" s="10" t="s">
        <v>12180</v>
      </c>
      <c r="E8340" s="11" t="s">
        <v>12179</v>
      </c>
      <c r="F8340" s="6">
        <v>344017</v>
      </c>
      <c r="G8340" s="6" t="s">
        <v>1177</v>
      </c>
      <c r="H8340" s="16">
        <v>47736756.100000001</v>
      </c>
      <c r="I8340" s="12">
        <v>43767</v>
      </c>
      <c r="J8340" s="12">
        <v>44012</v>
      </c>
      <c r="K8340" s="15">
        <v>20000000</v>
      </c>
      <c r="L8340" s="13" t="s">
        <v>70</v>
      </c>
      <c r="M8340" s="7">
        <v>0.49</v>
      </c>
      <c r="N8340" s="14"/>
    </row>
    <row r="8341" spans="1:14" ht="126">
      <c r="A8341" s="6">
        <v>8340</v>
      </c>
      <c r="B8341" s="8" t="s">
        <v>11825</v>
      </c>
      <c r="C8341" s="9" t="s">
        <v>3591</v>
      </c>
      <c r="D8341" s="10" t="s">
        <v>2379</v>
      </c>
      <c r="E8341" s="11" t="s">
        <v>12179</v>
      </c>
      <c r="F8341" s="6">
        <v>344017</v>
      </c>
      <c r="G8341" s="6" t="s">
        <v>12181</v>
      </c>
      <c r="H8341" s="16">
        <v>47736756.100000001</v>
      </c>
      <c r="I8341" s="12">
        <v>43767</v>
      </c>
      <c r="J8341" s="12">
        <v>44012</v>
      </c>
      <c r="K8341" s="15">
        <v>20000000</v>
      </c>
      <c r="L8341" s="13" t="s">
        <v>70</v>
      </c>
      <c r="M8341" s="7">
        <v>0.51</v>
      </c>
      <c r="N8341" s="14"/>
    </row>
    <row r="8342" spans="1:14" ht="409.5">
      <c r="A8342" s="6">
        <v>8341</v>
      </c>
      <c r="B8342" s="8" t="s">
        <v>11825</v>
      </c>
      <c r="C8342" s="9" t="s">
        <v>12182</v>
      </c>
      <c r="D8342" s="10" t="s">
        <v>12183</v>
      </c>
      <c r="E8342" s="11" t="s">
        <v>12184</v>
      </c>
      <c r="F8342" s="6">
        <v>446879</v>
      </c>
      <c r="G8342" s="6" t="s">
        <v>12185</v>
      </c>
      <c r="H8342" s="16">
        <v>13484447.25</v>
      </c>
      <c r="I8342" s="12">
        <v>43989</v>
      </c>
      <c r="J8342" s="12">
        <v>44360</v>
      </c>
      <c r="K8342" s="15">
        <v>2224400</v>
      </c>
      <c r="L8342" s="13" t="s">
        <v>14</v>
      </c>
      <c r="M8342" s="7">
        <v>1</v>
      </c>
      <c r="N8342" s="14"/>
    </row>
    <row r="8343" spans="1:14" ht="78.75">
      <c r="A8343" s="6">
        <v>8342</v>
      </c>
      <c r="B8343" s="8" t="s">
        <v>11825</v>
      </c>
      <c r="C8343" s="9" t="s">
        <v>12186</v>
      </c>
      <c r="D8343" s="10" t="s">
        <v>12187</v>
      </c>
      <c r="E8343" s="11" t="s">
        <v>12188</v>
      </c>
      <c r="F8343" s="6">
        <v>446880</v>
      </c>
      <c r="G8343" s="6" t="s">
        <v>12189</v>
      </c>
      <c r="H8343" s="16">
        <v>1895490</v>
      </c>
      <c r="I8343" s="12">
        <v>43996</v>
      </c>
      <c r="J8343" s="12">
        <v>44360</v>
      </c>
      <c r="K8343" s="15">
        <v>0</v>
      </c>
      <c r="L8343" s="13" t="s">
        <v>14</v>
      </c>
      <c r="M8343" s="7">
        <v>1</v>
      </c>
      <c r="N8343" s="14"/>
    </row>
    <row r="8344" spans="1:14" ht="157.5">
      <c r="A8344" s="6">
        <v>8343</v>
      </c>
      <c r="B8344" s="8" t="s">
        <v>11825</v>
      </c>
      <c r="C8344" s="9" t="s">
        <v>12190</v>
      </c>
      <c r="D8344" s="10" t="s">
        <v>12191</v>
      </c>
      <c r="E8344" s="11" t="s">
        <v>12192</v>
      </c>
      <c r="F8344" s="6">
        <v>482583</v>
      </c>
      <c r="G8344" s="6" t="s">
        <v>12185</v>
      </c>
      <c r="H8344" s="16">
        <v>2698889.2</v>
      </c>
      <c r="I8344" s="12">
        <v>44112</v>
      </c>
      <c r="J8344" s="12">
        <v>44483</v>
      </c>
      <c r="K8344" s="15">
        <v>1916000</v>
      </c>
      <c r="L8344" s="13" t="s">
        <v>14</v>
      </c>
      <c r="M8344" s="7">
        <v>1</v>
      </c>
      <c r="N8344" s="14"/>
    </row>
    <row r="8345" spans="1:14" ht="94.5">
      <c r="A8345" s="6">
        <v>8344</v>
      </c>
      <c r="B8345" s="8" t="s">
        <v>11825</v>
      </c>
      <c r="C8345" s="9" t="s">
        <v>12193</v>
      </c>
      <c r="D8345" s="10" t="s">
        <v>12194</v>
      </c>
      <c r="E8345" s="11" t="s">
        <v>12195</v>
      </c>
      <c r="F8345" s="6">
        <v>482582</v>
      </c>
      <c r="G8345" s="6" t="s">
        <v>12185</v>
      </c>
      <c r="H8345" s="16">
        <v>1142492.8</v>
      </c>
      <c r="I8345" s="12">
        <v>44108</v>
      </c>
      <c r="J8345" s="12">
        <v>44495</v>
      </c>
      <c r="K8345" s="15">
        <v>9780600</v>
      </c>
      <c r="L8345" s="13" t="s">
        <v>14</v>
      </c>
      <c r="M8345" s="7">
        <v>1</v>
      </c>
      <c r="N8345" s="14"/>
    </row>
    <row r="8346" spans="1:14" ht="409.5">
      <c r="A8346" s="6">
        <v>8345</v>
      </c>
      <c r="B8346" s="8" t="s">
        <v>11825</v>
      </c>
      <c r="C8346" s="9" t="s">
        <v>12196</v>
      </c>
      <c r="D8346" s="10" t="s">
        <v>11938</v>
      </c>
      <c r="E8346" s="11" t="s">
        <v>12197</v>
      </c>
      <c r="F8346" s="6">
        <v>416848</v>
      </c>
      <c r="G8346" s="6" t="s">
        <v>12198</v>
      </c>
      <c r="H8346" s="16">
        <v>1039270.809</v>
      </c>
      <c r="I8346" s="12">
        <v>43979</v>
      </c>
      <c r="J8346" s="12">
        <v>44351</v>
      </c>
      <c r="K8346" s="15">
        <v>3568000</v>
      </c>
      <c r="L8346" s="13" t="s">
        <v>14</v>
      </c>
      <c r="M8346" s="7">
        <v>1</v>
      </c>
      <c r="N8346" s="14"/>
    </row>
    <row r="8347" spans="1:14" ht="409.5">
      <c r="A8347" s="6">
        <v>8346</v>
      </c>
      <c r="B8347" s="8" t="s">
        <v>11825</v>
      </c>
      <c r="C8347" s="9" t="s">
        <v>12196</v>
      </c>
      <c r="D8347" s="10" t="s">
        <v>11938</v>
      </c>
      <c r="E8347" s="11" t="s">
        <v>12199</v>
      </c>
      <c r="F8347" s="6">
        <v>416849</v>
      </c>
      <c r="G8347" s="6" t="s">
        <v>12198</v>
      </c>
      <c r="H8347" s="16">
        <v>247850.18599999999</v>
      </c>
      <c r="I8347" s="12">
        <v>43979</v>
      </c>
      <c r="J8347" s="12">
        <v>44351</v>
      </c>
      <c r="K8347" s="15">
        <v>2232000</v>
      </c>
      <c r="L8347" s="13" t="s">
        <v>14</v>
      </c>
      <c r="M8347" s="7">
        <v>1</v>
      </c>
      <c r="N8347" s="14"/>
    </row>
    <row r="8348" spans="1:14" ht="78.75">
      <c r="A8348" s="6">
        <v>8347</v>
      </c>
      <c r="B8348" s="8" t="s">
        <v>11825</v>
      </c>
      <c r="C8348" s="9" t="s">
        <v>11985</v>
      </c>
      <c r="D8348" s="10" t="s">
        <v>11986</v>
      </c>
      <c r="E8348" s="11" t="s">
        <v>12200</v>
      </c>
      <c r="F8348" s="6">
        <v>355902</v>
      </c>
      <c r="G8348" s="6" t="s">
        <v>12201</v>
      </c>
      <c r="H8348" s="16">
        <v>30768147.274999999</v>
      </c>
      <c r="I8348" s="12">
        <v>43795</v>
      </c>
      <c r="J8348" s="12">
        <v>44331</v>
      </c>
      <c r="K8348" s="15">
        <v>0</v>
      </c>
      <c r="L8348" s="13" t="s">
        <v>14</v>
      </c>
      <c r="M8348" s="7">
        <v>1</v>
      </c>
      <c r="N8348" s="14"/>
    </row>
    <row r="8349" spans="1:14" ht="63">
      <c r="A8349" s="6">
        <v>8348</v>
      </c>
      <c r="B8349" s="8" t="s">
        <v>11825</v>
      </c>
      <c r="C8349" s="9" t="s">
        <v>12202</v>
      </c>
      <c r="D8349" s="10" t="s">
        <v>12203</v>
      </c>
      <c r="E8349" s="11" t="s">
        <v>12204</v>
      </c>
      <c r="F8349" s="6">
        <v>369418</v>
      </c>
      <c r="G8349" s="6" t="s">
        <v>12205</v>
      </c>
      <c r="H8349" s="16">
        <v>22791668.199999999</v>
      </c>
      <c r="I8349" s="12">
        <v>43865</v>
      </c>
      <c r="J8349" s="12">
        <v>44416</v>
      </c>
      <c r="K8349" s="15">
        <v>3780000</v>
      </c>
      <c r="L8349" s="13" t="s">
        <v>14</v>
      </c>
      <c r="M8349" s="7">
        <v>1</v>
      </c>
      <c r="N8349" s="14"/>
    </row>
    <row r="8350" spans="1:14" ht="78.75">
      <c r="A8350" s="6">
        <v>8349</v>
      </c>
      <c r="B8350" s="8" t="s">
        <v>11825</v>
      </c>
      <c r="C8350" s="9" t="s">
        <v>12206</v>
      </c>
      <c r="D8350" s="10" t="s">
        <v>12203</v>
      </c>
      <c r="E8350" s="11" t="s">
        <v>12207</v>
      </c>
      <c r="F8350" s="6">
        <v>369419</v>
      </c>
      <c r="G8350" s="6" t="s">
        <v>12208</v>
      </c>
      <c r="H8350" s="16">
        <v>21391419.210000001</v>
      </c>
      <c r="I8350" s="12">
        <v>43865</v>
      </c>
      <c r="J8350" s="12">
        <v>44416</v>
      </c>
      <c r="K8350" s="15">
        <v>0</v>
      </c>
      <c r="L8350" s="13" t="s">
        <v>14</v>
      </c>
      <c r="M8350" s="7">
        <v>1</v>
      </c>
      <c r="N8350" s="14"/>
    </row>
    <row r="8351" spans="1:14" ht="78.75">
      <c r="A8351" s="6">
        <v>8350</v>
      </c>
      <c r="B8351" s="8" t="s">
        <v>11825</v>
      </c>
      <c r="C8351" s="9" t="s">
        <v>12209</v>
      </c>
      <c r="D8351" s="10" t="s">
        <v>12210</v>
      </c>
      <c r="E8351" s="11" t="s">
        <v>12211</v>
      </c>
      <c r="F8351" s="6">
        <v>420740</v>
      </c>
      <c r="G8351" s="6" t="s">
        <v>12205</v>
      </c>
      <c r="H8351" s="16">
        <v>23762299.940000001</v>
      </c>
      <c r="I8351" s="12">
        <v>43982</v>
      </c>
      <c r="J8351" s="12">
        <v>44346</v>
      </c>
      <c r="K8351" s="15">
        <v>6220000</v>
      </c>
      <c r="L8351" s="13" t="s">
        <v>70</v>
      </c>
      <c r="M8351" s="7">
        <v>1</v>
      </c>
      <c r="N8351" s="14"/>
    </row>
    <row r="8352" spans="1:14" ht="78.75">
      <c r="A8352" s="6">
        <v>8351</v>
      </c>
      <c r="B8352" s="8" t="s">
        <v>11825</v>
      </c>
      <c r="C8352" s="9" t="s">
        <v>12212</v>
      </c>
      <c r="D8352" s="10" t="s">
        <v>12213</v>
      </c>
      <c r="E8352" s="11" t="s">
        <v>12211</v>
      </c>
      <c r="F8352" s="6">
        <v>420740</v>
      </c>
      <c r="G8352" s="6" t="s">
        <v>12205</v>
      </c>
      <c r="H8352" s="16">
        <v>23762299.940000001</v>
      </c>
      <c r="I8352" s="12">
        <v>43982</v>
      </c>
      <c r="J8352" s="12">
        <v>44346</v>
      </c>
      <c r="K8352" s="15">
        <v>6220000</v>
      </c>
      <c r="L8352" s="13" t="s">
        <v>70</v>
      </c>
      <c r="M8352" s="7">
        <v>0.51</v>
      </c>
      <c r="N8352" s="14"/>
    </row>
    <row r="8353" spans="1:14" ht="78.75">
      <c r="A8353" s="6">
        <v>8352</v>
      </c>
      <c r="B8353" s="8" t="s">
        <v>11825</v>
      </c>
      <c r="C8353" s="9" t="s">
        <v>12214</v>
      </c>
      <c r="D8353" s="10" t="s">
        <v>11979</v>
      </c>
      <c r="E8353" s="11" t="s">
        <v>12211</v>
      </c>
      <c r="F8353" s="6">
        <v>420740</v>
      </c>
      <c r="G8353" s="6" t="s">
        <v>12205</v>
      </c>
      <c r="H8353" s="16">
        <v>23762299.940000001</v>
      </c>
      <c r="I8353" s="12">
        <v>43982</v>
      </c>
      <c r="J8353" s="12">
        <v>44346</v>
      </c>
      <c r="K8353" s="15">
        <v>6220000</v>
      </c>
      <c r="L8353" s="13" t="s">
        <v>70</v>
      </c>
      <c r="M8353" s="7">
        <v>0.49</v>
      </c>
      <c r="N8353" s="14"/>
    </row>
    <row r="8354" spans="1:14" ht="94.5">
      <c r="A8354" s="6">
        <v>8353</v>
      </c>
      <c r="B8354" s="8" t="s">
        <v>11825</v>
      </c>
      <c r="C8354" s="9" t="s">
        <v>12215</v>
      </c>
      <c r="D8354" s="10" t="s">
        <v>5298</v>
      </c>
      <c r="E8354" s="11" t="s">
        <v>12216</v>
      </c>
      <c r="F8354" s="6">
        <v>390207</v>
      </c>
      <c r="G8354" s="6" t="s">
        <v>12217</v>
      </c>
      <c r="H8354" s="16">
        <v>49644228.990000002</v>
      </c>
      <c r="I8354" s="12">
        <v>43926</v>
      </c>
      <c r="J8354" s="12">
        <v>44473</v>
      </c>
      <c r="K8354" s="15">
        <v>29052000</v>
      </c>
      <c r="L8354" s="13" t="s">
        <v>14</v>
      </c>
      <c r="M8354" s="7">
        <v>1</v>
      </c>
      <c r="N8354" s="14"/>
    </row>
    <row r="8355" spans="1:14" ht="78.75">
      <c r="A8355" s="6">
        <v>8354</v>
      </c>
      <c r="B8355" s="8" t="s">
        <v>11825</v>
      </c>
      <c r="C8355" s="9" t="s">
        <v>12218</v>
      </c>
      <c r="D8355" s="10" t="s">
        <v>4007</v>
      </c>
      <c r="E8355" s="11" t="s">
        <v>12219</v>
      </c>
      <c r="F8355" s="6">
        <v>399599</v>
      </c>
      <c r="G8355" s="6" t="s">
        <v>12217</v>
      </c>
      <c r="H8355" s="16">
        <v>57910000</v>
      </c>
      <c r="I8355" s="12">
        <v>43898</v>
      </c>
      <c r="J8355" s="12">
        <v>44426</v>
      </c>
      <c r="K8355" s="15">
        <v>0</v>
      </c>
      <c r="L8355" s="13" t="s">
        <v>14</v>
      </c>
      <c r="M8355" s="7">
        <v>1</v>
      </c>
      <c r="N8355" s="14"/>
    </row>
    <row r="8356" spans="1:14" ht="78.75">
      <c r="A8356" s="6">
        <v>8355</v>
      </c>
      <c r="B8356" s="8" t="s">
        <v>11825</v>
      </c>
      <c r="C8356" s="9" t="s">
        <v>12220</v>
      </c>
      <c r="D8356" s="10" t="s">
        <v>12221</v>
      </c>
      <c r="E8356" s="11" t="s">
        <v>12222</v>
      </c>
      <c r="F8356" s="6">
        <v>476702</v>
      </c>
      <c r="G8356" s="6" t="s">
        <v>12223</v>
      </c>
      <c r="H8356" s="16">
        <v>35865694.939999998</v>
      </c>
      <c r="I8356" s="12">
        <v>44175</v>
      </c>
      <c r="J8356" s="12" t="s">
        <v>12224</v>
      </c>
      <c r="K8356" s="15">
        <v>8797000</v>
      </c>
      <c r="L8356" s="13" t="s">
        <v>70</v>
      </c>
      <c r="M8356" s="7">
        <v>1</v>
      </c>
      <c r="N8356" s="14"/>
    </row>
    <row r="8357" spans="1:14" ht="78.75">
      <c r="A8357" s="6">
        <v>8356</v>
      </c>
      <c r="B8357" s="8" t="s">
        <v>11825</v>
      </c>
      <c r="C8357" s="9" t="s">
        <v>12225</v>
      </c>
      <c r="D8357" s="10" t="s">
        <v>4020</v>
      </c>
      <c r="E8357" s="11" t="s">
        <v>12222</v>
      </c>
      <c r="F8357" s="6">
        <v>476702</v>
      </c>
      <c r="G8357" s="6" t="s">
        <v>12223</v>
      </c>
      <c r="H8357" s="16">
        <v>35865694.939999998</v>
      </c>
      <c r="I8357" s="12">
        <v>44175</v>
      </c>
      <c r="J8357" s="12" t="s">
        <v>12224</v>
      </c>
      <c r="K8357" s="15">
        <v>8797000</v>
      </c>
      <c r="L8357" s="13" t="s">
        <v>70</v>
      </c>
      <c r="M8357" s="7">
        <v>0.51</v>
      </c>
      <c r="N8357" s="14"/>
    </row>
    <row r="8358" spans="1:14" ht="78.75">
      <c r="A8358" s="6">
        <v>8357</v>
      </c>
      <c r="B8358" s="8" t="s">
        <v>11825</v>
      </c>
      <c r="C8358" s="9" t="s">
        <v>12226</v>
      </c>
      <c r="D8358" s="10" t="s">
        <v>12099</v>
      </c>
      <c r="E8358" s="11" t="s">
        <v>12222</v>
      </c>
      <c r="F8358" s="6">
        <v>476702</v>
      </c>
      <c r="G8358" s="6" t="s">
        <v>12223</v>
      </c>
      <c r="H8358" s="16">
        <v>35865694.939999998</v>
      </c>
      <c r="I8358" s="12">
        <v>44175</v>
      </c>
      <c r="J8358" s="12" t="s">
        <v>12224</v>
      </c>
      <c r="K8358" s="15">
        <v>8797000</v>
      </c>
      <c r="L8358" s="13" t="s">
        <v>70</v>
      </c>
      <c r="M8358" s="7">
        <v>0.49</v>
      </c>
      <c r="N8358" s="14"/>
    </row>
    <row r="8359" spans="1:14" ht="94.5">
      <c r="A8359" s="6">
        <v>8358</v>
      </c>
      <c r="B8359" s="8" t="s">
        <v>11825</v>
      </c>
      <c r="C8359" s="9" t="s">
        <v>12215</v>
      </c>
      <c r="D8359" s="10" t="s">
        <v>12227</v>
      </c>
      <c r="E8359" s="11" t="s">
        <v>12228</v>
      </c>
      <c r="F8359" s="6">
        <v>390208</v>
      </c>
      <c r="G8359" s="6" t="s">
        <v>12217</v>
      </c>
      <c r="H8359" s="16">
        <v>46104265.979000002</v>
      </c>
      <c r="I8359" s="12">
        <v>43955</v>
      </c>
      <c r="J8359" s="12">
        <v>44296</v>
      </c>
      <c r="K8359" s="15">
        <v>22775000</v>
      </c>
      <c r="L8359" s="13" t="s">
        <v>14</v>
      </c>
      <c r="M8359" s="7">
        <v>1</v>
      </c>
      <c r="N8359" s="14"/>
    </row>
    <row r="8360" spans="1:14" ht="94.5">
      <c r="A8360" s="6">
        <v>8359</v>
      </c>
      <c r="B8360" s="8" t="s">
        <v>11825</v>
      </c>
      <c r="C8360" s="9" t="s">
        <v>12229</v>
      </c>
      <c r="D8360" s="10" t="s">
        <v>12230</v>
      </c>
      <c r="E8360" s="11" t="s">
        <v>12231</v>
      </c>
      <c r="F8360" s="6">
        <v>399600</v>
      </c>
      <c r="G8360" s="6" t="s">
        <v>12223</v>
      </c>
      <c r="H8360" s="16">
        <v>58268240.149999999</v>
      </c>
      <c r="I8360" s="12">
        <v>43955</v>
      </c>
      <c r="J8360" s="12">
        <v>44296</v>
      </c>
      <c r="K8360" s="15">
        <v>31011000</v>
      </c>
      <c r="L8360" s="13" t="s">
        <v>70</v>
      </c>
      <c r="M8360" s="7">
        <v>1</v>
      </c>
      <c r="N8360" s="14"/>
    </row>
    <row r="8361" spans="1:14" ht="94.5">
      <c r="A8361" s="6">
        <v>8360</v>
      </c>
      <c r="B8361" s="8" t="s">
        <v>11825</v>
      </c>
      <c r="C8361" s="9" t="s">
        <v>12232</v>
      </c>
      <c r="D8361" s="10" t="s">
        <v>12059</v>
      </c>
      <c r="E8361" s="11" t="s">
        <v>12231</v>
      </c>
      <c r="F8361" s="6">
        <v>399600</v>
      </c>
      <c r="G8361" s="6" t="s">
        <v>12223</v>
      </c>
      <c r="H8361" s="16">
        <v>58268240.149999999</v>
      </c>
      <c r="I8361" s="12">
        <v>43955</v>
      </c>
      <c r="J8361" s="12">
        <v>44296</v>
      </c>
      <c r="K8361" s="15">
        <v>31011000</v>
      </c>
      <c r="L8361" s="13" t="s">
        <v>70</v>
      </c>
      <c r="M8361" s="7">
        <v>0.51</v>
      </c>
      <c r="N8361" s="14"/>
    </row>
    <row r="8362" spans="1:14" ht="94.5">
      <c r="A8362" s="6">
        <v>8361</v>
      </c>
      <c r="B8362" s="8" t="s">
        <v>11825</v>
      </c>
      <c r="C8362" s="9" t="s">
        <v>12233</v>
      </c>
      <c r="D8362" s="10" t="s">
        <v>12203</v>
      </c>
      <c r="E8362" s="11" t="s">
        <v>12231</v>
      </c>
      <c r="F8362" s="6">
        <v>399600</v>
      </c>
      <c r="G8362" s="6" t="s">
        <v>12223</v>
      </c>
      <c r="H8362" s="16">
        <v>58268240.149999999</v>
      </c>
      <c r="I8362" s="12">
        <v>43955</v>
      </c>
      <c r="J8362" s="12">
        <v>44296</v>
      </c>
      <c r="K8362" s="15">
        <v>31011000</v>
      </c>
      <c r="L8362" s="13" t="s">
        <v>70</v>
      </c>
      <c r="M8362" s="7">
        <v>0.49</v>
      </c>
      <c r="N8362" s="14"/>
    </row>
    <row r="8363" spans="1:14" ht="78.75">
      <c r="A8363" s="6">
        <v>8362</v>
      </c>
      <c r="B8363" s="8" t="s">
        <v>11825</v>
      </c>
      <c r="C8363" s="9" t="s">
        <v>12234</v>
      </c>
      <c r="D8363" s="10" t="s">
        <v>2913</v>
      </c>
      <c r="E8363" s="11" t="s">
        <v>12235</v>
      </c>
      <c r="F8363" s="6">
        <v>476701</v>
      </c>
      <c r="G8363" s="6" t="s">
        <v>12236</v>
      </c>
      <c r="H8363" s="16">
        <v>42096959.520000003</v>
      </c>
      <c r="I8363" s="12" t="s">
        <v>8198</v>
      </c>
      <c r="J8363" s="12" t="s">
        <v>12237</v>
      </c>
      <c r="K8363" s="15">
        <v>19921000</v>
      </c>
      <c r="L8363" s="13" t="s">
        <v>14</v>
      </c>
      <c r="M8363" s="7">
        <v>1</v>
      </c>
      <c r="N8363" s="14"/>
    </row>
    <row r="8364" spans="1:14" ht="31.5">
      <c r="A8364" s="6">
        <v>8363</v>
      </c>
      <c r="B8364" s="8" t="s">
        <v>11825</v>
      </c>
      <c r="C8364" s="9" t="s">
        <v>12238</v>
      </c>
      <c r="D8364" s="10" t="s">
        <v>12082</v>
      </c>
      <c r="E8364" s="11" t="s">
        <v>12239</v>
      </c>
      <c r="F8364" s="6">
        <v>310517</v>
      </c>
      <c r="G8364" s="6" t="s">
        <v>12240</v>
      </c>
      <c r="H8364" s="16">
        <v>4235490.45</v>
      </c>
      <c r="I8364" s="12">
        <v>43748</v>
      </c>
      <c r="J8364" s="12">
        <v>43809</v>
      </c>
      <c r="K8364" s="15">
        <v>4196000</v>
      </c>
      <c r="L8364" s="13" t="s">
        <v>14</v>
      </c>
      <c r="M8364" s="7">
        <v>1</v>
      </c>
      <c r="N8364" s="14"/>
    </row>
    <row r="8365" spans="1:14" ht="63">
      <c r="A8365" s="6">
        <v>8364</v>
      </c>
      <c r="B8365" s="8" t="s">
        <v>11825</v>
      </c>
      <c r="C8365" s="9" t="s">
        <v>12241</v>
      </c>
      <c r="D8365" s="10"/>
      <c r="E8365" s="11" t="s">
        <v>12242</v>
      </c>
      <c r="F8365" s="6"/>
      <c r="G8365" s="6" t="s">
        <v>12243</v>
      </c>
      <c r="H8365" s="16">
        <v>4550841.95</v>
      </c>
      <c r="I8365" s="12">
        <v>43761</v>
      </c>
      <c r="J8365" s="12">
        <v>43821</v>
      </c>
      <c r="K8365" s="15">
        <v>1823000</v>
      </c>
      <c r="L8365" s="13" t="s">
        <v>14</v>
      </c>
      <c r="M8365" s="7">
        <v>1</v>
      </c>
      <c r="N8365" s="14"/>
    </row>
    <row r="8366" spans="1:14" ht="31.5">
      <c r="A8366" s="6">
        <v>8365</v>
      </c>
      <c r="B8366" s="8" t="s">
        <v>11825</v>
      </c>
      <c r="C8366" s="9" t="s">
        <v>12244</v>
      </c>
      <c r="D8366" s="10" t="s">
        <v>12114</v>
      </c>
      <c r="E8366" s="11" t="s">
        <v>12245</v>
      </c>
      <c r="F8366" s="6">
        <v>459499</v>
      </c>
      <c r="G8366" s="6" t="s">
        <v>12243</v>
      </c>
      <c r="H8366" s="16">
        <v>4403216.0729999999</v>
      </c>
      <c r="I8366" s="12" t="s">
        <v>10874</v>
      </c>
      <c r="J8366" s="12">
        <v>44229</v>
      </c>
      <c r="K8366" s="15">
        <v>0</v>
      </c>
      <c r="L8366" s="13" t="s">
        <v>14</v>
      </c>
      <c r="M8366" s="7">
        <v>1</v>
      </c>
      <c r="N8366" s="14"/>
    </row>
    <row r="8367" spans="1:14" ht="31.5">
      <c r="A8367" s="6">
        <v>8366</v>
      </c>
      <c r="B8367" s="8" t="s">
        <v>11825</v>
      </c>
      <c r="C8367" s="9" t="s">
        <v>12081</v>
      </c>
      <c r="D8367" s="10" t="s">
        <v>12246</v>
      </c>
      <c r="E8367" s="11" t="s">
        <v>12247</v>
      </c>
      <c r="F8367" s="6">
        <v>310519</v>
      </c>
      <c r="G8367" s="6" t="s">
        <v>12248</v>
      </c>
      <c r="H8367" s="16">
        <v>2597302.85</v>
      </c>
      <c r="I8367" s="12">
        <v>43748</v>
      </c>
      <c r="J8367" s="12">
        <v>43809</v>
      </c>
      <c r="K8367" s="15">
        <v>2582900</v>
      </c>
      <c r="L8367" s="13" t="s">
        <v>14</v>
      </c>
      <c r="M8367" s="7">
        <v>1</v>
      </c>
      <c r="N8367" s="14"/>
    </row>
    <row r="8368" spans="1:14" ht="189">
      <c r="A8368" s="6">
        <v>8367</v>
      </c>
      <c r="B8368" s="8" t="s">
        <v>11825</v>
      </c>
      <c r="C8368" s="9" t="s">
        <v>11925</v>
      </c>
      <c r="D8368" s="10" t="s">
        <v>11926</v>
      </c>
      <c r="E8368" s="11" t="s">
        <v>12249</v>
      </c>
      <c r="F8368" s="6">
        <v>473118</v>
      </c>
      <c r="G8368" s="6" t="s">
        <v>12250</v>
      </c>
      <c r="H8368" s="16" t="s">
        <v>12251</v>
      </c>
      <c r="I8368" s="12">
        <v>44146</v>
      </c>
      <c r="J8368" s="12" t="s">
        <v>12252</v>
      </c>
      <c r="K8368" s="15">
        <v>12096000</v>
      </c>
      <c r="L8368" s="13" t="s">
        <v>70</v>
      </c>
      <c r="M8368" s="7">
        <v>1</v>
      </c>
      <c r="N8368" s="14"/>
    </row>
    <row r="8369" spans="1:14" ht="189">
      <c r="A8369" s="6">
        <v>8368</v>
      </c>
      <c r="B8369" s="8" t="s">
        <v>11825</v>
      </c>
      <c r="C8369" s="9" t="s">
        <v>11929</v>
      </c>
      <c r="D8369" s="10" t="s">
        <v>11930</v>
      </c>
      <c r="E8369" s="11" t="s">
        <v>12249</v>
      </c>
      <c r="F8369" s="6">
        <v>473118</v>
      </c>
      <c r="G8369" s="6" t="s">
        <v>12250</v>
      </c>
      <c r="H8369" s="16" t="s">
        <v>12251</v>
      </c>
      <c r="I8369" s="12">
        <v>44146</v>
      </c>
      <c r="J8369" s="12" t="s">
        <v>12252</v>
      </c>
      <c r="K8369" s="15">
        <v>12096000</v>
      </c>
      <c r="L8369" s="13" t="s">
        <v>70</v>
      </c>
      <c r="M8369" s="7">
        <v>0.51</v>
      </c>
      <c r="N8369" s="14"/>
    </row>
    <row r="8370" spans="1:14" ht="189">
      <c r="A8370" s="6">
        <v>8369</v>
      </c>
      <c r="B8370" s="8" t="s">
        <v>11825</v>
      </c>
      <c r="C8370" s="9" t="s">
        <v>11931</v>
      </c>
      <c r="D8370" s="10" t="s">
        <v>12253</v>
      </c>
      <c r="E8370" s="11" t="s">
        <v>12249</v>
      </c>
      <c r="F8370" s="6">
        <v>473118</v>
      </c>
      <c r="G8370" s="6" t="s">
        <v>12250</v>
      </c>
      <c r="H8370" s="16" t="s">
        <v>12251</v>
      </c>
      <c r="I8370" s="12">
        <v>44146</v>
      </c>
      <c r="J8370" s="12" t="s">
        <v>12252</v>
      </c>
      <c r="K8370" s="15">
        <v>12096000</v>
      </c>
      <c r="L8370" s="13" t="s">
        <v>70</v>
      </c>
      <c r="M8370" s="7">
        <v>0.49</v>
      </c>
      <c r="N8370" s="14"/>
    </row>
    <row r="8371" spans="1:14" ht="157.5">
      <c r="A8371" s="6">
        <v>8370</v>
      </c>
      <c r="B8371" s="8" t="s">
        <v>11825</v>
      </c>
      <c r="C8371" s="9" t="s">
        <v>12254</v>
      </c>
      <c r="D8371" s="10" t="s">
        <v>11959</v>
      </c>
      <c r="E8371" s="11" t="s">
        <v>12255</v>
      </c>
      <c r="F8371" s="6">
        <v>482584</v>
      </c>
      <c r="G8371" s="6" t="s">
        <v>12250</v>
      </c>
      <c r="H8371" s="16" t="s">
        <v>12256</v>
      </c>
      <c r="I8371" s="12">
        <v>44151</v>
      </c>
      <c r="J8371" s="12">
        <v>44430</v>
      </c>
      <c r="K8371" s="15">
        <v>6800000</v>
      </c>
      <c r="L8371" s="13" t="s">
        <v>70</v>
      </c>
      <c r="M8371" s="7">
        <v>1</v>
      </c>
      <c r="N8371" s="14"/>
    </row>
    <row r="8372" spans="1:14" ht="157.5">
      <c r="A8372" s="6">
        <v>8371</v>
      </c>
      <c r="B8372" s="8" t="s">
        <v>11825</v>
      </c>
      <c r="C8372" s="9" t="s">
        <v>12257</v>
      </c>
      <c r="D8372" s="10" t="s">
        <v>11965</v>
      </c>
      <c r="E8372" s="11" t="s">
        <v>12255</v>
      </c>
      <c r="F8372" s="6">
        <v>482584</v>
      </c>
      <c r="G8372" s="6" t="s">
        <v>12250</v>
      </c>
      <c r="H8372" s="16" t="s">
        <v>12256</v>
      </c>
      <c r="I8372" s="12">
        <v>44151</v>
      </c>
      <c r="J8372" s="12">
        <v>44430</v>
      </c>
      <c r="K8372" s="15">
        <v>6800000</v>
      </c>
      <c r="L8372" s="13" t="s">
        <v>70</v>
      </c>
      <c r="M8372" s="7">
        <v>0.51</v>
      </c>
      <c r="N8372" s="14"/>
    </row>
    <row r="8373" spans="1:14" ht="157.5">
      <c r="A8373" s="6">
        <v>8372</v>
      </c>
      <c r="B8373" s="8" t="s">
        <v>11825</v>
      </c>
      <c r="C8373" s="9" t="s">
        <v>11966</v>
      </c>
      <c r="D8373" s="10" t="s">
        <v>12258</v>
      </c>
      <c r="E8373" s="11" t="s">
        <v>12255</v>
      </c>
      <c r="F8373" s="6">
        <v>482584</v>
      </c>
      <c r="G8373" s="6" t="s">
        <v>12259</v>
      </c>
      <c r="H8373" s="16" t="s">
        <v>12256</v>
      </c>
      <c r="I8373" s="12">
        <v>44151</v>
      </c>
      <c r="J8373" s="12">
        <v>44430</v>
      </c>
      <c r="K8373" s="15">
        <v>6800000</v>
      </c>
      <c r="L8373" s="13" t="s">
        <v>70</v>
      </c>
      <c r="M8373" s="7">
        <v>0.49</v>
      </c>
      <c r="N8373" s="14"/>
    </row>
    <row r="8374" spans="1:14" ht="204.75">
      <c r="A8374" s="6">
        <v>8373</v>
      </c>
      <c r="B8374" s="8" t="s">
        <v>11825</v>
      </c>
      <c r="C8374" s="9" t="s">
        <v>12260</v>
      </c>
      <c r="D8374" s="10" t="s">
        <v>12261</v>
      </c>
      <c r="E8374" s="11" t="s">
        <v>12262</v>
      </c>
      <c r="F8374" s="6">
        <v>506390</v>
      </c>
      <c r="G8374" s="6" t="s">
        <v>11947</v>
      </c>
      <c r="H8374" s="16" t="s">
        <v>12263</v>
      </c>
      <c r="I8374" s="12">
        <v>44200</v>
      </c>
      <c r="J8374" s="12" t="s">
        <v>4097</v>
      </c>
      <c r="K8374" s="15" t="s">
        <v>12264</v>
      </c>
      <c r="L8374" s="13" t="s">
        <v>70</v>
      </c>
      <c r="M8374" s="7">
        <v>1</v>
      </c>
      <c r="N8374" s="14"/>
    </row>
    <row r="8375" spans="1:14" ht="204.75">
      <c r="A8375" s="6">
        <v>8374</v>
      </c>
      <c r="B8375" s="8" t="s">
        <v>11825</v>
      </c>
      <c r="C8375" s="9" t="s">
        <v>5697</v>
      </c>
      <c r="D8375" s="10" t="s">
        <v>3894</v>
      </c>
      <c r="E8375" s="11" t="s">
        <v>12262</v>
      </c>
      <c r="F8375" s="6">
        <v>506390</v>
      </c>
      <c r="G8375" s="6" t="s">
        <v>11947</v>
      </c>
      <c r="H8375" s="16" t="s">
        <v>12263</v>
      </c>
      <c r="I8375" s="12">
        <v>44200</v>
      </c>
      <c r="J8375" s="12" t="s">
        <v>4097</v>
      </c>
      <c r="K8375" s="15">
        <v>0</v>
      </c>
      <c r="L8375" s="13" t="s">
        <v>70</v>
      </c>
      <c r="M8375" s="7">
        <v>0.51</v>
      </c>
      <c r="N8375" s="14"/>
    </row>
    <row r="8376" spans="1:14" ht="204.75">
      <c r="A8376" s="6">
        <v>8375</v>
      </c>
      <c r="B8376" s="8" t="s">
        <v>11825</v>
      </c>
      <c r="C8376" s="9" t="s">
        <v>12265</v>
      </c>
      <c r="D8376" s="10" t="s">
        <v>5337</v>
      </c>
      <c r="E8376" s="11" t="s">
        <v>12262</v>
      </c>
      <c r="F8376" s="6">
        <v>506390</v>
      </c>
      <c r="G8376" s="6" t="s">
        <v>11947</v>
      </c>
      <c r="H8376" s="16" t="s">
        <v>12263</v>
      </c>
      <c r="I8376" s="12">
        <v>44200</v>
      </c>
      <c r="J8376" s="12" t="s">
        <v>4097</v>
      </c>
      <c r="K8376" s="15">
        <v>0</v>
      </c>
      <c r="L8376" s="13" t="s">
        <v>70</v>
      </c>
      <c r="M8376" s="7">
        <v>0.49</v>
      </c>
      <c r="N8376" s="14"/>
    </row>
    <row r="8377" spans="1:14" ht="141.75">
      <c r="A8377" s="6">
        <v>8376</v>
      </c>
      <c r="B8377" s="8" t="s">
        <v>11825</v>
      </c>
      <c r="C8377" s="9" t="s">
        <v>12260</v>
      </c>
      <c r="D8377" s="10" t="s">
        <v>12261</v>
      </c>
      <c r="E8377" s="11" t="s">
        <v>12266</v>
      </c>
      <c r="F8377" s="6">
        <v>506392</v>
      </c>
      <c r="G8377" s="6" t="s">
        <v>11947</v>
      </c>
      <c r="H8377" s="16" t="s">
        <v>12267</v>
      </c>
      <c r="I8377" s="12">
        <v>44200</v>
      </c>
      <c r="J8377" s="12" t="s">
        <v>4097</v>
      </c>
      <c r="K8377" s="15">
        <v>0</v>
      </c>
      <c r="L8377" s="13" t="s">
        <v>70</v>
      </c>
      <c r="M8377" s="7">
        <v>1</v>
      </c>
      <c r="N8377" s="14"/>
    </row>
    <row r="8378" spans="1:14" ht="141.75">
      <c r="A8378" s="6">
        <v>8377</v>
      </c>
      <c r="B8378" s="8" t="s">
        <v>11825</v>
      </c>
      <c r="C8378" s="9" t="s">
        <v>5697</v>
      </c>
      <c r="D8378" s="10" t="s">
        <v>3894</v>
      </c>
      <c r="E8378" s="11" t="s">
        <v>12266</v>
      </c>
      <c r="F8378" s="6">
        <v>506392</v>
      </c>
      <c r="G8378" s="6" t="s">
        <v>11947</v>
      </c>
      <c r="H8378" s="16" t="s">
        <v>12263</v>
      </c>
      <c r="I8378" s="12">
        <v>44200</v>
      </c>
      <c r="J8378" s="12" t="s">
        <v>4097</v>
      </c>
      <c r="K8378" s="15">
        <v>0</v>
      </c>
      <c r="L8378" s="13" t="s">
        <v>70</v>
      </c>
      <c r="M8378" s="7">
        <v>0.51</v>
      </c>
      <c r="N8378" s="14"/>
    </row>
    <row r="8379" spans="1:14" ht="141.75">
      <c r="A8379" s="6">
        <v>8378</v>
      </c>
      <c r="B8379" s="8" t="s">
        <v>11825</v>
      </c>
      <c r="C8379" s="9" t="s">
        <v>12265</v>
      </c>
      <c r="D8379" s="10" t="s">
        <v>5337</v>
      </c>
      <c r="E8379" s="11" t="s">
        <v>12266</v>
      </c>
      <c r="F8379" s="6">
        <v>506392</v>
      </c>
      <c r="G8379" s="6" t="s">
        <v>11947</v>
      </c>
      <c r="H8379" s="16" t="s">
        <v>12263</v>
      </c>
      <c r="I8379" s="12">
        <v>44200</v>
      </c>
      <c r="J8379" s="12" t="s">
        <v>4097</v>
      </c>
      <c r="K8379" s="15">
        <v>0</v>
      </c>
      <c r="L8379" s="13" t="s">
        <v>70</v>
      </c>
      <c r="M8379" s="7">
        <v>0.49</v>
      </c>
      <c r="N8379" s="14"/>
    </row>
    <row r="8380" spans="1:14" ht="94.5">
      <c r="A8380" s="6">
        <v>8379</v>
      </c>
      <c r="B8380" s="8" t="s">
        <v>11825</v>
      </c>
      <c r="C8380" s="9" t="s">
        <v>12268</v>
      </c>
      <c r="D8380" s="10" t="s">
        <v>12269</v>
      </c>
      <c r="E8380" s="11" t="s">
        <v>12270</v>
      </c>
      <c r="F8380" s="6">
        <v>515115</v>
      </c>
      <c r="G8380" s="6" t="s">
        <v>608</v>
      </c>
      <c r="H8380" s="16">
        <v>2920408.1</v>
      </c>
      <c r="I8380" s="12">
        <v>44193</v>
      </c>
      <c r="J8380" s="12">
        <v>44229</v>
      </c>
      <c r="K8380" s="15">
        <v>0</v>
      </c>
      <c r="L8380" s="13" t="s">
        <v>14</v>
      </c>
      <c r="M8380" s="7">
        <v>1</v>
      </c>
      <c r="N8380" s="14"/>
    </row>
    <row r="8381" spans="1:14" ht="78.75">
      <c r="A8381" s="6">
        <v>8380</v>
      </c>
      <c r="B8381" s="8" t="s">
        <v>11825</v>
      </c>
      <c r="C8381" s="9" t="s">
        <v>12271</v>
      </c>
      <c r="D8381" s="10" t="s">
        <v>12272</v>
      </c>
      <c r="E8381" s="11" t="s">
        <v>12273</v>
      </c>
      <c r="F8381" s="6">
        <v>515116</v>
      </c>
      <c r="G8381" s="6" t="s">
        <v>608</v>
      </c>
      <c r="H8381" s="16">
        <v>1506869.1</v>
      </c>
      <c r="I8381" s="12">
        <v>44193</v>
      </c>
      <c r="J8381" s="12">
        <v>44229</v>
      </c>
      <c r="K8381" s="15">
        <v>0</v>
      </c>
      <c r="L8381" s="13" t="s">
        <v>14</v>
      </c>
      <c r="M8381" s="7">
        <v>1</v>
      </c>
      <c r="N8381" s="14"/>
    </row>
    <row r="8382" spans="1:14" ht="63">
      <c r="A8382" s="6">
        <v>8381</v>
      </c>
      <c r="B8382" s="8" t="s">
        <v>11825</v>
      </c>
      <c r="C8382" s="9" t="s">
        <v>12274</v>
      </c>
      <c r="D8382" s="10" t="s">
        <v>12275</v>
      </c>
      <c r="E8382" s="11" t="s">
        <v>12276</v>
      </c>
      <c r="F8382" s="6">
        <v>515117</v>
      </c>
      <c r="G8382" s="6" t="s">
        <v>608</v>
      </c>
      <c r="H8382" s="16">
        <v>347543.25</v>
      </c>
      <c r="I8382" s="12">
        <v>44193</v>
      </c>
      <c r="J8382" s="12">
        <v>44229</v>
      </c>
      <c r="K8382" s="15">
        <v>347400</v>
      </c>
      <c r="L8382" s="13" t="s">
        <v>14</v>
      </c>
      <c r="M8382" s="7">
        <v>1</v>
      </c>
      <c r="N8382" s="14"/>
    </row>
    <row r="8383" spans="1:14" ht="94.5">
      <c r="A8383" s="6">
        <v>8382</v>
      </c>
      <c r="B8383" s="8" t="s">
        <v>11825</v>
      </c>
      <c r="C8383" s="9" t="s">
        <v>12277</v>
      </c>
      <c r="D8383" s="10" t="s">
        <v>12278</v>
      </c>
      <c r="E8383" s="11" t="s">
        <v>12279</v>
      </c>
      <c r="F8383" s="6">
        <v>515118</v>
      </c>
      <c r="G8383" s="6" t="s">
        <v>608</v>
      </c>
      <c r="H8383" s="16">
        <v>443037.25</v>
      </c>
      <c r="I8383" s="12">
        <v>44193</v>
      </c>
      <c r="J8383" s="12">
        <v>44229</v>
      </c>
      <c r="K8383" s="15">
        <v>443000</v>
      </c>
      <c r="L8383" s="13" t="s">
        <v>14</v>
      </c>
      <c r="M8383" s="7">
        <v>1</v>
      </c>
      <c r="N8383" s="14"/>
    </row>
    <row r="8384" spans="1:14" ht="78.75">
      <c r="A8384" s="6">
        <v>8383</v>
      </c>
      <c r="B8384" s="8" t="s">
        <v>11825</v>
      </c>
      <c r="C8384" s="9" t="s">
        <v>12280</v>
      </c>
      <c r="D8384" s="10" t="s">
        <v>12281</v>
      </c>
      <c r="E8384" s="11" t="s">
        <v>12282</v>
      </c>
      <c r="F8384" s="6">
        <v>488558</v>
      </c>
      <c r="G8384" s="6" t="s">
        <v>801</v>
      </c>
      <c r="H8384" s="16">
        <v>21399216.079999998</v>
      </c>
      <c r="I8384" s="12">
        <v>44177</v>
      </c>
      <c r="J8384" s="12">
        <v>44667</v>
      </c>
      <c r="K8384" s="15">
        <v>0</v>
      </c>
      <c r="L8384" s="13" t="s">
        <v>14</v>
      </c>
      <c r="M8384" s="7">
        <v>1</v>
      </c>
      <c r="N8384" s="14"/>
    </row>
    <row r="8385" spans="1:14" ht="63">
      <c r="A8385" s="6">
        <v>8384</v>
      </c>
      <c r="B8385" s="8" t="s">
        <v>11825</v>
      </c>
      <c r="C8385" s="9" t="s">
        <v>12283</v>
      </c>
      <c r="D8385" s="10" t="s">
        <v>11917</v>
      </c>
      <c r="E8385" s="11" t="s">
        <v>12284</v>
      </c>
      <c r="F8385" s="6">
        <v>515120</v>
      </c>
      <c r="G8385" s="6" t="s">
        <v>848</v>
      </c>
      <c r="H8385" s="16">
        <v>2939516.6</v>
      </c>
      <c r="I8385" s="12">
        <v>44223</v>
      </c>
      <c r="J8385" s="12">
        <v>44287</v>
      </c>
      <c r="K8385" s="15">
        <v>0</v>
      </c>
      <c r="L8385" s="13" t="s">
        <v>14</v>
      </c>
      <c r="M8385" s="7">
        <v>1</v>
      </c>
      <c r="N8385" s="14"/>
    </row>
    <row r="8386" spans="1:14" ht="78.75">
      <c r="A8386" s="6">
        <v>8385</v>
      </c>
      <c r="B8386" s="8" t="s">
        <v>11825</v>
      </c>
      <c r="C8386" s="9" t="s">
        <v>12271</v>
      </c>
      <c r="D8386" s="10" t="s">
        <v>12272</v>
      </c>
      <c r="E8386" s="11" t="s">
        <v>12285</v>
      </c>
      <c r="F8386" s="6">
        <v>520933</v>
      </c>
      <c r="G8386" s="6" t="s">
        <v>608</v>
      </c>
      <c r="H8386" s="16">
        <v>2543727.6</v>
      </c>
      <c r="I8386" s="12">
        <v>44214</v>
      </c>
      <c r="J8386" s="12">
        <v>44250</v>
      </c>
      <c r="K8386" s="15">
        <v>0</v>
      </c>
      <c r="L8386" s="13" t="s">
        <v>14</v>
      </c>
      <c r="M8386" s="7">
        <v>1</v>
      </c>
      <c r="N8386" s="14"/>
    </row>
    <row r="8387" spans="1:14" ht="94.5">
      <c r="A8387" s="6">
        <v>8386</v>
      </c>
      <c r="B8387" s="8" t="s">
        <v>11825</v>
      </c>
      <c r="C8387" s="9" t="s">
        <v>12286</v>
      </c>
      <c r="D8387" s="10" t="s">
        <v>12287</v>
      </c>
      <c r="E8387" s="11" t="s">
        <v>12288</v>
      </c>
      <c r="F8387" s="6">
        <v>520935</v>
      </c>
      <c r="G8387" s="6" t="s">
        <v>608</v>
      </c>
      <c r="H8387" s="16">
        <v>1740184.35</v>
      </c>
      <c r="I8387" s="12">
        <v>44220</v>
      </c>
      <c r="J8387" s="12">
        <v>44255</v>
      </c>
      <c r="K8387" s="15">
        <v>0</v>
      </c>
      <c r="L8387" s="13" t="s">
        <v>14</v>
      </c>
      <c r="M8387" s="7">
        <v>1</v>
      </c>
      <c r="N8387" s="14"/>
    </row>
    <row r="8388" spans="1:14" ht="78.75">
      <c r="A8388" s="6">
        <v>8387</v>
      </c>
      <c r="B8388" s="8" t="s">
        <v>11825</v>
      </c>
      <c r="C8388" s="9" t="s">
        <v>12289</v>
      </c>
      <c r="D8388" s="10" t="s">
        <v>12290</v>
      </c>
      <c r="E8388" s="11" t="s">
        <v>12291</v>
      </c>
      <c r="F8388" s="6">
        <v>529751</v>
      </c>
      <c r="G8388" s="6" t="s">
        <v>608</v>
      </c>
      <c r="H8388" s="16">
        <v>3573346.15</v>
      </c>
      <c r="I8388" s="12">
        <v>44220</v>
      </c>
      <c r="J8388" s="12">
        <v>44283</v>
      </c>
      <c r="K8388" s="15">
        <v>1756000</v>
      </c>
      <c r="L8388" s="13" t="s">
        <v>14</v>
      </c>
      <c r="M8388" s="7">
        <v>1</v>
      </c>
      <c r="N8388" s="14"/>
    </row>
    <row r="8389" spans="1:14" ht="78.75">
      <c r="A8389" s="6">
        <v>8388</v>
      </c>
      <c r="B8389" s="8" t="s">
        <v>11825</v>
      </c>
      <c r="C8389" s="9" t="s">
        <v>12292</v>
      </c>
      <c r="D8389" s="10" t="s">
        <v>12293</v>
      </c>
      <c r="E8389" s="11" t="s">
        <v>12294</v>
      </c>
      <c r="F8389" s="6">
        <v>531766</v>
      </c>
      <c r="G8389" s="6" t="s">
        <v>608</v>
      </c>
      <c r="H8389" s="16">
        <v>3034276.25</v>
      </c>
      <c r="I8389" s="12">
        <v>44234</v>
      </c>
      <c r="J8389" s="12">
        <v>44298</v>
      </c>
      <c r="K8389" s="15">
        <v>0</v>
      </c>
      <c r="L8389" s="13" t="s">
        <v>14</v>
      </c>
      <c r="M8389" s="7">
        <v>1</v>
      </c>
      <c r="N8389" s="14"/>
    </row>
    <row r="8390" spans="1:14" ht="78.75">
      <c r="A8390" s="6">
        <v>8389</v>
      </c>
      <c r="B8390" s="8" t="s">
        <v>11825</v>
      </c>
      <c r="C8390" s="9" t="s">
        <v>12295</v>
      </c>
      <c r="D8390" s="10" t="s">
        <v>12296</v>
      </c>
      <c r="E8390" s="11" t="s">
        <v>12297</v>
      </c>
      <c r="F8390" s="6">
        <v>531063</v>
      </c>
      <c r="G8390" s="6" t="s">
        <v>1638</v>
      </c>
      <c r="H8390" s="16">
        <v>6038712.0499999998</v>
      </c>
      <c r="I8390" s="12">
        <v>44230</v>
      </c>
      <c r="J8390" s="12">
        <v>44377</v>
      </c>
      <c r="K8390" s="15">
        <v>4000000</v>
      </c>
      <c r="L8390" s="13" t="s">
        <v>14</v>
      </c>
      <c r="M8390" s="7">
        <v>1</v>
      </c>
      <c r="N8390" s="14"/>
    </row>
    <row r="8391" spans="1:14" ht="110.25">
      <c r="A8391" s="6">
        <v>8390</v>
      </c>
      <c r="B8391" s="8" t="s">
        <v>11825</v>
      </c>
      <c r="C8391" s="9" t="s">
        <v>12298</v>
      </c>
      <c r="D8391" s="10" t="s">
        <v>12299</v>
      </c>
      <c r="E8391" s="11" t="s">
        <v>12300</v>
      </c>
      <c r="F8391" s="6"/>
      <c r="G8391" s="6" t="s">
        <v>4112</v>
      </c>
      <c r="H8391" s="16">
        <v>1629052.4</v>
      </c>
      <c r="I8391" s="12">
        <v>44259</v>
      </c>
      <c r="J8391" s="12">
        <v>44448</v>
      </c>
      <c r="K8391" s="15">
        <v>0</v>
      </c>
      <c r="L8391" s="13" t="s">
        <v>14</v>
      </c>
      <c r="M8391" s="7">
        <v>1</v>
      </c>
      <c r="N8391" s="14"/>
    </row>
    <row r="8392" spans="1:14" ht="47.25">
      <c r="A8392" s="6">
        <v>8391</v>
      </c>
      <c r="B8392" s="8" t="s">
        <v>11825</v>
      </c>
      <c r="C8392" s="9" t="s">
        <v>12301</v>
      </c>
      <c r="D8392" s="10" t="s">
        <v>12302</v>
      </c>
      <c r="E8392" s="11" t="s">
        <v>12303</v>
      </c>
      <c r="F8392" s="6">
        <v>542733</v>
      </c>
      <c r="G8392" s="6" t="s">
        <v>608</v>
      </c>
      <c r="H8392" s="16">
        <v>10668362.25</v>
      </c>
      <c r="I8392" s="12">
        <v>44276</v>
      </c>
      <c r="J8392" s="12">
        <v>44373</v>
      </c>
      <c r="K8392" s="15">
        <v>2599000</v>
      </c>
      <c r="L8392" s="13" t="s">
        <v>14</v>
      </c>
      <c r="M8392" s="7">
        <v>1</v>
      </c>
      <c r="N8392" s="14"/>
    </row>
    <row r="8393" spans="1:14" ht="78.75">
      <c r="A8393" s="6">
        <v>8392</v>
      </c>
      <c r="B8393" s="8" t="s">
        <v>11825</v>
      </c>
      <c r="C8393" s="9" t="s">
        <v>12304</v>
      </c>
      <c r="D8393" s="10" t="s">
        <v>12305</v>
      </c>
      <c r="E8393" s="11" t="s">
        <v>12306</v>
      </c>
      <c r="F8393" s="6">
        <v>542732</v>
      </c>
      <c r="G8393" s="6" t="s">
        <v>608</v>
      </c>
      <c r="H8393" s="16">
        <v>15321734.9</v>
      </c>
      <c r="I8393" s="12">
        <v>44287</v>
      </c>
      <c r="J8393" s="12">
        <v>44414</v>
      </c>
      <c r="K8393" s="15">
        <v>14317600</v>
      </c>
      <c r="L8393" s="13" t="s">
        <v>14</v>
      </c>
      <c r="M8393" s="7">
        <v>1</v>
      </c>
      <c r="N8393" s="14"/>
    </row>
    <row r="8394" spans="1:14" ht="78.75">
      <c r="A8394" s="6">
        <v>8393</v>
      </c>
      <c r="B8394" s="8" t="s">
        <v>11825</v>
      </c>
      <c r="C8394" s="9" t="s">
        <v>12307</v>
      </c>
      <c r="D8394" s="10" t="s">
        <v>12308</v>
      </c>
      <c r="E8394" s="11" t="s">
        <v>12309</v>
      </c>
      <c r="F8394" s="6">
        <v>545471</v>
      </c>
      <c r="G8394" s="6" t="s">
        <v>12035</v>
      </c>
      <c r="H8394" s="16">
        <v>6848660.2000000002</v>
      </c>
      <c r="I8394" s="12">
        <v>44291</v>
      </c>
      <c r="J8394" s="12">
        <v>44389</v>
      </c>
      <c r="K8394" s="15">
        <v>1663000</v>
      </c>
      <c r="L8394" s="13" t="s">
        <v>14</v>
      </c>
      <c r="M8394" s="7">
        <v>1</v>
      </c>
      <c r="N8394" s="14"/>
    </row>
    <row r="8395" spans="1:14" ht="94.5">
      <c r="A8395" s="6">
        <v>8394</v>
      </c>
      <c r="B8395" s="8" t="s">
        <v>11825</v>
      </c>
      <c r="C8395" s="9" t="s">
        <v>12310</v>
      </c>
      <c r="D8395" s="10" t="s">
        <v>12311</v>
      </c>
      <c r="E8395" s="11" t="s">
        <v>12312</v>
      </c>
      <c r="F8395" s="6">
        <v>551741</v>
      </c>
      <c r="G8395" s="6" t="s">
        <v>875</v>
      </c>
      <c r="H8395" s="16">
        <v>25352997.699999999</v>
      </c>
      <c r="I8395" s="12">
        <v>44299</v>
      </c>
      <c r="J8395" s="12">
        <v>44759</v>
      </c>
      <c r="K8395" s="15">
        <v>0</v>
      </c>
      <c r="L8395" s="13" t="s">
        <v>14</v>
      </c>
      <c r="M8395" s="7">
        <v>1</v>
      </c>
      <c r="N8395" s="14"/>
    </row>
    <row r="8396" spans="1:14" ht="94.5">
      <c r="A8396" s="6">
        <v>8395</v>
      </c>
      <c r="B8396" s="8" t="s">
        <v>11825</v>
      </c>
      <c r="C8396" s="9" t="s">
        <v>12313</v>
      </c>
      <c r="D8396" s="10" t="s">
        <v>12314</v>
      </c>
      <c r="E8396" s="11" t="s">
        <v>12315</v>
      </c>
      <c r="F8396" s="6">
        <v>551767</v>
      </c>
      <c r="G8396" s="6" t="s">
        <v>875</v>
      </c>
      <c r="H8396" s="16" t="s">
        <v>12316</v>
      </c>
      <c r="I8396" s="12">
        <v>44299</v>
      </c>
      <c r="J8396" s="12">
        <v>44451</v>
      </c>
      <c r="K8396" s="15">
        <v>450000</v>
      </c>
      <c r="L8396" s="13" t="s">
        <v>14</v>
      </c>
      <c r="M8396" s="7">
        <v>1</v>
      </c>
      <c r="N8396" s="14"/>
    </row>
    <row r="8397" spans="1:14" ht="110.25">
      <c r="A8397" s="6">
        <v>8396</v>
      </c>
      <c r="B8397" s="8" t="s">
        <v>11825</v>
      </c>
      <c r="C8397" s="9" t="s">
        <v>12317</v>
      </c>
      <c r="D8397" s="10" t="s">
        <v>12318</v>
      </c>
      <c r="E8397" s="11" t="s">
        <v>12319</v>
      </c>
      <c r="F8397" s="6">
        <v>551768</v>
      </c>
      <c r="G8397" s="6" t="s">
        <v>875</v>
      </c>
      <c r="H8397" s="16" t="s">
        <v>12320</v>
      </c>
      <c r="I8397" s="12">
        <v>44299</v>
      </c>
      <c r="J8397" s="12">
        <v>44671</v>
      </c>
      <c r="K8397" s="15">
        <v>0</v>
      </c>
      <c r="L8397" s="13" t="s">
        <v>14</v>
      </c>
      <c r="M8397" s="7">
        <v>1</v>
      </c>
      <c r="N8397" s="14"/>
    </row>
    <row r="8398" spans="1:14" ht="110.25">
      <c r="A8398" s="6">
        <v>8397</v>
      </c>
      <c r="B8398" s="8" t="s">
        <v>11825</v>
      </c>
      <c r="C8398" s="9" t="s">
        <v>12321</v>
      </c>
      <c r="D8398" s="10" t="s">
        <v>12322</v>
      </c>
      <c r="E8398" s="11" t="s">
        <v>12323</v>
      </c>
      <c r="F8398" s="6">
        <v>551770</v>
      </c>
      <c r="G8398" s="6" t="s">
        <v>875</v>
      </c>
      <c r="H8398" s="16" t="s">
        <v>12324</v>
      </c>
      <c r="I8398" s="12">
        <v>44299</v>
      </c>
      <c r="J8398" s="12">
        <v>44451</v>
      </c>
      <c r="K8398" s="15">
        <v>0</v>
      </c>
      <c r="L8398" s="13" t="s">
        <v>14</v>
      </c>
      <c r="M8398" s="7">
        <v>1</v>
      </c>
      <c r="N8398" s="14"/>
    </row>
    <row r="8399" spans="1:14" ht="78.75">
      <c r="A8399" s="6">
        <v>8398</v>
      </c>
      <c r="B8399" s="8" t="s">
        <v>11825</v>
      </c>
      <c r="C8399" s="9" t="s">
        <v>12325</v>
      </c>
      <c r="D8399" s="10" t="s">
        <v>12305</v>
      </c>
      <c r="E8399" s="11" t="s">
        <v>12326</v>
      </c>
      <c r="F8399" s="6">
        <v>551772</v>
      </c>
      <c r="G8399" s="6" t="s">
        <v>875</v>
      </c>
      <c r="H8399" s="16" t="s">
        <v>12327</v>
      </c>
      <c r="I8399" s="12">
        <v>44299</v>
      </c>
      <c r="J8399" s="12">
        <v>44669</v>
      </c>
      <c r="K8399" s="15">
        <v>0</v>
      </c>
      <c r="L8399" s="13" t="s">
        <v>14</v>
      </c>
      <c r="M8399" s="7">
        <v>1</v>
      </c>
      <c r="N8399" s="14"/>
    </row>
    <row r="8400" spans="1:14" ht="78.75">
      <c r="A8400" s="6">
        <v>8399</v>
      </c>
      <c r="B8400" s="8" t="s">
        <v>11825</v>
      </c>
      <c r="C8400" s="9" t="s">
        <v>12328</v>
      </c>
      <c r="D8400" s="10" t="s">
        <v>12278</v>
      </c>
      <c r="E8400" s="11" t="s">
        <v>12329</v>
      </c>
      <c r="F8400" s="6">
        <v>551776</v>
      </c>
      <c r="G8400" s="6" t="s">
        <v>875</v>
      </c>
      <c r="H8400" s="16" t="s">
        <v>12330</v>
      </c>
      <c r="I8400" s="12">
        <v>44298</v>
      </c>
      <c r="J8400" s="12">
        <v>44661</v>
      </c>
      <c r="K8400" s="15">
        <v>0</v>
      </c>
      <c r="L8400" s="13" t="s">
        <v>14</v>
      </c>
      <c r="M8400" s="7">
        <v>1</v>
      </c>
      <c r="N8400" s="14"/>
    </row>
    <row r="8401" spans="1:14" ht="94.5">
      <c r="A8401" s="6">
        <v>8400</v>
      </c>
      <c r="B8401" s="8" t="s">
        <v>11825</v>
      </c>
      <c r="C8401" s="9" t="s">
        <v>12317</v>
      </c>
      <c r="D8401" s="10" t="s">
        <v>12318</v>
      </c>
      <c r="E8401" s="11" t="s">
        <v>12331</v>
      </c>
      <c r="F8401" s="6">
        <v>551779</v>
      </c>
      <c r="G8401" s="6" t="s">
        <v>875</v>
      </c>
      <c r="H8401" s="16">
        <v>5013287.75</v>
      </c>
      <c r="I8401" s="12">
        <v>44298</v>
      </c>
      <c r="J8401" s="12">
        <v>44578</v>
      </c>
      <c r="K8401" s="15">
        <v>0</v>
      </c>
      <c r="L8401" s="13" t="s">
        <v>14</v>
      </c>
      <c r="M8401" s="7">
        <v>1</v>
      </c>
      <c r="N8401" s="14"/>
    </row>
    <row r="8402" spans="1:14" ht="110.25">
      <c r="A8402" s="6">
        <v>8401</v>
      </c>
      <c r="B8402" s="8" t="s">
        <v>11825</v>
      </c>
      <c r="C8402" s="9" t="s">
        <v>12332</v>
      </c>
      <c r="D8402" s="10" t="s">
        <v>12333</v>
      </c>
      <c r="E8402" s="11" t="s">
        <v>12334</v>
      </c>
      <c r="F8402" s="6">
        <v>551781</v>
      </c>
      <c r="G8402" s="6" t="s">
        <v>875</v>
      </c>
      <c r="H8402" s="16" t="s">
        <v>12335</v>
      </c>
      <c r="I8402" s="12">
        <v>44299</v>
      </c>
      <c r="J8402" s="12">
        <v>44451</v>
      </c>
      <c r="K8402" s="15">
        <v>0</v>
      </c>
      <c r="L8402" s="13" t="s">
        <v>14</v>
      </c>
      <c r="M8402" s="7">
        <v>1</v>
      </c>
      <c r="N8402" s="14"/>
    </row>
    <row r="8403" spans="1:14" ht="94.5">
      <c r="A8403" s="6">
        <v>8402</v>
      </c>
      <c r="B8403" s="8" t="s">
        <v>11825</v>
      </c>
      <c r="C8403" s="9" t="s">
        <v>12336</v>
      </c>
      <c r="D8403" s="10" t="s">
        <v>12337</v>
      </c>
      <c r="E8403" s="11" t="s">
        <v>12338</v>
      </c>
      <c r="F8403" s="6">
        <v>551782</v>
      </c>
      <c r="G8403" s="6" t="s">
        <v>875</v>
      </c>
      <c r="H8403" s="16" t="s">
        <v>12339</v>
      </c>
      <c r="I8403" s="12">
        <v>44299</v>
      </c>
      <c r="J8403" s="12">
        <v>44451</v>
      </c>
      <c r="K8403" s="15">
        <v>839600</v>
      </c>
      <c r="L8403" s="13" t="s">
        <v>14</v>
      </c>
      <c r="M8403" s="7">
        <v>1</v>
      </c>
      <c r="N8403" s="14"/>
    </row>
    <row r="8404" spans="1:14" ht="78.75">
      <c r="A8404" s="6">
        <v>8403</v>
      </c>
      <c r="B8404" s="8" t="s">
        <v>11825</v>
      </c>
      <c r="C8404" s="9" t="s">
        <v>12340</v>
      </c>
      <c r="D8404" s="10" t="s">
        <v>12341</v>
      </c>
      <c r="E8404" s="11" t="s">
        <v>12342</v>
      </c>
      <c r="F8404" s="6">
        <v>551784</v>
      </c>
      <c r="G8404" s="6" t="s">
        <v>875</v>
      </c>
      <c r="H8404" s="16" t="s">
        <v>12343</v>
      </c>
      <c r="I8404" s="12">
        <v>44306</v>
      </c>
      <c r="J8404" s="12">
        <v>44671</v>
      </c>
      <c r="K8404" s="15">
        <v>3710400</v>
      </c>
      <c r="L8404" s="13" t="s">
        <v>14</v>
      </c>
      <c r="M8404" s="7">
        <v>1</v>
      </c>
      <c r="N8404" s="14"/>
    </row>
    <row r="8405" spans="1:14" ht="78.75">
      <c r="A8405" s="6">
        <v>8404</v>
      </c>
      <c r="B8405" s="8" t="s">
        <v>11825</v>
      </c>
      <c r="C8405" s="9" t="s">
        <v>12325</v>
      </c>
      <c r="D8405" s="10" t="s">
        <v>12305</v>
      </c>
      <c r="E8405" s="11" t="s">
        <v>12344</v>
      </c>
      <c r="F8405" s="6">
        <v>551785</v>
      </c>
      <c r="G8405" s="6" t="s">
        <v>875</v>
      </c>
      <c r="H8405" s="16" t="s">
        <v>12345</v>
      </c>
      <c r="I8405" s="12">
        <v>44299</v>
      </c>
      <c r="J8405" s="12">
        <v>44760</v>
      </c>
      <c r="K8405" s="15">
        <v>0</v>
      </c>
      <c r="L8405" s="13" t="s">
        <v>14</v>
      </c>
      <c r="M8405" s="7">
        <v>1</v>
      </c>
      <c r="N8405" s="14"/>
    </row>
    <row r="8406" spans="1:14" ht="78.75">
      <c r="A8406" s="6">
        <v>8405</v>
      </c>
      <c r="B8406" s="8" t="s">
        <v>11825</v>
      </c>
      <c r="C8406" s="9" t="s">
        <v>12346</v>
      </c>
      <c r="D8406" s="10" t="s">
        <v>4502</v>
      </c>
      <c r="E8406" s="11" t="s">
        <v>12347</v>
      </c>
      <c r="F8406" s="6">
        <v>557617</v>
      </c>
      <c r="G8406" s="6" t="s">
        <v>875</v>
      </c>
      <c r="H8406" s="16" t="s">
        <v>12348</v>
      </c>
      <c r="I8406" s="12">
        <v>44367</v>
      </c>
      <c r="J8406" s="12">
        <v>44824</v>
      </c>
      <c r="K8406" s="15">
        <v>0</v>
      </c>
      <c r="L8406" s="13" t="s">
        <v>14</v>
      </c>
      <c r="M8406" s="7">
        <v>1</v>
      </c>
      <c r="N8406" s="14"/>
    </row>
    <row r="8407" spans="1:14" ht="126">
      <c r="A8407" s="6">
        <v>8406</v>
      </c>
      <c r="B8407" s="8" t="s">
        <v>11825</v>
      </c>
      <c r="C8407" s="9" t="s">
        <v>12349</v>
      </c>
      <c r="D8407" s="10" t="s">
        <v>12350</v>
      </c>
      <c r="E8407" s="11" t="s">
        <v>12351</v>
      </c>
      <c r="F8407" s="6">
        <v>533678</v>
      </c>
      <c r="G8407" s="6" t="s">
        <v>4045</v>
      </c>
      <c r="H8407" s="16" t="s">
        <v>12352</v>
      </c>
      <c r="I8407" s="12">
        <v>44326</v>
      </c>
      <c r="J8407" s="12">
        <v>44936</v>
      </c>
      <c r="K8407" s="15">
        <v>0</v>
      </c>
      <c r="L8407" s="13" t="s">
        <v>70</v>
      </c>
      <c r="M8407" s="7">
        <v>1</v>
      </c>
      <c r="N8407" s="14"/>
    </row>
    <row r="8408" spans="1:14" ht="126">
      <c r="A8408" s="6">
        <v>8407</v>
      </c>
      <c r="B8408" s="8" t="s">
        <v>11825</v>
      </c>
      <c r="C8408" s="9" t="s">
        <v>12353</v>
      </c>
      <c r="D8408" s="10" t="s">
        <v>1136</v>
      </c>
      <c r="E8408" s="11" t="s">
        <v>12351</v>
      </c>
      <c r="F8408" s="6">
        <v>533678</v>
      </c>
      <c r="G8408" s="6" t="s">
        <v>4045</v>
      </c>
      <c r="H8408" s="16" t="s">
        <v>12352</v>
      </c>
      <c r="I8408" s="12">
        <v>44326</v>
      </c>
      <c r="J8408" s="12">
        <v>44936</v>
      </c>
      <c r="K8408" s="15">
        <v>0</v>
      </c>
      <c r="L8408" s="13" t="s">
        <v>70</v>
      </c>
      <c r="M8408" s="7">
        <v>0.51</v>
      </c>
      <c r="N8408" s="14"/>
    </row>
    <row r="8409" spans="1:14" ht="126">
      <c r="A8409" s="6">
        <v>8408</v>
      </c>
      <c r="B8409" s="8" t="s">
        <v>11825</v>
      </c>
      <c r="C8409" s="9" t="s">
        <v>12133</v>
      </c>
      <c r="D8409" s="10" t="s">
        <v>12354</v>
      </c>
      <c r="E8409" s="11" t="s">
        <v>12351</v>
      </c>
      <c r="F8409" s="6">
        <v>533678</v>
      </c>
      <c r="G8409" s="6" t="s">
        <v>4045</v>
      </c>
      <c r="H8409" s="16" t="s">
        <v>12352</v>
      </c>
      <c r="I8409" s="12">
        <v>44326</v>
      </c>
      <c r="J8409" s="12">
        <v>44936</v>
      </c>
      <c r="K8409" s="15">
        <v>0</v>
      </c>
      <c r="L8409" s="13" t="s">
        <v>70</v>
      </c>
      <c r="M8409" s="7">
        <v>0.49</v>
      </c>
      <c r="N8409" s="14"/>
    </row>
    <row r="8410" spans="1:14" ht="141.75">
      <c r="A8410" s="6">
        <v>8409</v>
      </c>
      <c r="B8410" s="8" t="s">
        <v>11825</v>
      </c>
      <c r="C8410" s="9" t="s">
        <v>12355</v>
      </c>
      <c r="D8410" s="10" t="s">
        <v>12356</v>
      </c>
      <c r="E8410" s="11" t="s">
        <v>12357</v>
      </c>
      <c r="F8410" s="6">
        <v>533679</v>
      </c>
      <c r="G8410" s="6" t="s">
        <v>4045</v>
      </c>
      <c r="H8410" s="16" t="s">
        <v>12358</v>
      </c>
      <c r="I8410" s="12">
        <v>44326</v>
      </c>
      <c r="J8410" s="12">
        <v>44936</v>
      </c>
      <c r="K8410" s="15">
        <v>0</v>
      </c>
      <c r="L8410" s="13" t="s">
        <v>14</v>
      </c>
      <c r="M8410" s="7">
        <v>1</v>
      </c>
      <c r="N8410" s="14"/>
    </row>
    <row r="8411" spans="1:14" ht="110.25">
      <c r="A8411" s="6">
        <v>8410</v>
      </c>
      <c r="B8411" s="8" t="s">
        <v>11825</v>
      </c>
      <c r="C8411" s="9" t="s">
        <v>12359</v>
      </c>
      <c r="D8411" s="10" t="s">
        <v>12360</v>
      </c>
      <c r="E8411" s="11" t="s">
        <v>12361</v>
      </c>
      <c r="F8411" s="6">
        <v>533677</v>
      </c>
      <c r="G8411" s="6" t="s">
        <v>4045</v>
      </c>
      <c r="H8411" s="16" t="s">
        <v>12362</v>
      </c>
      <c r="I8411" s="12">
        <v>44341</v>
      </c>
      <c r="J8411" s="12">
        <v>44839</v>
      </c>
      <c r="K8411" s="15">
        <v>0</v>
      </c>
      <c r="L8411" s="13" t="s">
        <v>14</v>
      </c>
      <c r="M8411" s="7">
        <v>1</v>
      </c>
      <c r="N8411" s="14"/>
    </row>
    <row r="8412" spans="1:14" ht="94.5">
      <c r="A8412" s="6">
        <v>8411</v>
      </c>
      <c r="B8412" s="8" t="s">
        <v>11825</v>
      </c>
      <c r="C8412" s="9" t="s">
        <v>12363</v>
      </c>
      <c r="D8412" s="10" t="s">
        <v>12063</v>
      </c>
      <c r="E8412" s="11" t="s">
        <v>12364</v>
      </c>
      <c r="F8412" s="6">
        <v>561455</v>
      </c>
      <c r="G8412" s="6" t="s">
        <v>1779</v>
      </c>
      <c r="H8412" s="16" t="s">
        <v>12365</v>
      </c>
      <c r="I8412" s="12">
        <v>44384</v>
      </c>
      <c r="J8412" s="12">
        <v>44763</v>
      </c>
      <c r="K8412" s="15">
        <v>0</v>
      </c>
      <c r="L8412" s="13" t="s">
        <v>14</v>
      </c>
      <c r="M8412" s="7">
        <v>1</v>
      </c>
      <c r="N8412" s="14"/>
    </row>
    <row r="8413" spans="1:14" ht="110.25">
      <c r="A8413" s="6">
        <v>8412</v>
      </c>
      <c r="B8413" s="8" t="s">
        <v>11825</v>
      </c>
      <c r="C8413" s="9" t="s">
        <v>12133</v>
      </c>
      <c r="D8413" s="10" t="s">
        <v>12366</v>
      </c>
      <c r="E8413" s="11" t="s">
        <v>12367</v>
      </c>
      <c r="F8413" s="6">
        <v>559328</v>
      </c>
      <c r="G8413" s="6" t="s">
        <v>6986</v>
      </c>
      <c r="H8413" s="16" t="s">
        <v>12368</v>
      </c>
      <c r="I8413" s="12">
        <v>44392</v>
      </c>
      <c r="J8413" s="12">
        <v>44727</v>
      </c>
      <c r="K8413" s="15">
        <v>0</v>
      </c>
      <c r="L8413" s="13" t="s">
        <v>70</v>
      </c>
      <c r="M8413" s="7">
        <v>1</v>
      </c>
      <c r="N8413" s="14"/>
    </row>
    <row r="8414" spans="1:14" ht="110.25">
      <c r="A8414" s="6">
        <v>8413</v>
      </c>
      <c r="B8414" s="8" t="s">
        <v>11825</v>
      </c>
      <c r="C8414" s="9" t="s">
        <v>12369</v>
      </c>
      <c r="D8414" s="10" t="s">
        <v>12370</v>
      </c>
      <c r="E8414" s="11" t="s">
        <v>12367</v>
      </c>
      <c r="F8414" s="6">
        <v>559328</v>
      </c>
      <c r="G8414" s="6" t="s">
        <v>6986</v>
      </c>
      <c r="H8414" s="16" t="s">
        <v>12368</v>
      </c>
      <c r="I8414" s="12">
        <v>44392</v>
      </c>
      <c r="J8414" s="12">
        <v>44727</v>
      </c>
      <c r="K8414" s="15">
        <v>0</v>
      </c>
      <c r="L8414" s="13" t="s">
        <v>70</v>
      </c>
      <c r="M8414" s="7">
        <v>0.51</v>
      </c>
      <c r="N8414" s="14"/>
    </row>
    <row r="8415" spans="1:14" ht="110.25">
      <c r="A8415" s="6">
        <v>8414</v>
      </c>
      <c r="B8415" s="8" t="s">
        <v>11825</v>
      </c>
      <c r="C8415" s="9" t="s">
        <v>12371</v>
      </c>
      <c r="D8415" s="10" t="s">
        <v>12372</v>
      </c>
      <c r="E8415" s="11" t="s">
        <v>12367</v>
      </c>
      <c r="F8415" s="6">
        <v>559328</v>
      </c>
      <c r="G8415" s="6" t="s">
        <v>6986</v>
      </c>
      <c r="H8415" s="16" t="s">
        <v>12368</v>
      </c>
      <c r="I8415" s="12">
        <v>44392</v>
      </c>
      <c r="J8415" s="12">
        <v>44727</v>
      </c>
      <c r="K8415" s="15">
        <v>0</v>
      </c>
      <c r="L8415" s="13" t="s">
        <v>70</v>
      </c>
      <c r="M8415" s="7">
        <v>0.49</v>
      </c>
      <c r="N8415" s="14"/>
    </row>
    <row r="8416" spans="1:14" ht="78.75">
      <c r="A8416" s="6">
        <v>8415</v>
      </c>
      <c r="B8416" s="8" t="s">
        <v>11825</v>
      </c>
      <c r="C8416" s="9" t="s">
        <v>12133</v>
      </c>
      <c r="D8416" s="10" t="s">
        <v>12366</v>
      </c>
      <c r="E8416" s="11" t="s">
        <v>12373</v>
      </c>
      <c r="F8416" s="6">
        <v>559327</v>
      </c>
      <c r="G8416" s="6" t="s">
        <v>6986</v>
      </c>
      <c r="H8416" s="16" t="s">
        <v>12374</v>
      </c>
      <c r="I8416" s="12">
        <v>44392</v>
      </c>
      <c r="J8416" s="12">
        <v>44727</v>
      </c>
      <c r="K8416" s="15">
        <v>0</v>
      </c>
      <c r="L8416" s="13" t="s">
        <v>70</v>
      </c>
      <c r="M8416" s="7">
        <v>1</v>
      </c>
      <c r="N8416" s="14"/>
    </row>
    <row r="8417" spans="1:14" ht="78.75">
      <c r="A8417" s="6">
        <v>8416</v>
      </c>
      <c r="B8417" s="8" t="s">
        <v>11825</v>
      </c>
      <c r="C8417" s="9" t="s">
        <v>12369</v>
      </c>
      <c r="D8417" s="10" t="s">
        <v>12370</v>
      </c>
      <c r="E8417" s="11" t="s">
        <v>12373</v>
      </c>
      <c r="F8417" s="6">
        <v>559327</v>
      </c>
      <c r="G8417" s="6" t="s">
        <v>6986</v>
      </c>
      <c r="H8417" s="16" t="s">
        <v>12374</v>
      </c>
      <c r="I8417" s="12">
        <v>44392</v>
      </c>
      <c r="J8417" s="12">
        <v>44727</v>
      </c>
      <c r="K8417" s="15">
        <v>0</v>
      </c>
      <c r="L8417" s="13" t="s">
        <v>70</v>
      </c>
      <c r="M8417" s="7">
        <v>0.51</v>
      </c>
      <c r="N8417" s="14"/>
    </row>
    <row r="8418" spans="1:14" ht="78.75">
      <c r="A8418" s="6">
        <v>8417</v>
      </c>
      <c r="B8418" s="8" t="s">
        <v>11825</v>
      </c>
      <c r="C8418" s="9" t="s">
        <v>12371</v>
      </c>
      <c r="D8418" s="10" t="s">
        <v>12372</v>
      </c>
      <c r="E8418" s="11" t="s">
        <v>12373</v>
      </c>
      <c r="F8418" s="6">
        <v>559327</v>
      </c>
      <c r="G8418" s="6" t="s">
        <v>6986</v>
      </c>
      <c r="H8418" s="16" t="s">
        <v>12374</v>
      </c>
      <c r="I8418" s="12">
        <v>44392</v>
      </c>
      <c r="J8418" s="12">
        <v>44727</v>
      </c>
      <c r="K8418" s="15">
        <v>0</v>
      </c>
      <c r="L8418" s="13" t="s">
        <v>70</v>
      </c>
      <c r="M8418" s="7">
        <v>0.49</v>
      </c>
      <c r="N8418" s="14"/>
    </row>
    <row r="8419" spans="1:14" ht="94.5">
      <c r="A8419" s="6">
        <v>8418</v>
      </c>
      <c r="B8419" s="8" t="s">
        <v>11825</v>
      </c>
      <c r="C8419" s="9" t="s">
        <v>12375</v>
      </c>
      <c r="D8419" s="10" t="s">
        <v>12376</v>
      </c>
      <c r="E8419" s="11" t="s">
        <v>12377</v>
      </c>
      <c r="F8419" s="6">
        <v>561457</v>
      </c>
      <c r="G8419" s="6" t="s">
        <v>1779</v>
      </c>
      <c r="H8419" s="16">
        <v>40054393.876999997</v>
      </c>
      <c r="I8419" s="12">
        <v>44395</v>
      </c>
      <c r="J8419" s="12">
        <v>44499</v>
      </c>
      <c r="K8419" s="15">
        <v>0</v>
      </c>
      <c r="L8419" s="13" t="s">
        <v>70</v>
      </c>
      <c r="M8419" s="7">
        <v>1</v>
      </c>
      <c r="N8419" s="14"/>
    </row>
    <row r="8420" spans="1:14" ht="78.75">
      <c r="A8420" s="6">
        <v>8419</v>
      </c>
      <c r="B8420" s="8" t="s">
        <v>11825</v>
      </c>
      <c r="C8420" s="9" t="s">
        <v>12378</v>
      </c>
      <c r="D8420" s="10" t="s">
        <v>12379</v>
      </c>
      <c r="E8420" s="11" t="s">
        <v>12377</v>
      </c>
      <c r="F8420" s="6">
        <v>561457</v>
      </c>
      <c r="G8420" s="6" t="s">
        <v>1779</v>
      </c>
      <c r="H8420" s="16">
        <v>40054393.876999997</v>
      </c>
      <c r="I8420" s="12">
        <v>44395</v>
      </c>
      <c r="J8420" s="12">
        <v>44499</v>
      </c>
      <c r="K8420" s="15">
        <v>0</v>
      </c>
      <c r="L8420" s="13" t="s">
        <v>70</v>
      </c>
      <c r="M8420" s="7">
        <v>0.4</v>
      </c>
      <c r="N8420" s="14"/>
    </row>
    <row r="8421" spans="1:14" ht="78.75">
      <c r="A8421" s="6">
        <v>8420</v>
      </c>
      <c r="B8421" s="8" t="s">
        <v>11825</v>
      </c>
      <c r="C8421" s="9" t="s">
        <v>12380</v>
      </c>
      <c r="D8421" s="10" t="s">
        <v>12381</v>
      </c>
      <c r="E8421" s="11" t="s">
        <v>12377</v>
      </c>
      <c r="F8421" s="6">
        <v>561457</v>
      </c>
      <c r="G8421" s="6" t="s">
        <v>1779</v>
      </c>
      <c r="H8421" s="16">
        <v>40054393.876999997</v>
      </c>
      <c r="I8421" s="12">
        <v>44395</v>
      </c>
      <c r="J8421" s="12">
        <v>44499</v>
      </c>
      <c r="K8421" s="15">
        <v>0</v>
      </c>
      <c r="L8421" s="13" t="s">
        <v>70</v>
      </c>
      <c r="M8421" s="7">
        <v>0.6</v>
      </c>
      <c r="N8421" s="14"/>
    </row>
    <row r="8422" spans="1:14" ht="141.75">
      <c r="A8422" s="6">
        <v>8421</v>
      </c>
      <c r="B8422" s="8" t="s">
        <v>11825</v>
      </c>
      <c r="C8422" s="9" t="s">
        <v>12359</v>
      </c>
      <c r="D8422" s="10" t="s">
        <v>12360</v>
      </c>
      <c r="E8422" s="11" t="s">
        <v>12357</v>
      </c>
      <c r="F8422" s="6">
        <v>561453</v>
      </c>
      <c r="G8422" s="6" t="s">
        <v>1779</v>
      </c>
      <c r="H8422" s="16" t="s">
        <v>12382</v>
      </c>
      <c r="I8422" s="12">
        <v>44413</v>
      </c>
      <c r="J8422" s="12">
        <v>45030</v>
      </c>
      <c r="K8422" s="15">
        <v>0</v>
      </c>
      <c r="L8422" s="13" t="s">
        <v>14</v>
      </c>
      <c r="M8422" s="7">
        <v>1</v>
      </c>
      <c r="N8422" s="14"/>
    </row>
    <row r="8423" spans="1:14" ht="94.5">
      <c r="A8423" s="6">
        <v>8422</v>
      </c>
      <c r="B8423" s="8" t="s">
        <v>11825</v>
      </c>
      <c r="C8423" s="9" t="s">
        <v>12383</v>
      </c>
      <c r="D8423" s="10" t="s">
        <v>5298</v>
      </c>
      <c r="E8423" s="11" t="s">
        <v>12384</v>
      </c>
      <c r="F8423" s="6">
        <v>556876</v>
      </c>
      <c r="G8423" s="6" t="s">
        <v>12385</v>
      </c>
      <c r="H8423" s="16">
        <v>22204110.785999998</v>
      </c>
      <c r="I8423" s="12">
        <v>44418</v>
      </c>
      <c r="J8423" s="12">
        <v>45270</v>
      </c>
      <c r="K8423" s="15">
        <v>0</v>
      </c>
      <c r="L8423" s="13" t="s">
        <v>14</v>
      </c>
      <c r="M8423" s="7">
        <v>1</v>
      </c>
      <c r="N8423" s="14"/>
    </row>
    <row r="8424" spans="1:14" ht="78.75">
      <c r="A8424" s="6">
        <v>8423</v>
      </c>
      <c r="B8424" s="8" t="s">
        <v>11825</v>
      </c>
      <c r="C8424" s="9" t="s">
        <v>12386</v>
      </c>
      <c r="D8424" s="10" t="s">
        <v>11921</v>
      </c>
      <c r="E8424" s="11" t="s">
        <v>12387</v>
      </c>
      <c r="F8424" s="6">
        <v>597333</v>
      </c>
      <c r="G8424" s="6" t="s">
        <v>4256</v>
      </c>
      <c r="H8424" s="16" t="s">
        <v>12388</v>
      </c>
      <c r="I8424" s="12" t="s">
        <v>8031</v>
      </c>
      <c r="J8424" s="12" t="s">
        <v>12389</v>
      </c>
      <c r="K8424" s="15">
        <v>0</v>
      </c>
      <c r="L8424" s="13" t="s">
        <v>14</v>
      </c>
      <c r="M8424" s="7">
        <v>1</v>
      </c>
      <c r="N8424" s="14"/>
    </row>
    <row r="8425" spans="1:14" ht="94.5">
      <c r="A8425" s="6">
        <v>8424</v>
      </c>
      <c r="B8425" s="8" t="s">
        <v>11825</v>
      </c>
      <c r="C8425" s="9" t="s">
        <v>12390</v>
      </c>
      <c r="D8425" s="10" t="s">
        <v>12391</v>
      </c>
      <c r="E8425" s="11" t="s">
        <v>12392</v>
      </c>
      <c r="F8425" s="6">
        <v>546575</v>
      </c>
      <c r="G8425" s="6" t="s">
        <v>4256</v>
      </c>
      <c r="H8425" s="16">
        <v>24704055.607999999</v>
      </c>
      <c r="I8425" s="12">
        <v>44420</v>
      </c>
      <c r="J8425" s="12">
        <v>44986</v>
      </c>
      <c r="K8425" s="15">
        <v>0</v>
      </c>
      <c r="L8425" s="13" t="s">
        <v>70</v>
      </c>
      <c r="M8425" s="7">
        <v>1</v>
      </c>
      <c r="N8425" s="14"/>
    </row>
    <row r="8426" spans="1:14" ht="94.5">
      <c r="A8426" s="6">
        <v>8425</v>
      </c>
      <c r="B8426" s="8" t="s">
        <v>11825</v>
      </c>
      <c r="C8426" s="9" t="s">
        <v>12393</v>
      </c>
      <c r="D8426" s="10" t="s">
        <v>12394</v>
      </c>
      <c r="E8426" s="11" t="s">
        <v>12392</v>
      </c>
      <c r="F8426" s="6">
        <v>546575</v>
      </c>
      <c r="G8426" s="6" t="s">
        <v>4256</v>
      </c>
      <c r="H8426" s="16">
        <v>24704055.607999999</v>
      </c>
      <c r="I8426" s="12">
        <v>44420</v>
      </c>
      <c r="J8426" s="12">
        <v>44986</v>
      </c>
      <c r="K8426" s="15">
        <v>0</v>
      </c>
      <c r="L8426" s="13" t="s">
        <v>70</v>
      </c>
      <c r="M8426" s="7">
        <v>0.51</v>
      </c>
      <c r="N8426" s="14"/>
    </row>
    <row r="8427" spans="1:14" ht="94.5">
      <c r="A8427" s="6">
        <v>8426</v>
      </c>
      <c r="B8427" s="8" t="s">
        <v>11825</v>
      </c>
      <c r="C8427" s="9" t="s">
        <v>12395</v>
      </c>
      <c r="D8427" s="10" t="s">
        <v>12396</v>
      </c>
      <c r="E8427" s="11" t="s">
        <v>12392</v>
      </c>
      <c r="F8427" s="6">
        <v>546575</v>
      </c>
      <c r="G8427" s="6" t="s">
        <v>4256</v>
      </c>
      <c r="H8427" s="16">
        <v>24704055.607999999</v>
      </c>
      <c r="I8427" s="12">
        <v>44420</v>
      </c>
      <c r="J8427" s="12">
        <v>44986</v>
      </c>
      <c r="K8427" s="15">
        <v>0</v>
      </c>
      <c r="L8427" s="13"/>
      <c r="M8427" s="7">
        <v>0.49</v>
      </c>
      <c r="N8427" s="14"/>
    </row>
    <row r="8428" spans="1:14" ht="94.5">
      <c r="A8428" s="6">
        <v>8427</v>
      </c>
      <c r="B8428" s="8" t="s">
        <v>11825</v>
      </c>
      <c r="C8428" s="9" t="s">
        <v>12390</v>
      </c>
      <c r="D8428" s="10" t="s">
        <v>12391</v>
      </c>
      <c r="E8428" s="11" t="s">
        <v>12392</v>
      </c>
      <c r="F8428" s="6">
        <v>546578</v>
      </c>
      <c r="G8428" s="6" t="s">
        <v>4256</v>
      </c>
      <c r="H8428" s="16">
        <v>25475375.998</v>
      </c>
      <c r="I8428" s="12">
        <v>44420</v>
      </c>
      <c r="J8428" s="12">
        <v>44986</v>
      </c>
      <c r="K8428" s="15">
        <v>0</v>
      </c>
      <c r="L8428" s="13" t="s">
        <v>70</v>
      </c>
      <c r="M8428" s="7">
        <v>1</v>
      </c>
      <c r="N8428" s="14"/>
    </row>
    <row r="8429" spans="1:14" ht="94.5">
      <c r="A8429" s="6">
        <v>8428</v>
      </c>
      <c r="B8429" s="8" t="s">
        <v>11825</v>
      </c>
      <c r="C8429" s="9" t="s">
        <v>12393</v>
      </c>
      <c r="D8429" s="10" t="s">
        <v>12394</v>
      </c>
      <c r="E8429" s="11" t="s">
        <v>12392</v>
      </c>
      <c r="F8429" s="6">
        <v>546578</v>
      </c>
      <c r="G8429" s="6" t="s">
        <v>4256</v>
      </c>
      <c r="H8429" s="16">
        <v>25475375.998</v>
      </c>
      <c r="I8429" s="12">
        <v>44420</v>
      </c>
      <c r="J8429" s="12">
        <v>44986</v>
      </c>
      <c r="K8429" s="15">
        <v>0</v>
      </c>
      <c r="L8429" s="13" t="s">
        <v>70</v>
      </c>
      <c r="M8429" s="7">
        <v>0.51</v>
      </c>
      <c r="N8429" s="14"/>
    </row>
    <row r="8430" spans="1:14" ht="94.5">
      <c r="A8430" s="6">
        <v>8429</v>
      </c>
      <c r="B8430" s="8" t="s">
        <v>11825</v>
      </c>
      <c r="C8430" s="9" t="s">
        <v>12395</v>
      </c>
      <c r="D8430" s="10" t="s">
        <v>12396</v>
      </c>
      <c r="E8430" s="11" t="s">
        <v>12392</v>
      </c>
      <c r="F8430" s="6">
        <v>546578</v>
      </c>
      <c r="G8430" s="6" t="s">
        <v>4256</v>
      </c>
      <c r="H8430" s="16">
        <v>25475375.998</v>
      </c>
      <c r="I8430" s="12">
        <v>44420</v>
      </c>
      <c r="J8430" s="12">
        <v>44986</v>
      </c>
      <c r="K8430" s="15">
        <v>0</v>
      </c>
      <c r="L8430" s="13" t="s">
        <v>70</v>
      </c>
      <c r="M8430" s="7">
        <v>0.49</v>
      </c>
      <c r="N8430" s="14"/>
    </row>
    <row r="8431" spans="1:14" ht="94.5">
      <c r="A8431" s="6">
        <v>8430</v>
      </c>
      <c r="B8431" s="8" t="s">
        <v>11825</v>
      </c>
      <c r="C8431" s="9" t="s">
        <v>12397</v>
      </c>
      <c r="D8431" s="10" t="s">
        <v>4198</v>
      </c>
      <c r="E8431" s="11" t="s">
        <v>12398</v>
      </c>
      <c r="F8431" s="6">
        <v>561452</v>
      </c>
      <c r="G8431" s="6" t="s">
        <v>1779</v>
      </c>
      <c r="H8431" s="16">
        <v>15419674.755999999</v>
      </c>
      <c r="I8431" s="12">
        <v>44440</v>
      </c>
      <c r="J8431" s="12">
        <v>44762</v>
      </c>
      <c r="K8431" s="15">
        <v>0</v>
      </c>
      <c r="L8431" s="13" t="s">
        <v>14</v>
      </c>
      <c r="M8431" s="7">
        <v>1</v>
      </c>
      <c r="N8431" s="14"/>
    </row>
    <row r="8432" spans="1:14" ht="94.5">
      <c r="A8432" s="6">
        <v>8431</v>
      </c>
      <c r="B8432" s="8" t="s">
        <v>11825</v>
      </c>
      <c r="C8432" s="9" t="s">
        <v>12399</v>
      </c>
      <c r="D8432" s="10" t="s">
        <v>12400</v>
      </c>
      <c r="E8432" s="11" t="s">
        <v>12401</v>
      </c>
      <c r="F8432" s="6">
        <v>561456</v>
      </c>
      <c r="G8432" s="6" t="s">
        <v>1779</v>
      </c>
      <c r="H8432" s="16">
        <v>47970721.57</v>
      </c>
      <c r="I8432" s="12">
        <v>44418</v>
      </c>
      <c r="J8432" s="12">
        <v>44896</v>
      </c>
      <c r="K8432" s="15">
        <v>0</v>
      </c>
      <c r="L8432" s="13" t="s">
        <v>14</v>
      </c>
      <c r="M8432" s="7">
        <v>1</v>
      </c>
      <c r="N8432" s="14"/>
    </row>
    <row r="8433" spans="1:14" ht="126">
      <c r="A8433" s="6">
        <v>8432</v>
      </c>
      <c r="B8433" s="8" t="s">
        <v>11825</v>
      </c>
      <c r="C8433" s="9" t="s">
        <v>12402</v>
      </c>
      <c r="D8433" s="10" t="s">
        <v>12403</v>
      </c>
      <c r="E8433" s="11" t="s">
        <v>12404</v>
      </c>
      <c r="F8433" s="6">
        <v>546565</v>
      </c>
      <c r="G8433" s="6" t="s">
        <v>4256</v>
      </c>
      <c r="H8433" s="16" t="s">
        <v>12405</v>
      </c>
      <c r="I8433" s="12">
        <v>44447</v>
      </c>
      <c r="J8433" s="12">
        <v>44742</v>
      </c>
      <c r="K8433" s="15">
        <v>0</v>
      </c>
      <c r="L8433" s="13" t="s">
        <v>14</v>
      </c>
      <c r="M8433" s="7">
        <v>1</v>
      </c>
      <c r="N8433" s="14"/>
    </row>
    <row r="8434" spans="1:14" ht="94.5">
      <c r="A8434" s="6">
        <v>8433</v>
      </c>
      <c r="B8434" s="8" t="s">
        <v>11825</v>
      </c>
      <c r="C8434" s="9" t="s">
        <v>12406</v>
      </c>
      <c r="D8434" s="10" t="s">
        <v>4198</v>
      </c>
      <c r="E8434" s="11" t="s">
        <v>12398</v>
      </c>
      <c r="F8434" s="6">
        <v>561452</v>
      </c>
      <c r="G8434" s="6" t="s">
        <v>1779</v>
      </c>
      <c r="H8434" s="16">
        <v>15419674.755999999</v>
      </c>
      <c r="I8434" s="12">
        <v>44440</v>
      </c>
      <c r="J8434" s="12">
        <v>44834</v>
      </c>
      <c r="K8434" s="15">
        <v>0</v>
      </c>
      <c r="L8434" s="13" t="s">
        <v>14</v>
      </c>
      <c r="M8434" s="7">
        <v>1</v>
      </c>
      <c r="N8434" s="14"/>
    </row>
    <row r="8435" spans="1:14" ht="110.25">
      <c r="A8435" s="6">
        <v>8434</v>
      </c>
      <c r="B8435" s="8" t="s">
        <v>11825</v>
      </c>
      <c r="C8435" s="9" t="s">
        <v>12407</v>
      </c>
      <c r="D8435" s="10" t="s">
        <v>12408</v>
      </c>
      <c r="E8435" s="11" t="s">
        <v>12409</v>
      </c>
      <c r="F8435" s="6">
        <v>593371</v>
      </c>
      <c r="G8435" s="6" t="s">
        <v>875</v>
      </c>
      <c r="H8435" s="16">
        <v>5840752.9500000002</v>
      </c>
      <c r="I8435" s="12">
        <v>44460</v>
      </c>
      <c r="J8435" s="12">
        <v>44742</v>
      </c>
      <c r="K8435" s="15">
        <v>0</v>
      </c>
      <c r="L8435" s="13" t="s">
        <v>14</v>
      </c>
      <c r="M8435" s="7">
        <v>1</v>
      </c>
      <c r="N8435" s="14"/>
    </row>
    <row r="8436" spans="1:14" ht="110.25">
      <c r="A8436" s="6">
        <v>8435</v>
      </c>
      <c r="B8436" s="8" t="s">
        <v>11825</v>
      </c>
      <c r="C8436" s="9" t="s">
        <v>12410</v>
      </c>
      <c r="D8436" s="10" t="s">
        <v>12411</v>
      </c>
      <c r="E8436" s="11" t="s">
        <v>12412</v>
      </c>
      <c r="F8436" s="6">
        <v>593372</v>
      </c>
      <c r="G8436" s="6" t="s">
        <v>875</v>
      </c>
      <c r="H8436" s="16">
        <v>6271657.75</v>
      </c>
      <c r="I8436" s="12" t="s">
        <v>12413</v>
      </c>
      <c r="J8436" s="12">
        <v>44203</v>
      </c>
      <c r="K8436" s="15">
        <v>0</v>
      </c>
      <c r="L8436" s="13" t="s">
        <v>14</v>
      </c>
      <c r="M8436" s="7">
        <v>1</v>
      </c>
      <c r="N8436" s="14"/>
    </row>
    <row r="8437" spans="1:14" ht="94.5">
      <c r="A8437" s="6">
        <v>8436</v>
      </c>
      <c r="B8437" s="8" t="s">
        <v>11825</v>
      </c>
      <c r="C8437" s="9" t="s">
        <v>12414</v>
      </c>
      <c r="D8437" s="10" t="s">
        <v>12415</v>
      </c>
      <c r="E8437" s="11" t="s">
        <v>12416</v>
      </c>
      <c r="F8437" s="6">
        <v>593373</v>
      </c>
      <c r="G8437" s="6" t="s">
        <v>875</v>
      </c>
      <c r="H8437" s="16" t="s">
        <v>12417</v>
      </c>
      <c r="I8437" s="12">
        <v>44417</v>
      </c>
      <c r="J8437" s="12" t="s">
        <v>12418</v>
      </c>
      <c r="K8437" s="15">
        <v>0</v>
      </c>
      <c r="L8437" s="13" t="s">
        <v>14</v>
      </c>
      <c r="M8437" s="7">
        <v>1</v>
      </c>
      <c r="N8437" s="14"/>
    </row>
    <row r="8438" spans="1:14" ht="126">
      <c r="A8438" s="6">
        <v>8437</v>
      </c>
      <c r="B8438" s="8" t="s">
        <v>11825</v>
      </c>
      <c r="C8438" s="9" t="s">
        <v>12419</v>
      </c>
      <c r="D8438" s="10" t="s">
        <v>12420</v>
      </c>
      <c r="E8438" s="11" t="s">
        <v>12421</v>
      </c>
      <c r="F8438" s="6">
        <v>593374</v>
      </c>
      <c r="G8438" s="6" t="s">
        <v>875</v>
      </c>
      <c r="H8438" s="16" t="s">
        <v>12422</v>
      </c>
      <c r="I8438" s="12">
        <v>44461</v>
      </c>
      <c r="J8438" s="12" t="s">
        <v>12423</v>
      </c>
      <c r="K8438" s="15">
        <v>0</v>
      </c>
      <c r="L8438" s="13" t="s">
        <v>14</v>
      </c>
      <c r="M8438" s="7">
        <v>1</v>
      </c>
      <c r="N8438" s="14"/>
    </row>
    <row r="8439" spans="1:14" ht="94.5">
      <c r="A8439" s="6">
        <v>8438</v>
      </c>
      <c r="B8439" s="8" t="s">
        <v>11825</v>
      </c>
      <c r="C8439" s="9" t="s">
        <v>12424</v>
      </c>
      <c r="D8439" s="10" t="s">
        <v>12425</v>
      </c>
      <c r="E8439" s="11" t="s">
        <v>12426</v>
      </c>
      <c r="F8439" s="6">
        <v>577326</v>
      </c>
      <c r="G8439" s="6" t="s">
        <v>4045</v>
      </c>
      <c r="H8439" s="16" t="s">
        <v>12427</v>
      </c>
      <c r="I8439" s="12">
        <v>44297</v>
      </c>
      <c r="J8439" s="12">
        <v>45204</v>
      </c>
      <c r="K8439" s="15">
        <v>0</v>
      </c>
      <c r="L8439" s="13" t="s">
        <v>70</v>
      </c>
      <c r="M8439" s="7">
        <v>1</v>
      </c>
      <c r="N8439" s="14"/>
    </row>
    <row r="8440" spans="1:14" ht="94.5">
      <c r="A8440" s="6">
        <v>8439</v>
      </c>
      <c r="B8440" s="8" t="s">
        <v>11825</v>
      </c>
      <c r="C8440" s="9" t="s">
        <v>12428</v>
      </c>
      <c r="D8440" s="10" t="s">
        <v>12429</v>
      </c>
      <c r="E8440" s="11" t="s">
        <v>12426</v>
      </c>
      <c r="F8440" s="6">
        <v>577326</v>
      </c>
      <c r="G8440" s="6" t="s">
        <v>4045</v>
      </c>
      <c r="H8440" s="16" t="s">
        <v>12427</v>
      </c>
      <c r="I8440" s="12">
        <v>44297</v>
      </c>
      <c r="J8440" s="12">
        <v>45204</v>
      </c>
      <c r="K8440" s="15">
        <v>0</v>
      </c>
      <c r="L8440" s="13" t="s">
        <v>70</v>
      </c>
      <c r="M8440" s="7">
        <v>0.51</v>
      </c>
      <c r="N8440" s="14"/>
    </row>
    <row r="8441" spans="1:14" ht="94.5">
      <c r="A8441" s="6">
        <v>8440</v>
      </c>
      <c r="B8441" s="8" t="s">
        <v>11825</v>
      </c>
      <c r="C8441" s="9" t="s">
        <v>12430</v>
      </c>
      <c r="D8441" s="10" t="s">
        <v>12431</v>
      </c>
      <c r="E8441" s="11" t="s">
        <v>12426</v>
      </c>
      <c r="F8441" s="6">
        <v>577326</v>
      </c>
      <c r="G8441" s="6" t="s">
        <v>4045</v>
      </c>
      <c r="H8441" s="16" t="s">
        <v>12427</v>
      </c>
      <c r="I8441" s="12">
        <v>44297</v>
      </c>
      <c r="J8441" s="12">
        <v>45204</v>
      </c>
      <c r="K8441" s="15">
        <v>0</v>
      </c>
      <c r="L8441" s="13" t="s">
        <v>70</v>
      </c>
      <c r="M8441" s="7">
        <v>0.49</v>
      </c>
      <c r="N8441" s="14"/>
    </row>
    <row r="8442" spans="1:14" ht="63">
      <c r="A8442" s="6">
        <v>8441</v>
      </c>
      <c r="B8442" s="8" t="s">
        <v>11825</v>
      </c>
      <c r="C8442" s="9" t="s">
        <v>12359</v>
      </c>
      <c r="D8442" s="10" t="s">
        <v>12360</v>
      </c>
      <c r="E8442" s="11" t="s">
        <v>12432</v>
      </c>
      <c r="F8442" s="6">
        <v>561454</v>
      </c>
      <c r="G8442" s="6" t="s">
        <v>1779</v>
      </c>
      <c r="H8442" s="16" t="s">
        <v>12433</v>
      </c>
      <c r="I8442" s="12" t="s">
        <v>12434</v>
      </c>
      <c r="J8442" s="12" t="s">
        <v>12435</v>
      </c>
      <c r="K8442" s="15">
        <v>0</v>
      </c>
      <c r="L8442" s="13" t="s">
        <v>14</v>
      </c>
      <c r="M8442" s="7">
        <v>1</v>
      </c>
      <c r="N8442" s="14"/>
    </row>
    <row r="8443" spans="1:14" ht="94.5">
      <c r="A8443" s="6">
        <v>8442</v>
      </c>
      <c r="B8443" s="8" t="s">
        <v>11825</v>
      </c>
      <c r="C8443" s="9" t="s">
        <v>12383</v>
      </c>
      <c r="D8443" s="10" t="s">
        <v>5298</v>
      </c>
      <c r="E8443" s="11" t="s">
        <v>12436</v>
      </c>
      <c r="F8443" s="6">
        <v>556878</v>
      </c>
      <c r="G8443" s="6" t="s">
        <v>4112</v>
      </c>
      <c r="H8443" s="16" t="s">
        <v>12437</v>
      </c>
      <c r="I8443" s="12">
        <v>44265</v>
      </c>
      <c r="J8443" s="12">
        <v>45202</v>
      </c>
      <c r="K8443" s="15">
        <v>0</v>
      </c>
      <c r="L8443" s="13" t="s">
        <v>14</v>
      </c>
      <c r="M8443" s="7">
        <v>1</v>
      </c>
      <c r="N8443" s="14"/>
    </row>
    <row r="8444" spans="1:14" ht="94.5">
      <c r="A8444" s="6">
        <v>8443</v>
      </c>
      <c r="B8444" s="8" t="s">
        <v>11825</v>
      </c>
      <c r="C8444" s="9" t="s">
        <v>12438</v>
      </c>
      <c r="D8444" s="10" t="s">
        <v>5684</v>
      </c>
      <c r="E8444" s="11" t="s">
        <v>12439</v>
      </c>
      <c r="F8444" s="6">
        <v>556877</v>
      </c>
      <c r="G8444" s="6" t="s">
        <v>4112</v>
      </c>
      <c r="H8444" s="16" t="s">
        <v>12440</v>
      </c>
      <c r="I8444" s="12" t="s">
        <v>11012</v>
      </c>
      <c r="J8444" s="12">
        <v>45202</v>
      </c>
      <c r="K8444" s="15">
        <v>0</v>
      </c>
      <c r="L8444" s="13" t="s">
        <v>70</v>
      </c>
      <c r="M8444" s="7">
        <v>1</v>
      </c>
      <c r="N8444" s="14"/>
    </row>
    <row r="8445" spans="1:14" ht="126">
      <c r="A8445" s="6">
        <v>8444</v>
      </c>
      <c r="B8445" s="8" t="s">
        <v>11825</v>
      </c>
      <c r="C8445" s="9" t="s">
        <v>12441</v>
      </c>
      <c r="D8445" s="10" t="s">
        <v>512</v>
      </c>
      <c r="E8445" s="11" t="s">
        <v>12439</v>
      </c>
      <c r="F8445" s="6">
        <v>556877</v>
      </c>
      <c r="G8445" s="6" t="s">
        <v>4112</v>
      </c>
      <c r="H8445" s="16" t="s">
        <v>12440</v>
      </c>
      <c r="I8445" s="12" t="s">
        <v>11012</v>
      </c>
      <c r="J8445" s="12">
        <v>45202</v>
      </c>
      <c r="K8445" s="15">
        <v>0</v>
      </c>
      <c r="L8445" s="13" t="s">
        <v>70</v>
      </c>
      <c r="M8445" s="7">
        <v>0.51</v>
      </c>
      <c r="N8445" s="14"/>
    </row>
    <row r="8446" spans="1:14" ht="78.75">
      <c r="A8446" s="6">
        <v>8445</v>
      </c>
      <c r="B8446" s="8" t="s">
        <v>11825</v>
      </c>
      <c r="C8446" s="9" t="s">
        <v>5687</v>
      </c>
      <c r="D8446" s="10" t="s">
        <v>5688</v>
      </c>
      <c r="E8446" s="11" t="s">
        <v>12439</v>
      </c>
      <c r="F8446" s="6">
        <v>556877</v>
      </c>
      <c r="G8446" s="6" t="s">
        <v>4112</v>
      </c>
      <c r="H8446" s="16" t="s">
        <v>12440</v>
      </c>
      <c r="I8446" s="12" t="s">
        <v>11012</v>
      </c>
      <c r="J8446" s="12">
        <v>45202</v>
      </c>
      <c r="K8446" s="15">
        <v>0</v>
      </c>
      <c r="L8446" s="13" t="s">
        <v>70</v>
      </c>
      <c r="M8446" s="7">
        <v>0.49</v>
      </c>
      <c r="N8446" s="14"/>
    </row>
    <row r="8447" spans="1:14" ht="94.5">
      <c r="A8447" s="6">
        <v>8446</v>
      </c>
      <c r="B8447" s="8" t="s">
        <v>11825</v>
      </c>
      <c r="C8447" s="9" t="s">
        <v>12438</v>
      </c>
      <c r="D8447" s="10" t="s">
        <v>5684</v>
      </c>
      <c r="E8447" s="11" t="s">
        <v>12442</v>
      </c>
      <c r="F8447" s="6">
        <v>556879</v>
      </c>
      <c r="G8447" s="6" t="s">
        <v>4112</v>
      </c>
      <c r="H8447" s="16" t="s">
        <v>12443</v>
      </c>
      <c r="I8447" s="12" t="s">
        <v>11012</v>
      </c>
      <c r="J8447" s="12">
        <v>45202</v>
      </c>
      <c r="K8447" s="15">
        <v>0</v>
      </c>
      <c r="L8447" s="13" t="s">
        <v>70</v>
      </c>
      <c r="M8447" s="7">
        <v>1</v>
      </c>
      <c r="N8447" s="14"/>
    </row>
    <row r="8448" spans="1:14" ht="126">
      <c r="A8448" s="6">
        <v>8447</v>
      </c>
      <c r="B8448" s="8" t="s">
        <v>11825</v>
      </c>
      <c r="C8448" s="9" t="s">
        <v>12441</v>
      </c>
      <c r="D8448" s="10" t="s">
        <v>512</v>
      </c>
      <c r="E8448" s="11" t="s">
        <v>12442</v>
      </c>
      <c r="F8448" s="6">
        <v>556879</v>
      </c>
      <c r="G8448" s="6" t="s">
        <v>4112</v>
      </c>
      <c r="H8448" s="16" t="s">
        <v>12443</v>
      </c>
      <c r="I8448" s="12" t="s">
        <v>11012</v>
      </c>
      <c r="J8448" s="12">
        <v>45202</v>
      </c>
      <c r="K8448" s="15">
        <v>0</v>
      </c>
      <c r="L8448" s="13" t="s">
        <v>70</v>
      </c>
      <c r="M8448" s="7">
        <v>0.51</v>
      </c>
      <c r="N8448" s="14"/>
    </row>
    <row r="8449" spans="1:14" ht="78.75">
      <c r="A8449" s="6">
        <v>8448</v>
      </c>
      <c r="B8449" s="8" t="s">
        <v>11825</v>
      </c>
      <c r="C8449" s="9" t="s">
        <v>5687</v>
      </c>
      <c r="D8449" s="10" t="s">
        <v>5688</v>
      </c>
      <c r="E8449" s="11" t="s">
        <v>12442</v>
      </c>
      <c r="F8449" s="6">
        <v>556879</v>
      </c>
      <c r="G8449" s="6" t="s">
        <v>4112</v>
      </c>
      <c r="H8449" s="16" t="s">
        <v>12443</v>
      </c>
      <c r="I8449" s="12" t="s">
        <v>11012</v>
      </c>
      <c r="J8449" s="12">
        <v>45202</v>
      </c>
      <c r="K8449" s="15">
        <v>0</v>
      </c>
      <c r="L8449" s="13" t="s">
        <v>70</v>
      </c>
      <c r="M8449" s="7">
        <v>0.49</v>
      </c>
      <c r="N8449" s="14"/>
    </row>
    <row r="8450" spans="1:14" ht="105">
      <c r="A8450" s="6">
        <v>8449</v>
      </c>
      <c r="B8450" s="8" t="s">
        <v>30138</v>
      </c>
      <c r="C8450" s="9" t="s">
        <v>30139</v>
      </c>
      <c r="D8450" s="10" t="s">
        <v>5750</v>
      </c>
      <c r="E8450" s="11" t="s">
        <v>30140</v>
      </c>
      <c r="F8450" s="6">
        <v>308540</v>
      </c>
      <c r="G8450" s="6" t="s">
        <v>3255</v>
      </c>
      <c r="H8450" s="16">
        <v>55747293.229999997</v>
      </c>
      <c r="I8450" s="12" t="s">
        <v>30141</v>
      </c>
      <c r="J8450" s="12" t="s">
        <v>8850</v>
      </c>
      <c r="K8450" s="15">
        <v>21176775</v>
      </c>
      <c r="L8450" s="13" t="s">
        <v>14</v>
      </c>
      <c r="M8450" s="7">
        <v>1</v>
      </c>
      <c r="N8450" s="14"/>
    </row>
    <row r="8451" spans="1:14" ht="173.25">
      <c r="A8451" s="6">
        <v>8450</v>
      </c>
      <c r="B8451" s="8" t="s">
        <v>30138</v>
      </c>
      <c r="C8451" s="9" t="s">
        <v>30142</v>
      </c>
      <c r="D8451" s="10" t="s">
        <v>30143</v>
      </c>
      <c r="E8451" s="11" t="s">
        <v>30144</v>
      </c>
      <c r="F8451" s="6">
        <v>388818</v>
      </c>
      <c r="G8451" s="6" t="s">
        <v>3255</v>
      </c>
      <c r="H8451" s="16">
        <v>18363994.686999999</v>
      </c>
      <c r="I8451" s="12" t="s">
        <v>10499</v>
      </c>
      <c r="J8451" s="12" t="s">
        <v>9923</v>
      </c>
      <c r="K8451" s="15">
        <v>3940716</v>
      </c>
      <c r="L8451" s="13" t="s">
        <v>70</v>
      </c>
      <c r="M8451" s="7">
        <v>1</v>
      </c>
      <c r="N8451" s="14"/>
    </row>
    <row r="8452" spans="1:14" ht="173.25">
      <c r="A8452" s="6">
        <v>8451</v>
      </c>
      <c r="B8452" s="8" t="s">
        <v>30138</v>
      </c>
      <c r="C8452" s="9" t="s">
        <v>30145</v>
      </c>
      <c r="D8452" s="10" t="s">
        <v>30146</v>
      </c>
      <c r="E8452" s="11" t="s">
        <v>30144</v>
      </c>
      <c r="F8452" s="6">
        <v>388818</v>
      </c>
      <c r="G8452" s="6" t="s">
        <v>3255</v>
      </c>
      <c r="H8452" s="16">
        <v>18363994.686999999</v>
      </c>
      <c r="I8452" s="12" t="s">
        <v>10499</v>
      </c>
      <c r="J8452" s="12" t="s">
        <v>9923</v>
      </c>
      <c r="K8452" s="15">
        <v>3940716</v>
      </c>
      <c r="L8452" s="13" t="s">
        <v>70</v>
      </c>
      <c r="M8452" s="7">
        <v>0.6</v>
      </c>
      <c r="N8452" s="14"/>
    </row>
    <row r="8453" spans="1:14" ht="173.25">
      <c r="A8453" s="6">
        <v>8452</v>
      </c>
      <c r="B8453" s="8" t="s">
        <v>30138</v>
      </c>
      <c r="C8453" s="9" t="s">
        <v>30147</v>
      </c>
      <c r="D8453" s="10" t="s">
        <v>27874</v>
      </c>
      <c r="E8453" s="11" t="s">
        <v>30144</v>
      </c>
      <c r="F8453" s="6">
        <v>388818</v>
      </c>
      <c r="G8453" s="6" t="s">
        <v>3255</v>
      </c>
      <c r="H8453" s="16">
        <v>18363994.686999999</v>
      </c>
      <c r="I8453" s="12" t="s">
        <v>10499</v>
      </c>
      <c r="J8453" s="12" t="s">
        <v>9923</v>
      </c>
      <c r="K8453" s="15">
        <v>3940716</v>
      </c>
      <c r="L8453" s="13" t="s">
        <v>70</v>
      </c>
      <c r="M8453" s="7">
        <v>0.4</v>
      </c>
      <c r="N8453" s="14"/>
    </row>
    <row r="8454" spans="1:14" ht="220.5">
      <c r="A8454" s="6">
        <v>8453</v>
      </c>
      <c r="B8454" s="8" t="s">
        <v>30138</v>
      </c>
      <c r="C8454" s="9" t="s">
        <v>30148</v>
      </c>
      <c r="D8454" s="10" t="s">
        <v>30149</v>
      </c>
      <c r="E8454" s="11" t="s">
        <v>30150</v>
      </c>
      <c r="F8454" s="6">
        <v>388819</v>
      </c>
      <c r="G8454" s="6" t="s">
        <v>3255</v>
      </c>
      <c r="H8454" s="16">
        <v>16320673.247</v>
      </c>
      <c r="I8454" s="12" t="s">
        <v>10499</v>
      </c>
      <c r="J8454" s="12">
        <v>44504</v>
      </c>
      <c r="K8454" s="15">
        <v>4561670</v>
      </c>
      <c r="L8454" s="13" t="s">
        <v>14</v>
      </c>
      <c r="M8454" s="7">
        <v>1</v>
      </c>
      <c r="N8454" s="14"/>
    </row>
    <row r="8455" spans="1:14" ht="409.5">
      <c r="A8455" s="6">
        <v>8454</v>
      </c>
      <c r="B8455" s="8" t="s">
        <v>30138</v>
      </c>
      <c r="C8455" s="9" t="s">
        <v>30148</v>
      </c>
      <c r="D8455" s="10" t="s">
        <v>30149</v>
      </c>
      <c r="E8455" s="11" t="s">
        <v>30151</v>
      </c>
      <c r="F8455" s="6">
        <v>388820</v>
      </c>
      <c r="G8455" s="6" t="s">
        <v>3255</v>
      </c>
      <c r="H8455" s="16">
        <v>12922198.705</v>
      </c>
      <c r="I8455" s="12" t="s">
        <v>10499</v>
      </c>
      <c r="J8455" s="12" t="s">
        <v>5404</v>
      </c>
      <c r="K8455" s="15">
        <v>5205126</v>
      </c>
      <c r="L8455" s="13" t="s">
        <v>14</v>
      </c>
      <c r="M8455" s="7">
        <v>1</v>
      </c>
      <c r="N8455" s="14"/>
    </row>
    <row r="8456" spans="1:14" ht="110.25">
      <c r="A8456" s="6">
        <v>8455</v>
      </c>
      <c r="B8456" s="8" t="s">
        <v>30138</v>
      </c>
      <c r="C8456" s="9" t="s">
        <v>30142</v>
      </c>
      <c r="D8456" s="10" t="s">
        <v>30143</v>
      </c>
      <c r="E8456" s="11" t="s">
        <v>30152</v>
      </c>
      <c r="F8456" s="6">
        <v>388821</v>
      </c>
      <c r="G8456" s="6" t="s">
        <v>3255</v>
      </c>
      <c r="H8456" s="16">
        <v>13732896.083000001</v>
      </c>
      <c r="I8456" s="12" t="s">
        <v>10499</v>
      </c>
      <c r="J8456" s="12" t="s">
        <v>9923</v>
      </c>
      <c r="K8456" s="15">
        <v>0</v>
      </c>
      <c r="L8456" s="13" t="s">
        <v>70</v>
      </c>
      <c r="M8456" s="7">
        <v>1</v>
      </c>
      <c r="N8456" s="14"/>
    </row>
    <row r="8457" spans="1:14" ht="110.25">
      <c r="A8457" s="6">
        <v>8456</v>
      </c>
      <c r="B8457" s="8" t="s">
        <v>30138</v>
      </c>
      <c r="C8457" s="9" t="s">
        <v>30145</v>
      </c>
      <c r="D8457" s="10" t="s">
        <v>30146</v>
      </c>
      <c r="E8457" s="11" t="s">
        <v>30152</v>
      </c>
      <c r="F8457" s="6">
        <v>388821</v>
      </c>
      <c r="G8457" s="6" t="s">
        <v>3255</v>
      </c>
      <c r="H8457" s="16">
        <v>13732896.083000001</v>
      </c>
      <c r="I8457" s="12" t="s">
        <v>10499</v>
      </c>
      <c r="J8457" s="12" t="s">
        <v>9923</v>
      </c>
      <c r="K8457" s="15">
        <v>0</v>
      </c>
      <c r="L8457" s="13" t="s">
        <v>70</v>
      </c>
      <c r="M8457" s="7">
        <v>0.6</v>
      </c>
      <c r="N8457" s="14"/>
    </row>
    <row r="8458" spans="1:14" ht="110.25">
      <c r="A8458" s="6">
        <v>8457</v>
      </c>
      <c r="B8458" s="8" t="s">
        <v>30138</v>
      </c>
      <c r="C8458" s="9" t="s">
        <v>30147</v>
      </c>
      <c r="D8458" s="10" t="s">
        <v>27874</v>
      </c>
      <c r="E8458" s="11" t="s">
        <v>30152</v>
      </c>
      <c r="F8458" s="6">
        <v>388821</v>
      </c>
      <c r="G8458" s="6" t="s">
        <v>3255</v>
      </c>
      <c r="H8458" s="16">
        <v>13732896.083000001</v>
      </c>
      <c r="I8458" s="12" t="s">
        <v>10499</v>
      </c>
      <c r="J8458" s="12" t="s">
        <v>9923</v>
      </c>
      <c r="K8458" s="15">
        <v>0</v>
      </c>
      <c r="L8458" s="13" t="s">
        <v>70</v>
      </c>
      <c r="M8458" s="7">
        <v>0.4</v>
      </c>
      <c r="N8458" s="14"/>
    </row>
    <row r="8459" spans="1:14" ht="110.25">
      <c r="A8459" s="6">
        <v>8458</v>
      </c>
      <c r="B8459" s="8" t="s">
        <v>30138</v>
      </c>
      <c r="C8459" s="9" t="s">
        <v>30153</v>
      </c>
      <c r="D8459" s="10" t="s">
        <v>30154</v>
      </c>
      <c r="E8459" s="11" t="s">
        <v>30155</v>
      </c>
      <c r="F8459" s="6">
        <v>414618</v>
      </c>
      <c r="G8459" s="6" t="s">
        <v>3255</v>
      </c>
      <c r="H8459" s="16">
        <v>10740668.544</v>
      </c>
      <c r="I8459" s="12">
        <v>43869</v>
      </c>
      <c r="J8459" s="12">
        <v>44475</v>
      </c>
      <c r="K8459" s="15">
        <v>2900000</v>
      </c>
      <c r="L8459" s="13" t="s">
        <v>14</v>
      </c>
      <c r="M8459" s="7">
        <v>1</v>
      </c>
      <c r="N8459" s="14"/>
    </row>
    <row r="8460" spans="1:14" ht="126">
      <c r="A8460" s="6">
        <v>8459</v>
      </c>
      <c r="B8460" s="8" t="s">
        <v>30138</v>
      </c>
      <c r="C8460" s="9" t="s">
        <v>30156</v>
      </c>
      <c r="D8460" s="10" t="s">
        <v>30157</v>
      </c>
      <c r="E8460" s="11" t="s">
        <v>30158</v>
      </c>
      <c r="F8460" s="6">
        <v>414617</v>
      </c>
      <c r="G8460" s="6" t="s">
        <v>3255</v>
      </c>
      <c r="H8460" s="16">
        <v>22151952.693</v>
      </c>
      <c r="I8460" s="12" t="s">
        <v>22871</v>
      </c>
      <c r="J8460" s="12" t="s">
        <v>30159</v>
      </c>
      <c r="K8460" s="15">
        <v>0</v>
      </c>
      <c r="L8460" s="13" t="s">
        <v>70</v>
      </c>
      <c r="M8460" s="7">
        <v>1</v>
      </c>
      <c r="N8460" s="14"/>
    </row>
    <row r="8461" spans="1:14" ht="126">
      <c r="A8461" s="6">
        <v>8460</v>
      </c>
      <c r="B8461" s="8" t="s">
        <v>30138</v>
      </c>
      <c r="C8461" s="9" t="s">
        <v>30145</v>
      </c>
      <c r="D8461" s="10" t="s">
        <v>30160</v>
      </c>
      <c r="E8461" s="11" t="s">
        <v>30158</v>
      </c>
      <c r="F8461" s="6">
        <v>414617</v>
      </c>
      <c r="G8461" s="6" t="s">
        <v>3255</v>
      </c>
      <c r="H8461" s="16">
        <v>22151952.693</v>
      </c>
      <c r="I8461" s="12" t="s">
        <v>22871</v>
      </c>
      <c r="J8461" s="12" t="s">
        <v>30159</v>
      </c>
      <c r="K8461" s="15">
        <v>0</v>
      </c>
      <c r="L8461" s="13" t="s">
        <v>70</v>
      </c>
      <c r="M8461" s="7">
        <v>0.6</v>
      </c>
      <c r="N8461" s="14"/>
    </row>
    <row r="8462" spans="1:14" ht="126">
      <c r="A8462" s="6">
        <v>8461</v>
      </c>
      <c r="B8462" s="8" t="s">
        <v>30138</v>
      </c>
      <c r="C8462" s="9" t="s">
        <v>30161</v>
      </c>
      <c r="D8462" s="10" t="s">
        <v>30162</v>
      </c>
      <c r="E8462" s="11" t="s">
        <v>30158</v>
      </c>
      <c r="F8462" s="6">
        <v>414617</v>
      </c>
      <c r="G8462" s="6" t="s">
        <v>3255</v>
      </c>
      <c r="H8462" s="16">
        <v>22151952.693</v>
      </c>
      <c r="I8462" s="12" t="s">
        <v>22871</v>
      </c>
      <c r="J8462" s="12" t="s">
        <v>30159</v>
      </c>
      <c r="K8462" s="15">
        <v>0</v>
      </c>
      <c r="L8462" s="13" t="s">
        <v>70</v>
      </c>
      <c r="M8462" s="7">
        <v>0.4</v>
      </c>
      <c r="N8462" s="14"/>
    </row>
    <row r="8463" spans="1:14" ht="110.25">
      <c r="A8463" s="6">
        <v>8462</v>
      </c>
      <c r="B8463" s="8" t="s">
        <v>30138</v>
      </c>
      <c r="C8463" s="9" t="s">
        <v>30148</v>
      </c>
      <c r="D8463" s="10" t="s">
        <v>30149</v>
      </c>
      <c r="E8463" s="11" t="s">
        <v>30163</v>
      </c>
      <c r="F8463" s="6">
        <v>463838</v>
      </c>
      <c r="G8463" s="6" t="s">
        <v>3255</v>
      </c>
      <c r="H8463" s="16">
        <v>16916662.114999998</v>
      </c>
      <c r="I8463" s="12" t="s">
        <v>30164</v>
      </c>
      <c r="J8463" s="12">
        <v>44265</v>
      </c>
      <c r="K8463" s="15">
        <v>0</v>
      </c>
      <c r="L8463" s="13" t="s">
        <v>14</v>
      </c>
      <c r="M8463" s="7">
        <v>1</v>
      </c>
      <c r="N8463" s="14"/>
    </row>
    <row r="8464" spans="1:14" ht="236.25">
      <c r="A8464" s="6">
        <v>8463</v>
      </c>
      <c r="B8464" s="8" t="s">
        <v>30138</v>
      </c>
      <c r="C8464" s="9" t="s">
        <v>30165</v>
      </c>
      <c r="D8464" s="10" t="s">
        <v>30166</v>
      </c>
      <c r="E8464" s="11" t="s">
        <v>30167</v>
      </c>
      <c r="F8464" s="6">
        <v>463841</v>
      </c>
      <c r="G8464" s="6" t="s">
        <v>3255</v>
      </c>
      <c r="H8464" s="16">
        <v>16623772.039000001</v>
      </c>
      <c r="I8464" s="12" t="s">
        <v>30164</v>
      </c>
      <c r="J8464" s="12" t="s">
        <v>30168</v>
      </c>
      <c r="K8464" s="15">
        <v>3943000</v>
      </c>
      <c r="L8464" s="13" t="s">
        <v>14</v>
      </c>
      <c r="M8464" s="7">
        <v>1</v>
      </c>
      <c r="N8464" s="14"/>
    </row>
    <row r="8465" spans="1:14" ht="110.25">
      <c r="A8465" s="6">
        <v>8464</v>
      </c>
      <c r="B8465" s="8" t="s">
        <v>30138</v>
      </c>
      <c r="C8465" s="9" t="s">
        <v>30148</v>
      </c>
      <c r="D8465" s="10" t="s">
        <v>30149</v>
      </c>
      <c r="E8465" s="11" t="s">
        <v>30169</v>
      </c>
      <c r="F8465" s="6">
        <v>414614</v>
      </c>
      <c r="G8465" s="6" t="s">
        <v>3255</v>
      </c>
      <c r="H8465" s="16">
        <v>8821212.0280000009</v>
      </c>
      <c r="I8465" s="12">
        <v>43899</v>
      </c>
      <c r="J8465" s="12">
        <v>44236</v>
      </c>
      <c r="K8465" s="15">
        <v>3310000</v>
      </c>
      <c r="L8465" s="13" t="s">
        <v>14</v>
      </c>
      <c r="M8465" s="7">
        <v>1</v>
      </c>
      <c r="N8465" s="14"/>
    </row>
    <row r="8466" spans="1:14" ht="252">
      <c r="A8466" s="6">
        <v>8465</v>
      </c>
      <c r="B8466" s="8" t="s">
        <v>30138</v>
      </c>
      <c r="C8466" s="9" t="s">
        <v>30148</v>
      </c>
      <c r="D8466" s="10" t="s">
        <v>30149</v>
      </c>
      <c r="E8466" s="11" t="s">
        <v>30170</v>
      </c>
      <c r="F8466" s="6">
        <v>463846</v>
      </c>
      <c r="G8466" s="6" t="s">
        <v>3255</v>
      </c>
      <c r="H8466" s="16">
        <v>12823925.187999999</v>
      </c>
      <c r="I8466" s="12" t="s">
        <v>30164</v>
      </c>
      <c r="J8466" s="12">
        <v>44265</v>
      </c>
      <c r="K8466" s="15">
        <v>10568667</v>
      </c>
      <c r="L8466" s="13" t="s">
        <v>14</v>
      </c>
      <c r="M8466" s="7">
        <v>1</v>
      </c>
      <c r="N8466" s="14"/>
    </row>
    <row r="8467" spans="1:14" ht="126">
      <c r="A8467" s="6">
        <v>8466</v>
      </c>
      <c r="B8467" s="8" t="s">
        <v>30138</v>
      </c>
      <c r="C8467" s="9" t="s">
        <v>30156</v>
      </c>
      <c r="D8467" s="10" t="s">
        <v>30157</v>
      </c>
      <c r="E8467" s="11" t="s">
        <v>30171</v>
      </c>
      <c r="F8467" s="6">
        <v>414612</v>
      </c>
      <c r="G8467" s="6" t="s">
        <v>3255</v>
      </c>
      <c r="H8467" s="16">
        <v>18647339.962000001</v>
      </c>
      <c r="I8467" s="12" t="s">
        <v>22871</v>
      </c>
      <c r="J8467" s="12" t="s">
        <v>30159</v>
      </c>
      <c r="K8467" s="15">
        <v>0</v>
      </c>
      <c r="L8467" s="13" t="s">
        <v>70</v>
      </c>
      <c r="M8467" s="7">
        <v>1</v>
      </c>
      <c r="N8467" s="14"/>
    </row>
    <row r="8468" spans="1:14" ht="126">
      <c r="A8468" s="6">
        <v>8467</v>
      </c>
      <c r="B8468" s="8" t="s">
        <v>30138</v>
      </c>
      <c r="C8468" s="9" t="s">
        <v>30145</v>
      </c>
      <c r="D8468" s="10" t="s">
        <v>30160</v>
      </c>
      <c r="E8468" s="11" t="s">
        <v>30171</v>
      </c>
      <c r="F8468" s="6">
        <v>414612</v>
      </c>
      <c r="G8468" s="6" t="s">
        <v>3255</v>
      </c>
      <c r="H8468" s="16">
        <v>18647339.962000001</v>
      </c>
      <c r="I8468" s="12" t="s">
        <v>22871</v>
      </c>
      <c r="J8468" s="12" t="s">
        <v>30159</v>
      </c>
      <c r="K8468" s="15">
        <v>0</v>
      </c>
      <c r="L8468" s="13" t="s">
        <v>70</v>
      </c>
      <c r="M8468" s="7">
        <v>0.6</v>
      </c>
      <c r="N8468" s="14"/>
    </row>
    <row r="8469" spans="1:14" ht="126">
      <c r="A8469" s="6">
        <v>8468</v>
      </c>
      <c r="B8469" s="8" t="s">
        <v>30138</v>
      </c>
      <c r="C8469" s="9" t="s">
        <v>30161</v>
      </c>
      <c r="D8469" s="10" t="s">
        <v>30162</v>
      </c>
      <c r="E8469" s="11" t="s">
        <v>30171</v>
      </c>
      <c r="F8469" s="6">
        <v>414612</v>
      </c>
      <c r="G8469" s="6" t="s">
        <v>3255</v>
      </c>
      <c r="H8469" s="16">
        <v>18647339.962000001</v>
      </c>
      <c r="I8469" s="12" t="s">
        <v>22871</v>
      </c>
      <c r="J8469" s="12" t="s">
        <v>30159</v>
      </c>
      <c r="K8469" s="15">
        <v>0</v>
      </c>
      <c r="L8469" s="13" t="s">
        <v>70</v>
      </c>
      <c r="M8469" s="7">
        <v>0.4</v>
      </c>
      <c r="N8469" s="14"/>
    </row>
    <row r="8470" spans="1:14" ht="126">
      <c r="A8470" s="6">
        <v>8469</v>
      </c>
      <c r="B8470" s="8" t="s">
        <v>30138</v>
      </c>
      <c r="C8470" s="9" t="s">
        <v>30148</v>
      </c>
      <c r="D8470" s="10" t="s">
        <v>30149</v>
      </c>
      <c r="E8470" s="11" t="s">
        <v>30172</v>
      </c>
      <c r="F8470" s="6">
        <v>414611</v>
      </c>
      <c r="G8470" s="6" t="s">
        <v>3255</v>
      </c>
      <c r="H8470" s="16">
        <v>11279607.711999999</v>
      </c>
      <c r="I8470" s="12">
        <v>43899</v>
      </c>
      <c r="J8470" s="12">
        <v>44236</v>
      </c>
      <c r="K8470" s="15">
        <v>6062775</v>
      </c>
      <c r="L8470" s="13" t="s">
        <v>14</v>
      </c>
      <c r="M8470" s="7">
        <v>1</v>
      </c>
      <c r="N8470" s="14"/>
    </row>
    <row r="8471" spans="1:14" ht="141.75">
      <c r="A8471" s="6">
        <v>8470</v>
      </c>
      <c r="B8471" s="8" t="s">
        <v>30138</v>
      </c>
      <c r="C8471" s="9" t="s">
        <v>30173</v>
      </c>
      <c r="D8471" s="10" t="s">
        <v>30154</v>
      </c>
      <c r="E8471" s="11" t="s">
        <v>30174</v>
      </c>
      <c r="F8471" s="6">
        <v>414610</v>
      </c>
      <c r="G8471" s="6" t="s">
        <v>3255</v>
      </c>
      <c r="H8471" s="16">
        <v>13554032.335000001</v>
      </c>
      <c r="I8471" s="12">
        <v>44114</v>
      </c>
      <c r="J8471" s="12" t="s">
        <v>5269</v>
      </c>
      <c r="K8471" s="15">
        <v>7847437</v>
      </c>
      <c r="L8471" s="13" t="s">
        <v>14</v>
      </c>
      <c r="M8471" s="7">
        <v>1</v>
      </c>
      <c r="N8471" s="14"/>
    </row>
    <row r="8472" spans="1:14" ht="141.75">
      <c r="A8472" s="6">
        <v>8471</v>
      </c>
      <c r="B8472" s="8" t="s">
        <v>30138</v>
      </c>
      <c r="C8472" s="9" t="s">
        <v>30175</v>
      </c>
      <c r="D8472" s="10" t="s">
        <v>3368</v>
      </c>
      <c r="E8472" s="11" t="s">
        <v>30176</v>
      </c>
      <c r="F8472" s="6">
        <v>414609</v>
      </c>
      <c r="G8472" s="6" t="s">
        <v>3255</v>
      </c>
      <c r="H8472" s="16">
        <v>13546477.284</v>
      </c>
      <c r="I8472" s="12">
        <v>44018</v>
      </c>
      <c r="J8472" s="12" t="s">
        <v>30159</v>
      </c>
      <c r="K8472" s="15">
        <v>7793196</v>
      </c>
      <c r="L8472" s="13" t="s">
        <v>14</v>
      </c>
      <c r="M8472" s="7">
        <v>1</v>
      </c>
      <c r="N8472" s="14"/>
    </row>
    <row r="8473" spans="1:14" ht="110.25">
      <c r="A8473" s="6">
        <v>8472</v>
      </c>
      <c r="B8473" s="8" t="s">
        <v>30138</v>
      </c>
      <c r="C8473" s="9" t="s">
        <v>30177</v>
      </c>
      <c r="D8473" s="10" t="s">
        <v>30178</v>
      </c>
      <c r="E8473" s="11" t="s">
        <v>30179</v>
      </c>
      <c r="F8473" s="6">
        <v>417321</v>
      </c>
      <c r="G8473" s="6" t="s">
        <v>3255</v>
      </c>
      <c r="H8473" s="16">
        <v>12186522.219000001</v>
      </c>
      <c r="I8473" s="12" t="s">
        <v>5304</v>
      </c>
      <c r="J8473" s="12" t="s">
        <v>28647</v>
      </c>
      <c r="K8473" s="15">
        <v>4234000</v>
      </c>
      <c r="L8473" s="13" t="s">
        <v>70</v>
      </c>
      <c r="M8473" s="7">
        <v>1</v>
      </c>
      <c r="N8473" s="14"/>
    </row>
    <row r="8474" spans="1:14" ht="110.25">
      <c r="A8474" s="6">
        <v>8473</v>
      </c>
      <c r="B8474" s="8" t="s">
        <v>30138</v>
      </c>
      <c r="C8474" s="9" t="s">
        <v>30180</v>
      </c>
      <c r="D8474" s="10" t="s">
        <v>30181</v>
      </c>
      <c r="E8474" s="11" t="s">
        <v>30179</v>
      </c>
      <c r="F8474" s="6">
        <v>417321</v>
      </c>
      <c r="G8474" s="6" t="s">
        <v>3255</v>
      </c>
      <c r="H8474" s="16">
        <v>12186522.219000001</v>
      </c>
      <c r="I8474" s="12" t="s">
        <v>5304</v>
      </c>
      <c r="J8474" s="12" t="s">
        <v>28647</v>
      </c>
      <c r="K8474" s="15">
        <v>4234000</v>
      </c>
      <c r="L8474" s="13" t="s">
        <v>70</v>
      </c>
      <c r="M8474" s="7">
        <v>0.51</v>
      </c>
      <c r="N8474" s="14"/>
    </row>
    <row r="8475" spans="1:14" ht="110.25">
      <c r="A8475" s="6">
        <v>8474</v>
      </c>
      <c r="B8475" s="8" t="s">
        <v>30138</v>
      </c>
      <c r="C8475" s="9" t="s">
        <v>30182</v>
      </c>
      <c r="D8475" s="10" t="s">
        <v>3272</v>
      </c>
      <c r="E8475" s="11" t="s">
        <v>30179</v>
      </c>
      <c r="F8475" s="6">
        <v>417321</v>
      </c>
      <c r="G8475" s="6" t="s">
        <v>3255</v>
      </c>
      <c r="H8475" s="16">
        <v>12186522.219000001</v>
      </c>
      <c r="I8475" s="12" t="s">
        <v>5304</v>
      </c>
      <c r="J8475" s="12" t="s">
        <v>28647</v>
      </c>
      <c r="K8475" s="15">
        <v>4234000</v>
      </c>
      <c r="L8475" s="13" t="s">
        <v>70</v>
      </c>
      <c r="M8475" s="7">
        <v>0.49</v>
      </c>
      <c r="N8475" s="14"/>
    </row>
    <row r="8476" spans="1:14" ht="236.25">
      <c r="A8476" s="6">
        <v>8475</v>
      </c>
      <c r="B8476" s="8" t="s">
        <v>30138</v>
      </c>
      <c r="C8476" s="9" t="s">
        <v>30183</v>
      </c>
      <c r="D8476" s="10" t="s">
        <v>30184</v>
      </c>
      <c r="E8476" s="11" t="s">
        <v>30185</v>
      </c>
      <c r="F8476" s="6">
        <v>417322</v>
      </c>
      <c r="G8476" s="6" t="s">
        <v>3255</v>
      </c>
      <c r="H8476" s="16">
        <v>14361372.245999999</v>
      </c>
      <c r="I8476" s="12" t="s">
        <v>30186</v>
      </c>
      <c r="J8476" s="12" t="s">
        <v>30187</v>
      </c>
      <c r="K8476" s="15">
        <v>8965289</v>
      </c>
      <c r="L8476" s="13" t="s">
        <v>70</v>
      </c>
      <c r="M8476" s="7">
        <v>1</v>
      </c>
      <c r="N8476" s="14"/>
    </row>
    <row r="8477" spans="1:14" ht="236.25">
      <c r="A8477" s="6">
        <v>8476</v>
      </c>
      <c r="B8477" s="8" t="s">
        <v>30138</v>
      </c>
      <c r="C8477" s="9" t="s">
        <v>30183</v>
      </c>
      <c r="D8477" s="10" t="s">
        <v>30188</v>
      </c>
      <c r="E8477" s="11" t="s">
        <v>30185</v>
      </c>
      <c r="F8477" s="6">
        <v>417322</v>
      </c>
      <c r="G8477" s="6" t="s">
        <v>3255</v>
      </c>
      <c r="H8477" s="16">
        <v>14361372.245999999</v>
      </c>
      <c r="I8477" s="12" t="s">
        <v>30186</v>
      </c>
      <c r="J8477" s="12" t="s">
        <v>30187</v>
      </c>
      <c r="K8477" s="15">
        <v>8965289</v>
      </c>
      <c r="L8477" s="13" t="s">
        <v>70</v>
      </c>
      <c r="M8477" s="7">
        <v>0.51</v>
      </c>
      <c r="N8477" s="14"/>
    </row>
    <row r="8478" spans="1:14" ht="236.25">
      <c r="A8478" s="6">
        <v>8477</v>
      </c>
      <c r="B8478" s="8" t="s">
        <v>30138</v>
      </c>
      <c r="C8478" s="9" t="s">
        <v>30189</v>
      </c>
      <c r="D8478" s="10" t="s">
        <v>30190</v>
      </c>
      <c r="E8478" s="11" t="s">
        <v>30185</v>
      </c>
      <c r="F8478" s="6">
        <v>417322</v>
      </c>
      <c r="G8478" s="6" t="s">
        <v>3255</v>
      </c>
      <c r="H8478" s="16">
        <v>14361372.245999999</v>
      </c>
      <c r="I8478" s="12" t="s">
        <v>30186</v>
      </c>
      <c r="J8478" s="12" t="s">
        <v>30187</v>
      </c>
      <c r="K8478" s="15">
        <v>8965289</v>
      </c>
      <c r="L8478" s="13" t="s">
        <v>70</v>
      </c>
      <c r="M8478" s="7">
        <v>0.49</v>
      </c>
      <c r="N8478" s="14"/>
    </row>
    <row r="8479" spans="1:14" ht="189">
      <c r="A8479" s="6">
        <v>8478</v>
      </c>
      <c r="B8479" s="8" t="s">
        <v>30138</v>
      </c>
      <c r="C8479" s="9" t="s">
        <v>30156</v>
      </c>
      <c r="D8479" s="10" t="s">
        <v>30157</v>
      </c>
      <c r="E8479" s="11" t="s">
        <v>30191</v>
      </c>
      <c r="F8479" s="6">
        <v>417323</v>
      </c>
      <c r="G8479" s="6" t="s">
        <v>3255</v>
      </c>
      <c r="H8479" s="16">
        <v>18548098.822999999</v>
      </c>
      <c r="I8479" s="12">
        <v>44081</v>
      </c>
      <c r="J8479" s="12" t="s">
        <v>28647</v>
      </c>
      <c r="K8479" s="15">
        <v>0</v>
      </c>
      <c r="L8479" s="13" t="s">
        <v>70</v>
      </c>
      <c r="M8479" s="7">
        <v>1</v>
      </c>
      <c r="N8479" s="14"/>
    </row>
    <row r="8480" spans="1:14" ht="189">
      <c r="A8480" s="6">
        <v>8479</v>
      </c>
      <c r="B8480" s="8" t="s">
        <v>30138</v>
      </c>
      <c r="C8480" s="9" t="s">
        <v>30145</v>
      </c>
      <c r="D8480" s="10" t="s">
        <v>30160</v>
      </c>
      <c r="E8480" s="11" t="s">
        <v>30191</v>
      </c>
      <c r="F8480" s="6">
        <v>417323</v>
      </c>
      <c r="G8480" s="6" t="s">
        <v>3255</v>
      </c>
      <c r="H8480" s="16">
        <v>18548098.822999999</v>
      </c>
      <c r="I8480" s="12">
        <v>44081</v>
      </c>
      <c r="J8480" s="12" t="s">
        <v>28647</v>
      </c>
      <c r="K8480" s="15">
        <v>0</v>
      </c>
      <c r="L8480" s="13" t="s">
        <v>70</v>
      </c>
      <c r="M8480" s="7">
        <v>0.6</v>
      </c>
      <c r="N8480" s="14"/>
    </row>
    <row r="8481" spans="1:14" ht="189">
      <c r="A8481" s="6">
        <v>8480</v>
      </c>
      <c r="B8481" s="8" t="s">
        <v>30138</v>
      </c>
      <c r="C8481" s="9" t="s">
        <v>30161</v>
      </c>
      <c r="D8481" s="10" t="s">
        <v>30162</v>
      </c>
      <c r="E8481" s="11" t="s">
        <v>30191</v>
      </c>
      <c r="F8481" s="6">
        <v>417323</v>
      </c>
      <c r="G8481" s="6" t="s">
        <v>3255</v>
      </c>
      <c r="H8481" s="16">
        <v>18548098.822999999</v>
      </c>
      <c r="I8481" s="12">
        <v>44081</v>
      </c>
      <c r="J8481" s="12" t="s">
        <v>28647</v>
      </c>
      <c r="K8481" s="15">
        <v>0</v>
      </c>
      <c r="L8481" s="13" t="s">
        <v>70</v>
      </c>
      <c r="M8481" s="7">
        <v>0.4</v>
      </c>
      <c r="N8481" s="14"/>
    </row>
    <row r="8482" spans="1:14" ht="126">
      <c r="A8482" s="6">
        <v>8481</v>
      </c>
      <c r="B8482" s="8" t="s">
        <v>30138</v>
      </c>
      <c r="C8482" s="9" t="s">
        <v>30177</v>
      </c>
      <c r="D8482" s="10" t="s">
        <v>30178</v>
      </c>
      <c r="E8482" s="11" t="s">
        <v>30192</v>
      </c>
      <c r="F8482" s="6">
        <v>417324</v>
      </c>
      <c r="G8482" s="6" t="s">
        <v>3255</v>
      </c>
      <c r="H8482" s="16">
        <v>10854752.112</v>
      </c>
      <c r="I8482" s="12" t="s">
        <v>5304</v>
      </c>
      <c r="J8482" s="12" t="s">
        <v>28647</v>
      </c>
      <c r="K8482" s="15">
        <v>7218158</v>
      </c>
      <c r="L8482" s="13" t="s">
        <v>70</v>
      </c>
      <c r="M8482" s="7">
        <v>1</v>
      </c>
      <c r="N8482" s="14"/>
    </row>
    <row r="8483" spans="1:14" ht="126">
      <c r="A8483" s="6">
        <v>8482</v>
      </c>
      <c r="B8483" s="8" t="s">
        <v>30138</v>
      </c>
      <c r="C8483" s="9" t="s">
        <v>30180</v>
      </c>
      <c r="D8483" s="10" t="s">
        <v>30181</v>
      </c>
      <c r="E8483" s="11" t="s">
        <v>30192</v>
      </c>
      <c r="F8483" s="6">
        <v>417324</v>
      </c>
      <c r="G8483" s="6" t="s">
        <v>3255</v>
      </c>
      <c r="H8483" s="16">
        <v>10854752.112</v>
      </c>
      <c r="I8483" s="12" t="s">
        <v>5304</v>
      </c>
      <c r="J8483" s="12" t="s">
        <v>28647</v>
      </c>
      <c r="K8483" s="15">
        <v>7218158</v>
      </c>
      <c r="L8483" s="13" t="s">
        <v>70</v>
      </c>
      <c r="M8483" s="7">
        <v>0.51</v>
      </c>
      <c r="N8483" s="14"/>
    </row>
    <row r="8484" spans="1:14" ht="126">
      <c r="A8484" s="6">
        <v>8483</v>
      </c>
      <c r="B8484" s="8" t="s">
        <v>30138</v>
      </c>
      <c r="C8484" s="9" t="s">
        <v>30182</v>
      </c>
      <c r="D8484" s="10" t="s">
        <v>27979</v>
      </c>
      <c r="E8484" s="11" t="s">
        <v>30192</v>
      </c>
      <c r="F8484" s="6">
        <v>417324</v>
      </c>
      <c r="G8484" s="6" t="s">
        <v>3255</v>
      </c>
      <c r="H8484" s="16">
        <v>10854752.112</v>
      </c>
      <c r="I8484" s="12" t="s">
        <v>5304</v>
      </c>
      <c r="J8484" s="12" t="s">
        <v>28647</v>
      </c>
      <c r="K8484" s="15">
        <v>7218158</v>
      </c>
      <c r="L8484" s="13" t="s">
        <v>70</v>
      </c>
      <c r="M8484" s="7">
        <v>0.49</v>
      </c>
      <c r="N8484" s="14"/>
    </row>
    <row r="8485" spans="1:14" ht="141.75">
      <c r="A8485" s="6">
        <v>8484</v>
      </c>
      <c r="B8485" s="8" t="s">
        <v>30138</v>
      </c>
      <c r="C8485" s="9" t="s">
        <v>30156</v>
      </c>
      <c r="D8485" s="10" t="s">
        <v>30157</v>
      </c>
      <c r="E8485" s="11" t="s">
        <v>30193</v>
      </c>
      <c r="F8485" s="6">
        <v>417326</v>
      </c>
      <c r="G8485" s="6" t="s">
        <v>3255</v>
      </c>
      <c r="H8485" s="16">
        <v>23670915.068</v>
      </c>
      <c r="I8485" s="12" t="s">
        <v>30194</v>
      </c>
      <c r="J8485" s="12" t="s">
        <v>28647</v>
      </c>
      <c r="K8485" s="15">
        <v>0</v>
      </c>
      <c r="L8485" s="13" t="s">
        <v>70</v>
      </c>
      <c r="M8485" s="7">
        <v>1</v>
      </c>
      <c r="N8485" s="14"/>
    </row>
    <row r="8486" spans="1:14" ht="141.75">
      <c r="A8486" s="6">
        <v>8485</v>
      </c>
      <c r="B8486" s="8" t="s">
        <v>30138</v>
      </c>
      <c r="C8486" s="9" t="s">
        <v>30145</v>
      </c>
      <c r="D8486" s="10" t="s">
        <v>30160</v>
      </c>
      <c r="E8486" s="11" t="s">
        <v>30193</v>
      </c>
      <c r="F8486" s="6">
        <v>417326</v>
      </c>
      <c r="G8486" s="6" t="s">
        <v>3255</v>
      </c>
      <c r="H8486" s="16">
        <v>23670915.068</v>
      </c>
      <c r="I8486" s="12" t="s">
        <v>30194</v>
      </c>
      <c r="J8486" s="12" t="s">
        <v>28647</v>
      </c>
      <c r="K8486" s="15">
        <v>0</v>
      </c>
      <c r="L8486" s="13" t="s">
        <v>70</v>
      </c>
      <c r="M8486" s="7">
        <v>0.6</v>
      </c>
      <c r="N8486" s="14"/>
    </row>
    <row r="8487" spans="1:14" ht="141.75">
      <c r="A8487" s="6">
        <v>8486</v>
      </c>
      <c r="B8487" s="8" t="s">
        <v>30138</v>
      </c>
      <c r="C8487" s="9" t="s">
        <v>30161</v>
      </c>
      <c r="D8487" s="10" t="s">
        <v>30162</v>
      </c>
      <c r="E8487" s="11" t="s">
        <v>30193</v>
      </c>
      <c r="F8487" s="6">
        <v>417326</v>
      </c>
      <c r="G8487" s="6" t="s">
        <v>3255</v>
      </c>
      <c r="H8487" s="16">
        <v>23670915.068</v>
      </c>
      <c r="I8487" s="12" t="s">
        <v>30194</v>
      </c>
      <c r="J8487" s="12" t="s">
        <v>28647</v>
      </c>
      <c r="K8487" s="15">
        <v>0</v>
      </c>
      <c r="L8487" s="13" t="s">
        <v>70</v>
      </c>
      <c r="M8487" s="7">
        <v>0.4</v>
      </c>
      <c r="N8487" s="14"/>
    </row>
    <row r="8488" spans="1:14" ht="110.25">
      <c r="A8488" s="6">
        <v>8487</v>
      </c>
      <c r="B8488" s="8" t="s">
        <v>30138</v>
      </c>
      <c r="C8488" s="9" t="s">
        <v>30195</v>
      </c>
      <c r="D8488" s="10" t="s">
        <v>30143</v>
      </c>
      <c r="E8488" s="11" t="s">
        <v>30196</v>
      </c>
      <c r="F8488" s="6">
        <v>417327</v>
      </c>
      <c r="G8488" s="6" t="s">
        <v>3255</v>
      </c>
      <c r="H8488" s="16">
        <v>19014303.381999999</v>
      </c>
      <c r="I8488" s="12" t="s">
        <v>30194</v>
      </c>
      <c r="J8488" s="12" t="s">
        <v>9923</v>
      </c>
      <c r="K8488" s="15">
        <v>9060459</v>
      </c>
      <c r="L8488" s="13" t="s">
        <v>70</v>
      </c>
      <c r="M8488" s="7">
        <v>1</v>
      </c>
      <c r="N8488" s="14"/>
    </row>
    <row r="8489" spans="1:14" ht="110.25">
      <c r="A8489" s="6">
        <v>8488</v>
      </c>
      <c r="B8489" s="8" t="s">
        <v>30138</v>
      </c>
      <c r="C8489" s="9" t="s">
        <v>30145</v>
      </c>
      <c r="D8489" s="10" t="s">
        <v>30160</v>
      </c>
      <c r="E8489" s="11" t="s">
        <v>30196</v>
      </c>
      <c r="F8489" s="6">
        <v>417327</v>
      </c>
      <c r="G8489" s="6" t="s">
        <v>3255</v>
      </c>
      <c r="H8489" s="16">
        <v>19014303.381999999</v>
      </c>
      <c r="I8489" s="12" t="s">
        <v>30194</v>
      </c>
      <c r="J8489" s="12" t="s">
        <v>9923</v>
      </c>
      <c r="K8489" s="15">
        <v>9060459</v>
      </c>
      <c r="L8489" s="13" t="s">
        <v>70</v>
      </c>
      <c r="M8489" s="7">
        <v>0.6</v>
      </c>
      <c r="N8489" s="14"/>
    </row>
    <row r="8490" spans="1:14" ht="110.25">
      <c r="A8490" s="6">
        <v>8489</v>
      </c>
      <c r="B8490" s="8" t="s">
        <v>30138</v>
      </c>
      <c r="C8490" s="9" t="s">
        <v>30147</v>
      </c>
      <c r="D8490" s="10" t="s">
        <v>27874</v>
      </c>
      <c r="E8490" s="11" t="s">
        <v>30196</v>
      </c>
      <c r="F8490" s="6">
        <v>417327</v>
      </c>
      <c r="G8490" s="6" t="s">
        <v>3255</v>
      </c>
      <c r="H8490" s="16">
        <v>19014303.381999999</v>
      </c>
      <c r="I8490" s="12" t="s">
        <v>30194</v>
      </c>
      <c r="J8490" s="12" t="s">
        <v>9923</v>
      </c>
      <c r="K8490" s="15">
        <v>9060459</v>
      </c>
      <c r="L8490" s="13" t="s">
        <v>70</v>
      </c>
      <c r="M8490" s="7">
        <v>0.4</v>
      </c>
      <c r="N8490" s="14"/>
    </row>
    <row r="8491" spans="1:14" ht="204.75">
      <c r="A8491" s="6">
        <v>8490</v>
      </c>
      <c r="B8491" s="8" t="s">
        <v>30138</v>
      </c>
      <c r="C8491" s="9" t="s">
        <v>30197</v>
      </c>
      <c r="D8491" s="10" t="s">
        <v>30198</v>
      </c>
      <c r="E8491" s="11" t="s">
        <v>30199</v>
      </c>
      <c r="F8491" s="6">
        <v>564427</v>
      </c>
      <c r="G8491" s="6" t="s">
        <v>3255</v>
      </c>
      <c r="H8491" s="16">
        <v>29263701.322999999</v>
      </c>
      <c r="I8491" s="12" t="s">
        <v>29403</v>
      </c>
      <c r="J8491" s="12">
        <v>44959</v>
      </c>
      <c r="K8491" s="15">
        <v>0</v>
      </c>
      <c r="L8491" s="13" t="s">
        <v>14</v>
      </c>
      <c r="M8491" s="7">
        <v>1</v>
      </c>
      <c r="N8491" s="14"/>
    </row>
    <row r="8492" spans="1:14" ht="189">
      <c r="A8492" s="6">
        <v>8491</v>
      </c>
      <c r="B8492" s="8" t="s">
        <v>30138</v>
      </c>
      <c r="C8492" s="9" t="s">
        <v>30200</v>
      </c>
      <c r="D8492" s="10" t="s">
        <v>30201</v>
      </c>
      <c r="E8492" s="11" t="s">
        <v>30202</v>
      </c>
      <c r="F8492" s="6">
        <v>564428</v>
      </c>
      <c r="G8492" s="6" t="s">
        <v>3255</v>
      </c>
      <c r="H8492" s="16">
        <v>8440669.2550000008</v>
      </c>
      <c r="I8492" s="12" t="s">
        <v>29403</v>
      </c>
      <c r="J8492" s="12" t="s">
        <v>30203</v>
      </c>
      <c r="K8492" s="15">
        <v>0</v>
      </c>
      <c r="L8492" s="13" t="s">
        <v>14</v>
      </c>
      <c r="M8492" s="7">
        <v>1</v>
      </c>
      <c r="N8492" s="14"/>
    </row>
    <row r="8493" spans="1:14" ht="252">
      <c r="A8493" s="6">
        <v>8492</v>
      </c>
      <c r="B8493" s="8" t="s">
        <v>30138</v>
      </c>
      <c r="C8493" s="9" t="s">
        <v>30204</v>
      </c>
      <c r="D8493" s="10" t="s">
        <v>30205</v>
      </c>
      <c r="E8493" s="11" t="s">
        <v>30206</v>
      </c>
      <c r="F8493" s="6">
        <v>564432</v>
      </c>
      <c r="G8493" s="6" t="s">
        <v>3255</v>
      </c>
      <c r="H8493" s="16">
        <v>58000000</v>
      </c>
      <c r="I8493" s="12" t="s">
        <v>29403</v>
      </c>
      <c r="J8493" s="12" t="s">
        <v>30207</v>
      </c>
      <c r="K8493" s="15">
        <v>0</v>
      </c>
      <c r="L8493" s="13" t="s">
        <v>70</v>
      </c>
      <c r="M8493" s="7">
        <v>1</v>
      </c>
      <c r="N8493" s="14"/>
    </row>
    <row r="8494" spans="1:14" ht="252">
      <c r="A8494" s="6">
        <v>8493</v>
      </c>
      <c r="B8494" s="8" t="s">
        <v>30138</v>
      </c>
      <c r="C8494" s="9" t="s">
        <v>30208</v>
      </c>
      <c r="D8494" s="10" t="s">
        <v>4020</v>
      </c>
      <c r="E8494" s="11" t="s">
        <v>30206</v>
      </c>
      <c r="F8494" s="6">
        <v>564432</v>
      </c>
      <c r="G8494" s="6" t="s">
        <v>3255</v>
      </c>
      <c r="H8494" s="16">
        <v>58000000</v>
      </c>
      <c r="I8494" s="12" t="s">
        <v>29403</v>
      </c>
      <c r="J8494" s="12" t="s">
        <v>30207</v>
      </c>
      <c r="K8494" s="15">
        <v>0</v>
      </c>
      <c r="L8494" s="13" t="s">
        <v>70</v>
      </c>
      <c r="M8494" s="7">
        <v>0.51</v>
      </c>
      <c r="N8494" s="14"/>
    </row>
    <row r="8495" spans="1:14" ht="252">
      <c r="A8495" s="6">
        <v>8494</v>
      </c>
      <c r="B8495" s="8" t="s">
        <v>30138</v>
      </c>
      <c r="C8495" s="9" t="s">
        <v>30209</v>
      </c>
      <c r="D8495" s="10" t="s">
        <v>29339</v>
      </c>
      <c r="E8495" s="11" t="s">
        <v>30206</v>
      </c>
      <c r="F8495" s="6">
        <v>564432</v>
      </c>
      <c r="G8495" s="6" t="s">
        <v>3255</v>
      </c>
      <c r="H8495" s="16">
        <v>58000000</v>
      </c>
      <c r="I8495" s="12" t="s">
        <v>29403</v>
      </c>
      <c r="J8495" s="12" t="s">
        <v>30207</v>
      </c>
      <c r="K8495" s="15">
        <v>0</v>
      </c>
      <c r="L8495" s="13" t="s">
        <v>70</v>
      </c>
      <c r="M8495" s="7">
        <v>0.49</v>
      </c>
      <c r="N8495" s="14"/>
    </row>
    <row r="8496" spans="1:14" ht="126">
      <c r="A8496" s="6">
        <v>8495</v>
      </c>
      <c r="B8496" s="8" t="s">
        <v>30138</v>
      </c>
      <c r="C8496" s="9" t="s">
        <v>30175</v>
      </c>
      <c r="D8496" s="10" t="s">
        <v>30210</v>
      </c>
      <c r="E8496" s="11" t="s">
        <v>30211</v>
      </c>
      <c r="F8496" s="6">
        <v>564449</v>
      </c>
      <c r="G8496" s="6" t="s">
        <v>3255</v>
      </c>
      <c r="H8496" s="16">
        <v>14696873.986</v>
      </c>
      <c r="I8496" s="12" t="s">
        <v>29403</v>
      </c>
      <c r="J8496" s="12" t="s">
        <v>30212</v>
      </c>
      <c r="K8496" s="15">
        <v>0</v>
      </c>
      <c r="L8496" s="13" t="s">
        <v>14</v>
      </c>
      <c r="M8496" s="7">
        <v>1</v>
      </c>
      <c r="N8496" s="14"/>
    </row>
    <row r="8497" spans="1:14" ht="78.75">
      <c r="A8497" s="6">
        <v>8496</v>
      </c>
      <c r="B8497" s="8" t="s">
        <v>30138</v>
      </c>
      <c r="C8497" s="9" t="s">
        <v>30148</v>
      </c>
      <c r="D8497" s="10" t="s">
        <v>30149</v>
      </c>
      <c r="E8497" s="11" t="s">
        <v>30213</v>
      </c>
      <c r="F8497" s="6">
        <v>537308</v>
      </c>
      <c r="G8497" s="6" t="s">
        <v>3255</v>
      </c>
      <c r="H8497" s="16">
        <v>6143861.534</v>
      </c>
      <c r="I8497" s="12" t="s">
        <v>30214</v>
      </c>
      <c r="J8497" s="12">
        <v>44235</v>
      </c>
      <c r="K8497" s="15">
        <v>0</v>
      </c>
      <c r="L8497" s="13" t="s">
        <v>14</v>
      </c>
      <c r="M8497" s="7">
        <v>1</v>
      </c>
      <c r="N8497" s="14"/>
    </row>
    <row r="8498" spans="1:14" ht="94.5">
      <c r="A8498" s="6">
        <v>8497</v>
      </c>
      <c r="B8498" s="8" t="s">
        <v>30138</v>
      </c>
      <c r="C8498" s="9" t="s">
        <v>30215</v>
      </c>
      <c r="D8498" s="10" t="s">
        <v>30216</v>
      </c>
      <c r="E8498" s="11" t="s">
        <v>30217</v>
      </c>
      <c r="F8498" s="6">
        <v>499925</v>
      </c>
      <c r="G8498" s="6" t="s">
        <v>3248</v>
      </c>
      <c r="H8498" s="16">
        <v>1636485.2</v>
      </c>
      <c r="I8498" s="12">
        <v>44115</v>
      </c>
      <c r="J8498" s="12" t="s">
        <v>30218</v>
      </c>
      <c r="K8498" s="15" t="s">
        <v>30219</v>
      </c>
      <c r="L8498" s="13" t="s">
        <v>14</v>
      </c>
      <c r="M8498" s="7">
        <v>1</v>
      </c>
      <c r="N8498" s="14"/>
    </row>
    <row r="8499" spans="1:14" ht="126">
      <c r="A8499" s="6">
        <v>8498</v>
      </c>
      <c r="B8499" s="8" t="s">
        <v>30138</v>
      </c>
      <c r="C8499" s="9" t="s">
        <v>30220</v>
      </c>
      <c r="D8499" s="10" t="s">
        <v>30221</v>
      </c>
      <c r="E8499" s="11" t="s">
        <v>30222</v>
      </c>
      <c r="F8499" s="6">
        <v>368924</v>
      </c>
      <c r="G8499" s="6" t="s">
        <v>3248</v>
      </c>
      <c r="H8499" s="16">
        <v>72932979.724000007</v>
      </c>
      <c r="I8499" s="12">
        <v>43953</v>
      </c>
      <c r="J8499" s="12" t="s">
        <v>28382</v>
      </c>
      <c r="K8499" s="15" t="s">
        <v>30223</v>
      </c>
      <c r="L8499" s="13" t="s">
        <v>70</v>
      </c>
      <c r="M8499" s="7">
        <v>1</v>
      </c>
      <c r="N8499" s="14"/>
    </row>
    <row r="8500" spans="1:14" ht="110.25">
      <c r="A8500" s="6">
        <v>8499</v>
      </c>
      <c r="B8500" s="8" t="s">
        <v>30138</v>
      </c>
      <c r="C8500" s="9" t="s">
        <v>30224</v>
      </c>
      <c r="D8500" s="10" t="s">
        <v>30225</v>
      </c>
      <c r="E8500" s="11" t="s">
        <v>30222</v>
      </c>
      <c r="F8500" s="6">
        <v>368924</v>
      </c>
      <c r="G8500" s="6" t="s">
        <v>3248</v>
      </c>
      <c r="H8500" s="16">
        <v>72932979.724000007</v>
      </c>
      <c r="I8500" s="12">
        <v>43953</v>
      </c>
      <c r="J8500" s="12" t="s">
        <v>28382</v>
      </c>
      <c r="K8500" s="15" t="s">
        <v>30223</v>
      </c>
      <c r="L8500" s="13" t="s">
        <v>70</v>
      </c>
      <c r="M8500" s="7">
        <v>0.8</v>
      </c>
      <c r="N8500" s="14"/>
    </row>
    <row r="8501" spans="1:14" ht="110.25">
      <c r="A8501" s="6">
        <v>8500</v>
      </c>
      <c r="B8501" s="8" t="s">
        <v>30138</v>
      </c>
      <c r="C8501" s="9" t="s">
        <v>30226</v>
      </c>
      <c r="D8501" s="10" t="s">
        <v>257</v>
      </c>
      <c r="E8501" s="11" t="s">
        <v>30222</v>
      </c>
      <c r="F8501" s="6">
        <v>368924</v>
      </c>
      <c r="G8501" s="6" t="s">
        <v>3248</v>
      </c>
      <c r="H8501" s="16">
        <v>72932979.724000007</v>
      </c>
      <c r="I8501" s="12">
        <v>43953</v>
      </c>
      <c r="J8501" s="12" t="s">
        <v>28382</v>
      </c>
      <c r="K8501" s="15" t="s">
        <v>30223</v>
      </c>
      <c r="L8501" s="13" t="s">
        <v>70</v>
      </c>
      <c r="M8501" s="7">
        <v>0.2</v>
      </c>
      <c r="N8501" s="14"/>
    </row>
    <row r="8502" spans="1:14" ht="94.5">
      <c r="A8502" s="6">
        <v>8501</v>
      </c>
      <c r="B8502" s="8" t="s">
        <v>30138</v>
      </c>
      <c r="C8502" s="9" t="s">
        <v>30227</v>
      </c>
      <c r="D8502" s="10" t="s">
        <v>30228</v>
      </c>
      <c r="E8502" s="11" t="s">
        <v>30229</v>
      </c>
      <c r="F8502" s="6">
        <v>398162</v>
      </c>
      <c r="G8502" s="6" t="s">
        <v>77</v>
      </c>
      <c r="H8502" s="16">
        <v>6555000</v>
      </c>
      <c r="I8502" s="12" t="s">
        <v>30230</v>
      </c>
      <c r="J8502" s="12">
        <v>43933</v>
      </c>
      <c r="K8502" s="15">
        <v>4841859</v>
      </c>
      <c r="L8502" s="13" t="s">
        <v>14</v>
      </c>
      <c r="M8502" s="7">
        <v>1</v>
      </c>
      <c r="N8502" s="14"/>
    </row>
    <row r="8503" spans="1:14" ht="94.5">
      <c r="A8503" s="6">
        <v>8502</v>
      </c>
      <c r="B8503" s="8" t="s">
        <v>30138</v>
      </c>
      <c r="C8503" s="9" t="s">
        <v>30231</v>
      </c>
      <c r="D8503" s="10" t="s">
        <v>30232</v>
      </c>
      <c r="E8503" s="11" t="s">
        <v>30233</v>
      </c>
      <c r="F8503" s="6">
        <v>565473</v>
      </c>
      <c r="G8503" s="6" t="s">
        <v>77</v>
      </c>
      <c r="H8503" s="16">
        <v>6631000</v>
      </c>
      <c r="I8503" s="12">
        <v>44508</v>
      </c>
      <c r="J8503" s="12" t="s">
        <v>30234</v>
      </c>
      <c r="K8503" s="15">
        <v>0</v>
      </c>
      <c r="L8503" s="13" t="s">
        <v>14</v>
      </c>
      <c r="M8503" s="7">
        <v>1</v>
      </c>
      <c r="N8503" s="14"/>
    </row>
    <row r="8504" spans="1:14" ht="94.5">
      <c r="A8504" s="6">
        <v>8503</v>
      </c>
      <c r="B8504" s="8" t="s">
        <v>30138</v>
      </c>
      <c r="C8504" s="9" t="s">
        <v>30235</v>
      </c>
      <c r="D8504" s="10" t="s">
        <v>3239</v>
      </c>
      <c r="E8504" s="11" t="s">
        <v>30236</v>
      </c>
      <c r="F8504" s="6">
        <v>329361</v>
      </c>
      <c r="G8504" s="6" t="s">
        <v>801</v>
      </c>
      <c r="H8504" s="16">
        <v>21493058.605999999</v>
      </c>
      <c r="I8504" s="12" t="s">
        <v>30237</v>
      </c>
      <c r="J8504" s="12" t="s">
        <v>30238</v>
      </c>
      <c r="K8504" s="15">
        <v>19715341</v>
      </c>
      <c r="L8504" s="13" t="s">
        <v>14</v>
      </c>
      <c r="M8504" s="7">
        <v>1</v>
      </c>
      <c r="N8504" s="14"/>
    </row>
    <row r="8505" spans="1:14" ht="78.75">
      <c r="A8505" s="6">
        <v>8504</v>
      </c>
      <c r="B8505" s="8" t="s">
        <v>30138</v>
      </c>
      <c r="C8505" s="9" t="s">
        <v>30239</v>
      </c>
      <c r="D8505" s="10" t="s">
        <v>3282</v>
      </c>
      <c r="E8505" s="11" t="s">
        <v>30240</v>
      </c>
      <c r="F8505" s="6">
        <v>329362</v>
      </c>
      <c r="G8505" s="6" t="s">
        <v>801</v>
      </c>
      <c r="H8505" s="16">
        <v>21319425.226</v>
      </c>
      <c r="I8505" s="12" t="s">
        <v>30237</v>
      </c>
      <c r="J8505" s="12">
        <v>44472</v>
      </c>
      <c r="K8505" s="15">
        <v>20184659</v>
      </c>
      <c r="L8505" s="13" t="s">
        <v>14</v>
      </c>
      <c r="M8505" s="7">
        <v>1</v>
      </c>
      <c r="N8505" s="14"/>
    </row>
    <row r="8506" spans="1:14" ht="126">
      <c r="A8506" s="6">
        <v>8505</v>
      </c>
      <c r="B8506" s="8" t="s">
        <v>30138</v>
      </c>
      <c r="C8506" s="9" t="s">
        <v>30241</v>
      </c>
      <c r="D8506" s="10" t="s">
        <v>926</v>
      </c>
      <c r="E8506" s="11" t="s">
        <v>30242</v>
      </c>
      <c r="F8506" s="6">
        <v>405388</v>
      </c>
      <c r="G8506" s="6" t="s">
        <v>7075</v>
      </c>
      <c r="H8506" s="16">
        <v>51527380.858000003</v>
      </c>
      <c r="I8506" s="12">
        <v>44169</v>
      </c>
      <c r="J8506" s="12" t="s">
        <v>30243</v>
      </c>
      <c r="K8506" s="15">
        <v>23000000</v>
      </c>
      <c r="L8506" s="13" t="s">
        <v>14</v>
      </c>
      <c r="M8506" s="7">
        <v>1</v>
      </c>
      <c r="N8506" s="14"/>
    </row>
    <row r="8507" spans="1:14" ht="78.75">
      <c r="A8507" s="6">
        <v>8506</v>
      </c>
      <c r="B8507" s="8" t="s">
        <v>30138</v>
      </c>
      <c r="C8507" s="9" t="s">
        <v>30244</v>
      </c>
      <c r="D8507" s="10" t="s">
        <v>3381</v>
      </c>
      <c r="E8507" s="11" t="s">
        <v>30245</v>
      </c>
      <c r="F8507" s="6">
        <v>531202</v>
      </c>
      <c r="G8507" s="6" t="s">
        <v>848</v>
      </c>
      <c r="H8507" s="16">
        <v>9197961.75</v>
      </c>
      <c r="I8507" s="12" t="s">
        <v>30246</v>
      </c>
      <c r="J8507" s="12" t="s">
        <v>5409</v>
      </c>
      <c r="K8507" s="15">
        <v>0</v>
      </c>
      <c r="L8507" s="13" t="s">
        <v>14</v>
      </c>
      <c r="M8507" s="7">
        <v>1</v>
      </c>
      <c r="N8507" s="14"/>
    </row>
    <row r="8508" spans="1:14" ht="94.5">
      <c r="A8508" s="6">
        <v>8507</v>
      </c>
      <c r="B8508" s="8" t="s">
        <v>30138</v>
      </c>
      <c r="C8508" s="9" t="s">
        <v>30247</v>
      </c>
      <c r="D8508" s="10" t="s">
        <v>30248</v>
      </c>
      <c r="E8508" s="11" t="s">
        <v>30249</v>
      </c>
      <c r="F8508" s="6">
        <v>557437</v>
      </c>
      <c r="G8508" s="6" t="s">
        <v>848</v>
      </c>
      <c r="H8508" s="16">
        <v>6742498.6500000004</v>
      </c>
      <c r="I8508" s="12" t="s">
        <v>28647</v>
      </c>
      <c r="J8508" s="12">
        <v>44477</v>
      </c>
      <c r="K8508" s="15">
        <v>0</v>
      </c>
      <c r="L8508" s="13" t="s">
        <v>14</v>
      </c>
      <c r="M8508" s="7">
        <v>1</v>
      </c>
      <c r="N8508" s="14"/>
    </row>
    <row r="8509" spans="1:14" ht="110.25">
      <c r="A8509" s="6">
        <v>8508</v>
      </c>
      <c r="B8509" s="8" t="s">
        <v>30138</v>
      </c>
      <c r="C8509" s="9" t="s">
        <v>30250</v>
      </c>
      <c r="D8509" s="10" t="s">
        <v>30251</v>
      </c>
      <c r="E8509" s="11" t="s">
        <v>30252</v>
      </c>
      <c r="F8509" s="6">
        <v>557447</v>
      </c>
      <c r="G8509" s="6" t="s">
        <v>848</v>
      </c>
      <c r="H8509" s="16">
        <v>4670689.25</v>
      </c>
      <c r="I8509" s="12" t="s">
        <v>5305</v>
      </c>
      <c r="J8509" s="12" t="s">
        <v>30253</v>
      </c>
      <c r="K8509" s="15">
        <v>0</v>
      </c>
      <c r="L8509" s="13" t="s">
        <v>14</v>
      </c>
      <c r="M8509" s="7">
        <v>1</v>
      </c>
      <c r="N8509" s="14"/>
    </row>
    <row r="8510" spans="1:14" ht="141.75">
      <c r="A8510" s="6">
        <v>8509</v>
      </c>
      <c r="B8510" s="8" t="s">
        <v>30138</v>
      </c>
      <c r="C8510" s="9" t="s">
        <v>30254</v>
      </c>
      <c r="D8510" s="10" t="s">
        <v>30255</v>
      </c>
      <c r="E8510" s="11" t="s">
        <v>30256</v>
      </c>
      <c r="F8510" s="6">
        <v>557450</v>
      </c>
      <c r="G8510" s="6" t="s">
        <v>848</v>
      </c>
      <c r="H8510" s="16">
        <v>6229729.5</v>
      </c>
      <c r="I8510" s="12">
        <v>44260</v>
      </c>
      <c r="J8510" s="12" t="s">
        <v>30253</v>
      </c>
      <c r="K8510" s="15">
        <v>2857219</v>
      </c>
      <c r="L8510" s="13" t="s">
        <v>14</v>
      </c>
      <c r="M8510" s="7">
        <v>1</v>
      </c>
      <c r="N8510" s="14"/>
    </row>
    <row r="8511" spans="1:14" ht="110.25">
      <c r="A8511" s="6">
        <v>8510</v>
      </c>
      <c r="B8511" s="8" t="s">
        <v>30138</v>
      </c>
      <c r="C8511" s="9" t="s">
        <v>30257</v>
      </c>
      <c r="D8511" s="10" t="s">
        <v>29466</v>
      </c>
      <c r="E8511" s="11" t="s">
        <v>30258</v>
      </c>
      <c r="F8511" s="6">
        <v>531932</v>
      </c>
      <c r="G8511" s="6" t="s">
        <v>875</v>
      </c>
      <c r="H8511" s="16">
        <v>8440884.9949999992</v>
      </c>
      <c r="I8511" s="12">
        <v>44503</v>
      </c>
      <c r="J8511" s="12">
        <v>44477</v>
      </c>
      <c r="K8511" s="15">
        <v>0</v>
      </c>
      <c r="L8511" s="13" t="s">
        <v>14</v>
      </c>
      <c r="M8511" s="7">
        <v>1</v>
      </c>
      <c r="N8511" s="14"/>
    </row>
    <row r="8512" spans="1:14" ht="110.25">
      <c r="A8512" s="6">
        <v>8511</v>
      </c>
      <c r="B8512" s="8" t="s">
        <v>30138</v>
      </c>
      <c r="C8512" s="9" t="s">
        <v>30259</v>
      </c>
      <c r="D8512" s="10" t="s">
        <v>30260</v>
      </c>
      <c r="E8512" s="11" t="s">
        <v>30261</v>
      </c>
      <c r="F8512" s="6">
        <v>531933</v>
      </c>
      <c r="G8512" s="6" t="s">
        <v>875</v>
      </c>
      <c r="H8512" s="16">
        <v>1700612.737</v>
      </c>
      <c r="I8512" s="12" t="s">
        <v>30246</v>
      </c>
      <c r="J8512" s="12" t="s">
        <v>30262</v>
      </c>
      <c r="K8512" s="15">
        <v>0</v>
      </c>
      <c r="L8512" s="13" t="s">
        <v>14</v>
      </c>
      <c r="M8512" s="7">
        <v>1</v>
      </c>
      <c r="N8512" s="14"/>
    </row>
    <row r="8513" spans="1:14" ht="141.75">
      <c r="A8513" s="6">
        <v>8512</v>
      </c>
      <c r="B8513" s="8" t="s">
        <v>30138</v>
      </c>
      <c r="C8513" s="9" t="s">
        <v>30263</v>
      </c>
      <c r="D8513" s="10" t="s">
        <v>30264</v>
      </c>
      <c r="E8513" s="11" t="s">
        <v>30265</v>
      </c>
      <c r="F8513" s="6">
        <v>531935</v>
      </c>
      <c r="G8513" s="6" t="s">
        <v>875</v>
      </c>
      <c r="H8513" s="16">
        <v>9173772.2520000003</v>
      </c>
      <c r="I8513" s="12" t="s">
        <v>30246</v>
      </c>
      <c r="J8513" s="12" t="s">
        <v>30262</v>
      </c>
      <c r="K8513" s="15">
        <v>4936000</v>
      </c>
      <c r="L8513" s="13" t="s">
        <v>14</v>
      </c>
      <c r="M8513" s="7">
        <v>1</v>
      </c>
      <c r="N8513" s="14"/>
    </row>
    <row r="8514" spans="1:14" ht="110.25">
      <c r="A8514" s="6">
        <v>8513</v>
      </c>
      <c r="B8514" s="8" t="s">
        <v>30138</v>
      </c>
      <c r="C8514" s="9" t="s">
        <v>30266</v>
      </c>
      <c r="D8514" s="10" t="s">
        <v>30267</v>
      </c>
      <c r="E8514" s="11" t="s">
        <v>30268</v>
      </c>
      <c r="F8514" s="6">
        <v>531936</v>
      </c>
      <c r="G8514" s="6" t="s">
        <v>875</v>
      </c>
      <c r="H8514" s="16">
        <v>2427956.2590000001</v>
      </c>
      <c r="I8514" s="12">
        <v>44503</v>
      </c>
      <c r="J8514" s="12">
        <v>44477</v>
      </c>
      <c r="K8514" s="15">
        <v>1433000</v>
      </c>
      <c r="L8514" s="13" t="s">
        <v>14</v>
      </c>
      <c r="M8514" s="7">
        <v>1</v>
      </c>
      <c r="N8514" s="14"/>
    </row>
    <row r="8515" spans="1:14" ht="78.75">
      <c r="A8515" s="6">
        <v>8514</v>
      </c>
      <c r="B8515" s="8" t="s">
        <v>30138</v>
      </c>
      <c r="C8515" s="9" t="s">
        <v>30269</v>
      </c>
      <c r="D8515" s="10" t="s">
        <v>30216</v>
      </c>
      <c r="E8515" s="11" t="s">
        <v>30270</v>
      </c>
      <c r="F8515" s="6">
        <v>531937</v>
      </c>
      <c r="G8515" s="6" t="s">
        <v>875</v>
      </c>
      <c r="H8515" s="16">
        <v>3914148.7889999999</v>
      </c>
      <c r="I8515" s="12" t="s">
        <v>30271</v>
      </c>
      <c r="J8515" s="12" t="s">
        <v>29480</v>
      </c>
      <c r="K8515" s="15">
        <v>0</v>
      </c>
      <c r="L8515" s="13" t="s">
        <v>14</v>
      </c>
      <c r="M8515" s="7">
        <v>1</v>
      </c>
      <c r="N8515" s="14"/>
    </row>
    <row r="8516" spans="1:14" ht="126">
      <c r="A8516" s="6">
        <v>8515</v>
      </c>
      <c r="B8516" s="8" t="s">
        <v>30138</v>
      </c>
      <c r="C8516" s="9" t="s">
        <v>30272</v>
      </c>
      <c r="D8516" s="10" t="s">
        <v>30273</v>
      </c>
      <c r="E8516" s="11" t="s">
        <v>30274</v>
      </c>
      <c r="F8516" s="6">
        <v>535039</v>
      </c>
      <c r="G8516" s="6" t="s">
        <v>875</v>
      </c>
      <c r="H8516" s="16">
        <v>9500142.5859999992</v>
      </c>
      <c r="I8516" s="12" t="s">
        <v>30271</v>
      </c>
      <c r="J8516" s="12" t="s">
        <v>29480</v>
      </c>
      <c r="K8516" s="15">
        <v>3000000</v>
      </c>
      <c r="L8516" s="13" t="s">
        <v>14</v>
      </c>
      <c r="M8516" s="7">
        <v>1</v>
      </c>
      <c r="N8516" s="14"/>
    </row>
    <row r="8517" spans="1:14" ht="126">
      <c r="A8517" s="6">
        <v>8516</v>
      </c>
      <c r="B8517" s="8" t="s">
        <v>30138</v>
      </c>
      <c r="C8517" s="9" t="s">
        <v>30275</v>
      </c>
      <c r="D8517" s="10" t="s">
        <v>30276</v>
      </c>
      <c r="E8517" s="11" t="s">
        <v>30277</v>
      </c>
      <c r="F8517" s="6">
        <v>531939</v>
      </c>
      <c r="G8517" s="6" t="s">
        <v>875</v>
      </c>
      <c r="H8517" s="16">
        <v>7659571.6409999998</v>
      </c>
      <c r="I8517" s="12">
        <v>44503</v>
      </c>
      <c r="J8517" s="12">
        <v>44477</v>
      </c>
      <c r="K8517" s="15">
        <v>4793000</v>
      </c>
      <c r="L8517" s="13" t="s">
        <v>14</v>
      </c>
      <c r="M8517" s="7">
        <v>1</v>
      </c>
      <c r="N8517" s="14"/>
    </row>
    <row r="8518" spans="1:14" ht="126">
      <c r="A8518" s="6">
        <v>8517</v>
      </c>
      <c r="B8518" s="8" t="s">
        <v>30138</v>
      </c>
      <c r="C8518" s="9" t="s">
        <v>30278</v>
      </c>
      <c r="D8518" s="10" t="s">
        <v>29286</v>
      </c>
      <c r="E8518" s="11" t="s">
        <v>30279</v>
      </c>
      <c r="F8518" s="6">
        <v>531941</v>
      </c>
      <c r="G8518" s="6" t="s">
        <v>875</v>
      </c>
      <c r="H8518" s="16">
        <v>6966930.3459999999</v>
      </c>
      <c r="I8518" s="12" t="s">
        <v>30271</v>
      </c>
      <c r="J8518" s="12" t="s">
        <v>29480</v>
      </c>
      <c r="K8518" s="15">
        <v>0</v>
      </c>
      <c r="L8518" s="13" t="s">
        <v>14</v>
      </c>
      <c r="M8518" s="7">
        <v>1</v>
      </c>
      <c r="N8518" s="14"/>
    </row>
    <row r="8519" spans="1:14" ht="126">
      <c r="A8519" s="6">
        <v>8518</v>
      </c>
      <c r="B8519" s="8" t="s">
        <v>30138</v>
      </c>
      <c r="C8519" s="9" t="s">
        <v>30280</v>
      </c>
      <c r="D8519" s="10" t="s">
        <v>30281</v>
      </c>
      <c r="E8519" s="11" t="s">
        <v>30282</v>
      </c>
      <c r="F8519" s="6">
        <v>531942</v>
      </c>
      <c r="G8519" s="6" t="s">
        <v>875</v>
      </c>
      <c r="H8519" s="16">
        <v>3435890.7829999998</v>
      </c>
      <c r="I8519" s="12">
        <v>44472</v>
      </c>
      <c r="J8519" s="12">
        <v>44447</v>
      </c>
      <c r="K8519" s="15">
        <v>2199000</v>
      </c>
      <c r="L8519" s="13" t="s">
        <v>14</v>
      </c>
      <c r="M8519" s="7">
        <v>1</v>
      </c>
      <c r="N8519" s="14"/>
    </row>
    <row r="8520" spans="1:14" ht="110.25">
      <c r="A8520" s="6">
        <v>8519</v>
      </c>
      <c r="B8520" s="8" t="s">
        <v>30138</v>
      </c>
      <c r="C8520" s="9" t="s">
        <v>30283</v>
      </c>
      <c r="D8520" s="10" t="s">
        <v>30284</v>
      </c>
      <c r="E8520" s="11" t="s">
        <v>30285</v>
      </c>
      <c r="F8520" s="6">
        <v>535194</v>
      </c>
      <c r="G8520" s="6" t="s">
        <v>875</v>
      </c>
      <c r="H8520" s="16">
        <v>17708069.350000001</v>
      </c>
      <c r="I8520" s="12" t="s">
        <v>30271</v>
      </c>
      <c r="J8520" s="12" t="s">
        <v>29480</v>
      </c>
      <c r="K8520" s="15">
        <v>0</v>
      </c>
      <c r="L8520" s="13" t="s">
        <v>14</v>
      </c>
      <c r="M8520" s="7">
        <v>1</v>
      </c>
      <c r="N8520" s="14"/>
    </row>
    <row r="8521" spans="1:14" ht="141.75">
      <c r="A8521" s="6">
        <v>8520</v>
      </c>
      <c r="B8521" s="8" t="s">
        <v>30138</v>
      </c>
      <c r="C8521" s="9" t="s">
        <v>30286</v>
      </c>
      <c r="D8521" s="10" t="s">
        <v>30287</v>
      </c>
      <c r="E8521" s="11" t="s">
        <v>30288</v>
      </c>
      <c r="F8521" s="6">
        <v>535195</v>
      </c>
      <c r="G8521" s="6" t="s">
        <v>875</v>
      </c>
      <c r="H8521" s="16">
        <v>2861514.95</v>
      </c>
      <c r="I8521" s="12" t="s">
        <v>30246</v>
      </c>
      <c r="J8521" s="12">
        <v>44263</v>
      </c>
      <c r="K8521" s="15">
        <v>0</v>
      </c>
      <c r="L8521" s="13" t="s">
        <v>14</v>
      </c>
      <c r="M8521" s="7">
        <v>1</v>
      </c>
      <c r="N8521" s="14"/>
    </row>
    <row r="8522" spans="1:14" ht="141.75">
      <c r="A8522" s="6">
        <v>8521</v>
      </c>
      <c r="B8522" s="8" t="s">
        <v>30138</v>
      </c>
      <c r="C8522" s="9" t="s">
        <v>30289</v>
      </c>
      <c r="D8522" s="10" t="s">
        <v>30290</v>
      </c>
      <c r="E8522" s="11" t="s">
        <v>30291</v>
      </c>
      <c r="F8522" s="6">
        <v>535196</v>
      </c>
      <c r="G8522" s="6" t="s">
        <v>875</v>
      </c>
      <c r="H8522" s="16">
        <v>3472150.25</v>
      </c>
      <c r="I8522" s="12" t="s">
        <v>30271</v>
      </c>
      <c r="J8522" s="12" t="s">
        <v>29480</v>
      </c>
      <c r="K8522" s="15">
        <v>1635000</v>
      </c>
      <c r="L8522" s="13" t="s">
        <v>14</v>
      </c>
      <c r="M8522" s="7">
        <v>1</v>
      </c>
      <c r="N8522" s="14"/>
    </row>
    <row r="8523" spans="1:14" ht="110.25">
      <c r="A8523" s="6">
        <v>8522</v>
      </c>
      <c r="B8523" s="8" t="s">
        <v>30138</v>
      </c>
      <c r="C8523" s="9" t="s">
        <v>30292</v>
      </c>
      <c r="D8523" s="10" t="s">
        <v>30293</v>
      </c>
      <c r="E8523" s="11" t="s">
        <v>30294</v>
      </c>
      <c r="F8523" s="6">
        <v>535197</v>
      </c>
      <c r="G8523" s="6" t="s">
        <v>875</v>
      </c>
      <c r="H8523" s="16">
        <v>4245531</v>
      </c>
      <c r="I8523" s="12" t="s">
        <v>30295</v>
      </c>
      <c r="J8523" s="12" t="s">
        <v>30243</v>
      </c>
      <c r="K8523" s="15">
        <v>0</v>
      </c>
      <c r="L8523" s="13" t="s">
        <v>14</v>
      </c>
      <c r="M8523" s="7">
        <v>1</v>
      </c>
      <c r="N8523" s="14"/>
    </row>
    <row r="8524" spans="1:14" ht="110.25">
      <c r="A8524" s="6">
        <v>8523</v>
      </c>
      <c r="B8524" s="8" t="s">
        <v>30138</v>
      </c>
      <c r="C8524" s="9" t="s">
        <v>30296</v>
      </c>
      <c r="D8524" s="10" t="s">
        <v>30297</v>
      </c>
      <c r="E8524" s="11" t="s">
        <v>30298</v>
      </c>
      <c r="F8524" s="6">
        <v>535198</v>
      </c>
      <c r="G8524" s="6" t="s">
        <v>875</v>
      </c>
      <c r="H8524" s="16">
        <v>5717615.8499999996</v>
      </c>
      <c r="I8524" s="12" t="s">
        <v>30246</v>
      </c>
      <c r="J8524" s="12" t="s">
        <v>30262</v>
      </c>
      <c r="K8524" s="15">
        <v>0</v>
      </c>
      <c r="L8524" s="13" t="s">
        <v>14</v>
      </c>
      <c r="M8524" s="7">
        <v>1</v>
      </c>
      <c r="N8524" s="14"/>
    </row>
    <row r="8525" spans="1:14" ht="94.5">
      <c r="A8525" s="6">
        <v>8524</v>
      </c>
      <c r="B8525" s="8" t="s">
        <v>30138</v>
      </c>
      <c r="C8525" s="9" t="s">
        <v>30299</v>
      </c>
      <c r="D8525" s="10" t="s">
        <v>30300</v>
      </c>
      <c r="E8525" s="11" t="s">
        <v>30301</v>
      </c>
      <c r="F8525" s="6">
        <v>553233</v>
      </c>
      <c r="G8525" s="6" t="s">
        <v>875</v>
      </c>
      <c r="H8525" s="16">
        <v>4037523.75</v>
      </c>
      <c r="I8525" s="12">
        <v>44232</v>
      </c>
      <c r="J8525" s="12">
        <v>44778</v>
      </c>
      <c r="K8525" s="15">
        <v>0</v>
      </c>
      <c r="L8525" s="13" t="s">
        <v>14</v>
      </c>
      <c r="M8525" s="7">
        <v>1</v>
      </c>
      <c r="N8525" s="14"/>
    </row>
    <row r="8526" spans="1:14" ht="94.5">
      <c r="A8526" s="6">
        <v>8525</v>
      </c>
      <c r="B8526" s="8" t="s">
        <v>30138</v>
      </c>
      <c r="C8526" s="9" t="s">
        <v>30302</v>
      </c>
      <c r="D8526" s="10" t="s">
        <v>30303</v>
      </c>
      <c r="E8526" s="11" t="s">
        <v>30304</v>
      </c>
      <c r="F8526" s="6">
        <v>553234</v>
      </c>
      <c r="G8526" s="6" t="s">
        <v>875</v>
      </c>
      <c r="H8526" s="16">
        <v>7096686.2000000002</v>
      </c>
      <c r="I8526" s="12">
        <v>44260</v>
      </c>
      <c r="J8526" s="12">
        <v>44809</v>
      </c>
      <c r="K8526" s="15">
        <v>0</v>
      </c>
      <c r="L8526" s="13" t="s">
        <v>14</v>
      </c>
      <c r="M8526" s="7">
        <v>1</v>
      </c>
      <c r="N8526" s="14"/>
    </row>
    <row r="8527" spans="1:14" ht="110.25">
      <c r="A8527" s="6">
        <v>8526</v>
      </c>
      <c r="B8527" s="8" t="s">
        <v>30138</v>
      </c>
      <c r="C8527" s="9" t="s">
        <v>30305</v>
      </c>
      <c r="D8527" s="10" t="s">
        <v>30306</v>
      </c>
      <c r="E8527" s="11" t="s">
        <v>30307</v>
      </c>
      <c r="F8527" s="6">
        <v>569049</v>
      </c>
      <c r="G8527" s="6" t="s">
        <v>875</v>
      </c>
      <c r="H8527" s="16">
        <v>10282166.35</v>
      </c>
      <c r="I8527" s="12" t="s">
        <v>29403</v>
      </c>
      <c r="J8527" s="12">
        <v>44626</v>
      </c>
      <c r="K8527" s="15">
        <v>0</v>
      </c>
      <c r="L8527" s="13" t="s">
        <v>14</v>
      </c>
      <c r="M8527" s="7">
        <v>1</v>
      </c>
      <c r="N8527" s="14"/>
    </row>
    <row r="8528" spans="1:14" ht="94.5">
      <c r="A8528" s="6">
        <v>8527</v>
      </c>
      <c r="B8528" s="8" t="s">
        <v>30138</v>
      </c>
      <c r="C8528" s="9" t="s">
        <v>30175</v>
      </c>
      <c r="D8528" s="10" t="s">
        <v>3368</v>
      </c>
      <c r="E8528" s="11" t="s">
        <v>30308</v>
      </c>
      <c r="F8528" s="6">
        <v>559773</v>
      </c>
      <c r="G8528" s="6" t="s">
        <v>30309</v>
      </c>
      <c r="H8528" s="16" t="s">
        <v>30310</v>
      </c>
      <c r="I8528" s="12">
        <v>44353</v>
      </c>
      <c r="J8528" s="12" t="s">
        <v>30311</v>
      </c>
      <c r="K8528" s="15" t="s">
        <v>30312</v>
      </c>
      <c r="L8528" s="13" t="s">
        <v>14</v>
      </c>
      <c r="M8528" s="7">
        <v>1</v>
      </c>
      <c r="N8528" s="14"/>
    </row>
    <row r="8529" spans="1:14" ht="78.75">
      <c r="A8529" s="6">
        <v>8528</v>
      </c>
      <c r="B8529" s="8" t="s">
        <v>30138</v>
      </c>
      <c r="C8529" s="9" t="s">
        <v>30197</v>
      </c>
      <c r="D8529" s="10" t="s">
        <v>30198</v>
      </c>
      <c r="E8529" s="11" t="s">
        <v>30313</v>
      </c>
      <c r="F8529" s="6">
        <v>559775</v>
      </c>
      <c r="G8529" s="6" t="s">
        <v>30309</v>
      </c>
      <c r="H8529" s="16" t="s">
        <v>30314</v>
      </c>
      <c r="I8529" s="12">
        <v>44261</v>
      </c>
      <c r="J8529" s="12" t="s">
        <v>30311</v>
      </c>
      <c r="K8529" s="15" t="s">
        <v>30315</v>
      </c>
      <c r="L8529" s="13" t="s">
        <v>14</v>
      </c>
      <c r="M8529" s="7">
        <v>1</v>
      </c>
      <c r="N8529" s="14"/>
    </row>
    <row r="8530" spans="1:14" ht="94.5">
      <c r="A8530" s="6">
        <v>8529</v>
      </c>
      <c r="B8530" s="8" t="s">
        <v>30138</v>
      </c>
      <c r="C8530" s="9" t="s">
        <v>30197</v>
      </c>
      <c r="D8530" s="10" t="s">
        <v>30198</v>
      </c>
      <c r="E8530" s="11" t="s">
        <v>30316</v>
      </c>
      <c r="F8530" s="6">
        <v>559776</v>
      </c>
      <c r="G8530" s="6" t="s">
        <v>30309</v>
      </c>
      <c r="H8530" s="16" t="s">
        <v>30317</v>
      </c>
      <c r="I8530" s="12">
        <v>44261</v>
      </c>
      <c r="J8530" s="12">
        <v>44840</v>
      </c>
      <c r="K8530" s="15" t="s">
        <v>30318</v>
      </c>
      <c r="L8530" s="13" t="s">
        <v>14</v>
      </c>
      <c r="M8530" s="7">
        <v>1</v>
      </c>
      <c r="N8530" s="14"/>
    </row>
    <row r="8531" spans="1:14" ht="63">
      <c r="A8531" s="6">
        <v>8530</v>
      </c>
      <c r="B8531" s="8" t="s">
        <v>12444</v>
      </c>
      <c r="C8531" s="9" t="s">
        <v>12445</v>
      </c>
      <c r="D8531" s="10" t="s">
        <v>12446</v>
      </c>
      <c r="E8531" s="11" t="s">
        <v>12447</v>
      </c>
      <c r="F8531" s="6">
        <v>483951</v>
      </c>
      <c r="G8531" s="6" t="s">
        <v>12448</v>
      </c>
      <c r="H8531" s="16">
        <v>1462626.65</v>
      </c>
      <c r="I8531" s="12">
        <v>43872</v>
      </c>
      <c r="J8531" s="12" t="s">
        <v>12449</v>
      </c>
      <c r="K8531" s="15">
        <v>1461775</v>
      </c>
      <c r="L8531" s="13" t="s">
        <v>14</v>
      </c>
      <c r="M8531" s="7">
        <v>1</v>
      </c>
      <c r="N8531" s="14"/>
    </row>
    <row r="8532" spans="1:14" ht="47.25">
      <c r="A8532" s="6">
        <v>8531</v>
      </c>
      <c r="B8532" s="8" t="s">
        <v>12444</v>
      </c>
      <c r="C8532" s="9" t="s">
        <v>12450</v>
      </c>
      <c r="D8532" s="10" t="s">
        <v>12451</v>
      </c>
      <c r="E8532" s="11" t="s">
        <v>12452</v>
      </c>
      <c r="F8532" s="6" t="s">
        <v>12453</v>
      </c>
      <c r="G8532" s="6" t="s">
        <v>12448</v>
      </c>
      <c r="H8532" s="16">
        <v>1644050</v>
      </c>
      <c r="I8532" s="12" t="s">
        <v>10261</v>
      </c>
      <c r="J8532" s="12" t="s">
        <v>8198</v>
      </c>
      <c r="K8532" s="15">
        <v>1644049</v>
      </c>
      <c r="L8532" s="13" t="s">
        <v>14</v>
      </c>
      <c r="M8532" s="7">
        <v>1</v>
      </c>
      <c r="N8532" s="14"/>
    </row>
    <row r="8533" spans="1:14" ht="63">
      <c r="A8533" s="6">
        <v>8532</v>
      </c>
      <c r="B8533" s="8" t="s">
        <v>12444</v>
      </c>
      <c r="C8533" s="9" t="s">
        <v>12454</v>
      </c>
      <c r="D8533" s="10" t="s">
        <v>12455</v>
      </c>
      <c r="E8533" s="11" t="s">
        <v>12456</v>
      </c>
      <c r="F8533" s="6" t="s">
        <v>12457</v>
      </c>
      <c r="G8533" s="6" t="s">
        <v>12448</v>
      </c>
      <c r="H8533" s="16">
        <v>9821556.9499999993</v>
      </c>
      <c r="I8533" s="12">
        <v>43962</v>
      </c>
      <c r="J8533" s="12">
        <v>44236</v>
      </c>
      <c r="K8533" s="15">
        <v>9821557</v>
      </c>
      <c r="L8533" s="13" t="s">
        <v>14</v>
      </c>
      <c r="M8533" s="7">
        <v>1</v>
      </c>
      <c r="N8533" s="14"/>
    </row>
    <row r="8534" spans="1:14" ht="47.25">
      <c r="A8534" s="6">
        <v>8533</v>
      </c>
      <c r="B8534" s="8" t="s">
        <v>12444</v>
      </c>
      <c r="C8534" s="9" t="s">
        <v>12458</v>
      </c>
      <c r="D8534" s="10" t="s">
        <v>12459</v>
      </c>
      <c r="E8534" s="11" t="s">
        <v>12460</v>
      </c>
      <c r="F8534" s="6">
        <v>496224</v>
      </c>
      <c r="G8534" s="6" t="s">
        <v>12448</v>
      </c>
      <c r="H8534" s="16">
        <v>13912602.24</v>
      </c>
      <c r="I8534" s="12" t="s">
        <v>11310</v>
      </c>
      <c r="J8534" s="12" t="s">
        <v>267</v>
      </c>
      <c r="K8534" s="15">
        <v>5458000</v>
      </c>
      <c r="L8534" s="13" t="s">
        <v>14</v>
      </c>
      <c r="M8534" s="7">
        <v>1</v>
      </c>
      <c r="N8534" s="14"/>
    </row>
    <row r="8535" spans="1:14" ht="78.75">
      <c r="A8535" s="6">
        <v>8534</v>
      </c>
      <c r="B8535" s="8" t="s">
        <v>12444</v>
      </c>
      <c r="C8535" s="9" t="s">
        <v>12461</v>
      </c>
      <c r="D8535" s="10" t="s">
        <v>12462</v>
      </c>
      <c r="E8535" s="11" t="s">
        <v>12463</v>
      </c>
      <c r="F8535" s="6">
        <v>496221</v>
      </c>
      <c r="G8535" s="6" t="s">
        <v>12448</v>
      </c>
      <c r="H8535" s="16">
        <v>6320739.5</v>
      </c>
      <c r="I8535" s="12">
        <v>44054</v>
      </c>
      <c r="J8535" s="12">
        <v>44209</v>
      </c>
      <c r="K8535" s="15">
        <v>6318827</v>
      </c>
      <c r="L8535" s="13" t="s">
        <v>14</v>
      </c>
      <c r="M8535" s="7">
        <v>1</v>
      </c>
      <c r="N8535" s="14"/>
    </row>
    <row r="8536" spans="1:14" ht="47.25">
      <c r="A8536" s="6">
        <v>8535</v>
      </c>
      <c r="B8536" s="8" t="s">
        <v>12444</v>
      </c>
      <c r="C8536" s="9" t="s">
        <v>12464</v>
      </c>
      <c r="D8536" s="10" t="s">
        <v>12465</v>
      </c>
      <c r="E8536" s="11" t="s">
        <v>12466</v>
      </c>
      <c r="F8536" s="6">
        <v>496222</v>
      </c>
      <c r="G8536" s="6" t="s">
        <v>12448</v>
      </c>
      <c r="H8536" s="16">
        <v>4996278</v>
      </c>
      <c r="I8536" s="12">
        <v>44176</v>
      </c>
      <c r="J8536" s="12" t="s">
        <v>12467</v>
      </c>
      <c r="K8536" s="15">
        <v>4995155</v>
      </c>
      <c r="L8536" s="13" t="s">
        <v>14</v>
      </c>
      <c r="M8536" s="7">
        <v>1</v>
      </c>
      <c r="N8536" s="14"/>
    </row>
    <row r="8537" spans="1:14" ht="47.25">
      <c r="A8537" s="6">
        <v>8536</v>
      </c>
      <c r="B8537" s="8" t="s">
        <v>12444</v>
      </c>
      <c r="C8537" s="9" t="s">
        <v>12468</v>
      </c>
      <c r="D8537" s="10" t="s">
        <v>12469</v>
      </c>
      <c r="E8537" s="11" t="s">
        <v>12470</v>
      </c>
      <c r="F8537" s="6" t="s">
        <v>12471</v>
      </c>
      <c r="G8537" s="6" t="s">
        <v>12448</v>
      </c>
      <c r="H8537" s="16">
        <v>4535299.05</v>
      </c>
      <c r="I8537" s="12">
        <v>43841</v>
      </c>
      <c r="J8537" s="12">
        <v>44206</v>
      </c>
      <c r="K8537" s="15">
        <v>4535299</v>
      </c>
      <c r="L8537" s="13" t="s">
        <v>14</v>
      </c>
      <c r="M8537" s="7">
        <v>1</v>
      </c>
      <c r="N8537" s="14"/>
    </row>
    <row r="8538" spans="1:14" ht="47.25">
      <c r="A8538" s="6">
        <v>8537</v>
      </c>
      <c r="B8538" s="8" t="s">
        <v>12444</v>
      </c>
      <c r="C8538" s="9" t="s">
        <v>12472</v>
      </c>
      <c r="D8538" s="10" t="s">
        <v>12473</v>
      </c>
      <c r="E8538" s="11" t="s">
        <v>12474</v>
      </c>
      <c r="F8538" s="6" t="s">
        <v>12475</v>
      </c>
      <c r="G8538" s="6" t="s">
        <v>12448</v>
      </c>
      <c r="H8538" s="16">
        <v>4314312.8999999994</v>
      </c>
      <c r="I8538" s="12">
        <v>43962</v>
      </c>
      <c r="J8538" s="12">
        <v>44206</v>
      </c>
      <c r="K8538" s="15">
        <v>4313424</v>
      </c>
      <c r="L8538" s="13" t="s">
        <v>14</v>
      </c>
      <c r="M8538" s="7">
        <v>1</v>
      </c>
      <c r="N8538" s="14"/>
    </row>
    <row r="8539" spans="1:14" ht="63">
      <c r="A8539" s="6">
        <v>8538</v>
      </c>
      <c r="B8539" s="8" t="s">
        <v>12444</v>
      </c>
      <c r="C8539" s="9" t="s">
        <v>12476</v>
      </c>
      <c r="D8539" s="10" t="s">
        <v>12477</v>
      </c>
      <c r="E8539" s="11" t="s">
        <v>12478</v>
      </c>
      <c r="F8539" s="6">
        <v>496230</v>
      </c>
      <c r="G8539" s="6" t="s">
        <v>12448</v>
      </c>
      <c r="H8539" s="16">
        <v>4306821.2</v>
      </c>
      <c r="I8539" s="12">
        <v>43962</v>
      </c>
      <c r="J8539" s="12" t="s">
        <v>12479</v>
      </c>
      <c r="K8539" s="15">
        <v>4305780</v>
      </c>
      <c r="L8539" s="13" t="s">
        <v>14</v>
      </c>
      <c r="M8539" s="7">
        <v>1</v>
      </c>
      <c r="N8539" s="14"/>
    </row>
    <row r="8540" spans="1:14" ht="47.25">
      <c r="A8540" s="6">
        <v>8539</v>
      </c>
      <c r="B8540" s="8" t="s">
        <v>12444</v>
      </c>
      <c r="C8540" s="9" t="s">
        <v>12480</v>
      </c>
      <c r="D8540" s="10" t="s">
        <v>12481</v>
      </c>
      <c r="E8540" s="11" t="s">
        <v>12482</v>
      </c>
      <c r="F8540" s="6">
        <v>496231</v>
      </c>
      <c r="G8540" s="6" t="s">
        <v>12448</v>
      </c>
      <c r="H8540" s="16">
        <v>1118788.3999999999</v>
      </c>
      <c r="I8540" s="12">
        <v>44115</v>
      </c>
      <c r="J8540" s="12" t="s">
        <v>705</v>
      </c>
      <c r="K8540" s="15">
        <v>1074938</v>
      </c>
      <c r="L8540" s="13" t="s">
        <v>14</v>
      </c>
      <c r="M8540" s="7">
        <v>1</v>
      </c>
      <c r="N8540" s="14"/>
    </row>
    <row r="8541" spans="1:14" ht="63">
      <c r="A8541" s="6">
        <v>8540</v>
      </c>
      <c r="B8541" s="8" t="s">
        <v>12444</v>
      </c>
      <c r="C8541" s="9" t="s">
        <v>12483</v>
      </c>
      <c r="D8541" s="10" t="s">
        <v>12484</v>
      </c>
      <c r="E8541" s="11" t="s">
        <v>12485</v>
      </c>
      <c r="F8541" s="6" t="s">
        <v>12486</v>
      </c>
      <c r="G8541" s="6" t="s">
        <v>12448</v>
      </c>
      <c r="H8541" s="16">
        <v>3474072.0999999996</v>
      </c>
      <c r="I8541" s="12" t="s">
        <v>704</v>
      </c>
      <c r="J8541" s="12">
        <v>44216</v>
      </c>
      <c r="K8541" s="15">
        <v>3473025</v>
      </c>
      <c r="L8541" s="13" t="s">
        <v>14</v>
      </c>
      <c r="M8541" s="7">
        <v>1</v>
      </c>
      <c r="N8541" s="14"/>
    </row>
    <row r="8542" spans="1:14" ht="47.25">
      <c r="A8542" s="6">
        <v>8541</v>
      </c>
      <c r="B8542" s="8" t="s">
        <v>12444</v>
      </c>
      <c r="C8542" s="9" t="s">
        <v>12487</v>
      </c>
      <c r="D8542" s="10" t="s">
        <v>7006</v>
      </c>
      <c r="E8542" s="11" t="s">
        <v>12488</v>
      </c>
      <c r="F8542" s="6">
        <v>377244</v>
      </c>
      <c r="G8542" s="6" t="s">
        <v>12448</v>
      </c>
      <c r="H8542" s="16">
        <v>15931717</v>
      </c>
      <c r="I8542" s="12" t="s">
        <v>10544</v>
      </c>
      <c r="J8542" s="12" t="s">
        <v>647</v>
      </c>
      <c r="K8542" s="15">
        <v>15931716</v>
      </c>
      <c r="L8542" s="13" t="s">
        <v>14</v>
      </c>
      <c r="M8542" s="7">
        <v>1</v>
      </c>
      <c r="N8542" s="14"/>
    </row>
    <row r="8543" spans="1:14" ht="63">
      <c r="A8543" s="6">
        <v>8542</v>
      </c>
      <c r="B8543" s="8" t="s">
        <v>12444</v>
      </c>
      <c r="C8543" s="9" t="s">
        <v>12489</v>
      </c>
      <c r="D8543" s="10" t="s">
        <v>12490</v>
      </c>
      <c r="E8543" s="11" t="s">
        <v>12491</v>
      </c>
      <c r="F8543" s="6">
        <v>495933</v>
      </c>
      <c r="G8543" s="6" t="s">
        <v>12448</v>
      </c>
      <c r="H8543" s="16">
        <v>14921201.300000001</v>
      </c>
      <c r="I8543" s="12" t="s">
        <v>11415</v>
      </c>
      <c r="J8543" s="12" t="s">
        <v>267</v>
      </c>
      <c r="K8543" s="15">
        <v>14920000</v>
      </c>
      <c r="L8543" s="13" t="s">
        <v>70</v>
      </c>
      <c r="M8543" s="7">
        <v>1</v>
      </c>
      <c r="N8543" s="14"/>
    </row>
    <row r="8544" spans="1:14" ht="47.25">
      <c r="A8544" s="6">
        <v>8543</v>
      </c>
      <c r="B8544" s="8" t="s">
        <v>12444</v>
      </c>
      <c r="C8544" s="9" t="s">
        <v>12492</v>
      </c>
      <c r="D8544" s="10" t="s">
        <v>12493</v>
      </c>
      <c r="E8544" s="11" t="s">
        <v>12491</v>
      </c>
      <c r="F8544" s="6">
        <v>495933</v>
      </c>
      <c r="G8544" s="6" t="s">
        <v>12448</v>
      </c>
      <c r="H8544" s="16">
        <v>14921201.300000001</v>
      </c>
      <c r="I8544" s="12" t="s">
        <v>11415</v>
      </c>
      <c r="J8544" s="12" t="s">
        <v>267</v>
      </c>
      <c r="K8544" s="15">
        <v>14920000</v>
      </c>
      <c r="L8544" s="13" t="s">
        <v>70</v>
      </c>
      <c r="M8544" s="7">
        <v>0.4</v>
      </c>
      <c r="N8544" s="14"/>
    </row>
    <row r="8545" spans="1:14" ht="47.25">
      <c r="A8545" s="6">
        <v>8544</v>
      </c>
      <c r="B8545" s="8" t="s">
        <v>12444</v>
      </c>
      <c r="C8545" s="9" t="s">
        <v>12494</v>
      </c>
      <c r="D8545" s="10" t="s">
        <v>12495</v>
      </c>
      <c r="E8545" s="11" t="s">
        <v>12491</v>
      </c>
      <c r="F8545" s="6">
        <v>495933</v>
      </c>
      <c r="G8545" s="6" t="s">
        <v>12448</v>
      </c>
      <c r="H8545" s="16">
        <v>14921201.300000001</v>
      </c>
      <c r="I8545" s="12" t="s">
        <v>11415</v>
      </c>
      <c r="J8545" s="12" t="s">
        <v>267</v>
      </c>
      <c r="K8545" s="15">
        <v>14920000</v>
      </c>
      <c r="L8545" s="13" t="s">
        <v>70</v>
      </c>
      <c r="M8545" s="7">
        <v>0.3</v>
      </c>
      <c r="N8545" s="14"/>
    </row>
    <row r="8546" spans="1:14" ht="63">
      <c r="A8546" s="6">
        <v>8545</v>
      </c>
      <c r="B8546" s="8" t="s">
        <v>12444</v>
      </c>
      <c r="C8546" s="9" t="s">
        <v>12496</v>
      </c>
      <c r="D8546" s="10" t="s">
        <v>12497</v>
      </c>
      <c r="E8546" s="11" t="s">
        <v>12491</v>
      </c>
      <c r="F8546" s="6">
        <v>495933</v>
      </c>
      <c r="G8546" s="6" t="s">
        <v>12448</v>
      </c>
      <c r="H8546" s="16">
        <v>14921201.300000001</v>
      </c>
      <c r="I8546" s="12" t="s">
        <v>11415</v>
      </c>
      <c r="J8546" s="12" t="s">
        <v>267</v>
      </c>
      <c r="K8546" s="15">
        <v>14920000</v>
      </c>
      <c r="L8546" s="13" t="s">
        <v>70</v>
      </c>
      <c r="M8546" s="7">
        <v>0.3</v>
      </c>
      <c r="N8546" s="14"/>
    </row>
    <row r="8547" spans="1:14" ht="94.5">
      <c r="A8547" s="6">
        <v>8546</v>
      </c>
      <c r="B8547" s="8" t="s">
        <v>12444</v>
      </c>
      <c r="C8547" s="9" t="s">
        <v>12498</v>
      </c>
      <c r="D8547" s="10" t="s">
        <v>12499</v>
      </c>
      <c r="E8547" s="11" t="s">
        <v>12500</v>
      </c>
      <c r="F8547" s="6">
        <v>495934</v>
      </c>
      <c r="G8547" s="6" t="s">
        <v>12448</v>
      </c>
      <c r="H8547" s="16">
        <v>7188556.9000000004</v>
      </c>
      <c r="I8547" s="12">
        <v>44054</v>
      </c>
      <c r="J8547" s="12" t="s">
        <v>5063</v>
      </c>
      <c r="K8547" s="15">
        <v>7149614</v>
      </c>
      <c r="L8547" s="13" t="s">
        <v>14</v>
      </c>
      <c r="M8547" s="7">
        <v>1</v>
      </c>
      <c r="N8547" s="14"/>
    </row>
    <row r="8548" spans="1:14" ht="63">
      <c r="A8548" s="6">
        <v>8547</v>
      </c>
      <c r="B8548" s="8" t="s">
        <v>12444</v>
      </c>
      <c r="C8548" s="9" t="s">
        <v>12501</v>
      </c>
      <c r="D8548" s="10" t="s">
        <v>12502</v>
      </c>
      <c r="E8548" s="11" t="s">
        <v>12503</v>
      </c>
      <c r="F8548" s="6" t="s">
        <v>12504</v>
      </c>
      <c r="G8548" s="6" t="s">
        <v>12448</v>
      </c>
      <c r="H8548" s="16">
        <v>4479096.0999999996</v>
      </c>
      <c r="I8548" s="12">
        <v>44115</v>
      </c>
      <c r="J8548" s="12">
        <v>44211</v>
      </c>
      <c r="K8548" s="15">
        <v>4467328</v>
      </c>
      <c r="L8548" s="13" t="s">
        <v>14</v>
      </c>
      <c r="M8548" s="7">
        <v>1</v>
      </c>
      <c r="N8548" s="14"/>
    </row>
    <row r="8549" spans="1:14" ht="47.25">
      <c r="A8549" s="6">
        <v>8548</v>
      </c>
      <c r="B8549" s="8" t="s">
        <v>12444</v>
      </c>
      <c r="C8549" s="9" t="s">
        <v>12505</v>
      </c>
      <c r="D8549" s="10" t="s">
        <v>12506</v>
      </c>
      <c r="E8549" s="11" t="s">
        <v>12507</v>
      </c>
      <c r="F8549" s="6">
        <v>495935</v>
      </c>
      <c r="G8549" s="6" t="s">
        <v>12448</v>
      </c>
      <c r="H8549" s="16">
        <v>1467752.85</v>
      </c>
      <c r="I8549" s="12">
        <v>43962</v>
      </c>
      <c r="J8549" s="12">
        <v>44206</v>
      </c>
      <c r="K8549" s="15">
        <v>1467750</v>
      </c>
      <c r="L8549" s="13" t="s">
        <v>14</v>
      </c>
      <c r="M8549" s="7">
        <v>1</v>
      </c>
      <c r="N8549" s="14"/>
    </row>
    <row r="8550" spans="1:14" ht="47.25">
      <c r="A8550" s="6">
        <v>8549</v>
      </c>
      <c r="B8550" s="8" t="s">
        <v>12444</v>
      </c>
      <c r="C8550" s="9" t="s">
        <v>12508</v>
      </c>
      <c r="D8550" s="10" t="s">
        <v>12509</v>
      </c>
      <c r="E8550" s="11" t="s">
        <v>12510</v>
      </c>
      <c r="F8550" s="6" t="s">
        <v>12511</v>
      </c>
      <c r="G8550" s="6" t="s">
        <v>12448</v>
      </c>
      <c r="H8550" s="16">
        <v>1978301.8499999999</v>
      </c>
      <c r="I8550" s="12">
        <v>44085</v>
      </c>
      <c r="J8550" s="12">
        <v>44210</v>
      </c>
      <c r="K8550" s="15">
        <v>1977536</v>
      </c>
      <c r="L8550" s="13" t="s">
        <v>14</v>
      </c>
      <c r="M8550" s="7">
        <v>1</v>
      </c>
      <c r="N8550" s="14"/>
    </row>
    <row r="8551" spans="1:14" ht="47.25">
      <c r="A8551" s="6">
        <v>8550</v>
      </c>
      <c r="B8551" s="8" t="s">
        <v>12444</v>
      </c>
      <c r="C8551" s="9" t="s">
        <v>12512</v>
      </c>
      <c r="D8551" s="10" t="s">
        <v>12513</v>
      </c>
      <c r="E8551" s="11" t="s">
        <v>12514</v>
      </c>
      <c r="F8551" s="6">
        <v>495938</v>
      </c>
      <c r="G8551" s="6" t="s">
        <v>12448</v>
      </c>
      <c r="H8551" s="16">
        <v>2292569.4500000002</v>
      </c>
      <c r="I8551" s="12" t="s">
        <v>12515</v>
      </c>
      <c r="J8551" s="12">
        <v>44220</v>
      </c>
      <c r="K8551" s="15">
        <v>2292417</v>
      </c>
      <c r="L8551" s="13" t="s">
        <v>14</v>
      </c>
      <c r="M8551" s="7">
        <v>1</v>
      </c>
      <c r="N8551" s="14"/>
    </row>
    <row r="8552" spans="1:14" ht="47.25">
      <c r="A8552" s="6">
        <v>8551</v>
      </c>
      <c r="B8552" s="8" t="s">
        <v>12444</v>
      </c>
      <c r="C8552" s="9" t="s">
        <v>12516</v>
      </c>
      <c r="D8552" s="10" t="s">
        <v>12517</v>
      </c>
      <c r="E8552" s="11" t="s">
        <v>12518</v>
      </c>
      <c r="F8552" s="6" t="s">
        <v>12519</v>
      </c>
      <c r="G8552" s="6" t="s">
        <v>12448</v>
      </c>
      <c r="H8552" s="16">
        <v>2667334</v>
      </c>
      <c r="I8552" s="12">
        <v>44115</v>
      </c>
      <c r="J8552" s="12">
        <v>44211</v>
      </c>
      <c r="K8552" s="15">
        <v>2667325</v>
      </c>
      <c r="L8552" s="13" t="s">
        <v>14</v>
      </c>
      <c r="M8552" s="7">
        <v>1</v>
      </c>
      <c r="N8552" s="14"/>
    </row>
    <row r="8553" spans="1:14" ht="63">
      <c r="A8553" s="6">
        <v>8552</v>
      </c>
      <c r="B8553" s="8" t="s">
        <v>12444</v>
      </c>
      <c r="C8553" s="9" t="s">
        <v>12520</v>
      </c>
      <c r="D8553" s="10" t="s">
        <v>12521</v>
      </c>
      <c r="E8553" s="11" t="s">
        <v>12522</v>
      </c>
      <c r="F8553" s="6">
        <v>495940</v>
      </c>
      <c r="G8553" s="6" t="s">
        <v>12448</v>
      </c>
      <c r="H8553" s="16">
        <v>2813608.45</v>
      </c>
      <c r="I8553" s="12">
        <v>43962</v>
      </c>
      <c r="J8553" s="12">
        <v>44206</v>
      </c>
      <c r="K8553" s="15">
        <v>2620724</v>
      </c>
      <c r="L8553" s="13" t="s">
        <v>14</v>
      </c>
      <c r="M8553" s="7">
        <v>1</v>
      </c>
      <c r="N8553" s="14"/>
    </row>
    <row r="8554" spans="1:14" ht="47.25">
      <c r="A8554" s="6">
        <v>8553</v>
      </c>
      <c r="B8554" s="8" t="s">
        <v>12444</v>
      </c>
      <c r="C8554" s="9" t="s">
        <v>12523</v>
      </c>
      <c r="D8554" s="10" t="s">
        <v>12495</v>
      </c>
      <c r="E8554" s="11" t="s">
        <v>12524</v>
      </c>
      <c r="F8554" s="6">
        <v>495941</v>
      </c>
      <c r="G8554" s="6" t="s">
        <v>12448</v>
      </c>
      <c r="H8554" s="16">
        <v>2574053.5</v>
      </c>
      <c r="I8554" s="12" t="s">
        <v>11310</v>
      </c>
      <c r="J8554" s="12" t="s">
        <v>3022</v>
      </c>
      <c r="K8554" s="15">
        <v>2547660</v>
      </c>
      <c r="L8554" s="13" t="s">
        <v>14</v>
      </c>
      <c r="M8554" s="7">
        <v>1</v>
      </c>
      <c r="N8554" s="14"/>
    </row>
    <row r="8555" spans="1:14" ht="63">
      <c r="A8555" s="6">
        <v>8554</v>
      </c>
      <c r="B8555" s="8" t="s">
        <v>12444</v>
      </c>
      <c r="C8555" s="9" t="s">
        <v>12525</v>
      </c>
      <c r="D8555" s="10" t="s">
        <v>12526</v>
      </c>
      <c r="E8555" s="11" t="s">
        <v>12527</v>
      </c>
      <c r="F8555" s="6" t="s">
        <v>12528</v>
      </c>
      <c r="G8555" s="6" t="s">
        <v>12448</v>
      </c>
      <c r="H8555" s="16">
        <v>2706435.05</v>
      </c>
      <c r="I8555" s="12">
        <v>43956</v>
      </c>
      <c r="J8555" s="12">
        <v>44206</v>
      </c>
      <c r="K8555" s="15">
        <v>2706313</v>
      </c>
      <c r="L8555" s="13" t="s">
        <v>14</v>
      </c>
      <c r="M8555" s="7">
        <v>1</v>
      </c>
      <c r="N8555" s="14"/>
    </row>
    <row r="8556" spans="1:14" ht="47.25">
      <c r="A8556" s="6">
        <v>8555</v>
      </c>
      <c r="B8556" s="8" t="s">
        <v>12444</v>
      </c>
      <c r="C8556" s="9" t="s">
        <v>12529</v>
      </c>
      <c r="D8556" s="10" t="s">
        <v>12530</v>
      </c>
      <c r="E8556" s="11" t="s">
        <v>12531</v>
      </c>
      <c r="F8556" s="6" t="s">
        <v>12532</v>
      </c>
      <c r="G8556" s="6" t="s">
        <v>12448</v>
      </c>
      <c r="H8556" s="16">
        <v>3912112.3499999996</v>
      </c>
      <c r="I8556" s="12">
        <v>44115</v>
      </c>
      <c r="J8556" s="12">
        <v>44211</v>
      </c>
      <c r="K8556" s="15">
        <v>3882055</v>
      </c>
      <c r="L8556" s="13" t="s">
        <v>14</v>
      </c>
      <c r="M8556" s="7">
        <v>1</v>
      </c>
      <c r="N8556" s="14"/>
    </row>
    <row r="8557" spans="1:14" ht="47.25">
      <c r="A8557" s="6">
        <v>8556</v>
      </c>
      <c r="B8557" s="8" t="s">
        <v>12444</v>
      </c>
      <c r="C8557" s="9" t="s">
        <v>12533</v>
      </c>
      <c r="D8557" s="10" t="s">
        <v>12534</v>
      </c>
      <c r="E8557" s="11" t="s">
        <v>12535</v>
      </c>
      <c r="F8557" s="6">
        <v>495944</v>
      </c>
      <c r="G8557" s="6" t="s">
        <v>12448</v>
      </c>
      <c r="H8557" s="16">
        <v>4562046.3</v>
      </c>
      <c r="I8557" s="12">
        <v>44115</v>
      </c>
      <c r="J8557" s="12" t="s">
        <v>705</v>
      </c>
      <c r="K8557" s="15">
        <v>4457471</v>
      </c>
      <c r="L8557" s="13" t="s">
        <v>14</v>
      </c>
      <c r="M8557" s="7">
        <v>1</v>
      </c>
      <c r="N8557" s="14"/>
    </row>
    <row r="8558" spans="1:14" ht="47.25">
      <c r="A8558" s="6">
        <v>8557</v>
      </c>
      <c r="B8558" s="8" t="s">
        <v>12444</v>
      </c>
      <c r="C8558" s="9" t="s">
        <v>12536</v>
      </c>
      <c r="D8558" s="10" t="s">
        <v>12537</v>
      </c>
      <c r="E8558" s="11" t="s">
        <v>12538</v>
      </c>
      <c r="F8558" s="6">
        <v>495945</v>
      </c>
      <c r="G8558" s="6" t="s">
        <v>12448</v>
      </c>
      <c r="H8558" s="16">
        <v>16150637</v>
      </c>
      <c r="I8558" s="12" t="s">
        <v>4662</v>
      </c>
      <c r="J8558" s="12" t="s">
        <v>12539</v>
      </c>
      <c r="K8558" s="15">
        <v>16148757</v>
      </c>
      <c r="L8558" s="13" t="s">
        <v>70</v>
      </c>
      <c r="M8558" s="7">
        <v>1</v>
      </c>
      <c r="N8558" s="14"/>
    </row>
    <row r="8559" spans="1:14" ht="63">
      <c r="A8559" s="6">
        <v>8558</v>
      </c>
      <c r="B8559" s="8" t="s">
        <v>12444</v>
      </c>
      <c r="C8559" s="9" t="s">
        <v>12540</v>
      </c>
      <c r="D8559" s="10" t="s">
        <v>12541</v>
      </c>
      <c r="E8559" s="11" t="s">
        <v>12538</v>
      </c>
      <c r="F8559" s="6">
        <v>495945</v>
      </c>
      <c r="G8559" s="6" t="s">
        <v>12448</v>
      </c>
      <c r="H8559" s="16">
        <v>16150637</v>
      </c>
      <c r="I8559" s="12" t="s">
        <v>4662</v>
      </c>
      <c r="J8559" s="12" t="s">
        <v>12539</v>
      </c>
      <c r="K8559" s="15">
        <v>16148757</v>
      </c>
      <c r="L8559" s="13" t="s">
        <v>70</v>
      </c>
      <c r="M8559" s="7">
        <v>0.51</v>
      </c>
      <c r="N8559" s="14"/>
    </row>
    <row r="8560" spans="1:14" ht="47.25">
      <c r="A8560" s="6">
        <v>8559</v>
      </c>
      <c r="B8560" s="8" t="s">
        <v>12444</v>
      </c>
      <c r="C8560" s="9" t="s">
        <v>12542</v>
      </c>
      <c r="D8560" s="10" t="s">
        <v>12543</v>
      </c>
      <c r="E8560" s="11" t="s">
        <v>12538</v>
      </c>
      <c r="F8560" s="6">
        <v>495945</v>
      </c>
      <c r="G8560" s="6" t="s">
        <v>12448</v>
      </c>
      <c r="H8560" s="16">
        <v>16150637</v>
      </c>
      <c r="I8560" s="12" t="s">
        <v>4662</v>
      </c>
      <c r="J8560" s="12" t="s">
        <v>12539</v>
      </c>
      <c r="K8560" s="15">
        <v>16148757</v>
      </c>
      <c r="L8560" s="13" t="s">
        <v>70</v>
      </c>
      <c r="M8560" s="7">
        <v>0.49</v>
      </c>
      <c r="N8560" s="14"/>
    </row>
    <row r="8561" spans="1:14" ht="63">
      <c r="A8561" s="6">
        <v>8560</v>
      </c>
      <c r="B8561" s="8" t="s">
        <v>12444</v>
      </c>
      <c r="C8561" s="9" t="s">
        <v>12544</v>
      </c>
      <c r="D8561" s="10" t="s">
        <v>12545</v>
      </c>
      <c r="E8561" s="11" t="s">
        <v>12546</v>
      </c>
      <c r="F8561" s="6">
        <v>495946</v>
      </c>
      <c r="G8561" s="6" t="s">
        <v>12448</v>
      </c>
      <c r="H8561" s="16">
        <v>12560119.1</v>
      </c>
      <c r="I8561" s="12">
        <v>43901</v>
      </c>
      <c r="J8561" s="12">
        <v>44264</v>
      </c>
      <c r="K8561" s="15">
        <v>12541056</v>
      </c>
      <c r="L8561" s="13" t="s">
        <v>14</v>
      </c>
      <c r="M8561" s="7">
        <v>1</v>
      </c>
      <c r="N8561" s="14"/>
    </row>
    <row r="8562" spans="1:14" ht="63">
      <c r="A8562" s="6">
        <v>8561</v>
      </c>
      <c r="B8562" s="8" t="s">
        <v>12444</v>
      </c>
      <c r="C8562" s="9" t="s">
        <v>12547</v>
      </c>
      <c r="D8562" s="10" t="s">
        <v>12548</v>
      </c>
      <c r="E8562" s="11" t="s">
        <v>12549</v>
      </c>
      <c r="F8562" s="6" t="s">
        <v>12550</v>
      </c>
      <c r="G8562" s="6" t="s">
        <v>12448</v>
      </c>
      <c r="H8562" s="16">
        <v>5927450.8999999994</v>
      </c>
      <c r="I8562" s="12">
        <v>44115</v>
      </c>
      <c r="J8562" s="12">
        <v>44211</v>
      </c>
      <c r="K8562" s="15">
        <v>5926182</v>
      </c>
      <c r="L8562" s="13" t="s">
        <v>14</v>
      </c>
      <c r="M8562" s="7">
        <v>1</v>
      </c>
      <c r="N8562" s="14"/>
    </row>
    <row r="8563" spans="1:14" ht="63">
      <c r="A8563" s="6">
        <v>8562</v>
      </c>
      <c r="B8563" s="8" t="s">
        <v>12444</v>
      </c>
      <c r="C8563" s="9" t="s">
        <v>12551</v>
      </c>
      <c r="D8563" s="10" t="s">
        <v>12552</v>
      </c>
      <c r="E8563" s="11" t="s">
        <v>12553</v>
      </c>
      <c r="F8563" s="6">
        <v>495948</v>
      </c>
      <c r="G8563" s="6" t="s">
        <v>12448</v>
      </c>
      <c r="H8563" s="16">
        <v>4255455.6500000004</v>
      </c>
      <c r="I8563" s="12">
        <v>44176</v>
      </c>
      <c r="J8563" s="12">
        <v>44213</v>
      </c>
      <c r="K8563" s="15">
        <v>4253135</v>
      </c>
      <c r="L8563" s="13" t="s">
        <v>14</v>
      </c>
      <c r="M8563" s="7">
        <v>1</v>
      </c>
      <c r="N8563" s="14"/>
    </row>
    <row r="8564" spans="1:14" ht="63">
      <c r="A8564" s="6">
        <v>8563</v>
      </c>
      <c r="B8564" s="8" t="s">
        <v>12444</v>
      </c>
      <c r="C8564" s="9" t="s">
        <v>12554</v>
      </c>
      <c r="D8564" s="10" t="s">
        <v>12555</v>
      </c>
      <c r="E8564" s="11" t="s">
        <v>12556</v>
      </c>
      <c r="F8564" s="6">
        <v>496605</v>
      </c>
      <c r="G8564" s="6" t="s">
        <v>12448</v>
      </c>
      <c r="H8564" s="16">
        <v>10556871.199999999</v>
      </c>
      <c r="I8564" s="12">
        <v>43901</v>
      </c>
      <c r="J8564" s="12">
        <v>44234</v>
      </c>
      <c r="K8564" s="15">
        <v>10544146</v>
      </c>
      <c r="L8564" s="13" t="s">
        <v>14</v>
      </c>
      <c r="M8564" s="7">
        <v>1</v>
      </c>
      <c r="N8564" s="14"/>
    </row>
    <row r="8565" spans="1:14" ht="47.25">
      <c r="A8565" s="6">
        <v>8564</v>
      </c>
      <c r="B8565" s="8" t="s">
        <v>12444</v>
      </c>
      <c r="C8565" s="9" t="s">
        <v>12557</v>
      </c>
      <c r="D8565" s="10" t="s">
        <v>12558</v>
      </c>
      <c r="E8565" s="11" t="s">
        <v>12559</v>
      </c>
      <c r="F8565" s="6">
        <v>479107</v>
      </c>
      <c r="G8565" s="6" t="s">
        <v>12448</v>
      </c>
      <c r="H8565" s="16">
        <v>5908667.5</v>
      </c>
      <c r="I8565" s="12">
        <v>44022</v>
      </c>
      <c r="J8565" s="12" t="s">
        <v>8211</v>
      </c>
      <c r="K8565" s="15">
        <v>5838910</v>
      </c>
      <c r="L8565" s="13" t="s">
        <v>14</v>
      </c>
      <c r="M8565" s="7">
        <v>1</v>
      </c>
      <c r="N8565" s="14"/>
    </row>
    <row r="8566" spans="1:14" ht="47.25">
      <c r="A8566" s="6">
        <v>8565</v>
      </c>
      <c r="B8566" s="8" t="s">
        <v>12444</v>
      </c>
      <c r="C8566" s="9" t="s">
        <v>12560</v>
      </c>
      <c r="D8566" s="10" t="s">
        <v>12561</v>
      </c>
      <c r="E8566" s="11" t="s">
        <v>12562</v>
      </c>
      <c r="F8566" s="6">
        <v>495951</v>
      </c>
      <c r="G8566" s="6" t="s">
        <v>12448</v>
      </c>
      <c r="H8566" s="16">
        <v>13774093.17</v>
      </c>
      <c r="I8566" s="12" t="s">
        <v>211</v>
      </c>
      <c r="J8566" s="12" t="s">
        <v>12563</v>
      </c>
      <c r="K8566" s="15">
        <v>4785483</v>
      </c>
      <c r="L8566" s="13" t="s">
        <v>70</v>
      </c>
      <c r="M8566" s="7">
        <v>1</v>
      </c>
      <c r="N8566" s="14"/>
    </row>
    <row r="8567" spans="1:14" ht="63">
      <c r="A8567" s="6">
        <v>8566</v>
      </c>
      <c r="B8567" s="8" t="s">
        <v>12444</v>
      </c>
      <c r="C8567" s="9" t="s">
        <v>12564</v>
      </c>
      <c r="D8567" s="10" t="s">
        <v>12565</v>
      </c>
      <c r="E8567" s="11" t="s">
        <v>12562</v>
      </c>
      <c r="F8567" s="6">
        <v>495951</v>
      </c>
      <c r="G8567" s="6" t="s">
        <v>12448</v>
      </c>
      <c r="H8567" s="16">
        <v>13774093.17</v>
      </c>
      <c r="I8567" s="12" t="s">
        <v>211</v>
      </c>
      <c r="J8567" s="12" t="s">
        <v>12563</v>
      </c>
      <c r="K8567" s="15">
        <v>4785483</v>
      </c>
      <c r="L8567" s="13" t="s">
        <v>70</v>
      </c>
      <c r="M8567" s="7">
        <v>0.51</v>
      </c>
      <c r="N8567" s="14"/>
    </row>
    <row r="8568" spans="1:14" ht="78.75">
      <c r="A8568" s="6">
        <v>8567</v>
      </c>
      <c r="B8568" s="8" t="s">
        <v>12444</v>
      </c>
      <c r="C8568" s="9" t="s">
        <v>12566</v>
      </c>
      <c r="D8568" s="10" t="s">
        <v>12567</v>
      </c>
      <c r="E8568" s="11" t="s">
        <v>12562</v>
      </c>
      <c r="F8568" s="6">
        <v>495951</v>
      </c>
      <c r="G8568" s="6" t="s">
        <v>12448</v>
      </c>
      <c r="H8568" s="16">
        <v>13774093.17</v>
      </c>
      <c r="I8568" s="12" t="s">
        <v>211</v>
      </c>
      <c r="J8568" s="12" t="s">
        <v>12563</v>
      </c>
      <c r="K8568" s="15">
        <v>4785483</v>
      </c>
      <c r="L8568" s="13" t="s">
        <v>70</v>
      </c>
      <c r="M8568" s="7">
        <v>0.49</v>
      </c>
      <c r="N8568" s="14"/>
    </row>
    <row r="8569" spans="1:14" ht="63">
      <c r="A8569" s="6">
        <v>8568</v>
      </c>
      <c r="B8569" s="8" t="s">
        <v>12444</v>
      </c>
      <c r="C8569" s="9" t="s">
        <v>12483</v>
      </c>
      <c r="D8569" s="10" t="s">
        <v>12484</v>
      </c>
      <c r="E8569" s="11" t="s">
        <v>12568</v>
      </c>
      <c r="F8569" s="6" t="s">
        <v>12569</v>
      </c>
      <c r="G8569" s="6" t="s">
        <v>12448</v>
      </c>
      <c r="H8569" s="16">
        <v>5611649.0499999998</v>
      </c>
      <c r="I8569" s="12" t="s">
        <v>704</v>
      </c>
      <c r="J8569" s="12">
        <v>44216</v>
      </c>
      <c r="K8569" s="15">
        <v>5469298</v>
      </c>
      <c r="L8569" s="13" t="s">
        <v>14</v>
      </c>
      <c r="M8569" s="7">
        <v>1</v>
      </c>
      <c r="N8569" s="14"/>
    </row>
    <row r="8570" spans="1:14" ht="63">
      <c r="A8570" s="6">
        <v>8569</v>
      </c>
      <c r="B8570" s="8" t="s">
        <v>12444</v>
      </c>
      <c r="C8570" s="9" t="s">
        <v>12570</v>
      </c>
      <c r="D8570" s="10" t="s">
        <v>12521</v>
      </c>
      <c r="E8570" s="11" t="s">
        <v>12571</v>
      </c>
      <c r="F8570" s="6">
        <v>495999</v>
      </c>
      <c r="G8570" s="6" t="s">
        <v>12448</v>
      </c>
      <c r="H8570" s="16">
        <v>3098452.55</v>
      </c>
      <c r="I8570" s="12">
        <v>43962</v>
      </c>
      <c r="J8570" s="12">
        <v>44206</v>
      </c>
      <c r="K8570" s="15">
        <v>3093346</v>
      </c>
      <c r="L8570" s="13" t="s">
        <v>14</v>
      </c>
      <c r="M8570" s="7">
        <v>1</v>
      </c>
      <c r="N8570" s="14"/>
    </row>
    <row r="8571" spans="1:14" ht="63">
      <c r="A8571" s="6">
        <v>8570</v>
      </c>
      <c r="B8571" s="8" t="s">
        <v>12444</v>
      </c>
      <c r="C8571" s="9" t="s">
        <v>12572</v>
      </c>
      <c r="D8571" s="10" t="s">
        <v>12573</v>
      </c>
      <c r="E8571" s="11" t="s">
        <v>12574</v>
      </c>
      <c r="F8571" s="6">
        <v>496000</v>
      </c>
      <c r="G8571" s="6" t="s">
        <v>12448</v>
      </c>
      <c r="H8571" s="16">
        <v>1153564.1000000001</v>
      </c>
      <c r="I8571" s="12" t="s">
        <v>12575</v>
      </c>
      <c r="J8571" s="12">
        <v>44218</v>
      </c>
      <c r="K8571" s="15">
        <v>1152878</v>
      </c>
      <c r="L8571" s="13" t="s">
        <v>14</v>
      </c>
      <c r="M8571" s="7">
        <v>1</v>
      </c>
      <c r="N8571" s="14"/>
    </row>
    <row r="8572" spans="1:14" ht="47.25">
      <c r="A8572" s="6">
        <v>8571</v>
      </c>
      <c r="B8572" s="8" t="s">
        <v>12444</v>
      </c>
      <c r="C8572" s="9" t="s">
        <v>12576</v>
      </c>
      <c r="D8572" s="10" t="s">
        <v>12577</v>
      </c>
      <c r="E8572" s="11" t="s">
        <v>12578</v>
      </c>
      <c r="F8572" s="6" t="s">
        <v>12579</v>
      </c>
      <c r="G8572" s="6" t="s">
        <v>12448</v>
      </c>
      <c r="H8572" s="16">
        <v>1058893.75</v>
      </c>
      <c r="I8572" s="12">
        <v>43841</v>
      </c>
      <c r="J8572" s="12">
        <v>44202</v>
      </c>
      <c r="K8572" s="15">
        <v>1057978</v>
      </c>
      <c r="L8572" s="13" t="s">
        <v>14</v>
      </c>
      <c r="M8572" s="7">
        <v>1</v>
      </c>
      <c r="N8572" s="14"/>
    </row>
    <row r="8573" spans="1:14" ht="63">
      <c r="A8573" s="6">
        <v>8572</v>
      </c>
      <c r="B8573" s="8" t="s">
        <v>12444</v>
      </c>
      <c r="C8573" s="9" t="s">
        <v>12580</v>
      </c>
      <c r="D8573" s="10" t="s">
        <v>12581</v>
      </c>
      <c r="E8573" s="11" t="s">
        <v>12582</v>
      </c>
      <c r="F8573" s="6">
        <v>496219</v>
      </c>
      <c r="G8573" s="6" t="s">
        <v>12448</v>
      </c>
      <c r="H8573" s="16">
        <v>1801520.15</v>
      </c>
      <c r="I8573" s="12">
        <v>44054</v>
      </c>
      <c r="J8573" s="12" t="s">
        <v>5063</v>
      </c>
      <c r="K8573" s="15">
        <v>1798605</v>
      </c>
      <c r="L8573" s="13" t="s">
        <v>14</v>
      </c>
      <c r="M8573" s="7">
        <v>1</v>
      </c>
      <c r="N8573" s="14"/>
    </row>
    <row r="8574" spans="1:14" ht="47.25">
      <c r="A8574" s="6">
        <v>8573</v>
      </c>
      <c r="B8574" s="8" t="s">
        <v>12444</v>
      </c>
      <c r="C8574" s="9" t="s">
        <v>12583</v>
      </c>
      <c r="D8574" s="10" t="s">
        <v>12558</v>
      </c>
      <c r="E8574" s="11" t="s">
        <v>12584</v>
      </c>
      <c r="F8574" s="6">
        <v>496220</v>
      </c>
      <c r="G8574" s="6" t="s">
        <v>12448</v>
      </c>
      <c r="H8574" s="16">
        <v>1842794.8</v>
      </c>
      <c r="I8574" s="12">
        <v>43872</v>
      </c>
      <c r="J8574" s="12">
        <v>44203</v>
      </c>
      <c r="K8574" s="15">
        <v>1840062</v>
      </c>
      <c r="L8574" s="13" t="s">
        <v>14</v>
      </c>
      <c r="M8574" s="7">
        <v>1</v>
      </c>
      <c r="N8574" s="14"/>
    </row>
    <row r="8575" spans="1:14" ht="47.25">
      <c r="A8575" s="6">
        <v>8574</v>
      </c>
      <c r="B8575" s="8" t="s">
        <v>12444</v>
      </c>
      <c r="C8575" s="9" t="s">
        <v>12585</v>
      </c>
      <c r="D8575" s="10" t="s">
        <v>12586</v>
      </c>
      <c r="E8575" s="11" t="s">
        <v>12587</v>
      </c>
      <c r="F8575" s="6" t="s">
        <v>12588</v>
      </c>
      <c r="G8575" s="6" t="s">
        <v>12448</v>
      </c>
      <c r="H8575" s="16">
        <v>4694590.3</v>
      </c>
      <c r="I8575" s="12">
        <v>44054</v>
      </c>
      <c r="J8575" s="12">
        <v>44209</v>
      </c>
      <c r="K8575" s="15">
        <v>4692581</v>
      </c>
      <c r="L8575" s="13" t="s">
        <v>14</v>
      </c>
      <c r="M8575" s="7">
        <v>1</v>
      </c>
      <c r="N8575" s="14"/>
    </row>
    <row r="8576" spans="1:14" ht="94.5">
      <c r="A8576" s="6">
        <v>8575</v>
      </c>
      <c r="B8576" s="8" t="s">
        <v>12444</v>
      </c>
      <c r="C8576" s="9" t="s">
        <v>12589</v>
      </c>
      <c r="D8576" s="10" t="s">
        <v>12590</v>
      </c>
      <c r="E8576" s="11" t="s">
        <v>12591</v>
      </c>
      <c r="F8576" s="6">
        <v>496051</v>
      </c>
      <c r="G8576" s="6" t="s">
        <v>12448</v>
      </c>
      <c r="H8576" s="16">
        <v>2329748.65</v>
      </c>
      <c r="I8576" s="12">
        <v>44054</v>
      </c>
      <c r="J8576" s="12" t="s">
        <v>5063</v>
      </c>
      <c r="K8576" s="15">
        <v>2326239</v>
      </c>
      <c r="L8576" s="13" t="s">
        <v>14</v>
      </c>
      <c r="M8576" s="7">
        <v>1</v>
      </c>
      <c r="N8576" s="14"/>
    </row>
    <row r="8577" spans="1:14" ht="47.25">
      <c r="A8577" s="6">
        <v>8576</v>
      </c>
      <c r="B8577" s="8" t="s">
        <v>12444</v>
      </c>
      <c r="C8577" s="9" t="s">
        <v>12592</v>
      </c>
      <c r="D8577" s="10" t="s">
        <v>12593</v>
      </c>
      <c r="E8577" s="11" t="s">
        <v>12594</v>
      </c>
      <c r="F8577" s="6">
        <v>496053</v>
      </c>
      <c r="G8577" s="6" t="s">
        <v>12448</v>
      </c>
      <c r="H8577" s="16">
        <v>2148405.0499999998</v>
      </c>
      <c r="I8577" s="12">
        <v>44115</v>
      </c>
      <c r="J8577" s="12">
        <v>44202</v>
      </c>
      <c r="K8577" s="15">
        <v>2146427</v>
      </c>
      <c r="L8577" s="13" t="s">
        <v>14</v>
      </c>
      <c r="M8577" s="7">
        <v>1</v>
      </c>
      <c r="N8577" s="14"/>
    </row>
    <row r="8578" spans="1:14" ht="47.25">
      <c r="A8578" s="6">
        <v>8577</v>
      </c>
      <c r="B8578" s="8" t="s">
        <v>12444</v>
      </c>
      <c r="C8578" s="9" t="s">
        <v>12595</v>
      </c>
      <c r="D8578" s="10" t="s">
        <v>12543</v>
      </c>
      <c r="E8578" s="11" t="s">
        <v>12596</v>
      </c>
      <c r="F8578" s="6">
        <v>496054</v>
      </c>
      <c r="G8578" s="6" t="s">
        <v>12448</v>
      </c>
      <c r="H8578" s="16">
        <v>1919516.8</v>
      </c>
      <c r="I8578" s="12">
        <v>43962</v>
      </c>
      <c r="J8578" s="12">
        <v>44206</v>
      </c>
      <c r="K8578" s="15">
        <v>1917088</v>
      </c>
      <c r="L8578" s="13" t="s">
        <v>14</v>
      </c>
      <c r="M8578" s="7">
        <v>1</v>
      </c>
      <c r="N8578" s="14"/>
    </row>
    <row r="8579" spans="1:14" ht="47.25">
      <c r="A8579" s="6">
        <v>8578</v>
      </c>
      <c r="B8579" s="8" t="s">
        <v>12444</v>
      </c>
      <c r="C8579" s="9" t="s">
        <v>12597</v>
      </c>
      <c r="D8579" s="10" t="s">
        <v>12598</v>
      </c>
      <c r="E8579" s="11" t="s">
        <v>12599</v>
      </c>
      <c r="F8579" s="6" t="s">
        <v>12600</v>
      </c>
      <c r="G8579" s="6" t="s">
        <v>12448</v>
      </c>
      <c r="H8579" s="16">
        <v>12901243</v>
      </c>
      <c r="I8579" s="12" t="s">
        <v>12601</v>
      </c>
      <c r="J8579" s="12" t="s">
        <v>8211</v>
      </c>
      <c r="K8579" s="15">
        <v>12900929</v>
      </c>
      <c r="L8579" s="13" t="s">
        <v>14</v>
      </c>
      <c r="M8579" s="7">
        <v>1</v>
      </c>
      <c r="N8579" s="14"/>
    </row>
    <row r="8580" spans="1:14" ht="63">
      <c r="A8580" s="6">
        <v>8579</v>
      </c>
      <c r="B8580" s="8" t="s">
        <v>12444</v>
      </c>
      <c r="C8580" s="9" t="s">
        <v>12602</v>
      </c>
      <c r="D8580" s="10" t="s">
        <v>12603</v>
      </c>
      <c r="E8580" s="11" t="s">
        <v>12604</v>
      </c>
      <c r="F8580" s="6" t="s">
        <v>12605</v>
      </c>
      <c r="G8580" s="6" t="s">
        <v>12448</v>
      </c>
      <c r="H8580" s="16">
        <v>7764526</v>
      </c>
      <c r="I8580" s="12">
        <v>44054</v>
      </c>
      <c r="J8580" s="12">
        <v>44239</v>
      </c>
      <c r="K8580" s="15">
        <v>7760316</v>
      </c>
      <c r="L8580" s="13" t="s">
        <v>14</v>
      </c>
      <c r="M8580" s="7">
        <v>1</v>
      </c>
      <c r="N8580" s="14"/>
    </row>
    <row r="8581" spans="1:14" ht="63">
      <c r="A8581" s="6">
        <v>8580</v>
      </c>
      <c r="B8581" s="8" t="s">
        <v>12444</v>
      </c>
      <c r="C8581" s="9" t="s">
        <v>12606</v>
      </c>
      <c r="D8581" s="10" t="s">
        <v>12607</v>
      </c>
      <c r="E8581" s="11" t="s">
        <v>12608</v>
      </c>
      <c r="F8581" s="6" t="s">
        <v>12609</v>
      </c>
      <c r="G8581" s="6" t="s">
        <v>12448</v>
      </c>
      <c r="H8581" s="16">
        <v>8886654.3499999996</v>
      </c>
      <c r="I8581" s="12">
        <v>44115</v>
      </c>
      <c r="J8581" s="12">
        <v>44241</v>
      </c>
      <c r="K8581" s="15">
        <v>8647587</v>
      </c>
      <c r="L8581" s="13" t="s">
        <v>14</v>
      </c>
      <c r="M8581" s="7">
        <v>1</v>
      </c>
      <c r="N8581" s="14"/>
    </row>
    <row r="8582" spans="1:14" ht="47.25">
      <c r="A8582" s="6">
        <v>8581</v>
      </c>
      <c r="B8582" s="8" t="s">
        <v>12444</v>
      </c>
      <c r="C8582" s="9" t="s">
        <v>12508</v>
      </c>
      <c r="D8582" s="10" t="s">
        <v>12509</v>
      </c>
      <c r="E8582" s="11" t="s">
        <v>12610</v>
      </c>
      <c r="F8582" s="6" t="s">
        <v>12611</v>
      </c>
      <c r="G8582" s="6" t="s">
        <v>12448</v>
      </c>
      <c r="H8582" s="16">
        <v>2787496.65</v>
      </c>
      <c r="I8582" s="12">
        <v>44085</v>
      </c>
      <c r="J8582" s="12">
        <v>44210</v>
      </c>
      <c r="K8582" s="15">
        <v>2780066</v>
      </c>
      <c r="L8582" s="13" t="s">
        <v>14</v>
      </c>
      <c r="M8582" s="7">
        <v>1</v>
      </c>
      <c r="N8582" s="14"/>
    </row>
    <row r="8583" spans="1:14" ht="63">
      <c r="A8583" s="6">
        <v>8582</v>
      </c>
      <c r="B8583" s="8" t="s">
        <v>12444</v>
      </c>
      <c r="C8583" s="9" t="s">
        <v>12564</v>
      </c>
      <c r="D8583" s="10" t="s">
        <v>12565</v>
      </c>
      <c r="E8583" s="11" t="s">
        <v>12612</v>
      </c>
      <c r="F8583" s="6" t="s">
        <v>12613</v>
      </c>
      <c r="G8583" s="6" t="s">
        <v>12448</v>
      </c>
      <c r="H8583" s="16">
        <v>3817119.95</v>
      </c>
      <c r="I8583" s="12" t="s">
        <v>12614</v>
      </c>
      <c r="J8583" s="12">
        <v>44209</v>
      </c>
      <c r="K8583" s="15">
        <v>3813054</v>
      </c>
      <c r="L8583" s="13" t="s">
        <v>14</v>
      </c>
      <c r="M8583" s="7">
        <v>1</v>
      </c>
      <c r="N8583" s="14"/>
    </row>
    <row r="8584" spans="1:14" ht="47.25">
      <c r="A8584" s="6">
        <v>8583</v>
      </c>
      <c r="B8584" s="8" t="s">
        <v>12444</v>
      </c>
      <c r="C8584" s="9" t="s">
        <v>12615</v>
      </c>
      <c r="D8584" s="10" t="s">
        <v>12616</v>
      </c>
      <c r="E8584" s="11" t="s">
        <v>12617</v>
      </c>
      <c r="F8584" s="6" t="s">
        <v>12618</v>
      </c>
      <c r="G8584" s="6" t="s">
        <v>12448</v>
      </c>
      <c r="H8584" s="16">
        <v>2134092.35</v>
      </c>
      <c r="I8584" s="12">
        <v>43962</v>
      </c>
      <c r="J8584" s="12">
        <v>44206</v>
      </c>
      <c r="K8584" s="15">
        <v>2114393</v>
      </c>
      <c r="L8584" s="13" t="s">
        <v>14</v>
      </c>
      <c r="M8584" s="7">
        <v>1</v>
      </c>
      <c r="N8584" s="14"/>
    </row>
    <row r="8585" spans="1:14" ht="47.25">
      <c r="A8585" s="6">
        <v>8584</v>
      </c>
      <c r="B8585" s="8" t="s">
        <v>12444</v>
      </c>
      <c r="C8585" s="9" t="s">
        <v>12619</v>
      </c>
      <c r="D8585" s="10" t="s">
        <v>12620</v>
      </c>
      <c r="E8585" s="11" t="s">
        <v>12621</v>
      </c>
      <c r="F8585" s="6" t="s">
        <v>12622</v>
      </c>
      <c r="G8585" s="6" t="s">
        <v>12448</v>
      </c>
      <c r="H8585" s="16">
        <v>2159699.6</v>
      </c>
      <c r="I8585" s="12">
        <v>44115</v>
      </c>
      <c r="J8585" s="12">
        <v>44211</v>
      </c>
      <c r="K8585" s="15">
        <v>2157834</v>
      </c>
      <c r="L8585" s="13" t="s">
        <v>14</v>
      </c>
      <c r="M8585" s="7">
        <v>1</v>
      </c>
      <c r="N8585" s="14"/>
    </row>
    <row r="8586" spans="1:14" ht="63">
      <c r="A8586" s="6">
        <v>8585</v>
      </c>
      <c r="B8586" s="8" t="s">
        <v>12444</v>
      </c>
      <c r="C8586" s="9" t="s">
        <v>12623</v>
      </c>
      <c r="D8586" s="10" t="s">
        <v>12624</v>
      </c>
      <c r="E8586" s="11" t="s">
        <v>12625</v>
      </c>
      <c r="F8586" s="6">
        <v>496234</v>
      </c>
      <c r="G8586" s="6" t="s">
        <v>12448</v>
      </c>
      <c r="H8586" s="16">
        <v>4727777.5999999996</v>
      </c>
      <c r="I8586" s="12">
        <v>44054</v>
      </c>
      <c r="J8586" s="12" t="s">
        <v>5063</v>
      </c>
      <c r="K8586" s="15">
        <v>4725665</v>
      </c>
      <c r="L8586" s="13" t="s">
        <v>14</v>
      </c>
      <c r="M8586" s="7">
        <v>1</v>
      </c>
      <c r="N8586" s="14"/>
    </row>
    <row r="8587" spans="1:14" ht="47.25">
      <c r="A8587" s="6">
        <v>8586</v>
      </c>
      <c r="B8587" s="8" t="s">
        <v>12444</v>
      </c>
      <c r="C8587" s="9" t="s">
        <v>12626</v>
      </c>
      <c r="D8587" s="10" t="s">
        <v>12620</v>
      </c>
      <c r="E8587" s="11" t="s">
        <v>12627</v>
      </c>
      <c r="F8587" s="6">
        <v>392142</v>
      </c>
      <c r="G8587" s="6" t="s">
        <v>12448</v>
      </c>
      <c r="H8587" s="16">
        <v>11704746</v>
      </c>
      <c r="I8587" s="12">
        <v>43863</v>
      </c>
      <c r="J8587" s="12" t="s">
        <v>647</v>
      </c>
      <c r="K8587" s="15">
        <v>11703715</v>
      </c>
      <c r="L8587" s="13" t="s">
        <v>14</v>
      </c>
      <c r="M8587" s="7">
        <v>1</v>
      </c>
      <c r="N8587" s="14"/>
    </row>
    <row r="8588" spans="1:14" ht="47.25">
      <c r="A8588" s="6">
        <v>8587</v>
      </c>
      <c r="B8588" s="8" t="s">
        <v>12444</v>
      </c>
      <c r="C8588" s="9" t="s">
        <v>12619</v>
      </c>
      <c r="D8588" s="10" t="s">
        <v>12620</v>
      </c>
      <c r="E8588" s="11" t="s">
        <v>12628</v>
      </c>
      <c r="F8588" s="6">
        <v>392084</v>
      </c>
      <c r="G8588" s="6" t="s">
        <v>12448</v>
      </c>
      <c r="H8588" s="16">
        <v>11966912</v>
      </c>
      <c r="I8588" s="12">
        <v>43863</v>
      </c>
      <c r="J8588" s="12" t="s">
        <v>647</v>
      </c>
      <c r="K8588" s="15">
        <v>11965125</v>
      </c>
      <c r="L8588" s="13" t="s">
        <v>14</v>
      </c>
      <c r="M8588" s="7">
        <v>1</v>
      </c>
      <c r="N8588" s="14"/>
    </row>
    <row r="8589" spans="1:14" ht="47.25">
      <c r="A8589" s="6">
        <v>8588</v>
      </c>
      <c r="B8589" s="8" t="s">
        <v>12444</v>
      </c>
      <c r="C8589" s="9" t="s">
        <v>12629</v>
      </c>
      <c r="D8589" s="10" t="s">
        <v>12630</v>
      </c>
      <c r="E8589" s="11" t="s">
        <v>12631</v>
      </c>
      <c r="F8589" s="6">
        <v>496240</v>
      </c>
      <c r="G8589" s="6" t="s">
        <v>12448</v>
      </c>
      <c r="H8589" s="16">
        <v>11069549.15</v>
      </c>
      <c r="I8589" s="12">
        <v>43962</v>
      </c>
      <c r="J8589" s="12">
        <v>44441</v>
      </c>
      <c r="K8589" s="15">
        <v>11069549</v>
      </c>
      <c r="L8589" s="13" t="s">
        <v>14</v>
      </c>
      <c r="M8589" s="7">
        <v>1</v>
      </c>
      <c r="N8589" s="14"/>
    </row>
    <row r="8590" spans="1:14" ht="47.25">
      <c r="A8590" s="6">
        <v>8589</v>
      </c>
      <c r="B8590" s="8" t="s">
        <v>12444</v>
      </c>
      <c r="C8590" s="9" t="s">
        <v>12632</v>
      </c>
      <c r="D8590" s="10" t="s">
        <v>12633</v>
      </c>
      <c r="E8590" s="11" t="s">
        <v>12634</v>
      </c>
      <c r="F8590" s="6" t="s">
        <v>12635</v>
      </c>
      <c r="G8590" s="6" t="s">
        <v>12448</v>
      </c>
      <c r="H8590" s="16">
        <v>7257818.5499999998</v>
      </c>
      <c r="I8590" s="12">
        <v>43962</v>
      </c>
      <c r="J8590" s="12">
        <v>44441</v>
      </c>
      <c r="K8590" s="15">
        <v>7255527</v>
      </c>
      <c r="L8590" s="13" t="s">
        <v>14</v>
      </c>
      <c r="M8590" s="7">
        <v>1</v>
      </c>
      <c r="N8590" s="14"/>
    </row>
    <row r="8591" spans="1:14" ht="63">
      <c r="A8591" s="6">
        <v>8590</v>
      </c>
      <c r="B8591" s="8" t="s">
        <v>12444</v>
      </c>
      <c r="C8591" s="9" t="s">
        <v>12636</v>
      </c>
      <c r="D8591" s="10" t="s">
        <v>12637</v>
      </c>
      <c r="E8591" s="11" t="s">
        <v>12638</v>
      </c>
      <c r="F8591" s="6">
        <v>496249</v>
      </c>
      <c r="G8591" s="6" t="s">
        <v>12448</v>
      </c>
      <c r="H8591" s="16">
        <v>5357057.5999999996</v>
      </c>
      <c r="I8591" s="12">
        <v>44054</v>
      </c>
      <c r="J8591" s="12" t="s">
        <v>5063</v>
      </c>
      <c r="K8591" s="15">
        <v>5352855</v>
      </c>
      <c r="L8591" s="13" t="s">
        <v>14</v>
      </c>
      <c r="M8591" s="7">
        <v>1</v>
      </c>
      <c r="N8591" s="14"/>
    </row>
    <row r="8592" spans="1:14" ht="63">
      <c r="A8592" s="6">
        <v>8591</v>
      </c>
      <c r="B8592" s="8" t="s">
        <v>12444</v>
      </c>
      <c r="C8592" s="9" t="s">
        <v>12639</v>
      </c>
      <c r="D8592" s="10" t="s">
        <v>12640</v>
      </c>
      <c r="E8592" s="11" t="s">
        <v>12641</v>
      </c>
      <c r="F8592" s="6" t="s">
        <v>12642</v>
      </c>
      <c r="G8592" s="6" t="s">
        <v>12448</v>
      </c>
      <c r="H8592" s="16">
        <v>2049629.75</v>
      </c>
      <c r="I8592" s="12">
        <v>44176</v>
      </c>
      <c r="J8592" s="12">
        <v>44213</v>
      </c>
      <c r="K8592" s="15">
        <v>2049129</v>
      </c>
      <c r="L8592" s="13" t="s">
        <v>14</v>
      </c>
      <c r="M8592" s="7">
        <v>1</v>
      </c>
      <c r="N8592" s="14"/>
    </row>
    <row r="8593" spans="1:14" ht="63">
      <c r="A8593" s="6">
        <v>8592</v>
      </c>
      <c r="B8593" s="8" t="s">
        <v>12444</v>
      </c>
      <c r="C8593" s="9" t="s">
        <v>12643</v>
      </c>
      <c r="D8593" s="10" t="s">
        <v>12644</v>
      </c>
      <c r="E8593" s="11" t="s">
        <v>12645</v>
      </c>
      <c r="F8593" s="6">
        <v>496246</v>
      </c>
      <c r="G8593" s="6" t="s">
        <v>12448</v>
      </c>
      <c r="H8593" s="16">
        <v>1383438.45</v>
      </c>
      <c r="I8593" s="12">
        <v>43962</v>
      </c>
      <c r="J8593" s="12">
        <v>44206</v>
      </c>
      <c r="K8593" s="15">
        <v>1333813</v>
      </c>
      <c r="L8593" s="13" t="s">
        <v>14</v>
      </c>
      <c r="M8593" s="7">
        <v>1</v>
      </c>
      <c r="N8593" s="14"/>
    </row>
    <row r="8594" spans="1:14" ht="63">
      <c r="A8594" s="6">
        <v>8593</v>
      </c>
      <c r="B8594" s="8" t="s">
        <v>12444</v>
      </c>
      <c r="C8594" s="9" t="s">
        <v>12646</v>
      </c>
      <c r="D8594" s="10" t="s">
        <v>12647</v>
      </c>
      <c r="E8594" s="11" t="s">
        <v>12648</v>
      </c>
      <c r="F8594" s="6">
        <v>496250</v>
      </c>
      <c r="G8594" s="6" t="s">
        <v>12448</v>
      </c>
      <c r="H8594" s="16">
        <v>2507526.9</v>
      </c>
      <c r="I8594" s="12">
        <v>44115</v>
      </c>
      <c r="J8594" s="12" t="s">
        <v>705</v>
      </c>
      <c r="K8594" s="15">
        <v>2506513</v>
      </c>
      <c r="L8594" s="13" t="s">
        <v>14</v>
      </c>
      <c r="M8594" s="7">
        <v>1</v>
      </c>
      <c r="N8594" s="14"/>
    </row>
    <row r="8595" spans="1:14" ht="63">
      <c r="A8595" s="6">
        <v>8594</v>
      </c>
      <c r="B8595" s="8" t="s">
        <v>12444</v>
      </c>
      <c r="C8595" s="9" t="s">
        <v>12649</v>
      </c>
      <c r="D8595" s="10" t="s">
        <v>12650</v>
      </c>
      <c r="E8595" s="11" t="s">
        <v>12651</v>
      </c>
      <c r="F8595" s="6" t="s">
        <v>12652</v>
      </c>
      <c r="G8595" s="6" t="s">
        <v>12448</v>
      </c>
      <c r="H8595" s="16">
        <v>1833061.0999999999</v>
      </c>
      <c r="I8595" s="12">
        <v>43962</v>
      </c>
      <c r="J8595" s="12">
        <v>44206</v>
      </c>
      <c r="K8595" s="15">
        <v>1832145</v>
      </c>
      <c r="L8595" s="13" t="s">
        <v>14</v>
      </c>
      <c r="M8595" s="7">
        <v>1</v>
      </c>
      <c r="N8595" s="14"/>
    </row>
    <row r="8596" spans="1:14" ht="78.75">
      <c r="A8596" s="6">
        <v>8595</v>
      </c>
      <c r="B8596" s="8" t="s">
        <v>12444</v>
      </c>
      <c r="C8596" s="9" t="s">
        <v>12653</v>
      </c>
      <c r="D8596" s="10" t="s">
        <v>12654</v>
      </c>
      <c r="E8596" s="11" t="s">
        <v>12655</v>
      </c>
      <c r="F8596" s="6">
        <v>494134</v>
      </c>
      <c r="G8596" s="6" t="s">
        <v>12448</v>
      </c>
      <c r="H8596" s="16">
        <v>1633081.35</v>
      </c>
      <c r="I8596" s="12" t="s">
        <v>4958</v>
      </c>
      <c r="J8596" s="12" t="s">
        <v>4447</v>
      </c>
      <c r="K8596" s="15">
        <v>1633047</v>
      </c>
      <c r="L8596" s="13" t="s">
        <v>14</v>
      </c>
      <c r="M8596" s="7">
        <v>1</v>
      </c>
      <c r="N8596" s="14"/>
    </row>
    <row r="8597" spans="1:14" ht="63">
      <c r="A8597" s="6">
        <v>8596</v>
      </c>
      <c r="B8597" s="8" t="s">
        <v>12444</v>
      </c>
      <c r="C8597" s="9" t="s">
        <v>12656</v>
      </c>
      <c r="D8597" s="10" t="s">
        <v>12657</v>
      </c>
      <c r="E8597" s="11" t="s">
        <v>12658</v>
      </c>
      <c r="F8597" s="6">
        <v>495950</v>
      </c>
      <c r="G8597" s="6" t="s">
        <v>12448</v>
      </c>
      <c r="H8597" s="16">
        <v>347388.39999999997</v>
      </c>
      <c r="I8597" s="12">
        <v>44115</v>
      </c>
      <c r="J8597" s="12" t="s">
        <v>10127</v>
      </c>
      <c r="K8597" s="15">
        <v>347281</v>
      </c>
      <c r="L8597" s="13" t="s">
        <v>14</v>
      </c>
      <c r="M8597" s="7">
        <v>1</v>
      </c>
      <c r="N8597" s="14"/>
    </row>
    <row r="8598" spans="1:14" ht="63">
      <c r="A8598" s="6">
        <v>8597</v>
      </c>
      <c r="B8598" s="8" t="s">
        <v>12444</v>
      </c>
      <c r="C8598" s="9" t="s">
        <v>12659</v>
      </c>
      <c r="D8598" s="10" t="s">
        <v>12660</v>
      </c>
      <c r="E8598" s="11" t="s">
        <v>12661</v>
      </c>
      <c r="F8598" s="6">
        <v>480781</v>
      </c>
      <c r="G8598" s="6" t="s">
        <v>12448</v>
      </c>
      <c r="H8598" s="16">
        <v>310324.15000000002</v>
      </c>
      <c r="I8598" s="12">
        <v>43961</v>
      </c>
      <c r="J8598" s="12" t="s">
        <v>12662</v>
      </c>
      <c r="K8598" s="15">
        <v>308121</v>
      </c>
      <c r="L8598" s="13" t="s">
        <v>14</v>
      </c>
      <c r="M8598" s="7">
        <v>1</v>
      </c>
      <c r="N8598" s="14"/>
    </row>
    <row r="8599" spans="1:14" ht="63">
      <c r="A8599" s="6">
        <v>8598</v>
      </c>
      <c r="B8599" s="8" t="s">
        <v>12444</v>
      </c>
      <c r="C8599" s="9" t="s">
        <v>12663</v>
      </c>
      <c r="D8599" s="10" t="s">
        <v>12664</v>
      </c>
      <c r="E8599" s="11" t="s">
        <v>12665</v>
      </c>
      <c r="F8599" s="6" t="s">
        <v>12666</v>
      </c>
      <c r="G8599" s="6" t="s">
        <v>12448</v>
      </c>
      <c r="H8599" s="16">
        <v>4227056.3499999996</v>
      </c>
      <c r="I8599" s="12" t="s">
        <v>12667</v>
      </c>
      <c r="J8599" s="12">
        <v>43948</v>
      </c>
      <c r="K8599" s="15">
        <v>4215135</v>
      </c>
      <c r="L8599" s="13" t="s">
        <v>14</v>
      </c>
      <c r="M8599" s="7">
        <v>1</v>
      </c>
      <c r="N8599" s="14"/>
    </row>
    <row r="8600" spans="1:14" ht="63">
      <c r="A8600" s="6">
        <v>8599</v>
      </c>
      <c r="B8600" s="8" t="s">
        <v>12444</v>
      </c>
      <c r="C8600" s="9" t="s">
        <v>12668</v>
      </c>
      <c r="D8600" s="10" t="s">
        <v>12669</v>
      </c>
      <c r="E8600" s="11" t="s">
        <v>12670</v>
      </c>
      <c r="F8600" s="6">
        <v>496242</v>
      </c>
      <c r="G8600" s="6" t="s">
        <v>12448</v>
      </c>
      <c r="H8600" s="16">
        <v>1671278</v>
      </c>
      <c r="I8600" s="12">
        <v>44054</v>
      </c>
      <c r="J8600" s="12">
        <v>44239</v>
      </c>
      <c r="K8600" s="15">
        <v>1661742</v>
      </c>
      <c r="L8600" s="13" t="s">
        <v>14</v>
      </c>
      <c r="M8600" s="7">
        <v>1</v>
      </c>
      <c r="N8600" s="14"/>
    </row>
    <row r="8601" spans="1:14" ht="47.25">
      <c r="A8601" s="6">
        <v>8600</v>
      </c>
      <c r="B8601" s="8" t="s">
        <v>12444</v>
      </c>
      <c r="C8601" s="9" t="s">
        <v>12671</v>
      </c>
      <c r="D8601" s="10" t="s">
        <v>12672</v>
      </c>
      <c r="E8601" s="11" t="s">
        <v>12673</v>
      </c>
      <c r="F8601" s="6">
        <v>496245</v>
      </c>
      <c r="G8601" s="6" t="s">
        <v>12448</v>
      </c>
      <c r="H8601" s="16">
        <v>1116946.3500000001</v>
      </c>
      <c r="I8601" s="12" t="s">
        <v>12515</v>
      </c>
      <c r="J8601" s="12" t="s">
        <v>10043</v>
      </c>
      <c r="K8601" s="15">
        <v>1078774</v>
      </c>
      <c r="L8601" s="13" t="s">
        <v>14</v>
      </c>
      <c r="M8601" s="7">
        <v>1</v>
      </c>
      <c r="N8601" s="14"/>
    </row>
    <row r="8602" spans="1:14" ht="78.75">
      <c r="A8602" s="6">
        <v>8601</v>
      </c>
      <c r="B8602" s="8" t="s">
        <v>12444</v>
      </c>
      <c r="C8602" s="9" t="s">
        <v>12674</v>
      </c>
      <c r="D8602" s="10" t="s">
        <v>12675</v>
      </c>
      <c r="E8602" s="11" t="s">
        <v>12676</v>
      </c>
      <c r="F8602" s="6" t="s">
        <v>12677</v>
      </c>
      <c r="G8602" s="6" t="s">
        <v>12448</v>
      </c>
      <c r="H8602" s="16">
        <v>2593722.2999999998</v>
      </c>
      <c r="I8602" s="12">
        <v>44176</v>
      </c>
      <c r="J8602" s="12" t="s">
        <v>12678</v>
      </c>
      <c r="K8602" s="15">
        <v>2590742</v>
      </c>
      <c r="L8602" s="13" t="s">
        <v>14</v>
      </c>
      <c r="M8602" s="7">
        <v>1</v>
      </c>
      <c r="N8602" s="14"/>
    </row>
    <row r="8603" spans="1:14" ht="63">
      <c r="A8603" s="6">
        <v>8602</v>
      </c>
      <c r="B8603" s="8" t="s">
        <v>12444</v>
      </c>
      <c r="C8603" s="9" t="s">
        <v>12551</v>
      </c>
      <c r="D8603" s="10" t="s">
        <v>12552</v>
      </c>
      <c r="E8603" s="11" t="s">
        <v>12679</v>
      </c>
      <c r="F8603" s="6">
        <v>496248</v>
      </c>
      <c r="G8603" s="6" t="s">
        <v>12448</v>
      </c>
      <c r="H8603" s="16">
        <v>1984638.35</v>
      </c>
      <c r="I8603" s="12">
        <v>44176</v>
      </c>
      <c r="J8603" s="12" t="s">
        <v>9084</v>
      </c>
      <c r="K8603" s="15">
        <v>1980703</v>
      </c>
      <c r="L8603" s="13" t="s">
        <v>14</v>
      </c>
      <c r="M8603" s="7">
        <v>1</v>
      </c>
      <c r="N8603" s="14"/>
    </row>
    <row r="8604" spans="1:14" ht="63">
      <c r="A8604" s="6">
        <v>8603</v>
      </c>
      <c r="B8604" s="8" t="s">
        <v>12444</v>
      </c>
      <c r="C8604" s="9" t="s">
        <v>12680</v>
      </c>
      <c r="D8604" s="10" t="s">
        <v>12681</v>
      </c>
      <c r="E8604" s="11" t="s">
        <v>12682</v>
      </c>
      <c r="F8604" s="6" t="s">
        <v>12683</v>
      </c>
      <c r="G8604" s="6" t="s">
        <v>12448</v>
      </c>
      <c r="H8604" s="16">
        <v>523675.14999999997</v>
      </c>
      <c r="I8604" s="12">
        <v>44115</v>
      </c>
      <c r="J8604" s="12">
        <v>44241</v>
      </c>
      <c r="K8604" s="15">
        <v>521636</v>
      </c>
      <c r="L8604" s="13" t="s">
        <v>14</v>
      </c>
      <c r="M8604" s="7">
        <v>1</v>
      </c>
      <c r="N8604" s="14"/>
    </row>
    <row r="8605" spans="1:14" ht="63">
      <c r="A8605" s="6">
        <v>8604</v>
      </c>
      <c r="B8605" s="8" t="s">
        <v>12444</v>
      </c>
      <c r="C8605" s="9" t="s">
        <v>12684</v>
      </c>
      <c r="D8605" s="10" t="s">
        <v>12685</v>
      </c>
      <c r="E8605" s="11" t="s">
        <v>12686</v>
      </c>
      <c r="F8605" s="6" t="s">
        <v>12687</v>
      </c>
      <c r="G8605" s="6" t="s">
        <v>12448</v>
      </c>
      <c r="H8605" s="16">
        <v>389668.14999999997</v>
      </c>
      <c r="I8605" s="12">
        <v>44146</v>
      </c>
      <c r="J8605" s="12">
        <v>44242</v>
      </c>
      <c r="K8605" s="15">
        <v>385819</v>
      </c>
      <c r="L8605" s="13" t="s">
        <v>14</v>
      </c>
      <c r="M8605" s="7">
        <v>1</v>
      </c>
      <c r="N8605" s="14"/>
    </row>
    <row r="8606" spans="1:14" ht="31.5">
      <c r="A8606" s="6">
        <v>8605</v>
      </c>
      <c r="B8606" s="8" t="s">
        <v>12444</v>
      </c>
      <c r="C8606" s="9" t="s">
        <v>12688</v>
      </c>
      <c r="D8606" s="10" t="s">
        <v>12689</v>
      </c>
      <c r="E8606" s="11" t="s">
        <v>12690</v>
      </c>
      <c r="F8606" s="6">
        <v>422606</v>
      </c>
      <c r="G8606" s="6" t="s">
        <v>848</v>
      </c>
      <c r="H8606" s="16">
        <v>19924076</v>
      </c>
      <c r="I8606" s="12" t="s">
        <v>579</v>
      </c>
      <c r="J8606" s="12" t="s">
        <v>4271</v>
      </c>
      <c r="K8606" s="15">
        <v>19924076</v>
      </c>
      <c r="L8606" s="13" t="s">
        <v>70</v>
      </c>
      <c r="M8606" s="7">
        <v>1</v>
      </c>
      <c r="N8606" s="14"/>
    </row>
    <row r="8607" spans="1:14" ht="63">
      <c r="A8607" s="6">
        <v>8606</v>
      </c>
      <c r="B8607" s="8" t="s">
        <v>12444</v>
      </c>
      <c r="C8607" s="9" t="s">
        <v>12691</v>
      </c>
      <c r="D8607" s="10" t="s">
        <v>12620</v>
      </c>
      <c r="E8607" s="11" t="s">
        <v>12690</v>
      </c>
      <c r="F8607" s="6">
        <v>422606</v>
      </c>
      <c r="G8607" s="6" t="s">
        <v>848</v>
      </c>
      <c r="H8607" s="16">
        <v>19924076</v>
      </c>
      <c r="I8607" s="12" t="s">
        <v>579</v>
      </c>
      <c r="J8607" s="12" t="s">
        <v>4271</v>
      </c>
      <c r="K8607" s="15">
        <v>19924076</v>
      </c>
      <c r="L8607" s="13" t="s">
        <v>70</v>
      </c>
      <c r="M8607" s="7">
        <v>0.51</v>
      </c>
      <c r="N8607" s="14"/>
    </row>
    <row r="8608" spans="1:14" ht="78.75">
      <c r="A8608" s="6">
        <v>8607</v>
      </c>
      <c r="B8608" s="8" t="s">
        <v>12444</v>
      </c>
      <c r="C8608" s="9" t="s">
        <v>12692</v>
      </c>
      <c r="D8608" s="10" t="s">
        <v>12565</v>
      </c>
      <c r="E8608" s="11" t="s">
        <v>12690</v>
      </c>
      <c r="F8608" s="6">
        <v>422606</v>
      </c>
      <c r="G8608" s="6" t="s">
        <v>848</v>
      </c>
      <c r="H8608" s="16">
        <v>19924076</v>
      </c>
      <c r="I8608" s="12" t="s">
        <v>579</v>
      </c>
      <c r="J8608" s="12" t="s">
        <v>4271</v>
      </c>
      <c r="K8608" s="15">
        <v>19924076</v>
      </c>
      <c r="L8608" s="13" t="s">
        <v>70</v>
      </c>
      <c r="M8608" s="7">
        <v>0.49</v>
      </c>
      <c r="N8608" s="14"/>
    </row>
    <row r="8609" spans="1:14" ht="63">
      <c r="A8609" s="6">
        <v>8608</v>
      </c>
      <c r="B8609" s="8" t="s">
        <v>12444</v>
      </c>
      <c r="C8609" s="9" t="s">
        <v>12693</v>
      </c>
      <c r="D8609" s="10" t="s">
        <v>12694</v>
      </c>
      <c r="E8609" s="11" t="s">
        <v>12695</v>
      </c>
      <c r="F8609" s="6">
        <v>422607</v>
      </c>
      <c r="G8609" s="6" t="s">
        <v>848</v>
      </c>
      <c r="H8609" s="16">
        <v>3877935</v>
      </c>
      <c r="I8609" s="12" t="s">
        <v>12696</v>
      </c>
      <c r="J8609" s="12" t="s">
        <v>43</v>
      </c>
      <c r="K8609" s="15">
        <v>3856085</v>
      </c>
      <c r="L8609" s="13" t="s">
        <v>14</v>
      </c>
      <c r="M8609" s="7">
        <v>1</v>
      </c>
      <c r="N8609" s="14"/>
    </row>
    <row r="8610" spans="1:14" ht="47.25">
      <c r="A8610" s="6">
        <v>8609</v>
      </c>
      <c r="B8610" s="8" t="s">
        <v>12444</v>
      </c>
      <c r="C8610" s="9" t="s">
        <v>12697</v>
      </c>
      <c r="D8610" s="10" t="s">
        <v>12698</v>
      </c>
      <c r="E8610" s="11" t="s">
        <v>12699</v>
      </c>
      <c r="F8610" s="6">
        <v>422608</v>
      </c>
      <c r="G8610" s="6" t="s">
        <v>848</v>
      </c>
      <c r="H8610" s="16">
        <v>4426772</v>
      </c>
      <c r="I8610" s="12" t="s">
        <v>12696</v>
      </c>
      <c r="J8610" s="12" t="s">
        <v>4306</v>
      </c>
      <c r="K8610" s="15">
        <v>4413157</v>
      </c>
      <c r="L8610" s="13" t="s">
        <v>14</v>
      </c>
      <c r="M8610" s="7">
        <v>1</v>
      </c>
      <c r="N8610" s="14"/>
    </row>
    <row r="8611" spans="1:14" ht="47.25">
      <c r="A8611" s="6">
        <v>8610</v>
      </c>
      <c r="B8611" s="8" t="s">
        <v>12444</v>
      </c>
      <c r="C8611" s="9" t="s">
        <v>12700</v>
      </c>
      <c r="D8611" s="10" t="s">
        <v>12701</v>
      </c>
      <c r="E8611" s="11" t="s">
        <v>12702</v>
      </c>
      <c r="F8611" s="6">
        <v>422610</v>
      </c>
      <c r="G8611" s="6" t="s">
        <v>848</v>
      </c>
      <c r="H8611" s="16">
        <v>6210339</v>
      </c>
      <c r="I8611" s="12" t="s">
        <v>12703</v>
      </c>
      <c r="J8611" s="12" t="s">
        <v>43</v>
      </c>
      <c r="K8611" s="15">
        <v>6210339</v>
      </c>
      <c r="L8611" s="13" t="s">
        <v>14</v>
      </c>
      <c r="M8611" s="7">
        <v>1</v>
      </c>
      <c r="N8611" s="14"/>
    </row>
    <row r="8612" spans="1:14" ht="31.5">
      <c r="A8612" s="6">
        <v>8611</v>
      </c>
      <c r="B8612" s="8" t="s">
        <v>12444</v>
      </c>
      <c r="C8612" s="9" t="s">
        <v>12704</v>
      </c>
      <c r="D8612" s="10" t="s">
        <v>12543</v>
      </c>
      <c r="E8612" s="11" t="s">
        <v>12705</v>
      </c>
      <c r="F8612" s="6">
        <v>422611</v>
      </c>
      <c r="G8612" s="6" t="s">
        <v>848</v>
      </c>
      <c r="H8612" s="16">
        <v>2191198</v>
      </c>
      <c r="I8612" s="12" t="s">
        <v>12696</v>
      </c>
      <c r="J8612" s="12" t="s">
        <v>133</v>
      </c>
      <c r="K8612" s="15">
        <v>2165951</v>
      </c>
      <c r="L8612" s="13" t="s">
        <v>14</v>
      </c>
      <c r="M8612" s="7">
        <v>1</v>
      </c>
      <c r="N8612" s="14"/>
    </row>
    <row r="8613" spans="1:14" ht="31.5">
      <c r="A8613" s="6">
        <v>8612</v>
      </c>
      <c r="B8613" s="8" t="s">
        <v>12444</v>
      </c>
      <c r="C8613" s="9" t="s">
        <v>12706</v>
      </c>
      <c r="D8613" s="10" t="s">
        <v>12451</v>
      </c>
      <c r="E8613" s="11" t="s">
        <v>12707</v>
      </c>
      <c r="F8613" s="6">
        <v>422612</v>
      </c>
      <c r="G8613" s="6" t="s">
        <v>848</v>
      </c>
      <c r="H8613" s="16">
        <v>2896608</v>
      </c>
      <c r="I8613" s="12" t="s">
        <v>12696</v>
      </c>
      <c r="J8613" s="12" t="s">
        <v>43</v>
      </c>
      <c r="K8613" s="15">
        <v>436150</v>
      </c>
      <c r="L8613" s="13" t="s">
        <v>14</v>
      </c>
      <c r="M8613" s="7">
        <v>1</v>
      </c>
      <c r="N8613" s="14"/>
    </row>
    <row r="8614" spans="1:14" ht="63">
      <c r="A8614" s="6">
        <v>8613</v>
      </c>
      <c r="B8614" s="8" t="s">
        <v>12444</v>
      </c>
      <c r="C8614" s="9" t="s">
        <v>12708</v>
      </c>
      <c r="D8614" s="10" t="s">
        <v>12709</v>
      </c>
      <c r="E8614" s="11" t="s">
        <v>12710</v>
      </c>
      <c r="F8614" s="6">
        <v>499960</v>
      </c>
      <c r="G8614" s="6" t="s">
        <v>848</v>
      </c>
      <c r="H8614" s="16">
        <v>6010278</v>
      </c>
      <c r="I8614" s="12" t="s">
        <v>12711</v>
      </c>
      <c r="J8614" s="12" t="s">
        <v>2998</v>
      </c>
      <c r="K8614" s="15">
        <v>5939048</v>
      </c>
      <c r="L8614" s="13" t="s">
        <v>14</v>
      </c>
      <c r="M8614" s="7">
        <v>1</v>
      </c>
      <c r="N8614" s="14"/>
    </row>
    <row r="8615" spans="1:14" ht="63">
      <c r="A8615" s="6">
        <v>8614</v>
      </c>
      <c r="B8615" s="8" t="s">
        <v>12444</v>
      </c>
      <c r="C8615" s="9" t="s">
        <v>12712</v>
      </c>
      <c r="D8615" s="10" t="s">
        <v>12713</v>
      </c>
      <c r="E8615" s="11" t="s">
        <v>12714</v>
      </c>
      <c r="F8615" s="6">
        <v>499963</v>
      </c>
      <c r="G8615" s="6" t="s">
        <v>848</v>
      </c>
      <c r="H8615" s="16">
        <v>2429511</v>
      </c>
      <c r="I8615" s="12" t="s">
        <v>108</v>
      </c>
      <c r="J8615" s="12" t="s">
        <v>12715</v>
      </c>
      <c r="K8615" s="15">
        <v>2425124</v>
      </c>
      <c r="L8615" s="13" t="s">
        <v>14</v>
      </c>
      <c r="M8615" s="7">
        <v>1</v>
      </c>
      <c r="N8615" s="14"/>
    </row>
    <row r="8616" spans="1:14" ht="63">
      <c r="A8616" s="6">
        <v>8615</v>
      </c>
      <c r="B8616" s="8" t="s">
        <v>12444</v>
      </c>
      <c r="C8616" s="9" t="s">
        <v>12716</v>
      </c>
      <c r="D8616" s="10" t="s">
        <v>12717</v>
      </c>
      <c r="E8616" s="11" t="s">
        <v>12718</v>
      </c>
      <c r="F8616" s="6">
        <v>499964</v>
      </c>
      <c r="G8616" s="6" t="s">
        <v>848</v>
      </c>
      <c r="H8616" s="16">
        <v>4242211.7</v>
      </c>
      <c r="I8616" s="12" t="s">
        <v>4958</v>
      </c>
      <c r="J8616" s="12" t="s">
        <v>4271</v>
      </c>
      <c r="K8616" s="15">
        <v>4236929</v>
      </c>
      <c r="L8616" s="13" t="s">
        <v>14</v>
      </c>
      <c r="M8616" s="7">
        <v>1</v>
      </c>
      <c r="N8616" s="14"/>
    </row>
    <row r="8617" spans="1:14" ht="31.5">
      <c r="A8617" s="6">
        <v>8616</v>
      </c>
      <c r="B8617" s="8" t="s">
        <v>12444</v>
      </c>
      <c r="C8617" s="9" t="s">
        <v>12719</v>
      </c>
      <c r="D8617" s="10" t="s">
        <v>12720</v>
      </c>
      <c r="E8617" s="11" t="s">
        <v>12721</v>
      </c>
      <c r="F8617" s="6">
        <v>514337</v>
      </c>
      <c r="G8617" s="6" t="s">
        <v>848</v>
      </c>
      <c r="H8617" s="16">
        <v>9199234</v>
      </c>
      <c r="I8617" s="12" t="s">
        <v>12722</v>
      </c>
      <c r="J8617" s="12" t="s">
        <v>2955</v>
      </c>
      <c r="K8617" s="15">
        <v>2147439</v>
      </c>
      <c r="L8617" s="13" t="s">
        <v>14</v>
      </c>
      <c r="M8617" s="7">
        <v>1</v>
      </c>
      <c r="N8617" s="14"/>
    </row>
    <row r="8618" spans="1:14" ht="31.5">
      <c r="A8618" s="6">
        <v>8617</v>
      </c>
      <c r="B8618" s="8" t="s">
        <v>12444</v>
      </c>
      <c r="C8618" s="9" t="s">
        <v>12723</v>
      </c>
      <c r="D8618" s="10" t="s">
        <v>12724</v>
      </c>
      <c r="E8618" s="11" t="s">
        <v>12721</v>
      </c>
      <c r="F8618" s="6">
        <v>514337</v>
      </c>
      <c r="G8618" s="6" t="s">
        <v>848</v>
      </c>
      <c r="H8618" s="16">
        <v>9199234</v>
      </c>
      <c r="I8618" s="12" t="s">
        <v>12722</v>
      </c>
      <c r="J8618" s="12" t="s">
        <v>2955</v>
      </c>
      <c r="K8618" s="15">
        <v>2147439</v>
      </c>
      <c r="L8618" s="13" t="s">
        <v>14</v>
      </c>
      <c r="M8618" s="7">
        <v>0.4</v>
      </c>
      <c r="N8618" s="14"/>
    </row>
    <row r="8619" spans="1:14" ht="31.5">
      <c r="A8619" s="6">
        <v>8618</v>
      </c>
      <c r="B8619" s="8" t="s">
        <v>12444</v>
      </c>
      <c r="C8619" s="9" t="s">
        <v>12725</v>
      </c>
      <c r="D8619" s="10" t="s">
        <v>12726</v>
      </c>
      <c r="E8619" s="11" t="s">
        <v>12721</v>
      </c>
      <c r="F8619" s="6">
        <v>514337</v>
      </c>
      <c r="G8619" s="6" t="s">
        <v>848</v>
      </c>
      <c r="H8619" s="16">
        <v>9199234</v>
      </c>
      <c r="I8619" s="12" t="s">
        <v>12722</v>
      </c>
      <c r="J8619" s="12" t="s">
        <v>2955</v>
      </c>
      <c r="K8619" s="15">
        <v>2147439</v>
      </c>
      <c r="L8619" s="13" t="s">
        <v>14</v>
      </c>
      <c r="M8619" s="7">
        <v>0.6</v>
      </c>
      <c r="N8619" s="14"/>
    </row>
    <row r="8620" spans="1:14" ht="47.25">
      <c r="A8620" s="6">
        <v>8619</v>
      </c>
      <c r="B8620" s="8" t="s">
        <v>12444</v>
      </c>
      <c r="C8620" s="9" t="s">
        <v>12727</v>
      </c>
      <c r="D8620" s="10" t="s">
        <v>12517</v>
      </c>
      <c r="E8620" s="11" t="s">
        <v>12728</v>
      </c>
      <c r="F8620" s="6">
        <v>449542</v>
      </c>
      <c r="G8620" s="6" t="s">
        <v>848</v>
      </c>
      <c r="H8620" s="16">
        <v>4157654</v>
      </c>
      <c r="I8620" s="12" t="s">
        <v>233</v>
      </c>
      <c r="J8620" s="12" t="s">
        <v>12729</v>
      </c>
      <c r="K8620" s="15"/>
      <c r="L8620" s="13" t="s">
        <v>14</v>
      </c>
      <c r="M8620" s="7">
        <v>1</v>
      </c>
      <c r="N8620" s="14"/>
    </row>
    <row r="8621" spans="1:14" ht="47.25">
      <c r="A8621" s="6">
        <v>8620</v>
      </c>
      <c r="B8621" s="8" t="s">
        <v>12444</v>
      </c>
      <c r="C8621" s="9" t="s">
        <v>12697</v>
      </c>
      <c r="D8621" s="10" t="s">
        <v>12730</v>
      </c>
      <c r="E8621" s="11" t="s">
        <v>12731</v>
      </c>
      <c r="F8621" s="6">
        <v>502986</v>
      </c>
      <c r="G8621" s="6" t="s">
        <v>848</v>
      </c>
      <c r="H8621" s="16">
        <v>5293333.5</v>
      </c>
      <c r="I8621" s="12" t="s">
        <v>12732</v>
      </c>
      <c r="J8621" s="12" t="s">
        <v>11373</v>
      </c>
      <c r="K8621" s="15"/>
      <c r="L8621" s="13" t="s">
        <v>14</v>
      </c>
      <c r="M8621" s="7">
        <v>1</v>
      </c>
      <c r="N8621" s="14"/>
    </row>
    <row r="8622" spans="1:14" ht="47.25">
      <c r="A8622" s="6">
        <v>8621</v>
      </c>
      <c r="B8622" s="8" t="s">
        <v>12444</v>
      </c>
      <c r="C8622" s="9" t="s">
        <v>12733</v>
      </c>
      <c r="D8622" s="10" t="s">
        <v>12734</v>
      </c>
      <c r="E8622" s="11" t="s">
        <v>12735</v>
      </c>
      <c r="F8622" s="6">
        <v>502987</v>
      </c>
      <c r="G8622" s="6" t="s">
        <v>848</v>
      </c>
      <c r="H8622" s="16">
        <v>4694987.4000000004</v>
      </c>
      <c r="I8622" s="12" t="s">
        <v>12732</v>
      </c>
      <c r="J8622" s="12" t="s">
        <v>12736</v>
      </c>
      <c r="K8622" s="15">
        <v>4183343</v>
      </c>
      <c r="L8622" s="13" t="s">
        <v>14</v>
      </c>
      <c r="M8622" s="7">
        <v>1</v>
      </c>
      <c r="N8622" s="14"/>
    </row>
    <row r="8623" spans="1:14" ht="47.25">
      <c r="A8623" s="6">
        <v>8622</v>
      </c>
      <c r="B8623" s="8" t="s">
        <v>12444</v>
      </c>
      <c r="C8623" s="9" t="s">
        <v>12737</v>
      </c>
      <c r="D8623" s="10" t="s">
        <v>12738</v>
      </c>
      <c r="E8623" s="11" t="s">
        <v>12739</v>
      </c>
      <c r="F8623" s="6">
        <v>502989</v>
      </c>
      <c r="G8623" s="6" t="s">
        <v>848</v>
      </c>
      <c r="H8623" s="16">
        <v>4412125.8499999996</v>
      </c>
      <c r="I8623" s="12" t="s">
        <v>12732</v>
      </c>
      <c r="J8623" s="12" t="s">
        <v>12736</v>
      </c>
      <c r="K8623" s="15">
        <v>4408152</v>
      </c>
      <c r="L8623" s="13" t="s">
        <v>14</v>
      </c>
      <c r="M8623" s="7">
        <v>1</v>
      </c>
      <c r="N8623" s="14"/>
    </row>
    <row r="8624" spans="1:14" ht="47.25">
      <c r="A8624" s="6">
        <v>8623</v>
      </c>
      <c r="B8624" s="8" t="s">
        <v>12444</v>
      </c>
      <c r="C8624" s="9" t="s">
        <v>12740</v>
      </c>
      <c r="D8624" s="10" t="s">
        <v>12741</v>
      </c>
      <c r="E8624" s="11" t="s">
        <v>12742</v>
      </c>
      <c r="F8624" s="6">
        <v>502990</v>
      </c>
      <c r="G8624" s="6" t="s">
        <v>848</v>
      </c>
      <c r="H8624" s="16">
        <v>3223138.15</v>
      </c>
      <c r="I8624" s="12" t="s">
        <v>121</v>
      </c>
      <c r="J8624" s="12" t="s">
        <v>11415</v>
      </c>
      <c r="K8624" s="15">
        <v>3218320</v>
      </c>
      <c r="L8624" s="13" t="s">
        <v>14</v>
      </c>
      <c r="M8624" s="7">
        <v>1</v>
      </c>
      <c r="N8624" s="14"/>
    </row>
    <row r="8625" spans="1:14" ht="47.25">
      <c r="A8625" s="6">
        <v>8624</v>
      </c>
      <c r="B8625" s="8" t="s">
        <v>12444</v>
      </c>
      <c r="C8625" s="9" t="s">
        <v>12743</v>
      </c>
      <c r="D8625" s="10" t="s">
        <v>12744</v>
      </c>
      <c r="E8625" s="11" t="s">
        <v>12745</v>
      </c>
      <c r="F8625" s="6">
        <v>502992</v>
      </c>
      <c r="G8625" s="6" t="s">
        <v>848</v>
      </c>
      <c r="H8625" s="16">
        <v>1986072.85</v>
      </c>
      <c r="I8625" s="12" t="s">
        <v>12732</v>
      </c>
      <c r="J8625" s="12" t="s">
        <v>12736</v>
      </c>
      <c r="K8625" s="15">
        <v>1938615</v>
      </c>
      <c r="L8625" s="13" t="s">
        <v>14</v>
      </c>
      <c r="M8625" s="7">
        <v>1</v>
      </c>
      <c r="N8625" s="14"/>
    </row>
    <row r="8626" spans="1:14" ht="63">
      <c r="A8626" s="6">
        <v>8625</v>
      </c>
      <c r="B8626" s="8" t="s">
        <v>12444</v>
      </c>
      <c r="C8626" s="9" t="s">
        <v>12746</v>
      </c>
      <c r="D8626" s="10" t="s">
        <v>12747</v>
      </c>
      <c r="E8626" s="11" t="s">
        <v>12748</v>
      </c>
      <c r="F8626" s="6">
        <v>502994</v>
      </c>
      <c r="G8626" s="6" t="s">
        <v>848</v>
      </c>
      <c r="H8626" s="16">
        <v>5807098.25</v>
      </c>
      <c r="I8626" s="12" t="s">
        <v>121</v>
      </c>
      <c r="J8626" s="12" t="s">
        <v>2968</v>
      </c>
      <c r="K8626" s="15"/>
      <c r="L8626" s="13" t="s">
        <v>14</v>
      </c>
      <c r="M8626" s="7">
        <v>1</v>
      </c>
      <c r="N8626" s="14"/>
    </row>
    <row r="8627" spans="1:14" ht="47.25">
      <c r="A8627" s="6">
        <v>8626</v>
      </c>
      <c r="B8627" s="8" t="s">
        <v>12444</v>
      </c>
      <c r="C8627" s="9" t="s">
        <v>12749</v>
      </c>
      <c r="D8627" s="10" t="s">
        <v>12750</v>
      </c>
      <c r="E8627" s="11" t="s">
        <v>12751</v>
      </c>
      <c r="F8627" s="6">
        <v>502995</v>
      </c>
      <c r="G8627" s="6" t="s">
        <v>848</v>
      </c>
      <c r="H8627" s="16">
        <v>4438146.3499999996</v>
      </c>
      <c r="I8627" s="12" t="s">
        <v>318</v>
      </c>
      <c r="J8627" s="12" t="s">
        <v>11293</v>
      </c>
      <c r="K8627" s="15"/>
      <c r="L8627" s="13" t="s">
        <v>14</v>
      </c>
      <c r="M8627" s="7">
        <v>1</v>
      </c>
      <c r="N8627" s="14"/>
    </row>
    <row r="8628" spans="1:14" ht="63">
      <c r="A8628" s="6">
        <v>8627</v>
      </c>
      <c r="B8628" s="8" t="s">
        <v>12444</v>
      </c>
      <c r="C8628" s="9" t="s">
        <v>12752</v>
      </c>
      <c r="D8628" s="10" t="s">
        <v>12753</v>
      </c>
      <c r="E8628" s="11" t="s">
        <v>12754</v>
      </c>
      <c r="F8628" s="6">
        <v>502996</v>
      </c>
      <c r="G8628" s="6" t="s">
        <v>848</v>
      </c>
      <c r="H8628" s="16">
        <v>3612201.15</v>
      </c>
      <c r="I8628" s="12" t="s">
        <v>12732</v>
      </c>
      <c r="J8628" s="12" t="s">
        <v>12736</v>
      </c>
      <c r="K8628" s="15">
        <v>3610027</v>
      </c>
      <c r="L8628" s="13" t="s">
        <v>14</v>
      </c>
      <c r="M8628" s="7">
        <v>1</v>
      </c>
      <c r="N8628" s="14"/>
    </row>
    <row r="8629" spans="1:14" ht="47.25">
      <c r="A8629" s="6">
        <v>8628</v>
      </c>
      <c r="B8629" s="8" t="s">
        <v>12444</v>
      </c>
      <c r="C8629" s="9" t="s">
        <v>12755</v>
      </c>
      <c r="D8629" s="10" t="s">
        <v>12756</v>
      </c>
      <c r="E8629" s="11" t="s">
        <v>12757</v>
      </c>
      <c r="F8629" s="6">
        <v>510931</v>
      </c>
      <c r="G8629" s="6" t="s">
        <v>848</v>
      </c>
      <c r="H8629" s="16">
        <v>3582643.8</v>
      </c>
      <c r="I8629" s="12" t="s">
        <v>207</v>
      </c>
      <c r="J8629" s="12" t="s">
        <v>889</v>
      </c>
      <c r="K8629" s="15">
        <v>3581025</v>
      </c>
      <c r="L8629" s="13" t="s">
        <v>14</v>
      </c>
      <c r="M8629" s="7">
        <v>1</v>
      </c>
      <c r="N8629" s="14"/>
    </row>
    <row r="8630" spans="1:14" ht="47.25">
      <c r="A8630" s="6">
        <v>8629</v>
      </c>
      <c r="B8630" s="8" t="s">
        <v>12444</v>
      </c>
      <c r="C8630" s="9" t="s">
        <v>12740</v>
      </c>
      <c r="D8630" s="10" t="s">
        <v>12506</v>
      </c>
      <c r="E8630" s="11" t="s">
        <v>12758</v>
      </c>
      <c r="F8630" s="6">
        <v>510932</v>
      </c>
      <c r="G8630" s="6" t="s">
        <v>848</v>
      </c>
      <c r="H8630" s="16">
        <v>3303291</v>
      </c>
      <c r="I8630" s="12" t="s">
        <v>211</v>
      </c>
      <c r="J8630" s="12" t="s">
        <v>12759</v>
      </c>
      <c r="K8630" s="15">
        <v>3135907</v>
      </c>
      <c r="L8630" s="13" t="s">
        <v>14</v>
      </c>
      <c r="M8630" s="7">
        <v>1</v>
      </c>
      <c r="N8630" s="14"/>
    </row>
    <row r="8631" spans="1:14" ht="63">
      <c r="A8631" s="6">
        <v>8630</v>
      </c>
      <c r="B8631" s="8" t="s">
        <v>12444</v>
      </c>
      <c r="C8631" s="9" t="s">
        <v>12760</v>
      </c>
      <c r="D8631" s="10" t="s">
        <v>12761</v>
      </c>
      <c r="E8631" s="11" t="s">
        <v>12762</v>
      </c>
      <c r="F8631" s="6">
        <v>510929</v>
      </c>
      <c r="G8631" s="6" t="s">
        <v>848</v>
      </c>
      <c r="H8631" s="16">
        <v>8811986.25</v>
      </c>
      <c r="I8631" s="12" t="s">
        <v>4429</v>
      </c>
      <c r="J8631" s="12" t="s">
        <v>12763</v>
      </c>
      <c r="K8631" s="15">
        <v>3032000</v>
      </c>
      <c r="L8631" s="13" t="s">
        <v>14</v>
      </c>
      <c r="M8631" s="7">
        <v>1</v>
      </c>
      <c r="N8631" s="14"/>
    </row>
    <row r="8632" spans="1:14" ht="94.5">
      <c r="A8632" s="6">
        <v>8631</v>
      </c>
      <c r="B8632" s="8" t="s">
        <v>12444</v>
      </c>
      <c r="C8632" s="9" t="s">
        <v>12764</v>
      </c>
      <c r="D8632" s="10" t="s">
        <v>12765</v>
      </c>
      <c r="E8632" s="11" t="s">
        <v>12766</v>
      </c>
      <c r="F8632" s="6">
        <v>178364</v>
      </c>
      <c r="G8632" s="6" t="s">
        <v>7098</v>
      </c>
      <c r="H8632" s="16">
        <v>12182544.08</v>
      </c>
      <c r="I8632" s="12" t="s">
        <v>12767</v>
      </c>
      <c r="J8632" s="12" t="s">
        <v>12768</v>
      </c>
      <c r="K8632" s="15">
        <v>12164052</v>
      </c>
      <c r="L8632" s="13" t="s">
        <v>14</v>
      </c>
      <c r="M8632" s="7">
        <v>1</v>
      </c>
      <c r="N8632" s="14"/>
    </row>
    <row r="8633" spans="1:14" ht="47.25">
      <c r="A8633" s="6">
        <v>8632</v>
      </c>
      <c r="B8633" s="8" t="s">
        <v>12444</v>
      </c>
      <c r="C8633" s="9" t="s">
        <v>12769</v>
      </c>
      <c r="D8633" s="10" t="s">
        <v>12770</v>
      </c>
      <c r="E8633" s="11" t="s">
        <v>12771</v>
      </c>
      <c r="F8633" s="6">
        <v>398168</v>
      </c>
      <c r="G8633" s="6" t="s">
        <v>7098</v>
      </c>
      <c r="H8633" s="16">
        <v>59982227</v>
      </c>
      <c r="I8633" s="12" t="s">
        <v>5898</v>
      </c>
      <c r="J8633" s="12" t="s">
        <v>2454</v>
      </c>
      <c r="K8633" s="15"/>
      <c r="L8633" s="13" t="s">
        <v>70</v>
      </c>
      <c r="M8633" s="7">
        <v>1</v>
      </c>
      <c r="N8633" s="14"/>
    </row>
    <row r="8634" spans="1:14" ht="78.75">
      <c r="A8634" s="6">
        <v>8633</v>
      </c>
      <c r="B8634" s="8" t="s">
        <v>12444</v>
      </c>
      <c r="C8634" s="9" t="s">
        <v>12772</v>
      </c>
      <c r="D8634" s="10" t="s">
        <v>12773</v>
      </c>
      <c r="E8634" s="11" t="s">
        <v>12774</v>
      </c>
      <c r="F8634" s="6">
        <v>398168</v>
      </c>
      <c r="G8634" s="6" t="s">
        <v>7098</v>
      </c>
      <c r="H8634" s="16">
        <v>59982227</v>
      </c>
      <c r="I8634" s="12" t="s">
        <v>5898</v>
      </c>
      <c r="J8634" s="12" t="s">
        <v>2454</v>
      </c>
      <c r="K8634" s="15"/>
      <c r="L8634" s="13" t="s">
        <v>70</v>
      </c>
      <c r="M8634" s="7">
        <v>0.51</v>
      </c>
      <c r="N8634" s="14"/>
    </row>
    <row r="8635" spans="1:14" ht="47.25">
      <c r="A8635" s="6">
        <v>8634</v>
      </c>
      <c r="B8635" s="8" t="s">
        <v>12444</v>
      </c>
      <c r="C8635" s="9" t="s">
        <v>12775</v>
      </c>
      <c r="D8635" s="10" t="s">
        <v>6946</v>
      </c>
      <c r="E8635" s="11" t="s">
        <v>12774</v>
      </c>
      <c r="F8635" s="6">
        <v>398168</v>
      </c>
      <c r="G8635" s="6" t="s">
        <v>7098</v>
      </c>
      <c r="H8635" s="16">
        <v>59982227</v>
      </c>
      <c r="I8635" s="12" t="s">
        <v>5898</v>
      </c>
      <c r="J8635" s="12" t="s">
        <v>2454</v>
      </c>
      <c r="K8635" s="15"/>
      <c r="L8635" s="13" t="s">
        <v>70</v>
      </c>
      <c r="M8635" s="7">
        <v>0.49</v>
      </c>
      <c r="N8635" s="14"/>
    </row>
    <row r="8636" spans="1:14" ht="126">
      <c r="A8636" s="6">
        <v>8635</v>
      </c>
      <c r="B8636" s="8" t="s">
        <v>12444</v>
      </c>
      <c r="C8636" s="9" t="s">
        <v>12776</v>
      </c>
      <c r="D8636" s="10" t="s">
        <v>12777</v>
      </c>
      <c r="E8636" s="11" t="s">
        <v>12778</v>
      </c>
      <c r="F8636" s="6">
        <v>216778</v>
      </c>
      <c r="G8636" s="6" t="s">
        <v>7098</v>
      </c>
      <c r="H8636" s="16">
        <v>15766763</v>
      </c>
      <c r="I8636" s="12" t="s">
        <v>12779</v>
      </c>
      <c r="J8636" s="12" t="s">
        <v>12780</v>
      </c>
      <c r="K8636" s="15">
        <v>15930601</v>
      </c>
      <c r="L8636" s="13" t="s">
        <v>14</v>
      </c>
      <c r="M8636" s="7">
        <v>1</v>
      </c>
      <c r="N8636" s="14"/>
    </row>
    <row r="8637" spans="1:14" ht="110.25">
      <c r="A8637" s="6">
        <v>8636</v>
      </c>
      <c r="B8637" s="8" t="s">
        <v>12444</v>
      </c>
      <c r="C8637" s="9" t="s">
        <v>12781</v>
      </c>
      <c r="D8637" s="10" t="s">
        <v>12701</v>
      </c>
      <c r="E8637" s="11" t="s">
        <v>12782</v>
      </c>
      <c r="F8637" s="6">
        <v>265919</v>
      </c>
      <c r="G8637" s="6" t="s">
        <v>7098</v>
      </c>
      <c r="H8637" s="16">
        <v>10864644</v>
      </c>
      <c r="I8637" s="12" t="s">
        <v>3652</v>
      </c>
      <c r="J8637" s="12" t="s">
        <v>12783</v>
      </c>
      <c r="K8637" s="15">
        <v>10519488</v>
      </c>
      <c r="L8637" s="13" t="s">
        <v>14</v>
      </c>
      <c r="M8637" s="7">
        <v>1</v>
      </c>
      <c r="N8637" s="14"/>
    </row>
    <row r="8638" spans="1:14" ht="47.25">
      <c r="A8638" s="6">
        <v>8637</v>
      </c>
      <c r="B8638" s="8" t="s">
        <v>12444</v>
      </c>
      <c r="C8638" s="9" t="s">
        <v>12784</v>
      </c>
      <c r="D8638" s="10" t="s">
        <v>12785</v>
      </c>
      <c r="E8638" s="11" t="s">
        <v>12786</v>
      </c>
      <c r="F8638" s="6">
        <v>499967</v>
      </c>
      <c r="G8638" s="6" t="s">
        <v>7098</v>
      </c>
      <c r="H8638" s="16">
        <v>20130150</v>
      </c>
      <c r="I8638" s="12" t="s">
        <v>12787</v>
      </c>
      <c r="J8638" s="12" t="s">
        <v>6750</v>
      </c>
      <c r="K8638" s="15"/>
      <c r="L8638" s="13" t="s">
        <v>70</v>
      </c>
      <c r="M8638" s="7">
        <v>1</v>
      </c>
      <c r="N8638" s="14"/>
    </row>
    <row r="8639" spans="1:14" ht="47.25">
      <c r="A8639" s="6">
        <v>8638</v>
      </c>
      <c r="B8639" s="8" t="s">
        <v>12444</v>
      </c>
      <c r="C8639" s="9" t="s">
        <v>12788</v>
      </c>
      <c r="D8639" s="10" t="s">
        <v>134</v>
      </c>
      <c r="E8639" s="11" t="s">
        <v>12786</v>
      </c>
      <c r="F8639" s="6">
        <v>499967</v>
      </c>
      <c r="G8639" s="6" t="s">
        <v>7098</v>
      </c>
      <c r="H8639" s="16">
        <v>20130150</v>
      </c>
      <c r="I8639" s="12" t="s">
        <v>12787</v>
      </c>
      <c r="J8639" s="12" t="s">
        <v>6750</v>
      </c>
      <c r="K8639" s="15"/>
      <c r="L8639" s="13" t="s">
        <v>70</v>
      </c>
      <c r="M8639" s="7">
        <v>0.51</v>
      </c>
      <c r="N8639" s="14"/>
    </row>
    <row r="8640" spans="1:14" ht="47.25">
      <c r="A8640" s="6">
        <v>8639</v>
      </c>
      <c r="B8640" s="8" t="s">
        <v>12444</v>
      </c>
      <c r="C8640" s="9" t="s">
        <v>12789</v>
      </c>
      <c r="D8640" s="10" t="s">
        <v>12790</v>
      </c>
      <c r="E8640" s="11" t="s">
        <v>12786</v>
      </c>
      <c r="F8640" s="6">
        <v>499967</v>
      </c>
      <c r="G8640" s="6" t="s">
        <v>7098</v>
      </c>
      <c r="H8640" s="16">
        <v>20130150</v>
      </c>
      <c r="I8640" s="12" t="s">
        <v>12787</v>
      </c>
      <c r="J8640" s="12" t="s">
        <v>6750</v>
      </c>
      <c r="K8640" s="15"/>
      <c r="L8640" s="13" t="s">
        <v>70</v>
      </c>
      <c r="M8640" s="7">
        <v>0.49</v>
      </c>
      <c r="N8640" s="14"/>
    </row>
    <row r="8641" spans="1:14" ht="236.25">
      <c r="A8641" s="6">
        <v>8640</v>
      </c>
      <c r="B8641" s="8" t="s">
        <v>12444</v>
      </c>
      <c r="C8641" s="9" t="s">
        <v>12791</v>
      </c>
      <c r="D8641" s="10" t="s">
        <v>12792</v>
      </c>
      <c r="E8641" s="11" t="s">
        <v>12793</v>
      </c>
      <c r="F8641" s="6">
        <v>331380</v>
      </c>
      <c r="G8641" s="6" t="s">
        <v>7098</v>
      </c>
      <c r="H8641" s="16">
        <v>15599607</v>
      </c>
      <c r="I8641" s="12" t="s">
        <v>7322</v>
      </c>
      <c r="J8641" s="12" t="s">
        <v>12794</v>
      </c>
      <c r="K8641" s="15">
        <v>12314868</v>
      </c>
      <c r="L8641" s="13" t="s">
        <v>14</v>
      </c>
      <c r="M8641" s="7">
        <v>1</v>
      </c>
      <c r="N8641" s="14"/>
    </row>
    <row r="8642" spans="1:14" ht="141.75">
      <c r="A8642" s="6">
        <v>8641</v>
      </c>
      <c r="B8642" s="8" t="s">
        <v>12444</v>
      </c>
      <c r="C8642" s="9" t="s">
        <v>12795</v>
      </c>
      <c r="D8642" s="10" t="s">
        <v>7021</v>
      </c>
      <c r="E8642" s="11" t="s">
        <v>12796</v>
      </c>
      <c r="F8642" s="6">
        <v>215479</v>
      </c>
      <c r="G8642" s="6" t="s">
        <v>7098</v>
      </c>
      <c r="H8642" s="16">
        <v>13644066</v>
      </c>
      <c r="I8642" s="12" t="s">
        <v>7322</v>
      </c>
      <c r="J8642" s="12" t="s">
        <v>12797</v>
      </c>
      <c r="K8642" s="15">
        <v>11169716</v>
      </c>
      <c r="L8642" s="13" t="s">
        <v>14</v>
      </c>
      <c r="M8642" s="7">
        <v>1</v>
      </c>
      <c r="N8642" s="14"/>
    </row>
    <row r="8643" spans="1:14" ht="110.25">
      <c r="A8643" s="6">
        <v>8642</v>
      </c>
      <c r="B8643" s="8" t="s">
        <v>12444</v>
      </c>
      <c r="C8643" s="9" t="s">
        <v>12798</v>
      </c>
      <c r="D8643" s="10" t="s">
        <v>12465</v>
      </c>
      <c r="E8643" s="11" t="s">
        <v>12799</v>
      </c>
      <c r="F8643" s="6">
        <v>298978</v>
      </c>
      <c r="G8643" s="6" t="s">
        <v>7098</v>
      </c>
      <c r="H8643" s="16">
        <v>7347305</v>
      </c>
      <c r="I8643" s="12" t="s">
        <v>3440</v>
      </c>
      <c r="J8643" s="12" t="s">
        <v>12800</v>
      </c>
      <c r="K8643" s="15">
        <v>7045196</v>
      </c>
      <c r="L8643" s="13" t="s">
        <v>14</v>
      </c>
      <c r="M8643" s="7">
        <v>1</v>
      </c>
      <c r="N8643" s="14"/>
    </row>
    <row r="8644" spans="1:14" ht="157.5">
      <c r="A8644" s="6">
        <v>8643</v>
      </c>
      <c r="B8644" s="8" t="s">
        <v>12444</v>
      </c>
      <c r="C8644" s="9" t="s">
        <v>12801</v>
      </c>
      <c r="D8644" s="10" t="s">
        <v>12802</v>
      </c>
      <c r="E8644" s="11" t="s">
        <v>12803</v>
      </c>
      <c r="F8644" s="6">
        <v>161961</v>
      </c>
      <c r="G8644" s="6" t="s">
        <v>7098</v>
      </c>
      <c r="H8644" s="16">
        <v>26592245.199999999</v>
      </c>
      <c r="I8644" s="12" t="s">
        <v>12804</v>
      </c>
      <c r="J8644" s="12" t="s">
        <v>12805</v>
      </c>
      <c r="K8644" s="15">
        <v>24525631</v>
      </c>
      <c r="L8644" s="13" t="s">
        <v>14</v>
      </c>
      <c r="M8644" s="7">
        <v>1</v>
      </c>
      <c r="N8644" s="14"/>
    </row>
    <row r="8645" spans="1:14" ht="47.25">
      <c r="A8645" s="6">
        <v>8644</v>
      </c>
      <c r="B8645" s="8" t="s">
        <v>12444</v>
      </c>
      <c r="C8645" s="9" t="s">
        <v>12806</v>
      </c>
      <c r="D8645" s="10" t="s">
        <v>12807</v>
      </c>
      <c r="E8645" s="11" t="s">
        <v>12808</v>
      </c>
      <c r="F8645" s="6">
        <v>471900</v>
      </c>
      <c r="G8645" s="6" t="s">
        <v>7098</v>
      </c>
      <c r="H8645" s="16">
        <v>14363922</v>
      </c>
      <c r="I8645" s="12" t="s">
        <v>7399</v>
      </c>
      <c r="J8645" s="12" t="s">
        <v>7267</v>
      </c>
      <c r="K8645" s="15"/>
      <c r="L8645" s="13" t="s">
        <v>70</v>
      </c>
      <c r="M8645" s="7">
        <v>1</v>
      </c>
      <c r="N8645" s="14"/>
    </row>
    <row r="8646" spans="1:14" ht="47.25">
      <c r="A8646" s="6">
        <v>8645</v>
      </c>
      <c r="B8646" s="8" t="s">
        <v>12444</v>
      </c>
      <c r="C8646" s="9" t="s">
        <v>12809</v>
      </c>
      <c r="D8646" s="10" t="s">
        <v>12810</v>
      </c>
      <c r="E8646" s="11" t="s">
        <v>12808</v>
      </c>
      <c r="F8646" s="6">
        <v>471900</v>
      </c>
      <c r="G8646" s="6" t="s">
        <v>7098</v>
      </c>
      <c r="H8646" s="16">
        <v>14363922</v>
      </c>
      <c r="I8646" s="12" t="s">
        <v>7399</v>
      </c>
      <c r="J8646" s="12" t="s">
        <v>7267</v>
      </c>
      <c r="K8646" s="15"/>
      <c r="L8646" s="13" t="s">
        <v>70</v>
      </c>
      <c r="M8646" s="7"/>
      <c r="N8646" s="14"/>
    </row>
    <row r="8647" spans="1:14" ht="47.25">
      <c r="A8647" s="6">
        <v>8646</v>
      </c>
      <c r="B8647" s="8" t="s">
        <v>12444</v>
      </c>
      <c r="C8647" s="9" t="s">
        <v>12811</v>
      </c>
      <c r="D8647" s="10" t="s">
        <v>12812</v>
      </c>
      <c r="E8647" s="11" t="s">
        <v>12808</v>
      </c>
      <c r="F8647" s="6">
        <v>471900</v>
      </c>
      <c r="G8647" s="6" t="s">
        <v>7098</v>
      </c>
      <c r="H8647" s="16">
        <v>14363922</v>
      </c>
      <c r="I8647" s="12" t="s">
        <v>7399</v>
      </c>
      <c r="J8647" s="12" t="s">
        <v>7267</v>
      </c>
      <c r="K8647" s="15"/>
      <c r="L8647" s="13" t="s">
        <v>70</v>
      </c>
      <c r="M8647" s="7"/>
      <c r="N8647" s="14"/>
    </row>
    <row r="8648" spans="1:14" ht="126">
      <c r="A8648" s="6">
        <v>8647</v>
      </c>
      <c r="B8648" s="8" t="s">
        <v>12444</v>
      </c>
      <c r="C8648" s="9" t="s">
        <v>12813</v>
      </c>
      <c r="D8648" s="10" t="s">
        <v>12603</v>
      </c>
      <c r="E8648" s="11" t="s">
        <v>12814</v>
      </c>
      <c r="F8648" s="6">
        <v>265918</v>
      </c>
      <c r="G8648" s="6" t="s">
        <v>7098</v>
      </c>
      <c r="H8648" s="16">
        <v>20288877</v>
      </c>
      <c r="I8648" s="12" t="s">
        <v>7597</v>
      </c>
      <c r="J8648" s="12" t="s">
        <v>12815</v>
      </c>
      <c r="K8648" s="15">
        <v>20286860</v>
      </c>
      <c r="L8648" s="13" t="s">
        <v>14</v>
      </c>
      <c r="M8648" s="7">
        <v>1</v>
      </c>
      <c r="N8648" s="14"/>
    </row>
    <row r="8649" spans="1:14" ht="141.75">
      <c r="A8649" s="6">
        <v>8648</v>
      </c>
      <c r="B8649" s="8" t="s">
        <v>12444</v>
      </c>
      <c r="C8649" s="9" t="s">
        <v>12597</v>
      </c>
      <c r="D8649" s="10" t="s">
        <v>12816</v>
      </c>
      <c r="E8649" s="11" t="s">
        <v>12817</v>
      </c>
      <c r="F8649" s="6">
        <v>394088</v>
      </c>
      <c r="G8649" s="6" t="s">
        <v>7098</v>
      </c>
      <c r="H8649" s="16">
        <v>15670231</v>
      </c>
      <c r="I8649" s="12" t="s">
        <v>12787</v>
      </c>
      <c r="J8649" s="12" t="s">
        <v>12818</v>
      </c>
      <c r="K8649" s="15">
        <v>10660000</v>
      </c>
      <c r="L8649" s="13" t="s">
        <v>14</v>
      </c>
      <c r="M8649" s="7">
        <v>1</v>
      </c>
      <c r="N8649" s="14"/>
    </row>
    <row r="8650" spans="1:14" ht="110.25">
      <c r="A8650" s="6">
        <v>8649</v>
      </c>
      <c r="B8650" s="8" t="s">
        <v>12444</v>
      </c>
      <c r="C8650" s="9" t="s">
        <v>12597</v>
      </c>
      <c r="D8650" s="10" t="s">
        <v>12816</v>
      </c>
      <c r="E8650" s="11" t="s">
        <v>12819</v>
      </c>
      <c r="F8650" s="6">
        <v>394089</v>
      </c>
      <c r="G8650" s="6" t="s">
        <v>7098</v>
      </c>
      <c r="H8650" s="16">
        <v>10990491</v>
      </c>
      <c r="I8650" s="12" t="s">
        <v>12787</v>
      </c>
      <c r="J8650" s="12" t="s">
        <v>12820</v>
      </c>
      <c r="K8650" s="15">
        <v>6884495</v>
      </c>
      <c r="L8650" s="13" t="s">
        <v>14</v>
      </c>
      <c r="M8650" s="7">
        <v>1</v>
      </c>
      <c r="N8650" s="14"/>
    </row>
    <row r="8651" spans="1:14" ht="157.5">
      <c r="A8651" s="6">
        <v>8650</v>
      </c>
      <c r="B8651" s="8" t="s">
        <v>12444</v>
      </c>
      <c r="C8651" s="9" t="s">
        <v>12821</v>
      </c>
      <c r="D8651" s="10" t="s">
        <v>12497</v>
      </c>
      <c r="E8651" s="11" t="s">
        <v>12822</v>
      </c>
      <c r="F8651" s="6">
        <v>265917</v>
      </c>
      <c r="G8651" s="6" t="s">
        <v>7098</v>
      </c>
      <c r="H8651" s="16">
        <v>12869764</v>
      </c>
      <c r="I8651" s="12" t="s">
        <v>3652</v>
      </c>
      <c r="J8651" s="12" t="s">
        <v>12823</v>
      </c>
      <c r="K8651" s="15">
        <v>6923550</v>
      </c>
      <c r="L8651" s="13" t="s">
        <v>14</v>
      </c>
      <c r="M8651" s="7">
        <v>1</v>
      </c>
      <c r="N8651" s="14"/>
    </row>
    <row r="8652" spans="1:14" ht="126">
      <c r="A8652" s="6">
        <v>8651</v>
      </c>
      <c r="B8652" s="8" t="s">
        <v>12444</v>
      </c>
      <c r="C8652" s="9" t="s">
        <v>12824</v>
      </c>
      <c r="D8652" s="10" t="s">
        <v>12825</v>
      </c>
      <c r="E8652" s="11" t="s">
        <v>12826</v>
      </c>
      <c r="F8652" s="6">
        <v>355759</v>
      </c>
      <c r="G8652" s="6" t="s">
        <v>7098</v>
      </c>
      <c r="H8652" s="16">
        <v>13340171</v>
      </c>
      <c r="I8652" s="12" t="s">
        <v>12827</v>
      </c>
      <c r="J8652" s="12" t="s">
        <v>5994</v>
      </c>
      <c r="K8652" s="15">
        <v>13338407</v>
      </c>
      <c r="L8652" s="13" t="s">
        <v>14</v>
      </c>
      <c r="M8652" s="7">
        <v>1</v>
      </c>
      <c r="N8652" s="14"/>
    </row>
    <row r="8653" spans="1:14" ht="126">
      <c r="A8653" s="6">
        <v>8652</v>
      </c>
      <c r="B8653" s="8" t="s">
        <v>12444</v>
      </c>
      <c r="C8653" s="9" t="s">
        <v>12828</v>
      </c>
      <c r="D8653" s="10" t="s">
        <v>12829</v>
      </c>
      <c r="E8653" s="11" t="s">
        <v>12830</v>
      </c>
      <c r="F8653" s="6">
        <v>298973</v>
      </c>
      <c r="G8653" s="6" t="s">
        <v>7098</v>
      </c>
      <c r="H8653" s="16">
        <v>7574738</v>
      </c>
      <c r="I8653" s="12" t="s">
        <v>3440</v>
      </c>
      <c r="J8653" s="12" t="s">
        <v>12831</v>
      </c>
      <c r="K8653" s="15">
        <v>7567441</v>
      </c>
      <c r="L8653" s="13" t="s">
        <v>14</v>
      </c>
      <c r="M8653" s="7">
        <v>1</v>
      </c>
      <c r="N8653" s="14"/>
    </row>
    <row r="8654" spans="1:14" ht="63">
      <c r="A8654" s="6">
        <v>8653</v>
      </c>
      <c r="B8654" s="8" t="s">
        <v>12444</v>
      </c>
      <c r="C8654" s="9" t="s">
        <v>12832</v>
      </c>
      <c r="D8654" s="10" t="s">
        <v>12833</v>
      </c>
      <c r="E8654" s="11" t="s">
        <v>12834</v>
      </c>
      <c r="F8654" s="6">
        <v>298974</v>
      </c>
      <c r="G8654" s="6" t="s">
        <v>7098</v>
      </c>
      <c r="H8654" s="16">
        <v>7427178</v>
      </c>
      <c r="I8654" s="12" t="s">
        <v>12835</v>
      </c>
      <c r="J8654" s="12" t="s">
        <v>12836</v>
      </c>
      <c r="K8654" s="15">
        <v>4720000</v>
      </c>
      <c r="L8654" s="13" t="s">
        <v>14</v>
      </c>
      <c r="M8654" s="7">
        <v>1</v>
      </c>
      <c r="N8654" s="14"/>
    </row>
    <row r="8655" spans="1:14" ht="94.5">
      <c r="A8655" s="6">
        <v>8654</v>
      </c>
      <c r="B8655" s="8" t="s">
        <v>12444</v>
      </c>
      <c r="C8655" s="9" t="s">
        <v>12523</v>
      </c>
      <c r="D8655" s="10" t="s">
        <v>12495</v>
      </c>
      <c r="E8655" s="11" t="s">
        <v>12837</v>
      </c>
      <c r="F8655" s="6">
        <v>298975</v>
      </c>
      <c r="G8655" s="6" t="s">
        <v>7098</v>
      </c>
      <c r="H8655" s="16">
        <v>8365839</v>
      </c>
      <c r="I8655" s="12" t="s">
        <v>12835</v>
      </c>
      <c r="J8655" s="12" t="s">
        <v>12838</v>
      </c>
      <c r="K8655" s="15">
        <v>7694678</v>
      </c>
      <c r="L8655" s="13" t="s">
        <v>14</v>
      </c>
      <c r="M8655" s="7">
        <v>1</v>
      </c>
      <c r="N8655" s="14"/>
    </row>
    <row r="8656" spans="1:14" ht="110.25">
      <c r="A8656" s="6">
        <v>8655</v>
      </c>
      <c r="B8656" s="8" t="s">
        <v>12444</v>
      </c>
      <c r="C8656" s="9" t="s">
        <v>12839</v>
      </c>
      <c r="D8656" s="10" t="s">
        <v>12840</v>
      </c>
      <c r="E8656" s="11" t="s">
        <v>12841</v>
      </c>
      <c r="F8656" s="6">
        <v>394086</v>
      </c>
      <c r="G8656" s="6" t="s">
        <v>7098</v>
      </c>
      <c r="H8656" s="16">
        <v>3668477</v>
      </c>
      <c r="I8656" s="12" t="s">
        <v>12787</v>
      </c>
      <c r="J8656" s="12" t="s">
        <v>12820</v>
      </c>
      <c r="K8656" s="15">
        <v>2488714</v>
      </c>
      <c r="L8656" s="13" t="s">
        <v>14</v>
      </c>
      <c r="M8656" s="7">
        <v>1</v>
      </c>
      <c r="N8656" s="14"/>
    </row>
    <row r="8657" spans="1:14" ht="110.25">
      <c r="A8657" s="6">
        <v>8656</v>
      </c>
      <c r="B8657" s="8" t="s">
        <v>12444</v>
      </c>
      <c r="C8657" s="9" t="s">
        <v>12842</v>
      </c>
      <c r="D8657" s="10" t="s">
        <v>12843</v>
      </c>
      <c r="E8657" s="11" t="s">
        <v>12844</v>
      </c>
      <c r="F8657" s="6">
        <v>395707</v>
      </c>
      <c r="G8657" s="6" t="s">
        <v>7098</v>
      </c>
      <c r="H8657" s="16">
        <v>7121561</v>
      </c>
      <c r="I8657" s="12" t="s">
        <v>12783</v>
      </c>
      <c r="J8657" s="12" t="s">
        <v>5625</v>
      </c>
      <c r="K8657" s="15">
        <v>7107755</v>
      </c>
      <c r="L8657" s="13" t="s">
        <v>14</v>
      </c>
      <c r="M8657" s="7">
        <v>1</v>
      </c>
      <c r="N8657" s="14"/>
    </row>
    <row r="8658" spans="1:14" ht="126">
      <c r="A8658" s="6">
        <v>8657</v>
      </c>
      <c r="B8658" s="8" t="s">
        <v>12444</v>
      </c>
      <c r="C8658" s="9" t="s">
        <v>12845</v>
      </c>
      <c r="D8658" s="10" t="s">
        <v>12603</v>
      </c>
      <c r="E8658" s="11" t="s">
        <v>12846</v>
      </c>
      <c r="F8658" s="6">
        <v>395908</v>
      </c>
      <c r="G8658" s="6" t="s">
        <v>7098</v>
      </c>
      <c r="H8658" s="16">
        <v>10511261</v>
      </c>
      <c r="I8658" s="12" t="s">
        <v>1186</v>
      </c>
      <c r="J8658" s="12" t="s">
        <v>12847</v>
      </c>
      <c r="K8658" s="15">
        <v>7685433</v>
      </c>
      <c r="L8658" s="13" t="s">
        <v>14</v>
      </c>
      <c r="M8658" s="7">
        <v>1</v>
      </c>
      <c r="N8658" s="14"/>
    </row>
    <row r="8659" spans="1:14" ht="126">
      <c r="A8659" s="6">
        <v>8658</v>
      </c>
      <c r="B8659" s="8" t="s">
        <v>12444</v>
      </c>
      <c r="C8659" s="9" t="s">
        <v>12848</v>
      </c>
      <c r="D8659" s="10" t="s">
        <v>12816</v>
      </c>
      <c r="E8659" s="11" t="s">
        <v>12849</v>
      </c>
      <c r="F8659" s="6">
        <v>395924</v>
      </c>
      <c r="G8659" s="6" t="s">
        <v>7098</v>
      </c>
      <c r="H8659" s="16">
        <v>12029656</v>
      </c>
      <c r="I8659" s="12" t="s">
        <v>12787</v>
      </c>
      <c r="J8659" s="12" t="s">
        <v>12820</v>
      </c>
      <c r="K8659" s="15"/>
      <c r="L8659" s="13" t="s">
        <v>14</v>
      </c>
      <c r="M8659" s="7">
        <v>1</v>
      </c>
      <c r="N8659" s="14"/>
    </row>
    <row r="8660" spans="1:14" ht="94.5">
      <c r="A8660" s="6">
        <v>8659</v>
      </c>
      <c r="B8660" s="8" t="s">
        <v>12444</v>
      </c>
      <c r="C8660" s="9" t="s">
        <v>12850</v>
      </c>
      <c r="D8660" s="10" t="s">
        <v>12851</v>
      </c>
      <c r="E8660" s="11" t="s">
        <v>12852</v>
      </c>
      <c r="F8660" s="6">
        <v>212129</v>
      </c>
      <c r="G8660" s="6" t="s">
        <v>7098</v>
      </c>
      <c r="H8660" s="16">
        <v>15844488</v>
      </c>
      <c r="I8660" s="12" t="s">
        <v>12853</v>
      </c>
      <c r="J8660" s="12" t="s">
        <v>12854</v>
      </c>
      <c r="K8660" s="15">
        <v>15260316</v>
      </c>
      <c r="L8660" s="13" t="s">
        <v>14</v>
      </c>
      <c r="M8660" s="7">
        <v>1</v>
      </c>
      <c r="N8660" s="14"/>
    </row>
    <row r="8661" spans="1:14" ht="141.75">
      <c r="A8661" s="6">
        <v>8660</v>
      </c>
      <c r="B8661" s="8" t="s">
        <v>12444</v>
      </c>
      <c r="C8661" s="9" t="s">
        <v>12855</v>
      </c>
      <c r="D8661" s="10" t="s">
        <v>12856</v>
      </c>
      <c r="E8661" s="11" t="s">
        <v>12857</v>
      </c>
      <c r="F8661" s="6">
        <v>290790</v>
      </c>
      <c r="G8661" s="6" t="s">
        <v>7098</v>
      </c>
      <c r="H8661" s="16">
        <v>11536978</v>
      </c>
      <c r="I8661" s="12" t="s">
        <v>12858</v>
      </c>
      <c r="J8661" s="12" t="s">
        <v>12859</v>
      </c>
      <c r="K8661" s="15">
        <v>11527546</v>
      </c>
      <c r="L8661" s="13" t="s">
        <v>70</v>
      </c>
      <c r="M8661" s="7">
        <v>1</v>
      </c>
      <c r="N8661" s="14"/>
    </row>
    <row r="8662" spans="1:14" ht="141.75">
      <c r="A8662" s="6">
        <v>8661</v>
      </c>
      <c r="B8662" s="8" t="s">
        <v>12444</v>
      </c>
      <c r="C8662" s="9" t="s">
        <v>12860</v>
      </c>
      <c r="D8662" s="10" t="s">
        <v>12861</v>
      </c>
      <c r="E8662" s="11" t="s">
        <v>12857</v>
      </c>
      <c r="F8662" s="6">
        <v>290790</v>
      </c>
      <c r="G8662" s="6" t="s">
        <v>7098</v>
      </c>
      <c r="H8662" s="16">
        <v>11536978</v>
      </c>
      <c r="I8662" s="12" t="s">
        <v>12858</v>
      </c>
      <c r="J8662" s="12" t="s">
        <v>12859</v>
      </c>
      <c r="K8662" s="15">
        <v>11527546</v>
      </c>
      <c r="L8662" s="13" t="s">
        <v>70</v>
      </c>
      <c r="M8662" s="7">
        <v>0.49</v>
      </c>
      <c r="N8662" s="14"/>
    </row>
    <row r="8663" spans="1:14" ht="141.75">
      <c r="A8663" s="6">
        <v>8662</v>
      </c>
      <c r="B8663" s="8" t="s">
        <v>12444</v>
      </c>
      <c r="C8663" s="9" t="s">
        <v>12862</v>
      </c>
      <c r="D8663" s="10" t="s">
        <v>12863</v>
      </c>
      <c r="E8663" s="11" t="s">
        <v>12857</v>
      </c>
      <c r="F8663" s="6">
        <v>290790</v>
      </c>
      <c r="G8663" s="6" t="s">
        <v>7098</v>
      </c>
      <c r="H8663" s="16">
        <v>11536978</v>
      </c>
      <c r="I8663" s="12" t="s">
        <v>12858</v>
      </c>
      <c r="J8663" s="12" t="s">
        <v>12859</v>
      </c>
      <c r="K8663" s="15">
        <v>11527546</v>
      </c>
      <c r="L8663" s="13" t="s">
        <v>70</v>
      </c>
      <c r="M8663" s="7">
        <v>0.51</v>
      </c>
      <c r="N8663" s="14"/>
    </row>
    <row r="8664" spans="1:14" ht="157.5">
      <c r="A8664" s="6">
        <v>8663</v>
      </c>
      <c r="B8664" s="8" t="s">
        <v>12444</v>
      </c>
      <c r="C8664" s="9" t="s">
        <v>12864</v>
      </c>
      <c r="D8664" s="10" t="s">
        <v>12856</v>
      </c>
      <c r="E8664" s="11" t="s">
        <v>12865</v>
      </c>
      <c r="F8664" s="6">
        <v>290774</v>
      </c>
      <c r="G8664" s="6" t="s">
        <v>7098</v>
      </c>
      <c r="H8664" s="16">
        <v>18525341</v>
      </c>
      <c r="I8664" s="12" t="s">
        <v>12858</v>
      </c>
      <c r="J8664" s="12" t="s">
        <v>12866</v>
      </c>
      <c r="K8664" s="15">
        <v>18428301</v>
      </c>
      <c r="L8664" s="13" t="s">
        <v>70</v>
      </c>
      <c r="M8664" s="7">
        <v>1</v>
      </c>
      <c r="N8664" s="14"/>
    </row>
    <row r="8665" spans="1:14" ht="157.5">
      <c r="A8665" s="6">
        <v>8664</v>
      </c>
      <c r="B8665" s="8" t="s">
        <v>12444</v>
      </c>
      <c r="C8665" s="9" t="s">
        <v>12860</v>
      </c>
      <c r="D8665" s="10" t="s">
        <v>12861</v>
      </c>
      <c r="E8665" s="11" t="s">
        <v>12867</v>
      </c>
      <c r="F8665" s="6">
        <v>290774</v>
      </c>
      <c r="G8665" s="6" t="s">
        <v>7098</v>
      </c>
      <c r="H8665" s="16">
        <v>18525341</v>
      </c>
      <c r="I8665" s="12" t="s">
        <v>12858</v>
      </c>
      <c r="J8665" s="12" t="s">
        <v>12866</v>
      </c>
      <c r="K8665" s="15">
        <v>18428301</v>
      </c>
      <c r="L8665" s="13" t="s">
        <v>70</v>
      </c>
      <c r="M8665" s="7">
        <v>0.49</v>
      </c>
      <c r="N8665" s="14"/>
    </row>
    <row r="8666" spans="1:14" ht="157.5">
      <c r="A8666" s="6">
        <v>8665</v>
      </c>
      <c r="B8666" s="8" t="s">
        <v>12444</v>
      </c>
      <c r="C8666" s="9" t="s">
        <v>12862</v>
      </c>
      <c r="D8666" s="10" t="s">
        <v>12863</v>
      </c>
      <c r="E8666" s="11" t="s">
        <v>12865</v>
      </c>
      <c r="F8666" s="6">
        <v>290774</v>
      </c>
      <c r="G8666" s="6" t="s">
        <v>7098</v>
      </c>
      <c r="H8666" s="16">
        <v>18525341</v>
      </c>
      <c r="I8666" s="12" t="s">
        <v>12858</v>
      </c>
      <c r="J8666" s="12" t="s">
        <v>12866</v>
      </c>
      <c r="K8666" s="15">
        <v>18428301</v>
      </c>
      <c r="L8666" s="13" t="s">
        <v>70</v>
      </c>
      <c r="M8666" s="7">
        <v>0.51</v>
      </c>
      <c r="N8666" s="14"/>
    </row>
    <row r="8667" spans="1:14" ht="126">
      <c r="A8667" s="6">
        <v>8666</v>
      </c>
      <c r="B8667" s="8" t="s">
        <v>12444</v>
      </c>
      <c r="C8667" s="9" t="s">
        <v>12868</v>
      </c>
      <c r="D8667" s="10" t="s">
        <v>12869</v>
      </c>
      <c r="E8667" s="11" t="s">
        <v>12870</v>
      </c>
      <c r="F8667" s="6">
        <v>290785</v>
      </c>
      <c r="G8667" s="6" t="s">
        <v>7098</v>
      </c>
      <c r="H8667" s="16">
        <v>8235909</v>
      </c>
      <c r="I8667" s="12" t="s">
        <v>12871</v>
      </c>
      <c r="J8667" s="12" t="s">
        <v>2306</v>
      </c>
      <c r="K8667" s="15">
        <v>8233126</v>
      </c>
      <c r="L8667" s="13" t="s">
        <v>14</v>
      </c>
      <c r="M8667" s="7">
        <v>1</v>
      </c>
      <c r="N8667" s="14"/>
    </row>
    <row r="8668" spans="1:14" ht="126">
      <c r="A8668" s="6">
        <v>8667</v>
      </c>
      <c r="B8668" s="8" t="s">
        <v>12444</v>
      </c>
      <c r="C8668" s="9" t="s">
        <v>12872</v>
      </c>
      <c r="D8668" s="10" t="s">
        <v>12459</v>
      </c>
      <c r="E8668" s="11" t="s">
        <v>12873</v>
      </c>
      <c r="F8668" s="6">
        <v>318200</v>
      </c>
      <c r="G8668" s="6" t="s">
        <v>7098</v>
      </c>
      <c r="H8668" s="16">
        <v>11657903</v>
      </c>
      <c r="I8668" s="12" t="s">
        <v>7004</v>
      </c>
      <c r="J8668" s="12" t="s">
        <v>12874</v>
      </c>
      <c r="K8668" s="15">
        <v>11626954</v>
      </c>
      <c r="L8668" s="13" t="s">
        <v>14</v>
      </c>
      <c r="M8668" s="7">
        <v>1</v>
      </c>
      <c r="N8668" s="14"/>
    </row>
    <row r="8669" spans="1:14" ht="78.75">
      <c r="A8669" s="6">
        <v>8668</v>
      </c>
      <c r="B8669" s="8" t="s">
        <v>12444</v>
      </c>
      <c r="C8669" s="9" t="s">
        <v>12875</v>
      </c>
      <c r="D8669" s="10" t="s">
        <v>12876</v>
      </c>
      <c r="E8669" s="11" t="s">
        <v>12877</v>
      </c>
      <c r="F8669" s="6">
        <v>536080</v>
      </c>
      <c r="G8669" s="6" t="s">
        <v>7098</v>
      </c>
      <c r="H8669" s="16">
        <v>19732387</v>
      </c>
      <c r="I8669" s="12" t="s">
        <v>1025</v>
      </c>
      <c r="J8669" s="12" t="s">
        <v>2561</v>
      </c>
      <c r="K8669" s="15"/>
      <c r="L8669" s="13" t="s">
        <v>14</v>
      </c>
      <c r="M8669" s="7">
        <v>1</v>
      </c>
      <c r="N8669" s="14"/>
    </row>
    <row r="8670" spans="1:14" ht="110.25">
      <c r="A8670" s="6">
        <v>8669</v>
      </c>
      <c r="B8670" s="8" t="s">
        <v>12444</v>
      </c>
      <c r="C8670" s="9" t="s">
        <v>12878</v>
      </c>
      <c r="D8670" s="10" t="s">
        <v>12701</v>
      </c>
      <c r="E8670" s="11" t="s">
        <v>12879</v>
      </c>
      <c r="F8670" s="6">
        <v>298953</v>
      </c>
      <c r="G8670" s="6" t="s">
        <v>7098</v>
      </c>
      <c r="H8670" s="16">
        <v>10508758</v>
      </c>
      <c r="I8670" s="12" t="s">
        <v>12880</v>
      </c>
      <c r="J8670" s="12" t="s">
        <v>12881</v>
      </c>
      <c r="K8670" s="15">
        <v>10507661</v>
      </c>
      <c r="L8670" s="13" t="s">
        <v>14</v>
      </c>
      <c r="M8670" s="7">
        <v>1</v>
      </c>
      <c r="N8670" s="14"/>
    </row>
    <row r="8671" spans="1:14" ht="110.25">
      <c r="A8671" s="6">
        <v>8670</v>
      </c>
      <c r="B8671" s="8" t="s">
        <v>12444</v>
      </c>
      <c r="C8671" s="9" t="s">
        <v>12882</v>
      </c>
      <c r="D8671" s="10" t="s">
        <v>12541</v>
      </c>
      <c r="E8671" s="11" t="s">
        <v>12883</v>
      </c>
      <c r="F8671" s="6">
        <v>237577</v>
      </c>
      <c r="G8671" s="6" t="s">
        <v>7098</v>
      </c>
      <c r="H8671" s="16">
        <v>8737665</v>
      </c>
      <c r="I8671" s="12" t="s">
        <v>2720</v>
      </c>
      <c r="J8671" s="12" t="s">
        <v>12884</v>
      </c>
      <c r="K8671" s="15">
        <v>8733174</v>
      </c>
      <c r="L8671" s="13" t="s">
        <v>14</v>
      </c>
      <c r="M8671" s="7">
        <v>1</v>
      </c>
      <c r="N8671" s="14"/>
    </row>
    <row r="8672" spans="1:14" ht="94.5">
      <c r="A8672" s="6">
        <v>8671</v>
      </c>
      <c r="B8672" s="8" t="s">
        <v>12444</v>
      </c>
      <c r="C8672" s="9" t="s">
        <v>12885</v>
      </c>
      <c r="D8672" s="10" t="s">
        <v>12886</v>
      </c>
      <c r="E8672" s="11" t="s">
        <v>12887</v>
      </c>
      <c r="F8672" s="6">
        <v>298954</v>
      </c>
      <c r="G8672" s="6" t="s">
        <v>7098</v>
      </c>
      <c r="H8672" s="16">
        <v>4409634</v>
      </c>
      <c r="I8672" s="12" t="s">
        <v>12888</v>
      </c>
      <c r="J8672" s="12" t="s">
        <v>2571</v>
      </c>
      <c r="K8672" s="15">
        <v>4408953</v>
      </c>
      <c r="L8672" s="13" t="s">
        <v>14</v>
      </c>
      <c r="M8672" s="7">
        <v>1</v>
      </c>
      <c r="N8672" s="14"/>
    </row>
    <row r="8673" spans="1:14" ht="157.5">
      <c r="A8673" s="6">
        <v>8672</v>
      </c>
      <c r="B8673" s="8" t="s">
        <v>12444</v>
      </c>
      <c r="C8673" s="9" t="s">
        <v>12889</v>
      </c>
      <c r="D8673" s="10" t="s">
        <v>12856</v>
      </c>
      <c r="E8673" s="11" t="s">
        <v>12890</v>
      </c>
      <c r="F8673" s="6">
        <v>298955</v>
      </c>
      <c r="G8673" s="6" t="s">
        <v>7098</v>
      </c>
      <c r="H8673" s="16">
        <v>15195327</v>
      </c>
      <c r="I8673" s="12" t="s">
        <v>7666</v>
      </c>
      <c r="J8673" s="12" t="s">
        <v>12891</v>
      </c>
      <c r="K8673" s="15">
        <v>15194408</v>
      </c>
      <c r="L8673" s="13" t="s">
        <v>70</v>
      </c>
      <c r="M8673" s="7">
        <v>1</v>
      </c>
      <c r="N8673" s="14"/>
    </row>
    <row r="8674" spans="1:14" ht="157.5">
      <c r="A8674" s="6">
        <v>8673</v>
      </c>
      <c r="B8674" s="8" t="s">
        <v>12444</v>
      </c>
      <c r="C8674" s="9" t="s">
        <v>12892</v>
      </c>
      <c r="D8674" s="10" t="s">
        <v>12861</v>
      </c>
      <c r="E8674" s="11" t="s">
        <v>12890</v>
      </c>
      <c r="F8674" s="6">
        <v>298955</v>
      </c>
      <c r="G8674" s="6" t="s">
        <v>7098</v>
      </c>
      <c r="H8674" s="16">
        <v>15195327</v>
      </c>
      <c r="I8674" s="12" t="s">
        <v>7666</v>
      </c>
      <c r="J8674" s="12" t="s">
        <v>12891</v>
      </c>
      <c r="K8674" s="15">
        <v>15194408</v>
      </c>
      <c r="L8674" s="13" t="s">
        <v>70</v>
      </c>
      <c r="M8674" s="7">
        <v>0.49</v>
      </c>
      <c r="N8674" s="14"/>
    </row>
    <row r="8675" spans="1:14" ht="157.5">
      <c r="A8675" s="6">
        <v>8674</v>
      </c>
      <c r="B8675" s="8" t="s">
        <v>12444</v>
      </c>
      <c r="C8675" s="9" t="s">
        <v>12862</v>
      </c>
      <c r="D8675" s="10" t="s">
        <v>12863</v>
      </c>
      <c r="E8675" s="11" t="s">
        <v>12890</v>
      </c>
      <c r="F8675" s="6">
        <v>298955</v>
      </c>
      <c r="G8675" s="6" t="s">
        <v>7098</v>
      </c>
      <c r="H8675" s="16">
        <v>15195327</v>
      </c>
      <c r="I8675" s="12" t="s">
        <v>7666</v>
      </c>
      <c r="J8675" s="12" t="s">
        <v>12891</v>
      </c>
      <c r="K8675" s="15">
        <v>15194408</v>
      </c>
      <c r="L8675" s="13" t="s">
        <v>70</v>
      </c>
      <c r="M8675" s="7">
        <v>0.51</v>
      </c>
      <c r="N8675" s="14"/>
    </row>
    <row r="8676" spans="1:14" ht="126">
      <c r="A8676" s="6">
        <v>8675</v>
      </c>
      <c r="B8676" s="8" t="s">
        <v>12444</v>
      </c>
      <c r="C8676" s="9" t="s">
        <v>12893</v>
      </c>
      <c r="D8676" s="10" t="s">
        <v>12894</v>
      </c>
      <c r="E8676" s="11" t="s">
        <v>12895</v>
      </c>
      <c r="F8676" s="6">
        <v>298956</v>
      </c>
      <c r="G8676" s="6" t="s">
        <v>7098</v>
      </c>
      <c r="H8676" s="16">
        <v>12352192</v>
      </c>
      <c r="I8676" s="12" t="s">
        <v>7666</v>
      </c>
      <c r="J8676" s="12" t="s">
        <v>12896</v>
      </c>
      <c r="K8676" s="15">
        <v>12351891</v>
      </c>
      <c r="L8676" s="13" t="s">
        <v>14</v>
      </c>
      <c r="M8676" s="7">
        <v>1</v>
      </c>
      <c r="N8676" s="14"/>
    </row>
    <row r="8677" spans="1:14" ht="141.75">
      <c r="A8677" s="6">
        <v>8676</v>
      </c>
      <c r="B8677" s="8" t="s">
        <v>12444</v>
      </c>
      <c r="C8677" s="9" t="s">
        <v>12897</v>
      </c>
      <c r="D8677" s="10" t="s">
        <v>12886</v>
      </c>
      <c r="E8677" s="11" t="s">
        <v>12898</v>
      </c>
      <c r="F8677" s="6">
        <v>318177</v>
      </c>
      <c r="G8677" s="6" t="s">
        <v>7098</v>
      </c>
      <c r="H8677" s="16">
        <v>8630383</v>
      </c>
      <c r="I8677" s="12" t="s">
        <v>12899</v>
      </c>
      <c r="J8677" s="12" t="s">
        <v>12900</v>
      </c>
      <c r="K8677" s="15">
        <v>8134676</v>
      </c>
      <c r="L8677" s="13" t="s">
        <v>14</v>
      </c>
      <c r="M8677" s="7">
        <v>1</v>
      </c>
      <c r="N8677" s="14"/>
    </row>
    <row r="8678" spans="1:14" ht="110.25">
      <c r="A8678" s="6">
        <v>8677</v>
      </c>
      <c r="B8678" s="8" t="s">
        <v>12444</v>
      </c>
      <c r="C8678" s="9" t="s">
        <v>12901</v>
      </c>
      <c r="D8678" s="10" t="s">
        <v>12902</v>
      </c>
      <c r="E8678" s="11" t="s">
        <v>12903</v>
      </c>
      <c r="F8678" s="6">
        <v>318178</v>
      </c>
      <c r="G8678" s="6" t="s">
        <v>7098</v>
      </c>
      <c r="H8678" s="16">
        <v>11053736</v>
      </c>
      <c r="I8678" s="12" t="s">
        <v>7290</v>
      </c>
      <c r="J8678" s="12" t="s">
        <v>12904</v>
      </c>
      <c r="K8678" s="15">
        <v>11047288</v>
      </c>
      <c r="L8678" s="13" t="s">
        <v>14</v>
      </c>
      <c r="M8678" s="7">
        <v>1</v>
      </c>
      <c r="N8678" s="14"/>
    </row>
    <row r="8679" spans="1:14" ht="173.25">
      <c r="A8679" s="6">
        <v>8678</v>
      </c>
      <c r="B8679" s="8" t="s">
        <v>12444</v>
      </c>
      <c r="C8679" s="9" t="s">
        <v>12905</v>
      </c>
      <c r="D8679" s="10" t="s">
        <v>12906</v>
      </c>
      <c r="E8679" s="11" t="s">
        <v>12907</v>
      </c>
      <c r="F8679" s="6">
        <v>318196</v>
      </c>
      <c r="G8679" s="6" t="s">
        <v>7098</v>
      </c>
      <c r="H8679" s="16">
        <v>13259379</v>
      </c>
      <c r="I8679" s="12" t="s">
        <v>12908</v>
      </c>
      <c r="J8679" s="12" t="s">
        <v>2462</v>
      </c>
      <c r="K8679" s="15">
        <v>13258892</v>
      </c>
      <c r="L8679" s="13" t="s">
        <v>14</v>
      </c>
      <c r="M8679" s="7">
        <v>1</v>
      </c>
      <c r="N8679" s="14"/>
    </row>
    <row r="8680" spans="1:14" ht="110.25">
      <c r="A8680" s="6">
        <v>8679</v>
      </c>
      <c r="B8680" s="8" t="s">
        <v>12444</v>
      </c>
      <c r="C8680" s="9" t="s">
        <v>12909</v>
      </c>
      <c r="D8680" s="10" t="s">
        <v>12910</v>
      </c>
      <c r="E8680" s="11" t="s">
        <v>12911</v>
      </c>
      <c r="F8680" s="6">
        <v>318198</v>
      </c>
      <c r="G8680" s="6" t="s">
        <v>7098</v>
      </c>
      <c r="H8680" s="16">
        <v>10239539</v>
      </c>
      <c r="I8680" s="12" t="s">
        <v>12912</v>
      </c>
      <c r="J8680" s="12" t="s">
        <v>12913</v>
      </c>
      <c r="K8680" s="15">
        <v>10238062</v>
      </c>
      <c r="L8680" s="13" t="s">
        <v>14</v>
      </c>
      <c r="M8680" s="7">
        <v>1</v>
      </c>
      <c r="N8680" s="14"/>
    </row>
    <row r="8681" spans="1:14" ht="94.5">
      <c r="A8681" s="6">
        <v>8680</v>
      </c>
      <c r="B8681" s="8" t="s">
        <v>12444</v>
      </c>
      <c r="C8681" s="9" t="s">
        <v>12914</v>
      </c>
      <c r="D8681" s="10" t="s">
        <v>12915</v>
      </c>
      <c r="E8681" s="11" t="s">
        <v>12916</v>
      </c>
      <c r="F8681" s="6">
        <v>344546</v>
      </c>
      <c r="G8681" s="6" t="s">
        <v>7098</v>
      </c>
      <c r="H8681" s="16">
        <v>4856586</v>
      </c>
      <c r="I8681" s="12" t="s">
        <v>12917</v>
      </c>
      <c r="J8681" s="12" t="s">
        <v>12918</v>
      </c>
      <c r="K8681" s="15">
        <v>4839425</v>
      </c>
      <c r="L8681" s="13" t="s">
        <v>14</v>
      </c>
      <c r="M8681" s="7">
        <v>1</v>
      </c>
      <c r="N8681" s="14"/>
    </row>
    <row r="8682" spans="1:14" ht="47.25">
      <c r="A8682" s="6">
        <v>8681</v>
      </c>
      <c r="B8682" s="8" t="s">
        <v>12444</v>
      </c>
      <c r="C8682" s="9" t="s">
        <v>12919</v>
      </c>
      <c r="D8682" s="10" t="s">
        <v>12506</v>
      </c>
      <c r="E8682" s="11" t="s">
        <v>12920</v>
      </c>
      <c r="F8682" s="6">
        <v>331380</v>
      </c>
      <c r="G8682" s="6" t="s">
        <v>7098</v>
      </c>
      <c r="H8682" s="16">
        <v>3492708</v>
      </c>
      <c r="I8682" s="12" t="s">
        <v>6065</v>
      </c>
      <c r="J8682" s="12" t="s">
        <v>5936</v>
      </c>
      <c r="K8682" s="15">
        <v>3492708</v>
      </c>
      <c r="L8682" s="13" t="s">
        <v>14</v>
      </c>
      <c r="M8682" s="7">
        <v>1</v>
      </c>
      <c r="N8682" s="14"/>
    </row>
    <row r="8683" spans="1:14" ht="47.25">
      <c r="A8683" s="6">
        <v>8682</v>
      </c>
      <c r="B8683" s="8" t="s">
        <v>12444</v>
      </c>
      <c r="C8683" s="9" t="s">
        <v>12921</v>
      </c>
      <c r="D8683" s="10" t="s">
        <v>12922</v>
      </c>
      <c r="E8683" s="11" t="s">
        <v>12923</v>
      </c>
      <c r="F8683" s="6">
        <v>514338</v>
      </c>
      <c r="G8683" s="6" t="s">
        <v>7098</v>
      </c>
      <c r="H8683" s="16">
        <v>20094532</v>
      </c>
      <c r="I8683" s="12" t="s">
        <v>2066</v>
      </c>
      <c r="J8683" s="12" t="s">
        <v>6754</v>
      </c>
      <c r="K8683" s="15"/>
      <c r="L8683" s="13" t="s">
        <v>70</v>
      </c>
      <c r="M8683" s="7">
        <v>1</v>
      </c>
      <c r="N8683" s="14"/>
    </row>
    <row r="8684" spans="1:14" ht="47.25">
      <c r="A8684" s="6">
        <v>8683</v>
      </c>
      <c r="B8684" s="8" t="s">
        <v>12444</v>
      </c>
      <c r="C8684" s="9" t="s">
        <v>12924</v>
      </c>
      <c r="D8684" s="10" t="s">
        <v>12925</v>
      </c>
      <c r="E8684" s="11" t="s">
        <v>12923</v>
      </c>
      <c r="F8684" s="6">
        <v>514338</v>
      </c>
      <c r="G8684" s="6" t="s">
        <v>7098</v>
      </c>
      <c r="H8684" s="16">
        <v>20094532</v>
      </c>
      <c r="I8684" s="12" t="s">
        <v>2066</v>
      </c>
      <c r="J8684" s="12" t="s">
        <v>6754</v>
      </c>
      <c r="K8684" s="15"/>
      <c r="L8684" s="13" t="s">
        <v>70</v>
      </c>
      <c r="M8684" s="7"/>
      <c r="N8684" s="14"/>
    </row>
    <row r="8685" spans="1:14" ht="63">
      <c r="A8685" s="6">
        <v>8684</v>
      </c>
      <c r="B8685" s="8" t="s">
        <v>12444</v>
      </c>
      <c r="C8685" s="9" t="s">
        <v>12926</v>
      </c>
      <c r="D8685" s="10" t="s">
        <v>12927</v>
      </c>
      <c r="E8685" s="11" t="s">
        <v>12923</v>
      </c>
      <c r="F8685" s="6">
        <v>514338</v>
      </c>
      <c r="G8685" s="6" t="s">
        <v>7098</v>
      </c>
      <c r="H8685" s="16">
        <v>20094532</v>
      </c>
      <c r="I8685" s="12" t="s">
        <v>2066</v>
      </c>
      <c r="J8685" s="12" t="s">
        <v>6754</v>
      </c>
      <c r="K8685" s="15"/>
      <c r="L8685" s="13" t="s">
        <v>70</v>
      </c>
      <c r="M8685" s="7"/>
      <c r="N8685" s="14"/>
    </row>
    <row r="8686" spans="1:14" ht="94.5">
      <c r="A8686" s="6">
        <v>8685</v>
      </c>
      <c r="B8686" s="8" t="s">
        <v>12444</v>
      </c>
      <c r="C8686" s="9" t="s">
        <v>12928</v>
      </c>
      <c r="D8686" s="10" t="s">
        <v>12929</v>
      </c>
      <c r="E8686" s="11" t="s">
        <v>12930</v>
      </c>
      <c r="F8686" s="6">
        <v>195772</v>
      </c>
      <c r="G8686" s="6" t="s">
        <v>7098</v>
      </c>
      <c r="H8686" s="16">
        <v>13955396.890000001</v>
      </c>
      <c r="I8686" s="12" t="s">
        <v>12931</v>
      </c>
      <c r="J8686" s="12" t="s">
        <v>12932</v>
      </c>
      <c r="K8686" s="15">
        <v>13930601</v>
      </c>
      <c r="L8686" s="13" t="s">
        <v>14</v>
      </c>
      <c r="M8686" s="7">
        <v>1</v>
      </c>
      <c r="N8686" s="14"/>
    </row>
    <row r="8687" spans="1:14" ht="94.5">
      <c r="A8687" s="6">
        <v>8686</v>
      </c>
      <c r="B8687" s="8" t="s">
        <v>12444</v>
      </c>
      <c r="C8687" s="9" t="s">
        <v>12933</v>
      </c>
      <c r="D8687" s="10" t="s">
        <v>12934</v>
      </c>
      <c r="E8687" s="11" t="s">
        <v>12935</v>
      </c>
      <c r="F8687" s="6">
        <v>298965</v>
      </c>
      <c r="G8687" s="6" t="s">
        <v>7098</v>
      </c>
      <c r="H8687" s="16">
        <v>15299859</v>
      </c>
      <c r="I8687" s="12" t="s">
        <v>12899</v>
      </c>
      <c r="J8687" s="12" t="s">
        <v>12936</v>
      </c>
      <c r="K8687" s="15">
        <v>15299657</v>
      </c>
      <c r="L8687" s="13" t="s">
        <v>14</v>
      </c>
      <c r="M8687" s="7">
        <v>1</v>
      </c>
      <c r="N8687" s="14"/>
    </row>
    <row r="8688" spans="1:14" ht="63">
      <c r="A8688" s="6">
        <v>8687</v>
      </c>
      <c r="B8688" s="8" t="s">
        <v>12444</v>
      </c>
      <c r="C8688" s="9" t="s">
        <v>12937</v>
      </c>
      <c r="D8688" s="10" t="s">
        <v>12938</v>
      </c>
      <c r="E8688" s="11" t="s">
        <v>12939</v>
      </c>
      <c r="F8688" s="6">
        <v>298966</v>
      </c>
      <c r="G8688" s="6" t="s">
        <v>7098</v>
      </c>
      <c r="H8688" s="16">
        <v>9467075</v>
      </c>
      <c r="I8688" s="12" t="s">
        <v>12940</v>
      </c>
      <c r="J8688" s="12" t="s">
        <v>12941</v>
      </c>
      <c r="K8688" s="15">
        <v>9465680</v>
      </c>
      <c r="L8688" s="13" t="s">
        <v>70</v>
      </c>
      <c r="M8688" s="7">
        <v>1</v>
      </c>
      <c r="N8688" s="14"/>
    </row>
    <row r="8689" spans="1:14" ht="78.75">
      <c r="A8689" s="6">
        <v>8688</v>
      </c>
      <c r="B8689" s="8" t="s">
        <v>12444</v>
      </c>
      <c r="C8689" s="9" t="s">
        <v>12942</v>
      </c>
      <c r="D8689" s="10" t="s">
        <v>12943</v>
      </c>
      <c r="E8689" s="11" t="s">
        <v>12939</v>
      </c>
      <c r="F8689" s="6">
        <v>298966</v>
      </c>
      <c r="G8689" s="6" t="s">
        <v>7098</v>
      </c>
      <c r="H8689" s="16">
        <v>9467075</v>
      </c>
      <c r="I8689" s="12" t="s">
        <v>12940</v>
      </c>
      <c r="J8689" s="12" t="s">
        <v>12941</v>
      </c>
      <c r="K8689" s="15">
        <v>9465680</v>
      </c>
      <c r="L8689" s="13" t="s">
        <v>70</v>
      </c>
      <c r="M8689" s="7">
        <v>0.6</v>
      </c>
      <c r="N8689" s="14"/>
    </row>
    <row r="8690" spans="1:14" ht="78.75">
      <c r="A8690" s="6">
        <v>8689</v>
      </c>
      <c r="B8690" s="8" t="s">
        <v>12444</v>
      </c>
      <c r="C8690" s="9" t="s">
        <v>12944</v>
      </c>
      <c r="D8690" s="10" t="s">
        <v>12945</v>
      </c>
      <c r="E8690" s="11" t="s">
        <v>12939</v>
      </c>
      <c r="F8690" s="6">
        <v>298966</v>
      </c>
      <c r="G8690" s="6" t="s">
        <v>7098</v>
      </c>
      <c r="H8690" s="16">
        <v>9467075</v>
      </c>
      <c r="I8690" s="12" t="s">
        <v>12940</v>
      </c>
      <c r="J8690" s="12" t="s">
        <v>12941</v>
      </c>
      <c r="K8690" s="15">
        <v>9465680</v>
      </c>
      <c r="L8690" s="13" t="s">
        <v>70</v>
      </c>
      <c r="M8690" s="7">
        <v>0.4</v>
      </c>
      <c r="N8690" s="14"/>
    </row>
    <row r="8691" spans="1:14" ht="78.75">
      <c r="A8691" s="6">
        <v>8690</v>
      </c>
      <c r="B8691" s="8" t="s">
        <v>12444</v>
      </c>
      <c r="C8691" s="9" t="s">
        <v>12946</v>
      </c>
      <c r="D8691" s="10" t="s">
        <v>7021</v>
      </c>
      <c r="E8691" s="11" t="s">
        <v>12947</v>
      </c>
      <c r="F8691" s="6">
        <v>298967</v>
      </c>
      <c r="G8691" s="6" t="s">
        <v>7098</v>
      </c>
      <c r="H8691" s="16">
        <v>9525077</v>
      </c>
      <c r="I8691" s="12" t="s">
        <v>7666</v>
      </c>
      <c r="J8691" s="12" t="s">
        <v>12948</v>
      </c>
      <c r="K8691" s="15">
        <v>9511576</v>
      </c>
      <c r="L8691" s="13" t="s">
        <v>14</v>
      </c>
      <c r="M8691" s="7">
        <v>1</v>
      </c>
      <c r="N8691" s="14"/>
    </row>
    <row r="8692" spans="1:14" ht="157.5">
      <c r="A8692" s="6">
        <v>8691</v>
      </c>
      <c r="B8692" s="8" t="s">
        <v>12444</v>
      </c>
      <c r="C8692" s="9" t="s">
        <v>12949</v>
      </c>
      <c r="D8692" s="10" t="s">
        <v>7021</v>
      </c>
      <c r="E8692" s="11" t="s">
        <v>12950</v>
      </c>
      <c r="F8692" s="6">
        <v>298970</v>
      </c>
      <c r="G8692" s="6" t="s">
        <v>7098</v>
      </c>
      <c r="H8692" s="16">
        <v>24645606</v>
      </c>
      <c r="I8692" s="12" t="s">
        <v>7666</v>
      </c>
      <c r="J8692" s="12" t="s">
        <v>12951</v>
      </c>
      <c r="K8692" s="15">
        <v>17330708</v>
      </c>
      <c r="L8692" s="13" t="s">
        <v>14</v>
      </c>
      <c r="M8692" s="7">
        <v>1</v>
      </c>
      <c r="N8692" s="14"/>
    </row>
    <row r="8693" spans="1:14" ht="47.25">
      <c r="A8693" s="6">
        <v>8692</v>
      </c>
      <c r="B8693" s="8" t="s">
        <v>12444</v>
      </c>
      <c r="C8693" s="9" t="s">
        <v>12946</v>
      </c>
      <c r="D8693" s="10" t="s">
        <v>7021</v>
      </c>
      <c r="E8693" s="11" t="s">
        <v>12952</v>
      </c>
      <c r="F8693" s="6">
        <v>298971</v>
      </c>
      <c r="G8693" s="6" t="s">
        <v>7098</v>
      </c>
      <c r="H8693" s="16">
        <v>11175152</v>
      </c>
      <c r="I8693" s="12" t="s">
        <v>7666</v>
      </c>
      <c r="J8693" s="12" t="s">
        <v>12953</v>
      </c>
      <c r="K8693" s="15">
        <v>10823743</v>
      </c>
      <c r="L8693" s="13" t="s">
        <v>14</v>
      </c>
      <c r="M8693" s="7">
        <v>1</v>
      </c>
      <c r="N8693" s="14"/>
    </row>
    <row r="8694" spans="1:14" ht="78.75">
      <c r="A8694" s="6">
        <v>8693</v>
      </c>
      <c r="B8694" s="8" t="s">
        <v>12444</v>
      </c>
      <c r="C8694" s="9" t="s">
        <v>12954</v>
      </c>
      <c r="D8694" s="10" t="s">
        <v>12934</v>
      </c>
      <c r="E8694" s="11" t="s">
        <v>12955</v>
      </c>
      <c r="F8694" s="6">
        <v>318199</v>
      </c>
      <c r="G8694" s="6" t="s">
        <v>7098</v>
      </c>
      <c r="H8694" s="16">
        <v>3844124</v>
      </c>
      <c r="I8694" s="12" t="s">
        <v>12899</v>
      </c>
      <c r="J8694" s="12" t="s">
        <v>2438</v>
      </c>
      <c r="K8694" s="15">
        <v>3840841</v>
      </c>
      <c r="L8694" s="13" t="s">
        <v>14</v>
      </c>
      <c r="M8694" s="7">
        <v>1</v>
      </c>
      <c r="N8694" s="14"/>
    </row>
    <row r="8695" spans="1:14" ht="63">
      <c r="A8695" s="6">
        <v>8694</v>
      </c>
      <c r="B8695" s="8" t="s">
        <v>12444</v>
      </c>
      <c r="C8695" s="9" t="s">
        <v>12956</v>
      </c>
      <c r="D8695" s="10" t="s">
        <v>12927</v>
      </c>
      <c r="E8695" s="11" t="s">
        <v>12957</v>
      </c>
      <c r="F8695" s="6">
        <v>473266</v>
      </c>
      <c r="G8695" s="6" t="s">
        <v>7098</v>
      </c>
      <c r="H8695" s="16">
        <v>32926598</v>
      </c>
      <c r="I8695" s="12" t="s">
        <v>12958</v>
      </c>
      <c r="J8695" s="12" t="s">
        <v>2128</v>
      </c>
      <c r="K8695" s="15"/>
      <c r="L8695" s="13" t="s">
        <v>14</v>
      </c>
      <c r="M8695" s="7">
        <v>1</v>
      </c>
      <c r="N8695" s="14"/>
    </row>
    <row r="8696" spans="1:14" ht="63">
      <c r="A8696" s="6">
        <v>8695</v>
      </c>
      <c r="B8696" s="8" t="s">
        <v>12444</v>
      </c>
      <c r="C8696" s="9" t="s">
        <v>12959</v>
      </c>
      <c r="D8696" s="10" t="s">
        <v>4167</v>
      </c>
      <c r="E8696" s="11" t="s">
        <v>12960</v>
      </c>
      <c r="F8696" s="6">
        <v>416586</v>
      </c>
      <c r="G8696" s="6" t="s">
        <v>7098</v>
      </c>
      <c r="H8696" s="16">
        <v>28582362</v>
      </c>
      <c r="I8696" s="12" t="s">
        <v>2604</v>
      </c>
      <c r="J8696" s="12" t="s">
        <v>3171</v>
      </c>
      <c r="K8696" s="15"/>
      <c r="L8696" s="13" t="s">
        <v>70</v>
      </c>
      <c r="M8696" s="7">
        <v>1</v>
      </c>
      <c r="N8696" s="14"/>
    </row>
    <row r="8697" spans="1:14" ht="78.75">
      <c r="A8697" s="6">
        <v>8696</v>
      </c>
      <c r="B8697" s="8" t="s">
        <v>12444</v>
      </c>
      <c r="C8697" s="9" t="s">
        <v>12961</v>
      </c>
      <c r="D8697" s="10" t="s">
        <v>1093</v>
      </c>
      <c r="E8697" s="11" t="s">
        <v>12960</v>
      </c>
      <c r="F8697" s="6">
        <v>416586</v>
      </c>
      <c r="G8697" s="6" t="s">
        <v>7098</v>
      </c>
      <c r="H8697" s="16">
        <v>28582362</v>
      </c>
      <c r="I8697" s="12" t="s">
        <v>2604</v>
      </c>
      <c r="J8697" s="12" t="s">
        <v>3171</v>
      </c>
      <c r="K8697" s="15"/>
      <c r="L8697" s="13" t="s">
        <v>70</v>
      </c>
      <c r="M8697" s="7">
        <v>0.49</v>
      </c>
      <c r="N8697" s="14"/>
    </row>
    <row r="8698" spans="1:14" ht="63">
      <c r="A8698" s="6">
        <v>8697</v>
      </c>
      <c r="B8698" s="8" t="s">
        <v>12444</v>
      </c>
      <c r="C8698" s="9" t="s">
        <v>12962</v>
      </c>
      <c r="D8698" s="10" t="s">
        <v>12963</v>
      </c>
      <c r="E8698" s="11" t="s">
        <v>12960</v>
      </c>
      <c r="F8698" s="6">
        <v>416586</v>
      </c>
      <c r="G8698" s="6" t="s">
        <v>7098</v>
      </c>
      <c r="H8698" s="16">
        <v>28582362</v>
      </c>
      <c r="I8698" s="12" t="s">
        <v>2604</v>
      </c>
      <c r="J8698" s="12" t="s">
        <v>3171</v>
      </c>
      <c r="K8698" s="15"/>
      <c r="L8698" s="13" t="s">
        <v>70</v>
      </c>
      <c r="M8698" s="7">
        <v>0.51</v>
      </c>
      <c r="N8698" s="14"/>
    </row>
    <row r="8699" spans="1:14" ht="63">
      <c r="A8699" s="6">
        <v>8698</v>
      </c>
      <c r="B8699" s="8" t="s">
        <v>12444</v>
      </c>
      <c r="C8699" s="9" t="s">
        <v>12964</v>
      </c>
      <c r="D8699" s="10" t="s">
        <v>12965</v>
      </c>
      <c r="E8699" s="11" t="s">
        <v>12966</v>
      </c>
      <c r="F8699" s="6">
        <v>209679</v>
      </c>
      <c r="G8699" s="6" t="s">
        <v>7098</v>
      </c>
      <c r="H8699" s="16">
        <v>12587510</v>
      </c>
      <c r="I8699" s="12" t="s">
        <v>12967</v>
      </c>
      <c r="J8699" s="12" t="s">
        <v>12968</v>
      </c>
      <c r="K8699" s="15">
        <v>12587449</v>
      </c>
      <c r="L8699" s="13" t="s">
        <v>14</v>
      </c>
      <c r="M8699" s="7">
        <v>1</v>
      </c>
      <c r="N8699" s="14"/>
    </row>
    <row r="8700" spans="1:14" ht="94.5">
      <c r="A8700" s="6">
        <v>8699</v>
      </c>
      <c r="B8700" s="8" t="s">
        <v>12444</v>
      </c>
      <c r="C8700" s="9" t="s">
        <v>12969</v>
      </c>
      <c r="D8700" s="10" t="s">
        <v>12970</v>
      </c>
      <c r="E8700" s="11" t="s">
        <v>12971</v>
      </c>
      <c r="F8700" s="6">
        <v>210572</v>
      </c>
      <c r="G8700" s="6" t="s">
        <v>7098</v>
      </c>
      <c r="H8700" s="16">
        <v>22206977</v>
      </c>
      <c r="I8700" s="12" t="s">
        <v>3758</v>
      </c>
      <c r="J8700" s="12" t="s">
        <v>12972</v>
      </c>
      <c r="K8700" s="15">
        <v>22026314</v>
      </c>
      <c r="L8700" s="13" t="s">
        <v>14</v>
      </c>
      <c r="M8700" s="7">
        <v>1</v>
      </c>
      <c r="N8700" s="14"/>
    </row>
    <row r="8701" spans="1:14" ht="94.5">
      <c r="A8701" s="6">
        <v>8700</v>
      </c>
      <c r="B8701" s="8" t="s">
        <v>12444</v>
      </c>
      <c r="C8701" s="9" t="s">
        <v>12973</v>
      </c>
      <c r="D8701" s="10" t="s">
        <v>12974</v>
      </c>
      <c r="E8701" s="11" t="s">
        <v>12975</v>
      </c>
      <c r="F8701" s="6">
        <v>265920</v>
      </c>
      <c r="G8701" s="6" t="s">
        <v>7098</v>
      </c>
      <c r="H8701" s="16">
        <v>6862550</v>
      </c>
      <c r="I8701" s="12" t="s">
        <v>6968</v>
      </c>
      <c r="J8701" s="12" t="s">
        <v>12976</v>
      </c>
      <c r="K8701" s="15">
        <v>6861981</v>
      </c>
      <c r="L8701" s="13" t="s">
        <v>14</v>
      </c>
      <c r="M8701" s="7">
        <v>1</v>
      </c>
      <c r="N8701" s="14"/>
    </row>
    <row r="8702" spans="1:14" ht="78.75">
      <c r="A8702" s="6">
        <v>8701</v>
      </c>
      <c r="B8702" s="8" t="s">
        <v>12444</v>
      </c>
      <c r="C8702" s="9" t="s">
        <v>12977</v>
      </c>
      <c r="D8702" s="10" t="s">
        <v>12978</v>
      </c>
      <c r="E8702" s="11" t="s">
        <v>12979</v>
      </c>
      <c r="F8702" s="6">
        <v>298957</v>
      </c>
      <c r="G8702" s="6" t="s">
        <v>7098</v>
      </c>
      <c r="H8702" s="16">
        <v>3389397</v>
      </c>
      <c r="I8702" s="12" t="s">
        <v>12835</v>
      </c>
      <c r="J8702" s="12" t="s">
        <v>12980</v>
      </c>
      <c r="K8702" s="15">
        <v>3386344</v>
      </c>
      <c r="L8702" s="13" t="s">
        <v>14</v>
      </c>
      <c r="M8702" s="7">
        <v>1</v>
      </c>
      <c r="N8702" s="14"/>
    </row>
    <row r="8703" spans="1:14" ht="78.75">
      <c r="A8703" s="6">
        <v>8702</v>
      </c>
      <c r="B8703" s="8" t="s">
        <v>12444</v>
      </c>
      <c r="C8703" s="9" t="s">
        <v>12981</v>
      </c>
      <c r="D8703" s="10" t="s">
        <v>12982</v>
      </c>
      <c r="E8703" s="11" t="s">
        <v>12983</v>
      </c>
      <c r="F8703" s="6">
        <v>298960</v>
      </c>
      <c r="G8703" s="6" t="s">
        <v>7098</v>
      </c>
      <c r="H8703" s="16">
        <v>8372628</v>
      </c>
      <c r="I8703" s="12" t="s">
        <v>7666</v>
      </c>
      <c r="J8703" s="12" t="s">
        <v>12984</v>
      </c>
      <c r="K8703" s="15">
        <v>8367033</v>
      </c>
      <c r="L8703" s="13" t="s">
        <v>14</v>
      </c>
      <c r="M8703" s="7">
        <v>1</v>
      </c>
      <c r="N8703" s="14"/>
    </row>
    <row r="8704" spans="1:14" ht="63">
      <c r="A8704" s="6">
        <v>8703</v>
      </c>
      <c r="B8704" s="8" t="s">
        <v>12444</v>
      </c>
      <c r="C8704" s="9" t="s">
        <v>12985</v>
      </c>
      <c r="D8704" s="10" t="s">
        <v>12986</v>
      </c>
      <c r="E8704" s="11" t="s">
        <v>12987</v>
      </c>
      <c r="F8704" s="6">
        <v>298961</v>
      </c>
      <c r="G8704" s="6" t="s">
        <v>7098</v>
      </c>
      <c r="H8704" s="16">
        <v>10340855</v>
      </c>
      <c r="I8704" s="12" t="s">
        <v>12880</v>
      </c>
      <c r="J8704" s="12" t="s">
        <v>12988</v>
      </c>
      <c r="K8704" s="15">
        <v>10340713</v>
      </c>
      <c r="L8704" s="13" t="s">
        <v>14</v>
      </c>
      <c r="M8704" s="7">
        <v>1</v>
      </c>
      <c r="N8704" s="14"/>
    </row>
    <row r="8705" spans="1:14" ht="94.5">
      <c r="A8705" s="6">
        <v>8704</v>
      </c>
      <c r="B8705" s="8" t="s">
        <v>12444</v>
      </c>
      <c r="C8705" s="9" t="s">
        <v>12989</v>
      </c>
      <c r="D8705" s="10" t="s">
        <v>12986</v>
      </c>
      <c r="E8705" s="11" t="s">
        <v>12990</v>
      </c>
      <c r="F8705" s="6">
        <v>298962</v>
      </c>
      <c r="G8705" s="6" t="s">
        <v>7098</v>
      </c>
      <c r="H8705" s="16">
        <v>8466004</v>
      </c>
      <c r="I8705" s="12" t="s">
        <v>12835</v>
      </c>
      <c r="J8705" s="12" t="s">
        <v>12991</v>
      </c>
      <c r="K8705" s="15">
        <v>8452028</v>
      </c>
      <c r="L8705" s="13" t="s">
        <v>14</v>
      </c>
      <c r="M8705" s="7">
        <v>1</v>
      </c>
      <c r="N8705" s="14"/>
    </row>
    <row r="8706" spans="1:14" ht="94.5">
      <c r="A8706" s="6">
        <v>8705</v>
      </c>
      <c r="B8706" s="8" t="s">
        <v>12444</v>
      </c>
      <c r="C8706" s="9" t="s">
        <v>12989</v>
      </c>
      <c r="D8706" s="10" t="s">
        <v>12986</v>
      </c>
      <c r="E8706" s="11" t="s">
        <v>12992</v>
      </c>
      <c r="F8706" s="6">
        <v>298963</v>
      </c>
      <c r="G8706" s="6" t="s">
        <v>7098</v>
      </c>
      <c r="H8706" s="16">
        <v>9966607</v>
      </c>
      <c r="I8706" s="12" t="s">
        <v>12880</v>
      </c>
      <c r="J8706" s="12" t="s">
        <v>12993</v>
      </c>
      <c r="K8706" s="15">
        <v>9962259</v>
      </c>
      <c r="L8706" s="13" t="s">
        <v>14</v>
      </c>
      <c r="M8706" s="7">
        <v>1</v>
      </c>
      <c r="N8706" s="14"/>
    </row>
    <row r="8707" spans="1:14" ht="110.25">
      <c r="A8707" s="6">
        <v>8706</v>
      </c>
      <c r="B8707" s="8" t="s">
        <v>12444</v>
      </c>
      <c r="C8707" s="9" t="s">
        <v>12653</v>
      </c>
      <c r="D8707" s="10" t="s">
        <v>12654</v>
      </c>
      <c r="E8707" s="11" t="s">
        <v>12994</v>
      </c>
      <c r="F8707" s="6">
        <v>298964</v>
      </c>
      <c r="G8707" s="6" t="s">
        <v>7098</v>
      </c>
      <c r="H8707" s="16">
        <v>7545734</v>
      </c>
      <c r="I8707" s="12" t="s">
        <v>12835</v>
      </c>
      <c r="J8707" s="12" t="s">
        <v>12995</v>
      </c>
      <c r="K8707" s="15">
        <v>7545646</v>
      </c>
      <c r="L8707" s="13" t="s">
        <v>14</v>
      </c>
      <c r="M8707" s="7">
        <v>1</v>
      </c>
      <c r="N8707" s="14"/>
    </row>
    <row r="8708" spans="1:14" ht="47.25">
      <c r="A8708" s="6">
        <v>8707</v>
      </c>
      <c r="B8708" s="8" t="s">
        <v>12444</v>
      </c>
      <c r="C8708" s="9" t="s">
        <v>12996</v>
      </c>
      <c r="D8708" s="10" t="s">
        <v>12506</v>
      </c>
      <c r="E8708" s="11" t="s">
        <v>12997</v>
      </c>
      <c r="F8708" s="6">
        <v>331381</v>
      </c>
      <c r="G8708" s="6" t="s">
        <v>7098</v>
      </c>
      <c r="H8708" s="16">
        <v>4195259</v>
      </c>
      <c r="I8708" s="12" t="s">
        <v>6065</v>
      </c>
      <c r="J8708" s="12" t="s">
        <v>5936</v>
      </c>
      <c r="K8708" s="15">
        <v>4106687</v>
      </c>
      <c r="L8708" s="13" t="s">
        <v>14</v>
      </c>
      <c r="M8708" s="7">
        <v>1</v>
      </c>
      <c r="N8708" s="14"/>
    </row>
    <row r="8709" spans="1:14" ht="78.75">
      <c r="A8709" s="6">
        <v>8708</v>
      </c>
      <c r="B8709" s="8" t="s">
        <v>12444</v>
      </c>
      <c r="C8709" s="9" t="s">
        <v>12998</v>
      </c>
      <c r="D8709" s="10" t="s">
        <v>12565</v>
      </c>
      <c r="E8709" s="11" t="s">
        <v>12999</v>
      </c>
      <c r="F8709" s="6">
        <v>192320</v>
      </c>
      <c r="G8709" s="6" t="s">
        <v>7098</v>
      </c>
      <c r="H8709" s="16">
        <v>14492365</v>
      </c>
      <c r="I8709" s="12" t="s">
        <v>13000</v>
      </c>
      <c r="J8709" s="12" t="s">
        <v>13001</v>
      </c>
      <c r="K8709" s="15">
        <v>13588327</v>
      </c>
      <c r="L8709" s="13" t="s">
        <v>14</v>
      </c>
      <c r="M8709" s="7">
        <v>1</v>
      </c>
      <c r="N8709" s="14"/>
    </row>
    <row r="8710" spans="1:14" ht="63">
      <c r="A8710" s="6">
        <v>8709</v>
      </c>
      <c r="B8710" s="8" t="s">
        <v>12444</v>
      </c>
      <c r="C8710" s="9" t="s">
        <v>12998</v>
      </c>
      <c r="D8710" s="10" t="s">
        <v>12565</v>
      </c>
      <c r="E8710" s="11" t="s">
        <v>13002</v>
      </c>
      <c r="F8710" s="6">
        <v>192322</v>
      </c>
      <c r="G8710" s="6" t="s">
        <v>7098</v>
      </c>
      <c r="H8710" s="16">
        <v>11544103</v>
      </c>
      <c r="I8710" s="12" t="s">
        <v>13003</v>
      </c>
      <c r="J8710" s="12" t="s">
        <v>13004</v>
      </c>
      <c r="K8710" s="15">
        <v>11112668</v>
      </c>
      <c r="L8710" s="13" t="s">
        <v>14</v>
      </c>
      <c r="M8710" s="7">
        <v>1</v>
      </c>
      <c r="N8710" s="14"/>
    </row>
    <row r="8711" spans="1:14" ht="157.5">
      <c r="A8711" s="6">
        <v>8710</v>
      </c>
      <c r="B8711" s="8" t="s">
        <v>12444</v>
      </c>
      <c r="C8711" s="9" t="s">
        <v>13005</v>
      </c>
      <c r="D8711" s="10" t="s">
        <v>13006</v>
      </c>
      <c r="E8711" s="11" t="s">
        <v>13007</v>
      </c>
      <c r="F8711" s="6">
        <v>476552</v>
      </c>
      <c r="G8711" s="6" t="s">
        <v>7098</v>
      </c>
      <c r="H8711" s="16">
        <v>27702238</v>
      </c>
      <c r="I8711" s="12" t="s">
        <v>1848</v>
      </c>
      <c r="J8711" s="12" t="s">
        <v>5694</v>
      </c>
      <c r="K8711" s="15">
        <v>11789208</v>
      </c>
      <c r="L8711" s="13" t="s">
        <v>70</v>
      </c>
      <c r="M8711" s="7">
        <v>1</v>
      </c>
      <c r="N8711" s="14"/>
    </row>
    <row r="8712" spans="1:14" ht="157.5">
      <c r="A8712" s="6">
        <v>8711</v>
      </c>
      <c r="B8712" s="8" t="s">
        <v>12444</v>
      </c>
      <c r="C8712" s="9" t="s">
        <v>12691</v>
      </c>
      <c r="D8712" s="10" t="s">
        <v>12620</v>
      </c>
      <c r="E8712" s="11" t="s">
        <v>13007</v>
      </c>
      <c r="F8712" s="6">
        <v>476552</v>
      </c>
      <c r="G8712" s="6" t="s">
        <v>7098</v>
      </c>
      <c r="H8712" s="16">
        <v>27702238</v>
      </c>
      <c r="I8712" s="12" t="s">
        <v>1848</v>
      </c>
      <c r="J8712" s="12" t="s">
        <v>5694</v>
      </c>
      <c r="K8712" s="15">
        <v>11789208</v>
      </c>
      <c r="L8712" s="13" t="s">
        <v>70</v>
      </c>
      <c r="M8712" s="7">
        <v>0.4</v>
      </c>
      <c r="N8712" s="14"/>
    </row>
    <row r="8713" spans="1:14" ht="157.5">
      <c r="A8713" s="6">
        <v>8712</v>
      </c>
      <c r="B8713" s="8" t="s">
        <v>12444</v>
      </c>
      <c r="C8713" s="9" t="s">
        <v>13008</v>
      </c>
      <c r="D8713" s="10" t="s">
        <v>13009</v>
      </c>
      <c r="E8713" s="11" t="s">
        <v>13007</v>
      </c>
      <c r="F8713" s="6">
        <v>476552</v>
      </c>
      <c r="G8713" s="6" t="s">
        <v>7098</v>
      </c>
      <c r="H8713" s="16">
        <v>27702238</v>
      </c>
      <c r="I8713" s="12" t="s">
        <v>1848</v>
      </c>
      <c r="J8713" s="12" t="s">
        <v>5694</v>
      </c>
      <c r="K8713" s="15">
        <v>11789208</v>
      </c>
      <c r="L8713" s="13" t="s">
        <v>70</v>
      </c>
      <c r="M8713" s="7">
        <v>0.35</v>
      </c>
      <c r="N8713" s="14"/>
    </row>
    <row r="8714" spans="1:14" ht="157.5">
      <c r="A8714" s="6">
        <v>8713</v>
      </c>
      <c r="B8714" s="8" t="s">
        <v>12444</v>
      </c>
      <c r="C8714" s="9" t="s">
        <v>13010</v>
      </c>
      <c r="D8714" s="10" t="s">
        <v>12753</v>
      </c>
      <c r="E8714" s="11" t="s">
        <v>13007</v>
      </c>
      <c r="F8714" s="6">
        <v>476552</v>
      </c>
      <c r="G8714" s="6" t="s">
        <v>7098</v>
      </c>
      <c r="H8714" s="16">
        <v>27702238</v>
      </c>
      <c r="I8714" s="12" t="s">
        <v>1848</v>
      </c>
      <c r="J8714" s="12" t="s">
        <v>5694</v>
      </c>
      <c r="K8714" s="15">
        <v>11789208</v>
      </c>
      <c r="L8714" s="13" t="s">
        <v>70</v>
      </c>
      <c r="M8714" s="7">
        <v>0.25</v>
      </c>
      <c r="N8714" s="14"/>
    </row>
    <row r="8715" spans="1:14" ht="47.25">
      <c r="A8715" s="6">
        <v>8714</v>
      </c>
      <c r="B8715" s="8" t="s">
        <v>12444</v>
      </c>
      <c r="C8715" s="9" t="s">
        <v>12523</v>
      </c>
      <c r="D8715" s="10" t="s">
        <v>12495</v>
      </c>
      <c r="E8715" s="11" t="s">
        <v>13011</v>
      </c>
      <c r="F8715" s="6">
        <v>298976</v>
      </c>
      <c r="G8715" s="6" t="s">
        <v>7098</v>
      </c>
      <c r="H8715" s="16">
        <v>6632660</v>
      </c>
      <c r="I8715" s="12" t="s">
        <v>12835</v>
      </c>
      <c r="J8715" s="12" t="s">
        <v>13012</v>
      </c>
      <c r="K8715" s="15">
        <v>6624402</v>
      </c>
      <c r="L8715" s="13" t="s">
        <v>14</v>
      </c>
      <c r="M8715" s="7">
        <v>1</v>
      </c>
      <c r="N8715" s="14"/>
    </row>
    <row r="8716" spans="1:14" ht="78.75">
      <c r="A8716" s="6">
        <v>8715</v>
      </c>
      <c r="B8716" s="8" t="s">
        <v>12444</v>
      </c>
      <c r="C8716" s="9" t="s">
        <v>13013</v>
      </c>
      <c r="D8716" s="10" t="s">
        <v>12513</v>
      </c>
      <c r="E8716" s="11" t="s">
        <v>13014</v>
      </c>
      <c r="F8716" s="6">
        <v>298977</v>
      </c>
      <c r="G8716" s="6" t="s">
        <v>7098</v>
      </c>
      <c r="H8716" s="16">
        <v>6732139</v>
      </c>
      <c r="I8716" s="12" t="s">
        <v>13015</v>
      </c>
      <c r="J8716" s="12" t="s">
        <v>13016</v>
      </c>
      <c r="K8716" s="15">
        <v>6710586</v>
      </c>
      <c r="L8716" s="13" t="s">
        <v>14</v>
      </c>
      <c r="M8716" s="7">
        <v>1</v>
      </c>
      <c r="N8716" s="14"/>
    </row>
    <row r="8717" spans="1:14" ht="110.25">
      <c r="A8717" s="6">
        <v>8716</v>
      </c>
      <c r="B8717" s="8" t="s">
        <v>12444</v>
      </c>
      <c r="C8717" s="9" t="s">
        <v>13017</v>
      </c>
      <c r="D8717" s="10" t="s">
        <v>12555</v>
      </c>
      <c r="E8717" s="11" t="s">
        <v>13018</v>
      </c>
      <c r="F8717" s="6">
        <v>394087</v>
      </c>
      <c r="G8717" s="6" t="s">
        <v>7098</v>
      </c>
      <c r="H8717" s="16">
        <v>3541753</v>
      </c>
      <c r="I8717" s="12" t="s">
        <v>12787</v>
      </c>
      <c r="J8717" s="12" t="s">
        <v>12820</v>
      </c>
      <c r="K8717" s="15">
        <v>3539449</v>
      </c>
      <c r="L8717" s="13" t="s">
        <v>14</v>
      </c>
      <c r="M8717" s="7">
        <v>1</v>
      </c>
      <c r="N8717" s="14"/>
    </row>
    <row r="8718" spans="1:14" ht="47.25">
      <c r="A8718" s="6">
        <v>8717</v>
      </c>
      <c r="B8718" s="8" t="s">
        <v>12444</v>
      </c>
      <c r="C8718" s="9" t="s">
        <v>13019</v>
      </c>
      <c r="D8718" s="10" t="s">
        <v>12876</v>
      </c>
      <c r="E8718" s="11" t="s">
        <v>13020</v>
      </c>
      <c r="F8718" s="6">
        <v>536080</v>
      </c>
      <c r="G8718" s="6" t="s">
        <v>7098</v>
      </c>
      <c r="H8718" s="16">
        <v>13849347</v>
      </c>
      <c r="I8718" s="12" t="s">
        <v>3062</v>
      </c>
      <c r="J8718" s="12" t="s">
        <v>7522</v>
      </c>
      <c r="K8718" s="15">
        <v>7394500</v>
      </c>
      <c r="L8718" s="13" t="s">
        <v>14</v>
      </c>
      <c r="M8718" s="7">
        <v>1</v>
      </c>
      <c r="N8718" s="14"/>
    </row>
    <row r="8719" spans="1:14" ht="63">
      <c r="A8719" s="6">
        <v>8718</v>
      </c>
      <c r="B8719" s="8" t="s">
        <v>12444</v>
      </c>
      <c r="C8719" s="9" t="s">
        <v>13021</v>
      </c>
      <c r="D8719" s="10" t="s">
        <v>13022</v>
      </c>
      <c r="E8719" s="11" t="s">
        <v>13023</v>
      </c>
      <c r="F8719" s="6">
        <v>355598</v>
      </c>
      <c r="G8719" s="6" t="s">
        <v>7098</v>
      </c>
      <c r="H8719" s="16">
        <v>39066613</v>
      </c>
      <c r="I8719" s="12" t="s">
        <v>12827</v>
      </c>
      <c r="J8719" s="12" t="s">
        <v>2761</v>
      </c>
      <c r="K8719" s="15">
        <v>22450423</v>
      </c>
      <c r="L8719" s="13" t="s">
        <v>14</v>
      </c>
      <c r="M8719" s="7">
        <v>1</v>
      </c>
      <c r="N8719" s="14"/>
    </row>
    <row r="8720" spans="1:14" ht="47.25">
      <c r="A8720" s="6">
        <v>8719</v>
      </c>
      <c r="B8720" s="8" t="s">
        <v>12444</v>
      </c>
      <c r="C8720" s="9" t="s">
        <v>13024</v>
      </c>
      <c r="D8720" s="10" t="s">
        <v>13025</v>
      </c>
      <c r="E8720" s="11" t="s">
        <v>13026</v>
      </c>
      <c r="F8720" s="6">
        <v>412122</v>
      </c>
      <c r="G8720" s="6" t="s">
        <v>7098</v>
      </c>
      <c r="H8720" s="16">
        <v>29176975</v>
      </c>
      <c r="I8720" s="12" t="s">
        <v>2442</v>
      </c>
      <c r="J8720" s="12" t="s">
        <v>2293</v>
      </c>
      <c r="K8720" s="15">
        <v>8998419</v>
      </c>
      <c r="L8720" s="13" t="s">
        <v>70</v>
      </c>
      <c r="M8720" s="7">
        <v>1</v>
      </c>
      <c r="N8720" s="14"/>
    </row>
    <row r="8721" spans="1:14" ht="47.25">
      <c r="A8721" s="6">
        <v>8720</v>
      </c>
      <c r="B8721" s="8" t="s">
        <v>12444</v>
      </c>
      <c r="C8721" s="9" t="s">
        <v>13027</v>
      </c>
      <c r="D8721" s="10" t="s">
        <v>12459</v>
      </c>
      <c r="E8721" s="11" t="s">
        <v>13026</v>
      </c>
      <c r="F8721" s="6">
        <v>412122</v>
      </c>
      <c r="G8721" s="6" t="s">
        <v>7098</v>
      </c>
      <c r="H8721" s="16">
        <v>29176975</v>
      </c>
      <c r="I8721" s="12" t="s">
        <v>2442</v>
      </c>
      <c r="J8721" s="12" t="s">
        <v>2293</v>
      </c>
      <c r="K8721" s="15">
        <v>8998419</v>
      </c>
      <c r="L8721" s="13" t="s">
        <v>70</v>
      </c>
      <c r="M8721" s="7">
        <v>0.49</v>
      </c>
      <c r="N8721" s="14"/>
    </row>
    <row r="8722" spans="1:14" ht="63">
      <c r="A8722" s="6">
        <v>8721</v>
      </c>
      <c r="B8722" s="8" t="s">
        <v>12444</v>
      </c>
      <c r="C8722" s="9" t="s">
        <v>13028</v>
      </c>
      <c r="D8722" s="10" t="s">
        <v>7021</v>
      </c>
      <c r="E8722" s="11" t="s">
        <v>13026</v>
      </c>
      <c r="F8722" s="6">
        <v>412122</v>
      </c>
      <c r="G8722" s="6" t="s">
        <v>7098</v>
      </c>
      <c r="H8722" s="16">
        <v>29176975</v>
      </c>
      <c r="I8722" s="12" t="s">
        <v>2442</v>
      </c>
      <c r="J8722" s="12" t="s">
        <v>2293</v>
      </c>
      <c r="K8722" s="15">
        <v>8998419</v>
      </c>
      <c r="L8722" s="13" t="s">
        <v>70</v>
      </c>
      <c r="M8722" s="7">
        <v>0.51</v>
      </c>
      <c r="N8722" s="14"/>
    </row>
    <row r="8723" spans="1:14" ht="110.25">
      <c r="A8723" s="6">
        <v>8722</v>
      </c>
      <c r="B8723" s="8" t="s">
        <v>12444</v>
      </c>
      <c r="C8723" s="9" t="s">
        <v>13029</v>
      </c>
      <c r="D8723" s="10" t="s">
        <v>13030</v>
      </c>
      <c r="E8723" s="11" t="s">
        <v>13031</v>
      </c>
      <c r="F8723" s="6">
        <v>234688</v>
      </c>
      <c r="G8723" s="6" t="s">
        <v>7098</v>
      </c>
      <c r="H8723" s="16">
        <v>4329248</v>
      </c>
      <c r="I8723" s="12" t="s">
        <v>7656</v>
      </c>
      <c r="J8723" s="12" t="s">
        <v>13032</v>
      </c>
      <c r="K8723" s="15">
        <v>3678446</v>
      </c>
      <c r="L8723" s="13" t="s">
        <v>14</v>
      </c>
      <c r="M8723" s="7">
        <v>1</v>
      </c>
      <c r="N8723" s="14"/>
    </row>
    <row r="8724" spans="1:14" ht="78.75">
      <c r="A8724" s="6">
        <v>8723</v>
      </c>
      <c r="B8724" s="8" t="s">
        <v>12444</v>
      </c>
      <c r="C8724" s="9" t="s">
        <v>13033</v>
      </c>
      <c r="D8724" s="10" t="s">
        <v>13034</v>
      </c>
      <c r="E8724" s="11" t="s">
        <v>13035</v>
      </c>
      <c r="F8724" s="6">
        <v>436358</v>
      </c>
      <c r="G8724" s="6" t="s">
        <v>7098</v>
      </c>
      <c r="H8724" s="16">
        <v>1565221</v>
      </c>
      <c r="I8724" s="12" t="s">
        <v>2401</v>
      </c>
      <c r="J8724" s="12" t="s">
        <v>13036</v>
      </c>
      <c r="K8724" s="15">
        <v>1554449</v>
      </c>
      <c r="L8724" s="13" t="s">
        <v>14</v>
      </c>
      <c r="M8724" s="7">
        <v>1</v>
      </c>
      <c r="N8724" s="14"/>
    </row>
    <row r="8725" spans="1:14" ht="63">
      <c r="A8725" s="6">
        <v>8724</v>
      </c>
      <c r="B8725" s="8" t="s">
        <v>12444</v>
      </c>
      <c r="C8725" s="9" t="s">
        <v>13037</v>
      </c>
      <c r="D8725" s="10" t="s">
        <v>13038</v>
      </c>
      <c r="E8725" s="11" t="s">
        <v>13039</v>
      </c>
      <c r="F8725" s="6"/>
      <c r="G8725" s="6" t="s">
        <v>13040</v>
      </c>
      <c r="H8725" s="16">
        <v>7315007</v>
      </c>
      <c r="I8725" s="12" t="s">
        <v>7656</v>
      </c>
      <c r="J8725" s="12" t="s">
        <v>13041</v>
      </c>
      <c r="K8725" s="15">
        <v>5058414</v>
      </c>
      <c r="L8725" s="13" t="s">
        <v>14</v>
      </c>
      <c r="M8725" s="7">
        <v>1</v>
      </c>
      <c r="N8725" s="14"/>
    </row>
    <row r="8726" spans="1:14" ht="94.5">
      <c r="A8726" s="6">
        <v>8725</v>
      </c>
      <c r="B8726" s="8" t="s">
        <v>12444</v>
      </c>
      <c r="C8726" s="9" t="s">
        <v>13042</v>
      </c>
      <c r="D8726" s="10" t="s">
        <v>12986</v>
      </c>
      <c r="E8726" s="11" t="s">
        <v>13043</v>
      </c>
      <c r="F8726" s="6"/>
      <c r="G8726" s="6" t="s">
        <v>13040</v>
      </c>
      <c r="H8726" s="16">
        <v>10448418</v>
      </c>
      <c r="I8726" s="12" t="s">
        <v>13044</v>
      </c>
      <c r="J8726" s="12" t="s">
        <v>13045</v>
      </c>
      <c r="K8726" s="15">
        <v>10250155</v>
      </c>
      <c r="L8726" s="13" t="s">
        <v>14</v>
      </c>
      <c r="M8726" s="7">
        <v>1</v>
      </c>
      <c r="N8726" s="14"/>
    </row>
    <row r="8727" spans="1:14" ht="31.5">
      <c r="A8727" s="6">
        <v>8726</v>
      </c>
      <c r="B8727" s="8" t="s">
        <v>12444</v>
      </c>
      <c r="C8727" s="9" t="s">
        <v>13046</v>
      </c>
      <c r="D8727" s="10" t="s">
        <v>12986</v>
      </c>
      <c r="E8727" s="11" t="s">
        <v>13047</v>
      </c>
      <c r="F8727" s="6"/>
      <c r="G8727" s="6" t="s">
        <v>13040</v>
      </c>
      <c r="H8727" s="16">
        <v>8200935</v>
      </c>
      <c r="I8727" s="12" t="s">
        <v>13044</v>
      </c>
      <c r="J8727" s="12" t="s">
        <v>13048</v>
      </c>
      <c r="K8727" s="15">
        <v>6040887</v>
      </c>
      <c r="L8727" s="13" t="s">
        <v>14</v>
      </c>
      <c r="M8727" s="7">
        <v>1</v>
      </c>
      <c r="N8727" s="14"/>
    </row>
    <row r="8728" spans="1:14" ht="78.75">
      <c r="A8728" s="6">
        <v>8727</v>
      </c>
      <c r="B8728" s="8" t="s">
        <v>12444</v>
      </c>
      <c r="C8728" s="9" t="s">
        <v>13049</v>
      </c>
      <c r="D8728" s="10"/>
      <c r="E8728" s="11" t="s">
        <v>13050</v>
      </c>
      <c r="F8728" s="6"/>
      <c r="G8728" s="6" t="s">
        <v>13040</v>
      </c>
      <c r="H8728" s="16">
        <v>11459812</v>
      </c>
      <c r="I8728" s="12" t="s">
        <v>13051</v>
      </c>
      <c r="J8728" s="12" t="s">
        <v>6153</v>
      </c>
      <c r="K8728" s="15">
        <v>125784</v>
      </c>
      <c r="L8728" s="13" t="s">
        <v>70</v>
      </c>
      <c r="M8728" s="7">
        <v>1</v>
      </c>
      <c r="N8728" s="14"/>
    </row>
    <row r="8729" spans="1:14" ht="78.75">
      <c r="A8729" s="6">
        <v>8728</v>
      </c>
      <c r="B8729" s="8" t="s">
        <v>12444</v>
      </c>
      <c r="C8729" s="9" t="s">
        <v>13052</v>
      </c>
      <c r="D8729" s="10"/>
      <c r="E8729" s="11" t="s">
        <v>13053</v>
      </c>
      <c r="F8729" s="6"/>
      <c r="G8729" s="6" t="s">
        <v>13040</v>
      </c>
      <c r="H8729" s="16">
        <v>11459812</v>
      </c>
      <c r="I8729" s="12" t="s">
        <v>13051</v>
      </c>
      <c r="J8729" s="12" t="s">
        <v>6153</v>
      </c>
      <c r="K8729" s="15">
        <v>125784</v>
      </c>
      <c r="L8729" s="13" t="s">
        <v>70</v>
      </c>
      <c r="M8729" s="7">
        <v>0.7</v>
      </c>
      <c r="N8729" s="14"/>
    </row>
    <row r="8730" spans="1:14" ht="94.5">
      <c r="A8730" s="6">
        <v>8729</v>
      </c>
      <c r="B8730" s="8" t="s">
        <v>12444</v>
      </c>
      <c r="C8730" s="9" t="s">
        <v>13054</v>
      </c>
      <c r="D8730" s="10"/>
      <c r="E8730" s="11" t="s">
        <v>13053</v>
      </c>
      <c r="F8730" s="6"/>
      <c r="G8730" s="6" t="s">
        <v>13040</v>
      </c>
      <c r="H8730" s="16">
        <v>11459812</v>
      </c>
      <c r="I8730" s="12" t="s">
        <v>13051</v>
      </c>
      <c r="J8730" s="12" t="s">
        <v>6153</v>
      </c>
      <c r="K8730" s="15">
        <v>125784</v>
      </c>
      <c r="L8730" s="13" t="s">
        <v>70</v>
      </c>
      <c r="M8730" s="7">
        <v>0.3</v>
      </c>
      <c r="N8730" s="14"/>
    </row>
    <row r="8731" spans="1:14" ht="78.75">
      <c r="A8731" s="6">
        <v>8730</v>
      </c>
      <c r="B8731" s="8" t="s">
        <v>12444</v>
      </c>
      <c r="C8731" s="9" t="s">
        <v>13055</v>
      </c>
      <c r="D8731" s="10" t="s">
        <v>12970</v>
      </c>
      <c r="E8731" s="11" t="s">
        <v>13056</v>
      </c>
      <c r="F8731" s="6"/>
      <c r="G8731" s="6" t="s">
        <v>13040</v>
      </c>
      <c r="H8731" s="16">
        <v>9122759</v>
      </c>
      <c r="I8731" s="12" t="s">
        <v>7656</v>
      </c>
      <c r="J8731" s="12" t="s">
        <v>13057</v>
      </c>
      <c r="K8731" s="15">
        <v>8931840</v>
      </c>
      <c r="L8731" s="13" t="s">
        <v>14</v>
      </c>
      <c r="M8731" s="7">
        <v>1</v>
      </c>
      <c r="N8731" s="14"/>
    </row>
    <row r="8732" spans="1:14" ht="31.5">
      <c r="A8732" s="6">
        <v>8731</v>
      </c>
      <c r="B8732" s="8" t="s">
        <v>12444</v>
      </c>
      <c r="C8732" s="9" t="s">
        <v>13058</v>
      </c>
      <c r="D8732" s="10" t="s">
        <v>13038</v>
      </c>
      <c r="E8732" s="11" t="s">
        <v>13059</v>
      </c>
      <c r="F8732" s="6"/>
      <c r="G8732" s="6" t="s">
        <v>13040</v>
      </c>
      <c r="H8732" s="16">
        <v>7332073</v>
      </c>
      <c r="I8732" s="12" t="s">
        <v>7656</v>
      </c>
      <c r="J8732" s="12" t="s">
        <v>13060</v>
      </c>
      <c r="K8732" s="15">
        <v>2285750</v>
      </c>
      <c r="L8732" s="13" t="s">
        <v>14</v>
      </c>
      <c r="M8732" s="7">
        <v>1</v>
      </c>
      <c r="N8732" s="14"/>
    </row>
    <row r="8733" spans="1:14" ht="47.25">
      <c r="A8733" s="6">
        <v>8732</v>
      </c>
      <c r="B8733" s="8" t="s">
        <v>12444</v>
      </c>
      <c r="C8733" s="9" t="s">
        <v>13061</v>
      </c>
      <c r="D8733" s="10" t="s">
        <v>13038</v>
      </c>
      <c r="E8733" s="11" t="s">
        <v>13062</v>
      </c>
      <c r="F8733" s="6"/>
      <c r="G8733" s="6" t="s">
        <v>13040</v>
      </c>
      <c r="H8733" s="16">
        <v>5289024</v>
      </c>
      <c r="I8733" s="12" t="s">
        <v>13063</v>
      </c>
      <c r="J8733" s="12" t="s">
        <v>13064</v>
      </c>
      <c r="K8733" s="15">
        <v>5152269</v>
      </c>
      <c r="L8733" s="13" t="s">
        <v>14</v>
      </c>
      <c r="M8733" s="7">
        <v>1</v>
      </c>
      <c r="N8733" s="14"/>
    </row>
    <row r="8734" spans="1:14" ht="126">
      <c r="A8734" s="6">
        <v>8733</v>
      </c>
      <c r="B8734" s="8" t="s">
        <v>12444</v>
      </c>
      <c r="C8734" s="9" t="s">
        <v>13065</v>
      </c>
      <c r="D8734" s="10" t="s">
        <v>13066</v>
      </c>
      <c r="E8734" s="11" t="s">
        <v>13067</v>
      </c>
      <c r="F8734" s="6"/>
      <c r="G8734" s="6" t="s">
        <v>13040</v>
      </c>
      <c r="H8734" s="16">
        <v>8836671</v>
      </c>
      <c r="I8734" s="12" t="s">
        <v>13068</v>
      </c>
      <c r="J8734" s="12" t="s">
        <v>2693</v>
      </c>
      <c r="K8734" s="15">
        <v>1748766</v>
      </c>
      <c r="L8734" s="13" t="s">
        <v>14</v>
      </c>
      <c r="M8734" s="7">
        <v>1</v>
      </c>
      <c r="N8734" s="14"/>
    </row>
    <row r="8735" spans="1:14" ht="78.75">
      <c r="A8735" s="6">
        <v>8734</v>
      </c>
      <c r="B8735" s="8" t="s">
        <v>12444</v>
      </c>
      <c r="C8735" s="9" t="s">
        <v>13069</v>
      </c>
      <c r="D8735" s="10" t="s">
        <v>12493</v>
      </c>
      <c r="E8735" s="11" t="s">
        <v>13070</v>
      </c>
      <c r="F8735" s="6"/>
      <c r="G8735" s="6" t="s">
        <v>13040</v>
      </c>
      <c r="H8735" s="16">
        <v>27572348.649999999</v>
      </c>
      <c r="I8735" s="12" t="s">
        <v>13071</v>
      </c>
      <c r="J8735" s="12" t="s">
        <v>13072</v>
      </c>
      <c r="K8735" s="15">
        <v>26261167</v>
      </c>
      <c r="L8735" s="13" t="s">
        <v>70</v>
      </c>
      <c r="M8735" s="7">
        <v>1</v>
      </c>
      <c r="N8735" s="14"/>
    </row>
    <row r="8736" spans="1:14" ht="78.75">
      <c r="A8736" s="6">
        <v>8735</v>
      </c>
      <c r="B8736" s="8" t="s">
        <v>12444</v>
      </c>
      <c r="C8736" s="9" t="s">
        <v>13073</v>
      </c>
      <c r="D8736" s="10" t="s">
        <v>12493</v>
      </c>
      <c r="E8736" s="11" t="s">
        <v>13070</v>
      </c>
      <c r="F8736" s="6"/>
      <c r="G8736" s="6" t="s">
        <v>13040</v>
      </c>
      <c r="H8736" s="16">
        <v>27572348.649999999</v>
      </c>
      <c r="I8736" s="12" t="s">
        <v>13071</v>
      </c>
      <c r="J8736" s="12" t="s">
        <v>13072</v>
      </c>
      <c r="K8736" s="15">
        <v>26261167</v>
      </c>
      <c r="L8736" s="13" t="s">
        <v>70</v>
      </c>
      <c r="M8736" s="7">
        <v>0.51</v>
      </c>
      <c r="N8736" s="14"/>
    </row>
    <row r="8737" spans="1:14" ht="78.75">
      <c r="A8737" s="6">
        <v>8736</v>
      </c>
      <c r="B8737" s="8" t="s">
        <v>12444</v>
      </c>
      <c r="C8737" s="9" t="s">
        <v>13074</v>
      </c>
      <c r="D8737" s="10" t="s">
        <v>12497</v>
      </c>
      <c r="E8737" s="11" t="s">
        <v>13070</v>
      </c>
      <c r="F8737" s="6"/>
      <c r="G8737" s="6" t="s">
        <v>13040</v>
      </c>
      <c r="H8737" s="16">
        <v>27572348.649999999</v>
      </c>
      <c r="I8737" s="12" t="s">
        <v>13071</v>
      </c>
      <c r="J8737" s="12" t="s">
        <v>13072</v>
      </c>
      <c r="K8737" s="15">
        <v>26261167</v>
      </c>
      <c r="L8737" s="13" t="s">
        <v>70</v>
      </c>
      <c r="M8737" s="7">
        <v>0.49</v>
      </c>
      <c r="N8737" s="14"/>
    </row>
    <row r="8738" spans="1:14" ht="63">
      <c r="A8738" s="6">
        <v>8737</v>
      </c>
      <c r="B8738" s="8" t="s">
        <v>12444</v>
      </c>
      <c r="C8738" s="9" t="s">
        <v>13069</v>
      </c>
      <c r="D8738" s="10" t="s">
        <v>12493</v>
      </c>
      <c r="E8738" s="11" t="s">
        <v>13075</v>
      </c>
      <c r="F8738" s="6"/>
      <c r="G8738" s="6" t="s">
        <v>13040</v>
      </c>
      <c r="H8738" s="16">
        <v>10337830.359999999</v>
      </c>
      <c r="I8738" s="12" t="s">
        <v>13076</v>
      </c>
      <c r="J8738" s="12" t="s">
        <v>13077</v>
      </c>
      <c r="K8738" s="15">
        <v>7120612</v>
      </c>
      <c r="L8738" s="13" t="s">
        <v>70</v>
      </c>
      <c r="M8738" s="7">
        <v>1</v>
      </c>
      <c r="N8738" s="14"/>
    </row>
    <row r="8739" spans="1:14" ht="63">
      <c r="A8739" s="6">
        <v>8738</v>
      </c>
      <c r="B8739" s="8" t="s">
        <v>12444</v>
      </c>
      <c r="C8739" s="9" t="s">
        <v>13073</v>
      </c>
      <c r="D8739" s="10" t="s">
        <v>12493</v>
      </c>
      <c r="E8739" s="11" t="s">
        <v>13075</v>
      </c>
      <c r="F8739" s="6"/>
      <c r="G8739" s="6" t="s">
        <v>13040</v>
      </c>
      <c r="H8739" s="16">
        <v>10337830.359999999</v>
      </c>
      <c r="I8739" s="12" t="s">
        <v>13076</v>
      </c>
      <c r="J8739" s="12" t="s">
        <v>13077</v>
      </c>
      <c r="K8739" s="15">
        <v>7120612</v>
      </c>
      <c r="L8739" s="13" t="s">
        <v>70</v>
      </c>
      <c r="M8739" s="7">
        <v>0.51</v>
      </c>
      <c r="N8739" s="14"/>
    </row>
    <row r="8740" spans="1:14" ht="63">
      <c r="A8740" s="6">
        <v>8739</v>
      </c>
      <c r="B8740" s="8" t="s">
        <v>12444</v>
      </c>
      <c r="C8740" s="9" t="s">
        <v>13078</v>
      </c>
      <c r="D8740" s="10" t="s">
        <v>12497</v>
      </c>
      <c r="E8740" s="11" t="s">
        <v>13075</v>
      </c>
      <c r="F8740" s="6"/>
      <c r="G8740" s="6" t="s">
        <v>13040</v>
      </c>
      <c r="H8740" s="16">
        <v>10337830.359999999</v>
      </c>
      <c r="I8740" s="12" t="s">
        <v>13076</v>
      </c>
      <c r="J8740" s="12" t="s">
        <v>13077</v>
      </c>
      <c r="K8740" s="15">
        <v>7120612</v>
      </c>
      <c r="L8740" s="13" t="s">
        <v>70</v>
      </c>
      <c r="M8740" s="7">
        <v>0.49</v>
      </c>
      <c r="N8740" s="14"/>
    </row>
    <row r="8741" spans="1:14" ht="78.75">
      <c r="A8741" s="6">
        <v>8740</v>
      </c>
      <c r="B8741" s="8" t="s">
        <v>12444</v>
      </c>
      <c r="C8741" s="9" t="s">
        <v>13079</v>
      </c>
      <c r="D8741" s="10" t="s">
        <v>13080</v>
      </c>
      <c r="E8741" s="11" t="s">
        <v>13081</v>
      </c>
      <c r="F8741" s="6"/>
      <c r="G8741" s="6" t="s">
        <v>13040</v>
      </c>
      <c r="H8741" s="16">
        <v>14770076.6</v>
      </c>
      <c r="I8741" s="12" t="s">
        <v>13071</v>
      </c>
      <c r="J8741" s="12" t="s">
        <v>13082</v>
      </c>
      <c r="K8741" s="15">
        <v>14641977</v>
      </c>
      <c r="L8741" s="13" t="s">
        <v>14</v>
      </c>
      <c r="M8741" s="7">
        <v>1</v>
      </c>
      <c r="N8741" s="14"/>
    </row>
    <row r="8742" spans="1:14" ht="141.75">
      <c r="A8742" s="6">
        <v>8741</v>
      </c>
      <c r="B8742" s="8" t="s">
        <v>12444</v>
      </c>
      <c r="C8742" s="9" t="s">
        <v>13083</v>
      </c>
      <c r="D8742" s="10"/>
      <c r="E8742" s="11" t="s">
        <v>13084</v>
      </c>
      <c r="F8742" s="6"/>
      <c r="G8742" s="6" t="s">
        <v>13040</v>
      </c>
      <c r="H8742" s="16">
        <v>40479352</v>
      </c>
      <c r="I8742" s="12" t="s">
        <v>12835</v>
      </c>
      <c r="J8742" s="12" t="s">
        <v>13085</v>
      </c>
      <c r="K8742" s="15">
        <v>11057651</v>
      </c>
      <c r="L8742" s="13" t="s">
        <v>70</v>
      </c>
      <c r="M8742" s="7">
        <v>1</v>
      </c>
      <c r="N8742" s="14"/>
    </row>
    <row r="8743" spans="1:14" ht="141.75">
      <c r="A8743" s="6">
        <v>8742</v>
      </c>
      <c r="B8743" s="8" t="s">
        <v>12444</v>
      </c>
      <c r="C8743" s="9" t="s">
        <v>13052</v>
      </c>
      <c r="D8743" s="10"/>
      <c r="E8743" s="11" t="s">
        <v>13084</v>
      </c>
      <c r="F8743" s="6"/>
      <c r="G8743" s="6" t="s">
        <v>13040</v>
      </c>
      <c r="H8743" s="16">
        <v>40479352</v>
      </c>
      <c r="I8743" s="12" t="s">
        <v>12835</v>
      </c>
      <c r="J8743" s="12" t="s">
        <v>13085</v>
      </c>
      <c r="K8743" s="15">
        <v>11057651</v>
      </c>
      <c r="L8743" s="13" t="s">
        <v>70</v>
      </c>
      <c r="M8743" s="7">
        <v>0.7</v>
      </c>
      <c r="N8743" s="14"/>
    </row>
    <row r="8744" spans="1:14" ht="141.75">
      <c r="A8744" s="6">
        <v>8743</v>
      </c>
      <c r="B8744" s="8" t="s">
        <v>12444</v>
      </c>
      <c r="C8744" s="9" t="s">
        <v>13054</v>
      </c>
      <c r="D8744" s="10"/>
      <c r="E8744" s="11" t="s">
        <v>13084</v>
      </c>
      <c r="F8744" s="6"/>
      <c r="G8744" s="6" t="s">
        <v>13040</v>
      </c>
      <c r="H8744" s="16">
        <v>40479352</v>
      </c>
      <c r="I8744" s="12" t="s">
        <v>12835</v>
      </c>
      <c r="J8744" s="12" t="s">
        <v>13085</v>
      </c>
      <c r="K8744" s="15">
        <v>11057651</v>
      </c>
      <c r="L8744" s="13" t="s">
        <v>70</v>
      </c>
      <c r="M8744" s="7">
        <v>0.3</v>
      </c>
      <c r="N8744" s="14"/>
    </row>
    <row r="8745" spans="1:14" ht="126">
      <c r="A8745" s="6">
        <v>8744</v>
      </c>
      <c r="B8745" s="8" t="s">
        <v>12444</v>
      </c>
      <c r="C8745" s="9" t="s">
        <v>13086</v>
      </c>
      <c r="D8745" s="10" t="s">
        <v>13066</v>
      </c>
      <c r="E8745" s="11" t="s">
        <v>13087</v>
      </c>
      <c r="F8745" s="6"/>
      <c r="G8745" s="6" t="s">
        <v>13040</v>
      </c>
      <c r="H8745" s="16">
        <v>29897420</v>
      </c>
      <c r="I8745" s="12" t="s">
        <v>12835</v>
      </c>
      <c r="J8745" s="12" t="s">
        <v>13088</v>
      </c>
      <c r="K8745" s="15">
        <v>12674915</v>
      </c>
      <c r="L8745" s="13" t="s">
        <v>70</v>
      </c>
      <c r="M8745" s="7">
        <v>1</v>
      </c>
      <c r="N8745" s="14"/>
    </row>
    <row r="8746" spans="1:14" ht="126">
      <c r="A8746" s="6">
        <v>8745</v>
      </c>
      <c r="B8746" s="8" t="s">
        <v>12444</v>
      </c>
      <c r="C8746" s="9" t="s">
        <v>13089</v>
      </c>
      <c r="D8746" s="10" t="s">
        <v>13066</v>
      </c>
      <c r="E8746" s="11" t="s">
        <v>13087</v>
      </c>
      <c r="F8746" s="6"/>
      <c r="G8746" s="6" t="s">
        <v>13040</v>
      </c>
      <c r="H8746" s="16">
        <v>29897420</v>
      </c>
      <c r="I8746" s="12" t="s">
        <v>12835</v>
      </c>
      <c r="J8746" s="12" t="s">
        <v>13088</v>
      </c>
      <c r="K8746" s="15">
        <v>12674915</v>
      </c>
      <c r="L8746" s="13" t="s">
        <v>70</v>
      </c>
      <c r="M8746" s="7">
        <v>0.51</v>
      </c>
      <c r="N8746" s="14"/>
    </row>
    <row r="8747" spans="1:14" ht="126">
      <c r="A8747" s="6">
        <v>8746</v>
      </c>
      <c r="B8747" s="8" t="s">
        <v>12444</v>
      </c>
      <c r="C8747" s="9" t="s">
        <v>13090</v>
      </c>
      <c r="D8747" s="10" t="s">
        <v>13066</v>
      </c>
      <c r="E8747" s="11" t="s">
        <v>13087</v>
      </c>
      <c r="F8747" s="6"/>
      <c r="G8747" s="6" t="s">
        <v>13040</v>
      </c>
      <c r="H8747" s="16">
        <v>29897420</v>
      </c>
      <c r="I8747" s="12" t="s">
        <v>12835</v>
      </c>
      <c r="J8747" s="12" t="s">
        <v>13088</v>
      </c>
      <c r="K8747" s="15">
        <v>12674915</v>
      </c>
      <c r="L8747" s="13" t="s">
        <v>70</v>
      </c>
      <c r="M8747" s="7">
        <v>0.49</v>
      </c>
      <c r="N8747" s="14"/>
    </row>
    <row r="8748" spans="1:14" ht="63">
      <c r="A8748" s="6">
        <v>8747</v>
      </c>
      <c r="B8748" s="8" t="s">
        <v>12444</v>
      </c>
      <c r="C8748" s="9" t="s">
        <v>12924</v>
      </c>
      <c r="D8748" s="10"/>
      <c r="E8748" s="11" t="s">
        <v>13091</v>
      </c>
      <c r="F8748" s="6"/>
      <c r="G8748" s="6" t="s">
        <v>13040</v>
      </c>
      <c r="H8748" s="16">
        <v>20219821</v>
      </c>
      <c r="I8748" s="12" t="s">
        <v>7457</v>
      </c>
      <c r="J8748" s="12" t="s">
        <v>13092</v>
      </c>
      <c r="K8748" s="15"/>
      <c r="L8748" s="13" t="s">
        <v>14</v>
      </c>
      <c r="M8748" s="7">
        <v>1</v>
      </c>
      <c r="N8748" s="14"/>
    </row>
    <row r="8749" spans="1:14" ht="47.25">
      <c r="A8749" s="6">
        <v>8748</v>
      </c>
      <c r="B8749" s="8" t="s">
        <v>12444</v>
      </c>
      <c r="C8749" s="9" t="s">
        <v>13093</v>
      </c>
      <c r="D8749" s="10"/>
      <c r="E8749" s="11" t="s">
        <v>13094</v>
      </c>
      <c r="F8749" s="6"/>
      <c r="G8749" s="6" t="s">
        <v>13040</v>
      </c>
      <c r="H8749" s="16">
        <v>35970219</v>
      </c>
      <c r="I8749" s="12" t="s">
        <v>7063</v>
      </c>
      <c r="J8749" s="12" t="s">
        <v>2072</v>
      </c>
      <c r="K8749" s="15">
        <v>18910125</v>
      </c>
      <c r="L8749" s="13" t="s">
        <v>70</v>
      </c>
      <c r="M8749" s="7">
        <v>1</v>
      </c>
      <c r="N8749" s="14"/>
    </row>
    <row r="8750" spans="1:14" ht="94.5">
      <c r="A8750" s="6">
        <v>8749</v>
      </c>
      <c r="B8750" s="8" t="s">
        <v>12444</v>
      </c>
      <c r="C8750" s="9" t="s">
        <v>13095</v>
      </c>
      <c r="D8750" s="10"/>
      <c r="E8750" s="11" t="s">
        <v>13094</v>
      </c>
      <c r="F8750" s="6"/>
      <c r="G8750" s="6" t="s">
        <v>13040</v>
      </c>
      <c r="H8750" s="16">
        <v>35970219</v>
      </c>
      <c r="I8750" s="12" t="s">
        <v>7063</v>
      </c>
      <c r="J8750" s="12" t="s">
        <v>2072</v>
      </c>
      <c r="K8750" s="15">
        <v>18910125</v>
      </c>
      <c r="L8750" s="13" t="s">
        <v>70</v>
      </c>
      <c r="M8750" s="7">
        <v>0.6</v>
      </c>
      <c r="N8750" s="14"/>
    </row>
    <row r="8751" spans="1:14" ht="63">
      <c r="A8751" s="6">
        <v>8750</v>
      </c>
      <c r="B8751" s="8" t="s">
        <v>12444</v>
      </c>
      <c r="C8751" s="9" t="s">
        <v>13096</v>
      </c>
      <c r="D8751" s="10"/>
      <c r="E8751" s="11" t="s">
        <v>13094</v>
      </c>
      <c r="F8751" s="6"/>
      <c r="G8751" s="6" t="s">
        <v>13040</v>
      </c>
      <c r="H8751" s="16">
        <v>35970219</v>
      </c>
      <c r="I8751" s="12" t="s">
        <v>7063</v>
      </c>
      <c r="J8751" s="12" t="s">
        <v>2072</v>
      </c>
      <c r="K8751" s="15">
        <v>18910125</v>
      </c>
      <c r="L8751" s="13" t="s">
        <v>70</v>
      </c>
      <c r="M8751" s="7">
        <v>0.4</v>
      </c>
      <c r="N8751" s="14"/>
    </row>
    <row r="8752" spans="1:14" ht="47.25">
      <c r="A8752" s="6">
        <v>8751</v>
      </c>
      <c r="B8752" s="8" t="s">
        <v>12444</v>
      </c>
      <c r="C8752" s="9" t="s">
        <v>13093</v>
      </c>
      <c r="D8752" s="10"/>
      <c r="E8752" s="11" t="s">
        <v>13097</v>
      </c>
      <c r="F8752" s="6"/>
      <c r="G8752" s="6" t="s">
        <v>13040</v>
      </c>
      <c r="H8752" s="16">
        <v>16544966</v>
      </c>
      <c r="I8752" s="12" t="s">
        <v>5606</v>
      </c>
      <c r="J8752" s="12" t="s">
        <v>2072</v>
      </c>
      <c r="K8752" s="15">
        <v>9462692</v>
      </c>
      <c r="L8752" s="13" t="s">
        <v>70</v>
      </c>
      <c r="M8752" s="7">
        <v>1</v>
      </c>
      <c r="N8752" s="14"/>
    </row>
    <row r="8753" spans="1:14" ht="94.5">
      <c r="A8753" s="6">
        <v>8752</v>
      </c>
      <c r="B8753" s="8" t="s">
        <v>12444</v>
      </c>
      <c r="C8753" s="9" t="s">
        <v>13095</v>
      </c>
      <c r="D8753" s="10"/>
      <c r="E8753" s="11" t="s">
        <v>13097</v>
      </c>
      <c r="F8753" s="6"/>
      <c r="G8753" s="6" t="s">
        <v>13040</v>
      </c>
      <c r="H8753" s="16">
        <v>16544966</v>
      </c>
      <c r="I8753" s="12" t="s">
        <v>5606</v>
      </c>
      <c r="J8753" s="12" t="s">
        <v>2072</v>
      </c>
      <c r="K8753" s="15">
        <v>9462692</v>
      </c>
      <c r="L8753" s="13" t="s">
        <v>70</v>
      </c>
      <c r="M8753" s="7">
        <v>0.6</v>
      </c>
      <c r="N8753" s="14"/>
    </row>
    <row r="8754" spans="1:14" ht="63">
      <c r="A8754" s="6">
        <v>8753</v>
      </c>
      <c r="B8754" s="8" t="s">
        <v>12444</v>
      </c>
      <c r="C8754" s="9" t="s">
        <v>13096</v>
      </c>
      <c r="D8754" s="10"/>
      <c r="E8754" s="11" t="s">
        <v>13097</v>
      </c>
      <c r="F8754" s="6"/>
      <c r="G8754" s="6" t="s">
        <v>13040</v>
      </c>
      <c r="H8754" s="16">
        <v>16544966</v>
      </c>
      <c r="I8754" s="12" t="s">
        <v>5606</v>
      </c>
      <c r="J8754" s="12" t="s">
        <v>2072</v>
      </c>
      <c r="K8754" s="15">
        <v>9462692</v>
      </c>
      <c r="L8754" s="13" t="s">
        <v>70</v>
      </c>
      <c r="M8754" s="7">
        <v>0.4</v>
      </c>
      <c r="N8754" s="14"/>
    </row>
    <row r="8755" spans="1:14" ht="78.75">
      <c r="A8755" s="6">
        <v>8754</v>
      </c>
      <c r="B8755" s="8" t="s">
        <v>12444</v>
      </c>
      <c r="C8755" s="9" t="s">
        <v>13098</v>
      </c>
      <c r="D8755" s="10" t="s">
        <v>12497</v>
      </c>
      <c r="E8755" s="11" t="s">
        <v>13099</v>
      </c>
      <c r="F8755" s="6"/>
      <c r="G8755" s="6" t="s">
        <v>13040</v>
      </c>
      <c r="H8755" s="16">
        <v>8199694</v>
      </c>
      <c r="I8755" s="12" t="s">
        <v>13100</v>
      </c>
      <c r="J8755" s="12" t="s">
        <v>13101</v>
      </c>
      <c r="K8755" s="15">
        <v>8149371</v>
      </c>
      <c r="L8755" s="13" t="s">
        <v>14</v>
      </c>
      <c r="M8755" s="7">
        <v>1</v>
      </c>
      <c r="N8755" s="14"/>
    </row>
    <row r="8756" spans="1:14" ht="63">
      <c r="A8756" s="6">
        <v>8755</v>
      </c>
      <c r="B8756" s="8" t="s">
        <v>12444</v>
      </c>
      <c r="C8756" s="9" t="s">
        <v>13102</v>
      </c>
      <c r="D8756" s="10" t="s">
        <v>13103</v>
      </c>
      <c r="E8756" s="11" t="s">
        <v>13104</v>
      </c>
      <c r="F8756" s="6"/>
      <c r="G8756" s="6" t="s">
        <v>13040</v>
      </c>
      <c r="H8756" s="16">
        <v>5625937</v>
      </c>
      <c r="I8756" s="12" t="s">
        <v>7746</v>
      </c>
      <c r="J8756" s="12" t="s">
        <v>5798</v>
      </c>
      <c r="K8756" s="15">
        <v>5468398</v>
      </c>
      <c r="L8756" s="13" t="s">
        <v>14</v>
      </c>
      <c r="M8756" s="7">
        <v>1</v>
      </c>
      <c r="N8756" s="14"/>
    </row>
    <row r="8757" spans="1:14" ht="47.25">
      <c r="A8757" s="6">
        <v>8756</v>
      </c>
      <c r="B8757" s="8" t="s">
        <v>12444</v>
      </c>
      <c r="C8757" s="9" t="s">
        <v>13102</v>
      </c>
      <c r="D8757" s="10" t="s">
        <v>13103</v>
      </c>
      <c r="E8757" s="11" t="s">
        <v>13105</v>
      </c>
      <c r="F8757" s="6"/>
      <c r="G8757" s="6" t="s">
        <v>13040</v>
      </c>
      <c r="H8757" s="16">
        <v>4357986</v>
      </c>
      <c r="I8757" s="12" t="s">
        <v>7746</v>
      </c>
      <c r="J8757" s="12" t="s">
        <v>5798</v>
      </c>
      <c r="K8757" s="15">
        <v>3433435</v>
      </c>
      <c r="L8757" s="13" t="s">
        <v>14</v>
      </c>
      <c r="M8757" s="7">
        <v>1</v>
      </c>
      <c r="N8757" s="14"/>
    </row>
    <row r="8758" spans="1:14" ht="47.25">
      <c r="A8758" s="6">
        <v>8757</v>
      </c>
      <c r="B8758" s="8" t="s">
        <v>12444</v>
      </c>
      <c r="C8758" s="9" t="s">
        <v>13106</v>
      </c>
      <c r="D8758" s="10"/>
      <c r="E8758" s="11" t="s">
        <v>13107</v>
      </c>
      <c r="F8758" s="6"/>
      <c r="G8758" s="6" t="s">
        <v>13040</v>
      </c>
      <c r="H8758" s="16">
        <v>6329134</v>
      </c>
      <c r="I8758" s="12" t="s">
        <v>2307</v>
      </c>
      <c r="J8758" s="12" t="s">
        <v>13108</v>
      </c>
      <c r="K8758" s="15">
        <v>2385000</v>
      </c>
      <c r="L8758" s="13" t="s">
        <v>70</v>
      </c>
      <c r="M8758" s="7">
        <v>1</v>
      </c>
      <c r="N8758" s="14"/>
    </row>
    <row r="8759" spans="1:14" ht="78.75">
      <c r="A8759" s="6">
        <v>8758</v>
      </c>
      <c r="B8759" s="8" t="s">
        <v>12444</v>
      </c>
      <c r="C8759" s="9" t="s">
        <v>13109</v>
      </c>
      <c r="D8759" s="10"/>
      <c r="E8759" s="11" t="s">
        <v>13107</v>
      </c>
      <c r="F8759" s="6"/>
      <c r="G8759" s="6" t="s">
        <v>13040</v>
      </c>
      <c r="H8759" s="16">
        <v>6329134</v>
      </c>
      <c r="I8759" s="12" t="s">
        <v>2307</v>
      </c>
      <c r="J8759" s="12" t="s">
        <v>13108</v>
      </c>
      <c r="K8759" s="15">
        <v>2385000</v>
      </c>
      <c r="L8759" s="13" t="s">
        <v>70</v>
      </c>
      <c r="M8759" s="7">
        <v>0.7</v>
      </c>
      <c r="N8759" s="14"/>
    </row>
    <row r="8760" spans="1:14" ht="94.5">
      <c r="A8760" s="6">
        <v>8759</v>
      </c>
      <c r="B8760" s="8" t="s">
        <v>12444</v>
      </c>
      <c r="C8760" s="9" t="s">
        <v>13110</v>
      </c>
      <c r="D8760" s="10"/>
      <c r="E8760" s="11" t="s">
        <v>13107</v>
      </c>
      <c r="F8760" s="6"/>
      <c r="G8760" s="6" t="s">
        <v>13040</v>
      </c>
      <c r="H8760" s="16">
        <v>6329134</v>
      </c>
      <c r="I8760" s="12" t="s">
        <v>2307</v>
      </c>
      <c r="J8760" s="12" t="s">
        <v>13108</v>
      </c>
      <c r="K8760" s="15">
        <v>2385000</v>
      </c>
      <c r="L8760" s="13" t="s">
        <v>70</v>
      </c>
      <c r="M8760" s="7">
        <v>0.3</v>
      </c>
      <c r="N8760" s="14"/>
    </row>
    <row r="8761" spans="1:14" ht="126">
      <c r="A8761" s="6">
        <v>8760</v>
      </c>
      <c r="B8761" s="8" t="s">
        <v>12444</v>
      </c>
      <c r="C8761" s="9" t="s">
        <v>13106</v>
      </c>
      <c r="D8761" s="10"/>
      <c r="E8761" s="11" t="s">
        <v>13111</v>
      </c>
      <c r="F8761" s="6"/>
      <c r="G8761" s="6" t="s">
        <v>13040</v>
      </c>
      <c r="H8761" s="16">
        <v>21730291</v>
      </c>
      <c r="I8761" s="12" t="s">
        <v>1952</v>
      </c>
      <c r="J8761" s="12" t="s">
        <v>13112</v>
      </c>
      <c r="K8761" s="15"/>
      <c r="L8761" s="13" t="s">
        <v>70</v>
      </c>
      <c r="M8761" s="7">
        <v>1</v>
      </c>
      <c r="N8761" s="14"/>
    </row>
    <row r="8762" spans="1:14" ht="78.75">
      <c r="A8762" s="6">
        <v>8761</v>
      </c>
      <c r="B8762" s="8" t="s">
        <v>12444</v>
      </c>
      <c r="C8762" s="9" t="s">
        <v>13113</v>
      </c>
      <c r="D8762" s="10" t="s">
        <v>12810</v>
      </c>
      <c r="E8762" s="11" t="s">
        <v>13114</v>
      </c>
      <c r="F8762" s="6">
        <v>294569</v>
      </c>
      <c r="G8762" s="6" t="s">
        <v>4657</v>
      </c>
      <c r="H8762" s="16">
        <v>105747475</v>
      </c>
      <c r="I8762" s="12" t="s">
        <v>13115</v>
      </c>
      <c r="J8762" s="12" t="s">
        <v>13116</v>
      </c>
      <c r="K8762" s="15">
        <v>73960109</v>
      </c>
      <c r="L8762" s="13" t="s">
        <v>14</v>
      </c>
      <c r="M8762" s="7">
        <v>1</v>
      </c>
      <c r="N8762" s="14"/>
    </row>
    <row r="8763" spans="1:14" ht="126">
      <c r="A8763" s="6">
        <v>8762</v>
      </c>
      <c r="B8763" s="8" t="s">
        <v>12444</v>
      </c>
      <c r="C8763" s="9" t="s">
        <v>13117</v>
      </c>
      <c r="D8763" s="10" t="s">
        <v>13118</v>
      </c>
      <c r="E8763" s="11" t="s">
        <v>13119</v>
      </c>
      <c r="F8763" s="6">
        <v>251637</v>
      </c>
      <c r="G8763" s="6" t="s">
        <v>4657</v>
      </c>
      <c r="H8763" s="16">
        <v>160069745</v>
      </c>
      <c r="I8763" s="12" t="s">
        <v>13120</v>
      </c>
      <c r="J8763" s="12" t="s">
        <v>13121</v>
      </c>
      <c r="K8763" s="15">
        <v>158838679</v>
      </c>
      <c r="L8763" s="13" t="s">
        <v>70</v>
      </c>
      <c r="M8763" s="7">
        <v>1</v>
      </c>
      <c r="N8763" s="14"/>
    </row>
    <row r="8764" spans="1:14" ht="126">
      <c r="A8764" s="6">
        <v>8763</v>
      </c>
      <c r="B8764" s="8" t="s">
        <v>12444</v>
      </c>
      <c r="C8764" s="9" t="s">
        <v>13122</v>
      </c>
      <c r="D8764" s="10" t="s">
        <v>12773</v>
      </c>
      <c r="E8764" s="11" t="s">
        <v>13119</v>
      </c>
      <c r="F8764" s="6">
        <v>251637</v>
      </c>
      <c r="G8764" s="6" t="s">
        <v>4657</v>
      </c>
      <c r="H8764" s="16">
        <v>160069745</v>
      </c>
      <c r="I8764" s="12" t="s">
        <v>13120</v>
      </c>
      <c r="J8764" s="12" t="s">
        <v>13121</v>
      </c>
      <c r="K8764" s="15">
        <v>158838679</v>
      </c>
      <c r="L8764" s="13" t="s">
        <v>70</v>
      </c>
      <c r="M8764" s="7">
        <v>0.49</v>
      </c>
      <c r="N8764" s="14"/>
    </row>
    <row r="8765" spans="1:14" ht="126">
      <c r="A8765" s="6">
        <v>8764</v>
      </c>
      <c r="B8765" s="8" t="s">
        <v>12444</v>
      </c>
      <c r="C8765" s="9" t="s">
        <v>13123</v>
      </c>
      <c r="D8765" s="10" t="s">
        <v>2258</v>
      </c>
      <c r="E8765" s="11" t="s">
        <v>13119</v>
      </c>
      <c r="F8765" s="6">
        <v>251637</v>
      </c>
      <c r="G8765" s="6" t="s">
        <v>4657</v>
      </c>
      <c r="H8765" s="16">
        <v>160069745</v>
      </c>
      <c r="I8765" s="12" t="s">
        <v>13120</v>
      </c>
      <c r="J8765" s="12" t="s">
        <v>13121</v>
      </c>
      <c r="K8765" s="15">
        <v>158838679</v>
      </c>
      <c r="L8765" s="13" t="s">
        <v>70</v>
      </c>
      <c r="M8765" s="7">
        <v>0.51</v>
      </c>
      <c r="N8765" s="14"/>
    </row>
    <row r="8766" spans="1:14" ht="94.5">
      <c r="A8766" s="6">
        <v>8765</v>
      </c>
      <c r="B8766" s="8" t="s">
        <v>12444</v>
      </c>
      <c r="C8766" s="9" t="s">
        <v>13124</v>
      </c>
      <c r="D8766" s="10" t="s">
        <v>13125</v>
      </c>
      <c r="E8766" s="11" t="s">
        <v>13126</v>
      </c>
      <c r="F8766" s="6">
        <v>318208</v>
      </c>
      <c r="G8766" s="6" t="s">
        <v>4657</v>
      </c>
      <c r="H8766" s="16">
        <v>157941003</v>
      </c>
      <c r="I8766" s="12" t="s">
        <v>13127</v>
      </c>
      <c r="J8766" s="12" t="s">
        <v>13128</v>
      </c>
      <c r="K8766" s="15">
        <v>97584960</v>
      </c>
      <c r="L8766" s="13" t="s">
        <v>70</v>
      </c>
      <c r="M8766" s="7">
        <v>1</v>
      </c>
      <c r="N8766" s="14"/>
    </row>
    <row r="8767" spans="1:14" ht="94.5">
      <c r="A8767" s="6">
        <v>8766</v>
      </c>
      <c r="B8767" s="8" t="s">
        <v>12444</v>
      </c>
      <c r="C8767" s="9" t="s">
        <v>13129</v>
      </c>
      <c r="D8767" s="10" t="s">
        <v>13130</v>
      </c>
      <c r="E8767" s="11" t="s">
        <v>13126</v>
      </c>
      <c r="F8767" s="6">
        <v>318208</v>
      </c>
      <c r="G8767" s="6" t="s">
        <v>4657</v>
      </c>
      <c r="H8767" s="16">
        <v>157941003</v>
      </c>
      <c r="I8767" s="12" t="s">
        <v>13127</v>
      </c>
      <c r="J8767" s="12" t="s">
        <v>13131</v>
      </c>
      <c r="K8767" s="15">
        <v>97584960</v>
      </c>
      <c r="L8767" s="13" t="s">
        <v>70</v>
      </c>
      <c r="M8767" s="7">
        <v>0.51</v>
      </c>
      <c r="N8767" s="14"/>
    </row>
    <row r="8768" spans="1:14" ht="94.5">
      <c r="A8768" s="6">
        <v>8767</v>
      </c>
      <c r="B8768" s="8" t="s">
        <v>12444</v>
      </c>
      <c r="C8768" s="9" t="s">
        <v>13132</v>
      </c>
      <c r="D8768" s="10" t="s">
        <v>12810</v>
      </c>
      <c r="E8768" s="11" t="s">
        <v>13126</v>
      </c>
      <c r="F8768" s="6">
        <v>318208</v>
      </c>
      <c r="G8768" s="6" t="s">
        <v>4657</v>
      </c>
      <c r="H8768" s="16">
        <v>157941003</v>
      </c>
      <c r="I8768" s="12" t="s">
        <v>13127</v>
      </c>
      <c r="J8768" s="12" t="s">
        <v>13133</v>
      </c>
      <c r="K8768" s="15">
        <v>97584960</v>
      </c>
      <c r="L8768" s="13" t="s">
        <v>70</v>
      </c>
      <c r="M8768" s="7">
        <v>0.49</v>
      </c>
      <c r="N8768" s="14"/>
    </row>
    <row r="8769" spans="1:14" ht="47.25">
      <c r="A8769" s="6">
        <v>8768</v>
      </c>
      <c r="B8769" s="8" t="s">
        <v>12444</v>
      </c>
      <c r="C8769" s="9" t="s">
        <v>13132</v>
      </c>
      <c r="D8769" s="10" t="s">
        <v>12810</v>
      </c>
      <c r="E8769" s="11" t="s">
        <v>13134</v>
      </c>
      <c r="F8769" s="6">
        <v>318209</v>
      </c>
      <c r="G8769" s="6" t="s">
        <v>4657</v>
      </c>
      <c r="H8769" s="16">
        <v>46631798</v>
      </c>
      <c r="I8769" s="12" t="s">
        <v>13127</v>
      </c>
      <c r="J8769" s="12" t="s">
        <v>12732</v>
      </c>
      <c r="K8769" s="15">
        <v>31317973</v>
      </c>
      <c r="L8769" s="13" t="s">
        <v>14</v>
      </c>
      <c r="M8769" s="7">
        <v>1</v>
      </c>
      <c r="N8769" s="14"/>
    </row>
    <row r="8770" spans="1:14" ht="110.25">
      <c r="A8770" s="6">
        <v>8769</v>
      </c>
      <c r="B8770" s="8" t="s">
        <v>12444</v>
      </c>
      <c r="C8770" s="9" t="s">
        <v>13117</v>
      </c>
      <c r="D8770" s="10" t="s">
        <v>13135</v>
      </c>
      <c r="E8770" s="11" t="s">
        <v>13136</v>
      </c>
      <c r="F8770" s="6">
        <v>482093</v>
      </c>
      <c r="G8770" s="6" t="s">
        <v>4657</v>
      </c>
      <c r="H8770" s="16">
        <v>83871165</v>
      </c>
      <c r="I8770" s="12" t="s">
        <v>148</v>
      </c>
      <c r="J8770" s="12" t="s">
        <v>11328</v>
      </c>
      <c r="K8770" s="15">
        <v>44080806</v>
      </c>
      <c r="L8770" s="13" t="s">
        <v>70</v>
      </c>
      <c r="M8770" s="7">
        <v>1</v>
      </c>
      <c r="N8770" s="14"/>
    </row>
    <row r="8771" spans="1:14" ht="126">
      <c r="A8771" s="6">
        <v>8770</v>
      </c>
      <c r="B8771" s="8" t="s">
        <v>12444</v>
      </c>
      <c r="C8771" s="9" t="s">
        <v>13122</v>
      </c>
      <c r="D8771" s="10" t="s">
        <v>12773</v>
      </c>
      <c r="E8771" s="11" t="s">
        <v>13136</v>
      </c>
      <c r="F8771" s="6">
        <v>482093</v>
      </c>
      <c r="G8771" s="6" t="s">
        <v>4657</v>
      </c>
      <c r="H8771" s="16">
        <v>83871165</v>
      </c>
      <c r="I8771" s="12" t="s">
        <v>148</v>
      </c>
      <c r="J8771" s="12" t="s">
        <v>11328</v>
      </c>
      <c r="K8771" s="15">
        <v>44080806</v>
      </c>
      <c r="L8771" s="13" t="s">
        <v>70</v>
      </c>
      <c r="M8771" s="7">
        <v>0.49</v>
      </c>
      <c r="N8771" s="14"/>
    </row>
    <row r="8772" spans="1:14" ht="110.25">
      <c r="A8772" s="6">
        <v>8771</v>
      </c>
      <c r="B8772" s="8" t="s">
        <v>12444</v>
      </c>
      <c r="C8772" s="9" t="s">
        <v>13123</v>
      </c>
      <c r="D8772" s="10" t="s">
        <v>2258</v>
      </c>
      <c r="E8772" s="11" t="s">
        <v>13136</v>
      </c>
      <c r="F8772" s="6">
        <v>482093</v>
      </c>
      <c r="G8772" s="6" t="s">
        <v>4657</v>
      </c>
      <c r="H8772" s="16">
        <v>83871165</v>
      </c>
      <c r="I8772" s="12" t="s">
        <v>148</v>
      </c>
      <c r="J8772" s="12" t="s">
        <v>11328</v>
      </c>
      <c r="K8772" s="15">
        <v>44080806</v>
      </c>
      <c r="L8772" s="13" t="s">
        <v>70</v>
      </c>
      <c r="M8772" s="7">
        <v>0.51</v>
      </c>
      <c r="N8772" s="14"/>
    </row>
    <row r="8773" spans="1:14" ht="78.75">
      <c r="A8773" s="6">
        <v>8772</v>
      </c>
      <c r="B8773" s="8" t="s">
        <v>12444</v>
      </c>
      <c r="C8773" s="9" t="s">
        <v>13137</v>
      </c>
      <c r="D8773" s="10" t="s">
        <v>5128</v>
      </c>
      <c r="E8773" s="11" t="s">
        <v>13138</v>
      </c>
      <c r="F8773" s="6">
        <v>289978</v>
      </c>
      <c r="G8773" s="6" t="s">
        <v>4657</v>
      </c>
      <c r="H8773" s="16">
        <v>64357311</v>
      </c>
      <c r="I8773" s="12" t="s">
        <v>13139</v>
      </c>
      <c r="J8773" s="12" t="s">
        <v>13140</v>
      </c>
      <c r="K8773" s="15">
        <v>7111127</v>
      </c>
      <c r="L8773" s="13" t="s">
        <v>14</v>
      </c>
      <c r="M8773" s="7">
        <v>1</v>
      </c>
      <c r="N8773" s="14"/>
    </row>
    <row r="8774" spans="1:14" ht="63">
      <c r="A8774" s="6">
        <v>8773</v>
      </c>
      <c r="B8774" s="8" t="s">
        <v>12444</v>
      </c>
      <c r="C8774" s="9" t="s">
        <v>13141</v>
      </c>
      <c r="D8774" s="10" t="s">
        <v>12493</v>
      </c>
      <c r="E8774" s="11" t="s">
        <v>13142</v>
      </c>
      <c r="F8774" s="6">
        <v>471898</v>
      </c>
      <c r="G8774" s="6" t="s">
        <v>359</v>
      </c>
      <c r="H8774" s="16">
        <v>285000</v>
      </c>
      <c r="I8774" s="12" t="s">
        <v>13143</v>
      </c>
      <c r="J8774" s="12" t="s">
        <v>311</v>
      </c>
      <c r="K8774" s="15">
        <v>285000</v>
      </c>
      <c r="L8774" s="13" t="s">
        <v>14</v>
      </c>
      <c r="M8774" s="7">
        <v>1</v>
      </c>
      <c r="N8774" s="14"/>
    </row>
    <row r="8775" spans="1:14" ht="78.75">
      <c r="A8775" s="6">
        <v>8774</v>
      </c>
      <c r="B8775" s="8" t="s">
        <v>12444</v>
      </c>
      <c r="C8775" s="9" t="s">
        <v>13144</v>
      </c>
      <c r="D8775" s="10" t="s">
        <v>13145</v>
      </c>
      <c r="E8775" s="11" t="s">
        <v>13146</v>
      </c>
      <c r="F8775" s="6">
        <v>363378</v>
      </c>
      <c r="G8775" s="6" t="s">
        <v>359</v>
      </c>
      <c r="H8775" s="16">
        <v>950000</v>
      </c>
      <c r="I8775" s="12" t="s">
        <v>823</v>
      </c>
      <c r="J8775" s="12" t="s">
        <v>13147</v>
      </c>
      <c r="K8775" s="15">
        <v>949591</v>
      </c>
      <c r="L8775" s="13" t="s">
        <v>14</v>
      </c>
      <c r="M8775" s="7">
        <v>1</v>
      </c>
      <c r="N8775" s="14"/>
    </row>
    <row r="8776" spans="1:14" ht="63">
      <c r="A8776" s="6">
        <v>8775</v>
      </c>
      <c r="B8776" s="8" t="s">
        <v>12444</v>
      </c>
      <c r="C8776" s="9" t="s">
        <v>13148</v>
      </c>
      <c r="D8776" s="10" t="s">
        <v>13149</v>
      </c>
      <c r="E8776" s="11" t="s">
        <v>13150</v>
      </c>
      <c r="F8776" s="6">
        <v>363381</v>
      </c>
      <c r="G8776" s="6" t="s">
        <v>359</v>
      </c>
      <c r="H8776" s="16">
        <v>285000</v>
      </c>
      <c r="I8776" s="12" t="s">
        <v>482</v>
      </c>
      <c r="J8776" s="12" t="s">
        <v>13151</v>
      </c>
      <c r="K8776" s="15">
        <v>284901</v>
      </c>
      <c r="L8776" s="13" t="s">
        <v>14</v>
      </c>
      <c r="M8776" s="7">
        <v>1</v>
      </c>
      <c r="N8776" s="14"/>
    </row>
    <row r="8777" spans="1:14" ht="63">
      <c r="A8777" s="6">
        <v>8776</v>
      </c>
      <c r="B8777" s="8" t="s">
        <v>12444</v>
      </c>
      <c r="C8777" s="9" t="s">
        <v>13152</v>
      </c>
      <c r="D8777" s="10" t="s">
        <v>13153</v>
      </c>
      <c r="E8777" s="11" t="s">
        <v>13154</v>
      </c>
      <c r="F8777" s="6">
        <v>549585</v>
      </c>
      <c r="G8777" s="6" t="s">
        <v>359</v>
      </c>
      <c r="H8777" s="16">
        <v>562376</v>
      </c>
      <c r="I8777" s="12" t="s">
        <v>13155</v>
      </c>
      <c r="J8777" s="12" t="s">
        <v>322</v>
      </c>
      <c r="K8777" s="15">
        <v>562000</v>
      </c>
      <c r="L8777" s="13" t="s">
        <v>14</v>
      </c>
      <c r="M8777" s="7">
        <v>1</v>
      </c>
      <c r="N8777" s="14"/>
    </row>
    <row r="8778" spans="1:14" ht="63">
      <c r="A8778" s="6">
        <v>8777</v>
      </c>
      <c r="B8778" s="8" t="s">
        <v>12444</v>
      </c>
      <c r="C8778" s="9" t="s">
        <v>13156</v>
      </c>
      <c r="D8778" s="10" t="s">
        <v>12459</v>
      </c>
      <c r="E8778" s="11" t="s">
        <v>13157</v>
      </c>
      <c r="F8778" s="6">
        <v>415713</v>
      </c>
      <c r="G8778" s="6" t="s">
        <v>4924</v>
      </c>
      <c r="H8778" s="16">
        <v>5668164.0700000003</v>
      </c>
      <c r="I8778" s="12" t="s">
        <v>233</v>
      </c>
      <c r="J8778" s="12" t="s">
        <v>11739</v>
      </c>
      <c r="K8778" s="15">
        <v>5584737</v>
      </c>
      <c r="L8778" s="13" t="s">
        <v>14</v>
      </c>
      <c r="M8778" s="7">
        <v>1</v>
      </c>
      <c r="N8778" s="14"/>
    </row>
    <row r="8779" spans="1:14" ht="47.25">
      <c r="A8779" s="6">
        <v>8778</v>
      </c>
      <c r="B8779" s="8" t="s">
        <v>12444</v>
      </c>
      <c r="C8779" s="9" t="s">
        <v>13158</v>
      </c>
      <c r="D8779" s="10" t="s">
        <v>13103</v>
      </c>
      <c r="E8779" s="11" t="s">
        <v>13159</v>
      </c>
      <c r="F8779" s="6"/>
      <c r="G8779" s="6" t="s">
        <v>4924</v>
      </c>
      <c r="H8779" s="16">
        <v>960540</v>
      </c>
      <c r="I8779" s="12" t="s">
        <v>11293</v>
      </c>
      <c r="J8779" s="12" t="s">
        <v>2951</v>
      </c>
      <c r="K8779" s="15">
        <v>753805</v>
      </c>
      <c r="L8779" s="13" t="s">
        <v>14</v>
      </c>
      <c r="M8779" s="7">
        <v>1</v>
      </c>
      <c r="N8779" s="14"/>
    </row>
    <row r="8780" spans="1:14" ht="94.5">
      <c r="A8780" s="6">
        <v>8779</v>
      </c>
      <c r="B8780" s="8" t="s">
        <v>12444</v>
      </c>
      <c r="C8780" s="9" t="s">
        <v>13160</v>
      </c>
      <c r="D8780" s="10" t="s">
        <v>12894</v>
      </c>
      <c r="E8780" s="11" t="s">
        <v>13161</v>
      </c>
      <c r="F8780" s="6">
        <v>436352</v>
      </c>
      <c r="G8780" s="6" t="s">
        <v>4924</v>
      </c>
      <c r="H8780" s="16">
        <v>11466280</v>
      </c>
      <c r="I8780" s="12" t="s">
        <v>11495</v>
      </c>
      <c r="J8780" s="12" t="s">
        <v>2785</v>
      </c>
      <c r="K8780" s="15">
        <v>6963503</v>
      </c>
      <c r="L8780" s="13" t="s">
        <v>14</v>
      </c>
      <c r="M8780" s="7">
        <v>1</v>
      </c>
      <c r="N8780" s="14"/>
    </row>
    <row r="8781" spans="1:14" ht="47.25">
      <c r="A8781" s="6">
        <v>8780</v>
      </c>
      <c r="B8781" s="8" t="s">
        <v>12444</v>
      </c>
      <c r="C8781" s="9" t="s">
        <v>13162</v>
      </c>
      <c r="D8781" s="10" t="s">
        <v>13163</v>
      </c>
      <c r="E8781" s="11" t="s">
        <v>13164</v>
      </c>
      <c r="F8781" s="6">
        <v>512257</v>
      </c>
      <c r="G8781" s="6" t="s">
        <v>4924</v>
      </c>
      <c r="H8781" s="16">
        <v>49109516</v>
      </c>
      <c r="I8781" s="12" t="s">
        <v>4529</v>
      </c>
      <c r="J8781" s="12" t="s">
        <v>4530</v>
      </c>
      <c r="K8781" s="15"/>
      <c r="L8781" s="13" t="s">
        <v>70</v>
      </c>
      <c r="M8781" s="7">
        <v>1</v>
      </c>
      <c r="N8781" s="14"/>
    </row>
    <row r="8782" spans="1:14" ht="47.25">
      <c r="A8782" s="6">
        <v>8781</v>
      </c>
      <c r="B8782" s="8" t="s">
        <v>12444</v>
      </c>
      <c r="C8782" s="9" t="s">
        <v>13165</v>
      </c>
      <c r="D8782" s="10" t="s">
        <v>12825</v>
      </c>
      <c r="E8782" s="11" t="s">
        <v>13164</v>
      </c>
      <c r="F8782" s="6">
        <v>512257</v>
      </c>
      <c r="G8782" s="6" t="s">
        <v>4924</v>
      </c>
      <c r="H8782" s="16">
        <v>49109516</v>
      </c>
      <c r="I8782" s="12" t="s">
        <v>4529</v>
      </c>
      <c r="J8782" s="12" t="s">
        <v>4530</v>
      </c>
      <c r="K8782" s="15"/>
      <c r="L8782" s="13" t="s">
        <v>70</v>
      </c>
      <c r="M8782" s="7"/>
      <c r="N8782" s="14"/>
    </row>
    <row r="8783" spans="1:14" ht="94.5">
      <c r="A8783" s="6">
        <v>8782</v>
      </c>
      <c r="B8783" s="8" t="s">
        <v>12444</v>
      </c>
      <c r="C8783" s="9" t="s">
        <v>13166</v>
      </c>
      <c r="D8783" s="10" t="s">
        <v>13167</v>
      </c>
      <c r="E8783" s="11" t="s">
        <v>13164</v>
      </c>
      <c r="F8783" s="6">
        <v>512257</v>
      </c>
      <c r="G8783" s="6" t="s">
        <v>4924</v>
      </c>
      <c r="H8783" s="16">
        <v>49109516</v>
      </c>
      <c r="I8783" s="12" t="s">
        <v>4529</v>
      </c>
      <c r="J8783" s="12" t="s">
        <v>4530</v>
      </c>
      <c r="K8783" s="15"/>
      <c r="L8783" s="13" t="s">
        <v>70</v>
      </c>
      <c r="M8783" s="7"/>
      <c r="N8783" s="14"/>
    </row>
    <row r="8784" spans="1:14" ht="126">
      <c r="A8784" s="6">
        <v>8783</v>
      </c>
      <c r="B8784" s="8" t="s">
        <v>12444</v>
      </c>
      <c r="C8784" s="9" t="s">
        <v>13168</v>
      </c>
      <c r="D8784" s="10" t="s">
        <v>13169</v>
      </c>
      <c r="E8784" s="11" t="s">
        <v>13170</v>
      </c>
      <c r="F8784" s="6">
        <v>174261</v>
      </c>
      <c r="G8784" s="6" t="s">
        <v>77</v>
      </c>
      <c r="H8784" s="16">
        <v>9282450</v>
      </c>
      <c r="I8784" s="12" t="s">
        <v>13171</v>
      </c>
      <c r="J8784" s="12" t="s">
        <v>13172</v>
      </c>
      <c r="K8784" s="15">
        <v>7341767</v>
      </c>
      <c r="L8784" s="13" t="s">
        <v>14</v>
      </c>
      <c r="M8784" s="7">
        <v>1</v>
      </c>
      <c r="N8784" s="14"/>
    </row>
    <row r="8785" spans="1:14" ht="141.75">
      <c r="A8785" s="6">
        <v>8784</v>
      </c>
      <c r="B8785" s="8" t="s">
        <v>12444</v>
      </c>
      <c r="C8785" s="9" t="s">
        <v>13173</v>
      </c>
      <c r="D8785" s="10" t="s">
        <v>13174</v>
      </c>
      <c r="E8785" s="11" t="s">
        <v>13175</v>
      </c>
      <c r="F8785" s="6">
        <v>398490</v>
      </c>
      <c r="G8785" s="6" t="s">
        <v>77</v>
      </c>
      <c r="H8785" s="16">
        <v>2849050</v>
      </c>
      <c r="I8785" s="12" t="s">
        <v>432</v>
      </c>
      <c r="J8785" s="12" t="s">
        <v>13176</v>
      </c>
      <c r="K8785" s="15">
        <v>2753448</v>
      </c>
      <c r="L8785" s="13" t="s">
        <v>14</v>
      </c>
      <c r="M8785" s="7">
        <v>1</v>
      </c>
      <c r="N8785" s="14"/>
    </row>
    <row r="8786" spans="1:14" ht="78.75">
      <c r="A8786" s="6">
        <v>8785</v>
      </c>
      <c r="B8786" s="8" t="s">
        <v>12444</v>
      </c>
      <c r="C8786" s="9" t="s">
        <v>13177</v>
      </c>
      <c r="D8786" s="10" t="s">
        <v>12773</v>
      </c>
      <c r="E8786" s="11" t="s">
        <v>13178</v>
      </c>
      <c r="F8786" s="6">
        <v>343309</v>
      </c>
      <c r="G8786" s="6" t="s">
        <v>801</v>
      </c>
      <c r="H8786" s="16">
        <v>26405108</v>
      </c>
      <c r="I8786" s="12" t="s">
        <v>13179</v>
      </c>
      <c r="J8786" s="12" t="s">
        <v>13180</v>
      </c>
      <c r="K8786" s="15">
        <v>21633159</v>
      </c>
      <c r="L8786" s="13" t="s">
        <v>14</v>
      </c>
      <c r="M8786" s="7">
        <v>1</v>
      </c>
      <c r="N8786" s="14"/>
    </row>
    <row r="8787" spans="1:14" ht="78.75">
      <c r="A8787" s="6">
        <v>8786</v>
      </c>
      <c r="B8787" s="8" t="s">
        <v>12444</v>
      </c>
      <c r="C8787" s="9" t="s">
        <v>13181</v>
      </c>
      <c r="D8787" s="10" t="s">
        <v>13182</v>
      </c>
      <c r="E8787" s="11" t="s">
        <v>13183</v>
      </c>
      <c r="F8787" s="6">
        <v>451354</v>
      </c>
      <c r="G8787" s="6" t="s">
        <v>801</v>
      </c>
      <c r="H8787" s="16">
        <v>33975603.340000004</v>
      </c>
      <c r="I8787" s="12" t="s">
        <v>2772</v>
      </c>
      <c r="J8787" s="12" t="s">
        <v>13184</v>
      </c>
      <c r="K8787" s="15"/>
      <c r="L8787" s="13" t="s">
        <v>14</v>
      </c>
      <c r="M8787" s="7">
        <v>1</v>
      </c>
      <c r="N8787" s="14"/>
    </row>
    <row r="8788" spans="1:14" ht="110.25">
      <c r="A8788" s="6">
        <v>8787</v>
      </c>
      <c r="B8788" s="8" t="s">
        <v>12444</v>
      </c>
      <c r="C8788" s="9" t="s">
        <v>13185</v>
      </c>
      <c r="D8788" s="10" t="s">
        <v>12970</v>
      </c>
      <c r="E8788" s="11" t="s">
        <v>13186</v>
      </c>
      <c r="F8788" s="6">
        <v>349888</v>
      </c>
      <c r="G8788" s="6" t="s">
        <v>801</v>
      </c>
      <c r="H8788" s="16">
        <v>28705540.469999999</v>
      </c>
      <c r="I8788" s="12" t="s">
        <v>515</v>
      </c>
      <c r="J8788" s="12" t="s">
        <v>13187</v>
      </c>
      <c r="K8788" s="15">
        <v>8929590</v>
      </c>
      <c r="L8788" s="13" t="s">
        <v>14</v>
      </c>
      <c r="M8788" s="7">
        <v>1</v>
      </c>
      <c r="N8788" s="14"/>
    </row>
    <row r="8789" spans="1:14" ht="63">
      <c r="A8789" s="6">
        <v>8788</v>
      </c>
      <c r="B8789" s="8" t="s">
        <v>12444</v>
      </c>
      <c r="C8789" s="9" t="s">
        <v>13188</v>
      </c>
      <c r="D8789" s="10" t="s">
        <v>13135</v>
      </c>
      <c r="E8789" s="11" t="s">
        <v>13189</v>
      </c>
      <c r="F8789" s="6">
        <v>451351</v>
      </c>
      <c r="G8789" s="6" t="s">
        <v>801</v>
      </c>
      <c r="H8789" s="16">
        <v>29402602.34</v>
      </c>
      <c r="I8789" s="12" t="s">
        <v>13190</v>
      </c>
      <c r="J8789" s="12" t="s">
        <v>4504</v>
      </c>
      <c r="K8789" s="15"/>
      <c r="L8789" s="13" t="s">
        <v>70</v>
      </c>
      <c r="M8789" s="7">
        <v>1</v>
      </c>
      <c r="N8789" s="14"/>
    </row>
    <row r="8790" spans="1:14" ht="94.5">
      <c r="A8790" s="6">
        <v>8789</v>
      </c>
      <c r="B8790" s="8" t="s">
        <v>12444</v>
      </c>
      <c r="C8790" s="9" t="s">
        <v>13191</v>
      </c>
      <c r="D8790" s="10" t="s">
        <v>12773</v>
      </c>
      <c r="E8790" s="11" t="s">
        <v>13189</v>
      </c>
      <c r="F8790" s="6">
        <v>451351</v>
      </c>
      <c r="G8790" s="6" t="s">
        <v>801</v>
      </c>
      <c r="H8790" s="16">
        <v>29402602.34</v>
      </c>
      <c r="I8790" s="12" t="s">
        <v>13190</v>
      </c>
      <c r="J8790" s="12" t="s">
        <v>4504</v>
      </c>
      <c r="K8790" s="15"/>
      <c r="L8790" s="13" t="s">
        <v>70</v>
      </c>
      <c r="M8790" s="7">
        <v>0.49</v>
      </c>
      <c r="N8790" s="14"/>
    </row>
    <row r="8791" spans="1:14" ht="94.5">
      <c r="A8791" s="6">
        <v>8790</v>
      </c>
      <c r="B8791" s="8" t="s">
        <v>12444</v>
      </c>
      <c r="C8791" s="9" t="s">
        <v>13192</v>
      </c>
      <c r="D8791" s="10" t="s">
        <v>2258</v>
      </c>
      <c r="E8791" s="11" t="s">
        <v>13189</v>
      </c>
      <c r="F8791" s="6">
        <v>451351</v>
      </c>
      <c r="G8791" s="6" t="s">
        <v>801</v>
      </c>
      <c r="H8791" s="16">
        <v>29402602.34</v>
      </c>
      <c r="I8791" s="12" t="s">
        <v>13190</v>
      </c>
      <c r="J8791" s="12" t="s">
        <v>4504</v>
      </c>
      <c r="K8791" s="15"/>
      <c r="L8791" s="13" t="s">
        <v>70</v>
      </c>
      <c r="M8791" s="7">
        <v>0.51</v>
      </c>
      <c r="N8791" s="14"/>
    </row>
    <row r="8792" spans="1:14" ht="63">
      <c r="A8792" s="6">
        <v>8791</v>
      </c>
      <c r="B8792" s="8" t="s">
        <v>12444</v>
      </c>
      <c r="C8792" s="9" t="s">
        <v>12824</v>
      </c>
      <c r="D8792" s="10" t="s">
        <v>12825</v>
      </c>
      <c r="E8792" s="11" t="s">
        <v>13193</v>
      </c>
      <c r="F8792" s="6">
        <v>484783</v>
      </c>
      <c r="G8792" s="6" t="s">
        <v>801</v>
      </c>
      <c r="H8792" s="16">
        <v>23299874.09</v>
      </c>
      <c r="I8792" s="12" t="s">
        <v>113</v>
      </c>
      <c r="J8792" s="12" t="s">
        <v>2808</v>
      </c>
      <c r="K8792" s="15">
        <v>7622251</v>
      </c>
      <c r="L8792" s="13" t="s">
        <v>14</v>
      </c>
      <c r="M8792" s="7">
        <v>1</v>
      </c>
      <c r="N8792" s="14"/>
    </row>
    <row r="8793" spans="1:14" ht="63">
      <c r="A8793" s="6">
        <v>8792</v>
      </c>
      <c r="B8793" s="8" t="s">
        <v>12444</v>
      </c>
      <c r="C8793" s="9" t="s">
        <v>13194</v>
      </c>
      <c r="D8793" s="10" t="s">
        <v>12513</v>
      </c>
      <c r="E8793" s="11" t="s">
        <v>13195</v>
      </c>
      <c r="F8793" s="6">
        <v>510766</v>
      </c>
      <c r="G8793" s="6" t="s">
        <v>801</v>
      </c>
      <c r="H8793" s="16">
        <v>16380805.470000001</v>
      </c>
      <c r="I8793" s="12" t="s">
        <v>11293</v>
      </c>
      <c r="J8793" s="12" t="s">
        <v>11385</v>
      </c>
      <c r="K8793" s="15"/>
      <c r="L8793" s="13" t="s">
        <v>14</v>
      </c>
      <c r="M8793" s="7">
        <v>1</v>
      </c>
      <c r="N8793" s="14"/>
    </row>
    <row r="8794" spans="1:14" ht="299.25">
      <c r="A8794" s="6">
        <v>8793</v>
      </c>
      <c r="B8794" s="8" t="s">
        <v>12444</v>
      </c>
      <c r="C8794" s="9" t="s">
        <v>13196</v>
      </c>
      <c r="D8794" s="10" t="s">
        <v>7021</v>
      </c>
      <c r="E8794" s="11" t="s">
        <v>13197</v>
      </c>
      <c r="F8794" s="6">
        <v>368866</v>
      </c>
      <c r="G8794" s="6" t="s">
        <v>808</v>
      </c>
      <c r="H8794" s="16">
        <v>7100379.3399999999</v>
      </c>
      <c r="I8794" s="12" t="s">
        <v>13198</v>
      </c>
      <c r="J8794" s="12" t="s">
        <v>13199</v>
      </c>
      <c r="K8794" s="15">
        <v>3278600</v>
      </c>
      <c r="L8794" s="13" t="s">
        <v>14</v>
      </c>
      <c r="M8794" s="7">
        <v>1</v>
      </c>
      <c r="N8794" s="14"/>
    </row>
    <row r="8795" spans="1:14" ht="157.5">
      <c r="A8795" s="6">
        <v>8794</v>
      </c>
      <c r="B8795" s="8" t="s">
        <v>12444</v>
      </c>
      <c r="C8795" s="9" t="s">
        <v>13200</v>
      </c>
      <c r="D8795" s="10" t="s">
        <v>12744</v>
      </c>
      <c r="E8795" s="11" t="s">
        <v>13201</v>
      </c>
      <c r="F8795" s="6">
        <v>395972</v>
      </c>
      <c r="G8795" s="6" t="s">
        <v>808</v>
      </c>
      <c r="H8795" s="16">
        <v>5020544.8</v>
      </c>
      <c r="I8795" s="12" t="s">
        <v>83</v>
      </c>
      <c r="J8795" s="12" t="s">
        <v>13202</v>
      </c>
      <c r="K8795" s="15">
        <v>4800900</v>
      </c>
      <c r="L8795" s="13" t="s">
        <v>14</v>
      </c>
      <c r="M8795" s="7">
        <v>1</v>
      </c>
      <c r="N8795" s="14"/>
    </row>
    <row r="8796" spans="1:14" ht="157.5">
      <c r="A8796" s="6">
        <v>8795</v>
      </c>
      <c r="B8796" s="8" t="s">
        <v>12444</v>
      </c>
      <c r="C8796" s="9" t="s">
        <v>13203</v>
      </c>
      <c r="D8796" s="10" t="s">
        <v>12738</v>
      </c>
      <c r="E8796" s="11" t="s">
        <v>13204</v>
      </c>
      <c r="F8796" s="6">
        <v>518458</v>
      </c>
      <c r="G8796" s="6" t="s">
        <v>808</v>
      </c>
      <c r="H8796" s="16">
        <v>3710450.15</v>
      </c>
      <c r="I8796" s="12" t="s">
        <v>3011</v>
      </c>
      <c r="J8796" s="12" t="s">
        <v>13205</v>
      </c>
      <c r="K8796" s="15">
        <v>920500</v>
      </c>
      <c r="L8796" s="13" t="s">
        <v>14</v>
      </c>
      <c r="M8796" s="7">
        <v>1</v>
      </c>
      <c r="N8796" s="14"/>
    </row>
    <row r="8797" spans="1:14" ht="204.75">
      <c r="A8797" s="6">
        <v>8796</v>
      </c>
      <c r="B8797" s="8" t="s">
        <v>12444</v>
      </c>
      <c r="C8797" s="9" t="s">
        <v>13206</v>
      </c>
      <c r="D8797" s="10" t="s">
        <v>12469</v>
      </c>
      <c r="E8797" s="11" t="s">
        <v>13207</v>
      </c>
      <c r="F8797" s="6">
        <v>539448</v>
      </c>
      <c r="G8797" s="6" t="s">
        <v>808</v>
      </c>
      <c r="H8797" s="16">
        <v>2539154</v>
      </c>
      <c r="I8797" s="12" t="s">
        <v>4460</v>
      </c>
      <c r="J8797" s="12" t="s">
        <v>813</v>
      </c>
      <c r="K8797" s="15">
        <v>2472978</v>
      </c>
      <c r="L8797" s="13" t="s">
        <v>14</v>
      </c>
      <c r="M8797" s="7">
        <v>1</v>
      </c>
      <c r="N8797" s="14"/>
    </row>
    <row r="8798" spans="1:14" ht="94.5">
      <c r="A8798" s="6">
        <v>8797</v>
      </c>
      <c r="B8798" s="8" t="s">
        <v>12444</v>
      </c>
      <c r="C8798" s="9" t="s">
        <v>13208</v>
      </c>
      <c r="D8798" s="10" t="s">
        <v>12770</v>
      </c>
      <c r="E8798" s="11" t="s">
        <v>13209</v>
      </c>
      <c r="F8798" s="6">
        <v>409733</v>
      </c>
      <c r="G8798" s="6" t="s">
        <v>1034</v>
      </c>
      <c r="H8798" s="16">
        <v>69711395.159999996</v>
      </c>
      <c r="I8798" s="12" t="s">
        <v>13210</v>
      </c>
      <c r="J8798" s="12" t="s">
        <v>13211</v>
      </c>
      <c r="K8798" s="15">
        <v>37754203</v>
      </c>
      <c r="L8798" s="13" t="s">
        <v>70</v>
      </c>
      <c r="M8798" s="7">
        <v>1</v>
      </c>
      <c r="N8798" s="14"/>
    </row>
    <row r="8799" spans="1:14" ht="94.5">
      <c r="A8799" s="6">
        <v>8798</v>
      </c>
      <c r="B8799" s="8" t="s">
        <v>12444</v>
      </c>
      <c r="C8799" s="9" t="s">
        <v>13212</v>
      </c>
      <c r="D8799" s="10" t="s">
        <v>12773</v>
      </c>
      <c r="E8799" s="11" t="s">
        <v>13209</v>
      </c>
      <c r="F8799" s="6">
        <v>409733</v>
      </c>
      <c r="G8799" s="6" t="s">
        <v>1034</v>
      </c>
      <c r="H8799" s="16">
        <v>69711395.159999996</v>
      </c>
      <c r="I8799" s="12" t="s">
        <v>13210</v>
      </c>
      <c r="J8799" s="12" t="s">
        <v>13211</v>
      </c>
      <c r="K8799" s="15">
        <v>37754203</v>
      </c>
      <c r="L8799" s="13" t="s">
        <v>70</v>
      </c>
      <c r="M8799" s="7">
        <v>0.49</v>
      </c>
      <c r="N8799" s="14"/>
    </row>
    <row r="8800" spans="1:14" ht="94.5">
      <c r="A8800" s="6">
        <v>8799</v>
      </c>
      <c r="B8800" s="8" t="s">
        <v>12444</v>
      </c>
      <c r="C8800" s="9" t="s">
        <v>13213</v>
      </c>
      <c r="D8800" s="10" t="s">
        <v>6946</v>
      </c>
      <c r="E8800" s="11" t="s">
        <v>13209</v>
      </c>
      <c r="F8800" s="6">
        <v>409733</v>
      </c>
      <c r="G8800" s="6" t="s">
        <v>1034</v>
      </c>
      <c r="H8800" s="16">
        <v>69711395.159999996</v>
      </c>
      <c r="I8800" s="12" t="s">
        <v>13210</v>
      </c>
      <c r="J8800" s="12" t="s">
        <v>13211</v>
      </c>
      <c r="K8800" s="15">
        <v>37754203</v>
      </c>
      <c r="L8800" s="13" t="s">
        <v>70</v>
      </c>
      <c r="M8800" s="7">
        <v>0.51</v>
      </c>
      <c r="N8800" s="14"/>
    </row>
    <row r="8801" spans="1:14" ht="110.25">
      <c r="A8801" s="6">
        <v>8800</v>
      </c>
      <c r="B8801" s="8" t="s">
        <v>12444</v>
      </c>
      <c r="C8801" s="9" t="s">
        <v>12926</v>
      </c>
      <c r="D8801" s="10" t="s">
        <v>12925</v>
      </c>
      <c r="E8801" s="11" t="s">
        <v>13214</v>
      </c>
      <c r="F8801" s="6">
        <v>454641</v>
      </c>
      <c r="G8801" s="6" t="s">
        <v>1034</v>
      </c>
      <c r="H8801" s="16">
        <v>43082701.649999999</v>
      </c>
      <c r="I8801" s="12" t="s">
        <v>11847</v>
      </c>
      <c r="J8801" s="12" t="s">
        <v>13215</v>
      </c>
      <c r="K8801" s="15"/>
      <c r="L8801" s="13" t="s">
        <v>14</v>
      </c>
      <c r="M8801" s="7">
        <v>1</v>
      </c>
      <c r="N8801" s="14"/>
    </row>
    <row r="8802" spans="1:14" ht="94.5">
      <c r="A8802" s="6">
        <v>8801</v>
      </c>
      <c r="B8802" s="8" t="s">
        <v>12444</v>
      </c>
      <c r="C8802" s="9" t="s">
        <v>13216</v>
      </c>
      <c r="D8802" s="10" t="s">
        <v>4167</v>
      </c>
      <c r="E8802" s="11" t="s">
        <v>13217</v>
      </c>
      <c r="F8802" s="6">
        <v>409734</v>
      </c>
      <c r="G8802" s="6" t="s">
        <v>1034</v>
      </c>
      <c r="H8802" s="16">
        <v>40403449.630000003</v>
      </c>
      <c r="I8802" s="12" t="s">
        <v>4326</v>
      </c>
      <c r="J8802" s="12" t="s">
        <v>13211</v>
      </c>
      <c r="K8802" s="15"/>
      <c r="L8802" s="13" t="s">
        <v>70</v>
      </c>
      <c r="M8802" s="7">
        <v>1</v>
      </c>
      <c r="N8802" s="14"/>
    </row>
    <row r="8803" spans="1:14" ht="94.5">
      <c r="A8803" s="6">
        <v>8802</v>
      </c>
      <c r="B8803" s="8" t="s">
        <v>12444</v>
      </c>
      <c r="C8803" s="9" t="s">
        <v>13218</v>
      </c>
      <c r="D8803" s="10" t="s">
        <v>1093</v>
      </c>
      <c r="E8803" s="11" t="s">
        <v>13217</v>
      </c>
      <c r="F8803" s="6">
        <v>409734</v>
      </c>
      <c r="G8803" s="6" t="s">
        <v>1034</v>
      </c>
      <c r="H8803" s="16">
        <v>40403449.630000003</v>
      </c>
      <c r="I8803" s="12" t="s">
        <v>4326</v>
      </c>
      <c r="J8803" s="12" t="s">
        <v>13211</v>
      </c>
      <c r="K8803" s="15"/>
      <c r="L8803" s="13" t="s">
        <v>70</v>
      </c>
      <c r="M8803" s="7">
        <v>0.49</v>
      </c>
      <c r="N8803" s="14"/>
    </row>
    <row r="8804" spans="1:14" ht="94.5">
      <c r="A8804" s="6">
        <v>8803</v>
      </c>
      <c r="B8804" s="8" t="s">
        <v>12444</v>
      </c>
      <c r="C8804" s="9" t="s">
        <v>13219</v>
      </c>
      <c r="D8804" s="10" t="s">
        <v>12963</v>
      </c>
      <c r="E8804" s="11" t="s">
        <v>13217</v>
      </c>
      <c r="F8804" s="6">
        <v>409734</v>
      </c>
      <c r="G8804" s="6" t="s">
        <v>1034</v>
      </c>
      <c r="H8804" s="16">
        <v>40403449.630000003</v>
      </c>
      <c r="I8804" s="12" t="s">
        <v>4326</v>
      </c>
      <c r="J8804" s="12" t="s">
        <v>13211</v>
      </c>
      <c r="K8804" s="15"/>
      <c r="L8804" s="13" t="s">
        <v>70</v>
      </c>
      <c r="M8804" s="7">
        <v>0.51</v>
      </c>
      <c r="N8804" s="14"/>
    </row>
    <row r="8805" spans="1:14" ht="94.5">
      <c r="A8805" s="6">
        <v>8804</v>
      </c>
      <c r="B8805" s="8" t="s">
        <v>12444</v>
      </c>
      <c r="C8805" s="9" t="s">
        <v>13220</v>
      </c>
      <c r="D8805" s="10" t="s">
        <v>13221</v>
      </c>
      <c r="E8805" s="11" t="s">
        <v>13222</v>
      </c>
      <c r="F8805" s="6">
        <v>409738</v>
      </c>
      <c r="G8805" s="6" t="s">
        <v>1034</v>
      </c>
      <c r="H8805" s="16">
        <v>40898331.969999999</v>
      </c>
      <c r="I8805" s="12" t="s">
        <v>233</v>
      </c>
      <c r="J8805" s="12" t="s">
        <v>2843</v>
      </c>
      <c r="K8805" s="15">
        <v>21134086</v>
      </c>
      <c r="L8805" s="13" t="s">
        <v>70</v>
      </c>
      <c r="M8805" s="7">
        <v>1</v>
      </c>
      <c r="N8805" s="14"/>
    </row>
    <row r="8806" spans="1:14" ht="94.5">
      <c r="A8806" s="6">
        <v>8805</v>
      </c>
      <c r="B8806" s="8" t="s">
        <v>12444</v>
      </c>
      <c r="C8806" s="9" t="s">
        <v>13223</v>
      </c>
      <c r="D8806" s="10" t="s">
        <v>12459</v>
      </c>
      <c r="E8806" s="11" t="s">
        <v>13222</v>
      </c>
      <c r="F8806" s="6">
        <v>409738</v>
      </c>
      <c r="G8806" s="6" t="s">
        <v>1034</v>
      </c>
      <c r="H8806" s="16">
        <v>40898331.969999999</v>
      </c>
      <c r="I8806" s="12" t="s">
        <v>233</v>
      </c>
      <c r="J8806" s="12" t="s">
        <v>2843</v>
      </c>
      <c r="K8806" s="15">
        <v>21134086</v>
      </c>
      <c r="L8806" s="13" t="s">
        <v>70</v>
      </c>
      <c r="M8806" s="7">
        <v>0.3</v>
      </c>
      <c r="N8806" s="14"/>
    </row>
    <row r="8807" spans="1:14" ht="94.5">
      <c r="A8807" s="6">
        <v>8806</v>
      </c>
      <c r="B8807" s="8" t="s">
        <v>12444</v>
      </c>
      <c r="C8807" s="9" t="s">
        <v>13224</v>
      </c>
      <c r="D8807" s="10" t="s">
        <v>7021</v>
      </c>
      <c r="E8807" s="11" t="s">
        <v>13222</v>
      </c>
      <c r="F8807" s="6">
        <v>409738</v>
      </c>
      <c r="G8807" s="6" t="s">
        <v>1034</v>
      </c>
      <c r="H8807" s="16">
        <v>40898331.969999999</v>
      </c>
      <c r="I8807" s="12" t="s">
        <v>233</v>
      </c>
      <c r="J8807" s="12" t="s">
        <v>2843</v>
      </c>
      <c r="K8807" s="15">
        <v>21134086</v>
      </c>
      <c r="L8807" s="13" t="s">
        <v>70</v>
      </c>
      <c r="M8807" s="7">
        <v>0.3</v>
      </c>
      <c r="N8807" s="14"/>
    </row>
    <row r="8808" spans="1:14" ht="94.5">
      <c r="A8808" s="6">
        <v>8807</v>
      </c>
      <c r="B8808" s="8" t="s">
        <v>12444</v>
      </c>
      <c r="C8808" s="9" t="s">
        <v>13225</v>
      </c>
      <c r="D8808" s="10" t="s">
        <v>6914</v>
      </c>
      <c r="E8808" s="11" t="s">
        <v>13222</v>
      </c>
      <c r="F8808" s="6">
        <v>409738</v>
      </c>
      <c r="G8808" s="6" t="s">
        <v>1034</v>
      </c>
      <c r="H8808" s="16">
        <v>40898331.969999999</v>
      </c>
      <c r="I8808" s="12" t="s">
        <v>233</v>
      </c>
      <c r="J8808" s="12" t="s">
        <v>2843</v>
      </c>
      <c r="K8808" s="15">
        <v>21134086</v>
      </c>
      <c r="L8808" s="13" t="s">
        <v>70</v>
      </c>
      <c r="M8808" s="7">
        <v>0.4</v>
      </c>
      <c r="N8808" s="14"/>
    </row>
    <row r="8809" spans="1:14" ht="110.25">
      <c r="A8809" s="6">
        <v>8808</v>
      </c>
      <c r="B8809" s="8" t="s">
        <v>12444</v>
      </c>
      <c r="C8809" s="9" t="s">
        <v>13226</v>
      </c>
      <c r="D8809" s="10" t="s">
        <v>3739</v>
      </c>
      <c r="E8809" s="11" t="s">
        <v>13227</v>
      </c>
      <c r="F8809" s="6">
        <v>410832</v>
      </c>
      <c r="G8809" s="6" t="s">
        <v>1034</v>
      </c>
      <c r="H8809" s="16">
        <v>40120002.259999998</v>
      </c>
      <c r="I8809" s="12" t="s">
        <v>13210</v>
      </c>
      <c r="J8809" s="12" t="s">
        <v>13211</v>
      </c>
      <c r="K8809" s="15">
        <v>20000000</v>
      </c>
      <c r="L8809" s="13" t="s">
        <v>70</v>
      </c>
      <c r="M8809" s="7">
        <v>1</v>
      </c>
      <c r="N8809" s="14"/>
    </row>
    <row r="8810" spans="1:14" ht="110.25">
      <c r="A8810" s="6">
        <v>8809</v>
      </c>
      <c r="B8810" s="8" t="s">
        <v>12444</v>
      </c>
      <c r="C8810" s="9" t="s">
        <v>13228</v>
      </c>
      <c r="D8810" s="10" t="s">
        <v>3280</v>
      </c>
      <c r="E8810" s="11" t="s">
        <v>13227</v>
      </c>
      <c r="F8810" s="6">
        <v>410832</v>
      </c>
      <c r="G8810" s="6" t="s">
        <v>1034</v>
      </c>
      <c r="H8810" s="16">
        <v>40120002.259999998</v>
      </c>
      <c r="I8810" s="12" t="s">
        <v>13210</v>
      </c>
      <c r="J8810" s="12" t="s">
        <v>13211</v>
      </c>
      <c r="K8810" s="15">
        <v>20000000</v>
      </c>
      <c r="L8810" s="13" t="s">
        <v>70</v>
      </c>
      <c r="M8810" s="7">
        <v>0.51</v>
      </c>
      <c r="N8810" s="14"/>
    </row>
    <row r="8811" spans="1:14" ht="110.25">
      <c r="A8811" s="6">
        <v>8810</v>
      </c>
      <c r="B8811" s="8" t="s">
        <v>12444</v>
      </c>
      <c r="C8811" s="9" t="s">
        <v>13229</v>
      </c>
      <c r="D8811" s="10" t="s">
        <v>3743</v>
      </c>
      <c r="E8811" s="11" t="s">
        <v>13227</v>
      </c>
      <c r="F8811" s="6">
        <v>410832</v>
      </c>
      <c r="G8811" s="6" t="s">
        <v>1034</v>
      </c>
      <c r="H8811" s="16">
        <v>40120002.259999998</v>
      </c>
      <c r="I8811" s="12" t="s">
        <v>13210</v>
      </c>
      <c r="J8811" s="12" t="s">
        <v>13211</v>
      </c>
      <c r="K8811" s="15">
        <v>20000000</v>
      </c>
      <c r="L8811" s="13" t="s">
        <v>70</v>
      </c>
      <c r="M8811" s="7">
        <v>0.49</v>
      </c>
      <c r="N8811" s="14"/>
    </row>
    <row r="8812" spans="1:14" ht="78.75">
      <c r="A8812" s="6">
        <v>8811</v>
      </c>
      <c r="B8812" s="8" t="s">
        <v>12444</v>
      </c>
      <c r="C8812" s="9" t="s">
        <v>13230</v>
      </c>
      <c r="D8812" s="10" t="s">
        <v>13231</v>
      </c>
      <c r="E8812" s="11" t="s">
        <v>13232</v>
      </c>
      <c r="F8812" s="6">
        <v>371907</v>
      </c>
      <c r="G8812" s="6" t="s">
        <v>794</v>
      </c>
      <c r="H8812" s="16">
        <v>225730</v>
      </c>
      <c r="I8812" s="12" t="s">
        <v>13233</v>
      </c>
      <c r="J8812" s="12" t="s">
        <v>13234</v>
      </c>
      <c r="K8812" s="15">
        <v>199754</v>
      </c>
      <c r="L8812" s="13" t="s">
        <v>14</v>
      </c>
      <c r="M8812" s="7">
        <v>1</v>
      </c>
      <c r="N8812" s="14"/>
    </row>
    <row r="8813" spans="1:14" ht="78.75">
      <c r="A8813" s="6">
        <v>8812</v>
      </c>
      <c r="B8813" s="8" t="s">
        <v>12444</v>
      </c>
      <c r="C8813" s="9" t="s">
        <v>13235</v>
      </c>
      <c r="D8813" s="10" t="s">
        <v>13236</v>
      </c>
      <c r="E8813" s="11" t="s">
        <v>13237</v>
      </c>
      <c r="F8813" s="6">
        <v>371903</v>
      </c>
      <c r="G8813" s="6" t="s">
        <v>794</v>
      </c>
      <c r="H8813" s="16">
        <v>17362476.399999999</v>
      </c>
      <c r="I8813" s="12" t="s">
        <v>475</v>
      </c>
      <c r="J8813" s="12" t="s">
        <v>293</v>
      </c>
      <c r="K8813" s="15">
        <v>6771565</v>
      </c>
      <c r="L8813" s="13" t="s">
        <v>14</v>
      </c>
      <c r="M8813" s="7">
        <v>1</v>
      </c>
      <c r="N8813" s="14"/>
    </row>
    <row r="8814" spans="1:14" ht="78.75">
      <c r="A8814" s="6">
        <v>8813</v>
      </c>
      <c r="B8814" s="8" t="s">
        <v>12444</v>
      </c>
      <c r="C8814" s="9" t="s">
        <v>13235</v>
      </c>
      <c r="D8814" s="10" t="s">
        <v>13236</v>
      </c>
      <c r="E8814" s="11" t="s">
        <v>13238</v>
      </c>
      <c r="F8814" s="6">
        <v>371876</v>
      </c>
      <c r="G8814" s="6" t="s">
        <v>794</v>
      </c>
      <c r="H8814" s="16">
        <v>15336005.57</v>
      </c>
      <c r="I8814" s="12" t="s">
        <v>475</v>
      </c>
      <c r="J8814" s="12" t="s">
        <v>293</v>
      </c>
      <c r="K8814" s="15">
        <v>1228435</v>
      </c>
      <c r="L8814" s="13" t="s">
        <v>14</v>
      </c>
      <c r="M8814" s="7">
        <v>1</v>
      </c>
      <c r="N8814" s="14"/>
    </row>
    <row r="8815" spans="1:14" ht="78.75">
      <c r="A8815" s="6">
        <v>8814</v>
      </c>
      <c r="B8815" s="8" t="s">
        <v>12444</v>
      </c>
      <c r="C8815" s="9" t="s">
        <v>13239</v>
      </c>
      <c r="D8815" s="10" t="s">
        <v>13240</v>
      </c>
      <c r="E8815" s="11" t="s">
        <v>13241</v>
      </c>
      <c r="F8815" s="6">
        <v>371906</v>
      </c>
      <c r="G8815" s="6" t="s">
        <v>794</v>
      </c>
      <c r="H8815" s="16">
        <v>323869</v>
      </c>
      <c r="I8815" s="12" t="s">
        <v>147</v>
      </c>
      <c r="J8815" s="12" t="s">
        <v>9657</v>
      </c>
      <c r="K8815" s="15">
        <v>323000</v>
      </c>
      <c r="L8815" s="13" t="s">
        <v>14</v>
      </c>
      <c r="M8815" s="7">
        <v>1</v>
      </c>
      <c r="N8815" s="14"/>
    </row>
    <row r="8816" spans="1:14" ht="110.25">
      <c r="A8816" s="6">
        <v>8815</v>
      </c>
      <c r="B8816" s="8" t="s">
        <v>12444</v>
      </c>
      <c r="C8816" s="9" t="s">
        <v>13242</v>
      </c>
      <c r="D8816" s="10" t="s">
        <v>13243</v>
      </c>
      <c r="E8816" s="11" t="s">
        <v>13244</v>
      </c>
      <c r="F8816" s="6">
        <v>395997</v>
      </c>
      <c r="G8816" s="6" t="s">
        <v>794</v>
      </c>
      <c r="H8816" s="16">
        <v>10284964</v>
      </c>
      <c r="I8816" s="12" t="s">
        <v>11755</v>
      </c>
      <c r="J8816" s="12" t="s">
        <v>13245</v>
      </c>
      <c r="K8816" s="15">
        <v>10280240</v>
      </c>
      <c r="L8816" s="13" t="s">
        <v>14</v>
      </c>
      <c r="M8816" s="7">
        <v>1</v>
      </c>
      <c r="N8816" s="14"/>
    </row>
    <row r="8817" spans="1:14" ht="126">
      <c r="A8817" s="6">
        <v>8816</v>
      </c>
      <c r="B8817" s="8" t="s">
        <v>12444</v>
      </c>
      <c r="C8817" s="9" t="s">
        <v>13246</v>
      </c>
      <c r="D8817" s="10" t="s">
        <v>13247</v>
      </c>
      <c r="E8817" s="11" t="s">
        <v>13248</v>
      </c>
      <c r="F8817" s="6">
        <v>545932</v>
      </c>
      <c r="G8817" s="6" t="s">
        <v>875</v>
      </c>
      <c r="H8817" s="16">
        <v>5167870.8</v>
      </c>
      <c r="I8817" s="12">
        <v>44294</v>
      </c>
      <c r="J8817" s="12">
        <v>44480</v>
      </c>
      <c r="K8817" s="15">
        <v>2578223</v>
      </c>
      <c r="L8817" s="13" t="s">
        <v>14</v>
      </c>
      <c r="M8817" s="7">
        <v>1</v>
      </c>
      <c r="N8817" s="14"/>
    </row>
    <row r="8818" spans="1:14" ht="110.25">
      <c r="A8818" s="6">
        <v>8817</v>
      </c>
      <c r="B8818" s="8" t="s">
        <v>12444</v>
      </c>
      <c r="C8818" s="9" t="s">
        <v>13185</v>
      </c>
      <c r="D8818" s="10" t="s">
        <v>12970</v>
      </c>
      <c r="E8818" s="11" t="s">
        <v>13249</v>
      </c>
      <c r="F8818" s="6">
        <v>545933</v>
      </c>
      <c r="G8818" s="6" t="s">
        <v>875</v>
      </c>
      <c r="H8818" s="16">
        <v>7450837.6500000004</v>
      </c>
      <c r="I8818" s="12">
        <v>44306</v>
      </c>
      <c r="J8818" s="12" t="s">
        <v>13250</v>
      </c>
      <c r="K8818" s="15"/>
      <c r="L8818" s="13" t="s">
        <v>14</v>
      </c>
      <c r="M8818" s="7">
        <v>1</v>
      </c>
      <c r="N8818" s="14"/>
    </row>
    <row r="8819" spans="1:14" ht="94.5">
      <c r="A8819" s="6">
        <v>8818</v>
      </c>
      <c r="B8819" s="8" t="s">
        <v>12444</v>
      </c>
      <c r="C8819" s="9" t="s">
        <v>13251</v>
      </c>
      <c r="D8819" s="10" t="s">
        <v>12534</v>
      </c>
      <c r="E8819" s="11" t="s">
        <v>13252</v>
      </c>
      <c r="F8819" s="6">
        <v>545934</v>
      </c>
      <c r="G8819" s="6" t="s">
        <v>875</v>
      </c>
      <c r="H8819" s="16">
        <v>5907230.1500000004</v>
      </c>
      <c r="I8819" s="12">
        <v>44298</v>
      </c>
      <c r="J8819" s="12">
        <v>44445</v>
      </c>
      <c r="K8819" s="15"/>
      <c r="L8819" s="13" t="s">
        <v>14</v>
      </c>
      <c r="M8819" s="7">
        <v>1</v>
      </c>
      <c r="N8819" s="14"/>
    </row>
    <row r="8820" spans="1:14" ht="47.25">
      <c r="A8820" s="6">
        <v>8819</v>
      </c>
      <c r="B8820" s="8" t="s">
        <v>12444</v>
      </c>
      <c r="C8820" s="9" t="s">
        <v>13253</v>
      </c>
      <c r="D8820" s="10" t="s">
        <v>13254</v>
      </c>
      <c r="E8820" s="11" t="s">
        <v>13255</v>
      </c>
      <c r="F8820" s="6">
        <v>545935</v>
      </c>
      <c r="G8820" s="6" t="s">
        <v>875</v>
      </c>
      <c r="H8820" s="16">
        <v>3861302.55</v>
      </c>
      <c r="I8820" s="12">
        <v>44293</v>
      </c>
      <c r="J8820" s="12">
        <v>44479</v>
      </c>
      <c r="K8820" s="15">
        <v>2873200</v>
      </c>
      <c r="L8820" s="13" t="s">
        <v>14</v>
      </c>
      <c r="M8820" s="7">
        <v>1</v>
      </c>
      <c r="N8820" s="14"/>
    </row>
    <row r="8821" spans="1:14" ht="110.25">
      <c r="A8821" s="6">
        <v>8820</v>
      </c>
      <c r="B8821" s="8" t="s">
        <v>12444</v>
      </c>
      <c r="C8821" s="9" t="s">
        <v>13256</v>
      </c>
      <c r="D8821" s="10" t="s">
        <v>13257</v>
      </c>
      <c r="E8821" s="11" t="s">
        <v>13258</v>
      </c>
      <c r="F8821" s="6">
        <v>545936</v>
      </c>
      <c r="G8821" s="6" t="s">
        <v>875</v>
      </c>
      <c r="H8821" s="16">
        <v>7796252.9000000004</v>
      </c>
      <c r="I8821" s="12">
        <v>44304</v>
      </c>
      <c r="J8821" s="12">
        <v>44490</v>
      </c>
      <c r="K8821" s="15"/>
      <c r="L8821" s="13" t="s">
        <v>14</v>
      </c>
      <c r="M8821" s="7">
        <v>1</v>
      </c>
      <c r="N8821" s="14"/>
    </row>
    <row r="8822" spans="1:14" ht="78.75">
      <c r="A8822" s="6">
        <v>8821</v>
      </c>
      <c r="B8822" s="8" t="s">
        <v>12444</v>
      </c>
      <c r="C8822" s="9" t="s">
        <v>13259</v>
      </c>
      <c r="D8822" s="10" t="s">
        <v>12473</v>
      </c>
      <c r="E8822" s="11" t="s">
        <v>13260</v>
      </c>
      <c r="F8822" s="6">
        <v>545937</v>
      </c>
      <c r="G8822" s="6" t="s">
        <v>875</v>
      </c>
      <c r="H8822" s="16">
        <v>6174215.2999999998</v>
      </c>
      <c r="I8822" s="12">
        <v>44293</v>
      </c>
      <c r="J8822" s="12">
        <v>44479</v>
      </c>
      <c r="K8822" s="15"/>
      <c r="L8822" s="13" t="s">
        <v>14</v>
      </c>
      <c r="M8822" s="7">
        <v>1</v>
      </c>
      <c r="N8822" s="14"/>
    </row>
    <row r="8823" spans="1:14" ht="94.5">
      <c r="A8823" s="6">
        <v>8822</v>
      </c>
      <c r="B8823" s="8" t="s">
        <v>12444</v>
      </c>
      <c r="C8823" s="9" t="s">
        <v>13261</v>
      </c>
      <c r="D8823" s="10" t="s">
        <v>12499</v>
      </c>
      <c r="E8823" s="11" t="s">
        <v>13262</v>
      </c>
      <c r="F8823" s="6">
        <v>545939</v>
      </c>
      <c r="G8823" s="6" t="s">
        <v>875</v>
      </c>
      <c r="H8823" s="16">
        <v>7633071.4000000004</v>
      </c>
      <c r="I8823" s="12">
        <v>44304</v>
      </c>
      <c r="J8823" s="12">
        <v>44490</v>
      </c>
      <c r="K8823" s="15"/>
      <c r="L8823" s="13" t="s">
        <v>14</v>
      </c>
      <c r="M8823" s="7">
        <v>1</v>
      </c>
      <c r="N8823" s="14"/>
    </row>
    <row r="8824" spans="1:14" ht="78.75">
      <c r="A8824" s="6">
        <v>8823</v>
      </c>
      <c r="B8824" s="8" t="s">
        <v>12444</v>
      </c>
      <c r="C8824" s="9" t="s">
        <v>13261</v>
      </c>
      <c r="D8824" s="10" t="s">
        <v>12499</v>
      </c>
      <c r="E8824" s="11" t="s">
        <v>13263</v>
      </c>
      <c r="F8824" s="6">
        <v>545940</v>
      </c>
      <c r="G8824" s="6" t="s">
        <v>875</v>
      </c>
      <c r="H8824" s="16">
        <v>9378793.3000000007</v>
      </c>
      <c r="I8824" s="12">
        <v>44304</v>
      </c>
      <c r="J8824" s="12">
        <v>44490</v>
      </c>
      <c r="K8824" s="15"/>
      <c r="L8824" s="13" t="s">
        <v>14</v>
      </c>
      <c r="M8824" s="7">
        <v>1</v>
      </c>
      <c r="N8824" s="14"/>
    </row>
    <row r="8825" spans="1:14" ht="94.5">
      <c r="A8825" s="6">
        <v>8824</v>
      </c>
      <c r="B8825" s="8" t="s">
        <v>12444</v>
      </c>
      <c r="C8825" s="9" t="s">
        <v>13264</v>
      </c>
      <c r="D8825" s="10" t="s">
        <v>12664</v>
      </c>
      <c r="E8825" s="11" t="s">
        <v>13265</v>
      </c>
      <c r="F8825" s="6">
        <v>576850</v>
      </c>
      <c r="G8825" s="6" t="s">
        <v>875</v>
      </c>
      <c r="H8825" s="16">
        <v>14416917.85</v>
      </c>
      <c r="I8825" s="12" t="s">
        <v>2463</v>
      </c>
      <c r="J8825" s="12" t="s">
        <v>7726</v>
      </c>
      <c r="K8825" s="15"/>
      <c r="L8825" s="13" t="s">
        <v>14</v>
      </c>
      <c r="M8825" s="7">
        <v>1</v>
      </c>
      <c r="N8825" s="14"/>
    </row>
    <row r="8826" spans="1:14" ht="78.75">
      <c r="A8826" s="6">
        <v>8825</v>
      </c>
      <c r="B8826" s="8" t="s">
        <v>12444</v>
      </c>
      <c r="C8826" s="9" t="s">
        <v>13266</v>
      </c>
      <c r="D8826" s="10" t="s">
        <v>12825</v>
      </c>
      <c r="E8826" s="11" t="s">
        <v>13267</v>
      </c>
      <c r="F8826" s="6">
        <v>576851</v>
      </c>
      <c r="G8826" s="6" t="s">
        <v>875</v>
      </c>
      <c r="H8826" s="16">
        <v>13196618</v>
      </c>
      <c r="I8826" s="12" t="s">
        <v>2463</v>
      </c>
      <c r="J8826" s="12" t="s">
        <v>13268</v>
      </c>
      <c r="K8826" s="15"/>
      <c r="L8826" s="13" t="s">
        <v>14</v>
      </c>
      <c r="M8826" s="7">
        <v>1</v>
      </c>
      <c r="N8826" s="14"/>
    </row>
    <row r="8827" spans="1:14" ht="94.5">
      <c r="A8827" s="6">
        <v>8826</v>
      </c>
      <c r="B8827" s="8" t="s">
        <v>12444</v>
      </c>
      <c r="C8827" s="9" t="s">
        <v>13269</v>
      </c>
      <c r="D8827" s="10" t="s">
        <v>12747</v>
      </c>
      <c r="E8827" s="11" t="s">
        <v>13270</v>
      </c>
      <c r="F8827" s="6">
        <v>576852</v>
      </c>
      <c r="G8827" s="6" t="s">
        <v>875</v>
      </c>
      <c r="H8827" s="16">
        <v>11773225.550000001</v>
      </c>
      <c r="I8827" s="12" t="s">
        <v>2463</v>
      </c>
      <c r="J8827" s="12" t="s">
        <v>7726</v>
      </c>
      <c r="K8827" s="15"/>
      <c r="L8827" s="13" t="s">
        <v>14</v>
      </c>
      <c r="M8827" s="7">
        <v>1</v>
      </c>
      <c r="N8827" s="14"/>
    </row>
    <row r="8828" spans="1:14" ht="78.75">
      <c r="A8828" s="6">
        <v>8827</v>
      </c>
      <c r="B8828" s="8" t="s">
        <v>12444</v>
      </c>
      <c r="C8828" s="9" t="s">
        <v>13271</v>
      </c>
      <c r="D8828" s="10" t="s">
        <v>12840</v>
      </c>
      <c r="E8828" s="11" t="s">
        <v>13272</v>
      </c>
      <c r="F8828" s="6">
        <v>576853</v>
      </c>
      <c r="G8828" s="6" t="s">
        <v>875</v>
      </c>
      <c r="H8828" s="16">
        <v>7718649.2999999998</v>
      </c>
      <c r="I8828" s="12" t="s">
        <v>2463</v>
      </c>
      <c r="J8828" s="12" t="s">
        <v>13268</v>
      </c>
      <c r="K8828" s="15"/>
      <c r="L8828" s="13" t="s">
        <v>14</v>
      </c>
      <c r="M8828" s="7">
        <v>1</v>
      </c>
      <c r="N8828" s="14"/>
    </row>
    <row r="8829" spans="1:14" ht="94.5">
      <c r="A8829" s="6">
        <v>8828</v>
      </c>
      <c r="B8829" s="8" t="s">
        <v>12444</v>
      </c>
      <c r="C8829" s="9" t="s">
        <v>13273</v>
      </c>
      <c r="D8829" s="10" t="s">
        <v>12565</v>
      </c>
      <c r="E8829" s="11" t="s">
        <v>13274</v>
      </c>
      <c r="F8829" s="6">
        <v>561719</v>
      </c>
      <c r="G8829" s="6" t="s">
        <v>875</v>
      </c>
      <c r="H8829" s="16">
        <v>4941476.3</v>
      </c>
      <c r="I8829" s="12" t="s">
        <v>6616</v>
      </c>
      <c r="J8829" s="12" t="s">
        <v>1134</v>
      </c>
      <c r="K8829" s="15"/>
      <c r="L8829" s="13" t="s">
        <v>14</v>
      </c>
      <c r="M8829" s="7">
        <v>1</v>
      </c>
      <c r="N8829" s="14"/>
    </row>
    <row r="8830" spans="1:14" ht="78.75">
      <c r="A8830" s="6">
        <v>8829</v>
      </c>
      <c r="B8830" s="8" t="s">
        <v>12444</v>
      </c>
      <c r="C8830" s="9" t="s">
        <v>13275</v>
      </c>
      <c r="D8830" s="10" t="s">
        <v>13276</v>
      </c>
      <c r="E8830" s="11" t="s">
        <v>13277</v>
      </c>
      <c r="F8830" s="6">
        <v>561720</v>
      </c>
      <c r="G8830" s="6" t="s">
        <v>875</v>
      </c>
      <c r="H8830" s="16">
        <v>5527191.2000000002</v>
      </c>
      <c r="I8830" s="12" t="s">
        <v>6616</v>
      </c>
      <c r="J8830" s="12" t="s">
        <v>1134</v>
      </c>
      <c r="K8830" s="15"/>
      <c r="L8830" s="13" t="s">
        <v>14</v>
      </c>
      <c r="M8830" s="7">
        <v>1</v>
      </c>
      <c r="N8830" s="14"/>
    </row>
    <row r="8831" spans="1:14" ht="47.25">
      <c r="A8831" s="6">
        <v>8830</v>
      </c>
      <c r="B8831" s="8" t="s">
        <v>12444</v>
      </c>
      <c r="C8831" s="9" t="s">
        <v>13278</v>
      </c>
      <c r="D8831" s="10" t="s">
        <v>13153</v>
      </c>
      <c r="E8831" s="11" t="s">
        <v>13279</v>
      </c>
      <c r="F8831" s="6">
        <v>561722</v>
      </c>
      <c r="G8831" s="6" t="s">
        <v>875</v>
      </c>
      <c r="H8831" s="16">
        <v>4904890.8499999996</v>
      </c>
      <c r="I8831" s="12" t="s">
        <v>6616</v>
      </c>
      <c r="J8831" s="12" t="s">
        <v>1134</v>
      </c>
      <c r="K8831" s="15"/>
      <c r="L8831" s="13" t="s">
        <v>14</v>
      </c>
      <c r="M8831" s="7">
        <v>1</v>
      </c>
      <c r="N8831" s="14"/>
    </row>
    <row r="8832" spans="1:14" ht="47.25">
      <c r="A8832" s="6">
        <v>8831</v>
      </c>
      <c r="B8832" s="8" t="s">
        <v>12444</v>
      </c>
      <c r="C8832" s="9" t="s">
        <v>13280</v>
      </c>
      <c r="D8832" s="10" t="s">
        <v>13281</v>
      </c>
      <c r="E8832" s="11" t="s">
        <v>13282</v>
      </c>
      <c r="F8832" s="6">
        <v>561723</v>
      </c>
      <c r="G8832" s="6" t="s">
        <v>875</v>
      </c>
      <c r="H8832" s="16">
        <v>4784987.55</v>
      </c>
      <c r="I8832" s="12" t="s">
        <v>6616</v>
      </c>
      <c r="J8832" s="12" t="s">
        <v>1134</v>
      </c>
      <c r="K8832" s="15"/>
      <c r="L8832" s="13" t="s">
        <v>14</v>
      </c>
      <c r="M8832" s="7">
        <v>1</v>
      </c>
      <c r="N8832" s="14"/>
    </row>
    <row r="8833" spans="1:14" ht="63">
      <c r="A8833" s="6">
        <v>8832</v>
      </c>
      <c r="B8833" s="8" t="s">
        <v>12444</v>
      </c>
      <c r="C8833" s="9" t="s">
        <v>13283</v>
      </c>
      <c r="D8833" s="10" t="s">
        <v>12469</v>
      </c>
      <c r="E8833" s="11" t="s">
        <v>13284</v>
      </c>
      <c r="F8833" s="6">
        <v>561724</v>
      </c>
      <c r="G8833" s="6" t="s">
        <v>875</v>
      </c>
      <c r="H8833" s="16">
        <v>4727244.6500000004</v>
      </c>
      <c r="I8833" s="12" t="s">
        <v>6616</v>
      </c>
      <c r="J8833" s="12" t="s">
        <v>1134</v>
      </c>
      <c r="K8833" s="15"/>
      <c r="L8833" s="13" t="s">
        <v>14</v>
      </c>
      <c r="M8833" s="7">
        <v>1</v>
      </c>
      <c r="N8833" s="14"/>
    </row>
    <row r="8834" spans="1:14" ht="81">
      <c r="A8834" s="6">
        <v>8833</v>
      </c>
      <c r="B8834" s="8" t="s">
        <v>12444</v>
      </c>
      <c r="C8834" s="9" t="s">
        <v>13285</v>
      </c>
      <c r="D8834" s="10" t="s">
        <v>13286</v>
      </c>
      <c r="E8834" s="11" t="s">
        <v>13287</v>
      </c>
      <c r="F8834" s="6">
        <v>561725</v>
      </c>
      <c r="G8834" s="6" t="s">
        <v>875</v>
      </c>
      <c r="H8834" s="16">
        <v>5139077.25</v>
      </c>
      <c r="I8834" s="12" t="s">
        <v>6616</v>
      </c>
      <c r="J8834" s="12" t="s">
        <v>1134</v>
      </c>
      <c r="K8834" s="15"/>
      <c r="L8834" s="13" t="s">
        <v>14</v>
      </c>
      <c r="M8834" s="7">
        <v>1</v>
      </c>
      <c r="N8834" s="14"/>
    </row>
    <row r="8835" spans="1:14" ht="94.5">
      <c r="A8835" s="6">
        <v>8834</v>
      </c>
      <c r="B8835" s="8" t="s">
        <v>12444</v>
      </c>
      <c r="C8835" s="9" t="s">
        <v>13288</v>
      </c>
      <c r="D8835" s="10" t="s">
        <v>12869</v>
      </c>
      <c r="E8835" s="11" t="s">
        <v>13289</v>
      </c>
      <c r="F8835" s="6">
        <v>584682</v>
      </c>
      <c r="G8835" s="6" t="s">
        <v>875</v>
      </c>
      <c r="H8835" s="16">
        <v>5927269.4500000002</v>
      </c>
      <c r="I8835" s="12" t="s">
        <v>6616</v>
      </c>
      <c r="J8835" s="12" t="s">
        <v>1270</v>
      </c>
      <c r="K8835" s="15"/>
      <c r="L8835" s="13" t="s">
        <v>14</v>
      </c>
      <c r="M8835" s="7">
        <v>1</v>
      </c>
      <c r="N8835" s="14"/>
    </row>
    <row r="8836" spans="1:14" ht="94.5">
      <c r="A8836" s="6">
        <v>8835</v>
      </c>
      <c r="B8836" s="8" t="s">
        <v>12444</v>
      </c>
      <c r="C8836" s="9" t="s">
        <v>13290</v>
      </c>
      <c r="D8836" s="10" t="s">
        <v>13291</v>
      </c>
      <c r="E8836" s="11" t="s">
        <v>13292</v>
      </c>
      <c r="F8836" s="6">
        <v>545941</v>
      </c>
      <c r="G8836" s="6" t="s">
        <v>875</v>
      </c>
      <c r="H8836" s="16">
        <v>5807961.7999999998</v>
      </c>
      <c r="I8836" s="12">
        <v>44304</v>
      </c>
      <c r="J8836" s="12">
        <v>44490</v>
      </c>
      <c r="K8836" s="15">
        <v>2143788</v>
      </c>
      <c r="L8836" s="13" t="s">
        <v>14</v>
      </c>
      <c r="M8836" s="7">
        <v>1</v>
      </c>
      <c r="N8836" s="14"/>
    </row>
    <row r="8837" spans="1:14" ht="78.75">
      <c r="A8837" s="6">
        <v>8836</v>
      </c>
      <c r="B8837" s="8" t="s">
        <v>12444</v>
      </c>
      <c r="C8837" s="9" t="s">
        <v>13293</v>
      </c>
      <c r="D8837" s="10" t="s">
        <v>13294</v>
      </c>
      <c r="E8837" s="11" t="s">
        <v>13295</v>
      </c>
      <c r="F8837" s="6">
        <v>545942</v>
      </c>
      <c r="G8837" s="6" t="s">
        <v>875</v>
      </c>
      <c r="H8837" s="16">
        <v>4821406.75</v>
      </c>
      <c r="I8837" s="12">
        <v>44304</v>
      </c>
      <c r="J8837" s="12" t="s">
        <v>13296</v>
      </c>
      <c r="K8837" s="15">
        <v>3530000</v>
      </c>
      <c r="L8837" s="13" t="s">
        <v>14</v>
      </c>
      <c r="M8837" s="7">
        <v>1</v>
      </c>
      <c r="N8837" s="14"/>
    </row>
    <row r="8838" spans="1:14" ht="94.5">
      <c r="A8838" s="6">
        <v>8837</v>
      </c>
      <c r="B8838" s="8" t="s">
        <v>12444</v>
      </c>
      <c r="C8838" s="9" t="s">
        <v>13297</v>
      </c>
      <c r="D8838" s="10" t="s">
        <v>12637</v>
      </c>
      <c r="E8838" s="11" t="s">
        <v>13298</v>
      </c>
      <c r="F8838" s="6">
        <v>545943</v>
      </c>
      <c r="G8838" s="6" t="s">
        <v>875</v>
      </c>
      <c r="H8838" s="16">
        <v>4870416.3</v>
      </c>
      <c r="I8838" s="12">
        <v>44299</v>
      </c>
      <c r="J8838" s="12">
        <v>44485</v>
      </c>
      <c r="K8838" s="15"/>
      <c r="L8838" s="13" t="s">
        <v>14</v>
      </c>
      <c r="M8838" s="7">
        <v>1</v>
      </c>
      <c r="N8838" s="14"/>
    </row>
    <row r="8839" spans="1:14" ht="78.75">
      <c r="A8839" s="6">
        <v>8838</v>
      </c>
      <c r="B8839" s="8" t="s">
        <v>12444</v>
      </c>
      <c r="C8839" s="9" t="s">
        <v>13299</v>
      </c>
      <c r="D8839" s="10" t="s">
        <v>12675</v>
      </c>
      <c r="E8839" s="11" t="s">
        <v>13300</v>
      </c>
      <c r="F8839" s="6">
        <v>545944</v>
      </c>
      <c r="G8839" s="6" t="s">
        <v>875</v>
      </c>
      <c r="H8839" s="16">
        <v>3534025.6</v>
      </c>
      <c r="I8839" s="12">
        <v>44304</v>
      </c>
      <c r="J8839" s="12">
        <v>44490</v>
      </c>
      <c r="K8839" s="15"/>
      <c r="L8839" s="13" t="s">
        <v>14</v>
      </c>
      <c r="M8839" s="7">
        <v>1</v>
      </c>
      <c r="N8839" s="14"/>
    </row>
    <row r="8840" spans="1:14" ht="63">
      <c r="A8840" s="6">
        <v>8839</v>
      </c>
      <c r="B8840" s="8" t="s">
        <v>12444</v>
      </c>
      <c r="C8840" s="9" t="s">
        <v>13301</v>
      </c>
      <c r="D8840" s="10" t="s">
        <v>13302</v>
      </c>
      <c r="E8840" s="11" t="s">
        <v>13303</v>
      </c>
      <c r="F8840" s="6">
        <v>545945</v>
      </c>
      <c r="G8840" s="6" t="s">
        <v>875</v>
      </c>
      <c r="H8840" s="16">
        <v>3660092.55</v>
      </c>
      <c r="I8840" s="12">
        <v>44293</v>
      </c>
      <c r="J8840" s="12">
        <v>44479</v>
      </c>
      <c r="K8840" s="15">
        <v>2588700</v>
      </c>
      <c r="L8840" s="13" t="s">
        <v>14</v>
      </c>
      <c r="M8840" s="7">
        <v>1</v>
      </c>
      <c r="N8840" s="14"/>
    </row>
    <row r="8841" spans="1:14" ht="78.75">
      <c r="A8841" s="6">
        <v>8840</v>
      </c>
      <c r="B8841" s="8" t="s">
        <v>12444</v>
      </c>
      <c r="C8841" s="9" t="s">
        <v>13304</v>
      </c>
      <c r="D8841" s="10" t="s">
        <v>13305</v>
      </c>
      <c r="E8841" s="11" t="s">
        <v>13306</v>
      </c>
      <c r="F8841" s="6">
        <v>545947</v>
      </c>
      <c r="G8841" s="6" t="s">
        <v>875</v>
      </c>
      <c r="H8841" s="16">
        <v>3462192.35</v>
      </c>
      <c r="I8841" s="12">
        <v>44304</v>
      </c>
      <c r="J8841" s="12">
        <v>44490</v>
      </c>
      <c r="K8841" s="15"/>
      <c r="L8841" s="13" t="s">
        <v>14</v>
      </c>
      <c r="M8841" s="7">
        <v>1</v>
      </c>
      <c r="N8841" s="14"/>
    </row>
    <row r="8842" spans="1:14" ht="63">
      <c r="A8842" s="6">
        <v>8841</v>
      </c>
      <c r="B8842" s="8" t="s">
        <v>12444</v>
      </c>
      <c r="C8842" s="9" t="s">
        <v>13307</v>
      </c>
      <c r="D8842" s="10" t="s">
        <v>13308</v>
      </c>
      <c r="E8842" s="11" t="s">
        <v>13309</v>
      </c>
      <c r="F8842" s="6">
        <v>545948</v>
      </c>
      <c r="G8842" s="6" t="s">
        <v>875</v>
      </c>
      <c r="H8842" s="16">
        <v>3279762.9</v>
      </c>
      <c r="I8842" s="12">
        <v>44306</v>
      </c>
      <c r="J8842" s="12" t="s">
        <v>11151</v>
      </c>
      <c r="K8842" s="15">
        <v>2379990</v>
      </c>
      <c r="L8842" s="13" t="s">
        <v>14</v>
      </c>
      <c r="M8842" s="7">
        <v>1</v>
      </c>
      <c r="N8842" s="14"/>
    </row>
    <row r="8843" spans="1:14" ht="63">
      <c r="A8843" s="6">
        <v>8842</v>
      </c>
      <c r="B8843" s="8" t="s">
        <v>12444</v>
      </c>
      <c r="C8843" s="9" t="s">
        <v>13310</v>
      </c>
      <c r="D8843" s="10" t="s">
        <v>13311</v>
      </c>
      <c r="E8843" s="11" t="s">
        <v>13312</v>
      </c>
      <c r="F8843" s="6">
        <v>545949</v>
      </c>
      <c r="G8843" s="6" t="s">
        <v>875</v>
      </c>
      <c r="H8843" s="16">
        <v>4557384.6500000004</v>
      </c>
      <c r="I8843" s="12">
        <v>44294</v>
      </c>
      <c r="J8843" s="12">
        <v>44510</v>
      </c>
      <c r="K8843" s="15">
        <v>3209000</v>
      </c>
      <c r="L8843" s="13" t="s">
        <v>14</v>
      </c>
      <c r="M8843" s="7">
        <v>1</v>
      </c>
      <c r="N8843" s="14"/>
    </row>
    <row r="8844" spans="1:14" ht="47.25">
      <c r="A8844" s="6">
        <v>8843</v>
      </c>
      <c r="B8844" s="8" t="s">
        <v>12444</v>
      </c>
      <c r="C8844" s="9" t="s">
        <v>13313</v>
      </c>
      <c r="D8844" s="10" t="s">
        <v>12730</v>
      </c>
      <c r="E8844" s="11" t="s">
        <v>13314</v>
      </c>
      <c r="F8844" s="6">
        <v>545951</v>
      </c>
      <c r="G8844" s="6" t="s">
        <v>875</v>
      </c>
      <c r="H8844" s="16">
        <v>4209961.0999999996</v>
      </c>
      <c r="I8844" s="12">
        <v>44293</v>
      </c>
      <c r="J8844" s="12">
        <v>44472</v>
      </c>
      <c r="K8844" s="15"/>
      <c r="L8844" s="13" t="s">
        <v>14</v>
      </c>
      <c r="M8844" s="7">
        <v>1</v>
      </c>
      <c r="N8844" s="14"/>
    </row>
    <row r="8845" spans="1:14" ht="78.75">
      <c r="A8845" s="6">
        <v>8844</v>
      </c>
      <c r="B8845" s="8" t="s">
        <v>12444</v>
      </c>
      <c r="C8845" s="9" t="s">
        <v>13315</v>
      </c>
      <c r="D8845" s="10" t="s">
        <v>13316</v>
      </c>
      <c r="E8845" s="11" t="s">
        <v>13317</v>
      </c>
      <c r="F8845" s="6">
        <v>545952</v>
      </c>
      <c r="G8845" s="6" t="s">
        <v>875</v>
      </c>
      <c r="H8845" s="16">
        <v>4135665.4</v>
      </c>
      <c r="I8845" s="12">
        <v>44294</v>
      </c>
      <c r="J8845" s="12">
        <v>44480</v>
      </c>
      <c r="K8845" s="15">
        <v>2766000</v>
      </c>
      <c r="L8845" s="13" t="s">
        <v>14</v>
      </c>
      <c r="M8845" s="7">
        <v>1</v>
      </c>
      <c r="N8845" s="14"/>
    </row>
    <row r="8846" spans="1:14" ht="63">
      <c r="A8846" s="6">
        <v>8845</v>
      </c>
      <c r="B8846" s="8" t="s">
        <v>12444</v>
      </c>
      <c r="C8846" s="9" t="s">
        <v>13297</v>
      </c>
      <c r="D8846" s="10" t="s">
        <v>12637</v>
      </c>
      <c r="E8846" s="11" t="s">
        <v>13318</v>
      </c>
      <c r="F8846" s="6">
        <v>545953</v>
      </c>
      <c r="G8846" s="6" t="s">
        <v>875</v>
      </c>
      <c r="H8846" s="16">
        <v>5035987.05</v>
      </c>
      <c r="I8846" s="12">
        <v>44299</v>
      </c>
      <c r="J8846" s="12">
        <v>44485</v>
      </c>
      <c r="K8846" s="15">
        <v>3633911</v>
      </c>
      <c r="L8846" s="13" t="s">
        <v>14</v>
      </c>
      <c r="M8846" s="7">
        <v>1</v>
      </c>
      <c r="N8846" s="14"/>
    </row>
    <row r="8847" spans="1:14" ht="63">
      <c r="A8847" s="6">
        <v>8846</v>
      </c>
      <c r="B8847" s="8" t="s">
        <v>12444</v>
      </c>
      <c r="C8847" s="9" t="s">
        <v>13319</v>
      </c>
      <c r="D8847" s="10" t="s">
        <v>13320</v>
      </c>
      <c r="E8847" s="11" t="s">
        <v>13321</v>
      </c>
      <c r="F8847" s="6">
        <v>545954</v>
      </c>
      <c r="G8847" s="6" t="s">
        <v>875</v>
      </c>
      <c r="H8847" s="16">
        <v>4069215.75</v>
      </c>
      <c r="I8847" s="12">
        <v>44294</v>
      </c>
      <c r="J8847" s="12">
        <v>44480</v>
      </c>
      <c r="K8847" s="15"/>
      <c r="L8847" s="13" t="s">
        <v>14</v>
      </c>
      <c r="M8847" s="7">
        <v>1</v>
      </c>
      <c r="N8847" s="14"/>
    </row>
    <row r="8848" spans="1:14" ht="110.25">
      <c r="A8848" s="6">
        <v>8847</v>
      </c>
      <c r="B8848" s="8" t="s">
        <v>12444</v>
      </c>
      <c r="C8848" s="9" t="s">
        <v>13322</v>
      </c>
      <c r="D8848" s="10" t="s">
        <v>13323</v>
      </c>
      <c r="E8848" s="11" t="s">
        <v>13324</v>
      </c>
      <c r="F8848" s="6">
        <v>545956</v>
      </c>
      <c r="G8848" s="6" t="s">
        <v>875</v>
      </c>
      <c r="H8848" s="16">
        <v>4168332.1</v>
      </c>
      <c r="I8848" s="12">
        <v>44304</v>
      </c>
      <c r="J8848" s="12">
        <v>44446</v>
      </c>
      <c r="K8848" s="15">
        <v>2548918</v>
      </c>
      <c r="L8848" s="13" t="s">
        <v>14</v>
      </c>
      <c r="M8848" s="7">
        <v>1</v>
      </c>
      <c r="N8848" s="14"/>
    </row>
    <row r="8849" spans="1:14" ht="94.5">
      <c r="A8849" s="6">
        <v>8848</v>
      </c>
      <c r="B8849" s="8" t="s">
        <v>12444</v>
      </c>
      <c r="C8849" s="9" t="s">
        <v>13325</v>
      </c>
      <c r="D8849" s="10" t="s">
        <v>7006</v>
      </c>
      <c r="E8849" s="11" t="s">
        <v>13326</v>
      </c>
      <c r="F8849" s="6">
        <v>545957</v>
      </c>
      <c r="G8849" s="6" t="s">
        <v>875</v>
      </c>
      <c r="H8849" s="16">
        <v>5653829.0499999998</v>
      </c>
      <c r="I8849" s="12">
        <v>44304</v>
      </c>
      <c r="J8849" s="12">
        <v>44490</v>
      </c>
      <c r="K8849" s="15"/>
      <c r="L8849" s="13" t="s">
        <v>14</v>
      </c>
      <c r="M8849" s="7">
        <v>1</v>
      </c>
      <c r="N8849" s="14"/>
    </row>
    <row r="8850" spans="1:14" ht="63">
      <c r="A8850" s="6">
        <v>8849</v>
      </c>
      <c r="B8850" s="8" t="s">
        <v>12444</v>
      </c>
      <c r="C8850" s="9" t="s">
        <v>13327</v>
      </c>
      <c r="D8850" s="10" t="s">
        <v>13328</v>
      </c>
      <c r="E8850" s="11" t="s">
        <v>13329</v>
      </c>
      <c r="F8850" s="6">
        <v>545958</v>
      </c>
      <c r="G8850" s="6" t="s">
        <v>875</v>
      </c>
      <c r="H8850" s="16">
        <v>3747165.75</v>
      </c>
      <c r="I8850" s="12">
        <v>44294</v>
      </c>
      <c r="J8850" s="12">
        <v>44480</v>
      </c>
      <c r="K8850" s="15"/>
      <c r="L8850" s="13" t="s">
        <v>14</v>
      </c>
      <c r="M8850" s="7">
        <v>1</v>
      </c>
      <c r="N8850" s="14"/>
    </row>
    <row r="8851" spans="1:14" ht="78.75">
      <c r="A8851" s="6">
        <v>8850</v>
      </c>
      <c r="B8851" s="8" t="s">
        <v>12444</v>
      </c>
      <c r="C8851" s="9" t="s">
        <v>13330</v>
      </c>
      <c r="D8851" s="10" t="s">
        <v>12717</v>
      </c>
      <c r="E8851" s="11" t="s">
        <v>13331</v>
      </c>
      <c r="F8851" s="6">
        <v>545959</v>
      </c>
      <c r="G8851" s="6" t="s">
        <v>875</v>
      </c>
      <c r="H8851" s="16">
        <v>2566596</v>
      </c>
      <c r="I8851" s="12">
        <v>44294</v>
      </c>
      <c r="J8851" s="12">
        <v>44480</v>
      </c>
      <c r="K8851" s="15"/>
      <c r="L8851" s="13" t="s">
        <v>14</v>
      </c>
      <c r="M8851" s="7">
        <v>1</v>
      </c>
      <c r="N8851" s="14"/>
    </row>
    <row r="8852" spans="1:14" ht="94.5">
      <c r="A8852" s="6">
        <v>8851</v>
      </c>
      <c r="B8852" s="8" t="s">
        <v>12444</v>
      </c>
      <c r="C8852" s="9" t="s">
        <v>13332</v>
      </c>
      <c r="D8852" s="10" t="s">
        <v>12499</v>
      </c>
      <c r="E8852" s="11" t="s">
        <v>13333</v>
      </c>
      <c r="F8852" s="6">
        <v>545960</v>
      </c>
      <c r="G8852" s="6" t="s">
        <v>875</v>
      </c>
      <c r="H8852" s="16">
        <v>2691696.49</v>
      </c>
      <c r="I8852" s="12">
        <v>44304</v>
      </c>
      <c r="J8852" s="12">
        <v>44490</v>
      </c>
      <c r="K8852" s="15"/>
      <c r="L8852" s="13" t="s">
        <v>14</v>
      </c>
      <c r="M8852" s="7">
        <v>1</v>
      </c>
      <c r="N8852" s="14"/>
    </row>
    <row r="8853" spans="1:14" ht="78.75">
      <c r="A8853" s="6">
        <v>8852</v>
      </c>
      <c r="B8853" s="8" t="s">
        <v>12444</v>
      </c>
      <c r="C8853" s="9" t="s">
        <v>13334</v>
      </c>
      <c r="D8853" s="10" t="s">
        <v>12657</v>
      </c>
      <c r="E8853" s="11" t="s">
        <v>13335</v>
      </c>
      <c r="F8853" s="6">
        <v>545961</v>
      </c>
      <c r="G8853" s="6" t="s">
        <v>875</v>
      </c>
      <c r="H8853" s="16">
        <v>2822719.8</v>
      </c>
      <c r="I8853" s="12">
        <v>44294</v>
      </c>
      <c r="J8853" s="12">
        <v>44480</v>
      </c>
      <c r="K8853" s="15">
        <v>1748270</v>
      </c>
      <c r="L8853" s="13" t="s">
        <v>14</v>
      </c>
      <c r="M8853" s="7">
        <v>1</v>
      </c>
      <c r="N8853" s="14"/>
    </row>
    <row r="8854" spans="1:14" ht="409.5">
      <c r="A8854" s="6">
        <v>8853</v>
      </c>
      <c r="B8854" s="8" t="s">
        <v>12444</v>
      </c>
      <c r="C8854" s="9" t="s">
        <v>13336</v>
      </c>
      <c r="D8854" s="10" t="s">
        <v>13337</v>
      </c>
      <c r="E8854" s="11" t="s">
        <v>13338</v>
      </c>
      <c r="F8854" s="6">
        <v>566161</v>
      </c>
      <c r="G8854" s="6" t="s">
        <v>1369</v>
      </c>
      <c r="H8854" s="16">
        <v>3230377.13</v>
      </c>
      <c r="I8854" s="12" t="s">
        <v>13339</v>
      </c>
      <c r="J8854" s="12" t="s">
        <v>13340</v>
      </c>
      <c r="K8854" s="15"/>
      <c r="L8854" s="13" t="s">
        <v>70</v>
      </c>
      <c r="M8854" s="7">
        <v>1</v>
      </c>
      <c r="N8854" s="14"/>
    </row>
    <row r="8855" spans="1:14" ht="409.5">
      <c r="A8855" s="6">
        <v>8854</v>
      </c>
      <c r="B8855" s="8" t="s">
        <v>12444</v>
      </c>
      <c r="C8855" s="9" t="s">
        <v>13341</v>
      </c>
      <c r="D8855" s="10"/>
      <c r="E8855" s="11" t="s">
        <v>13338</v>
      </c>
      <c r="F8855" s="6">
        <v>566161</v>
      </c>
      <c r="G8855" s="6" t="s">
        <v>1369</v>
      </c>
      <c r="H8855" s="16">
        <v>3230377.13</v>
      </c>
      <c r="I8855" s="12" t="s">
        <v>13339</v>
      </c>
      <c r="J8855" s="12" t="s">
        <v>13340</v>
      </c>
      <c r="K8855" s="15"/>
      <c r="L8855" s="13" t="s">
        <v>70</v>
      </c>
      <c r="M8855" s="7"/>
      <c r="N8855" s="14"/>
    </row>
    <row r="8856" spans="1:14" ht="409.5">
      <c r="A8856" s="6">
        <v>8855</v>
      </c>
      <c r="B8856" s="8" t="s">
        <v>12444</v>
      </c>
      <c r="C8856" s="9" t="s">
        <v>13342</v>
      </c>
      <c r="D8856" s="10" t="s">
        <v>12630</v>
      </c>
      <c r="E8856" s="11" t="s">
        <v>13338</v>
      </c>
      <c r="F8856" s="6">
        <v>566161</v>
      </c>
      <c r="G8856" s="6" t="s">
        <v>1369</v>
      </c>
      <c r="H8856" s="16">
        <v>3230377.13</v>
      </c>
      <c r="I8856" s="12" t="s">
        <v>13339</v>
      </c>
      <c r="J8856" s="12" t="s">
        <v>13340</v>
      </c>
      <c r="K8856" s="15"/>
      <c r="L8856" s="13" t="s">
        <v>70</v>
      </c>
      <c r="M8856" s="7"/>
      <c r="N8856" s="14"/>
    </row>
    <row r="8857" spans="1:14" ht="299.25">
      <c r="A8857" s="6">
        <v>8856</v>
      </c>
      <c r="B8857" s="8" t="s">
        <v>12444</v>
      </c>
      <c r="C8857" s="9" t="s">
        <v>13343</v>
      </c>
      <c r="D8857" s="10" t="s">
        <v>13344</v>
      </c>
      <c r="E8857" s="11" t="s">
        <v>13345</v>
      </c>
      <c r="F8857" s="6">
        <v>554896</v>
      </c>
      <c r="G8857" s="6" t="s">
        <v>1369</v>
      </c>
      <c r="H8857" s="16">
        <v>4730592.18</v>
      </c>
      <c r="I8857" s="12" t="s">
        <v>13339</v>
      </c>
      <c r="J8857" s="12" t="s">
        <v>13346</v>
      </c>
      <c r="K8857" s="15"/>
      <c r="L8857" s="13" t="s">
        <v>14</v>
      </c>
      <c r="M8857" s="7">
        <v>1</v>
      </c>
      <c r="N8857" s="14"/>
    </row>
    <row r="8858" spans="1:14" ht="47.25">
      <c r="A8858" s="6">
        <v>8857</v>
      </c>
      <c r="B8858" s="8" t="s">
        <v>13347</v>
      </c>
      <c r="C8858" s="9" t="s">
        <v>13348</v>
      </c>
      <c r="D8858" s="10" t="s">
        <v>13349</v>
      </c>
      <c r="E8858" s="11" t="s">
        <v>13350</v>
      </c>
      <c r="F8858" s="6">
        <v>490612</v>
      </c>
      <c r="G8858" s="6" t="s">
        <v>13351</v>
      </c>
      <c r="H8858" s="16">
        <v>5309968</v>
      </c>
      <c r="I8858" s="12" t="s">
        <v>1848</v>
      </c>
      <c r="J8858" s="12">
        <v>44217</v>
      </c>
      <c r="K8858" s="15">
        <v>2200000</v>
      </c>
      <c r="L8858" s="13" t="s">
        <v>14</v>
      </c>
      <c r="M8858" s="7">
        <v>1</v>
      </c>
      <c r="N8858" s="14"/>
    </row>
    <row r="8859" spans="1:14" ht="47.25">
      <c r="A8859" s="6">
        <v>8858</v>
      </c>
      <c r="B8859" s="8" t="s">
        <v>13347</v>
      </c>
      <c r="C8859" s="9" t="s">
        <v>13352</v>
      </c>
      <c r="D8859" s="10" t="s">
        <v>13353</v>
      </c>
      <c r="E8859" s="11" t="s">
        <v>13354</v>
      </c>
      <c r="F8859" s="6">
        <v>378593</v>
      </c>
      <c r="G8859" s="6" t="s">
        <v>13351</v>
      </c>
      <c r="H8859" s="16">
        <v>13307230</v>
      </c>
      <c r="I8859" s="12" t="s">
        <v>5758</v>
      </c>
      <c r="J8859" s="12">
        <v>43988</v>
      </c>
      <c r="K8859" s="15">
        <v>2271900</v>
      </c>
      <c r="L8859" s="13" t="s">
        <v>14</v>
      </c>
      <c r="M8859" s="7">
        <v>1</v>
      </c>
      <c r="N8859" s="14"/>
    </row>
    <row r="8860" spans="1:14" ht="47.25">
      <c r="A8860" s="6">
        <v>8859</v>
      </c>
      <c r="B8860" s="8" t="s">
        <v>13347</v>
      </c>
      <c r="C8860" s="9" t="s">
        <v>13352</v>
      </c>
      <c r="D8860" s="10" t="s">
        <v>13355</v>
      </c>
      <c r="E8860" s="11" t="s">
        <v>13356</v>
      </c>
      <c r="F8860" s="6">
        <v>407924</v>
      </c>
      <c r="G8860" s="6" t="s">
        <v>13351</v>
      </c>
      <c r="H8860" s="16">
        <v>4402886</v>
      </c>
      <c r="I8860" s="12" t="s">
        <v>5715</v>
      </c>
      <c r="J8860" s="12">
        <v>43962</v>
      </c>
      <c r="K8860" s="15"/>
      <c r="L8860" s="13" t="s">
        <v>14</v>
      </c>
      <c r="M8860" s="7">
        <v>1</v>
      </c>
      <c r="N8860" s="14"/>
    </row>
    <row r="8861" spans="1:14" ht="31.5">
      <c r="A8861" s="6">
        <v>8860</v>
      </c>
      <c r="B8861" s="8" t="s">
        <v>13347</v>
      </c>
      <c r="C8861" s="9" t="s">
        <v>13357</v>
      </c>
      <c r="D8861" s="10" t="s">
        <v>13358</v>
      </c>
      <c r="E8861" s="11" t="s">
        <v>13359</v>
      </c>
      <c r="F8861" s="6">
        <v>490342</v>
      </c>
      <c r="G8861" s="6" t="s">
        <v>13351</v>
      </c>
      <c r="H8861" s="16">
        <v>1614374.9</v>
      </c>
      <c r="I8861" s="12" t="s">
        <v>1837</v>
      </c>
      <c r="J8861" s="12">
        <v>44198</v>
      </c>
      <c r="K8861" s="15"/>
      <c r="L8861" s="13" t="s">
        <v>14</v>
      </c>
      <c r="M8861" s="7">
        <v>1</v>
      </c>
      <c r="N8861" s="14"/>
    </row>
    <row r="8862" spans="1:14" ht="31.5">
      <c r="A8862" s="6">
        <v>8861</v>
      </c>
      <c r="B8862" s="8" t="s">
        <v>13347</v>
      </c>
      <c r="C8862" s="9" t="s">
        <v>13360</v>
      </c>
      <c r="D8862" s="10" t="s">
        <v>13361</v>
      </c>
      <c r="E8862" s="11" t="s">
        <v>13362</v>
      </c>
      <c r="F8862" s="6">
        <v>490696</v>
      </c>
      <c r="G8862" s="6" t="s">
        <v>608</v>
      </c>
      <c r="H8862" s="16">
        <v>18243662.780000001</v>
      </c>
      <c r="I8862" s="12" t="s">
        <v>13363</v>
      </c>
      <c r="J8862" s="12">
        <v>44326</v>
      </c>
      <c r="K8862" s="15">
        <v>12232534</v>
      </c>
      <c r="L8862" s="13" t="s">
        <v>14</v>
      </c>
      <c r="M8862" s="7">
        <v>1</v>
      </c>
      <c r="N8862" s="14"/>
    </row>
    <row r="8863" spans="1:14" ht="94.5">
      <c r="A8863" s="6">
        <v>8862</v>
      </c>
      <c r="B8863" s="8" t="s">
        <v>13347</v>
      </c>
      <c r="C8863" s="9" t="s">
        <v>13364</v>
      </c>
      <c r="D8863" s="10" t="s">
        <v>13365</v>
      </c>
      <c r="E8863" s="11" t="s">
        <v>13366</v>
      </c>
      <c r="F8863" s="6">
        <v>571130</v>
      </c>
      <c r="G8863" s="6" t="s">
        <v>608</v>
      </c>
      <c r="H8863" s="16">
        <v>1301006</v>
      </c>
      <c r="I8863" s="12" t="s">
        <v>13367</v>
      </c>
      <c r="J8863" s="12" t="s">
        <v>13368</v>
      </c>
      <c r="K8863" s="15"/>
      <c r="L8863" s="13" t="s">
        <v>14</v>
      </c>
      <c r="M8863" s="7">
        <v>1</v>
      </c>
      <c r="N8863" s="14"/>
    </row>
    <row r="8864" spans="1:14" ht="63">
      <c r="A8864" s="6">
        <v>8863</v>
      </c>
      <c r="B8864" s="8" t="s">
        <v>13347</v>
      </c>
      <c r="C8864" s="9" t="s">
        <v>13369</v>
      </c>
      <c r="D8864" s="10" t="s">
        <v>13370</v>
      </c>
      <c r="E8864" s="11" t="s">
        <v>13371</v>
      </c>
      <c r="F8864" s="6">
        <v>516223</v>
      </c>
      <c r="G8864" s="6" t="s">
        <v>848</v>
      </c>
      <c r="H8864" s="16">
        <v>6591591.1500000004</v>
      </c>
      <c r="I8864" s="12" t="s">
        <v>13372</v>
      </c>
      <c r="J8864" s="12" t="s">
        <v>13373</v>
      </c>
      <c r="K8864" s="15"/>
      <c r="L8864" s="13" t="s">
        <v>14</v>
      </c>
      <c r="M8864" s="7">
        <v>1</v>
      </c>
      <c r="N8864" s="14"/>
    </row>
    <row r="8865" spans="1:14" ht="31.5">
      <c r="A8865" s="6">
        <v>8864</v>
      </c>
      <c r="B8865" s="8" t="s">
        <v>13347</v>
      </c>
      <c r="C8865" s="9" t="s">
        <v>13374</v>
      </c>
      <c r="D8865" s="10" t="s">
        <v>4034</v>
      </c>
      <c r="E8865" s="11" t="s">
        <v>13375</v>
      </c>
      <c r="F8865" s="6">
        <v>239196</v>
      </c>
      <c r="G8865" s="6" t="s">
        <v>340</v>
      </c>
      <c r="H8865" s="16">
        <v>24049623.16</v>
      </c>
      <c r="I8865" s="12" t="s">
        <v>13376</v>
      </c>
      <c r="J8865" s="12">
        <v>43627</v>
      </c>
      <c r="K8865" s="15">
        <v>14530200</v>
      </c>
      <c r="L8865" s="13" t="s">
        <v>14</v>
      </c>
      <c r="M8865" s="7">
        <v>1</v>
      </c>
      <c r="N8865" s="14"/>
    </row>
    <row r="8866" spans="1:14" ht="31.5">
      <c r="A8866" s="6">
        <v>8865</v>
      </c>
      <c r="B8866" s="8" t="s">
        <v>13347</v>
      </c>
      <c r="C8866" s="9" t="s">
        <v>13377</v>
      </c>
      <c r="D8866" s="10" t="s">
        <v>13378</v>
      </c>
      <c r="E8866" s="11" t="s">
        <v>13379</v>
      </c>
      <c r="F8866" s="6">
        <v>337965</v>
      </c>
      <c r="G8866" s="6" t="s">
        <v>340</v>
      </c>
      <c r="H8866" s="16">
        <v>50954812.979999997</v>
      </c>
      <c r="I8866" s="12">
        <v>43725</v>
      </c>
      <c r="J8866" s="12">
        <v>43903</v>
      </c>
      <c r="K8866" s="15">
        <v>44090400</v>
      </c>
      <c r="L8866" s="13" t="s">
        <v>14</v>
      </c>
      <c r="M8866" s="7">
        <v>0.4</v>
      </c>
      <c r="N8866" s="14"/>
    </row>
    <row r="8867" spans="1:14" ht="31.5">
      <c r="A8867" s="6">
        <v>8866</v>
      </c>
      <c r="B8867" s="8" t="s">
        <v>13347</v>
      </c>
      <c r="C8867" s="9" t="s">
        <v>13377</v>
      </c>
      <c r="D8867" s="10" t="s">
        <v>13378</v>
      </c>
      <c r="E8867" s="11" t="s">
        <v>13379</v>
      </c>
      <c r="F8867" s="6">
        <v>337965</v>
      </c>
      <c r="G8867" s="6" t="s">
        <v>340</v>
      </c>
      <c r="H8867" s="16">
        <v>50954812.979999997</v>
      </c>
      <c r="I8867" s="12">
        <v>43725</v>
      </c>
      <c r="J8867" s="12">
        <v>43903</v>
      </c>
      <c r="K8867" s="15">
        <v>44090400</v>
      </c>
      <c r="L8867" s="13" t="s">
        <v>14</v>
      </c>
      <c r="M8867" s="7">
        <v>0.3</v>
      </c>
      <c r="N8867" s="14"/>
    </row>
    <row r="8868" spans="1:14" ht="31.5">
      <c r="A8868" s="6">
        <v>8867</v>
      </c>
      <c r="B8868" s="8" t="s">
        <v>13347</v>
      </c>
      <c r="C8868" s="9" t="s">
        <v>13377</v>
      </c>
      <c r="D8868" s="10" t="s">
        <v>13378</v>
      </c>
      <c r="E8868" s="11" t="s">
        <v>13379</v>
      </c>
      <c r="F8868" s="6">
        <v>337965</v>
      </c>
      <c r="G8868" s="6" t="s">
        <v>340</v>
      </c>
      <c r="H8868" s="16">
        <v>50954812.979999997</v>
      </c>
      <c r="I8868" s="12">
        <v>43725</v>
      </c>
      <c r="J8868" s="12">
        <v>43903</v>
      </c>
      <c r="K8868" s="15">
        <v>44090400</v>
      </c>
      <c r="L8868" s="13" t="s">
        <v>14</v>
      </c>
      <c r="M8868" s="7">
        <v>0.3</v>
      </c>
      <c r="N8868" s="14"/>
    </row>
    <row r="8869" spans="1:14" ht="63">
      <c r="A8869" s="6">
        <v>8868</v>
      </c>
      <c r="B8869" s="8" t="s">
        <v>13347</v>
      </c>
      <c r="C8869" s="9" t="s">
        <v>13380</v>
      </c>
      <c r="D8869" s="10" t="s">
        <v>13381</v>
      </c>
      <c r="E8869" s="11" t="s">
        <v>13382</v>
      </c>
      <c r="F8869" s="6">
        <v>409559</v>
      </c>
      <c r="G8869" s="6" t="s">
        <v>340</v>
      </c>
      <c r="H8869" s="16">
        <v>59995156.719999999</v>
      </c>
      <c r="I8869" s="12" t="s">
        <v>6130</v>
      </c>
      <c r="J8869" s="12">
        <v>44346</v>
      </c>
      <c r="K8869" s="15">
        <v>8500000</v>
      </c>
      <c r="L8869" s="13" t="s">
        <v>14</v>
      </c>
      <c r="M8869" s="7">
        <v>1</v>
      </c>
      <c r="N8869" s="14"/>
    </row>
    <row r="8870" spans="1:14" ht="78.75">
      <c r="A8870" s="6">
        <v>8869</v>
      </c>
      <c r="B8870" s="8" t="s">
        <v>13347</v>
      </c>
      <c r="C8870" s="9" t="s">
        <v>13383</v>
      </c>
      <c r="D8870" s="10" t="s">
        <v>13384</v>
      </c>
      <c r="E8870" s="11" t="s">
        <v>13385</v>
      </c>
      <c r="F8870" s="6">
        <v>409557</v>
      </c>
      <c r="G8870" s="6" t="s">
        <v>340</v>
      </c>
      <c r="H8870" s="16">
        <v>23200285.91</v>
      </c>
      <c r="I8870" s="12" t="s">
        <v>13386</v>
      </c>
      <c r="J8870" s="12">
        <v>44377</v>
      </c>
      <c r="K8870" s="15">
        <v>18243100</v>
      </c>
      <c r="L8870" s="13" t="s">
        <v>14</v>
      </c>
      <c r="M8870" s="7">
        <v>1</v>
      </c>
      <c r="N8870" s="14"/>
    </row>
    <row r="8871" spans="1:14" ht="78.75">
      <c r="A8871" s="6">
        <v>8870</v>
      </c>
      <c r="B8871" s="8" t="s">
        <v>13347</v>
      </c>
      <c r="C8871" s="9" t="s">
        <v>13387</v>
      </c>
      <c r="D8871" s="10" t="s">
        <v>4081</v>
      </c>
      <c r="E8871" s="11" t="s">
        <v>13388</v>
      </c>
      <c r="F8871" s="6">
        <v>409558</v>
      </c>
      <c r="G8871" s="6" t="s">
        <v>340</v>
      </c>
      <c r="H8871" s="16">
        <v>39598207.829999998</v>
      </c>
      <c r="I8871" s="12" t="s">
        <v>6130</v>
      </c>
      <c r="J8871" s="12">
        <v>44377</v>
      </c>
      <c r="K8871" s="15"/>
      <c r="L8871" s="13" t="s">
        <v>14</v>
      </c>
      <c r="M8871" s="7">
        <v>1</v>
      </c>
      <c r="N8871" s="14"/>
    </row>
    <row r="8872" spans="1:14" ht="78.75">
      <c r="A8872" s="6">
        <v>8871</v>
      </c>
      <c r="B8872" s="8" t="s">
        <v>13347</v>
      </c>
      <c r="C8872" s="9" t="s">
        <v>13389</v>
      </c>
      <c r="D8872" s="10" t="s">
        <v>13390</v>
      </c>
      <c r="E8872" s="11" t="s">
        <v>13391</v>
      </c>
      <c r="F8872" s="6">
        <v>586183</v>
      </c>
      <c r="G8872" s="6" t="s">
        <v>340</v>
      </c>
      <c r="H8872" s="16">
        <v>8096947.8499999996</v>
      </c>
      <c r="I8872" s="12" t="s">
        <v>13392</v>
      </c>
      <c r="J8872" s="12" t="s">
        <v>13393</v>
      </c>
      <c r="K8872" s="15"/>
      <c r="L8872" s="13" t="s">
        <v>14</v>
      </c>
      <c r="M8872" s="7">
        <v>1</v>
      </c>
      <c r="N8872" s="14"/>
    </row>
    <row r="8873" spans="1:14" ht="94.5">
      <c r="A8873" s="6">
        <v>8872</v>
      </c>
      <c r="B8873" s="8" t="s">
        <v>13347</v>
      </c>
      <c r="C8873" s="9" t="s">
        <v>13394</v>
      </c>
      <c r="D8873" s="10" t="s">
        <v>13395</v>
      </c>
      <c r="E8873" s="11" t="s">
        <v>13396</v>
      </c>
      <c r="F8873" s="6">
        <v>590858</v>
      </c>
      <c r="G8873" s="6" t="s">
        <v>340</v>
      </c>
      <c r="H8873" s="16">
        <v>4248470.3</v>
      </c>
      <c r="I8873" s="12" t="s">
        <v>13397</v>
      </c>
      <c r="J8873" s="12" t="s">
        <v>9314</v>
      </c>
      <c r="K8873" s="15"/>
      <c r="L8873" s="13" t="s">
        <v>14</v>
      </c>
      <c r="M8873" s="7">
        <v>1</v>
      </c>
      <c r="N8873" s="14"/>
    </row>
    <row r="8874" spans="1:14" ht="63">
      <c r="A8874" s="6">
        <v>8873</v>
      </c>
      <c r="B8874" s="8" t="s">
        <v>13347</v>
      </c>
      <c r="C8874" s="9" t="s">
        <v>13398</v>
      </c>
      <c r="D8874" s="10" t="s">
        <v>13399</v>
      </c>
      <c r="E8874" s="11" t="s">
        <v>13400</v>
      </c>
      <c r="F8874" s="6">
        <v>86841</v>
      </c>
      <c r="G8874" s="6" t="s">
        <v>6986</v>
      </c>
      <c r="H8874" s="16">
        <v>134893040.09799999</v>
      </c>
      <c r="I8874" s="12">
        <v>42904</v>
      </c>
      <c r="J8874" s="12" t="s">
        <v>13401</v>
      </c>
      <c r="K8874" s="15">
        <v>105752000</v>
      </c>
      <c r="L8874" s="13" t="s">
        <v>70</v>
      </c>
      <c r="M8874" s="7">
        <v>0.51</v>
      </c>
      <c r="N8874" s="14"/>
    </row>
    <row r="8875" spans="1:14" ht="63">
      <c r="A8875" s="6">
        <v>8874</v>
      </c>
      <c r="B8875" s="8" t="s">
        <v>13347</v>
      </c>
      <c r="C8875" s="9" t="s">
        <v>13402</v>
      </c>
      <c r="D8875" s="10" t="s">
        <v>13403</v>
      </c>
      <c r="E8875" s="11" t="s">
        <v>13400</v>
      </c>
      <c r="F8875" s="6">
        <v>86841</v>
      </c>
      <c r="G8875" s="6" t="s">
        <v>6986</v>
      </c>
      <c r="H8875" s="16">
        <v>134893040.09799999</v>
      </c>
      <c r="I8875" s="12">
        <v>42904</v>
      </c>
      <c r="J8875" s="12" t="s">
        <v>13401</v>
      </c>
      <c r="K8875" s="15">
        <v>105752000</v>
      </c>
      <c r="L8875" s="13" t="s">
        <v>70</v>
      </c>
      <c r="M8875" s="7">
        <v>0.49</v>
      </c>
      <c r="N8875" s="14"/>
    </row>
    <row r="8876" spans="1:14" ht="63">
      <c r="A8876" s="6">
        <v>8875</v>
      </c>
      <c r="B8876" s="8" t="s">
        <v>13347</v>
      </c>
      <c r="C8876" s="9" t="s">
        <v>13404</v>
      </c>
      <c r="D8876" s="10" t="s">
        <v>13405</v>
      </c>
      <c r="E8876" s="11" t="s">
        <v>13406</v>
      </c>
      <c r="F8876" s="6">
        <v>324612</v>
      </c>
      <c r="G8876" s="6" t="s">
        <v>6986</v>
      </c>
      <c r="H8876" s="16">
        <v>24149262.956999999</v>
      </c>
      <c r="I8876" s="12" t="s">
        <v>12912</v>
      </c>
      <c r="J8876" s="12" t="s">
        <v>13407</v>
      </c>
      <c r="K8876" s="15">
        <v>22630000</v>
      </c>
      <c r="L8876" s="13" t="s">
        <v>14</v>
      </c>
      <c r="M8876" s="7">
        <v>1</v>
      </c>
      <c r="N8876" s="14"/>
    </row>
    <row r="8877" spans="1:14" ht="63">
      <c r="A8877" s="6">
        <v>8876</v>
      </c>
      <c r="B8877" s="8" t="s">
        <v>13347</v>
      </c>
      <c r="C8877" s="9" t="s">
        <v>13408</v>
      </c>
      <c r="D8877" s="10" t="s">
        <v>13409</v>
      </c>
      <c r="E8877" s="11" t="s">
        <v>13410</v>
      </c>
      <c r="F8877" s="6">
        <v>478231</v>
      </c>
      <c r="G8877" s="6" t="s">
        <v>6986</v>
      </c>
      <c r="H8877" s="16">
        <v>19293721.761999998</v>
      </c>
      <c r="I8877" s="12" t="s">
        <v>1848</v>
      </c>
      <c r="J8877" s="12" t="s">
        <v>13411</v>
      </c>
      <c r="K8877" s="15">
        <v>17025000</v>
      </c>
      <c r="L8877" s="13" t="s">
        <v>14</v>
      </c>
      <c r="M8877" s="7">
        <v>1</v>
      </c>
      <c r="N8877" s="14"/>
    </row>
    <row r="8878" spans="1:14" ht="78.75">
      <c r="A8878" s="6">
        <v>8877</v>
      </c>
      <c r="B8878" s="8" t="s">
        <v>13347</v>
      </c>
      <c r="C8878" s="9" t="s">
        <v>13412</v>
      </c>
      <c r="D8878" s="10" t="s">
        <v>13413</v>
      </c>
      <c r="E8878" s="11" t="s">
        <v>13414</v>
      </c>
      <c r="F8878" s="6">
        <v>549703</v>
      </c>
      <c r="G8878" s="6" t="s">
        <v>6986</v>
      </c>
      <c r="H8878" s="16">
        <v>99884822.054000005</v>
      </c>
      <c r="I8878" s="12" t="s">
        <v>13415</v>
      </c>
      <c r="J8878" s="12" t="s">
        <v>9584</v>
      </c>
      <c r="K8878" s="15"/>
      <c r="L8878" s="13" t="s">
        <v>70</v>
      </c>
      <c r="M8878" s="7">
        <v>0.4</v>
      </c>
      <c r="N8878" s="14"/>
    </row>
    <row r="8879" spans="1:14" ht="78.75">
      <c r="A8879" s="6">
        <v>8878</v>
      </c>
      <c r="B8879" s="8" t="s">
        <v>13347</v>
      </c>
      <c r="C8879" s="9" t="s">
        <v>13412</v>
      </c>
      <c r="D8879" s="10" t="s">
        <v>13413</v>
      </c>
      <c r="E8879" s="11" t="s">
        <v>13414</v>
      </c>
      <c r="F8879" s="6">
        <v>549703</v>
      </c>
      <c r="G8879" s="6" t="s">
        <v>6986</v>
      </c>
      <c r="H8879" s="16">
        <v>99884822.054000005</v>
      </c>
      <c r="I8879" s="12" t="s">
        <v>13415</v>
      </c>
      <c r="J8879" s="12" t="s">
        <v>9584</v>
      </c>
      <c r="K8879" s="15"/>
      <c r="L8879" s="13" t="s">
        <v>70</v>
      </c>
      <c r="M8879" s="7">
        <v>0.35</v>
      </c>
      <c r="N8879" s="14"/>
    </row>
    <row r="8880" spans="1:14" ht="78.75">
      <c r="A8880" s="6">
        <v>8879</v>
      </c>
      <c r="B8880" s="8" t="s">
        <v>13347</v>
      </c>
      <c r="C8880" s="9" t="s">
        <v>13412</v>
      </c>
      <c r="D8880" s="10" t="s">
        <v>13413</v>
      </c>
      <c r="E8880" s="11" t="s">
        <v>13414</v>
      </c>
      <c r="F8880" s="6">
        <v>549703</v>
      </c>
      <c r="G8880" s="6" t="s">
        <v>6986</v>
      </c>
      <c r="H8880" s="16">
        <v>99884822.054000005</v>
      </c>
      <c r="I8880" s="12" t="s">
        <v>13415</v>
      </c>
      <c r="J8880" s="12" t="s">
        <v>9584</v>
      </c>
      <c r="K8880" s="15"/>
      <c r="L8880" s="13" t="s">
        <v>70</v>
      </c>
      <c r="M8880" s="7">
        <v>0.25</v>
      </c>
      <c r="N8880" s="14"/>
    </row>
    <row r="8881" spans="1:14" ht="87.75">
      <c r="A8881" s="6">
        <v>8880</v>
      </c>
      <c r="B8881" s="8" t="s">
        <v>13347</v>
      </c>
      <c r="C8881" s="9" t="s">
        <v>13416</v>
      </c>
      <c r="D8881" s="10" t="s">
        <v>13417</v>
      </c>
      <c r="E8881" s="11" t="s">
        <v>13418</v>
      </c>
      <c r="F8881" s="6">
        <v>586618</v>
      </c>
      <c r="G8881" s="6" t="s">
        <v>6986</v>
      </c>
      <c r="H8881" s="16">
        <v>26910568.587000001</v>
      </c>
      <c r="I8881" s="12" t="s">
        <v>13419</v>
      </c>
      <c r="J8881" s="12" t="s">
        <v>13420</v>
      </c>
      <c r="K8881" s="15"/>
      <c r="L8881" s="13" t="s">
        <v>14</v>
      </c>
      <c r="M8881" s="7">
        <v>1</v>
      </c>
      <c r="N8881" s="14"/>
    </row>
    <row r="8882" spans="1:14" ht="94.5">
      <c r="A8882" s="6">
        <v>8881</v>
      </c>
      <c r="B8882" s="8" t="s">
        <v>13347</v>
      </c>
      <c r="C8882" s="9" t="s">
        <v>13421</v>
      </c>
      <c r="D8882" s="10" t="s">
        <v>13381</v>
      </c>
      <c r="E8882" s="11" t="s">
        <v>13422</v>
      </c>
      <c r="F8882" s="6">
        <v>588531</v>
      </c>
      <c r="G8882" s="6" t="s">
        <v>6986</v>
      </c>
      <c r="H8882" s="16">
        <v>29258153.813000001</v>
      </c>
      <c r="I8882" s="12" t="s">
        <v>13423</v>
      </c>
      <c r="J8882" s="12" t="s">
        <v>13424</v>
      </c>
      <c r="K8882" s="15"/>
      <c r="L8882" s="13" t="s">
        <v>14</v>
      </c>
      <c r="M8882" s="7">
        <v>1</v>
      </c>
      <c r="N8882" s="14"/>
    </row>
    <row r="8883" spans="1:14" ht="94.5">
      <c r="A8883" s="6">
        <v>8882</v>
      </c>
      <c r="B8883" s="8" t="s">
        <v>13347</v>
      </c>
      <c r="C8883" s="9" t="s">
        <v>13425</v>
      </c>
      <c r="D8883" s="10" t="s">
        <v>13426</v>
      </c>
      <c r="E8883" s="11" t="s">
        <v>13427</v>
      </c>
      <c r="F8883" s="6">
        <v>197252</v>
      </c>
      <c r="G8883" s="6" t="s">
        <v>4112</v>
      </c>
      <c r="H8883" s="16">
        <v>10943007</v>
      </c>
      <c r="I8883" s="12" t="s">
        <v>13428</v>
      </c>
      <c r="J8883" s="12" t="s">
        <v>13429</v>
      </c>
      <c r="K8883" s="15">
        <v>5645000</v>
      </c>
      <c r="L8883" s="13" t="s">
        <v>14</v>
      </c>
      <c r="M8883" s="7">
        <v>1</v>
      </c>
      <c r="N8883" s="14"/>
    </row>
    <row r="8884" spans="1:14" ht="78.75">
      <c r="A8884" s="6">
        <v>8883</v>
      </c>
      <c r="B8884" s="8" t="s">
        <v>13347</v>
      </c>
      <c r="C8884" s="9" t="s">
        <v>13352</v>
      </c>
      <c r="D8884" s="10" t="s">
        <v>13355</v>
      </c>
      <c r="E8884" s="11" t="s">
        <v>13430</v>
      </c>
      <c r="F8884" s="6">
        <v>208901</v>
      </c>
      <c r="G8884" s="6" t="s">
        <v>4112</v>
      </c>
      <c r="H8884" s="16">
        <v>10292138.5</v>
      </c>
      <c r="I8884" s="12">
        <v>43352</v>
      </c>
      <c r="J8884" s="12" t="s">
        <v>13431</v>
      </c>
      <c r="K8884" s="15"/>
      <c r="L8884" s="13" t="s">
        <v>14</v>
      </c>
      <c r="M8884" s="7">
        <v>1</v>
      </c>
      <c r="N8884" s="14"/>
    </row>
    <row r="8885" spans="1:14" ht="78.75">
      <c r="A8885" s="6">
        <v>8884</v>
      </c>
      <c r="B8885" s="8" t="s">
        <v>13347</v>
      </c>
      <c r="C8885" s="9" t="s">
        <v>13425</v>
      </c>
      <c r="D8885" s="10" t="s">
        <v>13426</v>
      </c>
      <c r="E8885" s="11" t="s">
        <v>13432</v>
      </c>
      <c r="F8885" s="6">
        <v>214899</v>
      </c>
      <c r="G8885" s="6" t="s">
        <v>4112</v>
      </c>
      <c r="H8885" s="16">
        <v>7116114.6500000004</v>
      </c>
      <c r="I8885" s="12" t="s">
        <v>13433</v>
      </c>
      <c r="J8885" s="12" t="s">
        <v>13434</v>
      </c>
      <c r="K8885" s="15">
        <v>1938200</v>
      </c>
      <c r="L8885" s="13" t="s">
        <v>14</v>
      </c>
      <c r="M8885" s="7">
        <v>1</v>
      </c>
      <c r="N8885" s="14"/>
    </row>
    <row r="8886" spans="1:14" ht="94.5">
      <c r="A8886" s="6">
        <v>8885</v>
      </c>
      <c r="B8886" s="8" t="s">
        <v>13347</v>
      </c>
      <c r="C8886" s="9" t="s">
        <v>13435</v>
      </c>
      <c r="D8886" s="10" t="s">
        <v>13436</v>
      </c>
      <c r="E8886" s="11" t="s">
        <v>13437</v>
      </c>
      <c r="F8886" s="6">
        <v>282167</v>
      </c>
      <c r="G8886" s="6" t="s">
        <v>4112</v>
      </c>
      <c r="H8886" s="16">
        <v>8836965.5</v>
      </c>
      <c r="I8886" s="12" t="s">
        <v>13438</v>
      </c>
      <c r="J8886" s="12" t="s">
        <v>13439</v>
      </c>
      <c r="K8886" s="15">
        <v>5953500</v>
      </c>
      <c r="L8886" s="13" t="s">
        <v>14</v>
      </c>
      <c r="M8886" s="7">
        <v>1</v>
      </c>
      <c r="N8886" s="14"/>
    </row>
    <row r="8887" spans="1:14" ht="78.75">
      <c r="A8887" s="6">
        <v>8886</v>
      </c>
      <c r="B8887" s="8" t="s">
        <v>13347</v>
      </c>
      <c r="C8887" s="9" t="s">
        <v>13440</v>
      </c>
      <c r="D8887" s="10" t="s">
        <v>3988</v>
      </c>
      <c r="E8887" s="11" t="s">
        <v>13441</v>
      </c>
      <c r="F8887" s="6">
        <v>196195</v>
      </c>
      <c r="G8887" s="6" t="s">
        <v>4112</v>
      </c>
      <c r="H8887" s="16">
        <v>21635985</v>
      </c>
      <c r="I8887" s="12">
        <v>43228</v>
      </c>
      <c r="J8887" s="12" t="s">
        <v>13442</v>
      </c>
      <c r="K8887" s="15">
        <v>17495500</v>
      </c>
      <c r="L8887" s="13" t="s">
        <v>14</v>
      </c>
      <c r="M8887" s="7">
        <v>1</v>
      </c>
      <c r="N8887" s="14"/>
    </row>
    <row r="8888" spans="1:14" ht="189">
      <c r="A8888" s="6">
        <v>8887</v>
      </c>
      <c r="B8888" s="8" t="s">
        <v>13347</v>
      </c>
      <c r="C8888" s="9" t="s">
        <v>13425</v>
      </c>
      <c r="D8888" s="10" t="s">
        <v>13426</v>
      </c>
      <c r="E8888" s="11" t="s">
        <v>13443</v>
      </c>
      <c r="F8888" s="6">
        <v>245510</v>
      </c>
      <c r="G8888" s="6" t="s">
        <v>4112</v>
      </c>
      <c r="H8888" s="16">
        <v>15961744</v>
      </c>
      <c r="I8888" s="12">
        <v>43771</v>
      </c>
      <c r="J8888" s="12" t="s">
        <v>13444</v>
      </c>
      <c r="K8888" s="15"/>
      <c r="L8888" s="13" t="s">
        <v>14</v>
      </c>
      <c r="M8888" s="7">
        <v>1</v>
      </c>
      <c r="N8888" s="14"/>
    </row>
    <row r="8889" spans="1:14" ht="157.5">
      <c r="A8889" s="6">
        <v>8888</v>
      </c>
      <c r="B8889" s="8" t="s">
        <v>13347</v>
      </c>
      <c r="C8889" s="9" t="s">
        <v>13445</v>
      </c>
      <c r="D8889" s="10" t="s">
        <v>13446</v>
      </c>
      <c r="E8889" s="11" t="s">
        <v>13447</v>
      </c>
      <c r="F8889" s="6">
        <v>316090</v>
      </c>
      <c r="G8889" s="6" t="s">
        <v>4112</v>
      </c>
      <c r="H8889" s="16">
        <v>27252028.136</v>
      </c>
      <c r="I8889" s="12">
        <v>43705</v>
      </c>
      <c r="J8889" s="12">
        <v>44079</v>
      </c>
      <c r="K8889" s="15">
        <v>9687700</v>
      </c>
      <c r="L8889" s="13" t="s">
        <v>14</v>
      </c>
      <c r="M8889" s="7">
        <v>1</v>
      </c>
      <c r="N8889" s="14"/>
    </row>
    <row r="8890" spans="1:14" ht="94.5">
      <c r="A8890" s="6">
        <v>8889</v>
      </c>
      <c r="B8890" s="8" t="s">
        <v>13347</v>
      </c>
      <c r="C8890" s="9" t="s">
        <v>13445</v>
      </c>
      <c r="D8890" s="10" t="s">
        <v>13448</v>
      </c>
      <c r="E8890" s="11" t="s">
        <v>13449</v>
      </c>
      <c r="F8890" s="6">
        <v>235128</v>
      </c>
      <c r="G8890" s="6" t="s">
        <v>4112</v>
      </c>
      <c r="H8890" s="16">
        <v>14173292</v>
      </c>
      <c r="I8890" s="12">
        <v>43801</v>
      </c>
      <c r="J8890" s="12" t="s">
        <v>13450</v>
      </c>
      <c r="K8890" s="15">
        <v>5351600</v>
      </c>
      <c r="L8890" s="13" t="s">
        <v>14</v>
      </c>
      <c r="M8890" s="7">
        <v>1</v>
      </c>
      <c r="N8890" s="14"/>
    </row>
    <row r="8891" spans="1:14" ht="189">
      <c r="A8891" s="6">
        <v>8890</v>
      </c>
      <c r="B8891" s="8" t="s">
        <v>13347</v>
      </c>
      <c r="C8891" s="9" t="s">
        <v>13451</v>
      </c>
      <c r="D8891" s="10" t="s">
        <v>13452</v>
      </c>
      <c r="E8891" s="11" t="s">
        <v>13453</v>
      </c>
      <c r="F8891" s="6">
        <v>251157</v>
      </c>
      <c r="G8891" s="6" t="s">
        <v>4112</v>
      </c>
      <c r="H8891" s="16">
        <v>9694852</v>
      </c>
      <c r="I8891" s="12" t="s">
        <v>13454</v>
      </c>
      <c r="J8891" s="12" t="s">
        <v>13455</v>
      </c>
      <c r="K8891" s="15">
        <v>5379400</v>
      </c>
      <c r="L8891" s="13" t="s">
        <v>14</v>
      </c>
      <c r="M8891" s="7">
        <v>1</v>
      </c>
      <c r="N8891" s="14"/>
    </row>
    <row r="8892" spans="1:14" ht="110.25">
      <c r="A8892" s="6">
        <v>8891</v>
      </c>
      <c r="B8892" s="8" t="s">
        <v>13347</v>
      </c>
      <c r="C8892" s="9" t="s">
        <v>13456</v>
      </c>
      <c r="D8892" s="10" t="s">
        <v>13457</v>
      </c>
      <c r="E8892" s="11" t="s">
        <v>13458</v>
      </c>
      <c r="F8892" s="6">
        <v>231159</v>
      </c>
      <c r="G8892" s="6" t="s">
        <v>4112</v>
      </c>
      <c r="H8892" s="16">
        <v>15494775</v>
      </c>
      <c r="I8892" s="12">
        <v>43514</v>
      </c>
      <c r="J8892" s="12" t="s">
        <v>13459</v>
      </c>
      <c r="K8892" s="15">
        <v>14174500</v>
      </c>
      <c r="L8892" s="13" t="s">
        <v>14</v>
      </c>
      <c r="M8892" s="7">
        <v>1</v>
      </c>
      <c r="N8892" s="14"/>
    </row>
    <row r="8893" spans="1:14" ht="126">
      <c r="A8893" s="6">
        <v>8892</v>
      </c>
      <c r="B8893" s="8" t="s">
        <v>13347</v>
      </c>
      <c r="C8893" s="9" t="s">
        <v>13460</v>
      </c>
      <c r="D8893" s="10" t="s">
        <v>13461</v>
      </c>
      <c r="E8893" s="11" t="s">
        <v>13462</v>
      </c>
      <c r="F8893" s="6">
        <v>435834</v>
      </c>
      <c r="G8893" s="6" t="s">
        <v>4112</v>
      </c>
      <c r="H8893" s="16">
        <v>9541990</v>
      </c>
      <c r="I8893" s="12">
        <v>44025</v>
      </c>
      <c r="J8893" s="12">
        <v>44391</v>
      </c>
      <c r="K8893" s="15"/>
      <c r="L8893" s="13" t="s">
        <v>14</v>
      </c>
      <c r="M8893" s="7">
        <v>1</v>
      </c>
      <c r="N8893" s="14"/>
    </row>
    <row r="8894" spans="1:14" ht="94.5">
      <c r="A8894" s="6">
        <v>8893</v>
      </c>
      <c r="B8894" s="8" t="s">
        <v>13347</v>
      </c>
      <c r="C8894" s="9" t="s">
        <v>13463</v>
      </c>
      <c r="D8894" s="10" t="s">
        <v>13464</v>
      </c>
      <c r="E8894" s="11" t="s">
        <v>13465</v>
      </c>
      <c r="F8894" s="6">
        <v>288319</v>
      </c>
      <c r="G8894" s="6" t="s">
        <v>4112</v>
      </c>
      <c r="H8894" s="16">
        <v>39997169.039999999</v>
      </c>
      <c r="I8894" s="12">
        <v>43654</v>
      </c>
      <c r="J8894" s="12">
        <v>44135</v>
      </c>
      <c r="K8894" s="15">
        <v>12162900</v>
      </c>
      <c r="L8894" s="13" t="s">
        <v>14</v>
      </c>
      <c r="M8894" s="7">
        <v>1</v>
      </c>
      <c r="N8894" s="14"/>
    </row>
    <row r="8895" spans="1:14" ht="126">
      <c r="A8895" s="6">
        <v>8894</v>
      </c>
      <c r="B8895" s="8" t="s">
        <v>13347</v>
      </c>
      <c r="C8895" s="9" t="s">
        <v>13466</v>
      </c>
      <c r="D8895" s="10" t="s">
        <v>13467</v>
      </c>
      <c r="E8895" s="11" t="s">
        <v>13468</v>
      </c>
      <c r="F8895" s="6">
        <v>292274</v>
      </c>
      <c r="G8895" s="6" t="s">
        <v>4112</v>
      </c>
      <c r="H8895" s="16">
        <v>8919046.5</v>
      </c>
      <c r="I8895" s="12">
        <v>43585</v>
      </c>
      <c r="J8895" s="12" t="s">
        <v>13469</v>
      </c>
      <c r="K8895" s="15">
        <v>2862900</v>
      </c>
      <c r="L8895" s="13" t="s">
        <v>14</v>
      </c>
      <c r="M8895" s="7">
        <v>1</v>
      </c>
      <c r="N8895" s="14"/>
    </row>
    <row r="8896" spans="1:14" ht="204.75">
      <c r="A8896" s="6">
        <v>8895</v>
      </c>
      <c r="B8896" s="8" t="s">
        <v>13347</v>
      </c>
      <c r="C8896" s="9" t="s">
        <v>13445</v>
      </c>
      <c r="D8896" s="10" t="s">
        <v>13446</v>
      </c>
      <c r="E8896" s="11" t="s">
        <v>13470</v>
      </c>
      <c r="F8896" s="6">
        <v>305549</v>
      </c>
      <c r="G8896" s="6" t="s">
        <v>4112</v>
      </c>
      <c r="H8896" s="16">
        <v>22046606.438000001</v>
      </c>
      <c r="I8896" s="12">
        <v>43668</v>
      </c>
      <c r="J8896" s="12">
        <v>44134</v>
      </c>
      <c r="K8896" s="15">
        <v>13307200</v>
      </c>
      <c r="L8896" s="13" t="s">
        <v>14</v>
      </c>
      <c r="M8896" s="7">
        <v>1</v>
      </c>
      <c r="N8896" s="14"/>
    </row>
    <row r="8897" spans="1:14" ht="78.75">
      <c r="A8897" s="6">
        <v>8896</v>
      </c>
      <c r="B8897" s="8" t="s">
        <v>13347</v>
      </c>
      <c r="C8897" s="9" t="s">
        <v>13471</v>
      </c>
      <c r="D8897" s="10" t="s">
        <v>13472</v>
      </c>
      <c r="E8897" s="11" t="s">
        <v>13473</v>
      </c>
      <c r="F8897" s="6">
        <v>305550</v>
      </c>
      <c r="G8897" s="6" t="s">
        <v>4112</v>
      </c>
      <c r="H8897" s="16">
        <v>6693657.6600000001</v>
      </c>
      <c r="I8897" s="12">
        <v>43674</v>
      </c>
      <c r="J8897" s="12">
        <v>43957</v>
      </c>
      <c r="K8897" s="15">
        <v>1991300</v>
      </c>
      <c r="L8897" s="13" t="s">
        <v>14</v>
      </c>
      <c r="M8897" s="7">
        <v>1</v>
      </c>
      <c r="N8897" s="14"/>
    </row>
    <row r="8898" spans="1:14" ht="94.5">
      <c r="A8898" s="6">
        <v>8897</v>
      </c>
      <c r="B8898" s="8" t="s">
        <v>13347</v>
      </c>
      <c r="C8898" s="9" t="s">
        <v>13474</v>
      </c>
      <c r="D8898" s="10" t="s">
        <v>13475</v>
      </c>
      <c r="E8898" s="11" t="s">
        <v>13476</v>
      </c>
      <c r="F8898" s="6">
        <v>324613</v>
      </c>
      <c r="G8898" s="6" t="s">
        <v>4112</v>
      </c>
      <c r="H8898" s="16">
        <v>19144133.794</v>
      </c>
      <c r="I8898" s="12">
        <v>43732</v>
      </c>
      <c r="J8898" s="12">
        <v>44137</v>
      </c>
      <c r="K8898" s="15">
        <v>2527500</v>
      </c>
      <c r="L8898" s="13" t="s">
        <v>70</v>
      </c>
      <c r="M8898" s="7">
        <v>0.75</v>
      </c>
      <c r="N8898" s="14"/>
    </row>
    <row r="8899" spans="1:14" ht="94.5">
      <c r="A8899" s="6">
        <v>8898</v>
      </c>
      <c r="B8899" s="8" t="s">
        <v>13347</v>
      </c>
      <c r="C8899" s="9" t="s">
        <v>13474</v>
      </c>
      <c r="D8899" s="10" t="s">
        <v>13477</v>
      </c>
      <c r="E8899" s="11" t="s">
        <v>13476</v>
      </c>
      <c r="F8899" s="6"/>
      <c r="G8899" s="6"/>
      <c r="H8899" s="16"/>
      <c r="I8899" s="12"/>
      <c r="J8899" s="12"/>
      <c r="K8899" s="15">
        <v>2527500</v>
      </c>
      <c r="L8899" s="13"/>
      <c r="M8899" s="7">
        <v>0.25</v>
      </c>
      <c r="N8899" s="14"/>
    </row>
    <row r="8900" spans="1:14" ht="78.75">
      <c r="A8900" s="6">
        <v>8899</v>
      </c>
      <c r="B8900" s="8" t="s">
        <v>13347</v>
      </c>
      <c r="C8900" s="9" t="s">
        <v>13478</v>
      </c>
      <c r="D8900" s="10" t="s">
        <v>4968</v>
      </c>
      <c r="E8900" s="11" t="s">
        <v>13479</v>
      </c>
      <c r="F8900" s="6">
        <v>324615</v>
      </c>
      <c r="G8900" s="6" t="s">
        <v>4112</v>
      </c>
      <c r="H8900" s="16">
        <v>7519969.1500000004</v>
      </c>
      <c r="I8900" s="12">
        <v>43681</v>
      </c>
      <c r="J8900" s="12">
        <v>43874</v>
      </c>
      <c r="K8900" s="15"/>
      <c r="L8900" s="13" t="s">
        <v>14</v>
      </c>
      <c r="M8900" s="7">
        <v>1</v>
      </c>
      <c r="N8900" s="14"/>
    </row>
    <row r="8901" spans="1:14" ht="78.75">
      <c r="A8901" s="6">
        <v>8900</v>
      </c>
      <c r="B8901" s="8" t="s">
        <v>13347</v>
      </c>
      <c r="C8901" s="9" t="s">
        <v>13451</v>
      </c>
      <c r="D8901" s="10" t="s">
        <v>13452</v>
      </c>
      <c r="E8901" s="11" t="s">
        <v>13480</v>
      </c>
      <c r="F8901" s="6">
        <v>346542</v>
      </c>
      <c r="G8901" s="6" t="s">
        <v>4112</v>
      </c>
      <c r="H8901" s="16">
        <v>10712778.637</v>
      </c>
      <c r="I8901" s="12">
        <v>43801</v>
      </c>
      <c r="J8901" s="12">
        <v>44176</v>
      </c>
      <c r="K8901" s="15">
        <v>3367700</v>
      </c>
      <c r="L8901" s="13" t="s">
        <v>14</v>
      </c>
      <c r="M8901" s="7">
        <v>1</v>
      </c>
      <c r="N8901" s="14"/>
    </row>
    <row r="8902" spans="1:14" ht="78.75">
      <c r="A8902" s="6">
        <v>8901</v>
      </c>
      <c r="B8902" s="8" t="s">
        <v>13347</v>
      </c>
      <c r="C8902" s="9" t="s">
        <v>13481</v>
      </c>
      <c r="D8902" s="10" t="s">
        <v>13464</v>
      </c>
      <c r="E8902" s="11" t="s">
        <v>13482</v>
      </c>
      <c r="F8902" s="6">
        <v>369593</v>
      </c>
      <c r="G8902" s="6" t="s">
        <v>4112</v>
      </c>
      <c r="H8902" s="16">
        <v>31857317.811000001</v>
      </c>
      <c r="I8902" s="12">
        <v>43895</v>
      </c>
      <c r="J8902" s="12">
        <v>44360</v>
      </c>
      <c r="K8902" s="15">
        <v>14112500</v>
      </c>
      <c r="L8902" s="13" t="s">
        <v>14</v>
      </c>
      <c r="M8902" s="7">
        <v>1</v>
      </c>
      <c r="N8902" s="14"/>
    </row>
    <row r="8903" spans="1:14" ht="94.5">
      <c r="A8903" s="6">
        <v>8902</v>
      </c>
      <c r="B8903" s="8" t="s">
        <v>13347</v>
      </c>
      <c r="C8903" s="9" t="s">
        <v>13483</v>
      </c>
      <c r="D8903" s="10" t="s">
        <v>13484</v>
      </c>
      <c r="E8903" s="11" t="s">
        <v>13485</v>
      </c>
      <c r="F8903" s="6">
        <v>369595</v>
      </c>
      <c r="G8903" s="6" t="s">
        <v>4112</v>
      </c>
      <c r="H8903" s="16">
        <v>8913895.7899999991</v>
      </c>
      <c r="I8903" s="12">
        <v>43863</v>
      </c>
      <c r="J8903" s="12">
        <v>44237</v>
      </c>
      <c r="K8903" s="15">
        <v>5826600</v>
      </c>
      <c r="L8903" s="13" t="s">
        <v>14</v>
      </c>
      <c r="M8903" s="7">
        <v>1</v>
      </c>
      <c r="N8903" s="14"/>
    </row>
    <row r="8904" spans="1:14" ht="110.25">
      <c r="A8904" s="6">
        <v>8903</v>
      </c>
      <c r="B8904" s="8" t="s">
        <v>13347</v>
      </c>
      <c r="C8904" s="9" t="s">
        <v>13486</v>
      </c>
      <c r="D8904" s="10" t="s">
        <v>13487</v>
      </c>
      <c r="E8904" s="11" t="s">
        <v>13488</v>
      </c>
      <c r="F8904" s="6">
        <v>435835</v>
      </c>
      <c r="G8904" s="6" t="s">
        <v>4112</v>
      </c>
      <c r="H8904" s="16">
        <v>7327527</v>
      </c>
      <c r="I8904" s="12">
        <v>44025</v>
      </c>
      <c r="J8904" s="12">
        <v>44391</v>
      </c>
      <c r="K8904" s="15"/>
      <c r="L8904" s="13" t="s">
        <v>14</v>
      </c>
      <c r="M8904" s="7">
        <v>1</v>
      </c>
      <c r="N8904" s="14"/>
    </row>
    <row r="8905" spans="1:14" ht="63">
      <c r="A8905" s="6">
        <v>8904</v>
      </c>
      <c r="B8905" s="8" t="s">
        <v>13347</v>
      </c>
      <c r="C8905" s="9" t="s">
        <v>13489</v>
      </c>
      <c r="D8905" s="10" t="s">
        <v>13490</v>
      </c>
      <c r="E8905" s="11" t="s">
        <v>13491</v>
      </c>
      <c r="F8905" s="6">
        <v>369597</v>
      </c>
      <c r="G8905" s="6" t="s">
        <v>4112</v>
      </c>
      <c r="H8905" s="16">
        <v>11437747.6</v>
      </c>
      <c r="I8905" s="12">
        <v>43892</v>
      </c>
      <c r="J8905" s="12">
        <v>44265</v>
      </c>
      <c r="K8905" s="15">
        <v>2800000</v>
      </c>
      <c r="L8905" s="13" t="s">
        <v>14</v>
      </c>
      <c r="M8905" s="7">
        <v>1</v>
      </c>
      <c r="N8905" s="14"/>
    </row>
    <row r="8906" spans="1:14" ht="94.5">
      <c r="A8906" s="6">
        <v>8905</v>
      </c>
      <c r="B8906" s="8" t="s">
        <v>13347</v>
      </c>
      <c r="C8906" s="9" t="s">
        <v>13492</v>
      </c>
      <c r="D8906" s="10" t="s">
        <v>13493</v>
      </c>
      <c r="E8906" s="11" t="s">
        <v>13494</v>
      </c>
      <c r="F8906" s="6">
        <v>369599</v>
      </c>
      <c r="G8906" s="6" t="s">
        <v>4112</v>
      </c>
      <c r="H8906" s="16">
        <v>12165073.949999999</v>
      </c>
      <c r="I8906" s="12">
        <v>43872</v>
      </c>
      <c r="J8906" s="12">
        <v>44246</v>
      </c>
      <c r="K8906" s="15">
        <v>10479700</v>
      </c>
      <c r="L8906" s="13" t="s">
        <v>14</v>
      </c>
      <c r="M8906" s="7">
        <v>1</v>
      </c>
      <c r="N8906" s="14"/>
    </row>
    <row r="8907" spans="1:14" ht="94.5">
      <c r="A8907" s="6">
        <v>8906</v>
      </c>
      <c r="B8907" s="8" t="s">
        <v>13347</v>
      </c>
      <c r="C8907" s="9" t="s">
        <v>13495</v>
      </c>
      <c r="D8907" s="10" t="s">
        <v>13496</v>
      </c>
      <c r="E8907" s="11" t="s">
        <v>13497</v>
      </c>
      <c r="F8907" s="6">
        <v>369600</v>
      </c>
      <c r="G8907" s="6" t="s">
        <v>4112</v>
      </c>
      <c r="H8907" s="16">
        <v>6717521.4400000004</v>
      </c>
      <c r="I8907" s="12">
        <v>43870</v>
      </c>
      <c r="J8907" s="12">
        <v>44244</v>
      </c>
      <c r="K8907" s="15">
        <v>6617100</v>
      </c>
      <c r="L8907" s="13" t="s">
        <v>14</v>
      </c>
      <c r="M8907" s="7">
        <v>1</v>
      </c>
      <c r="N8907" s="14"/>
    </row>
    <row r="8908" spans="1:14" ht="78.75">
      <c r="A8908" s="6">
        <v>8907</v>
      </c>
      <c r="B8908" s="8" t="s">
        <v>13347</v>
      </c>
      <c r="C8908" s="9" t="s">
        <v>13498</v>
      </c>
      <c r="D8908" s="10" t="s">
        <v>4011</v>
      </c>
      <c r="E8908" s="11" t="s">
        <v>13499</v>
      </c>
      <c r="F8908" s="6">
        <v>369602</v>
      </c>
      <c r="G8908" s="6" t="s">
        <v>4112</v>
      </c>
      <c r="H8908" s="16">
        <v>24733031.300000001</v>
      </c>
      <c r="I8908" s="12">
        <v>43892</v>
      </c>
      <c r="J8908" s="12">
        <v>44265</v>
      </c>
      <c r="K8908" s="15">
        <v>7776000</v>
      </c>
      <c r="L8908" s="13" t="s">
        <v>14</v>
      </c>
      <c r="M8908" s="7">
        <v>1</v>
      </c>
      <c r="N8908" s="14"/>
    </row>
    <row r="8909" spans="1:14" ht="94.5">
      <c r="A8909" s="6">
        <v>8908</v>
      </c>
      <c r="B8909" s="8" t="s">
        <v>13347</v>
      </c>
      <c r="C8909" s="9" t="s">
        <v>13500</v>
      </c>
      <c r="D8909" s="10" t="s">
        <v>13501</v>
      </c>
      <c r="E8909" s="11" t="s">
        <v>13502</v>
      </c>
      <c r="F8909" s="6">
        <v>383754</v>
      </c>
      <c r="G8909" s="6" t="s">
        <v>4112</v>
      </c>
      <c r="H8909" s="16">
        <v>17527457.420000002</v>
      </c>
      <c r="I8909" s="12" t="s">
        <v>13503</v>
      </c>
      <c r="J8909" s="12" t="s">
        <v>1187</v>
      </c>
      <c r="K8909" s="15">
        <v>5897600</v>
      </c>
      <c r="L8909" s="13" t="s">
        <v>14</v>
      </c>
      <c r="M8909" s="7">
        <v>1</v>
      </c>
      <c r="N8909" s="14"/>
    </row>
    <row r="8910" spans="1:14" ht="126">
      <c r="A8910" s="6">
        <v>8909</v>
      </c>
      <c r="B8910" s="8" t="s">
        <v>13347</v>
      </c>
      <c r="C8910" s="9" t="s">
        <v>13504</v>
      </c>
      <c r="D8910" s="10" t="s">
        <v>13505</v>
      </c>
      <c r="E8910" s="11" t="s">
        <v>13506</v>
      </c>
      <c r="F8910" s="6">
        <v>383755</v>
      </c>
      <c r="G8910" s="6" t="s">
        <v>4112</v>
      </c>
      <c r="H8910" s="16">
        <v>6544717.2000000002</v>
      </c>
      <c r="I8910" s="12">
        <v>43888</v>
      </c>
      <c r="J8910" s="12">
        <v>44261</v>
      </c>
      <c r="K8910" s="15">
        <v>5998100</v>
      </c>
      <c r="L8910" s="13" t="s">
        <v>14</v>
      </c>
      <c r="M8910" s="7">
        <v>1</v>
      </c>
      <c r="N8910" s="14"/>
    </row>
    <row r="8911" spans="1:14" ht="94.5">
      <c r="A8911" s="6">
        <v>8910</v>
      </c>
      <c r="B8911" s="8" t="s">
        <v>13347</v>
      </c>
      <c r="C8911" s="9" t="s">
        <v>13507</v>
      </c>
      <c r="D8911" s="10" t="s">
        <v>13508</v>
      </c>
      <c r="E8911" s="11" t="s">
        <v>13509</v>
      </c>
      <c r="F8911" s="6">
        <v>396807</v>
      </c>
      <c r="G8911" s="6" t="s">
        <v>4112</v>
      </c>
      <c r="H8911" s="16">
        <v>9086830</v>
      </c>
      <c r="I8911" s="12">
        <v>43894</v>
      </c>
      <c r="J8911" s="12">
        <v>44267</v>
      </c>
      <c r="K8911" s="15">
        <v>5511800</v>
      </c>
      <c r="L8911" s="13" t="s">
        <v>14</v>
      </c>
      <c r="M8911" s="7">
        <v>1</v>
      </c>
      <c r="N8911" s="14"/>
    </row>
    <row r="8912" spans="1:14" ht="94.5">
      <c r="A8912" s="6">
        <v>8911</v>
      </c>
      <c r="B8912" s="8" t="s">
        <v>13347</v>
      </c>
      <c r="C8912" s="9" t="s">
        <v>13510</v>
      </c>
      <c r="D8912" s="10" t="s">
        <v>13511</v>
      </c>
      <c r="E8912" s="11" t="s">
        <v>13512</v>
      </c>
      <c r="F8912" s="6">
        <v>396808</v>
      </c>
      <c r="G8912" s="6" t="s">
        <v>4112</v>
      </c>
      <c r="H8912" s="16">
        <v>9741031</v>
      </c>
      <c r="I8912" s="12">
        <v>43902</v>
      </c>
      <c r="J8912" s="12">
        <v>44275</v>
      </c>
      <c r="K8912" s="15">
        <v>3777800</v>
      </c>
      <c r="L8912" s="13" t="s">
        <v>14</v>
      </c>
      <c r="M8912" s="7">
        <v>1</v>
      </c>
      <c r="N8912" s="14"/>
    </row>
    <row r="8913" spans="1:14" ht="78.75">
      <c r="A8913" s="6">
        <v>8912</v>
      </c>
      <c r="B8913" s="8" t="s">
        <v>13347</v>
      </c>
      <c r="C8913" s="9" t="s">
        <v>13513</v>
      </c>
      <c r="D8913" s="10" t="s">
        <v>13355</v>
      </c>
      <c r="E8913" s="11" t="s">
        <v>13514</v>
      </c>
      <c r="F8913" s="6">
        <v>409560</v>
      </c>
      <c r="G8913" s="6" t="s">
        <v>4112</v>
      </c>
      <c r="H8913" s="16">
        <v>8233607.25</v>
      </c>
      <c r="I8913" s="12">
        <v>43933</v>
      </c>
      <c r="J8913" s="12">
        <v>44307</v>
      </c>
      <c r="K8913" s="15"/>
      <c r="L8913" s="13" t="s">
        <v>14</v>
      </c>
      <c r="M8913" s="7">
        <v>1</v>
      </c>
      <c r="N8913" s="14"/>
    </row>
    <row r="8914" spans="1:14" ht="94.5">
      <c r="A8914" s="6">
        <v>8913</v>
      </c>
      <c r="B8914" s="8" t="s">
        <v>13347</v>
      </c>
      <c r="C8914" s="9" t="s">
        <v>13515</v>
      </c>
      <c r="D8914" s="10" t="s">
        <v>13516</v>
      </c>
      <c r="E8914" s="11" t="s">
        <v>13517</v>
      </c>
      <c r="F8914" s="6">
        <v>409561</v>
      </c>
      <c r="G8914" s="6" t="s">
        <v>4112</v>
      </c>
      <c r="H8914" s="16">
        <v>6515418</v>
      </c>
      <c r="I8914" s="12">
        <v>43963</v>
      </c>
      <c r="J8914" s="12" t="s">
        <v>13518</v>
      </c>
      <c r="K8914" s="15">
        <v>3381800</v>
      </c>
      <c r="L8914" s="13" t="s">
        <v>14</v>
      </c>
      <c r="M8914" s="7">
        <v>1</v>
      </c>
      <c r="N8914" s="14"/>
    </row>
    <row r="8915" spans="1:14" ht="94.5">
      <c r="A8915" s="6">
        <v>8914</v>
      </c>
      <c r="B8915" s="8" t="s">
        <v>13347</v>
      </c>
      <c r="C8915" s="9" t="s">
        <v>13519</v>
      </c>
      <c r="D8915" s="10" t="s">
        <v>13446</v>
      </c>
      <c r="E8915" s="11" t="s">
        <v>13520</v>
      </c>
      <c r="F8915" s="6">
        <v>420093</v>
      </c>
      <c r="G8915" s="6" t="s">
        <v>4112</v>
      </c>
      <c r="H8915" s="16">
        <v>13327911.949999999</v>
      </c>
      <c r="I8915" s="12">
        <v>43962</v>
      </c>
      <c r="J8915" s="12">
        <v>44093</v>
      </c>
      <c r="K8915" s="15">
        <v>7670900</v>
      </c>
      <c r="L8915" s="13" t="s">
        <v>14</v>
      </c>
      <c r="M8915" s="7">
        <v>1</v>
      </c>
      <c r="N8915" s="14"/>
    </row>
    <row r="8916" spans="1:14" ht="204.75">
      <c r="A8916" s="6">
        <v>8915</v>
      </c>
      <c r="B8916" s="8" t="s">
        <v>13347</v>
      </c>
      <c r="C8916" s="9" t="s">
        <v>13521</v>
      </c>
      <c r="D8916" s="10" t="s">
        <v>13522</v>
      </c>
      <c r="E8916" s="11" t="s">
        <v>13523</v>
      </c>
      <c r="F8916" s="6">
        <v>437401</v>
      </c>
      <c r="G8916" s="6" t="s">
        <v>4112</v>
      </c>
      <c r="H8916" s="16">
        <v>3558967</v>
      </c>
      <c r="I8916" s="12">
        <v>44014</v>
      </c>
      <c r="J8916" s="12">
        <v>44285</v>
      </c>
      <c r="K8916" s="15">
        <v>2429200</v>
      </c>
      <c r="L8916" s="13" t="s">
        <v>14</v>
      </c>
      <c r="M8916" s="7">
        <v>1</v>
      </c>
      <c r="N8916" s="14"/>
    </row>
    <row r="8917" spans="1:14" ht="94.5">
      <c r="A8917" s="6">
        <v>8916</v>
      </c>
      <c r="B8917" s="8" t="s">
        <v>13347</v>
      </c>
      <c r="C8917" s="9" t="s">
        <v>13524</v>
      </c>
      <c r="D8917" s="10" t="s">
        <v>13525</v>
      </c>
      <c r="E8917" s="11" t="s">
        <v>13526</v>
      </c>
      <c r="F8917" s="6">
        <v>437402</v>
      </c>
      <c r="G8917" s="6" t="s">
        <v>4112</v>
      </c>
      <c r="H8917" s="16">
        <v>2497186</v>
      </c>
      <c r="I8917" s="12">
        <v>44014</v>
      </c>
      <c r="J8917" s="12">
        <v>44285</v>
      </c>
      <c r="K8917" s="15">
        <v>1282700</v>
      </c>
      <c r="L8917" s="13" t="s">
        <v>14</v>
      </c>
      <c r="M8917" s="7">
        <v>1</v>
      </c>
      <c r="N8917" s="14"/>
    </row>
    <row r="8918" spans="1:14" ht="78.75">
      <c r="A8918" s="6">
        <v>8917</v>
      </c>
      <c r="B8918" s="8" t="s">
        <v>13347</v>
      </c>
      <c r="C8918" s="9" t="s">
        <v>13527</v>
      </c>
      <c r="D8918" s="10" t="s">
        <v>13528</v>
      </c>
      <c r="E8918" s="11" t="s">
        <v>13529</v>
      </c>
      <c r="F8918" s="6">
        <v>437403</v>
      </c>
      <c r="G8918" s="6" t="s">
        <v>4112</v>
      </c>
      <c r="H8918" s="16">
        <v>8380377</v>
      </c>
      <c r="I8918" s="12">
        <v>44025</v>
      </c>
      <c r="J8918" s="12">
        <v>44377</v>
      </c>
      <c r="K8918" s="15">
        <v>2164100</v>
      </c>
      <c r="L8918" s="13" t="s">
        <v>14</v>
      </c>
      <c r="M8918" s="7">
        <v>1</v>
      </c>
      <c r="N8918" s="14"/>
    </row>
    <row r="8919" spans="1:14" ht="94.5">
      <c r="A8919" s="6">
        <v>8918</v>
      </c>
      <c r="B8919" s="8" t="s">
        <v>13347</v>
      </c>
      <c r="C8919" s="9" t="s">
        <v>13530</v>
      </c>
      <c r="D8919" s="10" t="s">
        <v>13531</v>
      </c>
      <c r="E8919" s="11" t="s">
        <v>13532</v>
      </c>
      <c r="F8919" s="6">
        <v>437404</v>
      </c>
      <c r="G8919" s="6" t="s">
        <v>4112</v>
      </c>
      <c r="H8919" s="16">
        <v>10872835</v>
      </c>
      <c r="I8919" s="12">
        <v>44014</v>
      </c>
      <c r="J8919" s="12">
        <v>44385</v>
      </c>
      <c r="K8919" s="15">
        <v>6190200</v>
      </c>
      <c r="L8919" s="13" t="s">
        <v>14</v>
      </c>
      <c r="M8919" s="7">
        <v>1</v>
      </c>
      <c r="N8919" s="14"/>
    </row>
    <row r="8920" spans="1:14" ht="78.75">
      <c r="A8920" s="6">
        <v>8919</v>
      </c>
      <c r="B8920" s="8" t="s">
        <v>13347</v>
      </c>
      <c r="C8920" s="9" t="s">
        <v>13533</v>
      </c>
      <c r="D8920" s="10" t="s">
        <v>13534</v>
      </c>
      <c r="E8920" s="11" t="s">
        <v>13535</v>
      </c>
      <c r="F8920" s="6">
        <v>437405</v>
      </c>
      <c r="G8920" s="6" t="s">
        <v>4112</v>
      </c>
      <c r="H8920" s="16">
        <v>5422926</v>
      </c>
      <c r="I8920" s="12">
        <v>44014</v>
      </c>
      <c r="J8920" s="12">
        <v>44285</v>
      </c>
      <c r="K8920" s="15">
        <v>4041200</v>
      </c>
      <c r="L8920" s="13" t="s">
        <v>14</v>
      </c>
      <c r="M8920" s="7">
        <v>1</v>
      </c>
      <c r="N8920" s="14"/>
    </row>
    <row r="8921" spans="1:14" ht="78.75">
      <c r="A8921" s="6">
        <v>8920</v>
      </c>
      <c r="B8921" s="8" t="s">
        <v>13347</v>
      </c>
      <c r="C8921" s="9" t="s">
        <v>13352</v>
      </c>
      <c r="D8921" s="10" t="s">
        <v>13355</v>
      </c>
      <c r="E8921" s="11" t="s">
        <v>13536</v>
      </c>
      <c r="F8921" s="6">
        <v>437407</v>
      </c>
      <c r="G8921" s="6" t="s">
        <v>4112</v>
      </c>
      <c r="H8921" s="16">
        <v>9589290</v>
      </c>
      <c r="I8921" s="12">
        <v>44014</v>
      </c>
      <c r="J8921" s="12">
        <v>44294</v>
      </c>
      <c r="K8921" s="15"/>
      <c r="L8921" s="13" t="s">
        <v>14</v>
      </c>
      <c r="M8921" s="7">
        <v>1</v>
      </c>
      <c r="N8921" s="14"/>
    </row>
    <row r="8922" spans="1:14" ht="78.75">
      <c r="A8922" s="6">
        <v>8921</v>
      </c>
      <c r="B8922" s="8" t="s">
        <v>13347</v>
      </c>
      <c r="C8922" s="9" t="s">
        <v>13537</v>
      </c>
      <c r="D8922" s="10" t="s">
        <v>13390</v>
      </c>
      <c r="E8922" s="11" t="s">
        <v>13538</v>
      </c>
      <c r="F8922" s="6">
        <v>511993</v>
      </c>
      <c r="G8922" s="6" t="s">
        <v>4112</v>
      </c>
      <c r="H8922" s="16">
        <v>10857034</v>
      </c>
      <c r="I8922" s="12" t="s">
        <v>13539</v>
      </c>
      <c r="J8922" s="12" t="s">
        <v>13540</v>
      </c>
      <c r="K8922" s="15"/>
      <c r="L8922" s="13" t="s">
        <v>14</v>
      </c>
      <c r="M8922" s="7">
        <v>1</v>
      </c>
      <c r="N8922" s="14"/>
    </row>
    <row r="8923" spans="1:14" ht="63">
      <c r="A8923" s="6">
        <v>8922</v>
      </c>
      <c r="B8923" s="8" t="s">
        <v>13347</v>
      </c>
      <c r="C8923" s="9" t="s">
        <v>13541</v>
      </c>
      <c r="D8923" s="10" t="s">
        <v>13542</v>
      </c>
      <c r="E8923" s="11" t="s">
        <v>13543</v>
      </c>
      <c r="F8923" s="6">
        <v>493079</v>
      </c>
      <c r="G8923" s="6" t="s">
        <v>4112</v>
      </c>
      <c r="H8923" s="16">
        <v>18284611.028000001</v>
      </c>
      <c r="I8923" s="12" t="s">
        <v>9376</v>
      </c>
      <c r="J8923" s="12" t="s">
        <v>9532</v>
      </c>
      <c r="K8923" s="15">
        <v>4400000</v>
      </c>
      <c r="L8923" s="13" t="s">
        <v>14</v>
      </c>
      <c r="M8923" s="7">
        <v>1</v>
      </c>
      <c r="N8923" s="14"/>
    </row>
    <row r="8924" spans="1:14" ht="63">
      <c r="A8924" s="6">
        <v>8923</v>
      </c>
      <c r="B8924" s="8" t="s">
        <v>13347</v>
      </c>
      <c r="C8924" s="9" t="s">
        <v>13541</v>
      </c>
      <c r="D8924" s="10" t="s">
        <v>13544</v>
      </c>
      <c r="E8924" s="11" t="s">
        <v>13545</v>
      </c>
      <c r="F8924" s="6">
        <v>493119</v>
      </c>
      <c r="G8924" s="6" t="s">
        <v>4112</v>
      </c>
      <c r="H8924" s="16">
        <v>21302396.471999999</v>
      </c>
      <c r="I8924" s="12" t="s">
        <v>9376</v>
      </c>
      <c r="J8924" s="12" t="s">
        <v>13546</v>
      </c>
      <c r="K8924" s="15"/>
      <c r="L8924" s="13" t="s">
        <v>14</v>
      </c>
      <c r="M8924" s="7">
        <v>1</v>
      </c>
      <c r="N8924" s="14"/>
    </row>
    <row r="8925" spans="1:14" ht="78.75">
      <c r="A8925" s="6">
        <v>8924</v>
      </c>
      <c r="B8925" s="8" t="s">
        <v>13347</v>
      </c>
      <c r="C8925" s="9" t="s">
        <v>13547</v>
      </c>
      <c r="D8925" s="10" t="s">
        <v>445</v>
      </c>
      <c r="E8925" s="11" t="s">
        <v>13548</v>
      </c>
      <c r="F8925" s="6">
        <v>512860</v>
      </c>
      <c r="G8925" s="6" t="s">
        <v>4112</v>
      </c>
      <c r="H8925" s="16">
        <v>34711498.910999998</v>
      </c>
      <c r="I8925" s="12" t="s">
        <v>13549</v>
      </c>
      <c r="J8925" s="12" t="s">
        <v>13550</v>
      </c>
      <c r="K8925" s="15"/>
      <c r="L8925" s="13" t="s">
        <v>70</v>
      </c>
      <c r="M8925" s="7">
        <v>0.51</v>
      </c>
      <c r="N8925" s="14"/>
    </row>
    <row r="8926" spans="1:14" ht="78.75">
      <c r="A8926" s="6">
        <v>8925</v>
      </c>
      <c r="B8926" s="8" t="s">
        <v>13347</v>
      </c>
      <c r="C8926" s="9" t="s">
        <v>13547</v>
      </c>
      <c r="D8926" s="10" t="s">
        <v>445</v>
      </c>
      <c r="E8926" s="11" t="s">
        <v>13548</v>
      </c>
      <c r="F8926" s="6">
        <v>512860</v>
      </c>
      <c r="G8926" s="6" t="s">
        <v>4112</v>
      </c>
      <c r="H8926" s="16">
        <v>34711498.910999998</v>
      </c>
      <c r="I8926" s="12" t="s">
        <v>13549</v>
      </c>
      <c r="J8926" s="12" t="s">
        <v>13550</v>
      </c>
      <c r="K8926" s="15"/>
      <c r="L8926" s="13" t="s">
        <v>70</v>
      </c>
      <c r="M8926" s="7">
        <v>0.49</v>
      </c>
      <c r="N8926" s="14"/>
    </row>
    <row r="8927" spans="1:14" ht="94.5">
      <c r="A8927" s="6">
        <v>8926</v>
      </c>
      <c r="B8927" s="8" t="s">
        <v>13347</v>
      </c>
      <c r="C8927" s="9" t="s">
        <v>13547</v>
      </c>
      <c r="D8927" s="10" t="s">
        <v>445</v>
      </c>
      <c r="E8927" s="11" t="s">
        <v>13551</v>
      </c>
      <c r="F8927" s="6">
        <v>512853</v>
      </c>
      <c r="G8927" s="6" t="s">
        <v>4112</v>
      </c>
      <c r="H8927" s="16">
        <v>15700217.898</v>
      </c>
      <c r="I8927" s="12" t="s">
        <v>13549</v>
      </c>
      <c r="J8927" s="12" t="s">
        <v>13420</v>
      </c>
      <c r="K8927" s="15"/>
      <c r="L8927" s="13" t="s">
        <v>70</v>
      </c>
      <c r="M8927" s="7">
        <v>0.51</v>
      </c>
      <c r="N8927" s="14"/>
    </row>
    <row r="8928" spans="1:14" ht="94.5">
      <c r="A8928" s="6">
        <v>8927</v>
      </c>
      <c r="B8928" s="8" t="s">
        <v>13347</v>
      </c>
      <c r="C8928" s="9" t="s">
        <v>13547</v>
      </c>
      <c r="D8928" s="10" t="s">
        <v>445</v>
      </c>
      <c r="E8928" s="11" t="s">
        <v>13551</v>
      </c>
      <c r="F8928" s="6">
        <v>512853</v>
      </c>
      <c r="G8928" s="6" t="s">
        <v>4112</v>
      </c>
      <c r="H8928" s="16">
        <v>15700217.898</v>
      </c>
      <c r="I8928" s="12" t="s">
        <v>13549</v>
      </c>
      <c r="J8928" s="12" t="s">
        <v>13420</v>
      </c>
      <c r="K8928" s="15"/>
      <c r="L8928" s="13" t="s">
        <v>70</v>
      </c>
      <c r="M8928" s="7">
        <v>0.49</v>
      </c>
      <c r="N8928" s="14"/>
    </row>
    <row r="8929" spans="1:14" ht="78.75">
      <c r="A8929" s="6">
        <v>8928</v>
      </c>
      <c r="B8929" s="8" t="s">
        <v>13347</v>
      </c>
      <c r="C8929" s="9" t="s">
        <v>13547</v>
      </c>
      <c r="D8929" s="10" t="s">
        <v>445</v>
      </c>
      <c r="E8929" s="11" t="s">
        <v>13552</v>
      </c>
      <c r="F8929" s="6">
        <v>492986</v>
      </c>
      <c r="G8929" s="6" t="s">
        <v>4112</v>
      </c>
      <c r="H8929" s="16">
        <v>41256714.044</v>
      </c>
      <c r="I8929" s="12" t="s">
        <v>9376</v>
      </c>
      <c r="J8929" s="12" t="s">
        <v>13553</v>
      </c>
      <c r="K8929" s="15"/>
      <c r="L8929" s="13" t="s">
        <v>70</v>
      </c>
      <c r="M8929" s="7">
        <v>0.51</v>
      </c>
      <c r="N8929" s="14"/>
    </row>
    <row r="8930" spans="1:14" ht="78.75">
      <c r="A8930" s="6">
        <v>8929</v>
      </c>
      <c r="B8930" s="8" t="s">
        <v>13347</v>
      </c>
      <c r="C8930" s="9" t="s">
        <v>13547</v>
      </c>
      <c r="D8930" s="10" t="s">
        <v>445</v>
      </c>
      <c r="E8930" s="11" t="s">
        <v>13552</v>
      </c>
      <c r="F8930" s="6">
        <v>492986</v>
      </c>
      <c r="G8930" s="6" t="s">
        <v>4112</v>
      </c>
      <c r="H8930" s="16">
        <v>41256714.044</v>
      </c>
      <c r="I8930" s="12" t="s">
        <v>9376</v>
      </c>
      <c r="J8930" s="12" t="s">
        <v>13553</v>
      </c>
      <c r="K8930" s="15"/>
      <c r="L8930" s="13" t="s">
        <v>70</v>
      </c>
      <c r="M8930" s="7">
        <v>0.49</v>
      </c>
      <c r="N8930" s="14"/>
    </row>
    <row r="8931" spans="1:14" ht="78.75">
      <c r="A8931" s="6">
        <v>8930</v>
      </c>
      <c r="B8931" s="8" t="s">
        <v>13347</v>
      </c>
      <c r="C8931" s="9" t="s">
        <v>13547</v>
      </c>
      <c r="D8931" s="10" t="s">
        <v>445</v>
      </c>
      <c r="E8931" s="11" t="s">
        <v>13554</v>
      </c>
      <c r="F8931" s="6">
        <v>511989</v>
      </c>
      <c r="G8931" s="6" t="s">
        <v>4112</v>
      </c>
      <c r="H8931" s="16">
        <v>36060035.327</v>
      </c>
      <c r="I8931" s="12" t="s">
        <v>13549</v>
      </c>
      <c r="J8931" s="12" t="s">
        <v>13550</v>
      </c>
      <c r="K8931" s="15"/>
      <c r="L8931" s="13" t="s">
        <v>70</v>
      </c>
      <c r="M8931" s="7">
        <v>0.51</v>
      </c>
      <c r="N8931" s="14"/>
    </row>
    <row r="8932" spans="1:14" ht="78.75">
      <c r="A8932" s="6">
        <v>8931</v>
      </c>
      <c r="B8932" s="8" t="s">
        <v>13347</v>
      </c>
      <c r="C8932" s="9" t="s">
        <v>13547</v>
      </c>
      <c r="D8932" s="10" t="s">
        <v>445</v>
      </c>
      <c r="E8932" s="11" t="s">
        <v>13554</v>
      </c>
      <c r="F8932" s="6">
        <v>511989</v>
      </c>
      <c r="G8932" s="6" t="s">
        <v>4112</v>
      </c>
      <c r="H8932" s="16">
        <v>36060035.327</v>
      </c>
      <c r="I8932" s="12" t="s">
        <v>13549</v>
      </c>
      <c r="J8932" s="12" t="s">
        <v>13550</v>
      </c>
      <c r="K8932" s="15"/>
      <c r="L8932" s="13" t="s">
        <v>70</v>
      </c>
      <c r="M8932" s="7">
        <v>0.49</v>
      </c>
      <c r="N8932" s="14"/>
    </row>
    <row r="8933" spans="1:14" ht="78.75">
      <c r="A8933" s="6">
        <v>8932</v>
      </c>
      <c r="B8933" s="8" t="s">
        <v>13347</v>
      </c>
      <c r="C8933" s="9" t="s">
        <v>13500</v>
      </c>
      <c r="D8933" s="10" t="s">
        <v>13501</v>
      </c>
      <c r="E8933" s="11" t="s">
        <v>13555</v>
      </c>
      <c r="F8933" s="6">
        <v>493085</v>
      </c>
      <c r="G8933" s="6" t="s">
        <v>4112</v>
      </c>
      <c r="H8933" s="16">
        <v>17364277.969999999</v>
      </c>
      <c r="I8933" s="12">
        <v>44299</v>
      </c>
      <c r="J8933" s="12">
        <v>44669</v>
      </c>
      <c r="K8933" s="15">
        <v>5891300</v>
      </c>
      <c r="L8933" s="13" t="s">
        <v>14</v>
      </c>
      <c r="M8933" s="7">
        <v>1</v>
      </c>
      <c r="N8933" s="14"/>
    </row>
    <row r="8934" spans="1:14" ht="285">
      <c r="A8934" s="6">
        <v>8933</v>
      </c>
      <c r="B8934" s="8" t="s">
        <v>13347</v>
      </c>
      <c r="C8934" s="9" t="s">
        <v>13556</v>
      </c>
      <c r="D8934" s="10" t="s">
        <v>4341</v>
      </c>
      <c r="E8934" s="11" t="s">
        <v>13557</v>
      </c>
      <c r="F8934" s="6">
        <v>556209</v>
      </c>
      <c r="G8934" s="6" t="s">
        <v>4112</v>
      </c>
      <c r="H8934" s="16">
        <v>17359185.851</v>
      </c>
      <c r="I8934" s="12" t="s">
        <v>13558</v>
      </c>
      <c r="J8934" s="12" t="s">
        <v>13559</v>
      </c>
      <c r="K8934" s="15"/>
      <c r="L8934" s="13" t="s">
        <v>14</v>
      </c>
      <c r="M8934" s="7">
        <v>1</v>
      </c>
      <c r="N8934" s="14"/>
    </row>
    <row r="8935" spans="1:14" ht="78.75">
      <c r="A8935" s="6">
        <v>8934</v>
      </c>
      <c r="B8935" s="8" t="s">
        <v>13347</v>
      </c>
      <c r="C8935" s="9" t="s">
        <v>13560</v>
      </c>
      <c r="D8935" s="10" t="s">
        <v>13561</v>
      </c>
      <c r="E8935" s="11" t="s">
        <v>13562</v>
      </c>
      <c r="F8935" s="6">
        <v>335621</v>
      </c>
      <c r="G8935" s="6" t="s">
        <v>11947</v>
      </c>
      <c r="H8935" s="16">
        <v>11930805.868000001</v>
      </c>
      <c r="I8935" s="12" t="s">
        <v>4422</v>
      </c>
      <c r="J8935" s="12">
        <v>43929</v>
      </c>
      <c r="K8935" s="15">
        <v>11870500</v>
      </c>
      <c r="L8935" s="13" t="s">
        <v>70</v>
      </c>
      <c r="M8935" s="7">
        <v>0.75</v>
      </c>
      <c r="N8935" s="14"/>
    </row>
    <row r="8936" spans="1:14" ht="78.75">
      <c r="A8936" s="6">
        <v>8935</v>
      </c>
      <c r="B8936" s="8" t="s">
        <v>13347</v>
      </c>
      <c r="C8936" s="9" t="s">
        <v>13560</v>
      </c>
      <c r="D8936" s="10" t="s">
        <v>13563</v>
      </c>
      <c r="E8936" s="11" t="s">
        <v>13562</v>
      </c>
      <c r="F8936" s="6">
        <v>335621</v>
      </c>
      <c r="G8936" s="6" t="s">
        <v>11947</v>
      </c>
      <c r="H8936" s="16">
        <v>11930805.868000001</v>
      </c>
      <c r="I8936" s="12" t="s">
        <v>4422</v>
      </c>
      <c r="J8936" s="12">
        <v>43929</v>
      </c>
      <c r="K8936" s="15">
        <v>11870500</v>
      </c>
      <c r="L8936" s="13" t="s">
        <v>70</v>
      </c>
      <c r="M8936" s="7">
        <v>0.25</v>
      </c>
      <c r="N8936" s="14"/>
    </row>
    <row r="8937" spans="1:14" ht="88.5">
      <c r="A8937" s="6">
        <v>8936</v>
      </c>
      <c r="B8937" s="8" t="s">
        <v>13347</v>
      </c>
      <c r="C8937" s="9" t="s">
        <v>13564</v>
      </c>
      <c r="D8937" s="10" t="s">
        <v>13565</v>
      </c>
      <c r="E8937" s="11" t="s">
        <v>13566</v>
      </c>
      <c r="F8937" s="6">
        <v>396811</v>
      </c>
      <c r="G8937" s="6" t="s">
        <v>11947</v>
      </c>
      <c r="H8937" s="16">
        <v>7283935</v>
      </c>
      <c r="I8937" s="12" t="s">
        <v>4050</v>
      </c>
      <c r="J8937" s="12">
        <v>43834</v>
      </c>
      <c r="K8937" s="15"/>
      <c r="L8937" s="13" t="s">
        <v>14</v>
      </c>
      <c r="M8937" s="7">
        <v>1</v>
      </c>
      <c r="N8937" s="14"/>
    </row>
    <row r="8938" spans="1:14" ht="88.5">
      <c r="A8938" s="6">
        <v>8937</v>
      </c>
      <c r="B8938" s="8" t="s">
        <v>13347</v>
      </c>
      <c r="C8938" s="9" t="s">
        <v>13567</v>
      </c>
      <c r="D8938" s="10" t="s">
        <v>13448</v>
      </c>
      <c r="E8938" s="11" t="s">
        <v>13568</v>
      </c>
      <c r="F8938" s="6">
        <v>335629</v>
      </c>
      <c r="G8938" s="6" t="s">
        <v>11947</v>
      </c>
      <c r="H8938" s="16">
        <v>23132731.346000001</v>
      </c>
      <c r="I8938" s="12" t="s">
        <v>13569</v>
      </c>
      <c r="J8938" s="12">
        <v>43476</v>
      </c>
      <c r="K8938" s="15">
        <v>18259000</v>
      </c>
      <c r="L8938" s="13" t="s">
        <v>14</v>
      </c>
      <c r="M8938" s="7">
        <v>1</v>
      </c>
      <c r="N8938" s="14"/>
    </row>
    <row r="8939" spans="1:14" ht="63">
      <c r="A8939" s="6">
        <v>8938</v>
      </c>
      <c r="B8939" s="8" t="s">
        <v>13347</v>
      </c>
      <c r="C8939" s="9" t="s">
        <v>13567</v>
      </c>
      <c r="D8939" s="10" t="s">
        <v>13448</v>
      </c>
      <c r="E8939" s="11" t="s">
        <v>13570</v>
      </c>
      <c r="F8939" s="6">
        <v>335629</v>
      </c>
      <c r="G8939" s="6" t="s">
        <v>11947</v>
      </c>
      <c r="H8939" s="16">
        <v>23132731.346000001</v>
      </c>
      <c r="I8939" s="12" t="s">
        <v>13569</v>
      </c>
      <c r="J8939" s="12">
        <v>43476</v>
      </c>
      <c r="K8939" s="15">
        <v>18259000</v>
      </c>
      <c r="L8939" s="13" t="s">
        <v>14</v>
      </c>
      <c r="M8939" s="7">
        <v>1</v>
      </c>
      <c r="N8939" s="14"/>
    </row>
    <row r="8940" spans="1:14" ht="141.75">
      <c r="A8940" s="6">
        <v>8939</v>
      </c>
      <c r="B8940" s="8" t="s">
        <v>13347</v>
      </c>
      <c r="C8940" s="9" t="s">
        <v>13571</v>
      </c>
      <c r="D8940" s="10" t="s">
        <v>13572</v>
      </c>
      <c r="E8940" s="11" t="s">
        <v>13573</v>
      </c>
      <c r="F8940" s="6">
        <v>335627</v>
      </c>
      <c r="G8940" s="6" t="s">
        <v>11947</v>
      </c>
      <c r="H8940" s="16">
        <v>29505683.149999999</v>
      </c>
      <c r="I8940" s="12" t="s">
        <v>4422</v>
      </c>
      <c r="J8940" s="12">
        <v>44318</v>
      </c>
      <c r="K8940" s="15">
        <v>22780300</v>
      </c>
      <c r="L8940" s="13" t="s">
        <v>14</v>
      </c>
      <c r="M8940" s="7">
        <v>1</v>
      </c>
      <c r="N8940" s="14"/>
    </row>
    <row r="8941" spans="1:14" ht="63">
      <c r="A8941" s="6">
        <v>8940</v>
      </c>
      <c r="B8941" s="8" t="s">
        <v>13347</v>
      </c>
      <c r="C8941" s="9" t="s">
        <v>13574</v>
      </c>
      <c r="D8941" s="10" t="s">
        <v>13575</v>
      </c>
      <c r="E8941" s="11" t="s">
        <v>13576</v>
      </c>
      <c r="F8941" s="6">
        <v>435783</v>
      </c>
      <c r="G8941" s="6" t="s">
        <v>11947</v>
      </c>
      <c r="H8941" s="16">
        <v>7771000</v>
      </c>
      <c r="I8941" s="12">
        <v>43868</v>
      </c>
      <c r="J8941" s="12">
        <v>44081</v>
      </c>
      <c r="K8941" s="15">
        <v>1614600</v>
      </c>
      <c r="L8941" s="13" t="s">
        <v>14</v>
      </c>
      <c r="M8941" s="7">
        <v>1</v>
      </c>
      <c r="N8941" s="14"/>
    </row>
    <row r="8942" spans="1:14" ht="78.75">
      <c r="A8942" s="6">
        <v>8941</v>
      </c>
      <c r="B8942" s="8" t="s">
        <v>13347</v>
      </c>
      <c r="C8942" s="9" t="s">
        <v>13577</v>
      </c>
      <c r="D8942" s="10" t="s">
        <v>13578</v>
      </c>
      <c r="E8942" s="11" t="s">
        <v>13579</v>
      </c>
      <c r="F8942" s="6">
        <v>435784</v>
      </c>
      <c r="G8942" s="6" t="s">
        <v>11947</v>
      </c>
      <c r="H8942" s="16">
        <v>4592300</v>
      </c>
      <c r="I8942" s="12">
        <v>43868</v>
      </c>
      <c r="J8942" s="12">
        <v>43839</v>
      </c>
      <c r="K8942" s="15"/>
      <c r="L8942" s="13" t="s">
        <v>14</v>
      </c>
      <c r="M8942" s="7">
        <v>1</v>
      </c>
      <c r="N8942" s="14"/>
    </row>
    <row r="8943" spans="1:14" ht="78.75">
      <c r="A8943" s="6">
        <v>8942</v>
      </c>
      <c r="B8943" s="8" t="s">
        <v>13347</v>
      </c>
      <c r="C8943" s="9" t="s">
        <v>13577</v>
      </c>
      <c r="D8943" s="10" t="s">
        <v>13580</v>
      </c>
      <c r="E8943" s="11" t="s">
        <v>13581</v>
      </c>
      <c r="F8943" s="6">
        <v>435785</v>
      </c>
      <c r="G8943" s="6" t="s">
        <v>11947</v>
      </c>
      <c r="H8943" s="16">
        <v>13239200</v>
      </c>
      <c r="I8943" s="12">
        <v>43868</v>
      </c>
      <c r="J8943" s="12">
        <v>43839</v>
      </c>
      <c r="K8943" s="15">
        <v>1903900</v>
      </c>
      <c r="L8943" s="13" t="s">
        <v>14</v>
      </c>
      <c r="M8943" s="7">
        <v>1</v>
      </c>
      <c r="N8943" s="14"/>
    </row>
    <row r="8944" spans="1:14" ht="110.25">
      <c r="A8944" s="6">
        <v>8943</v>
      </c>
      <c r="B8944" s="8" t="s">
        <v>13347</v>
      </c>
      <c r="C8944" s="9" t="s">
        <v>13582</v>
      </c>
      <c r="D8944" s="10" t="s">
        <v>13583</v>
      </c>
      <c r="E8944" s="11" t="s">
        <v>13584</v>
      </c>
      <c r="F8944" s="6">
        <v>335623</v>
      </c>
      <c r="G8944" s="6" t="s">
        <v>11947</v>
      </c>
      <c r="H8944" s="16">
        <v>3503395</v>
      </c>
      <c r="I8944" s="12">
        <v>43748</v>
      </c>
      <c r="J8944" s="12">
        <v>44079</v>
      </c>
      <c r="K8944" s="15">
        <v>1500000</v>
      </c>
      <c r="L8944" s="13" t="s">
        <v>14</v>
      </c>
      <c r="M8944" s="7">
        <v>1</v>
      </c>
      <c r="N8944" s="14"/>
    </row>
    <row r="8945" spans="1:14" ht="110.25">
      <c r="A8945" s="6">
        <v>8944</v>
      </c>
      <c r="B8945" s="8" t="s">
        <v>13347</v>
      </c>
      <c r="C8945" s="9" t="s">
        <v>13585</v>
      </c>
      <c r="D8945" s="10" t="s">
        <v>13358</v>
      </c>
      <c r="E8945" s="11" t="s">
        <v>13586</v>
      </c>
      <c r="F8945" s="6">
        <v>335628</v>
      </c>
      <c r="G8945" s="6" t="s">
        <v>11947</v>
      </c>
      <c r="H8945" s="16">
        <v>21150906.081999999</v>
      </c>
      <c r="I8945" s="12">
        <v>43754</v>
      </c>
      <c r="J8945" s="12">
        <v>44135</v>
      </c>
      <c r="K8945" s="15">
        <v>3000300</v>
      </c>
      <c r="L8945" s="13" t="s">
        <v>14</v>
      </c>
      <c r="M8945" s="7">
        <v>1</v>
      </c>
      <c r="N8945" s="14"/>
    </row>
    <row r="8946" spans="1:14" ht="173.25">
      <c r="A8946" s="6">
        <v>8945</v>
      </c>
      <c r="B8946" s="8" t="s">
        <v>13347</v>
      </c>
      <c r="C8946" s="9" t="s">
        <v>13541</v>
      </c>
      <c r="D8946" s="10" t="s">
        <v>13544</v>
      </c>
      <c r="E8946" s="11" t="s">
        <v>13587</v>
      </c>
      <c r="F8946" s="6">
        <v>352674</v>
      </c>
      <c r="G8946" s="6" t="s">
        <v>11947</v>
      </c>
      <c r="H8946" s="16">
        <v>15551875.948000001</v>
      </c>
      <c r="I8946" s="12" t="s">
        <v>9864</v>
      </c>
      <c r="J8946" s="12">
        <v>44378</v>
      </c>
      <c r="K8946" s="15">
        <v>15534600</v>
      </c>
      <c r="L8946" s="13" t="s">
        <v>14</v>
      </c>
      <c r="M8946" s="7">
        <v>1</v>
      </c>
      <c r="N8946" s="14"/>
    </row>
    <row r="8947" spans="1:14" ht="173.25">
      <c r="A8947" s="6">
        <v>8946</v>
      </c>
      <c r="B8947" s="8" t="s">
        <v>13347</v>
      </c>
      <c r="C8947" s="9" t="s">
        <v>13541</v>
      </c>
      <c r="D8947" s="10" t="s">
        <v>13544</v>
      </c>
      <c r="E8947" s="11" t="s">
        <v>13588</v>
      </c>
      <c r="F8947" s="6">
        <v>352675</v>
      </c>
      <c r="G8947" s="6" t="s">
        <v>11947</v>
      </c>
      <c r="H8947" s="16">
        <v>24816063.177999999</v>
      </c>
      <c r="I8947" s="12">
        <v>43862</v>
      </c>
      <c r="J8947" s="12">
        <v>44470</v>
      </c>
      <c r="K8947" s="15">
        <v>14649100</v>
      </c>
      <c r="L8947" s="13" t="s">
        <v>14</v>
      </c>
      <c r="M8947" s="7">
        <v>1</v>
      </c>
      <c r="N8947" s="14"/>
    </row>
    <row r="8948" spans="1:14" ht="315">
      <c r="A8948" s="6">
        <v>8947</v>
      </c>
      <c r="B8948" s="8" t="s">
        <v>13347</v>
      </c>
      <c r="C8948" s="9" t="s">
        <v>13380</v>
      </c>
      <c r="D8948" s="10" t="s">
        <v>13381</v>
      </c>
      <c r="E8948" s="11" t="s">
        <v>13589</v>
      </c>
      <c r="F8948" s="6">
        <v>352676</v>
      </c>
      <c r="G8948" s="6" t="s">
        <v>11947</v>
      </c>
      <c r="H8948" s="16">
        <v>32433485.493000001</v>
      </c>
      <c r="I8948" s="12" t="s">
        <v>13590</v>
      </c>
      <c r="J8948" s="12">
        <v>44412</v>
      </c>
      <c r="K8948" s="15">
        <v>22883800</v>
      </c>
      <c r="L8948" s="13" t="s">
        <v>14</v>
      </c>
      <c r="M8948" s="7">
        <v>1</v>
      </c>
      <c r="N8948" s="14"/>
    </row>
    <row r="8949" spans="1:14" ht="173.25">
      <c r="A8949" s="6">
        <v>8948</v>
      </c>
      <c r="B8949" s="8" t="s">
        <v>13347</v>
      </c>
      <c r="C8949" s="9" t="s">
        <v>13577</v>
      </c>
      <c r="D8949" s="10" t="s">
        <v>13580</v>
      </c>
      <c r="E8949" s="11" t="s">
        <v>13591</v>
      </c>
      <c r="F8949" s="6">
        <v>435782</v>
      </c>
      <c r="G8949" s="6" t="s">
        <v>11947</v>
      </c>
      <c r="H8949" s="16">
        <v>17259002.449999999</v>
      </c>
      <c r="I8949" s="12">
        <v>43868</v>
      </c>
      <c r="J8949" s="12">
        <v>44438</v>
      </c>
      <c r="K8949" s="15">
        <v>7845600</v>
      </c>
      <c r="L8949" s="13" t="s">
        <v>14</v>
      </c>
      <c r="M8949" s="7">
        <v>1</v>
      </c>
      <c r="N8949" s="14"/>
    </row>
    <row r="8950" spans="1:14" ht="126">
      <c r="A8950" s="6">
        <v>8949</v>
      </c>
      <c r="B8950" s="8" t="s">
        <v>13347</v>
      </c>
      <c r="C8950" s="9" t="s">
        <v>13592</v>
      </c>
      <c r="D8950" s="10" t="s">
        <v>13505</v>
      </c>
      <c r="E8950" s="11" t="s">
        <v>13593</v>
      </c>
      <c r="F8950" s="6">
        <v>518609</v>
      </c>
      <c r="G8950" s="6" t="s">
        <v>11947</v>
      </c>
      <c r="H8950" s="16">
        <v>6865919.7999999998</v>
      </c>
      <c r="I8950" s="12" t="s">
        <v>13372</v>
      </c>
      <c r="J8950" s="12" t="s">
        <v>13594</v>
      </c>
      <c r="K8950" s="15">
        <v>4595800</v>
      </c>
      <c r="L8950" s="13" t="s">
        <v>14</v>
      </c>
      <c r="M8950" s="7">
        <v>1</v>
      </c>
      <c r="N8950" s="14"/>
    </row>
    <row r="8951" spans="1:14" ht="94.5">
      <c r="A8951" s="6">
        <v>8950</v>
      </c>
      <c r="B8951" s="8" t="s">
        <v>13347</v>
      </c>
      <c r="C8951" s="9" t="s">
        <v>13595</v>
      </c>
      <c r="D8951" s="10" t="s">
        <v>13596</v>
      </c>
      <c r="E8951" s="11" t="s">
        <v>13597</v>
      </c>
      <c r="F8951" s="6">
        <v>518628</v>
      </c>
      <c r="G8951" s="6" t="s">
        <v>11947</v>
      </c>
      <c r="H8951" s="16">
        <v>7712985.4000000004</v>
      </c>
      <c r="I8951" s="12" t="s">
        <v>9291</v>
      </c>
      <c r="J8951" s="12" t="s">
        <v>9492</v>
      </c>
      <c r="K8951" s="15">
        <v>4989900</v>
      </c>
      <c r="L8951" s="13" t="s">
        <v>14</v>
      </c>
      <c r="M8951" s="7">
        <v>1</v>
      </c>
      <c r="N8951" s="14"/>
    </row>
    <row r="8952" spans="1:14" ht="173.25">
      <c r="A8952" s="6">
        <v>8951</v>
      </c>
      <c r="B8952" s="8" t="s">
        <v>13347</v>
      </c>
      <c r="C8952" s="9" t="s">
        <v>13541</v>
      </c>
      <c r="D8952" s="10" t="s">
        <v>13544</v>
      </c>
      <c r="E8952" s="11" t="s">
        <v>13598</v>
      </c>
      <c r="F8952" s="6">
        <v>532312</v>
      </c>
      <c r="G8952" s="6" t="s">
        <v>11947</v>
      </c>
      <c r="H8952" s="16">
        <v>35998426.248999998</v>
      </c>
      <c r="I8952" s="12" t="s">
        <v>13549</v>
      </c>
      <c r="J8952" s="12" t="s">
        <v>13599</v>
      </c>
      <c r="K8952" s="15"/>
      <c r="L8952" s="13" t="s">
        <v>14</v>
      </c>
      <c r="M8952" s="7">
        <v>1</v>
      </c>
      <c r="N8952" s="14"/>
    </row>
    <row r="8953" spans="1:14" ht="94.5">
      <c r="A8953" s="6">
        <v>8952</v>
      </c>
      <c r="B8953" s="8" t="s">
        <v>13347</v>
      </c>
      <c r="C8953" s="9" t="s">
        <v>13541</v>
      </c>
      <c r="D8953" s="10" t="s">
        <v>13544</v>
      </c>
      <c r="E8953" s="11" t="s">
        <v>13600</v>
      </c>
      <c r="F8953" s="6">
        <v>518635</v>
      </c>
      <c r="G8953" s="6" t="s">
        <v>11947</v>
      </c>
      <c r="H8953" s="16">
        <v>17582915.057999998</v>
      </c>
      <c r="I8953" s="12" t="s">
        <v>13549</v>
      </c>
      <c r="J8953" s="12" t="s">
        <v>13601</v>
      </c>
      <c r="K8953" s="15">
        <v>5447100</v>
      </c>
      <c r="L8953" s="13" t="s">
        <v>14</v>
      </c>
      <c r="M8953" s="7">
        <v>1</v>
      </c>
      <c r="N8953" s="14"/>
    </row>
    <row r="8954" spans="1:14" ht="173.25">
      <c r="A8954" s="6">
        <v>8953</v>
      </c>
      <c r="B8954" s="8" t="s">
        <v>13347</v>
      </c>
      <c r="C8954" s="9" t="s">
        <v>13602</v>
      </c>
      <c r="D8954" s="10" t="s">
        <v>4061</v>
      </c>
      <c r="E8954" s="11" t="s">
        <v>13603</v>
      </c>
      <c r="F8954" s="6">
        <v>518620</v>
      </c>
      <c r="G8954" s="6" t="s">
        <v>11947</v>
      </c>
      <c r="H8954" s="16">
        <v>14929588.471000001</v>
      </c>
      <c r="I8954" s="12" t="s">
        <v>13604</v>
      </c>
      <c r="J8954" s="12" t="s">
        <v>13605</v>
      </c>
      <c r="K8954" s="15"/>
      <c r="L8954" s="13" t="s">
        <v>14</v>
      </c>
      <c r="M8954" s="7">
        <v>1</v>
      </c>
      <c r="N8954" s="14"/>
    </row>
    <row r="8955" spans="1:14" ht="63">
      <c r="A8955" s="6">
        <v>8954</v>
      </c>
      <c r="B8955" s="8" t="s">
        <v>13347</v>
      </c>
      <c r="C8955" s="9" t="s">
        <v>13606</v>
      </c>
      <c r="D8955" s="10" t="s">
        <v>13607</v>
      </c>
      <c r="E8955" s="11" t="s">
        <v>13608</v>
      </c>
      <c r="F8955" s="6">
        <v>556251</v>
      </c>
      <c r="G8955" s="6" t="s">
        <v>11947</v>
      </c>
      <c r="H8955" s="16">
        <v>9182533.75</v>
      </c>
      <c r="I8955" s="12" t="s">
        <v>13609</v>
      </c>
      <c r="J8955" s="12" t="s">
        <v>13610</v>
      </c>
      <c r="K8955" s="15"/>
      <c r="L8955" s="13" t="s">
        <v>14</v>
      </c>
      <c r="M8955" s="7">
        <v>1</v>
      </c>
      <c r="N8955" s="14"/>
    </row>
    <row r="8956" spans="1:14" ht="110.25">
      <c r="A8956" s="6">
        <v>8955</v>
      </c>
      <c r="B8956" s="8" t="s">
        <v>13347</v>
      </c>
      <c r="C8956" s="9" t="s">
        <v>13611</v>
      </c>
      <c r="D8956" s="10" t="s">
        <v>13612</v>
      </c>
      <c r="E8956" s="11" t="s">
        <v>13613</v>
      </c>
      <c r="F8956" s="6">
        <v>446893</v>
      </c>
      <c r="G8956" s="6" t="s">
        <v>794</v>
      </c>
      <c r="H8956" s="16">
        <v>3299464.95</v>
      </c>
      <c r="I8956" s="12" t="s">
        <v>13614</v>
      </c>
      <c r="J8956" s="12" t="s">
        <v>13615</v>
      </c>
      <c r="K8956" s="15">
        <v>2881000</v>
      </c>
      <c r="L8956" s="13" t="s">
        <v>14</v>
      </c>
      <c r="M8956" s="7">
        <v>1</v>
      </c>
      <c r="N8956" s="14"/>
    </row>
    <row r="8957" spans="1:14" ht="141.75">
      <c r="A8957" s="6">
        <v>8956</v>
      </c>
      <c r="B8957" s="8" t="s">
        <v>13347</v>
      </c>
      <c r="C8957" s="9" t="s">
        <v>13616</v>
      </c>
      <c r="D8957" s="10" t="s">
        <v>13617</v>
      </c>
      <c r="E8957" s="11" t="s">
        <v>13618</v>
      </c>
      <c r="F8957" s="6">
        <v>446896</v>
      </c>
      <c r="G8957" s="6" t="s">
        <v>794</v>
      </c>
      <c r="H8957" s="16">
        <v>13440044.25</v>
      </c>
      <c r="I8957" s="12" t="s">
        <v>13619</v>
      </c>
      <c r="J8957" s="12" t="s">
        <v>13620</v>
      </c>
      <c r="K8957" s="15">
        <v>4982800</v>
      </c>
      <c r="L8957" s="13" t="s">
        <v>14</v>
      </c>
      <c r="M8957" s="7">
        <v>1</v>
      </c>
      <c r="N8957" s="14"/>
    </row>
    <row r="8958" spans="1:14" ht="173.25">
      <c r="A8958" s="6">
        <v>8957</v>
      </c>
      <c r="B8958" s="8" t="s">
        <v>13347</v>
      </c>
      <c r="C8958" s="9" t="s">
        <v>13621</v>
      </c>
      <c r="D8958" s="10" t="s">
        <v>13580</v>
      </c>
      <c r="E8958" s="11" t="s">
        <v>13622</v>
      </c>
      <c r="F8958" s="6">
        <v>446897</v>
      </c>
      <c r="G8958" s="6" t="s">
        <v>794</v>
      </c>
      <c r="H8958" s="16">
        <v>5432906.5499999998</v>
      </c>
      <c r="I8958" s="12" t="s">
        <v>13619</v>
      </c>
      <c r="J8958" s="12" t="s">
        <v>13623</v>
      </c>
      <c r="K8958" s="15">
        <v>1000000</v>
      </c>
      <c r="L8958" s="13" t="s">
        <v>14</v>
      </c>
      <c r="M8958" s="7">
        <v>1</v>
      </c>
      <c r="N8958" s="14"/>
    </row>
    <row r="8959" spans="1:14" ht="94.5">
      <c r="A8959" s="6">
        <v>8958</v>
      </c>
      <c r="B8959" s="8" t="s">
        <v>13347</v>
      </c>
      <c r="C8959" s="9" t="s">
        <v>13624</v>
      </c>
      <c r="D8959" s="10" t="s">
        <v>13625</v>
      </c>
      <c r="E8959" s="11" t="s">
        <v>13626</v>
      </c>
      <c r="F8959" s="6">
        <v>478233</v>
      </c>
      <c r="G8959" s="6" t="s">
        <v>794</v>
      </c>
      <c r="H8959" s="16">
        <v>10830517.75</v>
      </c>
      <c r="I8959" s="12" t="s">
        <v>13627</v>
      </c>
      <c r="J8959" s="12" t="s">
        <v>13628</v>
      </c>
      <c r="K8959" s="15">
        <v>5317200</v>
      </c>
      <c r="L8959" s="13" t="s">
        <v>14</v>
      </c>
      <c r="M8959" s="7">
        <v>1</v>
      </c>
      <c r="N8959" s="14"/>
    </row>
    <row r="8960" spans="1:14" ht="110.25">
      <c r="A8960" s="6">
        <v>8959</v>
      </c>
      <c r="B8960" s="8" t="s">
        <v>13347</v>
      </c>
      <c r="C8960" s="9" t="s">
        <v>13624</v>
      </c>
      <c r="D8960" s="10" t="s">
        <v>13625</v>
      </c>
      <c r="E8960" s="11" t="s">
        <v>13629</v>
      </c>
      <c r="F8960" s="6">
        <v>478234</v>
      </c>
      <c r="G8960" s="6" t="s">
        <v>794</v>
      </c>
      <c r="H8960" s="16">
        <v>5848625.5999999996</v>
      </c>
      <c r="I8960" s="12" t="s">
        <v>13630</v>
      </c>
      <c r="J8960" s="12" t="s">
        <v>13631</v>
      </c>
      <c r="K8960" s="15">
        <v>2637000</v>
      </c>
      <c r="L8960" s="13" t="s">
        <v>14</v>
      </c>
      <c r="M8960" s="7">
        <v>1</v>
      </c>
      <c r="N8960" s="14"/>
    </row>
    <row r="8961" spans="1:14" ht="141.75">
      <c r="A8961" s="6">
        <v>8960</v>
      </c>
      <c r="B8961" s="8" t="s">
        <v>13347</v>
      </c>
      <c r="C8961" s="9" t="s">
        <v>13574</v>
      </c>
      <c r="D8961" s="10" t="s">
        <v>13575</v>
      </c>
      <c r="E8961" s="11" t="s">
        <v>13632</v>
      </c>
      <c r="F8961" s="6">
        <v>478235</v>
      </c>
      <c r="G8961" s="6" t="s">
        <v>794</v>
      </c>
      <c r="H8961" s="16">
        <v>5506311.1500000004</v>
      </c>
      <c r="I8961" s="12" t="s">
        <v>13633</v>
      </c>
      <c r="J8961" s="12" t="s">
        <v>13631</v>
      </c>
      <c r="K8961" s="15"/>
      <c r="L8961" s="13" t="s">
        <v>14</v>
      </c>
      <c r="M8961" s="7">
        <v>1</v>
      </c>
      <c r="N8961" s="14"/>
    </row>
    <row r="8962" spans="1:14" ht="126">
      <c r="A8962" s="6">
        <v>8961</v>
      </c>
      <c r="B8962" s="8" t="s">
        <v>13347</v>
      </c>
      <c r="C8962" s="9" t="s">
        <v>13634</v>
      </c>
      <c r="D8962" s="10" t="s">
        <v>13635</v>
      </c>
      <c r="E8962" s="11" t="s">
        <v>13636</v>
      </c>
      <c r="F8962" s="6">
        <v>525988</v>
      </c>
      <c r="G8962" s="6" t="s">
        <v>794</v>
      </c>
      <c r="H8962" s="16">
        <v>8210201.1500000004</v>
      </c>
      <c r="I8962" s="12" t="s">
        <v>13372</v>
      </c>
      <c r="J8962" s="12" t="s">
        <v>13637</v>
      </c>
      <c r="K8962" s="15"/>
      <c r="L8962" s="13" t="s">
        <v>14</v>
      </c>
      <c r="M8962" s="7">
        <v>1</v>
      </c>
      <c r="N8962" s="14"/>
    </row>
    <row r="8963" spans="1:14" ht="110.25">
      <c r="A8963" s="6">
        <v>8962</v>
      </c>
      <c r="B8963" s="8" t="s">
        <v>13347</v>
      </c>
      <c r="C8963" s="9" t="s">
        <v>13638</v>
      </c>
      <c r="D8963" s="10" t="s">
        <v>13639</v>
      </c>
      <c r="E8963" s="11" t="s">
        <v>13640</v>
      </c>
      <c r="F8963" s="6">
        <v>524965</v>
      </c>
      <c r="G8963" s="6" t="s">
        <v>794</v>
      </c>
      <c r="H8963" s="16">
        <v>9490798.3000000007</v>
      </c>
      <c r="I8963" s="12" t="s">
        <v>13372</v>
      </c>
      <c r="J8963" s="12" t="s">
        <v>13637</v>
      </c>
      <c r="K8963" s="15">
        <v>1600000</v>
      </c>
      <c r="L8963" s="13" t="s">
        <v>14</v>
      </c>
      <c r="M8963" s="7">
        <v>1</v>
      </c>
      <c r="N8963" s="14"/>
    </row>
    <row r="8964" spans="1:14" ht="157.5">
      <c r="A8964" s="6">
        <v>8963</v>
      </c>
      <c r="B8964" s="8" t="s">
        <v>13347</v>
      </c>
      <c r="C8964" s="9" t="s">
        <v>13641</v>
      </c>
      <c r="D8964" s="10" t="s">
        <v>13563</v>
      </c>
      <c r="E8964" s="11" t="s">
        <v>13642</v>
      </c>
      <c r="F8964" s="6">
        <v>513435</v>
      </c>
      <c r="G8964" s="6" t="s">
        <v>794</v>
      </c>
      <c r="H8964" s="16">
        <v>5264445.9000000004</v>
      </c>
      <c r="I8964" s="12" t="s">
        <v>13643</v>
      </c>
      <c r="J8964" s="12" t="s">
        <v>13644</v>
      </c>
      <c r="K8964" s="15">
        <v>1000000</v>
      </c>
      <c r="L8964" s="13" t="s">
        <v>14</v>
      </c>
      <c r="M8964" s="7">
        <v>1</v>
      </c>
      <c r="N8964" s="14"/>
    </row>
    <row r="8965" spans="1:14" ht="173.25">
      <c r="A8965" s="6">
        <v>8964</v>
      </c>
      <c r="B8965" s="8" t="s">
        <v>13347</v>
      </c>
      <c r="C8965" s="9" t="s">
        <v>13645</v>
      </c>
      <c r="D8965" s="10" t="s">
        <v>6276</v>
      </c>
      <c r="E8965" s="11" t="s">
        <v>13646</v>
      </c>
      <c r="F8965" s="6">
        <v>478232</v>
      </c>
      <c r="G8965" s="6" t="s">
        <v>794</v>
      </c>
      <c r="H8965" s="16">
        <v>20585927.07</v>
      </c>
      <c r="I8965" s="12" t="s">
        <v>13647</v>
      </c>
      <c r="J8965" s="12" t="s">
        <v>13648</v>
      </c>
      <c r="K8965" s="15">
        <v>2400000</v>
      </c>
      <c r="L8965" s="13" t="s">
        <v>14</v>
      </c>
      <c r="M8965" s="7">
        <v>1</v>
      </c>
      <c r="N8965" s="14"/>
    </row>
    <row r="8966" spans="1:14" ht="236.25">
      <c r="A8966" s="6">
        <v>8965</v>
      </c>
      <c r="B8966" s="8" t="s">
        <v>13347</v>
      </c>
      <c r="C8966" s="9" t="s">
        <v>13649</v>
      </c>
      <c r="D8966" s="10" t="s">
        <v>13501</v>
      </c>
      <c r="E8966" s="11" t="s">
        <v>13650</v>
      </c>
      <c r="F8966" s="6">
        <v>545963</v>
      </c>
      <c r="G8966" s="6" t="s">
        <v>794</v>
      </c>
      <c r="H8966" s="16">
        <v>21468178.114999998</v>
      </c>
      <c r="I8966" s="12" t="s">
        <v>13609</v>
      </c>
      <c r="J8966" s="12" t="s">
        <v>13651</v>
      </c>
      <c r="K8966" s="15"/>
      <c r="L8966" s="13" t="s">
        <v>14</v>
      </c>
      <c r="M8966" s="7">
        <v>1</v>
      </c>
      <c r="N8966" s="14"/>
    </row>
    <row r="8967" spans="1:14" ht="63">
      <c r="A8967" s="6">
        <v>8966</v>
      </c>
      <c r="B8967" s="8" t="s">
        <v>13347</v>
      </c>
      <c r="C8967" s="9" t="s">
        <v>13652</v>
      </c>
      <c r="D8967" s="10" t="s">
        <v>13653</v>
      </c>
      <c r="E8967" s="11" t="s">
        <v>13654</v>
      </c>
      <c r="F8967" s="6">
        <v>561286</v>
      </c>
      <c r="G8967" s="6" t="s">
        <v>794</v>
      </c>
      <c r="H8967" s="16">
        <v>3894846.1</v>
      </c>
      <c r="I8967" s="12" t="s">
        <v>13655</v>
      </c>
      <c r="J8967" s="12" t="s">
        <v>13656</v>
      </c>
      <c r="K8967" s="15"/>
      <c r="L8967" s="13" t="s">
        <v>14</v>
      </c>
      <c r="M8967" s="7">
        <v>1</v>
      </c>
      <c r="N8967" s="14"/>
    </row>
    <row r="8968" spans="1:14" ht="63">
      <c r="A8968" s="6">
        <v>8967</v>
      </c>
      <c r="B8968" s="8" t="s">
        <v>13347</v>
      </c>
      <c r="C8968" s="9" t="s">
        <v>13657</v>
      </c>
      <c r="D8968" s="10" t="s">
        <v>13658</v>
      </c>
      <c r="E8968" s="11" t="s">
        <v>13659</v>
      </c>
      <c r="F8968" s="6">
        <v>420092</v>
      </c>
      <c r="G8968" s="6" t="s">
        <v>808</v>
      </c>
      <c r="H8968" s="16">
        <v>2730632</v>
      </c>
      <c r="I8968" s="12">
        <v>43963</v>
      </c>
      <c r="J8968" s="12" t="s">
        <v>13660</v>
      </c>
      <c r="K8968" s="15">
        <v>1600000</v>
      </c>
      <c r="L8968" s="13" t="s">
        <v>14</v>
      </c>
      <c r="M8968" s="7">
        <v>1</v>
      </c>
      <c r="N8968" s="14"/>
    </row>
    <row r="8969" spans="1:14" ht="409.5">
      <c r="A8969" s="6">
        <v>8968</v>
      </c>
      <c r="B8969" s="8" t="s">
        <v>13347</v>
      </c>
      <c r="C8969" s="9" t="s">
        <v>13661</v>
      </c>
      <c r="D8969" s="10" t="s">
        <v>13662</v>
      </c>
      <c r="E8969" s="11" t="s">
        <v>13663</v>
      </c>
      <c r="F8969" s="6">
        <v>484910</v>
      </c>
      <c r="G8969" s="6" t="s">
        <v>808</v>
      </c>
      <c r="H8969" s="16">
        <v>10945308.15</v>
      </c>
      <c r="I8969" s="12" t="s">
        <v>13627</v>
      </c>
      <c r="J8969" s="12" t="s">
        <v>13664</v>
      </c>
      <c r="K8969" s="15">
        <v>3779800</v>
      </c>
      <c r="L8969" s="13" t="s">
        <v>14</v>
      </c>
      <c r="M8969" s="7">
        <v>1</v>
      </c>
      <c r="N8969" s="14"/>
    </row>
    <row r="8970" spans="1:14" ht="126">
      <c r="A8970" s="6">
        <v>8969</v>
      </c>
      <c r="B8970" s="8" t="s">
        <v>13347</v>
      </c>
      <c r="C8970" s="9" t="s">
        <v>13665</v>
      </c>
      <c r="D8970" s="10" t="s">
        <v>13666</v>
      </c>
      <c r="E8970" s="11" t="s">
        <v>13667</v>
      </c>
      <c r="F8970" s="6">
        <v>484921</v>
      </c>
      <c r="G8970" s="6" t="s">
        <v>808</v>
      </c>
      <c r="H8970" s="16">
        <v>3342927.45</v>
      </c>
      <c r="I8970" s="12" t="s">
        <v>13627</v>
      </c>
      <c r="J8970" s="12" t="s">
        <v>13668</v>
      </c>
      <c r="K8970" s="15">
        <v>900000</v>
      </c>
      <c r="L8970" s="13" t="s">
        <v>14</v>
      </c>
      <c r="M8970" s="7">
        <v>1</v>
      </c>
      <c r="N8970" s="14"/>
    </row>
    <row r="8971" spans="1:14" ht="63">
      <c r="A8971" s="6">
        <v>8970</v>
      </c>
      <c r="B8971" s="8" t="s">
        <v>13347</v>
      </c>
      <c r="C8971" s="9" t="s">
        <v>13669</v>
      </c>
      <c r="D8971" s="10" t="s">
        <v>13670</v>
      </c>
      <c r="E8971" s="11" t="s">
        <v>13671</v>
      </c>
      <c r="F8971" s="6">
        <v>484927</v>
      </c>
      <c r="G8971" s="6" t="s">
        <v>808</v>
      </c>
      <c r="H8971" s="16">
        <v>2022063.6</v>
      </c>
      <c r="I8971" s="12" t="s">
        <v>13672</v>
      </c>
      <c r="J8971" s="12" t="s">
        <v>13673</v>
      </c>
      <c r="K8971" s="15">
        <v>985900</v>
      </c>
      <c r="L8971" s="13" t="s">
        <v>14</v>
      </c>
      <c r="M8971" s="7">
        <v>1</v>
      </c>
      <c r="N8971" s="14"/>
    </row>
    <row r="8972" spans="1:14" ht="63">
      <c r="A8972" s="6">
        <v>8971</v>
      </c>
      <c r="B8972" s="8" t="s">
        <v>13347</v>
      </c>
      <c r="C8972" s="9" t="s">
        <v>13674</v>
      </c>
      <c r="D8972" s="10" t="s">
        <v>13675</v>
      </c>
      <c r="E8972" s="11" t="s">
        <v>13676</v>
      </c>
      <c r="F8972" s="6">
        <v>484929</v>
      </c>
      <c r="G8972" s="6" t="s">
        <v>808</v>
      </c>
      <c r="H8972" s="16">
        <v>1395171.9</v>
      </c>
      <c r="I8972" s="12" t="s">
        <v>13677</v>
      </c>
      <c r="J8972" s="12" t="s">
        <v>13678</v>
      </c>
      <c r="K8972" s="15"/>
      <c r="L8972" s="13" t="s">
        <v>14</v>
      </c>
      <c r="M8972" s="7">
        <v>1</v>
      </c>
      <c r="N8972" s="14"/>
    </row>
    <row r="8973" spans="1:14" ht="94.5">
      <c r="A8973" s="6">
        <v>8972</v>
      </c>
      <c r="B8973" s="8" t="s">
        <v>13347</v>
      </c>
      <c r="C8973" s="9" t="s">
        <v>13679</v>
      </c>
      <c r="D8973" s="10" t="s">
        <v>13680</v>
      </c>
      <c r="E8973" s="11" t="s">
        <v>13681</v>
      </c>
      <c r="F8973" s="6">
        <v>484930</v>
      </c>
      <c r="G8973" s="6" t="s">
        <v>808</v>
      </c>
      <c r="H8973" s="16">
        <v>2913663.3</v>
      </c>
      <c r="I8973" s="12" t="s">
        <v>13682</v>
      </c>
      <c r="J8973" s="12" t="s">
        <v>13664</v>
      </c>
      <c r="K8973" s="15">
        <v>2734300</v>
      </c>
      <c r="L8973" s="13" t="s">
        <v>14</v>
      </c>
      <c r="M8973" s="7">
        <v>1</v>
      </c>
      <c r="N8973" s="14"/>
    </row>
    <row r="8974" spans="1:14" ht="78.75">
      <c r="A8974" s="6">
        <v>8973</v>
      </c>
      <c r="B8974" s="8" t="s">
        <v>13347</v>
      </c>
      <c r="C8974" s="9" t="s">
        <v>13683</v>
      </c>
      <c r="D8974" s="10" t="s">
        <v>13684</v>
      </c>
      <c r="E8974" s="11" t="s">
        <v>13685</v>
      </c>
      <c r="F8974" s="6">
        <v>522308</v>
      </c>
      <c r="G8974" s="6" t="s">
        <v>808</v>
      </c>
      <c r="H8974" s="16">
        <v>2171417.85</v>
      </c>
      <c r="I8974" s="12" t="s">
        <v>13372</v>
      </c>
      <c r="J8974" s="12" t="s">
        <v>13668</v>
      </c>
      <c r="K8974" s="15"/>
      <c r="L8974" s="13" t="s">
        <v>14</v>
      </c>
      <c r="M8974" s="7">
        <v>1</v>
      </c>
      <c r="N8974" s="14"/>
    </row>
    <row r="8975" spans="1:14" ht="110.25">
      <c r="A8975" s="6">
        <v>8974</v>
      </c>
      <c r="B8975" s="8" t="s">
        <v>13347</v>
      </c>
      <c r="C8975" s="9" t="s">
        <v>13686</v>
      </c>
      <c r="D8975" s="10" t="s">
        <v>9951</v>
      </c>
      <c r="E8975" s="11" t="s">
        <v>13687</v>
      </c>
      <c r="F8975" s="6">
        <v>522307</v>
      </c>
      <c r="G8975" s="6" t="s">
        <v>808</v>
      </c>
      <c r="H8975" s="16">
        <v>3860514.05</v>
      </c>
      <c r="I8975" s="12" t="s">
        <v>13688</v>
      </c>
      <c r="J8975" s="12" t="s">
        <v>13689</v>
      </c>
      <c r="K8975" s="15"/>
      <c r="L8975" s="13" t="s">
        <v>14</v>
      </c>
      <c r="M8975" s="7">
        <v>1</v>
      </c>
      <c r="N8975" s="14"/>
    </row>
    <row r="8976" spans="1:14" ht="110.25">
      <c r="A8976" s="6">
        <v>8975</v>
      </c>
      <c r="B8976" s="8" t="s">
        <v>13347</v>
      </c>
      <c r="C8976" s="9" t="s">
        <v>13690</v>
      </c>
      <c r="D8976" s="10" t="s">
        <v>13691</v>
      </c>
      <c r="E8976" s="11" t="s">
        <v>13692</v>
      </c>
      <c r="F8976" s="6">
        <v>522309</v>
      </c>
      <c r="G8976" s="6" t="s">
        <v>808</v>
      </c>
      <c r="H8976" s="16">
        <v>3150521.01</v>
      </c>
      <c r="I8976" s="12" t="s">
        <v>13693</v>
      </c>
      <c r="J8976" s="12" t="s">
        <v>13694</v>
      </c>
      <c r="K8976" s="15"/>
      <c r="L8976" s="13" t="s">
        <v>14</v>
      </c>
      <c r="M8976" s="7">
        <v>1</v>
      </c>
      <c r="N8976" s="14"/>
    </row>
    <row r="8977" spans="1:14" ht="78.75">
      <c r="A8977" s="6">
        <v>8976</v>
      </c>
      <c r="B8977" s="8" t="s">
        <v>13347</v>
      </c>
      <c r="C8977" s="9" t="s">
        <v>13695</v>
      </c>
      <c r="D8977" s="10" t="s">
        <v>13696</v>
      </c>
      <c r="E8977" s="11" t="s">
        <v>13697</v>
      </c>
      <c r="F8977" s="6">
        <v>591622</v>
      </c>
      <c r="G8977" s="6" t="s">
        <v>808</v>
      </c>
      <c r="H8977" s="16">
        <v>5655497.25</v>
      </c>
      <c r="I8977" s="12" t="s">
        <v>13698</v>
      </c>
      <c r="J8977" s="12" t="s">
        <v>13699</v>
      </c>
      <c r="K8977" s="15"/>
      <c r="L8977" s="13" t="s">
        <v>14</v>
      </c>
      <c r="M8977" s="7">
        <v>1</v>
      </c>
      <c r="N8977" s="14"/>
    </row>
    <row r="8978" spans="1:14" ht="409.5">
      <c r="A8978" s="6">
        <v>8977</v>
      </c>
      <c r="B8978" s="8" t="s">
        <v>13347</v>
      </c>
      <c r="C8978" s="9" t="s">
        <v>13541</v>
      </c>
      <c r="D8978" s="10" t="s">
        <v>13561</v>
      </c>
      <c r="E8978" s="11" t="s">
        <v>13700</v>
      </c>
      <c r="F8978" s="6">
        <v>335621</v>
      </c>
      <c r="G8978" s="6" t="s">
        <v>1369</v>
      </c>
      <c r="H8978" s="16">
        <v>6892324.2180000003</v>
      </c>
      <c r="I8978" s="12" t="s">
        <v>13701</v>
      </c>
      <c r="J8978" s="12" t="s">
        <v>13702</v>
      </c>
      <c r="K8978" s="15">
        <v>4000000</v>
      </c>
      <c r="L8978" s="13" t="s">
        <v>14</v>
      </c>
      <c r="M8978" s="7">
        <v>1</v>
      </c>
      <c r="N8978" s="14"/>
    </row>
    <row r="8979" spans="1:14" ht="94.5">
      <c r="A8979" s="6">
        <v>8978</v>
      </c>
      <c r="B8979" s="8" t="s">
        <v>13347</v>
      </c>
      <c r="C8979" s="9" t="s">
        <v>13703</v>
      </c>
      <c r="D8979" s="10" t="s">
        <v>4059</v>
      </c>
      <c r="E8979" s="11" t="s">
        <v>13704</v>
      </c>
      <c r="F8979" s="6">
        <v>589204</v>
      </c>
      <c r="G8979" s="6" t="s">
        <v>1369</v>
      </c>
      <c r="H8979" s="16">
        <v>4898591.6969999997</v>
      </c>
      <c r="I8979" s="12" t="s">
        <v>13698</v>
      </c>
      <c r="J8979" s="12" t="s">
        <v>13705</v>
      </c>
      <c r="K8979" s="15"/>
      <c r="L8979" s="13" t="s">
        <v>14</v>
      </c>
      <c r="M8979" s="7">
        <v>1</v>
      </c>
      <c r="N8979" s="14"/>
    </row>
    <row r="8980" spans="1:14" ht="126">
      <c r="A8980" s="6">
        <v>8979</v>
      </c>
      <c r="B8980" s="8" t="s">
        <v>13347</v>
      </c>
      <c r="C8980" s="9" t="s">
        <v>13703</v>
      </c>
      <c r="D8980" s="10" t="s">
        <v>4059</v>
      </c>
      <c r="E8980" s="11" t="s">
        <v>13706</v>
      </c>
      <c r="F8980" s="6">
        <v>589208</v>
      </c>
      <c r="G8980" s="6" t="s">
        <v>1369</v>
      </c>
      <c r="H8980" s="16">
        <v>6422853.7300000004</v>
      </c>
      <c r="I8980" s="12" t="s">
        <v>13698</v>
      </c>
      <c r="J8980" s="12" t="s">
        <v>13707</v>
      </c>
      <c r="K8980" s="15"/>
      <c r="L8980" s="13" t="s">
        <v>14</v>
      </c>
      <c r="M8980" s="7">
        <v>1</v>
      </c>
      <c r="N8980" s="14"/>
    </row>
    <row r="8981" spans="1:14" ht="409.5">
      <c r="A8981" s="6">
        <v>8980</v>
      </c>
      <c r="B8981" s="8" t="s">
        <v>13347</v>
      </c>
      <c r="C8981" s="9" t="s">
        <v>13703</v>
      </c>
      <c r="D8981" s="10" t="s">
        <v>4059</v>
      </c>
      <c r="E8981" s="11" t="s">
        <v>13708</v>
      </c>
      <c r="F8981" s="6">
        <v>589205</v>
      </c>
      <c r="G8981" s="6" t="s">
        <v>1369</v>
      </c>
      <c r="H8981" s="16">
        <v>7706957.835</v>
      </c>
      <c r="I8981" s="12" t="s">
        <v>13698</v>
      </c>
      <c r="J8981" s="12" t="s">
        <v>13707</v>
      </c>
      <c r="K8981" s="15"/>
      <c r="L8981" s="13" t="s">
        <v>14</v>
      </c>
      <c r="M8981" s="7">
        <v>1</v>
      </c>
      <c r="N8981" s="14"/>
    </row>
    <row r="8982" spans="1:14" ht="409.5">
      <c r="A8982" s="6">
        <v>8981</v>
      </c>
      <c r="B8982" s="8" t="s">
        <v>13347</v>
      </c>
      <c r="C8982" s="9" t="s">
        <v>13709</v>
      </c>
      <c r="D8982" s="10" t="s">
        <v>13710</v>
      </c>
      <c r="E8982" s="11" t="s">
        <v>13711</v>
      </c>
      <c r="F8982" s="6">
        <v>590853</v>
      </c>
      <c r="G8982" s="6" t="s">
        <v>1369</v>
      </c>
      <c r="H8982" s="16">
        <v>7917366.2810000004</v>
      </c>
      <c r="I8982" s="12" t="s">
        <v>13558</v>
      </c>
      <c r="J8982" s="12" t="s">
        <v>13712</v>
      </c>
      <c r="K8982" s="15"/>
      <c r="L8982" s="13" t="s">
        <v>14</v>
      </c>
      <c r="M8982" s="7">
        <v>1</v>
      </c>
      <c r="N8982" s="14"/>
    </row>
    <row r="8983" spans="1:14" ht="63">
      <c r="A8983" s="6">
        <v>8982</v>
      </c>
      <c r="B8983" s="8" t="s">
        <v>13347</v>
      </c>
      <c r="C8983" s="9" t="s">
        <v>13713</v>
      </c>
      <c r="D8983" s="10" t="s">
        <v>13714</v>
      </c>
      <c r="E8983" s="11" t="s">
        <v>13715</v>
      </c>
      <c r="F8983" s="6">
        <v>274306</v>
      </c>
      <c r="G8983" s="6" t="s">
        <v>1638</v>
      </c>
      <c r="H8983" s="16">
        <v>3324740.65</v>
      </c>
      <c r="I8983" s="12" t="s">
        <v>13716</v>
      </c>
      <c r="J8983" s="12" t="s">
        <v>13717</v>
      </c>
      <c r="K8983" s="15">
        <v>2696000</v>
      </c>
      <c r="L8983" s="13" t="s">
        <v>14</v>
      </c>
      <c r="M8983" s="7">
        <v>1</v>
      </c>
      <c r="N8983" s="14"/>
    </row>
    <row r="8984" spans="1:14" ht="63">
      <c r="A8984" s="6">
        <v>8983</v>
      </c>
      <c r="B8984" s="8" t="s">
        <v>13347</v>
      </c>
      <c r="C8984" s="9" t="s">
        <v>13718</v>
      </c>
      <c r="D8984" s="10" t="s">
        <v>13565</v>
      </c>
      <c r="E8984" s="11" t="s">
        <v>13719</v>
      </c>
      <c r="F8984" s="6">
        <v>420091</v>
      </c>
      <c r="G8984" s="6" t="s">
        <v>1638</v>
      </c>
      <c r="H8984" s="16">
        <v>3324905</v>
      </c>
      <c r="I8984" s="12" t="s">
        <v>5634</v>
      </c>
      <c r="J8984" s="12" t="s">
        <v>2445</v>
      </c>
      <c r="K8984" s="15"/>
      <c r="L8984" s="13" t="s">
        <v>14</v>
      </c>
      <c r="M8984" s="7">
        <v>1</v>
      </c>
      <c r="N8984" s="14"/>
    </row>
    <row r="8985" spans="1:14" ht="63">
      <c r="A8985" s="6">
        <v>8984</v>
      </c>
      <c r="B8985" s="8" t="s">
        <v>13347</v>
      </c>
      <c r="C8985" s="9" t="s">
        <v>13720</v>
      </c>
      <c r="D8985" s="10" t="s">
        <v>13501</v>
      </c>
      <c r="E8985" s="11" t="s">
        <v>13721</v>
      </c>
      <c r="F8985" s="6">
        <v>383756</v>
      </c>
      <c r="G8985" s="6" t="s">
        <v>801</v>
      </c>
      <c r="H8985" s="16">
        <v>18964282.989999998</v>
      </c>
      <c r="I8985" s="12" t="s">
        <v>13722</v>
      </c>
      <c r="J8985" s="12" t="s">
        <v>9492</v>
      </c>
      <c r="K8985" s="15"/>
      <c r="L8985" s="13" t="s">
        <v>14</v>
      </c>
      <c r="M8985" s="7">
        <v>1</v>
      </c>
      <c r="N8985" s="14"/>
    </row>
    <row r="8986" spans="1:14" ht="78.75">
      <c r="A8986" s="6">
        <v>8985</v>
      </c>
      <c r="B8986" s="8" t="s">
        <v>13347</v>
      </c>
      <c r="C8986" s="9" t="s">
        <v>13723</v>
      </c>
      <c r="D8986" s="10" t="s">
        <v>13724</v>
      </c>
      <c r="E8986" s="11" t="s">
        <v>13725</v>
      </c>
      <c r="F8986" s="6">
        <v>569438</v>
      </c>
      <c r="G8986" s="6" t="s">
        <v>801</v>
      </c>
      <c r="H8986" s="16">
        <v>30188500</v>
      </c>
      <c r="I8986" s="12" t="s">
        <v>13698</v>
      </c>
      <c r="J8986" s="12" t="s">
        <v>13699</v>
      </c>
      <c r="K8986" s="15"/>
      <c r="L8986" s="13" t="s">
        <v>70</v>
      </c>
      <c r="M8986" s="7">
        <v>0.6</v>
      </c>
      <c r="N8986" s="14"/>
    </row>
    <row r="8987" spans="1:14" ht="78.75">
      <c r="A8987" s="6">
        <v>8986</v>
      </c>
      <c r="B8987" s="8" t="s">
        <v>13347</v>
      </c>
      <c r="C8987" s="9" t="s">
        <v>13723</v>
      </c>
      <c r="D8987" s="10" t="s">
        <v>13724</v>
      </c>
      <c r="E8987" s="11" t="s">
        <v>13725</v>
      </c>
      <c r="F8987" s="6">
        <v>569438</v>
      </c>
      <c r="G8987" s="6" t="s">
        <v>801</v>
      </c>
      <c r="H8987" s="16">
        <v>30188500</v>
      </c>
      <c r="I8987" s="12" t="s">
        <v>13698</v>
      </c>
      <c r="J8987" s="12" t="s">
        <v>13699</v>
      </c>
      <c r="K8987" s="15"/>
      <c r="L8987" s="13" t="s">
        <v>70</v>
      </c>
      <c r="M8987" s="7">
        <v>0.4</v>
      </c>
      <c r="N8987" s="14"/>
    </row>
    <row r="8988" spans="1:14" ht="78.75">
      <c r="A8988" s="6">
        <v>8987</v>
      </c>
      <c r="B8988" s="8" t="s">
        <v>13347</v>
      </c>
      <c r="C8988" s="9" t="s">
        <v>13380</v>
      </c>
      <c r="D8988" s="10" t="s">
        <v>13381</v>
      </c>
      <c r="E8988" s="11" t="s">
        <v>13726</v>
      </c>
      <c r="F8988" s="6">
        <v>396805</v>
      </c>
      <c r="G8988" s="6" t="s">
        <v>4045</v>
      </c>
      <c r="H8988" s="16">
        <v>71187874.620000005</v>
      </c>
      <c r="I8988" s="12" t="s">
        <v>13727</v>
      </c>
      <c r="J8988" s="12" t="s">
        <v>13728</v>
      </c>
      <c r="K8988" s="15">
        <v>55700000</v>
      </c>
      <c r="L8988" s="13" t="s">
        <v>14</v>
      </c>
      <c r="M8988" s="7">
        <v>1</v>
      </c>
      <c r="N8988" s="14"/>
    </row>
    <row r="8989" spans="1:14" ht="94.5">
      <c r="A8989" s="6">
        <v>8988</v>
      </c>
      <c r="B8989" s="8" t="s">
        <v>13347</v>
      </c>
      <c r="C8989" s="9" t="s">
        <v>13729</v>
      </c>
      <c r="D8989" s="10" t="s">
        <v>13730</v>
      </c>
      <c r="E8989" s="11" t="s">
        <v>13731</v>
      </c>
      <c r="F8989" s="6">
        <v>516225</v>
      </c>
      <c r="G8989" s="6" t="s">
        <v>4045</v>
      </c>
      <c r="H8989" s="16">
        <v>36273187.670999996</v>
      </c>
      <c r="I8989" s="12" t="s">
        <v>13549</v>
      </c>
      <c r="J8989" s="12" t="s">
        <v>13732</v>
      </c>
      <c r="K8989" s="15">
        <v>5300000</v>
      </c>
      <c r="L8989" s="13" t="s">
        <v>70</v>
      </c>
      <c r="M8989" s="7">
        <v>0.4</v>
      </c>
      <c r="N8989" s="14"/>
    </row>
    <row r="8990" spans="1:14" ht="94.5">
      <c r="A8990" s="6">
        <v>8989</v>
      </c>
      <c r="B8990" s="8" t="s">
        <v>13347</v>
      </c>
      <c r="C8990" s="9" t="s">
        <v>13729</v>
      </c>
      <c r="D8990" s="10" t="s">
        <v>13730</v>
      </c>
      <c r="E8990" s="11" t="s">
        <v>13731</v>
      </c>
      <c r="F8990" s="6">
        <v>516225</v>
      </c>
      <c r="G8990" s="6" t="s">
        <v>4045</v>
      </c>
      <c r="H8990" s="16">
        <v>36273187.670999996</v>
      </c>
      <c r="I8990" s="12" t="s">
        <v>13549</v>
      </c>
      <c r="J8990" s="12" t="s">
        <v>13732</v>
      </c>
      <c r="K8990" s="15">
        <v>5300000</v>
      </c>
      <c r="L8990" s="13" t="s">
        <v>70</v>
      </c>
      <c r="M8990" s="7">
        <v>0.6</v>
      </c>
      <c r="N8990" s="14"/>
    </row>
    <row r="8991" spans="1:14" ht="94.5">
      <c r="A8991" s="6">
        <v>8990</v>
      </c>
      <c r="B8991" s="8" t="s">
        <v>13347</v>
      </c>
      <c r="C8991" s="9" t="s">
        <v>13602</v>
      </c>
      <c r="D8991" s="10" t="s">
        <v>4061</v>
      </c>
      <c r="E8991" s="11" t="s">
        <v>13733</v>
      </c>
      <c r="F8991" s="6">
        <v>536284</v>
      </c>
      <c r="G8991" s="6" t="s">
        <v>4045</v>
      </c>
      <c r="H8991" s="16">
        <v>97818962.090000004</v>
      </c>
      <c r="I8991" s="12" t="s">
        <v>13392</v>
      </c>
      <c r="J8991" s="12" t="s">
        <v>13734</v>
      </c>
      <c r="K8991" s="15"/>
      <c r="L8991" s="13" t="s">
        <v>14</v>
      </c>
      <c r="M8991" s="7">
        <v>1</v>
      </c>
      <c r="N8991" s="14"/>
    </row>
    <row r="8992" spans="1:14" ht="78.75">
      <c r="A8992" s="6">
        <v>8991</v>
      </c>
      <c r="B8992" s="8" t="s">
        <v>13347</v>
      </c>
      <c r="C8992" s="9" t="s">
        <v>13735</v>
      </c>
      <c r="D8992" s="10" t="s">
        <v>13508</v>
      </c>
      <c r="E8992" s="11" t="s">
        <v>13736</v>
      </c>
      <c r="F8992" s="6">
        <v>299810</v>
      </c>
      <c r="G8992" s="6" t="s">
        <v>13737</v>
      </c>
      <c r="H8992" s="16">
        <v>9770698</v>
      </c>
      <c r="I8992" s="12" t="s">
        <v>13738</v>
      </c>
      <c r="J8992" s="12" t="s">
        <v>13739</v>
      </c>
      <c r="K8992" s="15"/>
      <c r="L8992" s="13" t="s">
        <v>14</v>
      </c>
      <c r="M8992" s="7">
        <v>1</v>
      </c>
      <c r="N8992" s="14"/>
    </row>
    <row r="8993" spans="1:14" ht="31.5">
      <c r="A8993" s="6">
        <v>8992</v>
      </c>
      <c r="B8993" s="8" t="s">
        <v>13347</v>
      </c>
      <c r="C8993" s="9" t="s">
        <v>13740</v>
      </c>
      <c r="D8993" s="10" t="s">
        <v>4341</v>
      </c>
      <c r="E8993" s="11" t="s">
        <v>13741</v>
      </c>
      <c r="F8993" s="6">
        <v>518414</v>
      </c>
      <c r="G8993" s="6" t="s">
        <v>2323</v>
      </c>
      <c r="H8993" s="16">
        <v>29699319.943999998</v>
      </c>
      <c r="I8993" s="12" t="s">
        <v>13742</v>
      </c>
      <c r="J8993" s="12" t="s">
        <v>13743</v>
      </c>
      <c r="K8993" s="15"/>
      <c r="L8993" s="13" t="s">
        <v>14</v>
      </c>
      <c r="M8993" s="7">
        <v>1</v>
      </c>
      <c r="N8993" s="14"/>
    </row>
    <row r="8994" spans="1:14" ht="78.75">
      <c r="A8994" s="6">
        <v>8993</v>
      </c>
      <c r="B8994" s="8" t="s">
        <v>13347</v>
      </c>
      <c r="C8994" s="9" t="s">
        <v>13744</v>
      </c>
      <c r="D8994" s="10" t="s">
        <v>13745</v>
      </c>
      <c r="E8994" s="11" t="s">
        <v>13746</v>
      </c>
      <c r="F8994" s="6">
        <v>543148</v>
      </c>
      <c r="G8994" s="6" t="s">
        <v>875</v>
      </c>
      <c r="H8994" s="16">
        <v>24642240.949999999</v>
      </c>
      <c r="I8994" s="12" t="s">
        <v>13747</v>
      </c>
      <c r="J8994" s="12" t="s">
        <v>13605</v>
      </c>
      <c r="K8994" s="15">
        <v>996800</v>
      </c>
      <c r="L8994" s="13" t="s">
        <v>14</v>
      </c>
      <c r="M8994" s="7">
        <v>1</v>
      </c>
      <c r="N8994" s="14"/>
    </row>
    <row r="8995" spans="1:14" ht="126">
      <c r="A8995" s="6">
        <v>8994</v>
      </c>
      <c r="B8995" s="8" t="s">
        <v>13347</v>
      </c>
      <c r="C8995" s="9" t="s">
        <v>13744</v>
      </c>
      <c r="D8995" s="10" t="s">
        <v>13745</v>
      </c>
      <c r="E8995" s="11" t="s">
        <v>13748</v>
      </c>
      <c r="F8995" s="6">
        <v>543195</v>
      </c>
      <c r="G8995" s="6" t="s">
        <v>875</v>
      </c>
      <c r="H8995" s="16">
        <v>7395333.9000000004</v>
      </c>
      <c r="I8995" s="12" t="s">
        <v>13747</v>
      </c>
      <c r="J8995" s="12" t="s">
        <v>9344</v>
      </c>
      <c r="K8995" s="15">
        <v>1000000</v>
      </c>
      <c r="L8995" s="13" t="s">
        <v>14</v>
      </c>
      <c r="M8995" s="7">
        <v>1</v>
      </c>
      <c r="N8995" s="14"/>
    </row>
    <row r="8996" spans="1:14" ht="63">
      <c r="A8996" s="6">
        <v>8995</v>
      </c>
      <c r="B8996" s="8" t="s">
        <v>13347</v>
      </c>
      <c r="C8996" s="9" t="s">
        <v>13744</v>
      </c>
      <c r="D8996" s="10" t="s">
        <v>13745</v>
      </c>
      <c r="E8996" s="11" t="s">
        <v>13749</v>
      </c>
      <c r="F8996" s="6">
        <v>543253</v>
      </c>
      <c r="G8996" s="6" t="s">
        <v>875</v>
      </c>
      <c r="H8996" s="16">
        <v>12356956.85</v>
      </c>
      <c r="I8996" s="12" t="s">
        <v>13747</v>
      </c>
      <c r="J8996" s="12" t="s">
        <v>13605</v>
      </c>
      <c r="K8996" s="15"/>
      <c r="L8996" s="13" t="s">
        <v>14</v>
      </c>
      <c r="M8996" s="7">
        <v>1</v>
      </c>
      <c r="N8996" s="14"/>
    </row>
    <row r="8997" spans="1:14" ht="78.75">
      <c r="A8997" s="6">
        <v>8996</v>
      </c>
      <c r="B8997" s="8" t="s">
        <v>13347</v>
      </c>
      <c r="C8997" s="9" t="s">
        <v>13750</v>
      </c>
      <c r="D8997" s="10" t="s">
        <v>13751</v>
      </c>
      <c r="E8997" s="11" t="s">
        <v>13752</v>
      </c>
      <c r="F8997" s="6">
        <v>543164</v>
      </c>
      <c r="G8997" s="6" t="s">
        <v>875</v>
      </c>
      <c r="H8997" s="16">
        <v>8133738.5</v>
      </c>
      <c r="I8997" s="12" t="s">
        <v>13747</v>
      </c>
      <c r="J8997" s="12" t="s">
        <v>9344</v>
      </c>
      <c r="K8997" s="15"/>
      <c r="L8997" s="13" t="s">
        <v>14</v>
      </c>
      <c r="M8997" s="7">
        <v>1</v>
      </c>
      <c r="N8997" s="14"/>
    </row>
    <row r="8998" spans="1:14" ht="78.75">
      <c r="A8998" s="6">
        <v>8997</v>
      </c>
      <c r="B8998" s="8" t="s">
        <v>13347</v>
      </c>
      <c r="C8998" s="9" t="s">
        <v>13753</v>
      </c>
      <c r="D8998" s="10" t="s">
        <v>13754</v>
      </c>
      <c r="E8998" s="11" t="s">
        <v>13755</v>
      </c>
      <c r="F8998" s="6">
        <v>543203</v>
      </c>
      <c r="G8998" s="6" t="s">
        <v>875</v>
      </c>
      <c r="H8998" s="16">
        <v>8901796.4000000004</v>
      </c>
      <c r="I8998" s="12" t="s">
        <v>13549</v>
      </c>
      <c r="J8998" s="12" t="s">
        <v>9344</v>
      </c>
      <c r="K8998" s="15"/>
      <c r="L8998" s="13" t="s">
        <v>14</v>
      </c>
      <c r="M8998" s="7">
        <v>1</v>
      </c>
      <c r="N8998" s="14"/>
    </row>
    <row r="8999" spans="1:14" ht="78.75">
      <c r="A8999" s="6">
        <v>8998</v>
      </c>
      <c r="B8999" s="8" t="s">
        <v>13347</v>
      </c>
      <c r="C8999" s="9" t="s">
        <v>13756</v>
      </c>
      <c r="D8999" s="10" t="s">
        <v>13757</v>
      </c>
      <c r="E8999" s="11" t="s">
        <v>13758</v>
      </c>
      <c r="F8999" s="6">
        <v>543229</v>
      </c>
      <c r="G8999" s="6" t="s">
        <v>875</v>
      </c>
      <c r="H8999" s="16">
        <v>12152398.1</v>
      </c>
      <c r="I8999" s="12" t="s">
        <v>13747</v>
      </c>
      <c r="J8999" s="12" t="s">
        <v>13605</v>
      </c>
      <c r="K8999" s="15">
        <v>4821600</v>
      </c>
      <c r="L8999" s="13" t="s">
        <v>14</v>
      </c>
      <c r="M8999" s="7">
        <v>1</v>
      </c>
      <c r="N8999" s="14"/>
    </row>
    <row r="9000" spans="1:14" ht="126">
      <c r="A9000" s="6">
        <v>8999</v>
      </c>
      <c r="B9000" s="8" t="s">
        <v>13347</v>
      </c>
      <c r="C9000" s="9" t="s">
        <v>13759</v>
      </c>
      <c r="D9000" s="10" t="s">
        <v>13760</v>
      </c>
      <c r="E9000" s="11" t="s">
        <v>13761</v>
      </c>
      <c r="F9000" s="6">
        <v>543231</v>
      </c>
      <c r="G9000" s="6" t="s">
        <v>875</v>
      </c>
      <c r="H9000" s="16">
        <v>4540391.5</v>
      </c>
      <c r="I9000" s="12" t="s">
        <v>13549</v>
      </c>
      <c r="J9000" s="12" t="s">
        <v>13762</v>
      </c>
      <c r="K9000" s="15"/>
      <c r="L9000" s="13" t="s">
        <v>14</v>
      </c>
      <c r="M9000" s="7">
        <v>1</v>
      </c>
      <c r="N9000" s="14"/>
    </row>
    <row r="9001" spans="1:14" ht="78.75">
      <c r="A9001" s="6">
        <v>9000</v>
      </c>
      <c r="B9001" s="8" t="s">
        <v>13347</v>
      </c>
      <c r="C9001" s="9" t="s">
        <v>13763</v>
      </c>
      <c r="D9001" s="10" t="s">
        <v>13764</v>
      </c>
      <c r="E9001" s="11" t="s">
        <v>13765</v>
      </c>
      <c r="F9001" s="6">
        <v>543233</v>
      </c>
      <c r="G9001" s="6" t="s">
        <v>875</v>
      </c>
      <c r="H9001" s="16">
        <v>3057429.65</v>
      </c>
      <c r="I9001" s="12" t="s">
        <v>13747</v>
      </c>
      <c r="J9001" s="12" t="s">
        <v>13766</v>
      </c>
      <c r="K9001" s="15">
        <v>1100000</v>
      </c>
      <c r="L9001" s="13" t="s">
        <v>14</v>
      </c>
      <c r="M9001" s="7">
        <v>1</v>
      </c>
      <c r="N9001" s="14"/>
    </row>
    <row r="9002" spans="1:14" ht="78.75">
      <c r="A9002" s="6">
        <v>9001</v>
      </c>
      <c r="B9002" s="8" t="s">
        <v>13347</v>
      </c>
      <c r="C9002" s="9" t="s">
        <v>13767</v>
      </c>
      <c r="D9002" s="10" t="s">
        <v>13493</v>
      </c>
      <c r="E9002" s="11" t="s">
        <v>13768</v>
      </c>
      <c r="F9002" s="6">
        <v>543258</v>
      </c>
      <c r="G9002" s="6" t="s">
        <v>875</v>
      </c>
      <c r="H9002" s="16">
        <v>7602288.5499999998</v>
      </c>
      <c r="I9002" s="12" t="s">
        <v>13549</v>
      </c>
      <c r="J9002" s="12" t="s">
        <v>9344</v>
      </c>
      <c r="K9002" s="15"/>
      <c r="L9002" s="13" t="s">
        <v>14</v>
      </c>
      <c r="M9002" s="7">
        <v>1</v>
      </c>
      <c r="N9002" s="14"/>
    </row>
    <row r="9003" spans="1:14" ht="94.5">
      <c r="A9003" s="6">
        <v>9002</v>
      </c>
      <c r="B9003" s="8" t="s">
        <v>13347</v>
      </c>
      <c r="C9003" s="9" t="s">
        <v>9851</v>
      </c>
      <c r="D9003" s="10" t="s">
        <v>13769</v>
      </c>
      <c r="E9003" s="11" t="s">
        <v>13770</v>
      </c>
      <c r="F9003" s="6">
        <v>543259</v>
      </c>
      <c r="G9003" s="6" t="s">
        <v>875</v>
      </c>
      <c r="H9003" s="16">
        <v>9368756.5500000007</v>
      </c>
      <c r="I9003" s="12" t="s">
        <v>13549</v>
      </c>
      <c r="J9003" s="12" t="s">
        <v>13605</v>
      </c>
      <c r="K9003" s="15">
        <v>1400000</v>
      </c>
      <c r="L9003" s="13" t="s">
        <v>14</v>
      </c>
      <c r="M9003" s="7">
        <v>1</v>
      </c>
      <c r="N9003" s="14"/>
    </row>
    <row r="9004" spans="1:14" ht="63">
      <c r="A9004" s="6">
        <v>9003</v>
      </c>
      <c r="B9004" s="8" t="s">
        <v>13347</v>
      </c>
      <c r="C9004" s="9" t="s">
        <v>13771</v>
      </c>
      <c r="D9004" s="10" t="s">
        <v>13772</v>
      </c>
      <c r="E9004" s="11" t="s">
        <v>13773</v>
      </c>
      <c r="F9004" s="6">
        <v>543180</v>
      </c>
      <c r="G9004" s="6" t="s">
        <v>875</v>
      </c>
      <c r="H9004" s="16">
        <v>2332274.7000000002</v>
      </c>
      <c r="I9004" s="12" t="s">
        <v>13549</v>
      </c>
      <c r="J9004" s="12" t="s">
        <v>13766</v>
      </c>
      <c r="K9004" s="15"/>
      <c r="L9004" s="13" t="s">
        <v>14</v>
      </c>
      <c r="M9004" s="7">
        <v>1</v>
      </c>
      <c r="N9004" s="14"/>
    </row>
    <row r="9005" spans="1:14" ht="78.75">
      <c r="A9005" s="6">
        <v>9004</v>
      </c>
      <c r="B9005" s="8" t="s">
        <v>13347</v>
      </c>
      <c r="C9005" s="9" t="s">
        <v>13771</v>
      </c>
      <c r="D9005" s="10" t="s">
        <v>13772</v>
      </c>
      <c r="E9005" s="11" t="s">
        <v>13774</v>
      </c>
      <c r="F9005" s="6">
        <v>543187</v>
      </c>
      <c r="G9005" s="6" t="s">
        <v>875</v>
      </c>
      <c r="H9005" s="16">
        <v>10802399.65</v>
      </c>
      <c r="I9005" s="12" t="s">
        <v>13549</v>
      </c>
      <c r="J9005" s="12" t="s">
        <v>13605</v>
      </c>
      <c r="K9005" s="15">
        <v>3500000</v>
      </c>
      <c r="L9005" s="13" t="s">
        <v>14</v>
      </c>
      <c r="M9005" s="7">
        <v>1</v>
      </c>
      <c r="N9005" s="14"/>
    </row>
    <row r="9006" spans="1:14" ht="94.5">
      <c r="A9006" s="6">
        <v>9005</v>
      </c>
      <c r="B9006" s="8" t="s">
        <v>13347</v>
      </c>
      <c r="C9006" s="9" t="s">
        <v>13775</v>
      </c>
      <c r="D9006" s="10" t="s">
        <v>13776</v>
      </c>
      <c r="E9006" s="11" t="s">
        <v>13777</v>
      </c>
      <c r="F9006" s="6">
        <v>563632</v>
      </c>
      <c r="G9006" s="6" t="s">
        <v>875</v>
      </c>
      <c r="H9006" s="16">
        <v>8953940.9499999993</v>
      </c>
      <c r="I9006" s="12" t="s">
        <v>13609</v>
      </c>
      <c r="J9006" s="12" t="s">
        <v>13651</v>
      </c>
      <c r="K9006" s="15"/>
      <c r="L9006" s="13" t="s">
        <v>14</v>
      </c>
      <c r="M9006" s="7">
        <v>1</v>
      </c>
      <c r="N9006" s="14"/>
    </row>
    <row r="9007" spans="1:14" ht="126">
      <c r="A9007" s="6">
        <v>9006</v>
      </c>
      <c r="B9007" s="8" t="s">
        <v>13347</v>
      </c>
      <c r="C9007" s="9" t="s">
        <v>13778</v>
      </c>
      <c r="D9007" s="10" t="s">
        <v>13779</v>
      </c>
      <c r="E9007" s="11" t="s">
        <v>13780</v>
      </c>
      <c r="F9007" s="6">
        <v>563637</v>
      </c>
      <c r="G9007" s="6" t="s">
        <v>875</v>
      </c>
      <c r="H9007" s="16">
        <v>9896656.3499999996</v>
      </c>
      <c r="I9007" s="12" t="s">
        <v>13609</v>
      </c>
      <c r="J9007" s="12" t="s">
        <v>13651</v>
      </c>
      <c r="K9007" s="15"/>
      <c r="L9007" s="13" t="s">
        <v>14</v>
      </c>
      <c r="M9007" s="7">
        <v>1</v>
      </c>
      <c r="N9007" s="14"/>
    </row>
    <row r="9008" spans="1:14" ht="63">
      <c r="A9008" s="6">
        <v>9007</v>
      </c>
      <c r="B9008" s="8" t="s">
        <v>13347</v>
      </c>
      <c r="C9008" s="9" t="s">
        <v>13767</v>
      </c>
      <c r="D9008" s="10" t="s">
        <v>13493</v>
      </c>
      <c r="E9008" s="11" t="s">
        <v>13781</v>
      </c>
      <c r="F9008" s="6">
        <v>563639</v>
      </c>
      <c r="G9008" s="6" t="s">
        <v>875</v>
      </c>
      <c r="H9008" s="16">
        <v>7124265.6500000004</v>
      </c>
      <c r="I9008" s="12" t="s">
        <v>13609</v>
      </c>
      <c r="J9008" s="12" t="s">
        <v>13651</v>
      </c>
      <c r="K9008" s="15"/>
      <c r="L9008" s="13" t="s">
        <v>14</v>
      </c>
      <c r="M9008" s="7">
        <v>1</v>
      </c>
      <c r="N9008" s="14"/>
    </row>
    <row r="9009" spans="1:14" ht="78.75">
      <c r="A9009" s="6">
        <v>9008</v>
      </c>
      <c r="B9009" s="8" t="s">
        <v>13347</v>
      </c>
      <c r="C9009" s="9" t="s">
        <v>13782</v>
      </c>
      <c r="D9009" s="10" t="s">
        <v>13783</v>
      </c>
      <c r="E9009" s="11" t="s">
        <v>13784</v>
      </c>
      <c r="F9009" s="6">
        <v>563640</v>
      </c>
      <c r="G9009" s="6" t="s">
        <v>875</v>
      </c>
      <c r="H9009" s="16">
        <v>8507315.5500000007</v>
      </c>
      <c r="I9009" s="12" t="s">
        <v>13785</v>
      </c>
      <c r="J9009" s="12" t="s">
        <v>13786</v>
      </c>
      <c r="K9009" s="15"/>
      <c r="L9009" s="13" t="s">
        <v>14</v>
      </c>
      <c r="M9009" s="7">
        <v>1</v>
      </c>
      <c r="N9009" s="14"/>
    </row>
    <row r="9010" spans="1:14" ht="78.75">
      <c r="A9010" s="6">
        <v>9009</v>
      </c>
      <c r="B9010" s="8" t="s">
        <v>13347</v>
      </c>
      <c r="C9010" s="9" t="s">
        <v>13787</v>
      </c>
      <c r="D9010" s="10" t="s">
        <v>13684</v>
      </c>
      <c r="E9010" s="11" t="s">
        <v>13788</v>
      </c>
      <c r="F9010" s="6">
        <v>591618</v>
      </c>
      <c r="G9010" s="6" t="s">
        <v>875</v>
      </c>
      <c r="H9010" s="16">
        <v>9941372.8499999996</v>
      </c>
      <c r="I9010" s="12" t="s">
        <v>13789</v>
      </c>
      <c r="J9010" s="12" t="s">
        <v>13790</v>
      </c>
      <c r="K9010" s="15"/>
      <c r="L9010" s="13" t="s">
        <v>14</v>
      </c>
      <c r="M9010" s="7">
        <v>1</v>
      </c>
      <c r="N9010" s="14"/>
    </row>
    <row r="9011" spans="1:14" ht="78.75">
      <c r="A9011" s="6">
        <v>9010</v>
      </c>
      <c r="B9011" s="8" t="s">
        <v>13347</v>
      </c>
      <c r="C9011" s="9" t="s">
        <v>13547</v>
      </c>
      <c r="D9011" s="10" t="s">
        <v>445</v>
      </c>
      <c r="E9011" s="11" t="s">
        <v>13791</v>
      </c>
      <c r="F9011" s="6">
        <v>510682</v>
      </c>
      <c r="G9011" s="6" t="s">
        <v>7075</v>
      </c>
      <c r="H9011" s="16">
        <v>42353085.031000003</v>
      </c>
      <c r="I9011" s="12" t="s">
        <v>13693</v>
      </c>
      <c r="J9011" s="12" t="s">
        <v>13734</v>
      </c>
      <c r="K9011" s="15"/>
      <c r="L9011" s="13" t="s">
        <v>70</v>
      </c>
      <c r="M9011" s="7">
        <v>0.51</v>
      </c>
      <c r="N9011" s="14"/>
    </row>
    <row r="9012" spans="1:14" ht="78.75">
      <c r="A9012" s="6">
        <v>9011</v>
      </c>
      <c r="B9012" s="8" t="s">
        <v>13347</v>
      </c>
      <c r="C9012" s="9" t="s">
        <v>13547</v>
      </c>
      <c r="D9012" s="10" t="s">
        <v>445</v>
      </c>
      <c r="E9012" s="11" t="s">
        <v>13791</v>
      </c>
      <c r="F9012" s="6">
        <v>510682</v>
      </c>
      <c r="G9012" s="6" t="s">
        <v>7075</v>
      </c>
      <c r="H9012" s="16">
        <v>42353085.031000003</v>
      </c>
      <c r="I9012" s="12" t="s">
        <v>13693</v>
      </c>
      <c r="J9012" s="12" t="s">
        <v>13734</v>
      </c>
      <c r="K9012" s="15"/>
      <c r="L9012" s="13" t="s">
        <v>70</v>
      </c>
      <c r="M9012" s="7">
        <v>0.49</v>
      </c>
      <c r="N9012" s="14"/>
    </row>
    <row r="9013" spans="1:14" ht="94.5">
      <c r="A9013" s="6">
        <v>9012</v>
      </c>
      <c r="B9013" s="8" t="s">
        <v>13347</v>
      </c>
      <c r="C9013" s="9" t="s">
        <v>13792</v>
      </c>
      <c r="D9013" s="10" t="s">
        <v>13793</v>
      </c>
      <c r="E9013" s="11" t="s">
        <v>13794</v>
      </c>
      <c r="F9013" s="6">
        <v>514872</v>
      </c>
      <c r="G9013" s="6" t="s">
        <v>7075</v>
      </c>
      <c r="H9013" s="16">
        <v>87207000</v>
      </c>
      <c r="I9013" s="12" t="s">
        <v>13795</v>
      </c>
      <c r="J9013" s="12" t="s">
        <v>13796</v>
      </c>
      <c r="K9013" s="15"/>
      <c r="L9013" s="13" t="s">
        <v>70</v>
      </c>
      <c r="M9013" s="7">
        <v>0.51</v>
      </c>
      <c r="N9013" s="14"/>
    </row>
    <row r="9014" spans="1:14" ht="94.5">
      <c r="A9014" s="6">
        <v>9013</v>
      </c>
      <c r="B9014" s="8" t="s">
        <v>13347</v>
      </c>
      <c r="C9014" s="9" t="s">
        <v>13792</v>
      </c>
      <c r="D9014" s="10" t="s">
        <v>13793</v>
      </c>
      <c r="E9014" s="11" t="s">
        <v>13794</v>
      </c>
      <c r="F9014" s="6">
        <v>514872</v>
      </c>
      <c r="G9014" s="6" t="s">
        <v>7075</v>
      </c>
      <c r="H9014" s="16">
        <v>87207000</v>
      </c>
      <c r="I9014" s="12" t="s">
        <v>13795</v>
      </c>
      <c r="J9014" s="12" t="s">
        <v>13796</v>
      </c>
      <c r="K9014" s="15"/>
      <c r="L9014" s="13" t="s">
        <v>70</v>
      </c>
      <c r="M9014" s="7">
        <v>0.49</v>
      </c>
      <c r="N9014" s="14"/>
    </row>
    <row r="9015" spans="1:14" ht="78.75">
      <c r="A9015" s="6">
        <v>9014</v>
      </c>
      <c r="B9015" s="8" t="s">
        <v>13797</v>
      </c>
      <c r="C9015" s="9" t="s">
        <v>13798</v>
      </c>
      <c r="D9015" s="10" t="s">
        <v>13799</v>
      </c>
      <c r="E9015" s="11" t="s">
        <v>13800</v>
      </c>
      <c r="F9015" s="6">
        <v>515393</v>
      </c>
      <c r="G9015" s="6" t="s">
        <v>848</v>
      </c>
      <c r="H9015" s="16">
        <v>3270304.7</v>
      </c>
      <c r="I9015" s="12">
        <v>44289</v>
      </c>
      <c r="J9015" s="12">
        <v>44474</v>
      </c>
      <c r="K9015" s="15">
        <v>1000000</v>
      </c>
      <c r="L9015" s="13" t="s">
        <v>14</v>
      </c>
      <c r="M9015" s="7">
        <v>1</v>
      </c>
      <c r="N9015" s="14"/>
    </row>
    <row r="9016" spans="1:14" ht="78.75">
      <c r="A9016" s="6">
        <v>9015</v>
      </c>
      <c r="B9016" s="8" t="s">
        <v>13797</v>
      </c>
      <c r="C9016" s="9" t="s">
        <v>13801</v>
      </c>
      <c r="D9016" s="10" t="s">
        <v>13802</v>
      </c>
      <c r="E9016" s="11" t="s">
        <v>13803</v>
      </c>
      <c r="F9016" s="6">
        <v>515352</v>
      </c>
      <c r="G9016" s="6" t="s">
        <v>848</v>
      </c>
      <c r="H9016" s="16" t="s">
        <v>13804</v>
      </c>
      <c r="I9016" s="12">
        <v>44199</v>
      </c>
      <c r="J9016" s="12" t="s">
        <v>5331</v>
      </c>
      <c r="K9016" s="15">
        <v>25400000</v>
      </c>
      <c r="L9016" s="13" t="s">
        <v>14</v>
      </c>
      <c r="M9016" s="7">
        <v>1</v>
      </c>
      <c r="N9016" s="14"/>
    </row>
    <row r="9017" spans="1:14" ht="63">
      <c r="A9017" s="6">
        <v>9016</v>
      </c>
      <c r="B9017" s="8" t="s">
        <v>13797</v>
      </c>
      <c r="C9017" s="9" t="s">
        <v>13805</v>
      </c>
      <c r="D9017" s="10" t="s">
        <v>13806</v>
      </c>
      <c r="E9017" s="11" t="s">
        <v>13807</v>
      </c>
      <c r="F9017" s="6">
        <v>484973</v>
      </c>
      <c r="G9017" s="6" t="s">
        <v>848</v>
      </c>
      <c r="H9017" s="16">
        <v>6300756.25</v>
      </c>
      <c r="I9017" s="12" t="s">
        <v>12662</v>
      </c>
      <c r="J9017" s="12" t="s">
        <v>9084</v>
      </c>
      <c r="K9017" s="15">
        <v>6292972</v>
      </c>
      <c r="L9017" s="13" t="s">
        <v>14</v>
      </c>
      <c r="M9017" s="7">
        <v>1</v>
      </c>
      <c r="N9017" s="14"/>
    </row>
    <row r="9018" spans="1:14" ht="78.75">
      <c r="A9018" s="6">
        <v>9017</v>
      </c>
      <c r="B9018" s="8" t="s">
        <v>13797</v>
      </c>
      <c r="C9018" s="9" t="s">
        <v>13808</v>
      </c>
      <c r="D9018" s="10" t="s">
        <v>13809</v>
      </c>
      <c r="E9018" s="11" t="s">
        <v>13810</v>
      </c>
      <c r="F9018" s="6">
        <v>484974</v>
      </c>
      <c r="G9018" s="6" t="s">
        <v>848</v>
      </c>
      <c r="H9018" s="16">
        <v>3811464.6</v>
      </c>
      <c r="I9018" s="12" t="s">
        <v>704</v>
      </c>
      <c r="J9018" s="12" t="s">
        <v>13811</v>
      </c>
      <c r="K9018" s="15">
        <v>3810507</v>
      </c>
      <c r="L9018" s="13" t="s">
        <v>14</v>
      </c>
      <c r="M9018" s="7">
        <v>1</v>
      </c>
      <c r="N9018" s="14"/>
    </row>
    <row r="9019" spans="1:14" ht="78.75">
      <c r="A9019" s="6">
        <v>9018</v>
      </c>
      <c r="B9019" s="8" t="s">
        <v>13797</v>
      </c>
      <c r="C9019" s="9" t="s">
        <v>13812</v>
      </c>
      <c r="D9019" s="10" t="s">
        <v>13799</v>
      </c>
      <c r="E9019" s="11" t="s">
        <v>13813</v>
      </c>
      <c r="F9019" s="6">
        <v>507272</v>
      </c>
      <c r="G9019" s="6" t="s">
        <v>848</v>
      </c>
      <c r="H9019" s="16">
        <v>3830196.7</v>
      </c>
      <c r="I9019" s="12" t="s">
        <v>13811</v>
      </c>
      <c r="J9019" s="12" t="s">
        <v>8511</v>
      </c>
      <c r="K9019" s="15">
        <v>3776043</v>
      </c>
      <c r="L9019" s="13" t="s">
        <v>14</v>
      </c>
      <c r="M9019" s="7">
        <v>1</v>
      </c>
      <c r="N9019" s="14"/>
    </row>
    <row r="9020" spans="1:14" ht="78.75">
      <c r="A9020" s="6">
        <v>9019</v>
      </c>
      <c r="B9020" s="8" t="s">
        <v>13797</v>
      </c>
      <c r="C9020" s="9" t="s">
        <v>13814</v>
      </c>
      <c r="D9020" s="10" t="s">
        <v>13815</v>
      </c>
      <c r="E9020" s="11" t="s">
        <v>13816</v>
      </c>
      <c r="F9020" s="6">
        <v>500065</v>
      </c>
      <c r="G9020" s="6" t="s">
        <v>848</v>
      </c>
      <c r="H9020" s="16">
        <v>5014119</v>
      </c>
      <c r="I9020" s="12">
        <v>44287</v>
      </c>
      <c r="J9020" s="12" t="s">
        <v>8498</v>
      </c>
      <c r="K9020" s="15">
        <v>5014119</v>
      </c>
      <c r="L9020" s="13" t="s">
        <v>14</v>
      </c>
      <c r="M9020" s="7">
        <v>1</v>
      </c>
      <c r="N9020" s="14"/>
    </row>
    <row r="9021" spans="1:14" ht="78.75">
      <c r="A9021" s="6">
        <v>9020</v>
      </c>
      <c r="B9021" s="8" t="s">
        <v>13797</v>
      </c>
      <c r="C9021" s="9" t="s">
        <v>13817</v>
      </c>
      <c r="D9021" s="10" t="s">
        <v>13818</v>
      </c>
      <c r="E9021" s="11" t="s">
        <v>13819</v>
      </c>
      <c r="F9021" s="6">
        <v>500067</v>
      </c>
      <c r="G9021" s="6" t="s">
        <v>848</v>
      </c>
      <c r="H9021" s="16">
        <v>4397379.95</v>
      </c>
      <c r="I9021" s="12" t="s">
        <v>8913</v>
      </c>
      <c r="J9021" s="12" t="s">
        <v>8498</v>
      </c>
      <c r="K9021" s="15">
        <v>0</v>
      </c>
      <c r="L9021" s="13" t="s">
        <v>14</v>
      </c>
      <c r="M9021" s="7">
        <v>1</v>
      </c>
      <c r="N9021" s="14"/>
    </row>
    <row r="9022" spans="1:14" ht="78.75">
      <c r="A9022" s="6">
        <v>9021</v>
      </c>
      <c r="B9022" s="8" t="s">
        <v>13797</v>
      </c>
      <c r="C9022" s="9" t="s">
        <v>13820</v>
      </c>
      <c r="D9022" s="10" t="s">
        <v>13821</v>
      </c>
      <c r="E9022" s="11" t="s">
        <v>13822</v>
      </c>
      <c r="F9022" s="6">
        <v>500064</v>
      </c>
      <c r="G9022" s="6" t="s">
        <v>848</v>
      </c>
      <c r="H9022" s="16">
        <v>6183693.4500000002</v>
      </c>
      <c r="I9022" s="12" t="s">
        <v>658</v>
      </c>
      <c r="J9022" s="12" t="s">
        <v>13823</v>
      </c>
      <c r="K9022" s="15">
        <v>0</v>
      </c>
      <c r="L9022" s="13" t="s">
        <v>14</v>
      </c>
      <c r="M9022" s="7">
        <v>1</v>
      </c>
      <c r="N9022" s="14"/>
    </row>
    <row r="9023" spans="1:14" ht="78.75">
      <c r="A9023" s="6">
        <v>9022</v>
      </c>
      <c r="B9023" s="8" t="s">
        <v>13797</v>
      </c>
      <c r="C9023" s="9" t="s">
        <v>13824</v>
      </c>
      <c r="D9023" s="10" t="s">
        <v>13825</v>
      </c>
      <c r="E9023" s="11" t="s">
        <v>13826</v>
      </c>
      <c r="F9023" s="6">
        <v>500068</v>
      </c>
      <c r="G9023" s="6" t="s">
        <v>848</v>
      </c>
      <c r="H9023" s="16">
        <v>6872541.2999999998</v>
      </c>
      <c r="I9023" s="12" t="s">
        <v>658</v>
      </c>
      <c r="J9023" s="12" t="s">
        <v>13823</v>
      </c>
      <c r="K9023" s="15">
        <v>1407028</v>
      </c>
      <c r="L9023" s="13" t="s">
        <v>14</v>
      </c>
      <c r="M9023" s="7">
        <v>1</v>
      </c>
      <c r="N9023" s="14"/>
    </row>
    <row r="9024" spans="1:14" ht="94.5">
      <c r="A9024" s="6">
        <v>9023</v>
      </c>
      <c r="B9024" s="8" t="s">
        <v>13797</v>
      </c>
      <c r="C9024" s="9" t="s">
        <v>13827</v>
      </c>
      <c r="D9024" s="10" t="s">
        <v>13828</v>
      </c>
      <c r="E9024" s="11" t="s">
        <v>13829</v>
      </c>
      <c r="F9024" s="6">
        <v>507270</v>
      </c>
      <c r="G9024" s="6" t="s">
        <v>848</v>
      </c>
      <c r="H9024" s="16">
        <v>6066524.25</v>
      </c>
      <c r="I9024" s="12" t="s">
        <v>658</v>
      </c>
      <c r="J9024" s="12" t="s">
        <v>13823</v>
      </c>
      <c r="K9024" s="15">
        <v>1086913</v>
      </c>
      <c r="L9024" s="13" t="s">
        <v>14</v>
      </c>
      <c r="M9024" s="7">
        <v>1</v>
      </c>
      <c r="N9024" s="14"/>
    </row>
    <row r="9025" spans="1:14" ht="78.75">
      <c r="A9025" s="6">
        <v>9024</v>
      </c>
      <c r="B9025" s="8" t="s">
        <v>13797</v>
      </c>
      <c r="C9025" s="9" t="s">
        <v>13830</v>
      </c>
      <c r="D9025" s="10" t="s">
        <v>13831</v>
      </c>
      <c r="E9025" s="11" t="s">
        <v>13832</v>
      </c>
      <c r="F9025" s="6">
        <v>507271</v>
      </c>
      <c r="G9025" s="6" t="s">
        <v>848</v>
      </c>
      <c r="H9025" s="16">
        <v>3546038.4</v>
      </c>
      <c r="I9025" s="12" t="s">
        <v>8574</v>
      </c>
      <c r="J9025" s="12">
        <v>44259</v>
      </c>
      <c r="K9025" s="15">
        <v>3539519</v>
      </c>
      <c r="L9025" s="13" t="s">
        <v>14</v>
      </c>
      <c r="M9025" s="7">
        <v>1</v>
      </c>
      <c r="N9025" s="14"/>
    </row>
    <row r="9026" spans="1:14" ht="78.75">
      <c r="A9026" s="6">
        <v>9025</v>
      </c>
      <c r="B9026" s="8" t="s">
        <v>13797</v>
      </c>
      <c r="C9026" s="9" t="s">
        <v>13833</v>
      </c>
      <c r="D9026" s="10" t="s">
        <v>13834</v>
      </c>
      <c r="E9026" s="11" t="s">
        <v>13835</v>
      </c>
      <c r="F9026" s="6">
        <v>500069</v>
      </c>
      <c r="G9026" s="6" t="s">
        <v>848</v>
      </c>
      <c r="H9026" s="16">
        <v>2501583.7000000002</v>
      </c>
      <c r="I9026" s="12" t="s">
        <v>8574</v>
      </c>
      <c r="J9026" s="12">
        <v>44259</v>
      </c>
      <c r="K9026" s="15">
        <v>2447230</v>
      </c>
      <c r="L9026" s="13" t="s">
        <v>14</v>
      </c>
      <c r="M9026" s="7">
        <v>1</v>
      </c>
      <c r="N9026" s="14"/>
    </row>
    <row r="9027" spans="1:14" ht="110.25">
      <c r="A9027" s="6">
        <v>9026</v>
      </c>
      <c r="B9027" s="8" t="s">
        <v>13797</v>
      </c>
      <c r="C9027" s="9" t="s">
        <v>13836</v>
      </c>
      <c r="D9027" s="10" t="s">
        <v>13837</v>
      </c>
      <c r="E9027" s="11" t="s">
        <v>13838</v>
      </c>
      <c r="F9027" s="6">
        <v>500070</v>
      </c>
      <c r="G9027" s="6" t="s">
        <v>848</v>
      </c>
      <c r="H9027" s="16">
        <v>6299867.0499999998</v>
      </c>
      <c r="I9027" s="12">
        <v>44410</v>
      </c>
      <c r="J9027" s="12" t="s">
        <v>4090</v>
      </c>
      <c r="K9027" s="15">
        <v>6299867</v>
      </c>
      <c r="L9027" s="13" t="s">
        <v>14</v>
      </c>
      <c r="M9027" s="7">
        <v>1</v>
      </c>
      <c r="N9027" s="14"/>
    </row>
    <row r="9028" spans="1:14" ht="78.75">
      <c r="A9028" s="6">
        <v>9027</v>
      </c>
      <c r="B9028" s="8" t="s">
        <v>13797</v>
      </c>
      <c r="C9028" s="9" t="s">
        <v>13839</v>
      </c>
      <c r="D9028" s="10" t="s">
        <v>13840</v>
      </c>
      <c r="E9028" s="11" t="s">
        <v>13841</v>
      </c>
      <c r="F9028" s="6">
        <v>500066</v>
      </c>
      <c r="G9028" s="6" t="s">
        <v>848</v>
      </c>
      <c r="H9028" s="16">
        <v>3769734.9</v>
      </c>
      <c r="I9028" s="12">
        <v>44378</v>
      </c>
      <c r="J9028" s="12" t="s">
        <v>5209</v>
      </c>
      <c r="K9028" s="15">
        <v>0</v>
      </c>
      <c r="L9028" s="13" t="s">
        <v>14</v>
      </c>
      <c r="M9028" s="7">
        <v>1</v>
      </c>
      <c r="N9028" s="14"/>
    </row>
    <row r="9029" spans="1:14" ht="63">
      <c r="A9029" s="6">
        <v>9028</v>
      </c>
      <c r="B9029" s="8" t="s">
        <v>13797</v>
      </c>
      <c r="C9029" s="9" t="s">
        <v>13842</v>
      </c>
      <c r="D9029" s="10" t="s">
        <v>13802</v>
      </c>
      <c r="E9029" s="11" t="s">
        <v>13843</v>
      </c>
      <c r="F9029" s="6">
        <v>515390</v>
      </c>
      <c r="G9029" s="6" t="s">
        <v>848</v>
      </c>
      <c r="H9029" s="16">
        <v>37965335.038999997</v>
      </c>
      <c r="I9029" s="12">
        <v>44199</v>
      </c>
      <c r="J9029" s="12">
        <v>44414</v>
      </c>
      <c r="K9029" s="15">
        <v>29800000</v>
      </c>
      <c r="L9029" s="13" t="s">
        <v>14</v>
      </c>
      <c r="M9029" s="7">
        <v>1</v>
      </c>
      <c r="N9029" s="14"/>
    </row>
    <row r="9030" spans="1:14" ht="78.75">
      <c r="A9030" s="6">
        <v>9029</v>
      </c>
      <c r="B9030" s="8" t="s">
        <v>13797</v>
      </c>
      <c r="C9030" s="9" t="s">
        <v>13844</v>
      </c>
      <c r="D9030" s="10" t="s">
        <v>7440</v>
      </c>
      <c r="E9030" s="11" t="s">
        <v>13845</v>
      </c>
      <c r="F9030" s="6">
        <v>515392</v>
      </c>
      <c r="G9030" s="6" t="s">
        <v>848</v>
      </c>
      <c r="H9030" s="16" t="s">
        <v>13846</v>
      </c>
      <c r="I9030" s="12">
        <v>44472</v>
      </c>
      <c r="J9030" s="12" t="s">
        <v>13847</v>
      </c>
      <c r="K9030" s="15">
        <v>800000</v>
      </c>
      <c r="L9030" s="13" t="s">
        <v>14</v>
      </c>
      <c r="M9030" s="7">
        <v>1</v>
      </c>
      <c r="N9030" s="14"/>
    </row>
    <row r="9031" spans="1:14" ht="94.5">
      <c r="A9031" s="6">
        <v>9030</v>
      </c>
      <c r="B9031" s="8" t="s">
        <v>13797</v>
      </c>
      <c r="C9031" s="9" t="s">
        <v>13848</v>
      </c>
      <c r="D9031" s="10" t="s">
        <v>13849</v>
      </c>
      <c r="E9031" s="11" t="s">
        <v>13850</v>
      </c>
      <c r="F9031" s="6">
        <v>515397</v>
      </c>
      <c r="G9031" s="6" t="s">
        <v>848</v>
      </c>
      <c r="H9031" s="16">
        <v>2421521.5</v>
      </c>
      <c r="I9031" s="12">
        <v>44442</v>
      </c>
      <c r="J9031" s="12" t="s">
        <v>4097</v>
      </c>
      <c r="K9031" s="15">
        <v>0</v>
      </c>
      <c r="L9031" s="13" t="s">
        <v>14</v>
      </c>
      <c r="M9031" s="7">
        <v>1</v>
      </c>
      <c r="N9031" s="14"/>
    </row>
    <row r="9032" spans="1:14" ht="78.75">
      <c r="A9032" s="6">
        <v>9031</v>
      </c>
      <c r="B9032" s="8" t="s">
        <v>13797</v>
      </c>
      <c r="C9032" s="9" t="s">
        <v>13851</v>
      </c>
      <c r="D9032" s="10" t="s">
        <v>13852</v>
      </c>
      <c r="E9032" s="11" t="s">
        <v>13853</v>
      </c>
      <c r="F9032" s="6">
        <v>515396</v>
      </c>
      <c r="G9032" s="6" t="s">
        <v>848</v>
      </c>
      <c r="H9032" s="16">
        <v>3194836.7</v>
      </c>
      <c r="I9032" s="12" t="s">
        <v>5209</v>
      </c>
      <c r="J9032" s="12" t="s">
        <v>13854</v>
      </c>
      <c r="K9032" s="15">
        <v>0</v>
      </c>
      <c r="L9032" s="13" t="s">
        <v>14</v>
      </c>
      <c r="M9032" s="7">
        <v>1</v>
      </c>
      <c r="N9032" s="14"/>
    </row>
    <row r="9033" spans="1:14" ht="94.5">
      <c r="A9033" s="6">
        <v>9032</v>
      </c>
      <c r="B9033" s="8" t="s">
        <v>13797</v>
      </c>
      <c r="C9033" s="9" t="s">
        <v>13855</v>
      </c>
      <c r="D9033" s="10" t="s">
        <v>13856</v>
      </c>
      <c r="E9033" s="11" t="s">
        <v>13857</v>
      </c>
      <c r="F9033" s="6">
        <v>515398</v>
      </c>
      <c r="G9033" s="6" t="s">
        <v>848</v>
      </c>
      <c r="H9033" s="16">
        <v>19016758.651000001</v>
      </c>
      <c r="I9033" s="12" t="s">
        <v>13858</v>
      </c>
      <c r="J9033" s="12" t="s">
        <v>4051</v>
      </c>
      <c r="K9033" s="15">
        <v>0</v>
      </c>
      <c r="L9033" s="13" t="s">
        <v>14</v>
      </c>
      <c r="M9033" s="7">
        <v>1</v>
      </c>
      <c r="N9033" s="14"/>
    </row>
    <row r="9034" spans="1:14" ht="78.75">
      <c r="A9034" s="6">
        <v>9033</v>
      </c>
      <c r="B9034" s="8" t="s">
        <v>13797</v>
      </c>
      <c r="C9034" s="9" t="s">
        <v>13814</v>
      </c>
      <c r="D9034" s="10" t="s">
        <v>13815</v>
      </c>
      <c r="E9034" s="11" t="s">
        <v>13859</v>
      </c>
      <c r="F9034" s="6">
        <v>515394</v>
      </c>
      <c r="G9034" s="6" t="s">
        <v>848</v>
      </c>
      <c r="H9034" s="16">
        <v>3025240.8</v>
      </c>
      <c r="I9034" s="12" t="s">
        <v>1770</v>
      </c>
      <c r="J9034" s="12" t="s">
        <v>10084</v>
      </c>
      <c r="K9034" s="15">
        <v>0</v>
      </c>
      <c r="L9034" s="13" t="s">
        <v>14</v>
      </c>
      <c r="M9034" s="7">
        <v>1</v>
      </c>
      <c r="N9034" s="14"/>
    </row>
    <row r="9035" spans="1:14" ht="94.5">
      <c r="A9035" s="6">
        <v>9034</v>
      </c>
      <c r="B9035" s="8" t="s">
        <v>13797</v>
      </c>
      <c r="C9035" s="9" t="s">
        <v>13860</v>
      </c>
      <c r="D9035" s="10" t="s">
        <v>13861</v>
      </c>
      <c r="E9035" s="11" t="s">
        <v>13862</v>
      </c>
      <c r="F9035" s="6">
        <v>515395</v>
      </c>
      <c r="G9035" s="6" t="s">
        <v>848</v>
      </c>
      <c r="H9035" s="16">
        <v>4356175.5999999996</v>
      </c>
      <c r="I9035" s="12" t="s">
        <v>5209</v>
      </c>
      <c r="J9035" s="12" t="s">
        <v>13854</v>
      </c>
      <c r="K9035" s="15">
        <v>0</v>
      </c>
      <c r="L9035" s="13" t="s">
        <v>14</v>
      </c>
      <c r="M9035" s="7">
        <v>1</v>
      </c>
      <c r="N9035" s="14"/>
    </row>
    <row r="9036" spans="1:14" ht="94.5">
      <c r="A9036" s="6">
        <v>9035</v>
      </c>
      <c r="B9036" s="8" t="s">
        <v>13797</v>
      </c>
      <c r="C9036" s="9" t="s">
        <v>13855</v>
      </c>
      <c r="D9036" s="10" t="s">
        <v>13856</v>
      </c>
      <c r="E9036" s="11" t="s">
        <v>13863</v>
      </c>
      <c r="F9036" s="6">
        <v>515391</v>
      </c>
      <c r="G9036" s="6" t="s">
        <v>848</v>
      </c>
      <c r="H9036" s="16">
        <v>19016758.651000001</v>
      </c>
      <c r="I9036" s="12" t="s">
        <v>13858</v>
      </c>
      <c r="J9036" s="12" t="s">
        <v>13864</v>
      </c>
      <c r="K9036" s="15">
        <v>1700000</v>
      </c>
      <c r="L9036" s="13" t="s">
        <v>14</v>
      </c>
      <c r="M9036" s="7">
        <v>1</v>
      </c>
      <c r="N9036" s="14"/>
    </row>
    <row r="9037" spans="1:14" ht="110.25">
      <c r="A9037" s="6">
        <v>9036</v>
      </c>
      <c r="B9037" s="8" t="s">
        <v>13797</v>
      </c>
      <c r="C9037" s="9" t="s">
        <v>13865</v>
      </c>
      <c r="D9037" s="10" t="s">
        <v>13866</v>
      </c>
      <c r="E9037" s="11" t="s">
        <v>13867</v>
      </c>
      <c r="F9037" s="6">
        <v>546131</v>
      </c>
      <c r="G9037" s="6" t="s">
        <v>848</v>
      </c>
      <c r="H9037" s="16" t="s">
        <v>13868</v>
      </c>
      <c r="I9037" s="12" t="s">
        <v>13869</v>
      </c>
      <c r="J9037" s="12">
        <v>44265</v>
      </c>
      <c r="K9037" s="15">
        <v>0</v>
      </c>
      <c r="L9037" s="13" t="s">
        <v>14</v>
      </c>
      <c r="M9037" s="7">
        <v>1</v>
      </c>
      <c r="N9037" s="14"/>
    </row>
    <row r="9038" spans="1:14" ht="94.5">
      <c r="A9038" s="6">
        <v>9037</v>
      </c>
      <c r="B9038" s="8" t="s">
        <v>13797</v>
      </c>
      <c r="C9038" s="9" t="s">
        <v>13870</v>
      </c>
      <c r="D9038" s="10" t="s">
        <v>13871</v>
      </c>
      <c r="E9038" s="11" t="s">
        <v>13872</v>
      </c>
      <c r="F9038" s="6">
        <v>473409</v>
      </c>
      <c r="G9038" s="6" t="s">
        <v>359</v>
      </c>
      <c r="H9038" s="16">
        <v>757832.42200000002</v>
      </c>
      <c r="I9038" s="12">
        <v>43899</v>
      </c>
      <c r="J9038" s="12">
        <v>44086</v>
      </c>
      <c r="K9038" s="15">
        <v>757832</v>
      </c>
      <c r="L9038" s="13" t="s">
        <v>14</v>
      </c>
      <c r="M9038" s="7">
        <v>1</v>
      </c>
      <c r="N9038" s="14"/>
    </row>
    <row r="9039" spans="1:14" ht="63">
      <c r="A9039" s="6">
        <v>9038</v>
      </c>
      <c r="B9039" s="8" t="s">
        <v>13797</v>
      </c>
      <c r="C9039" s="9" t="s">
        <v>13873</v>
      </c>
      <c r="D9039" s="10" t="s">
        <v>13874</v>
      </c>
      <c r="E9039" s="11" t="s">
        <v>13875</v>
      </c>
      <c r="F9039" s="6">
        <v>411985</v>
      </c>
      <c r="G9039" s="6" t="s">
        <v>359</v>
      </c>
      <c r="H9039" s="16">
        <v>1399846</v>
      </c>
      <c r="I9039" s="12" t="s">
        <v>8507</v>
      </c>
      <c r="J9039" s="12" t="s">
        <v>9667</v>
      </c>
      <c r="K9039" s="15">
        <v>1399845</v>
      </c>
      <c r="L9039" s="13" t="s">
        <v>14</v>
      </c>
      <c r="M9039" s="7">
        <v>1</v>
      </c>
      <c r="N9039" s="14"/>
    </row>
    <row r="9040" spans="1:14" ht="78.75">
      <c r="A9040" s="6">
        <v>9039</v>
      </c>
      <c r="B9040" s="8" t="s">
        <v>13797</v>
      </c>
      <c r="C9040" s="9" t="s">
        <v>13876</v>
      </c>
      <c r="D9040" s="10" t="s">
        <v>13877</v>
      </c>
      <c r="E9040" s="11" t="s">
        <v>13878</v>
      </c>
      <c r="F9040" s="6">
        <v>375434</v>
      </c>
      <c r="G9040" s="6" t="s">
        <v>359</v>
      </c>
      <c r="H9040" s="16">
        <v>799596.95</v>
      </c>
      <c r="I9040" s="12">
        <v>43923</v>
      </c>
      <c r="J9040" s="12">
        <v>44079</v>
      </c>
      <c r="K9040" s="15">
        <v>795749</v>
      </c>
      <c r="L9040" s="13" t="s">
        <v>14</v>
      </c>
      <c r="M9040" s="7">
        <v>1</v>
      </c>
      <c r="N9040" s="14"/>
    </row>
    <row r="9041" spans="1:14" ht="78.75">
      <c r="A9041" s="6">
        <v>9040</v>
      </c>
      <c r="B9041" s="8" t="s">
        <v>13797</v>
      </c>
      <c r="C9041" s="9" t="s">
        <v>13879</v>
      </c>
      <c r="D9041" s="10" t="s">
        <v>13880</v>
      </c>
      <c r="E9041" s="11" t="s">
        <v>13881</v>
      </c>
      <c r="F9041" s="6">
        <v>467124</v>
      </c>
      <c r="G9041" s="6" t="s">
        <v>359</v>
      </c>
      <c r="H9041" s="16">
        <v>1422411.65</v>
      </c>
      <c r="I9041" s="12" t="s">
        <v>9156</v>
      </c>
      <c r="J9041" s="12" t="s">
        <v>5408</v>
      </c>
      <c r="K9041" s="15">
        <v>1422411</v>
      </c>
      <c r="L9041" s="13" t="s">
        <v>14</v>
      </c>
      <c r="M9041" s="7">
        <v>1</v>
      </c>
      <c r="N9041" s="14"/>
    </row>
    <row r="9042" spans="1:14" ht="78.75">
      <c r="A9042" s="6">
        <v>9041</v>
      </c>
      <c r="B9042" s="8" t="s">
        <v>13797</v>
      </c>
      <c r="C9042" s="9" t="s">
        <v>13882</v>
      </c>
      <c r="D9042" s="10" t="s">
        <v>13883</v>
      </c>
      <c r="E9042" s="11" t="s">
        <v>13884</v>
      </c>
      <c r="F9042" s="6">
        <v>427890</v>
      </c>
      <c r="G9042" s="6" t="s">
        <v>359</v>
      </c>
      <c r="H9042" s="16">
        <v>950000</v>
      </c>
      <c r="I9042" s="12">
        <v>43836</v>
      </c>
      <c r="J9042" s="12" t="s">
        <v>10958</v>
      </c>
      <c r="K9042" s="15">
        <v>950000</v>
      </c>
      <c r="L9042" s="13" t="s">
        <v>14</v>
      </c>
      <c r="M9042" s="7">
        <v>1</v>
      </c>
      <c r="N9042" s="14"/>
    </row>
    <row r="9043" spans="1:14" ht="63">
      <c r="A9043" s="6">
        <v>9042</v>
      </c>
      <c r="B9043" s="8" t="s">
        <v>13797</v>
      </c>
      <c r="C9043" s="9" t="s">
        <v>13885</v>
      </c>
      <c r="D9043" s="10" t="s">
        <v>13886</v>
      </c>
      <c r="E9043" s="11" t="s">
        <v>13887</v>
      </c>
      <c r="F9043" s="6">
        <v>357035</v>
      </c>
      <c r="G9043" s="6" t="s">
        <v>359</v>
      </c>
      <c r="H9043" s="16">
        <v>475000</v>
      </c>
      <c r="I9043" s="12">
        <v>43811</v>
      </c>
      <c r="J9043" s="12" t="s">
        <v>13888</v>
      </c>
      <c r="K9043" s="15">
        <v>474420</v>
      </c>
      <c r="L9043" s="13" t="s">
        <v>14</v>
      </c>
      <c r="M9043" s="7">
        <v>1</v>
      </c>
      <c r="N9043" s="14"/>
    </row>
    <row r="9044" spans="1:14" ht="78.75">
      <c r="A9044" s="6">
        <v>9043</v>
      </c>
      <c r="B9044" s="8" t="s">
        <v>13797</v>
      </c>
      <c r="C9044" s="9" t="s">
        <v>13889</v>
      </c>
      <c r="D9044" s="10" t="s">
        <v>13890</v>
      </c>
      <c r="E9044" s="11" t="s">
        <v>13891</v>
      </c>
      <c r="F9044" s="6">
        <v>375814</v>
      </c>
      <c r="G9044" s="6" t="s">
        <v>359</v>
      </c>
      <c r="H9044" s="16">
        <v>475000</v>
      </c>
      <c r="I9044" s="12">
        <v>44106</v>
      </c>
      <c r="J9044" s="12" t="s">
        <v>8938</v>
      </c>
      <c r="K9044" s="15">
        <v>475000</v>
      </c>
      <c r="L9044" s="13" t="s">
        <v>14</v>
      </c>
      <c r="M9044" s="7">
        <v>1</v>
      </c>
      <c r="N9044" s="14"/>
    </row>
    <row r="9045" spans="1:14" ht="78.75">
      <c r="A9045" s="6">
        <v>9044</v>
      </c>
      <c r="B9045" s="8" t="s">
        <v>13797</v>
      </c>
      <c r="C9045" s="9" t="s">
        <v>13892</v>
      </c>
      <c r="D9045" s="10" t="s">
        <v>13893</v>
      </c>
      <c r="E9045" s="11" t="s">
        <v>13894</v>
      </c>
      <c r="F9045" s="6">
        <v>411997</v>
      </c>
      <c r="G9045" s="6" t="s">
        <v>359</v>
      </c>
      <c r="H9045" s="16">
        <v>285000</v>
      </c>
      <c r="I9045" s="12" t="s">
        <v>8507</v>
      </c>
      <c r="J9045" s="12" t="s">
        <v>9667</v>
      </c>
      <c r="K9045" s="15">
        <v>284445</v>
      </c>
      <c r="L9045" s="13" t="s">
        <v>14</v>
      </c>
      <c r="M9045" s="7">
        <v>1</v>
      </c>
      <c r="N9045" s="14"/>
    </row>
    <row r="9046" spans="1:14" ht="63">
      <c r="A9046" s="6">
        <v>9045</v>
      </c>
      <c r="B9046" s="8" t="s">
        <v>13797</v>
      </c>
      <c r="C9046" s="9" t="s">
        <v>13895</v>
      </c>
      <c r="D9046" s="10" t="s">
        <v>13896</v>
      </c>
      <c r="E9046" s="11" t="s">
        <v>13897</v>
      </c>
      <c r="F9046" s="6">
        <v>376597</v>
      </c>
      <c r="G9046" s="6" t="s">
        <v>359</v>
      </c>
      <c r="H9046" s="16">
        <v>716605.9</v>
      </c>
      <c r="I9046" s="12">
        <v>43923</v>
      </c>
      <c r="J9046" s="12">
        <v>44080</v>
      </c>
      <c r="K9046" s="15">
        <v>715517</v>
      </c>
      <c r="L9046" s="13" t="s">
        <v>14</v>
      </c>
      <c r="M9046" s="7">
        <v>1</v>
      </c>
      <c r="N9046" s="14"/>
    </row>
    <row r="9047" spans="1:14" ht="63">
      <c r="A9047" s="6">
        <v>9046</v>
      </c>
      <c r="B9047" s="8" t="s">
        <v>13797</v>
      </c>
      <c r="C9047" s="9" t="s">
        <v>13898</v>
      </c>
      <c r="D9047" s="10" t="s">
        <v>13899</v>
      </c>
      <c r="E9047" s="11" t="s">
        <v>13900</v>
      </c>
      <c r="F9047" s="6">
        <v>485593</v>
      </c>
      <c r="G9047" s="6" t="s">
        <v>359</v>
      </c>
      <c r="H9047" s="16">
        <v>303422.40000000002</v>
      </c>
      <c r="I9047" s="12" t="s">
        <v>635</v>
      </c>
      <c r="J9047" s="12" t="s">
        <v>13901</v>
      </c>
      <c r="K9047" s="15">
        <v>256135</v>
      </c>
      <c r="L9047" s="13" t="s">
        <v>14</v>
      </c>
      <c r="M9047" s="7">
        <v>1</v>
      </c>
      <c r="N9047" s="14"/>
    </row>
    <row r="9048" spans="1:14" ht="63">
      <c r="A9048" s="6">
        <v>9047</v>
      </c>
      <c r="B9048" s="8" t="s">
        <v>13797</v>
      </c>
      <c r="C9048" s="9" t="s">
        <v>13902</v>
      </c>
      <c r="D9048" s="10" t="s">
        <v>13903</v>
      </c>
      <c r="E9048" s="11" t="s">
        <v>13904</v>
      </c>
      <c r="F9048" s="6">
        <v>502489</v>
      </c>
      <c r="G9048" s="6" t="s">
        <v>359</v>
      </c>
      <c r="H9048" s="16">
        <v>698550.2</v>
      </c>
      <c r="I9048" s="12" t="s">
        <v>4075</v>
      </c>
      <c r="J9048" s="12">
        <v>44351</v>
      </c>
      <c r="K9048" s="15">
        <v>692441</v>
      </c>
      <c r="L9048" s="13" t="s">
        <v>14</v>
      </c>
      <c r="M9048" s="7">
        <v>1</v>
      </c>
      <c r="N9048" s="14"/>
    </row>
    <row r="9049" spans="1:14" ht="78.75">
      <c r="A9049" s="6">
        <v>9048</v>
      </c>
      <c r="B9049" s="8" t="s">
        <v>13797</v>
      </c>
      <c r="C9049" s="9" t="s">
        <v>13905</v>
      </c>
      <c r="D9049" s="10" t="s">
        <v>13906</v>
      </c>
      <c r="E9049" s="11" t="s">
        <v>13907</v>
      </c>
      <c r="F9049" s="6">
        <v>502490</v>
      </c>
      <c r="G9049" s="6" t="s">
        <v>359</v>
      </c>
      <c r="H9049" s="16">
        <v>1049100.2</v>
      </c>
      <c r="I9049" s="12">
        <v>43994</v>
      </c>
      <c r="J9049" s="12">
        <v>44532</v>
      </c>
      <c r="K9049" s="15">
        <v>0</v>
      </c>
      <c r="L9049" s="13" t="s">
        <v>14</v>
      </c>
      <c r="M9049" s="7">
        <v>1</v>
      </c>
      <c r="N9049" s="14"/>
    </row>
    <row r="9050" spans="1:14" ht="78.75">
      <c r="A9050" s="6">
        <v>9049</v>
      </c>
      <c r="B9050" s="8" t="s">
        <v>13797</v>
      </c>
      <c r="C9050" s="9" t="s">
        <v>13908</v>
      </c>
      <c r="D9050" s="10" t="s">
        <v>13909</v>
      </c>
      <c r="E9050" s="11" t="s">
        <v>13910</v>
      </c>
      <c r="F9050" s="6">
        <v>376555</v>
      </c>
      <c r="G9050" s="6" t="s">
        <v>359</v>
      </c>
      <c r="H9050" s="16">
        <v>290700</v>
      </c>
      <c r="I9050" s="12">
        <v>44075</v>
      </c>
      <c r="J9050" s="12" t="s">
        <v>13911</v>
      </c>
      <c r="K9050" s="15">
        <v>290700</v>
      </c>
      <c r="L9050" s="13" t="s">
        <v>14</v>
      </c>
      <c r="M9050" s="7">
        <v>1</v>
      </c>
      <c r="N9050" s="14"/>
    </row>
    <row r="9051" spans="1:14" ht="63">
      <c r="A9051" s="6">
        <v>9050</v>
      </c>
      <c r="B9051" s="8" t="s">
        <v>13797</v>
      </c>
      <c r="C9051" s="9" t="s">
        <v>13912</v>
      </c>
      <c r="D9051" s="10" t="s">
        <v>13913</v>
      </c>
      <c r="E9051" s="11" t="s">
        <v>13914</v>
      </c>
      <c r="F9051" s="6">
        <v>411999</v>
      </c>
      <c r="G9051" s="6" t="s">
        <v>359</v>
      </c>
      <c r="H9051" s="16">
        <v>760000</v>
      </c>
      <c r="I9051" s="12" t="s">
        <v>10561</v>
      </c>
      <c r="J9051" s="12">
        <v>44171</v>
      </c>
      <c r="K9051" s="15">
        <v>760000</v>
      </c>
      <c r="L9051" s="13" t="s">
        <v>14</v>
      </c>
      <c r="M9051" s="7">
        <v>1</v>
      </c>
      <c r="N9051" s="14"/>
    </row>
    <row r="9052" spans="1:14" ht="63">
      <c r="A9052" s="6">
        <v>9051</v>
      </c>
      <c r="B9052" s="8" t="s">
        <v>13797</v>
      </c>
      <c r="C9052" s="9" t="s">
        <v>13912</v>
      </c>
      <c r="D9052" s="10" t="s">
        <v>13913</v>
      </c>
      <c r="E9052" s="11" t="s">
        <v>13915</v>
      </c>
      <c r="F9052" s="6">
        <v>402607</v>
      </c>
      <c r="G9052" s="6" t="s">
        <v>359</v>
      </c>
      <c r="H9052" s="16">
        <v>312550</v>
      </c>
      <c r="I9052" s="12" t="s">
        <v>10561</v>
      </c>
      <c r="J9052" s="12">
        <v>44171</v>
      </c>
      <c r="K9052" s="15">
        <v>312550</v>
      </c>
      <c r="L9052" s="13" t="s">
        <v>14</v>
      </c>
      <c r="M9052" s="7">
        <v>1</v>
      </c>
      <c r="N9052" s="14"/>
    </row>
    <row r="9053" spans="1:14" ht="78.75">
      <c r="A9053" s="6">
        <v>9052</v>
      </c>
      <c r="B9053" s="8" t="s">
        <v>13797</v>
      </c>
      <c r="C9053" s="9" t="s">
        <v>13916</v>
      </c>
      <c r="D9053" s="10" t="s">
        <v>13917</v>
      </c>
      <c r="E9053" s="11" t="s">
        <v>13918</v>
      </c>
      <c r="F9053" s="6">
        <v>411984</v>
      </c>
      <c r="G9053" s="6" t="s">
        <v>359</v>
      </c>
      <c r="H9053" s="16">
        <v>735687.06599999999</v>
      </c>
      <c r="I9053" s="12" t="s">
        <v>8507</v>
      </c>
      <c r="J9053" s="12" t="s">
        <v>9667</v>
      </c>
      <c r="K9053" s="15">
        <v>735686</v>
      </c>
      <c r="L9053" s="13" t="s">
        <v>14</v>
      </c>
      <c r="M9053" s="7">
        <v>1</v>
      </c>
      <c r="N9053" s="14"/>
    </row>
    <row r="9054" spans="1:14" ht="63">
      <c r="A9054" s="6">
        <v>9053</v>
      </c>
      <c r="B9054" s="8" t="s">
        <v>13797</v>
      </c>
      <c r="C9054" s="9" t="s">
        <v>13919</v>
      </c>
      <c r="D9054" s="10" t="s">
        <v>13920</v>
      </c>
      <c r="E9054" s="11" t="s">
        <v>13921</v>
      </c>
      <c r="F9054" s="6">
        <v>464041</v>
      </c>
      <c r="G9054" s="6" t="s">
        <v>359</v>
      </c>
      <c r="H9054" s="16">
        <v>354633.1</v>
      </c>
      <c r="I9054" s="12" t="s">
        <v>13922</v>
      </c>
      <c r="J9054" s="12" t="s">
        <v>13923</v>
      </c>
      <c r="K9054" s="15">
        <v>0</v>
      </c>
      <c r="L9054" s="13" t="s">
        <v>14</v>
      </c>
      <c r="M9054" s="7">
        <v>1</v>
      </c>
      <c r="N9054" s="14"/>
    </row>
    <row r="9055" spans="1:14" ht="63">
      <c r="A9055" s="6">
        <v>9054</v>
      </c>
      <c r="B9055" s="8" t="s">
        <v>13797</v>
      </c>
      <c r="C9055" s="9" t="s">
        <v>13924</v>
      </c>
      <c r="D9055" s="10" t="s">
        <v>13925</v>
      </c>
      <c r="E9055" s="11" t="s">
        <v>13926</v>
      </c>
      <c r="F9055" s="6">
        <v>188718</v>
      </c>
      <c r="G9055" s="6" t="s">
        <v>359</v>
      </c>
      <c r="H9055" s="16">
        <v>497637.55</v>
      </c>
      <c r="I9055" s="12" t="s">
        <v>13927</v>
      </c>
      <c r="J9055" s="12" t="s">
        <v>13928</v>
      </c>
      <c r="K9055" s="15">
        <v>0</v>
      </c>
      <c r="L9055" s="13" t="s">
        <v>14</v>
      </c>
      <c r="M9055" s="7">
        <v>1</v>
      </c>
      <c r="N9055" s="14"/>
    </row>
    <row r="9056" spans="1:14" ht="78.75">
      <c r="A9056" s="6">
        <v>9055</v>
      </c>
      <c r="B9056" s="8" t="s">
        <v>13797</v>
      </c>
      <c r="C9056" s="9" t="s">
        <v>13908</v>
      </c>
      <c r="D9056" s="10" t="s">
        <v>13909</v>
      </c>
      <c r="E9056" s="11" t="s">
        <v>13929</v>
      </c>
      <c r="F9056" s="6">
        <v>376577</v>
      </c>
      <c r="G9056" s="6" t="s">
        <v>359</v>
      </c>
      <c r="H9056" s="16">
        <v>290700</v>
      </c>
      <c r="I9056" s="12">
        <v>44076</v>
      </c>
      <c r="J9056" s="12" t="s">
        <v>13911</v>
      </c>
      <c r="K9056" s="15">
        <v>0</v>
      </c>
      <c r="L9056" s="13" t="s">
        <v>14</v>
      </c>
      <c r="M9056" s="7">
        <v>1</v>
      </c>
      <c r="N9056" s="14"/>
    </row>
    <row r="9057" spans="1:14" ht="78.75">
      <c r="A9057" s="6">
        <v>9056</v>
      </c>
      <c r="B9057" s="8" t="s">
        <v>13797</v>
      </c>
      <c r="C9057" s="9" t="s">
        <v>13930</v>
      </c>
      <c r="D9057" s="10" t="s">
        <v>13931</v>
      </c>
      <c r="E9057" s="11" t="s">
        <v>13932</v>
      </c>
      <c r="F9057" s="6">
        <v>402597</v>
      </c>
      <c r="G9057" s="6" t="s">
        <v>359</v>
      </c>
      <c r="H9057" s="16">
        <v>1103224.55</v>
      </c>
      <c r="I9057" s="12" t="s">
        <v>13933</v>
      </c>
      <c r="J9057" s="12">
        <v>44110</v>
      </c>
      <c r="K9057" s="15">
        <v>0</v>
      </c>
      <c r="L9057" s="13" t="s">
        <v>14</v>
      </c>
      <c r="M9057" s="7">
        <v>1</v>
      </c>
      <c r="N9057" s="14"/>
    </row>
    <row r="9058" spans="1:14" ht="78.75">
      <c r="A9058" s="6">
        <v>9057</v>
      </c>
      <c r="B9058" s="8" t="s">
        <v>13797</v>
      </c>
      <c r="C9058" s="9" t="s">
        <v>13934</v>
      </c>
      <c r="D9058" s="10" t="s">
        <v>13935</v>
      </c>
      <c r="E9058" s="11" t="s">
        <v>13936</v>
      </c>
      <c r="F9058" s="6">
        <v>510898</v>
      </c>
      <c r="G9058" s="6" t="s">
        <v>359</v>
      </c>
      <c r="H9058" s="16">
        <v>330857.45</v>
      </c>
      <c r="I9058" s="12">
        <v>44378</v>
      </c>
      <c r="J9058" s="12" t="s">
        <v>5355</v>
      </c>
      <c r="K9058" s="15">
        <v>0</v>
      </c>
      <c r="L9058" s="13" t="s">
        <v>14</v>
      </c>
      <c r="M9058" s="7">
        <v>1</v>
      </c>
      <c r="N9058" s="14"/>
    </row>
    <row r="9059" spans="1:14" ht="94.5">
      <c r="A9059" s="6">
        <v>9058</v>
      </c>
      <c r="B9059" s="8" t="s">
        <v>13797</v>
      </c>
      <c r="C9059" s="9" t="s">
        <v>13937</v>
      </c>
      <c r="D9059" s="10" t="s">
        <v>13938</v>
      </c>
      <c r="E9059" s="11" t="s">
        <v>13939</v>
      </c>
      <c r="F9059" s="6">
        <v>507287</v>
      </c>
      <c r="G9059" s="6" t="s">
        <v>359</v>
      </c>
      <c r="H9059" s="16">
        <v>768991.75</v>
      </c>
      <c r="I9059" s="12">
        <v>44531</v>
      </c>
      <c r="J9059" s="12" t="s">
        <v>8900</v>
      </c>
      <c r="K9059" s="15">
        <v>0</v>
      </c>
      <c r="L9059" s="13" t="s">
        <v>14</v>
      </c>
      <c r="M9059" s="7">
        <v>1</v>
      </c>
      <c r="N9059" s="14"/>
    </row>
    <row r="9060" spans="1:14" ht="78.75">
      <c r="A9060" s="6">
        <v>9059</v>
      </c>
      <c r="B9060" s="8" t="s">
        <v>13797</v>
      </c>
      <c r="C9060" s="9" t="s">
        <v>13940</v>
      </c>
      <c r="D9060" s="10" t="s">
        <v>13941</v>
      </c>
      <c r="E9060" s="11" t="s">
        <v>13942</v>
      </c>
      <c r="F9060" s="6">
        <v>507290</v>
      </c>
      <c r="G9060" s="6" t="s">
        <v>359</v>
      </c>
      <c r="H9060" s="16">
        <v>487297.9</v>
      </c>
      <c r="I9060" s="12">
        <v>44378</v>
      </c>
      <c r="J9060" s="12" t="s">
        <v>5355</v>
      </c>
      <c r="K9060" s="15">
        <v>487294</v>
      </c>
      <c r="L9060" s="13" t="s">
        <v>14</v>
      </c>
      <c r="M9060" s="7">
        <v>1</v>
      </c>
      <c r="N9060" s="14"/>
    </row>
    <row r="9061" spans="1:14" ht="63">
      <c r="A9061" s="6">
        <v>9060</v>
      </c>
      <c r="B9061" s="8" t="s">
        <v>13797</v>
      </c>
      <c r="C9061" s="9" t="s">
        <v>13943</v>
      </c>
      <c r="D9061" s="10" t="s">
        <v>13944</v>
      </c>
      <c r="E9061" s="11" t="s">
        <v>13945</v>
      </c>
      <c r="F9061" s="6">
        <v>524376</v>
      </c>
      <c r="G9061" s="6" t="s">
        <v>359</v>
      </c>
      <c r="H9061" s="16">
        <v>2850000</v>
      </c>
      <c r="I9061" s="12" t="s">
        <v>8286</v>
      </c>
      <c r="J9061" s="12">
        <v>44388</v>
      </c>
      <c r="K9061" s="15">
        <v>0</v>
      </c>
      <c r="L9061" s="13" t="s">
        <v>14</v>
      </c>
      <c r="M9061" s="7">
        <v>1</v>
      </c>
      <c r="N9061" s="14"/>
    </row>
    <row r="9062" spans="1:14" ht="78.75">
      <c r="A9062" s="6">
        <v>9061</v>
      </c>
      <c r="B9062" s="8" t="s">
        <v>13797</v>
      </c>
      <c r="C9062" s="9" t="s">
        <v>13946</v>
      </c>
      <c r="D9062" s="10" t="s">
        <v>13947</v>
      </c>
      <c r="E9062" s="11" t="s">
        <v>13948</v>
      </c>
      <c r="F9062" s="6">
        <v>533756</v>
      </c>
      <c r="G9062" s="6" t="s">
        <v>359</v>
      </c>
      <c r="H9062" s="16">
        <v>285000</v>
      </c>
      <c r="I9062" s="12">
        <v>44441</v>
      </c>
      <c r="J9062" s="12">
        <v>44201</v>
      </c>
      <c r="K9062" s="15">
        <v>0</v>
      </c>
      <c r="L9062" s="13" t="s">
        <v>14</v>
      </c>
      <c r="M9062" s="7">
        <v>1</v>
      </c>
      <c r="N9062" s="14"/>
    </row>
    <row r="9063" spans="1:14" ht="78.75">
      <c r="A9063" s="6">
        <v>9062</v>
      </c>
      <c r="B9063" s="8" t="s">
        <v>13797</v>
      </c>
      <c r="C9063" s="9" t="s">
        <v>13949</v>
      </c>
      <c r="D9063" s="10" t="s">
        <v>10643</v>
      </c>
      <c r="E9063" s="11" t="s">
        <v>13950</v>
      </c>
      <c r="F9063" s="6">
        <v>524378</v>
      </c>
      <c r="G9063" s="6" t="s">
        <v>359</v>
      </c>
      <c r="H9063" s="16">
        <v>285000</v>
      </c>
      <c r="I9063" s="12" t="s">
        <v>8286</v>
      </c>
      <c r="J9063" s="12">
        <v>44382</v>
      </c>
      <c r="K9063" s="15">
        <v>0</v>
      </c>
      <c r="L9063" s="13" t="s">
        <v>14</v>
      </c>
      <c r="M9063" s="7">
        <v>1</v>
      </c>
      <c r="N9063" s="14"/>
    </row>
    <row r="9064" spans="1:14" ht="94.5">
      <c r="A9064" s="6">
        <v>9063</v>
      </c>
      <c r="B9064" s="8" t="s">
        <v>13797</v>
      </c>
      <c r="C9064" s="9" t="s">
        <v>13951</v>
      </c>
      <c r="D9064" s="10" t="s">
        <v>13952</v>
      </c>
      <c r="E9064" s="11" t="s">
        <v>13953</v>
      </c>
      <c r="F9064" s="6">
        <v>510899</v>
      </c>
      <c r="G9064" s="6" t="s">
        <v>359</v>
      </c>
      <c r="H9064" s="16">
        <v>285085.5</v>
      </c>
      <c r="I9064" s="12">
        <v>44198</v>
      </c>
      <c r="J9064" s="12">
        <v>44383</v>
      </c>
      <c r="K9064" s="15">
        <v>0</v>
      </c>
      <c r="L9064" s="13" t="s">
        <v>14</v>
      </c>
      <c r="M9064" s="7">
        <v>1</v>
      </c>
      <c r="N9064" s="14"/>
    </row>
    <row r="9065" spans="1:14" ht="94.5">
      <c r="A9065" s="6">
        <v>9064</v>
      </c>
      <c r="B9065" s="8" t="s">
        <v>13797</v>
      </c>
      <c r="C9065" s="9" t="s">
        <v>13954</v>
      </c>
      <c r="D9065" s="10" t="s">
        <v>13955</v>
      </c>
      <c r="E9065" s="11" t="s">
        <v>13956</v>
      </c>
      <c r="F9065" s="6">
        <v>537827</v>
      </c>
      <c r="G9065" s="6" t="s">
        <v>359</v>
      </c>
      <c r="H9065" s="16">
        <v>427304.3</v>
      </c>
      <c r="I9065" s="12" t="s">
        <v>1770</v>
      </c>
      <c r="J9065" s="12" t="s">
        <v>5236</v>
      </c>
      <c r="K9065" s="15">
        <v>0</v>
      </c>
      <c r="L9065" s="13" t="s">
        <v>14</v>
      </c>
      <c r="M9065" s="7">
        <v>1</v>
      </c>
      <c r="N9065" s="14"/>
    </row>
    <row r="9066" spans="1:14" ht="47.25">
      <c r="A9066" s="6">
        <v>9065</v>
      </c>
      <c r="B9066" s="8" t="s">
        <v>13797</v>
      </c>
      <c r="C9066" s="9" t="s">
        <v>13957</v>
      </c>
      <c r="D9066" s="10"/>
      <c r="E9066" s="11" t="s">
        <v>13958</v>
      </c>
      <c r="F9066" s="6"/>
      <c r="G9066" s="6" t="s">
        <v>359</v>
      </c>
      <c r="H9066" s="16">
        <v>2590625.2999999998</v>
      </c>
      <c r="I9066" s="12">
        <v>43994</v>
      </c>
      <c r="J9066" s="12"/>
      <c r="K9066" s="15">
        <v>1000000</v>
      </c>
      <c r="L9066" s="13" t="s">
        <v>14</v>
      </c>
      <c r="M9066" s="7">
        <v>1</v>
      </c>
      <c r="N9066" s="14"/>
    </row>
    <row r="9067" spans="1:14" ht="157.5">
      <c r="A9067" s="6">
        <v>9066</v>
      </c>
      <c r="B9067" s="8" t="s">
        <v>13797</v>
      </c>
      <c r="C9067" s="9" t="s">
        <v>13959</v>
      </c>
      <c r="D9067" s="10" t="s">
        <v>13960</v>
      </c>
      <c r="E9067" s="11" t="s">
        <v>13961</v>
      </c>
      <c r="F9067" s="6">
        <v>398357</v>
      </c>
      <c r="G9067" s="6" t="s">
        <v>875</v>
      </c>
      <c r="H9067" s="16">
        <v>3479599.2</v>
      </c>
      <c r="I9067" s="12" t="s">
        <v>13962</v>
      </c>
      <c r="J9067" s="12" t="s">
        <v>13963</v>
      </c>
      <c r="K9067" s="15">
        <v>1760551</v>
      </c>
      <c r="L9067" s="13" t="s">
        <v>14</v>
      </c>
      <c r="M9067" s="7">
        <v>1</v>
      </c>
      <c r="N9067" s="14"/>
    </row>
    <row r="9068" spans="1:14" ht="110.25">
      <c r="A9068" s="6">
        <v>9067</v>
      </c>
      <c r="B9068" s="8" t="s">
        <v>13797</v>
      </c>
      <c r="C9068" s="9" t="s">
        <v>13964</v>
      </c>
      <c r="D9068" s="10" t="s">
        <v>13965</v>
      </c>
      <c r="E9068" s="11" t="s">
        <v>13966</v>
      </c>
      <c r="F9068" s="6">
        <v>417319</v>
      </c>
      <c r="G9068" s="6" t="s">
        <v>875</v>
      </c>
      <c r="H9068" s="16">
        <v>5630533.1500000004</v>
      </c>
      <c r="I9068" s="12" t="s">
        <v>8175</v>
      </c>
      <c r="J9068" s="12" t="s">
        <v>8938</v>
      </c>
      <c r="K9068" s="15">
        <v>4300907</v>
      </c>
      <c r="L9068" s="13" t="s">
        <v>14</v>
      </c>
      <c r="M9068" s="7">
        <v>1</v>
      </c>
      <c r="N9068" s="14"/>
    </row>
    <row r="9069" spans="1:14" ht="126">
      <c r="A9069" s="6">
        <v>9068</v>
      </c>
      <c r="B9069" s="8" t="s">
        <v>13797</v>
      </c>
      <c r="C9069" s="9" t="s">
        <v>13967</v>
      </c>
      <c r="D9069" s="10" t="s">
        <v>13968</v>
      </c>
      <c r="E9069" s="11" t="s">
        <v>13969</v>
      </c>
      <c r="F9069" s="6">
        <v>103151</v>
      </c>
      <c r="G9069" s="6" t="s">
        <v>875</v>
      </c>
      <c r="H9069" s="16">
        <v>7730743.6960000005</v>
      </c>
      <c r="I9069" s="12" t="s">
        <v>13970</v>
      </c>
      <c r="J9069" s="12" t="s">
        <v>10435</v>
      </c>
      <c r="K9069" s="15">
        <v>2700551</v>
      </c>
      <c r="L9069" s="13" t="s">
        <v>14</v>
      </c>
      <c r="M9069" s="7">
        <v>1</v>
      </c>
      <c r="N9069" s="14"/>
    </row>
    <row r="9070" spans="1:14" ht="110.25">
      <c r="A9070" s="6">
        <v>9069</v>
      </c>
      <c r="B9070" s="8" t="s">
        <v>13797</v>
      </c>
      <c r="C9070" s="9" t="s">
        <v>13967</v>
      </c>
      <c r="D9070" s="10" t="s">
        <v>13968</v>
      </c>
      <c r="E9070" s="11" t="s">
        <v>13971</v>
      </c>
      <c r="F9070" s="6">
        <v>113064</v>
      </c>
      <c r="G9070" s="6" t="s">
        <v>875</v>
      </c>
      <c r="H9070" s="16">
        <v>11618695.793</v>
      </c>
      <c r="I9070" s="12" t="s">
        <v>13972</v>
      </c>
      <c r="J9070" s="12" t="s">
        <v>13973</v>
      </c>
      <c r="K9070" s="15">
        <v>537284</v>
      </c>
      <c r="L9070" s="13" t="s">
        <v>14</v>
      </c>
      <c r="M9070" s="7">
        <v>1</v>
      </c>
      <c r="N9070" s="14"/>
    </row>
    <row r="9071" spans="1:14" ht="110.25">
      <c r="A9071" s="6">
        <v>9070</v>
      </c>
      <c r="B9071" s="8" t="s">
        <v>13797</v>
      </c>
      <c r="C9071" s="9" t="s">
        <v>13974</v>
      </c>
      <c r="D9071" s="10" t="s">
        <v>13975</v>
      </c>
      <c r="E9071" s="11" t="s">
        <v>13976</v>
      </c>
      <c r="F9071" s="6">
        <v>79132</v>
      </c>
      <c r="G9071" s="6" t="s">
        <v>875</v>
      </c>
      <c r="H9071" s="16">
        <v>5283376.07</v>
      </c>
      <c r="I9071" s="12">
        <v>42769</v>
      </c>
      <c r="J9071" s="12">
        <v>42956</v>
      </c>
      <c r="K9071" s="15">
        <v>5282223</v>
      </c>
      <c r="L9071" s="13" t="s">
        <v>14</v>
      </c>
      <c r="M9071" s="7">
        <v>1</v>
      </c>
      <c r="N9071" s="14"/>
    </row>
    <row r="9072" spans="1:14" ht="126">
      <c r="A9072" s="6">
        <v>9071</v>
      </c>
      <c r="B9072" s="8" t="s">
        <v>13797</v>
      </c>
      <c r="C9072" s="9" t="s">
        <v>13977</v>
      </c>
      <c r="D9072" s="10" t="s">
        <v>13978</v>
      </c>
      <c r="E9072" s="11" t="s">
        <v>13979</v>
      </c>
      <c r="F9072" s="6">
        <v>367693</v>
      </c>
      <c r="G9072" s="6" t="s">
        <v>875</v>
      </c>
      <c r="H9072" s="16">
        <v>9890270.4499999993</v>
      </c>
      <c r="I9072" s="12" t="s">
        <v>13980</v>
      </c>
      <c r="J9072" s="12">
        <v>44110</v>
      </c>
      <c r="K9072" s="15">
        <v>3869741</v>
      </c>
      <c r="L9072" s="13" t="s">
        <v>14</v>
      </c>
      <c r="M9072" s="7">
        <v>1</v>
      </c>
      <c r="N9072" s="14"/>
    </row>
    <row r="9073" spans="1:14" ht="173.25">
      <c r="A9073" s="6">
        <v>9072</v>
      </c>
      <c r="B9073" s="8" t="s">
        <v>13797</v>
      </c>
      <c r="C9073" s="9" t="s">
        <v>13981</v>
      </c>
      <c r="D9073" s="10" t="s">
        <v>13982</v>
      </c>
      <c r="E9073" s="11" t="s">
        <v>13983</v>
      </c>
      <c r="F9073" s="6">
        <v>76684</v>
      </c>
      <c r="G9073" s="6" t="s">
        <v>875</v>
      </c>
      <c r="H9073" s="16">
        <v>13440251.588</v>
      </c>
      <c r="I9073" s="12" t="s">
        <v>13984</v>
      </c>
      <c r="J9073" s="12" t="s">
        <v>13985</v>
      </c>
      <c r="K9073" s="15">
        <v>4637085</v>
      </c>
      <c r="L9073" s="13" t="s">
        <v>14</v>
      </c>
      <c r="M9073" s="7">
        <v>1</v>
      </c>
      <c r="N9073" s="14"/>
    </row>
    <row r="9074" spans="1:14" ht="157.5">
      <c r="A9074" s="6">
        <v>9073</v>
      </c>
      <c r="B9074" s="8" t="s">
        <v>13797</v>
      </c>
      <c r="C9074" s="9" t="s">
        <v>13986</v>
      </c>
      <c r="D9074" s="10" t="s">
        <v>13987</v>
      </c>
      <c r="E9074" s="11" t="s">
        <v>13988</v>
      </c>
      <c r="F9074" s="6">
        <v>120248</v>
      </c>
      <c r="G9074" s="6" t="s">
        <v>875</v>
      </c>
      <c r="H9074" s="16">
        <v>16768597.119999999</v>
      </c>
      <c r="I9074" s="12" t="s">
        <v>13989</v>
      </c>
      <c r="J9074" s="12">
        <v>43143</v>
      </c>
      <c r="K9074" s="15">
        <v>3268597</v>
      </c>
      <c r="L9074" s="13" t="s">
        <v>14</v>
      </c>
      <c r="M9074" s="7">
        <v>1</v>
      </c>
      <c r="N9074" s="14"/>
    </row>
    <row r="9075" spans="1:14" ht="141.75">
      <c r="A9075" s="6">
        <v>9074</v>
      </c>
      <c r="B9075" s="8" t="s">
        <v>13797</v>
      </c>
      <c r="C9075" s="9" t="s">
        <v>13986</v>
      </c>
      <c r="D9075" s="10" t="s">
        <v>13987</v>
      </c>
      <c r="E9075" s="11" t="s">
        <v>13990</v>
      </c>
      <c r="F9075" s="6">
        <v>120247</v>
      </c>
      <c r="G9075" s="6" t="s">
        <v>875</v>
      </c>
      <c r="H9075" s="16">
        <v>8109306.1579999998</v>
      </c>
      <c r="I9075" s="12" t="s">
        <v>13989</v>
      </c>
      <c r="J9075" s="12" t="s">
        <v>13991</v>
      </c>
      <c r="K9075" s="15">
        <v>2600000</v>
      </c>
      <c r="L9075" s="13" t="s">
        <v>14</v>
      </c>
      <c r="M9075" s="7">
        <v>1</v>
      </c>
      <c r="N9075" s="14"/>
    </row>
    <row r="9076" spans="1:14" ht="157.5">
      <c r="A9076" s="6">
        <v>9075</v>
      </c>
      <c r="B9076" s="8" t="s">
        <v>13797</v>
      </c>
      <c r="C9076" s="9" t="s">
        <v>13992</v>
      </c>
      <c r="D9076" s="10" t="s">
        <v>13993</v>
      </c>
      <c r="E9076" s="11" t="s">
        <v>13994</v>
      </c>
      <c r="F9076" s="6">
        <v>111841</v>
      </c>
      <c r="G9076" s="6" t="s">
        <v>875</v>
      </c>
      <c r="H9076" s="16">
        <v>26341763.818</v>
      </c>
      <c r="I9076" s="12" t="s">
        <v>13972</v>
      </c>
      <c r="J9076" s="12" t="s">
        <v>13973</v>
      </c>
      <c r="K9076" s="15">
        <v>14750000</v>
      </c>
      <c r="L9076" s="13" t="s">
        <v>70</v>
      </c>
      <c r="M9076" s="7">
        <v>1</v>
      </c>
      <c r="N9076" s="14"/>
    </row>
    <row r="9077" spans="1:14" ht="157.5">
      <c r="A9077" s="6">
        <v>9076</v>
      </c>
      <c r="B9077" s="8" t="s">
        <v>13797</v>
      </c>
      <c r="C9077" s="9" t="s">
        <v>13995</v>
      </c>
      <c r="D9077" s="10" t="s">
        <v>13968</v>
      </c>
      <c r="E9077" s="11" t="s">
        <v>13994</v>
      </c>
      <c r="F9077" s="6">
        <v>111841</v>
      </c>
      <c r="G9077" s="6" t="s">
        <v>875</v>
      </c>
      <c r="H9077" s="16">
        <v>26341763.818</v>
      </c>
      <c r="I9077" s="12" t="s">
        <v>13972</v>
      </c>
      <c r="J9077" s="12" t="s">
        <v>13973</v>
      </c>
      <c r="K9077" s="15">
        <v>14750000</v>
      </c>
      <c r="L9077" s="13" t="s">
        <v>70</v>
      </c>
      <c r="M9077" s="7">
        <v>0.6</v>
      </c>
      <c r="N9077" s="14"/>
    </row>
    <row r="9078" spans="1:14" ht="157.5">
      <c r="A9078" s="6">
        <v>9077</v>
      </c>
      <c r="B9078" s="8" t="s">
        <v>13797</v>
      </c>
      <c r="C9078" s="9" t="s">
        <v>13996</v>
      </c>
      <c r="D9078" s="10" t="s">
        <v>13968</v>
      </c>
      <c r="E9078" s="11" t="s">
        <v>13994</v>
      </c>
      <c r="F9078" s="6">
        <v>111841</v>
      </c>
      <c r="G9078" s="6" t="s">
        <v>875</v>
      </c>
      <c r="H9078" s="16">
        <v>26341763.818</v>
      </c>
      <c r="I9078" s="12" t="s">
        <v>13972</v>
      </c>
      <c r="J9078" s="12" t="s">
        <v>13973</v>
      </c>
      <c r="K9078" s="15">
        <v>14750000</v>
      </c>
      <c r="L9078" s="13" t="s">
        <v>70</v>
      </c>
      <c r="M9078" s="7">
        <v>0.4</v>
      </c>
      <c r="N9078" s="14"/>
    </row>
    <row r="9079" spans="1:14" ht="126">
      <c r="A9079" s="6">
        <v>9078</v>
      </c>
      <c r="B9079" s="8" t="s">
        <v>13797</v>
      </c>
      <c r="C9079" s="9" t="s">
        <v>13997</v>
      </c>
      <c r="D9079" s="10" t="s">
        <v>13998</v>
      </c>
      <c r="E9079" s="11" t="s">
        <v>13999</v>
      </c>
      <c r="F9079" s="6">
        <v>209645</v>
      </c>
      <c r="G9079" s="6" t="s">
        <v>875</v>
      </c>
      <c r="H9079" s="16">
        <v>3845139.0789999999</v>
      </c>
      <c r="I9079" s="12">
        <v>43168</v>
      </c>
      <c r="J9079" s="12">
        <v>43709</v>
      </c>
      <c r="K9079" s="15">
        <v>0</v>
      </c>
      <c r="L9079" s="13" t="s">
        <v>14</v>
      </c>
      <c r="M9079" s="7">
        <v>1</v>
      </c>
      <c r="N9079" s="14"/>
    </row>
    <row r="9080" spans="1:14" ht="126">
      <c r="A9080" s="6">
        <v>9079</v>
      </c>
      <c r="B9080" s="8" t="s">
        <v>13797</v>
      </c>
      <c r="C9080" s="9" t="s">
        <v>14000</v>
      </c>
      <c r="D9080" s="10" t="s">
        <v>14001</v>
      </c>
      <c r="E9080" s="11" t="s">
        <v>14002</v>
      </c>
      <c r="F9080" s="6">
        <v>528273</v>
      </c>
      <c r="G9080" s="6" t="s">
        <v>875</v>
      </c>
      <c r="H9080" s="16" t="s">
        <v>14003</v>
      </c>
      <c r="I9080" s="12">
        <v>44472</v>
      </c>
      <c r="J9080" s="12">
        <v>44806</v>
      </c>
      <c r="K9080" s="15">
        <v>0</v>
      </c>
      <c r="L9080" s="13" t="s">
        <v>14</v>
      </c>
      <c r="M9080" s="7">
        <v>1</v>
      </c>
      <c r="N9080" s="14"/>
    </row>
    <row r="9081" spans="1:14" ht="110.25">
      <c r="A9081" s="6">
        <v>9080</v>
      </c>
      <c r="B9081" s="8" t="s">
        <v>13797</v>
      </c>
      <c r="C9081" s="9" t="s">
        <v>14004</v>
      </c>
      <c r="D9081" s="10" t="s">
        <v>14005</v>
      </c>
      <c r="E9081" s="11" t="s">
        <v>14006</v>
      </c>
      <c r="F9081" s="6">
        <v>540035</v>
      </c>
      <c r="G9081" s="6" t="s">
        <v>875</v>
      </c>
      <c r="H9081" s="16" t="s">
        <v>14007</v>
      </c>
      <c r="I9081" s="12">
        <v>44472</v>
      </c>
      <c r="J9081" s="12">
        <v>44541</v>
      </c>
      <c r="K9081" s="15">
        <v>0</v>
      </c>
      <c r="L9081" s="13" t="s">
        <v>14</v>
      </c>
      <c r="M9081" s="7">
        <v>1</v>
      </c>
      <c r="N9081" s="14"/>
    </row>
    <row r="9082" spans="1:14" ht="110.25">
      <c r="A9082" s="6">
        <v>9081</v>
      </c>
      <c r="B9082" s="8" t="s">
        <v>13797</v>
      </c>
      <c r="C9082" s="9" t="s">
        <v>14008</v>
      </c>
      <c r="D9082" s="10" t="s">
        <v>13880</v>
      </c>
      <c r="E9082" s="11" t="s">
        <v>14009</v>
      </c>
      <c r="F9082" s="6">
        <v>528276</v>
      </c>
      <c r="G9082" s="6" t="s">
        <v>875</v>
      </c>
      <c r="H9082" s="16" t="s">
        <v>14010</v>
      </c>
      <c r="I9082" s="12">
        <v>44411</v>
      </c>
      <c r="J9082" s="12" t="s">
        <v>5222</v>
      </c>
      <c r="K9082" s="15">
        <v>0</v>
      </c>
      <c r="L9082" s="13" t="s">
        <v>14</v>
      </c>
      <c r="M9082" s="7">
        <v>1</v>
      </c>
      <c r="N9082" s="14"/>
    </row>
    <row r="9083" spans="1:14" ht="126">
      <c r="A9083" s="6">
        <v>9082</v>
      </c>
      <c r="B9083" s="8" t="s">
        <v>13797</v>
      </c>
      <c r="C9083" s="9" t="s">
        <v>14011</v>
      </c>
      <c r="D9083" s="10" t="s">
        <v>7269</v>
      </c>
      <c r="E9083" s="11" t="s">
        <v>14012</v>
      </c>
      <c r="F9083" s="6">
        <v>544089</v>
      </c>
      <c r="G9083" s="6" t="s">
        <v>875</v>
      </c>
      <c r="H9083" s="16">
        <v>8387911</v>
      </c>
      <c r="I9083" s="12" t="s">
        <v>11155</v>
      </c>
      <c r="J9083" s="12">
        <v>44653</v>
      </c>
      <c r="K9083" s="15">
        <v>0</v>
      </c>
      <c r="L9083" s="13" t="s">
        <v>14</v>
      </c>
      <c r="M9083" s="7">
        <v>1</v>
      </c>
      <c r="N9083" s="14"/>
    </row>
    <row r="9084" spans="1:14" ht="189">
      <c r="A9084" s="6">
        <v>9083</v>
      </c>
      <c r="B9084" s="8" t="s">
        <v>13797</v>
      </c>
      <c r="C9084" s="9" t="s">
        <v>14013</v>
      </c>
      <c r="D9084" s="10" t="s">
        <v>14014</v>
      </c>
      <c r="E9084" s="11" t="s">
        <v>14015</v>
      </c>
      <c r="F9084" s="6">
        <v>539200</v>
      </c>
      <c r="G9084" s="6" t="s">
        <v>875</v>
      </c>
      <c r="H9084" s="16" t="s">
        <v>14016</v>
      </c>
      <c r="I9084" s="12" t="s">
        <v>9239</v>
      </c>
      <c r="J9084" s="12" t="s">
        <v>9562</v>
      </c>
      <c r="K9084" s="15">
        <v>0</v>
      </c>
      <c r="L9084" s="13" t="s">
        <v>14</v>
      </c>
      <c r="M9084" s="7">
        <v>1</v>
      </c>
      <c r="N9084" s="14"/>
    </row>
    <row r="9085" spans="1:14" ht="141.75">
      <c r="A9085" s="6">
        <v>9084</v>
      </c>
      <c r="B9085" s="8" t="s">
        <v>13797</v>
      </c>
      <c r="C9085" s="9" t="s">
        <v>14017</v>
      </c>
      <c r="D9085" s="10" t="s">
        <v>14018</v>
      </c>
      <c r="E9085" s="11" t="s">
        <v>14019</v>
      </c>
      <c r="F9085" s="6">
        <v>553136</v>
      </c>
      <c r="G9085" s="6" t="s">
        <v>875</v>
      </c>
      <c r="H9085" s="16">
        <v>8284684</v>
      </c>
      <c r="I9085" s="12">
        <v>44232</v>
      </c>
      <c r="J9085" s="12">
        <v>44419</v>
      </c>
      <c r="K9085" s="15">
        <v>0</v>
      </c>
      <c r="L9085" s="13" t="s">
        <v>14</v>
      </c>
      <c r="M9085" s="7">
        <v>1</v>
      </c>
      <c r="N9085" s="14"/>
    </row>
    <row r="9086" spans="1:14" ht="157.5">
      <c r="A9086" s="6">
        <v>9085</v>
      </c>
      <c r="B9086" s="8" t="s">
        <v>13797</v>
      </c>
      <c r="C9086" s="9" t="s">
        <v>14020</v>
      </c>
      <c r="D9086" s="10"/>
      <c r="E9086" s="11" t="s">
        <v>14021</v>
      </c>
      <c r="F9086" s="6">
        <v>555316</v>
      </c>
      <c r="G9086" s="6" t="s">
        <v>875</v>
      </c>
      <c r="H9086" s="16" t="s">
        <v>14022</v>
      </c>
      <c r="I9086" s="12" t="s">
        <v>9239</v>
      </c>
      <c r="J9086" s="12">
        <v>44419</v>
      </c>
      <c r="K9086" s="15">
        <v>0</v>
      </c>
      <c r="L9086" s="13" t="s">
        <v>14</v>
      </c>
      <c r="M9086" s="7">
        <v>1</v>
      </c>
      <c r="N9086" s="14"/>
    </row>
    <row r="9087" spans="1:14" ht="110.25">
      <c r="A9087" s="6">
        <v>9086</v>
      </c>
      <c r="B9087" s="8" t="s">
        <v>13797</v>
      </c>
      <c r="C9087" s="9" t="s">
        <v>14023</v>
      </c>
      <c r="D9087" s="10"/>
      <c r="E9087" s="11" t="s">
        <v>14024</v>
      </c>
      <c r="F9087" s="6">
        <v>546081</v>
      </c>
      <c r="G9087" s="6" t="s">
        <v>875</v>
      </c>
      <c r="H9087" s="16">
        <v>7388165.2000000002</v>
      </c>
      <c r="I9087" s="12" t="s">
        <v>11155</v>
      </c>
      <c r="J9087" s="12">
        <v>44297</v>
      </c>
      <c r="K9087" s="15">
        <v>0</v>
      </c>
      <c r="L9087" s="13" t="s">
        <v>14</v>
      </c>
      <c r="M9087" s="7">
        <v>1</v>
      </c>
      <c r="N9087" s="14"/>
    </row>
    <row r="9088" spans="1:14" ht="141.75">
      <c r="A9088" s="6">
        <v>9087</v>
      </c>
      <c r="B9088" s="8" t="s">
        <v>13797</v>
      </c>
      <c r="C9088" s="9" t="s">
        <v>14025</v>
      </c>
      <c r="D9088" s="10"/>
      <c r="E9088" s="11" t="s">
        <v>14026</v>
      </c>
      <c r="F9088" s="6">
        <v>553995</v>
      </c>
      <c r="G9088" s="6" t="s">
        <v>875</v>
      </c>
      <c r="H9088" s="16" t="s">
        <v>14027</v>
      </c>
      <c r="I9088" s="12" t="s">
        <v>9239</v>
      </c>
      <c r="J9088" s="12" t="s">
        <v>14028</v>
      </c>
      <c r="K9088" s="15">
        <v>0</v>
      </c>
      <c r="L9088" s="13" t="s">
        <v>14</v>
      </c>
      <c r="M9088" s="7">
        <v>1</v>
      </c>
      <c r="N9088" s="14"/>
    </row>
    <row r="9089" spans="1:14" ht="189">
      <c r="A9089" s="6">
        <v>9088</v>
      </c>
      <c r="B9089" s="8" t="s">
        <v>13797</v>
      </c>
      <c r="C9089" s="9" t="s">
        <v>14029</v>
      </c>
      <c r="D9089" s="10"/>
      <c r="E9089" s="11" t="s">
        <v>14030</v>
      </c>
      <c r="F9089" s="6">
        <v>544098</v>
      </c>
      <c r="G9089" s="6" t="s">
        <v>875</v>
      </c>
      <c r="H9089" s="16" t="s">
        <v>14031</v>
      </c>
      <c r="I9089" s="12">
        <v>44323</v>
      </c>
      <c r="J9089" s="12" t="s">
        <v>1575</v>
      </c>
      <c r="K9089" s="15">
        <v>0</v>
      </c>
      <c r="L9089" s="13" t="s">
        <v>14</v>
      </c>
      <c r="M9089" s="7">
        <v>1</v>
      </c>
      <c r="N9089" s="14"/>
    </row>
    <row r="9090" spans="1:14" ht="141.75">
      <c r="A9090" s="6">
        <v>9089</v>
      </c>
      <c r="B9090" s="8" t="s">
        <v>13797</v>
      </c>
      <c r="C9090" s="9" t="s">
        <v>14032</v>
      </c>
      <c r="D9090" s="10"/>
      <c r="E9090" s="11" t="s">
        <v>14033</v>
      </c>
      <c r="F9090" s="6">
        <v>553142</v>
      </c>
      <c r="G9090" s="6" t="s">
        <v>875</v>
      </c>
      <c r="H9090" s="16" t="s">
        <v>14034</v>
      </c>
      <c r="I9090" s="12" t="s">
        <v>9239</v>
      </c>
      <c r="J9090" s="12" t="s">
        <v>8900</v>
      </c>
      <c r="K9090" s="15">
        <v>0</v>
      </c>
      <c r="L9090" s="13" t="s">
        <v>14</v>
      </c>
      <c r="M9090" s="7">
        <v>1</v>
      </c>
      <c r="N9090" s="14"/>
    </row>
    <row r="9091" spans="1:14" ht="126">
      <c r="A9091" s="6">
        <v>9090</v>
      </c>
      <c r="B9091" s="8" t="s">
        <v>13797</v>
      </c>
      <c r="C9091" s="9" t="s">
        <v>14035</v>
      </c>
      <c r="D9091" s="10"/>
      <c r="E9091" s="11" t="s">
        <v>14036</v>
      </c>
      <c r="F9091" s="6">
        <v>553988</v>
      </c>
      <c r="G9091" s="6" t="s">
        <v>875</v>
      </c>
      <c r="H9091" s="16" t="s">
        <v>14037</v>
      </c>
      <c r="I9091" s="12" t="s">
        <v>9239</v>
      </c>
      <c r="J9091" s="12">
        <v>44746</v>
      </c>
      <c r="K9091" s="15">
        <v>0</v>
      </c>
      <c r="L9091" s="13" t="s">
        <v>14</v>
      </c>
      <c r="M9091" s="7">
        <v>1</v>
      </c>
      <c r="N9091" s="14"/>
    </row>
    <row r="9092" spans="1:14" ht="141.75">
      <c r="A9092" s="6">
        <v>9091</v>
      </c>
      <c r="B9092" s="8" t="s">
        <v>13797</v>
      </c>
      <c r="C9092" s="9" t="s">
        <v>14038</v>
      </c>
      <c r="D9092" s="10"/>
      <c r="E9092" s="11" t="s">
        <v>14039</v>
      </c>
      <c r="F9092" s="6">
        <v>553990</v>
      </c>
      <c r="G9092" s="6" t="s">
        <v>875</v>
      </c>
      <c r="H9092" s="16" t="s">
        <v>14040</v>
      </c>
      <c r="I9092" s="12" t="s">
        <v>14041</v>
      </c>
      <c r="J9092" s="12" t="s">
        <v>5193</v>
      </c>
      <c r="K9092" s="15">
        <v>0</v>
      </c>
      <c r="L9092" s="13" t="s">
        <v>14</v>
      </c>
      <c r="M9092" s="7">
        <v>1</v>
      </c>
      <c r="N9092" s="14"/>
    </row>
    <row r="9093" spans="1:14" ht="78.75">
      <c r="A9093" s="6">
        <v>9092</v>
      </c>
      <c r="B9093" s="8" t="s">
        <v>13797</v>
      </c>
      <c r="C9093" s="9" t="s">
        <v>14042</v>
      </c>
      <c r="D9093" s="10"/>
      <c r="E9093" s="11" t="s">
        <v>14043</v>
      </c>
      <c r="F9093" s="6">
        <v>553140</v>
      </c>
      <c r="G9093" s="6" t="s">
        <v>875</v>
      </c>
      <c r="H9093" s="16" t="s">
        <v>14044</v>
      </c>
      <c r="I9093" s="12" t="s">
        <v>14041</v>
      </c>
      <c r="J9093" s="12">
        <v>44691</v>
      </c>
      <c r="K9093" s="15">
        <v>0</v>
      </c>
      <c r="L9093" s="13" t="s">
        <v>14</v>
      </c>
      <c r="M9093" s="7">
        <v>1</v>
      </c>
      <c r="N9093" s="14"/>
    </row>
    <row r="9094" spans="1:14" ht="173.25">
      <c r="A9094" s="6">
        <v>9093</v>
      </c>
      <c r="B9094" s="8" t="s">
        <v>13797</v>
      </c>
      <c r="C9094" s="9" t="s">
        <v>14045</v>
      </c>
      <c r="D9094" s="10"/>
      <c r="E9094" s="11" t="s">
        <v>14046</v>
      </c>
      <c r="F9094" s="6">
        <v>555314</v>
      </c>
      <c r="G9094" s="6" t="s">
        <v>875</v>
      </c>
      <c r="H9094" s="16" t="s">
        <v>14047</v>
      </c>
      <c r="I9094" s="12" t="s">
        <v>8371</v>
      </c>
      <c r="J9094" s="12" t="s">
        <v>14048</v>
      </c>
      <c r="K9094" s="15">
        <v>0</v>
      </c>
      <c r="L9094" s="13" t="s">
        <v>14</v>
      </c>
      <c r="M9094" s="7">
        <v>1</v>
      </c>
      <c r="N9094" s="14"/>
    </row>
    <row r="9095" spans="1:14" ht="141.75">
      <c r="A9095" s="6">
        <v>9094</v>
      </c>
      <c r="B9095" s="8" t="s">
        <v>13797</v>
      </c>
      <c r="C9095" s="9" t="s">
        <v>14049</v>
      </c>
      <c r="D9095" s="10"/>
      <c r="E9095" s="11" t="s">
        <v>14050</v>
      </c>
      <c r="F9095" s="6">
        <v>553139</v>
      </c>
      <c r="G9095" s="6" t="s">
        <v>875</v>
      </c>
      <c r="H9095" s="16" t="s">
        <v>14051</v>
      </c>
      <c r="I9095" s="12" t="s">
        <v>8371</v>
      </c>
      <c r="J9095" s="12" t="s">
        <v>14052</v>
      </c>
      <c r="K9095" s="15">
        <v>0</v>
      </c>
      <c r="L9095" s="13" t="s">
        <v>14</v>
      </c>
      <c r="M9095" s="7">
        <v>1</v>
      </c>
      <c r="N9095" s="14"/>
    </row>
    <row r="9096" spans="1:14" ht="141.75">
      <c r="A9096" s="6">
        <v>9095</v>
      </c>
      <c r="B9096" s="8" t="s">
        <v>13797</v>
      </c>
      <c r="C9096" s="9" t="s">
        <v>14053</v>
      </c>
      <c r="D9096" s="10"/>
      <c r="E9096" s="11" t="s">
        <v>14054</v>
      </c>
      <c r="F9096" s="6">
        <v>544095</v>
      </c>
      <c r="G9096" s="6" t="s">
        <v>875</v>
      </c>
      <c r="H9096" s="16" t="s">
        <v>14055</v>
      </c>
      <c r="I9096" s="12" t="s">
        <v>9239</v>
      </c>
      <c r="J9096" s="12">
        <v>44596</v>
      </c>
      <c r="K9096" s="15">
        <v>0</v>
      </c>
      <c r="L9096" s="13" t="s">
        <v>14</v>
      </c>
      <c r="M9096" s="7">
        <v>1</v>
      </c>
      <c r="N9096" s="14"/>
    </row>
    <row r="9097" spans="1:14" ht="110.25">
      <c r="A9097" s="6">
        <v>9096</v>
      </c>
      <c r="B9097" s="8" t="s">
        <v>13797</v>
      </c>
      <c r="C9097" s="9" t="s">
        <v>14056</v>
      </c>
      <c r="D9097" s="10"/>
      <c r="E9097" s="11" t="s">
        <v>14057</v>
      </c>
      <c r="F9097" s="6">
        <v>580454</v>
      </c>
      <c r="G9097" s="6" t="s">
        <v>875</v>
      </c>
      <c r="H9097" s="16" t="s">
        <v>14058</v>
      </c>
      <c r="I9097" s="12" t="s">
        <v>8371</v>
      </c>
      <c r="J9097" s="12">
        <v>44388</v>
      </c>
      <c r="K9097" s="15">
        <v>0</v>
      </c>
      <c r="L9097" s="13" t="s">
        <v>14</v>
      </c>
      <c r="M9097" s="7">
        <v>1</v>
      </c>
      <c r="N9097" s="14"/>
    </row>
    <row r="9098" spans="1:14" ht="126">
      <c r="A9098" s="6">
        <v>9097</v>
      </c>
      <c r="B9098" s="8" t="s">
        <v>13797</v>
      </c>
      <c r="C9098" s="9" t="s">
        <v>14059</v>
      </c>
      <c r="D9098" s="10"/>
      <c r="E9098" s="11" t="s">
        <v>14060</v>
      </c>
      <c r="F9098" s="6">
        <v>553993</v>
      </c>
      <c r="G9098" s="6" t="s">
        <v>875</v>
      </c>
      <c r="H9098" s="16" t="s">
        <v>14061</v>
      </c>
      <c r="I9098" s="12" t="s">
        <v>14041</v>
      </c>
      <c r="J9098" s="12">
        <v>44746</v>
      </c>
      <c r="K9098" s="15">
        <v>0</v>
      </c>
      <c r="L9098" s="13" t="s">
        <v>14</v>
      </c>
      <c r="M9098" s="7">
        <v>1</v>
      </c>
      <c r="N9098" s="14"/>
    </row>
    <row r="9099" spans="1:14" ht="157.5">
      <c r="A9099" s="6">
        <v>9098</v>
      </c>
      <c r="B9099" s="8" t="s">
        <v>13797</v>
      </c>
      <c r="C9099" s="9" t="s">
        <v>14062</v>
      </c>
      <c r="D9099" s="10"/>
      <c r="E9099" s="11" t="s">
        <v>14063</v>
      </c>
      <c r="F9099" s="6">
        <v>569368</v>
      </c>
      <c r="G9099" s="6" t="s">
        <v>875</v>
      </c>
      <c r="H9099" s="16" t="s">
        <v>14064</v>
      </c>
      <c r="I9099" s="12" t="s">
        <v>13869</v>
      </c>
      <c r="J9099" s="12">
        <v>44511</v>
      </c>
      <c r="K9099" s="15">
        <v>0</v>
      </c>
      <c r="L9099" s="13" t="s">
        <v>14</v>
      </c>
      <c r="M9099" s="7">
        <v>1</v>
      </c>
      <c r="N9099" s="14"/>
    </row>
    <row r="9100" spans="1:14" ht="157.5">
      <c r="A9100" s="6">
        <v>9099</v>
      </c>
      <c r="B9100" s="8" t="s">
        <v>13797</v>
      </c>
      <c r="C9100" s="9" t="s">
        <v>14065</v>
      </c>
      <c r="D9100" s="10"/>
      <c r="E9100" s="11" t="s">
        <v>14063</v>
      </c>
      <c r="F9100" s="6">
        <v>569368</v>
      </c>
      <c r="G9100" s="6" t="s">
        <v>875</v>
      </c>
      <c r="H9100" s="16" t="s">
        <v>14064</v>
      </c>
      <c r="I9100" s="12" t="s">
        <v>13869</v>
      </c>
      <c r="J9100" s="12">
        <v>44511</v>
      </c>
      <c r="K9100" s="15">
        <v>0</v>
      </c>
      <c r="L9100" s="13" t="s">
        <v>14</v>
      </c>
      <c r="M9100" s="7">
        <v>1</v>
      </c>
      <c r="N9100" s="14"/>
    </row>
    <row r="9101" spans="1:14" ht="126">
      <c r="A9101" s="6">
        <v>9100</v>
      </c>
      <c r="B9101" s="8" t="s">
        <v>13797</v>
      </c>
      <c r="C9101" s="9" t="s">
        <v>14066</v>
      </c>
      <c r="D9101" s="10"/>
      <c r="E9101" s="11" t="s">
        <v>14067</v>
      </c>
      <c r="F9101" s="6">
        <v>563604</v>
      </c>
      <c r="G9101" s="6" t="s">
        <v>875</v>
      </c>
      <c r="H9101" s="16" t="s">
        <v>14068</v>
      </c>
      <c r="I9101" s="12" t="s">
        <v>13869</v>
      </c>
      <c r="J9101" s="12">
        <v>44564</v>
      </c>
      <c r="K9101" s="15">
        <v>0</v>
      </c>
      <c r="L9101" s="13" t="s">
        <v>14</v>
      </c>
      <c r="M9101" s="7">
        <v>1</v>
      </c>
      <c r="N9101" s="14"/>
    </row>
    <row r="9102" spans="1:14" ht="94.5">
      <c r="A9102" s="6">
        <v>9101</v>
      </c>
      <c r="B9102" s="8" t="s">
        <v>13797</v>
      </c>
      <c r="C9102" s="9" t="s">
        <v>14069</v>
      </c>
      <c r="D9102" s="10" t="s">
        <v>14070</v>
      </c>
      <c r="E9102" s="11" t="s">
        <v>14071</v>
      </c>
      <c r="F9102" s="6">
        <v>540255</v>
      </c>
      <c r="G9102" s="6" t="s">
        <v>875</v>
      </c>
      <c r="H9102" s="16">
        <v>8418828.75</v>
      </c>
      <c r="I9102" s="12" t="s">
        <v>13933</v>
      </c>
      <c r="J9102" s="12">
        <v>44479</v>
      </c>
      <c r="K9102" s="15">
        <v>0</v>
      </c>
      <c r="L9102" s="13" t="s">
        <v>14</v>
      </c>
      <c r="M9102" s="7">
        <v>1</v>
      </c>
      <c r="N9102" s="14"/>
    </row>
    <row r="9103" spans="1:14" ht="141.75">
      <c r="A9103" s="6">
        <v>9102</v>
      </c>
      <c r="B9103" s="8" t="s">
        <v>13797</v>
      </c>
      <c r="C9103" s="9" t="s">
        <v>14072</v>
      </c>
      <c r="D9103" s="10" t="s">
        <v>14073</v>
      </c>
      <c r="E9103" s="11" t="s">
        <v>14074</v>
      </c>
      <c r="F9103" s="6">
        <v>584041</v>
      </c>
      <c r="G9103" s="6" t="s">
        <v>875</v>
      </c>
      <c r="H9103" s="16" t="s">
        <v>14075</v>
      </c>
      <c r="I9103" s="12"/>
      <c r="J9103" s="12"/>
      <c r="K9103" s="15">
        <v>0</v>
      </c>
      <c r="L9103" s="13" t="s">
        <v>14</v>
      </c>
      <c r="M9103" s="7">
        <v>1</v>
      </c>
      <c r="N9103" s="14"/>
    </row>
    <row r="9104" spans="1:14" ht="110.25">
      <c r="A9104" s="6">
        <v>9103</v>
      </c>
      <c r="B9104" s="8" t="s">
        <v>13797</v>
      </c>
      <c r="C9104" s="9" t="s">
        <v>14076</v>
      </c>
      <c r="D9104" s="10" t="s">
        <v>14077</v>
      </c>
      <c r="E9104" s="11" t="s">
        <v>14078</v>
      </c>
      <c r="F9104" s="6">
        <v>594068</v>
      </c>
      <c r="G9104" s="6" t="s">
        <v>875</v>
      </c>
      <c r="H9104" s="16" t="s">
        <v>14079</v>
      </c>
      <c r="I9104" s="12"/>
      <c r="J9104" s="12"/>
      <c r="K9104" s="15">
        <v>0</v>
      </c>
      <c r="L9104" s="13" t="s">
        <v>14</v>
      </c>
      <c r="M9104" s="7">
        <v>1</v>
      </c>
      <c r="N9104" s="14"/>
    </row>
    <row r="9105" spans="1:14" ht="78.75">
      <c r="A9105" s="6">
        <v>9104</v>
      </c>
      <c r="B9105" s="8" t="s">
        <v>13797</v>
      </c>
      <c r="C9105" s="9" t="s">
        <v>14080</v>
      </c>
      <c r="D9105" s="10" t="s">
        <v>7698</v>
      </c>
      <c r="E9105" s="11" t="s">
        <v>14081</v>
      </c>
      <c r="F9105" s="6">
        <v>458217</v>
      </c>
      <c r="G9105" s="6" t="s">
        <v>5119</v>
      </c>
      <c r="H9105" s="16">
        <v>2460729.9</v>
      </c>
      <c r="I9105" s="12">
        <v>43837</v>
      </c>
      <c r="J9105" s="12" t="s">
        <v>4075</v>
      </c>
      <c r="K9105" s="15">
        <v>2445660</v>
      </c>
      <c r="L9105" s="13" t="s">
        <v>14</v>
      </c>
      <c r="M9105" s="7">
        <v>1</v>
      </c>
      <c r="N9105" s="14"/>
    </row>
    <row r="9106" spans="1:14" ht="78.75">
      <c r="A9106" s="6">
        <v>9105</v>
      </c>
      <c r="B9106" s="8" t="s">
        <v>13797</v>
      </c>
      <c r="C9106" s="9" t="s">
        <v>14082</v>
      </c>
      <c r="D9106" s="10" t="s">
        <v>14083</v>
      </c>
      <c r="E9106" s="11" t="s">
        <v>14084</v>
      </c>
      <c r="F9106" s="6">
        <v>441595</v>
      </c>
      <c r="G9106" s="6" t="s">
        <v>4657</v>
      </c>
      <c r="H9106" s="16">
        <v>65994993.700000003</v>
      </c>
      <c r="I9106" s="12" t="s">
        <v>8211</v>
      </c>
      <c r="J9106" s="12" t="s">
        <v>5324</v>
      </c>
      <c r="K9106" s="15">
        <v>9461356</v>
      </c>
      <c r="L9106" s="13" t="s">
        <v>70</v>
      </c>
      <c r="M9106" s="7">
        <v>1</v>
      </c>
      <c r="N9106" s="14"/>
    </row>
    <row r="9107" spans="1:14" ht="78.75">
      <c r="A9107" s="6">
        <v>9106</v>
      </c>
      <c r="B9107" s="8" t="s">
        <v>13797</v>
      </c>
      <c r="C9107" s="9" t="s">
        <v>14085</v>
      </c>
      <c r="D9107" s="10" t="s">
        <v>14086</v>
      </c>
      <c r="E9107" s="11" t="s">
        <v>14084</v>
      </c>
      <c r="F9107" s="6">
        <v>441595</v>
      </c>
      <c r="G9107" s="6" t="s">
        <v>4657</v>
      </c>
      <c r="H9107" s="16">
        <v>65994993.700000003</v>
      </c>
      <c r="I9107" s="12" t="s">
        <v>8211</v>
      </c>
      <c r="J9107" s="12" t="s">
        <v>5324</v>
      </c>
      <c r="K9107" s="15">
        <v>31005455</v>
      </c>
      <c r="L9107" s="13" t="s">
        <v>70</v>
      </c>
      <c r="M9107" s="7">
        <v>0.49</v>
      </c>
      <c r="N9107" s="14"/>
    </row>
    <row r="9108" spans="1:14" ht="78.75">
      <c r="A9108" s="6">
        <v>9107</v>
      </c>
      <c r="B9108" s="8" t="s">
        <v>13797</v>
      </c>
      <c r="C9108" s="9" t="s">
        <v>14087</v>
      </c>
      <c r="D9108" s="10" t="s">
        <v>14088</v>
      </c>
      <c r="E9108" s="11" t="s">
        <v>14084</v>
      </c>
      <c r="F9108" s="6">
        <v>441595</v>
      </c>
      <c r="G9108" s="6" t="s">
        <v>4657</v>
      </c>
      <c r="H9108" s="16">
        <v>65994993.700000003</v>
      </c>
      <c r="I9108" s="12" t="s">
        <v>8211</v>
      </c>
      <c r="J9108" s="12" t="s">
        <v>5324</v>
      </c>
      <c r="K9108" s="15">
        <v>31005455</v>
      </c>
      <c r="L9108" s="13" t="s">
        <v>70</v>
      </c>
      <c r="M9108" s="7">
        <v>0.51</v>
      </c>
      <c r="N9108" s="14"/>
    </row>
    <row r="9109" spans="1:14" ht="94.5">
      <c r="A9109" s="6">
        <v>9108</v>
      </c>
      <c r="B9109" s="8" t="s">
        <v>13797</v>
      </c>
      <c r="C9109" s="9" t="s">
        <v>14089</v>
      </c>
      <c r="D9109" s="10" t="s">
        <v>14090</v>
      </c>
      <c r="E9109" s="11" t="s">
        <v>14091</v>
      </c>
      <c r="F9109" s="6">
        <v>465584</v>
      </c>
      <c r="G9109" s="6" t="s">
        <v>4657</v>
      </c>
      <c r="H9109" s="16">
        <v>58697987.191</v>
      </c>
      <c r="I9109" s="12" t="s">
        <v>709</v>
      </c>
      <c r="J9109" s="12">
        <v>44265</v>
      </c>
      <c r="K9109" s="15">
        <v>2049798</v>
      </c>
      <c r="L9109" s="13" t="s">
        <v>14</v>
      </c>
      <c r="M9109" s="7">
        <v>1</v>
      </c>
      <c r="N9109" s="14"/>
    </row>
    <row r="9110" spans="1:14" ht="94.5">
      <c r="A9110" s="6">
        <v>9109</v>
      </c>
      <c r="B9110" s="8" t="s">
        <v>13797</v>
      </c>
      <c r="C9110" s="9" t="s">
        <v>14092</v>
      </c>
      <c r="D9110" s="10" t="s">
        <v>14093</v>
      </c>
      <c r="E9110" s="11" t="s">
        <v>14094</v>
      </c>
      <c r="F9110" s="6">
        <v>316331</v>
      </c>
      <c r="G9110" s="6" t="s">
        <v>4657</v>
      </c>
      <c r="H9110" s="16">
        <v>249533233.66499999</v>
      </c>
      <c r="I9110" s="12">
        <v>43475</v>
      </c>
      <c r="J9110" s="12">
        <v>44199</v>
      </c>
      <c r="K9110" s="15">
        <v>11048719</v>
      </c>
      <c r="L9110" s="13" t="s">
        <v>14</v>
      </c>
      <c r="M9110" s="7">
        <v>1</v>
      </c>
      <c r="N9110" s="14"/>
    </row>
    <row r="9111" spans="1:14" ht="78.75">
      <c r="A9111" s="6">
        <v>9110</v>
      </c>
      <c r="B9111" s="8" t="s">
        <v>13797</v>
      </c>
      <c r="C9111" s="9" t="s">
        <v>14095</v>
      </c>
      <c r="D9111" s="10" t="s">
        <v>14096</v>
      </c>
      <c r="E9111" s="11" t="s">
        <v>14097</v>
      </c>
      <c r="F9111" s="6">
        <v>559105</v>
      </c>
      <c r="G9111" s="6" t="s">
        <v>4657</v>
      </c>
      <c r="H9111" s="16" t="s">
        <v>14098</v>
      </c>
      <c r="I9111" s="12" t="s">
        <v>14099</v>
      </c>
      <c r="J9111" s="12">
        <v>44724</v>
      </c>
      <c r="K9111" s="15">
        <v>0</v>
      </c>
      <c r="L9111" s="13" t="s">
        <v>14</v>
      </c>
      <c r="M9111" s="7">
        <v>1</v>
      </c>
      <c r="N9111" s="14"/>
    </row>
    <row r="9112" spans="1:14" ht="94.5">
      <c r="A9112" s="6">
        <v>9111</v>
      </c>
      <c r="B9112" s="8" t="s">
        <v>13797</v>
      </c>
      <c r="C9112" s="9" t="s">
        <v>14100</v>
      </c>
      <c r="D9112" s="10" t="s">
        <v>14101</v>
      </c>
      <c r="E9112" s="11" t="s">
        <v>14102</v>
      </c>
      <c r="F9112" s="6">
        <v>561695</v>
      </c>
      <c r="G9112" s="6" t="s">
        <v>4657</v>
      </c>
      <c r="H9112" s="16" t="s">
        <v>14103</v>
      </c>
      <c r="I9112" s="12" t="s">
        <v>14099</v>
      </c>
      <c r="J9112" s="12" t="s">
        <v>1575</v>
      </c>
      <c r="K9112" s="15">
        <v>0</v>
      </c>
      <c r="L9112" s="13" t="s">
        <v>14</v>
      </c>
      <c r="M9112" s="7">
        <v>1</v>
      </c>
      <c r="N9112" s="14"/>
    </row>
    <row r="9113" spans="1:14" ht="110.25">
      <c r="A9113" s="6">
        <v>9112</v>
      </c>
      <c r="B9113" s="8" t="s">
        <v>13797</v>
      </c>
      <c r="C9113" s="9" t="s">
        <v>14104</v>
      </c>
      <c r="D9113" s="10" t="s">
        <v>14105</v>
      </c>
      <c r="E9113" s="11" t="s">
        <v>14106</v>
      </c>
      <c r="F9113" s="6">
        <v>571459</v>
      </c>
      <c r="G9113" s="6" t="s">
        <v>4657</v>
      </c>
      <c r="H9113" s="16" t="s">
        <v>14107</v>
      </c>
      <c r="I9113" s="12" t="s">
        <v>14099</v>
      </c>
      <c r="J9113" s="12" t="s">
        <v>5180</v>
      </c>
      <c r="K9113" s="15">
        <v>0</v>
      </c>
      <c r="L9113" s="13" t="s">
        <v>14</v>
      </c>
      <c r="M9113" s="7">
        <v>1</v>
      </c>
      <c r="N9113" s="14"/>
    </row>
    <row r="9114" spans="1:14" ht="110.25">
      <c r="A9114" s="6">
        <v>9113</v>
      </c>
      <c r="B9114" s="8" t="s">
        <v>13797</v>
      </c>
      <c r="C9114" s="9" t="s">
        <v>14108</v>
      </c>
      <c r="D9114" s="10" t="s">
        <v>13856</v>
      </c>
      <c r="E9114" s="11" t="s">
        <v>14109</v>
      </c>
      <c r="F9114" s="6">
        <v>580506</v>
      </c>
      <c r="G9114" s="6" t="s">
        <v>4657</v>
      </c>
      <c r="H9114" s="16">
        <v>48448081.612000003</v>
      </c>
      <c r="I9114" s="12">
        <v>44427</v>
      </c>
      <c r="J9114" s="12">
        <v>44759</v>
      </c>
      <c r="K9114" s="15">
        <v>0</v>
      </c>
      <c r="L9114" s="13" t="s">
        <v>14</v>
      </c>
      <c r="M9114" s="7">
        <v>1</v>
      </c>
      <c r="N9114" s="14"/>
    </row>
    <row r="9115" spans="1:14" ht="94.5">
      <c r="A9115" s="6">
        <v>9114</v>
      </c>
      <c r="B9115" s="8" t="s">
        <v>13797</v>
      </c>
      <c r="C9115" s="9" t="s">
        <v>14110</v>
      </c>
      <c r="D9115" s="10" t="s">
        <v>14111</v>
      </c>
      <c r="E9115" s="11" t="s">
        <v>14112</v>
      </c>
      <c r="F9115" s="6">
        <v>580505</v>
      </c>
      <c r="G9115" s="6" t="s">
        <v>4657</v>
      </c>
      <c r="H9115" s="16">
        <v>123270688.495</v>
      </c>
      <c r="I9115" s="12">
        <v>44441</v>
      </c>
      <c r="J9115" s="12">
        <v>44867</v>
      </c>
      <c r="K9115" s="15">
        <v>0</v>
      </c>
      <c r="L9115" s="13" t="s">
        <v>14</v>
      </c>
      <c r="M9115" s="7">
        <v>1</v>
      </c>
      <c r="N9115" s="14"/>
    </row>
    <row r="9116" spans="1:14" ht="78.75">
      <c r="A9116" s="6">
        <v>9115</v>
      </c>
      <c r="B9116" s="8" t="s">
        <v>13797</v>
      </c>
      <c r="C9116" s="9" t="s">
        <v>14029</v>
      </c>
      <c r="D9116" s="10" t="s">
        <v>14090</v>
      </c>
      <c r="E9116" s="11" t="s">
        <v>14113</v>
      </c>
      <c r="F9116" s="6">
        <v>563585</v>
      </c>
      <c r="G9116" s="6" t="s">
        <v>1779</v>
      </c>
      <c r="H9116" s="16" t="s">
        <v>14114</v>
      </c>
      <c r="I9116" s="12">
        <v>44537</v>
      </c>
      <c r="J9116" s="12" t="s">
        <v>14115</v>
      </c>
      <c r="K9116" s="15">
        <v>0</v>
      </c>
      <c r="L9116" s="13" t="s">
        <v>14</v>
      </c>
      <c r="M9116" s="7">
        <v>1</v>
      </c>
      <c r="N9116" s="14"/>
    </row>
    <row r="9117" spans="1:14" ht="110.25">
      <c r="A9117" s="6">
        <v>9116</v>
      </c>
      <c r="B9117" s="8" t="s">
        <v>13797</v>
      </c>
      <c r="C9117" s="9" t="s">
        <v>14116</v>
      </c>
      <c r="D9117" s="10" t="s">
        <v>14117</v>
      </c>
      <c r="E9117" s="11" t="s">
        <v>14118</v>
      </c>
      <c r="F9117" s="6">
        <v>563586</v>
      </c>
      <c r="G9117" s="6" t="s">
        <v>1779</v>
      </c>
      <c r="H9117" s="16" t="s">
        <v>14119</v>
      </c>
      <c r="I9117" s="12" t="s">
        <v>14099</v>
      </c>
      <c r="J9117" s="12" t="s">
        <v>14120</v>
      </c>
      <c r="K9117" s="15">
        <v>0</v>
      </c>
      <c r="L9117" s="13" t="s">
        <v>14</v>
      </c>
      <c r="M9117" s="7">
        <v>1</v>
      </c>
      <c r="N9117" s="14"/>
    </row>
    <row r="9118" spans="1:14" ht="47.25">
      <c r="A9118" s="6">
        <v>9117</v>
      </c>
      <c r="B9118" s="8" t="s">
        <v>13797</v>
      </c>
      <c r="C9118" s="9" t="s">
        <v>14121</v>
      </c>
      <c r="D9118" s="10" t="s">
        <v>14122</v>
      </c>
      <c r="E9118" s="11" t="s">
        <v>14123</v>
      </c>
      <c r="F9118" s="6">
        <v>66357</v>
      </c>
      <c r="G9118" s="6" t="s">
        <v>2323</v>
      </c>
      <c r="H9118" s="16">
        <v>19136623.043000001</v>
      </c>
      <c r="I9118" s="12" t="s">
        <v>4102</v>
      </c>
      <c r="J9118" s="12" t="s">
        <v>14124</v>
      </c>
      <c r="K9118" s="15">
        <v>4789801</v>
      </c>
      <c r="L9118" s="13" t="s">
        <v>14</v>
      </c>
      <c r="M9118" s="7">
        <v>1</v>
      </c>
      <c r="N9118" s="14"/>
    </row>
    <row r="9119" spans="1:14" ht="47.25">
      <c r="A9119" s="6">
        <v>9118</v>
      </c>
      <c r="B9119" s="8" t="s">
        <v>13797</v>
      </c>
      <c r="C9119" s="9" t="s">
        <v>14125</v>
      </c>
      <c r="D9119" s="10" t="s">
        <v>14126</v>
      </c>
      <c r="E9119" s="11" t="s">
        <v>14127</v>
      </c>
      <c r="F9119" s="6">
        <v>201597</v>
      </c>
      <c r="G9119" s="6" t="s">
        <v>2323</v>
      </c>
      <c r="H9119" s="16">
        <v>25765164.203000002</v>
      </c>
      <c r="I9119" s="12">
        <v>43414</v>
      </c>
      <c r="J9119" s="12" t="s">
        <v>10916</v>
      </c>
      <c r="K9119" s="15">
        <v>4500199</v>
      </c>
      <c r="L9119" s="13" t="s">
        <v>70</v>
      </c>
      <c r="M9119" s="7">
        <v>1</v>
      </c>
      <c r="N9119" s="14"/>
    </row>
    <row r="9120" spans="1:14" ht="47.25">
      <c r="A9120" s="6">
        <v>9119</v>
      </c>
      <c r="B9120" s="8" t="s">
        <v>13797</v>
      </c>
      <c r="C9120" s="9" t="s">
        <v>14128</v>
      </c>
      <c r="D9120" s="10" t="s">
        <v>14129</v>
      </c>
      <c r="E9120" s="11" t="s">
        <v>14127</v>
      </c>
      <c r="F9120" s="6">
        <v>201597</v>
      </c>
      <c r="G9120" s="6" t="s">
        <v>2323</v>
      </c>
      <c r="H9120" s="16">
        <v>25765164.203000002</v>
      </c>
      <c r="I9120" s="12">
        <v>43414</v>
      </c>
      <c r="J9120" s="12" t="s">
        <v>10916</v>
      </c>
      <c r="K9120" s="15">
        <v>15139192</v>
      </c>
      <c r="L9120" s="13" t="s">
        <v>70</v>
      </c>
      <c r="M9120" s="7">
        <v>0.51</v>
      </c>
      <c r="N9120" s="14"/>
    </row>
    <row r="9121" spans="1:14" ht="47.25">
      <c r="A9121" s="6">
        <v>9120</v>
      </c>
      <c r="B9121" s="8" t="s">
        <v>13797</v>
      </c>
      <c r="C9121" s="9" t="s">
        <v>14130</v>
      </c>
      <c r="D9121" s="10" t="s">
        <v>14131</v>
      </c>
      <c r="E9121" s="11" t="s">
        <v>14127</v>
      </c>
      <c r="F9121" s="6">
        <v>201597</v>
      </c>
      <c r="G9121" s="6" t="s">
        <v>2323</v>
      </c>
      <c r="H9121" s="16">
        <v>25765164.203000002</v>
      </c>
      <c r="I9121" s="12">
        <v>43414</v>
      </c>
      <c r="J9121" s="12" t="s">
        <v>10916</v>
      </c>
      <c r="K9121" s="15">
        <v>15139192</v>
      </c>
      <c r="L9121" s="13" t="s">
        <v>70</v>
      </c>
      <c r="M9121" s="7">
        <v>0.49</v>
      </c>
      <c r="N9121" s="14"/>
    </row>
    <row r="9122" spans="1:14" ht="47.25">
      <c r="A9122" s="6">
        <v>9121</v>
      </c>
      <c r="B9122" s="8" t="s">
        <v>13797</v>
      </c>
      <c r="C9122" s="9" t="s">
        <v>14132</v>
      </c>
      <c r="D9122" s="10" t="s">
        <v>14133</v>
      </c>
      <c r="E9122" s="11" t="s">
        <v>14134</v>
      </c>
      <c r="F9122" s="6">
        <v>406267</v>
      </c>
      <c r="G9122" s="6" t="s">
        <v>2323</v>
      </c>
      <c r="H9122" s="16">
        <v>31954132.157000002</v>
      </c>
      <c r="I9122" s="12" t="s">
        <v>10177</v>
      </c>
      <c r="J9122" s="12" t="s">
        <v>5553</v>
      </c>
      <c r="K9122" s="15">
        <v>4700000</v>
      </c>
      <c r="L9122" s="13" t="s">
        <v>70</v>
      </c>
      <c r="M9122" s="7">
        <v>1</v>
      </c>
      <c r="N9122" s="14"/>
    </row>
    <row r="9123" spans="1:14" ht="47.25">
      <c r="A9123" s="6">
        <v>9122</v>
      </c>
      <c r="B9123" s="8" t="s">
        <v>13797</v>
      </c>
      <c r="C9123" s="9" t="s">
        <v>14135</v>
      </c>
      <c r="D9123" s="10" t="s">
        <v>14136</v>
      </c>
      <c r="E9123" s="11" t="s">
        <v>14134</v>
      </c>
      <c r="F9123" s="6">
        <v>406267</v>
      </c>
      <c r="G9123" s="6" t="s">
        <v>2323</v>
      </c>
      <c r="H9123" s="16">
        <v>31954132.157000002</v>
      </c>
      <c r="I9123" s="12" t="s">
        <v>10177</v>
      </c>
      <c r="J9123" s="12" t="s">
        <v>5553</v>
      </c>
      <c r="K9123" s="15">
        <v>0</v>
      </c>
      <c r="L9123" s="13" t="s">
        <v>70</v>
      </c>
      <c r="M9123" s="7">
        <v>0.51</v>
      </c>
      <c r="N9123" s="14"/>
    </row>
    <row r="9124" spans="1:14" ht="47.25">
      <c r="A9124" s="6">
        <v>9123</v>
      </c>
      <c r="B9124" s="8" t="s">
        <v>13797</v>
      </c>
      <c r="C9124" s="9" t="s">
        <v>14137</v>
      </c>
      <c r="D9124" s="10" t="s">
        <v>14138</v>
      </c>
      <c r="E9124" s="11" t="s">
        <v>14134</v>
      </c>
      <c r="F9124" s="6">
        <v>406267</v>
      </c>
      <c r="G9124" s="6" t="s">
        <v>2323</v>
      </c>
      <c r="H9124" s="16">
        <v>31954132.157000002</v>
      </c>
      <c r="I9124" s="12" t="s">
        <v>10177</v>
      </c>
      <c r="J9124" s="12" t="s">
        <v>5553</v>
      </c>
      <c r="K9124" s="15">
        <v>0</v>
      </c>
      <c r="L9124" s="13" t="s">
        <v>70</v>
      </c>
      <c r="M9124" s="7">
        <v>0.49</v>
      </c>
      <c r="N9124" s="14"/>
    </row>
    <row r="9125" spans="1:14" ht="94.5">
      <c r="A9125" s="6">
        <v>9124</v>
      </c>
      <c r="B9125" s="8" t="s">
        <v>13797</v>
      </c>
      <c r="C9125" s="9" t="s">
        <v>14139</v>
      </c>
      <c r="D9125" s="10" t="s">
        <v>14140</v>
      </c>
      <c r="E9125" s="11" t="s">
        <v>14141</v>
      </c>
      <c r="F9125" s="6">
        <v>391630</v>
      </c>
      <c r="G9125" s="6" t="s">
        <v>3958</v>
      </c>
      <c r="H9125" s="16">
        <v>4787150.7</v>
      </c>
      <c r="I9125" s="12" t="s">
        <v>9056</v>
      </c>
      <c r="J9125" s="12" t="s">
        <v>13407</v>
      </c>
      <c r="K9125" s="15">
        <v>2254000</v>
      </c>
      <c r="L9125" s="13" t="s">
        <v>14</v>
      </c>
      <c r="M9125" s="7">
        <v>1</v>
      </c>
      <c r="N9125" s="14"/>
    </row>
    <row r="9126" spans="1:14" ht="94.5">
      <c r="A9126" s="6">
        <v>9125</v>
      </c>
      <c r="B9126" s="8" t="s">
        <v>13797</v>
      </c>
      <c r="C9126" s="9" t="s">
        <v>14142</v>
      </c>
      <c r="D9126" s="10" t="s">
        <v>13828</v>
      </c>
      <c r="E9126" s="11" t="s">
        <v>14143</v>
      </c>
      <c r="F9126" s="6">
        <v>395885</v>
      </c>
      <c r="G9126" s="6" t="s">
        <v>808</v>
      </c>
      <c r="H9126" s="16">
        <v>1192079.95</v>
      </c>
      <c r="I9126" s="12" t="s">
        <v>8450</v>
      </c>
      <c r="J9126" s="12" t="s">
        <v>14144</v>
      </c>
      <c r="K9126" s="15">
        <v>831022</v>
      </c>
      <c r="L9126" s="13" t="s">
        <v>14</v>
      </c>
      <c r="M9126" s="7">
        <v>1</v>
      </c>
      <c r="N9126" s="14"/>
    </row>
    <row r="9127" spans="1:14" ht="110.25">
      <c r="A9127" s="6">
        <v>9126</v>
      </c>
      <c r="B9127" s="8" t="s">
        <v>13797</v>
      </c>
      <c r="C9127" s="9" t="s">
        <v>14145</v>
      </c>
      <c r="D9127" s="10" t="s">
        <v>14146</v>
      </c>
      <c r="E9127" s="11" t="s">
        <v>14147</v>
      </c>
      <c r="F9127" s="6">
        <v>395884</v>
      </c>
      <c r="G9127" s="6" t="s">
        <v>808</v>
      </c>
      <c r="H9127" s="16">
        <v>5500844.8499999996</v>
      </c>
      <c r="I9127" s="12" t="s">
        <v>8972</v>
      </c>
      <c r="J9127" s="12" t="s">
        <v>9824</v>
      </c>
      <c r="K9127" s="15">
        <v>3667978</v>
      </c>
      <c r="L9127" s="13" t="s">
        <v>14</v>
      </c>
      <c r="M9127" s="7">
        <v>1</v>
      </c>
      <c r="N9127" s="14"/>
    </row>
    <row r="9128" spans="1:14" ht="236.25">
      <c r="A9128" s="6">
        <v>9127</v>
      </c>
      <c r="B9128" s="8" t="s">
        <v>13797</v>
      </c>
      <c r="C9128" s="9" t="s">
        <v>14148</v>
      </c>
      <c r="D9128" s="10" t="s">
        <v>14149</v>
      </c>
      <c r="E9128" s="11" t="s">
        <v>14150</v>
      </c>
      <c r="F9128" s="6">
        <v>498289</v>
      </c>
      <c r="G9128" s="6" t="s">
        <v>808</v>
      </c>
      <c r="H9128" s="16">
        <v>2662228.7000000002</v>
      </c>
      <c r="I9128" s="12" t="s">
        <v>11063</v>
      </c>
      <c r="J9128" s="12">
        <v>44260</v>
      </c>
      <c r="K9128" s="15">
        <v>1500000</v>
      </c>
      <c r="L9128" s="13" t="s">
        <v>14</v>
      </c>
      <c r="M9128" s="7">
        <v>1</v>
      </c>
      <c r="N9128" s="14"/>
    </row>
    <row r="9129" spans="1:14" ht="157.5">
      <c r="A9129" s="6">
        <v>9128</v>
      </c>
      <c r="B9129" s="8" t="s">
        <v>13797</v>
      </c>
      <c r="C9129" s="9" t="s">
        <v>14151</v>
      </c>
      <c r="D9129" s="10" t="s">
        <v>14152</v>
      </c>
      <c r="E9129" s="11" t="s">
        <v>14153</v>
      </c>
      <c r="F9129" s="6">
        <v>515423</v>
      </c>
      <c r="G9129" s="6" t="s">
        <v>808</v>
      </c>
      <c r="H9129" s="16">
        <v>2135188.65</v>
      </c>
      <c r="I9129" s="12" t="s">
        <v>1770</v>
      </c>
      <c r="J9129" s="12" t="s">
        <v>5240</v>
      </c>
      <c r="K9129" s="15">
        <v>0</v>
      </c>
      <c r="L9129" s="13" t="s">
        <v>14</v>
      </c>
      <c r="M9129" s="7">
        <v>1</v>
      </c>
      <c r="N9129" s="14"/>
    </row>
    <row r="9130" spans="1:14" ht="315">
      <c r="A9130" s="6">
        <v>9129</v>
      </c>
      <c r="B9130" s="8" t="s">
        <v>13797</v>
      </c>
      <c r="C9130" s="9" t="s">
        <v>14154</v>
      </c>
      <c r="D9130" s="10" t="s">
        <v>13799</v>
      </c>
      <c r="E9130" s="11" t="s">
        <v>14155</v>
      </c>
      <c r="F9130" s="6">
        <v>515525</v>
      </c>
      <c r="G9130" s="6" t="s">
        <v>808</v>
      </c>
      <c r="H9130" s="16">
        <v>4951917.75</v>
      </c>
      <c r="I9130" s="12">
        <v>44472</v>
      </c>
      <c r="J9130" s="12" t="s">
        <v>14156</v>
      </c>
      <c r="K9130" s="15">
        <v>0</v>
      </c>
      <c r="L9130" s="13" t="s">
        <v>14</v>
      </c>
      <c r="M9130" s="7">
        <v>1</v>
      </c>
      <c r="N9130" s="14"/>
    </row>
    <row r="9131" spans="1:14" ht="236.25">
      <c r="A9131" s="6">
        <v>9130</v>
      </c>
      <c r="B9131" s="8" t="s">
        <v>13797</v>
      </c>
      <c r="C9131" s="9" t="s">
        <v>14157</v>
      </c>
      <c r="D9131" s="10"/>
      <c r="E9131" s="11" t="s">
        <v>14158</v>
      </c>
      <c r="F9131" s="6">
        <v>550269</v>
      </c>
      <c r="G9131" s="6" t="s">
        <v>808</v>
      </c>
      <c r="H9131" s="16" t="s">
        <v>14159</v>
      </c>
      <c r="I9131" s="12" t="s">
        <v>9239</v>
      </c>
      <c r="J9131" s="12">
        <v>44509</v>
      </c>
      <c r="K9131" s="15">
        <v>0</v>
      </c>
      <c r="L9131" s="13" t="s">
        <v>14</v>
      </c>
      <c r="M9131" s="7">
        <v>1</v>
      </c>
      <c r="N9131" s="14"/>
    </row>
    <row r="9132" spans="1:14" ht="47.25">
      <c r="A9132" s="6">
        <v>9131</v>
      </c>
      <c r="B9132" s="8" t="s">
        <v>13797</v>
      </c>
      <c r="C9132" s="9" t="s">
        <v>14160</v>
      </c>
      <c r="D9132" s="10" t="s">
        <v>14161</v>
      </c>
      <c r="E9132" s="11" t="s">
        <v>14162</v>
      </c>
      <c r="F9132" s="6">
        <v>437298</v>
      </c>
      <c r="G9132" s="6" t="s">
        <v>1638</v>
      </c>
      <c r="H9132" s="16">
        <v>3324989.55</v>
      </c>
      <c r="I9132" s="12" t="s">
        <v>8577</v>
      </c>
      <c r="J9132" s="12">
        <v>44288</v>
      </c>
      <c r="K9132" s="15">
        <v>710770</v>
      </c>
      <c r="L9132" s="13" t="s">
        <v>14</v>
      </c>
      <c r="M9132" s="7">
        <v>1</v>
      </c>
      <c r="N9132" s="14"/>
    </row>
    <row r="9133" spans="1:14" ht="63">
      <c r="A9133" s="6">
        <v>9132</v>
      </c>
      <c r="B9133" s="8" t="s">
        <v>13797</v>
      </c>
      <c r="C9133" s="9" t="s">
        <v>14163</v>
      </c>
      <c r="D9133" s="10" t="s">
        <v>13799</v>
      </c>
      <c r="E9133" s="11" t="s">
        <v>14164</v>
      </c>
      <c r="F9133" s="6">
        <v>530137</v>
      </c>
      <c r="G9133" s="6" t="s">
        <v>1638</v>
      </c>
      <c r="H9133" s="16">
        <v>3325000</v>
      </c>
      <c r="I9133" s="12" t="s">
        <v>8258</v>
      </c>
      <c r="J9133" s="12">
        <v>44354</v>
      </c>
      <c r="K9133" s="15">
        <v>1689230</v>
      </c>
      <c r="L9133" s="13" t="s">
        <v>14</v>
      </c>
      <c r="M9133" s="7">
        <v>1</v>
      </c>
      <c r="N9133" s="14"/>
    </row>
    <row r="9134" spans="1:14" ht="63">
      <c r="A9134" s="6">
        <v>9133</v>
      </c>
      <c r="B9134" s="8" t="s">
        <v>13797</v>
      </c>
      <c r="C9134" s="9" t="s">
        <v>14165</v>
      </c>
      <c r="D9134" s="10" t="s">
        <v>14166</v>
      </c>
      <c r="E9134" s="11" t="s">
        <v>14167</v>
      </c>
      <c r="F9134" s="6">
        <v>530135</v>
      </c>
      <c r="G9134" s="6" t="s">
        <v>1638</v>
      </c>
      <c r="H9134" s="16"/>
      <c r="I9134" s="12"/>
      <c r="J9134" s="12"/>
      <c r="K9134" s="15"/>
      <c r="L9134" s="13"/>
      <c r="M9134" s="7"/>
      <c r="N9134" s="14"/>
    </row>
    <row r="9135" spans="1:14" ht="63">
      <c r="A9135" s="6">
        <v>9134</v>
      </c>
      <c r="B9135" s="8" t="s">
        <v>13797</v>
      </c>
      <c r="C9135" s="9" t="s">
        <v>14168</v>
      </c>
      <c r="D9135" s="10" t="s">
        <v>14169</v>
      </c>
      <c r="E9135" s="11" t="s">
        <v>14170</v>
      </c>
      <c r="F9135" s="6">
        <v>530136</v>
      </c>
      <c r="G9135" s="6" t="s">
        <v>1638</v>
      </c>
      <c r="H9135" s="16">
        <v>3325000</v>
      </c>
      <c r="I9135" s="12" t="s">
        <v>10127</v>
      </c>
      <c r="J9135" s="12">
        <v>44473</v>
      </c>
      <c r="K9135" s="15">
        <v>0</v>
      </c>
      <c r="L9135" s="13" t="s">
        <v>14</v>
      </c>
      <c r="M9135" s="7">
        <v>1</v>
      </c>
      <c r="N9135" s="14"/>
    </row>
    <row r="9136" spans="1:14" ht="63">
      <c r="A9136" s="6">
        <v>9135</v>
      </c>
      <c r="B9136" s="8" t="s">
        <v>13797</v>
      </c>
      <c r="C9136" s="9" t="s">
        <v>14171</v>
      </c>
      <c r="D9136" s="10" t="s">
        <v>14172</v>
      </c>
      <c r="E9136" s="11" t="s">
        <v>14173</v>
      </c>
      <c r="F9136" s="6">
        <v>530138</v>
      </c>
      <c r="G9136" s="6" t="s">
        <v>1638</v>
      </c>
      <c r="H9136" s="16"/>
      <c r="I9136" s="12"/>
      <c r="J9136" s="12"/>
      <c r="K9136" s="15"/>
      <c r="L9136" s="13"/>
      <c r="M9136" s="7"/>
      <c r="N9136" s="14"/>
    </row>
    <row r="9137" spans="1:14" ht="63">
      <c r="A9137" s="6">
        <v>9136</v>
      </c>
      <c r="B9137" s="8" t="s">
        <v>13797</v>
      </c>
      <c r="C9137" s="9" t="s">
        <v>14174</v>
      </c>
      <c r="D9137" s="10" t="s">
        <v>1602</v>
      </c>
      <c r="E9137" s="11" t="s">
        <v>14175</v>
      </c>
      <c r="F9137" s="6">
        <v>485257</v>
      </c>
      <c r="G9137" s="6" t="s">
        <v>801</v>
      </c>
      <c r="H9137" s="16">
        <v>27543210</v>
      </c>
      <c r="I9137" s="12" t="s">
        <v>14176</v>
      </c>
      <c r="J9137" s="12" t="s">
        <v>14028</v>
      </c>
      <c r="K9137" s="15">
        <v>0</v>
      </c>
      <c r="L9137" s="13" t="s">
        <v>14</v>
      </c>
      <c r="M9137" s="7">
        <v>1</v>
      </c>
      <c r="N9137" s="14"/>
    </row>
    <row r="9138" spans="1:14" ht="63">
      <c r="A9138" s="6">
        <v>9137</v>
      </c>
      <c r="B9138" s="8" t="s">
        <v>13797</v>
      </c>
      <c r="C9138" s="9" t="s">
        <v>14177</v>
      </c>
      <c r="D9138" s="10" t="s">
        <v>14178</v>
      </c>
      <c r="E9138" s="11" t="s">
        <v>14179</v>
      </c>
      <c r="F9138" s="6">
        <v>345938</v>
      </c>
      <c r="G9138" s="6" t="s">
        <v>801</v>
      </c>
      <c r="H9138" s="16">
        <v>19008000</v>
      </c>
      <c r="I9138" s="12">
        <v>43984</v>
      </c>
      <c r="J9138" s="12">
        <v>44201</v>
      </c>
      <c r="K9138" s="15">
        <v>4000000</v>
      </c>
      <c r="L9138" s="13" t="s">
        <v>14</v>
      </c>
      <c r="M9138" s="7">
        <v>1</v>
      </c>
      <c r="N9138" s="14"/>
    </row>
    <row r="9139" spans="1:14" ht="63">
      <c r="A9139" s="6">
        <v>9138</v>
      </c>
      <c r="B9139" s="8" t="s">
        <v>13797</v>
      </c>
      <c r="C9139" s="9" t="s">
        <v>14125</v>
      </c>
      <c r="D9139" s="10" t="s">
        <v>14180</v>
      </c>
      <c r="E9139" s="11" t="s">
        <v>14181</v>
      </c>
      <c r="F9139" s="6">
        <v>335189</v>
      </c>
      <c r="G9139" s="6" t="s">
        <v>801</v>
      </c>
      <c r="H9139" s="16">
        <v>19245639.528999999</v>
      </c>
      <c r="I9139" s="12" t="s">
        <v>9064</v>
      </c>
      <c r="J9139" s="12">
        <v>44415</v>
      </c>
      <c r="K9139" s="15">
        <v>2400000</v>
      </c>
      <c r="L9139" s="13" t="s">
        <v>70</v>
      </c>
      <c r="M9139" s="7">
        <v>1</v>
      </c>
      <c r="N9139" s="14"/>
    </row>
    <row r="9140" spans="1:14" ht="63">
      <c r="A9140" s="6">
        <v>9139</v>
      </c>
      <c r="B9140" s="8" t="s">
        <v>13797</v>
      </c>
      <c r="C9140" s="9" t="s">
        <v>14128</v>
      </c>
      <c r="D9140" s="10" t="s">
        <v>14129</v>
      </c>
      <c r="E9140" s="11" t="s">
        <v>14181</v>
      </c>
      <c r="F9140" s="6">
        <v>335189</v>
      </c>
      <c r="G9140" s="6" t="s">
        <v>801</v>
      </c>
      <c r="H9140" s="16">
        <v>19245639.528999999</v>
      </c>
      <c r="I9140" s="12" t="s">
        <v>9064</v>
      </c>
      <c r="J9140" s="12">
        <v>44415</v>
      </c>
      <c r="K9140" s="15">
        <v>0</v>
      </c>
      <c r="L9140" s="13" t="s">
        <v>70</v>
      </c>
      <c r="M9140" s="7">
        <v>0.51</v>
      </c>
      <c r="N9140" s="14"/>
    </row>
    <row r="9141" spans="1:14" ht="63">
      <c r="A9141" s="6">
        <v>9140</v>
      </c>
      <c r="B9141" s="8" t="s">
        <v>13797</v>
      </c>
      <c r="C9141" s="9" t="s">
        <v>14130</v>
      </c>
      <c r="D9141" s="10" t="s">
        <v>14131</v>
      </c>
      <c r="E9141" s="11" t="s">
        <v>14181</v>
      </c>
      <c r="F9141" s="6">
        <v>335189</v>
      </c>
      <c r="G9141" s="6" t="s">
        <v>801</v>
      </c>
      <c r="H9141" s="16">
        <v>19245639.528999999</v>
      </c>
      <c r="I9141" s="12" t="s">
        <v>9064</v>
      </c>
      <c r="J9141" s="12">
        <v>44415</v>
      </c>
      <c r="K9141" s="15">
        <v>0</v>
      </c>
      <c r="L9141" s="13" t="s">
        <v>70</v>
      </c>
      <c r="M9141" s="7">
        <v>0.49</v>
      </c>
      <c r="N9141" s="14"/>
    </row>
    <row r="9142" spans="1:14" ht="63">
      <c r="A9142" s="6">
        <v>9141</v>
      </c>
      <c r="B9142" s="8" t="s">
        <v>13797</v>
      </c>
      <c r="C9142" s="9" t="s">
        <v>14182</v>
      </c>
      <c r="D9142" s="10" t="s">
        <v>14183</v>
      </c>
      <c r="E9142" s="11" t="s">
        <v>14184</v>
      </c>
      <c r="F9142" s="6">
        <v>395439</v>
      </c>
      <c r="G9142" s="6" t="s">
        <v>801</v>
      </c>
      <c r="H9142" s="16">
        <v>23274766.767000001</v>
      </c>
      <c r="I9142" s="12">
        <v>43836</v>
      </c>
      <c r="J9142" s="12" t="s">
        <v>5232</v>
      </c>
      <c r="K9142" s="15">
        <v>300000</v>
      </c>
      <c r="L9142" s="13" t="s">
        <v>70</v>
      </c>
      <c r="M9142" s="7">
        <v>1</v>
      </c>
      <c r="N9142" s="14"/>
    </row>
    <row r="9143" spans="1:14" ht="63">
      <c r="A9143" s="6">
        <v>9142</v>
      </c>
      <c r="B9143" s="8" t="s">
        <v>13797</v>
      </c>
      <c r="C9143" s="9" t="s">
        <v>14185</v>
      </c>
      <c r="D9143" s="10" t="s">
        <v>14186</v>
      </c>
      <c r="E9143" s="11" t="s">
        <v>14184</v>
      </c>
      <c r="F9143" s="6">
        <v>395439</v>
      </c>
      <c r="G9143" s="6" t="s">
        <v>801</v>
      </c>
      <c r="H9143" s="16">
        <v>23274766.767000001</v>
      </c>
      <c r="I9143" s="12">
        <v>43836</v>
      </c>
      <c r="J9143" s="12" t="s">
        <v>5232</v>
      </c>
      <c r="K9143" s="15">
        <v>0</v>
      </c>
      <c r="L9143" s="13" t="s">
        <v>70</v>
      </c>
      <c r="M9143" s="7">
        <v>0.51</v>
      </c>
      <c r="N9143" s="14"/>
    </row>
    <row r="9144" spans="1:14" ht="63">
      <c r="A9144" s="6">
        <v>9143</v>
      </c>
      <c r="B9144" s="8" t="s">
        <v>13797</v>
      </c>
      <c r="C9144" s="9" t="s">
        <v>14187</v>
      </c>
      <c r="D9144" s="10" t="s">
        <v>14117</v>
      </c>
      <c r="E9144" s="11" t="s">
        <v>14184</v>
      </c>
      <c r="F9144" s="6">
        <v>395439</v>
      </c>
      <c r="G9144" s="6" t="s">
        <v>801</v>
      </c>
      <c r="H9144" s="16">
        <v>23274766.767000001</v>
      </c>
      <c r="I9144" s="12">
        <v>43836</v>
      </c>
      <c r="J9144" s="12" t="s">
        <v>5232</v>
      </c>
      <c r="K9144" s="15">
        <v>0</v>
      </c>
      <c r="L9144" s="13" t="s">
        <v>70</v>
      </c>
      <c r="M9144" s="7">
        <v>0.49</v>
      </c>
      <c r="N9144" s="14"/>
    </row>
    <row r="9145" spans="1:14" ht="63">
      <c r="A9145" s="6">
        <v>9144</v>
      </c>
      <c r="B9145" s="8" t="s">
        <v>13797</v>
      </c>
      <c r="C9145" s="9" t="s">
        <v>14125</v>
      </c>
      <c r="D9145" s="10" t="s">
        <v>14180</v>
      </c>
      <c r="E9145" s="11" t="s">
        <v>14188</v>
      </c>
      <c r="F9145" s="6">
        <v>350597</v>
      </c>
      <c r="G9145" s="6" t="s">
        <v>801</v>
      </c>
      <c r="H9145" s="16">
        <v>19037178.686999999</v>
      </c>
      <c r="I9145" s="12" t="s">
        <v>9064</v>
      </c>
      <c r="J9145" s="12">
        <v>44415</v>
      </c>
      <c r="K9145" s="15">
        <v>0</v>
      </c>
      <c r="L9145" s="13" t="s">
        <v>70</v>
      </c>
      <c r="M9145" s="7">
        <v>1</v>
      </c>
      <c r="N9145" s="14"/>
    </row>
    <row r="9146" spans="1:14" ht="63">
      <c r="A9146" s="6">
        <v>9145</v>
      </c>
      <c r="B9146" s="8" t="s">
        <v>13797</v>
      </c>
      <c r="C9146" s="9" t="s">
        <v>14128</v>
      </c>
      <c r="D9146" s="10" t="s">
        <v>14129</v>
      </c>
      <c r="E9146" s="11" t="s">
        <v>14188</v>
      </c>
      <c r="F9146" s="6">
        <v>350597</v>
      </c>
      <c r="G9146" s="6" t="s">
        <v>801</v>
      </c>
      <c r="H9146" s="16">
        <v>19037178.686999999</v>
      </c>
      <c r="I9146" s="12" t="s">
        <v>9064</v>
      </c>
      <c r="J9146" s="12">
        <v>44415</v>
      </c>
      <c r="K9146" s="15">
        <v>0</v>
      </c>
      <c r="L9146" s="13" t="s">
        <v>70</v>
      </c>
      <c r="M9146" s="7">
        <v>0.51</v>
      </c>
      <c r="N9146" s="14"/>
    </row>
    <row r="9147" spans="1:14" ht="63">
      <c r="A9147" s="6">
        <v>9146</v>
      </c>
      <c r="B9147" s="8" t="s">
        <v>13797</v>
      </c>
      <c r="C9147" s="9" t="s">
        <v>14130</v>
      </c>
      <c r="D9147" s="10" t="s">
        <v>14131</v>
      </c>
      <c r="E9147" s="11" t="s">
        <v>14188</v>
      </c>
      <c r="F9147" s="6">
        <v>350597</v>
      </c>
      <c r="G9147" s="6" t="s">
        <v>801</v>
      </c>
      <c r="H9147" s="16">
        <v>19037178.686999999</v>
      </c>
      <c r="I9147" s="12" t="s">
        <v>9064</v>
      </c>
      <c r="J9147" s="12">
        <v>44415</v>
      </c>
      <c r="K9147" s="15">
        <v>0</v>
      </c>
      <c r="L9147" s="13" t="s">
        <v>70</v>
      </c>
      <c r="M9147" s="7">
        <v>0.49</v>
      </c>
      <c r="N9147" s="14"/>
    </row>
    <row r="9148" spans="1:14" ht="63">
      <c r="A9148" s="6">
        <v>9147</v>
      </c>
      <c r="B9148" s="8" t="s">
        <v>13797</v>
      </c>
      <c r="C9148" s="9" t="s">
        <v>14189</v>
      </c>
      <c r="D9148" s="10" t="s">
        <v>14190</v>
      </c>
      <c r="E9148" s="11" t="s">
        <v>14191</v>
      </c>
      <c r="F9148" s="6">
        <v>456501</v>
      </c>
      <c r="G9148" s="6" t="s">
        <v>801</v>
      </c>
      <c r="H9148" s="16">
        <v>16560425.808</v>
      </c>
      <c r="I9148" s="12" t="s">
        <v>9077</v>
      </c>
      <c r="J9148" s="12" t="s">
        <v>14192</v>
      </c>
      <c r="K9148" s="15">
        <v>2700000</v>
      </c>
      <c r="L9148" s="13" t="s">
        <v>14</v>
      </c>
      <c r="M9148" s="7">
        <v>1</v>
      </c>
      <c r="N9148" s="14"/>
    </row>
    <row r="9149" spans="1:14" ht="78.75">
      <c r="A9149" s="6">
        <v>9148</v>
      </c>
      <c r="B9149" s="8" t="s">
        <v>13797</v>
      </c>
      <c r="C9149" s="9" t="s">
        <v>14193</v>
      </c>
      <c r="D9149" s="10" t="s">
        <v>14194</v>
      </c>
      <c r="E9149" s="11" t="s">
        <v>14195</v>
      </c>
      <c r="F9149" s="6">
        <v>546595</v>
      </c>
      <c r="G9149" s="6" t="s">
        <v>801</v>
      </c>
      <c r="H9149" s="16" t="s">
        <v>14196</v>
      </c>
      <c r="I9149" s="12"/>
      <c r="J9149" s="12"/>
      <c r="K9149" s="15"/>
      <c r="L9149" s="13"/>
      <c r="M9149" s="7"/>
      <c r="N9149" s="14"/>
    </row>
    <row r="9150" spans="1:14" ht="157.5">
      <c r="A9150" s="6">
        <v>9149</v>
      </c>
      <c r="B9150" s="8" t="s">
        <v>13797</v>
      </c>
      <c r="C9150" s="9" t="s">
        <v>14197</v>
      </c>
      <c r="D9150" s="10" t="s">
        <v>7768</v>
      </c>
      <c r="E9150" s="11" t="s">
        <v>14198</v>
      </c>
      <c r="F9150" s="6">
        <v>542949</v>
      </c>
      <c r="G9150" s="6" t="s">
        <v>4924</v>
      </c>
      <c r="H9150" s="16" t="s">
        <v>14199</v>
      </c>
      <c r="I9150" s="12" t="s">
        <v>14099</v>
      </c>
      <c r="J9150" s="12" t="s">
        <v>14200</v>
      </c>
      <c r="K9150" s="15">
        <v>0</v>
      </c>
      <c r="L9150" s="13" t="s">
        <v>14</v>
      </c>
      <c r="M9150" s="7">
        <v>1</v>
      </c>
      <c r="N9150" s="14"/>
    </row>
    <row r="9151" spans="1:14" ht="141.75">
      <c r="A9151" s="6">
        <v>9150</v>
      </c>
      <c r="B9151" s="8" t="s">
        <v>13797</v>
      </c>
      <c r="C9151" s="9" t="s">
        <v>14201</v>
      </c>
      <c r="D9151" s="10" t="s">
        <v>14202</v>
      </c>
      <c r="E9151" s="11" t="s">
        <v>14203</v>
      </c>
      <c r="F9151" s="6">
        <v>526874</v>
      </c>
      <c r="G9151" s="6" t="s">
        <v>4924</v>
      </c>
      <c r="H9151" s="16" t="s">
        <v>14204</v>
      </c>
      <c r="I9151" s="12" t="s">
        <v>9239</v>
      </c>
      <c r="J9151" s="12" t="s">
        <v>14205</v>
      </c>
      <c r="K9151" s="15">
        <v>0</v>
      </c>
      <c r="L9151" s="13" t="s">
        <v>14</v>
      </c>
      <c r="M9151" s="7">
        <v>1</v>
      </c>
      <c r="N9151" s="14"/>
    </row>
    <row r="9152" spans="1:14" ht="110.25">
      <c r="A9152" s="6">
        <v>9151</v>
      </c>
      <c r="B9152" s="8" t="s">
        <v>13797</v>
      </c>
      <c r="C9152" s="9" t="s">
        <v>14206</v>
      </c>
      <c r="D9152" s="10" t="s">
        <v>14207</v>
      </c>
      <c r="E9152" s="11" t="s">
        <v>14208</v>
      </c>
      <c r="F9152" s="6">
        <v>476878</v>
      </c>
      <c r="G9152" s="6" t="s">
        <v>4668</v>
      </c>
      <c r="H9152" s="16">
        <v>56926053.535999998</v>
      </c>
      <c r="I9152" s="12" t="s">
        <v>12662</v>
      </c>
      <c r="J9152" s="12" t="s">
        <v>9180</v>
      </c>
      <c r="K9152" s="15">
        <v>0</v>
      </c>
      <c r="L9152" s="13" t="s">
        <v>70</v>
      </c>
      <c r="M9152" s="7">
        <v>1</v>
      </c>
      <c r="N9152" s="14"/>
    </row>
    <row r="9153" spans="1:14" ht="110.25">
      <c r="A9153" s="6">
        <v>9152</v>
      </c>
      <c r="B9153" s="8" t="s">
        <v>13797</v>
      </c>
      <c r="C9153" s="9" t="s">
        <v>14209</v>
      </c>
      <c r="D9153" s="10" t="s">
        <v>2393</v>
      </c>
      <c r="E9153" s="11" t="s">
        <v>14208</v>
      </c>
      <c r="F9153" s="6">
        <v>476878</v>
      </c>
      <c r="G9153" s="6" t="s">
        <v>4668</v>
      </c>
      <c r="H9153" s="16">
        <v>56926053.535999998</v>
      </c>
      <c r="I9153" s="12" t="s">
        <v>12662</v>
      </c>
      <c r="J9153" s="12" t="s">
        <v>9180</v>
      </c>
      <c r="K9153" s="15">
        <v>0</v>
      </c>
      <c r="L9153" s="13" t="s">
        <v>70</v>
      </c>
      <c r="M9153" s="7">
        <v>0.51</v>
      </c>
      <c r="N9153" s="14"/>
    </row>
    <row r="9154" spans="1:14" ht="110.25">
      <c r="A9154" s="6">
        <v>9153</v>
      </c>
      <c r="B9154" s="8" t="s">
        <v>13797</v>
      </c>
      <c r="C9154" s="9" t="s">
        <v>14210</v>
      </c>
      <c r="D9154" s="10" t="s">
        <v>14211</v>
      </c>
      <c r="E9154" s="11" t="s">
        <v>14208</v>
      </c>
      <c r="F9154" s="6">
        <v>476878</v>
      </c>
      <c r="G9154" s="6" t="s">
        <v>4668</v>
      </c>
      <c r="H9154" s="16">
        <v>56926053.535999998</v>
      </c>
      <c r="I9154" s="12" t="s">
        <v>12662</v>
      </c>
      <c r="J9154" s="12" t="s">
        <v>9180</v>
      </c>
      <c r="K9154" s="15">
        <v>0</v>
      </c>
      <c r="L9154" s="13" t="s">
        <v>70</v>
      </c>
      <c r="M9154" s="7">
        <v>0.49</v>
      </c>
      <c r="N9154" s="14"/>
    </row>
    <row r="9155" spans="1:14" ht="63">
      <c r="A9155" s="6">
        <v>9154</v>
      </c>
      <c r="B9155" s="8" t="s">
        <v>13797</v>
      </c>
      <c r="C9155" s="9" t="s">
        <v>14212</v>
      </c>
      <c r="D9155" s="10" t="s">
        <v>14213</v>
      </c>
      <c r="E9155" s="11" t="s">
        <v>14214</v>
      </c>
      <c r="F9155" s="6">
        <v>445700</v>
      </c>
      <c r="G9155" s="6" t="s">
        <v>2777</v>
      </c>
      <c r="H9155" s="16">
        <v>662170297.19200003</v>
      </c>
      <c r="I9155" s="12">
        <v>44116</v>
      </c>
      <c r="J9155" s="12" t="s">
        <v>14215</v>
      </c>
      <c r="K9155" s="15">
        <v>0</v>
      </c>
      <c r="L9155" s="13" t="s">
        <v>14</v>
      </c>
      <c r="M9155" s="7">
        <v>1</v>
      </c>
      <c r="N9155" s="14"/>
    </row>
    <row r="9156" spans="1:14" ht="78.75">
      <c r="A9156" s="6">
        <v>9155</v>
      </c>
      <c r="B9156" s="8" t="s">
        <v>13797</v>
      </c>
      <c r="C9156" s="9" t="s">
        <v>14216</v>
      </c>
      <c r="D9156" s="10" t="s">
        <v>5448</v>
      </c>
      <c r="E9156" s="11" t="s">
        <v>14217</v>
      </c>
      <c r="F9156" s="6">
        <v>383927</v>
      </c>
      <c r="G9156" s="6" t="s">
        <v>7075</v>
      </c>
      <c r="H9156" s="16">
        <v>70207803.026999995</v>
      </c>
      <c r="I9156" s="12">
        <v>43836</v>
      </c>
      <c r="J9156" s="12" t="s">
        <v>5232</v>
      </c>
      <c r="K9156" s="15">
        <v>0</v>
      </c>
      <c r="L9156" s="13" t="s">
        <v>14</v>
      </c>
      <c r="M9156" s="7">
        <v>1</v>
      </c>
      <c r="N9156" s="14"/>
    </row>
    <row r="9157" spans="1:14" ht="110.25">
      <c r="A9157" s="6">
        <v>9156</v>
      </c>
      <c r="B9157" s="8" t="s">
        <v>13797</v>
      </c>
      <c r="C9157" s="9" t="s">
        <v>14218</v>
      </c>
      <c r="D9157" s="10" t="s">
        <v>14219</v>
      </c>
      <c r="E9157" s="11" t="s">
        <v>14220</v>
      </c>
      <c r="F9157" s="6">
        <v>395455</v>
      </c>
      <c r="G9157" s="6" t="s">
        <v>7075</v>
      </c>
      <c r="H9157" s="16">
        <v>74178051.013999999</v>
      </c>
      <c r="I9157" s="12">
        <v>44018</v>
      </c>
      <c r="J9157" s="12">
        <v>44356</v>
      </c>
      <c r="K9157" s="15">
        <v>0</v>
      </c>
      <c r="L9157" s="13" t="s">
        <v>70</v>
      </c>
      <c r="M9157" s="7">
        <v>1</v>
      </c>
      <c r="N9157" s="14"/>
    </row>
    <row r="9158" spans="1:14" ht="110.25">
      <c r="A9158" s="6">
        <v>9157</v>
      </c>
      <c r="B9158" s="8" t="s">
        <v>13797</v>
      </c>
      <c r="C9158" s="9" t="s">
        <v>14221</v>
      </c>
      <c r="D9158" s="10" t="s">
        <v>5169</v>
      </c>
      <c r="E9158" s="11" t="s">
        <v>14220</v>
      </c>
      <c r="F9158" s="6">
        <v>395455</v>
      </c>
      <c r="G9158" s="6" t="s">
        <v>7075</v>
      </c>
      <c r="H9158" s="16">
        <v>74178051.013999999</v>
      </c>
      <c r="I9158" s="12">
        <v>44018</v>
      </c>
      <c r="J9158" s="12">
        <v>44356</v>
      </c>
      <c r="K9158" s="15">
        <v>0</v>
      </c>
      <c r="L9158" s="13" t="s">
        <v>70</v>
      </c>
      <c r="M9158" s="7">
        <v>0.51</v>
      </c>
      <c r="N9158" s="14"/>
    </row>
    <row r="9159" spans="1:14" ht="110.25">
      <c r="A9159" s="6">
        <v>9158</v>
      </c>
      <c r="B9159" s="8" t="s">
        <v>13797</v>
      </c>
      <c r="C9159" s="9" t="s">
        <v>14222</v>
      </c>
      <c r="D9159" s="10" t="s">
        <v>13909</v>
      </c>
      <c r="E9159" s="11" t="s">
        <v>14220</v>
      </c>
      <c r="F9159" s="6">
        <v>395455</v>
      </c>
      <c r="G9159" s="6" t="s">
        <v>7075</v>
      </c>
      <c r="H9159" s="16">
        <v>74178051.013999999</v>
      </c>
      <c r="I9159" s="12">
        <v>44018</v>
      </c>
      <c r="J9159" s="12">
        <v>44356</v>
      </c>
      <c r="K9159" s="15">
        <v>0</v>
      </c>
      <c r="L9159" s="13" t="s">
        <v>70</v>
      </c>
      <c r="M9159" s="7">
        <v>0.49</v>
      </c>
      <c r="N9159" s="14"/>
    </row>
    <row r="9160" spans="1:14" ht="110.25">
      <c r="A9160" s="6">
        <v>9159</v>
      </c>
      <c r="B9160" s="8" t="s">
        <v>13797</v>
      </c>
      <c r="C9160" s="9" t="s">
        <v>14223</v>
      </c>
      <c r="D9160" s="10" t="s">
        <v>7303</v>
      </c>
      <c r="E9160" s="11" t="s">
        <v>14224</v>
      </c>
      <c r="F9160" s="6">
        <v>383958</v>
      </c>
      <c r="G9160" s="6" t="s">
        <v>7075</v>
      </c>
      <c r="H9160" s="16">
        <v>55841298.990000002</v>
      </c>
      <c r="I9160" s="12">
        <v>44049</v>
      </c>
      <c r="J9160" s="12" t="s">
        <v>14225</v>
      </c>
      <c r="K9160" s="15">
        <v>0</v>
      </c>
      <c r="L9160" s="13" t="s">
        <v>14</v>
      </c>
      <c r="M9160" s="7">
        <v>1</v>
      </c>
      <c r="N9160" s="14"/>
    </row>
    <row r="9161" spans="1:14" ht="94.5">
      <c r="A9161" s="6">
        <v>9160</v>
      </c>
      <c r="B9161" s="8" t="s">
        <v>13797</v>
      </c>
      <c r="C9161" s="9" t="s">
        <v>14226</v>
      </c>
      <c r="D9161" s="10" t="s">
        <v>14227</v>
      </c>
      <c r="E9161" s="11" t="s">
        <v>14228</v>
      </c>
      <c r="F9161" s="6">
        <v>383888</v>
      </c>
      <c r="G9161" s="6" t="s">
        <v>7075</v>
      </c>
      <c r="H9161" s="16">
        <v>94375668.855000004</v>
      </c>
      <c r="I9161" s="12" t="s">
        <v>14229</v>
      </c>
      <c r="J9161" s="12" t="s">
        <v>5175</v>
      </c>
      <c r="K9161" s="15">
        <v>0</v>
      </c>
      <c r="L9161" s="13" t="s">
        <v>70</v>
      </c>
      <c r="M9161" s="7">
        <v>1</v>
      </c>
      <c r="N9161" s="14"/>
    </row>
    <row r="9162" spans="1:14" ht="94.5">
      <c r="A9162" s="6">
        <v>9161</v>
      </c>
      <c r="B9162" s="8" t="s">
        <v>13797</v>
      </c>
      <c r="C9162" s="9" t="s">
        <v>14230</v>
      </c>
      <c r="D9162" s="10" t="s">
        <v>7360</v>
      </c>
      <c r="E9162" s="11" t="s">
        <v>14228</v>
      </c>
      <c r="F9162" s="6">
        <v>383888</v>
      </c>
      <c r="G9162" s="6" t="s">
        <v>7075</v>
      </c>
      <c r="H9162" s="16">
        <v>94375668.855000004</v>
      </c>
      <c r="I9162" s="12" t="s">
        <v>14229</v>
      </c>
      <c r="J9162" s="12" t="s">
        <v>5175</v>
      </c>
      <c r="K9162" s="15">
        <v>0</v>
      </c>
      <c r="L9162" s="13" t="s">
        <v>70</v>
      </c>
      <c r="M9162" s="7">
        <v>0.3</v>
      </c>
      <c r="N9162" s="14"/>
    </row>
    <row r="9163" spans="1:14" ht="94.5">
      <c r="A9163" s="6">
        <v>9162</v>
      </c>
      <c r="B9163" s="8" t="s">
        <v>13797</v>
      </c>
      <c r="C9163" s="9" t="s">
        <v>14231</v>
      </c>
      <c r="D9163" s="10" t="s">
        <v>13856</v>
      </c>
      <c r="E9163" s="11" t="s">
        <v>14228</v>
      </c>
      <c r="F9163" s="6">
        <v>383888</v>
      </c>
      <c r="G9163" s="6" t="s">
        <v>7075</v>
      </c>
      <c r="H9163" s="16">
        <v>94375668.855000004</v>
      </c>
      <c r="I9163" s="12" t="s">
        <v>14229</v>
      </c>
      <c r="J9163" s="12" t="s">
        <v>5175</v>
      </c>
      <c r="K9163" s="15">
        <v>0</v>
      </c>
      <c r="L9163" s="13" t="s">
        <v>70</v>
      </c>
      <c r="M9163" s="7">
        <v>0.7</v>
      </c>
      <c r="N9163" s="14"/>
    </row>
    <row r="9164" spans="1:14" ht="78.75">
      <c r="A9164" s="6">
        <v>9163</v>
      </c>
      <c r="B9164" s="8" t="s">
        <v>13797</v>
      </c>
      <c r="C9164" s="9" t="s">
        <v>14232</v>
      </c>
      <c r="D9164" s="10" t="s">
        <v>7404</v>
      </c>
      <c r="E9164" s="11" t="s">
        <v>14233</v>
      </c>
      <c r="F9164" s="6">
        <v>383933</v>
      </c>
      <c r="G9164" s="6" t="s">
        <v>7075</v>
      </c>
      <c r="H9164" s="16">
        <v>72929336.866999999</v>
      </c>
      <c r="I9164" s="12">
        <v>44049</v>
      </c>
      <c r="J9164" s="12">
        <v>44387</v>
      </c>
      <c r="K9164" s="15">
        <v>0</v>
      </c>
      <c r="L9164" s="13" t="s">
        <v>14</v>
      </c>
      <c r="M9164" s="7">
        <v>1</v>
      </c>
      <c r="N9164" s="14"/>
    </row>
    <row r="9165" spans="1:14" ht="78.75">
      <c r="A9165" s="6">
        <v>9164</v>
      </c>
      <c r="B9165" s="8" t="s">
        <v>13797</v>
      </c>
      <c r="C9165" s="9" t="s">
        <v>14218</v>
      </c>
      <c r="D9165" s="10" t="s">
        <v>14219</v>
      </c>
      <c r="E9165" s="11" t="s">
        <v>14234</v>
      </c>
      <c r="F9165" s="6">
        <v>395454</v>
      </c>
      <c r="G9165" s="6" t="s">
        <v>7075</v>
      </c>
      <c r="H9165" s="16">
        <v>67748320.307999998</v>
      </c>
      <c r="I9165" s="12">
        <v>44018</v>
      </c>
      <c r="J9165" s="12">
        <v>44356</v>
      </c>
      <c r="K9165" s="15">
        <v>0</v>
      </c>
      <c r="L9165" s="13" t="s">
        <v>70</v>
      </c>
      <c r="M9165" s="7">
        <v>1</v>
      </c>
      <c r="N9165" s="14"/>
    </row>
    <row r="9166" spans="1:14" ht="78.75">
      <c r="A9166" s="6">
        <v>9165</v>
      </c>
      <c r="B9166" s="8" t="s">
        <v>13797</v>
      </c>
      <c r="C9166" s="9" t="s">
        <v>14221</v>
      </c>
      <c r="D9166" s="10" t="s">
        <v>5169</v>
      </c>
      <c r="E9166" s="11" t="s">
        <v>14234</v>
      </c>
      <c r="F9166" s="6">
        <v>395454</v>
      </c>
      <c r="G9166" s="6" t="s">
        <v>7075</v>
      </c>
      <c r="H9166" s="16">
        <v>67748320.307999998</v>
      </c>
      <c r="I9166" s="12">
        <v>44018</v>
      </c>
      <c r="J9166" s="12">
        <v>44356</v>
      </c>
      <c r="K9166" s="15">
        <v>0</v>
      </c>
      <c r="L9166" s="13" t="s">
        <v>70</v>
      </c>
      <c r="M9166" s="7">
        <v>0.51</v>
      </c>
      <c r="N9166" s="14"/>
    </row>
    <row r="9167" spans="1:14" ht="78.75">
      <c r="A9167" s="6">
        <v>9166</v>
      </c>
      <c r="B9167" s="8" t="s">
        <v>13797</v>
      </c>
      <c r="C9167" s="9" t="s">
        <v>14222</v>
      </c>
      <c r="D9167" s="10" t="s">
        <v>13909</v>
      </c>
      <c r="E9167" s="11" t="s">
        <v>14234</v>
      </c>
      <c r="F9167" s="6">
        <v>395454</v>
      </c>
      <c r="G9167" s="6" t="s">
        <v>7075</v>
      </c>
      <c r="H9167" s="16">
        <v>67748320.307999998</v>
      </c>
      <c r="I9167" s="12">
        <v>44018</v>
      </c>
      <c r="J9167" s="12">
        <v>44356</v>
      </c>
      <c r="K9167" s="15">
        <v>0</v>
      </c>
      <c r="L9167" s="13" t="s">
        <v>70</v>
      </c>
      <c r="M9167" s="7">
        <v>0.49</v>
      </c>
      <c r="N9167" s="14"/>
    </row>
    <row r="9168" spans="1:14" ht="236.25">
      <c r="A9168" s="6">
        <v>9167</v>
      </c>
      <c r="B9168" s="8" t="s">
        <v>13797</v>
      </c>
      <c r="C9168" s="9" t="s">
        <v>14235</v>
      </c>
      <c r="D9168" s="10" t="s">
        <v>14236</v>
      </c>
      <c r="E9168" s="11" t="s">
        <v>14237</v>
      </c>
      <c r="F9168" s="6">
        <v>550268</v>
      </c>
      <c r="G9168" s="6" t="s">
        <v>1369</v>
      </c>
      <c r="H9168" s="16" t="s">
        <v>14238</v>
      </c>
      <c r="I9168" s="12">
        <v>44323</v>
      </c>
      <c r="J9168" s="12">
        <v>44869</v>
      </c>
      <c r="K9168" s="15">
        <v>0</v>
      </c>
      <c r="L9168" s="13" t="s">
        <v>14</v>
      </c>
      <c r="M9168" s="7">
        <v>1</v>
      </c>
      <c r="N9168" s="14"/>
    </row>
    <row r="9169" spans="1:14" ht="78.75">
      <c r="A9169" s="6">
        <v>9168</v>
      </c>
      <c r="B9169" s="8" t="s">
        <v>13797</v>
      </c>
      <c r="C9169" s="9" t="s">
        <v>14239</v>
      </c>
      <c r="D9169" s="10" t="s">
        <v>14240</v>
      </c>
      <c r="E9169" s="11" t="s">
        <v>14241</v>
      </c>
      <c r="F9169" s="6">
        <v>150296</v>
      </c>
      <c r="G9169" s="6" t="s">
        <v>4392</v>
      </c>
      <c r="H9169" s="16">
        <v>38798986.215000004</v>
      </c>
      <c r="I9169" s="12">
        <v>43222</v>
      </c>
      <c r="J9169" s="12">
        <v>44137</v>
      </c>
      <c r="K9169" s="15">
        <v>5000000</v>
      </c>
      <c r="L9169" s="13" t="s">
        <v>70</v>
      </c>
      <c r="M9169" s="7">
        <v>1</v>
      </c>
      <c r="N9169" s="14"/>
    </row>
    <row r="9170" spans="1:14" ht="78.75">
      <c r="A9170" s="6">
        <v>9169</v>
      </c>
      <c r="B9170" s="8" t="s">
        <v>13797</v>
      </c>
      <c r="C9170" s="9" t="s">
        <v>14242</v>
      </c>
      <c r="D9170" s="10" t="s">
        <v>14243</v>
      </c>
      <c r="E9170" s="11" t="s">
        <v>14241</v>
      </c>
      <c r="F9170" s="6">
        <v>150296</v>
      </c>
      <c r="G9170" s="6" t="s">
        <v>4392</v>
      </c>
      <c r="H9170" s="16">
        <v>38798986.215000004</v>
      </c>
      <c r="I9170" s="12">
        <v>43222</v>
      </c>
      <c r="J9170" s="12">
        <v>44137</v>
      </c>
      <c r="K9170" s="15">
        <v>5000000</v>
      </c>
      <c r="L9170" s="13" t="s">
        <v>70</v>
      </c>
      <c r="M9170" s="7">
        <v>0.51</v>
      </c>
      <c r="N9170" s="14"/>
    </row>
    <row r="9171" spans="1:14" ht="78.75">
      <c r="A9171" s="6">
        <v>9170</v>
      </c>
      <c r="B9171" s="8" t="s">
        <v>13797</v>
      </c>
      <c r="C9171" s="9" t="s">
        <v>10408</v>
      </c>
      <c r="D9171" s="10" t="s">
        <v>10409</v>
      </c>
      <c r="E9171" s="11" t="s">
        <v>14241</v>
      </c>
      <c r="F9171" s="6">
        <v>150296</v>
      </c>
      <c r="G9171" s="6" t="s">
        <v>4392</v>
      </c>
      <c r="H9171" s="16">
        <v>38798986.215000004</v>
      </c>
      <c r="I9171" s="12">
        <v>43222</v>
      </c>
      <c r="J9171" s="12">
        <v>44137</v>
      </c>
      <c r="K9171" s="15">
        <v>5000000</v>
      </c>
      <c r="L9171" s="13" t="s">
        <v>70</v>
      </c>
      <c r="M9171" s="7">
        <v>0.49</v>
      </c>
      <c r="N9171" s="14"/>
    </row>
    <row r="9172" spans="1:14" ht="78.75">
      <c r="A9172" s="6">
        <v>9171</v>
      </c>
      <c r="B9172" s="8" t="s">
        <v>13797</v>
      </c>
      <c r="C9172" s="9" t="s">
        <v>14244</v>
      </c>
      <c r="D9172" s="10" t="s">
        <v>14245</v>
      </c>
      <c r="E9172" s="11" t="s">
        <v>14246</v>
      </c>
      <c r="F9172" s="6">
        <v>150295</v>
      </c>
      <c r="G9172" s="6" t="s">
        <v>4392</v>
      </c>
      <c r="H9172" s="16">
        <v>47079382.931999996</v>
      </c>
      <c r="I9172" s="12">
        <v>43283</v>
      </c>
      <c r="J9172" s="12" t="s">
        <v>10136</v>
      </c>
      <c r="K9172" s="15">
        <v>4100000</v>
      </c>
      <c r="L9172" s="13" t="s">
        <v>70</v>
      </c>
      <c r="M9172" s="7">
        <v>1</v>
      </c>
      <c r="N9172" s="14"/>
    </row>
    <row r="9173" spans="1:14" ht="78.75">
      <c r="A9173" s="6">
        <v>9172</v>
      </c>
      <c r="B9173" s="8" t="s">
        <v>13797</v>
      </c>
      <c r="C9173" s="9" t="s">
        <v>14247</v>
      </c>
      <c r="D9173" s="10" t="s">
        <v>2957</v>
      </c>
      <c r="E9173" s="11" t="s">
        <v>14246</v>
      </c>
      <c r="F9173" s="6">
        <v>150295</v>
      </c>
      <c r="G9173" s="6" t="s">
        <v>4392</v>
      </c>
      <c r="H9173" s="16">
        <v>47079382.931999996</v>
      </c>
      <c r="I9173" s="12">
        <v>43283</v>
      </c>
      <c r="J9173" s="12" t="s">
        <v>10136</v>
      </c>
      <c r="K9173" s="15">
        <v>4100000</v>
      </c>
      <c r="L9173" s="13" t="s">
        <v>70</v>
      </c>
      <c r="M9173" s="7">
        <v>0.51</v>
      </c>
      <c r="N9173" s="14"/>
    </row>
    <row r="9174" spans="1:14" ht="78.75">
      <c r="A9174" s="6">
        <v>9173</v>
      </c>
      <c r="B9174" s="8" t="s">
        <v>13797</v>
      </c>
      <c r="C9174" s="9" t="s">
        <v>14248</v>
      </c>
      <c r="D9174" s="10" t="s">
        <v>13982</v>
      </c>
      <c r="E9174" s="11" t="s">
        <v>14246</v>
      </c>
      <c r="F9174" s="6">
        <v>150295</v>
      </c>
      <c r="G9174" s="6" t="s">
        <v>4392</v>
      </c>
      <c r="H9174" s="16">
        <v>47079382.931999996</v>
      </c>
      <c r="I9174" s="12">
        <v>43283</v>
      </c>
      <c r="J9174" s="12" t="s">
        <v>10136</v>
      </c>
      <c r="K9174" s="15">
        <v>4100000</v>
      </c>
      <c r="L9174" s="13" t="s">
        <v>70</v>
      </c>
      <c r="M9174" s="7">
        <v>0.49</v>
      </c>
      <c r="N9174" s="14"/>
    </row>
    <row r="9175" spans="1:14" ht="94.5">
      <c r="A9175" s="6">
        <v>9174</v>
      </c>
      <c r="B9175" s="8" t="s">
        <v>13797</v>
      </c>
      <c r="C9175" s="9" t="s">
        <v>14216</v>
      </c>
      <c r="D9175" s="10" t="s">
        <v>5448</v>
      </c>
      <c r="E9175" s="11" t="s">
        <v>14249</v>
      </c>
      <c r="F9175" s="6">
        <v>409616</v>
      </c>
      <c r="G9175" s="6" t="s">
        <v>4392</v>
      </c>
      <c r="H9175" s="16">
        <v>45249516.901000001</v>
      </c>
      <c r="I9175" s="12" t="s">
        <v>8192</v>
      </c>
      <c r="J9175" s="12" t="s">
        <v>13296</v>
      </c>
      <c r="K9175" s="15"/>
      <c r="L9175" s="13" t="s">
        <v>14</v>
      </c>
      <c r="M9175" s="7">
        <v>1</v>
      </c>
      <c r="N9175" s="14"/>
    </row>
    <row r="9176" spans="1:14" ht="63">
      <c r="A9176" s="6">
        <v>9175</v>
      </c>
      <c r="B9176" s="8" t="s">
        <v>13797</v>
      </c>
      <c r="C9176" s="9" t="s">
        <v>14250</v>
      </c>
      <c r="D9176" s="10" t="s">
        <v>14251</v>
      </c>
      <c r="E9176" s="11" t="s">
        <v>14252</v>
      </c>
      <c r="F9176" s="6">
        <v>307084</v>
      </c>
      <c r="G9176" s="6" t="s">
        <v>794</v>
      </c>
      <c r="H9176" s="16">
        <v>4699964.45</v>
      </c>
      <c r="I9176" s="12" t="s">
        <v>8530</v>
      </c>
      <c r="J9176" s="12" t="s">
        <v>8999</v>
      </c>
      <c r="K9176" s="15">
        <v>4250000</v>
      </c>
      <c r="L9176" s="13" t="s">
        <v>14</v>
      </c>
      <c r="M9176" s="7">
        <v>1</v>
      </c>
      <c r="N9176" s="14"/>
    </row>
    <row r="9177" spans="1:14" ht="63">
      <c r="A9177" s="6">
        <v>9176</v>
      </c>
      <c r="B9177" s="8" t="s">
        <v>13797</v>
      </c>
      <c r="C9177" s="9" t="s">
        <v>14148</v>
      </c>
      <c r="D9177" s="10" t="s">
        <v>14149</v>
      </c>
      <c r="E9177" s="11" t="s">
        <v>14253</v>
      </c>
      <c r="F9177" s="6">
        <v>401132</v>
      </c>
      <c r="G9177" s="6" t="s">
        <v>794</v>
      </c>
      <c r="H9177" s="16">
        <v>4613827</v>
      </c>
      <c r="I9177" s="12" t="s">
        <v>4050</v>
      </c>
      <c r="J9177" s="12" t="s">
        <v>10204</v>
      </c>
      <c r="K9177" s="15">
        <v>0</v>
      </c>
      <c r="L9177" s="13" t="s">
        <v>14</v>
      </c>
      <c r="M9177" s="7">
        <v>1</v>
      </c>
      <c r="N9177" s="14"/>
    </row>
    <row r="9178" spans="1:14" ht="94.5">
      <c r="A9178" s="6">
        <v>9177</v>
      </c>
      <c r="B9178" s="8" t="s">
        <v>13797</v>
      </c>
      <c r="C9178" s="9" t="s">
        <v>14254</v>
      </c>
      <c r="D9178" s="10" t="s">
        <v>13799</v>
      </c>
      <c r="E9178" s="11" t="s">
        <v>14255</v>
      </c>
      <c r="F9178" s="6">
        <v>403961</v>
      </c>
      <c r="G9178" s="6" t="s">
        <v>794</v>
      </c>
      <c r="H9178" s="16">
        <v>3536532.7</v>
      </c>
      <c r="I9178" s="12" t="s">
        <v>8507</v>
      </c>
      <c r="J9178" s="12" t="s">
        <v>13407</v>
      </c>
      <c r="K9178" s="15">
        <v>835000</v>
      </c>
      <c r="L9178" s="13" t="s">
        <v>14</v>
      </c>
      <c r="M9178" s="7">
        <v>1</v>
      </c>
      <c r="N9178" s="14"/>
    </row>
    <row r="9179" spans="1:14" ht="141.75">
      <c r="A9179" s="6">
        <v>9178</v>
      </c>
      <c r="B9179" s="8" t="s">
        <v>13797</v>
      </c>
      <c r="C9179" s="9" t="s">
        <v>14256</v>
      </c>
      <c r="D9179" s="10" t="s">
        <v>14257</v>
      </c>
      <c r="E9179" s="11" t="s">
        <v>14258</v>
      </c>
      <c r="F9179" s="6">
        <v>307086</v>
      </c>
      <c r="G9179" s="6" t="s">
        <v>794</v>
      </c>
      <c r="H9179" s="16">
        <v>9483200.1999999993</v>
      </c>
      <c r="I9179" s="12" t="s">
        <v>8530</v>
      </c>
      <c r="J9179" s="12" t="s">
        <v>14259</v>
      </c>
      <c r="K9179" s="15">
        <v>881878</v>
      </c>
      <c r="L9179" s="13" t="s">
        <v>14</v>
      </c>
      <c r="M9179" s="7">
        <v>1</v>
      </c>
      <c r="N9179" s="14"/>
    </row>
    <row r="9180" spans="1:14" ht="141.75">
      <c r="A9180" s="6">
        <v>9179</v>
      </c>
      <c r="B9180" s="8" t="s">
        <v>13797</v>
      </c>
      <c r="C9180" s="9" t="s">
        <v>14260</v>
      </c>
      <c r="D9180" s="10" t="s">
        <v>7303</v>
      </c>
      <c r="E9180" s="11" t="s">
        <v>14258</v>
      </c>
      <c r="F9180" s="6">
        <v>307085</v>
      </c>
      <c r="G9180" s="6" t="s">
        <v>794</v>
      </c>
      <c r="H9180" s="16">
        <v>20921852.478</v>
      </c>
      <c r="I9180" s="12" t="s">
        <v>14261</v>
      </c>
      <c r="J9180" s="12">
        <v>43871</v>
      </c>
      <c r="K9180" s="15">
        <v>29221852</v>
      </c>
      <c r="L9180" s="13" t="s">
        <v>14</v>
      </c>
      <c r="M9180" s="7">
        <v>1</v>
      </c>
      <c r="N9180" s="14"/>
    </row>
    <row r="9181" spans="1:14" ht="47.25">
      <c r="A9181" s="6">
        <v>9180</v>
      </c>
      <c r="B9181" s="8" t="s">
        <v>13797</v>
      </c>
      <c r="C9181" s="9" t="s">
        <v>14262</v>
      </c>
      <c r="D9181" s="10" t="s">
        <v>14263</v>
      </c>
      <c r="E9181" s="11" t="s">
        <v>14264</v>
      </c>
      <c r="F9181" s="6">
        <v>401129</v>
      </c>
      <c r="G9181" s="6" t="s">
        <v>794</v>
      </c>
      <c r="H9181" s="16">
        <v>3494295.7</v>
      </c>
      <c r="I9181" s="12">
        <v>44077</v>
      </c>
      <c r="J9181" s="12">
        <v>44050</v>
      </c>
      <c r="K9181" s="15">
        <v>3489412</v>
      </c>
      <c r="L9181" s="13" t="s">
        <v>14</v>
      </c>
      <c r="M9181" s="7">
        <v>1</v>
      </c>
      <c r="N9181" s="14"/>
    </row>
    <row r="9182" spans="1:14" ht="94.5">
      <c r="A9182" s="6">
        <v>9181</v>
      </c>
      <c r="B9182" s="8" t="s">
        <v>13797</v>
      </c>
      <c r="C9182" s="9" t="s">
        <v>14265</v>
      </c>
      <c r="D9182" s="10" t="s">
        <v>14117</v>
      </c>
      <c r="E9182" s="11" t="s">
        <v>14266</v>
      </c>
      <c r="F9182" s="6">
        <v>386013</v>
      </c>
      <c r="G9182" s="6" t="s">
        <v>77</v>
      </c>
      <c r="H9182" s="16">
        <v>6544550</v>
      </c>
      <c r="I9182" s="12">
        <v>44107</v>
      </c>
      <c r="J9182" s="12">
        <v>44086</v>
      </c>
      <c r="K9182" s="15">
        <v>0</v>
      </c>
      <c r="L9182" s="13" t="s">
        <v>14</v>
      </c>
      <c r="M9182" s="7">
        <v>1</v>
      </c>
      <c r="N9182" s="14"/>
    </row>
    <row r="9183" spans="1:14" ht="94.5">
      <c r="A9183" s="6">
        <v>9182</v>
      </c>
      <c r="B9183" s="8" t="s">
        <v>13797</v>
      </c>
      <c r="C9183" s="9" t="s">
        <v>14267</v>
      </c>
      <c r="D9183" s="10" t="s">
        <v>14268</v>
      </c>
      <c r="E9183" s="11" t="s">
        <v>14269</v>
      </c>
      <c r="F9183" s="6">
        <v>401775</v>
      </c>
      <c r="G9183" s="6" t="s">
        <v>77</v>
      </c>
      <c r="H9183" s="16">
        <v>2849050</v>
      </c>
      <c r="I9183" s="12">
        <v>43924</v>
      </c>
      <c r="J9183" s="12">
        <v>43867</v>
      </c>
      <c r="K9183" s="15">
        <v>2500666</v>
      </c>
      <c r="L9183" s="13" t="s">
        <v>14</v>
      </c>
      <c r="M9183" s="7">
        <v>1</v>
      </c>
      <c r="N9183" s="14"/>
    </row>
    <row r="9184" spans="1:14" ht="110.25">
      <c r="A9184" s="6">
        <v>9183</v>
      </c>
      <c r="B9184" s="8" t="s">
        <v>13797</v>
      </c>
      <c r="C9184" s="9" t="s">
        <v>13805</v>
      </c>
      <c r="D9184" s="10" t="s">
        <v>13806</v>
      </c>
      <c r="E9184" s="11" t="s">
        <v>14270</v>
      </c>
      <c r="F9184" s="6">
        <v>228495</v>
      </c>
      <c r="G9184" s="6" t="s">
        <v>77</v>
      </c>
      <c r="H9184" s="16">
        <v>16198450</v>
      </c>
      <c r="I9184" s="12" t="s">
        <v>14271</v>
      </c>
      <c r="J9184" s="12" t="s">
        <v>5426</v>
      </c>
      <c r="K9184" s="15">
        <v>2559158</v>
      </c>
      <c r="L9184" s="13" t="s">
        <v>14</v>
      </c>
      <c r="M9184" s="7">
        <v>1</v>
      </c>
      <c r="N9184" s="14"/>
    </row>
    <row r="9185" spans="1:14" ht="47.25">
      <c r="A9185" s="6">
        <v>9184</v>
      </c>
      <c r="B9185" s="8" t="s">
        <v>13797</v>
      </c>
      <c r="C9185" s="9" t="s">
        <v>14272</v>
      </c>
      <c r="D9185" s="10" t="s">
        <v>14273</v>
      </c>
      <c r="E9185" s="11" t="s">
        <v>14274</v>
      </c>
      <c r="F9185" s="6">
        <v>376886</v>
      </c>
      <c r="G9185" s="6" t="s">
        <v>77</v>
      </c>
      <c r="H9185" s="16">
        <v>11731550</v>
      </c>
      <c r="I9185" s="12">
        <v>44016</v>
      </c>
      <c r="J9185" s="12" t="s">
        <v>12515</v>
      </c>
      <c r="K9185" s="15">
        <v>5000000</v>
      </c>
      <c r="L9185" s="13" t="s">
        <v>14</v>
      </c>
      <c r="M9185" s="7">
        <v>1</v>
      </c>
      <c r="N9185" s="14"/>
    </row>
    <row r="9186" spans="1:14" ht="220.5">
      <c r="A9186" s="6">
        <v>9185</v>
      </c>
      <c r="B9186" s="8" t="s">
        <v>13797</v>
      </c>
      <c r="C9186" s="9" t="s">
        <v>14275</v>
      </c>
      <c r="D9186" s="10" t="s">
        <v>14276</v>
      </c>
      <c r="E9186" s="11" t="s">
        <v>14277</v>
      </c>
      <c r="F9186" s="6">
        <v>338746</v>
      </c>
      <c r="G9186" s="6" t="s">
        <v>9900</v>
      </c>
      <c r="H9186" s="16">
        <v>25534088.579999998</v>
      </c>
      <c r="I9186" s="12" t="s">
        <v>4038</v>
      </c>
      <c r="J9186" s="12" t="s">
        <v>8938</v>
      </c>
      <c r="K9186" s="15">
        <v>18850000</v>
      </c>
      <c r="L9186" s="13" t="s">
        <v>14</v>
      </c>
      <c r="M9186" s="7">
        <v>1</v>
      </c>
      <c r="N9186" s="14"/>
    </row>
    <row r="9187" spans="1:14" ht="78.75">
      <c r="A9187" s="6">
        <v>9186</v>
      </c>
      <c r="B9187" s="8" t="s">
        <v>13797</v>
      </c>
      <c r="C9187" s="9" t="s">
        <v>14278</v>
      </c>
      <c r="D9187" s="10" t="s">
        <v>14279</v>
      </c>
      <c r="E9187" s="11" t="s">
        <v>14280</v>
      </c>
      <c r="F9187" s="6">
        <v>354582</v>
      </c>
      <c r="G9187" s="6" t="s">
        <v>9900</v>
      </c>
      <c r="H9187" s="16">
        <v>7714129.2000000002</v>
      </c>
      <c r="I9187" s="12">
        <v>43750</v>
      </c>
      <c r="J9187" s="12" t="s">
        <v>8938</v>
      </c>
      <c r="K9187" s="15">
        <v>4913442</v>
      </c>
      <c r="L9187" s="13" t="s">
        <v>14</v>
      </c>
      <c r="M9187" s="7">
        <v>1</v>
      </c>
      <c r="N9187" s="14"/>
    </row>
    <row r="9188" spans="1:14" ht="78.75">
      <c r="A9188" s="6">
        <v>9187</v>
      </c>
      <c r="B9188" s="8" t="s">
        <v>13797</v>
      </c>
      <c r="C9188" s="9" t="s">
        <v>14281</v>
      </c>
      <c r="D9188" s="10" t="s">
        <v>14282</v>
      </c>
      <c r="E9188" s="11" t="s">
        <v>14283</v>
      </c>
      <c r="F9188" s="6">
        <v>298400</v>
      </c>
      <c r="G9188" s="6" t="s">
        <v>9900</v>
      </c>
      <c r="H9188" s="16">
        <v>11354886.084000001</v>
      </c>
      <c r="I9188" s="12">
        <v>43745</v>
      </c>
      <c r="J9188" s="12" t="s">
        <v>14284</v>
      </c>
      <c r="K9188" s="15">
        <v>3500000</v>
      </c>
      <c r="L9188" s="13" t="s">
        <v>14</v>
      </c>
      <c r="M9188" s="7">
        <v>1</v>
      </c>
      <c r="N9188" s="14"/>
    </row>
    <row r="9189" spans="1:14" ht="78.75">
      <c r="A9189" s="6">
        <v>9188</v>
      </c>
      <c r="B9189" s="8" t="s">
        <v>13797</v>
      </c>
      <c r="C9189" s="9" t="s">
        <v>14285</v>
      </c>
      <c r="D9189" s="10" t="s">
        <v>14286</v>
      </c>
      <c r="E9189" s="11" t="s">
        <v>14287</v>
      </c>
      <c r="F9189" s="6">
        <v>354585</v>
      </c>
      <c r="G9189" s="6" t="s">
        <v>9900</v>
      </c>
      <c r="H9189" s="16">
        <v>7818216.9000000004</v>
      </c>
      <c r="I9189" s="12">
        <v>43720</v>
      </c>
      <c r="J9189" s="12" t="s">
        <v>8938</v>
      </c>
      <c r="K9189" s="15">
        <v>7728982</v>
      </c>
      <c r="L9189" s="13" t="s">
        <v>14</v>
      </c>
      <c r="M9189" s="7">
        <v>1</v>
      </c>
      <c r="N9189" s="14"/>
    </row>
    <row r="9190" spans="1:14" ht="220.5">
      <c r="A9190" s="6">
        <v>9189</v>
      </c>
      <c r="B9190" s="8" t="s">
        <v>13797</v>
      </c>
      <c r="C9190" s="9" t="s">
        <v>14288</v>
      </c>
      <c r="D9190" s="10" t="s">
        <v>14289</v>
      </c>
      <c r="E9190" s="11" t="s">
        <v>14290</v>
      </c>
      <c r="F9190" s="6">
        <v>301488</v>
      </c>
      <c r="G9190" s="6" t="s">
        <v>9900</v>
      </c>
      <c r="H9190" s="16">
        <v>17997880.953000002</v>
      </c>
      <c r="I9190" s="12">
        <v>43656</v>
      </c>
      <c r="J9190" s="12" t="s">
        <v>10366</v>
      </c>
      <c r="K9190" s="15">
        <v>12752000</v>
      </c>
      <c r="L9190" s="13" t="s">
        <v>70</v>
      </c>
      <c r="M9190" s="7">
        <v>1</v>
      </c>
      <c r="N9190" s="14"/>
    </row>
    <row r="9191" spans="1:14" ht="220.5">
      <c r="A9191" s="6">
        <v>9190</v>
      </c>
      <c r="B9191" s="8" t="s">
        <v>13797</v>
      </c>
      <c r="C9191" s="9" t="s">
        <v>14291</v>
      </c>
      <c r="D9191" s="10" t="s">
        <v>14292</v>
      </c>
      <c r="E9191" s="11" t="s">
        <v>14290</v>
      </c>
      <c r="F9191" s="6">
        <v>301488</v>
      </c>
      <c r="G9191" s="6" t="s">
        <v>9900</v>
      </c>
      <c r="H9191" s="16">
        <v>17997880.953000002</v>
      </c>
      <c r="I9191" s="12">
        <v>43656</v>
      </c>
      <c r="J9191" s="12" t="s">
        <v>10366</v>
      </c>
      <c r="K9191" s="15">
        <v>5090777</v>
      </c>
      <c r="L9191" s="13" t="s">
        <v>70</v>
      </c>
      <c r="M9191" s="7">
        <v>0.51</v>
      </c>
      <c r="N9191" s="14"/>
    </row>
    <row r="9192" spans="1:14" ht="220.5">
      <c r="A9192" s="6">
        <v>9191</v>
      </c>
      <c r="B9192" s="8" t="s">
        <v>13797</v>
      </c>
      <c r="C9192" s="9" t="s">
        <v>14293</v>
      </c>
      <c r="D9192" s="10" t="s">
        <v>9838</v>
      </c>
      <c r="E9192" s="11" t="s">
        <v>14290</v>
      </c>
      <c r="F9192" s="6">
        <v>301488</v>
      </c>
      <c r="G9192" s="6" t="s">
        <v>9900</v>
      </c>
      <c r="H9192" s="16">
        <v>17997880.953000002</v>
      </c>
      <c r="I9192" s="12">
        <v>43656</v>
      </c>
      <c r="J9192" s="12" t="s">
        <v>10366</v>
      </c>
      <c r="K9192" s="15">
        <v>12752000</v>
      </c>
      <c r="L9192" s="13" t="s">
        <v>70</v>
      </c>
      <c r="M9192" s="7">
        <v>0.49</v>
      </c>
      <c r="N9192" s="14"/>
    </row>
    <row r="9193" spans="1:14" ht="94.5">
      <c r="A9193" s="6">
        <v>9192</v>
      </c>
      <c r="B9193" s="8" t="s">
        <v>13797</v>
      </c>
      <c r="C9193" s="9" t="s">
        <v>14294</v>
      </c>
      <c r="D9193" s="10" t="s">
        <v>14295</v>
      </c>
      <c r="E9193" s="11" t="s">
        <v>14296</v>
      </c>
      <c r="F9193" s="6">
        <v>324574</v>
      </c>
      <c r="G9193" s="6" t="s">
        <v>9900</v>
      </c>
      <c r="H9193" s="16">
        <v>13474404.464</v>
      </c>
      <c r="I9193" s="12">
        <v>43506</v>
      </c>
      <c r="J9193" s="12" t="s">
        <v>9132</v>
      </c>
      <c r="K9193" s="15">
        <v>9060000</v>
      </c>
      <c r="L9193" s="13" t="s">
        <v>14</v>
      </c>
      <c r="M9193" s="7">
        <v>1</v>
      </c>
      <c r="N9193" s="14"/>
    </row>
    <row r="9194" spans="1:14" ht="126">
      <c r="A9194" s="6">
        <v>9193</v>
      </c>
      <c r="B9194" s="8" t="s">
        <v>13797</v>
      </c>
      <c r="C9194" s="9" t="s">
        <v>14297</v>
      </c>
      <c r="D9194" s="10" t="s">
        <v>14298</v>
      </c>
      <c r="E9194" s="11" t="s">
        <v>14299</v>
      </c>
      <c r="F9194" s="6">
        <v>288174</v>
      </c>
      <c r="G9194" s="6" t="s">
        <v>9900</v>
      </c>
      <c r="H9194" s="16">
        <v>4770006.9979999997</v>
      </c>
      <c r="I9194" s="12" t="s">
        <v>10935</v>
      </c>
      <c r="J9194" s="12" t="s">
        <v>14300</v>
      </c>
      <c r="K9194" s="15">
        <v>2870000</v>
      </c>
      <c r="L9194" s="13" t="s">
        <v>14</v>
      </c>
      <c r="M9194" s="7">
        <v>1</v>
      </c>
      <c r="N9194" s="14"/>
    </row>
    <row r="9195" spans="1:14" ht="63">
      <c r="A9195" s="6">
        <v>9194</v>
      </c>
      <c r="B9195" s="8" t="s">
        <v>13797</v>
      </c>
      <c r="C9195" s="9" t="s">
        <v>14301</v>
      </c>
      <c r="D9195" s="10" t="s">
        <v>14302</v>
      </c>
      <c r="E9195" s="11" t="s">
        <v>14303</v>
      </c>
      <c r="F9195" s="6">
        <v>301490</v>
      </c>
      <c r="G9195" s="6" t="s">
        <v>9900</v>
      </c>
      <c r="H9195" s="16">
        <v>2193578.5</v>
      </c>
      <c r="I9195" s="12">
        <v>43473</v>
      </c>
      <c r="J9195" s="12">
        <v>44013</v>
      </c>
      <c r="K9195" s="15">
        <v>0</v>
      </c>
      <c r="L9195" s="13" t="s">
        <v>14</v>
      </c>
      <c r="M9195" s="7">
        <v>1</v>
      </c>
      <c r="N9195" s="14"/>
    </row>
    <row r="9196" spans="1:14" ht="94.5">
      <c r="A9196" s="6">
        <v>9195</v>
      </c>
      <c r="B9196" s="8" t="s">
        <v>13797</v>
      </c>
      <c r="C9196" s="9" t="s">
        <v>14304</v>
      </c>
      <c r="D9196" s="10" t="s">
        <v>14305</v>
      </c>
      <c r="E9196" s="11" t="s">
        <v>14306</v>
      </c>
      <c r="F9196" s="6">
        <v>354580</v>
      </c>
      <c r="G9196" s="6" t="s">
        <v>9900</v>
      </c>
      <c r="H9196" s="16">
        <v>4018938.9</v>
      </c>
      <c r="I9196" s="12">
        <v>43750</v>
      </c>
      <c r="J9196" s="12" t="s">
        <v>8938</v>
      </c>
      <c r="K9196" s="15">
        <v>0</v>
      </c>
      <c r="L9196" s="13" t="s">
        <v>14</v>
      </c>
      <c r="M9196" s="7">
        <v>1</v>
      </c>
      <c r="N9196" s="14"/>
    </row>
    <row r="9197" spans="1:14" ht="299.25">
      <c r="A9197" s="6">
        <v>9196</v>
      </c>
      <c r="B9197" s="8" t="s">
        <v>13797</v>
      </c>
      <c r="C9197" s="9" t="s">
        <v>14307</v>
      </c>
      <c r="D9197" s="10" t="s">
        <v>14308</v>
      </c>
      <c r="E9197" s="11" t="s">
        <v>14309</v>
      </c>
      <c r="F9197" s="6">
        <v>338747</v>
      </c>
      <c r="G9197" s="6" t="s">
        <v>9900</v>
      </c>
      <c r="H9197" s="16">
        <v>40567568.464000002</v>
      </c>
      <c r="I9197" s="12">
        <v>43984</v>
      </c>
      <c r="J9197" s="12" t="s">
        <v>8938</v>
      </c>
      <c r="K9197" s="15">
        <v>23650000</v>
      </c>
      <c r="L9197" s="13" t="s">
        <v>14</v>
      </c>
      <c r="M9197" s="7">
        <v>1</v>
      </c>
      <c r="N9197" s="14"/>
    </row>
    <row r="9198" spans="1:14" ht="63">
      <c r="A9198" s="6">
        <v>9197</v>
      </c>
      <c r="B9198" s="8" t="s">
        <v>13797</v>
      </c>
      <c r="C9198" s="9" t="s">
        <v>14310</v>
      </c>
      <c r="D9198" s="10" t="s">
        <v>14311</v>
      </c>
      <c r="E9198" s="11" t="s">
        <v>14312</v>
      </c>
      <c r="F9198" s="6">
        <v>354544</v>
      </c>
      <c r="G9198" s="6" t="s">
        <v>9900</v>
      </c>
      <c r="H9198" s="16">
        <v>8145262.9500000002</v>
      </c>
      <c r="I9198" s="12">
        <v>43689</v>
      </c>
      <c r="J9198" s="12">
        <v>43956</v>
      </c>
      <c r="K9198" s="15">
        <v>8129872</v>
      </c>
      <c r="L9198" s="13" t="s">
        <v>14</v>
      </c>
      <c r="M9198" s="7">
        <v>1</v>
      </c>
      <c r="N9198" s="14"/>
    </row>
    <row r="9199" spans="1:14" ht="78.75">
      <c r="A9199" s="6">
        <v>9198</v>
      </c>
      <c r="B9199" s="8" t="s">
        <v>13797</v>
      </c>
      <c r="C9199" s="9" t="s">
        <v>14285</v>
      </c>
      <c r="D9199" s="10" t="s">
        <v>14286</v>
      </c>
      <c r="E9199" s="11" t="s">
        <v>14313</v>
      </c>
      <c r="F9199" s="6">
        <v>354584</v>
      </c>
      <c r="G9199" s="6" t="s">
        <v>9900</v>
      </c>
      <c r="H9199" s="16">
        <v>7385647.7000000002</v>
      </c>
      <c r="I9199" s="12">
        <v>43720</v>
      </c>
      <c r="J9199" s="12" t="s">
        <v>14229</v>
      </c>
      <c r="K9199" s="15">
        <v>7249484</v>
      </c>
      <c r="L9199" s="13" t="s">
        <v>14</v>
      </c>
      <c r="M9199" s="7">
        <v>1</v>
      </c>
      <c r="N9199" s="14"/>
    </row>
    <row r="9200" spans="1:14" ht="94.5">
      <c r="A9200" s="6">
        <v>9199</v>
      </c>
      <c r="B9200" s="8" t="s">
        <v>13797</v>
      </c>
      <c r="C9200" s="9" t="s">
        <v>14285</v>
      </c>
      <c r="D9200" s="10" t="s">
        <v>14286</v>
      </c>
      <c r="E9200" s="11" t="s">
        <v>14314</v>
      </c>
      <c r="F9200" s="6">
        <v>354583</v>
      </c>
      <c r="G9200" s="6" t="s">
        <v>9900</v>
      </c>
      <c r="H9200" s="16">
        <v>3583179.6</v>
      </c>
      <c r="I9200" s="12" t="s">
        <v>9132</v>
      </c>
      <c r="J9200" s="12" t="s">
        <v>8938</v>
      </c>
      <c r="K9200" s="15">
        <v>4093997</v>
      </c>
      <c r="L9200" s="13" t="s">
        <v>14</v>
      </c>
      <c r="M9200" s="7">
        <v>1</v>
      </c>
      <c r="N9200" s="14"/>
    </row>
    <row r="9201" spans="1:14" ht="78.75">
      <c r="A9201" s="6">
        <v>9200</v>
      </c>
      <c r="B9201" s="8" t="s">
        <v>13797</v>
      </c>
      <c r="C9201" s="9" t="s">
        <v>14315</v>
      </c>
      <c r="D9201" s="10" t="s">
        <v>14316</v>
      </c>
      <c r="E9201" s="11" t="s">
        <v>14317</v>
      </c>
      <c r="F9201" s="6">
        <v>288172</v>
      </c>
      <c r="G9201" s="6" t="s">
        <v>9900</v>
      </c>
      <c r="H9201" s="16">
        <v>7190037.9500000002</v>
      </c>
      <c r="I9201" s="12" t="s">
        <v>14318</v>
      </c>
      <c r="J9201" s="12" t="s">
        <v>5426</v>
      </c>
      <c r="K9201" s="15">
        <v>7173154</v>
      </c>
      <c r="L9201" s="13" t="s">
        <v>14</v>
      </c>
      <c r="M9201" s="7">
        <v>1</v>
      </c>
      <c r="N9201" s="14"/>
    </row>
    <row r="9202" spans="1:14" ht="78.75">
      <c r="A9202" s="6">
        <v>9201</v>
      </c>
      <c r="B9202" s="8" t="s">
        <v>13797</v>
      </c>
      <c r="C9202" s="9" t="s">
        <v>14319</v>
      </c>
      <c r="D9202" s="10" t="s">
        <v>13917</v>
      </c>
      <c r="E9202" s="11" t="s">
        <v>14320</v>
      </c>
      <c r="F9202" s="6">
        <v>313370</v>
      </c>
      <c r="G9202" s="6" t="s">
        <v>9900</v>
      </c>
      <c r="H9202" s="16">
        <v>7554499.9699999997</v>
      </c>
      <c r="I9202" s="12" t="s">
        <v>14321</v>
      </c>
      <c r="J9202" s="12" t="s">
        <v>9891</v>
      </c>
      <c r="K9202" s="15">
        <v>7391245</v>
      </c>
      <c r="L9202" s="13" t="s">
        <v>14</v>
      </c>
      <c r="M9202" s="7">
        <v>1</v>
      </c>
      <c r="N9202" s="14"/>
    </row>
    <row r="9203" spans="1:14" ht="78.75">
      <c r="A9203" s="6">
        <v>9202</v>
      </c>
      <c r="B9203" s="8" t="s">
        <v>13797</v>
      </c>
      <c r="C9203" s="9" t="s">
        <v>14304</v>
      </c>
      <c r="D9203" s="10" t="s">
        <v>14305</v>
      </c>
      <c r="E9203" s="11" t="s">
        <v>14322</v>
      </c>
      <c r="F9203" s="6">
        <v>354581</v>
      </c>
      <c r="G9203" s="6" t="s">
        <v>9900</v>
      </c>
      <c r="H9203" s="16">
        <v>8644487</v>
      </c>
      <c r="I9203" s="12">
        <v>43750</v>
      </c>
      <c r="J9203" s="12" t="s">
        <v>8938</v>
      </c>
      <c r="K9203" s="15">
        <v>1205000</v>
      </c>
      <c r="L9203" s="13" t="s">
        <v>14</v>
      </c>
      <c r="M9203" s="7">
        <v>1</v>
      </c>
      <c r="N9203" s="14"/>
    </row>
    <row r="9204" spans="1:14" ht="94.5">
      <c r="A9204" s="6">
        <v>9203</v>
      </c>
      <c r="B9204" s="8" t="s">
        <v>13797</v>
      </c>
      <c r="C9204" s="9" t="s">
        <v>14323</v>
      </c>
      <c r="D9204" s="10" t="s">
        <v>14324</v>
      </c>
      <c r="E9204" s="11" t="s">
        <v>14325</v>
      </c>
      <c r="F9204" s="6">
        <v>479300</v>
      </c>
      <c r="G9204" s="6" t="s">
        <v>9900</v>
      </c>
      <c r="H9204" s="16">
        <v>6656716.5</v>
      </c>
      <c r="I9204" s="12" t="s">
        <v>9077</v>
      </c>
      <c r="J9204" s="12" t="s">
        <v>8498</v>
      </c>
      <c r="K9204" s="15">
        <v>0</v>
      </c>
      <c r="L9204" s="13" t="s">
        <v>14</v>
      </c>
      <c r="M9204" s="7">
        <v>1</v>
      </c>
      <c r="N9204" s="14"/>
    </row>
    <row r="9205" spans="1:14" ht="94.5">
      <c r="A9205" s="6">
        <v>9204</v>
      </c>
      <c r="B9205" s="8" t="s">
        <v>13797</v>
      </c>
      <c r="C9205" s="9" t="s">
        <v>14323</v>
      </c>
      <c r="D9205" s="10" t="s">
        <v>14324</v>
      </c>
      <c r="E9205" s="11" t="s">
        <v>14326</v>
      </c>
      <c r="F9205" s="6">
        <v>479299</v>
      </c>
      <c r="G9205" s="6" t="s">
        <v>9900</v>
      </c>
      <c r="H9205" s="16">
        <v>7699377.5999999996</v>
      </c>
      <c r="I9205" s="12" t="s">
        <v>9077</v>
      </c>
      <c r="J9205" s="12" t="s">
        <v>8498</v>
      </c>
      <c r="K9205" s="15">
        <v>2692536</v>
      </c>
      <c r="L9205" s="13" t="s">
        <v>14</v>
      </c>
      <c r="M9205" s="7">
        <v>1</v>
      </c>
      <c r="N9205" s="14"/>
    </row>
    <row r="9206" spans="1:14" ht="94.5">
      <c r="A9206" s="6">
        <v>9205</v>
      </c>
      <c r="B9206" s="8" t="s">
        <v>13797</v>
      </c>
      <c r="C9206" s="9" t="s">
        <v>14327</v>
      </c>
      <c r="D9206" s="10" t="s">
        <v>14328</v>
      </c>
      <c r="E9206" s="11" t="s">
        <v>14329</v>
      </c>
      <c r="F9206" s="6">
        <v>488174</v>
      </c>
      <c r="G9206" s="6" t="s">
        <v>9900</v>
      </c>
      <c r="H9206" s="16">
        <v>16749381.982000001</v>
      </c>
      <c r="I9206" s="12">
        <v>44348</v>
      </c>
      <c r="J9206" s="12">
        <v>44535</v>
      </c>
      <c r="K9206" s="15">
        <v>4549368</v>
      </c>
      <c r="L9206" s="13" t="s">
        <v>70</v>
      </c>
      <c r="M9206" s="7">
        <v>1</v>
      </c>
      <c r="N9206" s="14"/>
    </row>
    <row r="9207" spans="1:14" ht="94.5">
      <c r="A9207" s="6">
        <v>9206</v>
      </c>
      <c r="B9207" s="8" t="s">
        <v>13797</v>
      </c>
      <c r="C9207" s="9" t="s">
        <v>14330</v>
      </c>
      <c r="D9207" s="10" t="s">
        <v>14328</v>
      </c>
      <c r="E9207" s="11" t="s">
        <v>14329</v>
      </c>
      <c r="F9207" s="6">
        <v>488174</v>
      </c>
      <c r="G9207" s="6" t="s">
        <v>9900</v>
      </c>
      <c r="H9207" s="16">
        <v>16749381.982000001</v>
      </c>
      <c r="I9207" s="12">
        <v>44348</v>
      </c>
      <c r="J9207" s="12">
        <v>44535</v>
      </c>
      <c r="K9207" s="15">
        <v>12200000</v>
      </c>
      <c r="L9207" s="13" t="s">
        <v>70</v>
      </c>
      <c r="M9207" s="7">
        <v>0.4</v>
      </c>
      <c r="N9207" s="14"/>
    </row>
    <row r="9208" spans="1:14" ht="94.5">
      <c r="A9208" s="6">
        <v>9207</v>
      </c>
      <c r="B9208" s="8" t="s">
        <v>13797</v>
      </c>
      <c r="C9208" s="9" t="s">
        <v>14331</v>
      </c>
      <c r="D9208" s="10" t="s">
        <v>14328</v>
      </c>
      <c r="E9208" s="11" t="s">
        <v>14329</v>
      </c>
      <c r="F9208" s="6">
        <v>488174</v>
      </c>
      <c r="G9208" s="6" t="s">
        <v>9900</v>
      </c>
      <c r="H9208" s="16">
        <v>16749381.982000001</v>
      </c>
      <c r="I9208" s="12">
        <v>44348</v>
      </c>
      <c r="J9208" s="12">
        <v>44535</v>
      </c>
      <c r="K9208" s="15">
        <v>12200000</v>
      </c>
      <c r="L9208" s="13" t="s">
        <v>70</v>
      </c>
      <c r="M9208" s="7">
        <v>0.6</v>
      </c>
      <c r="N9208" s="14"/>
    </row>
    <row r="9209" spans="1:14" ht="94.5">
      <c r="A9209" s="6">
        <v>9208</v>
      </c>
      <c r="B9209" s="8" t="s">
        <v>13797</v>
      </c>
      <c r="C9209" s="9" t="s">
        <v>14332</v>
      </c>
      <c r="D9209" s="10" t="s">
        <v>14333</v>
      </c>
      <c r="E9209" s="11" t="s">
        <v>14334</v>
      </c>
      <c r="F9209" s="6">
        <v>488175</v>
      </c>
      <c r="G9209" s="6" t="s">
        <v>9900</v>
      </c>
      <c r="H9209" s="16">
        <v>24744446.688999999</v>
      </c>
      <c r="I9209" s="12">
        <v>44378</v>
      </c>
      <c r="J9209" s="12" t="s">
        <v>14335</v>
      </c>
      <c r="K9209" s="15">
        <v>6900000</v>
      </c>
      <c r="L9209" s="13" t="s">
        <v>70</v>
      </c>
      <c r="M9209" s="7">
        <v>1</v>
      </c>
      <c r="N9209" s="14"/>
    </row>
    <row r="9210" spans="1:14" ht="94.5">
      <c r="A9210" s="6">
        <v>9209</v>
      </c>
      <c r="B9210" s="8" t="s">
        <v>13797</v>
      </c>
      <c r="C9210" s="9" t="s">
        <v>14210</v>
      </c>
      <c r="D9210" s="10" t="s">
        <v>14333</v>
      </c>
      <c r="E9210" s="11" t="s">
        <v>14334</v>
      </c>
      <c r="F9210" s="6">
        <v>488175</v>
      </c>
      <c r="G9210" s="6" t="s">
        <v>9900</v>
      </c>
      <c r="H9210" s="16">
        <v>24744446.688999999</v>
      </c>
      <c r="I9210" s="12">
        <v>44378</v>
      </c>
      <c r="J9210" s="12" t="s">
        <v>14335</v>
      </c>
      <c r="K9210" s="15">
        <v>0</v>
      </c>
      <c r="L9210" s="13" t="s">
        <v>70</v>
      </c>
      <c r="M9210" s="7">
        <v>0.51</v>
      </c>
      <c r="N9210" s="14"/>
    </row>
    <row r="9211" spans="1:14" ht="94.5">
      <c r="A9211" s="6">
        <v>9210</v>
      </c>
      <c r="B9211" s="8" t="s">
        <v>13797</v>
      </c>
      <c r="C9211" s="9" t="s">
        <v>14336</v>
      </c>
      <c r="D9211" s="10" t="s">
        <v>14333</v>
      </c>
      <c r="E9211" s="11" t="s">
        <v>14334</v>
      </c>
      <c r="F9211" s="6">
        <v>488175</v>
      </c>
      <c r="G9211" s="6" t="s">
        <v>9900</v>
      </c>
      <c r="H9211" s="16">
        <v>24744446.688999999</v>
      </c>
      <c r="I9211" s="12">
        <v>44378</v>
      </c>
      <c r="J9211" s="12" t="s">
        <v>14335</v>
      </c>
      <c r="K9211" s="15">
        <v>0</v>
      </c>
      <c r="L9211" s="13" t="s">
        <v>70</v>
      </c>
      <c r="M9211" s="7">
        <v>0.49</v>
      </c>
      <c r="N9211" s="14"/>
    </row>
    <row r="9212" spans="1:14" ht="110.25">
      <c r="A9212" s="6">
        <v>9211</v>
      </c>
      <c r="B9212" s="8" t="s">
        <v>13797</v>
      </c>
      <c r="C9212" s="9" t="s">
        <v>14337</v>
      </c>
      <c r="D9212" s="10" t="s">
        <v>14338</v>
      </c>
      <c r="E9212" s="11" t="s">
        <v>14339</v>
      </c>
      <c r="F9212" s="6">
        <v>534681</v>
      </c>
      <c r="G9212" s="6" t="s">
        <v>9900</v>
      </c>
      <c r="H9212" s="16">
        <v>13835319.300000001</v>
      </c>
      <c r="I9212" s="12">
        <v>44288</v>
      </c>
      <c r="J9212" s="12" t="s">
        <v>8325</v>
      </c>
      <c r="K9212" s="15">
        <v>0</v>
      </c>
      <c r="L9212" s="13" t="s">
        <v>14</v>
      </c>
      <c r="M9212" s="7">
        <v>1</v>
      </c>
      <c r="N9212" s="14"/>
    </row>
    <row r="9213" spans="1:14" ht="173.25">
      <c r="A9213" s="6">
        <v>9212</v>
      </c>
      <c r="B9213" s="8" t="s">
        <v>13797</v>
      </c>
      <c r="C9213" s="9" t="s">
        <v>14340</v>
      </c>
      <c r="D9213" s="10" t="s">
        <v>14341</v>
      </c>
      <c r="E9213" s="11" t="s">
        <v>14342</v>
      </c>
      <c r="F9213" s="6">
        <v>532329</v>
      </c>
      <c r="G9213" s="6" t="s">
        <v>9900</v>
      </c>
      <c r="H9213" s="16" t="s">
        <v>14343</v>
      </c>
      <c r="I9213" s="12">
        <v>44411</v>
      </c>
      <c r="J9213" s="12" t="s">
        <v>14344</v>
      </c>
      <c r="K9213" s="15">
        <v>0</v>
      </c>
      <c r="L9213" s="13" t="s">
        <v>14</v>
      </c>
      <c r="M9213" s="7">
        <v>1</v>
      </c>
      <c r="N9213" s="14"/>
    </row>
    <row r="9214" spans="1:14" ht="63">
      <c r="A9214" s="6">
        <v>9213</v>
      </c>
      <c r="B9214" s="8" t="s">
        <v>13797</v>
      </c>
      <c r="C9214" s="9" t="s">
        <v>14345</v>
      </c>
      <c r="D9214" s="10" t="s">
        <v>14346</v>
      </c>
      <c r="E9214" s="11" t="s">
        <v>14347</v>
      </c>
      <c r="F9214" s="6">
        <v>532328</v>
      </c>
      <c r="G9214" s="6" t="s">
        <v>9900</v>
      </c>
      <c r="H9214" s="16">
        <v>25306802.16</v>
      </c>
      <c r="I9214" s="12">
        <v>44411</v>
      </c>
      <c r="J9214" s="12" t="s">
        <v>4026</v>
      </c>
      <c r="K9214" s="15">
        <v>0</v>
      </c>
      <c r="L9214" s="13" t="s">
        <v>14</v>
      </c>
      <c r="M9214" s="7">
        <v>1</v>
      </c>
      <c r="N9214" s="14"/>
    </row>
    <row r="9215" spans="1:14" ht="157.5">
      <c r="A9215" s="6">
        <v>9214</v>
      </c>
      <c r="B9215" s="8" t="s">
        <v>13797</v>
      </c>
      <c r="C9215" s="9" t="s">
        <v>14348</v>
      </c>
      <c r="D9215" s="10" t="s">
        <v>14349</v>
      </c>
      <c r="E9215" s="11" t="s">
        <v>14350</v>
      </c>
      <c r="F9215" s="6">
        <v>532330</v>
      </c>
      <c r="G9215" s="6" t="s">
        <v>9900</v>
      </c>
      <c r="H9215" s="16">
        <v>10415251.85</v>
      </c>
      <c r="I9215" s="12" t="s">
        <v>9084</v>
      </c>
      <c r="J9215" s="12" t="s">
        <v>8277</v>
      </c>
      <c r="K9215" s="15">
        <v>5400000</v>
      </c>
      <c r="L9215" s="13" t="s">
        <v>14</v>
      </c>
      <c r="M9215" s="7">
        <v>1</v>
      </c>
      <c r="N9215" s="14"/>
    </row>
    <row r="9216" spans="1:14" ht="78.75">
      <c r="A9216" s="6">
        <v>9215</v>
      </c>
      <c r="B9216" s="8" t="s">
        <v>13797</v>
      </c>
      <c r="C9216" s="9" t="s">
        <v>14351</v>
      </c>
      <c r="D9216" s="10" t="s">
        <v>14352</v>
      </c>
      <c r="E9216" s="11" t="s">
        <v>14353</v>
      </c>
      <c r="F9216" s="6">
        <v>485602</v>
      </c>
      <c r="G9216" s="6" t="s">
        <v>7483</v>
      </c>
      <c r="H9216" s="16">
        <v>10366304.050000001</v>
      </c>
      <c r="I9216" s="12">
        <v>43842</v>
      </c>
      <c r="J9216" s="12">
        <v>44383</v>
      </c>
      <c r="K9216" s="15">
        <v>0</v>
      </c>
      <c r="L9216" s="13" t="s">
        <v>14</v>
      </c>
      <c r="M9216" s="7">
        <v>1</v>
      </c>
      <c r="N9216" s="14"/>
    </row>
    <row r="9217" spans="1:14" ht="78.75">
      <c r="A9217" s="6">
        <v>9216</v>
      </c>
      <c r="B9217" s="8" t="s">
        <v>13797</v>
      </c>
      <c r="C9217" s="9" t="s">
        <v>14354</v>
      </c>
      <c r="D9217" s="10" t="s">
        <v>14355</v>
      </c>
      <c r="E9217" s="11" t="s">
        <v>14356</v>
      </c>
      <c r="F9217" s="6">
        <v>485606</v>
      </c>
      <c r="G9217" s="6" t="s">
        <v>7483</v>
      </c>
      <c r="H9217" s="16">
        <v>3698757.55</v>
      </c>
      <c r="I9217" s="12">
        <v>43842</v>
      </c>
      <c r="J9217" s="12">
        <v>44383</v>
      </c>
      <c r="K9217" s="15">
        <v>2300000</v>
      </c>
      <c r="L9217" s="13" t="s">
        <v>14</v>
      </c>
      <c r="M9217" s="7">
        <v>1</v>
      </c>
      <c r="N9217" s="14"/>
    </row>
    <row r="9218" spans="1:14" ht="126">
      <c r="A9218" s="6">
        <v>9217</v>
      </c>
      <c r="B9218" s="8" t="s">
        <v>13797</v>
      </c>
      <c r="C9218" s="9" t="s">
        <v>14354</v>
      </c>
      <c r="D9218" s="10" t="s">
        <v>14355</v>
      </c>
      <c r="E9218" s="11" t="s">
        <v>14357</v>
      </c>
      <c r="F9218" s="6">
        <v>485602</v>
      </c>
      <c r="G9218" s="6" t="s">
        <v>7483</v>
      </c>
      <c r="H9218" s="16">
        <v>3726464.3</v>
      </c>
      <c r="I9218" s="12">
        <v>43842</v>
      </c>
      <c r="J9218" s="12">
        <v>44383</v>
      </c>
      <c r="K9218" s="15">
        <v>0</v>
      </c>
      <c r="L9218" s="13" t="s">
        <v>14</v>
      </c>
      <c r="M9218" s="7">
        <v>1</v>
      </c>
      <c r="N9218" s="14"/>
    </row>
    <row r="9219" spans="1:14" ht="94.5">
      <c r="A9219" s="6">
        <v>9218</v>
      </c>
      <c r="B9219" s="8" t="s">
        <v>13797</v>
      </c>
      <c r="C9219" s="9" t="s">
        <v>14358</v>
      </c>
      <c r="D9219" s="10" t="s">
        <v>14359</v>
      </c>
      <c r="E9219" s="11" t="s">
        <v>14360</v>
      </c>
      <c r="F9219" s="6">
        <v>463160</v>
      </c>
      <c r="G9219" s="6" t="s">
        <v>7483</v>
      </c>
      <c r="H9219" s="16">
        <v>32920250.43</v>
      </c>
      <c r="I9219" s="12" t="s">
        <v>8276</v>
      </c>
      <c r="J9219" s="12" t="s">
        <v>14361</v>
      </c>
      <c r="K9219" s="15">
        <v>0</v>
      </c>
      <c r="L9219" s="13" t="s">
        <v>70</v>
      </c>
      <c r="M9219" s="7">
        <v>1</v>
      </c>
      <c r="N9219" s="14"/>
    </row>
    <row r="9220" spans="1:14" ht="94.5">
      <c r="A9220" s="6">
        <v>9219</v>
      </c>
      <c r="B9220" s="8" t="s">
        <v>13797</v>
      </c>
      <c r="C9220" s="9" t="s">
        <v>14230</v>
      </c>
      <c r="D9220" s="10" t="s">
        <v>14362</v>
      </c>
      <c r="E9220" s="11" t="s">
        <v>14360</v>
      </c>
      <c r="F9220" s="6">
        <v>463160</v>
      </c>
      <c r="G9220" s="6" t="s">
        <v>7483</v>
      </c>
      <c r="H9220" s="16">
        <v>32920250.43</v>
      </c>
      <c r="I9220" s="12" t="s">
        <v>8276</v>
      </c>
      <c r="J9220" s="12" t="s">
        <v>14361</v>
      </c>
      <c r="K9220" s="15">
        <v>0</v>
      </c>
      <c r="L9220" s="13" t="s">
        <v>70</v>
      </c>
      <c r="M9220" s="7">
        <v>0.25</v>
      </c>
      <c r="N9220" s="14"/>
    </row>
    <row r="9221" spans="1:14" ht="94.5">
      <c r="A9221" s="6">
        <v>9220</v>
      </c>
      <c r="B9221" s="8" t="s">
        <v>13797</v>
      </c>
      <c r="C9221" s="9" t="s">
        <v>14231</v>
      </c>
      <c r="D9221" s="10" t="s">
        <v>13856</v>
      </c>
      <c r="E9221" s="11" t="s">
        <v>14360</v>
      </c>
      <c r="F9221" s="6">
        <v>463160</v>
      </c>
      <c r="G9221" s="6" t="s">
        <v>7483</v>
      </c>
      <c r="H9221" s="16">
        <v>32920250.43</v>
      </c>
      <c r="I9221" s="12" t="s">
        <v>8276</v>
      </c>
      <c r="J9221" s="12" t="s">
        <v>14361</v>
      </c>
      <c r="K9221" s="15">
        <v>0</v>
      </c>
      <c r="L9221" s="13" t="s">
        <v>70</v>
      </c>
      <c r="M9221" s="7">
        <v>0.75</v>
      </c>
      <c r="N9221" s="14"/>
    </row>
    <row r="9222" spans="1:14" ht="94.5">
      <c r="A9222" s="6">
        <v>9221</v>
      </c>
      <c r="B9222" s="8" t="s">
        <v>13797</v>
      </c>
      <c r="C9222" s="9" t="s">
        <v>14363</v>
      </c>
      <c r="D9222" s="10" t="s">
        <v>5169</v>
      </c>
      <c r="E9222" s="11" t="s">
        <v>14364</v>
      </c>
      <c r="F9222" s="6">
        <v>478971</v>
      </c>
      <c r="G9222" s="6" t="s">
        <v>7483</v>
      </c>
      <c r="H9222" s="16">
        <v>59488093.178000003</v>
      </c>
      <c r="I9222" s="12">
        <v>43994</v>
      </c>
      <c r="J9222" s="12">
        <v>44901</v>
      </c>
      <c r="K9222" s="15">
        <v>0</v>
      </c>
      <c r="L9222" s="13" t="s">
        <v>14</v>
      </c>
      <c r="M9222" s="7">
        <v>1</v>
      </c>
      <c r="N9222" s="14"/>
    </row>
    <row r="9223" spans="1:14" ht="78.75">
      <c r="A9223" s="6">
        <v>9222</v>
      </c>
      <c r="B9223" s="8" t="s">
        <v>13797</v>
      </c>
      <c r="C9223" s="9" t="s">
        <v>14365</v>
      </c>
      <c r="D9223" s="10" t="s">
        <v>14366</v>
      </c>
      <c r="E9223" s="11" t="s">
        <v>14367</v>
      </c>
      <c r="F9223" s="6">
        <v>485601</v>
      </c>
      <c r="G9223" s="6" t="s">
        <v>7483</v>
      </c>
      <c r="H9223" s="16">
        <v>8416458.5</v>
      </c>
      <c r="I9223" s="12" t="s">
        <v>9814</v>
      </c>
      <c r="J9223" s="12" t="s">
        <v>5176</v>
      </c>
      <c r="K9223" s="15">
        <v>0</v>
      </c>
      <c r="L9223" s="13" t="s">
        <v>14</v>
      </c>
      <c r="M9223" s="7">
        <v>1</v>
      </c>
      <c r="N9223" s="14"/>
    </row>
    <row r="9224" spans="1:14" ht="78.75">
      <c r="A9224" s="6">
        <v>9223</v>
      </c>
      <c r="B9224" s="8" t="s">
        <v>13797</v>
      </c>
      <c r="C9224" s="9" t="s">
        <v>14294</v>
      </c>
      <c r="D9224" s="10" t="s">
        <v>14295</v>
      </c>
      <c r="E9224" s="11" t="s">
        <v>14368</v>
      </c>
      <c r="F9224" s="6">
        <v>460828</v>
      </c>
      <c r="G9224" s="6" t="s">
        <v>7483</v>
      </c>
      <c r="H9224" s="16">
        <v>18401713.738000002</v>
      </c>
      <c r="I9224" s="12" t="s">
        <v>704</v>
      </c>
      <c r="J9224" s="12">
        <v>44387</v>
      </c>
      <c r="K9224" s="15">
        <v>0</v>
      </c>
      <c r="L9224" s="13" t="s">
        <v>14</v>
      </c>
      <c r="M9224" s="7">
        <v>1</v>
      </c>
      <c r="N9224" s="14"/>
    </row>
    <row r="9225" spans="1:14" ht="78.75">
      <c r="A9225" s="6">
        <v>9224</v>
      </c>
      <c r="B9225" s="8" t="s">
        <v>13797</v>
      </c>
      <c r="C9225" s="9" t="s">
        <v>14369</v>
      </c>
      <c r="D9225" s="10" t="s">
        <v>13925</v>
      </c>
      <c r="E9225" s="11" t="s">
        <v>14370</v>
      </c>
      <c r="F9225" s="6">
        <v>485604</v>
      </c>
      <c r="G9225" s="6" t="s">
        <v>7483</v>
      </c>
      <c r="H9225" s="16">
        <v>4662103.1500000004</v>
      </c>
      <c r="I9225" s="12" t="s">
        <v>8850</v>
      </c>
      <c r="J9225" s="12" t="s">
        <v>11102</v>
      </c>
      <c r="K9225" s="15">
        <v>3000000</v>
      </c>
      <c r="L9225" s="13" t="s">
        <v>14</v>
      </c>
      <c r="M9225" s="7">
        <v>1</v>
      </c>
      <c r="N9225" s="14"/>
    </row>
    <row r="9226" spans="1:14" ht="63">
      <c r="A9226" s="6">
        <v>9225</v>
      </c>
      <c r="B9226" s="8" t="s">
        <v>13797</v>
      </c>
      <c r="C9226" s="9" t="s">
        <v>14371</v>
      </c>
      <c r="D9226" s="10" t="s">
        <v>14372</v>
      </c>
      <c r="E9226" s="11" t="s">
        <v>14373</v>
      </c>
      <c r="F9226" s="6">
        <v>485600</v>
      </c>
      <c r="G9226" s="6" t="s">
        <v>7483</v>
      </c>
      <c r="H9226" s="16">
        <v>13409820</v>
      </c>
      <c r="I9226" s="12" t="s">
        <v>12575</v>
      </c>
      <c r="J9226" s="12" t="s">
        <v>8678</v>
      </c>
      <c r="K9226" s="15">
        <v>9400000</v>
      </c>
      <c r="L9226" s="13" t="s">
        <v>14</v>
      </c>
      <c r="M9226" s="7">
        <v>1</v>
      </c>
      <c r="N9226" s="14"/>
    </row>
    <row r="9227" spans="1:14" ht="78.75">
      <c r="A9227" s="6">
        <v>9226</v>
      </c>
      <c r="B9227" s="8" t="s">
        <v>13797</v>
      </c>
      <c r="C9227" s="9" t="s">
        <v>14345</v>
      </c>
      <c r="D9227" s="10" t="s">
        <v>14346</v>
      </c>
      <c r="E9227" s="11" t="s">
        <v>14374</v>
      </c>
      <c r="F9227" s="6">
        <v>460827</v>
      </c>
      <c r="G9227" s="6" t="s">
        <v>7483</v>
      </c>
      <c r="H9227" s="16">
        <v>37733270.012999997</v>
      </c>
      <c r="I9227" s="12" t="s">
        <v>9814</v>
      </c>
      <c r="J9227" s="12" t="s">
        <v>8460</v>
      </c>
      <c r="K9227" s="15">
        <v>0</v>
      </c>
      <c r="L9227" s="13" t="s">
        <v>14</v>
      </c>
      <c r="M9227" s="7">
        <v>1</v>
      </c>
      <c r="N9227" s="14"/>
    </row>
    <row r="9228" spans="1:14" ht="63">
      <c r="A9228" s="6">
        <v>9227</v>
      </c>
      <c r="B9228" s="8" t="s">
        <v>13797</v>
      </c>
      <c r="C9228" s="9" t="s">
        <v>14375</v>
      </c>
      <c r="D9228" s="10" t="s">
        <v>14376</v>
      </c>
      <c r="E9228" s="11" t="s">
        <v>14377</v>
      </c>
      <c r="F9228" s="6">
        <v>485605</v>
      </c>
      <c r="G9228" s="6" t="s">
        <v>7483</v>
      </c>
      <c r="H9228" s="16">
        <v>4298322.5</v>
      </c>
      <c r="I9228" s="12" t="s">
        <v>4075</v>
      </c>
      <c r="J9228" s="12">
        <v>44353</v>
      </c>
      <c r="K9228" s="15">
        <v>0</v>
      </c>
      <c r="L9228" s="13" t="s">
        <v>14</v>
      </c>
      <c r="M9228" s="7">
        <v>1</v>
      </c>
      <c r="N9228" s="14"/>
    </row>
    <row r="9229" spans="1:14" ht="94.5">
      <c r="A9229" s="6">
        <v>9228</v>
      </c>
      <c r="B9229" s="8" t="s">
        <v>13797</v>
      </c>
      <c r="C9229" s="9" t="s">
        <v>14378</v>
      </c>
      <c r="D9229" s="10" t="s">
        <v>14379</v>
      </c>
      <c r="E9229" s="11" t="s">
        <v>14380</v>
      </c>
      <c r="F9229" s="6">
        <v>415861</v>
      </c>
      <c r="G9229" s="6" t="s">
        <v>7483</v>
      </c>
      <c r="H9229" s="16">
        <v>33702351.865999997</v>
      </c>
      <c r="I9229" s="12" t="s">
        <v>8107</v>
      </c>
      <c r="J9229" s="12">
        <v>44451</v>
      </c>
      <c r="K9229" s="15">
        <v>0</v>
      </c>
      <c r="L9229" s="13" t="s">
        <v>70</v>
      </c>
      <c r="M9229" s="7">
        <v>1</v>
      </c>
      <c r="N9229" s="14"/>
    </row>
    <row r="9230" spans="1:14" ht="78.75">
      <c r="A9230" s="6">
        <v>9229</v>
      </c>
      <c r="B9230" s="8" t="s">
        <v>13797</v>
      </c>
      <c r="C9230" s="9" t="s">
        <v>14381</v>
      </c>
      <c r="D9230" s="10" t="s">
        <v>14382</v>
      </c>
      <c r="E9230" s="11" t="s">
        <v>14380</v>
      </c>
      <c r="F9230" s="6">
        <v>415861</v>
      </c>
      <c r="G9230" s="6" t="s">
        <v>7483</v>
      </c>
      <c r="H9230" s="16">
        <v>33702351.865999997</v>
      </c>
      <c r="I9230" s="12" t="s">
        <v>8107</v>
      </c>
      <c r="J9230" s="12">
        <v>44451</v>
      </c>
      <c r="K9230" s="15">
        <v>0</v>
      </c>
      <c r="L9230" s="13" t="s">
        <v>70</v>
      </c>
      <c r="M9230" s="7">
        <v>0.51</v>
      </c>
      <c r="N9230" s="14"/>
    </row>
    <row r="9231" spans="1:14" ht="78.75">
      <c r="A9231" s="6">
        <v>9230</v>
      </c>
      <c r="B9231" s="8" t="s">
        <v>13797</v>
      </c>
      <c r="C9231" s="9" t="s">
        <v>14383</v>
      </c>
      <c r="D9231" s="10" t="s">
        <v>14384</v>
      </c>
      <c r="E9231" s="11" t="s">
        <v>14380</v>
      </c>
      <c r="F9231" s="6">
        <v>415861</v>
      </c>
      <c r="G9231" s="6" t="s">
        <v>7483</v>
      </c>
      <c r="H9231" s="16">
        <v>33702351.865999997</v>
      </c>
      <c r="I9231" s="12" t="s">
        <v>8107</v>
      </c>
      <c r="J9231" s="12">
        <v>44451</v>
      </c>
      <c r="K9231" s="15">
        <v>0</v>
      </c>
      <c r="L9231" s="13" t="s">
        <v>70</v>
      </c>
      <c r="M9231" s="7">
        <v>0.49</v>
      </c>
      <c r="N9231" s="14"/>
    </row>
    <row r="9232" spans="1:14" ht="78.75">
      <c r="A9232" s="6">
        <v>9231</v>
      </c>
      <c r="B9232" s="8" t="s">
        <v>13797</v>
      </c>
      <c r="C9232" s="9" t="s">
        <v>14385</v>
      </c>
      <c r="D9232" s="10" t="s">
        <v>7175</v>
      </c>
      <c r="E9232" s="11" t="s">
        <v>14386</v>
      </c>
      <c r="F9232" s="6">
        <v>415860</v>
      </c>
      <c r="G9232" s="6" t="s">
        <v>7483</v>
      </c>
      <c r="H9232" s="16">
        <v>34650378.423</v>
      </c>
      <c r="I9232" s="12">
        <v>43958</v>
      </c>
      <c r="J9232" s="12" t="s">
        <v>5136</v>
      </c>
      <c r="K9232" s="15">
        <v>4000000</v>
      </c>
      <c r="L9232" s="13" t="s">
        <v>14</v>
      </c>
      <c r="M9232" s="7">
        <v>1</v>
      </c>
      <c r="N9232" s="14"/>
    </row>
    <row r="9233" spans="1:14" ht="78.75">
      <c r="A9233" s="6">
        <v>9232</v>
      </c>
      <c r="B9233" s="8" t="s">
        <v>13797</v>
      </c>
      <c r="C9233" s="9" t="s">
        <v>14216</v>
      </c>
      <c r="D9233" s="10" t="s">
        <v>5448</v>
      </c>
      <c r="E9233" s="11" t="s">
        <v>14387</v>
      </c>
      <c r="F9233" s="6">
        <v>338868</v>
      </c>
      <c r="G9233" s="6" t="s">
        <v>7483</v>
      </c>
      <c r="H9233" s="16">
        <v>60424780.408</v>
      </c>
      <c r="I9233" s="12">
        <v>43477</v>
      </c>
      <c r="J9233" s="12" t="s">
        <v>9754</v>
      </c>
      <c r="K9233" s="15">
        <v>22062064</v>
      </c>
      <c r="L9233" s="13" t="s">
        <v>14</v>
      </c>
      <c r="M9233" s="7">
        <v>1</v>
      </c>
      <c r="N9233" s="14"/>
    </row>
    <row r="9234" spans="1:14" ht="236.25">
      <c r="A9234" s="6">
        <v>9233</v>
      </c>
      <c r="B9234" s="8" t="s">
        <v>13797</v>
      </c>
      <c r="C9234" s="9" t="s">
        <v>14388</v>
      </c>
      <c r="D9234" s="10" t="s">
        <v>14389</v>
      </c>
      <c r="E9234" s="11" t="s">
        <v>14390</v>
      </c>
      <c r="F9234" s="6">
        <v>263001</v>
      </c>
      <c r="G9234" s="6" t="s">
        <v>7483</v>
      </c>
      <c r="H9234" s="16">
        <v>4688672.6339999996</v>
      </c>
      <c r="I9234" s="12" t="s">
        <v>10104</v>
      </c>
      <c r="J9234" s="12" t="s">
        <v>12601</v>
      </c>
      <c r="K9234" s="15">
        <v>0</v>
      </c>
      <c r="L9234" s="13" t="s">
        <v>14</v>
      </c>
      <c r="M9234" s="7">
        <v>1</v>
      </c>
      <c r="N9234" s="14"/>
    </row>
    <row r="9235" spans="1:14" ht="141.75">
      <c r="A9235" s="6">
        <v>9234</v>
      </c>
      <c r="B9235" s="8" t="s">
        <v>13797</v>
      </c>
      <c r="C9235" s="9" t="s">
        <v>14391</v>
      </c>
      <c r="D9235" s="10" t="s">
        <v>14392</v>
      </c>
      <c r="E9235" s="11" t="s">
        <v>14393</v>
      </c>
      <c r="F9235" s="6">
        <v>243117</v>
      </c>
      <c r="G9235" s="6" t="s">
        <v>7483</v>
      </c>
      <c r="H9235" s="16">
        <v>38069022.354000002</v>
      </c>
      <c r="I9235" s="12">
        <v>43649</v>
      </c>
      <c r="J9235" s="12" t="s">
        <v>14284</v>
      </c>
      <c r="K9235" s="15">
        <v>33100000</v>
      </c>
      <c r="L9235" s="13" t="s">
        <v>14</v>
      </c>
      <c r="M9235" s="7">
        <v>1</v>
      </c>
      <c r="N9235" s="14"/>
    </row>
    <row r="9236" spans="1:14" ht="78.75">
      <c r="A9236" s="6">
        <v>9235</v>
      </c>
      <c r="B9236" s="8" t="s">
        <v>13797</v>
      </c>
      <c r="C9236" s="9" t="s">
        <v>14394</v>
      </c>
      <c r="D9236" s="10" t="s">
        <v>14384</v>
      </c>
      <c r="E9236" s="11" t="s">
        <v>14395</v>
      </c>
      <c r="F9236" s="6">
        <v>441520</v>
      </c>
      <c r="G9236" s="6" t="s">
        <v>7483</v>
      </c>
      <c r="H9236" s="16">
        <v>40853515.292000003</v>
      </c>
      <c r="I9236" s="12">
        <v>44145</v>
      </c>
      <c r="J9236" s="12">
        <v>44564</v>
      </c>
      <c r="K9236" s="15">
        <v>0</v>
      </c>
      <c r="L9236" s="13" t="s">
        <v>70</v>
      </c>
      <c r="M9236" s="7">
        <v>1</v>
      </c>
      <c r="N9236" s="14"/>
    </row>
    <row r="9237" spans="1:14" ht="78.75">
      <c r="A9237" s="6">
        <v>9236</v>
      </c>
      <c r="B9237" s="8" t="s">
        <v>13797</v>
      </c>
      <c r="C9237" s="9" t="s">
        <v>14383</v>
      </c>
      <c r="D9237" s="10" t="s">
        <v>14396</v>
      </c>
      <c r="E9237" s="11" t="s">
        <v>14395</v>
      </c>
      <c r="F9237" s="6">
        <v>441520</v>
      </c>
      <c r="G9237" s="6" t="s">
        <v>7483</v>
      </c>
      <c r="H9237" s="16">
        <v>40853515.292000003</v>
      </c>
      <c r="I9237" s="12">
        <v>44145</v>
      </c>
      <c r="J9237" s="12">
        <v>44564</v>
      </c>
      <c r="K9237" s="15">
        <v>20000000</v>
      </c>
      <c r="L9237" s="13" t="s">
        <v>70</v>
      </c>
      <c r="M9237" s="7">
        <v>0.51</v>
      </c>
      <c r="N9237" s="14"/>
    </row>
    <row r="9238" spans="1:14" ht="78.75">
      <c r="A9238" s="6">
        <v>9237</v>
      </c>
      <c r="B9238" s="8" t="s">
        <v>13797</v>
      </c>
      <c r="C9238" s="9" t="s">
        <v>14397</v>
      </c>
      <c r="D9238" s="10" t="s">
        <v>14398</v>
      </c>
      <c r="E9238" s="11" t="s">
        <v>14395</v>
      </c>
      <c r="F9238" s="6">
        <v>441520</v>
      </c>
      <c r="G9238" s="6" t="s">
        <v>7483</v>
      </c>
      <c r="H9238" s="16">
        <v>40853515.292000003</v>
      </c>
      <c r="I9238" s="12">
        <v>44145</v>
      </c>
      <c r="J9238" s="12">
        <v>44564</v>
      </c>
      <c r="K9238" s="15">
        <v>0</v>
      </c>
      <c r="L9238" s="13" t="s">
        <v>70</v>
      </c>
      <c r="M9238" s="7">
        <v>0.49</v>
      </c>
      <c r="N9238" s="14"/>
    </row>
    <row r="9239" spans="1:14" ht="126">
      <c r="A9239" s="6">
        <v>9238</v>
      </c>
      <c r="B9239" s="8" t="s">
        <v>13797</v>
      </c>
      <c r="C9239" s="9" t="s">
        <v>14391</v>
      </c>
      <c r="D9239" s="10" t="s">
        <v>14392</v>
      </c>
      <c r="E9239" s="11" t="s">
        <v>14399</v>
      </c>
      <c r="F9239" s="6">
        <v>335086</v>
      </c>
      <c r="G9239" s="6" t="s">
        <v>7483</v>
      </c>
      <c r="H9239" s="16">
        <v>29106269.596999999</v>
      </c>
      <c r="I9239" s="12">
        <v>44076</v>
      </c>
      <c r="J9239" s="12" t="s">
        <v>672</v>
      </c>
      <c r="K9239" s="15">
        <v>0</v>
      </c>
      <c r="L9239" s="13" t="s">
        <v>14</v>
      </c>
      <c r="M9239" s="7">
        <v>1</v>
      </c>
      <c r="N9239" s="14"/>
    </row>
    <row r="9240" spans="1:14" ht="110.25">
      <c r="A9240" s="6">
        <v>9239</v>
      </c>
      <c r="B9240" s="8" t="s">
        <v>13797</v>
      </c>
      <c r="C9240" s="9" t="s">
        <v>14223</v>
      </c>
      <c r="D9240" s="10" t="s">
        <v>7303</v>
      </c>
      <c r="E9240" s="11" t="s">
        <v>14400</v>
      </c>
      <c r="F9240" s="6">
        <v>441633</v>
      </c>
      <c r="G9240" s="6" t="s">
        <v>7483</v>
      </c>
      <c r="H9240" s="16">
        <v>29606409.771000002</v>
      </c>
      <c r="I9240" s="12" t="s">
        <v>9902</v>
      </c>
      <c r="J9240" s="12" t="s">
        <v>8114</v>
      </c>
      <c r="K9240" s="15">
        <v>0</v>
      </c>
      <c r="L9240" s="13" t="s">
        <v>14</v>
      </c>
      <c r="M9240" s="7">
        <v>1</v>
      </c>
      <c r="N9240" s="14"/>
    </row>
    <row r="9241" spans="1:14" ht="78.75">
      <c r="A9241" s="6">
        <v>9240</v>
      </c>
      <c r="B9241" s="8" t="s">
        <v>13797</v>
      </c>
      <c r="C9241" s="9" t="s">
        <v>14401</v>
      </c>
      <c r="D9241" s="10" t="s">
        <v>13931</v>
      </c>
      <c r="E9241" s="11" t="s">
        <v>14402</v>
      </c>
      <c r="F9241" s="6">
        <v>411348</v>
      </c>
      <c r="G9241" s="6" t="s">
        <v>7483</v>
      </c>
      <c r="H9241" s="16">
        <v>10759138.550000001</v>
      </c>
      <c r="I9241" s="12" t="s">
        <v>8507</v>
      </c>
      <c r="J9241" s="12" t="s">
        <v>9645</v>
      </c>
      <c r="K9241" s="15">
        <v>3000000</v>
      </c>
      <c r="L9241" s="13" t="s">
        <v>14</v>
      </c>
      <c r="M9241" s="7">
        <v>1</v>
      </c>
      <c r="N9241" s="14"/>
    </row>
    <row r="9242" spans="1:14" ht="94.5">
      <c r="A9242" s="6">
        <v>9241</v>
      </c>
      <c r="B9242" s="8" t="s">
        <v>13797</v>
      </c>
      <c r="C9242" s="9" t="s">
        <v>14403</v>
      </c>
      <c r="D9242" s="10" t="s">
        <v>14404</v>
      </c>
      <c r="E9242" s="11" t="s">
        <v>14405</v>
      </c>
      <c r="F9242" s="6">
        <v>463144</v>
      </c>
      <c r="G9242" s="6" t="s">
        <v>7483</v>
      </c>
      <c r="H9242" s="16">
        <v>10381403.35</v>
      </c>
      <c r="I9242" s="12" t="s">
        <v>14406</v>
      </c>
      <c r="J9242" s="12" t="s">
        <v>8325</v>
      </c>
      <c r="K9242" s="15">
        <v>10372671</v>
      </c>
      <c r="L9242" s="13" t="s">
        <v>14</v>
      </c>
      <c r="M9242" s="7">
        <v>1</v>
      </c>
      <c r="N9242" s="14"/>
    </row>
    <row r="9243" spans="1:14" ht="78.75">
      <c r="A9243" s="6">
        <v>9242</v>
      </c>
      <c r="B9243" s="8" t="s">
        <v>13797</v>
      </c>
      <c r="C9243" s="9" t="s">
        <v>14407</v>
      </c>
      <c r="D9243" s="10" t="s">
        <v>14408</v>
      </c>
      <c r="E9243" s="11" t="s">
        <v>14409</v>
      </c>
      <c r="F9243" s="6">
        <v>412290</v>
      </c>
      <c r="G9243" s="6" t="s">
        <v>7483</v>
      </c>
      <c r="H9243" s="16">
        <v>27464453.449999999</v>
      </c>
      <c r="I9243" s="12" t="s">
        <v>10252</v>
      </c>
      <c r="J9243" s="12" t="s">
        <v>14410</v>
      </c>
      <c r="K9243" s="15">
        <v>0</v>
      </c>
      <c r="L9243" s="13" t="s">
        <v>14</v>
      </c>
      <c r="M9243" s="7">
        <v>1</v>
      </c>
      <c r="N9243" s="14"/>
    </row>
    <row r="9244" spans="1:14" ht="78.75">
      <c r="A9244" s="6">
        <v>9243</v>
      </c>
      <c r="B9244" s="8" t="s">
        <v>13797</v>
      </c>
      <c r="C9244" s="9" t="s">
        <v>14411</v>
      </c>
      <c r="D9244" s="10" t="s">
        <v>14412</v>
      </c>
      <c r="E9244" s="11" t="s">
        <v>14413</v>
      </c>
      <c r="F9244" s="6">
        <v>460639</v>
      </c>
      <c r="G9244" s="6" t="s">
        <v>7483</v>
      </c>
      <c r="H9244" s="16">
        <v>1826108.05</v>
      </c>
      <c r="I9244" s="12" t="s">
        <v>8786</v>
      </c>
      <c r="J9244" s="12" t="s">
        <v>700</v>
      </c>
      <c r="K9244" s="15">
        <v>0</v>
      </c>
      <c r="L9244" s="13" t="s">
        <v>14</v>
      </c>
      <c r="M9244" s="7">
        <v>1</v>
      </c>
      <c r="N9244" s="14"/>
    </row>
    <row r="9245" spans="1:14" ht="110.25">
      <c r="A9245" s="6">
        <v>9244</v>
      </c>
      <c r="B9245" s="8" t="s">
        <v>13797</v>
      </c>
      <c r="C9245" s="9" t="s">
        <v>14414</v>
      </c>
      <c r="D9245" s="10" t="s">
        <v>14415</v>
      </c>
      <c r="E9245" s="11" t="s">
        <v>14416</v>
      </c>
      <c r="F9245" s="6">
        <v>463140</v>
      </c>
      <c r="G9245" s="6" t="s">
        <v>7483</v>
      </c>
      <c r="H9245" s="16">
        <v>7483480.5999999996</v>
      </c>
      <c r="I9245" s="12" t="s">
        <v>14417</v>
      </c>
      <c r="J9245" s="12" t="s">
        <v>14418</v>
      </c>
      <c r="K9245" s="15">
        <v>0</v>
      </c>
      <c r="L9245" s="13" t="s">
        <v>14</v>
      </c>
      <c r="M9245" s="7">
        <v>1</v>
      </c>
      <c r="N9245" s="14"/>
    </row>
    <row r="9246" spans="1:14" ht="78.75">
      <c r="A9246" s="6">
        <v>9245</v>
      </c>
      <c r="B9246" s="8" t="s">
        <v>13797</v>
      </c>
      <c r="C9246" s="9" t="s">
        <v>14419</v>
      </c>
      <c r="D9246" s="10" t="s">
        <v>14420</v>
      </c>
      <c r="E9246" s="11" t="s">
        <v>14421</v>
      </c>
      <c r="F9246" s="6">
        <v>441634</v>
      </c>
      <c r="G9246" s="6" t="s">
        <v>7483</v>
      </c>
      <c r="H9246" s="16">
        <v>41779256.909000002</v>
      </c>
      <c r="I9246" s="12" t="s">
        <v>9645</v>
      </c>
      <c r="J9246" s="12">
        <v>44351</v>
      </c>
      <c r="K9246" s="15">
        <v>17820000</v>
      </c>
      <c r="L9246" s="13" t="s">
        <v>14</v>
      </c>
      <c r="M9246" s="7">
        <v>1</v>
      </c>
      <c r="N9246" s="14"/>
    </row>
    <row r="9247" spans="1:14" ht="78.75">
      <c r="A9247" s="6">
        <v>9246</v>
      </c>
      <c r="B9247" s="8" t="s">
        <v>13797</v>
      </c>
      <c r="C9247" s="9" t="s">
        <v>10408</v>
      </c>
      <c r="D9247" s="10" t="s">
        <v>10409</v>
      </c>
      <c r="E9247" s="11" t="s">
        <v>14421</v>
      </c>
      <c r="F9247" s="6">
        <v>441634</v>
      </c>
      <c r="G9247" s="6" t="s">
        <v>7483</v>
      </c>
      <c r="H9247" s="16">
        <v>41779256.909000002</v>
      </c>
      <c r="I9247" s="12" t="s">
        <v>9645</v>
      </c>
      <c r="J9247" s="12">
        <v>44351</v>
      </c>
      <c r="K9247" s="15">
        <v>0</v>
      </c>
      <c r="L9247" s="13" t="s">
        <v>14</v>
      </c>
      <c r="M9247" s="7">
        <v>0.51</v>
      </c>
      <c r="N9247" s="14"/>
    </row>
    <row r="9248" spans="1:14" ht="78.75">
      <c r="A9248" s="6">
        <v>9247</v>
      </c>
      <c r="B9248" s="8" t="s">
        <v>13797</v>
      </c>
      <c r="C9248" s="9" t="s">
        <v>14422</v>
      </c>
      <c r="D9248" s="10" t="s">
        <v>14423</v>
      </c>
      <c r="E9248" s="11" t="s">
        <v>14421</v>
      </c>
      <c r="F9248" s="6">
        <v>441634</v>
      </c>
      <c r="G9248" s="6" t="s">
        <v>7483</v>
      </c>
      <c r="H9248" s="16">
        <v>41779256.909000002</v>
      </c>
      <c r="I9248" s="12" t="s">
        <v>9645</v>
      </c>
      <c r="J9248" s="12">
        <v>44351</v>
      </c>
      <c r="K9248" s="15">
        <v>0</v>
      </c>
      <c r="L9248" s="13" t="s">
        <v>14</v>
      </c>
      <c r="M9248" s="7">
        <v>0.49</v>
      </c>
      <c r="N9248" s="14"/>
    </row>
    <row r="9249" spans="1:14" ht="173.25">
      <c r="A9249" s="6">
        <v>9248</v>
      </c>
      <c r="B9249" s="8" t="s">
        <v>13797</v>
      </c>
      <c r="C9249" s="9" t="s">
        <v>14424</v>
      </c>
      <c r="D9249" s="10" t="s">
        <v>14425</v>
      </c>
      <c r="E9249" s="11" t="s">
        <v>14426</v>
      </c>
      <c r="F9249" s="6">
        <v>297212</v>
      </c>
      <c r="G9249" s="6" t="s">
        <v>7483</v>
      </c>
      <c r="H9249" s="16">
        <v>14601921.77</v>
      </c>
      <c r="I9249" s="12" t="s">
        <v>8798</v>
      </c>
      <c r="J9249" s="12">
        <v>43899</v>
      </c>
      <c r="K9249" s="15">
        <v>4850000</v>
      </c>
      <c r="L9249" s="13" t="s">
        <v>70</v>
      </c>
      <c r="M9249" s="7">
        <v>1</v>
      </c>
      <c r="N9249" s="14"/>
    </row>
    <row r="9250" spans="1:14" ht="173.25">
      <c r="A9250" s="6">
        <v>9249</v>
      </c>
      <c r="B9250" s="8" t="s">
        <v>13797</v>
      </c>
      <c r="C9250" s="9" t="s">
        <v>14137</v>
      </c>
      <c r="D9250" s="10" t="s">
        <v>14346</v>
      </c>
      <c r="E9250" s="11" t="s">
        <v>14426</v>
      </c>
      <c r="F9250" s="6">
        <v>297212</v>
      </c>
      <c r="G9250" s="6" t="s">
        <v>7483</v>
      </c>
      <c r="H9250" s="16">
        <v>14601921.77</v>
      </c>
      <c r="I9250" s="12" t="s">
        <v>8798</v>
      </c>
      <c r="J9250" s="12">
        <v>43899</v>
      </c>
      <c r="K9250" s="15">
        <v>8850000</v>
      </c>
      <c r="L9250" s="13" t="s">
        <v>70</v>
      </c>
      <c r="M9250" s="7">
        <v>0.51</v>
      </c>
      <c r="N9250" s="14"/>
    </row>
    <row r="9251" spans="1:14" ht="173.25">
      <c r="A9251" s="6">
        <v>9250</v>
      </c>
      <c r="B9251" s="8" t="s">
        <v>13797</v>
      </c>
      <c r="C9251" s="9" t="s">
        <v>14427</v>
      </c>
      <c r="D9251" s="10" t="s">
        <v>14428</v>
      </c>
      <c r="E9251" s="11" t="s">
        <v>14426</v>
      </c>
      <c r="F9251" s="6">
        <v>297212</v>
      </c>
      <c r="G9251" s="6" t="s">
        <v>7483</v>
      </c>
      <c r="H9251" s="16">
        <v>14601921.77</v>
      </c>
      <c r="I9251" s="12" t="s">
        <v>8798</v>
      </c>
      <c r="J9251" s="12">
        <v>43899</v>
      </c>
      <c r="K9251" s="15">
        <v>4850000</v>
      </c>
      <c r="L9251" s="13" t="s">
        <v>70</v>
      </c>
      <c r="M9251" s="7">
        <v>0.49</v>
      </c>
      <c r="N9251" s="14"/>
    </row>
    <row r="9252" spans="1:14" ht="94.5">
      <c r="A9252" s="6">
        <v>9251</v>
      </c>
      <c r="B9252" s="8" t="s">
        <v>13797</v>
      </c>
      <c r="C9252" s="9" t="s">
        <v>14429</v>
      </c>
      <c r="D9252" s="10" t="s">
        <v>14430</v>
      </c>
      <c r="E9252" s="11" t="s">
        <v>14431</v>
      </c>
      <c r="F9252" s="6">
        <v>412287</v>
      </c>
      <c r="G9252" s="6" t="s">
        <v>7483</v>
      </c>
      <c r="H9252" s="16">
        <v>12804426.800000001</v>
      </c>
      <c r="I9252" s="12" t="s">
        <v>8502</v>
      </c>
      <c r="J9252" s="12" t="s">
        <v>9949</v>
      </c>
      <c r="K9252" s="15">
        <v>3000000</v>
      </c>
      <c r="L9252" s="13" t="s">
        <v>14</v>
      </c>
      <c r="M9252" s="7">
        <v>1</v>
      </c>
      <c r="N9252" s="14"/>
    </row>
    <row r="9253" spans="1:14" ht="110.25">
      <c r="A9253" s="6">
        <v>9252</v>
      </c>
      <c r="B9253" s="8" t="s">
        <v>13797</v>
      </c>
      <c r="C9253" s="9" t="s">
        <v>14432</v>
      </c>
      <c r="D9253" s="10" t="s">
        <v>14433</v>
      </c>
      <c r="E9253" s="11" t="s">
        <v>14434</v>
      </c>
      <c r="F9253" s="6">
        <v>371033</v>
      </c>
      <c r="G9253" s="6" t="s">
        <v>7483</v>
      </c>
      <c r="H9253" s="16">
        <v>6906741.2999999998</v>
      </c>
      <c r="I9253" s="12" t="s">
        <v>8436</v>
      </c>
      <c r="J9253" s="12" t="s">
        <v>9234</v>
      </c>
      <c r="K9253" s="15">
        <v>0</v>
      </c>
      <c r="L9253" s="13" t="s">
        <v>14</v>
      </c>
      <c r="M9253" s="7">
        <v>1</v>
      </c>
      <c r="N9253" s="14"/>
    </row>
    <row r="9254" spans="1:14" ht="78.75">
      <c r="A9254" s="6">
        <v>9253</v>
      </c>
      <c r="B9254" s="8" t="s">
        <v>13797</v>
      </c>
      <c r="C9254" s="9" t="s">
        <v>14435</v>
      </c>
      <c r="D9254" s="10" t="s">
        <v>14436</v>
      </c>
      <c r="E9254" s="11" t="s">
        <v>14437</v>
      </c>
      <c r="F9254" s="6">
        <v>462742</v>
      </c>
      <c r="G9254" s="6" t="s">
        <v>7483</v>
      </c>
      <c r="H9254" s="16">
        <v>11088760.050000001</v>
      </c>
      <c r="I9254" s="12" t="s">
        <v>9156</v>
      </c>
      <c r="J9254" s="12" t="s">
        <v>13811</v>
      </c>
      <c r="K9254" s="15">
        <v>3597016</v>
      </c>
      <c r="L9254" s="13" t="s">
        <v>14</v>
      </c>
      <c r="M9254" s="7">
        <v>1</v>
      </c>
      <c r="N9254" s="14"/>
    </row>
    <row r="9255" spans="1:14" ht="94.5">
      <c r="A9255" s="6">
        <v>9254</v>
      </c>
      <c r="B9255" s="8" t="s">
        <v>13797</v>
      </c>
      <c r="C9255" s="9" t="s">
        <v>14438</v>
      </c>
      <c r="D9255" s="10" t="s">
        <v>13806</v>
      </c>
      <c r="E9255" s="11" t="s">
        <v>14439</v>
      </c>
      <c r="F9255" s="6">
        <v>447125</v>
      </c>
      <c r="G9255" s="6" t="s">
        <v>7483</v>
      </c>
      <c r="H9255" s="16">
        <v>7873668.9900000002</v>
      </c>
      <c r="I9255" s="12" t="s">
        <v>9753</v>
      </c>
      <c r="J9255" s="12" t="s">
        <v>9036</v>
      </c>
      <c r="K9255" s="15">
        <v>2481425</v>
      </c>
      <c r="L9255" s="13" t="s">
        <v>14</v>
      </c>
      <c r="M9255" s="7">
        <v>1</v>
      </c>
      <c r="N9255" s="14"/>
    </row>
    <row r="9256" spans="1:14" ht="78.75">
      <c r="A9256" s="6">
        <v>9255</v>
      </c>
      <c r="B9256" s="8" t="s">
        <v>13797</v>
      </c>
      <c r="C9256" s="9" t="s">
        <v>13876</v>
      </c>
      <c r="D9256" s="10" t="s">
        <v>13877</v>
      </c>
      <c r="E9256" s="11" t="s">
        <v>14440</v>
      </c>
      <c r="F9256" s="6">
        <v>462741</v>
      </c>
      <c r="G9256" s="6" t="s">
        <v>7483</v>
      </c>
      <c r="H9256" s="16">
        <v>2287526.85</v>
      </c>
      <c r="I9256" s="12">
        <v>44113</v>
      </c>
      <c r="J9256" s="12" t="s">
        <v>10181</v>
      </c>
      <c r="K9256" s="15">
        <v>0</v>
      </c>
      <c r="L9256" s="13" t="s">
        <v>14</v>
      </c>
      <c r="M9256" s="7">
        <v>1</v>
      </c>
      <c r="N9256" s="14"/>
    </row>
    <row r="9257" spans="1:14" ht="78.75">
      <c r="A9257" s="6">
        <v>9256</v>
      </c>
      <c r="B9257" s="8" t="s">
        <v>13797</v>
      </c>
      <c r="C9257" s="9" t="s">
        <v>14285</v>
      </c>
      <c r="D9257" s="10" t="s">
        <v>14286</v>
      </c>
      <c r="E9257" s="11" t="s">
        <v>14441</v>
      </c>
      <c r="F9257" s="6">
        <v>354926</v>
      </c>
      <c r="G9257" s="6" t="s">
        <v>7483</v>
      </c>
      <c r="H9257" s="16">
        <v>8054238.7000000002</v>
      </c>
      <c r="I9257" s="12">
        <v>43720</v>
      </c>
      <c r="J9257" s="12" t="s">
        <v>8938</v>
      </c>
      <c r="K9257" s="15">
        <v>2100000</v>
      </c>
      <c r="L9257" s="13" t="s">
        <v>14</v>
      </c>
      <c r="M9257" s="7">
        <v>1</v>
      </c>
      <c r="N9257" s="14"/>
    </row>
    <row r="9258" spans="1:14" ht="78.75">
      <c r="A9258" s="6">
        <v>9257</v>
      </c>
      <c r="B9258" s="8" t="s">
        <v>13797</v>
      </c>
      <c r="C9258" s="9" t="s">
        <v>14442</v>
      </c>
      <c r="D9258" s="10" t="s">
        <v>512</v>
      </c>
      <c r="E9258" s="11" t="s">
        <v>14443</v>
      </c>
      <c r="F9258" s="6">
        <v>415855</v>
      </c>
      <c r="G9258" s="6" t="s">
        <v>7483</v>
      </c>
      <c r="H9258" s="16">
        <v>44602109.881999999</v>
      </c>
      <c r="I9258" s="12" t="s">
        <v>13922</v>
      </c>
      <c r="J9258" s="12" t="s">
        <v>4978</v>
      </c>
      <c r="K9258" s="15">
        <v>0</v>
      </c>
      <c r="L9258" s="13" t="s">
        <v>14</v>
      </c>
      <c r="M9258" s="7">
        <v>1</v>
      </c>
      <c r="N9258" s="14"/>
    </row>
    <row r="9259" spans="1:14" ht="78.75">
      <c r="A9259" s="6">
        <v>9258</v>
      </c>
      <c r="B9259" s="8" t="s">
        <v>13797</v>
      </c>
      <c r="C9259" s="9" t="s">
        <v>14444</v>
      </c>
      <c r="D9259" s="10" t="s">
        <v>13893</v>
      </c>
      <c r="E9259" s="11" t="s">
        <v>14445</v>
      </c>
      <c r="F9259" s="6">
        <v>444134</v>
      </c>
      <c r="G9259" s="6" t="s">
        <v>7483</v>
      </c>
      <c r="H9259" s="16">
        <v>7378135.0999999996</v>
      </c>
      <c r="I9259" s="12">
        <v>44050</v>
      </c>
      <c r="J9259" s="12" t="s">
        <v>669</v>
      </c>
      <c r="K9259" s="15">
        <v>0</v>
      </c>
      <c r="L9259" s="13" t="s">
        <v>14</v>
      </c>
      <c r="M9259" s="7">
        <v>1</v>
      </c>
      <c r="N9259" s="14"/>
    </row>
    <row r="9260" spans="1:14" ht="78.75">
      <c r="A9260" s="6">
        <v>9259</v>
      </c>
      <c r="B9260" s="8" t="s">
        <v>13797</v>
      </c>
      <c r="C9260" s="9" t="s">
        <v>14446</v>
      </c>
      <c r="D9260" s="10" t="s">
        <v>14447</v>
      </c>
      <c r="E9260" s="11" t="s">
        <v>14448</v>
      </c>
      <c r="F9260" s="6">
        <v>235474</v>
      </c>
      <c r="G9260" s="6" t="s">
        <v>7483</v>
      </c>
      <c r="H9260" s="16">
        <v>7637651.3499999996</v>
      </c>
      <c r="I9260" s="12" t="s">
        <v>14449</v>
      </c>
      <c r="J9260" s="12" t="s">
        <v>14450</v>
      </c>
      <c r="K9260" s="15">
        <v>5560000</v>
      </c>
      <c r="L9260" s="13" t="s">
        <v>14</v>
      </c>
      <c r="M9260" s="7">
        <v>1</v>
      </c>
      <c r="N9260" s="14"/>
    </row>
    <row r="9261" spans="1:14" ht="78.75">
      <c r="A9261" s="6">
        <v>9260</v>
      </c>
      <c r="B9261" s="8" t="s">
        <v>13797</v>
      </c>
      <c r="C9261" s="9" t="s">
        <v>14451</v>
      </c>
      <c r="D9261" s="10" t="s">
        <v>14452</v>
      </c>
      <c r="E9261" s="11" t="s">
        <v>14453</v>
      </c>
      <c r="F9261" s="6">
        <v>471773</v>
      </c>
      <c r="G9261" s="6" t="s">
        <v>7483</v>
      </c>
      <c r="H9261" s="16">
        <v>8188339.75</v>
      </c>
      <c r="I9261" s="12" t="s">
        <v>9902</v>
      </c>
      <c r="J9261" s="12" t="s">
        <v>14454</v>
      </c>
      <c r="K9261" s="15">
        <v>5000000</v>
      </c>
      <c r="L9261" s="13" t="s">
        <v>14</v>
      </c>
      <c r="M9261" s="7">
        <v>1</v>
      </c>
      <c r="N9261" s="14"/>
    </row>
    <row r="9262" spans="1:14" ht="157.5">
      <c r="A9262" s="6">
        <v>9261</v>
      </c>
      <c r="B9262" s="8" t="s">
        <v>13797</v>
      </c>
      <c r="C9262" s="9" t="s">
        <v>14455</v>
      </c>
      <c r="D9262" s="10" t="s">
        <v>14352</v>
      </c>
      <c r="E9262" s="11" t="s">
        <v>14456</v>
      </c>
      <c r="F9262" s="6">
        <v>212459</v>
      </c>
      <c r="G9262" s="6" t="s">
        <v>7483</v>
      </c>
      <c r="H9262" s="16">
        <v>32601790.732000001</v>
      </c>
      <c r="I9262" s="12" t="s">
        <v>14271</v>
      </c>
      <c r="J9262" s="12">
        <v>43866</v>
      </c>
      <c r="K9262" s="15">
        <v>6000000</v>
      </c>
      <c r="L9262" s="13" t="s">
        <v>14</v>
      </c>
      <c r="M9262" s="7">
        <v>1</v>
      </c>
      <c r="N9262" s="14"/>
    </row>
    <row r="9263" spans="1:14" ht="409.5">
      <c r="A9263" s="6">
        <v>9262</v>
      </c>
      <c r="B9263" s="8" t="s">
        <v>13797</v>
      </c>
      <c r="C9263" s="9" t="s">
        <v>14414</v>
      </c>
      <c r="D9263" s="10" t="s">
        <v>14415</v>
      </c>
      <c r="E9263" s="11" t="s">
        <v>14457</v>
      </c>
      <c r="F9263" s="6">
        <v>298398</v>
      </c>
      <c r="G9263" s="6" t="s">
        <v>7483</v>
      </c>
      <c r="H9263" s="16">
        <v>12257634.73</v>
      </c>
      <c r="I9263" s="12" t="s">
        <v>14458</v>
      </c>
      <c r="J9263" s="12" t="s">
        <v>8462</v>
      </c>
      <c r="K9263" s="15">
        <v>1300000</v>
      </c>
      <c r="L9263" s="13" t="s">
        <v>14</v>
      </c>
      <c r="M9263" s="7">
        <v>1</v>
      </c>
      <c r="N9263" s="14"/>
    </row>
    <row r="9264" spans="1:14" ht="78.75">
      <c r="A9264" s="6">
        <v>9263</v>
      </c>
      <c r="B9264" s="8" t="s">
        <v>13797</v>
      </c>
      <c r="C9264" s="9" t="s">
        <v>14459</v>
      </c>
      <c r="D9264" s="10" t="s">
        <v>14460</v>
      </c>
      <c r="E9264" s="11" t="s">
        <v>14461</v>
      </c>
      <c r="F9264" s="6">
        <v>416299</v>
      </c>
      <c r="G9264" s="6" t="s">
        <v>7483</v>
      </c>
      <c r="H9264" s="16">
        <v>7404481.4500000002</v>
      </c>
      <c r="I9264" s="12">
        <v>44047</v>
      </c>
      <c r="J9264" s="12">
        <v>44378</v>
      </c>
      <c r="K9264" s="15">
        <v>1230000</v>
      </c>
      <c r="L9264" s="13" t="s">
        <v>14</v>
      </c>
      <c r="M9264" s="7">
        <v>1</v>
      </c>
      <c r="N9264" s="14"/>
    </row>
    <row r="9265" spans="1:14" ht="110.25">
      <c r="A9265" s="6">
        <v>9264</v>
      </c>
      <c r="B9265" s="8" t="s">
        <v>13797</v>
      </c>
      <c r="C9265" s="9" t="s">
        <v>14391</v>
      </c>
      <c r="D9265" s="10" t="s">
        <v>14392</v>
      </c>
      <c r="E9265" s="11" t="s">
        <v>14462</v>
      </c>
      <c r="F9265" s="6">
        <v>237353</v>
      </c>
      <c r="G9265" s="6" t="s">
        <v>7483</v>
      </c>
      <c r="H9265" s="16">
        <v>42813198.346000001</v>
      </c>
      <c r="I9265" s="12">
        <v>43649</v>
      </c>
      <c r="J9265" s="12" t="s">
        <v>14284</v>
      </c>
      <c r="K9265" s="15">
        <v>39273682</v>
      </c>
      <c r="L9265" s="13" t="s">
        <v>14</v>
      </c>
      <c r="M9265" s="7">
        <v>1</v>
      </c>
      <c r="N9265" s="14"/>
    </row>
    <row r="9266" spans="1:14" ht="78.75">
      <c r="A9266" s="6">
        <v>9265</v>
      </c>
      <c r="B9266" s="8" t="s">
        <v>13797</v>
      </c>
      <c r="C9266" s="9" t="s">
        <v>14463</v>
      </c>
      <c r="D9266" s="10" t="s">
        <v>14464</v>
      </c>
      <c r="E9266" s="11" t="s">
        <v>14465</v>
      </c>
      <c r="F9266" s="6">
        <v>415853</v>
      </c>
      <c r="G9266" s="6" t="s">
        <v>7483</v>
      </c>
      <c r="H9266" s="16">
        <v>39167276.512999997</v>
      </c>
      <c r="I9266" s="12" t="s">
        <v>13922</v>
      </c>
      <c r="J9266" s="12" t="s">
        <v>14466</v>
      </c>
      <c r="K9266" s="15">
        <v>5200000</v>
      </c>
      <c r="L9266" s="13" t="s">
        <v>14</v>
      </c>
      <c r="M9266" s="7">
        <v>1</v>
      </c>
      <c r="N9266" s="14"/>
    </row>
    <row r="9267" spans="1:14" ht="126">
      <c r="A9267" s="6">
        <v>9266</v>
      </c>
      <c r="B9267" s="8" t="s">
        <v>13797</v>
      </c>
      <c r="C9267" s="9" t="s">
        <v>14467</v>
      </c>
      <c r="D9267" s="10" t="s">
        <v>14468</v>
      </c>
      <c r="E9267" s="11" t="s">
        <v>14469</v>
      </c>
      <c r="F9267" s="6">
        <v>460825</v>
      </c>
      <c r="G9267" s="6" t="s">
        <v>7483</v>
      </c>
      <c r="H9267" s="16">
        <v>61729381.322999999</v>
      </c>
      <c r="I9267" s="12" t="s">
        <v>8850</v>
      </c>
      <c r="J9267" s="12">
        <v>44899</v>
      </c>
      <c r="K9267" s="15">
        <v>1500000</v>
      </c>
      <c r="L9267" s="13" t="s">
        <v>70</v>
      </c>
      <c r="M9267" s="7">
        <v>1</v>
      </c>
      <c r="N9267" s="14"/>
    </row>
    <row r="9268" spans="1:14" ht="126">
      <c r="A9268" s="6">
        <v>9267</v>
      </c>
      <c r="B9268" s="8" t="s">
        <v>13797</v>
      </c>
      <c r="C9268" s="9" t="s">
        <v>14470</v>
      </c>
      <c r="D9268" s="10" t="s">
        <v>14471</v>
      </c>
      <c r="E9268" s="11" t="s">
        <v>14469</v>
      </c>
      <c r="F9268" s="6">
        <v>460825</v>
      </c>
      <c r="G9268" s="6" t="s">
        <v>7483</v>
      </c>
      <c r="H9268" s="16">
        <v>61729381.322999999</v>
      </c>
      <c r="I9268" s="12" t="s">
        <v>8850</v>
      </c>
      <c r="J9268" s="12">
        <v>44899</v>
      </c>
      <c r="K9268" s="15">
        <v>8000000</v>
      </c>
      <c r="L9268" s="13" t="s">
        <v>70</v>
      </c>
      <c r="M9268" s="7">
        <v>0.49</v>
      </c>
      <c r="N9268" s="14"/>
    </row>
    <row r="9269" spans="1:14" ht="126">
      <c r="A9269" s="6">
        <v>9268</v>
      </c>
      <c r="B9269" s="8" t="s">
        <v>13797</v>
      </c>
      <c r="C9269" s="9" t="s">
        <v>14087</v>
      </c>
      <c r="D9269" s="10" t="s">
        <v>14472</v>
      </c>
      <c r="E9269" s="11" t="s">
        <v>14469</v>
      </c>
      <c r="F9269" s="6">
        <v>460825</v>
      </c>
      <c r="G9269" s="6" t="s">
        <v>7483</v>
      </c>
      <c r="H9269" s="16">
        <v>61729381.322999999</v>
      </c>
      <c r="I9269" s="12" t="s">
        <v>8850</v>
      </c>
      <c r="J9269" s="12">
        <v>44899</v>
      </c>
      <c r="K9269" s="15">
        <v>8000000</v>
      </c>
      <c r="L9269" s="13" t="s">
        <v>70</v>
      </c>
      <c r="M9269" s="7">
        <v>0.51</v>
      </c>
      <c r="N9269" s="14"/>
    </row>
    <row r="9270" spans="1:14" ht="63">
      <c r="A9270" s="6">
        <v>9269</v>
      </c>
      <c r="B9270" s="8" t="s">
        <v>13797</v>
      </c>
      <c r="C9270" s="9" t="s">
        <v>14473</v>
      </c>
      <c r="D9270" s="10" t="s">
        <v>14474</v>
      </c>
      <c r="E9270" s="11" t="s">
        <v>14475</v>
      </c>
      <c r="F9270" s="6">
        <v>280857</v>
      </c>
      <c r="G9270" s="6" t="s">
        <v>7483</v>
      </c>
      <c r="H9270" s="16">
        <v>26759307.006999999</v>
      </c>
      <c r="I9270" s="12" t="s">
        <v>14476</v>
      </c>
      <c r="J9270" s="12" t="s">
        <v>14477</v>
      </c>
      <c r="K9270" s="15">
        <v>18225000</v>
      </c>
      <c r="L9270" s="13" t="s">
        <v>14</v>
      </c>
      <c r="M9270" s="7">
        <v>1</v>
      </c>
      <c r="N9270" s="14"/>
    </row>
    <row r="9271" spans="1:14" ht="110.25">
      <c r="A9271" s="6">
        <v>9270</v>
      </c>
      <c r="B9271" s="8" t="s">
        <v>13797</v>
      </c>
      <c r="C9271" s="9" t="s">
        <v>13959</v>
      </c>
      <c r="D9271" s="10" t="s">
        <v>13960</v>
      </c>
      <c r="E9271" s="11" t="s">
        <v>14478</v>
      </c>
      <c r="F9271" s="6">
        <v>278697</v>
      </c>
      <c r="G9271" s="6" t="s">
        <v>7483</v>
      </c>
      <c r="H9271" s="16">
        <v>4293384.4000000004</v>
      </c>
      <c r="I9271" s="12" t="s">
        <v>14479</v>
      </c>
      <c r="J9271" s="12" t="s">
        <v>4422</v>
      </c>
      <c r="K9271" s="15">
        <v>1850000</v>
      </c>
      <c r="L9271" s="13" t="s">
        <v>14</v>
      </c>
      <c r="M9271" s="7">
        <v>1</v>
      </c>
      <c r="N9271" s="14"/>
    </row>
    <row r="9272" spans="1:14" ht="78.75">
      <c r="A9272" s="6">
        <v>9271</v>
      </c>
      <c r="B9272" s="8" t="s">
        <v>13797</v>
      </c>
      <c r="C9272" s="9" t="s">
        <v>14294</v>
      </c>
      <c r="D9272" s="10" t="s">
        <v>14295</v>
      </c>
      <c r="E9272" s="11" t="s">
        <v>14480</v>
      </c>
      <c r="F9272" s="6">
        <v>441632</v>
      </c>
      <c r="G9272" s="6" t="s">
        <v>7483</v>
      </c>
      <c r="H9272" s="16">
        <v>27099995.673999999</v>
      </c>
      <c r="I9272" s="12" t="s">
        <v>14481</v>
      </c>
      <c r="J9272" s="12">
        <v>44293</v>
      </c>
      <c r="K9272" s="15">
        <v>0</v>
      </c>
      <c r="L9272" s="13" t="s">
        <v>14</v>
      </c>
      <c r="M9272" s="7">
        <v>1</v>
      </c>
      <c r="N9272" s="14"/>
    </row>
    <row r="9273" spans="1:14" ht="63">
      <c r="A9273" s="6">
        <v>9272</v>
      </c>
      <c r="B9273" s="8" t="s">
        <v>13797</v>
      </c>
      <c r="C9273" s="9" t="s">
        <v>14438</v>
      </c>
      <c r="D9273" s="10" t="s">
        <v>13806</v>
      </c>
      <c r="E9273" s="11" t="s">
        <v>14482</v>
      </c>
      <c r="F9273" s="6">
        <v>447118</v>
      </c>
      <c r="G9273" s="6" t="s">
        <v>7483</v>
      </c>
      <c r="H9273" s="16">
        <v>7863221.5199999996</v>
      </c>
      <c r="I9273" s="12" t="s">
        <v>9753</v>
      </c>
      <c r="J9273" s="12" t="s">
        <v>9036</v>
      </c>
      <c r="K9273" s="15">
        <v>5400000</v>
      </c>
      <c r="L9273" s="13" t="s">
        <v>14</v>
      </c>
      <c r="M9273" s="7">
        <v>1</v>
      </c>
      <c r="N9273" s="14"/>
    </row>
    <row r="9274" spans="1:14" ht="204.75">
      <c r="A9274" s="6">
        <v>9273</v>
      </c>
      <c r="B9274" s="8" t="s">
        <v>13797</v>
      </c>
      <c r="C9274" s="9" t="s">
        <v>14483</v>
      </c>
      <c r="D9274" s="10" t="s">
        <v>14484</v>
      </c>
      <c r="E9274" s="11" t="s">
        <v>14485</v>
      </c>
      <c r="F9274" s="6">
        <v>263002</v>
      </c>
      <c r="G9274" s="6" t="s">
        <v>7483</v>
      </c>
      <c r="H9274" s="16">
        <v>16895738.217</v>
      </c>
      <c r="I9274" s="12" t="s">
        <v>10515</v>
      </c>
      <c r="J9274" s="12" t="s">
        <v>4050</v>
      </c>
      <c r="K9274" s="15">
        <v>16768586</v>
      </c>
      <c r="L9274" s="13" t="s">
        <v>14</v>
      </c>
      <c r="M9274" s="7">
        <v>1</v>
      </c>
      <c r="N9274" s="14"/>
    </row>
    <row r="9275" spans="1:14" ht="78.75">
      <c r="A9275" s="6">
        <v>9274</v>
      </c>
      <c r="B9275" s="8" t="s">
        <v>13797</v>
      </c>
      <c r="C9275" s="9" t="s">
        <v>14486</v>
      </c>
      <c r="D9275" s="10" t="s">
        <v>14487</v>
      </c>
      <c r="E9275" s="11" t="s">
        <v>14488</v>
      </c>
      <c r="F9275" s="6">
        <v>462740</v>
      </c>
      <c r="G9275" s="6" t="s">
        <v>7483</v>
      </c>
      <c r="H9275" s="16">
        <v>9111225.8000000007</v>
      </c>
      <c r="I9275" s="12">
        <v>44083</v>
      </c>
      <c r="J9275" s="12" t="s">
        <v>5209</v>
      </c>
      <c r="K9275" s="15">
        <v>0</v>
      </c>
      <c r="L9275" s="13" t="s">
        <v>14</v>
      </c>
      <c r="M9275" s="7">
        <v>1</v>
      </c>
      <c r="N9275" s="14"/>
    </row>
    <row r="9276" spans="1:14" ht="63">
      <c r="A9276" s="6">
        <v>9275</v>
      </c>
      <c r="B9276" s="8" t="s">
        <v>13797</v>
      </c>
      <c r="C9276" s="9" t="s">
        <v>14489</v>
      </c>
      <c r="D9276" s="10" t="s">
        <v>14117</v>
      </c>
      <c r="E9276" s="11" t="s">
        <v>14490</v>
      </c>
      <c r="F9276" s="6">
        <v>447120</v>
      </c>
      <c r="G9276" s="6" t="s">
        <v>7483</v>
      </c>
      <c r="H9276" s="16">
        <v>11914351.85</v>
      </c>
      <c r="I9276" s="12" t="s">
        <v>9753</v>
      </c>
      <c r="J9276" s="12" t="s">
        <v>13858</v>
      </c>
      <c r="K9276" s="15">
        <v>11918152</v>
      </c>
      <c r="L9276" s="13" t="s">
        <v>14</v>
      </c>
      <c r="M9276" s="7">
        <v>1</v>
      </c>
      <c r="N9276" s="14"/>
    </row>
    <row r="9277" spans="1:14" ht="94.5">
      <c r="A9277" s="6">
        <v>9276</v>
      </c>
      <c r="B9277" s="8" t="s">
        <v>13797</v>
      </c>
      <c r="C9277" s="9" t="s">
        <v>14319</v>
      </c>
      <c r="D9277" s="10" t="s">
        <v>13917</v>
      </c>
      <c r="E9277" s="11" t="s">
        <v>14491</v>
      </c>
      <c r="F9277" s="6">
        <v>444141</v>
      </c>
      <c r="G9277" s="6" t="s">
        <v>7483</v>
      </c>
      <c r="H9277" s="16">
        <v>12287106.128</v>
      </c>
      <c r="I9277" s="12" t="s">
        <v>14492</v>
      </c>
      <c r="J9277" s="12">
        <v>44233</v>
      </c>
      <c r="K9277" s="15">
        <v>0</v>
      </c>
      <c r="L9277" s="13" t="s">
        <v>14</v>
      </c>
      <c r="M9277" s="7">
        <v>1</v>
      </c>
      <c r="N9277" s="14"/>
    </row>
    <row r="9278" spans="1:14" ht="78.75">
      <c r="A9278" s="6">
        <v>9277</v>
      </c>
      <c r="B9278" s="8" t="s">
        <v>13797</v>
      </c>
      <c r="C9278" s="9" t="s">
        <v>14493</v>
      </c>
      <c r="D9278" s="10" t="s">
        <v>14494</v>
      </c>
      <c r="E9278" s="11" t="s">
        <v>14495</v>
      </c>
      <c r="F9278" s="6">
        <v>280856</v>
      </c>
      <c r="G9278" s="6" t="s">
        <v>7483</v>
      </c>
      <c r="H9278" s="16">
        <v>22216002.373</v>
      </c>
      <c r="I9278" s="12">
        <v>43473</v>
      </c>
      <c r="J9278" s="12" t="s">
        <v>9096</v>
      </c>
      <c r="K9278" s="15">
        <v>15950000</v>
      </c>
      <c r="L9278" s="13" t="s">
        <v>70</v>
      </c>
      <c r="M9278" s="7">
        <v>1</v>
      </c>
      <c r="N9278" s="14"/>
    </row>
    <row r="9279" spans="1:14" ht="78.75">
      <c r="A9279" s="6">
        <v>9278</v>
      </c>
      <c r="B9279" s="8" t="s">
        <v>13797</v>
      </c>
      <c r="C9279" s="9" t="s">
        <v>14291</v>
      </c>
      <c r="D9279" s="10" t="s">
        <v>14292</v>
      </c>
      <c r="E9279" s="11" t="s">
        <v>14495</v>
      </c>
      <c r="F9279" s="6">
        <v>280856</v>
      </c>
      <c r="G9279" s="6" t="s">
        <v>7483</v>
      </c>
      <c r="H9279" s="16">
        <v>22216002.373</v>
      </c>
      <c r="I9279" s="12">
        <v>43473</v>
      </c>
      <c r="J9279" s="12" t="s">
        <v>9096</v>
      </c>
      <c r="K9279" s="15">
        <v>5550000</v>
      </c>
      <c r="L9279" s="13" t="s">
        <v>70</v>
      </c>
      <c r="M9279" s="7">
        <v>0.51</v>
      </c>
      <c r="N9279" s="14"/>
    </row>
    <row r="9280" spans="1:14" ht="78.75">
      <c r="A9280" s="6">
        <v>9279</v>
      </c>
      <c r="B9280" s="8" t="s">
        <v>13797</v>
      </c>
      <c r="C9280" s="9" t="s">
        <v>14085</v>
      </c>
      <c r="D9280" s="10" t="s">
        <v>14295</v>
      </c>
      <c r="E9280" s="11" t="s">
        <v>14495</v>
      </c>
      <c r="F9280" s="6">
        <v>280856</v>
      </c>
      <c r="G9280" s="6" t="s">
        <v>7483</v>
      </c>
      <c r="H9280" s="16">
        <v>22216002.373</v>
      </c>
      <c r="I9280" s="12">
        <v>43473</v>
      </c>
      <c r="J9280" s="12" t="s">
        <v>9096</v>
      </c>
      <c r="K9280" s="15">
        <v>5550000</v>
      </c>
      <c r="L9280" s="13" t="s">
        <v>70</v>
      </c>
      <c r="M9280" s="7">
        <v>0.49</v>
      </c>
      <c r="N9280" s="14"/>
    </row>
    <row r="9281" spans="1:14" ht="94.5">
      <c r="A9281" s="6">
        <v>9280</v>
      </c>
      <c r="B9281" s="8" t="s">
        <v>13797</v>
      </c>
      <c r="C9281" s="9" t="s">
        <v>13997</v>
      </c>
      <c r="D9281" s="10" t="s">
        <v>14496</v>
      </c>
      <c r="E9281" s="11" t="s">
        <v>14497</v>
      </c>
      <c r="F9281" s="6">
        <v>463141</v>
      </c>
      <c r="G9281" s="6" t="s">
        <v>7483</v>
      </c>
      <c r="H9281" s="16">
        <v>6648757.4000000004</v>
      </c>
      <c r="I9281" s="12">
        <v>43991</v>
      </c>
      <c r="J9281" s="12" t="s">
        <v>9461</v>
      </c>
      <c r="K9281" s="15">
        <v>0</v>
      </c>
      <c r="L9281" s="13" t="s">
        <v>14</v>
      </c>
      <c r="M9281" s="7">
        <v>1</v>
      </c>
      <c r="N9281" s="14"/>
    </row>
    <row r="9282" spans="1:14" ht="63">
      <c r="A9282" s="6">
        <v>9281</v>
      </c>
      <c r="B9282" s="8" t="s">
        <v>13797</v>
      </c>
      <c r="C9282" s="9" t="s">
        <v>14498</v>
      </c>
      <c r="D9282" s="10" t="s">
        <v>14499</v>
      </c>
      <c r="E9282" s="11" t="s">
        <v>14500</v>
      </c>
      <c r="F9282" s="6">
        <v>392079</v>
      </c>
      <c r="G9282" s="6" t="s">
        <v>7483</v>
      </c>
      <c r="H9282" s="16">
        <v>4585541.7</v>
      </c>
      <c r="I9282" s="12">
        <v>44077</v>
      </c>
      <c r="J9282" s="12">
        <v>44111</v>
      </c>
      <c r="K9282" s="15">
        <v>4577729</v>
      </c>
      <c r="L9282" s="13" t="s">
        <v>14</v>
      </c>
      <c r="M9282" s="7">
        <v>1</v>
      </c>
      <c r="N9282" s="14"/>
    </row>
    <row r="9283" spans="1:14" ht="94.5">
      <c r="A9283" s="6">
        <v>9282</v>
      </c>
      <c r="B9283" s="8" t="s">
        <v>13797</v>
      </c>
      <c r="C9283" s="9" t="s">
        <v>14232</v>
      </c>
      <c r="D9283" s="10" t="s">
        <v>7404</v>
      </c>
      <c r="E9283" s="11" t="s">
        <v>14501</v>
      </c>
      <c r="F9283" s="6">
        <v>416294</v>
      </c>
      <c r="G9283" s="6" t="s">
        <v>7483</v>
      </c>
      <c r="H9283" s="16">
        <v>19131179.206</v>
      </c>
      <c r="I9283" s="12" t="s">
        <v>14492</v>
      </c>
      <c r="J9283" s="12" t="s">
        <v>8367</v>
      </c>
      <c r="K9283" s="15">
        <v>3440000</v>
      </c>
      <c r="L9283" s="13" t="s">
        <v>14</v>
      </c>
      <c r="M9283" s="7">
        <v>1</v>
      </c>
      <c r="N9283" s="14"/>
    </row>
    <row r="9284" spans="1:14" ht="78.75">
      <c r="A9284" s="6">
        <v>9283</v>
      </c>
      <c r="B9284" s="8" t="s">
        <v>13797</v>
      </c>
      <c r="C9284" s="9" t="s">
        <v>14502</v>
      </c>
      <c r="D9284" s="10" t="s">
        <v>14503</v>
      </c>
      <c r="E9284" s="11" t="s">
        <v>14504</v>
      </c>
      <c r="F9284" s="6">
        <v>471772</v>
      </c>
      <c r="G9284" s="6" t="s">
        <v>7483</v>
      </c>
      <c r="H9284" s="16">
        <v>9016841.4000000004</v>
      </c>
      <c r="I9284" s="12">
        <v>43961</v>
      </c>
      <c r="J9284" s="12">
        <v>44504</v>
      </c>
      <c r="K9284" s="15">
        <v>0</v>
      </c>
      <c r="L9284" s="13" t="s">
        <v>14</v>
      </c>
      <c r="M9284" s="7">
        <v>1</v>
      </c>
      <c r="N9284" s="14"/>
    </row>
    <row r="9285" spans="1:14" ht="94.5">
      <c r="A9285" s="6">
        <v>9284</v>
      </c>
      <c r="B9285" s="8" t="s">
        <v>13797</v>
      </c>
      <c r="C9285" s="9" t="s">
        <v>14505</v>
      </c>
      <c r="D9285" s="10" t="s">
        <v>14506</v>
      </c>
      <c r="E9285" s="11" t="s">
        <v>14507</v>
      </c>
      <c r="F9285" s="6">
        <v>335085</v>
      </c>
      <c r="G9285" s="6" t="s">
        <v>7483</v>
      </c>
      <c r="H9285" s="16">
        <v>22801769.085999999</v>
      </c>
      <c r="I9285" s="12" t="s">
        <v>9064</v>
      </c>
      <c r="J9285" s="12" t="s">
        <v>710</v>
      </c>
      <c r="K9285" s="15">
        <v>6200000</v>
      </c>
      <c r="L9285" s="13" t="s">
        <v>70</v>
      </c>
      <c r="M9285" s="7">
        <v>1</v>
      </c>
      <c r="N9285" s="14"/>
    </row>
    <row r="9286" spans="1:14" ht="94.5">
      <c r="A9286" s="6">
        <v>9285</v>
      </c>
      <c r="B9286" s="8" t="s">
        <v>13797</v>
      </c>
      <c r="C9286" s="9" t="s">
        <v>14508</v>
      </c>
      <c r="D9286" s="10" t="s">
        <v>10368</v>
      </c>
      <c r="E9286" s="11" t="s">
        <v>14507</v>
      </c>
      <c r="F9286" s="6">
        <v>335085</v>
      </c>
      <c r="G9286" s="6" t="s">
        <v>7483</v>
      </c>
      <c r="H9286" s="16">
        <v>22801769.085999999</v>
      </c>
      <c r="I9286" s="12" t="s">
        <v>9064</v>
      </c>
      <c r="J9286" s="12" t="s">
        <v>710</v>
      </c>
      <c r="K9286" s="15">
        <v>0</v>
      </c>
      <c r="L9286" s="13" t="s">
        <v>70</v>
      </c>
      <c r="M9286" s="7">
        <v>0.51</v>
      </c>
      <c r="N9286" s="14"/>
    </row>
    <row r="9287" spans="1:14" ht="94.5">
      <c r="A9287" s="6">
        <v>9286</v>
      </c>
      <c r="B9287" s="8" t="s">
        <v>13797</v>
      </c>
      <c r="C9287" s="9" t="s">
        <v>14509</v>
      </c>
      <c r="D9287" s="10" t="s">
        <v>10643</v>
      </c>
      <c r="E9287" s="11" t="s">
        <v>14507</v>
      </c>
      <c r="F9287" s="6">
        <v>335085</v>
      </c>
      <c r="G9287" s="6" t="s">
        <v>7483</v>
      </c>
      <c r="H9287" s="16">
        <v>22801769.085999999</v>
      </c>
      <c r="I9287" s="12" t="s">
        <v>9064</v>
      </c>
      <c r="J9287" s="12" t="s">
        <v>710</v>
      </c>
      <c r="K9287" s="15">
        <v>0</v>
      </c>
      <c r="L9287" s="13" t="s">
        <v>70</v>
      </c>
      <c r="M9287" s="7">
        <v>0.49</v>
      </c>
      <c r="N9287" s="14"/>
    </row>
    <row r="9288" spans="1:14" ht="78.75">
      <c r="A9288" s="6">
        <v>9287</v>
      </c>
      <c r="B9288" s="8" t="s">
        <v>13797</v>
      </c>
      <c r="C9288" s="9" t="s">
        <v>14331</v>
      </c>
      <c r="D9288" s="10" t="s">
        <v>14510</v>
      </c>
      <c r="E9288" s="11" t="s">
        <v>14511</v>
      </c>
      <c r="F9288" s="6">
        <v>444143</v>
      </c>
      <c r="G9288" s="6" t="s">
        <v>7483</v>
      </c>
      <c r="H9288" s="16">
        <v>5331078.4330000002</v>
      </c>
      <c r="I9288" s="12" t="s">
        <v>14492</v>
      </c>
      <c r="J9288" s="12" t="s">
        <v>12662</v>
      </c>
      <c r="K9288" s="15">
        <v>0</v>
      </c>
      <c r="L9288" s="13" t="s">
        <v>14</v>
      </c>
      <c r="M9288" s="7">
        <v>1</v>
      </c>
      <c r="N9288" s="14"/>
    </row>
    <row r="9289" spans="1:14" ht="267.75">
      <c r="A9289" s="6">
        <v>9288</v>
      </c>
      <c r="B9289" s="8" t="s">
        <v>13797</v>
      </c>
      <c r="C9289" s="9" t="s">
        <v>14388</v>
      </c>
      <c r="D9289" s="10" t="s">
        <v>14389</v>
      </c>
      <c r="E9289" s="11" t="s">
        <v>14512</v>
      </c>
      <c r="F9289" s="6">
        <v>262991</v>
      </c>
      <c r="G9289" s="6" t="s">
        <v>7483</v>
      </c>
      <c r="H9289" s="16">
        <v>19937393.646000002</v>
      </c>
      <c r="I9289" s="12" t="s">
        <v>10104</v>
      </c>
      <c r="J9289" s="12" t="s">
        <v>12601</v>
      </c>
      <c r="K9289" s="15">
        <v>15000000</v>
      </c>
      <c r="L9289" s="13" t="s">
        <v>14</v>
      </c>
      <c r="M9289" s="7">
        <v>1</v>
      </c>
      <c r="N9289" s="14"/>
    </row>
    <row r="9290" spans="1:14" ht="78.75">
      <c r="A9290" s="6">
        <v>9289</v>
      </c>
      <c r="B9290" s="8" t="s">
        <v>13797</v>
      </c>
      <c r="C9290" s="9" t="s">
        <v>14513</v>
      </c>
      <c r="D9290" s="10" t="s">
        <v>10409</v>
      </c>
      <c r="E9290" s="11" t="s">
        <v>14514</v>
      </c>
      <c r="F9290" s="6">
        <v>410925</v>
      </c>
      <c r="G9290" s="6" t="s">
        <v>7483</v>
      </c>
      <c r="H9290" s="16">
        <v>9794301.4499999993</v>
      </c>
      <c r="I9290" s="12">
        <v>44113</v>
      </c>
      <c r="J9290" s="12" t="s">
        <v>5549</v>
      </c>
      <c r="K9290" s="15">
        <v>0</v>
      </c>
      <c r="L9290" s="13" t="s">
        <v>14</v>
      </c>
      <c r="M9290" s="7">
        <v>1</v>
      </c>
      <c r="N9290" s="14"/>
    </row>
    <row r="9291" spans="1:14" ht="78.75">
      <c r="A9291" s="6">
        <v>9290</v>
      </c>
      <c r="B9291" s="8" t="s">
        <v>13797</v>
      </c>
      <c r="C9291" s="9" t="s">
        <v>14515</v>
      </c>
      <c r="D9291" s="10" t="s">
        <v>14516</v>
      </c>
      <c r="E9291" s="11" t="s">
        <v>14517</v>
      </c>
      <c r="F9291" s="6">
        <v>463143</v>
      </c>
      <c r="G9291" s="6" t="s">
        <v>7483</v>
      </c>
      <c r="H9291" s="16">
        <v>12486406.699999999</v>
      </c>
      <c r="I9291" s="12" t="s">
        <v>14406</v>
      </c>
      <c r="J9291" s="12" t="s">
        <v>5218</v>
      </c>
      <c r="K9291" s="15">
        <v>9200000</v>
      </c>
      <c r="L9291" s="13" t="s">
        <v>14</v>
      </c>
      <c r="M9291" s="7">
        <v>1</v>
      </c>
      <c r="N9291" s="14"/>
    </row>
    <row r="9292" spans="1:14" ht="299.25">
      <c r="A9292" s="6">
        <v>9291</v>
      </c>
      <c r="B9292" s="8" t="s">
        <v>13797</v>
      </c>
      <c r="C9292" s="9" t="s">
        <v>14518</v>
      </c>
      <c r="D9292" s="10" t="s">
        <v>14519</v>
      </c>
      <c r="E9292" s="11" t="s">
        <v>14520</v>
      </c>
      <c r="F9292" s="6">
        <v>262981</v>
      </c>
      <c r="G9292" s="6" t="s">
        <v>7483</v>
      </c>
      <c r="H9292" s="16">
        <v>14258789.4</v>
      </c>
      <c r="I9292" s="12" t="s">
        <v>10515</v>
      </c>
      <c r="J9292" s="12" t="s">
        <v>4050</v>
      </c>
      <c r="K9292" s="15">
        <v>11750000</v>
      </c>
      <c r="L9292" s="13" t="s">
        <v>14</v>
      </c>
      <c r="M9292" s="7">
        <v>1</v>
      </c>
      <c r="N9292" s="14"/>
    </row>
    <row r="9293" spans="1:14" ht="409.5">
      <c r="A9293" s="6">
        <v>9292</v>
      </c>
      <c r="B9293" s="8" t="s">
        <v>13797</v>
      </c>
      <c r="C9293" s="9" t="s">
        <v>14414</v>
      </c>
      <c r="D9293" s="10" t="s">
        <v>14415</v>
      </c>
      <c r="E9293" s="11" t="s">
        <v>14521</v>
      </c>
      <c r="F9293" s="6">
        <v>298397</v>
      </c>
      <c r="G9293" s="6" t="s">
        <v>7483</v>
      </c>
      <c r="H9293" s="16">
        <v>13076352.52</v>
      </c>
      <c r="I9293" s="12" t="s">
        <v>14458</v>
      </c>
      <c r="J9293" s="12" t="s">
        <v>8462</v>
      </c>
      <c r="K9293" s="15">
        <v>9360000</v>
      </c>
      <c r="L9293" s="13" t="s">
        <v>14</v>
      </c>
      <c r="M9293" s="7">
        <v>1</v>
      </c>
      <c r="N9293" s="14"/>
    </row>
    <row r="9294" spans="1:14" ht="63">
      <c r="A9294" s="6">
        <v>9293</v>
      </c>
      <c r="B9294" s="8" t="s">
        <v>13797</v>
      </c>
      <c r="C9294" s="9" t="s">
        <v>14285</v>
      </c>
      <c r="D9294" s="10" t="s">
        <v>14286</v>
      </c>
      <c r="E9294" s="11" t="s">
        <v>14522</v>
      </c>
      <c r="F9294" s="6">
        <v>354925</v>
      </c>
      <c r="G9294" s="6" t="s">
        <v>7483</v>
      </c>
      <c r="H9294" s="16">
        <v>7120038.1500000004</v>
      </c>
      <c r="I9294" s="12">
        <v>43720</v>
      </c>
      <c r="J9294" s="12" t="s">
        <v>8938</v>
      </c>
      <c r="K9294" s="15">
        <v>0</v>
      </c>
      <c r="L9294" s="13" t="s">
        <v>14</v>
      </c>
      <c r="M9294" s="7">
        <v>1</v>
      </c>
      <c r="N9294" s="14"/>
    </row>
    <row r="9295" spans="1:14" ht="78.75">
      <c r="A9295" s="6">
        <v>9294</v>
      </c>
      <c r="B9295" s="8" t="s">
        <v>13797</v>
      </c>
      <c r="C9295" s="9" t="s">
        <v>14505</v>
      </c>
      <c r="D9295" s="10" t="s">
        <v>14506</v>
      </c>
      <c r="E9295" s="11" t="s">
        <v>14523</v>
      </c>
      <c r="F9295" s="6">
        <v>283550</v>
      </c>
      <c r="G9295" s="6" t="s">
        <v>7483</v>
      </c>
      <c r="H9295" s="16">
        <v>31443753.190000001</v>
      </c>
      <c r="I9295" s="12" t="s">
        <v>8422</v>
      </c>
      <c r="J9295" s="12">
        <v>43956</v>
      </c>
      <c r="K9295" s="15">
        <v>31414428</v>
      </c>
      <c r="L9295" s="13" t="s">
        <v>70</v>
      </c>
      <c r="M9295" s="7">
        <v>1</v>
      </c>
      <c r="N9295" s="14"/>
    </row>
    <row r="9296" spans="1:14" ht="78.75">
      <c r="A9296" s="6">
        <v>9295</v>
      </c>
      <c r="B9296" s="8" t="s">
        <v>13797</v>
      </c>
      <c r="C9296" s="9" t="s">
        <v>14508</v>
      </c>
      <c r="D9296" s="10" t="s">
        <v>10368</v>
      </c>
      <c r="E9296" s="11" t="s">
        <v>14523</v>
      </c>
      <c r="F9296" s="6">
        <v>283550</v>
      </c>
      <c r="G9296" s="6" t="s">
        <v>7483</v>
      </c>
      <c r="H9296" s="16">
        <v>31443753.190000001</v>
      </c>
      <c r="I9296" s="12" t="s">
        <v>8422</v>
      </c>
      <c r="J9296" s="12">
        <v>43956</v>
      </c>
      <c r="K9296" s="15">
        <v>18465000</v>
      </c>
      <c r="L9296" s="13" t="s">
        <v>70</v>
      </c>
      <c r="M9296" s="7">
        <v>0.51</v>
      </c>
      <c r="N9296" s="14"/>
    </row>
    <row r="9297" spans="1:14" ht="78.75">
      <c r="A9297" s="6">
        <v>9296</v>
      </c>
      <c r="B9297" s="8" t="s">
        <v>13797</v>
      </c>
      <c r="C9297" s="9" t="s">
        <v>14509</v>
      </c>
      <c r="D9297" s="10" t="s">
        <v>10643</v>
      </c>
      <c r="E9297" s="11" t="s">
        <v>14523</v>
      </c>
      <c r="F9297" s="6">
        <v>283550</v>
      </c>
      <c r="G9297" s="6" t="s">
        <v>7483</v>
      </c>
      <c r="H9297" s="16">
        <v>31443753.190000001</v>
      </c>
      <c r="I9297" s="12" t="s">
        <v>8422</v>
      </c>
      <c r="J9297" s="12">
        <v>43956</v>
      </c>
      <c r="K9297" s="15">
        <v>18465000</v>
      </c>
      <c r="L9297" s="13" t="s">
        <v>70</v>
      </c>
      <c r="M9297" s="7">
        <v>0.49</v>
      </c>
      <c r="N9297" s="14"/>
    </row>
    <row r="9298" spans="1:14" ht="63">
      <c r="A9298" s="6">
        <v>9297</v>
      </c>
      <c r="B9298" s="8" t="s">
        <v>13797</v>
      </c>
      <c r="C9298" s="9" t="s">
        <v>14365</v>
      </c>
      <c r="D9298" s="10" t="s">
        <v>14524</v>
      </c>
      <c r="E9298" s="11" t="s">
        <v>14525</v>
      </c>
      <c r="F9298" s="6">
        <v>471774</v>
      </c>
      <c r="G9298" s="6" t="s">
        <v>7483</v>
      </c>
      <c r="H9298" s="16">
        <v>4791000.0999999996</v>
      </c>
      <c r="I9298" s="12" t="s">
        <v>8557</v>
      </c>
      <c r="J9298" s="12" t="s">
        <v>10012</v>
      </c>
      <c r="K9298" s="15">
        <v>0</v>
      </c>
      <c r="L9298" s="13" t="s">
        <v>14</v>
      </c>
      <c r="M9298" s="7">
        <v>1</v>
      </c>
      <c r="N9298" s="14"/>
    </row>
    <row r="9299" spans="1:14" ht="63">
      <c r="A9299" s="6">
        <v>9298</v>
      </c>
      <c r="B9299" s="8" t="s">
        <v>13797</v>
      </c>
      <c r="C9299" s="9" t="s">
        <v>13964</v>
      </c>
      <c r="D9299" s="10" t="s">
        <v>14526</v>
      </c>
      <c r="E9299" s="11" t="s">
        <v>14527</v>
      </c>
      <c r="F9299" s="6">
        <v>444140</v>
      </c>
      <c r="G9299" s="6" t="s">
        <v>7483</v>
      </c>
      <c r="H9299" s="16">
        <v>8444517.6999999993</v>
      </c>
      <c r="I9299" s="12">
        <v>43958</v>
      </c>
      <c r="J9299" s="12" t="s">
        <v>672</v>
      </c>
      <c r="K9299" s="15">
        <v>1060000</v>
      </c>
      <c r="L9299" s="13" t="s">
        <v>14</v>
      </c>
      <c r="M9299" s="7">
        <v>1</v>
      </c>
      <c r="N9299" s="14"/>
    </row>
    <row r="9300" spans="1:14" ht="78.75">
      <c r="A9300" s="6">
        <v>9299</v>
      </c>
      <c r="B9300" s="8" t="s">
        <v>13797</v>
      </c>
      <c r="C9300" s="9" t="s">
        <v>14232</v>
      </c>
      <c r="D9300" s="10" t="s">
        <v>7404</v>
      </c>
      <c r="E9300" s="11" t="s">
        <v>14528</v>
      </c>
      <c r="F9300" s="6">
        <v>415857</v>
      </c>
      <c r="G9300" s="6" t="s">
        <v>7483</v>
      </c>
      <c r="H9300" s="16">
        <v>39588041.300999999</v>
      </c>
      <c r="I9300" s="12" t="s">
        <v>8107</v>
      </c>
      <c r="J9300" s="12" t="s">
        <v>14529</v>
      </c>
      <c r="K9300" s="15">
        <v>0</v>
      </c>
      <c r="L9300" s="13" t="s">
        <v>14</v>
      </c>
      <c r="M9300" s="7">
        <v>1</v>
      </c>
      <c r="N9300" s="14"/>
    </row>
    <row r="9301" spans="1:14" ht="78.75">
      <c r="A9301" s="6">
        <v>9300</v>
      </c>
      <c r="B9301" s="8" t="s">
        <v>13797</v>
      </c>
      <c r="C9301" s="9" t="s">
        <v>14530</v>
      </c>
      <c r="D9301" s="10" t="s">
        <v>14531</v>
      </c>
      <c r="E9301" s="11" t="s">
        <v>14532</v>
      </c>
      <c r="F9301" s="6">
        <v>412293</v>
      </c>
      <c r="G9301" s="6" t="s">
        <v>7483</v>
      </c>
      <c r="H9301" s="16">
        <v>12091241.85</v>
      </c>
      <c r="I9301" s="12" t="s">
        <v>10279</v>
      </c>
      <c r="J9301" s="12" t="s">
        <v>9461</v>
      </c>
      <c r="K9301" s="15">
        <v>0</v>
      </c>
      <c r="L9301" s="13" t="s">
        <v>14</v>
      </c>
      <c r="M9301" s="7">
        <v>1</v>
      </c>
      <c r="N9301" s="14"/>
    </row>
    <row r="9302" spans="1:14" ht="78.75">
      <c r="A9302" s="6">
        <v>9301</v>
      </c>
      <c r="B9302" s="8" t="s">
        <v>13797</v>
      </c>
      <c r="C9302" s="9" t="s">
        <v>14438</v>
      </c>
      <c r="D9302" s="10" t="s">
        <v>13806</v>
      </c>
      <c r="E9302" s="11" t="s">
        <v>14533</v>
      </c>
      <c r="F9302" s="6">
        <v>444131</v>
      </c>
      <c r="G9302" s="6" t="s">
        <v>7483</v>
      </c>
      <c r="H9302" s="16">
        <v>4296105.2</v>
      </c>
      <c r="I9302" s="12" t="s">
        <v>14534</v>
      </c>
      <c r="J9302" s="12" t="s">
        <v>8210</v>
      </c>
      <c r="K9302" s="15">
        <v>0</v>
      </c>
      <c r="L9302" s="13" t="s">
        <v>14</v>
      </c>
      <c r="M9302" s="7">
        <v>1</v>
      </c>
      <c r="N9302" s="14"/>
    </row>
    <row r="9303" spans="1:14" ht="94.5">
      <c r="A9303" s="6">
        <v>9302</v>
      </c>
      <c r="B9303" s="8" t="s">
        <v>13797</v>
      </c>
      <c r="C9303" s="9" t="s">
        <v>14535</v>
      </c>
      <c r="D9303" s="10" t="s">
        <v>5128</v>
      </c>
      <c r="E9303" s="11" t="s">
        <v>14536</v>
      </c>
      <c r="F9303" s="6">
        <v>192214</v>
      </c>
      <c r="G9303" s="6" t="s">
        <v>7483</v>
      </c>
      <c r="H9303" s="16">
        <v>38323700.406999998</v>
      </c>
      <c r="I9303" s="12" t="s">
        <v>14537</v>
      </c>
      <c r="J9303" s="12">
        <v>43864</v>
      </c>
      <c r="K9303" s="15">
        <v>20350000</v>
      </c>
      <c r="L9303" s="13" t="s">
        <v>14</v>
      </c>
      <c r="M9303" s="7">
        <v>1</v>
      </c>
      <c r="N9303" s="14"/>
    </row>
    <row r="9304" spans="1:14" ht="94.5">
      <c r="A9304" s="6">
        <v>9303</v>
      </c>
      <c r="B9304" s="8" t="s">
        <v>13797</v>
      </c>
      <c r="C9304" s="9" t="s">
        <v>14538</v>
      </c>
      <c r="D9304" s="10" t="s">
        <v>14539</v>
      </c>
      <c r="E9304" s="11" t="s">
        <v>14540</v>
      </c>
      <c r="F9304" s="6">
        <v>313826</v>
      </c>
      <c r="G9304" s="6" t="s">
        <v>7483</v>
      </c>
      <c r="H9304" s="16">
        <v>15436094.842</v>
      </c>
      <c r="I9304" s="12" t="s">
        <v>10926</v>
      </c>
      <c r="J9304" s="12">
        <v>44174</v>
      </c>
      <c r="K9304" s="15">
        <v>15404441</v>
      </c>
      <c r="L9304" s="13" t="s">
        <v>70</v>
      </c>
      <c r="M9304" s="7">
        <v>1</v>
      </c>
      <c r="N9304" s="14"/>
    </row>
    <row r="9305" spans="1:14" ht="94.5">
      <c r="A9305" s="6">
        <v>9304</v>
      </c>
      <c r="B9305" s="8" t="s">
        <v>13797</v>
      </c>
      <c r="C9305" s="9" t="s">
        <v>14541</v>
      </c>
      <c r="D9305" s="10" t="s">
        <v>14542</v>
      </c>
      <c r="E9305" s="11" t="s">
        <v>14540</v>
      </c>
      <c r="F9305" s="6">
        <v>313826</v>
      </c>
      <c r="G9305" s="6" t="s">
        <v>7483</v>
      </c>
      <c r="H9305" s="16">
        <v>15436094.842</v>
      </c>
      <c r="I9305" s="12" t="s">
        <v>10926</v>
      </c>
      <c r="J9305" s="12">
        <v>44174</v>
      </c>
      <c r="K9305" s="15">
        <v>4900000</v>
      </c>
      <c r="L9305" s="13" t="s">
        <v>70</v>
      </c>
      <c r="M9305" s="7">
        <v>0.51</v>
      </c>
      <c r="N9305" s="14"/>
    </row>
    <row r="9306" spans="1:14" ht="94.5">
      <c r="A9306" s="6">
        <v>9305</v>
      </c>
      <c r="B9306" s="8" t="s">
        <v>13797</v>
      </c>
      <c r="C9306" s="9" t="s">
        <v>6606</v>
      </c>
      <c r="D9306" s="10" t="s">
        <v>14543</v>
      </c>
      <c r="E9306" s="11" t="s">
        <v>14540</v>
      </c>
      <c r="F9306" s="6">
        <v>313826</v>
      </c>
      <c r="G9306" s="6" t="s">
        <v>7483</v>
      </c>
      <c r="H9306" s="16">
        <v>15436094.842</v>
      </c>
      <c r="I9306" s="12" t="s">
        <v>10926</v>
      </c>
      <c r="J9306" s="12">
        <v>44174</v>
      </c>
      <c r="K9306" s="15">
        <v>4900000</v>
      </c>
      <c r="L9306" s="13" t="s">
        <v>70</v>
      </c>
      <c r="M9306" s="7">
        <v>0.49</v>
      </c>
      <c r="N9306" s="14"/>
    </row>
    <row r="9307" spans="1:14" ht="63">
      <c r="A9307" s="6">
        <v>9306</v>
      </c>
      <c r="B9307" s="8" t="s">
        <v>13797</v>
      </c>
      <c r="C9307" s="9" t="s">
        <v>14089</v>
      </c>
      <c r="D9307" s="10" t="s">
        <v>14090</v>
      </c>
      <c r="E9307" s="11" t="s">
        <v>14544</v>
      </c>
      <c r="F9307" s="6">
        <v>392078</v>
      </c>
      <c r="G9307" s="6" t="s">
        <v>7483</v>
      </c>
      <c r="H9307" s="16">
        <v>10829575.35</v>
      </c>
      <c r="I9307" s="12" t="s">
        <v>9064</v>
      </c>
      <c r="J9307" s="12" t="s">
        <v>14534</v>
      </c>
      <c r="K9307" s="15">
        <v>10784464</v>
      </c>
      <c r="L9307" s="13" t="s">
        <v>14</v>
      </c>
      <c r="M9307" s="7">
        <v>1</v>
      </c>
      <c r="N9307" s="14"/>
    </row>
    <row r="9308" spans="1:14" ht="110.25">
      <c r="A9308" s="6">
        <v>9307</v>
      </c>
      <c r="B9308" s="8" t="s">
        <v>13797</v>
      </c>
      <c r="C9308" s="9" t="s">
        <v>14545</v>
      </c>
      <c r="D9308" s="10" t="s">
        <v>14546</v>
      </c>
      <c r="E9308" s="11" t="s">
        <v>14547</v>
      </c>
      <c r="F9308" s="6">
        <v>212463</v>
      </c>
      <c r="G9308" s="6" t="s">
        <v>7483</v>
      </c>
      <c r="H9308" s="16">
        <v>35334672.707999997</v>
      </c>
      <c r="I9308" s="12" t="s">
        <v>14548</v>
      </c>
      <c r="J9308" s="12" t="s">
        <v>14549</v>
      </c>
      <c r="K9308" s="15">
        <v>8400000</v>
      </c>
      <c r="L9308" s="13" t="s">
        <v>70</v>
      </c>
      <c r="M9308" s="7">
        <v>1</v>
      </c>
      <c r="N9308" s="14"/>
    </row>
    <row r="9309" spans="1:14" ht="110.25">
      <c r="A9309" s="6">
        <v>9308</v>
      </c>
      <c r="B9309" s="8" t="s">
        <v>13797</v>
      </c>
      <c r="C9309" s="9" t="s">
        <v>14550</v>
      </c>
      <c r="D9309" s="10" t="s">
        <v>14551</v>
      </c>
      <c r="E9309" s="11" t="s">
        <v>14547</v>
      </c>
      <c r="F9309" s="6">
        <v>212463</v>
      </c>
      <c r="G9309" s="6" t="s">
        <v>7483</v>
      </c>
      <c r="H9309" s="16">
        <v>35334672.707999997</v>
      </c>
      <c r="I9309" s="12" t="s">
        <v>14548</v>
      </c>
      <c r="J9309" s="12" t="s">
        <v>14549</v>
      </c>
      <c r="K9309" s="15">
        <v>8400000</v>
      </c>
      <c r="L9309" s="13" t="s">
        <v>70</v>
      </c>
      <c r="M9309" s="7">
        <v>0.49</v>
      </c>
      <c r="N9309" s="14"/>
    </row>
    <row r="9310" spans="1:14" ht="110.25">
      <c r="A9310" s="6">
        <v>9309</v>
      </c>
      <c r="B9310" s="8" t="s">
        <v>13797</v>
      </c>
      <c r="C9310" s="9" t="s">
        <v>14085</v>
      </c>
      <c r="D9310" s="10" t="s">
        <v>14086</v>
      </c>
      <c r="E9310" s="11" t="s">
        <v>14547</v>
      </c>
      <c r="F9310" s="6">
        <v>212463</v>
      </c>
      <c r="G9310" s="6" t="s">
        <v>7483</v>
      </c>
      <c r="H9310" s="16">
        <v>35334672.707999997</v>
      </c>
      <c r="I9310" s="12" t="s">
        <v>14548</v>
      </c>
      <c r="J9310" s="12" t="s">
        <v>14549</v>
      </c>
      <c r="K9310" s="15">
        <v>8400000</v>
      </c>
      <c r="L9310" s="13" t="s">
        <v>70</v>
      </c>
      <c r="M9310" s="7">
        <v>0.51</v>
      </c>
      <c r="N9310" s="14"/>
    </row>
    <row r="9311" spans="1:14" ht="141.75">
      <c r="A9311" s="6">
        <v>9310</v>
      </c>
      <c r="B9311" s="8" t="s">
        <v>13797</v>
      </c>
      <c r="C9311" s="9" t="s">
        <v>14552</v>
      </c>
      <c r="D9311" s="10" t="s">
        <v>14553</v>
      </c>
      <c r="E9311" s="11" t="s">
        <v>14554</v>
      </c>
      <c r="F9311" s="6">
        <v>308758</v>
      </c>
      <c r="G9311" s="6" t="s">
        <v>7483</v>
      </c>
      <c r="H9311" s="16">
        <v>60519538.362000003</v>
      </c>
      <c r="I9311" s="12" t="s">
        <v>14555</v>
      </c>
      <c r="J9311" s="12" t="s">
        <v>14556</v>
      </c>
      <c r="K9311" s="15">
        <v>45050000</v>
      </c>
      <c r="L9311" s="13" t="s">
        <v>70</v>
      </c>
      <c r="M9311" s="7">
        <v>1</v>
      </c>
      <c r="N9311" s="14"/>
    </row>
    <row r="9312" spans="1:14" ht="141.75">
      <c r="A9312" s="6">
        <v>9311</v>
      </c>
      <c r="B9312" s="8" t="s">
        <v>13797</v>
      </c>
      <c r="C9312" s="9" t="s">
        <v>14085</v>
      </c>
      <c r="D9312" s="10" t="s">
        <v>14086</v>
      </c>
      <c r="E9312" s="11" t="s">
        <v>14554</v>
      </c>
      <c r="F9312" s="6">
        <v>308758</v>
      </c>
      <c r="G9312" s="6" t="s">
        <v>7483</v>
      </c>
      <c r="H9312" s="16">
        <v>60519538.362000003</v>
      </c>
      <c r="I9312" s="12" t="s">
        <v>14555</v>
      </c>
      <c r="J9312" s="12" t="s">
        <v>14556</v>
      </c>
      <c r="K9312" s="15">
        <v>45050000</v>
      </c>
      <c r="L9312" s="13" t="s">
        <v>70</v>
      </c>
      <c r="M9312" s="7">
        <v>0.51</v>
      </c>
      <c r="N9312" s="14"/>
    </row>
    <row r="9313" spans="1:14" ht="141.75">
      <c r="A9313" s="6">
        <v>9312</v>
      </c>
      <c r="B9313" s="8" t="s">
        <v>13797</v>
      </c>
      <c r="C9313" s="9" t="s">
        <v>14557</v>
      </c>
      <c r="D9313" s="10" t="s">
        <v>14558</v>
      </c>
      <c r="E9313" s="11" t="s">
        <v>14554</v>
      </c>
      <c r="F9313" s="6">
        <v>308758</v>
      </c>
      <c r="G9313" s="6" t="s">
        <v>7483</v>
      </c>
      <c r="H9313" s="16">
        <v>60519538.362000003</v>
      </c>
      <c r="I9313" s="12" t="s">
        <v>14555</v>
      </c>
      <c r="J9313" s="12" t="s">
        <v>14556</v>
      </c>
      <c r="K9313" s="15">
        <v>45050000</v>
      </c>
      <c r="L9313" s="13" t="s">
        <v>70</v>
      </c>
      <c r="M9313" s="7">
        <v>0.49</v>
      </c>
      <c r="N9313" s="14"/>
    </row>
    <row r="9314" spans="1:14" ht="189">
      <c r="A9314" s="6">
        <v>9313</v>
      </c>
      <c r="B9314" s="8" t="s">
        <v>13797</v>
      </c>
      <c r="C9314" s="9" t="s">
        <v>14559</v>
      </c>
      <c r="D9314" s="10" t="s">
        <v>14560</v>
      </c>
      <c r="E9314" s="11" t="s">
        <v>14561</v>
      </c>
      <c r="F9314" s="6">
        <v>308756</v>
      </c>
      <c r="G9314" s="6" t="s">
        <v>7483</v>
      </c>
      <c r="H9314" s="16">
        <v>20873219.783</v>
      </c>
      <c r="I9314" s="12">
        <v>43656</v>
      </c>
      <c r="J9314" s="12" t="s">
        <v>14562</v>
      </c>
      <c r="K9314" s="15">
        <v>6078000</v>
      </c>
      <c r="L9314" s="13" t="s">
        <v>70</v>
      </c>
      <c r="M9314" s="7">
        <v>1</v>
      </c>
      <c r="N9314" s="14"/>
    </row>
    <row r="9315" spans="1:14" ht="189">
      <c r="A9315" s="6">
        <v>9314</v>
      </c>
      <c r="B9315" s="8" t="s">
        <v>13797</v>
      </c>
      <c r="C9315" s="9" t="s">
        <v>14291</v>
      </c>
      <c r="D9315" s="10" t="s">
        <v>14292</v>
      </c>
      <c r="E9315" s="11" t="s">
        <v>14561</v>
      </c>
      <c r="F9315" s="6">
        <v>308756</v>
      </c>
      <c r="G9315" s="6" t="s">
        <v>7483</v>
      </c>
      <c r="H9315" s="16">
        <v>20873219.783</v>
      </c>
      <c r="I9315" s="12">
        <v>43656</v>
      </c>
      <c r="J9315" s="12" t="s">
        <v>14562</v>
      </c>
      <c r="K9315" s="15">
        <v>6078000</v>
      </c>
      <c r="L9315" s="13" t="s">
        <v>70</v>
      </c>
      <c r="M9315" s="7">
        <v>0.51</v>
      </c>
      <c r="N9315" s="14"/>
    </row>
    <row r="9316" spans="1:14" ht="189">
      <c r="A9316" s="6">
        <v>9315</v>
      </c>
      <c r="B9316" s="8" t="s">
        <v>13797</v>
      </c>
      <c r="C9316" s="9" t="s">
        <v>14293</v>
      </c>
      <c r="D9316" s="10" t="s">
        <v>9838</v>
      </c>
      <c r="E9316" s="11" t="s">
        <v>14561</v>
      </c>
      <c r="F9316" s="6">
        <v>308756</v>
      </c>
      <c r="G9316" s="6" t="s">
        <v>7483</v>
      </c>
      <c r="H9316" s="16">
        <v>20873219.783</v>
      </c>
      <c r="I9316" s="12">
        <v>43656</v>
      </c>
      <c r="J9316" s="12" t="s">
        <v>14562</v>
      </c>
      <c r="K9316" s="15">
        <v>6078000</v>
      </c>
      <c r="L9316" s="13" t="s">
        <v>70</v>
      </c>
      <c r="M9316" s="7">
        <v>0.49</v>
      </c>
      <c r="N9316" s="14"/>
    </row>
    <row r="9317" spans="1:14" ht="299.25">
      <c r="A9317" s="6">
        <v>9316</v>
      </c>
      <c r="B9317" s="8" t="s">
        <v>13797</v>
      </c>
      <c r="C9317" s="9" t="s">
        <v>14563</v>
      </c>
      <c r="D9317" s="10" t="s">
        <v>14564</v>
      </c>
      <c r="E9317" s="11" t="s">
        <v>14565</v>
      </c>
      <c r="F9317" s="6">
        <v>287090</v>
      </c>
      <c r="G9317" s="6" t="s">
        <v>7483</v>
      </c>
      <c r="H9317" s="16">
        <v>7131769.0839999998</v>
      </c>
      <c r="I9317" s="12" t="s">
        <v>14566</v>
      </c>
      <c r="J9317" s="12" t="s">
        <v>14567</v>
      </c>
      <c r="K9317" s="15">
        <v>1230000</v>
      </c>
      <c r="L9317" s="13" t="s">
        <v>14</v>
      </c>
      <c r="M9317" s="7">
        <v>1</v>
      </c>
      <c r="N9317" s="14"/>
    </row>
    <row r="9318" spans="1:14" ht="63">
      <c r="A9318" s="6">
        <v>9317</v>
      </c>
      <c r="B9318" s="8" t="s">
        <v>13797</v>
      </c>
      <c r="C9318" s="9" t="s">
        <v>14568</v>
      </c>
      <c r="D9318" s="10" t="s">
        <v>14372</v>
      </c>
      <c r="E9318" s="11" t="s">
        <v>14569</v>
      </c>
      <c r="F9318" s="6">
        <v>463135</v>
      </c>
      <c r="G9318" s="6" t="s">
        <v>7483</v>
      </c>
      <c r="H9318" s="16">
        <v>8312627.2999999998</v>
      </c>
      <c r="I9318" s="12">
        <v>43839</v>
      </c>
      <c r="J9318" s="12">
        <v>44380</v>
      </c>
      <c r="K9318" s="15">
        <v>0</v>
      </c>
      <c r="L9318" s="13" t="s">
        <v>14</v>
      </c>
      <c r="M9318" s="7">
        <v>1</v>
      </c>
      <c r="N9318" s="14"/>
    </row>
    <row r="9319" spans="1:14" ht="94.5">
      <c r="A9319" s="6">
        <v>9318</v>
      </c>
      <c r="B9319" s="8" t="s">
        <v>13797</v>
      </c>
      <c r="C9319" s="9" t="s">
        <v>14438</v>
      </c>
      <c r="D9319" s="10" t="s">
        <v>13806</v>
      </c>
      <c r="E9319" s="11" t="s">
        <v>14570</v>
      </c>
      <c r="F9319" s="6">
        <v>463142</v>
      </c>
      <c r="G9319" s="6" t="s">
        <v>7483</v>
      </c>
      <c r="H9319" s="16">
        <v>13402272.25</v>
      </c>
      <c r="I9319" s="12">
        <v>43991</v>
      </c>
      <c r="J9319" s="12" t="s">
        <v>13864</v>
      </c>
      <c r="K9319" s="15">
        <v>0</v>
      </c>
      <c r="L9319" s="13" t="s">
        <v>14</v>
      </c>
      <c r="M9319" s="7">
        <v>1</v>
      </c>
      <c r="N9319" s="14"/>
    </row>
    <row r="9320" spans="1:14" ht="141.75">
      <c r="A9320" s="6">
        <v>9319</v>
      </c>
      <c r="B9320" s="8" t="s">
        <v>13797</v>
      </c>
      <c r="C9320" s="9" t="s">
        <v>14571</v>
      </c>
      <c r="D9320" s="10" t="s">
        <v>14428</v>
      </c>
      <c r="E9320" s="11" t="s">
        <v>14572</v>
      </c>
      <c r="F9320" s="6">
        <v>335088</v>
      </c>
      <c r="G9320" s="6" t="s">
        <v>7483</v>
      </c>
      <c r="H9320" s="16">
        <v>7406766.2000000002</v>
      </c>
      <c r="I9320" s="12">
        <v>43781</v>
      </c>
      <c r="J9320" s="12" t="s">
        <v>10681</v>
      </c>
      <c r="K9320" s="15">
        <v>4000000</v>
      </c>
      <c r="L9320" s="13" t="s">
        <v>14</v>
      </c>
      <c r="M9320" s="7">
        <v>1</v>
      </c>
      <c r="N9320" s="14"/>
    </row>
    <row r="9321" spans="1:14" ht="78.75">
      <c r="A9321" s="6">
        <v>9320</v>
      </c>
      <c r="B9321" s="8" t="s">
        <v>13797</v>
      </c>
      <c r="C9321" s="9" t="s">
        <v>14573</v>
      </c>
      <c r="D9321" s="10" t="s">
        <v>14574</v>
      </c>
      <c r="E9321" s="11" t="s">
        <v>14575</v>
      </c>
      <c r="F9321" s="6">
        <v>412291</v>
      </c>
      <c r="G9321" s="6" t="s">
        <v>7483</v>
      </c>
      <c r="H9321" s="16">
        <v>22816991.699999999</v>
      </c>
      <c r="I9321" s="12" t="s">
        <v>10279</v>
      </c>
      <c r="J9321" s="12" t="s">
        <v>5236</v>
      </c>
      <c r="K9321" s="15">
        <v>0</v>
      </c>
      <c r="L9321" s="13" t="s">
        <v>14</v>
      </c>
      <c r="M9321" s="7">
        <v>1</v>
      </c>
      <c r="N9321" s="14"/>
    </row>
    <row r="9322" spans="1:14" ht="252">
      <c r="A9322" s="6">
        <v>9321</v>
      </c>
      <c r="B9322" s="8" t="s">
        <v>13797</v>
      </c>
      <c r="C9322" s="9" t="s">
        <v>14576</v>
      </c>
      <c r="D9322" s="10" t="s">
        <v>14577</v>
      </c>
      <c r="E9322" s="11" t="s">
        <v>14578</v>
      </c>
      <c r="F9322" s="6">
        <v>262999</v>
      </c>
      <c r="G9322" s="6" t="s">
        <v>7483</v>
      </c>
      <c r="H9322" s="16">
        <v>15322357.15</v>
      </c>
      <c r="I9322" s="12">
        <v>43588</v>
      </c>
      <c r="J9322" s="12" t="s">
        <v>14259</v>
      </c>
      <c r="K9322" s="15">
        <v>14760864</v>
      </c>
      <c r="L9322" s="13" t="s">
        <v>14</v>
      </c>
      <c r="M9322" s="7">
        <v>1</v>
      </c>
      <c r="N9322" s="14"/>
    </row>
    <row r="9323" spans="1:14" ht="63">
      <c r="A9323" s="6">
        <v>9322</v>
      </c>
      <c r="B9323" s="8" t="s">
        <v>13797</v>
      </c>
      <c r="C9323" s="9" t="s">
        <v>14438</v>
      </c>
      <c r="D9323" s="10" t="s">
        <v>13806</v>
      </c>
      <c r="E9323" s="11" t="s">
        <v>14579</v>
      </c>
      <c r="F9323" s="6">
        <v>447127</v>
      </c>
      <c r="G9323" s="6" t="s">
        <v>7483</v>
      </c>
      <c r="H9323" s="16">
        <v>4514572.9000000004</v>
      </c>
      <c r="I9323" s="12" t="s">
        <v>9753</v>
      </c>
      <c r="J9323" s="12" t="s">
        <v>10532</v>
      </c>
      <c r="K9323" s="15">
        <v>3200000</v>
      </c>
      <c r="L9323" s="13" t="s">
        <v>14</v>
      </c>
      <c r="M9323" s="7">
        <v>1</v>
      </c>
      <c r="N9323" s="14"/>
    </row>
    <row r="9324" spans="1:14" ht="78.75">
      <c r="A9324" s="6">
        <v>9323</v>
      </c>
      <c r="B9324" s="8" t="s">
        <v>13797</v>
      </c>
      <c r="C9324" s="9" t="s">
        <v>14438</v>
      </c>
      <c r="D9324" s="10" t="s">
        <v>13806</v>
      </c>
      <c r="E9324" s="11" t="s">
        <v>14580</v>
      </c>
      <c r="F9324" s="6">
        <v>447117</v>
      </c>
      <c r="G9324" s="6" t="s">
        <v>7483</v>
      </c>
      <c r="H9324" s="16">
        <v>9128223.7200000007</v>
      </c>
      <c r="I9324" s="12" t="s">
        <v>9753</v>
      </c>
      <c r="J9324" s="12" t="s">
        <v>9036</v>
      </c>
      <c r="K9324" s="15">
        <v>9128125</v>
      </c>
      <c r="L9324" s="13" t="s">
        <v>14</v>
      </c>
      <c r="M9324" s="7">
        <v>1</v>
      </c>
      <c r="N9324" s="14"/>
    </row>
    <row r="9325" spans="1:14" ht="409.5">
      <c r="A9325" s="6">
        <v>9324</v>
      </c>
      <c r="B9325" s="8" t="s">
        <v>13797</v>
      </c>
      <c r="C9325" s="9" t="s">
        <v>14581</v>
      </c>
      <c r="D9325" s="10" t="s">
        <v>14582</v>
      </c>
      <c r="E9325" s="11" t="s">
        <v>14583</v>
      </c>
      <c r="F9325" s="6">
        <v>290409</v>
      </c>
      <c r="G9325" s="6" t="s">
        <v>7483</v>
      </c>
      <c r="H9325" s="16">
        <v>19882030.037</v>
      </c>
      <c r="I9325" s="12" t="s">
        <v>14584</v>
      </c>
      <c r="J9325" s="12">
        <v>43868</v>
      </c>
      <c r="K9325" s="15">
        <v>11646000</v>
      </c>
      <c r="L9325" s="13" t="s">
        <v>14</v>
      </c>
      <c r="M9325" s="7">
        <v>1</v>
      </c>
      <c r="N9325" s="14"/>
    </row>
    <row r="9326" spans="1:14" ht="252">
      <c r="A9326" s="6">
        <v>9325</v>
      </c>
      <c r="B9326" s="8" t="s">
        <v>13797</v>
      </c>
      <c r="C9326" s="9" t="s">
        <v>14585</v>
      </c>
      <c r="D9326" s="10" t="s">
        <v>13831</v>
      </c>
      <c r="E9326" s="11" t="s">
        <v>14586</v>
      </c>
      <c r="F9326" s="6">
        <v>262996</v>
      </c>
      <c r="G9326" s="6" t="s">
        <v>7483</v>
      </c>
      <c r="H9326" s="16">
        <v>10884684.85</v>
      </c>
      <c r="I9326" s="12">
        <v>43619</v>
      </c>
      <c r="J9326" s="12">
        <v>44168</v>
      </c>
      <c r="K9326" s="15">
        <v>10599210</v>
      </c>
      <c r="L9326" s="13" t="s">
        <v>14</v>
      </c>
      <c r="M9326" s="7">
        <v>1</v>
      </c>
      <c r="N9326" s="14"/>
    </row>
    <row r="9327" spans="1:14" ht="63">
      <c r="A9327" s="6">
        <v>9326</v>
      </c>
      <c r="B9327" s="8" t="s">
        <v>13797</v>
      </c>
      <c r="C9327" s="9" t="s">
        <v>14587</v>
      </c>
      <c r="D9327" s="10" t="s">
        <v>13834</v>
      </c>
      <c r="E9327" s="11" t="s">
        <v>14588</v>
      </c>
      <c r="F9327" s="6">
        <v>447122</v>
      </c>
      <c r="G9327" s="6" t="s">
        <v>7483</v>
      </c>
      <c r="H9327" s="16">
        <v>4079271.24</v>
      </c>
      <c r="I9327" s="12" t="s">
        <v>9753</v>
      </c>
      <c r="J9327" s="12" t="s">
        <v>10532</v>
      </c>
      <c r="K9327" s="15">
        <v>4079270</v>
      </c>
      <c r="L9327" s="13" t="s">
        <v>14</v>
      </c>
      <c r="M9327" s="7">
        <v>1</v>
      </c>
      <c r="N9327" s="14"/>
    </row>
    <row r="9328" spans="1:14" ht="63">
      <c r="A9328" s="6">
        <v>9327</v>
      </c>
      <c r="B9328" s="8" t="s">
        <v>13797</v>
      </c>
      <c r="C9328" s="9" t="s">
        <v>14438</v>
      </c>
      <c r="D9328" s="10" t="s">
        <v>13806</v>
      </c>
      <c r="E9328" s="11" t="s">
        <v>14589</v>
      </c>
      <c r="F9328" s="6">
        <v>447123</v>
      </c>
      <c r="G9328" s="6" t="s">
        <v>7483</v>
      </c>
      <c r="H9328" s="16">
        <v>4427796.0999999996</v>
      </c>
      <c r="I9328" s="12" t="s">
        <v>9753</v>
      </c>
      <c r="J9328" s="12" t="s">
        <v>10532</v>
      </c>
      <c r="K9328" s="15">
        <v>0</v>
      </c>
      <c r="L9328" s="13" t="s">
        <v>14</v>
      </c>
      <c r="M9328" s="7">
        <v>1</v>
      </c>
      <c r="N9328" s="14"/>
    </row>
    <row r="9329" spans="1:14" ht="63">
      <c r="A9329" s="6">
        <v>9328</v>
      </c>
      <c r="B9329" s="8" t="s">
        <v>13797</v>
      </c>
      <c r="C9329" s="9" t="s">
        <v>14590</v>
      </c>
      <c r="D9329" s="10" t="s">
        <v>13893</v>
      </c>
      <c r="E9329" s="11" t="s">
        <v>14591</v>
      </c>
      <c r="F9329" s="6">
        <v>444133</v>
      </c>
      <c r="G9329" s="6" t="s">
        <v>7483</v>
      </c>
      <c r="H9329" s="16" t="s">
        <v>14592</v>
      </c>
      <c r="I9329" s="12">
        <v>44050</v>
      </c>
      <c r="J9329" s="12" t="s">
        <v>14593</v>
      </c>
      <c r="K9329" s="15">
        <v>0</v>
      </c>
      <c r="L9329" s="13" t="s">
        <v>14</v>
      </c>
      <c r="M9329" s="7">
        <v>1</v>
      </c>
      <c r="N9329" s="14"/>
    </row>
    <row r="9330" spans="1:14" ht="94.5">
      <c r="A9330" s="6">
        <v>9329</v>
      </c>
      <c r="B9330" s="8" t="s">
        <v>13797</v>
      </c>
      <c r="C9330" s="9" t="s">
        <v>14587</v>
      </c>
      <c r="D9330" s="10" t="s">
        <v>13834</v>
      </c>
      <c r="E9330" s="11" t="s">
        <v>14594</v>
      </c>
      <c r="F9330" s="6">
        <v>447121</v>
      </c>
      <c r="G9330" s="6" t="s">
        <v>7483</v>
      </c>
      <c r="H9330" s="16">
        <v>7765226.3700000001</v>
      </c>
      <c r="I9330" s="12" t="s">
        <v>9753</v>
      </c>
      <c r="J9330" s="12" t="s">
        <v>9036</v>
      </c>
      <c r="K9330" s="15">
        <v>0</v>
      </c>
      <c r="L9330" s="13" t="s">
        <v>14</v>
      </c>
      <c r="M9330" s="7">
        <v>1</v>
      </c>
      <c r="N9330" s="14"/>
    </row>
    <row r="9331" spans="1:14" ht="78.75">
      <c r="A9331" s="6">
        <v>9330</v>
      </c>
      <c r="B9331" s="8" t="s">
        <v>13797</v>
      </c>
      <c r="C9331" s="9" t="s">
        <v>14587</v>
      </c>
      <c r="D9331" s="10" t="s">
        <v>13834</v>
      </c>
      <c r="E9331" s="11" t="s">
        <v>14595</v>
      </c>
      <c r="F9331" s="6">
        <v>444129</v>
      </c>
      <c r="G9331" s="6" t="s">
        <v>7483</v>
      </c>
      <c r="H9331" s="16">
        <v>4406171.25</v>
      </c>
      <c r="I9331" s="12" t="s">
        <v>14534</v>
      </c>
      <c r="J9331" s="12" t="s">
        <v>14596</v>
      </c>
      <c r="K9331" s="15">
        <v>4357308</v>
      </c>
      <c r="L9331" s="13" t="s">
        <v>14</v>
      </c>
      <c r="M9331" s="7">
        <v>1</v>
      </c>
      <c r="N9331" s="14"/>
    </row>
    <row r="9332" spans="1:14" ht="78.75">
      <c r="A9332" s="6">
        <v>9331</v>
      </c>
      <c r="B9332" s="8" t="s">
        <v>13797</v>
      </c>
      <c r="C9332" s="9" t="s">
        <v>14597</v>
      </c>
      <c r="D9332" s="10" t="s">
        <v>14379</v>
      </c>
      <c r="E9332" s="11" t="s">
        <v>14380</v>
      </c>
      <c r="F9332" s="6">
        <v>415861</v>
      </c>
      <c r="G9332" s="6" t="s">
        <v>7483</v>
      </c>
      <c r="H9332" s="16">
        <v>33702351.865999997</v>
      </c>
      <c r="I9332" s="12" t="s">
        <v>8107</v>
      </c>
      <c r="J9332" s="12">
        <v>44451</v>
      </c>
      <c r="K9332" s="15">
        <v>0</v>
      </c>
      <c r="L9332" s="13" t="s">
        <v>70</v>
      </c>
      <c r="M9332" s="7">
        <v>1</v>
      </c>
      <c r="N9332" s="14"/>
    </row>
    <row r="9333" spans="1:14" ht="78.75">
      <c r="A9333" s="6">
        <v>9332</v>
      </c>
      <c r="B9333" s="8" t="s">
        <v>13797</v>
      </c>
      <c r="C9333" s="9" t="s">
        <v>14381</v>
      </c>
      <c r="D9333" s="10" t="s">
        <v>14382</v>
      </c>
      <c r="E9333" s="11" t="s">
        <v>14380</v>
      </c>
      <c r="F9333" s="6">
        <v>415861</v>
      </c>
      <c r="G9333" s="6" t="s">
        <v>7483</v>
      </c>
      <c r="H9333" s="16">
        <v>33702351.865999997</v>
      </c>
      <c r="I9333" s="12" t="s">
        <v>8107</v>
      </c>
      <c r="J9333" s="12">
        <v>44451</v>
      </c>
      <c r="K9333" s="15">
        <v>0</v>
      </c>
      <c r="L9333" s="13" t="s">
        <v>70</v>
      </c>
      <c r="M9333" s="7">
        <v>0.51</v>
      </c>
      <c r="N9333" s="14"/>
    </row>
    <row r="9334" spans="1:14" ht="78.75">
      <c r="A9334" s="6">
        <v>9333</v>
      </c>
      <c r="B9334" s="8" t="s">
        <v>13797</v>
      </c>
      <c r="C9334" s="9" t="s">
        <v>14383</v>
      </c>
      <c r="D9334" s="10" t="s">
        <v>14384</v>
      </c>
      <c r="E9334" s="11" t="s">
        <v>14380</v>
      </c>
      <c r="F9334" s="6">
        <v>415861</v>
      </c>
      <c r="G9334" s="6" t="s">
        <v>7483</v>
      </c>
      <c r="H9334" s="16">
        <v>33702351.865999997</v>
      </c>
      <c r="I9334" s="12" t="s">
        <v>8107</v>
      </c>
      <c r="J9334" s="12">
        <v>44451</v>
      </c>
      <c r="K9334" s="15">
        <v>0</v>
      </c>
      <c r="L9334" s="13" t="s">
        <v>70</v>
      </c>
      <c r="M9334" s="7">
        <v>0.49</v>
      </c>
      <c r="N9334" s="14"/>
    </row>
    <row r="9335" spans="1:14" ht="78.75">
      <c r="A9335" s="6">
        <v>9334</v>
      </c>
      <c r="B9335" s="8" t="s">
        <v>13797</v>
      </c>
      <c r="C9335" s="9" t="s">
        <v>14598</v>
      </c>
      <c r="D9335" s="10" t="s">
        <v>14359</v>
      </c>
      <c r="E9335" s="11" t="s">
        <v>14599</v>
      </c>
      <c r="F9335" s="6">
        <v>463160</v>
      </c>
      <c r="G9335" s="6" t="s">
        <v>7483</v>
      </c>
      <c r="H9335" s="16">
        <v>32920250.43</v>
      </c>
      <c r="I9335" s="12" t="s">
        <v>8276</v>
      </c>
      <c r="J9335" s="12" t="s">
        <v>8326</v>
      </c>
      <c r="K9335" s="15">
        <v>0</v>
      </c>
      <c r="L9335" s="13" t="s">
        <v>70</v>
      </c>
      <c r="M9335" s="7">
        <v>1</v>
      </c>
      <c r="N9335" s="14"/>
    </row>
    <row r="9336" spans="1:14" ht="78.75">
      <c r="A9336" s="6">
        <v>9335</v>
      </c>
      <c r="B9336" s="8" t="s">
        <v>13797</v>
      </c>
      <c r="C9336" s="9" t="s">
        <v>14230</v>
      </c>
      <c r="D9336" s="10" t="s">
        <v>7360</v>
      </c>
      <c r="E9336" s="11" t="s">
        <v>14599</v>
      </c>
      <c r="F9336" s="6">
        <v>463160</v>
      </c>
      <c r="G9336" s="6" t="s">
        <v>7483</v>
      </c>
      <c r="H9336" s="16">
        <v>32920250.43</v>
      </c>
      <c r="I9336" s="12" t="s">
        <v>8276</v>
      </c>
      <c r="J9336" s="12" t="s">
        <v>8326</v>
      </c>
      <c r="K9336" s="15">
        <v>0</v>
      </c>
      <c r="L9336" s="13" t="s">
        <v>70</v>
      </c>
      <c r="M9336" s="7">
        <v>0.25</v>
      </c>
      <c r="N9336" s="14"/>
    </row>
    <row r="9337" spans="1:14" ht="78.75">
      <c r="A9337" s="6">
        <v>9336</v>
      </c>
      <c r="B9337" s="8" t="s">
        <v>13797</v>
      </c>
      <c r="C9337" s="9" t="s">
        <v>14231</v>
      </c>
      <c r="D9337" s="10" t="s">
        <v>13856</v>
      </c>
      <c r="E9337" s="11" t="s">
        <v>14599</v>
      </c>
      <c r="F9337" s="6">
        <v>463160</v>
      </c>
      <c r="G9337" s="6" t="s">
        <v>7483</v>
      </c>
      <c r="H9337" s="16">
        <v>32920250.43</v>
      </c>
      <c r="I9337" s="12" t="s">
        <v>8276</v>
      </c>
      <c r="J9337" s="12" t="s">
        <v>8326</v>
      </c>
      <c r="K9337" s="15">
        <v>0</v>
      </c>
      <c r="L9337" s="13" t="s">
        <v>70</v>
      </c>
      <c r="M9337" s="7">
        <v>0.75</v>
      </c>
      <c r="N9337" s="14"/>
    </row>
    <row r="9338" spans="1:14" ht="78.75">
      <c r="A9338" s="6">
        <v>9337</v>
      </c>
      <c r="B9338" s="8" t="s">
        <v>13797</v>
      </c>
      <c r="C9338" s="9" t="s">
        <v>14216</v>
      </c>
      <c r="D9338" s="10" t="s">
        <v>5448</v>
      </c>
      <c r="E9338" s="11" t="s">
        <v>14387</v>
      </c>
      <c r="F9338" s="6">
        <v>338868</v>
      </c>
      <c r="G9338" s="6" t="s">
        <v>7483</v>
      </c>
      <c r="H9338" s="16">
        <v>60424780.408</v>
      </c>
      <c r="I9338" s="12">
        <v>43477</v>
      </c>
      <c r="J9338" s="12" t="s">
        <v>9754</v>
      </c>
      <c r="K9338" s="15">
        <v>22062064</v>
      </c>
      <c r="L9338" s="13" t="s">
        <v>14</v>
      </c>
      <c r="M9338" s="7">
        <v>1</v>
      </c>
      <c r="N9338" s="14"/>
    </row>
    <row r="9339" spans="1:14" ht="110.25">
      <c r="A9339" s="6">
        <v>9338</v>
      </c>
      <c r="B9339" s="8" t="s">
        <v>13797</v>
      </c>
      <c r="C9339" s="9" t="s">
        <v>14600</v>
      </c>
      <c r="D9339" s="10" t="s">
        <v>14282</v>
      </c>
      <c r="E9339" s="11" t="s">
        <v>14601</v>
      </c>
      <c r="F9339" s="6">
        <v>463136</v>
      </c>
      <c r="G9339" s="6" t="s">
        <v>7483</v>
      </c>
      <c r="H9339" s="16">
        <v>7742452.5</v>
      </c>
      <c r="I9339" s="12" t="s">
        <v>14406</v>
      </c>
      <c r="J9339" s="12" t="s">
        <v>9015</v>
      </c>
      <c r="K9339" s="15">
        <v>0</v>
      </c>
      <c r="L9339" s="13" t="s">
        <v>14</v>
      </c>
      <c r="M9339" s="7">
        <v>1</v>
      </c>
      <c r="N9339" s="14"/>
    </row>
    <row r="9340" spans="1:14" ht="252">
      <c r="A9340" s="6">
        <v>9339</v>
      </c>
      <c r="B9340" s="8" t="s">
        <v>13797</v>
      </c>
      <c r="C9340" s="9" t="s">
        <v>14602</v>
      </c>
      <c r="D9340" s="10" t="s">
        <v>14519</v>
      </c>
      <c r="E9340" s="11" t="s">
        <v>14603</v>
      </c>
      <c r="F9340" s="6">
        <v>262983</v>
      </c>
      <c r="G9340" s="6" t="s">
        <v>7483</v>
      </c>
      <c r="H9340" s="16">
        <v>7988935.7000000002</v>
      </c>
      <c r="I9340" s="12" t="s">
        <v>10515</v>
      </c>
      <c r="J9340" s="12" t="s">
        <v>4050</v>
      </c>
      <c r="K9340" s="15">
        <v>3060000</v>
      </c>
      <c r="L9340" s="13" t="s">
        <v>14</v>
      </c>
      <c r="M9340" s="7">
        <v>1</v>
      </c>
      <c r="N9340" s="14"/>
    </row>
    <row r="9341" spans="1:14" ht="189">
      <c r="A9341" s="6">
        <v>9340</v>
      </c>
      <c r="B9341" s="8" t="s">
        <v>13797</v>
      </c>
      <c r="C9341" s="9" t="s">
        <v>14604</v>
      </c>
      <c r="D9341" s="10" t="s">
        <v>14605</v>
      </c>
      <c r="E9341" s="11" t="s">
        <v>14606</v>
      </c>
      <c r="F9341" s="6">
        <v>297202</v>
      </c>
      <c r="G9341" s="6" t="s">
        <v>7483</v>
      </c>
      <c r="H9341" s="16">
        <v>22700041.517000001</v>
      </c>
      <c r="I9341" s="12">
        <v>43593</v>
      </c>
      <c r="J9341" s="12" t="s">
        <v>5123</v>
      </c>
      <c r="K9341" s="15">
        <v>5000000</v>
      </c>
      <c r="L9341" s="13" t="s">
        <v>70</v>
      </c>
      <c r="M9341" s="7">
        <v>1</v>
      </c>
      <c r="N9341" s="14"/>
    </row>
    <row r="9342" spans="1:14" ht="189">
      <c r="A9342" s="6">
        <v>9341</v>
      </c>
      <c r="B9342" s="8" t="s">
        <v>13797</v>
      </c>
      <c r="C9342" s="9" t="s">
        <v>14607</v>
      </c>
      <c r="D9342" s="10" t="s">
        <v>14608</v>
      </c>
      <c r="E9342" s="11" t="s">
        <v>14606</v>
      </c>
      <c r="F9342" s="6">
        <v>297202</v>
      </c>
      <c r="G9342" s="6" t="s">
        <v>7483</v>
      </c>
      <c r="H9342" s="16">
        <v>22700041.517000001</v>
      </c>
      <c r="I9342" s="12">
        <v>43593</v>
      </c>
      <c r="J9342" s="12" t="s">
        <v>5123</v>
      </c>
      <c r="K9342" s="15">
        <v>5000000</v>
      </c>
      <c r="L9342" s="13" t="s">
        <v>70</v>
      </c>
      <c r="M9342" s="7">
        <v>0.51</v>
      </c>
      <c r="N9342" s="14"/>
    </row>
    <row r="9343" spans="1:14" ht="189">
      <c r="A9343" s="6">
        <v>9342</v>
      </c>
      <c r="B9343" s="8" t="s">
        <v>13797</v>
      </c>
      <c r="C9343" s="9" t="s">
        <v>14609</v>
      </c>
      <c r="D9343" s="10" t="s">
        <v>14610</v>
      </c>
      <c r="E9343" s="11" t="s">
        <v>14606</v>
      </c>
      <c r="F9343" s="6">
        <v>297202</v>
      </c>
      <c r="G9343" s="6" t="s">
        <v>7483</v>
      </c>
      <c r="H9343" s="16">
        <v>22700041.517000001</v>
      </c>
      <c r="I9343" s="12">
        <v>43593</v>
      </c>
      <c r="J9343" s="12" t="s">
        <v>5123</v>
      </c>
      <c r="K9343" s="15">
        <v>5000000</v>
      </c>
      <c r="L9343" s="13" t="s">
        <v>70</v>
      </c>
      <c r="M9343" s="7">
        <v>0.49</v>
      </c>
      <c r="N9343" s="14"/>
    </row>
    <row r="9344" spans="1:14" ht="63">
      <c r="A9344" s="6">
        <v>9343</v>
      </c>
      <c r="B9344" s="8" t="s">
        <v>13797</v>
      </c>
      <c r="C9344" s="9" t="s">
        <v>14489</v>
      </c>
      <c r="D9344" s="10" t="s">
        <v>14117</v>
      </c>
      <c r="E9344" s="11" t="s">
        <v>14611</v>
      </c>
      <c r="F9344" s="6">
        <v>447119</v>
      </c>
      <c r="G9344" s="6" t="s">
        <v>7483</v>
      </c>
      <c r="H9344" s="16">
        <v>12911158.35</v>
      </c>
      <c r="I9344" s="12" t="s">
        <v>9753</v>
      </c>
      <c r="J9344" s="12" t="s">
        <v>13858</v>
      </c>
      <c r="K9344" s="15">
        <v>2000000</v>
      </c>
      <c r="L9344" s="13" t="s">
        <v>14</v>
      </c>
      <c r="M9344" s="7">
        <v>1</v>
      </c>
      <c r="N9344" s="14"/>
    </row>
    <row r="9345" spans="1:14" ht="47.25">
      <c r="A9345" s="6">
        <v>9344</v>
      </c>
      <c r="B9345" s="8" t="s">
        <v>13797</v>
      </c>
      <c r="C9345" s="9" t="s">
        <v>14612</v>
      </c>
      <c r="D9345" s="10" t="s">
        <v>14613</v>
      </c>
      <c r="E9345" s="11" t="s">
        <v>14614</v>
      </c>
      <c r="F9345" s="6">
        <v>354753</v>
      </c>
      <c r="G9345" s="6" t="s">
        <v>7483</v>
      </c>
      <c r="H9345" s="16">
        <v>7125000</v>
      </c>
      <c r="I9345" s="12">
        <v>43780</v>
      </c>
      <c r="J9345" s="12" t="s">
        <v>12575</v>
      </c>
      <c r="K9345" s="15">
        <v>5950000</v>
      </c>
      <c r="L9345" s="13" t="s">
        <v>14</v>
      </c>
      <c r="M9345" s="7">
        <v>1</v>
      </c>
      <c r="N9345" s="14"/>
    </row>
    <row r="9346" spans="1:14" ht="236.25">
      <c r="A9346" s="6">
        <v>9345</v>
      </c>
      <c r="B9346" s="8" t="s">
        <v>13797</v>
      </c>
      <c r="C9346" s="9" t="s">
        <v>14615</v>
      </c>
      <c r="D9346" s="10" t="s">
        <v>14616</v>
      </c>
      <c r="E9346" s="11" t="s">
        <v>14617</v>
      </c>
      <c r="F9346" s="6">
        <v>297205</v>
      </c>
      <c r="G9346" s="6" t="s">
        <v>7483</v>
      </c>
      <c r="H9346" s="16">
        <v>66359737.273999996</v>
      </c>
      <c r="I9346" s="12" t="s">
        <v>14618</v>
      </c>
      <c r="J9346" s="12" t="s">
        <v>10681</v>
      </c>
      <c r="K9346" s="15">
        <v>37642072</v>
      </c>
      <c r="L9346" s="13" t="s">
        <v>70</v>
      </c>
      <c r="M9346" s="7">
        <v>1</v>
      </c>
      <c r="N9346" s="14"/>
    </row>
    <row r="9347" spans="1:14" ht="236.25">
      <c r="A9347" s="6">
        <v>9346</v>
      </c>
      <c r="B9347" s="8" t="s">
        <v>13797</v>
      </c>
      <c r="C9347" s="9" t="s">
        <v>14221</v>
      </c>
      <c r="D9347" s="10" t="s">
        <v>14619</v>
      </c>
      <c r="E9347" s="11" t="s">
        <v>14617</v>
      </c>
      <c r="F9347" s="6">
        <v>297205</v>
      </c>
      <c r="G9347" s="6" t="s">
        <v>7483</v>
      </c>
      <c r="H9347" s="16">
        <v>66359737.273999996</v>
      </c>
      <c r="I9347" s="12" t="s">
        <v>14618</v>
      </c>
      <c r="J9347" s="12" t="s">
        <v>10681</v>
      </c>
      <c r="K9347" s="15">
        <v>37642072</v>
      </c>
      <c r="L9347" s="13" t="s">
        <v>70</v>
      </c>
      <c r="M9347" s="7">
        <v>0.51</v>
      </c>
      <c r="N9347" s="14"/>
    </row>
    <row r="9348" spans="1:14" ht="236.25">
      <c r="A9348" s="6">
        <v>9347</v>
      </c>
      <c r="B9348" s="8" t="s">
        <v>13797</v>
      </c>
      <c r="C9348" s="9" t="s">
        <v>14222</v>
      </c>
      <c r="D9348" s="10" t="s">
        <v>13909</v>
      </c>
      <c r="E9348" s="11" t="s">
        <v>14617</v>
      </c>
      <c r="F9348" s="6">
        <v>297205</v>
      </c>
      <c r="G9348" s="6" t="s">
        <v>7483</v>
      </c>
      <c r="H9348" s="16">
        <v>66359737.273999996</v>
      </c>
      <c r="I9348" s="12" t="s">
        <v>14618</v>
      </c>
      <c r="J9348" s="12" t="s">
        <v>10681</v>
      </c>
      <c r="K9348" s="15">
        <v>37642072</v>
      </c>
      <c r="L9348" s="13" t="s">
        <v>70</v>
      </c>
      <c r="M9348" s="7">
        <v>0.49</v>
      </c>
      <c r="N9348" s="14"/>
    </row>
    <row r="9349" spans="1:14" ht="346.5">
      <c r="A9349" s="6">
        <v>9348</v>
      </c>
      <c r="B9349" s="8" t="s">
        <v>13797</v>
      </c>
      <c r="C9349" s="9" t="s">
        <v>14620</v>
      </c>
      <c r="D9349" s="10" t="s">
        <v>14384</v>
      </c>
      <c r="E9349" s="11" t="s">
        <v>14621</v>
      </c>
      <c r="F9349" s="6">
        <v>212460</v>
      </c>
      <c r="G9349" s="6" t="s">
        <v>7483</v>
      </c>
      <c r="H9349" s="16">
        <v>54582241.105999999</v>
      </c>
      <c r="I9349" s="12" t="s">
        <v>14271</v>
      </c>
      <c r="J9349" s="12" t="s">
        <v>14622</v>
      </c>
      <c r="K9349" s="15">
        <v>53900000</v>
      </c>
      <c r="L9349" s="13" t="s">
        <v>14</v>
      </c>
      <c r="M9349" s="7">
        <v>1</v>
      </c>
      <c r="N9349" s="14"/>
    </row>
    <row r="9350" spans="1:14" ht="94.5">
      <c r="A9350" s="6">
        <v>9349</v>
      </c>
      <c r="B9350" s="8" t="s">
        <v>13797</v>
      </c>
      <c r="C9350" s="9" t="s">
        <v>14623</v>
      </c>
      <c r="D9350" s="10" t="s">
        <v>14624</v>
      </c>
      <c r="E9350" s="11" t="s">
        <v>14625</v>
      </c>
      <c r="F9350" s="6">
        <v>444139</v>
      </c>
      <c r="G9350" s="6" t="s">
        <v>7483</v>
      </c>
      <c r="H9350" s="16">
        <v>8414194.6500000004</v>
      </c>
      <c r="I9350" s="12">
        <v>43989</v>
      </c>
      <c r="J9350" s="12" t="s">
        <v>672</v>
      </c>
      <c r="K9350" s="15">
        <v>0</v>
      </c>
      <c r="L9350" s="13" t="s">
        <v>14</v>
      </c>
      <c r="M9350" s="7">
        <v>1</v>
      </c>
      <c r="N9350" s="14"/>
    </row>
    <row r="9351" spans="1:14" ht="94.5">
      <c r="A9351" s="6">
        <v>9350</v>
      </c>
      <c r="B9351" s="8" t="s">
        <v>13797</v>
      </c>
      <c r="C9351" s="9" t="s">
        <v>14600</v>
      </c>
      <c r="D9351" s="10" t="s">
        <v>14282</v>
      </c>
      <c r="E9351" s="11" t="s">
        <v>14626</v>
      </c>
      <c r="F9351" s="6">
        <v>463137</v>
      </c>
      <c r="G9351" s="6" t="s">
        <v>7483</v>
      </c>
      <c r="H9351" s="16">
        <v>3867323.65</v>
      </c>
      <c r="I9351" s="12" t="s">
        <v>14406</v>
      </c>
      <c r="J9351" s="12" t="s">
        <v>9015</v>
      </c>
      <c r="K9351" s="15">
        <v>0</v>
      </c>
      <c r="L9351" s="13" t="s">
        <v>14</v>
      </c>
      <c r="M9351" s="7">
        <v>1</v>
      </c>
      <c r="N9351" s="14"/>
    </row>
    <row r="9352" spans="1:14" ht="110.25">
      <c r="A9352" s="6">
        <v>9351</v>
      </c>
      <c r="B9352" s="8" t="s">
        <v>13797</v>
      </c>
      <c r="C9352" s="9" t="s">
        <v>13916</v>
      </c>
      <c r="D9352" s="10" t="s">
        <v>13917</v>
      </c>
      <c r="E9352" s="11" t="s">
        <v>14627</v>
      </c>
      <c r="F9352" s="6">
        <v>467105</v>
      </c>
      <c r="G9352" s="6" t="s">
        <v>7483</v>
      </c>
      <c r="H9352" s="16">
        <v>7212013.8789999997</v>
      </c>
      <c r="I9352" s="12" t="s">
        <v>14406</v>
      </c>
      <c r="J9352" s="12" t="s">
        <v>9015</v>
      </c>
      <c r="K9352" s="15">
        <v>0</v>
      </c>
      <c r="L9352" s="13" t="s">
        <v>14</v>
      </c>
      <c r="M9352" s="7">
        <v>1</v>
      </c>
      <c r="N9352" s="14"/>
    </row>
    <row r="9353" spans="1:14" ht="110.25">
      <c r="A9353" s="6">
        <v>9352</v>
      </c>
      <c r="B9353" s="8" t="s">
        <v>13797</v>
      </c>
      <c r="C9353" s="9" t="s">
        <v>14628</v>
      </c>
      <c r="D9353" s="10" t="s">
        <v>14629</v>
      </c>
      <c r="E9353" s="11" t="s">
        <v>14630</v>
      </c>
      <c r="F9353" s="6">
        <v>463139</v>
      </c>
      <c r="G9353" s="6" t="s">
        <v>7483</v>
      </c>
      <c r="H9353" s="16">
        <v>8539082.5</v>
      </c>
      <c r="I9353" s="12">
        <v>43839</v>
      </c>
      <c r="J9353" s="12">
        <v>44381</v>
      </c>
      <c r="K9353" s="15">
        <v>0</v>
      </c>
      <c r="L9353" s="13" t="s">
        <v>14</v>
      </c>
      <c r="M9353" s="7">
        <v>1</v>
      </c>
      <c r="N9353" s="14"/>
    </row>
    <row r="9354" spans="1:14" ht="63">
      <c r="A9354" s="6">
        <v>9353</v>
      </c>
      <c r="B9354" s="8" t="s">
        <v>13797</v>
      </c>
      <c r="C9354" s="9" t="s">
        <v>14631</v>
      </c>
      <c r="D9354" s="10" t="s">
        <v>14632</v>
      </c>
      <c r="E9354" s="11" t="s">
        <v>14633</v>
      </c>
      <c r="F9354" s="6">
        <v>463134</v>
      </c>
      <c r="G9354" s="6" t="s">
        <v>7483</v>
      </c>
      <c r="H9354" s="16">
        <v>3684606.35</v>
      </c>
      <c r="I9354" s="12" t="s">
        <v>9156</v>
      </c>
      <c r="J9354" s="12" t="s">
        <v>8226</v>
      </c>
      <c r="K9354" s="15">
        <v>0</v>
      </c>
      <c r="L9354" s="13" t="s">
        <v>14</v>
      </c>
      <c r="M9354" s="7">
        <v>1</v>
      </c>
      <c r="N9354" s="14"/>
    </row>
    <row r="9355" spans="1:14" ht="94.5">
      <c r="A9355" s="6">
        <v>9354</v>
      </c>
      <c r="B9355" s="8" t="s">
        <v>13797</v>
      </c>
      <c r="C9355" s="9" t="s">
        <v>14634</v>
      </c>
      <c r="D9355" s="10" t="s">
        <v>14635</v>
      </c>
      <c r="E9355" s="11" t="s">
        <v>14636</v>
      </c>
      <c r="F9355" s="6">
        <v>412294</v>
      </c>
      <c r="G9355" s="6" t="s">
        <v>7483</v>
      </c>
      <c r="H9355" s="16">
        <v>12147952.1</v>
      </c>
      <c r="I9355" s="12" t="s">
        <v>8184</v>
      </c>
      <c r="J9355" s="12" t="s">
        <v>14637</v>
      </c>
      <c r="K9355" s="15">
        <v>5790000</v>
      </c>
      <c r="L9355" s="13" t="s">
        <v>14</v>
      </c>
      <c r="M9355" s="7">
        <v>1</v>
      </c>
      <c r="N9355" s="14"/>
    </row>
    <row r="9356" spans="1:14" ht="94.5">
      <c r="A9356" s="6">
        <v>9355</v>
      </c>
      <c r="B9356" s="8" t="s">
        <v>13797</v>
      </c>
      <c r="C9356" s="9" t="s">
        <v>14638</v>
      </c>
      <c r="D9356" s="10" t="s">
        <v>14186</v>
      </c>
      <c r="E9356" s="11" t="s">
        <v>14639</v>
      </c>
      <c r="F9356" s="6">
        <v>171204</v>
      </c>
      <c r="G9356" s="6" t="s">
        <v>7483</v>
      </c>
      <c r="H9356" s="16">
        <v>121277248.80500001</v>
      </c>
      <c r="I9356" s="12" t="s">
        <v>14640</v>
      </c>
      <c r="J9356" s="12" t="s">
        <v>14641</v>
      </c>
      <c r="K9356" s="15">
        <v>36500000</v>
      </c>
      <c r="L9356" s="13" t="s">
        <v>14</v>
      </c>
      <c r="M9356" s="7">
        <v>1</v>
      </c>
      <c r="N9356" s="14"/>
    </row>
    <row r="9357" spans="1:14" ht="78.75">
      <c r="A9357" s="6">
        <v>9356</v>
      </c>
      <c r="B9357" s="8" t="s">
        <v>13797</v>
      </c>
      <c r="C9357" s="9" t="s">
        <v>14294</v>
      </c>
      <c r="D9357" s="10" t="s">
        <v>14295</v>
      </c>
      <c r="E9357" s="11" t="s">
        <v>14642</v>
      </c>
      <c r="F9357" s="6">
        <v>297201</v>
      </c>
      <c r="G9357" s="6" t="s">
        <v>7483</v>
      </c>
      <c r="H9357" s="16">
        <v>24989686.634</v>
      </c>
      <c r="I9357" s="12">
        <v>43745</v>
      </c>
      <c r="J9357" s="12">
        <v>44110</v>
      </c>
      <c r="K9357" s="15">
        <v>2090485</v>
      </c>
      <c r="L9357" s="13" t="s">
        <v>14</v>
      </c>
      <c r="M9357" s="7">
        <v>1</v>
      </c>
      <c r="N9357" s="14"/>
    </row>
    <row r="9358" spans="1:14" ht="63">
      <c r="A9358" s="6">
        <v>9357</v>
      </c>
      <c r="B9358" s="8" t="s">
        <v>13797</v>
      </c>
      <c r="C9358" s="9" t="s">
        <v>13805</v>
      </c>
      <c r="D9358" s="10" t="s">
        <v>13806</v>
      </c>
      <c r="E9358" s="11" t="s">
        <v>14643</v>
      </c>
      <c r="F9358" s="6">
        <v>447126</v>
      </c>
      <c r="G9358" s="6" t="s">
        <v>7483</v>
      </c>
      <c r="H9358" s="16">
        <v>7985449.2000000002</v>
      </c>
      <c r="I9358" s="12" t="s">
        <v>9753</v>
      </c>
      <c r="J9358" s="12" t="s">
        <v>9036</v>
      </c>
      <c r="K9358" s="15">
        <v>5500000</v>
      </c>
      <c r="L9358" s="13" t="s">
        <v>14</v>
      </c>
      <c r="M9358" s="7">
        <v>1</v>
      </c>
      <c r="N9358" s="14"/>
    </row>
    <row r="9359" spans="1:14" ht="157.5">
      <c r="A9359" s="6">
        <v>9358</v>
      </c>
      <c r="B9359" s="8" t="s">
        <v>13797</v>
      </c>
      <c r="C9359" s="9" t="s">
        <v>14644</v>
      </c>
      <c r="D9359" s="10" t="s">
        <v>14645</v>
      </c>
      <c r="E9359" s="11" t="s">
        <v>14646</v>
      </c>
      <c r="F9359" s="6">
        <v>328878</v>
      </c>
      <c r="G9359" s="6" t="s">
        <v>7483</v>
      </c>
      <c r="H9359" s="16">
        <v>38740439.233000003</v>
      </c>
      <c r="I9359" s="12" t="s">
        <v>8972</v>
      </c>
      <c r="J9359" s="12">
        <v>44290</v>
      </c>
      <c r="K9359" s="15">
        <v>10000000</v>
      </c>
      <c r="L9359" s="13" t="s">
        <v>70</v>
      </c>
      <c r="M9359" s="7">
        <v>1</v>
      </c>
      <c r="N9359" s="14"/>
    </row>
    <row r="9360" spans="1:14" ht="157.5">
      <c r="A9360" s="6">
        <v>9359</v>
      </c>
      <c r="B9360" s="8" t="s">
        <v>13797</v>
      </c>
      <c r="C9360" s="9" t="s">
        <v>14291</v>
      </c>
      <c r="D9360" s="10" t="s">
        <v>14292</v>
      </c>
      <c r="E9360" s="11" t="s">
        <v>14646</v>
      </c>
      <c r="F9360" s="6">
        <v>328878</v>
      </c>
      <c r="G9360" s="6" t="s">
        <v>7483</v>
      </c>
      <c r="H9360" s="16">
        <v>38740439.233000003</v>
      </c>
      <c r="I9360" s="12" t="s">
        <v>8972</v>
      </c>
      <c r="J9360" s="12">
        <v>44290</v>
      </c>
      <c r="K9360" s="15">
        <v>0</v>
      </c>
      <c r="L9360" s="13" t="s">
        <v>70</v>
      </c>
      <c r="M9360" s="7">
        <v>0.51</v>
      </c>
      <c r="N9360" s="14"/>
    </row>
    <row r="9361" spans="1:14" ht="157.5">
      <c r="A9361" s="6">
        <v>9360</v>
      </c>
      <c r="B9361" s="8" t="s">
        <v>13797</v>
      </c>
      <c r="C9361" s="9" t="s">
        <v>14647</v>
      </c>
      <c r="D9361" s="10" t="s">
        <v>14648</v>
      </c>
      <c r="E9361" s="11" t="s">
        <v>14646</v>
      </c>
      <c r="F9361" s="6">
        <v>328878</v>
      </c>
      <c r="G9361" s="6" t="s">
        <v>7483</v>
      </c>
      <c r="H9361" s="16">
        <v>38740439.233000003</v>
      </c>
      <c r="I9361" s="12" t="s">
        <v>8972</v>
      </c>
      <c r="J9361" s="12">
        <v>44290</v>
      </c>
      <c r="K9361" s="15">
        <v>0</v>
      </c>
      <c r="L9361" s="13" t="s">
        <v>70</v>
      </c>
      <c r="M9361" s="7">
        <v>0.49</v>
      </c>
      <c r="N9361" s="14"/>
    </row>
    <row r="9362" spans="1:14" ht="63">
      <c r="A9362" s="6">
        <v>9361</v>
      </c>
      <c r="B9362" s="8" t="s">
        <v>13797</v>
      </c>
      <c r="C9362" s="9" t="s">
        <v>14612</v>
      </c>
      <c r="D9362" s="10" t="s">
        <v>14613</v>
      </c>
      <c r="E9362" s="11" t="s">
        <v>14649</v>
      </c>
      <c r="F9362" s="6">
        <v>322908</v>
      </c>
      <c r="G9362" s="6" t="s">
        <v>7483</v>
      </c>
      <c r="H9362" s="16">
        <v>7408067.6529999999</v>
      </c>
      <c r="I9362" s="12">
        <v>43624</v>
      </c>
      <c r="J9362" s="12">
        <v>44167</v>
      </c>
      <c r="K9362" s="15">
        <v>5250000</v>
      </c>
      <c r="L9362" s="13" t="s">
        <v>14</v>
      </c>
      <c r="M9362" s="7">
        <v>1</v>
      </c>
      <c r="N9362" s="14"/>
    </row>
    <row r="9363" spans="1:14" ht="78.75">
      <c r="A9363" s="6">
        <v>9362</v>
      </c>
      <c r="B9363" s="8" t="s">
        <v>13797</v>
      </c>
      <c r="C9363" s="9" t="s">
        <v>14650</v>
      </c>
      <c r="D9363" s="10" t="s">
        <v>14651</v>
      </c>
      <c r="E9363" s="11" t="s">
        <v>14652</v>
      </c>
      <c r="F9363" s="6">
        <v>415859</v>
      </c>
      <c r="G9363" s="6" t="s">
        <v>7483</v>
      </c>
      <c r="H9363" s="16">
        <v>39054985.346000001</v>
      </c>
      <c r="I9363" s="12" t="s">
        <v>14534</v>
      </c>
      <c r="J9363" s="12" t="s">
        <v>14653</v>
      </c>
      <c r="K9363" s="15">
        <v>6000000</v>
      </c>
      <c r="L9363" s="13" t="s">
        <v>70</v>
      </c>
      <c r="M9363" s="7">
        <v>1</v>
      </c>
      <c r="N9363" s="14"/>
    </row>
    <row r="9364" spans="1:14" ht="78.75">
      <c r="A9364" s="6">
        <v>9363</v>
      </c>
      <c r="B9364" s="8" t="s">
        <v>13797</v>
      </c>
      <c r="C9364" s="9" t="s">
        <v>14654</v>
      </c>
      <c r="D9364" s="10" t="s">
        <v>7404</v>
      </c>
      <c r="E9364" s="11" t="s">
        <v>14652</v>
      </c>
      <c r="F9364" s="6">
        <v>415859</v>
      </c>
      <c r="G9364" s="6" t="s">
        <v>7483</v>
      </c>
      <c r="H9364" s="16">
        <v>39054985.346000001</v>
      </c>
      <c r="I9364" s="12" t="s">
        <v>14534</v>
      </c>
      <c r="J9364" s="12" t="s">
        <v>14653</v>
      </c>
      <c r="K9364" s="15">
        <v>3535000</v>
      </c>
      <c r="L9364" s="13" t="s">
        <v>70</v>
      </c>
      <c r="M9364" s="7">
        <v>0.51</v>
      </c>
      <c r="N9364" s="14"/>
    </row>
    <row r="9365" spans="1:14" ht="78.75">
      <c r="A9365" s="6">
        <v>9364</v>
      </c>
      <c r="B9365" s="8" t="s">
        <v>13797</v>
      </c>
      <c r="C9365" s="9" t="s">
        <v>14187</v>
      </c>
      <c r="D9365" s="10" t="s">
        <v>14117</v>
      </c>
      <c r="E9365" s="11" t="s">
        <v>14652</v>
      </c>
      <c r="F9365" s="6">
        <v>415859</v>
      </c>
      <c r="G9365" s="6" t="s">
        <v>7483</v>
      </c>
      <c r="H9365" s="16">
        <v>39054985.346000001</v>
      </c>
      <c r="I9365" s="12" t="s">
        <v>14534</v>
      </c>
      <c r="J9365" s="12" t="s">
        <v>14653</v>
      </c>
      <c r="K9365" s="15">
        <v>3535000</v>
      </c>
      <c r="L9365" s="13" t="s">
        <v>70</v>
      </c>
      <c r="M9365" s="7">
        <v>0.49</v>
      </c>
      <c r="N9365" s="14"/>
    </row>
    <row r="9366" spans="1:14" ht="204.75">
      <c r="A9366" s="6">
        <v>9365</v>
      </c>
      <c r="B9366" s="8" t="s">
        <v>13797</v>
      </c>
      <c r="C9366" s="9" t="s">
        <v>14655</v>
      </c>
      <c r="D9366" s="10" t="s">
        <v>14392</v>
      </c>
      <c r="E9366" s="11" t="s">
        <v>14656</v>
      </c>
      <c r="F9366" s="6">
        <v>237352</v>
      </c>
      <c r="G9366" s="6" t="s">
        <v>7483</v>
      </c>
      <c r="H9366" s="16">
        <v>30444433.261999998</v>
      </c>
      <c r="I9366" s="12">
        <v>43802</v>
      </c>
      <c r="J9366" s="12" t="s">
        <v>14284</v>
      </c>
      <c r="K9366" s="15">
        <v>16200000</v>
      </c>
      <c r="L9366" s="13" t="s">
        <v>14</v>
      </c>
      <c r="M9366" s="7">
        <v>1</v>
      </c>
      <c r="N9366" s="14"/>
    </row>
    <row r="9367" spans="1:14" ht="78.75">
      <c r="A9367" s="6">
        <v>9366</v>
      </c>
      <c r="B9367" s="8" t="s">
        <v>13797</v>
      </c>
      <c r="C9367" s="9" t="s">
        <v>14657</v>
      </c>
      <c r="D9367" s="10" t="s">
        <v>14658</v>
      </c>
      <c r="E9367" s="11" t="s">
        <v>14659</v>
      </c>
      <c r="F9367" s="6">
        <v>180328</v>
      </c>
      <c r="G9367" s="6" t="s">
        <v>7483</v>
      </c>
      <c r="H9367" s="16">
        <v>10357207.35</v>
      </c>
      <c r="I9367" s="12">
        <v>43379</v>
      </c>
      <c r="J9367" s="12" t="s">
        <v>14660</v>
      </c>
      <c r="K9367" s="15">
        <v>19288687</v>
      </c>
      <c r="L9367" s="13" t="s">
        <v>14</v>
      </c>
      <c r="M9367" s="7">
        <v>1</v>
      </c>
      <c r="N9367" s="14"/>
    </row>
    <row r="9368" spans="1:14" ht="157.5">
      <c r="A9368" s="6">
        <v>9367</v>
      </c>
      <c r="B9368" s="8" t="s">
        <v>13797</v>
      </c>
      <c r="C9368" s="9" t="s">
        <v>14559</v>
      </c>
      <c r="D9368" s="10" t="s">
        <v>14560</v>
      </c>
      <c r="E9368" s="11" t="s">
        <v>14661</v>
      </c>
      <c r="F9368" s="6">
        <v>308757</v>
      </c>
      <c r="G9368" s="6" t="s">
        <v>7483</v>
      </c>
      <c r="H9368" s="16">
        <v>25111127.645</v>
      </c>
      <c r="I9368" s="12">
        <v>43656</v>
      </c>
      <c r="J9368" s="12" t="s">
        <v>14562</v>
      </c>
      <c r="K9368" s="15">
        <v>22247077</v>
      </c>
      <c r="L9368" s="13" t="s">
        <v>70</v>
      </c>
      <c r="M9368" s="7">
        <v>1</v>
      </c>
      <c r="N9368" s="14"/>
    </row>
    <row r="9369" spans="1:14" ht="157.5">
      <c r="A9369" s="6">
        <v>9368</v>
      </c>
      <c r="B9369" s="8" t="s">
        <v>13797</v>
      </c>
      <c r="C9369" s="9" t="s">
        <v>14291</v>
      </c>
      <c r="D9369" s="10" t="s">
        <v>14292</v>
      </c>
      <c r="E9369" s="11" t="s">
        <v>14661</v>
      </c>
      <c r="F9369" s="6">
        <v>308757</v>
      </c>
      <c r="G9369" s="6" t="s">
        <v>7483</v>
      </c>
      <c r="H9369" s="16">
        <v>25111127.645</v>
      </c>
      <c r="I9369" s="12">
        <v>43656</v>
      </c>
      <c r="J9369" s="12" t="s">
        <v>14562</v>
      </c>
      <c r="K9369" s="15">
        <v>12600000</v>
      </c>
      <c r="L9369" s="13" t="s">
        <v>70</v>
      </c>
      <c r="M9369" s="7">
        <v>0.51</v>
      </c>
      <c r="N9369" s="14"/>
    </row>
    <row r="9370" spans="1:14" ht="157.5">
      <c r="A9370" s="6">
        <v>9369</v>
      </c>
      <c r="B9370" s="8" t="s">
        <v>13797</v>
      </c>
      <c r="C9370" s="9" t="s">
        <v>14293</v>
      </c>
      <c r="D9370" s="10" t="s">
        <v>9838</v>
      </c>
      <c r="E9370" s="11" t="s">
        <v>14661</v>
      </c>
      <c r="F9370" s="6">
        <v>308757</v>
      </c>
      <c r="G9370" s="6" t="s">
        <v>7483</v>
      </c>
      <c r="H9370" s="16">
        <v>25111127.645</v>
      </c>
      <c r="I9370" s="12">
        <v>43656</v>
      </c>
      <c r="J9370" s="12" t="s">
        <v>14562</v>
      </c>
      <c r="K9370" s="15">
        <v>12600000</v>
      </c>
      <c r="L9370" s="13" t="s">
        <v>70</v>
      </c>
      <c r="M9370" s="7">
        <v>0.49</v>
      </c>
      <c r="N9370" s="14"/>
    </row>
    <row r="9371" spans="1:14" ht="63">
      <c r="A9371" s="6">
        <v>9370</v>
      </c>
      <c r="B9371" s="8" t="s">
        <v>13797</v>
      </c>
      <c r="C9371" s="9" t="s">
        <v>14662</v>
      </c>
      <c r="D9371" s="10" t="s">
        <v>14663</v>
      </c>
      <c r="E9371" s="11" t="s">
        <v>14664</v>
      </c>
      <c r="F9371" s="6">
        <v>444136</v>
      </c>
      <c r="G9371" s="6" t="s">
        <v>7483</v>
      </c>
      <c r="H9371" s="16">
        <v>2862596.05</v>
      </c>
      <c r="I9371" s="12" t="s">
        <v>8107</v>
      </c>
      <c r="J9371" s="12" t="s">
        <v>9179</v>
      </c>
      <c r="K9371" s="15">
        <v>0</v>
      </c>
      <c r="L9371" s="13" t="s">
        <v>14</v>
      </c>
      <c r="M9371" s="7">
        <v>1</v>
      </c>
      <c r="N9371" s="14"/>
    </row>
    <row r="9372" spans="1:14" ht="236.25">
      <c r="A9372" s="6">
        <v>9371</v>
      </c>
      <c r="B9372" s="8" t="s">
        <v>13797</v>
      </c>
      <c r="C9372" s="9" t="s">
        <v>14665</v>
      </c>
      <c r="D9372" s="10"/>
      <c r="E9372" s="11" t="s">
        <v>14666</v>
      </c>
      <c r="F9372" s="6">
        <v>204645</v>
      </c>
      <c r="G9372" s="6" t="s">
        <v>7483</v>
      </c>
      <c r="H9372" s="16">
        <v>69319938.805000007</v>
      </c>
      <c r="I9372" s="12">
        <v>43323</v>
      </c>
      <c r="J9372" s="12" t="s">
        <v>4425</v>
      </c>
      <c r="K9372" s="15">
        <v>0</v>
      </c>
      <c r="L9372" s="13" t="s">
        <v>14</v>
      </c>
      <c r="M9372" s="7">
        <v>1</v>
      </c>
      <c r="N9372" s="14"/>
    </row>
    <row r="9373" spans="1:14" ht="189">
      <c r="A9373" s="6">
        <v>9372</v>
      </c>
      <c r="B9373" s="8" t="s">
        <v>13797</v>
      </c>
      <c r="C9373" s="9" t="s">
        <v>14294</v>
      </c>
      <c r="D9373" s="10" t="s">
        <v>14295</v>
      </c>
      <c r="E9373" s="11" t="s">
        <v>14667</v>
      </c>
      <c r="F9373" s="6">
        <v>441631</v>
      </c>
      <c r="G9373" s="6" t="s">
        <v>7483</v>
      </c>
      <c r="H9373" s="16">
        <v>15467999.983999999</v>
      </c>
      <c r="I9373" s="12" t="s">
        <v>14481</v>
      </c>
      <c r="J9373" s="12">
        <v>44293</v>
      </c>
      <c r="K9373" s="15">
        <v>0</v>
      </c>
      <c r="L9373" s="13" t="s">
        <v>14</v>
      </c>
      <c r="M9373" s="7">
        <v>1</v>
      </c>
      <c r="N9373" s="14"/>
    </row>
    <row r="9374" spans="1:14" ht="173.25">
      <c r="A9374" s="6">
        <v>9373</v>
      </c>
      <c r="B9374" s="8" t="s">
        <v>13797</v>
      </c>
      <c r="C9374" s="9" t="s">
        <v>14668</v>
      </c>
      <c r="D9374" s="10" t="s">
        <v>14669</v>
      </c>
      <c r="E9374" s="11" t="s">
        <v>14670</v>
      </c>
      <c r="F9374" s="6">
        <v>204649</v>
      </c>
      <c r="G9374" s="6" t="s">
        <v>7483</v>
      </c>
      <c r="H9374" s="16">
        <v>29335523.831</v>
      </c>
      <c r="I9374" s="12">
        <v>43111</v>
      </c>
      <c r="J9374" s="12" t="s">
        <v>10926</v>
      </c>
      <c r="K9374" s="15">
        <v>15850000</v>
      </c>
      <c r="L9374" s="13" t="s">
        <v>70</v>
      </c>
      <c r="M9374" s="7">
        <v>1</v>
      </c>
      <c r="N9374" s="14"/>
    </row>
    <row r="9375" spans="1:14" ht="173.25">
      <c r="A9375" s="6">
        <v>9374</v>
      </c>
      <c r="B9375" s="8" t="s">
        <v>13797</v>
      </c>
      <c r="C9375" s="9" t="s">
        <v>10408</v>
      </c>
      <c r="D9375" s="10" t="s">
        <v>10409</v>
      </c>
      <c r="E9375" s="11" t="s">
        <v>14670</v>
      </c>
      <c r="F9375" s="6">
        <v>204649</v>
      </c>
      <c r="G9375" s="6" t="s">
        <v>7483</v>
      </c>
      <c r="H9375" s="16">
        <v>29335523.831</v>
      </c>
      <c r="I9375" s="12">
        <v>43111</v>
      </c>
      <c r="J9375" s="12" t="s">
        <v>10926</v>
      </c>
      <c r="K9375" s="15">
        <v>15850000</v>
      </c>
      <c r="L9375" s="13" t="s">
        <v>70</v>
      </c>
      <c r="M9375" s="7">
        <v>0.51</v>
      </c>
      <c r="N9375" s="14"/>
    </row>
    <row r="9376" spans="1:14" ht="173.25">
      <c r="A9376" s="6">
        <v>9375</v>
      </c>
      <c r="B9376" s="8" t="s">
        <v>13797</v>
      </c>
      <c r="C9376" s="9" t="s">
        <v>14671</v>
      </c>
      <c r="D9376" s="10" t="s">
        <v>14672</v>
      </c>
      <c r="E9376" s="11" t="s">
        <v>14670</v>
      </c>
      <c r="F9376" s="6">
        <v>204649</v>
      </c>
      <c r="G9376" s="6" t="s">
        <v>7483</v>
      </c>
      <c r="H9376" s="16">
        <v>29335523.831</v>
      </c>
      <c r="I9376" s="12">
        <v>43111</v>
      </c>
      <c r="J9376" s="12" t="s">
        <v>10926</v>
      </c>
      <c r="K9376" s="15">
        <v>15850000</v>
      </c>
      <c r="L9376" s="13" t="s">
        <v>70</v>
      </c>
      <c r="M9376" s="7">
        <v>0.49</v>
      </c>
      <c r="N9376" s="14"/>
    </row>
    <row r="9377" spans="1:14" ht="141.75">
      <c r="A9377" s="6">
        <v>9376</v>
      </c>
      <c r="B9377" s="8" t="s">
        <v>13797</v>
      </c>
      <c r="C9377" s="9" t="s">
        <v>14673</v>
      </c>
      <c r="D9377" s="10" t="s">
        <v>14674</v>
      </c>
      <c r="E9377" s="11" t="s">
        <v>14675</v>
      </c>
      <c r="F9377" s="6">
        <v>215340</v>
      </c>
      <c r="G9377" s="6" t="s">
        <v>7483</v>
      </c>
      <c r="H9377" s="16">
        <v>11635471.763</v>
      </c>
      <c r="I9377" s="12" t="s">
        <v>14676</v>
      </c>
      <c r="J9377" s="12" t="s">
        <v>10252</v>
      </c>
      <c r="K9377" s="15">
        <v>0</v>
      </c>
      <c r="L9377" s="13" t="s">
        <v>14</v>
      </c>
      <c r="M9377" s="7">
        <v>1</v>
      </c>
      <c r="N9377" s="14"/>
    </row>
    <row r="9378" spans="1:14" ht="94.5">
      <c r="A9378" s="6">
        <v>9377</v>
      </c>
      <c r="B9378" s="8" t="s">
        <v>13797</v>
      </c>
      <c r="C9378" s="9" t="s">
        <v>14662</v>
      </c>
      <c r="D9378" s="10" t="s">
        <v>14663</v>
      </c>
      <c r="E9378" s="11" t="s">
        <v>14677</v>
      </c>
      <c r="F9378" s="6">
        <v>444137</v>
      </c>
      <c r="G9378" s="6" t="s">
        <v>7483</v>
      </c>
      <c r="H9378" s="16">
        <v>3915566.55</v>
      </c>
      <c r="I9378" s="12" t="s">
        <v>8107</v>
      </c>
      <c r="J9378" s="12" t="s">
        <v>9179</v>
      </c>
      <c r="K9378" s="15">
        <v>0</v>
      </c>
      <c r="L9378" s="13" t="s">
        <v>14</v>
      </c>
      <c r="M9378" s="7">
        <v>1</v>
      </c>
      <c r="N9378" s="14"/>
    </row>
    <row r="9379" spans="1:14" ht="78.75">
      <c r="A9379" s="6">
        <v>9378</v>
      </c>
      <c r="B9379" s="8" t="s">
        <v>13797</v>
      </c>
      <c r="C9379" s="9" t="s">
        <v>14678</v>
      </c>
      <c r="D9379" s="10" t="s">
        <v>14679</v>
      </c>
      <c r="E9379" s="11" t="s">
        <v>14680</v>
      </c>
      <c r="F9379" s="6">
        <v>412288</v>
      </c>
      <c r="G9379" s="6" t="s">
        <v>7483</v>
      </c>
      <c r="H9379" s="16">
        <v>15015836.800000001</v>
      </c>
      <c r="I9379" s="12" t="s">
        <v>8980</v>
      </c>
      <c r="J9379" s="12">
        <v>44386</v>
      </c>
      <c r="K9379" s="15">
        <v>817094</v>
      </c>
      <c r="L9379" s="13" t="s">
        <v>14</v>
      </c>
      <c r="M9379" s="7">
        <v>1</v>
      </c>
      <c r="N9379" s="14"/>
    </row>
    <row r="9380" spans="1:14" ht="378">
      <c r="A9380" s="6">
        <v>9379</v>
      </c>
      <c r="B9380" s="8" t="s">
        <v>13797</v>
      </c>
      <c r="C9380" s="9" t="s">
        <v>13805</v>
      </c>
      <c r="D9380" s="10" t="s">
        <v>13806</v>
      </c>
      <c r="E9380" s="11" t="s">
        <v>14681</v>
      </c>
      <c r="F9380" s="6"/>
      <c r="G9380" s="6" t="s">
        <v>7483</v>
      </c>
      <c r="H9380" s="16">
        <v>8756490.0999999996</v>
      </c>
      <c r="I9380" s="12" t="s">
        <v>10515</v>
      </c>
      <c r="J9380" s="12" t="s">
        <v>14682</v>
      </c>
      <c r="K9380" s="15">
        <v>4300000</v>
      </c>
      <c r="L9380" s="13" t="s">
        <v>14</v>
      </c>
      <c r="M9380" s="7">
        <v>1</v>
      </c>
      <c r="N9380" s="14"/>
    </row>
    <row r="9381" spans="1:14" ht="78.75">
      <c r="A9381" s="6">
        <v>9380</v>
      </c>
      <c r="B9381" s="8" t="s">
        <v>13797</v>
      </c>
      <c r="C9381" s="9" t="s">
        <v>14587</v>
      </c>
      <c r="D9381" s="10" t="s">
        <v>13834</v>
      </c>
      <c r="E9381" s="11" t="s">
        <v>14683</v>
      </c>
      <c r="F9381" s="6">
        <v>444135</v>
      </c>
      <c r="G9381" s="6" t="s">
        <v>7483</v>
      </c>
      <c r="H9381" s="16">
        <v>8133341.4000000004</v>
      </c>
      <c r="I9381" s="12" t="s">
        <v>14534</v>
      </c>
      <c r="J9381" s="12" t="s">
        <v>14684</v>
      </c>
      <c r="K9381" s="15">
        <v>8128848</v>
      </c>
      <c r="L9381" s="13" t="s">
        <v>14</v>
      </c>
      <c r="M9381" s="7">
        <v>1</v>
      </c>
      <c r="N9381" s="14"/>
    </row>
    <row r="9382" spans="1:14" ht="267.75">
      <c r="A9382" s="6">
        <v>9381</v>
      </c>
      <c r="B9382" s="8" t="s">
        <v>13797</v>
      </c>
      <c r="C9382" s="9" t="s">
        <v>14685</v>
      </c>
      <c r="D9382" s="10" t="s">
        <v>14292</v>
      </c>
      <c r="E9382" s="11" t="s">
        <v>14686</v>
      </c>
      <c r="F9382" s="6">
        <v>263506</v>
      </c>
      <c r="G9382" s="6" t="s">
        <v>7483</v>
      </c>
      <c r="H9382" s="16" t="s">
        <v>14687</v>
      </c>
      <c r="I9382" s="12" t="s">
        <v>14688</v>
      </c>
      <c r="J9382" s="12" t="s">
        <v>9645</v>
      </c>
      <c r="K9382" s="15">
        <v>23600000</v>
      </c>
      <c r="L9382" s="13" t="s">
        <v>14</v>
      </c>
      <c r="M9382" s="7">
        <v>1</v>
      </c>
      <c r="N9382" s="14"/>
    </row>
    <row r="9383" spans="1:14" ht="78.75">
      <c r="A9383" s="6">
        <v>9382</v>
      </c>
      <c r="B9383" s="8" t="s">
        <v>13797</v>
      </c>
      <c r="C9383" s="9" t="s">
        <v>14689</v>
      </c>
      <c r="D9383" s="10" t="s">
        <v>14690</v>
      </c>
      <c r="E9383" s="11" t="s">
        <v>14691</v>
      </c>
      <c r="F9383" s="6">
        <v>161454</v>
      </c>
      <c r="G9383" s="6" t="s">
        <v>7483</v>
      </c>
      <c r="H9383" s="16">
        <v>3237674.6359999999</v>
      </c>
      <c r="I9383" s="12">
        <v>43104</v>
      </c>
      <c r="J9383" s="12">
        <v>43259</v>
      </c>
      <c r="K9383" s="15">
        <v>0</v>
      </c>
      <c r="L9383" s="13" t="s">
        <v>14</v>
      </c>
      <c r="M9383" s="7">
        <v>1</v>
      </c>
      <c r="N9383" s="14"/>
    </row>
    <row r="9384" spans="1:14" ht="126">
      <c r="A9384" s="6">
        <v>9383</v>
      </c>
      <c r="B9384" s="8" t="s">
        <v>13797</v>
      </c>
      <c r="C9384" s="9" t="s">
        <v>14685</v>
      </c>
      <c r="D9384" s="10" t="s">
        <v>14292</v>
      </c>
      <c r="E9384" s="11" t="s">
        <v>14692</v>
      </c>
      <c r="F9384" s="6">
        <v>240357</v>
      </c>
      <c r="G9384" s="6" t="s">
        <v>7483</v>
      </c>
      <c r="H9384" s="16">
        <v>21265634.307</v>
      </c>
      <c r="I9384" s="12" t="s">
        <v>14693</v>
      </c>
      <c r="J9384" s="12" t="s">
        <v>9077</v>
      </c>
      <c r="K9384" s="15">
        <v>15165446</v>
      </c>
      <c r="L9384" s="13" t="s">
        <v>14</v>
      </c>
      <c r="M9384" s="7">
        <v>1</v>
      </c>
      <c r="N9384" s="14"/>
    </row>
    <row r="9385" spans="1:14" ht="63">
      <c r="A9385" s="6">
        <v>9384</v>
      </c>
      <c r="B9385" s="8" t="s">
        <v>13797</v>
      </c>
      <c r="C9385" s="9" t="s">
        <v>14694</v>
      </c>
      <c r="D9385" s="10" t="s">
        <v>13893</v>
      </c>
      <c r="E9385" s="11" t="s">
        <v>14695</v>
      </c>
      <c r="F9385" s="6">
        <v>180326</v>
      </c>
      <c r="G9385" s="6" t="s">
        <v>7483</v>
      </c>
      <c r="H9385" s="16">
        <v>13636575.5</v>
      </c>
      <c r="I9385" s="12">
        <v>43226</v>
      </c>
      <c r="J9385" s="12">
        <v>43775</v>
      </c>
      <c r="K9385" s="15">
        <v>13523907</v>
      </c>
      <c r="L9385" s="13" t="s">
        <v>14</v>
      </c>
      <c r="M9385" s="7">
        <v>1</v>
      </c>
      <c r="N9385" s="14"/>
    </row>
    <row r="9386" spans="1:14" ht="126">
      <c r="A9386" s="6">
        <v>9385</v>
      </c>
      <c r="B9386" s="8" t="s">
        <v>13797</v>
      </c>
      <c r="C9386" s="9" t="s">
        <v>14223</v>
      </c>
      <c r="D9386" s="10" t="s">
        <v>7303</v>
      </c>
      <c r="E9386" s="11" t="s">
        <v>14696</v>
      </c>
      <c r="F9386" s="6">
        <v>416293</v>
      </c>
      <c r="G9386" s="6" t="s">
        <v>7483</v>
      </c>
      <c r="H9386" s="16">
        <v>62463090.700000003</v>
      </c>
      <c r="I9386" s="12" t="s">
        <v>14477</v>
      </c>
      <c r="J9386" s="12">
        <v>44353</v>
      </c>
      <c r="K9386" s="15">
        <v>7879460</v>
      </c>
      <c r="L9386" s="13" t="s">
        <v>14</v>
      </c>
      <c r="M9386" s="7">
        <v>1</v>
      </c>
      <c r="N9386" s="14"/>
    </row>
    <row r="9387" spans="1:14" ht="94.5">
      <c r="A9387" s="6">
        <v>9386</v>
      </c>
      <c r="B9387" s="8" t="s">
        <v>13797</v>
      </c>
      <c r="C9387" s="9" t="s">
        <v>14697</v>
      </c>
      <c r="D9387" s="10" t="s">
        <v>14698</v>
      </c>
      <c r="E9387" s="11" t="s">
        <v>14699</v>
      </c>
      <c r="F9387" s="6">
        <v>392080</v>
      </c>
      <c r="G9387" s="6" t="s">
        <v>7483</v>
      </c>
      <c r="H9387" s="16">
        <v>6912637.9500000002</v>
      </c>
      <c r="I9387" s="12">
        <v>44016</v>
      </c>
      <c r="J9387" s="12">
        <v>44175</v>
      </c>
      <c r="K9387" s="15">
        <v>0</v>
      </c>
      <c r="L9387" s="13" t="s">
        <v>14</v>
      </c>
      <c r="M9387" s="7">
        <v>1</v>
      </c>
      <c r="N9387" s="14"/>
    </row>
    <row r="9388" spans="1:14" ht="78.75">
      <c r="A9388" s="6">
        <v>9387</v>
      </c>
      <c r="B9388" s="8" t="s">
        <v>13797</v>
      </c>
      <c r="C9388" s="9" t="s">
        <v>14662</v>
      </c>
      <c r="D9388" s="10" t="s">
        <v>14663</v>
      </c>
      <c r="E9388" s="11" t="s">
        <v>14700</v>
      </c>
      <c r="F9388" s="6">
        <v>444130</v>
      </c>
      <c r="G9388" s="6" t="s">
        <v>7483</v>
      </c>
      <c r="H9388" s="16">
        <v>3129899.45</v>
      </c>
      <c r="I9388" s="12" t="s">
        <v>8107</v>
      </c>
      <c r="J9388" s="12" t="s">
        <v>10874</v>
      </c>
      <c r="K9388" s="15">
        <v>780000</v>
      </c>
      <c r="L9388" s="13" t="s">
        <v>14</v>
      </c>
      <c r="M9388" s="7">
        <v>1</v>
      </c>
      <c r="N9388" s="14"/>
    </row>
    <row r="9389" spans="1:14" ht="47.25">
      <c r="A9389" s="6">
        <v>9388</v>
      </c>
      <c r="B9389" s="8" t="s">
        <v>13797</v>
      </c>
      <c r="C9389" s="9" t="s">
        <v>14701</v>
      </c>
      <c r="D9389" s="10" t="s">
        <v>14702</v>
      </c>
      <c r="E9389" s="11" t="s">
        <v>14703</v>
      </c>
      <c r="F9389" s="6">
        <v>180320</v>
      </c>
      <c r="G9389" s="6" t="s">
        <v>7483</v>
      </c>
      <c r="H9389" s="16">
        <v>10248608.550000001</v>
      </c>
      <c r="I9389" s="12">
        <v>43138</v>
      </c>
      <c r="J9389" s="12" t="s">
        <v>14704</v>
      </c>
      <c r="K9389" s="15">
        <v>10248595</v>
      </c>
      <c r="L9389" s="13" t="s">
        <v>14</v>
      </c>
      <c r="M9389" s="7">
        <v>1</v>
      </c>
      <c r="N9389" s="14"/>
    </row>
    <row r="9390" spans="1:14" ht="126">
      <c r="A9390" s="6">
        <v>9389</v>
      </c>
      <c r="B9390" s="8" t="s">
        <v>13797</v>
      </c>
      <c r="C9390" s="9" t="s">
        <v>14705</v>
      </c>
      <c r="D9390" s="10" t="s">
        <v>14355</v>
      </c>
      <c r="E9390" s="11" t="s">
        <v>14706</v>
      </c>
      <c r="F9390" s="6">
        <v>235473</v>
      </c>
      <c r="G9390" s="6" t="s">
        <v>7483</v>
      </c>
      <c r="H9390" s="16">
        <v>14400873.99</v>
      </c>
      <c r="I9390" s="12">
        <v>43558</v>
      </c>
      <c r="J9390" s="12" t="s">
        <v>4038</v>
      </c>
      <c r="K9390" s="15">
        <v>14297256</v>
      </c>
      <c r="L9390" s="13" t="s">
        <v>14</v>
      </c>
      <c r="M9390" s="7">
        <v>1</v>
      </c>
      <c r="N9390" s="14"/>
    </row>
    <row r="9391" spans="1:14" ht="94.5">
      <c r="A9391" s="6">
        <v>9390</v>
      </c>
      <c r="B9391" s="8" t="s">
        <v>13797</v>
      </c>
      <c r="C9391" s="9" t="s">
        <v>14707</v>
      </c>
      <c r="D9391" s="10" t="s">
        <v>14708</v>
      </c>
      <c r="E9391" s="11" t="s">
        <v>14709</v>
      </c>
      <c r="F9391" s="6">
        <v>419537</v>
      </c>
      <c r="G9391" s="6" t="s">
        <v>7483</v>
      </c>
      <c r="H9391" s="16">
        <v>10380835.25</v>
      </c>
      <c r="I9391" s="12">
        <v>44078</v>
      </c>
      <c r="J9391" s="12" t="s">
        <v>9825</v>
      </c>
      <c r="K9391" s="15">
        <v>9000000</v>
      </c>
      <c r="L9391" s="13" t="s">
        <v>14</v>
      </c>
      <c r="M9391" s="7">
        <v>1</v>
      </c>
      <c r="N9391" s="14"/>
    </row>
    <row r="9392" spans="1:14" ht="236.25">
      <c r="A9392" s="6">
        <v>9391</v>
      </c>
      <c r="B9392" s="8" t="s">
        <v>13797</v>
      </c>
      <c r="C9392" s="9" t="s">
        <v>14710</v>
      </c>
      <c r="D9392" s="10" t="s">
        <v>14711</v>
      </c>
      <c r="E9392" s="11" t="s">
        <v>14712</v>
      </c>
      <c r="F9392" s="6">
        <v>204646</v>
      </c>
      <c r="G9392" s="6" t="s">
        <v>7483</v>
      </c>
      <c r="H9392" s="16">
        <v>47011697.397</v>
      </c>
      <c r="I9392" s="12" t="s">
        <v>14713</v>
      </c>
      <c r="J9392" s="12" t="s">
        <v>10926</v>
      </c>
      <c r="K9392" s="15">
        <v>39710000</v>
      </c>
      <c r="L9392" s="13" t="s">
        <v>70</v>
      </c>
      <c r="M9392" s="7">
        <v>1</v>
      </c>
      <c r="N9392" s="14"/>
    </row>
    <row r="9393" spans="1:14" ht="236.25">
      <c r="A9393" s="6">
        <v>9392</v>
      </c>
      <c r="B9393" s="8" t="s">
        <v>13797</v>
      </c>
      <c r="C9393" s="9" t="s">
        <v>14714</v>
      </c>
      <c r="D9393" s="10" t="s">
        <v>7303</v>
      </c>
      <c r="E9393" s="11" t="s">
        <v>14712</v>
      </c>
      <c r="F9393" s="6">
        <v>204646</v>
      </c>
      <c r="G9393" s="6" t="s">
        <v>7483</v>
      </c>
      <c r="H9393" s="16">
        <v>47011697.397</v>
      </c>
      <c r="I9393" s="12" t="s">
        <v>14713</v>
      </c>
      <c r="J9393" s="12" t="s">
        <v>10926</v>
      </c>
      <c r="K9393" s="15">
        <v>39710000</v>
      </c>
      <c r="L9393" s="13" t="s">
        <v>70</v>
      </c>
      <c r="M9393" s="7">
        <v>0.51</v>
      </c>
      <c r="N9393" s="14"/>
    </row>
    <row r="9394" spans="1:14" ht="236.25">
      <c r="A9394" s="6">
        <v>9393</v>
      </c>
      <c r="B9394" s="8" t="s">
        <v>13797</v>
      </c>
      <c r="C9394" s="9" t="s">
        <v>14231</v>
      </c>
      <c r="D9394" s="10" t="s">
        <v>13856</v>
      </c>
      <c r="E9394" s="11" t="s">
        <v>14712</v>
      </c>
      <c r="F9394" s="6">
        <v>204646</v>
      </c>
      <c r="G9394" s="6" t="s">
        <v>7483</v>
      </c>
      <c r="H9394" s="16">
        <v>47011697.397</v>
      </c>
      <c r="I9394" s="12" t="s">
        <v>14713</v>
      </c>
      <c r="J9394" s="12" t="s">
        <v>10926</v>
      </c>
      <c r="K9394" s="15">
        <v>39710000</v>
      </c>
      <c r="L9394" s="13" t="s">
        <v>70</v>
      </c>
      <c r="M9394" s="7">
        <v>0.49</v>
      </c>
      <c r="N9394" s="14"/>
    </row>
    <row r="9395" spans="1:14" ht="110.25">
      <c r="A9395" s="6">
        <v>9394</v>
      </c>
      <c r="B9395" s="8" t="s">
        <v>13797</v>
      </c>
      <c r="C9395" s="9" t="s">
        <v>14715</v>
      </c>
      <c r="D9395" s="10" t="s">
        <v>14506</v>
      </c>
      <c r="E9395" s="11" t="s">
        <v>14716</v>
      </c>
      <c r="F9395" s="6">
        <v>283549</v>
      </c>
      <c r="G9395" s="6" t="s">
        <v>7483</v>
      </c>
      <c r="H9395" s="16">
        <v>57448145.976999998</v>
      </c>
      <c r="I9395" s="12" t="s">
        <v>8422</v>
      </c>
      <c r="J9395" s="12" t="s">
        <v>709</v>
      </c>
      <c r="K9395" s="15">
        <v>7715000</v>
      </c>
      <c r="L9395" s="13" t="s">
        <v>70</v>
      </c>
      <c r="M9395" s="7">
        <v>1</v>
      </c>
      <c r="N9395" s="14"/>
    </row>
    <row r="9396" spans="1:14" ht="110.25">
      <c r="A9396" s="6">
        <v>9395</v>
      </c>
      <c r="B9396" s="8" t="s">
        <v>13797</v>
      </c>
      <c r="C9396" s="9" t="s">
        <v>14508</v>
      </c>
      <c r="D9396" s="10" t="s">
        <v>10368</v>
      </c>
      <c r="E9396" s="11" t="s">
        <v>14716</v>
      </c>
      <c r="F9396" s="6">
        <v>283549</v>
      </c>
      <c r="G9396" s="6" t="s">
        <v>7483</v>
      </c>
      <c r="H9396" s="16">
        <v>57448145.976999998</v>
      </c>
      <c r="I9396" s="12" t="s">
        <v>8422</v>
      </c>
      <c r="J9396" s="12" t="s">
        <v>709</v>
      </c>
      <c r="K9396" s="15">
        <v>6115000</v>
      </c>
      <c r="L9396" s="13" t="s">
        <v>70</v>
      </c>
      <c r="M9396" s="7">
        <v>0.51</v>
      </c>
      <c r="N9396" s="14"/>
    </row>
    <row r="9397" spans="1:14" ht="110.25">
      <c r="A9397" s="6">
        <v>9396</v>
      </c>
      <c r="B9397" s="8" t="s">
        <v>13797</v>
      </c>
      <c r="C9397" s="9" t="s">
        <v>14509</v>
      </c>
      <c r="D9397" s="10" t="s">
        <v>14717</v>
      </c>
      <c r="E9397" s="11" t="s">
        <v>14716</v>
      </c>
      <c r="F9397" s="6">
        <v>283549</v>
      </c>
      <c r="G9397" s="6" t="s">
        <v>7483</v>
      </c>
      <c r="H9397" s="16">
        <v>57448145.976999998</v>
      </c>
      <c r="I9397" s="12" t="s">
        <v>8422</v>
      </c>
      <c r="J9397" s="12" t="s">
        <v>709</v>
      </c>
      <c r="K9397" s="15">
        <v>6115000</v>
      </c>
      <c r="L9397" s="13" t="s">
        <v>70</v>
      </c>
      <c r="M9397" s="7">
        <v>0.49</v>
      </c>
      <c r="N9397" s="14"/>
    </row>
    <row r="9398" spans="1:14" ht="141.75">
      <c r="A9398" s="6">
        <v>9397</v>
      </c>
      <c r="B9398" s="8" t="s">
        <v>13797</v>
      </c>
      <c r="C9398" s="9" t="s">
        <v>14718</v>
      </c>
      <c r="D9398" s="10" t="s">
        <v>14211</v>
      </c>
      <c r="E9398" s="11" t="s">
        <v>14719</v>
      </c>
      <c r="F9398" s="6">
        <v>204642</v>
      </c>
      <c r="G9398" s="6" t="s">
        <v>7483</v>
      </c>
      <c r="H9398" s="16">
        <v>35701065.035999998</v>
      </c>
      <c r="I9398" s="12">
        <v>43111</v>
      </c>
      <c r="J9398" s="12">
        <v>43475</v>
      </c>
      <c r="K9398" s="15">
        <v>28460000</v>
      </c>
      <c r="L9398" s="13" t="s">
        <v>14</v>
      </c>
      <c r="M9398" s="7">
        <v>1</v>
      </c>
      <c r="N9398" s="14"/>
    </row>
    <row r="9399" spans="1:14" ht="78.75">
      <c r="A9399" s="6">
        <v>9398</v>
      </c>
      <c r="B9399" s="8" t="s">
        <v>13797</v>
      </c>
      <c r="C9399" s="9" t="s">
        <v>14720</v>
      </c>
      <c r="D9399" s="10" t="s">
        <v>13877</v>
      </c>
      <c r="E9399" s="11" t="s">
        <v>14721</v>
      </c>
      <c r="F9399" s="6">
        <v>416297</v>
      </c>
      <c r="G9399" s="6" t="s">
        <v>7483</v>
      </c>
      <c r="H9399" s="16">
        <v>8203560.6500000004</v>
      </c>
      <c r="I9399" s="12" t="s">
        <v>10279</v>
      </c>
      <c r="J9399" s="12" t="s">
        <v>8431</v>
      </c>
      <c r="K9399" s="15">
        <v>0</v>
      </c>
      <c r="L9399" s="13" t="s">
        <v>14</v>
      </c>
      <c r="M9399" s="7">
        <v>1</v>
      </c>
      <c r="N9399" s="14"/>
    </row>
    <row r="9400" spans="1:14" ht="94.5">
      <c r="A9400" s="6">
        <v>9399</v>
      </c>
      <c r="B9400" s="8" t="s">
        <v>13797</v>
      </c>
      <c r="C9400" s="9" t="s">
        <v>14722</v>
      </c>
      <c r="D9400" s="10" t="s">
        <v>13978</v>
      </c>
      <c r="E9400" s="11" t="s">
        <v>14723</v>
      </c>
      <c r="F9400" s="6">
        <v>416296</v>
      </c>
      <c r="G9400" s="6" t="s">
        <v>7483</v>
      </c>
      <c r="H9400" s="16">
        <v>7268794.8499999996</v>
      </c>
      <c r="I9400" s="12" t="s">
        <v>10279</v>
      </c>
      <c r="J9400" s="12" t="s">
        <v>8431</v>
      </c>
      <c r="K9400" s="15">
        <v>0</v>
      </c>
      <c r="L9400" s="13" t="s">
        <v>14</v>
      </c>
      <c r="M9400" s="7">
        <v>1</v>
      </c>
      <c r="N9400" s="14"/>
    </row>
    <row r="9401" spans="1:14" ht="173.25">
      <c r="A9401" s="6">
        <v>9400</v>
      </c>
      <c r="B9401" s="8" t="s">
        <v>13797</v>
      </c>
      <c r="C9401" s="9" t="s">
        <v>14724</v>
      </c>
      <c r="D9401" s="10" t="s">
        <v>14725</v>
      </c>
      <c r="E9401" s="11" t="s">
        <v>14726</v>
      </c>
      <c r="F9401" s="6">
        <v>392081</v>
      </c>
      <c r="G9401" s="6" t="s">
        <v>7483</v>
      </c>
      <c r="H9401" s="16">
        <v>14030019.9</v>
      </c>
      <c r="I9401" s="12">
        <v>44016</v>
      </c>
      <c r="J9401" s="12">
        <v>44348</v>
      </c>
      <c r="K9401" s="15">
        <v>0</v>
      </c>
      <c r="L9401" s="13" t="s">
        <v>14</v>
      </c>
      <c r="M9401" s="7">
        <v>1</v>
      </c>
      <c r="N9401" s="14"/>
    </row>
    <row r="9402" spans="1:14" ht="110.25">
      <c r="A9402" s="6">
        <v>9401</v>
      </c>
      <c r="B9402" s="8" t="s">
        <v>13797</v>
      </c>
      <c r="C9402" s="9" t="s">
        <v>14727</v>
      </c>
      <c r="D9402" s="10" t="s">
        <v>14415</v>
      </c>
      <c r="E9402" s="11" t="s">
        <v>14728</v>
      </c>
      <c r="F9402" s="6">
        <v>463138</v>
      </c>
      <c r="G9402" s="6" t="s">
        <v>7483</v>
      </c>
      <c r="H9402" s="16">
        <v>6433915.8499999996</v>
      </c>
      <c r="I9402" s="12" t="s">
        <v>14417</v>
      </c>
      <c r="J9402" s="12" t="s">
        <v>14418</v>
      </c>
      <c r="K9402" s="15">
        <v>0</v>
      </c>
      <c r="L9402" s="13" t="s">
        <v>14</v>
      </c>
      <c r="M9402" s="7">
        <v>1</v>
      </c>
      <c r="N9402" s="14"/>
    </row>
    <row r="9403" spans="1:14" ht="299.25">
      <c r="A9403" s="6">
        <v>9402</v>
      </c>
      <c r="B9403" s="8" t="s">
        <v>13797</v>
      </c>
      <c r="C9403" s="9" t="s">
        <v>14729</v>
      </c>
      <c r="D9403" s="10" t="s">
        <v>14389</v>
      </c>
      <c r="E9403" s="11" t="s">
        <v>14730</v>
      </c>
      <c r="F9403" s="6">
        <v>262992</v>
      </c>
      <c r="G9403" s="6" t="s">
        <v>7483</v>
      </c>
      <c r="H9403" s="16">
        <v>14129456.4</v>
      </c>
      <c r="I9403" s="12" t="s">
        <v>10104</v>
      </c>
      <c r="J9403" s="12" t="s">
        <v>12601</v>
      </c>
      <c r="K9403" s="15">
        <v>0</v>
      </c>
      <c r="L9403" s="13" t="s">
        <v>14</v>
      </c>
      <c r="M9403" s="7">
        <v>1</v>
      </c>
      <c r="N9403" s="14"/>
    </row>
    <row r="9404" spans="1:14" ht="63">
      <c r="A9404" s="6">
        <v>9403</v>
      </c>
      <c r="B9404" s="8" t="s">
        <v>13797</v>
      </c>
      <c r="C9404" s="9" t="s">
        <v>14731</v>
      </c>
      <c r="D9404" s="10" t="s">
        <v>14732</v>
      </c>
      <c r="E9404" s="11" t="s">
        <v>14733</v>
      </c>
      <c r="F9404" s="6">
        <v>445893</v>
      </c>
      <c r="G9404" s="6" t="s">
        <v>7483</v>
      </c>
      <c r="H9404" s="16">
        <v>8237745.4500000002</v>
      </c>
      <c r="I9404" s="12" t="s">
        <v>14477</v>
      </c>
      <c r="J9404" s="12" t="s">
        <v>9015</v>
      </c>
      <c r="K9404" s="15">
        <v>0</v>
      </c>
      <c r="L9404" s="13" t="s">
        <v>14</v>
      </c>
      <c r="M9404" s="7">
        <v>1</v>
      </c>
      <c r="N9404" s="14"/>
    </row>
    <row r="9405" spans="1:14" ht="78.75">
      <c r="A9405" s="6">
        <v>9404</v>
      </c>
      <c r="B9405" s="8" t="s">
        <v>13797</v>
      </c>
      <c r="C9405" s="9" t="s">
        <v>14734</v>
      </c>
      <c r="D9405" s="10" t="s">
        <v>14735</v>
      </c>
      <c r="E9405" s="11" t="s">
        <v>14736</v>
      </c>
      <c r="F9405" s="6">
        <v>416298</v>
      </c>
      <c r="G9405" s="6" t="s">
        <v>7483</v>
      </c>
      <c r="H9405" s="16">
        <v>17547605.002999999</v>
      </c>
      <c r="I9405" s="12">
        <v>43989</v>
      </c>
      <c r="J9405" s="12">
        <v>44533</v>
      </c>
      <c r="K9405" s="15">
        <v>12600000</v>
      </c>
      <c r="L9405" s="13" t="s">
        <v>70</v>
      </c>
      <c r="M9405" s="7">
        <v>1</v>
      </c>
      <c r="N9405" s="14"/>
    </row>
    <row r="9406" spans="1:14" ht="78.75">
      <c r="A9406" s="6">
        <v>9405</v>
      </c>
      <c r="B9406" s="8" t="s">
        <v>13797</v>
      </c>
      <c r="C9406" s="9" t="s">
        <v>14737</v>
      </c>
      <c r="D9406" s="10" t="s">
        <v>13925</v>
      </c>
      <c r="E9406" s="11" t="s">
        <v>14736</v>
      </c>
      <c r="F9406" s="6">
        <v>416298</v>
      </c>
      <c r="G9406" s="6" t="s">
        <v>7483</v>
      </c>
      <c r="H9406" s="16">
        <v>17547605.002999999</v>
      </c>
      <c r="I9406" s="12">
        <v>43989</v>
      </c>
      <c r="J9406" s="12">
        <v>44533</v>
      </c>
      <c r="K9406" s="15">
        <v>12600000</v>
      </c>
      <c r="L9406" s="13" t="s">
        <v>70</v>
      </c>
      <c r="M9406" s="7">
        <v>0.51</v>
      </c>
      <c r="N9406" s="14"/>
    </row>
    <row r="9407" spans="1:14" ht="78.75">
      <c r="A9407" s="6">
        <v>9406</v>
      </c>
      <c r="B9407" s="8" t="s">
        <v>13797</v>
      </c>
      <c r="C9407" s="9" t="s">
        <v>14187</v>
      </c>
      <c r="D9407" s="10" t="s">
        <v>14117</v>
      </c>
      <c r="E9407" s="11" t="s">
        <v>14736</v>
      </c>
      <c r="F9407" s="6">
        <v>416298</v>
      </c>
      <c r="G9407" s="6" t="s">
        <v>7483</v>
      </c>
      <c r="H9407" s="16">
        <v>17547605.002999999</v>
      </c>
      <c r="I9407" s="12">
        <v>43989</v>
      </c>
      <c r="J9407" s="12">
        <v>44533</v>
      </c>
      <c r="K9407" s="15">
        <v>12600000</v>
      </c>
      <c r="L9407" s="13" t="s">
        <v>70</v>
      </c>
      <c r="M9407" s="7">
        <v>0.49</v>
      </c>
      <c r="N9407" s="14"/>
    </row>
    <row r="9408" spans="1:14" ht="63">
      <c r="A9408" s="6">
        <v>9407</v>
      </c>
      <c r="B9408" s="8" t="s">
        <v>13797</v>
      </c>
      <c r="C9408" s="9" t="s">
        <v>14738</v>
      </c>
      <c r="D9408" s="10" t="s">
        <v>14739</v>
      </c>
      <c r="E9408" s="11" t="s">
        <v>14740</v>
      </c>
      <c r="F9408" s="6">
        <v>411347</v>
      </c>
      <c r="G9408" s="6" t="s">
        <v>7483</v>
      </c>
      <c r="H9408" s="16">
        <v>16252341.017999999</v>
      </c>
      <c r="I9408" s="12">
        <v>43867</v>
      </c>
      <c r="J9408" s="12">
        <v>43842</v>
      </c>
      <c r="K9408" s="15">
        <v>7000000</v>
      </c>
      <c r="L9408" s="13" t="s">
        <v>14</v>
      </c>
      <c r="M9408" s="7">
        <v>1</v>
      </c>
      <c r="N9408" s="14"/>
    </row>
    <row r="9409" spans="1:14" ht="63">
      <c r="A9409" s="6">
        <v>9408</v>
      </c>
      <c r="B9409" s="8" t="s">
        <v>13797</v>
      </c>
      <c r="C9409" s="9" t="s">
        <v>14731</v>
      </c>
      <c r="D9409" s="10" t="s">
        <v>14732</v>
      </c>
      <c r="E9409" s="11" t="s">
        <v>14741</v>
      </c>
      <c r="F9409" s="6">
        <v>416295</v>
      </c>
      <c r="G9409" s="6" t="s">
        <v>7483</v>
      </c>
      <c r="H9409" s="16">
        <v>8019295.7999999998</v>
      </c>
      <c r="I9409" s="12">
        <v>44016</v>
      </c>
      <c r="J9409" s="12">
        <v>44348</v>
      </c>
      <c r="K9409" s="15">
        <v>0</v>
      </c>
      <c r="L9409" s="13" t="s">
        <v>14</v>
      </c>
      <c r="M9409" s="7">
        <v>1</v>
      </c>
      <c r="N9409" s="14"/>
    </row>
    <row r="9410" spans="1:14" ht="141.75">
      <c r="A9410" s="6">
        <v>9409</v>
      </c>
      <c r="B9410" s="8" t="s">
        <v>13797</v>
      </c>
      <c r="C9410" s="9" t="s">
        <v>14742</v>
      </c>
      <c r="D9410" s="10" t="s">
        <v>14392</v>
      </c>
      <c r="E9410" s="11" t="s">
        <v>14743</v>
      </c>
      <c r="F9410" s="6">
        <v>361774</v>
      </c>
      <c r="G9410" s="6" t="s">
        <v>7483</v>
      </c>
      <c r="H9410" s="16">
        <v>50801247.791000001</v>
      </c>
      <c r="I9410" s="12" t="s">
        <v>8175</v>
      </c>
      <c r="J9410" s="12" t="s">
        <v>10127</v>
      </c>
      <c r="K9410" s="15">
        <v>0</v>
      </c>
      <c r="L9410" s="13" t="s">
        <v>14</v>
      </c>
      <c r="M9410" s="7">
        <v>1</v>
      </c>
      <c r="N9410" s="14"/>
    </row>
    <row r="9411" spans="1:14" ht="94.5">
      <c r="A9411" s="6">
        <v>9410</v>
      </c>
      <c r="B9411" s="8" t="s">
        <v>13797</v>
      </c>
      <c r="C9411" s="9" t="s">
        <v>14731</v>
      </c>
      <c r="D9411" s="10" t="s">
        <v>14732</v>
      </c>
      <c r="E9411" s="11" t="s">
        <v>14744</v>
      </c>
      <c r="F9411" s="6">
        <v>445895</v>
      </c>
      <c r="G9411" s="6" t="s">
        <v>7483</v>
      </c>
      <c r="H9411" s="16">
        <v>10942455.300000001</v>
      </c>
      <c r="I9411" s="12" t="s">
        <v>14477</v>
      </c>
      <c r="J9411" s="12" t="s">
        <v>9015</v>
      </c>
      <c r="K9411" s="15">
        <v>0</v>
      </c>
      <c r="L9411" s="13" t="s">
        <v>14</v>
      </c>
      <c r="M9411" s="7">
        <v>1</v>
      </c>
      <c r="N9411" s="14"/>
    </row>
    <row r="9412" spans="1:14" ht="78.75">
      <c r="A9412" s="6">
        <v>9411</v>
      </c>
      <c r="B9412" s="8" t="s">
        <v>13797</v>
      </c>
      <c r="C9412" s="9" t="s">
        <v>14745</v>
      </c>
      <c r="D9412" s="10" t="s">
        <v>13917</v>
      </c>
      <c r="E9412" s="11" t="s">
        <v>14746</v>
      </c>
      <c r="F9412" s="6">
        <v>420880</v>
      </c>
      <c r="G9412" s="6" t="s">
        <v>7483</v>
      </c>
      <c r="H9412" s="16">
        <v>11723287.809</v>
      </c>
      <c r="I9412" s="12" t="s">
        <v>14492</v>
      </c>
      <c r="J9412" s="12" t="s">
        <v>658</v>
      </c>
      <c r="K9412" s="15">
        <v>0</v>
      </c>
      <c r="L9412" s="13" t="s">
        <v>14</v>
      </c>
      <c r="M9412" s="7">
        <v>1</v>
      </c>
      <c r="N9412" s="14"/>
    </row>
    <row r="9413" spans="1:14" ht="94.5">
      <c r="A9413" s="6">
        <v>9412</v>
      </c>
      <c r="B9413" s="8" t="s">
        <v>13797</v>
      </c>
      <c r="C9413" s="9" t="s">
        <v>14747</v>
      </c>
      <c r="D9413" s="10" t="s">
        <v>14748</v>
      </c>
      <c r="E9413" s="11" t="s">
        <v>14749</v>
      </c>
      <c r="F9413" s="6">
        <v>447116</v>
      </c>
      <c r="G9413" s="6" t="s">
        <v>7483</v>
      </c>
      <c r="H9413" s="16">
        <v>11667788.550000001</v>
      </c>
      <c r="I9413" s="12">
        <v>43836</v>
      </c>
      <c r="J9413" s="12" t="s">
        <v>4075</v>
      </c>
      <c r="K9413" s="15">
        <v>0</v>
      </c>
      <c r="L9413" s="13" t="s">
        <v>14</v>
      </c>
      <c r="M9413" s="7">
        <v>1</v>
      </c>
      <c r="N9413" s="14"/>
    </row>
    <row r="9414" spans="1:14" ht="78.75">
      <c r="A9414" s="6">
        <v>9413</v>
      </c>
      <c r="B9414" s="8" t="s">
        <v>13797</v>
      </c>
      <c r="C9414" s="9" t="s">
        <v>14750</v>
      </c>
      <c r="D9414" s="10" t="s">
        <v>14648</v>
      </c>
      <c r="E9414" s="11" t="s">
        <v>14751</v>
      </c>
      <c r="F9414" s="6">
        <v>339330</v>
      </c>
      <c r="G9414" s="6" t="s">
        <v>7483</v>
      </c>
      <c r="H9414" s="16">
        <v>15256654.998</v>
      </c>
      <c r="I9414" s="12">
        <v>43833</v>
      </c>
      <c r="J9414" s="12" t="s">
        <v>8431</v>
      </c>
      <c r="K9414" s="15">
        <v>0</v>
      </c>
      <c r="L9414" s="13" t="s">
        <v>14</v>
      </c>
      <c r="M9414" s="7">
        <v>1</v>
      </c>
      <c r="N9414" s="14"/>
    </row>
    <row r="9415" spans="1:14" ht="78.75">
      <c r="A9415" s="6">
        <v>9414</v>
      </c>
      <c r="B9415" s="8" t="s">
        <v>13797</v>
      </c>
      <c r="C9415" s="9" t="s">
        <v>14752</v>
      </c>
      <c r="D9415" s="10" t="s">
        <v>10086</v>
      </c>
      <c r="E9415" s="11" t="s">
        <v>14753</v>
      </c>
      <c r="F9415" s="6">
        <v>392083</v>
      </c>
      <c r="G9415" s="6" t="s">
        <v>7483</v>
      </c>
      <c r="H9415" s="16">
        <v>7168397.9000000004</v>
      </c>
      <c r="I9415" s="12" t="s">
        <v>8507</v>
      </c>
      <c r="J9415" s="12" t="s">
        <v>9645</v>
      </c>
      <c r="K9415" s="15">
        <v>1000000</v>
      </c>
      <c r="L9415" s="13" t="s">
        <v>14</v>
      </c>
      <c r="M9415" s="7">
        <v>1</v>
      </c>
      <c r="N9415" s="14"/>
    </row>
    <row r="9416" spans="1:14" ht="78.75">
      <c r="A9416" s="6">
        <v>9415</v>
      </c>
      <c r="B9416" s="8" t="s">
        <v>13797</v>
      </c>
      <c r="C9416" s="9" t="s">
        <v>14731</v>
      </c>
      <c r="D9416" s="10" t="s">
        <v>14732</v>
      </c>
      <c r="E9416" s="11" t="s">
        <v>14754</v>
      </c>
      <c r="F9416" s="6">
        <v>445894</v>
      </c>
      <c r="G9416" s="6" t="s">
        <v>7483</v>
      </c>
      <c r="H9416" s="16">
        <v>8437038.3499999996</v>
      </c>
      <c r="I9416" s="12" t="s">
        <v>14477</v>
      </c>
      <c r="J9416" s="12" t="s">
        <v>9015</v>
      </c>
      <c r="K9416" s="15">
        <v>5000000</v>
      </c>
      <c r="L9416" s="13" t="s">
        <v>14</v>
      </c>
      <c r="M9416" s="7">
        <v>1</v>
      </c>
      <c r="N9416" s="14"/>
    </row>
    <row r="9417" spans="1:14" ht="78.75">
      <c r="A9417" s="6">
        <v>9416</v>
      </c>
      <c r="B9417" s="8" t="s">
        <v>13797</v>
      </c>
      <c r="C9417" s="9" t="s">
        <v>14755</v>
      </c>
      <c r="D9417" s="10" t="s">
        <v>14756</v>
      </c>
      <c r="E9417" s="11" t="s">
        <v>14757</v>
      </c>
      <c r="F9417" s="6">
        <v>497128</v>
      </c>
      <c r="G9417" s="6" t="s">
        <v>7483</v>
      </c>
      <c r="H9417" s="16">
        <v>5630248.1500000004</v>
      </c>
      <c r="I9417" s="12" t="s">
        <v>13901</v>
      </c>
      <c r="J9417" s="12" t="s">
        <v>14758</v>
      </c>
      <c r="K9417" s="15">
        <v>0</v>
      </c>
      <c r="L9417" s="13" t="s">
        <v>14</v>
      </c>
      <c r="M9417" s="7">
        <v>1</v>
      </c>
      <c r="N9417" s="14"/>
    </row>
    <row r="9418" spans="1:14" ht="94.5">
      <c r="A9418" s="6">
        <v>9417</v>
      </c>
      <c r="B9418" s="8" t="s">
        <v>13797</v>
      </c>
      <c r="C9418" s="9" t="s">
        <v>14759</v>
      </c>
      <c r="D9418" s="10" t="s">
        <v>14384</v>
      </c>
      <c r="E9418" s="11" t="s">
        <v>14760</v>
      </c>
      <c r="F9418" s="6">
        <v>463133</v>
      </c>
      <c r="G9418" s="6" t="s">
        <v>7483</v>
      </c>
      <c r="H9418" s="16">
        <v>13371005.501</v>
      </c>
      <c r="I9418" s="12" t="s">
        <v>8226</v>
      </c>
      <c r="J9418" s="12" t="s">
        <v>10084</v>
      </c>
      <c r="K9418" s="15">
        <v>0</v>
      </c>
      <c r="L9418" s="13" t="s">
        <v>14</v>
      </c>
      <c r="M9418" s="7">
        <v>1</v>
      </c>
      <c r="N9418" s="14"/>
    </row>
    <row r="9419" spans="1:14" ht="78.75">
      <c r="A9419" s="6">
        <v>9418</v>
      </c>
      <c r="B9419" s="8" t="s">
        <v>13797</v>
      </c>
      <c r="C9419" s="9" t="s">
        <v>14160</v>
      </c>
      <c r="D9419" s="10" t="s">
        <v>14161</v>
      </c>
      <c r="E9419" s="11" t="s">
        <v>14761</v>
      </c>
      <c r="F9419" s="6">
        <v>505017</v>
      </c>
      <c r="G9419" s="6" t="s">
        <v>7483</v>
      </c>
      <c r="H9419" s="16">
        <v>8538616.1500000004</v>
      </c>
      <c r="I9419" s="12" t="s">
        <v>658</v>
      </c>
      <c r="J9419" s="12" t="s">
        <v>5083</v>
      </c>
      <c r="K9419" s="15">
        <v>0</v>
      </c>
      <c r="L9419" s="13" t="s">
        <v>14</v>
      </c>
      <c r="M9419" s="7">
        <v>1</v>
      </c>
      <c r="N9419" s="14"/>
    </row>
    <row r="9420" spans="1:14" ht="78.75">
      <c r="A9420" s="6">
        <v>9419</v>
      </c>
      <c r="B9420" s="8" t="s">
        <v>13797</v>
      </c>
      <c r="C9420" s="9" t="s">
        <v>14762</v>
      </c>
      <c r="D9420" s="10" t="s">
        <v>14763</v>
      </c>
      <c r="E9420" s="11" t="s">
        <v>14764</v>
      </c>
      <c r="F9420" s="6">
        <v>497135</v>
      </c>
      <c r="G9420" s="6" t="s">
        <v>7483</v>
      </c>
      <c r="H9420" s="16">
        <v>4391323.7</v>
      </c>
      <c r="I9420" s="12">
        <v>44531</v>
      </c>
      <c r="J9420" s="12" t="s">
        <v>8931</v>
      </c>
      <c r="K9420" s="15">
        <v>0</v>
      </c>
      <c r="L9420" s="13" t="s">
        <v>14</v>
      </c>
      <c r="M9420" s="7">
        <v>1</v>
      </c>
      <c r="N9420" s="14"/>
    </row>
    <row r="9421" spans="1:14" ht="94.5">
      <c r="A9421" s="6">
        <v>9420</v>
      </c>
      <c r="B9421" s="8" t="s">
        <v>13797</v>
      </c>
      <c r="C9421" s="9" t="s">
        <v>14731</v>
      </c>
      <c r="D9421" s="10" t="s">
        <v>14732</v>
      </c>
      <c r="E9421" s="11" t="s">
        <v>14765</v>
      </c>
      <c r="F9421" s="6">
        <v>497134</v>
      </c>
      <c r="G9421" s="6" t="s">
        <v>7483</v>
      </c>
      <c r="H9421" s="16">
        <v>8404004</v>
      </c>
      <c r="I9421" s="12" t="s">
        <v>658</v>
      </c>
      <c r="J9421" s="12" t="s">
        <v>14766</v>
      </c>
      <c r="K9421" s="15">
        <v>0</v>
      </c>
      <c r="L9421" s="13" t="s">
        <v>14</v>
      </c>
      <c r="M9421" s="7">
        <v>1</v>
      </c>
      <c r="N9421" s="14"/>
    </row>
    <row r="9422" spans="1:14" ht="63">
      <c r="A9422" s="6">
        <v>9421</v>
      </c>
      <c r="B9422" s="8" t="s">
        <v>13797</v>
      </c>
      <c r="C9422" s="9" t="s">
        <v>14767</v>
      </c>
      <c r="D9422" s="10" t="s">
        <v>14768</v>
      </c>
      <c r="E9422" s="11" t="s">
        <v>14769</v>
      </c>
      <c r="F9422" s="6">
        <v>505018</v>
      </c>
      <c r="G9422" s="6" t="s">
        <v>7483</v>
      </c>
      <c r="H9422" s="16">
        <v>13728700.800000001</v>
      </c>
      <c r="I9422" s="12" t="s">
        <v>8286</v>
      </c>
      <c r="J9422" s="12">
        <v>44355</v>
      </c>
      <c r="K9422" s="15">
        <v>0</v>
      </c>
      <c r="L9422" s="13" t="s">
        <v>14</v>
      </c>
      <c r="M9422" s="7">
        <v>1</v>
      </c>
      <c r="N9422" s="14"/>
    </row>
    <row r="9423" spans="1:14" ht="94.5">
      <c r="A9423" s="6">
        <v>9422</v>
      </c>
      <c r="B9423" s="8" t="s">
        <v>13797</v>
      </c>
      <c r="C9423" s="9" t="s">
        <v>14770</v>
      </c>
      <c r="D9423" s="10" t="s">
        <v>14771</v>
      </c>
      <c r="E9423" s="11" t="s">
        <v>14772</v>
      </c>
      <c r="F9423" s="6">
        <v>505065</v>
      </c>
      <c r="G9423" s="6" t="s">
        <v>7483</v>
      </c>
      <c r="H9423" s="16">
        <v>7458968.7000000002</v>
      </c>
      <c r="I9423" s="12" t="s">
        <v>5063</v>
      </c>
      <c r="J9423" s="12" t="s">
        <v>14192</v>
      </c>
      <c r="K9423" s="15">
        <v>0</v>
      </c>
      <c r="L9423" s="13" t="s">
        <v>14</v>
      </c>
      <c r="M9423" s="7">
        <v>1</v>
      </c>
      <c r="N9423" s="14"/>
    </row>
    <row r="9424" spans="1:14" ht="63">
      <c r="A9424" s="6">
        <v>9423</v>
      </c>
      <c r="B9424" s="8" t="s">
        <v>13797</v>
      </c>
      <c r="C9424" s="9" t="s">
        <v>14773</v>
      </c>
      <c r="D9424" s="10" t="s">
        <v>13799</v>
      </c>
      <c r="E9424" s="11" t="s">
        <v>14774</v>
      </c>
      <c r="F9424" s="6">
        <v>497133</v>
      </c>
      <c r="G9424" s="6" t="s">
        <v>7483</v>
      </c>
      <c r="H9424" s="16">
        <v>8102170</v>
      </c>
      <c r="I9424" s="12">
        <v>44531</v>
      </c>
      <c r="J9424" s="12" t="s">
        <v>14099</v>
      </c>
      <c r="K9424" s="15">
        <v>0</v>
      </c>
      <c r="L9424" s="13" t="s">
        <v>14</v>
      </c>
      <c r="M9424" s="7">
        <v>1</v>
      </c>
      <c r="N9424" s="14"/>
    </row>
    <row r="9425" spans="1:14" ht="78.75">
      <c r="A9425" s="6">
        <v>9424</v>
      </c>
      <c r="B9425" s="8" t="s">
        <v>13797</v>
      </c>
      <c r="C9425" s="9" t="s">
        <v>14775</v>
      </c>
      <c r="D9425" s="10" t="s">
        <v>14776</v>
      </c>
      <c r="E9425" s="11" t="s">
        <v>14777</v>
      </c>
      <c r="F9425" s="6">
        <v>505019</v>
      </c>
      <c r="G9425" s="6" t="s">
        <v>7483</v>
      </c>
      <c r="H9425" s="16">
        <v>4636056.05</v>
      </c>
      <c r="I9425" s="12">
        <v>44198</v>
      </c>
      <c r="J9425" s="12">
        <v>44413</v>
      </c>
      <c r="K9425" s="15">
        <v>0</v>
      </c>
      <c r="L9425" s="13" t="s">
        <v>14</v>
      </c>
      <c r="M9425" s="7">
        <v>1</v>
      </c>
      <c r="N9425" s="14"/>
    </row>
    <row r="9426" spans="1:14" ht="78.75">
      <c r="A9426" s="6">
        <v>9425</v>
      </c>
      <c r="B9426" s="8" t="s">
        <v>13797</v>
      </c>
      <c r="C9426" s="9" t="s">
        <v>14160</v>
      </c>
      <c r="D9426" s="10" t="s">
        <v>14161</v>
      </c>
      <c r="E9426" s="11" t="s">
        <v>14778</v>
      </c>
      <c r="F9426" s="6">
        <v>497132</v>
      </c>
      <c r="G9426" s="6" t="s">
        <v>7483</v>
      </c>
      <c r="H9426" s="16">
        <v>9777806.5999999996</v>
      </c>
      <c r="I9426" s="12" t="s">
        <v>5063</v>
      </c>
      <c r="J9426" s="12" t="s">
        <v>14779</v>
      </c>
      <c r="K9426" s="15">
        <v>0</v>
      </c>
      <c r="L9426" s="13" t="s">
        <v>14</v>
      </c>
      <c r="M9426" s="7">
        <v>1</v>
      </c>
      <c r="N9426" s="14"/>
    </row>
    <row r="9427" spans="1:14" ht="94.5">
      <c r="A9427" s="6">
        <v>9426</v>
      </c>
      <c r="B9427" s="8" t="s">
        <v>13797</v>
      </c>
      <c r="C9427" s="9" t="s">
        <v>14770</v>
      </c>
      <c r="D9427" s="10" t="s">
        <v>14771</v>
      </c>
      <c r="E9427" s="11" t="s">
        <v>14780</v>
      </c>
      <c r="F9427" s="6">
        <v>505065</v>
      </c>
      <c r="G9427" s="6" t="s">
        <v>7483</v>
      </c>
      <c r="H9427" s="16">
        <v>7458968.7000000002</v>
      </c>
      <c r="I9427" s="12" t="s">
        <v>5063</v>
      </c>
      <c r="J9427" s="12" t="s">
        <v>14192</v>
      </c>
      <c r="K9427" s="15">
        <v>0</v>
      </c>
      <c r="L9427" s="13" t="s">
        <v>14</v>
      </c>
      <c r="M9427" s="7">
        <v>1</v>
      </c>
      <c r="N9427" s="14"/>
    </row>
    <row r="9428" spans="1:14" ht="63">
      <c r="A9428" s="6">
        <v>9427</v>
      </c>
      <c r="B9428" s="8" t="s">
        <v>13797</v>
      </c>
      <c r="C9428" s="9" t="s">
        <v>14781</v>
      </c>
      <c r="D9428" s="10" t="s">
        <v>14782</v>
      </c>
      <c r="E9428" s="11" t="s">
        <v>14783</v>
      </c>
      <c r="F9428" s="6">
        <v>509857</v>
      </c>
      <c r="G9428" s="6" t="s">
        <v>7483</v>
      </c>
      <c r="H9428" s="16">
        <v>9410446.3499999996</v>
      </c>
      <c r="I9428" s="12" t="s">
        <v>8255</v>
      </c>
      <c r="J9428" s="12" t="s">
        <v>1652</v>
      </c>
      <c r="K9428" s="15">
        <v>0</v>
      </c>
      <c r="L9428" s="13" t="s">
        <v>14</v>
      </c>
      <c r="M9428" s="7">
        <v>1</v>
      </c>
      <c r="N9428" s="14"/>
    </row>
    <row r="9429" spans="1:14" ht="78.75">
      <c r="A9429" s="6">
        <v>9428</v>
      </c>
      <c r="B9429" s="8" t="s">
        <v>13797</v>
      </c>
      <c r="C9429" s="9" t="s">
        <v>14784</v>
      </c>
      <c r="D9429" s="10" t="s">
        <v>14785</v>
      </c>
      <c r="E9429" s="11" t="s">
        <v>14786</v>
      </c>
      <c r="F9429" s="6">
        <v>516014</v>
      </c>
      <c r="G9429" s="6" t="s">
        <v>7483</v>
      </c>
      <c r="H9429" s="16">
        <v>11760606.699999999</v>
      </c>
      <c r="I9429" s="12">
        <v>44502</v>
      </c>
      <c r="J9429" s="12" t="s">
        <v>9239</v>
      </c>
      <c r="K9429" s="15">
        <v>0</v>
      </c>
      <c r="L9429" s="13" t="s">
        <v>14</v>
      </c>
      <c r="M9429" s="7">
        <v>1</v>
      </c>
      <c r="N9429" s="14"/>
    </row>
    <row r="9430" spans="1:14" ht="63">
      <c r="A9430" s="6">
        <v>9429</v>
      </c>
      <c r="B9430" s="8" t="s">
        <v>13797</v>
      </c>
      <c r="C9430" s="9" t="s">
        <v>14787</v>
      </c>
      <c r="D9430" s="10" t="s">
        <v>14788</v>
      </c>
      <c r="E9430" s="11" t="s">
        <v>14789</v>
      </c>
      <c r="F9430" s="6">
        <v>515013</v>
      </c>
      <c r="G9430" s="6" t="s">
        <v>7483</v>
      </c>
      <c r="H9430" s="16">
        <v>12253455.300000001</v>
      </c>
      <c r="I9430" s="12">
        <v>44289</v>
      </c>
      <c r="J9430" s="12">
        <v>44512</v>
      </c>
      <c r="K9430" s="15">
        <v>0</v>
      </c>
      <c r="L9430" s="13" t="s">
        <v>14</v>
      </c>
      <c r="M9430" s="7">
        <v>1</v>
      </c>
      <c r="N9430" s="14"/>
    </row>
    <row r="9431" spans="1:14" ht="78.75">
      <c r="A9431" s="6">
        <v>9430</v>
      </c>
      <c r="B9431" s="8" t="s">
        <v>13797</v>
      </c>
      <c r="C9431" s="9" t="s">
        <v>14790</v>
      </c>
      <c r="D9431" s="10" t="s">
        <v>14791</v>
      </c>
      <c r="E9431" s="11" t="s">
        <v>14792</v>
      </c>
      <c r="F9431" s="6">
        <v>529863</v>
      </c>
      <c r="G9431" s="6" t="s">
        <v>7483</v>
      </c>
      <c r="H9431" s="16">
        <v>8906820.9499999993</v>
      </c>
      <c r="I9431" s="12">
        <v>44199</v>
      </c>
      <c r="J9431" s="12">
        <v>44356</v>
      </c>
      <c r="K9431" s="15">
        <v>0</v>
      </c>
      <c r="L9431" s="13" t="s">
        <v>14</v>
      </c>
      <c r="M9431" s="7">
        <v>1</v>
      </c>
      <c r="N9431" s="14"/>
    </row>
    <row r="9432" spans="1:14" ht="78.75">
      <c r="A9432" s="6">
        <v>9431</v>
      </c>
      <c r="B9432" s="8" t="s">
        <v>13797</v>
      </c>
      <c r="C9432" s="9" t="s">
        <v>14793</v>
      </c>
      <c r="D9432" s="10" t="s">
        <v>13856</v>
      </c>
      <c r="E9432" s="11" t="s">
        <v>14794</v>
      </c>
      <c r="F9432" s="6">
        <v>526869</v>
      </c>
      <c r="G9432" s="6" t="s">
        <v>7483</v>
      </c>
      <c r="H9432" s="16">
        <v>9025615.5999999996</v>
      </c>
      <c r="I9432" s="12">
        <v>44289</v>
      </c>
      <c r="J9432" s="12">
        <v>44479</v>
      </c>
      <c r="K9432" s="15">
        <v>0</v>
      </c>
      <c r="L9432" s="13" t="s">
        <v>14</v>
      </c>
      <c r="M9432" s="7">
        <v>1</v>
      </c>
      <c r="N9432" s="14"/>
    </row>
    <row r="9433" spans="1:14" ht="110.25">
      <c r="A9433" s="6">
        <v>9432</v>
      </c>
      <c r="B9433" s="8" t="s">
        <v>13797</v>
      </c>
      <c r="C9433" s="9" t="s">
        <v>14793</v>
      </c>
      <c r="D9433" s="10" t="s">
        <v>13856</v>
      </c>
      <c r="E9433" s="11" t="s">
        <v>14795</v>
      </c>
      <c r="F9433" s="6">
        <v>524034</v>
      </c>
      <c r="G9433" s="6" t="s">
        <v>7483</v>
      </c>
      <c r="H9433" s="16">
        <v>15645179.960000001</v>
      </c>
      <c r="I9433" s="12">
        <v>44289</v>
      </c>
      <c r="J9433" s="12">
        <v>44563</v>
      </c>
      <c r="K9433" s="15">
        <v>0</v>
      </c>
      <c r="L9433" s="13" t="s">
        <v>14</v>
      </c>
      <c r="M9433" s="7">
        <v>1</v>
      </c>
      <c r="N9433" s="14"/>
    </row>
    <row r="9434" spans="1:14" ht="63">
      <c r="A9434" s="6">
        <v>9433</v>
      </c>
      <c r="B9434" s="8" t="s">
        <v>13797</v>
      </c>
      <c r="C9434" s="9" t="s">
        <v>14793</v>
      </c>
      <c r="D9434" s="10" t="s">
        <v>13856</v>
      </c>
      <c r="E9434" s="11" t="s">
        <v>14796</v>
      </c>
      <c r="F9434" s="6">
        <v>526865</v>
      </c>
      <c r="G9434" s="6" t="s">
        <v>7483</v>
      </c>
      <c r="H9434" s="16">
        <v>12814469.25</v>
      </c>
      <c r="I9434" s="12">
        <v>44289</v>
      </c>
      <c r="J9434" s="12">
        <v>44479</v>
      </c>
      <c r="K9434" s="15">
        <v>0</v>
      </c>
      <c r="L9434" s="13" t="s">
        <v>14</v>
      </c>
      <c r="M9434" s="7">
        <v>1</v>
      </c>
      <c r="N9434" s="14"/>
    </row>
    <row r="9435" spans="1:14" ht="78.75">
      <c r="A9435" s="6">
        <v>9434</v>
      </c>
      <c r="B9435" s="8" t="s">
        <v>13797</v>
      </c>
      <c r="C9435" s="9" t="s">
        <v>14797</v>
      </c>
      <c r="D9435" s="10" t="s">
        <v>14346</v>
      </c>
      <c r="E9435" s="11" t="s">
        <v>14798</v>
      </c>
      <c r="F9435" s="6">
        <v>532328</v>
      </c>
      <c r="G9435" s="6" t="s">
        <v>7483</v>
      </c>
      <c r="H9435" s="16">
        <v>25306802.16</v>
      </c>
      <c r="I9435" s="12">
        <v>44411</v>
      </c>
      <c r="J9435" s="12" t="s">
        <v>4026</v>
      </c>
      <c r="K9435" s="15">
        <v>0</v>
      </c>
      <c r="L9435" s="13" t="s">
        <v>14</v>
      </c>
      <c r="M9435" s="7">
        <v>1</v>
      </c>
      <c r="N9435" s="14"/>
    </row>
    <row r="9436" spans="1:14" ht="110.25">
      <c r="A9436" s="6">
        <v>9435</v>
      </c>
      <c r="B9436" s="8" t="s">
        <v>13797</v>
      </c>
      <c r="C9436" s="9" t="s">
        <v>14799</v>
      </c>
      <c r="D9436" s="10" t="s">
        <v>13877</v>
      </c>
      <c r="E9436" s="11" t="s">
        <v>14800</v>
      </c>
      <c r="F9436" s="6">
        <v>526870</v>
      </c>
      <c r="G9436" s="6" t="s">
        <v>7483</v>
      </c>
      <c r="H9436" s="16">
        <v>12144194.85</v>
      </c>
      <c r="I9436" s="12">
        <v>44289</v>
      </c>
      <c r="J9436" s="12">
        <v>44479</v>
      </c>
      <c r="K9436" s="15">
        <v>0</v>
      </c>
      <c r="L9436" s="13" t="s">
        <v>14</v>
      </c>
      <c r="M9436" s="7">
        <v>1</v>
      </c>
      <c r="N9436" s="14"/>
    </row>
    <row r="9437" spans="1:14" ht="94.5">
      <c r="A9437" s="6">
        <v>9436</v>
      </c>
      <c r="B9437" s="8" t="s">
        <v>13797</v>
      </c>
      <c r="C9437" s="9" t="s">
        <v>14801</v>
      </c>
      <c r="D9437" s="10" t="s">
        <v>13978</v>
      </c>
      <c r="E9437" s="11" t="s">
        <v>14802</v>
      </c>
      <c r="F9437" s="6">
        <v>526867</v>
      </c>
      <c r="G9437" s="6" t="s">
        <v>7483</v>
      </c>
      <c r="H9437" s="16" t="s">
        <v>14803</v>
      </c>
      <c r="I9437" s="12">
        <v>44472</v>
      </c>
      <c r="J9437" s="12" t="s">
        <v>14804</v>
      </c>
      <c r="K9437" s="15">
        <v>0</v>
      </c>
      <c r="L9437" s="13" t="s">
        <v>14</v>
      </c>
      <c r="M9437" s="7">
        <v>1</v>
      </c>
      <c r="N9437" s="14"/>
    </row>
    <row r="9438" spans="1:14" ht="78.75">
      <c r="A9438" s="6">
        <v>9437</v>
      </c>
      <c r="B9438" s="8" t="s">
        <v>13797</v>
      </c>
      <c r="C9438" s="9" t="s">
        <v>14805</v>
      </c>
      <c r="D9438" s="10" t="s">
        <v>14806</v>
      </c>
      <c r="E9438" s="11" t="s">
        <v>14807</v>
      </c>
      <c r="F9438" s="6">
        <v>515072</v>
      </c>
      <c r="G9438" s="6" t="s">
        <v>7483</v>
      </c>
      <c r="H9438" s="16">
        <v>8837489</v>
      </c>
      <c r="I9438" s="12">
        <v>44411</v>
      </c>
      <c r="J9438" s="12" t="s">
        <v>14808</v>
      </c>
      <c r="K9438" s="15">
        <v>0</v>
      </c>
      <c r="L9438" s="13" t="s">
        <v>14</v>
      </c>
      <c r="M9438" s="7">
        <v>1</v>
      </c>
      <c r="N9438" s="14"/>
    </row>
    <row r="9439" spans="1:14" ht="63">
      <c r="A9439" s="6">
        <v>9438</v>
      </c>
      <c r="B9439" s="8" t="s">
        <v>13797</v>
      </c>
      <c r="C9439" s="9" t="s">
        <v>14787</v>
      </c>
      <c r="D9439" s="10" t="s">
        <v>14788</v>
      </c>
      <c r="E9439" s="11" t="s">
        <v>14789</v>
      </c>
      <c r="F9439" s="6">
        <v>515013</v>
      </c>
      <c r="G9439" s="6" t="s">
        <v>7483</v>
      </c>
      <c r="H9439" s="16">
        <v>12253455.300000001</v>
      </c>
      <c r="I9439" s="12">
        <v>44289</v>
      </c>
      <c r="J9439" s="12">
        <v>44512</v>
      </c>
      <c r="K9439" s="15">
        <v>0</v>
      </c>
      <c r="L9439" s="13" t="s">
        <v>14</v>
      </c>
      <c r="M9439" s="7">
        <v>1</v>
      </c>
      <c r="N9439" s="14"/>
    </row>
    <row r="9440" spans="1:14" ht="78.75">
      <c r="A9440" s="6">
        <v>9439</v>
      </c>
      <c r="B9440" s="8" t="s">
        <v>13797</v>
      </c>
      <c r="C9440" s="9" t="s">
        <v>14809</v>
      </c>
      <c r="D9440" s="10" t="s">
        <v>14791</v>
      </c>
      <c r="E9440" s="11" t="s">
        <v>14792</v>
      </c>
      <c r="F9440" s="6">
        <v>529863</v>
      </c>
      <c r="G9440" s="6" t="s">
        <v>7483</v>
      </c>
      <c r="H9440" s="16">
        <v>8906820.9499999993</v>
      </c>
      <c r="I9440" s="12">
        <v>44199</v>
      </c>
      <c r="J9440" s="12">
        <v>44356</v>
      </c>
      <c r="K9440" s="15">
        <v>0</v>
      </c>
      <c r="L9440" s="13" t="s">
        <v>14</v>
      </c>
      <c r="M9440" s="7">
        <v>1</v>
      </c>
      <c r="N9440" s="14"/>
    </row>
    <row r="9441" spans="1:14" ht="78.75">
      <c r="A9441" s="6">
        <v>9440</v>
      </c>
      <c r="B9441" s="8" t="s">
        <v>13797</v>
      </c>
      <c r="C9441" s="9" t="s">
        <v>14810</v>
      </c>
      <c r="D9441" s="10" t="s">
        <v>13856</v>
      </c>
      <c r="E9441" s="11" t="s">
        <v>14794</v>
      </c>
      <c r="F9441" s="6">
        <v>526869</v>
      </c>
      <c r="G9441" s="6" t="s">
        <v>7483</v>
      </c>
      <c r="H9441" s="16">
        <v>9025615.5999999996</v>
      </c>
      <c r="I9441" s="12">
        <v>44289</v>
      </c>
      <c r="J9441" s="12">
        <v>44479</v>
      </c>
      <c r="K9441" s="15">
        <v>0</v>
      </c>
      <c r="L9441" s="13" t="s">
        <v>14</v>
      </c>
      <c r="M9441" s="7">
        <v>1</v>
      </c>
      <c r="N9441" s="14"/>
    </row>
    <row r="9442" spans="1:14" ht="63">
      <c r="A9442" s="6">
        <v>9441</v>
      </c>
      <c r="B9442" s="8" t="s">
        <v>13797</v>
      </c>
      <c r="C9442" s="9" t="s">
        <v>14810</v>
      </c>
      <c r="D9442" s="10" t="s">
        <v>13856</v>
      </c>
      <c r="E9442" s="11" t="s">
        <v>14796</v>
      </c>
      <c r="F9442" s="6">
        <v>526865</v>
      </c>
      <c r="G9442" s="6" t="s">
        <v>7483</v>
      </c>
      <c r="H9442" s="16">
        <v>12814469.25</v>
      </c>
      <c r="I9442" s="12">
        <v>44289</v>
      </c>
      <c r="J9442" s="12">
        <v>44479</v>
      </c>
      <c r="K9442" s="15">
        <v>0</v>
      </c>
      <c r="L9442" s="13" t="s">
        <v>14</v>
      </c>
      <c r="M9442" s="7">
        <v>1</v>
      </c>
      <c r="N9442" s="14"/>
    </row>
    <row r="9443" spans="1:14" ht="110.25">
      <c r="A9443" s="6">
        <v>9442</v>
      </c>
      <c r="B9443" s="8" t="s">
        <v>13797</v>
      </c>
      <c r="C9443" s="9" t="s">
        <v>14810</v>
      </c>
      <c r="D9443" s="10" t="s">
        <v>13856</v>
      </c>
      <c r="E9443" s="11" t="s">
        <v>14795</v>
      </c>
      <c r="F9443" s="6">
        <v>524034</v>
      </c>
      <c r="G9443" s="6" t="s">
        <v>7483</v>
      </c>
      <c r="H9443" s="16">
        <v>15645179.960000001</v>
      </c>
      <c r="I9443" s="12">
        <v>44289</v>
      </c>
      <c r="J9443" s="12">
        <v>44563</v>
      </c>
      <c r="K9443" s="15">
        <v>0</v>
      </c>
      <c r="L9443" s="13" t="s">
        <v>14</v>
      </c>
      <c r="M9443" s="7">
        <v>1</v>
      </c>
      <c r="N9443" s="14"/>
    </row>
    <row r="9444" spans="1:14" ht="78.75">
      <c r="A9444" s="6">
        <v>9443</v>
      </c>
      <c r="B9444" s="8" t="s">
        <v>13797</v>
      </c>
      <c r="C9444" s="9" t="s">
        <v>14811</v>
      </c>
      <c r="D9444" s="10" t="s">
        <v>14295</v>
      </c>
      <c r="E9444" s="11" t="s">
        <v>14812</v>
      </c>
      <c r="F9444" s="6">
        <v>505020</v>
      </c>
      <c r="G9444" s="6" t="s">
        <v>7483</v>
      </c>
      <c r="H9444" s="16">
        <v>16549223.612</v>
      </c>
      <c r="I9444" s="12" t="s">
        <v>4600</v>
      </c>
      <c r="J9444" s="12">
        <v>44508</v>
      </c>
      <c r="K9444" s="15">
        <v>0</v>
      </c>
      <c r="L9444" s="13" t="s">
        <v>14</v>
      </c>
      <c r="M9444" s="7">
        <v>1</v>
      </c>
      <c r="N9444" s="14"/>
    </row>
    <row r="9445" spans="1:14" ht="78.75">
      <c r="A9445" s="6">
        <v>9444</v>
      </c>
      <c r="B9445" s="8" t="s">
        <v>13797</v>
      </c>
      <c r="C9445" s="9" t="s">
        <v>14813</v>
      </c>
      <c r="D9445" s="10" t="s">
        <v>13840</v>
      </c>
      <c r="E9445" s="11" t="s">
        <v>14814</v>
      </c>
      <c r="F9445" s="6">
        <v>498293</v>
      </c>
      <c r="G9445" s="6" t="s">
        <v>7483</v>
      </c>
      <c r="H9445" s="16">
        <v>16650001.128</v>
      </c>
      <c r="I9445" s="12" t="s">
        <v>13858</v>
      </c>
      <c r="J9445" s="12" t="s">
        <v>14815</v>
      </c>
      <c r="K9445" s="15">
        <v>0</v>
      </c>
      <c r="L9445" s="13" t="s">
        <v>14</v>
      </c>
      <c r="M9445" s="7">
        <v>1</v>
      </c>
      <c r="N9445" s="14"/>
    </row>
    <row r="9446" spans="1:14" ht="94.5">
      <c r="A9446" s="6">
        <v>9445</v>
      </c>
      <c r="B9446" s="8" t="s">
        <v>13797</v>
      </c>
      <c r="C9446" s="9" t="s">
        <v>13940</v>
      </c>
      <c r="D9446" s="10" t="s">
        <v>14816</v>
      </c>
      <c r="E9446" s="11" t="s">
        <v>14817</v>
      </c>
      <c r="F9446" s="6">
        <v>505021</v>
      </c>
      <c r="G9446" s="6" t="s">
        <v>7483</v>
      </c>
      <c r="H9446" s="16">
        <v>12140638.050000001</v>
      </c>
      <c r="I9446" s="12">
        <v>44472</v>
      </c>
      <c r="J9446" s="12" t="s">
        <v>9633</v>
      </c>
      <c r="K9446" s="15">
        <v>0</v>
      </c>
      <c r="L9446" s="13" t="s">
        <v>14</v>
      </c>
      <c r="M9446" s="7">
        <v>1</v>
      </c>
      <c r="N9446" s="14"/>
    </row>
    <row r="9447" spans="1:14" ht="78.75">
      <c r="A9447" s="6">
        <v>9446</v>
      </c>
      <c r="B9447" s="8" t="s">
        <v>13797</v>
      </c>
      <c r="C9447" s="9" t="s">
        <v>13855</v>
      </c>
      <c r="D9447" s="10" t="s">
        <v>13856</v>
      </c>
      <c r="E9447" s="11" t="s">
        <v>14818</v>
      </c>
      <c r="F9447" s="6">
        <v>497127</v>
      </c>
      <c r="G9447" s="6" t="s">
        <v>7483</v>
      </c>
      <c r="H9447" s="16">
        <v>18606074.752999999</v>
      </c>
      <c r="I9447" s="12" t="s">
        <v>5209</v>
      </c>
      <c r="J9447" s="12" t="s">
        <v>14819</v>
      </c>
      <c r="K9447" s="15">
        <v>0</v>
      </c>
      <c r="L9447" s="13" t="s">
        <v>14</v>
      </c>
      <c r="M9447" s="7">
        <v>1</v>
      </c>
      <c r="N9447" s="14"/>
    </row>
    <row r="9448" spans="1:14" ht="78.75">
      <c r="A9448" s="6">
        <v>9447</v>
      </c>
      <c r="B9448" s="8" t="s">
        <v>13797</v>
      </c>
      <c r="C9448" s="9" t="s">
        <v>13855</v>
      </c>
      <c r="D9448" s="10" t="s">
        <v>13856</v>
      </c>
      <c r="E9448" s="11" t="s">
        <v>14820</v>
      </c>
      <c r="F9448" s="6">
        <v>505016</v>
      </c>
      <c r="G9448" s="6" t="s">
        <v>7483</v>
      </c>
      <c r="H9448" s="16">
        <v>18074868.921</v>
      </c>
      <c r="I9448" s="12" t="s">
        <v>5209</v>
      </c>
      <c r="J9448" s="12" t="s">
        <v>14821</v>
      </c>
      <c r="K9448" s="15">
        <v>0</v>
      </c>
      <c r="L9448" s="13" t="s">
        <v>14</v>
      </c>
      <c r="M9448" s="7">
        <v>1</v>
      </c>
      <c r="N9448" s="14"/>
    </row>
    <row r="9449" spans="1:14" ht="126">
      <c r="A9449" s="6">
        <v>9448</v>
      </c>
      <c r="B9449" s="8" t="s">
        <v>13797</v>
      </c>
      <c r="C9449" s="9" t="s">
        <v>14822</v>
      </c>
      <c r="D9449" s="10" t="s">
        <v>9763</v>
      </c>
      <c r="E9449" s="11" t="s">
        <v>14823</v>
      </c>
      <c r="F9449" s="6">
        <v>551649</v>
      </c>
      <c r="G9449" s="6" t="s">
        <v>7483</v>
      </c>
      <c r="H9449" s="16">
        <v>39467003.379000001</v>
      </c>
      <c r="I9449" s="12" t="s">
        <v>13869</v>
      </c>
      <c r="J9449" s="12">
        <v>44810</v>
      </c>
      <c r="K9449" s="15">
        <v>0</v>
      </c>
      <c r="L9449" s="13" t="s">
        <v>14</v>
      </c>
      <c r="M9449" s="7">
        <v>1</v>
      </c>
      <c r="N9449" s="14"/>
    </row>
    <row r="9450" spans="1:14" ht="94.5">
      <c r="A9450" s="6">
        <v>9449</v>
      </c>
      <c r="B9450" s="8" t="s">
        <v>13797</v>
      </c>
      <c r="C9450" s="9" t="s">
        <v>14029</v>
      </c>
      <c r="D9450" s="10" t="s">
        <v>14090</v>
      </c>
      <c r="E9450" s="11" t="s">
        <v>14824</v>
      </c>
      <c r="F9450" s="6">
        <v>565577</v>
      </c>
      <c r="G9450" s="6" t="s">
        <v>7483</v>
      </c>
      <c r="H9450" s="16">
        <v>4670347.25</v>
      </c>
      <c r="I9450" s="12">
        <v>44537</v>
      </c>
      <c r="J9450" s="12" t="s">
        <v>14825</v>
      </c>
      <c r="K9450" s="15">
        <v>0</v>
      </c>
      <c r="L9450" s="13" t="s">
        <v>14</v>
      </c>
      <c r="M9450" s="7">
        <v>1</v>
      </c>
      <c r="N9450" s="14"/>
    </row>
    <row r="9451" spans="1:14" ht="126">
      <c r="A9451" s="6">
        <v>9450</v>
      </c>
      <c r="B9451" s="8" t="s">
        <v>13797</v>
      </c>
      <c r="C9451" s="9" t="s">
        <v>14826</v>
      </c>
      <c r="D9451" s="10" t="s">
        <v>14090</v>
      </c>
      <c r="E9451" s="11" t="s">
        <v>14827</v>
      </c>
      <c r="F9451" s="6">
        <v>547246</v>
      </c>
      <c r="G9451" s="6" t="s">
        <v>7483</v>
      </c>
      <c r="H9451" s="16">
        <v>9861005.6999999993</v>
      </c>
      <c r="I9451" s="12">
        <v>44203</v>
      </c>
      <c r="J9451" s="12">
        <v>44716</v>
      </c>
      <c r="K9451" s="15">
        <v>0</v>
      </c>
      <c r="L9451" s="13" t="s">
        <v>14</v>
      </c>
      <c r="M9451" s="7">
        <v>1</v>
      </c>
      <c r="N9451" s="14"/>
    </row>
    <row r="9452" spans="1:14" ht="78.75">
      <c r="A9452" s="6">
        <v>9451</v>
      </c>
      <c r="B9452" s="8" t="s">
        <v>13797</v>
      </c>
      <c r="C9452" s="9" t="s">
        <v>14828</v>
      </c>
      <c r="D9452" s="10" t="s">
        <v>14829</v>
      </c>
      <c r="E9452" s="11" t="s">
        <v>14830</v>
      </c>
      <c r="F9452" s="6">
        <v>547249</v>
      </c>
      <c r="G9452" s="6" t="s">
        <v>7483</v>
      </c>
      <c r="H9452" s="16">
        <v>12106820.9</v>
      </c>
      <c r="I9452" s="12" t="s">
        <v>14041</v>
      </c>
      <c r="J9452" s="12" t="s">
        <v>8333</v>
      </c>
      <c r="K9452" s="15">
        <v>0</v>
      </c>
      <c r="L9452" s="13" t="s">
        <v>14</v>
      </c>
      <c r="M9452" s="7">
        <v>1</v>
      </c>
      <c r="N9452" s="14"/>
    </row>
    <row r="9453" spans="1:14" ht="110.25">
      <c r="A9453" s="6">
        <v>9452</v>
      </c>
      <c r="B9453" s="8" t="s">
        <v>13797</v>
      </c>
      <c r="C9453" s="9" t="s">
        <v>14045</v>
      </c>
      <c r="D9453" s="10" t="s">
        <v>14831</v>
      </c>
      <c r="E9453" s="11" t="s">
        <v>14832</v>
      </c>
      <c r="F9453" s="6">
        <v>549542</v>
      </c>
      <c r="G9453" s="6" t="s">
        <v>7483</v>
      </c>
      <c r="H9453" s="16">
        <v>7154928.7999999998</v>
      </c>
      <c r="I9453" s="12" t="s">
        <v>8371</v>
      </c>
      <c r="J9453" s="12" t="s">
        <v>14833</v>
      </c>
      <c r="K9453" s="15">
        <v>0</v>
      </c>
      <c r="L9453" s="13" t="s">
        <v>14</v>
      </c>
      <c r="M9453" s="7">
        <v>1</v>
      </c>
      <c r="N9453" s="14"/>
    </row>
    <row r="9454" spans="1:14" ht="110.25">
      <c r="A9454" s="6">
        <v>9453</v>
      </c>
      <c r="B9454" s="8" t="s">
        <v>13797</v>
      </c>
      <c r="C9454" s="9" t="s">
        <v>14834</v>
      </c>
      <c r="D9454" s="10" t="s">
        <v>14835</v>
      </c>
      <c r="E9454" s="11" t="s">
        <v>14836</v>
      </c>
      <c r="F9454" s="6">
        <v>526866</v>
      </c>
      <c r="G9454" s="6" t="s">
        <v>7483</v>
      </c>
      <c r="H9454" s="16">
        <v>21027455.226</v>
      </c>
      <c r="I9454" s="12" t="s">
        <v>14041</v>
      </c>
      <c r="J9454" s="12" t="s">
        <v>8333</v>
      </c>
      <c r="K9454" s="15">
        <v>0</v>
      </c>
      <c r="L9454" s="13" t="s">
        <v>14</v>
      </c>
      <c r="M9454" s="7">
        <v>1</v>
      </c>
      <c r="N9454" s="14"/>
    </row>
    <row r="9455" spans="1:14" ht="173.25">
      <c r="A9455" s="6">
        <v>9454</v>
      </c>
      <c r="B9455" s="8" t="s">
        <v>13797</v>
      </c>
      <c r="C9455" s="9" t="s">
        <v>14837</v>
      </c>
      <c r="D9455" s="10" t="s">
        <v>13834</v>
      </c>
      <c r="E9455" s="11" t="s">
        <v>14838</v>
      </c>
      <c r="F9455" s="6">
        <v>547250</v>
      </c>
      <c r="G9455" s="6" t="s">
        <v>7483</v>
      </c>
      <c r="H9455" s="16">
        <v>7736762.9500000002</v>
      </c>
      <c r="I9455" s="12" t="s">
        <v>9239</v>
      </c>
      <c r="J9455" s="12" t="s">
        <v>11103</v>
      </c>
      <c r="K9455" s="15">
        <v>0</v>
      </c>
      <c r="L9455" s="13" t="s">
        <v>14</v>
      </c>
      <c r="M9455" s="7">
        <v>1</v>
      </c>
      <c r="N9455" s="14"/>
    </row>
    <row r="9456" spans="1:14" ht="94.5">
      <c r="A9456" s="6">
        <v>9455</v>
      </c>
      <c r="B9456" s="8" t="s">
        <v>13797</v>
      </c>
      <c r="C9456" s="9" t="s">
        <v>14839</v>
      </c>
      <c r="D9456" s="10" t="s">
        <v>10661</v>
      </c>
      <c r="E9456" s="11" t="s">
        <v>14840</v>
      </c>
      <c r="F9456" s="6">
        <v>526872</v>
      </c>
      <c r="G9456" s="6" t="s">
        <v>7483</v>
      </c>
      <c r="H9456" s="16">
        <v>14576042.059</v>
      </c>
      <c r="I9456" s="12" t="s">
        <v>9239</v>
      </c>
      <c r="J9456" s="12" t="s">
        <v>14841</v>
      </c>
      <c r="K9456" s="15">
        <v>0</v>
      </c>
      <c r="L9456" s="13" t="s">
        <v>14</v>
      </c>
      <c r="M9456" s="7">
        <v>1</v>
      </c>
      <c r="N9456" s="14"/>
    </row>
    <row r="9457" spans="1:14" ht="126">
      <c r="A9457" s="6">
        <v>9456</v>
      </c>
      <c r="B9457" s="8" t="s">
        <v>13797</v>
      </c>
      <c r="C9457" s="9" t="s">
        <v>14842</v>
      </c>
      <c r="D9457" s="10" t="s">
        <v>14843</v>
      </c>
      <c r="E9457" s="11" t="s">
        <v>14844</v>
      </c>
      <c r="F9457" s="6">
        <v>515009</v>
      </c>
      <c r="G9457" s="6" t="s">
        <v>7483</v>
      </c>
      <c r="H9457" s="16">
        <v>17964707.190000001</v>
      </c>
      <c r="I9457" s="12" t="s">
        <v>9239</v>
      </c>
      <c r="J9457" s="12" t="s">
        <v>14845</v>
      </c>
      <c r="K9457" s="15">
        <v>0</v>
      </c>
      <c r="L9457" s="13" t="s">
        <v>14</v>
      </c>
      <c r="M9457" s="7">
        <v>1</v>
      </c>
      <c r="N9457" s="14"/>
    </row>
    <row r="9458" spans="1:14" ht="126">
      <c r="A9458" s="6">
        <v>9457</v>
      </c>
      <c r="B9458" s="8" t="s">
        <v>13797</v>
      </c>
      <c r="C9458" s="9" t="s">
        <v>14846</v>
      </c>
      <c r="D9458" s="10" t="s">
        <v>14843</v>
      </c>
      <c r="E9458" s="11" t="s">
        <v>14847</v>
      </c>
      <c r="F9458" s="6">
        <v>515010</v>
      </c>
      <c r="G9458" s="6" t="s">
        <v>7483</v>
      </c>
      <c r="H9458" s="16">
        <v>17922404.787</v>
      </c>
      <c r="I9458" s="12" t="s">
        <v>9239</v>
      </c>
      <c r="J9458" s="12" t="s">
        <v>9462</v>
      </c>
      <c r="K9458" s="15">
        <v>0</v>
      </c>
      <c r="L9458" s="13" t="s">
        <v>14</v>
      </c>
      <c r="M9458" s="7">
        <v>1</v>
      </c>
      <c r="N9458" s="14"/>
    </row>
    <row r="9459" spans="1:14" ht="126">
      <c r="A9459" s="6">
        <v>9458</v>
      </c>
      <c r="B9459" s="8" t="s">
        <v>13797</v>
      </c>
      <c r="C9459" s="9" t="s">
        <v>14848</v>
      </c>
      <c r="D9459" s="10" t="s">
        <v>14849</v>
      </c>
      <c r="E9459" s="11" t="s">
        <v>14850</v>
      </c>
      <c r="F9459" s="6">
        <v>515012</v>
      </c>
      <c r="G9459" s="6" t="s">
        <v>7483</v>
      </c>
      <c r="H9459" s="16">
        <v>4384602.45</v>
      </c>
      <c r="I9459" s="12" t="s">
        <v>14851</v>
      </c>
      <c r="J9459" s="12" t="s">
        <v>14852</v>
      </c>
      <c r="K9459" s="15">
        <v>0</v>
      </c>
      <c r="L9459" s="13" t="s">
        <v>14</v>
      </c>
      <c r="M9459" s="7">
        <v>1</v>
      </c>
      <c r="N9459" s="14"/>
    </row>
    <row r="9460" spans="1:14" ht="126">
      <c r="A9460" s="6">
        <v>9459</v>
      </c>
      <c r="B9460" s="8" t="s">
        <v>13797</v>
      </c>
      <c r="C9460" s="9" t="s">
        <v>14853</v>
      </c>
      <c r="D9460" s="10" t="s">
        <v>14854</v>
      </c>
      <c r="E9460" s="11" t="s">
        <v>14855</v>
      </c>
      <c r="F9460" s="6">
        <v>565580</v>
      </c>
      <c r="G9460" s="6" t="s">
        <v>7483</v>
      </c>
      <c r="H9460" s="16">
        <v>8295495.9500000002</v>
      </c>
      <c r="I9460" s="12" t="s">
        <v>13864</v>
      </c>
      <c r="J9460" s="12" t="s">
        <v>13864</v>
      </c>
      <c r="K9460" s="15">
        <v>0</v>
      </c>
      <c r="L9460" s="13" t="s">
        <v>14</v>
      </c>
      <c r="M9460" s="7">
        <v>1</v>
      </c>
      <c r="N9460" s="14"/>
    </row>
    <row r="9461" spans="1:14" ht="110.25">
      <c r="A9461" s="6">
        <v>9460</v>
      </c>
      <c r="B9461" s="8" t="s">
        <v>13797</v>
      </c>
      <c r="C9461" s="9" t="s">
        <v>14856</v>
      </c>
      <c r="D9461" s="10" t="s">
        <v>14857</v>
      </c>
      <c r="E9461" s="11" t="s">
        <v>14858</v>
      </c>
      <c r="F9461" s="6">
        <v>547248</v>
      </c>
      <c r="G9461" s="6" t="s">
        <v>7483</v>
      </c>
      <c r="H9461" s="16">
        <v>12706588.199999999</v>
      </c>
      <c r="I9461" s="12" t="s">
        <v>13864</v>
      </c>
      <c r="J9461" s="12" t="s">
        <v>9462</v>
      </c>
      <c r="K9461" s="15">
        <v>0</v>
      </c>
      <c r="L9461" s="13" t="s">
        <v>14</v>
      </c>
      <c r="M9461" s="7">
        <v>1</v>
      </c>
      <c r="N9461" s="14"/>
    </row>
    <row r="9462" spans="1:14" ht="110.25">
      <c r="A9462" s="6">
        <v>9461</v>
      </c>
      <c r="B9462" s="8" t="s">
        <v>13797</v>
      </c>
      <c r="C9462" s="9" t="s">
        <v>14839</v>
      </c>
      <c r="D9462" s="10" t="s">
        <v>10661</v>
      </c>
      <c r="E9462" s="11" t="s">
        <v>14859</v>
      </c>
      <c r="F9462" s="6">
        <v>547178</v>
      </c>
      <c r="G9462" s="6" t="s">
        <v>7483</v>
      </c>
      <c r="H9462" s="16">
        <v>31832887.713</v>
      </c>
      <c r="I9462" s="12" t="s">
        <v>13869</v>
      </c>
      <c r="J9462" s="12">
        <v>44628</v>
      </c>
      <c r="K9462" s="15">
        <v>0</v>
      </c>
      <c r="L9462" s="13" t="s">
        <v>14</v>
      </c>
      <c r="M9462" s="7">
        <v>1</v>
      </c>
      <c r="N9462" s="14"/>
    </row>
    <row r="9463" spans="1:14" ht="94.5">
      <c r="A9463" s="6">
        <v>9462</v>
      </c>
      <c r="B9463" s="8" t="s">
        <v>13797</v>
      </c>
      <c r="C9463" s="9" t="s">
        <v>14023</v>
      </c>
      <c r="D9463" s="10" t="s">
        <v>14860</v>
      </c>
      <c r="E9463" s="11" t="s">
        <v>14861</v>
      </c>
      <c r="F9463" s="6">
        <v>547180</v>
      </c>
      <c r="G9463" s="6" t="s">
        <v>7483</v>
      </c>
      <c r="H9463" s="16">
        <v>13032833.4</v>
      </c>
      <c r="I9463" s="12" t="s">
        <v>13869</v>
      </c>
      <c r="J9463" s="12" t="s">
        <v>11141</v>
      </c>
      <c r="K9463" s="15">
        <v>0</v>
      </c>
      <c r="L9463" s="13" t="s">
        <v>14</v>
      </c>
      <c r="M9463" s="7">
        <v>1</v>
      </c>
      <c r="N9463" s="14"/>
    </row>
    <row r="9464" spans="1:14" ht="141.75">
      <c r="A9464" s="6">
        <v>9463</v>
      </c>
      <c r="B9464" s="8" t="s">
        <v>13797</v>
      </c>
      <c r="C9464" s="9" t="s">
        <v>14862</v>
      </c>
      <c r="D9464" s="10" t="s">
        <v>14679</v>
      </c>
      <c r="E9464" s="11" t="s">
        <v>14863</v>
      </c>
      <c r="F9464" s="6">
        <v>547179</v>
      </c>
      <c r="G9464" s="6" t="s">
        <v>7483</v>
      </c>
      <c r="H9464" s="16">
        <v>8532851.5500000007</v>
      </c>
      <c r="I9464" s="12" t="s">
        <v>13869</v>
      </c>
      <c r="J9464" s="12" t="s">
        <v>11141</v>
      </c>
      <c r="K9464" s="15">
        <v>0</v>
      </c>
      <c r="L9464" s="13" t="s">
        <v>14</v>
      </c>
      <c r="M9464" s="7">
        <v>1</v>
      </c>
      <c r="N9464" s="14"/>
    </row>
    <row r="9465" spans="1:14" ht="126">
      <c r="A9465" s="6">
        <v>9464</v>
      </c>
      <c r="B9465" s="8" t="s">
        <v>13797</v>
      </c>
      <c r="C9465" s="9" t="s">
        <v>14029</v>
      </c>
      <c r="D9465" s="10" t="s">
        <v>14864</v>
      </c>
      <c r="E9465" s="11" t="s">
        <v>14865</v>
      </c>
      <c r="F9465" s="6">
        <v>556495</v>
      </c>
      <c r="G9465" s="6" t="s">
        <v>7483</v>
      </c>
      <c r="H9465" s="16">
        <v>20706521.949999999</v>
      </c>
      <c r="I9465" s="12"/>
      <c r="J9465" s="12"/>
      <c r="K9465" s="15">
        <v>0</v>
      </c>
      <c r="L9465" s="13" t="s">
        <v>14</v>
      </c>
      <c r="M9465" s="7">
        <v>1</v>
      </c>
      <c r="N9465" s="14"/>
    </row>
    <row r="9466" spans="1:14" ht="110.25">
      <c r="A9466" s="6">
        <v>9465</v>
      </c>
      <c r="B9466" s="8" t="s">
        <v>13797</v>
      </c>
      <c r="C9466" s="9" t="s">
        <v>14866</v>
      </c>
      <c r="D9466" s="10" t="s">
        <v>14292</v>
      </c>
      <c r="E9466" s="11" t="s">
        <v>14867</v>
      </c>
      <c r="F9466" s="6">
        <v>556496</v>
      </c>
      <c r="G9466" s="6" t="s">
        <v>7483</v>
      </c>
      <c r="H9466" s="16">
        <v>16785994.546</v>
      </c>
      <c r="I9466" s="12"/>
      <c r="J9466" s="12"/>
      <c r="K9466" s="15">
        <v>0</v>
      </c>
      <c r="L9466" s="13" t="s">
        <v>14</v>
      </c>
      <c r="M9466" s="7">
        <v>1</v>
      </c>
      <c r="N9466" s="14"/>
    </row>
    <row r="9467" spans="1:14" ht="141.75">
      <c r="A9467" s="6">
        <v>9466</v>
      </c>
      <c r="B9467" s="8" t="s">
        <v>30319</v>
      </c>
      <c r="C9467" s="9" t="s">
        <v>30320</v>
      </c>
      <c r="D9467" s="10" t="s">
        <v>15492</v>
      </c>
      <c r="E9467" s="11" t="s">
        <v>30321</v>
      </c>
      <c r="F9467" s="6">
        <v>306683</v>
      </c>
      <c r="G9467" s="6" t="s">
        <v>1508</v>
      </c>
      <c r="H9467" s="16">
        <v>5312532.05</v>
      </c>
      <c r="I9467" s="12" t="s">
        <v>30322</v>
      </c>
      <c r="J9467" s="12">
        <v>43992</v>
      </c>
      <c r="K9467" s="15">
        <v>2000000</v>
      </c>
      <c r="L9467" s="13" t="s">
        <v>14</v>
      </c>
      <c r="M9467" s="7">
        <v>1</v>
      </c>
      <c r="N9467" s="14"/>
    </row>
    <row r="9468" spans="1:14" ht="78.75">
      <c r="A9468" s="6">
        <v>9467</v>
      </c>
      <c r="B9468" s="8" t="s">
        <v>30319</v>
      </c>
      <c r="C9468" s="9" t="s">
        <v>30320</v>
      </c>
      <c r="D9468" s="10" t="s">
        <v>15492</v>
      </c>
      <c r="E9468" s="11" t="s">
        <v>30323</v>
      </c>
      <c r="F9468" s="6">
        <v>306692</v>
      </c>
      <c r="G9468" s="6" t="s">
        <v>1508</v>
      </c>
      <c r="H9468" s="16">
        <v>3147902.9</v>
      </c>
      <c r="I9468" s="12" t="s">
        <v>30324</v>
      </c>
      <c r="J9468" s="12">
        <v>43971</v>
      </c>
      <c r="K9468" s="15">
        <v>2223837</v>
      </c>
      <c r="L9468" s="13" t="s">
        <v>14</v>
      </c>
      <c r="M9468" s="7">
        <v>1</v>
      </c>
      <c r="N9468" s="14"/>
    </row>
    <row r="9469" spans="1:14" ht="110.25">
      <c r="A9469" s="6">
        <v>9468</v>
      </c>
      <c r="B9469" s="8" t="s">
        <v>30319</v>
      </c>
      <c r="C9469" s="9" t="s">
        <v>30325</v>
      </c>
      <c r="D9469" s="10" t="s">
        <v>30326</v>
      </c>
      <c r="E9469" s="11" t="s">
        <v>30327</v>
      </c>
      <c r="F9469" s="6">
        <v>306689</v>
      </c>
      <c r="G9469" s="6" t="s">
        <v>1508</v>
      </c>
      <c r="H9469" s="16">
        <v>3306758.1</v>
      </c>
      <c r="I9469" s="12" t="s">
        <v>30324</v>
      </c>
      <c r="J9469" s="12">
        <v>44002</v>
      </c>
      <c r="K9469" s="15"/>
      <c r="L9469" s="13" t="s">
        <v>14</v>
      </c>
      <c r="M9469" s="7">
        <v>1</v>
      </c>
      <c r="N9469" s="14"/>
    </row>
    <row r="9470" spans="1:14" ht="94.5">
      <c r="A9470" s="6">
        <v>9469</v>
      </c>
      <c r="B9470" s="8" t="s">
        <v>30319</v>
      </c>
      <c r="C9470" s="9" t="s">
        <v>30328</v>
      </c>
      <c r="D9470" s="10" t="s">
        <v>17792</v>
      </c>
      <c r="E9470" s="11" t="s">
        <v>30329</v>
      </c>
      <c r="F9470" s="6">
        <v>311766</v>
      </c>
      <c r="G9470" s="6" t="s">
        <v>1508</v>
      </c>
      <c r="H9470" s="16">
        <v>6619605.7000000002</v>
      </c>
      <c r="I9470" s="12">
        <v>43695</v>
      </c>
      <c r="J9470" s="12">
        <v>44018</v>
      </c>
      <c r="K9470" s="15"/>
      <c r="L9470" s="13" t="s">
        <v>14</v>
      </c>
      <c r="M9470" s="7">
        <v>1</v>
      </c>
      <c r="N9470" s="14"/>
    </row>
    <row r="9471" spans="1:14" ht="236.25">
      <c r="A9471" s="6">
        <v>9470</v>
      </c>
      <c r="B9471" s="8" t="s">
        <v>30319</v>
      </c>
      <c r="C9471" s="9" t="s">
        <v>30330</v>
      </c>
      <c r="D9471" s="10" t="s">
        <v>30331</v>
      </c>
      <c r="E9471" s="11" t="s">
        <v>30332</v>
      </c>
      <c r="F9471" s="6">
        <v>435707</v>
      </c>
      <c r="G9471" s="6" t="s">
        <v>1508</v>
      </c>
      <c r="H9471" s="16">
        <v>9138362.5500000007</v>
      </c>
      <c r="I9471" s="12">
        <v>44031</v>
      </c>
      <c r="J9471" s="12">
        <v>44367</v>
      </c>
      <c r="K9471" s="15"/>
      <c r="L9471" s="13" t="s">
        <v>14</v>
      </c>
      <c r="M9471" s="7">
        <v>1</v>
      </c>
      <c r="N9471" s="14"/>
    </row>
    <row r="9472" spans="1:14" ht="141.75">
      <c r="A9472" s="6">
        <v>9471</v>
      </c>
      <c r="B9472" s="8" t="s">
        <v>30319</v>
      </c>
      <c r="C9472" s="9" t="s">
        <v>30333</v>
      </c>
      <c r="D9472" s="10" t="s">
        <v>30331</v>
      </c>
      <c r="E9472" s="11" t="s">
        <v>30334</v>
      </c>
      <c r="F9472" s="6">
        <v>435707</v>
      </c>
      <c r="G9472" s="6" t="s">
        <v>1508</v>
      </c>
      <c r="H9472" s="16">
        <v>7811953</v>
      </c>
      <c r="I9472" s="12">
        <v>44028</v>
      </c>
      <c r="J9472" s="12">
        <v>44357</v>
      </c>
      <c r="K9472" s="15"/>
      <c r="L9472" s="13" t="s">
        <v>14</v>
      </c>
      <c r="M9472" s="7">
        <v>1</v>
      </c>
      <c r="N9472" s="14"/>
    </row>
    <row r="9473" spans="1:14" ht="236.25">
      <c r="A9473" s="6">
        <v>9472</v>
      </c>
      <c r="B9473" s="8" t="s">
        <v>30319</v>
      </c>
      <c r="C9473" s="9" t="s">
        <v>30335</v>
      </c>
      <c r="D9473" s="10" t="s">
        <v>17989</v>
      </c>
      <c r="E9473" s="11" t="s">
        <v>30336</v>
      </c>
      <c r="F9473" s="6">
        <v>435708</v>
      </c>
      <c r="G9473" s="6" t="s">
        <v>1508</v>
      </c>
      <c r="H9473" s="16">
        <v>8868891.25</v>
      </c>
      <c r="I9473" s="12">
        <v>44052</v>
      </c>
      <c r="J9473" s="12">
        <v>44347</v>
      </c>
      <c r="K9473" s="15"/>
      <c r="L9473" s="13" t="s">
        <v>14</v>
      </c>
      <c r="M9473" s="7">
        <v>1</v>
      </c>
      <c r="N9473" s="14"/>
    </row>
    <row r="9474" spans="1:14" ht="78.75">
      <c r="A9474" s="6">
        <v>9473</v>
      </c>
      <c r="B9474" s="8" t="s">
        <v>30319</v>
      </c>
      <c r="C9474" s="9" t="s">
        <v>30337</v>
      </c>
      <c r="D9474" s="10" t="s">
        <v>2894</v>
      </c>
      <c r="E9474" s="11" t="s">
        <v>30338</v>
      </c>
      <c r="F9474" s="6">
        <v>306690</v>
      </c>
      <c r="G9474" s="6" t="s">
        <v>1508</v>
      </c>
      <c r="H9474" s="16">
        <v>7455773.8499999996</v>
      </c>
      <c r="I9474" s="12" t="s">
        <v>30339</v>
      </c>
      <c r="J9474" s="12">
        <v>43982</v>
      </c>
      <c r="K9474" s="15">
        <v>2600000</v>
      </c>
      <c r="L9474" s="13" t="s">
        <v>14</v>
      </c>
      <c r="M9474" s="7">
        <v>1</v>
      </c>
      <c r="N9474" s="14"/>
    </row>
    <row r="9475" spans="1:14" ht="110.25">
      <c r="A9475" s="6">
        <v>9474</v>
      </c>
      <c r="B9475" s="8" t="s">
        <v>30319</v>
      </c>
      <c r="C9475" s="9" t="s">
        <v>30340</v>
      </c>
      <c r="D9475" s="10" t="s">
        <v>30341</v>
      </c>
      <c r="E9475" s="11" t="s">
        <v>30342</v>
      </c>
      <c r="F9475" s="6">
        <v>306688</v>
      </c>
      <c r="G9475" s="6" t="s">
        <v>1508</v>
      </c>
      <c r="H9475" s="16">
        <v>7766087.5499999998</v>
      </c>
      <c r="I9475" s="12">
        <v>43653</v>
      </c>
      <c r="J9475" s="12">
        <v>43982</v>
      </c>
      <c r="K9475" s="15">
        <v>4694000</v>
      </c>
      <c r="L9475" s="13" t="s">
        <v>14</v>
      </c>
      <c r="M9475" s="7">
        <v>1</v>
      </c>
      <c r="N9475" s="14"/>
    </row>
    <row r="9476" spans="1:14" ht="126">
      <c r="A9476" s="6">
        <v>9475</v>
      </c>
      <c r="B9476" s="8" t="s">
        <v>30319</v>
      </c>
      <c r="C9476" s="9" t="s">
        <v>30343</v>
      </c>
      <c r="D9476" s="10" t="s">
        <v>15920</v>
      </c>
      <c r="E9476" s="11" t="s">
        <v>30344</v>
      </c>
      <c r="F9476" s="6">
        <v>306682</v>
      </c>
      <c r="G9476" s="6" t="s">
        <v>1508</v>
      </c>
      <c r="H9476" s="16">
        <v>10633470.65</v>
      </c>
      <c r="I9476" s="12">
        <v>43697</v>
      </c>
      <c r="J9476" s="12">
        <v>43992</v>
      </c>
      <c r="K9476" s="15"/>
      <c r="L9476" s="13" t="s">
        <v>14</v>
      </c>
      <c r="M9476" s="7">
        <v>1</v>
      </c>
      <c r="N9476" s="14"/>
    </row>
    <row r="9477" spans="1:14" ht="126">
      <c r="A9477" s="6">
        <v>9476</v>
      </c>
      <c r="B9477" s="8" t="s">
        <v>30319</v>
      </c>
      <c r="C9477" s="9" t="s">
        <v>30345</v>
      </c>
      <c r="D9477" s="10" t="s">
        <v>30346</v>
      </c>
      <c r="E9477" s="11" t="s">
        <v>30347</v>
      </c>
      <c r="F9477" s="6">
        <v>448814</v>
      </c>
      <c r="G9477" s="6" t="s">
        <v>1508</v>
      </c>
      <c r="H9477" s="16">
        <v>10274525.5</v>
      </c>
      <c r="I9477" s="12">
        <v>44089</v>
      </c>
      <c r="J9477" s="12">
        <v>44405</v>
      </c>
      <c r="K9477" s="15"/>
      <c r="L9477" s="13" t="s">
        <v>14</v>
      </c>
      <c r="M9477" s="7">
        <v>1</v>
      </c>
      <c r="N9477" s="14"/>
    </row>
    <row r="9478" spans="1:14" ht="204.75">
      <c r="A9478" s="6">
        <v>9477</v>
      </c>
      <c r="B9478" s="8" t="s">
        <v>30319</v>
      </c>
      <c r="C9478" s="9" t="s">
        <v>30348</v>
      </c>
      <c r="D9478" s="10" t="s">
        <v>30349</v>
      </c>
      <c r="E9478" s="11" t="s">
        <v>30350</v>
      </c>
      <c r="F9478" s="6">
        <v>448812</v>
      </c>
      <c r="G9478" s="6" t="s">
        <v>1508</v>
      </c>
      <c r="H9478" s="16">
        <v>9317843.1999999993</v>
      </c>
      <c r="I9478" s="12">
        <v>44082</v>
      </c>
      <c r="J9478" s="12">
        <v>44377</v>
      </c>
      <c r="K9478" s="15"/>
      <c r="L9478" s="13" t="s">
        <v>14</v>
      </c>
      <c r="M9478" s="7">
        <v>1</v>
      </c>
      <c r="N9478" s="14"/>
    </row>
    <row r="9479" spans="1:14" ht="189">
      <c r="A9479" s="6">
        <v>9478</v>
      </c>
      <c r="B9479" s="8" t="s">
        <v>30319</v>
      </c>
      <c r="C9479" s="9" t="s">
        <v>30351</v>
      </c>
      <c r="D9479" s="10" t="s">
        <v>30352</v>
      </c>
      <c r="E9479" s="11" t="s">
        <v>30353</v>
      </c>
      <c r="F9479" s="6">
        <v>448811</v>
      </c>
      <c r="G9479" s="6" t="s">
        <v>1508</v>
      </c>
      <c r="H9479" s="16">
        <v>10764255.25</v>
      </c>
      <c r="I9479" s="12">
        <v>44082</v>
      </c>
      <c r="J9479" s="12">
        <v>44377</v>
      </c>
      <c r="K9479" s="15"/>
      <c r="L9479" s="13" t="s">
        <v>14</v>
      </c>
      <c r="M9479" s="7">
        <v>1</v>
      </c>
      <c r="N9479" s="14"/>
    </row>
    <row r="9480" spans="1:14" ht="141.75">
      <c r="A9480" s="6">
        <v>9479</v>
      </c>
      <c r="B9480" s="8" t="s">
        <v>30319</v>
      </c>
      <c r="C9480" s="9" t="s">
        <v>30354</v>
      </c>
      <c r="D9480" s="10" t="s">
        <v>30355</v>
      </c>
      <c r="E9480" s="11" t="s">
        <v>30356</v>
      </c>
      <c r="F9480" s="6">
        <v>448808</v>
      </c>
      <c r="G9480" s="6" t="s">
        <v>1508</v>
      </c>
      <c r="H9480" s="16">
        <v>11675603.550000001</v>
      </c>
      <c r="I9480" s="12">
        <v>44075</v>
      </c>
      <c r="J9480" s="12">
        <v>44377</v>
      </c>
      <c r="K9480" s="15"/>
      <c r="L9480" s="13" t="s">
        <v>14</v>
      </c>
      <c r="M9480" s="7">
        <v>1</v>
      </c>
      <c r="N9480" s="14"/>
    </row>
    <row r="9481" spans="1:14" ht="173.25">
      <c r="A9481" s="6">
        <v>9480</v>
      </c>
      <c r="B9481" s="8" t="s">
        <v>30319</v>
      </c>
      <c r="C9481" s="9" t="s">
        <v>30357</v>
      </c>
      <c r="D9481" s="10" t="s">
        <v>15859</v>
      </c>
      <c r="E9481" s="11" t="s">
        <v>30358</v>
      </c>
      <c r="F9481" s="6">
        <v>448807</v>
      </c>
      <c r="G9481" s="6" t="s">
        <v>1508</v>
      </c>
      <c r="H9481" s="16">
        <v>12346315.9</v>
      </c>
      <c r="I9481" s="12">
        <v>44082</v>
      </c>
      <c r="J9481" s="12">
        <v>44377</v>
      </c>
      <c r="K9481" s="15"/>
      <c r="L9481" s="13" t="s">
        <v>14</v>
      </c>
      <c r="M9481" s="7">
        <v>1</v>
      </c>
      <c r="N9481" s="14"/>
    </row>
    <row r="9482" spans="1:14" ht="252">
      <c r="A9482" s="6">
        <v>9481</v>
      </c>
      <c r="B9482" s="8" t="s">
        <v>30319</v>
      </c>
      <c r="C9482" s="9" t="s">
        <v>30359</v>
      </c>
      <c r="D9482" s="10" t="s">
        <v>30360</v>
      </c>
      <c r="E9482" s="11" t="s">
        <v>30361</v>
      </c>
      <c r="F9482" s="6">
        <v>448806</v>
      </c>
      <c r="G9482" s="6" t="s">
        <v>1508</v>
      </c>
      <c r="H9482" s="16">
        <v>9745920.8000000007</v>
      </c>
      <c r="I9482" s="12">
        <v>44089</v>
      </c>
      <c r="J9482" s="12">
        <v>44439</v>
      </c>
      <c r="K9482" s="15"/>
      <c r="L9482" s="13" t="s">
        <v>14</v>
      </c>
      <c r="M9482" s="7">
        <v>1</v>
      </c>
      <c r="N9482" s="14"/>
    </row>
    <row r="9483" spans="1:14" ht="157.5">
      <c r="A9483" s="6">
        <v>9482</v>
      </c>
      <c r="B9483" s="8" t="s">
        <v>30319</v>
      </c>
      <c r="C9483" s="9" t="s">
        <v>30362</v>
      </c>
      <c r="D9483" s="10" t="s">
        <v>30363</v>
      </c>
      <c r="E9483" s="11" t="s">
        <v>30364</v>
      </c>
      <c r="F9483" s="6">
        <v>479433</v>
      </c>
      <c r="G9483" s="6" t="s">
        <v>1508</v>
      </c>
      <c r="H9483" s="16">
        <v>5436709.4000000004</v>
      </c>
      <c r="I9483" s="12">
        <v>44145</v>
      </c>
      <c r="J9483" s="12">
        <v>44405</v>
      </c>
      <c r="K9483" s="15"/>
      <c r="L9483" s="13" t="s">
        <v>14</v>
      </c>
      <c r="M9483" s="7">
        <v>1</v>
      </c>
      <c r="N9483" s="14"/>
    </row>
    <row r="9484" spans="1:14" ht="78.75">
      <c r="A9484" s="6">
        <v>9483</v>
      </c>
      <c r="B9484" s="8" t="s">
        <v>30319</v>
      </c>
      <c r="C9484" s="9" t="s">
        <v>30365</v>
      </c>
      <c r="D9484" s="10" t="s">
        <v>8143</v>
      </c>
      <c r="E9484" s="11" t="s">
        <v>30366</v>
      </c>
      <c r="F9484" s="6">
        <v>479432</v>
      </c>
      <c r="G9484" s="6" t="s">
        <v>1508</v>
      </c>
      <c r="H9484" s="16">
        <v>4427365.75</v>
      </c>
      <c r="I9484" s="12">
        <v>44145</v>
      </c>
      <c r="J9484" s="12">
        <v>44405</v>
      </c>
      <c r="K9484" s="15"/>
      <c r="L9484" s="13" t="s">
        <v>14</v>
      </c>
      <c r="M9484" s="7">
        <v>1</v>
      </c>
      <c r="N9484" s="14"/>
    </row>
    <row r="9485" spans="1:14" ht="110.25">
      <c r="A9485" s="6">
        <v>9484</v>
      </c>
      <c r="B9485" s="8" t="s">
        <v>30319</v>
      </c>
      <c r="C9485" s="9" t="s">
        <v>30367</v>
      </c>
      <c r="D9485" s="10" t="s">
        <v>2877</v>
      </c>
      <c r="E9485" s="11" t="s">
        <v>30368</v>
      </c>
      <c r="F9485" s="6">
        <v>377577</v>
      </c>
      <c r="G9485" s="6" t="s">
        <v>1508</v>
      </c>
      <c r="H9485" s="16">
        <v>6830179.8499999996</v>
      </c>
      <c r="I9485" s="12">
        <v>43838</v>
      </c>
      <c r="J9485" s="12">
        <v>44165</v>
      </c>
      <c r="K9485" s="15"/>
      <c r="L9485" s="13" t="s">
        <v>14</v>
      </c>
      <c r="M9485" s="7">
        <v>1</v>
      </c>
      <c r="N9485" s="14"/>
    </row>
    <row r="9486" spans="1:14" ht="157.5">
      <c r="A9486" s="6">
        <v>9485</v>
      </c>
      <c r="B9486" s="8" t="s">
        <v>30319</v>
      </c>
      <c r="C9486" s="9" t="s">
        <v>30369</v>
      </c>
      <c r="D9486" s="10" t="s">
        <v>3100</v>
      </c>
      <c r="E9486" s="11" t="s">
        <v>30370</v>
      </c>
      <c r="F9486" s="6">
        <v>377576</v>
      </c>
      <c r="G9486" s="6" t="s">
        <v>1508</v>
      </c>
      <c r="H9486" s="16">
        <v>10194450</v>
      </c>
      <c r="I9486" s="12">
        <v>43838</v>
      </c>
      <c r="J9486" s="12">
        <v>44210</v>
      </c>
      <c r="K9486" s="15"/>
      <c r="L9486" s="13" t="s">
        <v>14</v>
      </c>
      <c r="M9486" s="7">
        <v>1</v>
      </c>
      <c r="N9486" s="14"/>
    </row>
    <row r="9487" spans="1:14" ht="189">
      <c r="A9487" s="6">
        <v>9486</v>
      </c>
      <c r="B9487" s="8" t="s">
        <v>30319</v>
      </c>
      <c r="C9487" s="9" t="s">
        <v>30371</v>
      </c>
      <c r="D9487" s="10" t="s">
        <v>30352</v>
      </c>
      <c r="E9487" s="11" t="s">
        <v>30372</v>
      </c>
      <c r="F9487" s="6">
        <v>251764</v>
      </c>
      <c r="G9487" s="6" t="s">
        <v>1508</v>
      </c>
      <c r="H9487" s="16">
        <v>21482380.5</v>
      </c>
      <c r="I9487" s="12" t="s">
        <v>30373</v>
      </c>
      <c r="J9487" s="12">
        <v>43982</v>
      </c>
      <c r="K9487" s="15">
        <v>12635056</v>
      </c>
      <c r="L9487" s="13" t="s">
        <v>14</v>
      </c>
      <c r="M9487" s="7">
        <v>1</v>
      </c>
      <c r="N9487" s="14"/>
    </row>
    <row r="9488" spans="1:14" ht="220.5">
      <c r="A9488" s="6">
        <v>9487</v>
      </c>
      <c r="B9488" s="8" t="s">
        <v>30319</v>
      </c>
      <c r="C9488" s="9" t="s">
        <v>30374</v>
      </c>
      <c r="D9488" s="10" t="s">
        <v>10784</v>
      </c>
      <c r="E9488" s="11" t="s">
        <v>30375</v>
      </c>
      <c r="F9488" s="6">
        <v>236365</v>
      </c>
      <c r="G9488" s="6" t="s">
        <v>1508</v>
      </c>
      <c r="H9488" s="16">
        <v>40595975.18</v>
      </c>
      <c r="I9488" s="12" t="s">
        <v>30376</v>
      </c>
      <c r="J9488" s="12">
        <v>43843</v>
      </c>
      <c r="K9488" s="15">
        <v>20959927</v>
      </c>
      <c r="L9488" s="13" t="s">
        <v>14</v>
      </c>
      <c r="M9488" s="7">
        <v>1</v>
      </c>
      <c r="N9488" s="14"/>
    </row>
    <row r="9489" spans="1:14" ht="236.25">
      <c r="A9489" s="6">
        <v>9488</v>
      </c>
      <c r="B9489" s="8" t="s">
        <v>30319</v>
      </c>
      <c r="C9489" s="9" t="s">
        <v>30377</v>
      </c>
      <c r="D9489" s="10" t="s">
        <v>10784</v>
      </c>
      <c r="E9489" s="11" t="s">
        <v>30378</v>
      </c>
      <c r="F9489" s="6">
        <v>236356</v>
      </c>
      <c r="G9489" s="6" t="s">
        <v>1508</v>
      </c>
      <c r="H9489" s="16">
        <v>24726276.861000001</v>
      </c>
      <c r="I9489" s="12">
        <v>43548</v>
      </c>
      <c r="J9489" s="12">
        <v>43843</v>
      </c>
      <c r="K9489" s="15">
        <v>10473249</v>
      </c>
      <c r="L9489" s="13" t="s">
        <v>14</v>
      </c>
      <c r="M9489" s="7">
        <v>1</v>
      </c>
      <c r="N9489" s="14"/>
    </row>
    <row r="9490" spans="1:14" ht="63">
      <c r="A9490" s="6">
        <v>9489</v>
      </c>
      <c r="B9490" s="8" t="s">
        <v>30319</v>
      </c>
      <c r="C9490" s="9" t="s">
        <v>30379</v>
      </c>
      <c r="D9490" s="10" t="s">
        <v>30380</v>
      </c>
      <c r="E9490" s="11" t="s">
        <v>30381</v>
      </c>
      <c r="F9490" s="6">
        <v>231938</v>
      </c>
      <c r="G9490" s="6" t="s">
        <v>1508</v>
      </c>
      <c r="H9490" s="16">
        <v>11899404.550000001</v>
      </c>
      <c r="I9490" s="12" t="s">
        <v>30382</v>
      </c>
      <c r="J9490" s="12">
        <v>43839</v>
      </c>
      <c r="K9490" s="15">
        <v>2970100</v>
      </c>
      <c r="L9490" s="13" t="s">
        <v>14</v>
      </c>
      <c r="M9490" s="7">
        <v>1</v>
      </c>
      <c r="N9490" s="14"/>
    </row>
    <row r="9491" spans="1:14" ht="267.75">
      <c r="A9491" s="6">
        <v>9490</v>
      </c>
      <c r="B9491" s="8" t="s">
        <v>30319</v>
      </c>
      <c r="C9491" s="9" t="s">
        <v>30383</v>
      </c>
      <c r="D9491" s="10" t="s">
        <v>15492</v>
      </c>
      <c r="E9491" s="11" t="s">
        <v>30384</v>
      </c>
      <c r="F9491" s="6">
        <v>423784</v>
      </c>
      <c r="G9491" s="6" t="s">
        <v>1508</v>
      </c>
      <c r="H9491" s="16">
        <v>9567582.0500000007</v>
      </c>
      <c r="I9491" s="12">
        <v>43989</v>
      </c>
      <c r="J9491" s="12">
        <v>44377</v>
      </c>
      <c r="K9491" s="15"/>
      <c r="L9491" s="13" t="s">
        <v>14</v>
      </c>
      <c r="M9491" s="7">
        <v>1</v>
      </c>
      <c r="N9491" s="14"/>
    </row>
    <row r="9492" spans="1:14" ht="204.75">
      <c r="A9492" s="6">
        <v>9491</v>
      </c>
      <c r="B9492" s="8" t="s">
        <v>30319</v>
      </c>
      <c r="C9492" s="9" t="s">
        <v>30385</v>
      </c>
      <c r="D9492" s="10" t="s">
        <v>3177</v>
      </c>
      <c r="E9492" s="11" t="s">
        <v>30386</v>
      </c>
      <c r="F9492" s="6">
        <v>423785</v>
      </c>
      <c r="G9492" s="6" t="s">
        <v>1508</v>
      </c>
      <c r="H9492" s="16">
        <v>13063503.199999999</v>
      </c>
      <c r="I9492" s="12">
        <v>43971</v>
      </c>
      <c r="J9492" s="12">
        <v>44291</v>
      </c>
      <c r="K9492" s="15"/>
      <c r="L9492" s="13" t="s">
        <v>14</v>
      </c>
      <c r="M9492" s="7">
        <v>1</v>
      </c>
      <c r="N9492" s="14"/>
    </row>
    <row r="9493" spans="1:14" ht="236.25">
      <c r="A9493" s="6">
        <v>9492</v>
      </c>
      <c r="B9493" s="8" t="s">
        <v>30319</v>
      </c>
      <c r="C9493" s="9" t="s">
        <v>30387</v>
      </c>
      <c r="D9493" s="10" t="s">
        <v>30388</v>
      </c>
      <c r="E9493" s="11" t="s">
        <v>30389</v>
      </c>
      <c r="F9493" s="6">
        <v>423783</v>
      </c>
      <c r="G9493" s="6" t="s">
        <v>1508</v>
      </c>
      <c r="H9493" s="16">
        <v>10632313.550000001</v>
      </c>
      <c r="I9493" s="12">
        <v>43984</v>
      </c>
      <c r="J9493" s="12">
        <v>44291</v>
      </c>
      <c r="K9493" s="15"/>
      <c r="L9493" s="13" t="s">
        <v>14</v>
      </c>
      <c r="M9493" s="7">
        <v>1</v>
      </c>
      <c r="N9493" s="14"/>
    </row>
    <row r="9494" spans="1:14" ht="157.5">
      <c r="A9494" s="6">
        <v>9493</v>
      </c>
      <c r="B9494" s="8" t="s">
        <v>30319</v>
      </c>
      <c r="C9494" s="9" t="s">
        <v>30390</v>
      </c>
      <c r="D9494" s="10" t="s">
        <v>30391</v>
      </c>
      <c r="E9494" s="11" t="s">
        <v>30392</v>
      </c>
      <c r="F9494" s="6">
        <v>423782</v>
      </c>
      <c r="G9494" s="6" t="s">
        <v>1508</v>
      </c>
      <c r="H9494" s="16">
        <v>9022110.0999999996</v>
      </c>
      <c r="I9494" s="12">
        <v>43982</v>
      </c>
      <c r="J9494" s="12">
        <v>44265</v>
      </c>
      <c r="K9494" s="15"/>
      <c r="L9494" s="13" t="s">
        <v>14</v>
      </c>
      <c r="M9494" s="7">
        <v>1</v>
      </c>
      <c r="N9494" s="14"/>
    </row>
    <row r="9495" spans="1:14" ht="283.5">
      <c r="A9495" s="6">
        <v>9494</v>
      </c>
      <c r="B9495" s="8" t="s">
        <v>30319</v>
      </c>
      <c r="C9495" s="9" t="s">
        <v>30393</v>
      </c>
      <c r="D9495" s="10" t="s">
        <v>30394</v>
      </c>
      <c r="E9495" s="11" t="s">
        <v>30395</v>
      </c>
      <c r="F9495" s="6">
        <v>423781</v>
      </c>
      <c r="G9495" s="6" t="s">
        <v>1508</v>
      </c>
      <c r="H9495" s="16">
        <v>12420626.800000001</v>
      </c>
      <c r="I9495" s="12">
        <v>43989</v>
      </c>
      <c r="J9495" s="12">
        <v>44377</v>
      </c>
      <c r="K9495" s="15"/>
      <c r="L9495" s="13" t="s">
        <v>14</v>
      </c>
      <c r="M9495" s="7">
        <v>1</v>
      </c>
      <c r="N9495" s="14"/>
    </row>
    <row r="9496" spans="1:14" ht="346.5">
      <c r="A9496" s="6">
        <v>9495</v>
      </c>
      <c r="B9496" s="8" t="s">
        <v>30319</v>
      </c>
      <c r="C9496" s="9" t="s">
        <v>30396</v>
      </c>
      <c r="D9496" s="10" t="s">
        <v>8143</v>
      </c>
      <c r="E9496" s="11" t="s">
        <v>30397</v>
      </c>
      <c r="F9496" s="6">
        <v>292964</v>
      </c>
      <c r="G9496" s="6" t="s">
        <v>1508</v>
      </c>
      <c r="H9496" s="16">
        <v>38307491.879000001</v>
      </c>
      <c r="I9496" s="12" t="s">
        <v>30398</v>
      </c>
      <c r="J9496" s="12">
        <v>44083</v>
      </c>
      <c r="K9496" s="15">
        <v>12596441</v>
      </c>
      <c r="L9496" s="13" t="s">
        <v>14</v>
      </c>
      <c r="M9496" s="7">
        <v>1</v>
      </c>
      <c r="N9496" s="14"/>
    </row>
    <row r="9497" spans="1:14" ht="189">
      <c r="A9497" s="6">
        <v>9496</v>
      </c>
      <c r="B9497" s="8" t="s">
        <v>30319</v>
      </c>
      <c r="C9497" s="9" t="s">
        <v>30399</v>
      </c>
      <c r="D9497" s="10" t="s">
        <v>30400</v>
      </c>
      <c r="E9497" s="11" t="s">
        <v>30401</v>
      </c>
      <c r="F9497" s="6">
        <v>268273</v>
      </c>
      <c r="G9497" s="6" t="s">
        <v>1508</v>
      </c>
      <c r="H9497" s="16">
        <v>12743297.15</v>
      </c>
      <c r="I9497" s="12" t="s">
        <v>30402</v>
      </c>
      <c r="J9497" s="12">
        <v>43902</v>
      </c>
      <c r="K9497" s="15">
        <v>9947904</v>
      </c>
      <c r="L9497" s="13" t="s">
        <v>14</v>
      </c>
      <c r="M9497" s="7">
        <v>1</v>
      </c>
      <c r="N9497" s="14"/>
    </row>
    <row r="9498" spans="1:14" ht="157.5">
      <c r="A9498" s="6">
        <v>9497</v>
      </c>
      <c r="B9498" s="8" t="s">
        <v>30319</v>
      </c>
      <c r="C9498" s="9" t="s">
        <v>30403</v>
      </c>
      <c r="D9498" s="10" t="s">
        <v>30360</v>
      </c>
      <c r="E9498" s="11" t="s">
        <v>30404</v>
      </c>
      <c r="F9498" s="6">
        <v>467317</v>
      </c>
      <c r="G9498" s="6" t="s">
        <v>1508</v>
      </c>
      <c r="H9498" s="16">
        <v>7635181.3499999996</v>
      </c>
      <c r="I9498" s="12">
        <v>44115</v>
      </c>
      <c r="J9498" s="12">
        <v>44441</v>
      </c>
      <c r="K9498" s="15"/>
      <c r="L9498" s="13" t="s">
        <v>14</v>
      </c>
      <c r="M9498" s="7">
        <v>1</v>
      </c>
      <c r="N9498" s="14"/>
    </row>
    <row r="9499" spans="1:14" ht="189">
      <c r="A9499" s="6">
        <v>9498</v>
      </c>
      <c r="B9499" s="8" t="s">
        <v>30319</v>
      </c>
      <c r="C9499" s="9" t="s">
        <v>30405</v>
      </c>
      <c r="D9499" s="10" t="s">
        <v>30406</v>
      </c>
      <c r="E9499" s="11" t="s">
        <v>30407</v>
      </c>
      <c r="F9499" s="6">
        <v>306666</v>
      </c>
      <c r="G9499" s="6" t="s">
        <v>1508</v>
      </c>
      <c r="H9499" s="16">
        <v>7314865.0999999996</v>
      </c>
      <c r="I9499" s="12">
        <v>43697</v>
      </c>
      <c r="J9499" s="12">
        <v>43982</v>
      </c>
      <c r="K9499" s="15">
        <v>5585953</v>
      </c>
      <c r="L9499" s="13" t="s">
        <v>14</v>
      </c>
      <c r="M9499" s="7">
        <v>1</v>
      </c>
      <c r="N9499" s="14"/>
    </row>
    <row r="9500" spans="1:14" ht="63">
      <c r="A9500" s="6">
        <v>9499</v>
      </c>
      <c r="B9500" s="8" t="s">
        <v>30319</v>
      </c>
      <c r="C9500" s="9" t="s">
        <v>30408</v>
      </c>
      <c r="D9500" s="10" t="s">
        <v>30409</v>
      </c>
      <c r="E9500" s="11" t="s">
        <v>30410</v>
      </c>
      <c r="F9500" s="6">
        <v>316750</v>
      </c>
      <c r="G9500" s="6" t="s">
        <v>2816</v>
      </c>
      <c r="H9500" s="16" t="s">
        <v>30411</v>
      </c>
      <c r="I9500" s="12">
        <v>43723</v>
      </c>
      <c r="J9500" s="12">
        <v>43997</v>
      </c>
      <c r="K9500" s="15">
        <v>2649733.65</v>
      </c>
      <c r="L9500" s="13" t="s">
        <v>14</v>
      </c>
      <c r="M9500" s="7">
        <v>1</v>
      </c>
      <c r="N9500" s="14"/>
    </row>
    <row r="9501" spans="1:14" ht="110.25">
      <c r="A9501" s="6">
        <v>9500</v>
      </c>
      <c r="B9501" s="8" t="s">
        <v>30319</v>
      </c>
      <c r="C9501" s="9" t="s">
        <v>30412</v>
      </c>
      <c r="D9501" s="10" t="s">
        <v>30409</v>
      </c>
      <c r="E9501" s="11" t="s">
        <v>30413</v>
      </c>
      <c r="F9501" s="6">
        <v>306684</v>
      </c>
      <c r="G9501" s="6" t="s">
        <v>1508</v>
      </c>
      <c r="H9501" s="16">
        <v>6281888.2999999998</v>
      </c>
      <c r="I9501" s="12">
        <v>43699</v>
      </c>
      <c r="J9501" s="12">
        <v>43992</v>
      </c>
      <c r="K9501" s="15">
        <v>2400000</v>
      </c>
      <c r="L9501" s="13" t="s">
        <v>14</v>
      </c>
      <c r="M9501" s="7">
        <v>1</v>
      </c>
      <c r="N9501" s="14"/>
    </row>
    <row r="9502" spans="1:14" ht="110.25">
      <c r="A9502" s="6">
        <v>9501</v>
      </c>
      <c r="B9502" s="8" t="s">
        <v>30319</v>
      </c>
      <c r="C9502" s="9" t="s">
        <v>30414</v>
      </c>
      <c r="D9502" s="10" t="s">
        <v>30415</v>
      </c>
      <c r="E9502" s="11" t="s">
        <v>30416</v>
      </c>
      <c r="F9502" s="6">
        <v>306693</v>
      </c>
      <c r="G9502" s="6" t="s">
        <v>1508</v>
      </c>
      <c r="H9502" s="16">
        <v>4444017.3499999996</v>
      </c>
      <c r="I9502" s="12" t="s">
        <v>30417</v>
      </c>
      <c r="J9502" s="12">
        <v>43936</v>
      </c>
      <c r="K9502" s="15"/>
      <c r="L9502" s="13" t="s">
        <v>14</v>
      </c>
      <c r="M9502" s="7">
        <v>1</v>
      </c>
      <c r="N9502" s="14"/>
    </row>
    <row r="9503" spans="1:14" ht="63">
      <c r="A9503" s="6">
        <v>9502</v>
      </c>
      <c r="B9503" s="8" t="s">
        <v>30319</v>
      </c>
      <c r="C9503" s="9" t="s">
        <v>30418</v>
      </c>
      <c r="D9503" s="10" t="s">
        <v>8143</v>
      </c>
      <c r="E9503" s="11" t="s">
        <v>30419</v>
      </c>
      <c r="F9503" s="6">
        <v>316747</v>
      </c>
      <c r="G9503" s="6" t="s">
        <v>2816</v>
      </c>
      <c r="H9503" s="16" t="s">
        <v>30420</v>
      </c>
      <c r="I9503" s="12">
        <v>43711</v>
      </c>
      <c r="J9503" s="12">
        <v>44116</v>
      </c>
      <c r="K9503" s="15">
        <v>5608215</v>
      </c>
      <c r="L9503" s="13" t="s">
        <v>14</v>
      </c>
      <c r="M9503" s="7">
        <v>1</v>
      </c>
      <c r="N9503" s="14"/>
    </row>
    <row r="9504" spans="1:14" ht="94.5">
      <c r="A9504" s="6">
        <v>9503</v>
      </c>
      <c r="B9504" s="8" t="s">
        <v>30319</v>
      </c>
      <c r="C9504" s="9" t="s">
        <v>30421</v>
      </c>
      <c r="D9504" s="10" t="s">
        <v>8143</v>
      </c>
      <c r="E9504" s="11" t="s">
        <v>30422</v>
      </c>
      <c r="F9504" s="6">
        <v>316748</v>
      </c>
      <c r="G9504" s="6" t="s">
        <v>2816</v>
      </c>
      <c r="H9504" s="16" t="s">
        <v>30423</v>
      </c>
      <c r="I9504" s="12">
        <v>43711</v>
      </c>
      <c r="J9504" s="12">
        <v>44119</v>
      </c>
      <c r="K9504" s="15"/>
      <c r="L9504" s="13" t="s">
        <v>14</v>
      </c>
      <c r="M9504" s="7">
        <v>1</v>
      </c>
      <c r="N9504" s="14"/>
    </row>
    <row r="9505" spans="1:14" ht="110.25">
      <c r="A9505" s="6">
        <v>9504</v>
      </c>
      <c r="B9505" s="8" t="s">
        <v>30319</v>
      </c>
      <c r="C9505" s="9" t="s">
        <v>30421</v>
      </c>
      <c r="D9505" s="10" t="s">
        <v>8143</v>
      </c>
      <c r="E9505" s="11" t="s">
        <v>30424</v>
      </c>
      <c r="F9505" s="6">
        <v>306687</v>
      </c>
      <c r="G9505" s="6" t="s">
        <v>1508</v>
      </c>
      <c r="H9505" s="16">
        <v>12146610.004000001</v>
      </c>
      <c r="I9505" s="12">
        <v>43737</v>
      </c>
      <c r="J9505" s="12">
        <v>44021</v>
      </c>
      <c r="K9505" s="15"/>
      <c r="L9505" s="13" t="s">
        <v>14</v>
      </c>
      <c r="M9505" s="7">
        <v>1</v>
      </c>
      <c r="N9505" s="14"/>
    </row>
    <row r="9506" spans="1:14" ht="78.75">
      <c r="A9506" s="6">
        <v>9505</v>
      </c>
      <c r="B9506" s="8" t="s">
        <v>30319</v>
      </c>
      <c r="C9506" s="9" t="s">
        <v>30425</v>
      </c>
      <c r="D9506" s="10" t="s">
        <v>17032</v>
      </c>
      <c r="E9506" s="11" t="s">
        <v>30426</v>
      </c>
      <c r="F9506" s="6">
        <v>480829</v>
      </c>
      <c r="G9506" s="6" t="s">
        <v>3276</v>
      </c>
      <c r="H9506" s="16" t="s">
        <v>30427</v>
      </c>
      <c r="I9506" s="12">
        <v>44224</v>
      </c>
      <c r="J9506" s="12">
        <v>45117</v>
      </c>
      <c r="K9506" s="15"/>
      <c r="L9506" s="13" t="s">
        <v>14</v>
      </c>
      <c r="M9506" s="7">
        <v>1</v>
      </c>
      <c r="N9506" s="14"/>
    </row>
    <row r="9507" spans="1:14" ht="78.75">
      <c r="A9507" s="6">
        <v>9506</v>
      </c>
      <c r="B9507" s="8" t="s">
        <v>30319</v>
      </c>
      <c r="C9507" s="9" t="s">
        <v>30428</v>
      </c>
      <c r="D9507" s="10" t="s">
        <v>1625</v>
      </c>
      <c r="E9507" s="11" t="s">
        <v>30429</v>
      </c>
      <c r="F9507" s="6">
        <v>336335</v>
      </c>
      <c r="G9507" s="6" t="s">
        <v>801</v>
      </c>
      <c r="H9507" s="16">
        <v>23263232.215</v>
      </c>
      <c r="I9507" s="12" t="s">
        <v>30430</v>
      </c>
      <c r="J9507" s="12" t="s">
        <v>24635</v>
      </c>
      <c r="K9507" s="15"/>
      <c r="L9507" s="13" t="s">
        <v>14</v>
      </c>
      <c r="M9507" s="7">
        <v>1</v>
      </c>
      <c r="N9507" s="14"/>
    </row>
    <row r="9508" spans="1:14" ht="78.75">
      <c r="A9508" s="6">
        <v>9507</v>
      </c>
      <c r="B9508" s="8" t="s">
        <v>30319</v>
      </c>
      <c r="C9508" s="9" t="s">
        <v>30431</v>
      </c>
      <c r="D9508" s="10" t="s">
        <v>1625</v>
      </c>
      <c r="E9508" s="11" t="s">
        <v>30432</v>
      </c>
      <c r="F9508" s="6">
        <v>310511</v>
      </c>
      <c r="G9508" s="6" t="s">
        <v>801</v>
      </c>
      <c r="H9508" s="16">
        <v>21817737.258000001</v>
      </c>
      <c r="I9508" s="12">
        <v>43379</v>
      </c>
      <c r="J9508" s="12" t="s">
        <v>24950</v>
      </c>
      <c r="K9508" s="15">
        <v>15720132</v>
      </c>
      <c r="L9508" s="13" t="s">
        <v>14</v>
      </c>
      <c r="M9508" s="7">
        <v>1</v>
      </c>
      <c r="N9508" s="14"/>
    </row>
    <row r="9509" spans="1:14" ht="78.75">
      <c r="A9509" s="6">
        <v>9508</v>
      </c>
      <c r="B9509" s="8" t="s">
        <v>30319</v>
      </c>
      <c r="C9509" s="9" t="s">
        <v>30428</v>
      </c>
      <c r="D9509" s="10" t="s">
        <v>1625</v>
      </c>
      <c r="E9509" s="11" t="s">
        <v>30433</v>
      </c>
      <c r="F9509" s="6">
        <v>336336</v>
      </c>
      <c r="G9509" s="6" t="s">
        <v>801</v>
      </c>
      <c r="H9509" s="16">
        <v>23165092.710999999</v>
      </c>
      <c r="I9509" s="12">
        <v>43804</v>
      </c>
      <c r="J9509" s="12" t="s">
        <v>30434</v>
      </c>
      <c r="K9509" s="15">
        <v>4629100</v>
      </c>
      <c r="L9509" s="13" t="s">
        <v>14</v>
      </c>
      <c r="M9509" s="7">
        <v>1</v>
      </c>
      <c r="N9509" s="14"/>
    </row>
    <row r="9510" spans="1:14" ht="63">
      <c r="A9510" s="6">
        <v>9509</v>
      </c>
      <c r="B9510" s="8" t="s">
        <v>30319</v>
      </c>
      <c r="C9510" s="9" t="s">
        <v>30435</v>
      </c>
      <c r="D9510" s="10" t="s">
        <v>8359</v>
      </c>
      <c r="E9510" s="11" t="s">
        <v>30436</v>
      </c>
      <c r="F9510" s="6">
        <v>493255</v>
      </c>
      <c r="G9510" s="6" t="s">
        <v>608</v>
      </c>
      <c r="H9510" s="16" t="s">
        <v>30437</v>
      </c>
      <c r="I9510" s="12">
        <v>44202</v>
      </c>
      <c r="J9510" s="12">
        <v>44328</v>
      </c>
      <c r="K9510" s="15"/>
      <c r="L9510" s="13" t="s">
        <v>14</v>
      </c>
      <c r="M9510" s="7">
        <v>1</v>
      </c>
      <c r="N9510" s="14"/>
    </row>
    <row r="9511" spans="1:14" ht="63">
      <c r="A9511" s="6">
        <v>9510</v>
      </c>
      <c r="B9511" s="8" t="s">
        <v>30319</v>
      </c>
      <c r="C9511" s="9" t="s">
        <v>30438</v>
      </c>
      <c r="D9511" s="10" t="s">
        <v>8112</v>
      </c>
      <c r="E9511" s="11" t="s">
        <v>30439</v>
      </c>
      <c r="F9511" s="6">
        <v>497173</v>
      </c>
      <c r="G9511" s="6" t="s">
        <v>608</v>
      </c>
      <c r="H9511" s="16" t="s">
        <v>30440</v>
      </c>
      <c r="I9511" s="12">
        <v>44159</v>
      </c>
      <c r="J9511" s="12">
        <v>44225</v>
      </c>
      <c r="K9511" s="15"/>
      <c r="L9511" s="13" t="s">
        <v>14</v>
      </c>
      <c r="M9511" s="7">
        <v>1</v>
      </c>
      <c r="N9511" s="14"/>
    </row>
    <row r="9512" spans="1:14" ht="63">
      <c r="A9512" s="6">
        <v>9511</v>
      </c>
      <c r="B9512" s="8" t="s">
        <v>30319</v>
      </c>
      <c r="C9512" s="9" t="s">
        <v>30441</v>
      </c>
      <c r="D9512" s="10" t="s">
        <v>30442</v>
      </c>
      <c r="E9512" s="11" t="s">
        <v>30443</v>
      </c>
      <c r="F9512" s="6">
        <v>493254</v>
      </c>
      <c r="G9512" s="6" t="s">
        <v>608</v>
      </c>
      <c r="H9512" s="16" t="s">
        <v>30444</v>
      </c>
      <c r="I9512" s="12">
        <v>44157</v>
      </c>
      <c r="J9512" s="12">
        <v>44254</v>
      </c>
      <c r="K9512" s="15"/>
      <c r="L9512" s="13" t="s">
        <v>14</v>
      </c>
      <c r="M9512" s="7">
        <v>1</v>
      </c>
      <c r="N9512" s="14"/>
    </row>
    <row r="9513" spans="1:14" ht="47.25">
      <c r="A9513" s="6">
        <v>9512</v>
      </c>
      <c r="B9513" s="8" t="s">
        <v>30319</v>
      </c>
      <c r="C9513" s="9" t="s">
        <v>30445</v>
      </c>
      <c r="D9513" s="10" t="s">
        <v>30446</v>
      </c>
      <c r="E9513" s="11" t="s">
        <v>30447</v>
      </c>
      <c r="F9513" s="6">
        <v>493260</v>
      </c>
      <c r="G9513" s="6" t="s">
        <v>608</v>
      </c>
      <c r="H9513" s="16" t="s">
        <v>30448</v>
      </c>
      <c r="I9513" s="12">
        <v>44157</v>
      </c>
      <c r="J9513" s="12" t="s">
        <v>24471</v>
      </c>
      <c r="K9513" s="15"/>
      <c r="L9513" s="13" t="s">
        <v>14</v>
      </c>
      <c r="M9513" s="7">
        <v>1</v>
      </c>
      <c r="N9513" s="14"/>
    </row>
    <row r="9514" spans="1:14" ht="63">
      <c r="A9514" s="6">
        <v>9513</v>
      </c>
      <c r="B9514" s="8" t="s">
        <v>30319</v>
      </c>
      <c r="C9514" s="9" t="s">
        <v>30449</v>
      </c>
      <c r="D9514" s="10" t="s">
        <v>30450</v>
      </c>
      <c r="E9514" s="11" t="s">
        <v>30451</v>
      </c>
      <c r="F9514" s="6">
        <v>498936</v>
      </c>
      <c r="G9514" s="6" t="s">
        <v>1508</v>
      </c>
      <c r="H9514" s="16" t="s">
        <v>30452</v>
      </c>
      <c r="I9514" s="12">
        <v>44186</v>
      </c>
      <c r="J9514" s="12">
        <v>44286</v>
      </c>
      <c r="K9514" s="15"/>
      <c r="L9514" s="13" t="s">
        <v>14</v>
      </c>
      <c r="M9514" s="7">
        <v>1</v>
      </c>
      <c r="N9514" s="14"/>
    </row>
    <row r="9515" spans="1:14" ht="47.25">
      <c r="A9515" s="6">
        <v>9514</v>
      </c>
      <c r="B9515" s="8" t="s">
        <v>30319</v>
      </c>
      <c r="C9515" s="9" t="s">
        <v>30453</v>
      </c>
      <c r="D9515" s="10" t="s">
        <v>30454</v>
      </c>
      <c r="E9515" s="11" t="s">
        <v>30455</v>
      </c>
      <c r="F9515" s="6">
        <v>506357</v>
      </c>
      <c r="G9515" s="6" t="s">
        <v>1508</v>
      </c>
      <c r="H9515" s="16" t="s">
        <v>30456</v>
      </c>
      <c r="I9515" s="12">
        <v>44199</v>
      </c>
      <c r="J9515" s="12">
        <v>44295</v>
      </c>
      <c r="K9515" s="15"/>
      <c r="L9515" s="13" t="s">
        <v>14</v>
      </c>
      <c r="M9515" s="7">
        <v>1</v>
      </c>
      <c r="N9515" s="14"/>
    </row>
    <row r="9516" spans="1:14" ht="94.5">
      <c r="A9516" s="6">
        <v>9515</v>
      </c>
      <c r="B9516" s="8" t="s">
        <v>30319</v>
      </c>
      <c r="C9516" s="9" t="s">
        <v>30457</v>
      </c>
      <c r="D9516" s="10" t="s">
        <v>30458</v>
      </c>
      <c r="E9516" s="11" t="s">
        <v>30459</v>
      </c>
      <c r="F9516" s="6">
        <v>493258</v>
      </c>
      <c r="G9516" s="6" t="s">
        <v>608</v>
      </c>
      <c r="H9516" s="16" t="s">
        <v>30460</v>
      </c>
      <c r="I9516" s="12">
        <v>44157</v>
      </c>
      <c r="J9516" s="12" t="s">
        <v>30461</v>
      </c>
      <c r="K9516" s="15"/>
      <c r="L9516" s="13" t="s">
        <v>14</v>
      </c>
      <c r="M9516" s="7">
        <v>1</v>
      </c>
      <c r="N9516" s="14"/>
    </row>
    <row r="9517" spans="1:14" ht="63">
      <c r="A9517" s="6">
        <v>9516</v>
      </c>
      <c r="B9517" s="8" t="s">
        <v>30319</v>
      </c>
      <c r="C9517" s="9" t="s">
        <v>30462</v>
      </c>
      <c r="D9517" s="10" t="s">
        <v>30463</v>
      </c>
      <c r="E9517" s="11" t="s">
        <v>30464</v>
      </c>
      <c r="F9517" s="6">
        <v>493271</v>
      </c>
      <c r="G9517" s="6" t="s">
        <v>608</v>
      </c>
      <c r="H9517" s="16" t="s">
        <v>30465</v>
      </c>
      <c r="I9517" s="12">
        <v>44157</v>
      </c>
      <c r="J9517" s="12" t="s">
        <v>30461</v>
      </c>
      <c r="K9517" s="15"/>
      <c r="L9517" s="13" t="s">
        <v>14</v>
      </c>
      <c r="M9517" s="7">
        <v>1</v>
      </c>
      <c r="N9517" s="14"/>
    </row>
    <row r="9518" spans="1:14" ht="63">
      <c r="A9518" s="6">
        <v>9517</v>
      </c>
      <c r="B9518" s="8" t="s">
        <v>30319</v>
      </c>
      <c r="C9518" s="9" t="s">
        <v>30466</v>
      </c>
      <c r="D9518" s="10" t="s">
        <v>17812</v>
      </c>
      <c r="E9518" s="11" t="s">
        <v>30467</v>
      </c>
      <c r="F9518" s="6" t="s">
        <v>30468</v>
      </c>
      <c r="G9518" s="6" t="s">
        <v>608</v>
      </c>
      <c r="H9518" s="16" t="s">
        <v>30469</v>
      </c>
      <c r="I9518" s="12">
        <v>44157</v>
      </c>
      <c r="J9518" s="12" t="s">
        <v>30470</v>
      </c>
      <c r="K9518" s="15"/>
      <c r="L9518" s="13" t="s">
        <v>14</v>
      </c>
      <c r="M9518" s="7">
        <v>1</v>
      </c>
      <c r="N9518" s="14"/>
    </row>
    <row r="9519" spans="1:14" ht="47.25">
      <c r="A9519" s="6">
        <v>9518</v>
      </c>
      <c r="B9519" s="8" t="s">
        <v>30319</v>
      </c>
      <c r="C9519" s="9" t="s">
        <v>30471</v>
      </c>
      <c r="D9519" s="10" t="s">
        <v>30472</v>
      </c>
      <c r="E9519" s="11" t="s">
        <v>30473</v>
      </c>
      <c r="F9519" s="6">
        <v>316749</v>
      </c>
      <c r="G9519" s="6" t="s">
        <v>2816</v>
      </c>
      <c r="H9519" s="16" t="s">
        <v>30474</v>
      </c>
      <c r="I9519" s="12">
        <v>43723</v>
      </c>
      <c r="J9519" s="12">
        <v>43861</v>
      </c>
      <c r="K9519" s="15" t="s">
        <v>30475</v>
      </c>
      <c r="L9519" s="13" t="s">
        <v>14</v>
      </c>
      <c r="M9519" s="7">
        <v>1</v>
      </c>
      <c r="N9519" s="14"/>
    </row>
    <row r="9520" spans="1:14" ht="63">
      <c r="A9520" s="6">
        <v>9519</v>
      </c>
      <c r="B9520" s="8" t="s">
        <v>30319</v>
      </c>
      <c r="C9520" s="9" t="s">
        <v>30476</v>
      </c>
      <c r="D9520" s="10" t="s">
        <v>30477</v>
      </c>
      <c r="E9520" s="11" t="s">
        <v>30478</v>
      </c>
      <c r="F9520" s="6">
        <v>316745</v>
      </c>
      <c r="G9520" s="6" t="s">
        <v>2816</v>
      </c>
      <c r="H9520" s="16" t="s">
        <v>30479</v>
      </c>
      <c r="I9520" s="12">
        <v>43726</v>
      </c>
      <c r="J9520" s="12">
        <v>43992</v>
      </c>
      <c r="K9520" s="15">
        <v>3696823.35</v>
      </c>
      <c r="L9520" s="13" t="s">
        <v>14</v>
      </c>
      <c r="M9520" s="7">
        <v>1</v>
      </c>
      <c r="N9520" s="14"/>
    </row>
    <row r="9521" spans="1:14" ht="63">
      <c r="A9521" s="6">
        <v>9520</v>
      </c>
      <c r="B9521" s="8" t="s">
        <v>30319</v>
      </c>
      <c r="C9521" s="9" t="s">
        <v>30480</v>
      </c>
      <c r="D9521" s="10" t="s">
        <v>30481</v>
      </c>
      <c r="E9521" s="11" t="s">
        <v>30482</v>
      </c>
      <c r="F9521" s="6">
        <v>316740</v>
      </c>
      <c r="G9521" s="6" t="s">
        <v>2816</v>
      </c>
      <c r="H9521" s="16" t="s">
        <v>30483</v>
      </c>
      <c r="I9521" s="12">
        <v>43706</v>
      </c>
      <c r="J9521" s="12">
        <v>43992</v>
      </c>
      <c r="K9521" s="15">
        <v>135621.69</v>
      </c>
      <c r="L9521" s="13" t="s">
        <v>14</v>
      </c>
      <c r="M9521" s="7">
        <v>1</v>
      </c>
      <c r="N9521" s="14"/>
    </row>
    <row r="9522" spans="1:14" ht="47.25">
      <c r="A9522" s="6">
        <v>9521</v>
      </c>
      <c r="B9522" s="8" t="s">
        <v>30319</v>
      </c>
      <c r="C9522" s="9" t="s">
        <v>30484</v>
      </c>
      <c r="D9522" s="10" t="s">
        <v>30485</v>
      </c>
      <c r="E9522" s="11" t="s">
        <v>30486</v>
      </c>
      <c r="F9522" s="6">
        <v>423786</v>
      </c>
      <c r="G9522" s="6" t="s">
        <v>2816</v>
      </c>
      <c r="H9522" s="16" t="s">
        <v>30487</v>
      </c>
      <c r="I9522" s="12">
        <v>43989</v>
      </c>
      <c r="J9522" s="12">
        <v>44377</v>
      </c>
      <c r="K9522" s="15"/>
      <c r="L9522" s="13" t="s">
        <v>14</v>
      </c>
      <c r="M9522" s="7">
        <v>1</v>
      </c>
      <c r="N9522" s="14"/>
    </row>
    <row r="9523" spans="1:14" ht="78.75">
      <c r="A9523" s="6">
        <v>9522</v>
      </c>
      <c r="B9523" s="8" t="s">
        <v>30319</v>
      </c>
      <c r="C9523" s="9" t="s">
        <v>30488</v>
      </c>
      <c r="D9523" s="10" t="s">
        <v>15501</v>
      </c>
      <c r="E9523" s="11" t="s">
        <v>30489</v>
      </c>
      <c r="F9523" s="6">
        <v>515187</v>
      </c>
      <c r="G9523" s="6" t="s">
        <v>608</v>
      </c>
      <c r="H9523" s="16">
        <v>4809106.1500000004</v>
      </c>
      <c r="I9523" s="12">
        <v>44202</v>
      </c>
      <c r="J9523" s="12">
        <v>44299</v>
      </c>
      <c r="K9523" s="15"/>
      <c r="L9523" s="13" t="s">
        <v>14</v>
      </c>
      <c r="M9523" s="7">
        <v>1</v>
      </c>
      <c r="N9523" s="14"/>
    </row>
    <row r="9524" spans="1:14" ht="78.75">
      <c r="A9524" s="6">
        <v>9523</v>
      </c>
      <c r="B9524" s="8" t="s">
        <v>30319</v>
      </c>
      <c r="C9524" s="9" t="s">
        <v>30490</v>
      </c>
      <c r="D9524" s="10" t="s">
        <v>30491</v>
      </c>
      <c r="E9524" s="11" t="s">
        <v>30492</v>
      </c>
      <c r="F9524" s="6">
        <v>508497</v>
      </c>
      <c r="G9524" s="6" t="s">
        <v>794</v>
      </c>
      <c r="H9524" s="16" t="s">
        <v>30493</v>
      </c>
      <c r="I9524" s="12">
        <v>44206</v>
      </c>
      <c r="J9524" s="12">
        <v>44302</v>
      </c>
      <c r="K9524" s="15"/>
      <c r="L9524" s="13" t="s">
        <v>14</v>
      </c>
      <c r="M9524" s="7">
        <v>1</v>
      </c>
      <c r="N9524" s="14"/>
    </row>
    <row r="9525" spans="1:14" ht="94.5">
      <c r="A9525" s="6">
        <v>9524</v>
      </c>
      <c r="B9525" s="8" t="s">
        <v>30319</v>
      </c>
      <c r="C9525" s="9" t="s">
        <v>30494</v>
      </c>
      <c r="D9525" s="10" t="s">
        <v>30495</v>
      </c>
      <c r="E9525" s="11" t="s">
        <v>30496</v>
      </c>
      <c r="F9525" s="6">
        <v>513115</v>
      </c>
      <c r="G9525" s="6" t="s">
        <v>1508</v>
      </c>
      <c r="H9525" s="16" t="s">
        <v>30497</v>
      </c>
      <c r="I9525" s="12">
        <v>44217</v>
      </c>
      <c r="J9525" s="12">
        <v>44377</v>
      </c>
      <c r="K9525" s="15"/>
      <c r="L9525" s="13" t="s">
        <v>14</v>
      </c>
      <c r="M9525" s="7">
        <v>1</v>
      </c>
      <c r="N9525" s="14"/>
    </row>
    <row r="9526" spans="1:14" ht="63">
      <c r="A9526" s="6">
        <v>9525</v>
      </c>
      <c r="B9526" s="8" t="s">
        <v>30319</v>
      </c>
      <c r="C9526" s="9" t="s">
        <v>30498</v>
      </c>
      <c r="D9526" s="10" t="s">
        <v>30499</v>
      </c>
      <c r="E9526" s="11" t="s">
        <v>30500</v>
      </c>
      <c r="F9526" s="6">
        <v>528599</v>
      </c>
      <c r="G9526" s="6" t="s">
        <v>608</v>
      </c>
      <c r="H9526" s="16">
        <v>3304942.65</v>
      </c>
      <c r="I9526" s="12">
        <v>44234</v>
      </c>
      <c r="J9526" s="12">
        <v>44331</v>
      </c>
      <c r="K9526" s="15"/>
      <c r="L9526" s="13" t="s">
        <v>14</v>
      </c>
      <c r="M9526" s="7">
        <v>1</v>
      </c>
      <c r="N9526" s="14"/>
    </row>
    <row r="9527" spans="1:14" ht="63">
      <c r="A9527" s="6">
        <v>9526</v>
      </c>
      <c r="B9527" s="8" t="s">
        <v>30319</v>
      </c>
      <c r="C9527" s="9" t="s">
        <v>30501</v>
      </c>
      <c r="D9527" s="10" t="s">
        <v>30502</v>
      </c>
      <c r="E9527" s="11" t="s">
        <v>30503</v>
      </c>
      <c r="F9527" s="6">
        <v>515901</v>
      </c>
      <c r="G9527" s="6" t="s">
        <v>848</v>
      </c>
      <c r="H9527" s="16">
        <v>3657570.3</v>
      </c>
      <c r="I9527" s="12">
        <v>44442</v>
      </c>
      <c r="J9527" s="12">
        <v>44413</v>
      </c>
      <c r="K9527" s="15"/>
      <c r="L9527" s="13" t="s">
        <v>14</v>
      </c>
      <c r="M9527" s="7">
        <v>1</v>
      </c>
      <c r="N9527" s="14"/>
    </row>
    <row r="9528" spans="1:14" ht="63">
      <c r="A9528" s="6">
        <v>9527</v>
      </c>
      <c r="B9528" s="8" t="s">
        <v>30319</v>
      </c>
      <c r="C9528" s="9" t="s">
        <v>30504</v>
      </c>
      <c r="D9528" s="10" t="s">
        <v>18635</v>
      </c>
      <c r="E9528" s="11" t="s">
        <v>30505</v>
      </c>
      <c r="F9528" s="6">
        <v>515896</v>
      </c>
      <c r="G9528" s="6" t="s">
        <v>848</v>
      </c>
      <c r="H9528" s="16">
        <v>3760035.4</v>
      </c>
      <c r="I9528" s="12" t="s">
        <v>30506</v>
      </c>
      <c r="J9528" s="12" t="s">
        <v>30507</v>
      </c>
      <c r="K9528" s="15"/>
      <c r="L9528" s="13" t="s">
        <v>14</v>
      </c>
      <c r="M9528" s="7">
        <v>1</v>
      </c>
      <c r="N9528" s="14"/>
    </row>
    <row r="9529" spans="1:14" ht="78.75">
      <c r="A9529" s="6">
        <v>9528</v>
      </c>
      <c r="B9529" s="8" t="s">
        <v>30319</v>
      </c>
      <c r="C9529" s="9" t="s">
        <v>30508</v>
      </c>
      <c r="D9529" s="10" t="s">
        <v>30509</v>
      </c>
      <c r="E9529" s="11" t="s">
        <v>30510</v>
      </c>
      <c r="F9529" s="6">
        <v>515898</v>
      </c>
      <c r="G9529" s="6" t="s">
        <v>848</v>
      </c>
      <c r="H9529" s="16">
        <v>5426574.7999999998</v>
      </c>
      <c r="I9529" s="12">
        <v>44230</v>
      </c>
      <c r="J9529" s="12" t="s">
        <v>30511</v>
      </c>
      <c r="K9529" s="15"/>
      <c r="L9529" s="13" t="s">
        <v>14</v>
      </c>
      <c r="M9529" s="7">
        <v>1</v>
      </c>
      <c r="N9529" s="14"/>
    </row>
    <row r="9530" spans="1:14" ht="63">
      <c r="A9530" s="6">
        <v>9529</v>
      </c>
      <c r="B9530" s="8" t="s">
        <v>30319</v>
      </c>
      <c r="C9530" s="9" t="s">
        <v>30512</v>
      </c>
      <c r="D9530" s="10" t="s">
        <v>30513</v>
      </c>
      <c r="E9530" s="11" t="s">
        <v>30514</v>
      </c>
      <c r="F9530" s="6">
        <v>518219</v>
      </c>
      <c r="G9530" s="6" t="s">
        <v>848</v>
      </c>
      <c r="H9530" s="16">
        <v>5312156.8</v>
      </c>
      <c r="I9530" s="12">
        <v>44289</v>
      </c>
      <c r="J9530" s="12" t="s">
        <v>30515</v>
      </c>
      <c r="K9530" s="15"/>
      <c r="L9530" s="13" t="s">
        <v>14</v>
      </c>
      <c r="M9530" s="7">
        <v>1</v>
      </c>
      <c r="N9530" s="14"/>
    </row>
    <row r="9531" spans="1:14" ht="63">
      <c r="A9531" s="6">
        <v>9530</v>
      </c>
      <c r="B9531" s="8" t="s">
        <v>30319</v>
      </c>
      <c r="C9531" s="9" t="s">
        <v>30516</v>
      </c>
      <c r="D9531" s="10" t="s">
        <v>30517</v>
      </c>
      <c r="E9531" s="11" t="s">
        <v>30518</v>
      </c>
      <c r="F9531" s="6">
        <v>515902</v>
      </c>
      <c r="G9531" s="6" t="s">
        <v>848</v>
      </c>
      <c r="H9531" s="16">
        <v>3693836.55</v>
      </c>
      <c r="I9531" s="12" t="s">
        <v>30519</v>
      </c>
      <c r="J9531" s="12" t="s">
        <v>30511</v>
      </c>
      <c r="K9531" s="15"/>
      <c r="L9531" s="13" t="s">
        <v>14</v>
      </c>
      <c r="M9531" s="7">
        <v>1</v>
      </c>
      <c r="N9531" s="14"/>
    </row>
    <row r="9532" spans="1:14" ht="63">
      <c r="A9532" s="6">
        <v>9531</v>
      </c>
      <c r="B9532" s="8" t="s">
        <v>30319</v>
      </c>
      <c r="C9532" s="9" t="s">
        <v>30520</v>
      </c>
      <c r="D9532" s="10" t="s">
        <v>30521</v>
      </c>
      <c r="E9532" s="11" t="s">
        <v>30522</v>
      </c>
      <c r="F9532" s="6">
        <v>515895</v>
      </c>
      <c r="G9532" s="6" t="s">
        <v>848</v>
      </c>
      <c r="H9532" s="16">
        <v>4977411.95</v>
      </c>
      <c r="I9532" s="12">
        <v>44199</v>
      </c>
      <c r="J9532" s="12" t="s">
        <v>30523</v>
      </c>
      <c r="K9532" s="15"/>
      <c r="L9532" s="13" t="s">
        <v>14</v>
      </c>
      <c r="M9532" s="7">
        <v>1</v>
      </c>
      <c r="N9532" s="14"/>
    </row>
    <row r="9533" spans="1:14" ht="63">
      <c r="A9533" s="6">
        <v>9532</v>
      </c>
      <c r="B9533" s="8" t="s">
        <v>30319</v>
      </c>
      <c r="C9533" s="9" t="s">
        <v>30524</v>
      </c>
      <c r="D9533" s="10" t="s">
        <v>17718</v>
      </c>
      <c r="E9533" s="11" t="s">
        <v>30525</v>
      </c>
      <c r="F9533" s="6">
        <v>530916</v>
      </c>
      <c r="G9533" s="6" t="s">
        <v>875</v>
      </c>
      <c r="H9533" s="16">
        <v>8087840.7000000002</v>
      </c>
      <c r="I9533" s="12">
        <v>44442</v>
      </c>
      <c r="J9533" s="12" t="s">
        <v>30526</v>
      </c>
      <c r="K9533" s="15"/>
      <c r="L9533" s="13" t="s">
        <v>14</v>
      </c>
      <c r="M9533" s="7">
        <v>1</v>
      </c>
      <c r="N9533" s="14"/>
    </row>
    <row r="9534" spans="1:14" ht="141.75">
      <c r="A9534" s="6">
        <v>9533</v>
      </c>
      <c r="B9534" s="8" t="s">
        <v>30319</v>
      </c>
      <c r="C9534" s="9" t="s">
        <v>30527</v>
      </c>
      <c r="D9534" s="10" t="s">
        <v>30528</v>
      </c>
      <c r="E9534" s="11" t="s">
        <v>30529</v>
      </c>
      <c r="F9534" s="6">
        <v>530919</v>
      </c>
      <c r="G9534" s="6" t="s">
        <v>875</v>
      </c>
      <c r="H9534" s="16">
        <v>8193248.4000000004</v>
      </c>
      <c r="I9534" s="12">
        <v>44442</v>
      </c>
      <c r="J9534" s="12" t="s">
        <v>30526</v>
      </c>
      <c r="K9534" s="15"/>
      <c r="L9534" s="13" t="s">
        <v>14</v>
      </c>
      <c r="M9534" s="7">
        <v>1</v>
      </c>
      <c r="N9534" s="14"/>
    </row>
    <row r="9535" spans="1:14" ht="78.75">
      <c r="A9535" s="6">
        <v>9534</v>
      </c>
      <c r="B9535" s="8" t="s">
        <v>30319</v>
      </c>
      <c r="C9535" s="9" t="s">
        <v>30530</v>
      </c>
      <c r="D9535" s="10" t="s">
        <v>17815</v>
      </c>
      <c r="E9535" s="11" t="s">
        <v>30531</v>
      </c>
      <c r="F9535" s="6">
        <v>526754</v>
      </c>
      <c r="G9535" s="6" t="s">
        <v>875</v>
      </c>
      <c r="H9535" s="16">
        <v>1579312.3</v>
      </c>
      <c r="I9535" s="12">
        <v>44258</v>
      </c>
      <c r="J9535" s="12">
        <v>44201</v>
      </c>
      <c r="K9535" s="15"/>
      <c r="L9535" s="13" t="s">
        <v>14</v>
      </c>
      <c r="M9535" s="7">
        <v>1</v>
      </c>
      <c r="N9535" s="14"/>
    </row>
    <row r="9536" spans="1:14" ht="63">
      <c r="A9536" s="6">
        <v>9535</v>
      </c>
      <c r="B9536" s="8" t="s">
        <v>30319</v>
      </c>
      <c r="C9536" s="9" t="s">
        <v>30530</v>
      </c>
      <c r="D9536" s="10" t="s">
        <v>17815</v>
      </c>
      <c r="E9536" s="11" t="s">
        <v>30532</v>
      </c>
      <c r="F9536" s="6">
        <v>515897</v>
      </c>
      <c r="G9536" s="6" t="s">
        <v>848</v>
      </c>
      <c r="H9536" s="16">
        <v>3100017.2</v>
      </c>
      <c r="I9536" s="12">
        <v>44472</v>
      </c>
      <c r="J9536" s="12">
        <v>44444</v>
      </c>
      <c r="K9536" s="15"/>
      <c r="L9536" s="13" t="s">
        <v>14</v>
      </c>
      <c r="M9536" s="7">
        <v>1</v>
      </c>
      <c r="N9536" s="14"/>
    </row>
    <row r="9537" spans="1:14" ht="63">
      <c r="A9537" s="6">
        <v>9536</v>
      </c>
      <c r="B9537" s="8" t="s">
        <v>30319</v>
      </c>
      <c r="C9537" s="9" t="s">
        <v>30533</v>
      </c>
      <c r="D9537" s="10" t="s">
        <v>30463</v>
      </c>
      <c r="E9537" s="11" t="s">
        <v>30534</v>
      </c>
      <c r="F9537" s="6">
        <v>530920</v>
      </c>
      <c r="G9537" s="6" t="s">
        <v>875</v>
      </c>
      <c r="H9537" s="16">
        <v>7429362.9000000004</v>
      </c>
      <c r="I9537" s="12">
        <v>44258</v>
      </c>
      <c r="J9537" s="12" t="s">
        <v>30526</v>
      </c>
      <c r="K9537" s="15"/>
      <c r="L9537" s="13" t="s">
        <v>14</v>
      </c>
      <c r="M9537" s="7">
        <v>1</v>
      </c>
      <c r="N9537" s="14"/>
    </row>
    <row r="9538" spans="1:14" ht="63">
      <c r="A9538" s="6">
        <v>9537</v>
      </c>
      <c r="B9538" s="8" t="s">
        <v>30319</v>
      </c>
      <c r="C9538" s="9" t="s">
        <v>30535</v>
      </c>
      <c r="D9538" s="10" t="s">
        <v>30536</v>
      </c>
      <c r="E9538" s="11" t="s">
        <v>30537</v>
      </c>
      <c r="F9538" s="6">
        <v>515894</v>
      </c>
      <c r="G9538" s="6" t="s">
        <v>848</v>
      </c>
      <c r="H9538" s="16">
        <v>3620257.15</v>
      </c>
      <c r="I9538" s="12">
        <v>44472</v>
      </c>
      <c r="J9538" s="12">
        <v>44444</v>
      </c>
      <c r="K9538" s="15"/>
      <c r="L9538" s="13" t="s">
        <v>14</v>
      </c>
      <c r="M9538" s="7">
        <v>1</v>
      </c>
      <c r="N9538" s="14"/>
    </row>
    <row r="9539" spans="1:14" ht="63">
      <c r="A9539" s="6">
        <v>9538</v>
      </c>
      <c r="B9539" s="8" t="s">
        <v>30319</v>
      </c>
      <c r="C9539" s="9" t="s">
        <v>30538</v>
      </c>
      <c r="D9539" s="10" t="s">
        <v>15997</v>
      </c>
      <c r="E9539" s="11" t="s">
        <v>30539</v>
      </c>
      <c r="F9539" s="6">
        <v>515893</v>
      </c>
      <c r="G9539" s="6" t="s">
        <v>848</v>
      </c>
      <c r="H9539" s="16">
        <v>3781716.3</v>
      </c>
      <c r="I9539" s="12">
        <v>44472</v>
      </c>
      <c r="J9539" s="12">
        <v>44444</v>
      </c>
      <c r="K9539" s="15"/>
      <c r="L9539" s="13" t="s">
        <v>14</v>
      </c>
      <c r="M9539" s="7">
        <v>1</v>
      </c>
      <c r="N9539" s="14"/>
    </row>
    <row r="9540" spans="1:14" ht="141.75">
      <c r="A9540" s="6">
        <v>9539</v>
      </c>
      <c r="B9540" s="8" t="s">
        <v>30319</v>
      </c>
      <c r="C9540" s="9" t="s">
        <v>30540</v>
      </c>
      <c r="D9540" s="10" t="s">
        <v>18566</v>
      </c>
      <c r="E9540" s="11" t="s">
        <v>30541</v>
      </c>
      <c r="F9540" s="6">
        <v>526753</v>
      </c>
      <c r="G9540" s="6" t="s">
        <v>875</v>
      </c>
      <c r="H9540" s="16">
        <v>19774470.399999999</v>
      </c>
      <c r="I9540" s="12">
        <v>44199</v>
      </c>
      <c r="J9540" s="12" t="s">
        <v>9364</v>
      </c>
      <c r="K9540" s="15"/>
      <c r="L9540" s="13" t="s">
        <v>14</v>
      </c>
      <c r="M9540" s="7">
        <v>1</v>
      </c>
      <c r="N9540" s="14"/>
    </row>
    <row r="9541" spans="1:14" ht="126">
      <c r="A9541" s="6">
        <v>9540</v>
      </c>
      <c r="B9541" s="8" t="s">
        <v>30319</v>
      </c>
      <c r="C9541" s="9" t="s">
        <v>30542</v>
      </c>
      <c r="D9541" s="10" t="s">
        <v>30543</v>
      </c>
      <c r="E9541" s="11" t="s">
        <v>30544</v>
      </c>
      <c r="F9541" s="6">
        <v>526752</v>
      </c>
      <c r="G9541" s="6" t="s">
        <v>875</v>
      </c>
      <c r="H9541" s="16">
        <v>10192957.550000001</v>
      </c>
      <c r="I9541" s="12">
        <v>44258</v>
      </c>
      <c r="J9541" s="12" t="s">
        <v>9364</v>
      </c>
      <c r="K9541" s="15"/>
      <c r="L9541" s="13" t="s">
        <v>14</v>
      </c>
      <c r="M9541" s="7">
        <v>1</v>
      </c>
      <c r="N9541" s="14"/>
    </row>
    <row r="9542" spans="1:14" ht="63">
      <c r="A9542" s="6">
        <v>9541</v>
      </c>
      <c r="B9542" s="8" t="s">
        <v>30319</v>
      </c>
      <c r="C9542" s="9" t="s">
        <v>30545</v>
      </c>
      <c r="D9542" s="10" t="s">
        <v>17823</v>
      </c>
      <c r="E9542" s="11" t="s">
        <v>30546</v>
      </c>
      <c r="F9542" s="6">
        <v>526751</v>
      </c>
      <c r="G9542" s="6" t="s">
        <v>875</v>
      </c>
      <c r="H9542" s="16">
        <v>9692293.3000000007</v>
      </c>
      <c r="I9542" s="12">
        <v>44258</v>
      </c>
      <c r="J9542" s="12" t="s">
        <v>9364</v>
      </c>
      <c r="K9542" s="15"/>
      <c r="L9542" s="13" t="s">
        <v>14</v>
      </c>
      <c r="M9542" s="7">
        <v>1</v>
      </c>
      <c r="N9542" s="14"/>
    </row>
    <row r="9543" spans="1:14" ht="78.75">
      <c r="A9543" s="6">
        <v>9542</v>
      </c>
      <c r="B9543" s="8" t="s">
        <v>30319</v>
      </c>
      <c r="C9543" s="9" t="s">
        <v>30547</v>
      </c>
      <c r="D9543" s="10" t="s">
        <v>15440</v>
      </c>
      <c r="E9543" s="11" t="s">
        <v>30548</v>
      </c>
      <c r="F9543" s="6">
        <v>530454</v>
      </c>
      <c r="G9543" s="6" t="s">
        <v>848</v>
      </c>
      <c r="H9543" s="16">
        <v>3453654.7</v>
      </c>
      <c r="I9543" s="12">
        <v>44200</v>
      </c>
      <c r="J9543" s="12" t="s">
        <v>30549</v>
      </c>
      <c r="K9543" s="15"/>
      <c r="L9543" s="13" t="s">
        <v>14</v>
      </c>
      <c r="M9543" s="7">
        <v>1</v>
      </c>
      <c r="N9543" s="14"/>
    </row>
    <row r="9544" spans="1:14" ht="126">
      <c r="A9544" s="6">
        <v>9543</v>
      </c>
      <c r="B9544" s="8" t="s">
        <v>30319</v>
      </c>
      <c r="C9544" s="9" t="s">
        <v>30550</v>
      </c>
      <c r="D9544" s="10" t="s">
        <v>30551</v>
      </c>
      <c r="E9544" s="11" t="s">
        <v>30552</v>
      </c>
      <c r="F9544" s="6">
        <v>530914</v>
      </c>
      <c r="G9544" s="6" t="s">
        <v>875</v>
      </c>
      <c r="H9544" s="16">
        <v>7476393.5999999996</v>
      </c>
      <c r="I9544" s="12" t="s">
        <v>9323</v>
      </c>
      <c r="J9544" s="12" t="s">
        <v>30553</v>
      </c>
      <c r="K9544" s="15"/>
      <c r="L9544" s="13" t="s">
        <v>14</v>
      </c>
      <c r="M9544" s="7">
        <v>1</v>
      </c>
      <c r="N9544" s="14"/>
    </row>
    <row r="9545" spans="1:14" ht="78.75">
      <c r="A9545" s="6">
        <v>9544</v>
      </c>
      <c r="B9545" s="8" t="s">
        <v>30319</v>
      </c>
      <c r="C9545" s="9" t="s">
        <v>30554</v>
      </c>
      <c r="D9545" s="10" t="s">
        <v>17950</v>
      </c>
      <c r="E9545" s="11" t="s">
        <v>30555</v>
      </c>
      <c r="F9545" s="6">
        <v>524110</v>
      </c>
      <c r="G9545" s="6" t="s">
        <v>1508</v>
      </c>
      <c r="H9545" s="16">
        <v>1107585.05</v>
      </c>
      <c r="I9545" s="12">
        <v>44380</v>
      </c>
      <c r="J9545" s="12">
        <v>44321</v>
      </c>
      <c r="K9545" s="15"/>
      <c r="L9545" s="13" t="s">
        <v>14</v>
      </c>
      <c r="M9545" s="7">
        <v>1</v>
      </c>
      <c r="N9545" s="14"/>
    </row>
    <row r="9546" spans="1:14" ht="63">
      <c r="A9546" s="6">
        <v>9545</v>
      </c>
      <c r="B9546" s="8" t="s">
        <v>30319</v>
      </c>
      <c r="C9546" s="9" t="s">
        <v>30556</v>
      </c>
      <c r="D9546" s="10" t="s">
        <v>30557</v>
      </c>
      <c r="E9546" s="11" t="s">
        <v>30558</v>
      </c>
      <c r="F9546" s="6">
        <v>530918</v>
      </c>
      <c r="G9546" s="6" t="s">
        <v>875</v>
      </c>
      <c r="H9546" s="16">
        <v>7408008.7999999998</v>
      </c>
      <c r="I9546" s="12" t="s">
        <v>9323</v>
      </c>
      <c r="J9546" s="12" t="s">
        <v>30559</v>
      </c>
      <c r="K9546" s="15"/>
      <c r="L9546" s="13" t="s">
        <v>14</v>
      </c>
      <c r="M9546" s="7">
        <v>1</v>
      </c>
      <c r="N9546" s="14"/>
    </row>
    <row r="9547" spans="1:14" ht="63">
      <c r="A9547" s="6">
        <v>9546</v>
      </c>
      <c r="B9547" s="8" t="s">
        <v>30319</v>
      </c>
      <c r="C9547" s="9" t="s">
        <v>30560</v>
      </c>
      <c r="D9547" s="10" t="s">
        <v>8359</v>
      </c>
      <c r="E9547" s="11" t="s">
        <v>30561</v>
      </c>
      <c r="F9547" s="6">
        <v>538928</v>
      </c>
      <c r="G9547" s="6" t="s">
        <v>2822</v>
      </c>
      <c r="H9547" s="16">
        <v>1584584.1</v>
      </c>
      <c r="I9547" s="12">
        <v>44534</v>
      </c>
      <c r="J9547" s="12">
        <v>44506</v>
      </c>
      <c r="K9547" s="15"/>
      <c r="L9547" s="13" t="s">
        <v>14</v>
      </c>
      <c r="M9547" s="7">
        <v>1</v>
      </c>
      <c r="N9547" s="14"/>
    </row>
    <row r="9548" spans="1:14" ht="63">
      <c r="A9548" s="6">
        <v>9547</v>
      </c>
      <c r="B9548" s="8" t="s">
        <v>30319</v>
      </c>
      <c r="C9548" s="9" t="s">
        <v>30562</v>
      </c>
      <c r="D9548" s="10" t="s">
        <v>30563</v>
      </c>
      <c r="E9548" s="11" t="s">
        <v>30564</v>
      </c>
      <c r="F9548" s="6">
        <v>537905</v>
      </c>
      <c r="G9548" s="6" t="s">
        <v>875</v>
      </c>
      <c r="H9548" s="16">
        <v>6853461.5</v>
      </c>
      <c r="I9548" s="12" t="s">
        <v>25106</v>
      </c>
      <c r="J9548" s="12">
        <v>44898</v>
      </c>
      <c r="K9548" s="15"/>
      <c r="L9548" s="13" t="s">
        <v>14</v>
      </c>
      <c r="M9548" s="7">
        <v>1</v>
      </c>
      <c r="N9548" s="14"/>
    </row>
    <row r="9549" spans="1:14" ht="141.75">
      <c r="A9549" s="6">
        <v>9548</v>
      </c>
      <c r="B9549" s="8" t="s">
        <v>30319</v>
      </c>
      <c r="C9549" s="9" t="s">
        <v>30565</v>
      </c>
      <c r="D9549" s="10" t="s">
        <v>16003</v>
      </c>
      <c r="E9549" s="11" t="s">
        <v>30566</v>
      </c>
      <c r="F9549" s="6">
        <v>542756</v>
      </c>
      <c r="G9549" s="6" t="s">
        <v>875</v>
      </c>
      <c r="H9549" s="16">
        <v>11680484.65</v>
      </c>
      <c r="I9549" s="12" t="s">
        <v>30567</v>
      </c>
      <c r="J9549" s="12">
        <v>44837</v>
      </c>
      <c r="K9549" s="15"/>
      <c r="L9549" s="13" t="s">
        <v>14</v>
      </c>
      <c r="M9549" s="7">
        <v>1</v>
      </c>
      <c r="N9549" s="14"/>
    </row>
    <row r="9550" spans="1:14" ht="141.75">
      <c r="A9550" s="6">
        <v>9549</v>
      </c>
      <c r="B9550" s="8" t="s">
        <v>30319</v>
      </c>
      <c r="C9550" s="9" t="s">
        <v>14230</v>
      </c>
      <c r="D9550" s="10" t="s">
        <v>30568</v>
      </c>
      <c r="E9550" s="11" t="s">
        <v>30569</v>
      </c>
      <c r="F9550" s="6">
        <v>537907</v>
      </c>
      <c r="G9550" s="6" t="s">
        <v>875</v>
      </c>
      <c r="H9550" s="16">
        <v>17471271.399999999</v>
      </c>
      <c r="I9550" s="12" t="s">
        <v>30570</v>
      </c>
      <c r="J9550" s="12" t="s">
        <v>30571</v>
      </c>
      <c r="K9550" s="15"/>
      <c r="L9550" s="13" t="s">
        <v>14</v>
      </c>
      <c r="M9550" s="7">
        <v>1</v>
      </c>
      <c r="N9550" s="14"/>
    </row>
    <row r="9551" spans="1:14" ht="94.5">
      <c r="A9551" s="6">
        <v>9550</v>
      </c>
      <c r="B9551" s="8" t="s">
        <v>30319</v>
      </c>
      <c r="C9551" s="9" t="s">
        <v>30572</v>
      </c>
      <c r="D9551" s="10" t="s">
        <v>3191</v>
      </c>
      <c r="E9551" s="11" t="s">
        <v>30573</v>
      </c>
      <c r="F9551" s="6">
        <v>542757</v>
      </c>
      <c r="G9551" s="6" t="s">
        <v>875</v>
      </c>
      <c r="H9551" s="16">
        <v>3452888.05</v>
      </c>
      <c r="I9551" s="12">
        <v>44260</v>
      </c>
      <c r="J9551" s="12" t="s">
        <v>30574</v>
      </c>
      <c r="K9551" s="15"/>
      <c r="L9551" s="13" t="s">
        <v>14</v>
      </c>
      <c r="M9551" s="7">
        <v>1</v>
      </c>
      <c r="N9551" s="14"/>
    </row>
    <row r="9552" spans="1:14" ht="110.25">
      <c r="A9552" s="6">
        <v>9551</v>
      </c>
      <c r="B9552" s="8" t="s">
        <v>30319</v>
      </c>
      <c r="C9552" s="9" t="s">
        <v>30575</v>
      </c>
      <c r="D9552" s="10" t="s">
        <v>30576</v>
      </c>
      <c r="E9552" s="11" t="s">
        <v>30577</v>
      </c>
      <c r="F9552" s="6">
        <v>537909</v>
      </c>
      <c r="G9552" s="6" t="s">
        <v>875</v>
      </c>
      <c r="H9552" s="16">
        <v>11181020.25</v>
      </c>
      <c r="I9552" s="12" t="s">
        <v>30578</v>
      </c>
      <c r="J9552" s="12">
        <v>44837</v>
      </c>
      <c r="K9552" s="15"/>
      <c r="L9552" s="13" t="s">
        <v>14</v>
      </c>
      <c r="M9552" s="7">
        <v>1</v>
      </c>
      <c r="N9552" s="14"/>
    </row>
    <row r="9553" spans="1:14" ht="94.5">
      <c r="A9553" s="6">
        <v>9552</v>
      </c>
      <c r="B9553" s="8" t="s">
        <v>30319</v>
      </c>
      <c r="C9553" s="9" t="s">
        <v>30579</v>
      </c>
      <c r="D9553" s="10" t="s">
        <v>30580</v>
      </c>
      <c r="E9553" s="11" t="s">
        <v>30581</v>
      </c>
      <c r="F9553" s="6">
        <v>510337</v>
      </c>
      <c r="G9553" s="6" t="s">
        <v>1508</v>
      </c>
      <c r="H9553" s="16">
        <v>19830031.607000001</v>
      </c>
      <c r="I9553" s="12">
        <v>44201</v>
      </c>
      <c r="J9553" s="12" t="s">
        <v>13424</v>
      </c>
      <c r="K9553" s="15"/>
      <c r="L9553" s="13" t="s">
        <v>14</v>
      </c>
      <c r="M9553" s="7">
        <v>1</v>
      </c>
      <c r="N9553" s="14"/>
    </row>
    <row r="9554" spans="1:14" ht="78.75">
      <c r="A9554" s="6">
        <v>9553</v>
      </c>
      <c r="B9554" s="8" t="s">
        <v>30319</v>
      </c>
      <c r="C9554" s="9" t="s">
        <v>30582</v>
      </c>
      <c r="D9554" s="10" t="s">
        <v>18330</v>
      </c>
      <c r="E9554" s="11" t="s">
        <v>30583</v>
      </c>
      <c r="F9554" s="6">
        <v>555753</v>
      </c>
      <c r="G9554" s="6" t="s">
        <v>608</v>
      </c>
      <c r="H9554" s="16">
        <v>1966015.5</v>
      </c>
      <c r="I9554" s="12">
        <v>44352</v>
      </c>
      <c r="J9554" s="12" t="s">
        <v>13518</v>
      </c>
      <c r="K9554" s="15"/>
      <c r="L9554" s="13" t="s">
        <v>14</v>
      </c>
      <c r="M9554" s="7">
        <v>1</v>
      </c>
      <c r="N9554" s="14"/>
    </row>
    <row r="9555" spans="1:14" ht="141.75">
      <c r="A9555" s="6">
        <v>9554</v>
      </c>
      <c r="B9555" s="8" t="s">
        <v>30319</v>
      </c>
      <c r="C9555" s="9" t="s">
        <v>30584</v>
      </c>
      <c r="D9555" s="10" t="s">
        <v>30585</v>
      </c>
      <c r="E9555" s="11" t="s">
        <v>30586</v>
      </c>
      <c r="F9555" s="6">
        <v>543212</v>
      </c>
      <c r="G9555" s="6" t="s">
        <v>875</v>
      </c>
      <c r="H9555" s="16">
        <v>4466851.55</v>
      </c>
      <c r="I9555" s="12">
        <v>44201</v>
      </c>
      <c r="J9555" s="12">
        <v>44837</v>
      </c>
      <c r="K9555" s="15"/>
      <c r="L9555" s="13" t="s">
        <v>14</v>
      </c>
      <c r="M9555" s="7">
        <v>1</v>
      </c>
      <c r="N9555" s="14"/>
    </row>
    <row r="9556" spans="1:14" ht="63">
      <c r="A9556" s="6">
        <v>9555</v>
      </c>
      <c r="B9556" s="8" t="s">
        <v>30319</v>
      </c>
      <c r="C9556" s="9" t="s">
        <v>30587</v>
      </c>
      <c r="D9556" s="10" t="s">
        <v>3206</v>
      </c>
      <c r="E9556" s="11" t="s">
        <v>30588</v>
      </c>
      <c r="F9556" s="6">
        <v>542746</v>
      </c>
      <c r="G9556" s="6" t="s">
        <v>848</v>
      </c>
      <c r="H9556" s="16">
        <v>6723055.9500000002</v>
      </c>
      <c r="I9556" s="12">
        <v>44352</v>
      </c>
      <c r="J9556" s="12" t="s">
        <v>30589</v>
      </c>
      <c r="K9556" s="15"/>
      <c r="L9556" s="13" t="s">
        <v>14</v>
      </c>
      <c r="M9556" s="7">
        <v>1</v>
      </c>
      <c r="N9556" s="14"/>
    </row>
    <row r="9557" spans="1:14" ht="63">
      <c r="A9557" s="6">
        <v>9556</v>
      </c>
      <c r="B9557" s="8" t="s">
        <v>30319</v>
      </c>
      <c r="C9557" s="9" t="s">
        <v>30590</v>
      </c>
      <c r="D9557" s="10" t="s">
        <v>15885</v>
      </c>
      <c r="E9557" s="11" t="s">
        <v>30591</v>
      </c>
      <c r="F9557" s="6">
        <v>542748</v>
      </c>
      <c r="G9557" s="6" t="s">
        <v>848</v>
      </c>
      <c r="H9557" s="16">
        <v>2168954.5</v>
      </c>
      <c r="I9557" s="12">
        <v>44352</v>
      </c>
      <c r="J9557" s="12">
        <v>44293</v>
      </c>
      <c r="K9557" s="15"/>
      <c r="L9557" s="13" t="s">
        <v>14</v>
      </c>
      <c r="M9557" s="7">
        <v>1</v>
      </c>
      <c r="N9557" s="14"/>
    </row>
    <row r="9558" spans="1:14" ht="63">
      <c r="A9558" s="6">
        <v>9557</v>
      </c>
      <c r="B9558" s="8" t="s">
        <v>30319</v>
      </c>
      <c r="C9558" s="9" t="s">
        <v>30592</v>
      </c>
      <c r="D9558" s="10" t="s">
        <v>30593</v>
      </c>
      <c r="E9558" s="11" t="s">
        <v>30594</v>
      </c>
      <c r="F9558" s="6">
        <v>542747</v>
      </c>
      <c r="G9558" s="6" t="s">
        <v>848</v>
      </c>
      <c r="H9558" s="16">
        <v>6660539.2999999998</v>
      </c>
      <c r="I9558" s="12">
        <v>44352</v>
      </c>
      <c r="J9558" s="12" t="s">
        <v>30589</v>
      </c>
      <c r="K9558" s="15"/>
      <c r="L9558" s="13" t="s">
        <v>14</v>
      </c>
      <c r="M9558" s="7">
        <v>1</v>
      </c>
      <c r="N9558" s="14"/>
    </row>
    <row r="9559" spans="1:14" ht="63">
      <c r="A9559" s="6">
        <v>9558</v>
      </c>
      <c r="B9559" s="8" t="s">
        <v>30319</v>
      </c>
      <c r="C9559" s="9" t="s">
        <v>30595</v>
      </c>
      <c r="D9559" s="10" t="s">
        <v>18183</v>
      </c>
      <c r="E9559" s="11" t="s">
        <v>30596</v>
      </c>
      <c r="F9559" s="6">
        <v>542749</v>
      </c>
      <c r="G9559" s="6" t="s">
        <v>848</v>
      </c>
      <c r="H9559" s="16">
        <v>5610586.9500000002</v>
      </c>
      <c r="I9559" s="12">
        <v>44352</v>
      </c>
      <c r="J9559" s="12" t="s">
        <v>30597</v>
      </c>
      <c r="K9559" s="15"/>
      <c r="L9559" s="13" t="s">
        <v>14</v>
      </c>
      <c r="M9559" s="7">
        <v>1</v>
      </c>
      <c r="N9559" s="14"/>
    </row>
    <row r="9560" spans="1:14" ht="63">
      <c r="A9560" s="6">
        <v>9559</v>
      </c>
      <c r="B9560" s="8" t="s">
        <v>30319</v>
      </c>
      <c r="C9560" s="9" t="s">
        <v>30418</v>
      </c>
      <c r="D9560" s="10" t="s">
        <v>30598</v>
      </c>
      <c r="E9560" s="11" t="s">
        <v>30599</v>
      </c>
      <c r="F9560" s="6">
        <v>543219</v>
      </c>
      <c r="G9560" s="6" t="s">
        <v>875</v>
      </c>
      <c r="H9560" s="16">
        <v>7738000.7999999998</v>
      </c>
      <c r="I9560" s="12">
        <v>44260</v>
      </c>
      <c r="J9560" s="12" t="s">
        <v>30600</v>
      </c>
      <c r="K9560" s="15"/>
      <c r="L9560" s="13" t="s">
        <v>14</v>
      </c>
      <c r="M9560" s="7">
        <v>1</v>
      </c>
      <c r="N9560" s="14"/>
    </row>
    <row r="9561" spans="1:14" ht="63">
      <c r="A9561" s="6">
        <v>9560</v>
      </c>
      <c r="B9561" s="8" t="s">
        <v>30319</v>
      </c>
      <c r="C9561" s="9" t="s">
        <v>6301</v>
      </c>
      <c r="D9561" s="10" t="s">
        <v>15912</v>
      </c>
      <c r="E9561" s="11" t="s">
        <v>30601</v>
      </c>
      <c r="F9561" s="6">
        <v>537908</v>
      </c>
      <c r="G9561" s="6" t="s">
        <v>875</v>
      </c>
      <c r="H9561" s="16">
        <v>5942590.0999999996</v>
      </c>
      <c r="I9561" s="12">
        <v>44201</v>
      </c>
      <c r="J9561" s="12">
        <v>44774</v>
      </c>
      <c r="K9561" s="15"/>
      <c r="L9561" s="13" t="s">
        <v>14</v>
      </c>
      <c r="M9561" s="7">
        <v>1</v>
      </c>
      <c r="N9561" s="14"/>
    </row>
    <row r="9562" spans="1:14" ht="63">
      <c r="A9562" s="6">
        <v>9561</v>
      </c>
      <c r="B9562" s="8" t="s">
        <v>30319</v>
      </c>
      <c r="C9562" s="9" t="s">
        <v>30602</v>
      </c>
      <c r="D9562" s="10" t="s">
        <v>30603</v>
      </c>
      <c r="E9562" s="11" t="s">
        <v>30604</v>
      </c>
      <c r="F9562" s="6">
        <v>542764</v>
      </c>
      <c r="G9562" s="6" t="s">
        <v>875</v>
      </c>
      <c r="H9562" s="16">
        <v>8149423.9500000002</v>
      </c>
      <c r="I9562" s="12">
        <v>44201</v>
      </c>
      <c r="J9562" s="12">
        <v>44837</v>
      </c>
      <c r="K9562" s="15"/>
      <c r="L9562" s="13" t="s">
        <v>14</v>
      </c>
      <c r="M9562" s="7">
        <v>1</v>
      </c>
      <c r="N9562" s="14"/>
    </row>
    <row r="9563" spans="1:14" ht="126">
      <c r="A9563" s="6">
        <v>9562</v>
      </c>
      <c r="B9563" s="8" t="s">
        <v>30319</v>
      </c>
      <c r="C9563" s="9" t="s">
        <v>30605</v>
      </c>
      <c r="D9563" s="10" t="s">
        <v>30606</v>
      </c>
      <c r="E9563" s="11" t="s">
        <v>30607</v>
      </c>
      <c r="F9563" s="6">
        <v>537911</v>
      </c>
      <c r="G9563" s="6" t="s">
        <v>875</v>
      </c>
      <c r="H9563" s="16">
        <v>8938068.3499999996</v>
      </c>
      <c r="I9563" s="12">
        <v>44201</v>
      </c>
      <c r="J9563" s="12">
        <v>44774</v>
      </c>
      <c r="K9563" s="15"/>
      <c r="L9563" s="13" t="s">
        <v>14</v>
      </c>
      <c r="M9563" s="7">
        <v>1</v>
      </c>
      <c r="N9563" s="14"/>
    </row>
    <row r="9564" spans="1:14" ht="125.25">
      <c r="A9564" s="6">
        <v>9563</v>
      </c>
      <c r="B9564" s="8" t="s">
        <v>30319</v>
      </c>
      <c r="C9564" s="9" t="s">
        <v>30608</v>
      </c>
      <c r="D9564" s="10" t="s">
        <v>30609</v>
      </c>
      <c r="E9564" s="11" t="s">
        <v>30610</v>
      </c>
      <c r="F9564" s="6">
        <v>542762</v>
      </c>
      <c r="G9564" s="6" t="s">
        <v>875</v>
      </c>
      <c r="H9564" s="16">
        <v>7090422.8499999996</v>
      </c>
      <c r="I9564" s="12">
        <v>44201</v>
      </c>
      <c r="J9564" s="12">
        <v>44654</v>
      </c>
      <c r="K9564" s="15"/>
      <c r="L9564" s="13" t="s">
        <v>14</v>
      </c>
      <c r="M9564" s="7">
        <v>1</v>
      </c>
      <c r="N9564" s="14"/>
    </row>
    <row r="9565" spans="1:14" ht="141.75">
      <c r="A9565" s="6">
        <v>9564</v>
      </c>
      <c r="B9565" s="8" t="s">
        <v>30319</v>
      </c>
      <c r="C9565" s="9" t="s">
        <v>30611</v>
      </c>
      <c r="D9565" s="10" t="s">
        <v>30612</v>
      </c>
      <c r="E9565" s="11" t="s">
        <v>30613</v>
      </c>
      <c r="F9565" s="6">
        <v>542752</v>
      </c>
      <c r="G9565" s="6" t="s">
        <v>875</v>
      </c>
      <c r="H9565" s="16">
        <v>7068181.4500000002</v>
      </c>
      <c r="I9565" s="12">
        <v>44201</v>
      </c>
      <c r="J9565" s="12">
        <v>44837</v>
      </c>
      <c r="K9565" s="15"/>
      <c r="L9565" s="13" t="s">
        <v>14</v>
      </c>
      <c r="M9565" s="7">
        <v>1</v>
      </c>
      <c r="N9565" s="14"/>
    </row>
    <row r="9566" spans="1:14" ht="78.75">
      <c r="A9566" s="6">
        <v>9565</v>
      </c>
      <c r="B9566" s="8" t="s">
        <v>30319</v>
      </c>
      <c r="C9566" s="9" t="s">
        <v>30614</v>
      </c>
      <c r="D9566" s="10" t="s">
        <v>30360</v>
      </c>
      <c r="E9566" s="11" t="s">
        <v>30615</v>
      </c>
      <c r="F9566" s="6">
        <v>542758</v>
      </c>
      <c r="G9566" s="6" t="s">
        <v>875</v>
      </c>
      <c r="H9566" s="16">
        <v>8178266.9000000004</v>
      </c>
      <c r="I9566" s="12">
        <v>44352</v>
      </c>
      <c r="J9566" s="12">
        <v>44481</v>
      </c>
      <c r="K9566" s="15"/>
      <c r="L9566" s="13" t="s">
        <v>14</v>
      </c>
      <c r="M9566" s="7">
        <v>1</v>
      </c>
      <c r="N9566" s="14"/>
    </row>
    <row r="9567" spans="1:14" ht="141.75">
      <c r="A9567" s="6">
        <v>9566</v>
      </c>
      <c r="B9567" s="8" t="s">
        <v>30319</v>
      </c>
      <c r="C9567" s="9" t="s">
        <v>30616</v>
      </c>
      <c r="D9567" s="10" t="s">
        <v>18739</v>
      </c>
      <c r="E9567" s="11" t="s">
        <v>30617</v>
      </c>
      <c r="F9567" s="6">
        <v>543209</v>
      </c>
      <c r="G9567" s="6" t="s">
        <v>875</v>
      </c>
      <c r="H9567" s="16">
        <v>5886777.5999999996</v>
      </c>
      <c r="I9567" s="12">
        <v>44321</v>
      </c>
      <c r="J9567" s="12" t="s">
        <v>30618</v>
      </c>
      <c r="K9567" s="15"/>
      <c r="L9567" s="13" t="s">
        <v>14</v>
      </c>
      <c r="M9567" s="7">
        <v>1</v>
      </c>
      <c r="N9567" s="14"/>
    </row>
    <row r="9568" spans="1:14" ht="126">
      <c r="A9568" s="6">
        <v>9567</v>
      </c>
      <c r="B9568" s="8" t="s">
        <v>30319</v>
      </c>
      <c r="C9568" s="9" t="s">
        <v>30619</v>
      </c>
      <c r="D9568" s="10" t="s">
        <v>15489</v>
      </c>
      <c r="E9568" s="11" t="s">
        <v>30620</v>
      </c>
      <c r="F9568" s="6">
        <v>537902</v>
      </c>
      <c r="G9568" s="6" t="s">
        <v>875</v>
      </c>
      <c r="H9568" s="16">
        <v>9844881.3499999996</v>
      </c>
      <c r="I9568" s="12">
        <v>44201</v>
      </c>
      <c r="J9568" s="12">
        <v>44684</v>
      </c>
      <c r="K9568" s="15"/>
      <c r="L9568" s="13" t="s">
        <v>14</v>
      </c>
      <c r="M9568" s="7">
        <v>1</v>
      </c>
      <c r="N9568" s="14"/>
    </row>
    <row r="9569" spans="1:14" ht="110.25">
      <c r="A9569" s="6">
        <v>9568</v>
      </c>
      <c r="B9569" s="8" t="s">
        <v>30319</v>
      </c>
      <c r="C9569" s="9" t="s">
        <v>30621</v>
      </c>
      <c r="D9569" s="10" t="s">
        <v>15723</v>
      </c>
      <c r="E9569" s="11" t="s">
        <v>30622</v>
      </c>
      <c r="F9569" s="6">
        <v>537900</v>
      </c>
      <c r="G9569" s="6" t="s">
        <v>875</v>
      </c>
      <c r="H9569" s="16">
        <v>4495557.7</v>
      </c>
      <c r="I9569" s="12">
        <v>44352</v>
      </c>
      <c r="J9569" s="12" t="s">
        <v>30526</v>
      </c>
      <c r="K9569" s="15"/>
      <c r="L9569" s="13" t="s">
        <v>14</v>
      </c>
      <c r="M9569" s="7">
        <v>1</v>
      </c>
      <c r="N9569" s="14"/>
    </row>
    <row r="9570" spans="1:14" ht="126">
      <c r="A9570" s="6">
        <v>9569</v>
      </c>
      <c r="B9570" s="8" t="s">
        <v>30319</v>
      </c>
      <c r="C9570" s="9" t="s">
        <v>30623</v>
      </c>
      <c r="D9570" s="10" t="s">
        <v>17792</v>
      </c>
      <c r="E9570" s="11" t="s">
        <v>30624</v>
      </c>
      <c r="F9570" s="6">
        <v>537897</v>
      </c>
      <c r="G9570" s="6" t="s">
        <v>875</v>
      </c>
      <c r="H9570" s="16">
        <v>5657010.5999999996</v>
      </c>
      <c r="I9570" s="12">
        <v>44201</v>
      </c>
      <c r="J9570" s="12">
        <v>44837</v>
      </c>
      <c r="K9570" s="15"/>
      <c r="L9570" s="13" t="s">
        <v>14</v>
      </c>
      <c r="M9570" s="7">
        <v>1</v>
      </c>
      <c r="N9570" s="14"/>
    </row>
    <row r="9571" spans="1:14" ht="126">
      <c r="A9571" s="6">
        <v>9570</v>
      </c>
      <c r="B9571" s="8" t="s">
        <v>30319</v>
      </c>
      <c r="C9571" s="9" t="s">
        <v>30625</v>
      </c>
      <c r="D9571" s="10" t="s">
        <v>30626</v>
      </c>
      <c r="E9571" s="11" t="s">
        <v>30627</v>
      </c>
      <c r="F9571" s="6">
        <v>542755</v>
      </c>
      <c r="G9571" s="6" t="s">
        <v>875</v>
      </c>
      <c r="H9571" s="16">
        <v>5851908.7999999998</v>
      </c>
      <c r="I9571" s="12">
        <v>44201</v>
      </c>
      <c r="J9571" s="12" t="s">
        <v>30574</v>
      </c>
      <c r="K9571" s="15"/>
      <c r="L9571" s="13" t="s">
        <v>14</v>
      </c>
      <c r="M9571" s="7">
        <v>1</v>
      </c>
      <c r="N9571" s="14"/>
    </row>
    <row r="9572" spans="1:14" ht="110.25">
      <c r="A9572" s="6">
        <v>9571</v>
      </c>
      <c r="B9572" s="8" t="s">
        <v>30319</v>
      </c>
      <c r="C9572" s="9" t="s">
        <v>30628</v>
      </c>
      <c r="D9572" s="10" t="s">
        <v>30629</v>
      </c>
      <c r="E9572" s="11" t="s">
        <v>30630</v>
      </c>
      <c r="F9572" s="6">
        <v>537899</v>
      </c>
      <c r="G9572" s="6" t="s">
        <v>875</v>
      </c>
      <c r="H9572" s="16">
        <v>7045073.6500000004</v>
      </c>
      <c r="I9572" s="12">
        <v>44201</v>
      </c>
      <c r="J9572" s="12">
        <v>44837</v>
      </c>
      <c r="K9572" s="15"/>
      <c r="L9572" s="13" t="s">
        <v>14</v>
      </c>
      <c r="M9572" s="7">
        <v>1</v>
      </c>
      <c r="N9572" s="14"/>
    </row>
    <row r="9573" spans="1:14" ht="141.75">
      <c r="A9573" s="6">
        <v>9572</v>
      </c>
      <c r="B9573" s="8" t="s">
        <v>30319</v>
      </c>
      <c r="C9573" s="9" t="s">
        <v>18697</v>
      </c>
      <c r="D9573" s="10" t="s">
        <v>15776</v>
      </c>
      <c r="E9573" s="11" t="s">
        <v>30631</v>
      </c>
      <c r="F9573" s="6">
        <v>543208</v>
      </c>
      <c r="G9573" s="6" t="s">
        <v>875</v>
      </c>
      <c r="H9573" s="16">
        <v>10739321.550000001</v>
      </c>
      <c r="I9573" s="12" t="s">
        <v>30632</v>
      </c>
      <c r="J9573" s="12">
        <v>44690</v>
      </c>
      <c r="K9573" s="15"/>
      <c r="L9573" s="13" t="s">
        <v>14</v>
      </c>
      <c r="M9573" s="7">
        <v>1</v>
      </c>
      <c r="N9573" s="14"/>
    </row>
    <row r="9574" spans="1:14" ht="78.75">
      <c r="A9574" s="6">
        <v>9573</v>
      </c>
      <c r="B9574" s="8" t="s">
        <v>30633</v>
      </c>
      <c r="C9574" s="9" t="s">
        <v>30634</v>
      </c>
      <c r="D9574" s="10" t="s">
        <v>30635</v>
      </c>
      <c r="E9574" s="11" t="s">
        <v>30636</v>
      </c>
      <c r="F9574" s="6">
        <v>480839</v>
      </c>
      <c r="G9574" s="6" t="s">
        <v>3248</v>
      </c>
      <c r="H9574" s="16">
        <v>13818032.109999999</v>
      </c>
      <c r="I9574" s="12">
        <v>44161</v>
      </c>
      <c r="J9574" s="12">
        <v>44531</v>
      </c>
      <c r="K9574" s="15">
        <v>5290034</v>
      </c>
      <c r="L9574" s="13" t="s">
        <v>14</v>
      </c>
      <c r="M9574" s="7">
        <v>1</v>
      </c>
      <c r="N9574" s="14"/>
    </row>
    <row r="9575" spans="1:14" ht="126">
      <c r="A9575" s="6">
        <v>9574</v>
      </c>
      <c r="B9575" s="8" t="s">
        <v>30633</v>
      </c>
      <c r="C9575" s="9" t="s">
        <v>30634</v>
      </c>
      <c r="D9575" s="10" t="s">
        <v>30635</v>
      </c>
      <c r="E9575" s="11" t="s">
        <v>30637</v>
      </c>
      <c r="F9575" s="6">
        <v>397369</v>
      </c>
      <c r="G9575" s="6" t="s">
        <v>3248</v>
      </c>
      <c r="H9575" s="16">
        <v>12278170.6</v>
      </c>
      <c r="I9575" s="12">
        <v>44095</v>
      </c>
      <c r="J9575" s="12">
        <v>44428</v>
      </c>
      <c r="K9575" s="15">
        <v>5977654</v>
      </c>
      <c r="L9575" s="13" t="s">
        <v>14</v>
      </c>
      <c r="M9575" s="7">
        <v>1</v>
      </c>
      <c r="N9575" s="14"/>
    </row>
    <row r="9576" spans="1:14" ht="110.25">
      <c r="A9576" s="6">
        <v>9575</v>
      </c>
      <c r="B9576" s="8" t="s">
        <v>30633</v>
      </c>
      <c r="C9576" s="9" t="s">
        <v>30634</v>
      </c>
      <c r="D9576" s="10" t="s">
        <v>30635</v>
      </c>
      <c r="E9576" s="11" t="s">
        <v>30638</v>
      </c>
      <c r="F9576" s="6">
        <v>464022</v>
      </c>
      <c r="G9576" s="6" t="s">
        <v>27879</v>
      </c>
      <c r="H9576" s="16">
        <v>15273784.720000001</v>
      </c>
      <c r="I9576" s="12">
        <v>44091</v>
      </c>
      <c r="J9576" s="12">
        <v>44428</v>
      </c>
      <c r="K9576" s="15">
        <v>5920725</v>
      </c>
      <c r="L9576" s="13" t="s">
        <v>14</v>
      </c>
      <c r="M9576" s="7">
        <v>1</v>
      </c>
      <c r="N9576" s="14"/>
    </row>
    <row r="9577" spans="1:14" ht="47.25">
      <c r="A9577" s="6">
        <v>9576</v>
      </c>
      <c r="B9577" s="8" t="s">
        <v>30633</v>
      </c>
      <c r="C9577" s="9" t="s">
        <v>30634</v>
      </c>
      <c r="D9577" s="10" t="s">
        <v>30635</v>
      </c>
      <c r="E9577" s="11" t="s">
        <v>30639</v>
      </c>
      <c r="F9577" s="6">
        <v>464024</v>
      </c>
      <c r="G9577" s="6" t="s">
        <v>27879</v>
      </c>
      <c r="H9577" s="16">
        <v>5712638.7599999998</v>
      </c>
      <c r="I9577" s="12">
        <v>44129</v>
      </c>
      <c r="J9577" s="12">
        <v>44407</v>
      </c>
      <c r="K9577" s="15">
        <v>0</v>
      </c>
      <c r="L9577" s="13" t="s">
        <v>14</v>
      </c>
      <c r="M9577" s="7">
        <v>1</v>
      </c>
      <c r="N9577" s="14"/>
    </row>
    <row r="9578" spans="1:14" ht="141.75">
      <c r="A9578" s="6">
        <v>9577</v>
      </c>
      <c r="B9578" s="8" t="s">
        <v>30633</v>
      </c>
      <c r="C9578" s="9" t="s">
        <v>30634</v>
      </c>
      <c r="D9578" s="10" t="s">
        <v>30635</v>
      </c>
      <c r="E9578" s="11" t="s">
        <v>30640</v>
      </c>
      <c r="F9578" s="6">
        <v>432108</v>
      </c>
      <c r="G9578" s="6" t="s">
        <v>27879</v>
      </c>
      <c r="H9578" s="16">
        <v>23916745.390000001</v>
      </c>
      <c r="I9578" s="12">
        <v>44019</v>
      </c>
      <c r="J9578" s="12">
        <v>44389</v>
      </c>
      <c r="K9578" s="15">
        <v>16517185</v>
      </c>
      <c r="L9578" s="13" t="s">
        <v>14</v>
      </c>
      <c r="M9578" s="7">
        <v>1</v>
      </c>
      <c r="N9578" s="14"/>
    </row>
    <row r="9579" spans="1:14" ht="189">
      <c r="A9579" s="6">
        <v>9578</v>
      </c>
      <c r="B9579" s="8" t="s">
        <v>30633</v>
      </c>
      <c r="C9579" s="9" t="s">
        <v>30641</v>
      </c>
      <c r="D9579" s="10" t="s">
        <v>2258</v>
      </c>
      <c r="E9579" s="11" t="s">
        <v>30642</v>
      </c>
      <c r="F9579" s="6">
        <v>319324</v>
      </c>
      <c r="G9579" s="6" t="s">
        <v>27879</v>
      </c>
      <c r="H9579" s="16">
        <v>32502578.969999999</v>
      </c>
      <c r="I9579" s="12">
        <v>43786</v>
      </c>
      <c r="J9579" s="12">
        <v>44158</v>
      </c>
      <c r="K9579" s="15">
        <v>15705892</v>
      </c>
      <c r="L9579" s="13" t="s">
        <v>14</v>
      </c>
      <c r="M9579" s="7">
        <v>1</v>
      </c>
      <c r="N9579" s="14"/>
    </row>
    <row r="9580" spans="1:14" ht="126">
      <c r="A9580" s="6">
        <v>9579</v>
      </c>
      <c r="B9580" s="8" t="s">
        <v>30633</v>
      </c>
      <c r="C9580" s="9" t="s">
        <v>30643</v>
      </c>
      <c r="D9580" s="10" t="s">
        <v>30644</v>
      </c>
      <c r="E9580" s="11" t="s">
        <v>30645</v>
      </c>
      <c r="F9580" s="6">
        <v>360416</v>
      </c>
      <c r="G9580" s="6" t="s">
        <v>27879</v>
      </c>
      <c r="H9580" s="16">
        <v>4178529.3</v>
      </c>
      <c r="I9580" s="12">
        <v>43849</v>
      </c>
      <c r="J9580" s="12">
        <v>44036</v>
      </c>
      <c r="K9580" s="15">
        <v>2200000</v>
      </c>
      <c r="L9580" s="13" t="s">
        <v>14</v>
      </c>
      <c r="M9580" s="7">
        <v>1</v>
      </c>
      <c r="N9580" s="14"/>
    </row>
    <row r="9581" spans="1:14" ht="362.25">
      <c r="A9581" s="6">
        <v>9580</v>
      </c>
      <c r="B9581" s="8" t="s">
        <v>30633</v>
      </c>
      <c r="C9581" s="9" t="s">
        <v>30646</v>
      </c>
      <c r="D9581" s="10" t="s">
        <v>30647</v>
      </c>
      <c r="E9581" s="11" t="s">
        <v>30648</v>
      </c>
      <c r="F9581" s="6">
        <v>320967</v>
      </c>
      <c r="G9581" s="6" t="s">
        <v>808</v>
      </c>
      <c r="H9581" s="16">
        <v>7151363.4500000002</v>
      </c>
      <c r="I9581" s="12">
        <v>43738</v>
      </c>
      <c r="J9581" s="12">
        <v>43993</v>
      </c>
      <c r="K9581" s="15">
        <v>3891942</v>
      </c>
      <c r="L9581" s="13" t="s">
        <v>14</v>
      </c>
      <c r="M9581" s="7">
        <v>1</v>
      </c>
      <c r="N9581" s="14"/>
    </row>
    <row r="9582" spans="1:14" ht="283.5">
      <c r="A9582" s="6">
        <v>9581</v>
      </c>
      <c r="B9582" s="8" t="s">
        <v>30633</v>
      </c>
      <c r="C9582" s="9" t="s">
        <v>30649</v>
      </c>
      <c r="D9582" s="10" t="s">
        <v>30650</v>
      </c>
      <c r="E9582" s="11" t="s">
        <v>30651</v>
      </c>
      <c r="F9582" s="6">
        <v>418498</v>
      </c>
      <c r="G9582" s="6" t="s">
        <v>808</v>
      </c>
      <c r="H9582" s="16">
        <v>5940409.8499999996</v>
      </c>
      <c r="I9582" s="12">
        <v>43978</v>
      </c>
      <c r="J9582" s="12">
        <v>44347</v>
      </c>
      <c r="K9582" s="15">
        <v>3439681</v>
      </c>
      <c r="L9582" s="13" t="s">
        <v>14</v>
      </c>
      <c r="M9582" s="7">
        <v>1</v>
      </c>
      <c r="N9582" s="14"/>
    </row>
    <row r="9583" spans="1:14" ht="31.5">
      <c r="A9583" s="6">
        <v>9582</v>
      </c>
      <c r="B9583" s="8" t="s">
        <v>30633</v>
      </c>
      <c r="C9583" s="9" t="s">
        <v>30652</v>
      </c>
      <c r="D9583" s="10" t="s">
        <v>30653</v>
      </c>
      <c r="E9583" s="11" t="s">
        <v>30654</v>
      </c>
      <c r="F9583" s="6">
        <v>489948</v>
      </c>
      <c r="G9583" s="6" t="s">
        <v>4970</v>
      </c>
      <c r="H9583" s="16">
        <v>6199909.9500000002</v>
      </c>
      <c r="I9583" s="12">
        <v>44164</v>
      </c>
      <c r="J9583" s="12">
        <v>44245</v>
      </c>
      <c r="K9583" s="15">
        <v>0</v>
      </c>
      <c r="L9583" s="13" t="s">
        <v>14</v>
      </c>
      <c r="M9583" s="7">
        <v>1</v>
      </c>
      <c r="N9583" s="14"/>
    </row>
    <row r="9584" spans="1:14" ht="47.25">
      <c r="A9584" s="6">
        <v>9583</v>
      </c>
      <c r="B9584" s="8" t="s">
        <v>30633</v>
      </c>
      <c r="C9584" s="9" t="s">
        <v>30655</v>
      </c>
      <c r="D9584" s="10" t="s">
        <v>30656</v>
      </c>
      <c r="E9584" s="11" t="s">
        <v>30657</v>
      </c>
      <c r="F9584" s="6">
        <v>339241</v>
      </c>
      <c r="G9584" s="6" t="s">
        <v>12178</v>
      </c>
      <c r="H9584" s="16">
        <v>11381000</v>
      </c>
      <c r="I9584" s="12">
        <v>43734</v>
      </c>
      <c r="J9584" s="12">
        <v>44108</v>
      </c>
      <c r="K9584" s="15">
        <v>7922860</v>
      </c>
      <c r="L9584" s="13" t="s">
        <v>14</v>
      </c>
      <c r="M9584" s="7">
        <v>1</v>
      </c>
      <c r="N9584" s="14"/>
    </row>
    <row r="9585" spans="1:14" ht="173.25">
      <c r="A9585" s="6">
        <v>9584</v>
      </c>
      <c r="B9585" s="8" t="s">
        <v>30633</v>
      </c>
      <c r="C9585" s="9" t="s">
        <v>30658</v>
      </c>
      <c r="D9585" s="10" t="s">
        <v>30659</v>
      </c>
      <c r="E9585" s="11" t="s">
        <v>30660</v>
      </c>
      <c r="F9585" s="6">
        <v>480836</v>
      </c>
      <c r="G9585" s="6" t="s">
        <v>27879</v>
      </c>
      <c r="H9585" s="16">
        <v>19838276.469999999</v>
      </c>
      <c r="I9585" s="12">
        <v>44165</v>
      </c>
      <c r="J9585" s="12">
        <v>44536</v>
      </c>
      <c r="K9585" s="15">
        <v>3000000</v>
      </c>
      <c r="L9585" s="13" t="s">
        <v>70</v>
      </c>
      <c r="M9585" s="7">
        <v>1</v>
      </c>
      <c r="N9585" s="14"/>
    </row>
    <row r="9586" spans="1:14" ht="173.25">
      <c r="A9586" s="6">
        <v>9585</v>
      </c>
      <c r="B9586" s="8" t="s">
        <v>30633</v>
      </c>
      <c r="C9586" s="9" t="s">
        <v>30661</v>
      </c>
      <c r="D9586" s="10" t="s">
        <v>30662</v>
      </c>
      <c r="E9586" s="11" t="s">
        <v>30660</v>
      </c>
      <c r="F9586" s="6">
        <v>480836</v>
      </c>
      <c r="G9586" s="6" t="s">
        <v>27879</v>
      </c>
      <c r="H9586" s="16">
        <v>19838276.469999999</v>
      </c>
      <c r="I9586" s="12">
        <v>44165</v>
      </c>
      <c r="J9586" s="12">
        <v>44536</v>
      </c>
      <c r="K9586" s="15">
        <v>3000000</v>
      </c>
      <c r="L9586" s="13" t="s">
        <v>70</v>
      </c>
      <c r="M9586" s="7">
        <v>0.51</v>
      </c>
      <c r="N9586" s="14"/>
    </row>
    <row r="9587" spans="1:14" ht="173.25">
      <c r="A9587" s="6">
        <v>9586</v>
      </c>
      <c r="B9587" s="8" t="s">
        <v>30633</v>
      </c>
      <c r="C9587" s="9" t="s">
        <v>30655</v>
      </c>
      <c r="D9587" s="10" t="s">
        <v>30656</v>
      </c>
      <c r="E9587" s="11" t="s">
        <v>30660</v>
      </c>
      <c r="F9587" s="6">
        <v>480836</v>
      </c>
      <c r="G9587" s="6" t="s">
        <v>27879</v>
      </c>
      <c r="H9587" s="16">
        <v>19838276.469999999</v>
      </c>
      <c r="I9587" s="12">
        <v>44165</v>
      </c>
      <c r="J9587" s="12">
        <v>44536</v>
      </c>
      <c r="K9587" s="15">
        <v>3000000</v>
      </c>
      <c r="L9587" s="13" t="s">
        <v>70</v>
      </c>
      <c r="M9587" s="7">
        <v>0.49</v>
      </c>
      <c r="N9587" s="14"/>
    </row>
    <row r="9588" spans="1:14" ht="47.25">
      <c r="A9588" s="6">
        <v>9587</v>
      </c>
      <c r="B9588" s="8" t="s">
        <v>30633</v>
      </c>
      <c r="C9588" s="9" t="s">
        <v>30655</v>
      </c>
      <c r="D9588" s="10" t="s">
        <v>30656</v>
      </c>
      <c r="E9588" s="11" t="s">
        <v>30663</v>
      </c>
      <c r="F9588" s="6">
        <v>488994</v>
      </c>
      <c r="G9588" s="6" t="s">
        <v>27879</v>
      </c>
      <c r="H9588" s="16">
        <v>5775095</v>
      </c>
      <c r="I9588" s="12">
        <v>44224</v>
      </c>
      <c r="J9588" s="12">
        <v>44544</v>
      </c>
      <c r="K9588" s="15">
        <v>2200000</v>
      </c>
      <c r="L9588" s="13" t="s">
        <v>14</v>
      </c>
      <c r="M9588" s="7">
        <v>1</v>
      </c>
      <c r="N9588" s="14"/>
    </row>
    <row r="9589" spans="1:14" ht="47.25">
      <c r="A9589" s="6">
        <v>9588</v>
      </c>
      <c r="B9589" s="8" t="s">
        <v>30633</v>
      </c>
      <c r="C9589" s="9" t="s">
        <v>30664</v>
      </c>
      <c r="D9589" s="10" t="s">
        <v>30665</v>
      </c>
      <c r="E9589" s="11" t="s">
        <v>30666</v>
      </c>
      <c r="F9589" s="6">
        <v>489956</v>
      </c>
      <c r="G9589" s="6" t="s">
        <v>4970</v>
      </c>
      <c r="H9589" s="16">
        <v>1206909.45</v>
      </c>
      <c r="I9589" s="12">
        <v>44145</v>
      </c>
      <c r="J9589" s="12">
        <v>44209</v>
      </c>
      <c r="K9589" s="15">
        <v>0</v>
      </c>
      <c r="L9589" s="13" t="s">
        <v>14</v>
      </c>
      <c r="M9589" s="7">
        <v>1</v>
      </c>
      <c r="N9589" s="14"/>
    </row>
    <row r="9590" spans="1:14" ht="63">
      <c r="A9590" s="6">
        <v>9589</v>
      </c>
      <c r="B9590" s="8" t="s">
        <v>30633</v>
      </c>
      <c r="C9590" s="9" t="s">
        <v>30667</v>
      </c>
      <c r="D9590" s="10" t="s">
        <v>30668</v>
      </c>
      <c r="E9590" s="11" t="s">
        <v>30669</v>
      </c>
      <c r="F9590" s="6">
        <v>464282</v>
      </c>
      <c r="G9590" s="6" t="s">
        <v>3248</v>
      </c>
      <c r="H9590" s="16">
        <v>11217336.85</v>
      </c>
      <c r="I9590" s="12">
        <v>44033</v>
      </c>
      <c r="J9590" s="12">
        <v>44402</v>
      </c>
      <c r="K9590" s="15">
        <v>6901188</v>
      </c>
      <c r="L9590" s="13" t="s">
        <v>14</v>
      </c>
      <c r="M9590" s="7">
        <v>1</v>
      </c>
      <c r="N9590" s="14"/>
    </row>
    <row r="9591" spans="1:14" ht="63">
      <c r="A9591" s="6">
        <v>9590</v>
      </c>
      <c r="B9591" s="8" t="s">
        <v>30633</v>
      </c>
      <c r="C9591" s="9" t="s">
        <v>28219</v>
      </c>
      <c r="D9591" s="10" t="s">
        <v>28093</v>
      </c>
      <c r="E9591" s="11" t="s">
        <v>30670</v>
      </c>
      <c r="F9591" s="6">
        <v>118871</v>
      </c>
      <c r="G9591" s="6" t="s">
        <v>3248</v>
      </c>
      <c r="H9591" s="16">
        <v>27494379.760000002</v>
      </c>
      <c r="I9591" s="12">
        <v>43052</v>
      </c>
      <c r="J9591" s="12">
        <v>43830</v>
      </c>
      <c r="K9591" s="15">
        <v>23230461</v>
      </c>
      <c r="L9591" s="13" t="s">
        <v>14</v>
      </c>
      <c r="M9591" s="7">
        <v>1</v>
      </c>
      <c r="N9591" s="14"/>
    </row>
    <row r="9592" spans="1:14" ht="78.75">
      <c r="A9592" s="6">
        <v>9591</v>
      </c>
      <c r="B9592" s="8" t="s">
        <v>30633</v>
      </c>
      <c r="C9592" s="9" t="s">
        <v>30671</v>
      </c>
      <c r="D9592" s="10" t="s">
        <v>30672</v>
      </c>
      <c r="E9592" s="11" t="s">
        <v>30673</v>
      </c>
      <c r="F9592" s="6">
        <v>480840</v>
      </c>
      <c r="G9592" s="6" t="s">
        <v>3248</v>
      </c>
      <c r="H9592" s="16">
        <v>3194897.5</v>
      </c>
      <c r="I9592" s="12">
        <v>44139</v>
      </c>
      <c r="J9592" s="12">
        <v>44385</v>
      </c>
      <c r="K9592" s="15">
        <v>0</v>
      </c>
      <c r="L9592" s="13" t="s">
        <v>14</v>
      </c>
      <c r="M9592" s="7">
        <v>1</v>
      </c>
      <c r="N9592" s="14"/>
    </row>
    <row r="9593" spans="1:14" ht="63">
      <c r="A9593" s="6">
        <v>9592</v>
      </c>
      <c r="B9593" s="8" t="s">
        <v>30633</v>
      </c>
      <c r="C9593" s="9" t="s">
        <v>30674</v>
      </c>
      <c r="D9593" s="10" t="s">
        <v>30675</v>
      </c>
      <c r="E9593" s="11" t="s">
        <v>30676</v>
      </c>
      <c r="F9593" s="6">
        <v>237922</v>
      </c>
      <c r="G9593" s="6" t="s">
        <v>3248</v>
      </c>
      <c r="H9593" s="16">
        <v>22523679.120000001</v>
      </c>
      <c r="I9593" s="12">
        <v>43543</v>
      </c>
      <c r="J9593" s="12">
        <v>43911</v>
      </c>
      <c r="K9593" s="15">
        <v>14161210</v>
      </c>
      <c r="L9593" s="13" t="s">
        <v>14</v>
      </c>
      <c r="M9593" s="7">
        <v>1</v>
      </c>
      <c r="N9593" s="14"/>
    </row>
    <row r="9594" spans="1:14" ht="126">
      <c r="A9594" s="6">
        <v>9593</v>
      </c>
      <c r="B9594" s="8" t="s">
        <v>30633</v>
      </c>
      <c r="C9594" s="9" t="s">
        <v>30677</v>
      </c>
      <c r="D9594" s="10" t="s">
        <v>30678</v>
      </c>
      <c r="E9594" s="11" t="s">
        <v>30679</v>
      </c>
      <c r="F9594" s="6">
        <v>294897</v>
      </c>
      <c r="G9594" s="6" t="s">
        <v>27879</v>
      </c>
      <c r="H9594" s="16">
        <v>20853601.91</v>
      </c>
      <c r="I9594" s="12">
        <v>43685</v>
      </c>
      <c r="J9594" s="12">
        <v>44059</v>
      </c>
      <c r="K9594" s="15">
        <v>7172974</v>
      </c>
      <c r="L9594" s="13" t="s">
        <v>14</v>
      </c>
      <c r="M9594" s="7">
        <v>1</v>
      </c>
      <c r="N9594" s="14"/>
    </row>
    <row r="9595" spans="1:14" ht="78.75">
      <c r="A9595" s="6">
        <v>9594</v>
      </c>
      <c r="B9595" s="8" t="s">
        <v>30633</v>
      </c>
      <c r="C9595" s="9" t="s">
        <v>30677</v>
      </c>
      <c r="D9595" s="10" t="s">
        <v>30678</v>
      </c>
      <c r="E9595" s="11" t="s">
        <v>30680</v>
      </c>
      <c r="F9595" s="6">
        <v>417811</v>
      </c>
      <c r="G9595" s="6" t="s">
        <v>27879</v>
      </c>
      <c r="H9595" s="16">
        <v>19548247.899999999</v>
      </c>
      <c r="I9595" s="12">
        <v>44012</v>
      </c>
      <c r="J9595" s="12">
        <v>44383</v>
      </c>
      <c r="K9595" s="15">
        <v>12299456</v>
      </c>
      <c r="L9595" s="13" t="s">
        <v>14</v>
      </c>
      <c r="M9595" s="7">
        <v>1</v>
      </c>
      <c r="N9595" s="14"/>
    </row>
    <row r="9596" spans="1:14" ht="47.25">
      <c r="A9596" s="6">
        <v>9595</v>
      </c>
      <c r="B9596" s="8" t="s">
        <v>30633</v>
      </c>
      <c r="C9596" s="9" t="s">
        <v>30677</v>
      </c>
      <c r="D9596" s="10" t="s">
        <v>30678</v>
      </c>
      <c r="E9596" s="11" t="s">
        <v>30681</v>
      </c>
      <c r="F9596" s="6">
        <v>329680</v>
      </c>
      <c r="G9596" s="6" t="s">
        <v>27879</v>
      </c>
      <c r="H9596" s="16">
        <v>46999999.770000003</v>
      </c>
      <c r="I9596" s="12">
        <v>43796</v>
      </c>
      <c r="J9596" s="12">
        <v>44168</v>
      </c>
      <c r="K9596" s="15">
        <v>22799246</v>
      </c>
      <c r="L9596" s="13" t="s">
        <v>14</v>
      </c>
      <c r="M9596" s="7">
        <v>1</v>
      </c>
      <c r="N9596" s="14"/>
    </row>
    <row r="9597" spans="1:14" ht="110.25">
      <c r="A9597" s="6">
        <v>9596</v>
      </c>
      <c r="B9597" s="8" t="s">
        <v>30633</v>
      </c>
      <c r="C9597" s="9" t="s">
        <v>30682</v>
      </c>
      <c r="D9597" s="10" t="s">
        <v>5598</v>
      </c>
      <c r="E9597" s="11" t="s">
        <v>30683</v>
      </c>
      <c r="F9597" s="6">
        <v>278384</v>
      </c>
      <c r="G9597" s="6" t="s">
        <v>27879</v>
      </c>
      <c r="H9597" s="16">
        <v>27605314.16</v>
      </c>
      <c r="I9597" s="12">
        <v>43642</v>
      </c>
      <c r="J9597" s="12">
        <v>44014</v>
      </c>
      <c r="K9597" s="15">
        <v>22360613</v>
      </c>
      <c r="L9597" s="13" t="s">
        <v>14</v>
      </c>
      <c r="M9597" s="7">
        <v>1</v>
      </c>
      <c r="N9597" s="14"/>
    </row>
    <row r="9598" spans="1:14" ht="78.75">
      <c r="A9598" s="6">
        <v>9597</v>
      </c>
      <c r="B9598" s="8" t="s">
        <v>30633</v>
      </c>
      <c r="C9598" s="9" t="s">
        <v>30684</v>
      </c>
      <c r="D9598" s="10" t="s">
        <v>30685</v>
      </c>
      <c r="E9598" s="11" t="s">
        <v>30686</v>
      </c>
      <c r="F9598" s="6">
        <v>480838</v>
      </c>
      <c r="G9598" s="6" t="s">
        <v>3248</v>
      </c>
      <c r="H9598" s="16">
        <v>14997256.619999999</v>
      </c>
      <c r="I9598" s="12">
        <v>44161</v>
      </c>
      <c r="J9598" s="12">
        <v>44531</v>
      </c>
      <c r="K9598" s="15">
        <v>8451904</v>
      </c>
      <c r="L9598" s="13" t="s">
        <v>14</v>
      </c>
      <c r="M9598" s="7">
        <v>1</v>
      </c>
      <c r="N9598" s="14"/>
    </row>
    <row r="9599" spans="1:14" ht="141.75">
      <c r="A9599" s="6">
        <v>9598</v>
      </c>
      <c r="B9599" s="8" t="s">
        <v>30633</v>
      </c>
      <c r="C9599" s="9" t="s">
        <v>30684</v>
      </c>
      <c r="D9599" s="10" t="s">
        <v>30685</v>
      </c>
      <c r="E9599" s="11" t="s">
        <v>30687</v>
      </c>
      <c r="F9599" s="6">
        <v>329682</v>
      </c>
      <c r="G9599" s="6" t="s">
        <v>27879</v>
      </c>
      <c r="H9599" s="16">
        <v>20975414.539999999</v>
      </c>
      <c r="I9599" s="12">
        <v>43797</v>
      </c>
      <c r="J9599" s="12">
        <v>44115</v>
      </c>
      <c r="K9599" s="15">
        <v>13493094</v>
      </c>
      <c r="L9599" s="13" t="s">
        <v>14</v>
      </c>
      <c r="M9599" s="7">
        <v>1</v>
      </c>
      <c r="N9599" s="14"/>
    </row>
    <row r="9600" spans="1:14" ht="252">
      <c r="A9600" s="6">
        <v>9599</v>
      </c>
      <c r="B9600" s="8" t="s">
        <v>30633</v>
      </c>
      <c r="C9600" s="9" t="s">
        <v>30684</v>
      </c>
      <c r="D9600" s="10" t="s">
        <v>30685</v>
      </c>
      <c r="E9600" s="11" t="s">
        <v>30688</v>
      </c>
      <c r="F9600" s="6">
        <v>339126</v>
      </c>
      <c r="G9600" s="6" t="s">
        <v>27879</v>
      </c>
      <c r="H9600" s="16">
        <v>24212438.489999998</v>
      </c>
      <c r="I9600" s="12">
        <v>43797</v>
      </c>
      <c r="J9600" s="12">
        <v>44115</v>
      </c>
      <c r="K9600" s="15">
        <v>18451327</v>
      </c>
      <c r="L9600" s="13" t="s">
        <v>14</v>
      </c>
      <c r="M9600" s="7">
        <v>1</v>
      </c>
      <c r="N9600" s="14"/>
    </row>
    <row r="9601" spans="1:14" ht="63">
      <c r="A9601" s="6">
        <v>9600</v>
      </c>
      <c r="B9601" s="8" t="s">
        <v>30633</v>
      </c>
      <c r="C9601" s="9" t="s">
        <v>30689</v>
      </c>
      <c r="D9601" s="10" t="s">
        <v>28719</v>
      </c>
      <c r="E9601" s="11" t="s">
        <v>30690</v>
      </c>
      <c r="F9601" s="6">
        <v>352324</v>
      </c>
      <c r="G9601" s="6" t="s">
        <v>3248</v>
      </c>
      <c r="H9601" s="16">
        <v>16527170.439999999</v>
      </c>
      <c r="I9601" s="12">
        <v>43797</v>
      </c>
      <c r="J9601" s="12">
        <v>44108</v>
      </c>
      <c r="K9601" s="15">
        <v>9263347</v>
      </c>
      <c r="L9601" s="13" t="s">
        <v>14</v>
      </c>
      <c r="M9601" s="7">
        <v>1</v>
      </c>
      <c r="N9601" s="14"/>
    </row>
    <row r="9602" spans="1:14" ht="31.5">
      <c r="A9602" s="6">
        <v>9601</v>
      </c>
      <c r="B9602" s="8" t="s">
        <v>30633</v>
      </c>
      <c r="C9602" s="9" t="s">
        <v>30689</v>
      </c>
      <c r="D9602" s="10" t="s">
        <v>28719</v>
      </c>
      <c r="E9602" s="11" t="s">
        <v>30691</v>
      </c>
      <c r="F9602" s="6">
        <v>516483</v>
      </c>
      <c r="G9602" s="6" t="s">
        <v>27879</v>
      </c>
      <c r="H9602" s="16">
        <v>4999734.4000000004</v>
      </c>
      <c r="I9602" s="12"/>
      <c r="J9602" s="12"/>
      <c r="K9602" s="15">
        <v>0</v>
      </c>
      <c r="L9602" s="13" t="s">
        <v>14</v>
      </c>
      <c r="M9602" s="7">
        <v>1</v>
      </c>
      <c r="N9602" s="14"/>
    </row>
    <row r="9603" spans="1:14" ht="47.25">
      <c r="A9603" s="6">
        <v>9602</v>
      </c>
      <c r="B9603" s="8" t="s">
        <v>30633</v>
      </c>
      <c r="C9603" s="9" t="s">
        <v>30689</v>
      </c>
      <c r="D9603" s="10" t="s">
        <v>28719</v>
      </c>
      <c r="E9603" s="11" t="s">
        <v>30692</v>
      </c>
      <c r="F9603" s="6">
        <v>528821</v>
      </c>
      <c r="G9603" s="6" t="s">
        <v>27879</v>
      </c>
      <c r="H9603" s="16">
        <v>4454981.3499999996</v>
      </c>
      <c r="I9603" s="12"/>
      <c r="J9603" s="12"/>
      <c r="K9603" s="15">
        <v>0</v>
      </c>
      <c r="L9603" s="13" t="s">
        <v>14</v>
      </c>
      <c r="M9603" s="7">
        <v>1</v>
      </c>
      <c r="N9603" s="14"/>
    </row>
    <row r="9604" spans="1:14" ht="47.25">
      <c r="A9604" s="6">
        <v>9603</v>
      </c>
      <c r="B9604" s="8" t="s">
        <v>30633</v>
      </c>
      <c r="C9604" s="9" t="s">
        <v>30689</v>
      </c>
      <c r="D9604" s="10" t="s">
        <v>28719</v>
      </c>
      <c r="E9604" s="11" t="s">
        <v>30693</v>
      </c>
      <c r="F9604" s="6">
        <v>466779</v>
      </c>
      <c r="G9604" s="6" t="s">
        <v>801</v>
      </c>
      <c r="H9604" s="16">
        <v>23045364.620000001</v>
      </c>
      <c r="I9604" s="12">
        <v>44105</v>
      </c>
      <c r="J9604" s="12">
        <v>44664</v>
      </c>
      <c r="K9604" s="15">
        <v>0</v>
      </c>
      <c r="L9604" s="13" t="s">
        <v>14</v>
      </c>
      <c r="M9604" s="7">
        <v>1</v>
      </c>
      <c r="N9604" s="14"/>
    </row>
    <row r="9605" spans="1:14" ht="63">
      <c r="A9605" s="6">
        <v>9604</v>
      </c>
      <c r="B9605" s="8" t="s">
        <v>30633</v>
      </c>
      <c r="C9605" s="9" t="s">
        <v>30694</v>
      </c>
      <c r="D9605" s="10" t="s">
        <v>3262</v>
      </c>
      <c r="E9605" s="11" t="s">
        <v>30695</v>
      </c>
      <c r="F9605" s="6">
        <v>278383</v>
      </c>
      <c r="G9605" s="6" t="s">
        <v>27879</v>
      </c>
      <c r="H9605" s="16">
        <v>21476959.010000002</v>
      </c>
      <c r="I9605" s="12">
        <v>43643</v>
      </c>
      <c r="J9605" s="12">
        <v>44015</v>
      </c>
      <c r="K9605" s="15">
        <v>20346995</v>
      </c>
      <c r="L9605" s="13" t="s">
        <v>14</v>
      </c>
      <c r="M9605" s="7">
        <v>1</v>
      </c>
      <c r="N9605" s="14"/>
    </row>
    <row r="9606" spans="1:14" ht="47.25">
      <c r="A9606" s="6">
        <v>9605</v>
      </c>
      <c r="B9606" s="8" t="s">
        <v>30633</v>
      </c>
      <c r="C9606" s="9" t="s">
        <v>30694</v>
      </c>
      <c r="D9606" s="10" t="s">
        <v>3262</v>
      </c>
      <c r="E9606" s="11" t="s">
        <v>30696</v>
      </c>
      <c r="F9606" s="6">
        <v>119901</v>
      </c>
      <c r="G9606" s="6" t="s">
        <v>77</v>
      </c>
      <c r="H9606" s="16">
        <v>9391976</v>
      </c>
      <c r="I9606" s="12">
        <v>43059</v>
      </c>
      <c r="J9606" s="12">
        <v>44073</v>
      </c>
      <c r="K9606" s="15">
        <v>9270244.5</v>
      </c>
      <c r="L9606" s="13" t="s">
        <v>14</v>
      </c>
      <c r="M9606" s="7">
        <v>1</v>
      </c>
      <c r="N9606" s="14"/>
    </row>
    <row r="9607" spans="1:14" ht="47.25">
      <c r="A9607" s="6">
        <v>9606</v>
      </c>
      <c r="B9607" s="8" t="s">
        <v>30633</v>
      </c>
      <c r="C9607" s="9" t="s">
        <v>30697</v>
      </c>
      <c r="D9607" s="10" t="s">
        <v>29336</v>
      </c>
      <c r="E9607" s="11" t="s">
        <v>30698</v>
      </c>
      <c r="F9607" s="6">
        <v>417810</v>
      </c>
      <c r="G9607" s="6" t="s">
        <v>27879</v>
      </c>
      <c r="H9607" s="16">
        <v>20702518.25</v>
      </c>
      <c r="I9607" s="12">
        <v>44004</v>
      </c>
      <c r="J9607" s="12">
        <v>44377</v>
      </c>
      <c r="K9607" s="15">
        <v>12069469</v>
      </c>
      <c r="L9607" s="13" t="s">
        <v>14</v>
      </c>
      <c r="M9607" s="7">
        <v>1</v>
      </c>
      <c r="N9607" s="14"/>
    </row>
    <row r="9608" spans="1:14" ht="47.25">
      <c r="A9608" s="6">
        <v>9607</v>
      </c>
      <c r="B9608" s="8" t="s">
        <v>30633</v>
      </c>
      <c r="C9608" s="9" t="s">
        <v>30699</v>
      </c>
      <c r="D9608" s="10" t="s">
        <v>30700</v>
      </c>
      <c r="E9608" s="11" t="s">
        <v>30701</v>
      </c>
      <c r="F9608" s="6">
        <v>480832</v>
      </c>
      <c r="G9608" s="6" t="s">
        <v>27879</v>
      </c>
      <c r="H9608" s="16">
        <v>5490407.2000000002</v>
      </c>
      <c r="I9608" s="12">
        <v>44138</v>
      </c>
      <c r="J9608" s="12">
        <v>44458</v>
      </c>
      <c r="K9608" s="15">
        <v>500000</v>
      </c>
      <c r="L9608" s="13" t="s">
        <v>14</v>
      </c>
      <c r="M9608" s="7">
        <v>1</v>
      </c>
      <c r="N9608" s="14"/>
    </row>
    <row r="9609" spans="1:14" ht="47.25">
      <c r="A9609" s="6">
        <v>9608</v>
      </c>
      <c r="B9609" s="8" t="s">
        <v>30633</v>
      </c>
      <c r="C9609" s="9" t="s">
        <v>30702</v>
      </c>
      <c r="D9609" s="10" t="s">
        <v>30703</v>
      </c>
      <c r="E9609" s="11" t="s">
        <v>30704</v>
      </c>
      <c r="F9609" s="6">
        <v>480833</v>
      </c>
      <c r="G9609" s="6" t="s">
        <v>27879</v>
      </c>
      <c r="H9609" s="16">
        <v>5174572.75</v>
      </c>
      <c r="I9609" s="12">
        <v>44139</v>
      </c>
      <c r="J9609" s="12">
        <v>44506</v>
      </c>
      <c r="K9609" s="15">
        <v>1723347</v>
      </c>
      <c r="L9609" s="13" t="s">
        <v>14</v>
      </c>
      <c r="M9609" s="7">
        <v>1</v>
      </c>
      <c r="N9609" s="14"/>
    </row>
    <row r="9610" spans="1:14" ht="63">
      <c r="A9610" s="6">
        <v>9609</v>
      </c>
      <c r="B9610" s="8" t="s">
        <v>30633</v>
      </c>
      <c r="C9610" s="9" t="s">
        <v>30705</v>
      </c>
      <c r="D9610" s="10" t="s">
        <v>30706</v>
      </c>
      <c r="E9610" s="11" t="s">
        <v>30707</v>
      </c>
      <c r="F9610" s="6">
        <v>480837</v>
      </c>
      <c r="G9610" s="6" t="s">
        <v>27879</v>
      </c>
      <c r="H9610" s="16">
        <v>12248853.9</v>
      </c>
      <c r="I9610" s="12">
        <v>44166</v>
      </c>
      <c r="J9610" s="12">
        <v>44537</v>
      </c>
      <c r="K9610" s="15">
        <v>6506765</v>
      </c>
      <c r="L9610" s="13" t="s">
        <v>14</v>
      </c>
      <c r="M9610" s="7">
        <v>1</v>
      </c>
      <c r="N9610" s="14"/>
    </row>
    <row r="9611" spans="1:14" ht="126">
      <c r="A9611" s="6">
        <v>9610</v>
      </c>
      <c r="B9611" s="8" t="s">
        <v>30633</v>
      </c>
      <c r="C9611" s="9" t="s">
        <v>30705</v>
      </c>
      <c r="D9611" s="10" t="s">
        <v>30706</v>
      </c>
      <c r="E9611" s="11" t="s">
        <v>30708</v>
      </c>
      <c r="F9611" s="6">
        <v>528822</v>
      </c>
      <c r="G9611" s="6" t="s">
        <v>27879</v>
      </c>
      <c r="H9611" s="16">
        <v>16161476.029999999</v>
      </c>
      <c r="I9611" s="12"/>
      <c r="J9611" s="12"/>
      <c r="K9611" s="15">
        <v>0</v>
      </c>
      <c r="L9611" s="13" t="s">
        <v>14</v>
      </c>
      <c r="M9611" s="7">
        <v>1</v>
      </c>
      <c r="N9611" s="14"/>
    </row>
    <row r="9612" spans="1:14" ht="346.5">
      <c r="A9612" s="6">
        <v>9611</v>
      </c>
      <c r="B9612" s="8" t="s">
        <v>30633</v>
      </c>
      <c r="C9612" s="9" t="s">
        <v>30709</v>
      </c>
      <c r="D9612" s="10" t="s">
        <v>30710</v>
      </c>
      <c r="E9612" s="11" t="s">
        <v>30711</v>
      </c>
      <c r="F9612" s="6">
        <v>280939</v>
      </c>
      <c r="G9612" s="6" t="s">
        <v>1587</v>
      </c>
      <c r="H9612" s="16">
        <v>515543390.07999998</v>
      </c>
      <c r="I9612" s="12">
        <v>43833</v>
      </c>
      <c r="J9612" s="12">
        <v>44539</v>
      </c>
      <c r="K9612" s="15">
        <v>193468576</v>
      </c>
      <c r="L9612" s="13" t="s">
        <v>70</v>
      </c>
      <c r="M9612" s="7">
        <v>1</v>
      </c>
      <c r="N9612" s="14"/>
    </row>
    <row r="9613" spans="1:14" ht="346.5">
      <c r="A9613" s="6">
        <v>9612</v>
      </c>
      <c r="B9613" s="8" t="s">
        <v>30633</v>
      </c>
      <c r="C9613" s="9" t="s">
        <v>30712</v>
      </c>
      <c r="D9613" s="10" t="s">
        <v>30713</v>
      </c>
      <c r="E9613" s="11" t="s">
        <v>30711</v>
      </c>
      <c r="F9613" s="6">
        <v>280939</v>
      </c>
      <c r="G9613" s="6" t="s">
        <v>1587</v>
      </c>
      <c r="H9613" s="16">
        <v>515543390.07999998</v>
      </c>
      <c r="I9613" s="12">
        <v>43833</v>
      </c>
      <c r="J9613" s="12">
        <v>44539</v>
      </c>
      <c r="K9613" s="15">
        <v>193468576</v>
      </c>
      <c r="L9613" s="13" t="s">
        <v>70</v>
      </c>
      <c r="M9613" s="7">
        <v>0.75</v>
      </c>
      <c r="N9613" s="14"/>
    </row>
    <row r="9614" spans="1:14" ht="346.5">
      <c r="A9614" s="6">
        <v>9613</v>
      </c>
      <c r="B9614" s="8" t="s">
        <v>30633</v>
      </c>
      <c r="C9614" s="9" t="s">
        <v>30714</v>
      </c>
      <c r="D9614" s="10" t="s">
        <v>30715</v>
      </c>
      <c r="E9614" s="11" t="s">
        <v>30711</v>
      </c>
      <c r="F9614" s="6">
        <v>280939</v>
      </c>
      <c r="G9614" s="6" t="s">
        <v>1587</v>
      </c>
      <c r="H9614" s="16">
        <v>515543390.07999998</v>
      </c>
      <c r="I9614" s="12">
        <v>43833</v>
      </c>
      <c r="J9614" s="12">
        <v>44539</v>
      </c>
      <c r="K9614" s="15">
        <v>193468576</v>
      </c>
      <c r="L9614" s="13" t="s">
        <v>70</v>
      </c>
      <c r="M9614" s="7">
        <v>0.25</v>
      </c>
      <c r="N9614" s="14"/>
    </row>
    <row r="9615" spans="1:14" ht="63">
      <c r="A9615" s="6">
        <v>9614</v>
      </c>
      <c r="B9615" s="8" t="s">
        <v>30633</v>
      </c>
      <c r="C9615" s="9" t="s">
        <v>30716</v>
      </c>
      <c r="D9615" s="10" t="s">
        <v>28288</v>
      </c>
      <c r="E9615" s="11" t="s">
        <v>30717</v>
      </c>
      <c r="F9615" s="6">
        <v>370194</v>
      </c>
      <c r="G9615" s="6" t="s">
        <v>340</v>
      </c>
      <c r="H9615" s="16">
        <v>56228188.740000002</v>
      </c>
      <c r="I9615" s="12">
        <v>43889</v>
      </c>
      <c r="J9615" s="12">
        <v>44254</v>
      </c>
      <c r="K9615" s="15">
        <v>36835876</v>
      </c>
      <c r="L9615" s="13" t="s">
        <v>70</v>
      </c>
      <c r="M9615" s="7">
        <v>1</v>
      </c>
      <c r="N9615" s="14"/>
    </row>
    <row r="9616" spans="1:14" ht="47.25">
      <c r="A9616" s="6">
        <v>9615</v>
      </c>
      <c r="B9616" s="8" t="s">
        <v>30633</v>
      </c>
      <c r="C9616" s="9" t="s">
        <v>4019</v>
      </c>
      <c r="D9616" s="10" t="s">
        <v>4020</v>
      </c>
      <c r="E9616" s="11" t="s">
        <v>30718</v>
      </c>
      <c r="F9616" s="6">
        <v>370194</v>
      </c>
      <c r="G9616" s="6" t="s">
        <v>340</v>
      </c>
      <c r="H9616" s="16">
        <v>56228188.740000002</v>
      </c>
      <c r="I9616" s="12">
        <v>43889</v>
      </c>
      <c r="J9616" s="12">
        <v>44254</v>
      </c>
      <c r="K9616" s="15">
        <v>302087</v>
      </c>
      <c r="L9616" s="13" t="s">
        <v>70</v>
      </c>
      <c r="M9616" s="7">
        <v>0.6</v>
      </c>
      <c r="N9616" s="14"/>
    </row>
    <row r="9617" spans="1:14" ht="47.25">
      <c r="A9617" s="6">
        <v>9616</v>
      </c>
      <c r="B9617" s="8" t="s">
        <v>30633</v>
      </c>
      <c r="C9617" s="9" t="s">
        <v>30719</v>
      </c>
      <c r="D9617" s="10" t="s">
        <v>4022</v>
      </c>
      <c r="E9617" s="11" t="s">
        <v>30720</v>
      </c>
      <c r="F9617" s="6">
        <v>370194</v>
      </c>
      <c r="G9617" s="6" t="s">
        <v>340</v>
      </c>
      <c r="H9617" s="16">
        <v>56228188.740000002</v>
      </c>
      <c r="I9617" s="12">
        <v>43889</v>
      </c>
      <c r="J9617" s="12">
        <v>44254</v>
      </c>
      <c r="K9617" s="15">
        <v>302087</v>
      </c>
      <c r="L9617" s="13" t="s">
        <v>70</v>
      </c>
      <c r="M9617" s="7">
        <v>0.4</v>
      </c>
      <c r="N9617" s="14"/>
    </row>
    <row r="9618" spans="1:14" ht="78.75">
      <c r="A9618" s="6">
        <v>9617</v>
      </c>
      <c r="B9618" s="8" t="s">
        <v>30633</v>
      </c>
      <c r="C9618" s="9" t="s">
        <v>30721</v>
      </c>
      <c r="D9618" s="10" t="s">
        <v>30722</v>
      </c>
      <c r="E9618" s="11" t="s">
        <v>30723</v>
      </c>
      <c r="F9618" s="6">
        <v>172822</v>
      </c>
      <c r="G9618" s="6" t="s">
        <v>4668</v>
      </c>
      <c r="H9618" s="16">
        <v>67548031.5</v>
      </c>
      <c r="I9618" s="12">
        <v>43242</v>
      </c>
      <c r="J9618" s="12">
        <v>43906</v>
      </c>
      <c r="K9618" s="15">
        <v>50907558</v>
      </c>
      <c r="L9618" s="13" t="s">
        <v>70</v>
      </c>
      <c r="M9618" s="7">
        <v>1</v>
      </c>
      <c r="N9618" s="14"/>
    </row>
    <row r="9619" spans="1:14" ht="78.75">
      <c r="A9619" s="6">
        <v>9618</v>
      </c>
      <c r="B9619" s="8" t="s">
        <v>30633</v>
      </c>
      <c r="C9619" s="9" t="s">
        <v>30724</v>
      </c>
      <c r="D9619" s="10" t="s">
        <v>4020</v>
      </c>
      <c r="E9619" s="11" t="s">
        <v>30725</v>
      </c>
      <c r="F9619" s="6">
        <v>172822</v>
      </c>
      <c r="G9619" s="6" t="s">
        <v>4668</v>
      </c>
      <c r="H9619" s="16">
        <v>67548031.5</v>
      </c>
      <c r="I9619" s="12">
        <v>43242</v>
      </c>
      <c r="J9619" s="12">
        <v>43906</v>
      </c>
      <c r="K9619" s="15">
        <v>50907558</v>
      </c>
      <c r="L9619" s="13" t="s">
        <v>70</v>
      </c>
      <c r="M9619" s="7">
        <v>0.49</v>
      </c>
      <c r="N9619" s="14"/>
    </row>
    <row r="9620" spans="1:14" ht="78.75">
      <c r="A9620" s="6">
        <v>9619</v>
      </c>
      <c r="B9620" s="8" t="s">
        <v>30633</v>
      </c>
      <c r="C9620" s="9" t="s">
        <v>30726</v>
      </c>
      <c r="D9620" s="10" t="s">
        <v>14093</v>
      </c>
      <c r="E9620" s="11" t="s">
        <v>30727</v>
      </c>
      <c r="F9620" s="6">
        <v>172822</v>
      </c>
      <c r="G9620" s="6" t="s">
        <v>4668</v>
      </c>
      <c r="H9620" s="16">
        <v>67548031.5</v>
      </c>
      <c r="I9620" s="12">
        <v>43242</v>
      </c>
      <c r="J9620" s="12">
        <v>43906</v>
      </c>
      <c r="K9620" s="15">
        <v>50907558</v>
      </c>
      <c r="L9620" s="13" t="s">
        <v>70</v>
      </c>
      <c r="M9620" s="7">
        <v>0.51</v>
      </c>
      <c r="N9620" s="14"/>
    </row>
    <row r="9621" spans="1:14" ht="78.75">
      <c r="A9621" s="6">
        <v>9620</v>
      </c>
      <c r="B9621" s="8" t="s">
        <v>30633</v>
      </c>
      <c r="C9621" s="9" t="s">
        <v>30728</v>
      </c>
      <c r="D9621" s="10" t="s">
        <v>30729</v>
      </c>
      <c r="E9621" s="11" t="s">
        <v>30730</v>
      </c>
      <c r="F9621" s="6">
        <v>45803</v>
      </c>
      <c r="G9621" s="6" t="s">
        <v>4668</v>
      </c>
      <c r="H9621" s="16">
        <v>108958096.58</v>
      </c>
      <c r="I9621" s="12">
        <v>42464</v>
      </c>
      <c r="J9621" s="12">
        <v>43861</v>
      </c>
      <c r="K9621" s="15">
        <v>9458772</v>
      </c>
      <c r="L9621" s="13" t="s">
        <v>70</v>
      </c>
      <c r="M9621" s="7">
        <v>1</v>
      </c>
      <c r="N9621" s="14"/>
    </row>
    <row r="9622" spans="1:14" ht="78.75">
      <c r="A9622" s="6">
        <v>9621</v>
      </c>
      <c r="B9622" s="8" t="s">
        <v>30633</v>
      </c>
      <c r="C9622" s="9" t="s">
        <v>30731</v>
      </c>
      <c r="D9622" s="10" t="s">
        <v>30732</v>
      </c>
      <c r="E9622" s="11" t="s">
        <v>30733</v>
      </c>
      <c r="F9622" s="6">
        <v>45803</v>
      </c>
      <c r="G9622" s="6" t="s">
        <v>4668</v>
      </c>
      <c r="H9622" s="16">
        <v>108958096.58</v>
      </c>
      <c r="I9622" s="12">
        <v>42464</v>
      </c>
      <c r="J9622" s="12">
        <v>43861</v>
      </c>
      <c r="K9622" s="15">
        <v>9458772</v>
      </c>
      <c r="L9622" s="13" t="s">
        <v>70</v>
      </c>
      <c r="M9622" s="7">
        <v>0.49</v>
      </c>
      <c r="N9622" s="14"/>
    </row>
    <row r="9623" spans="1:14" ht="78.75">
      <c r="A9623" s="6">
        <v>9622</v>
      </c>
      <c r="B9623" s="8" t="s">
        <v>30633</v>
      </c>
      <c r="C9623" s="9" t="s">
        <v>16174</v>
      </c>
      <c r="D9623" s="10" t="s">
        <v>2911</v>
      </c>
      <c r="E9623" s="11" t="s">
        <v>30734</v>
      </c>
      <c r="F9623" s="6">
        <v>45803</v>
      </c>
      <c r="G9623" s="6" t="s">
        <v>4668</v>
      </c>
      <c r="H9623" s="16">
        <v>108958096.58</v>
      </c>
      <c r="I9623" s="12">
        <v>42464</v>
      </c>
      <c r="J9623" s="12">
        <v>43861</v>
      </c>
      <c r="K9623" s="15">
        <v>9458772</v>
      </c>
      <c r="L9623" s="13" t="s">
        <v>70</v>
      </c>
      <c r="M9623" s="7">
        <v>0.51</v>
      </c>
      <c r="N9623" s="14"/>
    </row>
    <row r="9624" spans="1:14" ht="78.75">
      <c r="A9624" s="6">
        <v>9623</v>
      </c>
      <c r="B9624" s="8" t="s">
        <v>30633</v>
      </c>
      <c r="C9624" s="9" t="s">
        <v>30735</v>
      </c>
      <c r="D9624" s="10" t="s">
        <v>5128</v>
      </c>
      <c r="E9624" s="11" t="s">
        <v>30736</v>
      </c>
      <c r="F9624" s="6">
        <v>171612</v>
      </c>
      <c r="G9624" s="6" t="s">
        <v>30737</v>
      </c>
      <c r="H9624" s="16">
        <v>42628117.740000002</v>
      </c>
      <c r="I9624" s="12">
        <v>43228</v>
      </c>
      <c r="J9624" s="12">
        <v>44167</v>
      </c>
      <c r="K9624" s="15">
        <v>27000000</v>
      </c>
      <c r="L9624" s="13" t="s">
        <v>14</v>
      </c>
      <c r="M9624" s="7">
        <v>1</v>
      </c>
      <c r="N9624" s="14"/>
    </row>
    <row r="9625" spans="1:14" ht="409.5">
      <c r="A9625" s="6">
        <v>9624</v>
      </c>
      <c r="B9625" s="8" t="s">
        <v>30633</v>
      </c>
      <c r="C9625" s="9" t="s">
        <v>30738</v>
      </c>
      <c r="D9625" s="10" t="s">
        <v>30739</v>
      </c>
      <c r="E9625" s="11" t="s">
        <v>30740</v>
      </c>
      <c r="F9625" s="6">
        <v>418496</v>
      </c>
      <c r="G9625" s="6" t="s">
        <v>808</v>
      </c>
      <c r="H9625" s="16">
        <v>4997826.5</v>
      </c>
      <c r="I9625" s="12">
        <v>43976</v>
      </c>
      <c r="J9625" s="12">
        <v>44347</v>
      </c>
      <c r="K9625" s="15">
        <v>914265</v>
      </c>
      <c r="L9625" s="13" t="s">
        <v>14</v>
      </c>
      <c r="M9625" s="7">
        <v>1</v>
      </c>
      <c r="N9625" s="14"/>
    </row>
    <row r="9626" spans="1:14" ht="31.5">
      <c r="A9626" s="6">
        <v>9625</v>
      </c>
      <c r="B9626" s="8" t="s">
        <v>30633</v>
      </c>
      <c r="C9626" s="9" t="s">
        <v>30741</v>
      </c>
      <c r="D9626" s="10" t="s">
        <v>30742</v>
      </c>
      <c r="E9626" s="11" t="s">
        <v>30743</v>
      </c>
      <c r="F9626" s="6">
        <v>418497</v>
      </c>
      <c r="G9626" s="6" t="s">
        <v>808</v>
      </c>
      <c r="H9626" s="16">
        <v>1696923.25</v>
      </c>
      <c r="I9626" s="12">
        <v>43982</v>
      </c>
      <c r="J9626" s="12">
        <v>44298</v>
      </c>
      <c r="K9626" s="15">
        <v>1094694</v>
      </c>
      <c r="L9626" s="13" t="s">
        <v>14</v>
      </c>
      <c r="M9626" s="7">
        <v>1</v>
      </c>
      <c r="N9626" s="14"/>
    </row>
    <row r="9627" spans="1:14" ht="31.5">
      <c r="A9627" s="6">
        <v>9626</v>
      </c>
      <c r="B9627" s="8" t="s">
        <v>30633</v>
      </c>
      <c r="C9627" s="9" t="s">
        <v>30744</v>
      </c>
      <c r="D9627" s="10" t="s">
        <v>30745</v>
      </c>
      <c r="E9627" s="11" t="s">
        <v>30746</v>
      </c>
      <c r="F9627" s="6">
        <v>237920</v>
      </c>
      <c r="G9627" s="6" t="s">
        <v>77</v>
      </c>
      <c r="H9627" s="16">
        <v>11390500</v>
      </c>
      <c r="I9627" s="12">
        <v>43523</v>
      </c>
      <c r="J9627" s="12">
        <v>43823</v>
      </c>
      <c r="K9627" s="15">
        <v>10984406</v>
      </c>
      <c r="L9627" s="13" t="s">
        <v>14</v>
      </c>
      <c r="M9627" s="7">
        <v>1</v>
      </c>
      <c r="N9627" s="14"/>
    </row>
    <row r="9628" spans="1:14" ht="31.5">
      <c r="A9628" s="6">
        <v>9627</v>
      </c>
      <c r="B9628" s="8" t="s">
        <v>30633</v>
      </c>
      <c r="C9628" s="9" t="s">
        <v>30747</v>
      </c>
      <c r="D9628" s="10" t="s">
        <v>30748</v>
      </c>
      <c r="E9628" s="11" t="s">
        <v>30749</v>
      </c>
      <c r="F9628" s="6">
        <v>365548</v>
      </c>
      <c r="G9628" s="6" t="s">
        <v>77</v>
      </c>
      <c r="H9628" s="16">
        <v>6085700</v>
      </c>
      <c r="I9628" s="12">
        <v>43844</v>
      </c>
      <c r="J9628" s="12">
        <v>44087</v>
      </c>
      <c r="K9628" s="15">
        <v>4320221</v>
      </c>
      <c r="L9628" s="13" t="s">
        <v>14</v>
      </c>
      <c r="M9628" s="7">
        <v>1</v>
      </c>
      <c r="N9628" s="14"/>
    </row>
    <row r="9629" spans="1:14" ht="63">
      <c r="A9629" s="6">
        <v>9628</v>
      </c>
      <c r="B9629" s="8" t="s">
        <v>30633</v>
      </c>
      <c r="C9629" s="9" t="s">
        <v>30750</v>
      </c>
      <c r="D9629" s="10" t="s">
        <v>21490</v>
      </c>
      <c r="E9629" s="11" t="s">
        <v>30751</v>
      </c>
      <c r="F9629" s="6">
        <v>518789</v>
      </c>
      <c r="G9629" s="6" t="s">
        <v>4970</v>
      </c>
      <c r="H9629" s="16">
        <v>1326721.55</v>
      </c>
      <c r="I9629" s="12">
        <v>44234</v>
      </c>
      <c r="J9629" s="12">
        <v>44294</v>
      </c>
      <c r="K9629" s="15">
        <v>0</v>
      </c>
      <c r="L9629" s="13" t="s">
        <v>14</v>
      </c>
      <c r="M9629" s="7">
        <v>1</v>
      </c>
      <c r="N9629" s="14"/>
    </row>
    <row r="9630" spans="1:14" ht="63">
      <c r="A9630" s="6">
        <v>9629</v>
      </c>
      <c r="B9630" s="8" t="s">
        <v>30633</v>
      </c>
      <c r="C9630" s="9" t="s">
        <v>30752</v>
      </c>
      <c r="D9630" s="10" t="s">
        <v>30753</v>
      </c>
      <c r="E9630" s="11" t="s">
        <v>30754</v>
      </c>
      <c r="F9630" s="6">
        <v>516480</v>
      </c>
      <c r="G9630" s="6" t="s">
        <v>359</v>
      </c>
      <c r="H9630" s="16">
        <v>300916.3</v>
      </c>
      <c r="I9630" s="12">
        <v>44222</v>
      </c>
      <c r="J9630" s="12">
        <v>44341</v>
      </c>
      <c r="K9630" s="15">
        <v>0</v>
      </c>
      <c r="L9630" s="13" t="s">
        <v>14</v>
      </c>
      <c r="M9630" s="7">
        <v>1</v>
      </c>
      <c r="N9630" s="14"/>
    </row>
    <row r="9631" spans="1:14" ht="126">
      <c r="A9631" s="6">
        <v>9630</v>
      </c>
      <c r="B9631" s="8" t="s">
        <v>30633</v>
      </c>
      <c r="C9631" s="9" t="s">
        <v>30755</v>
      </c>
      <c r="D9631" s="10" t="s">
        <v>26785</v>
      </c>
      <c r="E9631" s="11" t="s">
        <v>30756</v>
      </c>
      <c r="F9631" s="6">
        <v>488995</v>
      </c>
      <c r="G9631" s="6" t="s">
        <v>27879</v>
      </c>
      <c r="H9631" s="16">
        <v>6802361.6660000002</v>
      </c>
      <c r="I9631" s="12">
        <v>44229</v>
      </c>
      <c r="J9631" s="12">
        <v>44593</v>
      </c>
      <c r="K9631" s="15">
        <v>0</v>
      </c>
      <c r="L9631" s="13" t="s">
        <v>14</v>
      </c>
      <c r="M9631" s="7">
        <v>1</v>
      </c>
      <c r="N9631" s="14"/>
    </row>
    <row r="9632" spans="1:14" ht="31.5">
      <c r="A9632" s="6">
        <v>9631</v>
      </c>
      <c r="B9632" s="8" t="s">
        <v>30633</v>
      </c>
      <c r="C9632" s="9" t="s">
        <v>30652</v>
      </c>
      <c r="D9632" s="10" t="s">
        <v>30653</v>
      </c>
      <c r="E9632" s="11" t="s">
        <v>30654</v>
      </c>
      <c r="F9632" s="6">
        <v>489948</v>
      </c>
      <c r="G9632" s="6" t="s">
        <v>4970</v>
      </c>
      <c r="H9632" s="16">
        <v>6199909.9500000002</v>
      </c>
      <c r="I9632" s="12">
        <v>44170</v>
      </c>
      <c r="J9632" s="12">
        <v>44245</v>
      </c>
      <c r="K9632" s="15">
        <v>0</v>
      </c>
      <c r="L9632" s="13" t="s">
        <v>14</v>
      </c>
      <c r="M9632" s="7">
        <v>1</v>
      </c>
      <c r="N9632" s="14"/>
    </row>
    <row r="9633" spans="1:14" ht="141.75">
      <c r="A9633" s="6">
        <v>9632</v>
      </c>
      <c r="B9633" s="8" t="s">
        <v>30633</v>
      </c>
      <c r="C9633" s="9" t="s">
        <v>30757</v>
      </c>
      <c r="D9633" s="10" t="s">
        <v>5956</v>
      </c>
      <c r="E9633" s="11" t="s">
        <v>30758</v>
      </c>
      <c r="F9633" s="6">
        <v>480835</v>
      </c>
      <c r="G9633" s="6" t="s">
        <v>27879</v>
      </c>
      <c r="H9633" s="16">
        <v>19428780.539999999</v>
      </c>
      <c r="I9633" s="12">
        <v>44154</v>
      </c>
      <c r="J9633" s="12">
        <v>44535</v>
      </c>
      <c r="K9633" s="15">
        <v>0</v>
      </c>
      <c r="L9633" s="13" t="s">
        <v>14</v>
      </c>
      <c r="M9633" s="7">
        <v>1</v>
      </c>
      <c r="N9633" s="14"/>
    </row>
    <row r="9634" spans="1:14" ht="31.5">
      <c r="A9634" s="6">
        <v>9633</v>
      </c>
      <c r="B9634" s="8" t="s">
        <v>30633</v>
      </c>
      <c r="C9634" s="9" t="s">
        <v>30759</v>
      </c>
      <c r="D9634" s="10" t="s">
        <v>9101</v>
      </c>
      <c r="E9634" s="11" t="s">
        <v>30760</v>
      </c>
      <c r="F9634" s="6">
        <v>538294</v>
      </c>
      <c r="G9634" s="6" t="s">
        <v>4970</v>
      </c>
      <c r="H9634" s="16">
        <v>6549262.9500000002</v>
      </c>
      <c r="I9634" s="12">
        <v>44306</v>
      </c>
      <c r="J9634" s="12" t="s">
        <v>30761</v>
      </c>
      <c r="K9634" s="15">
        <v>1757900</v>
      </c>
      <c r="L9634" s="13" t="s">
        <v>14</v>
      </c>
      <c r="M9634" s="7">
        <v>1</v>
      </c>
      <c r="N9634" s="14"/>
    </row>
    <row r="9635" spans="1:14" ht="31.5">
      <c r="A9635" s="6">
        <v>9634</v>
      </c>
      <c r="B9635" s="8" t="s">
        <v>30633</v>
      </c>
      <c r="C9635" s="9" t="s">
        <v>30762</v>
      </c>
      <c r="D9635" s="10" t="s">
        <v>30763</v>
      </c>
      <c r="E9635" s="11" t="s">
        <v>30764</v>
      </c>
      <c r="F9635" s="6">
        <v>538295</v>
      </c>
      <c r="G9635" s="6" t="s">
        <v>4970</v>
      </c>
      <c r="H9635" s="16">
        <v>6460513</v>
      </c>
      <c r="I9635" s="12">
        <v>44382</v>
      </c>
      <c r="J9635" s="12">
        <v>44354</v>
      </c>
      <c r="K9635" s="15">
        <v>2539156</v>
      </c>
      <c r="L9635" s="13" t="s">
        <v>14</v>
      </c>
      <c r="M9635" s="7">
        <v>1</v>
      </c>
      <c r="N9635" s="14"/>
    </row>
    <row r="9636" spans="1:14" ht="47.25">
      <c r="A9636" s="6">
        <v>9635</v>
      </c>
      <c r="B9636" s="8" t="s">
        <v>30633</v>
      </c>
      <c r="C9636" s="9" t="s">
        <v>30765</v>
      </c>
      <c r="D9636" s="10" t="s">
        <v>30766</v>
      </c>
      <c r="E9636" s="11" t="s">
        <v>30767</v>
      </c>
      <c r="F9636" s="6">
        <v>543986</v>
      </c>
      <c r="G9636" s="6" t="s">
        <v>848</v>
      </c>
      <c r="H9636" s="16">
        <v>5246958.3</v>
      </c>
      <c r="I9636" s="12" t="s">
        <v>9619</v>
      </c>
      <c r="J9636" s="12">
        <v>44447</v>
      </c>
      <c r="K9636" s="15">
        <v>1786634</v>
      </c>
      <c r="L9636" s="13" t="s">
        <v>14</v>
      </c>
      <c r="M9636" s="7">
        <v>1</v>
      </c>
      <c r="N9636" s="14"/>
    </row>
    <row r="9637" spans="1:14" ht="47.25">
      <c r="A9637" s="6">
        <v>9636</v>
      </c>
      <c r="B9637" s="8" t="s">
        <v>30633</v>
      </c>
      <c r="C9637" s="9" t="s">
        <v>30768</v>
      </c>
      <c r="D9637" s="10" t="s">
        <v>30769</v>
      </c>
      <c r="E9637" s="11" t="s">
        <v>30770</v>
      </c>
      <c r="F9637" s="6">
        <v>528817</v>
      </c>
      <c r="G9637" s="6" t="s">
        <v>340</v>
      </c>
      <c r="H9637" s="16">
        <v>12456453</v>
      </c>
      <c r="I9637" s="12">
        <v>44271</v>
      </c>
      <c r="J9637" s="12">
        <v>44390</v>
      </c>
      <c r="K9637" s="15">
        <v>919895</v>
      </c>
      <c r="L9637" s="13" t="s">
        <v>14</v>
      </c>
      <c r="M9637" s="7">
        <v>1</v>
      </c>
      <c r="N9637" s="14"/>
    </row>
    <row r="9638" spans="1:14" ht="47.25">
      <c r="A9638" s="6">
        <v>9637</v>
      </c>
      <c r="B9638" s="8" t="s">
        <v>30633</v>
      </c>
      <c r="C9638" s="9" t="s">
        <v>30771</v>
      </c>
      <c r="D9638" s="10" t="s">
        <v>30772</v>
      </c>
      <c r="E9638" s="11" t="s">
        <v>30773</v>
      </c>
      <c r="F9638" s="6">
        <v>528818</v>
      </c>
      <c r="G9638" s="6" t="s">
        <v>340</v>
      </c>
      <c r="H9638" s="16">
        <v>11063055.9</v>
      </c>
      <c r="I9638" s="12">
        <v>44276</v>
      </c>
      <c r="J9638" s="12">
        <v>44397</v>
      </c>
      <c r="K9638" s="15">
        <v>2000000</v>
      </c>
      <c r="L9638" s="13" t="s">
        <v>14</v>
      </c>
      <c r="M9638" s="7">
        <v>1</v>
      </c>
      <c r="N9638" s="14"/>
    </row>
    <row r="9639" spans="1:14" ht="47.25">
      <c r="A9639" s="6">
        <v>9638</v>
      </c>
      <c r="B9639" s="8" t="s">
        <v>30633</v>
      </c>
      <c r="C9639" s="9" t="s">
        <v>30774</v>
      </c>
      <c r="D9639" s="10" t="s">
        <v>30775</v>
      </c>
      <c r="E9639" s="11" t="s">
        <v>30776</v>
      </c>
      <c r="F9639" s="6">
        <v>528819</v>
      </c>
      <c r="G9639" s="6" t="s">
        <v>340</v>
      </c>
      <c r="H9639" s="16">
        <v>16476556.039999999</v>
      </c>
      <c r="I9639" s="12">
        <v>44305</v>
      </c>
      <c r="J9639" s="12" t="s">
        <v>30777</v>
      </c>
      <c r="K9639" s="15">
        <v>2611000</v>
      </c>
      <c r="L9639" s="13" t="s">
        <v>14</v>
      </c>
      <c r="M9639" s="7">
        <v>1</v>
      </c>
      <c r="N9639" s="14"/>
    </row>
    <row r="9640" spans="1:14" ht="47.25">
      <c r="A9640" s="6">
        <v>9639</v>
      </c>
      <c r="B9640" s="8" t="s">
        <v>30633</v>
      </c>
      <c r="C9640" s="9" t="s">
        <v>30778</v>
      </c>
      <c r="D9640" s="10" t="s">
        <v>30779</v>
      </c>
      <c r="E9640" s="11" t="s">
        <v>30780</v>
      </c>
      <c r="F9640" s="6">
        <v>528824</v>
      </c>
      <c r="G9640" s="6" t="s">
        <v>3248</v>
      </c>
      <c r="H9640" s="16">
        <v>10807719</v>
      </c>
      <c r="I9640" s="12">
        <v>44293</v>
      </c>
      <c r="J9640" s="12">
        <v>44657</v>
      </c>
      <c r="K9640" s="15">
        <v>7513013</v>
      </c>
      <c r="L9640" s="13" t="s">
        <v>14</v>
      </c>
      <c r="M9640" s="7">
        <v>1</v>
      </c>
      <c r="N9640" s="14"/>
    </row>
    <row r="9641" spans="1:14" ht="63">
      <c r="A9641" s="6">
        <v>9640</v>
      </c>
      <c r="B9641" s="8" t="s">
        <v>30633</v>
      </c>
      <c r="C9641" s="9" t="s">
        <v>30781</v>
      </c>
      <c r="D9641" s="10" t="s">
        <v>30672</v>
      </c>
      <c r="E9641" s="11" t="s">
        <v>30782</v>
      </c>
      <c r="F9641" s="6">
        <v>546138</v>
      </c>
      <c r="G9641" s="6" t="s">
        <v>875</v>
      </c>
      <c r="H9641" s="16">
        <v>7462472</v>
      </c>
      <c r="I9641" s="12">
        <v>44325</v>
      </c>
      <c r="J9641" s="12">
        <v>44689</v>
      </c>
      <c r="K9641" s="15">
        <v>4521920</v>
      </c>
      <c r="L9641" s="13" t="s">
        <v>14</v>
      </c>
      <c r="M9641" s="7">
        <v>1</v>
      </c>
      <c r="N9641" s="14"/>
    </row>
    <row r="9642" spans="1:14" ht="63">
      <c r="A9642" s="6">
        <v>9641</v>
      </c>
      <c r="B9642" s="8" t="s">
        <v>30633</v>
      </c>
      <c r="C9642" s="9" t="s">
        <v>30781</v>
      </c>
      <c r="D9642" s="10" t="s">
        <v>30672</v>
      </c>
      <c r="E9642" s="11" t="s">
        <v>30783</v>
      </c>
      <c r="F9642" s="6">
        <v>546142</v>
      </c>
      <c r="G9642" s="6" t="s">
        <v>875</v>
      </c>
      <c r="H9642" s="16">
        <v>5947506</v>
      </c>
      <c r="I9642" s="12">
        <v>44325</v>
      </c>
      <c r="J9642" s="12">
        <v>44689</v>
      </c>
      <c r="K9642" s="15">
        <v>4001644</v>
      </c>
      <c r="L9642" s="13" t="s">
        <v>14</v>
      </c>
      <c r="M9642" s="7">
        <v>1</v>
      </c>
      <c r="N9642" s="14"/>
    </row>
    <row r="9643" spans="1:14" ht="47.25">
      <c r="A9643" s="6">
        <v>9642</v>
      </c>
      <c r="B9643" s="8" t="s">
        <v>30633</v>
      </c>
      <c r="C9643" s="9" t="s">
        <v>30784</v>
      </c>
      <c r="D9643" s="10" t="s">
        <v>30785</v>
      </c>
      <c r="E9643" s="11" t="s">
        <v>30786</v>
      </c>
      <c r="F9643" s="6">
        <v>546139</v>
      </c>
      <c r="G9643" s="6" t="s">
        <v>875</v>
      </c>
      <c r="H9643" s="16">
        <v>10362122</v>
      </c>
      <c r="I9643" s="12">
        <v>44303</v>
      </c>
      <c r="J9643" s="12">
        <v>44667</v>
      </c>
      <c r="K9643" s="15">
        <v>6904436</v>
      </c>
      <c r="L9643" s="13" t="s">
        <v>14</v>
      </c>
      <c r="M9643" s="7">
        <v>1</v>
      </c>
      <c r="N9643" s="14"/>
    </row>
    <row r="9644" spans="1:14" ht="63">
      <c r="A9644" s="6">
        <v>9643</v>
      </c>
      <c r="B9644" s="8" t="s">
        <v>30633</v>
      </c>
      <c r="C9644" s="9" t="s">
        <v>30787</v>
      </c>
      <c r="D9644" s="10" t="s">
        <v>30665</v>
      </c>
      <c r="E9644" s="11" t="s">
        <v>30788</v>
      </c>
      <c r="F9644" s="6">
        <v>562436</v>
      </c>
      <c r="G9644" s="6" t="s">
        <v>875</v>
      </c>
      <c r="H9644" s="16">
        <v>10990821.699999999</v>
      </c>
      <c r="I9644" s="12">
        <v>44417</v>
      </c>
      <c r="J9644" s="12">
        <v>44721</v>
      </c>
      <c r="K9644" s="15">
        <v>0</v>
      </c>
      <c r="L9644" s="13" t="s">
        <v>14</v>
      </c>
      <c r="M9644" s="7">
        <v>1</v>
      </c>
      <c r="N9644" s="14"/>
    </row>
    <row r="9645" spans="1:14" ht="47.25">
      <c r="A9645" s="6">
        <v>9644</v>
      </c>
      <c r="B9645" s="8" t="s">
        <v>30633</v>
      </c>
      <c r="C9645" s="9" t="s">
        <v>30787</v>
      </c>
      <c r="D9645" s="10" t="s">
        <v>30665</v>
      </c>
      <c r="E9645" s="11" t="s">
        <v>30789</v>
      </c>
      <c r="F9645" s="6">
        <v>546140</v>
      </c>
      <c r="G9645" s="6" t="s">
        <v>875</v>
      </c>
      <c r="H9645" s="16">
        <v>3943177</v>
      </c>
      <c r="I9645" s="12"/>
      <c r="J9645" s="12"/>
      <c r="K9645" s="15">
        <v>0</v>
      </c>
      <c r="L9645" s="13" t="s">
        <v>14</v>
      </c>
      <c r="M9645" s="7">
        <v>1</v>
      </c>
      <c r="N9645" s="14"/>
    </row>
    <row r="9646" spans="1:14" ht="63">
      <c r="A9646" s="6">
        <v>9645</v>
      </c>
      <c r="B9646" s="8" t="s">
        <v>30633</v>
      </c>
      <c r="C9646" s="9" t="s">
        <v>30790</v>
      </c>
      <c r="D9646" s="10" t="s">
        <v>30791</v>
      </c>
      <c r="E9646" s="11" t="s">
        <v>30792</v>
      </c>
      <c r="F9646" s="6">
        <v>546141</v>
      </c>
      <c r="G9646" s="6" t="s">
        <v>875</v>
      </c>
      <c r="H9646" s="16">
        <v>8496534</v>
      </c>
      <c r="I9646" s="12">
        <v>44329</v>
      </c>
      <c r="J9646" s="12">
        <v>44576</v>
      </c>
      <c r="K9646" s="15">
        <v>5083159</v>
      </c>
      <c r="L9646" s="13" t="s">
        <v>14</v>
      </c>
      <c r="M9646" s="7">
        <v>1</v>
      </c>
      <c r="N9646" s="14"/>
    </row>
    <row r="9647" spans="1:14" ht="47.25">
      <c r="A9647" s="6">
        <v>9646</v>
      </c>
      <c r="B9647" s="8" t="s">
        <v>30633</v>
      </c>
      <c r="C9647" s="9" t="s">
        <v>30793</v>
      </c>
      <c r="D9647" s="10" t="s">
        <v>30794</v>
      </c>
      <c r="E9647" s="11" t="s">
        <v>30795</v>
      </c>
      <c r="F9647" s="6">
        <v>546143</v>
      </c>
      <c r="G9647" s="6" t="s">
        <v>875</v>
      </c>
      <c r="H9647" s="16">
        <v>7828102</v>
      </c>
      <c r="I9647" s="12">
        <v>44343</v>
      </c>
      <c r="J9647" s="12">
        <v>44707</v>
      </c>
      <c r="K9647" s="15">
        <v>0</v>
      </c>
      <c r="L9647" s="13" t="s">
        <v>14</v>
      </c>
      <c r="M9647" s="7">
        <v>1</v>
      </c>
      <c r="N9647" s="14"/>
    </row>
    <row r="9648" spans="1:14" ht="47.25">
      <c r="A9648" s="6">
        <v>9647</v>
      </c>
      <c r="B9648" s="8" t="s">
        <v>30633</v>
      </c>
      <c r="C9648" s="9" t="s">
        <v>30796</v>
      </c>
      <c r="D9648" s="10" t="s">
        <v>30797</v>
      </c>
      <c r="E9648" s="11" t="s">
        <v>30798</v>
      </c>
      <c r="F9648" s="6">
        <v>546144</v>
      </c>
      <c r="G9648" s="6" t="s">
        <v>875</v>
      </c>
      <c r="H9648" s="16">
        <v>15062245</v>
      </c>
      <c r="I9648" s="12">
        <v>44343</v>
      </c>
      <c r="J9648" s="12">
        <v>44891</v>
      </c>
      <c r="K9648" s="15">
        <v>0</v>
      </c>
      <c r="L9648" s="13" t="s">
        <v>14</v>
      </c>
      <c r="M9648" s="7">
        <v>1</v>
      </c>
      <c r="N9648" s="14"/>
    </row>
    <row r="9649" spans="1:14" ht="63">
      <c r="A9649" s="6">
        <v>9648</v>
      </c>
      <c r="B9649" s="8" t="s">
        <v>30633</v>
      </c>
      <c r="C9649" s="9" t="s">
        <v>30799</v>
      </c>
      <c r="D9649" s="10" t="s">
        <v>30800</v>
      </c>
      <c r="E9649" s="11" t="s">
        <v>30801</v>
      </c>
      <c r="F9649" s="6">
        <v>546145</v>
      </c>
      <c r="G9649" s="6" t="s">
        <v>875</v>
      </c>
      <c r="H9649" s="16">
        <v>3671188</v>
      </c>
      <c r="I9649" s="12">
        <v>44346</v>
      </c>
      <c r="J9649" s="12">
        <v>44590</v>
      </c>
      <c r="K9649" s="15">
        <v>0</v>
      </c>
      <c r="L9649" s="13" t="s">
        <v>14</v>
      </c>
      <c r="M9649" s="7">
        <v>1</v>
      </c>
      <c r="N9649" s="14"/>
    </row>
    <row r="9650" spans="1:14" ht="126">
      <c r="A9650" s="6">
        <v>9649</v>
      </c>
      <c r="B9650" s="8" t="s">
        <v>30633</v>
      </c>
      <c r="C9650" s="9" t="s">
        <v>30802</v>
      </c>
      <c r="D9650" s="10" t="s">
        <v>30803</v>
      </c>
      <c r="E9650" s="11" t="s">
        <v>30804</v>
      </c>
      <c r="F9650" s="6">
        <v>562438</v>
      </c>
      <c r="G9650" s="6" t="s">
        <v>875</v>
      </c>
      <c r="H9650" s="16">
        <v>9159747.0500000007</v>
      </c>
      <c r="I9650" s="12">
        <v>44204</v>
      </c>
      <c r="J9650" s="12" t="s">
        <v>10398</v>
      </c>
      <c r="K9650" s="15"/>
      <c r="L9650" s="13" t="s">
        <v>14</v>
      </c>
      <c r="M9650" s="7">
        <v>1</v>
      </c>
      <c r="N9650" s="14"/>
    </row>
    <row r="9651" spans="1:14" ht="94.5">
      <c r="A9651" s="6">
        <v>9650</v>
      </c>
      <c r="B9651" s="8" t="s">
        <v>30633</v>
      </c>
      <c r="C9651" s="9" t="s">
        <v>30805</v>
      </c>
      <c r="D9651" s="10" t="s">
        <v>30806</v>
      </c>
      <c r="E9651" s="11" t="s">
        <v>30807</v>
      </c>
      <c r="F9651" s="6">
        <v>439024</v>
      </c>
      <c r="G9651" s="6" t="s">
        <v>1034</v>
      </c>
      <c r="H9651" s="16">
        <v>92340504.620000005</v>
      </c>
      <c r="I9651" s="12">
        <v>44130</v>
      </c>
      <c r="J9651" s="12">
        <v>44494</v>
      </c>
      <c r="K9651" s="15">
        <v>0</v>
      </c>
      <c r="L9651" s="13" t="s">
        <v>70</v>
      </c>
      <c r="M9651" s="7">
        <v>1</v>
      </c>
      <c r="N9651" s="14"/>
    </row>
    <row r="9652" spans="1:14" ht="94.5">
      <c r="A9652" s="6">
        <v>9651</v>
      </c>
      <c r="B9652" s="8" t="s">
        <v>30633</v>
      </c>
      <c r="C9652" s="9" t="s">
        <v>30808</v>
      </c>
      <c r="D9652" s="10" t="s">
        <v>6292</v>
      </c>
      <c r="E9652" s="11" t="s">
        <v>30807</v>
      </c>
      <c r="F9652" s="6">
        <v>439024</v>
      </c>
      <c r="G9652" s="6" t="s">
        <v>1034</v>
      </c>
      <c r="H9652" s="16">
        <v>92340504.620000005</v>
      </c>
      <c r="I9652" s="12">
        <v>44130</v>
      </c>
      <c r="J9652" s="12">
        <v>44494</v>
      </c>
      <c r="K9652" s="15">
        <v>0</v>
      </c>
      <c r="L9652" s="13" t="s">
        <v>70</v>
      </c>
      <c r="M9652" s="7">
        <v>0.49</v>
      </c>
      <c r="N9652" s="14"/>
    </row>
    <row r="9653" spans="1:14" ht="94.5">
      <c r="A9653" s="6">
        <v>9652</v>
      </c>
      <c r="B9653" s="8" t="s">
        <v>30633</v>
      </c>
      <c r="C9653" s="9" t="s">
        <v>30809</v>
      </c>
      <c r="D9653" s="10" t="s">
        <v>2379</v>
      </c>
      <c r="E9653" s="11" t="s">
        <v>30807</v>
      </c>
      <c r="F9653" s="6">
        <v>439024</v>
      </c>
      <c r="G9653" s="6" t="s">
        <v>1034</v>
      </c>
      <c r="H9653" s="16">
        <v>92340504.620000005</v>
      </c>
      <c r="I9653" s="12">
        <v>44130</v>
      </c>
      <c r="J9653" s="12">
        <v>44494</v>
      </c>
      <c r="K9653" s="15">
        <v>0</v>
      </c>
      <c r="L9653" s="13" t="s">
        <v>70</v>
      </c>
      <c r="M9653" s="7">
        <v>0.51</v>
      </c>
      <c r="N9653" s="14"/>
    </row>
    <row r="9654" spans="1:14" ht="47.25">
      <c r="A9654" s="6">
        <v>9653</v>
      </c>
      <c r="B9654" s="8" t="s">
        <v>30633</v>
      </c>
      <c r="C9654" s="9" t="s">
        <v>30810</v>
      </c>
      <c r="D9654" s="10" t="s">
        <v>30811</v>
      </c>
      <c r="E9654" s="11" t="s">
        <v>30812</v>
      </c>
      <c r="F9654" s="6">
        <v>549248</v>
      </c>
      <c r="G9654" s="6" t="s">
        <v>848</v>
      </c>
      <c r="H9654" s="16">
        <v>2820624.1</v>
      </c>
      <c r="I9654" s="12">
        <v>44343</v>
      </c>
      <c r="J9654" s="12">
        <v>44404</v>
      </c>
      <c r="K9654" s="15">
        <v>0</v>
      </c>
      <c r="L9654" s="13" t="s">
        <v>14</v>
      </c>
      <c r="M9654" s="7">
        <v>1</v>
      </c>
      <c r="N9654" s="14"/>
    </row>
    <row r="9655" spans="1:14" ht="47.25">
      <c r="A9655" s="6">
        <v>9654</v>
      </c>
      <c r="B9655" s="8" t="s">
        <v>30633</v>
      </c>
      <c r="C9655" s="9" t="s">
        <v>30813</v>
      </c>
      <c r="D9655" s="10" t="s">
        <v>30814</v>
      </c>
      <c r="E9655" s="11" t="s">
        <v>30815</v>
      </c>
      <c r="F9655" s="6">
        <v>549249</v>
      </c>
      <c r="G9655" s="6" t="s">
        <v>848</v>
      </c>
      <c r="H9655" s="16">
        <v>3853090.75</v>
      </c>
      <c r="I9655" s="12">
        <v>44348</v>
      </c>
      <c r="J9655" s="12">
        <v>44407</v>
      </c>
      <c r="K9655" s="15">
        <v>0</v>
      </c>
      <c r="L9655" s="13" t="s">
        <v>14</v>
      </c>
      <c r="M9655" s="7">
        <v>1</v>
      </c>
      <c r="N9655" s="14"/>
    </row>
    <row r="9656" spans="1:14" ht="47.25">
      <c r="A9656" s="6">
        <v>9655</v>
      </c>
      <c r="B9656" s="8" t="s">
        <v>30633</v>
      </c>
      <c r="C9656" s="9" t="s">
        <v>30799</v>
      </c>
      <c r="D9656" s="10" t="s">
        <v>30800</v>
      </c>
      <c r="E9656" s="11" t="s">
        <v>30816</v>
      </c>
      <c r="F9656" s="6">
        <v>528823</v>
      </c>
      <c r="G9656" s="6" t="s">
        <v>3248</v>
      </c>
      <c r="H9656" s="16">
        <v>7188000</v>
      </c>
      <c r="I9656" s="12">
        <v>44287</v>
      </c>
      <c r="J9656" s="12">
        <v>44650</v>
      </c>
      <c r="K9656" s="15">
        <v>2073558</v>
      </c>
      <c r="L9656" s="13" t="s">
        <v>14</v>
      </c>
      <c r="M9656" s="7">
        <v>1</v>
      </c>
      <c r="N9656" s="14"/>
    </row>
    <row r="9657" spans="1:14" ht="47.25">
      <c r="A9657" s="6">
        <v>9656</v>
      </c>
      <c r="B9657" s="8" t="s">
        <v>30633</v>
      </c>
      <c r="C9657" s="9" t="s">
        <v>30817</v>
      </c>
      <c r="D9657" s="10" t="s">
        <v>30818</v>
      </c>
      <c r="E9657" s="11" t="s">
        <v>30819</v>
      </c>
      <c r="F9657" s="6">
        <v>570882</v>
      </c>
      <c r="G9657" s="6" t="s">
        <v>359</v>
      </c>
      <c r="H9657" s="16">
        <v>1050040.7</v>
      </c>
      <c r="I9657" s="12"/>
      <c r="J9657" s="12"/>
      <c r="K9657" s="15">
        <v>0</v>
      </c>
      <c r="L9657" s="13" t="s">
        <v>14</v>
      </c>
      <c r="M9657" s="7">
        <v>1</v>
      </c>
      <c r="N9657" s="14"/>
    </row>
    <row r="9658" spans="1:14" ht="63">
      <c r="A9658" s="6">
        <v>9657</v>
      </c>
      <c r="B9658" s="8" t="s">
        <v>30633</v>
      </c>
      <c r="C9658" s="9" t="s">
        <v>30820</v>
      </c>
      <c r="D9658" s="10" t="s">
        <v>30821</v>
      </c>
      <c r="E9658" s="11" t="s">
        <v>30822</v>
      </c>
      <c r="F9658" s="6">
        <v>570881</v>
      </c>
      <c r="G9658" s="6" t="s">
        <v>359</v>
      </c>
      <c r="H9658" s="16">
        <v>403750</v>
      </c>
      <c r="I9658" s="12"/>
      <c r="J9658" s="12"/>
      <c r="K9658" s="15">
        <v>0</v>
      </c>
      <c r="L9658" s="13" t="s">
        <v>14</v>
      </c>
      <c r="M9658" s="7">
        <v>1</v>
      </c>
      <c r="N9658" s="14"/>
    </row>
    <row r="9659" spans="1:14" ht="63">
      <c r="A9659" s="6">
        <v>9658</v>
      </c>
      <c r="B9659" s="8" t="s">
        <v>30633</v>
      </c>
      <c r="C9659" s="9" t="s">
        <v>30823</v>
      </c>
      <c r="D9659" s="10" t="s">
        <v>30824</v>
      </c>
      <c r="E9659" s="11" t="s">
        <v>30825</v>
      </c>
      <c r="F9659" s="6">
        <v>571043</v>
      </c>
      <c r="G9659" s="6" t="s">
        <v>30826</v>
      </c>
      <c r="H9659" s="16">
        <v>261507.45</v>
      </c>
      <c r="I9659" s="12" t="s">
        <v>5422</v>
      </c>
      <c r="J9659" s="12">
        <v>44236</v>
      </c>
      <c r="K9659" s="15">
        <v>0</v>
      </c>
      <c r="L9659" s="13" t="s">
        <v>14</v>
      </c>
      <c r="M9659" s="7">
        <v>1</v>
      </c>
      <c r="N9659" s="14"/>
    </row>
    <row r="9660" spans="1:14" ht="47.25">
      <c r="A9660" s="6">
        <v>9659</v>
      </c>
      <c r="B9660" s="8" t="s">
        <v>30633</v>
      </c>
      <c r="C9660" s="9" t="s">
        <v>30784</v>
      </c>
      <c r="D9660" s="10" t="s">
        <v>30785</v>
      </c>
      <c r="E9660" s="11" t="s">
        <v>30827</v>
      </c>
      <c r="F9660" s="6">
        <v>562440</v>
      </c>
      <c r="G9660" s="6" t="s">
        <v>3248</v>
      </c>
      <c r="H9660" s="16">
        <v>5032804.55</v>
      </c>
      <c r="I9660" s="12">
        <v>44324</v>
      </c>
      <c r="J9660" s="12">
        <v>44873</v>
      </c>
      <c r="K9660" s="15">
        <v>0</v>
      </c>
      <c r="L9660" s="13" t="s">
        <v>14</v>
      </c>
      <c r="M9660" s="7">
        <v>1</v>
      </c>
      <c r="N9660" s="14"/>
    </row>
    <row r="9661" spans="1:14" ht="47.25">
      <c r="A9661" s="6">
        <v>9660</v>
      </c>
      <c r="B9661" s="8" t="s">
        <v>30633</v>
      </c>
      <c r="C9661" s="9" t="s">
        <v>30634</v>
      </c>
      <c r="D9661" s="10" t="s">
        <v>30635</v>
      </c>
      <c r="E9661" s="11" t="s">
        <v>30828</v>
      </c>
      <c r="F9661" s="6">
        <v>528822</v>
      </c>
      <c r="G9661" s="6" t="s">
        <v>27879</v>
      </c>
      <c r="H9661" s="16">
        <v>6869689.1100000003</v>
      </c>
      <c r="I9661" s="12">
        <v>44416</v>
      </c>
      <c r="J9661" s="12" t="s">
        <v>30829</v>
      </c>
      <c r="K9661" s="15">
        <v>0</v>
      </c>
      <c r="L9661" s="13" t="s">
        <v>14</v>
      </c>
      <c r="M9661" s="7">
        <v>1</v>
      </c>
      <c r="N9661" s="14"/>
    </row>
    <row r="9662" spans="1:14" ht="63">
      <c r="A9662" s="6">
        <v>9661</v>
      </c>
      <c r="B9662" s="8" t="s">
        <v>30633</v>
      </c>
      <c r="C9662" s="9" t="s">
        <v>30817</v>
      </c>
      <c r="D9662" s="10" t="s">
        <v>30818</v>
      </c>
      <c r="E9662" s="11" t="s">
        <v>30830</v>
      </c>
      <c r="F9662" s="6">
        <v>570882</v>
      </c>
      <c r="G9662" s="6" t="s">
        <v>359</v>
      </c>
      <c r="H9662" s="16">
        <v>1050040.7</v>
      </c>
      <c r="I9662" s="12" t="s">
        <v>13869</v>
      </c>
      <c r="J9662" s="12" t="s">
        <v>30831</v>
      </c>
      <c r="K9662" s="15">
        <v>0</v>
      </c>
      <c r="L9662" s="13" t="s">
        <v>14</v>
      </c>
      <c r="M9662" s="7">
        <v>1</v>
      </c>
      <c r="N9662" s="14"/>
    </row>
    <row r="9663" spans="1:14" ht="63">
      <c r="A9663" s="6">
        <v>9662</v>
      </c>
      <c r="B9663" s="8" t="s">
        <v>30633</v>
      </c>
      <c r="C9663" s="9" t="s">
        <v>30832</v>
      </c>
      <c r="D9663" s="10" t="s">
        <v>30833</v>
      </c>
      <c r="E9663" s="11" t="s">
        <v>30834</v>
      </c>
      <c r="F9663" s="6">
        <v>558535</v>
      </c>
      <c r="G9663" s="6" t="s">
        <v>1779</v>
      </c>
      <c r="H9663" s="16">
        <v>4219294.8499999996</v>
      </c>
      <c r="I9663" s="12">
        <v>44235</v>
      </c>
      <c r="J9663" s="12">
        <v>44775</v>
      </c>
      <c r="K9663" s="15">
        <v>0</v>
      </c>
      <c r="L9663" s="13" t="s">
        <v>14</v>
      </c>
      <c r="M9663" s="7">
        <v>1</v>
      </c>
      <c r="N9663" s="14"/>
    </row>
    <row r="9664" spans="1:14" ht="63">
      <c r="A9664" s="6">
        <v>9663</v>
      </c>
      <c r="B9664" s="8" t="s">
        <v>30633</v>
      </c>
      <c r="C9664" s="9" t="s">
        <v>30689</v>
      </c>
      <c r="D9664" s="10" t="s">
        <v>28719</v>
      </c>
      <c r="E9664" s="11" t="s">
        <v>30835</v>
      </c>
      <c r="F9664" s="6">
        <v>528821</v>
      </c>
      <c r="G9664" s="6" t="s">
        <v>27879</v>
      </c>
      <c r="H9664" s="16">
        <v>4454981.3550000004</v>
      </c>
      <c r="I9664" s="12">
        <v>44508</v>
      </c>
      <c r="J9664" s="12" t="s">
        <v>5171</v>
      </c>
      <c r="K9664" s="15">
        <v>0</v>
      </c>
      <c r="L9664" s="13" t="s">
        <v>14</v>
      </c>
      <c r="M9664" s="7">
        <v>1</v>
      </c>
      <c r="N9664" s="14"/>
    </row>
    <row r="9665" spans="1:14" ht="63">
      <c r="A9665" s="6">
        <v>9664</v>
      </c>
      <c r="B9665" s="8" t="s">
        <v>30633</v>
      </c>
      <c r="C9665" s="9" t="s">
        <v>30689</v>
      </c>
      <c r="D9665" s="10" t="s">
        <v>28719</v>
      </c>
      <c r="E9665" s="11" t="s">
        <v>30836</v>
      </c>
      <c r="F9665" s="6">
        <v>516483</v>
      </c>
      <c r="G9665" s="6" t="s">
        <v>27879</v>
      </c>
      <c r="H9665" s="16">
        <v>4999734.4069999997</v>
      </c>
      <c r="I9665" s="12">
        <v>44508</v>
      </c>
      <c r="J9665" s="12" t="s">
        <v>9562</v>
      </c>
      <c r="K9665" s="15">
        <v>0</v>
      </c>
      <c r="L9665" s="13" t="s">
        <v>14</v>
      </c>
      <c r="M9665" s="7">
        <v>1</v>
      </c>
      <c r="N9665" s="14"/>
    </row>
    <row r="9666" spans="1:14" ht="63">
      <c r="A9666" s="6">
        <v>9665</v>
      </c>
      <c r="B9666" s="8" t="s">
        <v>30633</v>
      </c>
      <c r="C9666" s="9" t="s">
        <v>30837</v>
      </c>
      <c r="D9666" s="10" t="s">
        <v>30838</v>
      </c>
      <c r="E9666" s="11" t="s">
        <v>30839</v>
      </c>
      <c r="F9666" s="6">
        <v>583381</v>
      </c>
      <c r="G9666" s="6" t="s">
        <v>27879</v>
      </c>
      <c r="H9666" s="16">
        <v>474949.65</v>
      </c>
      <c r="I9666" s="12" t="s">
        <v>8375</v>
      </c>
      <c r="J9666" s="12" t="s">
        <v>14115</v>
      </c>
      <c r="K9666" s="15">
        <v>0</v>
      </c>
      <c r="L9666" s="13" t="s">
        <v>14</v>
      </c>
      <c r="M9666" s="7">
        <v>1</v>
      </c>
      <c r="N9666" s="14"/>
    </row>
    <row r="9667" spans="1:14" ht="78.75">
      <c r="A9667" s="6">
        <v>9666</v>
      </c>
      <c r="B9667" s="8" t="s">
        <v>30633</v>
      </c>
      <c r="C9667" s="9" t="s">
        <v>30840</v>
      </c>
      <c r="D9667" s="10" t="s">
        <v>30841</v>
      </c>
      <c r="E9667" s="11" t="s">
        <v>30842</v>
      </c>
      <c r="F9667" s="6">
        <v>590589</v>
      </c>
      <c r="G9667" s="6" t="s">
        <v>27879</v>
      </c>
      <c r="H9667" s="16">
        <v>4025221.25</v>
      </c>
      <c r="I9667" s="12" t="s">
        <v>10890</v>
      </c>
      <c r="J9667" s="12">
        <v>44839</v>
      </c>
      <c r="K9667" s="15">
        <v>0</v>
      </c>
      <c r="L9667" s="13" t="s">
        <v>14</v>
      </c>
      <c r="M9667" s="7">
        <v>1</v>
      </c>
      <c r="N9667" s="14"/>
    </row>
    <row r="9668" spans="1:14" ht="110.25">
      <c r="A9668" s="6">
        <v>9667</v>
      </c>
      <c r="B9668" s="8" t="s">
        <v>30633</v>
      </c>
      <c r="C9668" s="9" t="s">
        <v>30843</v>
      </c>
      <c r="D9668" s="10"/>
      <c r="E9668" s="11" t="s">
        <v>30844</v>
      </c>
      <c r="F9668" s="6">
        <v>590887</v>
      </c>
      <c r="G9668" s="6" t="s">
        <v>27879</v>
      </c>
      <c r="H9668" s="16">
        <v>3299410.8</v>
      </c>
      <c r="I9668" s="12" t="s">
        <v>29446</v>
      </c>
      <c r="J9668" s="12" t="s">
        <v>8345</v>
      </c>
      <c r="K9668" s="15">
        <v>0</v>
      </c>
      <c r="L9668" s="13" t="s">
        <v>14</v>
      </c>
      <c r="M9668" s="7">
        <v>1</v>
      </c>
      <c r="N9668" s="14"/>
    </row>
    <row r="9669" spans="1:14" ht="63">
      <c r="A9669" s="6">
        <v>9668</v>
      </c>
      <c r="B9669" s="8" t="s">
        <v>30633</v>
      </c>
      <c r="C9669" s="9" t="s">
        <v>30845</v>
      </c>
      <c r="D9669" s="10" t="s">
        <v>30846</v>
      </c>
      <c r="E9669" s="11" t="s">
        <v>30847</v>
      </c>
      <c r="F9669" s="6">
        <v>590586</v>
      </c>
      <c r="G9669" s="6" t="s">
        <v>27879</v>
      </c>
      <c r="H9669" s="16">
        <v>3291004.25</v>
      </c>
      <c r="I9669" s="12" t="s">
        <v>29446</v>
      </c>
      <c r="J9669" s="12" t="s">
        <v>8345</v>
      </c>
      <c r="K9669" s="15">
        <v>0</v>
      </c>
      <c r="L9669" s="13" t="s">
        <v>14</v>
      </c>
      <c r="M9669" s="7">
        <v>1</v>
      </c>
      <c r="N9669" s="14"/>
    </row>
    <row r="9670" spans="1:14" ht="47.25">
      <c r="A9670" s="6">
        <v>9669</v>
      </c>
      <c r="B9670" s="8" t="s">
        <v>30633</v>
      </c>
      <c r="C9670" s="9" t="s">
        <v>30848</v>
      </c>
      <c r="D9670" s="10" t="s">
        <v>3262</v>
      </c>
      <c r="E9670" s="11" t="s">
        <v>30849</v>
      </c>
      <c r="F9670" s="6">
        <v>546923</v>
      </c>
      <c r="G9670" s="6" t="s">
        <v>27879</v>
      </c>
      <c r="H9670" s="16">
        <v>1760070.6</v>
      </c>
      <c r="I9670" s="12">
        <v>44539</v>
      </c>
      <c r="J9670" s="12" t="s">
        <v>30850</v>
      </c>
      <c r="K9670" s="15">
        <v>0</v>
      </c>
      <c r="L9670" s="13" t="s">
        <v>14</v>
      </c>
      <c r="M9670" s="7">
        <v>1</v>
      </c>
      <c r="N9670" s="14"/>
    </row>
    <row r="9671" spans="1:14" ht="47.25">
      <c r="A9671" s="6">
        <v>9670</v>
      </c>
      <c r="B9671" s="8" t="s">
        <v>30633</v>
      </c>
      <c r="C9671" s="9" t="s">
        <v>30664</v>
      </c>
      <c r="D9671" s="10" t="s">
        <v>30665</v>
      </c>
      <c r="E9671" s="11" t="s">
        <v>30851</v>
      </c>
      <c r="F9671" s="6">
        <v>546140</v>
      </c>
      <c r="G9671" s="6" t="s">
        <v>875</v>
      </c>
      <c r="H9671" s="16">
        <v>3943177.35</v>
      </c>
      <c r="I9671" s="12" t="s">
        <v>5314</v>
      </c>
      <c r="J9671" s="12" t="s">
        <v>4978</v>
      </c>
      <c r="K9671" s="15">
        <v>0</v>
      </c>
      <c r="L9671" s="13" t="s">
        <v>14</v>
      </c>
      <c r="M9671" s="7">
        <v>1</v>
      </c>
      <c r="N9671" s="14"/>
    </row>
    <row r="9672" spans="1:14" ht="78.75">
      <c r="A9672" s="6">
        <v>9671</v>
      </c>
      <c r="B9672" s="8" t="s">
        <v>30633</v>
      </c>
      <c r="C9672" s="9" t="s">
        <v>30852</v>
      </c>
      <c r="D9672" s="10" t="s">
        <v>30853</v>
      </c>
      <c r="E9672" s="11" t="s">
        <v>30854</v>
      </c>
      <c r="F9672" s="6">
        <v>562616</v>
      </c>
      <c r="G9672" s="6" t="s">
        <v>3248</v>
      </c>
      <c r="H9672" s="16">
        <v>4477911.37</v>
      </c>
      <c r="I9672" s="12">
        <v>44386</v>
      </c>
      <c r="J9672" s="12" t="s">
        <v>30855</v>
      </c>
      <c r="K9672" s="15">
        <v>0</v>
      </c>
      <c r="L9672" s="13" t="s">
        <v>14</v>
      </c>
      <c r="M9672" s="7">
        <v>1</v>
      </c>
      <c r="N9672" s="14"/>
    </row>
    <row r="9673" spans="1:14" ht="94.5">
      <c r="A9673" s="6">
        <v>9672</v>
      </c>
      <c r="B9673" s="8" t="s">
        <v>30633</v>
      </c>
      <c r="C9673" s="9" t="s">
        <v>30856</v>
      </c>
      <c r="D9673" s="10" t="s">
        <v>17032</v>
      </c>
      <c r="E9673" s="11" t="s">
        <v>30857</v>
      </c>
      <c r="F9673" s="6">
        <v>546137</v>
      </c>
      <c r="G9673" s="6" t="s">
        <v>4668</v>
      </c>
      <c r="H9673" s="16">
        <v>106595042.32799999</v>
      </c>
      <c r="I9673" s="12">
        <v>44357</v>
      </c>
      <c r="J9673" s="12">
        <v>45056</v>
      </c>
      <c r="K9673" s="15">
        <v>0</v>
      </c>
      <c r="L9673" s="13" t="s">
        <v>14</v>
      </c>
      <c r="M9673" s="7">
        <v>1</v>
      </c>
      <c r="N9673" s="14"/>
    </row>
    <row r="9674" spans="1:14" ht="110.25">
      <c r="A9674" s="6">
        <v>9673</v>
      </c>
      <c r="B9674" s="8" t="s">
        <v>30858</v>
      </c>
      <c r="C9674" s="9" t="s">
        <v>30859</v>
      </c>
      <c r="D9674" s="10" t="s">
        <v>30860</v>
      </c>
      <c r="E9674" s="11" t="s">
        <v>30861</v>
      </c>
      <c r="F9674" s="6">
        <v>493159</v>
      </c>
      <c r="G9674" s="6" t="s">
        <v>30862</v>
      </c>
      <c r="H9674" s="16">
        <v>36049218.484999999</v>
      </c>
      <c r="I9674" s="12">
        <v>44132</v>
      </c>
      <c r="J9674" s="12">
        <v>44442</v>
      </c>
      <c r="K9674" s="15">
        <v>0</v>
      </c>
      <c r="L9674" s="13" t="s">
        <v>14</v>
      </c>
      <c r="M9674" s="7">
        <v>1</v>
      </c>
      <c r="N9674" s="14"/>
    </row>
    <row r="9675" spans="1:14" ht="63">
      <c r="A9675" s="6">
        <v>9674</v>
      </c>
      <c r="B9675" s="8" t="s">
        <v>30858</v>
      </c>
      <c r="C9675" s="9" t="s">
        <v>30859</v>
      </c>
      <c r="D9675" s="10" t="s">
        <v>30860</v>
      </c>
      <c r="E9675" s="11" t="s">
        <v>30863</v>
      </c>
      <c r="F9675" s="6">
        <v>170341</v>
      </c>
      <c r="G9675" s="6" t="s">
        <v>30864</v>
      </c>
      <c r="H9675" s="16">
        <v>10845495.731000001</v>
      </c>
      <c r="I9675" s="12">
        <v>43244</v>
      </c>
      <c r="J9675" s="12">
        <v>44012</v>
      </c>
      <c r="K9675" s="15">
        <v>3113461</v>
      </c>
      <c r="L9675" s="13" t="s">
        <v>14</v>
      </c>
      <c r="M9675" s="7">
        <v>1</v>
      </c>
      <c r="N9675" s="14"/>
    </row>
    <row r="9676" spans="1:14" ht="63">
      <c r="A9676" s="6">
        <v>9675</v>
      </c>
      <c r="B9676" s="8" t="s">
        <v>30858</v>
      </c>
      <c r="C9676" s="9" t="s">
        <v>30859</v>
      </c>
      <c r="D9676" s="10" t="s">
        <v>30860</v>
      </c>
      <c r="E9676" s="11" t="s">
        <v>30865</v>
      </c>
      <c r="F9676" s="6">
        <v>338442</v>
      </c>
      <c r="G9676" s="6" t="s">
        <v>30864</v>
      </c>
      <c r="H9676" s="16">
        <v>63500060.156000003</v>
      </c>
      <c r="I9676" s="12">
        <v>43753</v>
      </c>
      <c r="J9676" s="12">
        <v>44125</v>
      </c>
      <c r="K9676" s="15">
        <v>16002415</v>
      </c>
      <c r="L9676" s="13" t="s">
        <v>14</v>
      </c>
      <c r="M9676" s="7">
        <v>1</v>
      </c>
      <c r="N9676" s="14"/>
    </row>
    <row r="9677" spans="1:14" ht="409.5">
      <c r="A9677" s="6">
        <v>9676</v>
      </c>
      <c r="B9677" s="8" t="s">
        <v>30858</v>
      </c>
      <c r="C9677" s="9" t="s">
        <v>30859</v>
      </c>
      <c r="D9677" s="10" t="s">
        <v>30860</v>
      </c>
      <c r="E9677" s="11" t="s">
        <v>30866</v>
      </c>
      <c r="F9677" s="6">
        <v>313203</v>
      </c>
      <c r="G9677" s="6" t="s">
        <v>4112</v>
      </c>
      <c r="H9677" s="16">
        <v>35118697</v>
      </c>
      <c r="I9677" s="12">
        <v>43725</v>
      </c>
      <c r="J9677" s="12">
        <v>44250</v>
      </c>
      <c r="K9677" s="15">
        <v>21961095</v>
      </c>
      <c r="L9677" s="13" t="s">
        <v>14</v>
      </c>
      <c r="M9677" s="7">
        <v>1</v>
      </c>
      <c r="N9677" s="14"/>
    </row>
    <row r="9678" spans="1:14" ht="78.75">
      <c r="A9678" s="6">
        <v>9677</v>
      </c>
      <c r="B9678" s="8" t="s">
        <v>30858</v>
      </c>
      <c r="C9678" s="9" t="s">
        <v>30859</v>
      </c>
      <c r="D9678" s="10" t="s">
        <v>30860</v>
      </c>
      <c r="E9678" s="11" t="s">
        <v>30867</v>
      </c>
      <c r="F9678" s="6">
        <v>378678</v>
      </c>
      <c r="G9678" s="6" t="s">
        <v>4256</v>
      </c>
      <c r="H9678" s="16">
        <v>18452640</v>
      </c>
      <c r="I9678" s="12">
        <v>43856</v>
      </c>
      <c r="J9678" s="12">
        <v>44410</v>
      </c>
      <c r="K9678" s="15">
        <v>0</v>
      </c>
      <c r="L9678" s="13" t="s">
        <v>14</v>
      </c>
      <c r="M9678" s="7">
        <v>1</v>
      </c>
      <c r="N9678" s="14"/>
    </row>
    <row r="9679" spans="1:14" ht="141.75">
      <c r="A9679" s="6">
        <v>9678</v>
      </c>
      <c r="B9679" s="8" t="s">
        <v>30858</v>
      </c>
      <c r="C9679" s="9" t="s">
        <v>30859</v>
      </c>
      <c r="D9679" s="10" t="s">
        <v>30860</v>
      </c>
      <c r="E9679" s="11" t="s">
        <v>30868</v>
      </c>
      <c r="F9679" s="6">
        <v>408377</v>
      </c>
      <c r="G9679" s="6" t="s">
        <v>4256</v>
      </c>
      <c r="H9679" s="16">
        <v>21935773.697999999</v>
      </c>
      <c r="I9679" s="12">
        <v>43909</v>
      </c>
      <c r="J9679" s="12">
        <v>44466</v>
      </c>
      <c r="K9679" s="15">
        <v>0</v>
      </c>
      <c r="L9679" s="13" t="s">
        <v>14</v>
      </c>
      <c r="M9679" s="7">
        <v>1</v>
      </c>
      <c r="N9679" s="14"/>
    </row>
    <row r="9680" spans="1:14" ht="236.25">
      <c r="A9680" s="6">
        <v>9679</v>
      </c>
      <c r="B9680" s="8" t="s">
        <v>30858</v>
      </c>
      <c r="C9680" s="9" t="s">
        <v>30859</v>
      </c>
      <c r="D9680" s="10" t="s">
        <v>30860</v>
      </c>
      <c r="E9680" s="11" t="s">
        <v>30869</v>
      </c>
      <c r="F9680" s="6">
        <v>351084</v>
      </c>
      <c r="G9680" s="6" t="s">
        <v>4256</v>
      </c>
      <c r="H9680" s="16">
        <v>39965024</v>
      </c>
      <c r="I9680" s="12">
        <v>43787</v>
      </c>
      <c r="J9680" s="12">
        <v>44340</v>
      </c>
      <c r="K9680" s="15">
        <v>31929935</v>
      </c>
      <c r="L9680" s="13" t="s">
        <v>14</v>
      </c>
      <c r="M9680" s="7">
        <v>1</v>
      </c>
      <c r="N9680" s="14"/>
    </row>
    <row r="9681" spans="1:14" ht="189">
      <c r="A9681" s="6">
        <v>9680</v>
      </c>
      <c r="B9681" s="8" t="s">
        <v>30858</v>
      </c>
      <c r="C9681" s="9" t="s">
        <v>30859</v>
      </c>
      <c r="D9681" s="10" t="s">
        <v>30860</v>
      </c>
      <c r="E9681" s="11" t="s">
        <v>30870</v>
      </c>
      <c r="F9681" s="6">
        <v>387629</v>
      </c>
      <c r="G9681" s="6" t="s">
        <v>4256</v>
      </c>
      <c r="H9681" s="16">
        <v>28341139.568999998</v>
      </c>
      <c r="I9681" s="12">
        <v>43887</v>
      </c>
      <c r="J9681" s="12">
        <v>44443</v>
      </c>
      <c r="K9681" s="15">
        <v>0</v>
      </c>
      <c r="L9681" s="13" t="s">
        <v>14</v>
      </c>
      <c r="M9681" s="7">
        <v>1</v>
      </c>
      <c r="N9681" s="14"/>
    </row>
    <row r="9682" spans="1:14" ht="141.75">
      <c r="A9682" s="6">
        <v>9681</v>
      </c>
      <c r="B9682" s="8" t="s">
        <v>30858</v>
      </c>
      <c r="C9682" s="9" t="s">
        <v>30859</v>
      </c>
      <c r="D9682" s="10" t="s">
        <v>30860</v>
      </c>
      <c r="E9682" s="11" t="s">
        <v>30871</v>
      </c>
      <c r="F9682" s="6">
        <v>479012</v>
      </c>
      <c r="G9682" s="6" t="s">
        <v>4256</v>
      </c>
      <c r="H9682" s="16">
        <v>44310759.873999998</v>
      </c>
      <c r="I9682" s="12">
        <v>44103</v>
      </c>
      <c r="J9682" s="12">
        <v>44777</v>
      </c>
      <c r="K9682" s="15">
        <v>40000000</v>
      </c>
      <c r="L9682" s="13" t="s">
        <v>14</v>
      </c>
      <c r="M9682" s="7">
        <v>1</v>
      </c>
      <c r="N9682" s="14"/>
    </row>
    <row r="9683" spans="1:14" ht="78.75">
      <c r="A9683" s="6">
        <v>9682</v>
      </c>
      <c r="B9683" s="8" t="s">
        <v>30858</v>
      </c>
      <c r="C9683" s="9" t="s">
        <v>30859</v>
      </c>
      <c r="D9683" s="10" t="s">
        <v>30860</v>
      </c>
      <c r="E9683" s="11" t="s">
        <v>30872</v>
      </c>
      <c r="F9683" s="6">
        <v>402827</v>
      </c>
      <c r="G9683" s="6" t="s">
        <v>4045</v>
      </c>
      <c r="H9683" s="16">
        <v>75879701.287</v>
      </c>
      <c r="I9683" s="12">
        <v>43901</v>
      </c>
      <c r="J9683" s="12">
        <v>44456</v>
      </c>
      <c r="K9683" s="15">
        <v>43327765</v>
      </c>
      <c r="L9683" s="13" t="s">
        <v>14</v>
      </c>
      <c r="M9683" s="7">
        <v>1</v>
      </c>
      <c r="N9683" s="14"/>
    </row>
    <row r="9684" spans="1:14" ht="78.75">
      <c r="A9684" s="6">
        <v>9683</v>
      </c>
      <c r="B9684" s="8" t="s">
        <v>30858</v>
      </c>
      <c r="C9684" s="9" t="s">
        <v>30873</v>
      </c>
      <c r="D9684" s="10" t="s">
        <v>30874</v>
      </c>
      <c r="E9684" s="11" t="s">
        <v>30875</v>
      </c>
      <c r="F9684" s="6">
        <v>338443</v>
      </c>
      <c r="G9684" s="6" t="s">
        <v>30864</v>
      </c>
      <c r="H9684" s="16">
        <v>25699954.067000002</v>
      </c>
      <c r="I9684" s="12">
        <v>43753</v>
      </c>
      <c r="J9684" s="12">
        <v>44125</v>
      </c>
      <c r="K9684" s="15">
        <v>0</v>
      </c>
      <c r="L9684" s="13" t="s">
        <v>14</v>
      </c>
      <c r="M9684" s="7">
        <v>1</v>
      </c>
      <c r="N9684" s="14"/>
    </row>
    <row r="9685" spans="1:14" ht="63">
      <c r="A9685" s="6">
        <v>9684</v>
      </c>
      <c r="B9685" s="8" t="s">
        <v>30858</v>
      </c>
      <c r="C9685" s="9" t="s">
        <v>30873</v>
      </c>
      <c r="D9685" s="10" t="s">
        <v>30874</v>
      </c>
      <c r="E9685" s="11" t="s">
        <v>30876</v>
      </c>
      <c r="F9685" s="6">
        <v>291818</v>
      </c>
      <c r="G9685" s="6" t="s">
        <v>1638</v>
      </c>
      <c r="H9685" s="16">
        <v>3496010.1170000001</v>
      </c>
      <c r="I9685" s="12">
        <v>43578</v>
      </c>
      <c r="J9685" s="12">
        <v>43644</v>
      </c>
      <c r="K9685" s="15">
        <v>0</v>
      </c>
      <c r="L9685" s="13" t="s">
        <v>14</v>
      </c>
      <c r="M9685" s="7">
        <v>1</v>
      </c>
      <c r="N9685" s="14"/>
    </row>
    <row r="9686" spans="1:14" ht="236.25">
      <c r="A9686" s="6">
        <v>9685</v>
      </c>
      <c r="B9686" s="8" t="s">
        <v>30858</v>
      </c>
      <c r="C9686" s="9" t="s">
        <v>30873</v>
      </c>
      <c r="D9686" s="10" t="s">
        <v>30874</v>
      </c>
      <c r="E9686" s="11" t="s">
        <v>30877</v>
      </c>
      <c r="F9686" s="6">
        <v>387630</v>
      </c>
      <c r="G9686" s="6" t="s">
        <v>11947</v>
      </c>
      <c r="H9686" s="16">
        <v>33146939</v>
      </c>
      <c r="I9686" s="12">
        <v>43874</v>
      </c>
      <c r="J9686" s="12">
        <v>44428</v>
      </c>
      <c r="K9686" s="15">
        <v>0</v>
      </c>
      <c r="L9686" s="13" t="s">
        <v>14</v>
      </c>
      <c r="M9686" s="7">
        <v>1</v>
      </c>
      <c r="N9686" s="14"/>
    </row>
    <row r="9687" spans="1:14" ht="204.75">
      <c r="A9687" s="6">
        <v>9686</v>
      </c>
      <c r="B9687" s="8" t="s">
        <v>30858</v>
      </c>
      <c r="C9687" s="9" t="s">
        <v>30873</v>
      </c>
      <c r="D9687" s="10" t="s">
        <v>30874</v>
      </c>
      <c r="E9687" s="11" t="s">
        <v>30878</v>
      </c>
      <c r="F9687" s="6">
        <v>387628</v>
      </c>
      <c r="G9687" s="6" t="s">
        <v>11947</v>
      </c>
      <c r="H9687" s="16">
        <v>27837180</v>
      </c>
      <c r="I9687" s="12">
        <v>43874</v>
      </c>
      <c r="J9687" s="12">
        <v>44428</v>
      </c>
      <c r="K9687" s="15">
        <v>0</v>
      </c>
      <c r="L9687" s="13" t="s">
        <v>14</v>
      </c>
      <c r="M9687" s="7">
        <v>1</v>
      </c>
      <c r="N9687" s="14"/>
    </row>
    <row r="9688" spans="1:14" ht="204.75">
      <c r="A9688" s="6">
        <v>9687</v>
      </c>
      <c r="B9688" s="8" t="s">
        <v>30858</v>
      </c>
      <c r="C9688" s="9" t="s">
        <v>30873</v>
      </c>
      <c r="D9688" s="10" t="s">
        <v>30874</v>
      </c>
      <c r="E9688" s="11" t="s">
        <v>30879</v>
      </c>
      <c r="F9688" s="6">
        <v>387626</v>
      </c>
      <c r="G9688" s="6" t="s">
        <v>11947</v>
      </c>
      <c r="H9688" s="16">
        <v>31383868</v>
      </c>
      <c r="I9688" s="12">
        <v>43874</v>
      </c>
      <c r="J9688" s="12">
        <v>44428</v>
      </c>
      <c r="K9688" s="15">
        <v>0</v>
      </c>
      <c r="L9688" s="13" t="s">
        <v>14</v>
      </c>
      <c r="M9688" s="7">
        <v>1</v>
      </c>
      <c r="N9688" s="14"/>
    </row>
    <row r="9689" spans="1:14" ht="78.75">
      <c r="A9689" s="6">
        <v>9688</v>
      </c>
      <c r="B9689" s="8" t="s">
        <v>30858</v>
      </c>
      <c r="C9689" s="9" t="s">
        <v>30873</v>
      </c>
      <c r="D9689" s="10" t="s">
        <v>30874</v>
      </c>
      <c r="E9689" s="11" t="s">
        <v>30880</v>
      </c>
      <c r="F9689" s="6">
        <v>401855</v>
      </c>
      <c r="G9689" s="6" t="s">
        <v>801</v>
      </c>
      <c r="H9689" s="16">
        <v>29298516.578000002</v>
      </c>
      <c r="I9689" s="12">
        <v>43877</v>
      </c>
      <c r="J9689" s="12">
        <v>44431</v>
      </c>
      <c r="K9689" s="15">
        <v>12074390</v>
      </c>
      <c r="L9689" s="13" t="s">
        <v>14</v>
      </c>
      <c r="M9689" s="7">
        <v>1</v>
      </c>
      <c r="N9689" s="14"/>
    </row>
    <row r="9690" spans="1:14" ht="78.75">
      <c r="A9690" s="6">
        <v>9689</v>
      </c>
      <c r="B9690" s="8" t="s">
        <v>30858</v>
      </c>
      <c r="C9690" s="9" t="s">
        <v>30881</v>
      </c>
      <c r="D9690" s="10" t="s">
        <v>30882</v>
      </c>
      <c r="E9690" s="11" t="s">
        <v>30883</v>
      </c>
      <c r="F9690" s="6">
        <v>233215</v>
      </c>
      <c r="G9690" s="6" t="s">
        <v>30864</v>
      </c>
      <c r="H9690" s="16">
        <v>10968443</v>
      </c>
      <c r="I9690" s="12">
        <v>43432</v>
      </c>
      <c r="J9690" s="12">
        <v>44012</v>
      </c>
      <c r="K9690" s="15">
        <v>10021965</v>
      </c>
      <c r="L9690" s="13" t="s">
        <v>14</v>
      </c>
      <c r="M9690" s="7">
        <v>1</v>
      </c>
      <c r="N9690" s="14"/>
    </row>
    <row r="9691" spans="1:14" ht="78.75">
      <c r="A9691" s="6">
        <v>9690</v>
      </c>
      <c r="B9691" s="8" t="s">
        <v>30858</v>
      </c>
      <c r="C9691" s="9" t="s">
        <v>30881</v>
      </c>
      <c r="D9691" s="10" t="s">
        <v>30882</v>
      </c>
      <c r="E9691" s="11" t="s">
        <v>30884</v>
      </c>
      <c r="F9691" s="6">
        <v>254292</v>
      </c>
      <c r="G9691" s="6" t="s">
        <v>30864</v>
      </c>
      <c r="H9691" s="16">
        <v>4268763</v>
      </c>
      <c r="I9691" s="12">
        <v>43485</v>
      </c>
      <c r="J9691" s="12">
        <v>43671</v>
      </c>
      <c r="K9691" s="15">
        <v>2287471</v>
      </c>
      <c r="L9691" s="13" t="s">
        <v>14</v>
      </c>
      <c r="M9691" s="7">
        <v>1</v>
      </c>
      <c r="N9691" s="14"/>
    </row>
    <row r="9692" spans="1:14" ht="78.75">
      <c r="A9692" s="6">
        <v>9691</v>
      </c>
      <c r="B9692" s="8" t="s">
        <v>30858</v>
      </c>
      <c r="C9692" s="9" t="s">
        <v>30881</v>
      </c>
      <c r="D9692" s="10" t="s">
        <v>30882</v>
      </c>
      <c r="E9692" s="11" t="s">
        <v>30885</v>
      </c>
      <c r="F9692" s="6">
        <v>338448</v>
      </c>
      <c r="G9692" s="6" t="s">
        <v>30864</v>
      </c>
      <c r="H9692" s="16">
        <v>7349265</v>
      </c>
      <c r="I9692" s="12">
        <v>43709</v>
      </c>
      <c r="J9692" s="12">
        <v>44081</v>
      </c>
      <c r="K9692" s="15">
        <v>1038130</v>
      </c>
      <c r="L9692" s="13" t="s">
        <v>14</v>
      </c>
      <c r="M9692" s="7">
        <v>1</v>
      </c>
      <c r="N9692" s="14"/>
    </row>
    <row r="9693" spans="1:14" ht="78.75">
      <c r="A9693" s="6">
        <v>9692</v>
      </c>
      <c r="B9693" s="8" t="s">
        <v>30858</v>
      </c>
      <c r="C9693" s="9" t="s">
        <v>30881</v>
      </c>
      <c r="D9693" s="10" t="s">
        <v>30882</v>
      </c>
      <c r="E9693" s="11" t="s">
        <v>30886</v>
      </c>
      <c r="F9693" s="6">
        <v>338452</v>
      </c>
      <c r="G9693" s="6" t="s">
        <v>30864</v>
      </c>
      <c r="H9693" s="16">
        <v>7349265</v>
      </c>
      <c r="I9693" s="12">
        <v>43712</v>
      </c>
      <c r="J9693" s="12">
        <v>44081</v>
      </c>
      <c r="K9693" s="15">
        <v>1056714</v>
      </c>
      <c r="L9693" s="13" t="s">
        <v>14</v>
      </c>
      <c r="M9693" s="7">
        <v>1</v>
      </c>
      <c r="N9693" s="14"/>
    </row>
    <row r="9694" spans="1:14" ht="252">
      <c r="A9694" s="6">
        <v>9693</v>
      </c>
      <c r="B9694" s="8" t="s">
        <v>30858</v>
      </c>
      <c r="C9694" s="9" t="s">
        <v>30881</v>
      </c>
      <c r="D9694" s="10" t="s">
        <v>30882</v>
      </c>
      <c r="E9694" s="11" t="s">
        <v>30887</v>
      </c>
      <c r="F9694" s="6">
        <v>482547</v>
      </c>
      <c r="G9694" s="6" t="s">
        <v>4256</v>
      </c>
      <c r="H9694" s="16">
        <v>27335679.612</v>
      </c>
      <c r="I9694" s="12">
        <v>44111</v>
      </c>
      <c r="J9694" s="12">
        <v>44664</v>
      </c>
      <c r="K9694" s="15">
        <v>856038</v>
      </c>
      <c r="L9694" s="13" t="s">
        <v>14</v>
      </c>
      <c r="M9694" s="7">
        <v>1</v>
      </c>
      <c r="N9694" s="14"/>
    </row>
    <row r="9695" spans="1:14" ht="78.75">
      <c r="A9695" s="6">
        <v>9694</v>
      </c>
      <c r="B9695" s="8" t="s">
        <v>30858</v>
      </c>
      <c r="C9695" s="9" t="s">
        <v>30888</v>
      </c>
      <c r="D9695" s="10" t="s">
        <v>30889</v>
      </c>
      <c r="E9695" s="11" t="s">
        <v>30890</v>
      </c>
      <c r="F9695" s="6">
        <v>233214</v>
      </c>
      <c r="G9695" s="6" t="s">
        <v>30864</v>
      </c>
      <c r="H9695" s="16">
        <v>10978324</v>
      </c>
      <c r="I9695" s="12">
        <v>43439</v>
      </c>
      <c r="J9695" s="12">
        <v>43997</v>
      </c>
      <c r="K9695" s="15">
        <v>3586071</v>
      </c>
      <c r="L9695" s="13" t="s">
        <v>14</v>
      </c>
      <c r="M9695" s="7">
        <v>1</v>
      </c>
      <c r="N9695" s="14"/>
    </row>
    <row r="9696" spans="1:14" ht="94.5">
      <c r="A9696" s="6">
        <v>9695</v>
      </c>
      <c r="B9696" s="8" t="s">
        <v>30858</v>
      </c>
      <c r="C9696" s="9" t="s">
        <v>30891</v>
      </c>
      <c r="D9696" s="10" t="s">
        <v>30889</v>
      </c>
      <c r="E9696" s="11" t="s">
        <v>30892</v>
      </c>
      <c r="F9696" s="6">
        <v>233217</v>
      </c>
      <c r="G9696" s="6" t="s">
        <v>30864</v>
      </c>
      <c r="H9696" s="16">
        <v>10978324</v>
      </c>
      <c r="I9696" s="12">
        <v>43439</v>
      </c>
      <c r="J9696" s="12">
        <v>43997</v>
      </c>
      <c r="K9696" s="15">
        <v>5591328</v>
      </c>
      <c r="L9696" s="13" t="s">
        <v>14</v>
      </c>
      <c r="M9696" s="7">
        <v>1</v>
      </c>
      <c r="N9696" s="14"/>
    </row>
    <row r="9697" spans="1:14" ht="78.75">
      <c r="A9697" s="6">
        <v>9696</v>
      </c>
      <c r="B9697" s="8" t="s">
        <v>30858</v>
      </c>
      <c r="C9697" s="9" t="s">
        <v>30893</v>
      </c>
      <c r="D9697" s="10" t="s">
        <v>30894</v>
      </c>
      <c r="E9697" s="11" t="s">
        <v>30895</v>
      </c>
      <c r="F9697" s="6">
        <v>233220</v>
      </c>
      <c r="G9697" s="6" t="s">
        <v>30864</v>
      </c>
      <c r="H9697" s="16">
        <v>10429512.300000001</v>
      </c>
      <c r="I9697" s="12">
        <v>43444</v>
      </c>
      <c r="J9697" s="12">
        <v>43992</v>
      </c>
      <c r="K9697" s="15">
        <v>3406767</v>
      </c>
      <c r="L9697" s="13" t="s">
        <v>14</v>
      </c>
      <c r="M9697" s="7">
        <v>1</v>
      </c>
      <c r="N9697" s="14"/>
    </row>
    <row r="9698" spans="1:14" ht="78.75">
      <c r="A9698" s="6">
        <v>9697</v>
      </c>
      <c r="B9698" s="8" t="s">
        <v>30858</v>
      </c>
      <c r="C9698" s="9" t="s">
        <v>30893</v>
      </c>
      <c r="D9698" s="10" t="s">
        <v>30894</v>
      </c>
      <c r="E9698" s="11" t="s">
        <v>30896</v>
      </c>
      <c r="F9698" s="6">
        <v>338454</v>
      </c>
      <c r="G9698" s="6" t="s">
        <v>30864</v>
      </c>
      <c r="H9698" s="16">
        <v>6982500</v>
      </c>
      <c r="I9698" s="12">
        <v>43698</v>
      </c>
      <c r="J9698" s="12">
        <v>44070</v>
      </c>
      <c r="K9698" s="15">
        <v>1032377</v>
      </c>
      <c r="L9698" s="13" t="s">
        <v>14</v>
      </c>
      <c r="M9698" s="7">
        <v>1</v>
      </c>
      <c r="N9698" s="14"/>
    </row>
    <row r="9699" spans="1:14" ht="78.75">
      <c r="A9699" s="6">
        <v>9698</v>
      </c>
      <c r="B9699" s="8" t="s">
        <v>30858</v>
      </c>
      <c r="C9699" s="9" t="s">
        <v>30897</v>
      </c>
      <c r="D9699" s="10" t="s">
        <v>30898</v>
      </c>
      <c r="E9699" s="11" t="s">
        <v>30899</v>
      </c>
      <c r="F9699" s="6">
        <v>233221</v>
      </c>
      <c r="G9699" s="6" t="s">
        <v>30864</v>
      </c>
      <c r="H9699" s="16">
        <v>10429512.300000001</v>
      </c>
      <c r="I9699" s="12">
        <v>43443</v>
      </c>
      <c r="J9699" s="12">
        <v>44012</v>
      </c>
      <c r="K9699" s="15">
        <v>3406766</v>
      </c>
      <c r="L9699" s="13" t="s">
        <v>14</v>
      </c>
      <c r="M9699" s="7">
        <v>1</v>
      </c>
      <c r="N9699" s="14"/>
    </row>
    <row r="9700" spans="1:14" ht="47.25">
      <c r="A9700" s="6">
        <v>9699</v>
      </c>
      <c r="B9700" s="8" t="s">
        <v>30858</v>
      </c>
      <c r="C9700" s="9" t="s">
        <v>30900</v>
      </c>
      <c r="D9700" s="10" t="s">
        <v>30901</v>
      </c>
      <c r="E9700" s="11" t="s">
        <v>30902</v>
      </c>
      <c r="F9700" s="6">
        <v>338441</v>
      </c>
      <c r="G9700" s="6" t="s">
        <v>30864</v>
      </c>
      <c r="H9700" s="16">
        <v>1500000</v>
      </c>
      <c r="I9700" s="12">
        <v>43704</v>
      </c>
      <c r="J9700" s="12">
        <v>44076</v>
      </c>
      <c r="K9700" s="15">
        <v>338985</v>
      </c>
      <c r="L9700" s="13" t="s">
        <v>14</v>
      </c>
      <c r="M9700" s="7">
        <v>1</v>
      </c>
      <c r="N9700" s="14"/>
    </row>
    <row r="9701" spans="1:14" ht="94.5">
      <c r="A9701" s="6">
        <v>9700</v>
      </c>
      <c r="B9701" s="8" t="s">
        <v>30858</v>
      </c>
      <c r="C9701" s="9" t="s">
        <v>30903</v>
      </c>
      <c r="D9701" s="10" t="s">
        <v>30904</v>
      </c>
      <c r="E9701" s="11" t="s">
        <v>30905</v>
      </c>
      <c r="F9701" s="6">
        <v>338449</v>
      </c>
      <c r="G9701" s="6" t="s">
        <v>30864</v>
      </c>
      <c r="H9701" s="16">
        <v>7349485</v>
      </c>
      <c r="I9701" s="12">
        <v>43702</v>
      </c>
      <c r="J9701" s="12">
        <v>44074</v>
      </c>
      <c r="K9701" s="15">
        <v>1067113</v>
      </c>
      <c r="L9701" s="13" t="s">
        <v>14</v>
      </c>
      <c r="M9701" s="7">
        <v>1</v>
      </c>
      <c r="N9701" s="14"/>
    </row>
    <row r="9702" spans="1:14" ht="94.5">
      <c r="A9702" s="6">
        <v>9701</v>
      </c>
      <c r="B9702" s="8" t="s">
        <v>30858</v>
      </c>
      <c r="C9702" s="9" t="s">
        <v>30903</v>
      </c>
      <c r="D9702" s="10" t="s">
        <v>30904</v>
      </c>
      <c r="E9702" s="11" t="s">
        <v>30906</v>
      </c>
      <c r="F9702" s="6">
        <v>338446</v>
      </c>
      <c r="G9702" s="6" t="s">
        <v>30864</v>
      </c>
      <c r="H9702" s="16">
        <v>7349485</v>
      </c>
      <c r="I9702" s="12">
        <v>43702</v>
      </c>
      <c r="J9702" s="12">
        <v>44074</v>
      </c>
      <c r="K9702" s="15">
        <v>1044683</v>
      </c>
      <c r="L9702" s="13" t="s">
        <v>14</v>
      </c>
      <c r="M9702" s="7">
        <v>1</v>
      </c>
      <c r="N9702" s="14"/>
    </row>
    <row r="9703" spans="1:14" ht="220.5">
      <c r="A9703" s="6">
        <v>9702</v>
      </c>
      <c r="B9703" s="8" t="s">
        <v>30858</v>
      </c>
      <c r="C9703" s="9" t="s">
        <v>30903</v>
      </c>
      <c r="D9703" s="10" t="s">
        <v>30904</v>
      </c>
      <c r="E9703" s="11" t="s">
        <v>30907</v>
      </c>
      <c r="F9703" s="6">
        <v>351079</v>
      </c>
      <c r="G9703" s="6" t="s">
        <v>11947</v>
      </c>
      <c r="H9703" s="16">
        <v>18733677</v>
      </c>
      <c r="I9703" s="12">
        <v>43795</v>
      </c>
      <c r="J9703" s="12">
        <v>44318</v>
      </c>
      <c r="K9703" s="15">
        <v>0</v>
      </c>
      <c r="L9703" s="13" t="s">
        <v>14</v>
      </c>
      <c r="M9703" s="7">
        <v>1</v>
      </c>
      <c r="N9703" s="14"/>
    </row>
    <row r="9704" spans="1:14" ht="78.75">
      <c r="A9704" s="6">
        <v>9703</v>
      </c>
      <c r="B9704" s="8" t="s">
        <v>30858</v>
      </c>
      <c r="C9704" s="9" t="s">
        <v>30908</v>
      </c>
      <c r="D9704" s="10" t="s">
        <v>30909</v>
      </c>
      <c r="E9704" s="11" t="s">
        <v>30910</v>
      </c>
      <c r="F9704" s="6">
        <v>338447</v>
      </c>
      <c r="G9704" s="6" t="s">
        <v>30864</v>
      </c>
      <c r="H9704" s="16">
        <v>7350000</v>
      </c>
      <c r="I9704" s="12">
        <v>43702</v>
      </c>
      <c r="J9704" s="12">
        <v>44074</v>
      </c>
      <c r="K9704" s="15">
        <v>1067220</v>
      </c>
      <c r="L9704" s="13" t="s">
        <v>14</v>
      </c>
      <c r="M9704" s="7">
        <v>1</v>
      </c>
      <c r="N9704" s="14"/>
    </row>
    <row r="9705" spans="1:14" ht="78.75">
      <c r="A9705" s="6">
        <v>9704</v>
      </c>
      <c r="B9705" s="8" t="s">
        <v>30858</v>
      </c>
      <c r="C9705" s="9" t="s">
        <v>30911</v>
      </c>
      <c r="D9705" s="10" t="s">
        <v>30909</v>
      </c>
      <c r="E9705" s="11" t="s">
        <v>30912</v>
      </c>
      <c r="F9705" s="6">
        <v>380726</v>
      </c>
      <c r="G9705" s="6" t="s">
        <v>794</v>
      </c>
      <c r="H9705" s="16">
        <v>4575789.95</v>
      </c>
      <c r="I9705" s="12">
        <v>43846</v>
      </c>
      <c r="J9705" s="12">
        <v>44219</v>
      </c>
      <c r="K9705" s="15">
        <v>0</v>
      </c>
      <c r="L9705" s="13" t="s">
        <v>14</v>
      </c>
      <c r="M9705" s="7">
        <v>1</v>
      </c>
      <c r="N9705" s="14"/>
    </row>
    <row r="9706" spans="1:14" ht="63">
      <c r="A9706" s="6">
        <v>9705</v>
      </c>
      <c r="B9706" s="8" t="s">
        <v>30858</v>
      </c>
      <c r="C9706" s="9" t="s">
        <v>30913</v>
      </c>
      <c r="D9706" s="10" t="s">
        <v>30914</v>
      </c>
      <c r="E9706" s="11" t="s">
        <v>30915</v>
      </c>
      <c r="F9706" s="6">
        <v>338453</v>
      </c>
      <c r="G9706" s="6" t="s">
        <v>30864</v>
      </c>
      <c r="H9706" s="16">
        <v>6982500</v>
      </c>
      <c r="I9706" s="12">
        <v>43702</v>
      </c>
      <c r="J9706" s="12">
        <v>44074</v>
      </c>
      <c r="K9706" s="15">
        <v>1032658</v>
      </c>
      <c r="L9706" s="13" t="s">
        <v>14</v>
      </c>
      <c r="M9706" s="7">
        <v>1</v>
      </c>
      <c r="N9706" s="14"/>
    </row>
    <row r="9707" spans="1:14" ht="78.75">
      <c r="A9707" s="6">
        <v>9706</v>
      </c>
      <c r="B9707" s="8" t="s">
        <v>30858</v>
      </c>
      <c r="C9707" s="9" t="s">
        <v>30916</v>
      </c>
      <c r="D9707" s="10" t="s">
        <v>30917</v>
      </c>
      <c r="E9707" s="11" t="s">
        <v>30918</v>
      </c>
      <c r="F9707" s="6">
        <v>338456</v>
      </c>
      <c r="G9707" s="6" t="s">
        <v>30864</v>
      </c>
      <c r="H9707" s="16">
        <v>8550000</v>
      </c>
      <c r="I9707" s="12">
        <v>43698</v>
      </c>
      <c r="J9707" s="12">
        <v>44070</v>
      </c>
      <c r="K9707" s="15">
        <v>3450643</v>
      </c>
      <c r="L9707" s="13" t="s">
        <v>14</v>
      </c>
      <c r="M9707" s="7">
        <v>1</v>
      </c>
      <c r="N9707" s="14"/>
    </row>
    <row r="9708" spans="1:14" ht="78.75">
      <c r="A9708" s="6">
        <v>9707</v>
      </c>
      <c r="B9708" s="8" t="s">
        <v>30858</v>
      </c>
      <c r="C9708" s="9" t="s">
        <v>30916</v>
      </c>
      <c r="D9708" s="10" t="s">
        <v>30917</v>
      </c>
      <c r="E9708" s="11" t="s">
        <v>30919</v>
      </c>
      <c r="F9708" s="6">
        <v>427907</v>
      </c>
      <c r="G9708" s="6" t="s">
        <v>4112</v>
      </c>
      <c r="H9708" s="16">
        <v>13583164</v>
      </c>
      <c r="I9708" s="12">
        <v>43962</v>
      </c>
      <c r="J9708" s="12">
        <v>44333</v>
      </c>
      <c r="K9708" s="15">
        <v>8131022</v>
      </c>
      <c r="L9708" s="13" t="s">
        <v>14</v>
      </c>
      <c r="M9708" s="7">
        <v>1</v>
      </c>
      <c r="N9708" s="14"/>
    </row>
    <row r="9709" spans="1:14" ht="78.75">
      <c r="A9709" s="6">
        <v>9708</v>
      </c>
      <c r="B9709" s="8" t="s">
        <v>30858</v>
      </c>
      <c r="C9709" s="9" t="s">
        <v>30920</v>
      </c>
      <c r="D9709" s="10" t="s">
        <v>30921</v>
      </c>
      <c r="E9709" s="11" t="s">
        <v>30922</v>
      </c>
      <c r="F9709" s="6">
        <v>310438</v>
      </c>
      <c r="G9709" s="6" t="s">
        <v>801</v>
      </c>
      <c r="H9709" s="16">
        <v>22999719.157000002</v>
      </c>
      <c r="I9709" s="12">
        <v>43654</v>
      </c>
      <c r="J9709" s="12">
        <v>44387</v>
      </c>
      <c r="K9709" s="15">
        <v>8686788</v>
      </c>
      <c r="L9709" s="13" t="s">
        <v>14</v>
      </c>
      <c r="M9709" s="7">
        <v>1</v>
      </c>
      <c r="N9709" s="14"/>
    </row>
    <row r="9710" spans="1:14" ht="63">
      <c r="A9710" s="6">
        <v>9709</v>
      </c>
      <c r="B9710" s="8" t="s">
        <v>30858</v>
      </c>
      <c r="C9710" s="9" t="s">
        <v>30923</v>
      </c>
      <c r="D9710" s="10" t="s">
        <v>30924</v>
      </c>
      <c r="E9710" s="11" t="s">
        <v>30925</v>
      </c>
      <c r="F9710" s="6">
        <v>402822</v>
      </c>
      <c r="G9710" s="6" t="s">
        <v>30864</v>
      </c>
      <c r="H9710" s="16" t="s">
        <v>30926</v>
      </c>
      <c r="I9710" s="12">
        <v>44259</v>
      </c>
      <c r="J9710" s="12">
        <v>44265</v>
      </c>
      <c r="K9710" s="15">
        <v>3036162</v>
      </c>
      <c r="L9710" s="13" t="s">
        <v>14</v>
      </c>
      <c r="M9710" s="7">
        <v>1</v>
      </c>
      <c r="N9710" s="14"/>
    </row>
    <row r="9711" spans="1:14" ht="63">
      <c r="A9711" s="6">
        <v>9710</v>
      </c>
      <c r="B9711" s="8" t="s">
        <v>30858</v>
      </c>
      <c r="C9711" s="9" t="s">
        <v>30927</v>
      </c>
      <c r="D9711" s="10" t="s">
        <v>30928</v>
      </c>
      <c r="E9711" s="11" t="s">
        <v>30929</v>
      </c>
      <c r="F9711" s="6">
        <v>402823</v>
      </c>
      <c r="G9711" s="6" t="s">
        <v>30864</v>
      </c>
      <c r="H9711" s="16">
        <v>6006987.75</v>
      </c>
      <c r="I9711" s="12">
        <v>43885</v>
      </c>
      <c r="J9711" s="12">
        <v>44257</v>
      </c>
      <c r="K9711" s="15">
        <v>0</v>
      </c>
      <c r="L9711" s="13" t="s">
        <v>14</v>
      </c>
      <c r="M9711" s="7">
        <v>1</v>
      </c>
      <c r="N9711" s="14"/>
    </row>
    <row r="9712" spans="1:14" ht="63">
      <c r="A9712" s="6">
        <v>9711</v>
      </c>
      <c r="B9712" s="8" t="s">
        <v>30858</v>
      </c>
      <c r="C9712" s="9" t="s">
        <v>30930</v>
      </c>
      <c r="D9712" s="10" t="s">
        <v>30931</v>
      </c>
      <c r="E9712" s="11" t="s">
        <v>30932</v>
      </c>
      <c r="F9712" s="6">
        <v>402824</v>
      </c>
      <c r="G9712" s="6" t="s">
        <v>30864</v>
      </c>
      <c r="H9712" s="16">
        <v>11923873</v>
      </c>
      <c r="I9712" s="12">
        <v>43892</v>
      </c>
      <c r="J9712" s="12">
        <v>44263</v>
      </c>
      <c r="K9712" s="15">
        <v>0</v>
      </c>
      <c r="L9712" s="13" t="s">
        <v>14</v>
      </c>
      <c r="M9712" s="7">
        <v>1</v>
      </c>
      <c r="N9712" s="14"/>
    </row>
    <row r="9713" spans="1:14" ht="204.75">
      <c r="A9713" s="6">
        <v>9712</v>
      </c>
      <c r="B9713" s="8" t="s">
        <v>30858</v>
      </c>
      <c r="C9713" s="9" t="s">
        <v>30933</v>
      </c>
      <c r="D9713" s="10" t="s">
        <v>30934</v>
      </c>
      <c r="E9713" s="11" t="s">
        <v>30935</v>
      </c>
      <c r="F9713" s="6">
        <v>357118</v>
      </c>
      <c r="G9713" s="6" t="s">
        <v>4256</v>
      </c>
      <c r="H9713" s="16">
        <v>22550485</v>
      </c>
      <c r="I9713" s="12">
        <v>43811</v>
      </c>
      <c r="J9713" s="12">
        <v>44365</v>
      </c>
      <c r="K9713" s="15">
        <v>18472578</v>
      </c>
      <c r="L9713" s="13" t="s">
        <v>14</v>
      </c>
      <c r="M9713" s="7">
        <v>1</v>
      </c>
      <c r="N9713" s="14"/>
    </row>
    <row r="9714" spans="1:14" ht="63">
      <c r="A9714" s="6">
        <v>9713</v>
      </c>
      <c r="B9714" s="8" t="s">
        <v>30858</v>
      </c>
      <c r="C9714" s="9" t="s">
        <v>30936</v>
      </c>
      <c r="D9714" s="10" t="s">
        <v>111</v>
      </c>
      <c r="E9714" s="11" t="s">
        <v>30937</v>
      </c>
      <c r="F9714" s="6">
        <v>339370</v>
      </c>
      <c r="G9714" s="6" t="s">
        <v>30938</v>
      </c>
      <c r="H9714" s="16">
        <v>314062805.83899999</v>
      </c>
      <c r="I9714" s="12">
        <v>43794</v>
      </c>
      <c r="J9714" s="12">
        <v>44531</v>
      </c>
      <c r="K9714" s="15">
        <v>127132900</v>
      </c>
      <c r="L9714" s="13" t="s">
        <v>14</v>
      </c>
      <c r="M9714" s="7">
        <v>1</v>
      </c>
      <c r="N9714" s="14"/>
    </row>
    <row r="9715" spans="1:14" ht="94.5">
      <c r="A9715" s="6">
        <v>9714</v>
      </c>
      <c r="B9715" s="8" t="s">
        <v>30858</v>
      </c>
      <c r="C9715" s="9" t="s">
        <v>30939</v>
      </c>
      <c r="D9715" s="10" t="s">
        <v>30940</v>
      </c>
      <c r="E9715" s="11" t="s">
        <v>30941</v>
      </c>
      <c r="F9715" s="6">
        <v>334769</v>
      </c>
      <c r="G9715" s="6" t="s">
        <v>30938</v>
      </c>
      <c r="H9715" s="16">
        <v>2485730.1</v>
      </c>
      <c r="I9715" s="12">
        <v>43683</v>
      </c>
      <c r="J9715" s="12">
        <v>44173</v>
      </c>
      <c r="K9715" s="15">
        <v>0</v>
      </c>
      <c r="L9715" s="13" t="s">
        <v>14</v>
      </c>
      <c r="M9715" s="7">
        <v>1</v>
      </c>
      <c r="N9715" s="14"/>
    </row>
    <row r="9716" spans="1:14" ht="78.75">
      <c r="A9716" s="6">
        <v>9715</v>
      </c>
      <c r="B9716" s="8" t="s">
        <v>30858</v>
      </c>
      <c r="C9716" s="9" t="s">
        <v>30942</v>
      </c>
      <c r="D9716" s="10" t="s">
        <v>30943</v>
      </c>
      <c r="E9716" s="11" t="s">
        <v>30944</v>
      </c>
      <c r="F9716" s="6">
        <v>357783</v>
      </c>
      <c r="G9716" s="6" t="s">
        <v>30945</v>
      </c>
      <c r="H9716" s="16">
        <v>17207147.328000002</v>
      </c>
      <c r="I9716" s="12">
        <v>43830</v>
      </c>
      <c r="J9716" s="12">
        <v>44202</v>
      </c>
      <c r="K9716" s="15">
        <v>10554953</v>
      </c>
      <c r="L9716" s="13" t="s">
        <v>14</v>
      </c>
      <c r="M9716" s="7">
        <v>1</v>
      </c>
      <c r="N9716" s="14"/>
    </row>
    <row r="9717" spans="1:14" ht="157.5">
      <c r="A9717" s="6">
        <v>9716</v>
      </c>
      <c r="B9717" s="8" t="s">
        <v>30858</v>
      </c>
      <c r="C9717" s="9" t="s">
        <v>30946</v>
      </c>
      <c r="D9717" s="10" t="s">
        <v>4081</v>
      </c>
      <c r="E9717" s="11" t="s">
        <v>30947</v>
      </c>
      <c r="F9717" s="6">
        <v>282271</v>
      </c>
      <c r="G9717" s="6" t="s">
        <v>4112</v>
      </c>
      <c r="H9717" s="16">
        <v>24976886</v>
      </c>
      <c r="I9717" s="12">
        <v>43634</v>
      </c>
      <c r="J9717" s="12">
        <v>44006</v>
      </c>
      <c r="K9717" s="15">
        <v>5023000</v>
      </c>
      <c r="L9717" s="13" t="s">
        <v>14</v>
      </c>
      <c r="M9717" s="7">
        <v>1</v>
      </c>
      <c r="N9717" s="14"/>
    </row>
    <row r="9718" spans="1:14" ht="94.5">
      <c r="A9718" s="6">
        <v>9717</v>
      </c>
      <c r="B9718" s="8" t="s">
        <v>30858</v>
      </c>
      <c r="C9718" s="9" t="s">
        <v>30946</v>
      </c>
      <c r="D9718" s="10" t="s">
        <v>4081</v>
      </c>
      <c r="E9718" s="11" t="s">
        <v>30948</v>
      </c>
      <c r="F9718" s="6">
        <v>334786</v>
      </c>
      <c r="G9718" s="6" t="s">
        <v>4112</v>
      </c>
      <c r="H9718" s="16">
        <v>29992726</v>
      </c>
      <c r="I9718" s="12">
        <v>43727</v>
      </c>
      <c r="J9718" s="12">
        <v>44280</v>
      </c>
      <c r="K9718" s="15">
        <v>3420646</v>
      </c>
      <c r="L9718" s="13" t="s">
        <v>14</v>
      </c>
      <c r="M9718" s="7">
        <v>1</v>
      </c>
      <c r="N9718" s="14"/>
    </row>
    <row r="9719" spans="1:14" ht="94.5">
      <c r="A9719" s="6">
        <v>9718</v>
      </c>
      <c r="B9719" s="8" t="s">
        <v>30858</v>
      </c>
      <c r="C9719" s="9" t="s">
        <v>30946</v>
      </c>
      <c r="D9719" s="10" t="s">
        <v>4081</v>
      </c>
      <c r="E9719" s="11" t="s">
        <v>30949</v>
      </c>
      <c r="F9719" s="6">
        <v>433791</v>
      </c>
      <c r="G9719" s="6" t="s">
        <v>30950</v>
      </c>
      <c r="H9719" s="16">
        <v>44600000</v>
      </c>
      <c r="I9719" s="12">
        <v>44033</v>
      </c>
      <c r="J9719" s="12">
        <v>44588</v>
      </c>
      <c r="K9719" s="15">
        <v>0</v>
      </c>
      <c r="L9719" s="13" t="s">
        <v>14</v>
      </c>
      <c r="M9719" s="7">
        <v>1</v>
      </c>
      <c r="N9719" s="14"/>
    </row>
    <row r="9720" spans="1:14" ht="409.5">
      <c r="A9720" s="6">
        <v>9719</v>
      </c>
      <c r="B9720" s="8" t="s">
        <v>30858</v>
      </c>
      <c r="C9720" s="9" t="s">
        <v>4702</v>
      </c>
      <c r="D9720" s="10" t="s">
        <v>30951</v>
      </c>
      <c r="E9720" s="11" t="s">
        <v>30952</v>
      </c>
      <c r="F9720" s="6">
        <v>338757</v>
      </c>
      <c r="G9720" s="6" t="s">
        <v>4112</v>
      </c>
      <c r="H9720" s="16">
        <v>18967044</v>
      </c>
      <c r="I9720" s="12">
        <v>43732</v>
      </c>
      <c r="J9720" s="12">
        <v>44242</v>
      </c>
      <c r="K9720" s="15">
        <v>13398207</v>
      </c>
      <c r="L9720" s="13" t="s">
        <v>14</v>
      </c>
      <c r="M9720" s="7">
        <v>1</v>
      </c>
      <c r="N9720" s="14"/>
    </row>
    <row r="9721" spans="1:14" ht="78.75">
      <c r="A9721" s="6">
        <v>9720</v>
      </c>
      <c r="B9721" s="8" t="s">
        <v>30858</v>
      </c>
      <c r="C9721" s="9" t="s">
        <v>30953</v>
      </c>
      <c r="D9721" s="10" t="s">
        <v>30954</v>
      </c>
      <c r="E9721" s="11" t="s">
        <v>30955</v>
      </c>
      <c r="F9721" s="6">
        <v>334783</v>
      </c>
      <c r="G9721" s="6" t="s">
        <v>4112</v>
      </c>
      <c r="H9721" s="16">
        <v>7366705</v>
      </c>
      <c r="I9721" s="12">
        <v>43695</v>
      </c>
      <c r="J9721" s="12">
        <v>44067</v>
      </c>
      <c r="K9721" s="15">
        <v>4769320</v>
      </c>
      <c r="L9721" s="13" t="s">
        <v>14</v>
      </c>
      <c r="M9721" s="7">
        <v>1</v>
      </c>
      <c r="N9721" s="14"/>
    </row>
    <row r="9722" spans="1:14" ht="236.25">
      <c r="A9722" s="6">
        <v>9721</v>
      </c>
      <c r="B9722" s="8" t="s">
        <v>30858</v>
      </c>
      <c r="C9722" s="9" t="s">
        <v>30956</v>
      </c>
      <c r="D9722" s="10" t="s">
        <v>30957</v>
      </c>
      <c r="E9722" s="11" t="s">
        <v>30958</v>
      </c>
      <c r="F9722" s="6">
        <v>352571</v>
      </c>
      <c r="G9722" s="6" t="s">
        <v>4112</v>
      </c>
      <c r="H9722" s="16">
        <v>17303616</v>
      </c>
      <c r="I9722" s="12">
        <v>43852</v>
      </c>
      <c r="J9722" s="12">
        <v>44041</v>
      </c>
      <c r="K9722" s="15">
        <v>15590898</v>
      </c>
      <c r="L9722" s="13" t="s">
        <v>70</v>
      </c>
      <c r="M9722" s="7">
        <v>1</v>
      </c>
      <c r="N9722" s="14"/>
    </row>
    <row r="9723" spans="1:14" ht="236.25">
      <c r="A9723" s="6">
        <v>9722</v>
      </c>
      <c r="B9723" s="8" t="s">
        <v>30858</v>
      </c>
      <c r="C9723" s="9" t="s">
        <v>30959</v>
      </c>
      <c r="D9723" s="10" t="s">
        <v>30960</v>
      </c>
      <c r="E9723" s="11" t="s">
        <v>30958</v>
      </c>
      <c r="F9723" s="6">
        <v>352571</v>
      </c>
      <c r="G9723" s="6" t="s">
        <v>4112</v>
      </c>
      <c r="H9723" s="16">
        <v>17303616</v>
      </c>
      <c r="I9723" s="12">
        <v>43852</v>
      </c>
      <c r="J9723" s="12">
        <v>44041</v>
      </c>
      <c r="K9723" s="15">
        <v>15590898</v>
      </c>
      <c r="L9723" s="13" t="s">
        <v>70</v>
      </c>
      <c r="M9723" s="7">
        <v>0.3</v>
      </c>
      <c r="N9723" s="14"/>
    </row>
    <row r="9724" spans="1:14" ht="236.25">
      <c r="A9724" s="6">
        <v>9723</v>
      </c>
      <c r="B9724" s="8" t="s">
        <v>30858</v>
      </c>
      <c r="C9724" s="9" t="s">
        <v>30961</v>
      </c>
      <c r="D9724" s="10" t="s">
        <v>30962</v>
      </c>
      <c r="E9724" s="11" t="s">
        <v>30958</v>
      </c>
      <c r="F9724" s="6">
        <v>352571</v>
      </c>
      <c r="G9724" s="6" t="s">
        <v>4112</v>
      </c>
      <c r="H9724" s="16">
        <v>17303616</v>
      </c>
      <c r="I9724" s="12">
        <v>43852</v>
      </c>
      <c r="J9724" s="12">
        <v>44041</v>
      </c>
      <c r="K9724" s="15">
        <v>15590898</v>
      </c>
      <c r="L9724" s="13" t="s">
        <v>70</v>
      </c>
      <c r="M9724" s="7">
        <v>0.4</v>
      </c>
      <c r="N9724" s="14"/>
    </row>
    <row r="9725" spans="1:14" ht="236.25">
      <c r="A9725" s="6">
        <v>9724</v>
      </c>
      <c r="B9725" s="8" t="s">
        <v>30858</v>
      </c>
      <c r="C9725" s="9" t="s">
        <v>30963</v>
      </c>
      <c r="D9725" s="10" t="s">
        <v>30964</v>
      </c>
      <c r="E9725" s="11" t="s">
        <v>30958</v>
      </c>
      <c r="F9725" s="6">
        <v>352571</v>
      </c>
      <c r="G9725" s="6" t="s">
        <v>4112</v>
      </c>
      <c r="H9725" s="16">
        <v>17303616</v>
      </c>
      <c r="I9725" s="12">
        <v>43852</v>
      </c>
      <c r="J9725" s="12">
        <v>44041</v>
      </c>
      <c r="K9725" s="15">
        <v>15590898</v>
      </c>
      <c r="L9725" s="13" t="s">
        <v>70</v>
      </c>
      <c r="M9725" s="7">
        <v>0.3</v>
      </c>
      <c r="N9725" s="14"/>
    </row>
    <row r="9726" spans="1:14" ht="110.25">
      <c r="A9726" s="6">
        <v>9725</v>
      </c>
      <c r="B9726" s="8" t="s">
        <v>30858</v>
      </c>
      <c r="C9726" s="9" t="s">
        <v>30965</v>
      </c>
      <c r="D9726" s="10" t="s">
        <v>30966</v>
      </c>
      <c r="E9726" s="11" t="s">
        <v>30967</v>
      </c>
      <c r="F9726" s="6">
        <v>352573</v>
      </c>
      <c r="G9726" s="6" t="s">
        <v>4112</v>
      </c>
      <c r="H9726" s="16">
        <v>7449046</v>
      </c>
      <c r="I9726" s="12">
        <v>43821</v>
      </c>
      <c r="J9726" s="12">
        <v>44255</v>
      </c>
      <c r="K9726" s="15">
        <v>0</v>
      </c>
      <c r="L9726" s="13" t="s">
        <v>14</v>
      </c>
      <c r="M9726" s="7">
        <v>1</v>
      </c>
      <c r="N9726" s="14"/>
    </row>
    <row r="9727" spans="1:14" ht="63">
      <c r="A9727" s="6">
        <v>9726</v>
      </c>
      <c r="B9727" s="8" t="s">
        <v>30858</v>
      </c>
      <c r="C9727" s="9" t="s">
        <v>30965</v>
      </c>
      <c r="D9727" s="10" t="s">
        <v>30966</v>
      </c>
      <c r="E9727" s="11" t="s">
        <v>30968</v>
      </c>
      <c r="F9727" s="6">
        <v>254295</v>
      </c>
      <c r="G9727" s="6" t="s">
        <v>1638</v>
      </c>
      <c r="H9727" s="16">
        <v>3321255.1</v>
      </c>
      <c r="I9727" s="12">
        <v>43486</v>
      </c>
      <c r="J9727" s="12">
        <v>43672</v>
      </c>
      <c r="K9727" s="15">
        <v>358055</v>
      </c>
      <c r="L9727" s="13" t="s">
        <v>14</v>
      </c>
      <c r="M9727" s="7">
        <v>1</v>
      </c>
      <c r="N9727" s="14"/>
    </row>
    <row r="9728" spans="1:14" ht="78.75">
      <c r="A9728" s="6">
        <v>9727</v>
      </c>
      <c r="B9728" s="8" t="s">
        <v>30858</v>
      </c>
      <c r="C9728" s="9" t="s">
        <v>30969</v>
      </c>
      <c r="D9728" s="10" t="s">
        <v>30970</v>
      </c>
      <c r="E9728" s="11" t="s">
        <v>30971</v>
      </c>
      <c r="F9728" s="6">
        <v>368768</v>
      </c>
      <c r="G9728" s="6" t="s">
        <v>4112</v>
      </c>
      <c r="H9728" s="16">
        <v>12495768</v>
      </c>
      <c r="I9728" s="12">
        <v>43816</v>
      </c>
      <c r="J9728" s="12">
        <v>44188</v>
      </c>
      <c r="K9728" s="15">
        <v>4647016</v>
      </c>
      <c r="L9728" s="13" t="s">
        <v>14</v>
      </c>
      <c r="M9728" s="7">
        <v>1</v>
      </c>
      <c r="N9728" s="14"/>
    </row>
    <row r="9729" spans="1:14" ht="78.75">
      <c r="A9729" s="6">
        <v>9728</v>
      </c>
      <c r="B9729" s="8" t="s">
        <v>30858</v>
      </c>
      <c r="C9729" s="9" t="s">
        <v>30969</v>
      </c>
      <c r="D9729" s="10" t="s">
        <v>30970</v>
      </c>
      <c r="E9729" s="11" t="s">
        <v>30972</v>
      </c>
      <c r="F9729" s="6">
        <v>380727</v>
      </c>
      <c r="G9729" s="6" t="s">
        <v>794</v>
      </c>
      <c r="H9729" s="16">
        <v>3071350</v>
      </c>
      <c r="I9729" s="12">
        <v>43857</v>
      </c>
      <c r="J9729" s="12">
        <v>44229</v>
      </c>
      <c r="K9729" s="15">
        <v>0</v>
      </c>
      <c r="L9729" s="13" t="s">
        <v>14</v>
      </c>
      <c r="M9729" s="7">
        <v>1</v>
      </c>
      <c r="N9729" s="14"/>
    </row>
    <row r="9730" spans="1:14" ht="157.5">
      <c r="A9730" s="6">
        <v>9729</v>
      </c>
      <c r="B9730" s="8" t="s">
        <v>30858</v>
      </c>
      <c r="C9730" s="9" t="s">
        <v>30969</v>
      </c>
      <c r="D9730" s="10" t="s">
        <v>30970</v>
      </c>
      <c r="E9730" s="11" t="s">
        <v>30973</v>
      </c>
      <c r="F9730" s="6">
        <v>380725</v>
      </c>
      <c r="G9730" s="6" t="s">
        <v>794</v>
      </c>
      <c r="H9730" s="16">
        <v>10460811</v>
      </c>
      <c r="I9730" s="12">
        <v>43857</v>
      </c>
      <c r="J9730" s="12">
        <v>44229</v>
      </c>
      <c r="K9730" s="15">
        <v>0</v>
      </c>
      <c r="L9730" s="13" t="s">
        <v>14</v>
      </c>
      <c r="M9730" s="7">
        <v>1</v>
      </c>
      <c r="N9730" s="14"/>
    </row>
    <row r="9731" spans="1:14" ht="78.75">
      <c r="A9731" s="6">
        <v>9730</v>
      </c>
      <c r="B9731" s="8" t="s">
        <v>30858</v>
      </c>
      <c r="C9731" s="9" t="s">
        <v>30974</v>
      </c>
      <c r="D9731" s="10" t="s">
        <v>30975</v>
      </c>
      <c r="E9731" s="11" t="s">
        <v>30976</v>
      </c>
      <c r="F9731" s="6">
        <v>378692</v>
      </c>
      <c r="G9731" s="6" t="s">
        <v>4112</v>
      </c>
      <c r="H9731" s="16">
        <v>13200979</v>
      </c>
      <c r="I9731" s="12">
        <v>43846</v>
      </c>
      <c r="J9731" s="12">
        <v>44219</v>
      </c>
      <c r="K9731" s="15">
        <v>0</v>
      </c>
      <c r="L9731" s="13" t="s">
        <v>14</v>
      </c>
      <c r="M9731" s="7">
        <v>1</v>
      </c>
      <c r="N9731" s="14"/>
    </row>
    <row r="9732" spans="1:14" ht="94.5">
      <c r="A9732" s="6">
        <v>9731</v>
      </c>
      <c r="B9732" s="8" t="s">
        <v>30858</v>
      </c>
      <c r="C9732" s="9" t="s">
        <v>30974</v>
      </c>
      <c r="D9732" s="10" t="s">
        <v>30975</v>
      </c>
      <c r="E9732" s="11" t="s">
        <v>30977</v>
      </c>
      <c r="F9732" s="6">
        <v>380724</v>
      </c>
      <c r="G9732" s="6" t="s">
        <v>794</v>
      </c>
      <c r="H9732" s="16">
        <v>11457098.800000001</v>
      </c>
      <c r="I9732" s="12">
        <v>43846</v>
      </c>
      <c r="J9732" s="12">
        <v>44219</v>
      </c>
      <c r="K9732" s="15">
        <v>3716338</v>
      </c>
      <c r="L9732" s="13" t="s">
        <v>14</v>
      </c>
      <c r="M9732" s="7">
        <v>1</v>
      </c>
      <c r="N9732" s="14"/>
    </row>
    <row r="9733" spans="1:14" ht="236.25">
      <c r="A9733" s="6">
        <v>9732</v>
      </c>
      <c r="B9733" s="8" t="s">
        <v>30858</v>
      </c>
      <c r="C9733" s="9" t="s">
        <v>30978</v>
      </c>
      <c r="D9733" s="10" t="s">
        <v>30979</v>
      </c>
      <c r="E9733" s="11" t="s">
        <v>30980</v>
      </c>
      <c r="F9733" s="6">
        <v>363563</v>
      </c>
      <c r="G9733" s="6" t="s">
        <v>4112</v>
      </c>
      <c r="H9733" s="16">
        <v>13575857</v>
      </c>
      <c r="I9733" s="12">
        <v>43821</v>
      </c>
      <c r="J9733" s="12" t="s">
        <v>1794</v>
      </c>
      <c r="K9733" s="15">
        <v>6806338</v>
      </c>
      <c r="L9733" s="13" t="s">
        <v>14</v>
      </c>
      <c r="M9733" s="7">
        <v>1</v>
      </c>
      <c r="N9733" s="14"/>
    </row>
    <row r="9734" spans="1:14" ht="141.75">
      <c r="A9734" s="6">
        <v>9733</v>
      </c>
      <c r="B9734" s="8" t="s">
        <v>30858</v>
      </c>
      <c r="C9734" s="9" t="s">
        <v>30981</v>
      </c>
      <c r="D9734" s="10" t="s">
        <v>30982</v>
      </c>
      <c r="E9734" s="11" t="s">
        <v>30983</v>
      </c>
      <c r="F9734" s="6">
        <v>363564</v>
      </c>
      <c r="G9734" s="6" t="s">
        <v>4112</v>
      </c>
      <c r="H9734" s="16">
        <v>8766175</v>
      </c>
      <c r="I9734" s="12">
        <v>43818</v>
      </c>
      <c r="J9734" s="12">
        <v>44190</v>
      </c>
      <c r="K9734" s="15">
        <v>0</v>
      </c>
      <c r="L9734" s="13" t="s">
        <v>14</v>
      </c>
      <c r="M9734" s="7">
        <v>1</v>
      </c>
      <c r="N9734" s="14"/>
    </row>
    <row r="9735" spans="1:14" ht="94.5">
      <c r="A9735" s="6">
        <v>9734</v>
      </c>
      <c r="B9735" s="8" t="s">
        <v>30858</v>
      </c>
      <c r="C9735" s="9" t="s">
        <v>30981</v>
      </c>
      <c r="D9735" s="10" t="s">
        <v>30982</v>
      </c>
      <c r="E9735" s="11" t="s">
        <v>30984</v>
      </c>
      <c r="F9735" s="6">
        <v>363565</v>
      </c>
      <c r="G9735" s="6" t="s">
        <v>4112</v>
      </c>
      <c r="H9735" s="16">
        <v>6239818</v>
      </c>
      <c r="I9735" s="12">
        <v>43818</v>
      </c>
      <c r="J9735" s="12">
        <v>44190</v>
      </c>
      <c r="K9735" s="15">
        <v>0</v>
      </c>
      <c r="L9735" s="13" t="s">
        <v>14</v>
      </c>
      <c r="M9735" s="7">
        <v>1</v>
      </c>
      <c r="N9735" s="14"/>
    </row>
    <row r="9736" spans="1:14" ht="78.75">
      <c r="A9736" s="6">
        <v>9735</v>
      </c>
      <c r="B9736" s="8" t="s">
        <v>30858</v>
      </c>
      <c r="C9736" s="9" t="s">
        <v>30985</v>
      </c>
      <c r="D9736" s="10" t="s">
        <v>5688</v>
      </c>
      <c r="E9736" s="11" t="s">
        <v>30986</v>
      </c>
      <c r="F9736" s="6">
        <v>476896</v>
      </c>
      <c r="G9736" s="6" t="s">
        <v>4112</v>
      </c>
      <c r="H9736" s="16">
        <v>2876982</v>
      </c>
      <c r="I9736" s="12">
        <v>44096</v>
      </c>
      <c r="J9736" s="12">
        <v>44284</v>
      </c>
      <c r="K9736" s="15">
        <v>1880960</v>
      </c>
      <c r="L9736" s="13" t="s">
        <v>14</v>
      </c>
      <c r="M9736" s="7">
        <v>1</v>
      </c>
      <c r="N9736" s="14"/>
    </row>
    <row r="9737" spans="1:14" ht="78.75">
      <c r="A9737" s="6">
        <v>9736</v>
      </c>
      <c r="B9737" s="8" t="s">
        <v>30858</v>
      </c>
      <c r="C9737" s="9" t="s">
        <v>30985</v>
      </c>
      <c r="D9737" s="10" t="s">
        <v>5688</v>
      </c>
      <c r="E9737" s="11" t="s">
        <v>30987</v>
      </c>
      <c r="F9737" s="6">
        <v>476895</v>
      </c>
      <c r="G9737" s="6" t="s">
        <v>4112</v>
      </c>
      <c r="H9737" s="16">
        <v>2828953</v>
      </c>
      <c r="I9737" s="12">
        <v>44096</v>
      </c>
      <c r="J9737" s="12">
        <v>44284</v>
      </c>
      <c r="K9737" s="15">
        <v>1544923</v>
      </c>
      <c r="L9737" s="13" t="s">
        <v>14</v>
      </c>
      <c r="M9737" s="7">
        <v>1</v>
      </c>
      <c r="N9737" s="14"/>
    </row>
    <row r="9738" spans="1:14" ht="236.25">
      <c r="A9738" s="6">
        <v>9737</v>
      </c>
      <c r="B9738" s="8" t="s">
        <v>30858</v>
      </c>
      <c r="C9738" s="9" t="s">
        <v>30988</v>
      </c>
      <c r="D9738" s="10" t="s">
        <v>30989</v>
      </c>
      <c r="E9738" s="11" t="s">
        <v>30990</v>
      </c>
      <c r="F9738" s="6">
        <v>356029</v>
      </c>
      <c r="G9738" s="6" t="s">
        <v>11947</v>
      </c>
      <c r="H9738" s="16">
        <v>15496556</v>
      </c>
      <c r="I9738" s="12">
        <v>43794</v>
      </c>
      <c r="J9738" s="12">
        <v>44166</v>
      </c>
      <c r="K9738" s="15">
        <v>7272119</v>
      </c>
      <c r="L9738" s="13" t="s">
        <v>14</v>
      </c>
      <c r="M9738" s="7">
        <v>1</v>
      </c>
      <c r="N9738" s="14"/>
    </row>
    <row r="9739" spans="1:14" ht="236.25">
      <c r="A9739" s="6">
        <v>9738</v>
      </c>
      <c r="B9739" s="8" t="s">
        <v>30858</v>
      </c>
      <c r="C9739" s="9" t="s">
        <v>30988</v>
      </c>
      <c r="D9739" s="10" t="s">
        <v>30989</v>
      </c>
      <c r="E9739" s="11" t="s">
        <v>30991</v>
      </c>
      <c r="F9739" s="6">
        <v>356028</v>
      </c>
      <c r="G9739" s="6" t="s">
        <v>11947</v>
      </c>
      <c r="H9739" s="16">
        <v>12440506</v>
      </c>
      <c r="I9739" s="12">
        <v>43794</v>
      </c>
      <c r="J9739" s="12">
        <v>44166</v>
      </c>
      <c r="K9739" s="15">
        <v>4976902</v>
      </c>
      <c r="L9739" s="13" t="s">
        <v>14</v>
      </c>
      <c r="M9739" s="7">
        <v>1</v>
      </c>
      <c r="N9739" s="14"/>
    </row>
    <row r="9740" spans="1:14" ht="141.75">
      <c r="A9740" s="6">
        <v>9739</v>
      </c>
      <c r="B9740" s="8" t="s">
        <v>30858</v>
      </c>
      <c r="C9740" s="9" t="s">
        <v>30992</v>
      </c>
      <c r="D9740" s="10" t="s">
        <v>30993</v>
      </c>
      <c r="E9740" s="11" t="s">
        <v>30994</v>
      </c>
      <c r="F9740" s="6">
        <v>381643</v>
      </c>
      <c r="G9740" s="6" t="s">
        <v>11947</v>
      </c>
      <c r="H9740" s="16">
        <v>21408716</v>
      </c>
      <c r="I9740" s="12">
        <v>43873</v>
      </c>
      <c r="J9740" s="12">
        <v>44427</v>
      </c>
      <c r="K9740" s="15">
        <v>13946286</v>
      </c>
      <c r="L9740" s="13" t="s">
        <v>14</v>
      </c>
      <c r="M9740" s="7">
        <v>1</v>
      </c>
      <c r="N9740" s="14"/>
    </row>
    <row r="9741" spans="1:14" ht="157.5">
      <c r="A9741" s="6">
        <v>9740</v>
      </c>
      <c r="B9741" s="8" t="s">
        <v>30858</v>
      </c>
      <c r="C9741" s="9" t="s">
        <v>30995</v>
      </c>
      <c r="D9741" s="10" t="s">
        <v>30996</v>
      </c>
      <c r="E9741" s="11" t="s">
        <v>30997</v>
      </c>
      <c r="F9741" s="6">
        <v>309000</v>
      </c>
      <c r="G9741" s="6" t="s">
        <v>11947</v>
      </c>
      <c r="H9741" s="16">
        <v>11137668</v>
      </c>
      <c r="I9741" s="12">
        <v>43619</v>
      </c>
      <c r="J9741" s="12">
        <v>43991</v>
      </c>
      <c r="K9741" s="15">
        <v>5507966.0010000002</v>
      </c>
      <c r="L9741" s="13" t="s">
        <v>14</v>
      </c>
      <c r="M9741" s="7">
        <v>1</v>
      </c>
      <c r="N9741" s="14"/>
    </row>
    <row r="9742" spans="1:14" ht="78.75">
      <c r="A9742" s="6">
        <v>9741</v>
      </c>
      <c r="B9742" s="8" t="s">
        <v>30858</v>
      </c>
      <c r="C9742" s="9" t="s">
        <v>30995</v>
      </c>
      <c r="D9742" s="10" t="s">
        <v>30996</v>
      </c>
      <c r="E9742" s="11" t="s">
        <v>30998</v>
      </c>
      <c r="F9742" s="6">
        <v>387631</v>
      </c>
      <c r="G9742" s="6" t="s">
        <v>794</v>
      </c>
      <c r="H9742" s="16">
        <v>6287375.5</v>
      </c>
      <c r="I9742" s="12">
        <v>43852</v>
      </c>
      <c r="J9742" s="12">
        <v>44225</v>
      </c>
      <c r="K9742" s="15">
        <v>0</v>
      </c>
      <c r="L9742" s="13" t="s">
        <v>14</v>
      </c>
      <c r="M9742" s="7">
        <v>1</v>
      </c>
      <c r="N9742" s="14"/>
    </row>
    <row r="9743" spans="1:14" ht="173.25">
      <c r="A9743" s="6">
        <v>9742</v>
      </c>
      <c r="B9743" s="8" t="s">
        <v>30858</v>
      </c>
      <c r="C9743" s="9" t="s">
        <v>30999</v>
      </c>
      <c r="D9743" s="10" t="s">
        <v>31000</v>
      </c>
      <c r="E9743" s="11" t="s">
        <v>31001</v>
      </c>
      <c r="F9743" s="6">
        <v>387627</v>
      </c>
      <c r="G9743" s="6" t="s">
        <v>11947</v>
      </c>
      <c r="H9743" s="16">
        <v>17972224.234000001</v>
      </c>
      <c r="I9743" s="12">
        <v>43864</v>
      </c>
      <c r="J9743" s="12">
        <v>44236</v>
      </c>
      <c r="K9743" s="15">
        <v>0</v>
      </c>
      <c r="L9743" s="13" t="s">
        <v>14</v>
      </c>
      <c r="M9743" s="7">
        <v>1</v>
      </c>
      <c r="N9743" s="14"/>
    </row>
    <row r="9744" spans="1:14" ht="63">
      <c r="A9744" s="6">
        <v>9743</v>
      </c>
      <c r="B9744" s="8" t="s">
        <v>30858</v>
      </c>
      <c r="C9744" s="9" t="s">
        <v>31002</v>
      </c>
      <c r="D9744" s="10" t="s">
        <v>31003</v>
      </c>
      <c r="E9744" s="11" t="s">
        <v>31004</v>
      </c>
      <c r="F9744" s="6">
        <v>445506</v>
      </c>
      <c r="G9744" s="6" t="s">
        <v>11947</v>
      </c>
      <c r="H9744" s="16">
        <v>18204840.530000001</v>
      </c>
      <c r="I9744" s="12">
        <v>44089</v>
      </c>
      <c r="J9744" s="12">
        <v>44642</v>
      </c>
      <c r="K9744" s="15">
        <v>11457313</v>
      </c>
      <c r="L9744" s="13" t="s">
        <v>14</v>
      </c>
      <c r="M9744" s="7">
        <v>1</v>
      </c>
      <c r="N9744" s="14"/>
    </row>
    <row r="9745" spans="1:14" ht="78.75">
      <c r="A9745" s="6">
        <v>9744</v>
      </c>
      <c r="B9745" s="8" t="s">
        <v>30858</v>
      </c>
      <c r="C9745" s="9" t="s">
        <v>31002</v>
      </c>
      <c r="D9745" s="10" t="s">
        <v>31003</v>
      </c>
      <c r="E9745" s="11" t="s">
        <v>31005</v>
      </c>
      <c r="F9745" s="6">
        <v>380720</v>
      </c>
      <c r="G9745" s="6" t="s">
        <v>794</v>
      </c>
      <c r="H9745" s="16">
        <v>17508015.730999999</v>
      </c>
      <c r="I9745" s="12">
        <v>43877</v>
      </c>
      <c r="J9745" s="12">
        <v>44431</v>
      </c>
      <c r="K9745" s="15">
        <v>0</v>
      </c>
      <c r="L9745" s="13" t="s">
        <v>14</v>
      </c>
      <c r="M9745" s="7">
        <v>1</v>
      </c>
      <c r="N9745" s="14"/>
    </row>
    <row r="9746" spans="1:14" ht="78.75">
      <c r="A9746" s="6">
        <v>9745</v>
      </c>
      <c r="B9746" s="8" t="s">
        <v>30858</v>
      </c>
      <c r="C9746" s="9" t="s">
        <v>31006</v>
      </c>
      <c r="D9746" s="10" t="s">
        <v>31007</v>
      </c>
      <c r="E9746" s="11" t="s">
        <v>31008</v>
      </c>
      <c r="F9746" s="6">
        <v>486897</v>
      </c>
      <c r="G9746" s="6" t="s">
        <v>794</v>
      </c>
      <c r="H9746" s="16">
        <v>4694315.75</v>
      </c>
      <c r="I9746" s="12" t="s">
        <v>1794</v>
      </c>
      <c r="J9746" s="12">
        <v>44503</v>
      </c>
      <c r="K9746" s="15">
        <v>0</v>
      </c>
      <c r="L9746" s="13" t="s">
        <v>14</v>
      </c>
      <c r="M9746" s="7">
        <v>1</v>
      </c>
      <c r="N9746" s="14"/>
    </row>
    <row r="9747" spans="1:14" ht="47.25">
      <c r="A9747" s="6">
        <v>9746</v>
      </c>
      <c r="B9747" s="8" t="s">
        <v>30858</v>
      </c>
      <c r="C9747" s="9" t="s">
        <v>31009</v>
      </c>
      <c r="D9747" s="10" t="s">
        <v>31010</v>
      </c>
      <c r="E9747" s="11" t="s">
        <v>31011</v>
      </c>
      <c r="F9747" s="6">
        <v>346425</v>
      </c>
      <c r="G9747" s="6" t="s">
        <v>19031</v>
      </c>
      <c r="H9747" s="16">
        <v>26936503.815000001</v>
      </c>
      <c r="I9747" s="12">
        <v>43739</v>
      </c>
      <c r="J9747" s="12">
        <v>44293</v>
      </c>
      <c r="K9747" s="15">
        <v>20995406</v>
      </c>
      <c r="L9747" s="13" t="s">
        <v>14</v>
      </c>
      <c r="M9747" s="7">
        <v>1</v>
      </c>
      <c r="N9747" s="14"/>
    </row>
    <row r="9748" spans="1:14" ht="63">
      <c r="A9748" s="6">
        <v>9747</v>
      </c>
      <c r="B9748" s="8" t="s">
        <v>30858</v>
      </c>
      <c r="C9748" s="9" t="s">
        <v>31012</v>
      </c>
      <c r="D9748" s="10" t="s">
        <v>31013</v>
      </c>
      <c r="E9748" s="11" t="s">
        <v>31014</v>
      </c>
      <c r="F9748" s="6">
        <v>477148</v>
      </c>
      <c r="G9748" s="6" t="s">
        <v>19031</v>
      </c>
      <c r="H9748" s="16">
        <v>16899828.454999998</v>
      </c>
      <c r="I9748" s="12">
        <v>44094</v>
      </c>
      <c r="J9748" s="12">
        <v>44465</v>
      </c>
      <c r="K9748" s="15">
        <v>0</v>
      </c>
      <c r="L9748" s="13" t="s">
        <v>14</v>
      </c>
      <c r="M9748" s="7">
        <v>1</v>
      </c>
      <c r="N9748" s="14"/>
    </row>
    <row r="9749" spans="1:14" ht="78.75">
      <c r="A9749" s="6">
        <v>9748</v>
      </c>
      <c r="B9749" s="8" t="s">
        <v>30858</v>
      </c>
      <c r="C9749" s="9" t="s">
        <v>31015</v>
      </c>
      <c r="D9749" s="10" t="s">
        <v>5128</v>
      </c>
      <c r="E9749" s="11" t="s">
        <v>31016</v>
      </c>
      <c r="F9749" s="6">
        <v>398424</v>
      </c>
      <c r="G9749" s="6" t="s">
        <v>4045</v>
      </c>
      <c r="H9749" s="16">
        <v>137791337.42199999</v>
      </c>
      <c r="I9749" s="12">
        <v>43880</v>
      </c>
      <c r="J9749" s="12">
        <v>44432</v>
      </c>
      <c r="K9749" s="15">
        <v>0</v>
      </c>
      <c r="L9749" s="13" t="s">
        <v>14</v>
      </c>
      <c r="M9749" s="7">
        <v>1</v>
      </c>
      <c r="N9749" s="14"/>
    </row>
    <row r="9750" spans="1:14" ht="78.75">
      <c r="A9750" s="6">
        <v>9749</v>
      </c>
      <c r="B9750" s="8" t="s">
        <v>30858</v>
      </c>
      <c r="C9750" s="9" t="s">
        <v>31015</v>
      </c>
      <c r="D9750" s="10" t="s">
        <v>5128</v>
      </c>
      <c r="E9750" s="11" t="s">
        <v>31017</v>
      </c>
      <c r="F9750" s="6">
        <v>416794</v>
      </c>
      <c r="G9750" s="6" t="s">
        <v>4657</v>
      </c>
      <c r="H9750" s="16">
        <v>159694397.57300001</v>
      </c>
      <c r="I9750" s="12">
        <v>43915</v>
      </c>
      <c r="J9750" s="12">
        <v>44424</v>
      </c>
      <c r="K9750" s="15">
        <v>0</v>
      </c>
      <c r="L9750" s="13" t="s">
        <v>14</v>
      </c>
      <c r="M9750" s="7">
        <v>1</v>
      </c>
      <c r="N9750" s="14"/>
    </row>
    <row r="9751" spans="1:14" ht="63">
      <c r="A9751" s="6">
        <v>9750</v>
      </c>
      <c r="B9751" s="8" t="s">
        <v>30858</v>
      </c>
      <c r="C9751" s="9" t="s">
        <v>31018</v>
      </c>
      <c r="D9751" s="10" t="s">
        <v>31019</v>
      </c>
      <c r="E9751" s="11" t="s">
        <v>31020</v>
      </c>
      <c r="F9751" s="6">
        <v>365686</v>
      </c>
      <c r="G9751" s="6" t="s">
        <v>31021</v>
      </c>
      <c r="H9751" s="16">
        <v>35688507</v>
      </c>
      <c r="I9751" s="12">
        <v>43845</v>
      </c>
      <c r="J9751" s="12">
        <v>43943</v>
      </c>
      <c r="K9751" s="15">
        <v>25358044</v>
      </c>
      <c r="L9751" s="13" t="s">
        <v>70</v>
      </c>
      <c r="M9751" s="7">
        <v>1</v>
      </c>
      <c r="N9751" s="14"/>
    </row>
    <row r="9752" spans="1:14" ht="63">
      <c r="A9752" s="6">
        <v>9751</v>
      </c>
      <c r="B9752" s="8" t="s">
        <v>30858</v>
      </c>
      <c r="C9752" s="9" t="s">
        <v>31022</v>
      </c>
      <c r="D9752" s="10" t="s">
        <v>38</v>
      </c>
      <c r="E9752" s="11" t="s">
        <v>31020</v>
      </c>
      <c r="F9752" s="6">
        <v>365686</v>
      </c>
      <c r="G9752" s="6" t="s">
        <v>31021</v>
      </c>
      <c r="H9752" s="16">
        <v>35688507</v>
      </c>
      <c r="I9752" s="12">
        <v>43845</v>
      </c>
      <c r="J9752" s="12">
        <v>43943</v>
      </c>
      <c r="K9752" s="15">
        <v>25358044</v>
      </c>
      <c r="L9752" s="13" t="s">
        <v>70</v>
      </c>
      <c r="M9752" s="7">
        <v>0.49</v>
      </c>
      <c r="N9752" s="14"/>
    </row>
    <row r="9753" spans="1:14" ht="78.75">
      <c r="A9753" s="6">
        <v>9752</v>
      </c>
      <c r="B9753" s="8" t="s">
        <v>30858</v>
      </c>
      <c r="C9753" s="9" t="s">
        <v>31023</v>
      </c>
      <c r="D9753" s="10" t="s">
        <v>20011</v>
      </c>
      <c r="E9753" s="11" t="s">
        <v>31020</v>
      </c>
      <c r="F9753" s="6">
        <v>365686</v>
      </c>
      <c r="G9753" s="6" t="s">
        <v>31021</v>
      </c>
      <c r="H9753" s="16">
        <v>35688507</v>
      </c>
      <c r="I9753" s="12">
        <v>43845</v>
      </c>
      <c r="J9753" s="12">
        <v>43943</v>
      </c>
      <c r="K9753" s="15">
        <v>25358044</v>
      </c>
      <c r="L9753" s="13" t="s">
        <v>70</v>
      </c>
      <c r="M9753" s="7">
        <v>0.51</v>
      </c>
      <c r="N9753" s="14"/>
    </row>
    <row r="9754" spans="1:14" ht="78.75">
      <c r="A9754" s="6">
        <v>9753</v>
      </c>
      <c r="B9754" s="8" t="s">
        <v>30858</v>
      </c>
      <c r="C9754" s="9" t="s">
        <v>31024</v>
      </c>
      <c r="D9754" s="10" t="s">
        <v>31025</v>
      </c>
      <c r="E9754" s="11" t="s">
        <v>31026</v>
      </c>
      <c r="F9754" s="6">
        <v>365687</v>
      </c>
      <c r="G9754" s="6" t="s">
        <v>31021</v>
      </c>
      <c r="H9754" s="16">
        <v>24576821.874000002</v>
      </c>
      <c r="I9754" s="12">
        <v>43845</v>
      </c>
      <c r="J9754" s="12">
        <v>43943</v>
      </c>
      <c r="K9754" s="15">
        <v>11602100</v>
      </c>
      <c r="L9754" s="13" t="s">
        <v>14</v>
      </c>
      <c r="M9754" s="7">
        <v>1</v>
      </c>
      <c r="N9754" s="14"/>
    </row>
    <row r="9755" spans="1:14" ht="63">
      <c r="A9755" s="6">
        <v>9754</v>
      </c>
      <c r="B9755" s="8" t="s">
        <v>30858</v>
      </c>
      <c r="C9755" s="9" t="s">
        <v>31027</v>
      </c>
      <c r="D9755" s="10" t="s">
        <v>31028</v>
      </c>
      <c r="E9755" s="11" t="s">
        <v>31029</v>
      </c>
      <c r="F9755" s="6">
        <v>439009</v>
      </c>
      <c r="G9755" s="6" t="s">
        <v>31021</v>
      </c>
      <c r="H9755" s="16">
        <v>5088817</v>
      </c>
      <c r="I9755" s="12">
        <v>43969</v>
      </c>
      <c r="J9755" s="12">
        <v>44007</v>
      </c>
      <c r="K9755" s="15">
        <v>2281812</v>
      </c>
      <c r="L9755" s="13" t="s">
        <v>14</v>
      </c>
      <c r="M9755" s="7">
        <v>1</v>
      </c>
      <c r="N9755" s="14"/>
    </row>
    <row r="9756" spans="1:14" ht="47.25">
      <c r="A9756" s="6">
        <v>9755</v>
      </c>
      <c r="B9756" s="8" t="s">
        <v>30858</v>
      </c>
      <c r="C9756" s="9" t="s">
        <v>31030</v>
      </c>
      <c r="D9756" s="10" t="s">
        <v>31031</v>
      </c>
      <c r="E9756" s="11" t="s">
        <v>31032</v>
      </c>
      <c r="F9756" s="6">
        <v>410265</v>
      </c>
      <c r="G9756" s="6" t="s">
        <v>31021</v>
      </c>
      <c r="H9756" s="16">
        <v>2850000</v>
      </c>
      <c r="I9756" s="12">
        <v>43881</v>
      </c>
      <c r="J9756" s="12">
        <v>43948</v>
      </c>
      <c r="K9756" s="15">
        <v>0</v>
      </c>
      <c r="L9756" s="13" t="s">
        <v>14</v>
      </c>
      <c r="M9756" s="7">
        <v>1</v>
      </c>
      <c r="N9756" s="14"/>
    </row>
    <row r="9757" spans="1:14" ht="141.75">
      <c r="A9757" s="6">
        <v>9756</v>
      </c>
      <c r="B9757" s="8" t="s">
        <v>30858</v>
      </c>
      <c r="C9757" s="9" t="s">
        <v>31033</v>
      </c>
      <c r="D9757" s="10" t="s">
        <v>31034</v>
      </c>
      <c r="E9757" s="11" t="s">
        <v>31035</v>
      </c>
      <c r="F9757" s="6">
        <v>415867</v>
      </c>
      <c r="G9757" s="6" t="s">
        <v>4657</v>
      </c>
      <c r="H9757" s="16">
        <v>104400151.58</v>
      </c>
      <c r="I9757" s="12">
        <v>43990</v>
      </c>
      <c r="J9757" s="12">
        <v>44377</v>
      </c>
      <c r="K9757" s="15">
        <v>0</v>
      </c>
      <c r="L9757" s="13" t="s">
        <v>70</v>
      </c>
      <c r="M9757" s="7">
        <v>1</v>
      </c>
      <c r="N9757" s="14"/>
    </row>
    <row r="9758" spans="1:14" ht="141.75">
      <c r="A9758" s="6">
        <v>9757</v>
      </c>
      <c r="B9758" s="8" t="s">
        <v>30858</v>
      </c>
      <c r="C9758" s="9" t="s">
        <v>31036</v>
      </c>
      <c r="D9758" s="10" t="s">
        <v>4233</v>
      </c>
      <c r="E9758" s="11" t="s">
        <v>31035</v>
      </c>
      <c r="F9758" s="6">
        <v>415867</v>
      </c>
      <c r="G9758" s="6" t="s">
        <v>4657</v>
      </c>
      <c r="H9758" s="16">
        <v>104400151.58</v>
      </c>
      <c r="I9758" s="12">
        <v>43990</v>
      </c>
      <c r="J9758" s="12">
        <v>44377</v>
      </c>
      <c r="K9758" s="15">
        <v>0</v>
      </c>
      <c r="L9758" s="13" t="s">
        <v>70</v>
      </c>
      <c r="M9758" s="7">
        <v>0.35</v>
      </c>
      <c r="N9758" s="14"/>
    </row>
    <row r="9759" spans="1:14" ht="141.75">
      <c r="A9759" s="6">
        <v>9758</v>
      </c>
      <c r="B9759" s="8" t="s">
        <v>30858</v>
      </c>
      <c r="C9759" s="9" t="s">
        <v>31037</v>
      </c>
      <c r="D9759" s="10" t="s">
        <v>31038</v>
      </c>
      <c r="E9759" s="11" t="s">
        <v>31035</v>
      </c>
      <c r="F9759" s="6">
        <v>415867</v>
      </c>
      <c r="G9759" s="6" t="s">
        <v>4657</v>
      </c>
      <c r="H9759" s="16">
        <v>104400151.58</v>
      </c>
      <c r="I9759" s="12">
        <v>43990</v>
      </c>
      <c r="J9759" s="12">
        <v>44377</v>
      </c>
      <c r="K9759" s="15">
        <v>0</v>
      </c>
      <c r="L9759" s="13" t="s">
        <v>70</v>
      </c>
      <c r="M9759" s="7">
        <v>0.65</v>
      </c>
      <c r="N9759" s="14"/>
    </row>
    <row r="9760" spans="1:14" ht="78.75">
      <c r="A9760" s="6">
        <v>9759</v>
      </c>
      <c r="B9760" s="8" t="s">
        <v>30858</v>
      </c>
      <c r="C9760" s="9" t="s">
        <v>31039</v>
      </c>
      <c r="D9760" s="10" t="s">
        <v>31040</v>
      </c>
      <c r="E9760" s="11" t="s">
        <v>31041</v>
      </c>
      <c r="F9760" s="6">
        <v>378677</v>
      </c>
      <c r="G9760" s="6" t="s">
        <v>4112</v>
      </c>
      <c r="H9760" s="16">
        <v>17620037</v>
      </c>
      <c r="I9760" s="12">
        <v>43880</v>
      </c>
      <c r="J9760" s="12">
        <v>44434</v>
      </c>
      <c r="K9760" s="15">
        <v>15831443</v>
      </c>
      <c r="L9760" s="13" t="s">
        <v>70</v>
      </c>
      <c r="M9760" s="7">
        <v>1</v>
      </c>
      <c r="N9760" s="14"/>
    </row>
    <row r="9761" spans="1:14" ht="78.75">
      <c r="A9761" s="6">
        <v>9760</v>
      </c>
      <c r="B9761" s="8" t="s">
        <v>30858</v>
      </c>
      <c r="C9761" s="9" t="s">
        <v>31042</v>
      </c>
      <c r="D9761" s="10" t="s">
        <v>30962</v>
      </c>
      <c r="E9761" s="11" t="s">
        <v>31041</v>
      </c>
      <c r="F9761" s="6">
        <v>378677</v>
      </c>
      <c r="G9761" s="6" t="s">
        <v>4112</v>
      </c>
      <c r="H9761" s="16">
        <v>1762037</v>
      </c>
      <c r="I9761" s="12">
        <v>43880</v>
      </c>
      <c r="J9761" s="12">
        <v>44434</v>
      </c>
      <c r="K9761" s="15">
        <v>61720007</v>
      </c>
      <c r="L9761" s="13" t="s">
        <v>70</v>
      </c>
      <c r="M9761" s="7">
        <v>0.51</v>
      </c>
      <c r="N9761" s="14"/>
    </row>
    <row r="9762" spans="1:14" ht="78.75">
      <c r="A9762" s="6">
        <v>9761</v>
      </c>
      <c r="B9762" s="8" t="s">
        <v>30858</v>
      </c>
      <c r="C9762" s="9" t="s">
        <v>31043</v>
      </c>
      <c r="D9762" s="10" t="s">
        <v>31044</v>
      </c>
      <c r="E9762" s="11" t="s">
        <v>31041</v>
      </c>
      <c r="F9762" s="6">
        <v>378677</v>
      </c>
      <c r="G9762" s="6" t="s">
        <v>4112</v>
      </c>
      <c r="H9762" s="16">
        <v>1762037</v>
      </c>
      <c r="I9762" s="12">
        <v>43880</v>
      </c>
      <c r="J9762" s="12">
        <v>44434</v>
      </c>
      <c r="K9762" s="15">
        <v>61720007</v>
      </c>
      <c r="L9762" s="13" t="s">
        <v>70</v>
      </c>
      <c r="M9762" s="7">
        <v>0.49</v>
      </c>
      <c r="N9762" s="14"/>
    </row>
    <row r="9763" spans="1:14" ht="63">
      <c r="A9763" s="6">
        <v>9762</v>
      </c>
      <c r="B9763" s="8" t="s">
        <v>30858</v>
      </c>
      <c r="C9763" s="9" t="s">
        <v>31045</v>
      </c>
      <c r="D9763" s="10" t="s">
        <v>31046</v>
      </c>
      <c r="E9763" s="11" t="s">
        <v>31047</v>
      </c>
      <c r="F9763" s="6">
        <v>402826</v>
      </c>
      <c r="G9763" s="6" t="s">
        <v>11947</v>
      </c>
      <c r="H9763" s="16">
        <v>139434627</v>
      </c>
      <c r="I9763" s="12">
        <v>43928</v>
      </c>
      <c r="J9763" s="12">
        <v>44664</v>
      </c>
      <c r="K9763" s="15">
        <v>5045030</v>
      </c>
      <c r="L9763" s="13" t="s">
        <v>70</v>
      </c>
      <c r="M9763" s="7">
        <v>1</v>
      </c>
      <c r="N9763" s="14"/>
    </row>
    <row r="9764" spans="1:14" ht="63">
      <c r="A9764" s="6">
        <v>9763</v>
      </c>
      <c r="B9764" s="8" t="s">
        <v>30858</v>
      </c>
      <c r="C9764" s="9" t="s">
        <v>31048</v>
      </c>
      <c r="D9764" s="10" t="s">
        <v>31044</v>
      </c>
      <c r="E9764" s="11" t="s">
        <v>31047</v>
      </c>
      <c r="F9764" s="6">
        <v>402826</v>
      </c>
      <c r="G9764" s="6" t="s">
        <v>11947</v>
      </c>
      <c r="H9764" s="16">
        <v>139434627</v>
      </c>
      <c r="I9764" s="12">
        <v>43928</v>
      </c>
      <c r="J9764" s="12">
        <v>44664</v>
      </c>
      <c r="K9764" s="15">
        <v>5045030</v>
      </c>
      <c r="L9764" s="13" t="s">
        <v>70</v>
      </c>
      <c r="M9764" s="7">
        <v>0.32</v>
      </c>
      <c r="N9764" s="14"/>
    </row>
    <row r="9765" spans="1:14" ht="63">
      <c r="A9765" s="6">
        <v>9764</v>
      </c>
      <c r="B9765" s="8" t="s">
        <v>30858</v>
      </c>
      <c r="C9765" s="9" t="s">
        <v>31049</v>
      </c>
      <c r="D9765" s="10" t="s">
        <v>30962</v>
      </c>
      <c r="E9765" s="11" t="s">
        <v>31047</v>
      </c>
      <c r="F9765" s="6">
        <v>402826</v>
      </c>
      <c r="G9765" s="6" t="s">
        <v>11947</v>
      </c>
      <c r="H9765" s="16">
        <v>139434627</v>
      </c>
      <c r="I9765" s="12">
        <v>43928</v>
      </c>
      <c r="J9765" s="12">
        <v>44664</v>
      </c>
      <c r="K9765" s="15">
        <v>5045030</v>
      </c>
      <c r="L9765" s="13" t="s">
        <v>70</v>
      </c>
      <c r="M9765" s="7">
        <v>0.36</v>
      </c>
      <c r="N9765" s="14"/>
    </row>
    <row r="9766" spans="1:14" ht="63">
      <c r="A9766" s="6">
        <v>9765</v>
      </c>
      <c r="B9766" s="8" t="s">
        <v>30858</v>
      </c>
      <c r="C9766" s="9" t="s">
        <v>31050</v>
      </c>
      <c r="D9766" s="10" t="s">
        <v>30934</v>
      </c>
      <c r="E9766" s="11" t="s">
        <v>31047</v>
      </c>
      <c r="F9766" s="6">
        <v>402826</v>
      </c>
      <c r="G9766" s="6" t="s">
        <v>11947</v>
      </c>
      <c r="H9766" s="16">
        <v>139434627</v>
      </c>
      <c r="I9766" s="12">
        <v>43928</v>
      </c>
      <c r="J9766" s="12">
        <v>44664</v>
      </c>
      <c r="K9766" s="15">
        <v>5045030</v>
      </c>
      <c r="L9766" s="13" t="s">
        <v>70</v>
      </c>
      <c r="M9766" s="7">
        <v>0.32</v>
      </c>
      <c r="N9766" s="14"/>
    </row>
    <row r="9767" spans="1:14" ht="173.25">
      <c r="A9767" s="6">
        <v>9766</v>
      </c>
      <c r="B9767" s="8" t="s">
        <v>30858</v>
      </c>
      <c r="C9767" s="9" t="s">
        <v>31051</v>
      </c>
      <c r="D9767" s="10" t="s">
        <v>11994</v>
      </c>
      <c r="E9767" s="11" t="s">
        <v>31052</v>
      </c>
      <c r="F9767" s="6">
        <v>349734</v>
      </c>
      <c r="G9767" s="6" t="s">
        <v>11947</v>
      </c>
      <c r="H9767" s="16">
        <v>18142413</v>
      </c>
      <c r="I9767" s="12">
        <v>43776</v>
      </c>
      <c r="J9767" s="12">
        <v>44299</v>
      </c>
      <c r="K9767" s="15">
        <v>7852553</v>
      </c>
      <c r="L9767" s="13" t="s">
        <v>70</v>
      </c>
      <c r="M9767" s="7">
        <v>1</v>
      </c>
      <c r="N9767" s="14"/>
    </row>
    <row r="9768" spans="1:14" ht="173.25">
      <c r="A9768" s="6">
        <v>9767</v>
      </c>
      <c r="B9768" s="8" t="s">
        <v>30858</v>
      </c>
      <c r="C9768" s="9" t="s">
        <v>31053</v>
      </c>
      <c r="D9768" s="10" t="s">
        <v>4081</v>
      </c>
      <c r="E9768" s="11" t="s">
        <v>31052</v>
      </c>
      <c r="F9768" s="6">
        <v>349734</v>
      </c>
      <c r="G9768" s="6" t="s">
        <v>11947</v>
      </c>
      <c r="H9768" s="16">
        <v>18142413</v>
      </c>
      <c r="I9768" s="12">
        <v>43776</v>
      </c>
      <c r="J9768" s="12">
        <v>44299</v>
      </c>
      <c r="K9768" s="15">
        <v>1852553</v>
      </c>
      <c r="L9768" s="13" t="s">
        <v>70</v>
      </c>
      <c r="M9768" s="7">
        <v>0.6</v>
      </c>
      <c r="N9768" s="14"/>
    </row>
    <row r="9769" spans="1:14" ht="173.25">
      <c r="A9769" s="6">
        <v>9768</v>
      </c>
      <c r="B9769" s="8" t="s">
        <v>30858</v>
      </c>
      <c r="C9769" s="9" t="s">
        <v>31054</v>
      </c>
      <c r="D9769" s="10" t="s">
        <v>31003</v>
      </c>
      <c r="E9769" s="11" t="s">
        <v>31052</v>
      </c>
      <c r="F9769" s="6">
        <v>349734</v>
      </c>
      <c r="G9769" s="6" t="s">
        <v>11947</v>
      </c>
      <c r="H9769" s="16">
        <v>18142413</v>
      </c>
      <c r="I9769" s="12">
        <v>43776</v>
      </c>
      <c r="J9769" s="12">
        <v>44299</v>
      </c>
      <c r="K9769" s="15">
        <v>1852553</v>
      </c>
      <c r="L9769" s="13" t="s">
        <v>70</v>
      </c>
      <c r="M9769" s="7">
        <v>0.4</v>
      </c>
      <c r="N9769" s="14"/>
    </row>
    <row r="9770" spans="1:14" ht="157.5">
      <c r="A9770" s="6">
        <v>9769</v>
      </c>
      <c r="B9770" s="8" t="s">
        <v>30858</v>
      </c>
      <c r="C9770" s="9" t="s">
        <v>31055</v>
      </c>
      <c r="D9770" s="10" t="s">
        <v>31056</v>
      </c>
      <c r="E9770" s="11" t="s">
        <v>31057</v>
      </c>
      <c r="F9770" s="6">
        <v>349735</v>
      </c>
      <c r="G9770" s="6" t="s">
        <v>11947</v>
      </c>
      <c r="H9770" s="16">
        <v>14504354</v>
      </c>
      <c r="I9770" s="12">
        <v>43769</v>
      </c>
      <c r="J9770" s="12">
        <v>44292</v>
      </c>
      <c r="K9770" s="15">
        <v>0</v>
      </c>
      <c r="L9770" s="13" t="s">
        <v>70</v>
      </c>
      <c r="M9770" s="7">
        <v>1</v>
      </c>
      <c r="N9770" s="14"/>
    </row>
    <row r="9771" spans="1:14" ht="157.5">
      <c r="A9771" s="6">
        <v>9770</v>
      </c>
      <c r="B9771" s="8" t="s">
        <v>30858</v>
      </c>
      <c r="C9771" s="9" t="s">
        <v>31058</v>
      </c>
      <c r="D9771" s="10" t="s">
        <v>30921</v>
      </c>
      <c r="E9771" s="11" t="s">
        <v>31057</v>
      </c>
      <c r="F9771" s="6">
        <v>349735</v>
      </c>
      <c r="G9771" s="6" t="s">
        <v>11947</v>
      </c>
      <c r="H9771" s="16">
        <v>14504354</v>
      </c>
      <c r="I9771" s="12">
        <v>43769</v>
      </c>
      <c r="J9771" s="12">
        <v>44292</v>
      </c>
      <c r="K9771" s="15">
        <v>0</v>
      </c>
      <c r="L9771" s="13" t="s">
        <v>70</v>
      </c>
      <c r="M9771" s="7">
        <v>0.51</v>
      </c>
      <c r="N9771" s="14"/>
    </row>
    <row r="9772" spans="1:14" ht="157.5">
      <c r="A9772" s="6">
        <v>9771</v>
      </c>
      <c r="B9772" s="8" t="s">
        <v>30858</v>
      </c>
      <c r="C9772" s="9" t="s">
        <v>30965</v>
      </c>
      <c r="D9772" s="10" t="s">
        <v>30966</v>
      </c>
      <c r="E9772" s="11" t="s">
        <v>31057</v>
      </c>
      <c r="F9772" s="6">
        <v>349735</v>
      </c>
      <c r="G9772" s="6" t="s">
        <v>11947</v>
      </c>
      <c r="H9772" s="16">
        <v>14504354</v>
      </c>
      <c r="I9772" s="12">
        <v>43769</v>
      </c>
      <c r="J9772" s="12">
        <v>44292</v>
      </c>
      <c r="K9772" s="15">
        <v>0</v>
      </c>
      <c r="L9772" s="13" t="s">
        <v>70</v>
      </c>
      <c r="M9772" s="7">
        <v>0.49</v>
      </c>
      <c r="N9772" s="14"/>
    </row>
    <row r="9773" spans="1:14" ht="236.25">
      <c r="A9773" s="6">
        <v>9772</v>
      </c>
      <c r="B9773" s="8" t="s">
        <v>30858</v>
      </c>
      <c r="C9773" s="9" t="s">
        <v>31059</v>
      </c>
      <c r="D9773" s="10" t="s">
        <v>31060</v>
      </c>
      <c r="E9773" s="11" t="s">
        <v>31061</v>
      </c>
      <c r="F9773" s="6">
        <v>481710</v>
      </c>
      <c r="G9773" s="6" t="s">
        <v>11947</v>
      </c>
      <c r="H9773" s="16">
        <v>33745171.722999997</v>
      </c>
      <c r="I9773" s="12">
        <v>44117</v>
      </c>
      <c r="J9773" s="12">
        <v>44670</v>
      </c>
      <c r="K9773" s="15">
        <v>8950322</v>
      </c>
      <c r="L9773" s="13" t="s">
        <v>70</v>
      </c>
      <c r="M9773" s="7">
        <v>1</v>
      </c>
      <c r="N9773" s="14"/>
    </row>
    <row r="9774" spans="1:14" ht="236.25">
      <c r="A9774" s="6">
        <v>9773</v>
      </c>
      <c r="B9774" s="8" t="s">
        <v>30858</v>
      </c>
      <c r="C9774" s="9" t="s">
        <v>31062</v>
      </c>
      <c r="D9774" s="10" t="s">
        <v>30934</v>
      </c>
      <c r="E9774" s="11" t="s">
        <v>31061</v>
      </c>
      <c r="F9774" s="6">
        <v>481710</v>
      </c>
      <c r="G9774" s="6" t="s">
        <v>11947</v>
      </c>
      <c r="H9774" s="16">
        <v>33745171.722999997</v>
      </c>
      <c r="I9774" s="12">
        <v>44117</v>
      </c>
      <c r="J9774" s="12">
        <v>44670</v>
      </c>
      <c r="K9774" s="15">
        <v>0</v>
      </c>
      <c r="L9774" s="13" t="s">
        <v>70</v>
      </c>
      <c r="M9774" s="7">
        <v>0.51</v>
      </c>
      <c r="N9774" s="14"/>
    </row>
    <row r="9775" spans="1:14" ht="236.25">
      <c r="A9775" s="6">
        <v>9774</v>
      </c>
      <c r="B9775" s="8" t="s">
        <v>30858</v>
      </c>
      <c r="C9775" s="9" t="s">
        <v>31063</v>
      </c>
      <c r="D9775" s="10" t="s">
        <v>30898</v>
      </c>
      <c r="E9775" s="11" t="s">
        <v>31061</v>
      </c>
      <c r="F9775" s="6">
        <v>481710</v>
      </c>
      <c r="G9775" s="6" t="s">
        <v>11947</v>
      </c>
      <c r="H9775" s="16">
        <v>33745171.722999997</v>
      </c>
      <c r="I9775" s="12">
        <v>44117</v>
      </c>
      <c r="J9775" s="12">
        <v>44670</v>
      </c>
      <c r="K9775" s="15">
        <v>0</v>
      </c>
      <c r="L9775" s="13" t="s">
        <v>70</v>
      </c>
      <c r="M9775" s="7">
        <v>0.49</v>
      </c>
      <c r="N9775" s="14"/>
    </row>
    <row r="9776" spans="1:14" ht="126">
      <c r="A9776" s="6">
        <v>9775</v>
      </c>
      <c r="B9776" s="8" t="s">
        <v>30858</v>
      </c>
      <c r="C9776" s="9" t="s">
        <v>31064</v>
      </c>
      <c r="D9776" s="10" t="s">
        <v>31065</v>
      </c>
      <c r="E9776" s="11" t="s">
        <v>31066</v>
      </c>
      <c r="F9776" s="6">
        <v>428329</v>
      </c>
      <c r="G9776" s="6" t="s">
        <v>31067</v>
      </c>
      <c r="H9776" s="16">
        <v>319900001</v>
      </c>
      <c r="I9776" s="12">
        <v>44145</v>
      </c>
      <c r="J9776" s="12">
        <v>44663</v>
      </c>
      <c r="K9776" s="15">
        <v>31990000</v>
      </c>
      <c r="L9776" s="13" t="s">
        <v>70</v>
      </c>
      <c r="M9776" s="7">
        <v>1</v>
      </c>
      <c r="N9776" s="14"/>
    </row>
    <row r="9777" spans="1:14" ht="78.75">
      <c r="A9777" s="6">
        <v>9776</v>
      </c>
      <c r="B9777" s="8" t="s">
        <v>30858</v>
      </c>
      <c r="C9777" s="9" t="s">
        <v>31068</v>
      </c>
      <c r="D9777" s="10" t="s">
        <v>2393</v>
      </c>
      <c r="E9777" s="11" t="s">
        <v>31066</v>
      </c>
      <c r="F9777" s="6">
        <v>428329</v>
      </c>
      <c r="G9777" s="6" t="s">
        <v>31067</v>
      </c>
      <c r="H9777" s="16">
        <v>319900001</v>
      </c>
      <c r="I9777" s="12">
        <v>44145</v>
      </c>
      <c r="J9777" s="12">
        <v>44663</v>
      </c>
      <c r="K9777" s="15">
        <v>31990000</v>
      </c>
      <c r="L9777" s="13" t="s">
        <v>70</v>
      </c>
      <c r="M9777" s="7">
        <v>0.41</v>
      </c>
      <c r="N9777" s="14"/>
    </row>
    <row r="9778" spans="1:14" ht="47.25">
      <c r="A9778" s="6">
        <v>9777</v>
      </c>
      <c r="B9778" s="8" t="s">
        <v>30858</v>
      </c>
      <c r="C9778" s="9" t="s">
        <v>31069</v>
      </c>
      <c r="D9778" s="10" t="s">
        <v>2391</v>
      </c>
      <c r="E9778" s="11" t="s">
        <v>31066</v>
      </c>
      <c r="F9778" s="6">
        <v>428329</v>
      </c>
      <c r="G9778" s="6" t="s">
        <v>31067</v>
      </c>
      <c r="H9778" s="16">
        <v>319900001</v>
      </c>
      <c r="I9778" s="12">
        <v>44145</v>
      </c>
      <c r="J9778" s="12">
        <v>44663</v>
      </c>
      <c r="K9778" s="15">
        <v>31990000</v>
      </c>
      <c r="L9778" s="13" t="s">
        <v>70</v>
      </c>
      <c r="M9778" s="7">
        <v>0.39</v>
      </c>
      <c r="N9778" s="14"/>
    </row>
    <row r="9779" spans="1:14" ht="141.75">
      <c r="A9779" s="6">
        <v>9778</v>
      </c>
      <c r="B9779" s="8" t="s">
        <v>30858</v>
      </c>
      <c r="C9779" s="9" t="s">
        <v>31070</v>
      </c>
      <c r="D9779" s="10" t="s">
        <v>512</v>
      </c>
      <c r="E9779" s="11" t="s">
        <v>31066</v>
      </c>
      <c r="F9779" s="6">
        <v>428329</v>
      </c>
      <c r="G9779" s="6" t="s">
        <v>31067</v>
      </c>
      <c r="H9779" s="16">
        <v>319900001</v>
      </c>
      <c r="I9779" s="12">
        <v>44145</v>
      </c>
      <c r="J9779" s="12">
        <v>44663</v>
      </c>
      <c r="K9779" s="15">
        <v>31990000</v>
      </c>
      <c r="L9779" s="13" t="s">
        <v>70</v>
      </c>
      <c r="M9779" s="7">
        <v>0.2</v>
      </c>
      <c r="N9779" s="14"/>
    </row>
    <row r="9780" spans="1:14" ht="157.5">
      <c r="A9780" s="6">
        <v>9779</v>
      </c>
      <c r="B9780" s="8" t="s">
        <v>30858</v>
      </c>
      <c r="C9780" s="9" t="s">
        <v>31071</v>
      </c>
      <c r="D9780" s="10" t="s">
        <v>31072</v>
      </c>
      <c r="E9780" s="11" t="s">
        <v>31073</v>
      </c>
      <c r="F9780" s="6">
        <v>350589</v>
      </c>
      <c r="G9780" s="6" t="s">
        <v>31067</v>
      </c>
      <c r="H9780" s="16">
        <v>1430000000</v>
      </c>
      <c r="I9780" s="12">
        <v>44074</v>
      </c>
      <c r="J9780" s="12">
        <v>44604</v>
      </c>
      <c r="K9780" s="15">
        <v>150861790</v>
      </c>
      <c r="L9780" s="13" t="s">
        <v>70</v>
      </c>
      <c r="M9780" s="7">
        <v>1</v>
      </c>
      <c r="N9780" s="14"/>
    </row>
    <row r="9781" spans="1:14" ht="78.75">
      <c r="A9781" s="6">
        <v>9780</v>
      </c>
      <c r="B9781" s="8" t="s">
        <v>30858</v>
      </c>
      <c r="C9781" s="9" t="s">
        <v>31074</v>
      </c>
      <c r="D9781" s="10" t="s">
        <v>9930</v>
      </c>
      <c r="E9781" s="11" t="s">
        <v>31073</v>
      </c>
      <c r="F9781" s="6">
        <v>350589</v>
      </c>
      <c r="G9781" s="6" t="s">
        <v>31067</v>
      </c>
      <c r="H9781" s="16">
        <v>1430000000</v>
      </c>
      <c r="I9781" s="12">
        <v>44074</v>
      </c>
      <c r="J9781" s="12">
        <v>44604</v>
      </c>
      <c r="K9781" s="15">
        <v>150861790</v>
      </c>
      <c r="L9781" s="13" t="s">
        <v>70</v>
      </c>
      <c r="M9781" s="7">
        <v>0.51</v>
      </c>
      <c r="N9781" s="14"/>
    </row>
    <row r="9782" spans="1:14" ht="94.5">
      <c r="A9782" s="6">
        <v>9781</v>
      </c>
      <c r="B9782" s="8" t="s">
        <v>30858</v>
      </c>
      <c r="C9782" s="9" t="s">
        <v>31075</v>
      </c>
      <c r="D9782" s="10" t="s">
        <v>14835</v>
      </c>
      <c r="E9782" s="11" t="s">
        <v>31073</v>
      </c>
      <c r="F9782" s="6">
        <v>350589</v>
      </c>
      <c r="G9782" s="6" t="s">
        <v>31067</v>
      </c>
      <c r="H9782" s="16">
        <v>1430000000</v>
      </c>
      <c r="I9782" s="12">
        <v>44074</v>
      </c>
      <c r="J9782" s="12">
        <v>44604</v>
      </c>
      <c r="K9782" s="15">
        <v>208034816</v>
      </c>
      <c r="L9782" s="13" t="s">
        <v>70</v>
      </c>
      <c r="M9782" s="7">
        <v>0.49</v>
      </c>
      <c r="N9782" s="14"/>
    </row>
    <row r="9783" spans="1:14" ht="47.25">
      <c r="A9783" s="6">
        <v>9782</v>
      </c>
      <c r="B9783" s="8" t="s">
        <v>30858</v>
      </c>
      <c r="C9783" s="9" t="s">
        <v>31076</v>
      </c>
      <c r="D9783" s="10" t="s">
        <v>31077</v>
      </c>
      <c r="E9783" s="11" t="s">
        <v>31078</v>
      </c>
      <c r="F9783" s="6">
        <v>304124</v>
      </c>
      <c r="G9783" s="6" t="s">
        <v>31067</v>
      </c>
      <c r="H9783" s="16">
        <v>547766073</v>
      </c>
      <c r="I9783" s="12"/>
      <c r="J9783" s="12"/>
      <c r="K9783" s="15">
        <v>208034816</v>
      </c>
      <c r="L9783" s="13" t="s">
        <v>70</v>
      </c>
      <c r="M9783" s="7">
        <v>1</v>
      </c>
      <c r="N9783" s="14"/>
    </row>
    <row r="9784" spans="1:14" ht="94.5">
      <c r="A9784" s="6">
        <v>9783</v>
      </c>
      <c r="B9784" s="8" t="s">
        <v>30858</v>
      </c>
      <c r="C9784" s="9" t="s">
        <v>31079</v>
      </c>
      <c r="D9784" s="10" t="s">
        <v>30715</v>
      </c>
      <c r="E9784" s="11" t="s">
        <v>31078</v>
      </c>
      <c r="F9784" s="6">
        <v>304124</v>
      </c>
      <c r="G9784" s="6" t="s">
        <v>31067</v>
      </c>
      <c r="H9784" s="16">
        <v>547766073</v>
      </c>
      <c r="I9784" s="12" t="s">
        <v>1794</v>
      </c>
      <c r="J9784" s="12" t="s">
        <v>1794</v>
      </c>
      <c r="K9784" s="15">
        <v>208034816</v>
      </c>
      <c r="L9784" s="13" t="s">
        <v>70</v>
      </c>
      <c r="M9784" s="7">
        <v>0.25</v>
      </c>
      <c r="N9784" s="14"/>
    </row>
    <row r="9785" spans="1:14" ht="94.5">
      <c r="A9785" s="6">
        <v>9784</v>
      </c>
      <c r="B9785" s="8" t="s">
        <v>30858</v>
      </c>
      <c r="C9785" s="9" t="s">
        <v>31080</v>
      </c>
      <c r="D9785" s="10" t="s">
        <v>31081</v>
      </c>
      <c r="E9785" s="11" t="s">
        <v>31078</v>
      </c>
      <c r="F9785" s="6">
        <v>304124</v>
      </c>
      <c r="G9785" s="6" t="s">
        <v>31067</v>
      </c>
      <c r="H9785" s="16">
        <v>547766073</v>
      </c>
      <c r="I9785" s="12" t="s">
        <v>1794</v>
      </c>
      <c r="J9785" s="12" t="s">
        <v>1794</v>
      </c>
      <c r="K9785" s="15">
        <v>27717888</v>
      </c>
      <c r="L9785" s="13" t="s">
        <v>70</v>
      </c>
      <c r="M9785" s="7">
        <v>0.75</v>
      </c>
      <c r="N9785" s="14"/>
    </row>
    <row r="9786" spans="1:14" ht="47.25">
      <c r="A9786" s="6">
        <v>9785</v>
      </c>
      <c r="B9786" s="8" t="s">
        <v>30858</v>
      </c>
      <c r="C9786" s="9" t="s">
        <v>31076</v>
      </c>
      <c r="D9786" s="10" t="s">
        <v>31077</v>
      </c>
      <c r="E9786" s="11" t="s">
        <v>31082</v>
      </c>
      <c r="F9786" s="6">
        <v>337644</v>
      </c>
      <c r="G9786" s="6" t="s">
        <v>31067</v>
      </c>
      <c r="H9786" s="16">
        <v>397004697</v>
      </c>
      <c r="I9786" s="12">
        <v>43852</v>
      </c>
      <c r="J9786" s="12">
        <v>44366</v>
      </c>
      <c r="K9786" s="15">
        <v>93308751</v>
      </c>
      <c r="L9786" s="13" t="s">
        <v>70</v>
      </c>
      <c r="M9786" s="7">
        <v>1</v>
      </c>
      <c r="N9786" s="14"/>
    </row>
    <row r="9787" spans="1:14" ht="94.5">
      <c r="A9787" s="6">
        <v>9786</v>
      </c>
      <c r="B9787" s="8" t="s">
        <v>30858</v>
      </c>
      <c r="C9787" s="9" t="s">
        <v>31079</v>
      </c>
      <c r="D9787" s="10" t="s">
        <v>30715</v>
      </c>
      <c r="E9787" s="11" t="s">
        <v>31082</v>
      </c>
      <c r="F9787" s="6">
        <v>337644</v>
      </c>
      <c r="G9787" s="6" t="s">
        <v>31067</v>
      </c>
      <c r="H9787" s="16">
        <v>397004697</v>
      </c>
      <c r="I9787" s="12">
        <v>43852</v>
      </c>
      <c r="J9787" s="12">
        <v>44366</v>
      </c>
      <c r="K9787" s="15">
        <v>93308751</v>
      </c>
      <c r="L9787" s="13" t="s">
        <v>70</v>
      </c>
      <c r="M9787" s="7">
        <v>0.25</v>
      </c>
      <c r="N9787" s="14"/>
    </row>
    <row r="9788" spans="1:14" ht="94.5">
      <c r="A9788" s="6">
        <v>9787</v>
      </c>
      <c r="B9788" s="8" t="s">
        <v>30858</v>
      </c>
      <c r="C9788" s="9" t="s">
        <v>31080</v>
      </c>
      <c r="D9788" s="10" t="s">
        <v>31081</v>
      </c>
      <c r="E9788" s="11" t="s">
        <v>31082</v>
      </c>
      <c r="F9788" s="6">
        <v>337644</v>
      </c>
      <c r="G9788" s="6" t="s">
        <v>31067</v>
      </c>
      <c r="H9788" s="16">
        <v>397004697</v>
      </c>
      <c r="I9788" s="12">
        <v>43852</v>
      </c>
      <c r="J9788" s="12">
        <v>44366</v>
      </c>
      <c r="K9788" s="15">
        <v>93308751</v>
      </c>
      <c r="L9788" s="13" t="s">
        <v>70</v>
      </c>
      <c r="M9788" s="7">
        <v>0.75</v>
      </c>
      <c r="N9788" s="14"/>
    </row>
    <row r="9789" spans="1:14" ht="47.25">
      <c r="A9789" s="6">
        <v>9788</v>
      </c>
      <c r="B9789" s="8" t="s">
        <v>30858</v>
      </c>
      <c r="C9789" s="9" t="s">
        <v>31076</v>
      </c>
      <c r="D9789" s="10" t="s">
        <v>31077</v>
      </c>
      <c r="E9789" s="11" t="s">
        <v>31083</v>
      </c>
      <c r="F9789" s="6">
        <v>304123</v>
      </c>
      <c r="G9789" s="6" t="s">
        <v>31067</v>
      </c>
      <c r="H9789" s="16">
        <v>396510848</v>
      </c>
      <c r="I9789" s="12">
        <v>43765</v>
      </c>
      <c r="J9789" s="12">
        <v>44277</v>
      </c>
      <c r="K9789" s="15">
        <v>156382883</v>
      </c>
      <c r="L9789" s="13" t="s">
        <v>70</v>
      </c>
      <c r="M9789" s="7">
        <v>1</v>
      </c>
      <c r="N9789" s="14"/>
    </row>
    <row r="9790" spans="1:14" ht="94.5">
      <c r="A9790" s="6">
        <v>9789</v>
      </c>
      <c r="B9790" s="8" t="s">
        <v>30858</v>
      </c>
      <c r="C9790" s="9" t="s">
        <v>31079</v>
      </c>
      <c r="D9790" s="10" t="s">
        <v>30715</v>
      </c>
      <c r="E9790" s="11" t="s">
        <v>31083</v>
      </c>
      <c r="F9790" s="6">
        <v>304123</v>
      </c>
      <c r="G9790" s="6" t="s">
        <v>31067</v>
      </c>
      <c r="H9790" s="16">
        <v>396510848</v>
      </c>
      <c r="I9790" s="12">
        <v>43765</v>
      </c>
      <c r="J9790" s="12">
        <v>44277</v>
      </c>
      <c r="K9790" s="15">
        <v>156382883</v>
      </c>
      <c r="L9790" s="13" t="s">
        <v>70</v>
      </c>
      <c r="M9790" s="7">
        <v>0.25</v>
      </c>
      <c r="N9790" s="14"/>
    </row>
    <row r="9791" spans="1:14" ht="94.5">
      <c r="A9791" s="6">
        <v>9790</v>
      </c>
      <c r="B9791" s="8" t="s">
        <v>30858</v>
      </c>
      <c r="C9791" s="9" t="s">
        <v>31080</v>
      </c>
      <c r="D9791" s="10" t="s">
        <v>31081</v>
      </c>
      <c r="E9791" s="11" t="s">
        <v>31083</v>
      </c>
      <c r="F9791" s="6">
        <v>304123</v>
      </c>
      <c r="G9791" s="6" t="s">
        <v>31067</v>
      </c>
      <c r="H9791" s="16">
        <v>396510848</v>
      </c>
      <c r="I9791" s="12">
        <v>43765</v>
      </c>
      <c r="J9791" s="12">
        <v>44277</v>
      </c>
      <c r="K9791" s="15">
        <v>156382883</v>
      </c>
      <c r="L9791" s="13" t="s">
        <v>70</v>
      </c>
      <c r="M9791" s="7">
        <v>0.75</v>
      </c>
      <c r="N9791" s="14"/>
    </row>
    <row r="9792" spans="1:14" ht="78.75">
      <c r="A9792" s="6">
        <v>9791</v>
      </c>
      <c r="B9792" s="8" t="s">
        <v>30858</v>
      </c>
      <c r="C9792" s="9" t="s">
        <v>31084</v>
      </c>
      <c r="D9792" s="10" t="s">
        <v>14213</v>
      </c>
      <c r="E9792" s="11" t="s">
        <v>31085</v>
      </c>
      <c r="F9792" s="6">
        <v>302291</v>
      </c>
      <c r="G9792" s="6" t="s">
        <v>31067</v>
      </c>
      <c r="H9792" s="16">
        <v>236102006</v>
      </c>
      <c r="I9792" s="12">
        <v>43723</v>
      </c>
      <c r="J9792" s="12">
        <v>44232</v>
      </c>
      <c r="K9792" s="15">
        <v>117443876</v>
      </c>
      <c r="L9792" s="13" t="s">
        <v>14</v>
      </c>
      <c r="M9792" s="7">
        <v>1</v>
      </c>
      <c r="N9792" s="14"/>
    </row>
    <row r="9793" spans="1:14" ht="94.5">
      <c r="A9793" s="6">
        <v>9792</v>
      </c>
      <c r="B9793" s="8" t="s">
        <v>30858</v>
      </c>
      <c r="C9793" s="9" t="s">
        <v>31086</v>
      </c>
      <c r="D9793" s="10" t="s">
        <v>31087</v>
      </c>
      <c r="E9793" s="11" t="s">
        <v>31088</v>
      </c>
      <c r="F9793" s="6">
        <v>399007</v>
      </c>
      <c r="G9793" s="6" t="s">
        <v>30950</v>
      </c>
      <c r="H9793" s="16">
        <v>46495991.954999998</v>
      </c>
      <c r="I9793" s="12">
        <v>43900</v>
      </c>
      <c r="J9793" s="12">
        <v>43900</v>
      </c>
      <c r="K9793" s="15">
        <v>41277215</v>
      </c>
      <c r="L9793" s="13" t="s">
        <v>70</v>
      </c>
      <c r="M9793" s="7">
        <v>1</v>
      </c>
      <c r="N9793" s="14"/>
    </row>
    <row r="9794" spans="1:14" ht="94.5">
      <c r="A9794" s="6">
        <v>9793</v>
      </c>
      <c r="B9794" s="8" t="s">
        <v>30858</v>
      </c>
      <c r="C9794" s="9" t="s">
        <v>31089</v>
      </c>
      <c r="D9794" s="10" t="s">
        <v>31090</v>
      </c>
      <c r="E9794" s="11" t="s">
        <v>31088</v>
      </c>
      <c r="F9794" s="6">
        <v>399007</v>
      </c>
      <c r="G9794" s="6" t="s">
        <v>30950</v>
      </c>
      <c r="H9794" s="16">
        <v>46495991.954999998</v>
      </c>
      <c r="I9794" s="12">
        <v>43900</v>
      </c>
      <c r="J9794" s="12">
        <v>43900</v>
      </c>
      <c r="K9794" s="15">
        <v>41277215</v>
      </c>
      <c r="L9794" s="13" t="s">
        <v>70</v>
      </c>
      <c r="M9794" s="7">
        <v>0.7</v>
      </c>
      <c r="N9794" s="14"/>
    </row>
    <row r="9795" spans="1:14" ht="94.5">
      <c r="A9795" s="6">
        <v>9794</v>
      </c>
      <c r="B9795" s="8" t="s">
        <v>30858</v>
      </c>
      <c r="C9795" s="9" t="s">
        <v>31091</v>
      </c>
      <c r="D9795" s="10" t="s">
        <v>31092</v>
      </c>
      <c r="E9795" s="11" t="s">
        <v>31088</v>
      </c>
      <c r="F9795" s="6">
        <v>399007</v>
      </c>
      <c r="G9795" s="6" t="s">
        <v>30950</v>
      </c>
      <c r="H9795" s="16">
        <v>46495991.954999998</v>
      </c>
      <c r="I9795" s="12">
        <v>43900</v>
      </c>
      <c r="J9795" s="12">
        <v>43900</v>
      </c>
      <c r="K9795" s="15">
        <v>41277215</v>
      </c>
      <c r="L9795" s="13" t="s">
        <v>70</v>
      </c>
      <c r="M9795" s="7">
        <v>0.3</v>
      </c>
      <c r="N9795" s="14"/>
    </row>
    <row r="9796" spans="1:14" ht="94.5">
      <c r="A9796" s="6">
        <v>9795</v>
      </c>
      <c r="B9796" s="8" t="s">
        <v>30858</v>
      </c>
      <c r="C9796" s="9" t="s">
        <v>31093</v>
      </c>
      <c r="D9796" s="10" t="s">
        <v>31094</v>
      </c>
      <c r="E9796" s="11" t="s">
        <v>31095</v>
      </c>
      <c r="F9796" s="6">
        <v>399008</v>
      </c>
      <c r="G9796" s="6" t="s">
        <v>30950</v>
      </c>
      <c r="H9796" s="16">
        <v>64272415.799999997</v>
      </c>
      <c r="I9796" s="12">
        <v>43912</v>
      </c>
      <c r="J9796" s="12">
        <v>44460</v>
      </c>
      <c r="K9796" s="15">
        <v>29092209</v>
      </c>
      <c r="L9796" s="13" t="s">
        <v>70</v>
      </c>
      <c r="M9796" s="7">
        <v>1</v>
      </c>
      <c r="N9796" s="14"/>
    </row>
    <row r="9797" spans="1:14" ht="94.5">
      <c r="A9797" s="6">
        <v>9796</v>
      </c>
      <c r="B9797" s="8" t="s">
        <v>30858</v>
      </c>
      <c r="C9797" s="9" t="s">
        <v>31096</v>
      </c>
      <c r="D9797" s="10" t="s">
        <v>30966</v>
      </c>
      <c r="E9797" s="11" t="s">
        <v>31095</v>
      </c>
      <c r="F9797" s="6">
        <v>399008</v>
      </c>
      <c r="G9797" s="6" t="s">
        <v>30950</v>
      </c>
      <c r="H9797" s="16">
        <v>64272415.799999997</v>
      </c>
      <c r="I9797" s="12">
        <v>43912</v>
      </c>
      <c r="J9797" s="12">
        <v>44460</v>
      </c>
      <c r="K9797" s="15">
        <v>29092209</v>
      </c>
      <c r="L9797" s="13" t="s">
        <v>70</v>
      </c>
      <c r="M9797" s="7">
        <v>0.6</v>
      </c>
      <c r="N9797" s="14"/>
    </row>
    <row r="9798" spans="1:14" ht="94.5">
      <c r="A9798" s="6">
        <v>9797</v>
      </c>
      <c r="B9798" s="8" t="s">
        <v>30858</v>
      </c>
      <c r="C9798" s="9" t="s">
        <v>31097</v>
      </c>
      <c r="D9798" s="10" t="s">
        <v>30860</v>
      </c>
      <c r="E9798" s="11" t="s">
        <v>31095</v>
      </c>
      <c r="F9798" s="6">
        <v>399008</v>
      </c>
      <c r="G9798" s="6" t="s">
        <v>30950</v>
      </c>
      <c r="H9798" s="16">
        <v>64272415.799999997</v>
      </c>
      <c r="I9798" s="12">
        <v>43912</v>
      </c>
      <c r="J9798" s="12">
        <v>44460</v>
      </c>
      <c r="K9798" s="15">
        <v>29092209</v>
      </c>
      <c r="L9798" s="13" t="s">
        <v>70</v>
      </c>
      <c r="M9798" s="7">
        <v>0.4</v>
      </c>
      <c r="N9798" s="14"/>
    </row>
    <row r="9799" spans="1:14" ht="78.75">
      <c r="A9799" s="6">
        <v>9798</v>
      </c>
      <c r="B9799" s="8" t="s">
        <v>30858</v>
      </c>
      <c r="C9799" s="9" t="s">
        <v>31098</v>
      </c>
      <c r="D9799" s="10" t="s">
        <v>31099</v>
      </c>
      <c r="E9799" s="11" t="s">
        <v>31100</v>
      </c>
      <c r="F9799" s="6">
        <v>399009</v>
      </c>
      <c r="G9799" s="6" t="s">
        <v>30950</v>
      </c>
      <c r="H9799" s="16">
        <v>14866604.426999999</v>
      </c>
      <c r="I9799" s="12">
        <v>43906</v>
      </c>
      <c r="J9799" s="12">
        <v>44454</v>
      </c>
      <c r="K9799" s="15">
        <v>3642372</v>
      </c>
      <c r="L9799" s="13" t="s">
        <v>70</v>
      </c>
      <c r="M9799" s="7">
        <v>1</v>
      </c>
      <c r="N9799" s="14"/>
    </row>
    <row r="9800" spans="1:14" ht="94.5">
      <c r="A9800" s="6">
        <v>9799</v>
      </c>
      <c r="B9800" s="8" t="s">
        <v>30858</v>
      </c>
      <c r="C9800" s="9" t="s">
        <v>31101</v>
      </c>
      <c r="D9800" s="10" t="s">
        <v>4081</v>
      </c>
      <c r="E9800" s="11" t="s">
        <v>31100</v>
      </c>
      <c r="F9800" s="6">
        <v>399009</v>
      </c>
      <c r="G9800" s="6" t="s">
        <v>30950</v>
      </c>
      <c r="H9800" s="16">
        <v>14866604.426999999</v>
      </c>
      <c r="I9800" s="12">
        <v>43906</v>
      </c>
      <c r="J9800" s="12">
        <v>44454</v>
      </c>
      <c r="K9800" s="15">
        <v>3642372</v>
      </c>
      <c r="L9800" s="13" t="s">
        <v>70</v>
      </c>
      <c r="M9800" s="7">
        <v>0.4</v>
      </c>
      <c r="N9800" s="14"/>
    </row>
    <row r="9801" spans="1:14" ht="78.75">
      <c r="A9801" s="6">
        <v>9800</v>
      </c>
      <c r="B9801" s="8" t="s">
        <v>30858</v>
      </c>
      <c r="C9801" s="9" t="s">
        <v>31102</v>
      </c>
      <c r="D9801" s="10" t="s">
        <v>30964</v>
      </c>
      <c r="E9801" s="11" t="s">
        <v>31100</v>
      </c>
      <c r="F9801" s="6">
        <v>399009</v>
      </c>
      <c r="G9801" s="6" t="s">
        <v>30950</v>
      </c>
      <c r="H9801" s="16">
        <v>14866604.426999999</v>
      </c>
      <c r="I9801" s="12">
        <v>43906</v>
      </c>
      <c r="J9801" s="12">
        <v>44454</v>
      </c>
      <c r="K9801" s="15">
        <v>3642372</v>
      </c>
      <c r="L9801" s="13" t="s">
        <v>70</v>
      </c>
      <c r="M9801" s="7">
        <v>0.3</v>
      </c>
      <c r="N9801" s="14"/>
    </row>
    <row r="9802" spans="1:14" ht="78.75">
      <c r="A9802" s="6">
        <v>9801</v>
      </c>
      <c r="B9802" s="8" t="s">
        <v>30858</v>
      </c>
      <c r="C9802" s="9" t="s">
        <v>31103</v>
      </c>
      <c r="D9802" s="10" t="s">
        <v>31044</v>
      </c>
      <c r="E9802" s="11" t="s">
        <v>31100</v>
      </c>
      <c r="F9802" s="6">
        <v>399009</v>
      </c>
      <c r="G9802" s="6" t="s">
        <v>30950</v>
      </c>
      <c r="H9802" s="16">
        <v>14866604.426999999</v>
      </c>
      <c r="I9802" s="12">
        <v>43906</v>
      </c>
      <c r="J9802" s="12">
        <v>44454</v>
      </c>
      <c r="K9802" s="15">
        <v>3642372</v>
      </c>
      <c r="L9802" s="13" t="s">
        <v>70</v>
      </c>
      <c r="M9802" s="7">
        <v>0.3</v>
      </c>
      <c r="N9802" s="14"/>
    </row>
    <row r="9803" spans="1:14" ht="110.25">
      <c r="A9803" s="6">
        <v>9802</v>
      </c>
      <c r="B9803" s="8" t="s">
        <v>30858</v>
      </c>
      <c r="C9803" s="9" t="s">
        <v>31104</v>
      </c>
      <c r="D9803" s="10" t="s">
        <v>31105</v>
      </c>
      <c r="E9803" s="11" t="s">
        <v>31106</v>
      </c>
      <c r="F9803" s="6">
        <v>168468</v>
      </c>
      <c r="G9803" s="6" t="s">
        <v>3596</v>
      </c>
      <c r="H9803" s="16">
        <v>38881975177</v>
      </c>
      <c r="I9803" s="12">
        <v>43319</v>
      </c>
      <c r="J9803" s="12">
        <v>44239</v>
      </c>
      <c r="K9803" s="15">
        <v>21900000</v>
      </c>
      <c r="L9803" s="13" t="s">
        <v>70</v>
      </c>
      <c r="M9803" s="7">
        <v>1</v>
      </c>
      <c r="N9803" s="14"/>
    </row>
    <row r="9804" spans="1:14" ht="110.25">
      <c r="A9804" s="6">
        <v>9803</v>
      </c>
      <c r="B9804" s="8" t="s">
        <v>30858</v>
      </c>
      <c r="C9804" s="9" t="s">
        <v>31107</v>
      </c>
      <c r="D9804" s="10" t="s">
        <v>2836</v>
      </c>
      <c r="E9804" s="11" t="s">
        <v>31106</v>
      </c>
      <c r="F9804" s="6">
        <v>168468</v>
      </c>
      <c r="G9804" s="6" t="s">
        <v>3596</v>
      </c>
      <c r="H9804" s="16">
        <v>38881975177</v>
      </c>
      <c r="I9804" s="12">
        <v>43319</v>
      </c>
      <c r="J9804" s="12">
        <v>44239</v>
      </c>
      <c r="K9804" s="15">
        <v>21900000</v>
      </c>
      <c r="L9804" s="13" t="s">
        <v>70</v>
      </c>
      <c r="M9804" s="7">
        <v>0.33</v>
      </c>
      <c r="N9804" s="14"/>
    </row>
    <row r="9805" spans="1:14" ht="110.25">
      <c r="A9805" s="6">
        <v>9804</v>
      </c>
      <c r="B9805" s="8" t="s">
        <v>30858</v>
      </c>
      <c r="C9805" s="9" t="s">
        <v>31108</v>
      </c>
      <c r="D9805" s="10" t="s">
        <v>38</v>
      </c>
      <c r="E9805" s="11" t="s">
        <v>31106</v>
      </c>
      <c r="F9805" s="6">
        <v>168468</v>
      </c>
      <c r="G9805" s="6" t="s">
        <v>3596</v>
      </c>
      <c r="H9805" s="16">
        <v>38881975177</v>
      </c>
      <c r="I9805" s="12">
        <v>43319</v>
      </c>
      <c r="J9805" s="12">
        <v>44239</v>
      </c>
      <c r="K9805" s="15">
        <v>21900000</v>
      </c>
      <c r="L9805" s="13" t="s">
        <v>70</v>
      </c>
      <c r="M9805" s="7">
        <v>0.33</v>
      </c>
      <c r="N9805" s="14"/>
    </row>
    <row r="9806" spans="1:14" ht="110.25">
      <c r="A9806" s="6">
        <v>9805</v>
      </c>
      <c r="B9806" s="8" t="s">
        <v>30858</v>
      </c>
      <c r="C9806" s="9" t="s">
        <v>31109</v>
      </c>
      <c r="D9806" s="10" t="s">
        <v>2911</v>
      </c>
      <c r="E9806" s="11" t="s">
        <v>31106</v>
      </c>
      <c r="F9806" s="6">
        <v>168468</v>
      </c>
      <c r="G9806" s="6" t="s">
        <v>3596</v>
      </c>
      <c r="H9806" s="16">
        <v>38881975177</v>
      </c>
      <c r="I9806" s="12">
        <v>43319</v>
      </c>
      <c r="J9806" s="12">
        <v>44239</v>
      </c>
      <c r="K9806" s="15">
        <v>201000000</v>
      </c>
      <c r="L9806" s="13" t="s">
        <v>70</v>
      </c>
      <c r="M9806" s="7">
        <v>0.34</v>
      </c>
      <c r="N9806" s="14"/>
    </row>
    <row r="9807" spans="1:14" ht="94.5">
      <c r="A9807" s="6">
        <v>9806</v>
      </c>
      <c r="B9807" s="8" t="s">
        <v>30858</v>
      </c>
      <c r="C9807" s="9" t="s">
        <v>30903</v>
      </c>
      <c r="D9807" s="10" t="s">
        <v>30904</v>
      </c>
      <c r="E9807" s="11" t="s">
        <v>31110</v>
      </c>
      <c r="F9807" s="6">
        <v>497493</v>
      </c>
      <c r="G9807" s="6" t="s">
        <v>848</v>
      </c>
      <c r="H9807" s="16">
        <v>10355627.073999999</v>
      </c>
      <c r="I9807" s="12">
        <v>44206</v>
      </c>
      <c r="J9807" s="12">
        <v>44333</v>
      </c>
      <c r="K9807" s="15">
        <v>0</v>
      </c>
      <c r="L9807" s="13" t="s">
        <v>14</v>
      </c>
      <c r="M9807" s="7">
        <v>1</v>
      </c>
      <c r="N9807" s="14"/>
    </row>
    <row r="9808" spans="1:14" ht="94.5">
      <c r="A9808" s="6">
        <v>9807</v>
      </c>
      <c r="B9808" s="8" t="s">
        <v>30858</v>
      </c>
      <c r="C9808" s="9" t="s">
        <v>31111</v>
      </c>
      <c r="D9808" s="10" t="s">
        <v>31112</v>
      </c>
      <c r="E9808" s="11" t="s">
        <v>31113</v>
      </c>
      <c r="F9808" s="6">
        <v>519349</v>
      </c>
      <c r="G9808" s="6" t="s">
        <v>875</v>
      </c>
      <c r="H9808" s="16">
        <v>14677990</v>
      </c>
      <c r="I9808" s="12">
        <v>44209</v>
      </c>
      <c r="J9808" s="12">
        <v>44580</v>
      </c>
      <c r="K9808" s="15">
        <v>0</v>
      </c>
      <c r="L9808" s="13" t="s">
        <v>14</v>
      </c>
      <c r="M9808" s="7">
        <v>1</v>
      </c>
      <c r="N9808" s="14"/>
    </row>
    <row r="9809" spans="1:14" ht="78.75">
      <c r="A9809" s="6">
        <v>9808</v>
      </c>
      <c r="B9809" s="8" t="s">
        <v>30858</v>
      </c>
      <c r="C9809" s="9" t="s">
        <v>31111</v>
      </c>
      <c r="D9809" s="10" t="s">
        <v>31112</v>
      </c>
      <c r="E9809" s="11" t="s">
        <v>31114</v>
      </c>
      <c r="F9809" s="6">
        <v>519351</v>
      </c>
      <c r="G9809" s="6" t="s">
        <v>875</v>
      </c>
      <c r="H9809" s="16">
        <v>14550146</v>
      </c>
      <c r="I9809" s="12">
        <v>44209</v>
      </c>
      <c r="J9809" s="12">
        <v>44580</v>
      </c>
      <c r="K9809" s="15">
        <v>0</v>
      </c>
      <c r="L9809" s="13" t="s">
        <v>14</v>
      </c>
      <c r="M9809" s="7">
        <v>1</v>
      </c>
      <c r="N9809" s="14"/>
    </row>
    <row r="9810" spans="1:14" ht="173.25">
      <c r="A9810" s="6">
        <v>9809</v>
      </c>
      <c r="B9810" s="8" t="s">
        <v>30858</v>
      </c>
      <c r="C9810" s="9" t="s">
        <v>31115</v>
      </c>
      <c r="D9810" s="10" t="s">
        <v>31116</v>
      </c>
      <c r="E9810" s="11" t="s">
        <v>31117</v>
      </c>
      <c r="F9810" s="6">
        <v>507495</v>
      </c>
      <c r="G9810" s="6" t="s">
        <v>4112</v>
      </c>
      <c r="H9810" s="16">
        <v>9940186.3000000007</v>
      </c>
      <c r="I9810" s="12">
        <v>44210</v>
      </c>
      <c r="J9810" s="12">
        <v>44487</v>
      </c>
      <c r="K9810" s="15">
        <v>0</v>
      </c>
      <c r="L9810" s="13" t="s">
        <v>14</v>
      </c>
      <c r="M9810" s="7">
        <v>1</v>
      </c>
      <c r="N9810" s="14"/>
    </row>
    <row r="9811" spans="1:14" ht="94.5">
      <c r="A9811" s="6">
        <v>9810</v>
      </c>
      <c r="B9811" s="8" t="s">
        <v>30858</v>
      </c>
      <c r="C9811" s="9" t="s">
        <v>31118</v>
      </c>
      <c r="D9811" s="10" t="s">
        <v>31119</v>
      </c>
      <c r="E9811" s="11" t="s">
        <v>31120</v>
      </c>
      <c r="F9811" s="6">
        <v>524614</v>
      </c>
      <c r="G9811" s="6" t="s">
        <v>608</v>
      </c>
      <c r="H9811" s="16">
        <v>608105</v>
      </c>
      <c r="I9811" s="12">
        <v>44208</v>
      </c>
      <c r="J9811" s="12">
        <v>44245</v>
      </c>
      <c r="K9811" s="15">
        <v>0</v>
      </c>
      <c r="L9811" s="13" t="s">
        <v>14</v>
      </c>
      <c r="M9811" s="7">
        <v>1</v>
      </c>
      <c r="N9811" s="14"/>
    </row>
    <row r="9812" spans="1:14" ht="94.5">
      <c r="A9812" s="6">
        <v>9811</v>
      </c>
      <c r="B9812" s="8" t="s">
        <v>30858</v>
      </c>
      <c r="C9812" s="9" t="s">
        <v>31121</v>
      </c>
      <c r="D9812" s="10" t="s">
        <v>31119</v>
      </c>
      <c r="E9812" s="11" t="s">
        <v>31122</v>
      </c>
      <c r="F9812" s="6">
        <v>524615</v>
      </c>
      <c r="G9812" s="6" t="s">
        <v>608</v>
      </c>
      <c r="H9812" s="16">
        <v>807281</v>
      </c>
      <c r="I9812" s="12">
        <v>44208</v>
      </c>
      <c r="J9812" s="12">
        <v>44245</v>
      </c>
      <c r="K9812" s="15">
        <v>0</v>
      </c>
      <c r="L9812" s="13" t="s">
        <v>14</v>
      </c>
      <c r="M9812" s="7">
        <v>1</v>
      </c>
      <c r="N9812" s="14"/>
    </row>
    <row r="9813" spans="1:14" ht="78.75">
      <c r="A9813" s="6">
        <v>9812</v>
      </c>
      <c r="B9813" s="8" t="s">
        <v>30858</v>
      </c>
      <c r="C9813" s="9" t="s">
        <v>31121</v>
      </c>
      <c r="D9813" s="10" t="s">
        <v>31119</v>
      </c>
      <c r="E9813" s="11" t="s">
        <v>31123</v>
      </c>
      <c r="F9813" s="6">
        <v>524616</v>
      </c>
      <c r="G9813" s="6" t="s">
        <v>608</v>
      </c>
      <c r="H9813" s="16">
        <v>1837428</v>
      </c>
      <c r="I9813" s="12">
        <v>44208</v>
      </c>
      <c r="J9813" s="12">
        <v>44245</v>
      </c>
      <c r="K9813" s="15">
        <v>0</v>
      </c>
      <c r="L9813" s="13" t="s">
        <v>14</v>
      </c>
      <c r="M9813" s="7">
        <v>1</v>
      </c>
      <c r="N9813" s="14"/>
    </row>
    <row r="9814" spans="1:14" ht="78.75">
      <c r="A9814" s="6">
        <v>9813</v>
      </c>
      <c r="B9814" s="8" t="s">
        <v>30858</v>
      </c>
      <c r="C9814" s="9" t="s">
        <v>31121</v>
      </c>
      <c r="D9814" s="10" t="s">
        <v>31119</v>
      </c>
      <c r="E9814" s="11" t="s">
        <v>31124</v>
      </c>
      <c r="F9814" s="6">
        <v>524619</v>
      </c>
      <c r="G9814" s="6" t="s">
        <v>608</v>
      </c>
      <c r="H9814" s="16">
        <v>1032342</v>
      </c>
      <c r="I9814" s="12">
        <v>44208</v>
      </c>
      <c r="J9814" s="12">
        <v>44245</v>
      </c>
      <c r="K9814" s="15">
        <v>0</v>
      </c>
      <c r="L9814" s="13" t="s">
        <v>14</v>
      </c>
      <c r="M9814" s="7">
        <v>1</v>
      </c>
      <c r="N9814" s="14"/>
    </row>
    <row r="9815" spans="1:14" ht="94.5">
      <c r="A9815" s="6">
        <v>9814</v>
      </c>
      <c r="B9815" s="8" t="s">
        <v>30858</v>
      </c>
      <c r="C9815" s="9" t="s">
        <v>31121</v>
      </c>
      <c r="D9815" s="10" t="s">
        <v>31119</v>
      </c>
      <c r="E9815" s="11" t="s">
        <v>31125</v>
      </c>
      <c r="F9815" s="6">
        <v>524620</v>
      </c>
      <c r="G9815" s="6" t="s">
        <v>608</v>
      </c>
      <c r="H9815" s="16">
        <v>1094608</v>
      </c>
      <c r="I9815" s="12">
        <v>44208</v>
      </c>
      <c r="J9815" s="12">
        <v>44245</v>
      </c>
      <c r="K9815" s="15">
        <v>0</v>
      </c>
      <c r="L9815" s="13" t="s">
        <v>14</v>
      </c>
      <c r="M9815" s="7">
        <v>1</v>
      </c>
      <c r="N9815" s="14"/>
    </row>
    <row r="9816" spans="1:14" ht="78.75">
      <c r="A9816" s="6">
        <v>9815</v>
      </c>
      <c r="B9816" s="8" t="s">
        <v>30858</v>
      </c>
      <c r="C9816" s="9" t="s">
        <v>31121</v>
      </c>
      <c r="D9816" s="10" t="s">
        <v>31119</v>
      </c>
      <c r="E9816" s="11" t="s">
        <v>31126</v>
      </c>
      <c r="F9816" s="6">
        <v>519345</v>
      </c>
      <c r="G9816" s="6" t="s">
        <v>875</v>
      </c>
      <c r="H9816" s="16">
        <v>7931446</v>
      </c>
      <c r="I9816" s="12">
        <v>44208</v>
      </c>
      <c r="J9816" s="12">
        <v>44579</v>
      </c>
      <c r="K9816" s="15">
        <v>7929498</v>
      </c>
      <c r="L9816" s="13" t="s">
        <v>14</v>
      </c>
      <c r="M9816" s="7">
        <v>1</v>
      </c>
      <c r="N9816" s="14"/>
    </row>
    <row r="9817" spans="1:14" ht="78.75">
      <c r="A9817" s="6">
        <v>9816</v>
      </c>
      <c r="B9817" s="8" t="s">
        <v>30858</v>
      </c>
      <c r="C9817" s="9" t="s">
        <v>31121</v>
      </c>
      <c r="D9817" s="10" t="s">
        <v>31119</v>
      </c>
      <c r="E9817" s="11" t="s">
        <v>31127</v>
      </c>
      <c r="F9817" s="6">
        <v>519348</v>
      </c>
      <c r="G9817" s="6" t="s">
        <v>875</v>
      </c>
      <c r="H9817" s="16">
        <v>17307364</v>
      </c>
      <c r="I9817" s="12">
        <v>44208</v>
      </c>
      <c r="J9817" s="12">
        <v>44761</v>
      </c>
      <c r="K9817" s="15">
        <v>17293497</v>
      </c>
      <c r="L9817" s="13" t="s">
        <v>14</v>
      </c>
      <c r="M9817" s="7">
        <v>1</v>
      </c>
      <c r="N9817" s="14"/>
    </row>
    <row r="9818" spans="1:14" ht="94.5">
      <c r="A9818" s="6">
        <v>9817</v>
      </c>
      <c r="B9818" s="8" t="s">
        <v>30858</v>
      </c>
      <c r="C9818" s="9" t="s">
        <v>31121</v>
      </c>
      <c r="D9818" s="10" t="s">
        <v>31119</v>
      </c>
      <c r="E9818" s="11" t="s">
        <v>31128</v>
      </c>
      <c r="F9818" s="6">
        <v>519346</v>
      </c>
      <c r="G9818" s="6" t="s">
        <v>875</v>
      </c>
      <c r="H9818" s="16">
        <v>16172492</v>
      </c>
      <c r="I9818" s="12">
        <v>44208</v>
      </c>
      <c r="J9818" s="12">
        <v>44760</v>
      </c>
      <c r="K9818" s="15">
        <v>2659155</v>
      </c>
      <c r="L9818" s="13" t="s">
        <v>14</v>
      </c>
      <c r="M9818" s="7">
        <v>1</v>
      </c>
      <c r="N9818" s="14"/>
    </row>
    <row r="9819" spans="1:14" ht="78.75">
      <c r="A9819" s="6">
        <v>9818</v>
      </c>
      <c r="B9819" s="8" t="s">
        <v>30858</v>
      </c>
      <c r="C9819" s="9" t="s">
        <v>31121</v>
      </c>
      <c r="D9819" s="10" t="s">
        <v>31119</v>
      </c>
      <c r="E9819" s="11" t="s">
        <v>31129</v>
      </c>
      <c r="F9819" s="6">
        <v>519350</v>
      </c>
      <c r="G9819" s="6" t="s">
        <v>875</v>
      </c>
      <c r="H9819" s="16">
        <v>23943718</v>
      </c>
      <c r="I9819" s="12">
        <v>44208</v>
      </c>
      <c r="J9819" s="12">
        <v>44761</v>
      </c>
      <c r="K9819" s="15">
        <v>12098901</v>
      </c>
      <c r="L9819" s="13" t="s">
        <v>14</v>
      </c>
      <c r="M9819" s="7">
        <v>1</v>
      </c>
      <c r="N9819" s="14"/>
    </row>
    <row r="9820" spans="1:14" ht="78.75">
      <c r="A9820" s="6">
        <v>9819</v>
      </c>
      <c r="B9820" s="8" t="s">
        <v>30858</v>
      </c>
      <c r="C9820" s="9" t="s">
        <v>31130</v>
      </c>
      <c r="D9820" s="10" t="s">
        <v>31131</v>
      </c>
      <c r="E9820" s="11" t="s">
        <v>31132</v>
      </c>
      <c r="F9820" s="6">
        <v>508865</v>
      </c>
      <c r="G9820" s="6" t="s">
        <v>31133</v>
      </c>
      <c r="H9820" s="16">
        <v>14077163.188999999</v>
      </c>
      <c r="I9820" s="12">
        <v>44214</v>
      </c>
      <c r="J9820" s="12">
        <v>44640</v>
      </c>
      <c r="K9820" s="15">
        <v>0</v>
      </c>
      <c r="L9820" s="13" t="s">
        <v>70</v>
      </c>
      <c r="M9820" s="7">
        <v>1</v>
      </c>
      <c r="N9820" s="14"/>
    </row>
    <row r="9821" spans="1:14" ht="78.75">
      <c r="A9821" s="6">
        <v>9820</v>
      </c>
      <c r="B9821" s="8" t="s">
        <v>30858</v>
      </c>
      <c r="C9821" s="9" t="s">
        <v>5161</v>
      </c>
      <c r="D9821" s="10" t="s">
        <v>5162</v>
      </c>
      <c r="E9821" s="11" t="s">
        <v>31132</v>
      </c>
      <c r="F9821" s="6">
        <v>508865</v>
      </c>
      <c r="G9821" s="6" t="s">
        <v>31133</v>
      </c>
      <c r="H9821" s="16">
        <v>14077163.188999999</v>
      </c>
      <c r="I9821" s="12">
        <v>44214</v>
      </c>
      <c r="J9821" s="12">
        <v>44640</v>
      </c>
      <c r="K9821" s="15">
        <v>0</v>
      </c>
      <c r="L9821" s="13" t="s">
        <v>70</v>
      </c>
      <c r="M9821" s="7">
        <v>0.4</v>
      </c>
      <c r="N9821" s="14"/>
    </row>
    <row r="9822" spans="1:14" ht="78.75">
      <c r="A9822" s="6">
        <v>9821</v>
      </c>
      <c r="B9822" s="8" t="s">
        <v>30858</v>
      </c>
      <c r="C9822" s="9" t="s">
        <v>31134</v>
      </c>
      <c r="D9822" s="10" t="s">
        <v>30964</v>
      </c>
      <c r="E9822" s="11" t="s">
        <v>31132</v>
      </c>
      <c r="F9822" s="6">
        <v>508865</v>
      </c>
      <c r="G9822" s="6" t="s">
        <v>31133</v>
      </c>
      <c r="H9822" s="16">
        <v>14077163.188999999</v>
      </c>
      <c r="I9822" s="12">
        <v>44214</v>
      </c>
      <c r="J9822" s="12">
        <v>44640</v>
      </c>
      <c r="K9822" s="15">
        <v>0</v>
      </c>
      <c r="L9822" s="13" t="s">
        <v>70</v>
      </c>
      <c r="M9822" s="7">
        <v>0.3</v>
      </c>
      <c r="N9822" s="14"/>
    </row>
    <row r="9823" spans="1:14" ht="78.75">
      <c r="A9823" s="6">
        <v>9822</v>
      </c>
      <c r="B9823" s="8" t="s">
        <v>30858</v>
      </c>
      <c r="C9823" s="9" t="s">
        <v>31135</v>
      </c>
      <c r="D9823" s="10" t="s">
        <v>31136</v>
      </c>
      <c r="E9823" s="11" t="s">
        <v>31132</v>
      </c>
      <c r="F9823" s="6">
        <v>508865</v>
      </c>
      <c r="G9823" s="6" t="s">
        <v>31133</v>
      </c>
      <c r="H9823" s="16">
        <v>14077163.188999999</v>
      </c>
      <c r="I9823" s="12">
        <v>44214</v>
      </c>
      <c r="J9823" s="12">
        <v>44640</v>
      </c>
      <c r="K9823" s="15">
        <v>0</v>
      </c>
      <c r="L9823" s="13" t="s">
        <v>70</v>
      </c>
      <c r="M9823" s="7">
        <v>0.3</v>
      </c>
      <c r="N9823" s="14"/>
    </row>
    <row r="9824" spans="1:14" ht="63">
      <c r="A9824" s="6">
        <v>9823</v>
      </c>
      <c r="B9824" s="8" t="s">
        <v>30858</v>
      </c>
      <c r="C9824" s="9" t="s">
        <v>31137</v>
      </c>
      <c r="D9824" s="10" t="s">
        <v>30989</v>
      </c>
      <c r="E9824" s="11" t="s">
        <v>31138</v>
      </c>
      <c r="F9824" s="6">
        <v>503868</v>
      </c>
      <c r="G9824" s="6" t="s">
        <v>848</v>
      </c>
      <c r="H9824" s="16">
        <v>5040803.8720000004</v>
      </c>
      <c r="I9824" s="12">
        <v>44180</v>
      </c>
      <c r="J9824" s="12">
        <v>44280</v>
      </c>
      <c r="K9824" s="15">
        <v>0</v>
      </c>
      <c r="L9824" s="13" t="s">
        <v>14</v>
      </c>
      <c r="M9824" s="7">
        <v>1</v>
      </c>
      <c r="N9824" s="14"/>
    </row>
    <row r="9825" spans="1:14" ht="78.75">
      <c r="A9825" s="6">
        <v>9824</v>
      </c>
      <c r="B9825" s="8" t="s">
        <v>30858</v>
      </c>
      <c r="C9825" s="9" t="s">
        <v>31139</v>
      </c>
      <c r="D9825" s="10" t="s">
        <v>31140</v>
      </c>
      <c r="E9825" s="11" t="s">
        <v>31141</v>
      </c>
      <c r="F9825" s="6">
        <v>524602</v>
      </c>
      <c r="G9825" s="6" t="s">
        <v>608</v>
      </c>
      <c r="H9825" s="16">
        <v>428069.05</v>
      </c>
      <c r="I9825" s="12">
        <v>44216</v>
      </c>
      <c r="J9825" s="12">
        <v>44253</v>
      </c>
      <c r="K9825" s="15">
        <v>320151</v>
      </c>
      <c r="L9825" s="13" t="s">
        <v>14</v>
      </c>
      <c r="M9825" s="7">
        <v>1</v>
      </c>
      <c r="N9825" s="14"/>
    </row>
    <row r="9826" spans="1:14" ht="78.75">
      <c r="A9826" s="6">
        <v>9825</v>
      </c>
      <c r="B9826" s="8" t="s">
        <v>30858</v>
      </c>
      <c r="C9826" s="9" t="s">
        <v>31142</v>
      </c>
      <c r="D9826" s="10" t="s">
        <v>31143</v>
      </c>
      <c r="E9826" s="11" t="s">
        <v>31144</v>
      </c>
      <c r="F9826" s="6">
        <v>524610</v>
      </c>
      <c r="G9826" s="6" t="s">
        <v>608</v>
      </c>
      <c r="H9826" s="16">
        <v>309043.55</v>
      </c>
      <c r="I9826" s="12">
        <v>44217</v>
      </c>
      <c r="J9826" s="12">
        <v>44254</v>
      </c>
      <c r="K9826" s="15">
        <v>292035</v>
      </c>
      <c r="L9826" s="13" t="s">
        <v>14</v>
      </c>
      <c r="M9826" s="7">
        <v>1</v>
      </c>
      <c r="N9826" s="14"/>
    </row>
    <row r="9827" spans="1:14" ht="78.75">
      <c r="A9827" s="6">
        <v>9826</v>
      </c>
      <c r="B9827" s="8" t="s">
        <v>30858</v>
      </c>
      <c r="C9827" s="9" t="s">
        <v>31145</v>
      </c>
      <c r="D9827" s="10" t="s">
        <v>31146</v>
      </c>
      <c r="E9827" s="11" t="s">
        <v>31147</v>
      </c>
      <c r="F9827" s="6">
        <v>524612</v>
      </c>
      <c r="G9827" s="6" t="s">
        <v>608</v>
      </c>
      <c r="H9827" s="16">
        <v>1006836.6</v>
      </c>
      <c r="I9827" s="12">
        <v>44217</v>
      </c>
      <c r="J9827" s="12">
        <v>44254</v>
      </c>
      <c r="K9827" s="15">
        <v>1006836</v>
      </c>
      <c r="L9827" s="13" t="s">
        <v>14</v>
      </c>
      <c r="M9827" s="7">
        <v>1</v>
      </c>
      <c r="N9827" s="14"/>
    </row>
    <row r="9828" spans="1:14" ht="94.5">
      <c r="A9828" s="6">
        <v>9827</v>
      </c>
      <c r="B9828" s="8" t="s">
        <v>30858</v>
      </c>
      <c r="C9828" s="9" t="s">
        <v>31148</v>
      </c>
      <c r="D9828" s="10" t="s">
        <v>31149</v>
      </c>
      <c r="E9828" s="11" t="s">
        <v>31150</v>
      </c>
      <c r="F9828" s="6">
        <v>524607</v>
      </c>
      <c r="G9828" s="6" t="s">
        <v>608</v>
      </c>
      <c r="H9828" s="16">
        <v>461733.25</v>
      </c>
      <c r="I9828" s="12">
        <v>44213</v>
      </c>
      <c r="J9828" s="12">
        <v>44250</v>
      </c>
      <c r="K9828" s="15">
        <v>437037</v>
      </c>
      <c r="L9828" s="13" t="s">
        <v>14</v>
      </c>
      <c r="M9828" s="7">
        <v>1</v>
      </c>
      <c r="N9828" s="14"/>
    </row>
    <row r="9829" spans="1:14" ht="110.25">
      <c r="A9829" s="6">
        <v>9828</v>
      </c>
      <c r="B9829" s="8" t="s">
        <v>30858</v>
      </c>
      <c r="C9829" s="9" t="s">
        <v>31151</v>
      </c>
      <c r="D9829" s="10" t="s">
        <v>31152</v>
      </c>
      <c r="E9829" s="11" t="s">
        <v>31153</v>
      </c>
      <c r="F9829" s="6">
        <v>524603</v>
      </c>
      <c r="G9829" s="6" t="s">
        <v>608</v>
      </c>
      <c r="H9829" s="16">
        <v>516829.45</v>
      </c>
      <c r="I9829" s="12">
        <v>44215</v>
      </c>
      <c r="J9829" s="12">
        <v>44252</v>
      </c>
      <c r="K9829" s="15">
        <v>516829</v>
      </c>
      <c r="L9829" s="13" t="s">
        <v>14</v>
      </c>
      <c r="M9829" s="7">
        <v>1</v>
      </c>
      <c r="N9829" s="14"/>
    </row>
    <row r="9830" spans="1:14" ht="47.25">
      <c r="A9830" s="6">
        <v>9829</v>
      </c>
      <c r="B9830" s="8" t="s">
        <v>30858</v>
      </c>
      <c r="C9830" s="9" t="s">
        <v>31154</v>
      </c>
      <c r="D9830" s="10" t="s">
        <v>30874</v>
      </c>
      <c r="E9830" s="11" t="s">
        <v>31155</v>
      </c>
      <c r="F9830" s="6">
        <v>517893</v>
      </c>
      <c r="G9830" s="6" t="s">
        <v>4575</v>
      </c>
      <c r="H9830" s="16">
        <v>1316966.841</v>
      </c>
      <c r="I9830" s="12">
        <v>44213</v>
      </c>
      <c r="J9830" s="12">
        <v>44310</v>
      </c>
      <c r="K9830" s="15">
        <v>0</v>
      </c>
      <c r="L9830" s="13" t="s">
        <v>14</v>
      </c>
      <c r="M9830" s="7">
        <v>1</v>
      </c>
      <c r="N9830" s="14"/>
    </row>
    <row r="9831" spans="1:14" ht="110.25">
      <c r="A9831" s="6">
        <v>9830</v>
      </c>
      <c r="B9831" s="8" t="s">
        <v>30858</v>
      </c>
      <c r="C9831" s="9" t="s">
        <v>31156</v>
      </c>
      <c r="D9831" s="10" t="s">
        <v>30970</v>
      </c>
      <c r="E9831" s="11" t="s">
        <v>31157</v>
      </c>
      <c r="F9831" s="6">
        <v>524606</v>
      </c>
      <c r="G9831" s="6" t="s">
        <v>608</v>
      </c>
      <c r="H9831" s="16">
        <v>400361.35</v>
      </c>
      <c r="I9831" s="12">
        <v>44217</v>
      </c>
      <c r="J9831" s="12">
        <v>44254</v>
      </c>
      <c r="K9831" s="15">
        <v>381147</v>
      </c>
      <c r="L9831" s="13" t="s">
        <v>14</v>
      </c>
      <c r="M9831" s="7">
        <v>1</v>
      </c>
      <c r="N9831" s="14"/>
    </row>
    <row r="9832" spans="1:14" ht="126">
      <c r="A9832" s="6">
        <v>9831</v>
      </c>
      <c r="B9832" s="8" t="s">
        <v>30858</v>
      </c>
      <c r="C9832" s="9" t="s">
        <v>31158</v>
      </c>
      <c r="D9832" s="10" t="s">
        <v>31159</v>
      </c>
      <c r="E9832" s="11" t="s">
        <v>31160</v>
      </c>
      <c r="F9832" s="6">
        <v>524601</v>
      </c>
      <c r="G9832" s="6" t="s">
        <v>608</v>
      </c>
      <c r="H9832" s="16">
        <v>524601</v>
      </c>
      <c r="I9832" s="12">
        <v>44214</v>
      </c>
      <c r="J9832" s="12">
        <v>44251</v>
      </c>
      <c r="K9832" s="15">
        <v>0</v>
      </c>
      <c r="L9832" s="13" t="s">
        <v>14</v>
      </c>
      <c r="M9832" s="7">
        <v>1</v>
      </c>
      <c r="N9832" s="14"/>
    </row>
    <row r="9833" spans="1:14" ht="94.5">
      <c r="A9833" s="6">
        <v>9832</v>
      </c>
      <c r="B9833" s="8" t="s">
        <v>30858</v>
      </c>
      <c r="C9833" s="9" t="s">
        <v>31158</v>
      </c>
      <c r="D9833" s="10" t="s">
        <v>31159</v>
      </c>
      <c r="E9833" s="11" t="s">
        <v>31161</v>
      </c>
      <c r="F9833" s="6">
        <v>524609</v>
      </c>
      <c r="G9833" s="6" t="s">
        <v>608</v>
      </c>
      <c r="H9833" s="16">
        <v>842782.05</v>
      </c>
      <c r="I9833" s="12">
        <v>44214</v>
      </c>
      <c r="J9833" s="12">
        <v>44251</v>
      </c>
      <c r="K9833" s="15">
        <v>842781</v>
      </c>
      <c r="L9833" s="13" t="s">
        <v>14</v>
      </c>
      <c r="M9833" s="7">
        <v>1</v>
      </c>
      <c r="N9833" s="14"/>
    </row>
    <row r="9834" spans="1:14" ht="126">
      <c r="A9834" s="6">
        <v>9833</v>
      </c>
      <c r="B9834" s="8" t="s">
        <v>30858</v>
      </c>
      <c r="C9834" s="9" t="s">
        <v>31162</v>
      </c>
      <c r="D9834" s="10" t="s">
        <v>31163</v>
      </c>
      <c r="E9834" s="11" t="s">
        <v>31164</v>
      </c>
      <c r="F9834" s="6">
        <v>524605</v>
      </c>
      <c r="G9834" s="6" t="s">
        <v>608</v>
      </c>
      <c r="H9834" s="16">
        <v>544155.35</v>
      </c>
      <c r="I9834" s="12">
        <v>44223</v>
      </c>
      <c r="J9834" s="12">
        <v>44260</v>
      </c>
      <c r="K9834" s="15">
        <v>544115</v>
      </c>
      <c r="L9834" s="13" t="s">
        <v>14</v>
      </c>
      <c r="M9834" s="7">
        <v>1</v>
      </c>
      <c r="N9834" s="14"/>
    </row>
    <row r="9835" spans="1:14" ht="110.25">
      <c r="A9835" s="6">
        <v>9834</v>
      </c>
      <c r="B9835" s="8" t="s">
        <v>30858</v>
      </c>
      <c r="C9835" s="9" t="s">
        <v>31165</v>
      </c>
      <c r="D9835" s="10" t="s">
        <v>30889</v>
      </c>
      <c r="E9835" s="11" t="s">
        <v>31166</v>
      </c>
      <c r="F9835" s="6">
        <v>509138</v>
      </c>
      <c r="G9835" s="6" t="s">
        <v>4112</v>
      </c>
      <c r="H9835" s="16">
        <v>6120145.5949999997</v>
      </c>
      <c r="I9835" s="12">
        <v>44229</v>
      </c>
      <c r="J9835" s="12">
        <v>44446</v>
      </c>
      <c r="K9835" s="15">
        <v>0</v>
      </c>
      <c r="L9835" s="13" t="s">
        <v>14</v>
      </c>
      <c r="M9835" s="7">
        <v>1</v>
      </c>
      <c r="N9835" s="14"/>
    </row>
    <row r="9836" spans="1:14" ht="94.5">
      <c r="A9836" s="6">
        <v>9835</v>
      </c>
      <c r="B9836" s="8" t="s">
        <v>30858</v>
      </c>
      <c r="C9836" s="9" t="s">
        <v>31167</v>
      </c>
      <c r="D9836" s="10" t="s">
        <v>31168</v>
      </c>
      <c r="E9836" s="11" t="s">
        <v>31169</v>
      </c>
      <c r="F9836" s="6">
        <v>524608</v>
      </c>
      <c r="G9836" s="6" t="s">
        <v>608</v>
      </c>
      <c r="H9836" s="16">
        <v>368814.7</v>
      </c>
      <c r="I9836" s="12">
        <v>44229</v>
      </c>
      <c r="J9836" s="12">
        <v>44266</v>
      </c>
      <c r="K9836" s="15">
        <v>335452</v>
      </c>
      <c r="L9836" s="13" t="s">
        <v>14</v>
      </c>
      <c r="M9836" s="7">
        <v>1</v>
      </c>
      <c r="N9836" s="14"/>
    </row>
    <row r="9837" spans="1:14" ht="110.25">
      <c r="A9837" s="6">
        <v>9836</v>
      </c>
      <c r="B9837" s="8" t="s">
        <v>30858</v>
      </c>
      <c r="C9837" s="9" t="s">
        <v>30981</v>
      </c>
      <c r="D9837" s="10" t="s">
        <v>30982</v>
      </c>
      <c r="E9837" s="11" t="s">
        <v>31170</v>
      </c>
      <c r="F9837" s="6">
        <v>524611</v>
      </c>
      <c r="G9837" s="6" t="s">
        <v>608</v>
      </c>
      <c r="H9837" s="16">
        <v>1012906.15</v>
      </c>
      <c r="I9837" s="12">
        <v>44224</v>
      </c>
      <c r="J9837" s="12">
        <v>44261</v>
      </c>
      <c r="K9837" s="15">
        <v>0</v>
      </c>
      <c r="L9837" s="13" t="s">
        <v>14</v>
      </c>
      <c r="M9837" s="7">
        <v>1</v>
      </c>
      <c r="N9837" s="14"/>
    </row>
    <row r="9838" spans="1:14" ht="110.25">
      <c r="A9838" s="6">
        <v>9837</v>
      </c>
      <c r="B9838" s="8" t="s">
        <v>30858</v>
      </c>
      <c r="C9838" s="9" t="s">
        <v>31171</v>
      </c>
      <c r="D9838" s="10" t="s">
        <v>31172</v>
      </c>
      <c r="E9838" s="11" t="s">
        <v>31173</v>
      </c>
      <c r="F9838" s="6">
        <v>524604</v>
      </c>
      <c r="G9838" s="6" t="s">
        <v>608</v>
      </c>
      <c r="H9838" s="16">
        <v>371433.1</v>
      </c>
      <c r="I9838" s="12">
        <v>44235</v>
      </c>
      <c r="J9838" s="12">
        <v>44242</v>
      </c>
      <c r="K9838" s="15">
        <v>371733</v>
      </c>
      <c r="L9838" s="13" t="s">
        <v>14</v>
      </c>
      <c r="M9838" s="7">
        <v>1</v>
      </c>
      <c r="N9838" s="14"/>
    </row>
    <row r="9839" spans="1:14" ht="110.25">
      <c r="A9839" s="6">
        <v>9838</v>
      </c>
      <c r="B9839" s="8" t="s">
        <v>30858</v>
      </c>
      <c r="C9839" s="9" t="s">
        <v>30903</v>
      </c>
      <c r="D9839" s="10" t="s">
        <v>30904</v>
      </c>
      <c r="E9839" s="11" t="s">
        <v>31174</v>
      </c>
      <c r="F9839" s="6">
        <v>524613</v>
      </c>
      <c r="G9839" s="6" t="s">
        <v>608</v>
      </c>
      <c r="H9839" s="16">
        <v>494196.05800000002</v>
      </c>
      <c r="I9839" s="12">
        <v>44224</v>
      </c>
      <c r="J9839" s="12">
        <v>44261</v>
      </c>
      <c r="K9839" s="15">
        <v>0</v>
      </c>
      <c r="L9839" s="13" t="s">
        <v>14</v>
      </c>
      <c r="M9839" s="7">
        <v>1</v>
      </c>
      <c r="N9839" s="14"/>
    </row>
    <row r="9840" spans="1:14" ht="141.75">
      <c r="A9840" s="6">
        <v>9839</v>
      </c>
      <c r="B9840" s="8" t="s">
        <v>30858</v>
      </c>
      <c r="C9840" s="9" t="s">
        <v>30903</v>
      </c>
      <c r="D9840" s="10" t="s">
        <v>30904</v>
      </c>
      <c r="E9840" s="11" t="s">
        <v>31175</v>
      </c>
      <c r="F9840" s="6">
        <v>524617</v>
      </c>
      <c r="G9840" s="6" t="s">
        <v>608</v>
      </c>
      <c r="H9840" s="16">
        <v>466148.67700000003</v>
      </c>
      <c r="I9840" s="12">
        <v>44255</v>
      </c>
      <c r="J9840" s="12">
        <v>44261</v>
      </c>
      <c r="K9840" s="15">
        <v>0</v>
      </c>
      <c r="L9840" s="13" t="s">
        <v>14</v>
      </c>
      <c r="M9840" s="7">
        <v>1</v>
      </c>
      <c r="N9840" s="14"/>
    </row>
    <row r="9841" spans="1:14" ht="110.25">
      <c r="A9841" s="6">
        <v>9840</v>
      </c>
      <c r="B9841" s="8" t="s">
        <v>30858</v>
      </c>
      <c r="C9841" s="9" t="s">
        <v>30903</v>
      </c>
      <c r="D9841" s="10" t="s">
        <v>30904</v>
      </c>
      <c r="E9841" s="11" t="s">
        <v>31176</v>
      </c>
      <c r="F9841" s="6">
        <v>524621</v>
      </c>
      <c r="G9841" s="6" t="s">
        <v>608</v>
      </c>
      <c r="H9841" s="16">
        <v>657344.70499999996</v>
      </c>
      <c r="I9841" s="12">
        <v>44224</v>
      </c>
      <c r="J9841" s="12">
        <v>44261</v>
      </c>
      <c r="K9841" s="15">
        <v>0</v>
      </c>
      <c r="L9841" s="13" t="s">
        <v>14</v>
      </c>
      <c r="M9841" s="7">
        <v>1</v>
      </c>
      <c r="N9841" s="14"/>
    </row>
    <row r="9842" spans="1:14" ht="110.25">
      <c r="A9842" s="6">
        <v>9841</v>
      </c>
      <c r="B9842" s="8" t="s">
        <v>30858</v>
      </c>
      <c r="C9842" s="9" t="s">
        <v>30903</v>
      </c>
      <c r="D9842" s="10" t="s">
        <v>30904</v>
      </c>
      <c r="E9842" s="11" t="s">
        <v>31177</v>
      </c>
      <c r="F9842" s="6">
        <v>524622</v>
      </c>
      <c r="G9842" s="6" t="s">
        <v>608</v>
      </c>
      <c r="H9842" s="16">
        <v>688660.56499999994</v>
      </c>
      <c r="I9842" s="12">
        <v>44224</v>
      </c>
      <c r="J9842" s="12">
        <v>44261</v>
      </c>
      <c r="K9842" s="15">
        <v>0</v>
      </c>
      <c r="L9842" s="13" t="s">
        <v>14</v>
      </c>
      <c r="M9842" s="7">
        <v>1</v>
      </c>
      <c r="N9842" s="14"/>
    </row>
    <row r="9843" spans="1:14" ht="126">
      <c r="A9843" s="6">
        <v>9842</v>
      </c>
      <c r="B9843" s="8" t="s">
        <v>30858</v>
      </c>
      <c r="C9843" s="9" t="s">
        <v>30946</v>
      </c>
      <c r="D9843" s="10" t="s">
        <v>4081</v>
      </c>
      <c r="E9843" s="11" t="s">
        <v>31178</v>
      </c>
      <c r="F9843" s="6">
        <v>517728</v>
      </c>
      <c r="G9843" s="6" t="s">
        <v>4045</v>
      </c>
      <c r="H9843" s="16">
        <v>16648701</v>
      </c>
      <c r="I9843" s="12">
        <v>44249</v>
      </c>
      <c r="J9843" s="12">
        <v>44795</v>
      </c>
      <c r="K9843" s="15"/>
      <c r="L9843" s="13" t="s">
        <v>14</v>
      </c>
      <c r="M9843" s="7">
        <v>1</v>
      </c>
      <c r="N9843" s="14"/>
    </row>
    <row r="9844" spans="1:14" ht="47.25">
      <c r="A9844" s="6">
        <v>9843</v>
      </c>
      <c r="B9844" s="8" t="s">
        <v>30858</v>
      </c>
      <c r="C9844" s="9" t="s">
        <v>30933</v>
      </c>
      <c r="D9844" s="10" t="s">
        <v>30934</v>
      </c>
      <c r="E9844" s="11" t="s">
        <v>31179</v>
      </c>
      <c r="F9844" s="6">
        <v>538970</v>
      </c>
      <c r="G9844" s="6" t="s">
        <v>608</v>
      </c>
      <c r="H9844" s="16">
        <v>474999.05</v>
      </c>
      <c r="I9844" s="12">
        <v>44252</v>
      </c>
      <c r="J9844" s="12">
        <v>44289</v>
      </c>
      <c r="K9844" s="15">
        <v>474999</v>
      </c>
      <c r="L9844" s="13" t="s">
        <v>14</v>
      </c>
      <c r="M9844" s="7">
        <v>1</v>
      </c>
      <c r="N9844" s="14"/>
    </row>
    <row r="9845" spans="1:14" ht="47.25">
      <c r="A9845" s="6">
        <v>9844</v>
      </c>
      <c r="B9845" s="8" t="s">
        <v>30858</v>
      </c>
      <c r="C9845" s="9" t="s">
        <v>31180</v>
      </c>
      <c r="D9845" s="10" t="s">
        <v>31181</v>
      </c>
      <c r="E9845" s="11" t="s">
        <v>31182</v>
      </c>
      <c r="F9845" s="6">
        <v>538925</v>
      </c>
      <c r="G9845" s="6" t="s">
        <v>608</v>
      </c>
      <c r="H9845" s="16">
        <v>1899998.1</v>
      </c>
      <c r="I9845" s="12">
        <v>44252</v>
      </c>
      <c r="J9845" s="12">
        <v>44289</v>
      </c>
      <c r="K9845" s="15">
        <v>1354010</v>
      </c>
      <c r="L9845" s="13" t="s">
        <v>14</v>
      </c>
      <c r="M9845" s="7">
        <v>1</v>
      </c>
      <c r="N9845" s="14"/>
    </row>
    <row r="9846" spans="1:14" ht="94.5">
      <c r="A9846" s="6">
        <v>9845</v>
      </c>
      <c r="B9846" s="8" t="s">
        <v>30858</v>
      </c>
      <c r="C9846" s="9" t="s">
        <v>31183</v>
      </c>
      <c r="D9846" s="10" t="s">
        <v>31184</v>
      </c>
      <c r="E9846" s="11" t="s">
        <v>31185</v>
      </c>
      <c r="F9846" s="6">
        <v>534697</v>
      </c>
      <c r="G9846" s="6" t="s">
        <v>359</v>
      </c>
      <c r="H9846" s="16">
        <v>499750</v>
      </c>
      <c r="I9846" s="12">
        <v>44256</v>
      </c>
      <c r="J9846" s="12">
        <v>44443</v>
      </c>
      <c r="K9846" s="15">
        <v>399800</v>
      </c>
      <c r="L9846" s="13" t="s">
        <v>14</v>
      </c>
      <c r="M9846" s="7">
        <v>1</v>
      </c>
      <c r="N9846" s="14"/>
    </row>
    <row r="9847" spans="1:14" ht="157.5">
      <c r="A9847" s="6">
        <v>9846</v>
      </c>
      <c r="B9847" s="8" t="s">
        <v>30858</v>
      </c>
      <c r="C9847" s="9" t="s">
        <v>30961</v>
      </c>
      <c r="D9847" s="10" t="s">
        <v>30962</v>
      </c>
      <c r="E9847" s="11" t="s">
        <v>31186</v>
      </c>
      <c r="F9847" s="6">
        <v>531956</v>
      </c>
      <c r="G9847" s="6" t="s">
        <v>4045</v>
      </c>
      <c r="H9847" s="16">
        <v>36202191.744999997</v>
      </c>
      <c r="I9847" s="12">
        <v>44290</v>
      </c>
      <c r="J9847" s="12">
        <v>44847</v>
      </c>
      <c r="K9847" s="15"/>
      <c r="L9847" s="13" t="s">
        <v>14</v>
      </c>
      <c r="M9847" s="7">
        <v>1</v>
      </c>
      <c r="N9847" s="14"/>
    </row>
    <row r="9848" spans="1:14" ht="94.5">
      <c r="A9848" s="6">
        <v>9847</v>
      </c>
      <c r="B9848" s="8" t="s">
        <v>30858</v>
      </c>
      <c r="C9848" s="9" t="s">
        <v>31187</v>
      </c>
      <c r="D9848" s="10" t="s">
        <v>31188</v>
      </c>
      <c r="E9848" s="11" t="s">
        <v>31189</v>
      </c>
      <c r="F9848" s="6">
        <v>543794</v>
      </c>
      <c r="G9848" s="6" t="s">
        <v>608</v>
      </c>
      <c r="H9848" s="16">
        <v>13748989</v>
      </c>
      <c r="I9848" s="12">
        <v>409527</v>
      </c>
      <c r="J9848" s="12">
        <v>44414</v>
      </c>
      <c r="K9848" s="15">
        <v>615441</v>
      </c>
      <c r="L9848" s="13" t="s">
        <v>14</v>
      </c>
      <c r="M9848" s="7">
        <v>1</v>
      </c>
      <c r="N9848" s="14"/>
    </row>
    <row r="9849" spans="1:14" ht="110.25">
      <c r="A9849" s="6">
        <v>9848</v>
      </c>
      <c r="B9849" s="8" t="s">
        <v>30858</v>
      </c>
      <c r="C9849" s="9" t="s">
        <v>31190</v>
      </c>
      <c r="D9849" s="10" t="s">
        <v>30860</v>
      </c>
      <c r="E9849" s="11" t="s">
        <v>31191</v>
      </c>
      <c r="F9849" s="6">
        <v>557016</v>
      </c>
      <c r="G9849" s="6" t="s">
        <v>608</v>
      </c>
      <c r="H9849" s="16">
        <v>6243594</v>
      </c>
      <c r="I9849" s="12">
        <v>44325</v>
      </c>
      <c r="J9849" s="12">
        <v>44407</v>
      </c>
      <c r="K9849" s="15">
        <v>6005476</v>
      </c>
      <c r="L9849" s="13" t="s">
        <v>14</v>
      </c>
      <c r="M9849" s="7">
        <v>1</v>
      </c>
      <c r="N9849" s="14"/>
    </row>
    <row r="9850" spans="1:14" ht="94.5">
      <c r="A9850" s="6">
        <v>9849</v>
      </c>
      <c r="B9850" s="8" t="s">
        <v>30858</v>
      </c>
      <c r="C9850" s="9" t="s">
        <v>31192</v>
      </c>
      <c r="D9850" s="10" t="s">
        <v>31193</v>
      </c>
      <c r="E9850" s="11" t="s">
        <v>31194</v>
      </c>
      <c r="F9850" s="6">
        <v>539590</v>
      </c>
      <c r="G9850" s="6" t="s">
        <v>31133</v>
      </c>
      <c r="H9850" s="16">
        <v>19695311.999000002</v>
      </c>
      <c r="I9850" s="12">
        <v>44299</v>
      </c>
      <c r="J9850" s="12">
        <v>44726</v>
      </c>
      <c r="K9850" s="15"/>
      <c r="L9850" s="13" t="s">
        <v>70</v>
      </c>
      <c r="M9850" s="7">
        <v>1</v>
      </c>
      <c r="N9850" s="14"/>
    </row>
    <row r="9851" spans="1:14" ht="94.5">
      <c r="A9851" s="6">
        <v>9850</v>
      </c>
      <c r="B9851" s="8" t="s">
        <v>30858</v>
      </c>
      <c r="C9851" s="9" t="s">
        <v>31195</v>
      </c>
      <c r="D9851" s="10" t="s">
        <v>31196</v>
      </c>
      <c r="E9851" s="11" t="s">
        <v>31194</v>
      </c>
      <c r="F9851" s="6">
        <v>539590</v>
      </c>
      <c r="G9851" s="6" t="s">
        <v>31133</v>
      </c>
      <c r="H9851" s="16">
        <v>19695311.999000002</v>
      </c>
      <c r="I9851" s="12">
        <v>44299</v>
      </c>
      <c r="J9851" s="12">
        <v>44726</v>
      </c>
      <c r="K9851" s="15"/>
      <c r="L9851" s="13" t="s">
        <v>70</v>
      </c>
      <c r="M9851" s="7">
        <v>0.51</v>
      </c>
      <c r="N9851" s="14"/>
    </row>
    <row r="9852" spans="1:14" ht="110.25">
      <c r="A9852" s="6">
        <v>9851</v>
      </c>
      <c r="B9852" s="8" t="s">
        <v>30858</v>
      </c>
      <c r="C9852" s="9" t="s">
        <v>31197</v>
      </c>
      <c r="D9852" s="10" t="s">
        <v>31198</v>
      </c>
      <c r="E9852" s="11" t="s">
        <v>31194</v>
      </c>
      <c r="F9852" s="6">
        <v>539590</v>
      </c>
      <c r="G9852" s="6" t="s">
        <v>31133</v>
      </c>
      <c r="H9852" s="16">
        <v>19695311.999000002</v>
      </c>
      <c r="I9852" s="12">
        <v>44299</v>
      </c>
      <c r="J9852" s="12">
        <v>44726</v>
      </c>
      <c r="K9852" s="15"/>
      <c r="L9852" s="13" t="s">
        <v>70</v>
      </c>
      <c r="M9852" s="7">
        <v>0.49</v>
      </c>
      <c r="N9852" s="14"/>
    </row>
    <row r="9853" spans="1:14" ht="78.75">
      <c r="A9853" s="6">
        <v>9852</v>
      </c>
      <c r="B9853" s="8" t="s">
        <v>30858</v>
      </c>
      <c r="C9853" s="9" t="s">
        <v>31199</v>
      </c>
      <c r="D9853" s="10" t="s">
        <v>31200</v>
      </c>
      <c r="E9853" s="11" t="s">
        <v>31201</v>
      </c>
      <c r="F9853" s="6">
        <v>549896</v>
      </c>
      <c r="G9853" s="6" t="s">
        <v>31202</v>
      </c>
      <c r="H9853" s="16">
        <v>10653962.15</v>
      </c>
      <c r="I9853" s="12">
        <v>44299</v>
      </c>
      <c r="J9853" s="12">
        <v>44671</v>
      </c>
      <c r="K9853" s="15"/>
      <c r="L9853" s="13" t="s">
        <v>14</v>
      </c>
      <c r="M9853" s="7">
        <v>1</v>
      </c>
      <c r="N9853" s="14"/>
    </row>
    <row r="9854" spans="1:14" ht="78.75">
      <c r="A9854" s="6">
        <v>9853</v>
      </c>
      <c r="B9854" s="8" t="s">
        <v>30858</v>
      </c>
      <c r="C9854" s="9" t="s">
        <v>31203</v>
      </c>
      <c r="D9854" s="10" t="s">
        <v>31181</v>
      </c>
      <c r="E9854" s="11" t="s">
        <v>31204</v>
      </c>
      <c r="F9854" s="6">
        <v>549893</v>
      </c>
      <c r="G9854" s="6" t="s">
        <v>875</v>
      </c>
      <c r="H9854" s="16">
        <v>19120713.649999999</v>
      </c>
      <c r="I9854" s="12">
        <v>44319</v>
      </c>
      <c r="J9854" s="12">
        <v>44690</v>
      </c>
      <c r="K9854" s="15"/>
      <c r="L9854" s="13" t="s">
        <v>14</v>
      </c>
      <c r="M9854" s="7">
        <v>1</v>
      </c>
      <c r="N9854" s="14"/>
    </row>
    <row r="9855" spans="1:14" ht="110.25">
      <c r="A9855" s="6">
        <v>9854</v>
      </c>
      <c r="B9855" s="8" t="s">
        <v>30858</v>
      </c>
      <c r="C9855" s="9" t="s">
        <v>31190</v>
      </c>
      <c r="D9855" s="10" t="s">
        <v>30860</v>
      </c>
      <c r="E9855" s="11" t="s">
        <v>31205</v>
      </c>
      <c r="F9855" s="6">
        <v>557013</v>
      </c>
      <c r="G9855" s="6" t="s">
        <v>608</v>
      </c>
      <c r="H9855" s="16">
        <v>1855327</v>
      </c>
      <c r="I9855" s="12">
        <v>44325</v>
      </c>
      <c r="J9855" s="12">
        <v>44392</v>
      </c>
      <c r="K9855" s="15"/>
      <c r="L9855" s="13" t="s">
        <v>14</v>
      </c>
      <c r="M9855" s="7">
        <v>1</v>
      </c>
      <c r="N9855" s="14"/>
    </row>
    <row r="9856" spans="1:14" ht="110.25">
      <c r="A9856" s="6">
        <v>9855</v>
      </c>
      <c r="B9856" s="8" t="s">
        <v>30858</v>
      </c>
      <c r="C9856" s="9" t="s">
        <v>31190</v>
      </c>
      <c r="D9856" s="10" t="s">
        <v>30860</v>
      </c>
      <c r="E9856" s="11" t="s">
        <v>31206</v>
      </c>
      <c r="F9856" s="6">
        <v>557012</v>
      </c>
      <c r="G9856" s="6" t="s">
        <v>608</v>
      </c>
      <c r="H9856" s="16">
        <v>2822717</v>
      </c>
      <c r="I9856" s="12">
        <v>44325</v>
      </c>
      <c r="J9856" s="12">
        <v>44392</v>
      </c>
      <c r="K9856" s="15"/>
      <c r="L9856" s="13" t="s">
        <v>14</v>
      </c>
      <c r="M9856" s="7">
        <v>1</v>
      </c>
      <c r="N9856" s="14"/>
    </row>
    <row r="9857" spans="1:14" ht="78.75">
      <c r="A9857" s="6">
        <v>9856</v>
      </c>
      <c r="B9857" s="8" t="s">
        <v>30858</v>
      </c>
      <c r="C9857" s="9" t="s">
        <v>31207</v>
      </c>
      <c r="D9857" s="10" t="s">
        <v>30934</v>
      </c>
      <c r="E9857" s="11" t="s">
        <v>31208</v>
      </c>
      <c r="F9857" s="6">
        <v>549894</v>
      </c>
      <c r="G9857" s="6" t="s">
        <v>875</v>
      </c>
      <c r="H9857" s="16">
        <v>13337734.949999999</v>
      </c>
      <c r="I9857" s="12">
        <v>44319</v>
      </c>
      <c r="J9857" s="12" t="s">
        <v>31209</v>
      </c>
      <c r="K9857" s="15"/>
      <c r="L9857" s="13" t="s">
        <v>14</v>
      </c>
      <c r="M9857" s="7">
        <v>1</v>
      </c>
      <c r="N9857" s="14"/>
    </row>
    <row r="9858" spans="1:14" ht="78.75">
      <c r="A9858" s="6">
        <v>9857</v>
      </c>
      <c r="B9858" s="8" t="s">
        <v>30858</v>
      </c>
      <c r="C9858" s="9" t="s">
        <v>31210</v>
      </c>
      <c r="D9858" s="10" t="s">
        <v>31211</v>
      </c>
      <c r="E9858" s="11" t="s">
        <v>31212</v>
      </c>
      <c r="F9858" s="6">
        <v>549892</v>
      </c>
      <c r="G9858" s="6" t="s">
        <v>875</v>
      </c>
      <c r="H9858" s="16">
        <v>4362172</v>
      </c>
      <c r="I9858" s="12">
        <v>44294</v>
      </c>
      <c r="J9858" s="12">
        <v>44666</v>
      </c>
      <c r="K9858" s="15"/>
      <c r="L9858" s="13" t="s">
        <v>14</v>
      </c>
      <c r="M9858" s="7">
        <v>1</v>
      </c>
      <c r="N9858" s="14"/>
    </row>
    <row r="9859" spans="1:14" ht="94.5">
      <c r="A9859" s="6">
        <v>9858</v>
      </c>
      <c r="B9859" s="8" t="s">
        <v>30858</v>
      </c>
      <c r="C9859" s="9" t="s">
        <v>31213</v>
      </c>
      <c r="D9859" s="10" t="s">
        <v>31214</v>
      </c>
      <c r="E9859" s="11" t="s">
        <v>31215</v>
      </c>
      <c r="F9859" s="6">
        <v>549897</v>
      </c>
      <c r="G9859" s="6" t="s">
        <v>875</v>
      </c>
      <c r="H9859" s="16">
        <v>8923100.1500000004</v>
      </c>
      <c r="I9859" s="12">
        <v>44320</v>
      </c>
      <c r="J9859" s="12">
        <v>44691</v>
      </c>
      <c r="K9859" s="15"/>
      <c r="L9859" s="13" t="s">
        <v>14</v>
      </c>
      <c r="M9859" s="7">
        <v>1</v>
      </c>
      <c r="N9859" s="14"/>
    </row>
    <row r="9860" spans="1:14" ht="110.25">
      <c r="A9860" s="6">
        <v>9859</v>
      </c>
      <c r="B9860" s="8" t="s">
        <v>30858</v>
      </c>
      <c r="C9860" s="9" t="s">
        <v>31190</v>
      </c>
      <c r="D9860" s="10" t="s">
        <v>30860</v>
      </c>
      <c r="E9860" s="11" t="s">
        <v>31216</v>
      </c>
      <c r="F9860" s="6">
        <v>557015</v>
      </c>
      <c r="G9860" s="6" t="s">
        <v>608</v>
      </c>
      <c r="H9860" s="16">
        <v>1217989</v>
      </c>
      <c r="I9860" s="12">
        <v>44325</v>
      </c>
      <c r="J9860" s="12">
        <v>44392</v>
      </c>
      <c r="K9860" s="15"/>
      <c r="L9860" s="13" t="s">
        <v>14</v>
      </c>
      <c r="M9860" s="7">
        <v>1</v>
      </c>
      <c r="N9860" s="14"/>
    </row>
    <row r="9861" spans="1:14" ht="315">
      <c r="A9861" s="6">
        <v>9860</v>
      </c>
      <c r="B9861" s="8" t="s">
        <v>30858</v>
      </c>
      <c r="C9861" s="9" t="s">
        <v>31217</v>
      </c>
      <c r="D9861" s="10" t="s">
        <v>31116</v>
      </c>
      <c r="E9861" s="11" t="s">
        <v>31218</v>
      </c>
      <c r="F9861" s="6">
        <v>557533</v>
      </c>
      <c r="G9861" s="6" t="s">
        <v>4256</v>
      </c>
      <c r="H9861" s="16">
        <v>16538536.630000001</v>
      </c>
      <c r="I9861" s="12">
        <v>44389</v>
      </c>
      <c r="J9861" s="12">
        <v>44944</v>
      </c>
      <c r="K9861" s="15"/>
      <c r="L9861" s="13" t="s">
        <v>14</v>
      </c>
      <c r="M9861" s="7">
        <v>1</v>
      </c>
      <c r="N9861" s="14"/>
    </row>
    <row r="9862" spans="1:14" ht="189">
      <c r="A9862" s="6">
        <v>9861</v>
      </c>
      <c r="B9862" s="8" t="s">
        <v>14868</v>
      </c>
      <c r="C9862" s="9" t="s">
        <v>14869</v>
      </c>
      <c r="D9862" s="10" t="s">
        <v>14870</v>
      </c>
      <c r="E9862" s="11" t="s">
        <v>14871</v>
      </c>
      <c r="F9862" s="6">
        <v>387395</v>
      </c>
      <c r="G9862" s="6" t="s">
        <v>11947</v>
      </c>
      <c r="H9862" s="16">
        <v>16331544.593</v>
      </c>
      <c r="I9862" s="12" t="s">
        <v>14872</v>
      </c>
      <c r="J9862" s="12" t="s">
        <v>14873</v>
      </c>
      <c r="K9862" s="15">
        <v>7397100</v>
      </c>
      <c r="L9862" s="13" t="s">
        <v>70</v>
      </c>
      <c r="M9862" s="7">
        <v>1</v>
      </c>
      <c r="N9862" s="14"/>
    </row>
    <row r="9863" spans="1:14" ht="189">
      <c r="A9863" s="6">
        <v>9862</v>
      </c>
      <c r="B9863" s="8" t="s">
        <v>14868</v>
      </c>
      <c r="C9863" s="9" t="s">
        <v>14874</v>
      </c>
      <c r="D9863" s="10" t="s">
        <v>14875</v>
      </c>
      <c r="E9863" s="11" t="s">
        <v>14871</v>
      </c>
      <c r="F9863" s="6">
        <v>387395</v>
      </c>
      <c r="G9863" s="6" t="s">
        <v>11947</v>
      </c>
      <c r="H9863" s="16">
        <v>16331544.593</v>
      </c>
      <c r="I9863" s="12" t="s">
        <v>14872</v>
      </c>
      <c r="J9863" s="12" t="s">
        <v>14873</v>
      </c>
      <c r="K9863" s="15">
        <v>7397100</v>
      </c>
      <c r="L9863" s="13" t="s">
        <v>70</v>
      </c>
      <c r="M9863" s="7">
        <v>0.51</v>
      </c>
      <c r="N9863" s="14"/>
    </row>
    <row r="9864" spans="1:14" ht="189">
      <c r="A9864" s="6">
        <v>9863</v>
      </c>
      <c r="B9864" s="8" t="s">
        <v>14868</v>
      </c>
      <c r="C9864" s="9" t="s">
        <v>14876</v>
      </c>
      <c r="D9864" s="10" t="s">
        <v>14877</v>
      </c>
      <c r="E9864" s="11" t="s">
        <v>14871</v>
      </c>
      <c r="F9864" s="6">
        <v>387395</v>
      </c>
      <c r="G9864" s="6" t="s">
        <v>11947</v>
      </c>
      <c r="H9864" s="16">
        <v>16331544.593</v>
      </c>
      <c r="I9864" s="12" t="s">
        <v>14872</v>
      </c>
      <c r="J9864" s="12" t="s">
        <v>14873</v>
      </c>
      <c r="K9864" s="15">
        <v>7397100</v>
      </c>
      <c r="L9864" s="13" t="s">
        <v>70</v>
      </c>
      <c r="M9864" s="7">
        <v>0.49</v>
      </c>
      <c r="N9864" s="14"/>
    </row>
    <row r="9865" spans="1:14" ht="393.75">
      <c r="A9865" s="6">
        <v>9864</v>
      </c>
      <c r="B9865" s="8" t="s">
        <v>14868</v>
      </c>
      <c r="C9865" s="9" t="s">
        <v>14869</v>
      </c>
      <c r="D9865" s="10" t="s">
        <v>14870</v>
      </c>
      <c r="E9865" s="11" t="s">
        <v>14878</v>
      </c>
      <c r="F9865" s="6">
        <v>287929</v>
      </c>
      <c r="G9865" s="6" t="s">
        <v>4112</v>
      </c>
      <c r="H9865" s="16">
        <v>29896000</v>
      </c>
      <c r="I9865" s="12" t="s">
        <v>14879</v>
      </c>
      <c r="J9865" s="12" t="s">
        <v>14880</v>
      </c>
      <c r="K9865" s="15">
        <f>14318250+1717501</f>
        <v>16035751</v>
      </c>
      <c r="L9865" s="13" t="s">
        <v>70</v>
      </c>
      <c r="M9865" s="7">
        <v>1</v>
      </c>
      <c r="N9865" s="14"/>
    </row>
    <row r="9866" spans="1:14" ht="393.75">
      <c r="A9866" s="6">
        <v>9865</v>
      </c>
      <c r="B9866" s="8" t="s">
        <v>14868</v>
      </c>
      <c r="C9866" s="9" t="s">
        <v>14874</v>
      </c>
      <c r="D9866" s="10" t="s">
        <v>14875</v>
      </c>
      <c r="E9866" s="11" t="s">
        <v>14878</v>
      </c>
      <c r="F9866" s="6">
        <v>287929</v>
      </c>
      <c r="G9866" s="6" t="s">
        <v>4112</v>
      </c>
      <c r="H9866" s="16">
        <v>29896000</v>
      </c>
      <c r="I9866" s="12" t="s">
        <v>14879</v>
      </c>
      <c r="J9866" s="12" t="s">
        <v>14880</v>
      </c>
      <c r="K9866" s="15">
        <f>14318250+1717501</f>
        <v>16035751</v>
      </c>
      <c r="L9866" s="13" t="s">
        <v>70</v>
      </c>
      <c r="M9866" s="7">
        <v>0.51</v>
      </c>
      <c r="N9866" s="14"/>
    </row>
    <row r="9867" spans="1:14" ht="393.75">
      <c r="A9867" s="6">
        <v>9866</v>
      </c>
      <c r="B9867" s="8" t="s">
        <v>14868</v>
      </c>
      <c r="C9867" s="9" t="s">
        <v>14876</v>
      </c>
      <c r="D9867" s="10" t="s">
        <v>14877</v>
      </c>
      <c r="E9867" s="11" t="s">
        <v>14878</v>
      </c>
      <c r="F9867" s="6">
        <v>287929</v>
      </c>
      <c r="G9867" s="6" t="s">
        <v>4112</v>
      </c>
      <c r="H9867" s="16">
        <v>29896000</v>
      </c>
      <c r="I9867" s="12" t="s">
        <v>14879</v>
      </c>
      <c r="J9867" s="12" t="s">
        <v>14880</v>
      </c>
      <c r="K9867" s="15">
        <f>14318250+1717501</f>
        <v>16035751</v>
      </c>
      <c r="L9867" s="13" t="s">
        <v>70</v>
      </c>
      <c r="M9867" s="7">
        <v>0.49</v>
      </c>
      <c r="N9867" s="14"/>
    </row>
    <row r="9868" spans="1:14" ht="189">
      <c r="A9868" s="6">
        <v>9867</v>
      </c>
      <c r="B9868" s="8" t="s">
        <v>14868</v>
      </c>
      <c r="C9868" s="9" t="s">
        <v>14869</v>
      </c>
      <c r="D9868" s="10" t="s">
        <v>14870</v>
      </c>
      <c r="E9868" s="11" t="s">
        <v>14881</v>
      </c>
      <c r="F9868" s="6">
        <v>293196</v>
      </c>
      <c r="G9868" s="6" t="s">
        <v>4112</v>
      </c>
      <c r="H9868" s="16">
        <v>18654000</v>
      </c>
      <c r="I9868" s="12" t="s">
        <v>14882</v>
      </c>
      <c r="J9868" s="12" t="s">
        <v>14883</v>
      </c>
      <c r="K9868" s="15">
        <f>9303000+2993043</f>
        <v>12296043</v>
      </c>
      <c r="L9868" s="13" t="s">
        <v>70</v>
      </c>
      <c r="M9868" s="7">
        <v>1</v>
      </c>
      <c r="N9868" s="14"/>
    </row>
    <row r="9869" spans="1:14" ht="189">
      <c r="A9869" s="6">
        <v>9868</v>
      </c>
      <c r="B9869" s="8" t="s">
        <v>14868</v>
      </c>
      <c r="C9869" s="9" t="s">
        <v>14874</v>
      </c>
      <c r="D9869" s="10" t="s">
        <v>14875</v>
      </c>
      <c r="E9869" s="11" t="s">
        <v>14881</v>
      </c>
      <c r="F9869" s="6">
        <v>293196</v>
      </c>
      <c r="G9869" s="6" t="s">
        <v>4112</v>
      </c>
      <c r="H9869" s="16">
        <v>18654000</v>
      </c>
      <c r="I9869" s="12" t="s">
        <v>14882</v>
      </c>
      <c r="J9869" s="12" t="s">
        <v>14883</v>
      </c>
      <c r="K9869" s="15">
        <f>9303000+2993043</f>
        <v>12296043</v>
      </c>
      <c r="L9869" s="13" t="s">
        <v>70</v>
      </c>
      <c r="M9869" s="7">
        <v>0.51</v>
      </c>
      <c r="N9869" s="14"/>
    </row>
    <row r="9870" spans="1:14" ht="189">
      <c r="A9870" s="6">
        <v>9869</v>
      </c>
      <c r="B9870" s="8" t="s">
        <v>14868</v>
      </c>
      <c r="C9870" s="9" t="s">
        <v>14876</v>
      </c>
      <c r="D9870" s="10" t="s">
        <v>14877</v>
      </c>
      <c r="E9870" s="11" t="s">
        <v>14881</v>
      </c>
      <c r="F9870" s="6">
        <v>293196</v>
      </c>
      <c r="G9870" s="6" t="s">
        <v>4112</v>
      </c>
      <c r="H9870" s="16">
        <v>18654000</v>
      </c>
      <c r="I9870" s="12" t="s">
        <v>14882</v>
      </c>
      <c r="J9870" s="12" t="s">
        <v>14883</v>
      </c>
      <c r="K9870" s="15">
        <f>9303000+2993043</f>
        <v>12296043</v>
      </c>
      <c r="L9870" s="13" t="s">
        <v>70</v>
      </c>
      <c r="M9870" s="7">
        <v>0.49</v>
      </c>
      <c r="N9870" s="14"/>
    </row>
    <row r="9871" spans="1:14" ht="220.5">
      <c r="A9871" s="6">
        <v>9870</v>
      </c>
      <c r="B9871" s="8" t="s">
        <v>14868</v>
      </c>
      <c r="C9871" s="9" t="s">
        <v>14884</v>
      </c>
      <c r="D9871" s="10" t="s">
        <v>14885</v>
      </c>
      <c r="E9871" s="11" t="s">
        <v>14886</v>
      </c>
      <c r="F9871" s="6">
        <v>387396</v>
      </c>
      <c r="G9871" s="6" t="s">
        <v>11947</v>
      </c>
      <c r="H9871" s="16">
        <v>18658551.381000001</v>
      </c>
      <c r="I9871" s="12" t="s">
        <v>14887</v>
      </c>
      <c r="J9871" s="12" t="s">
        <v>1750</v>
      </c>
      <c r="K9871" s="15">
        <f>1307738+1617223+8500000</f>
        <v>11424961</v>
      </c>
      <c r="L9871" s="13" t="s">
        <v>70</v>
      </c>
      <c r="M9871" s="7">
        <v>1</v>
      </c>
      <c r="N9871" s="14"/>
    </row>
    <row r="9872" spans="1:14" ht="220.5">
      <c r="A9872" s="6">
        <v>9871</v>
      </c>
      <c r="B9872" s="8" t="s">
        <v>14868</v>
      </c>
      <c r="C9872" s="9" t="s">
        <v>14888</v>
      </c>
      <c r="D9872" s="10" t="s">
        <v>14889</v>
      </c>
      <c r="E9872" s="11" t="s">
        <v>14886</v>
      </c>
      <c r="F9872" s="6">
        <v>387396</v>
      </c>
      <c r="G9872" s="6" t="s">
        <v>11947</v>
      </c>
      <c r="H9872" s="16">
        <v>18658551.381000001</v>
      </c>
      <c r="I9872" s="12" t="s">
        <v>14887</v>
      </c>
      <c r="J9872" s="12" t="s">
        <v>1750</v>
      </c>
      <c r="K9872" s="15">
        <f>1307738+1617223+8500000</f>
        <v>11424961</v>
      </c>
      <c r="L9872" s="13" t="s">
        <v>70</v>
      </c>
      <c r="M9872" s="7">
        <v>0.6</v>
      </c>
      <c r="N9872" s="14"/>
    </row>
    <row r="9873" spans="1:14" ht="220.5">
      <c r="A9873" s="6">
        <v>9872</v>
      </c>
      <c r="B9873" s="8" t="s">
        <v>14868</v>
      </c>
      <c r="C9873" s="9" t="s">
        <v>14890</v>
      </c>
      <c r="D9873" s="10" t="s">
        <v>5162</v>
      </c>
      <c r="E9873" s="11" t="s">
        <v>14886</v>
      </c>
      <c r="F9873" s="6">
        <v>387396</v>
      </c>
      <c r="G9873" s="6" t="s">
        <v>11947</v>
      </c>
      <c r="H9873" s="16">
        <v>18658551.381000001</v>
      </c>
      <c r="I9873" s="12" t="s">
        <v>14887</v>
      </c>
      <c r="J9873" s="12" t="s">
        <v>1750</v>
      </c>
      <c r="K9873" s="15">
        <f>1307738+1617223+8500000</f>
        <v>11424961</v>
      </c>
      <c r="L9873" s="13" t="s">
        <v>70</v>
      </c>
      <c r="M9873" s="7">
        <v>0.4</v>
      </c>
      <c r="N9873" s="14"/>
    </row>
    <row r="9874" spans="1:14" ht="189">
      <c r="A9874" s="6">
        <v>9873</v>
      </c>
      <c r="B9874" s="8" t="s">
        <v>14868</v>
      </c>
      <c r="C9874" s="9" t="s">
        <v>14884</v>
      </c>
      <c r="D9874" s="10" t="s">
        <v>14885</v>
      </c>
      <c r="E9874" s="11" t="s">
        <v>14891</v>
      </c>
      <c r="F9874" s="6">
        <v>387400</v>
      </c>
      <c r="G9874" s="6" t="s">
        <v>11947</v>
      </c>
      <c r="H9874" s="16">
        <v>15065514.311000001</v>
      </c>
      <c r="I9874" s="12" t="s">
        <v>14887</v>
      </c>
      <c r="J9874" s="12" t="s">
        <v>1750</v>
      </c>
      <c r="K9874" s="15">
        <f>1307738+4705030+3093434</f>
        <v>9106202</v>
      </c>
      <c r="L9874" s="13" t="s">
        <v>70</v>
      </c>
      <c r="M9874" s="7">
        <v>1</v>
      </c>
      <c r="N9874" s="14"/>
    </row>
    <row r="9875" spans="1:14" ht="189">
      <c r="A9875" s="6">
        <v>9874</v>
      </c>
      <c r="B9875" s="8" t="s">
        <v>14868</v>
      </c>
      <c r="C9875" s="9" t="s">
        <v>14888</v>
      </c>
      <c r="D9875" s="10" t="s">
        <v>14889</v>
      </c>
      <c r="E9875" s="11" t="s">
        <v>14891</v>
      </c>
      <c r="F9875" s="6">
        <v>387400</v>
      </c>
      <c r="G9875" s="6" t="s">
        <v>11947</v>
      </c>
      <c r="H9875" s="16">
        <v>15065514.311000001</v>
      </c>
      <c r="I9875" s="12" t="s">
        <v>14887</v>
      </c>
      <c r="J9875" s="12" t="s">
        <v>1750</v>
      </c>
      <c r="K9875" s="15">
        <f>1307738+4705030+3093434</f>
        <v>9106202</v>
      </c>
      <c r="L9875" s="13" t="s">
        <v>70</v>
      </c>
      <c r="M9875" s="7">
        <v>0.6</v>
      </c>
      <c r="N9875" s="14"/>
    </row>
    <row r="9876" spans="1:14" ht="189">
      <c r="A9876" s="6">
        <v>9875</v>
      </c>
      <c r="B9876" s="8" t="s">
        <v>14868</v>
      </c>
      <c r="C9876" s="9" t="s">
        <v>14890</v>
      </c>
      <c r="D9876" s="10" t="s">
        <v>5162</v>
      </c>
      <c r="E9876" s="11" t="s">
        <v>14891</v>
      </c>
      <c r="F9876" s="6">
        <v>387400</v>
      </c>
      <c r="G9876" s="6" t="s">
        <v>11947</v>
      </c>
      <c r="H9876" s="16">
        <v>15065514.311000001</v>
      </c>
      <c r="I9876" s="12" t="s">
        <v>14887</v>
      </c>
      <c r="J9876" s="12" t="s">
        <v>1750</v>
      </c>
      <c r="K9876" s="15">
        <f>1307738+4705030+3093434</f>
        <v>9106202</v>
      </c>
      <c r="L9876" s="13" t="s">
        <v>70</v>
      </c>
      <c r="M9876" s="7">
        <v>0.4</v>
      </c>
      <c r="N9876" s="14"/>
    </row>
    <row r="9877" spans="1:14" ht="204.75">
      <c r="A9877" s="6">
        <v>9876</v>
      </c>
      <c r="B9877" s="8" t="s">
        <v>14868</v>
      </c>
      <c r="C9877" s="9" t="s">
        <v>14884</v>
      </c>
      <c r="D9877" s="10" t="s">
        <v>14885</v>
      </c>
      <c r="E9877" s="11" t="s">
        <v>14892</v>
      </c>
      <c r="F9877" s="6">
        <v>310633</v>
      </c>
      <c r="G9877" s="6" t="s">
        <v>11947</v>
      </c>
      <c r="H9877" s="16">
        <v>32702470.932</v>
      </c>
      <c r="I9877" s="12" t="s">
        <v>14893</v>
      </c>
      <c r="J9877" s="12" t="s">
        <v>14894</v>
      </c>
      <c r="K9877" s="15">
        <v>1307738</v>
      </c>
      <c r="L9877" s="13" t="s">
        <v>70</v>
      </c>
      <c r="M9877" s="7">
        <v>1</v>
      </c>
      <c r="N9877" s="14"/>
    </row>
    <row r="9878" spans="1:14" ht="189">
      <c r="A9878" s="6">
        <v>9877</v>
      </c>
      <c r="B9878" s="8" t="s">
        <v>14868</v>
      </c>
      <c r="C9878" s="9" t="s">
        <v>14888</v>
      </c>
      <c r="D9878" s="10" t="s">
        <v>14889</v>
      </c>
      <c r="E9878" s="11" t="s">
        <v>14895</v>
      </c>
      <c r="F9878" s="6">
        <v>310633</v>
      </c>
      <c r="G9878" s="6" t="s">
        <v>11947</v>
      </c>
      <c r="H9878" s="16">
        <v>32702470.932</v>
      </c>
      <c r="I9878" s="12" t="s">
        <v>14893</v>
      </c>
      <c r="J9878" s="12" t="s">
        <v>14894</v>
      </c>
      <c r="K9878" s="15">
        <v>1307738</v>
      </c>
      <c r="L9878" s="13" t="s">
        <v>70</v>
      </c>
      <c r="M9878" s="7">
        <v>0.6</v>
      </c>
      <c r="N9878" s="14"/>
    </row>
    <row r="9879" spans="1:14" ht="189">
      <c r="A9879" s="6">
        <v>9878</v>
      </c>
      <c r="B9879" s="8" t="s">
        <v>14868</v>
      </c>
      <c r="C9879" s="9" t="s">
        <v>14890</v>
      </c>
      <c r="D9879" s="10" t="s">
        <v>5162</v>
      </c>
      <c r="E9879" s="11" t="s">
        <v>14895</v>
      </c>
      <c r="F9879" s="6">
        <v>310633</v>
      </c>
      <c r="G9879" s="6" t="s">
        <v>11947</v>
      </c>
      <c r="H9879" s="16">
        <v>32702470.932</v>
      </c>
      <c r="I9879" s="12" t="s">
        <v>14893</v>
      </c>
      <c r="J9879" s="12" t="s">
        <v>14894</v>
      </c>
      <c r="K9879" s="15">
        <v>1307738</v>
      </c>
      <c r="L9879" s="13" t="s">
        <v>70</v>
      </c>
      <c r="M9879" s="7">
        <v>0.4</v>
      </c>
      <c r="N9879" s="14"/>
    </row>
    <row r="9880" spans="1:14" ht="267.75">
      <c r="A9880" s="6">
        <v>9879</v>
      </c>
      <c r="B9880" s="8" t="s">
        <v>14868</v>
      </c>
      <c r="C9880" s="9" t="s">
        <v>14884</v>
      </c>
      <c r="D9880" s="10" t="s">
        <v>14885</v>
      </c>
      <c r="E9880" s="11" t="s">
        <v>14896</v>
      </c>
      <c r="F9880" s="6">
        <v>310661</v>
      </c>
      <c r="G9880" s="6" t="s">
        <v>11947</v>
      </c>
      <c r="H9880" s="16">
        <v>22251123.903999999</v>
      </c>
      <c r="I9880" s="12" t="s">
        <v>14893</v>
      </c>
      <c r="J9880" s="12" t="s">
        <v>14894</v>
      </c>
      <c r="K9880" s="15">
        <f>2946029+10075208+3500000</f>
        <v>16521237</v>
      </c>
      <c r="L9880" s="13" t="s">
        <v>70</v>
      </c>
      <c r="M9880" s="7">
        <v>1</v>
      </c>
      <c r="N9880" s="14"/>
    </row>
    <row r="9881" spans="1:14" ht="252">
      <c r="A9881" s="6">
        <v>9880</v>
      </c>
      <c r="B9881" s="8" t="s">
        <v>14868</v>
      </c>
      <c r="C9881" s="9" t="s">
        <v>14888</v>
      </c>
      <c r="D9881" s="10" t="s">
        <v>14889</v>
      </c>
      <c r="E9881" s="11" t="s">
        <v>14897</v>
      </c>
      <c r="F9881" s="6">
        <v>310661</v>
      </c>
      <c r="G9881" s="6" t="s">
        <v>11947</v>
      </c>
      <c r="H9881" s="16">
        <v>22251123.903999999</v>
      </c>
      <c r="I9881" s="12" t="s">
        <v>14893</v>
      </c>
      <c r="J9881" s="12" t="s">
        <v>14894</v>
      </c>
      <c r="K9881" s="15">
        <f>2946029+10075208+3500000</f>
        <v>16521237</v>
      </c>
      <c r="L9881" s="13" t="s">
        <v>70</v>
      </c>
      <c r="M9881" s="7">
        <v>0.6</v>
      </c>
      <c r="N9881" s="14"/>
    </row>
    <row r="9882" spans="1:14" ht="252">
      <c r="A9882" s="6">
        <v>9881</v>
      </c>
      <c r="B9882" s="8" t="s">
        <v>14868</v>
      </c>
      <c r="C9882" s="9" t="s">
        <v>14890</v>
      </c>
      <c r="D9882" s="10" t="s">
        <v>5162</v>
      </c>
      <c r="E9882" s="11" t="s">
        <v>14897</v>
      </c>
      <c r="F9882" s="6">
        <v>310661</v>
      </c>
      <c r="G9882" s="6" t="s">
        <v>11947</v>
      </c>
      <c r="H9882" s="16">
        <v>22251123.903999999</v>
      </c>
      <c r="I9882" s="12" t="s">
        <v>14893</v>
      </c>
      <c r="J9882" s="12" t="s">
        <v>14894</v>
      </c>
      <c r="K9882" s="15">
        <f>2946029+10075208+3500000</f>
        <v>16521237</v>
      </c>
      <c r="L9882" s="13" t="s">
        <v>70</v>
      </c>
      <c r="M9882" s="7">
        <v>0.4</v>
      </c>
      <c r="N9882" s="14"/>
    </row>
    <row r="9883" spans="1:14" ht="94.5">
      <c r="A9883" s="6">
        <v>9882</v>
      </c>
      <c r="B9883" s="8" t="s">
        <v>14868</v>
      </c>
      <c r="C9883" s="9" t="s">
        <v>14898</v>
      </c>
      <c r="D9883" s="10" t="s">
        <v>14885</v>
      </c>
      <c r="E9883" s="11" t="s">
        <v>14899</v>
      </c>
      <c r="F9883" s="6">
        <v>456711</v>
      </c>
      <c r="G9883" s="6" t="s">
        <v>4045</v>
      </c>
      <c r="H9883" s="16">
        <v>24410250.009</v>
      </c>
      <c r="I9883" s="12" t="s">
        <v>14900</v>
      </c>
      <c r="J9883" s="12" t="s">
        <v>14901</v>
      </c>
      <c r="K9883" s="15">
        <v>5641734</v>
      </c>
      <c r="L9883" s="13" t="s">
        <v>70</v>
      </c>
      <c r="M9883" s="7">
        <v>1</v>
      </c>
      <c r="N9883" s="14"/>
    </row>
    <row r="9884" spans="1:14" ht="94.5">
      <c r="A9884" s="6">
        <v>9883</v>
      </c>
      <c r="B9884" s="8" t="s">
        <v>14868</v>
      </c>
      <c r="C9884" s="9" t="s">
        <v>14888</v>
      </c>
      <c r="D9884" s="10" t="s">
        <v>14889</v>
      </c>
      <c r="E9884" s="11" t="s">
        <v>14899</v>
      </c>
      <c r="F9884" s="6">
        <v>456711</v>
      </c>
      <c r="G9884" s="6" t="s">
        <v>4045</v>
      </c>
      <c r="H9884" s="16">
        <v>24410250.009</v>
      </c>
      <c r="I9884" s="12" t="s">
        <v>14900</v>
      </c>
      <c r="J9884" s="12" t="s">
        <v>14901</v>
      </c>
      <c r="K9884" s="15">
        <v>5641734</v>
      </c>
      <c r="L9884" s="13" t="s">
        <v>70</v>
      </c>
      <c r="M9884" s="7">
        <v>0.6</v>
      </c>
      <c r="N9884" s="14"/>
    </row>
    <row r="9885" spans="1:14" ht="94.5">
      <c r="A9885" s="6">
        <v>9884</v>
      </c>
      <c r="B9885" s="8" t="s">
        <v>14868</v>
      </c>
      <c r="C9885" s="9" t="s">
        <v>14890</v>
      </c>
      <c r="D9885" s="10" t="s">
        <v>5162</v>
      </c>
      <c r="E9885" s="11" t="s">
        <v>14899</v>
      </c>
      <c r="F9885" s="6">
        <v>456711</v>
      </c>
      <c r="G9885" s="6" t="s">
        <v>4045</v>
      </c>
      <c r="H9885" s="16">
        <v>24410250.009</v>
      </c>
      <c r="I9885" s="12" t="s">
        <v>14900</v>
      </c>
      <c r="J9885" s="12" t="s">
        <v>14901</v>
      </c>
      <c r="K9885" s="15">
        <v>5641734</v>
      </c>
      <c r="L9885" s="13" t="s">
        <v>70</v>
      </c>
      <c r="M9885" s="7">
        <v>0.4</v>
      </c>
      <c r="N9885" s="14"/>
    </row>
    <row r="9886" spans="1:14" ht="63">
      <c r="A9886" s="6">
        <v>9885</v>
      </c>
      <c r="B9886" s="8" t="s">
        <v>14868</v>
      </c>
      <c r="C9886" s="9" t="s">
        <v>14902</v>
      </c>
      <c r="D9886" s="10" t="s">
        <v>14903</v>
      </c>
      <c r="E9886" s="11" t="s">
        <v>14904</v>
      </c>
      <c r="F9886" s="6">
        <v>498257</v>
      </c>
      <c r="G9886" s="6" t="s">
        <v>14905</v>
      </c>
      <c r="H9886" s="16">
        <v>22585700.59</v>
      </c>
      <c r="I9886" s="12" t="s">
        <v>9023</v>
      </c>
      <c r="J9886" s="12" t="s">
        <v>1096</v>
      </c>
      <c r="K9886" s="15">
        <v>8144278</v>
      </c>
      <c r="L9886" s="13" t="s">
        <v>70</v>
      </c>
      <c r="M9886" s="7">
        <v>1</v>
      </c>
      <c r="N9886" s="14"/>
    </row>
    <row r="9887" spans="1:14" ht="63">
      <c r="A9887" s="6">
        <v>9886</v>
      </c>
      <c r="B9887" s="8" t="s">
        <v>14868</v>
      </c>
      <c r="C9887" s="9" t="s">
        <v>14906</v>
      </c>
      <c r="D9887" s="10" t="s">
        <v>14889</v>
      </c>
      <c r="E9887" s="11" t="s">
        <v>14904</v>
      </c>
      <c r="F9887" s="6">
        <v>498257</v>
      </c>
      <c r="G9887" s="6" t="s">
        <v>14905</v>
      </c>
      <c r="H9887" s="16">
        <v>22585700.59</v>
      </c>
      <c r="I9887" s="12" t="s">
        <v>14900</v>
      </c>
      <c r="J9887" s="12" t="s">
        <v>14901</v>
      </c>
      <c r="K9887" s="15">
        <v>8144278</v>
      </c>
      <c r="L9887" s="13" t="s">
        <v>70</v>
      </c>
      <c r="M9887" s="7">
        <v>1</v>
      </c>
      <c r="N9887" s="14"/>
    </row>
    <row r="9888" spans="1:14" ht="47.25">
      <c r="A9888" s="6">
        <v>9887</v>
      </c>
      <c r="B9888" s="8" t="s">
        <v>14868</v>
      </c>
      <c r="C9888" s="9" t="s">
        <v>14907</v>
      </c>
      <c r="D9888" s="10" t="s">
        <v>14908</v>
      </c>
      <c r="E9888" s="11" t="s">
        <v>14904</v>
      </c>
      <c r="F9888" s="6">
        <v>498257</v>
      </c>
      <c r="G9888" s="6" t="s">
        <v>14905</v>
      </c>
      <c r="H9888" s="16">
        <v>22585700.59</v>
      </c>
      <c r="I9888" s="12" t="s">
        <v>14900</v>
      </c>
      <c r="J9888" s="12" t="s">
        <v>14901</v>
      </c>
      <c r="K9888" s="15">
        <v>8144278</v>
      </c>
      <c r="L9888" s="13" t="s">
        <v>70</v>
      </c>
      <c r="M9888" s="7">
        <v>1</v>
      </c>
      <c r="N9888" s="14"/>
    </row>
    <row r="9889" spans="1:14" ht="189">
      <c r="A9889" s="6">
        <v>9888</v>
      </c>
      <c r="B9889" s="8" t="s">
        <v>14868</v>
      </c>
      <c r="C9889" s="9" t="s">
        <v>14909</v>
      </c>
      <c r="D9889" s="10" t="s">
        <v>14910</v>
      </c>
      <c r="E9889" s="11" t="s">
        <v>14911</v>
      </c>
      <c r="F9889" s="6">
        <v>387397</v>
      </c>
      <c r="G9889" s="6" t="s">
        <v>11947</v>
      </c>
      <c r="H9889" s="16">
        <v>14060022.800000001</v>
      </c>
      <c r="I9889" s="12" t="s">
        <v>14912</v>
      </c>
      <c r="J9889" s="12" t="s">
        <v>14913</v>
      </c>
      <c r="K9889" s="15">
        <f>2926560+885064+388184+2400000+500000+1800000+1466248</f>
        <v>10366056</v>
      </c>
      <c r="L9889" s="13" t="s">
        <v>14</v>
      </c>
      <c r="M9889" s="7">
        <v>1</v>
      </c>
      <c r="N9889" s="14"/>
    </row>
    <row r="9890" spans="1:14" ht="157.5">
      <c r="A9890" s="6">
        <v>9889</v>
      </c>
      <c r="B9890" s="8" t="s">
        <v>14868</v>
      </c>
      <c r="C9890" s="9" t="s">
        <v>14914</v>
      </c>
      <c r="D9890" s="10" t="s">
        <v>14915</v>
      </c>
      <c r="E9890" s="11" t="s">
        <v>14916</v>
      </c>
      <c r="F9890" s="6">
        <v>363650</v>
      </c>
      <c r="G9890" s="6" t="s">
        <v>11947</v>
      </c>
      <c r="H9890" s="16">
        <v>13901350</v>
      </c>
      <c r="I9890" s="12" t="s">
        <v>14917</v>
      </c>
      <c r="J9890" s="12" t="s">
        <v>14918</v>
      </c>
      <c r="K9890" s="15">
        <v>3000000</v>
      </c>
      <c r="L9890" s="13" t="s">
        <v>14</v>
      </c>
      <c r="M9890" s="7">
        <v>1</v>
      </c>
      <c r="N9890" s="14"/>
    </row>
    <row r="9891" spans="1:14" ht="94.5">
      <c r="A9891" s="6">
        <v>9890</v>
      </c>
      <c r="B9891" s="8" t="s">
        <v>14868</v>
      </c>
      <c r="C9891" s="9" t="s">
        <v>14919</v>
      </c>
      <c r="D9891" s="10" t="s">
        <v>14920</v>
      </c>
      <c r="E9891" s="11" t="s">
        <v>14921</v>
      </c>
      <c r="F9891" s="6">
        <v>422577</v>
      </c>
      <c r="G9891" s="6" t="s">
        <v>11947</v>
      </c>
      <c r="H9891" s="16">
        <v>13300000</v>
      </c>
      <c r="I9891" s="12" t="s">
        <v>14922</v>
      </c>
      <c r="J9891" s="12" t="s">
        <v>14923</v>
      </c>
      <c r="K9891" s="15">
        <f>1700000+2049979</f>
        <v>3749979</v>
      </c>
      <c r="L9891" s="13" t="s">
        <v>14</v>
      </c>
      <c r="M9891" s="7">
        <v>1</v>
      </c>
      <c r="N9891" s="14"/>
    </row>
    <row r="9892" spans="1:14" ht="126">
      <c r="A9892" s="6">
        <v>9891</v>
      </c>
      <c r="B9892" s="8" t="s">
        <v>14868</v>
      </c>
      <c r="C9892" s="9" t="s">
        <v>14924</v>
      </c>
      <c r="D9892" s="10" t="s">
        <v>14925</v>
      </c>
      <c r="E9892" s="11" t="s">
        <v>14926</v>
      </c>
      <c r="F9892" s="6">
        <v>422579</v>
      </c>
      <c r="G9892" s="6" t="s">
        <v>11947</v>
      </c>
      <c r="H9892" s="16">
        <v>17577985.993999999</v>
      </c>
      <c r="I9892" s="12" t="s">
        <v>14927</v>
      </c>
      <c r="J9892" s="12" t="s">
        <v>14928</v>
      </c>
      <c r="K9892" s="15">
        <f>8521696+1500000+2114251</f>
        <v>12135947</v>
      </c>
      <c r="L9892" s="13" t="s">
        <v>70</v>
      </c>
      <c r="M9892" s="7">
        <v>1</v>
      </c>
      <c r="N9892" s="14"/>
    </row>
    <row r="9893" spans="1:14" ht="126">
      <c r="A9893" s="6">
        <v>9892</v>
      </c>
      <c r="B9893" s="8" t="s">
        <v>14868</v>
      </c>
      <c r="C9893" s="9" t="s">
        <v>14929</v>
      </c>
      <c r="D9893" s="10" t="s">
        <v>14930</v>
      </c>
      <c r="E9893" s="11" t="s">
        <v>14926</v>
      </c>
      <c r="F9893" s="6">
        <v>422579</v>
      </c>
      <c r="G9893" s="6" t="s">
        <v>11947</v>
      </c>
      <c r="H9893" s="16">
        <v>17577985.993999999</v>
      </c>
      <c r="I9893" s="12" t="s">
        <v>14927</v>
      </c>
      <c r="J9893" s="12" t="s">
        <v>14928</v>
      </c>
      <c r="K9893" s="15">
        <f>8521696+1500000+2114251</f>
        <v>12135947</v>
      </c>
      <c r="L9893" s="13" t="s">
        <v>70</v>
      </c>
      <c r="M9893" s="7">
        <v>0.4</v>
      </c>
      <c r="N9893" s="14"/>
    </row>
    <row r="9894" spans="1:14" ht="126">
      <c r="A9894" s="6">
        <v>9893</v>
      </c>
      <c r="B9894" s="8" t="s">
        <v>14868</v>
      </c>
      <c r="C9894" s="9" t="s">
        <v>14931</v>
      </c>
      <c r="D9894" s="10" t="s">
        <v>14932</v>
      </c>
      <c r="E9894" s="11" t="s">
        <v>14926</v>
      </c>
      <c r="F9894" s="6">
        <v>422579</v>
      </c>
      <c r="G9894" s="6" t="s">
        <v>11947</v>
      </c>
      <c r="H9894" s="16">
        <v>17577985.993999999</v>
      </c>
      <c r="I9894" s="12" t="s">
        <v>14927</v>
      </c>
      <c r="J9894" s="12" t="s">
        <v>14928</v>
      </c>
      <c r="K9894" s="15">
        <f>8521696+1500000+2114251</f>
        <v>12135947</v>
      </c>
      <c r="L9894" s="13" t="s">
        <v>70</v>
      </c>
      <c r="M9894" s="7">
        <v>0.3</v>
      </c>
      <c r="N9894" s="14"/>
    </row>
    <row r="9895" spans="1:14" ht="126">
      <c r="A9895" s="6">
        <v>9894</v>
      </c>
      <c r="B9895" s="8" t="s">
        <v>14868</v>
      </c>
      <c r="C9895" s="9" t="s">
        <v>14933</v>
      </c>
      <c r="D9895" s="10" t="s">
        <v>14934</v>
      </c>
      <c r="E9895" s="11" t="s">
        <v>14926</v>
      </c>
      <c r="F9895" s="6">
        <v>422579</v>
      </c>
      <c r="G9895" s="6" t="s">
        <v>11947</v>
      </c>
      <c r="H9895" s="16">
        <v>17577985.993999999</v>
      </c>
      <c r="I9895" s="12" t="s">
        <v>14927</v>
      </c>
      <c r="J9895" s="12" t="s">
        <v>14928</v>
      </c>
      <c r="K9895" s="15">
        <f>8521696+1500000+2114251</f>
        <v>12135947</v>
      </c>
      <c r="L9895" s="13" t="s">
        <v>70</v>
      </c>
      <c r="M9895" s="7">
        <v>0.3</v>
      </c>
      <c r="N9895" s="14"/>
    </row>
    <row r="9896" spans="1:14" ht="204.75">
      <c r="A9896" s="6">
        <v>9895</v>
      </c>
      <c r="B9896" s="8" t="s">
        <v>14868</v>
      </c>
      <c r="C9896" s="9" t="s">
        <v>14935</v>
      </c>
      <c r="D9896" s="10" t="s">
        <v>14925</v>
      </c>
      <c r="E9896" s="11" t="s">
        <v>14936</v>
      </c>
      <c r="F9896" s="6">
        <v>422582</v>
      </c>
      <c r="G9896" s="6" t="s">
        <v>11947</v>
      </c>
      <c r="H9896" s="16">
        <v>22057867.041000001</v>
      </c>
      <c r="I9896" s="12" t="s">
        <v>14927</v>
      </c>
      <c r="J9896" s="12" t="s">
        <v>8607</v>
      </c>
      <c r="K9896" s="15">
        <f>9997430+4982992</f>
        <v>14980422</v>
      </c>
      <c r="L9896" s="13" t="s">
        <v>70</v>
      </c>
      <c r="M9896" s="7">
        <v>1</v>
      </c>
      <c r="N9896" s="14"/>
    </row>
    <row r="9897" spans="1:14" ht="204.75">
      <c r="A9897" s="6">
        <v>9896</v>
      </c>
      <c r="B9897" s="8" t="s">
        <v>14868</v>
      </c>
      <c r="C9897" s="9" t="s">
        <v>14929</v>
      </c>
      <c r="D9897" s="10" t="s">
        <v>14930</v>
      </c>
      <c r="E9897" s="11" t="s">
        <v>14936</v>
      </c>
      <c r="F9897" s="6">
        <v>422582</v>
      </c>
      <c r="G9897" s="6" t="s">
        <v>11947</v>
      </c>
      <c r="H9897" s="16">
        <v>22057867.041000001</v>
      </c>
      <c r="I9897" s="12" t="s">
        <v>14927</v>
      </c>
      <c r="J9897" s="12" t="s">
        <v>8607</v>
      </c>
      <c r="K9897" s="15">
        <f>9997430+4982992</f>
        <v>14980422</v>
      </c>
      <c r="L9897" s="13" t="s">
        <v>70</v>
      </c>
      <c r="M9897" s="7">
        <v>0.4</v>
      </c>
      <c r="N9897" s="14"/>
    </row>
    <row r="9898" spans="1:14" ht="204.75">
      <c r="A9898" s="6">
        <v>9897</v>
      </c>
      <c r="B9898" s="8" t="s">
        <v>14868</v>
      </c>
      <c r="C9898" s="9" t="s">
        <v>14931</v>
      </c>
      <c r="D9898" s="10" t="s">
        <v>14932</v>
      </c>
      <c r="E9898" s="11" t="s">
        <v>14936</v>
      </c>
      <c r="F9898" s="6">
        <v>422582</v>
      </c>
      <c r="G9898" s="6" t="s">
        <v>11947</v>
      </c>
      <c r="H9898" s="16">
        <v>22057867.041000001</v>
      </c>
      <c r="I9898" s="12" t="s">
        <v>14927</v>
      </c>
      <c r="J9898" s="12" t="s">
        <v>8607</v>
      </c>
      <c r="K9898" s="15">
        <f>9997430+4982992</f>
        <v>14980422</v>
      </c>
      <c r="L9898" s="13" t="s">
        <v>70</v>
      </c>
      <c r="M9898" s="7">
        <v>0.3</v>
      </c>
      <c r="N9898" s="14"/>
    </row>
    <row r="9899" spans="1:14" ht="204.75">
      <c r="A9899" s="6">
        <v>9898</v>
      </c>
      <c r="B9899" s="8" t="s">
        <v>14868</v>
      </c>
      <c r="C9899" s="9" t="s">
        <v>14937</v>
      </c>
      <c r="D9899" s="10" t="s">
        <v>14934</v>
      </c>
      <c r="E9899" s="11" t="s">
        <v>14936</v>
      </c>
      <c r="F9899" s="6">
        <v>422582</v>
      </c>
      <c r="G9899" s="6" t="s">
        <v>11947</v>
      </c>
      <c r="H9899" s="16">
        <v>22057867.041000001</v>
      </c>
      <c r="I9899" s="12" t="s">
        <v>14927</v>
      </c>
      <c r="J9899" s="12" t="s">
        <v>8607</v>
      </c>
      <c r="K9899" s="15">
        <f>9997430+4982992</f>
        <v>14980422</v>
      </c>
      <c r="L9899" s="13" t="s">
        <v>70</v>
      </c>
      <c r="M9899" s="7">
        <v>0.3</v>
      </c>
      <c r="N9899" s="14"/>
    </row>
    <row r="9900" spans="1:14" ht="173.25">
      <c r="A9900" s="6">
        <v>9899</v>
      </c>
      <c r="B9900" s="8" t="s">
        <v>14868</v>
      </c>
      <c r="C9900" s="9" t="s">
        <v>14938</v>
      </c>
      <c r="D9900" s="10" t="s">
        <v>14939</v>
      </c>
      <c r="E9900" s="11" t="s">
        <v>14940</v>
      </c>
      <c r="F9900" s="6">
        <v>415510</v>
      </c>
      <c r="G9900" s="6" t="s">
        <v>11947</v>
      </c>
      <c r="H9900" s="16">
        <v>9974225.75</v>
      </c>
      <c r="I9900" s="12" t="s">
        <v>14941</v>
      </c>
      <c r="J9900" s="12" t="s">
        <v>14942</v>
      </c>
      <c r="K9900" s="15">
        <f>3081793+700000+1967925</f>
        <v>5749718</v>
      </c>
      <c r="L9900" s="13" t="s">
        <v>14</v>
      </c>
      <c r="M9900" s="7">
        <v>1</v>
      </c>
      <c r="N9900" s="14"/>
    </row>
    <row r="9901" spans="1:14" ht="63">
      <c r="A9901" s="6">
        <v>9900</v>
      </c>
      <c r="B9901" s="8" t="s">
        <v>14868</v>
      </c>
      <c r="C9901" s="9" t="s">
        <v>14943</v>
      </c>
      <c r="D9901" s="10" t="s">
        <v>14944</v>
      </c>
      <c r="E9901" s="11" t="s">
        <v>14945</v>
      </c>
      <c r="F9901" s="6">
        <v>387393</v>
      </c>
      <c r="G9901" s="6" t="s">
        <v>4112</v>
      </c>
      <c r="H9901" s="16">
        <v>13622000</v>
      </c>
      <c r="I9901" s="12" t="s">
        <v>14946</v>
      </c>
      <c r="J9901" s="12" t="s">
        <v>14947</v>
      </c>
      <c r="K9901" s="15">
        <f>2550000+3500000+1500000+1106000</f>
        <v>8656000</v>
      </c>
      <c r="L9901" s="13" t="s">
        <v>14</v>
      </c>
      <c r="M9901" s="7">
        <v>1</v>
      </c>
      <c r="N9901" s="14"/>
    </row>
    <row r="9902" spans="1:14" ht="78.75">
      <c r="A9902" s="6">
        <v>9901</v>
      </c>
      <c r="B9902" s="8" t="s">
        <v>14868</v>
      </c>
      <c r="C9902" s="9" t="s">
        <v>14948</v>
      </c>
      <c r="D9902" s="10" t="s">
        <v>14949</v>
      </c>
      <c r="E9902" s="11" t="s">
        <v>14950</v>
      </c>
      <c r="F9902" s="6">
        <v>373355</v>
      </c>
      <c r="G9902" s="6" t="s">
        <v>11947</v>
      </c>
      <c r="H9902" s="16">
        <v>26242500</v>
      </c>
      <c r="I9902" s="12" t="s">
        <v>14951</v>
      </c>
      <c r="J9902" s="12" t="s">
        <v>14952</v>
      </c>
      <c r="K9902" s="15">
        <f>2000000+6554400+3000000+2500000+1400000+4311038</f>
        <v>19765438</v>
      </c>
      <c r="L9902" s="13" t="s">
        <v>70</v>
      </c>
      <c r="M9902" s="7">
        <v>1</v>
      </c>
      <c r="N9902" s="14"/>
    </row>
    <row r="9903" spans="1:14" ht="78.75">
      <c r="A9903" s="6">
        <v>9902</v>
      </c>
      <c r="B9903" s="8" t="s">
        <v>14868</v>
      </c>
      <c r="C9903" s="9" t="s">
        <v>14953</v>
      </c>
      <c r="D9903" s="10" t="s">
        <v>2957</v>
      </c>
      <c r="E9903" s="11" t="s">
        <v>14950</v>
      </c>
      <c r="F9903" s="6">
        <v>373355</v>
      </c>
      <c r="G9903" s="6" t="s">
        <v>11947</v>
      </c>
      <c r="H9903" s="16">
        <v>26242500</v>
      </c>
      <c r="I9903" s="12" t="s">
        <v>14951</v>
      </c>
      <c r="J9903" s="12" t="s">
        <v>14952</v>
      </c>
      <c r="K9903" s="15">
        <f>2000000+6554400+3000000+2500000+1400000+4311038</f>
        <v>19765438</v>
      </c>
      <c r="L9903" s="13" t="s">
        <v>70</v>
      </c>
      <c r="M9903" s="7">
        <v>0.51</v>
      </c>
      <c r="N9903" s="14"/>
    </row>
    <row r="9904" spans="1:14" ht="78.75">
      <c r="A9904" s="6">
        <v>9903</v>
      </c>
      <c r="B9904" s="8" t="s">
        <v>14868</v>
      </c>
      <c r="C9904" s="9" t="s">
        <v>14954</v>
      </c>
      <c r="D9904" s="10" t="s">
        <v>14955</v>
      </c>
      <c r="E9904" s="11" t="s">
        <v>14950</v>
      </c>
      <c r="F9904" s="6">
        <v>373355</v>
      </c>
      <c r="G9904" s="6" t="s">
        <v>11947</v>
      </c>
      <c r="H9904" s="16">
        <v>26242500</v>
      </c>
      <c r="I9904" s="12" t="s">
        <v>14951</v>
      </c>
      <c r="J9904" s="12" t="s">
        <v>14952</v>
      </c>
      <c r="K9904" s="15">
        <f>2000000+6554400+3000000+2500000+1400000+4311038</f>
        <v>19765438</v>
      </c>
      <c r="L9904" s="13" t="s">
        <v>70</v>
      </c>
      <c r="M9904" s="7">
        <v>0.49</v>
      </c>
      <c r="N9904" s="14"/>
    </row>
    <row r="9905" spans="1:14" ht="189">
      <c r="A9905" s="6">
        <v>9904</v>
      </c>
      <c r="B9905" s="8" t="s">
        <v>14868</v>
      </c>
      <c r="C9905" s="9" t="s">
        <v>14956</v>
      </c>
      <c r="D9905" s="10" t="s">
        <v>14957</v>
      </c>
      <c r="E9905" s="11" t="s">
        <v>14958</v>
      </c>
      <c r="F9905" s="6">
        <v>376550</v>
      </c>
      <c r="G9905" s="6" t="s">
        <v>11947</v>
      </c>
      <c r="H9905" s="16">
        <v>13415285.35</v>
      </c>
      <c r="I9905" s="12" t="s">
        <v>14959</v>
      </c>
      <c r="J9905" s="12" t="s">
        <v>14960</v>
      </c>
      <c r="K9905" s="15">
        <f>3000000+1182000</f>
        <v>4182000</v>
      </c>
      <c r="L9905" s="13" t="s">
        <v>14</v>
      </c>
      <c r="M9905" s="7">
        <v>1</v>
      </c>
      <c r="N9905" s="14"/>
    </row>
    <row r="9906" spans="1:14" ht="110.25">
      <c r="A9906" s="6">
        <v>9905</v>
      </c>
      <c r="B9906" s="8" t="s">
        <v>14868</v>
      </c>
      <c r="C9906" s="9" t="s">
        <v>14961</v>
      </c>
      <c r="D9906" s="10" t="s">
        <v>14957</v>
      </c>
      <c r="E9906" s="11" t="s">
        <v>14962</v>
      </c>
      <c r="F9906" s="6">
        <v>331320</v>
      </c>
      <c r="G9906" s="6" t="s">
        <v>4112</v>
      </c>
      <c r="H9906" s="16">
        <v>4873000</v>
      </c>
      <c r="I9906" s="12" t="s">
        <v>14963</v>
      </c>
      <c r="J9906" s="12" t="s">
        <v>14964</v>
      </c>
      <c r="K9906" s="15">
        <v>1000000</v>
      </c>
      <c r="L9906" s="13" t="s">
        <v>14</v>
      </c>
      <c r="M9906" s="7">
        <v>1</v>
      </c>
      <c r="N9906" s="14"/>
    </row>
    <row r="9907" spans="1:14" ht="78.75">
      <c r="A9907" s="6">
        <v>9906</v>
      </c>
      <c r="B9907" s="8" t="s">
        <v>14868</v>
      </c>
      <c r="C9907" s="9" t="s">
        <v>14965</v>
      </c>
      <c r="D9907" s="10" t="s">
        <v>14966</v>
      </c>
      <c r="E9907" s="11" t="s">
        <v>14967</v>
      </c>
      <c r="F9907" s="6">
        <v>415503</v>
      </c>
      <c r="G9907" s="6" t="s">
        <v>11947</v>
      </c>
      <c r="H9907" s="16">
        <v>34059916.489</v>
      </c>
      <c r="I9907" s="12" t="s">
        <v>14968</v>
      </c>
      <c r="J9907" s="12" t="s">
        <v>14969</v>
      </c>
      <c r="K9907" s="15">
        <f>600000+1150392+1000000+437501</f>
        <v>3187893</v>
      </c>
      <c r="L9907" s="13" t="s">
        <v>70</v>
      </c>
      <c r="M9907" s="7">
        <v>1</v>
      </c>
      <c r="N9907" s="14"/>
    </row>
    <row r="9908" spans="1:14" ht="78.75">
      <c r="A9908" s="6">
        <v>9907</v>
      </c>
      <c r="B9908" s="8" t="s">
        <v>14868</v>
      </c>
      <c r="C9908" s="9" t="s">
        <v>14970</v>
      </c>
      <c r="D9908" s="10" t="s">
        <v>9894</v>
      </c>
      <c r="E9908" s="11" t="s">
        <v>14967</v>
      </c>
      <c r="F9908" s="6">
        <v>415503</v>
      </c>
      <c r="G9908" s="6" t="s">
        <v>11947</v>
      </c>
      <c r="H9908" s="16">
        <v>34059916.489</v>
      </c>
      <c r="I9908" s="12" t="s">
        <v>14968</v>
      </c>
      <c r="J9908" s="12" t="s">
        <v>14969</v>
      </c>
      <c r="K9908" s="15">
        <f>600000+1150392+1000000+437501</f>
        <v>3187893</v>
      </c>
      <c r="L9908" s="13" t="s">
        <v>70</v>
      </c>
      <c r="M9908" s="7">
        <v>0.51</v>
      </c>
      <c r="N9908" s="14"/>
    </row>
    <row r="9909" spans="1:14" ht="78.75">
      <c r="A9909" s="6">
        <v>9908</v>
      </c>
      <c r="B9909" s="8" t="s">
        <v>14868</v>
      </c>
      <c r="C9909" s="9" t="s">
        <v>14971</v>
      </c>
      <c r="D9909" s="10" t="s">
        <v>14972</v>
      </c>
      <c r="E9909" s="11" t="s">
        <v>14967</v>
      </c>
      <c r="F9909" s="6">
        <v>415503</v>
      </c>
      <c r="G9909" s="6" t="s">
        <v>11947</v>
      </c>
      <c r="H9909" s="16">
        <v>34059916.489</v>
      </c>
      <c r="I9909" s="12" t="s">
        <v>14968</v>
      </c>
      <c r="J9909" s="12" t="s">
        <v>14969</v>
      </c>
      <c r="K9909" s="15">
        <f>600000+1150392+1000000+437501</f>
        <v>3187893</v>
      </c>
      <c r="L9909" s="13" t="s">
        <v>70</v>
      </c>
      <c r="M9909" s="7">
        <v>0.49</v>
      </c>
      <c r="N9909" s="14"/>
    </row>
    <row r="9910" spans="1:14" ht="189">
      <c r="A9910" s="6">
        <v>9909</v>
      </c>
      <c r="B9910" s="8" t="s">
        <v>14868</v>
      </c>
      <c r="C9910" s="9" t="s">
        <v>14973</v>
      </c>
      <c r="D9910" s="10" t="s">
        <v>14974</v>
      </c>
      <c r="E9910" s="11" t="s">
        <v>14975</v>
      </c>
      <c r="F9910" s="6">
        <v>395141</v>
      </c>
      <c r="G9910" s="6" t="s">
        <v>11947</v>
      </c>
      <c r="H9910" s="16">
        <v>14066113.25</v>
      </c>
      <c r="I9910" s="12" t="s">
        <v>14946</v>
      </c>
      <c r="J9910" s="12" t="s">
        <v>14947</v>
      </c>
      <c r="K9910" s="15">
        <v>4308735</v>
      </c>
      <c r="L9910" s="13" t="s">
        <v>14</v>
      </c>
      <c r="M9910" s="7">
        <v>1</v>
      </c>
      <c r="N9910" s="14"/>
    </row>
    <row r="9911" spans="1:14" ht="141.75">
      <c r="A9911" s="6">
        <v>9910</v>
      </c>
      <c r="B9911" s="8" t="s">
        <v>14868</v>
      </c>
      <c r="C9911" s="9" t="s">
        <v>14976</v>
      </c>
      <c r="D9911" s="10" t="s">
        <v>14977</v>
      </c>
      <c r="E9911" s="11" t="s">
        <v>14978</v>
      </c>
      <c r="F9911" s="6">
        <v>415504</v>
      </c>
      <c r="G9911" s="6" t="s">
        <v>11947</v>
      </c>
      <c r="H9911" s="16">
        <v>17124525.958999999</v>
      </c>
      <c r="I9911" s="12" t="s">
        <v>14979</v>
      </c>
      <c r="J9911" s="12" t="s">
        <v>1088</v>
      </c>
      <c r="K9911" s="15">
        <f>1850000+500000+1700000+5597886+1400000+1356994</f>
        <v>12404880</v>
      </c>
      <c r="L9911" s="13" t="s">
        <v>14</v>
      </c>
      <c r="M9911" s="7">
        <v>1</v>
      </c>
      <c r="N9911" s="14"/>
    </row>
    <row r="9912" spans="1:14" ht="141.75">
      <c r="A9912" s="6">
        <v>9911</v>
      </c>
      <c r="B9912" s="8" t="s">
        <v>14868</v>
      </c>
      <c r="C9912" s="9" t="s">
        <v>14980</v>
      </c>
      <c r="D9912" s="10" t="s">
        <v>14930</v>
      </c>
      <c r="E9912" s="11" t="s">
        <v>14981</v>
      </c>
      <c r="F9912" s="6">
        <v>469268</v>
      </c>
      <c r="G9912" s="6" t="s">
        <v>11947</v>
      </c>
      <c r="H9912" s="16">
        <v>23496815.978</v>
      </c>
      <c r="I9912" s="12" t="s">
        <v>14982</v>
      </c>
      <c r="J9912" s="12" t="s">
        <v>14983</v>
      </c>
      <c r="K9912" s="15">
        <f>3099849+2200000+2206389+2000000+6045115</f>
        <v>15551353</v>
      </c>
      <c r="L9912" s="13" t="s">
        <v>14</v>
      </c>
      <c r="M9912" s="7">
        <v>1</v>
      </c>
      <c r="N9912" s="14"/>
    </row>
    <row r="9913" spans="1:14" ht="110.25">
      <c r="A9913" s="6">
        <v>9912</v>
      </c>
      <c r="B9913" s="8" t="s">
        <v>14868</v>
      </c>
      <c r="C9913" s="9" t="s">
        <v>14980</v>
      </c>
      <c r="D9913" s="10" t="s">
        <v>14930</v>
      </c>
      <c r="E9913" s="11" t="s">
        <v>14984</v>
      </c>
      <c r="F9913" s="6">
        <v>438465</v>
      </c>
      <c r="G9913" s="6" t="s">
        <v>4112</v>
      </c>
      <c r="H9913" s="16">
        <v>14725463</v>
      </c>
      <c r="I9913" s="12" t="s">
        <v>14985</v>
      </c>
      <c r="J9913" s="12" t="s">
        <v>14986</v>
      </c>
      <c r="K9913" s="15">
        <f>8005362+2800645</f>
        <v>10806007</v>
      </c>
      <c r="L9913" s="13" t="s">
        <v>14</v>
      </c>
      <c r="M9913" s="7">
        <v>1</v>
      </c>
      <c r="N9913" s="14"/>
    </row>
    <row r="9914" spans="1:14" ht="204.75">
      <c r="A9914" s="6">
        <v>9913</v>
      </c>
      <c r="B9914" s="8" t="s">
        <v>14868</v>
      </c>
      <c r="C9914" s="9" t="s">
        <v>14980</v>
      </c>
      <c r="D9914" s="10" t="s">
        <v>14930</v>
      </c>
      <c r="E9914" s="11" t="s">
        <v>14987</v>
      </c>
      <c r="F9914" s="6">
        <v>536485</v>
      </c>
      <c r="G9914" s="6" t="s">
        <v>1369</v>
      </c>
      <c r="H9914" s="16">
        <v>3373114.0839999998</v>
      </c>
      <c r="I9914" s="12" t="s">
        <v>1709</v>
      </c>
      <c r="J9914" s="12" t="s">
        <v>14988</v>
      </c>
      <c r="K9914" s="15">
        <f>1009731+862920</f>
        <v>1872651</v>
      </c>
      <c r="L9914" s="13" t="s">
        <v>14</v>
      </c>
      <c r="M9914" s="7">
        <v>1</v>
      </c>
      <c r="N9914" s="14"/>
    </row>
    <row r="9915" spans="1:14" ht="141.75">
      <c r="A9915" s="6">
        <v>9914</v>
      </c>
      <c r="B9915" s="8" t="s">
        <v>14868</v>
      </c>
      <c r="C9915" s="9" t="s">
        <v>14989</v>
      </c>
      <c r="D9915" s="10" t="s">
        <v>14990</v>
      </c>
      <c r="E9915" s="11" t="s">
        <v>14991</v>
      </c>
      <c r="F9915" s="6">
        <v>415509</v>
      </c>
      <c r="G9915" s="6" t="s">
        <v>11947</v>
      </c>
      <c r="H9915" s="16">
        <v>22680500.004000001</v>
      </c>
      <c r="I9915" s="12" t="s">
        <v>14968</v>
      </c>
      <c r="J9915" s="12" t="s">
        <v>14969</v>
      </c>
      <c r="K9915" s="15">
        <f>1700000+3078749+2951045+5000000+1047186</f>
        <v>13776980</v>
      </c>
      <c r="L9915" s="13" t="s">
        <v>14</v>
      </c>
      <c r="M9915" s="7">
        <v>1</v>
      </c>
      <c r="N9915" s="14"/>
    </row>
    <row r="9916" spans="1:14" ht="267.75">
      <c r="A9916" s="6">
        <v>9915</v>
      </c>
      <c r="B9916" s="8" t="s">
        <v>14868</v>
      </c>
      <c r="C9916" s="9" t="s">
        <v>14989</v>
      </c>
      <c r="D9916" s="10" t="s">
        <v>14990</v>
      </c>
      <c r="E9916" s="11" t="s">
        <v>14992</v>
      </c>
      <c r="F9916" s="6">
        <v>498955</v>
      </c>
      <c r="G9916" s="6" t="s">
        <v>1369</v>
      </c>
      <c r="H9916" s="16">
        <v>2684539.3539999998</v>
      </c>
      <c r="I9916" s="12" t="s">
        <v>14993</v>
      </c>
      <c r="J9916" s="12" t="s">
        <v>14994</v>
      </c>
      <c r="K9916" s="15">
        <f>1806979+574555</f>
        <v>2381534</v>
      </c>
      <c r="L9916" s="13" t="s">
        <v>14</v>
      </c>
      <c r="M9916" s="7">
        <v>1</v>
      </c>
      <c r="N9916" s="14"/>
    </row>
    <row r="9917" spans="1:14" ht="189">
      <c r="A9917" s="6">
        <v>9916</v>
      </c>
      <c r="B9917" s="8" t="s">
        <v>14868</v>
      </c>
      <c r="C9917" s="9" t="s">
        <v>14989</v>
      </c>
      <c r="D9917" s="10" t="s">
        <v>14990</v>
      </c>
      <c r="E9917" s="11" t="s">
        <v>14995</v>
      </c>
      <c r="F9917" s="6">
        <v>476583</v>
      </c>
      <c r="G9917" s="6" t="s">
        <v>11947</v>
      </c>
      <c r="H9917" s="16">
        <v>29729193.331999999</v>
      </c>
      <c r="I9917" s="12" t="s">
        <v>14996</v>
      </c>
      <c r="J9917" s="12" t="s">
        <v>14997</v>
      </c>
      <c r="K9917" s="15"/>
      <c r="L9917" s="13" t="s">
        <v>14</v>
      </c>
      <c r="M9917" s="7">
        <v>1</v>
      </c>
      <c r="N9917" s="14"/>
    </row>
    <row r="9918" spans="1:14" ht="126">
      <c r="A9918" s="6">
        <v>9917</v>
      </c>
      <c r="B9918" s="8" t="s">
        <v>14868</v>
      </c>
      <c r="C9918" s="9" t="s">
        <v>14989</v>
      </c>
      <c r="D9918" s="10" t="s">
        <v>14990</v>
      </c>
      <c r="E9918" s="11" t="s">
        <v>14998</v>
      </c>
      <c r="F9918" s="6">
        <v>476587</v>
      </c>
      <c r="G9918" s="6" t="s">
        <v>11947</v>
      </c>
      <c r="H9918" s="16">
        <v>28805359.818</v>
      </c>
      <c r="I9918" s="12" t="s">
        <v>14999</v>
      </c>
      <c r="J9918" s="12" t="s">
        <v>15000</v>
      </c>
      <c r="K9918" s="15">
        <v>900000</v>
      </c>
      <c r="L9918" s="13" t="s">
        <v>14</v>
      </c>
      <c r="M9918" s="7">
        <v>1</v>
      </c>
      <c r="N9918" s="14"/>
    </row>
    <row r="9919" spans="1:14" ht="204.75">
      <c r="A9919" s="6">
        <v>9918</v>
      </c>
      <c r="B9919" s="8" t="s">
        <v>14868</v>
      </c>
      <c r="C9919" s="9" t="s">
        <v>14989</v>
      </c>
      <c r="D9919" s="10" t="s">
        <v>14990</v>
      </c>
      <c r="E9919" s="11" t="s">
        <v>15001</v>
      </c>
      <c r="F9919" s="6">
        <v>482501</v>
      </c>
      <c r="G9919" s="6" t="s">
        <v>11947</v>
      </c>
      <c r="H9919" s="16">
        <v>15436747.586999999</v>
      </c>
      <c r="I9919" s="12" t="s">
        <v>15002</v>
      </c>
      <c r="J9919" s="12" t="s">
        <v>15003</v>
      </c>
      <c r="K9919" s="15"/>
      <c r="L9919" s="13" t="s">
        <v>14</v>
      </c>
      <c r="M9919" s="7">
        <v>1</v>
      </c>
      <c r="N9919" s="14"/>
    </row>
    <row r="9920" spans="1:14" ht="267.75">
      <c r="A9920" s="6">
        <v>9919</v>
      </c>
      <c r="B9920" s="8" t="s">
        <v>14868</v>
      </c>
      <c r="C9920" s="9" t="s">
        <v>14989</v>
      </c>
      <c r="D9920" s="10" t="s">
        <v>14990</v>
      </c>
      <c r="E9920" s="11" t="s">
        <v>15004</v>
      </c>
      <c r="F9920" s="6">
        <v>482502</v>
      </c>
      <c r="G9920" s="6" t="s">
        <v>11947</v>
      </c>
      <c r="H9920" s="16">
        <v>23200618.822999999</v>
      </c>
      <c r="I9920" s="12" t="s">
        <v>15002</v>
      </c>
      <c r="J9920" s="12" t="s">
        <v>15005</v>
      </c>
      <c r="K9920" s="15"/>
      <c r="L9920" s="13" t="s">
        <v>14</v>
      </c>
      <c r="M9920" s="7">
        <v>1</v>
      </c>
      <c r="N9920" s="14"/>
    </row>
    <row r="9921" spans="1:14" ht="94.5">
      <c r="A9921" s="6">
        <v>9920</v>
      </c>
      <c r="B9921" s="8" t="s">
        <v>14868</v>
      </c>
      <c r="C9921" s="9" t="s">
        <v>14989</v>
      </c>
      <c r="D9921" s="10" t="s">
        <v>14990</v>
      </c>
      <c r="E9921" s="11" t="s">
        <v>15006</v>
      </c>
      <c r="F9921" s="6">
        <v>562096</v>
      </c>
      <c r="G9921" s="6" t="s">
        <v>15007</v>
      </c>
      <c r="H9921" s="16">
        <v>11044724</v>
      </c>
      <c r="I9921" s="12" t="s">
        <v>15008</v>
      </c>
      <c r="J9921" s="12" t="s">
        <v>15009</v>
      </c>
      <c r="K9921" s="15"/>
      <c r="L9921" s="13" t="s">
        <v>14</v>
      </c>
      <c r="M9921" s="7">
        <v>1</v>
      </c>
      <c r="N9921" s="14"/>
    </row>
    <row r="9922" spans="1:14" ht="189">
      <c r="A9922" s="6">
        <v>9921</v>
      </c>
      <c r="B9922" s="8" t="s">
        <v>14868</v>
      </c>
      <c r="C9922" s="9" t="s">
        <v>14989</v>
      </c>
      <c r="D9922" s="10" t="s">
        <v>14990</v>
      </c>
      <c r="E9922" s="11" t="s">
        <v>15010</v>
      </c>
      <c r="F9922" s="6">
        <v>568026</v>
      </c>
      <c r="G9922" s="6" t="s">
        <v>9897</v>
      </c>
      <c r="H9922" s="16">
        <v>19643000.096000001</v>
      </c>
      <c r="I9922" s="12" t="s">
        <v>15011</v>
      </c>
      <c r="J9922" s="12" t="s">
        <v>15012</v>
      </c>
      <c r="K9922" s="15"/>
      <c r="L9922" s="13" t="s">
        <v>14</v>
      </c>
      <c r="M9922" s="7">
        <v>1</v>
      </c>
      <c r="N9922" s="14"/>
    </row>
    <row r="9923" spans="1:14" ht="157.5">
      <c r="A9923" s="6">
        <v>9922</v>
      </c>
      <c r="B9923" s="8" t="s">
        <v>14868</v>
      </c>
      <c r="C9923" s="9" t="s">
        <v>14989</v>
      </c>
      <c r="D9923" s="10" t="s">
        <v>14990</v>
      </c>
      <c r="E9923" s="11" t="s">
        <v>15013</v>
      </c>
      <c r="F9923" s="6">
        <v>570795</v>
      </c>
      <c r="G9923" s="6" t="s">
        <v>11947</v>
      </c>
      <c r="H9923" s="16">
        <v>32343376.613000002</v>
      </c>
      <c r="I9923" s="12" t="s">
        <v>15014</v>
      </c>
      <c r="J9923" s="12" t="s">
        <v>15015</v>
      </c>
      <c r="K9923" s="15"/>
      <c r="L9923" s="13" t="s">
        <v>14</v>
      </c>
      <c r="M9923" s="7">
        <v>1</v>
      </c>
      <c r="N9923" s="14"/>
    </row>
    <row r="9924" spans="1:14" ht="78.75">
      <c r="A9924" s="6">
        <v>9923</v>
      </c>
      <c r="B9924" s="8" t="s">
        <v>14868</v>
      </c>
      <c r="C9924" s="9" t="s">
        <v>15016</v>
      </c>
      <c r="D9924" s="10" t="s">
        <v>15017</v>
      </c>
      <c r="E9924" s="11" t="s">
        <v>15018</v>
      </c>
      <c r="F9924" s="6">
        <v>422580</v>
      </c>
      <c r="G9924" s="6" t="s">
        <v>11947</v>
      </c>
      <c r="H9924" s="16">
        <v>11856205.199999999</v>
      </c>
      <c r="I9924" s="12" t="s">
        <v>15019</v>
      </c>
      <c r="J9924" s="12" t="s">
        <v>15020</v>
      </c>
      <c r="K9924" s="15">
        <f>3000000+592000+1400000+2554926</f>
        <v>7546926</v>
      </c>
      <c r="L9924" s="13" t="s">
        <v>14</v>
      </c>
      <c r="M9924" s="7">
        <v>1</v>
      </c>
      <c r="N9924" s="14"/>
    </row>
    <row r="9925" spans="1:14" ht="204.75">
      <c r="A9925" s="6">
        <v>9924</v>
      </c>
      <c r="B9925" s="8" t="s">
        <v>14868</v>
      </c>
      <c r="C9925" s="9" t="s">
        <v>15021</v>
      </c>
      <c r="D9925" s="10" t="s">
        <v>15022</v>
      </c>
      <c r="E9925" s="11" t="s">
        <v>15023</v>
      </c>
      <c r="F9925" s="6">
        <v>422581</v>
      </c>
      <c r="G9925" s="6" t="s">
        <v>11947</v>
      </c>
      <c r="H9925" s="16">
        <v>25485350.857999999</v>
      </c>
      <c r="I9925" s="12" t="s">
        <v>15024</v>
      </c>
      <c r="J9925" s="12" t="s">
        <v>1697</v>
      </c>
      <c r="K9925" s="15"/>
      <c r="L9925" s="13" t="s">
        <v>70</v>
      </c>
      <c r="M9925" s="7">
        <v>1</v>
      </c>
      <c r="N9925" s="14"/>
    </row>
    <row r="9926" spans="1:14" ht="204.75">
      <c r="A9926" s="6">
        <v>9925</v>
      </c>
      <c r="B9926" s="8" t="s">
        <v>14868</v>
      </c>
      <c r="C9926" s="9" t="s">
        <v>15025</v>
      </c>
      <c r="D9926" s="10" t="s">
        <v>15026</v>
      </c>
      <c r="E9926" s="11" t="s">
        <v>15023</v>
      </c>
      <c r="F9926" s="6">
        <v>422581</v>
      </c>
      <c r="G9926" s="6" t="s">
        <v>11947</v>
      </c>
      <c r="H9926" s="16">
        <v>25485350.857999999</v>
      </c>
      <c r="I9926" s="12" t="s">
        <v>15024</v>
      </c>
      <c r="J9926" s="12" t="s">
        <v>1697</v>
      </c>
      <c r="K9926" s="15"/>
      <c r="L9926" s="13" t="s">
        <v>70</v>
      </c>
      <c r="M9926" s="7">
        <v>0.51</v>
      </c>
      <c r="N9926" s="14"/>
    </row>
    <row r="9927" spans="1:14" ht="204.75">
      <c r="A9927" s="6">
        <v>9926</v>
      </c>
      <c r="B9927" s="8" t="s">
        <v>14868</v>
      </c>
      <c r="C9927" s="9" t="s">
        <v>15027</v>
      </c>
      <c r="D9927" s="10" t="s">
        <v>15028</v>
      </c>
      <c r="E9927" s="11" t="s">
        <v>15023</v>
      </c>
      <c r="F9927" s="6">
        <v>422581</v>
      </c>
      <c r="G9927" s="6" t="s">
        <v>11947</v>
      </c>
      <c r="H9927" s="16">
        <v>25485350.857999999</v>
      </c>
      <c r="I9927" s="12" t="s">
        <v>15024</v>
      </c>
      <c r="J9927" s="12" t="s">
        <v>1697</v>
      </c>
      <c r="K9927" s="15"/>
      <c r="L9927" s="13" t="s">
        <v>70</v>
      </c>
      <c r="M9927" s="7">
        <v>0.49</v>
      </c>
      <c r="N9927" s="14"/>
    </row>
    <row r="9928" spans="1:14" ht="78.75">
      <c r="A9928" s="6">
        <v>9927</v>
      </c>
      <c r="B9928" s="8" t="s">
        <v>14868</v>
      </c>
      <c r="C9928" s="9" t="s">
        <v>15021</v>
      </c>
      <c r="D9928" s="10" t="s">
        <v>15022</v>
      </c>
      <c r="E9928" s="11" t="s">
        <v>15029</v>
      </c>
      <c r="F9928" s="6">
        <v>331321</v>
      </c>
      <c r="G9928" s="6" t="s">
        <v>4112</v>
      </c>
      <c r="H9928" s="16">
        <v>17797111</v>
      </c>
      <c r="I9928" s="12" t="s">
        <v>15030</v>
      </c>
      <c r="J9928" s="12" t="s">
        <v>15031</v>
      </c>
      <c r="K9928" s="15">
        <f>6730000+1000000+725900</f>
        <v>8455900</v>
      </c>
      <c r="L9928" s="13" t="s">
        <v>70</v>
      </c>
      <c r="M9928" s="7">
        <v>1</v>
      </c>
      <c r="N9928" s="14"/>
    </row>
    <row r="9929" spans="1:14" ht="78.75">
      <c r="A9929" s="6">
        <v>9928</v>
      </c>
      <c r="B9929" s="8" t="s">
        <v>14868</v>
      </c>
      <c r="C9929" s="9" t="s">
        <v>15025</v>
      </c>
      <c r="D9929" s="10" t="s">
        <v>15026</v>
      </c>
      <c r="E9929" s="11" t="s">
        <v>15029</v>
      </c>
      <c r="F9929" s="6">
        <v>331321</v>
      </c>
      <c r="G9929" s="6" t="s">
        <v>4112</v>
      </c>
      <c r="H9929" s="16">
        <v>17797111</v>
      </c>
      <c r="I9929" s="12" t="s">
        <v>15030</v>
      </c>
      <c r="J9929" s="12" t="s">
        <v>15031</v>
      </c>
      <c r="K9929" s="15">
        <f>6730000+1000000+725900</f>
        <v>8455900</v>
      </c>
      <c r="L9929" s="13" t="s">
        <v>70</v>
      </c>
      <c r="M9929" s="7">
        <v>0.51</v>
      </c>
      <c r="N9929" s="14"/>
    </row>
    <row r="9930" spans="1:14" ht="78.75">
      <c r="A9930" s="6">
        <v>9929</v>
      </c>
      <c r="B9930" s="8" t="s">
        <v>14868</v>
      </c>
      <c r="C9930" s="9" t="s">
        <v>15027</v>
      </c>
      <c r="D9930" s="10" t="s">
        <v>15028</v>
      </c>
      <c r="E9930" s="11" t="s">
        <v>15029</v>
      </c>
      <c r="F9930" s="6">
        <v>331321</v>
      </c>
      <c r="G9930" s="6" t="s">
        <v>4112</v>
      </c>
      <c r="H9930" s="16">
        <v>17797111</v>
      </c>
      <c r="I9930" s="12" t="s">
        <v>15030</v>
      </c>
      <c r="J9930" s="12" t="s">
        <v>15031</v>
      </c>
      <c r="K9930" s="15">
        <f>6730000+1000000+725900</f>
        <v>8455900</v>
      </c>
      <c r="L9930" s="13" t="s">
        <v>70</v>
      </c>
      <c r="M9930" s="7">
        <v>0.49</v>
      </c>
      <c r="N9930" s="14"/>
    </row>
    <row r="9931" spans="1:14" ht="78.75">
      <c r="A9931" s="6">
        <v>9930</v>
      </c>
      <c r="B9931" s="8" t="s">
        <v>14868</v>
      </c>
      <c r="C9931" s="9" t="s">
        <v>15021</v>
      </c>
      <c r="D9931" s="10" t="s">
        <v>15022</v>
      </c>
      <c r="E9931" s="11" t="s">
        <v>15032</v>
      </c>
      <c r="F9931" s="6">
        <v>331322</v>
      </c>
      <c r="G9931" s="6" t="s">
        <v>4112</v>
      </c>
      <c r="H9931" s="16">
        <v>14616737</v>
      </c>
      <c r="I9931" s="12" t="s">
        <v>15033</v>
      </c>
      <c r="J9931" s="12" t="s">
        <v>14964</v>
      </c>
      <c r="K9931" s="15">
        <v>10914256</v>
      </c>
      <c r="L9931" s="13" t="s">
        <v>70</v>
      </c>
      <c r="M9931" s="7">
        <v>1</v>
      </c>
      <c r="N9931" s="14"/>
    </row>
    <row r="9932" spans="1:14" ht="78.75">
      <c r="A9932" s="6">
        <v>9931</v>
      </c>
      <c r="B9932" s="8" t="s">
        <v>14868</v>
      </c>
      <c r="C9932" s="9" t="s">
        <v>15025</v>
      </c>
      <c r="D9932" s="10" t="s">
        <v>15026</v>
      </c>
      <c r="E9932" s="11" t="s">
        <v>15032</v>
      </c>
      <c r="F9932" s="6">
        <v>331322</v>
      </c>
      <c r="G9932" s="6" t="s">
        <v>4112</v>
      </c>
      <c r="H9932" s="16">
        <v>14616737</v>
      </c>
      <c r="I9932" s="12" t="s">
        <v>15033</v>
      </c>
      <c r="J9932" s="12" t="s">
        <v>14964</v>
      </c>
      <c r="K9932" s="15">
        <v>10914256</v>
      </c>
      <c r="L9932" s="13" t="s">
        <v>70</v>
      </c>
      <c r="M9932" s="7">
        <v>0.51</v>
      </c>
      <c r="N9932" s="14"/>
    </row>
    <row r="9933" spans="1:14" ht="78.75">
      <c r="A9933" s="6">
        <v>9932</v>
      </c>
      <c r="B9933" s="8" t="s">
        <v>14868</v>
      </c>
      <c r="C9933" s="9" t="s">
        <v>15027</v>
      </c>
      <c r="D9933" s="10" t="s">
        <v>15028</v>
      </c>
      <c r="E9933" s="11" t="s">
        <v>15032</v>
      </c>
      <c r="F9933" s="6">
        <v>331322</v>
      </c>
      <c r="G9933" s="6" t="s">
        <v>4112</v>
      </c>
      <c r="H9933" s="16">
        <v>14616737</v>
      </c>
      <c r="I9933" s="12" t="s">
        <v>15033</v>
      </c>
      <c r="J9933" s="12" t="s">
        <v>14964</v>
      </c>
      <c r="K9933" s="15">
        <v>10914256</v>
      </c>
      <c r="L9933" s="13" t="s">
        <v>70</v>
      </c>
      <c r="M9933" s="7">
        <v>0.49</v>
      </c>
      <c r="N9933" s="14"/>
    </row>
    <row r="9934" spans="1:14" ht="78.75">
      <c r="A9934" s="6">
        <v>9933</v>
      </c>
      <c r="B9934" s="8" t="s">
        <v>14868</v>
      </c>
      <c r="C9934" s="9" t="s">
        <v>15021</v>
      </c>
      <c r="D9934" s="10" t="s">
        <v>15022</v>
      </c>
      <c r="E9934" s="11" t="s">
        <v>15034</v>
      </c>
      <c r="F9934" s="6">
        <v>354293</v>
      </c>
      <c r="G9934" s="6" t="s">
        <v>4112</v>
      </c>
      <c r="H9934" s="16">
        <v>15299322</v>
      </c>
      <c r="I9934" s="12" t="s">
        <v>15035</v>
      </c>
      <c r="J9934" s="12" t="s">
        <v>15036</v>
      </c>
      <c r="K9934" s="15">
        <f>6800000+2172033</f>
        <v>8972033</v>
      </c>
      <c r="L9934" s="13" t="s">
        <v>70</v>
      </c>
      <c r="M9934" s="7">
        <v>1</v>
      </c>
      <c r="N9934" s="14"/>
    </row>
    <row r="9935" spans="1:14" ht="78.75">
      <c r="A9935" s="6">
        <v>9934</v>
      </c>
      <c r="B9935" s="8" t="s">
        <v>14868</v>
      </c>
      <c r="C9935" s="9" t="s">
        <v>15025</v>
      </c>
      <c r="D9935" s="10" t="s">
        <v>15026</v>
      </c>
      <c r="E9935" s="11" t="s">
        <v>15034</v>
      </c>
      <c r="F9935" s="6">
        <v>354293</v>
      </c>
      <c r="G9935" s="6" t="s">
        <v>4112</v>
      </c>
      <c r="H9935" s="16">
        <v>15299322</v>
      </c>
      <c r="I9935" s="12" t="s">
        <v>15035</v>
      </c>
      <c r="J9935" s="12" t="s">
        <v>15036</v>
      </c>
      <c r="K9935" s="15">
        <f>6800000+2172033</f>
        <v>8972033</v>
      </c>
      <c r="L9935" s="13" t="s">
        <v>70</v>
      </c>
      <c r="M9935" s="7">
        <v>0.51</v>
      </c>
      <c r="N9935" s="14"/>
    </row>
    <row r="9936" spans="1:14" ht="78.75">
      <c r="A9936" s="6">
        <v>9935</v>
      </c>
      <c r="B9936" s="8" t="s">
        <v>14868</v>
      </c>
      <c r="C9936" s="9" t="s">
        <v>15027</v>
      </c>
      <c r="D9936" s="10" t="s">
        <v>15028</v>
      </c>
      <c r="E9936" s="11" t="s">
        <v>15034</v>
      </c>
      <c r="F9936" s="6">
        <v>354293</v>
      </c>
      <c r="G9936" s="6" t="s">
        <v>4112</v>
      </c>
      <c r="H9936" s="16">
        <v>15299322</v>
      </c>
      <c r="I9936" s="12" t="s">
        <v>15035</v>
      </c>
      <c r="J9936" s="12" t="s">
        <v>15036</v>
      </c>
      <c r="K9936" s="15">
        <f>6800000+2172033</f>
        <v>8972033</v>
      </c>
      <c r="L9936" s="13" t="s">
        <v>70</v>
      </c>
      <c r="M9936" s="7">
        <v>0.49</v>
      </c>
      <c r="N9936" s="14"/>
    </row>
    <row r="9937" spans="1:14" ht="94.5">
      <c r="A9937" s="6">
        <v>9936</v>
      </c>
      <c r="B9937" s="8" t="s">
        <v>14868</v>
      </c>
      <c r="C9937" s="9" t="s">
        <v>15037</v>
      </c>
      <c r="D9937" s="10" t="s">
        <v>2957</v>
      </c>
      <c r="E9937" s="11" t="s">
        <v>15038</v>
      </c>
      <c r="F9937" s="6">
        <v>336598</v>
      </c>
      <c r="G9937" s="6" t="s">
        <v>1177</v>
      </c>
      <c r="H9937" s="16">
        <v>25921747.715</v>
      </c>
      <c r="I9937" s="12" t="s">
        <v>14555</v>
      </c>
      <c r="J9937" s="12" t="s">
        <v>4090</v>
      </c>
      <c r="K9937" s="15">
        <f>13567826+7771047+280127+3547058</f>
        <v>25166058</v>
      </c>
      <c r="L9937" s="13" t="s">
        <v>14</v>
      </c>
      <c r="M9937" s="7">
        <v>1</v>
      </c>
      <c r="N9937" s="14"/>
    </row>
    <row r="9938" spans="1:14" ht="94.5">
      <c r="A9938" s="6">
        <v>9937</v>
      </c>
      <c r="B9938" s="8" t="s">
        <v>14868</v>
      </c>
      <c r="C9938" s="9" t="s">
        <v>15037</v>
      </c>
      <c r="D9938" s="10" t="s">
        <v>2957</v>
      </c>
      <c r="E9938" s="11" t="s">
        <v>15039</v>
      </c>
      <c r="F9938" s="6">
        <v>337600</v>
      </c>
      <c r="G9938" s="6" t="s">
        <v>1177</v>
      </c>
      <c r="H9938" s="16">
        <v>25040210.723000001</v>
      </c>
      <c r="I9938" s="12" t="s">
        <v>14555</v>
      </c>
      <c r="J9938" s="12" t="s">
        <v>4090</v>
      </c>
      <c r="K9938" s="15">
        <f>12331601+7225176+4719972</f>
        <v>24276749</v>
      </c>
      <c r="L9938" s="13" t="s">
        <v>14</v>
      </c>
      <c r="M9938" s="7">
        <v>1</v>
      </c>
      <c r="N9938" s="14"/>
    </row>
    <row r="9939" spans="1:14" ht="78.75">
      <c r="A9939" s="6">
        <v>9938</v>
      </c>
      <c r="B9939" s="8" t="s">
        <v>14868</v>
      </c>
      <c r="C9939" s="9" t="s">
        <v>15037</v>
      </c>
      <c r="D9939" s="10" t="s">
        <v>2957</v>
      </c>
      <c r="E9939" s="11" t="s">
        <v>15040</v>
      </c>
      <c r="F9939" s="6">
        <v>301205</v>
      </c>
      <c r="G9939" s="6" t="s">
        <v>1177</v>
      </c>
      <c r="H9939" s="16">
        <v>31201506.471999999</v>
      </c>
      <c r="I9939" s="12" t="s">
        <v>15041</v>
      </c>
      <c r="J9939" s="12" t="s">
        <v>4090</v>
      </c>
      <c r="K9939" s="15">
        <v>29862978</v>
      </c>
      <c r="L9939" s="13" t="s">
        <v>14</v>
      </c>
      <c r="M9939" s="7">
        <v>1</v>
      </c>
      <c r="N9939" s="14"/>
    </row>
    <row r="9940" spans="1:14" ht="78.75">
      <c r="A9940" s="6">
        <v>9939</v>
      </c>
      <c r="B9940" s="8" t="s">
        <v>14868</v>
      </c>
      <c r="C9940" s="9" t="s">
        <v>15037</v>
      </c>
      <c r="D9940" s="10" t="s">
        <v>2957</v>
      </c>
      <c r="E9940" s="11" t="s">
        <v>15042</v>
      </c>
      <c r="F9940" s="6">
        <v>256881</v>
      </c>
      <c r="G9940" s="6" t="s">
        <v>4112</v>
      </c>
      <c r="H9940" s="16">
        <v>32930000</v>
      </c>
      <c r="I9940" s="12" t="s">
        <v>15043</v>
      </c>
      <c r="J9940" s="12" t="s">
        <v>15044</v>
      </c>
      <c r="K9940" s="15">
        <f>8318577+1000000+1100000+400000+1200000+3850206</f>
        <v>15868783</v>
      </c>
      <c r="L9940" s="13" t="s">
        <v>14</v>
      </c>
      <c r="M9940" s="7">
        <v>1</v>
      </c>
      <c r="N9940" s="14"/>
    </row>
    <row r="9941" spans="1:14" ht="78.75">
      <c r="A9941" s="6">
        <v>9940</v>
      </c>
      <c r="B9941" s="8" t="s">
        <v>14868</v>
      </c>
      <c r="C9941" s="9" t="s">
        <v>15045</v>
      </c>
      <c r="D9941" s="10" t="s">
        <v>2957</v>
      </c>
      <c r="E9941" s="11" t="s">
        <v>15046</v>
      </c>
      <c r="F9941" s="6">
        <v>438458</v>
      </c>
      <c r="G9941" s="6" t="s">
        <v>801</v>
      </c>
      <c r="H9941" s="16">
        <v>33961041.493000001</v>
      </c>
      <c r="I9941" s="12" t="s">
        <v>15047</v>
      </c>
      <c r="J9941" s="12" t="s">
        <v>1453</v>
      </c>
      <c r="K9941" s="15">
        <v>0</v>
      </c>
      <c r="L9941" s="13" t="s">
        <v>14</v>
      </c>
      <c r="M9941" s="7">
        <v>1</v>
      </c>
      <c r="N9941" s="14"/>
    </row>
    <row r="9942" spans="1:14" ht="78.75">
      <c r="A9942" s="6">
        <v>9941</v>
      </c>
      <c r="B9942" s="8" t="s">
        <v>14868</v>
      </c>
      <c r="C9942" s="9" t="s">
        <v>15048</v>
      </c>
      <c r="D9942" s="10" t="s">
        <v>15049</v>
      </c>
      <c r="E9942" s="11" t="s">
        <v>15050</v>
      </c>
      <c r="F9942" s="6">
        <v>558616</v>
      </c>
      <c r="G9942" s="6" t="s">
        <v>6986</v>
      </c>
      <c r="H9942" s="16">
        <v>41248089.770999998</v>
      </c>
      <c r="I9942" s="12" t="s">
        <v>15051</v>
      </c>
      <c r="J9942" s="12" t="s">
        <v>15052</v>
      </c>
      <c r="K9942" s="15"/>
      <c r="L9942" s="13" t="s">
        <v>70</v>
      </c>
      <c r="M9942" s="7">
        <v>1</v>
      </c>
      <c r="N9942" s="14"/>
    </row>
    <row r="9943" spans="1:14" ht="78.75">
      <c r="A9943" s="6">
        <v>9942</v>
      </c>
      <c r="B9943" s="8" t="s">
        <v>14868</v>
      </c>
      <c r="C9943" s="9" t="s">
        <v>15053</v>
      </c>
      <c r="D9943" s="10" t="s">
        <v>2957</v>
      </c>
      <c r="E9943" s="11" t="s">
        <v>15050</v>
      </c>
      <c r="F9943" s="6">
        <v>558616</v>
      </c>
      <c r="G9943" s="6" t="s">
        <v>6986</v>
      </c>
      <c r="H9943" s="16">
        <v>41248089.770999998</v>
      </c>
      <c r="I9943" s="12" t="s">
        <v>15051</v>
      </c>
      <c r="J9943" s="12" t="s">
        <v>15052</v>
      </c>
      <c r="K9943" s="15"/>
      <c r="L9943" s="13" t="s">
        <v>70</v>
      </c>
      <c r="M9943" s="7">
        <v>0.4</v>
      </c>
      <c r="N9943" s="14"/>
    </row>
    <row r="9944" spans="1:14" ht="78.75">
      <c r="A9944" s="6">
        <v>9943</v>
      </c>
      <c r="B9944" s="8" t="s">
        <v>14868</v>
      </c>
      <c r="C9944" s="9" t="s">
        <v>15054</v>
      </c>
      <c r="D9944" s="10" t="s">
        <v>14875</v>
      </c>
      <c r="E9944" s="11" t="s">
        <v>15050</v>
      </c>
      <c r="F9944" s="6">
        <v>558616</v>
      </c>
      <c r="G9944" s="6" t="s">
        <v>6986</v>
      </c>
      <c r="H9944" s="16">
        <v>41248089.770999998</v>
      </c>
      <c r="I9944" s="12" t="s">
        <v>15051</v>
      </c>
      <c r="J9944" s="12" t="s">
        <v>15052</v>
      </c>
      <c r="K9944" s="15"/>
      <c r="L9944" s="13" t="s">
        <v>70</v>
      </c>
      <c r="M9944" s="7">
        <v>0.3</v>
      </c>
      <c r="N9944" s="14"/>
    </row>
    <row r="9945" spans="1:14" ht="78.75">
      <c r="A9945" s="6">
        <v>9944</v>
      </c>
      <c r="B9945" s="8" t="s">
        <v>14868</v>
      </c>
      <c r="C9945" s="9" t="s">
        <v>15055</v>
      </c>
      <c r="D9945" s="10" t="s">
        <v>14877</v>
      </c>
      <c r="E9945" s="11" t="s">
        <v>15050</v>
      </c>
      <c r="F9945" s="6">
        <v>558616</v>
      </c>
      <c r="G9945" s="6" t="s">
        <v>6986</v>
      </c>
      <c r="H9945" s="16">
        <v>41248089.770999998</v>
      </c>
      <c r="I9945" s="12" t="s">
        <v>15051</v>
      </c>
      <c r="J9945" s="12" t="s">
        <v>15052</v>
      </c>
      <c r="K9945" s="15"/>
      <c r="L9945" s="13" t="s">
        <v>70</v>
      </c>
      <c r="M9945" s="7">
        <v>0.3</v>
      </c>
      <c r="N9945" s="14"/>
    </row>
    <row r="9946" spans="1:14" ht="63">
      <c r="A9946" s="6">
        <v>9945</v>
      </c>
      <c r="B9946" s="8" t="s">
        <v>14868</v>
      </c>
      <c r="C9946" s="9" t="s">
        <v>15045</v>
      </c>
      <c r="D9946" s="10" t="s">
        <v>2957</v>
      </c>
      <c r="E9946" s="11" t="s">
        <v>15056</v>
      </c>
      <c r="F9946" s="6">
        <v>576021</v>
      </c>
      <c r="G9946" s="6" t="s">
        <v>6986</v>
      </c>
      <c r="H9946" s="16">
        <v>137138918.74599999</v>
      </c>
      <c r="I9946" s="12" t="s">
        <v>15057</v>
      </c>
      <c r="J9946" s="12" t="s">
        <v>15058</v>
      </c>
      <c r="K9946" s="15"/>
      <c r="L9946" s="13" t="s">
        <v>14</v>
      </c>
      <c r="M9946" s="7">
        <v>1</v>
      </c>
      <c r="N9946" s="14"/>
    </row>
    <row r="9947" spans="1:14" ht="110.25">
      <c r="A9947" s="6">
        <v>9946</v>
      </c>
      <c r="B9947" s="8" t="s">
        <v>14868</v>
      </c>
      <c r="C9947" s="9" t="s">
        <v>15059</v>
      </c>
      <c r="D9947" s="10" t="s">
        <v>9870</v>
      </c>
      <c r="E9947" s="11" t="s">
        <v>15060</v>
      </c>
      <c r="F9947" s="6">
        <v>370002</v>
      </c>
      <c r="G9947" s="6" t="s">
        <v>1034</v>
      </c>
      <c r="H9947" s="16">
        <v>37671965.289999999</v>
      </c>
      <c r="I9947" s="12" t="s">
        <v>15061</v>
      </c>
      <c r="J9947" s="12" t="s">
        <v>14942</v>
      </c>
      <c r="K9947" s="15">
        <v>7500000</v>
      </c>
      <c r="L9947" s="13" t="s">
        <v>14</v>
      </c>
      <c r="M9947" s="7">
        <v>1</v>
      </c>
      <c r="N9947" s="14"/>
    </row>
    <row r="9948" spans="1:14" ht="94.5">
      <c r="A9948" s="6">
        <v>9947</v>
      </c>
      <c r="B9948" s="8" t="s">
        <v>14868</v>
      </c>
      <c r="C9948" s="9" t="s">
        <v>15059</v>
      </c>
      <c r="D9948" s="10" t="s">
        <v>9870</v>
      </c>
      <c r="E9948" s="11" t="s">
        <v>15062</v>
      </c>
      <c r="F9948" s="6">
        <v>376558</v>
      </c>
      <c r="G9948" s="6" t="s">
        <v>1034</v>
      </c>
      <c r="H9948" s="16">
        <v>48938199.600000001</v>
      </c>
      <c r="I9948" s="12" t="s">
        <v>15061</v>
      </c>
      <c r="J9948" s="12" t="s">
        <v>15063</v>
      </c>
      <c r="K9948" s="15">
        <v>0</v>
      </c>
      <c r="L9948" s="13" t="s">
        <v>14</v>
      </c>
      <c r="M9948" s="7">
        <v>1</v>
      </c>
      <c r="N9948" s="14"/>
    </row>
    <row r="9949" spans="1:14" ht="94.5">
      <c r="A9949" s="6">
        <v>9948</v>
      </c>
      <c r="B9949" s="8" t="s">
        <v>14868</v>
      </c>
      <c r="C9949" s="9" t="s">
        <v>15064</v>
      </c>
      <c r="D9949" s="10" t="s">
        <v>9894</v>
      </c>
      <c r="E9949" s="11" t="s">
        <v>15065</v>
      </c>
      <c r="F9949" s="6">
        <v>370003</v>
      </c>
      <c r="G9949" s="6" t="s">
        <v>1034</v>
      </c>
      <c r="H9949" s="16">
        <v>34716684.890000001</v>
      </c>
      <c r="I9949" s="12" t="s">
        <v>15066</v>
      </c>
      <c r="J9949" s="12" t="s">
        <v>15067</v>
      </c>
      <c r="K9949" s="15">
        <f>10467651+13102822+4194516+405770+1246880+2791159</f>
        <v>32208798</v>
      </c>
      <c r="L9949" s="13" t="s">
        <v>14</v>
      </c>
      <c r="M9949" s="7">
        <v>1</v>
      </c>
      <c r="N9949" s="14"/>
    </row>
    <row r="9950" spans="1:14" ht="78.75">
      <c r="A9950" s="6">
        <v>9949</v>
      </c>
      <c r="B9950" s="8" t="s">
        <v>14868</v>
      </c>
      <c r="C9950" s="9" t="s">
        <v>15064</v>
      </c>
      <c r="D9950" s="10" t="s">
        <v>9894</v>
      </c>
      <c r="E9950" s="11" t="s">
        <v>15068</v>
      </c>
      <c r="F9950" s="6">
        <v>374180</v>
      </c>
      <c r="G9950" s="6" t="s">
        <v>1034</v>
      </c>
      <c r="H9950" s="16">
        <v>61779321.649999999</v>
      </c>
      <c r="I9950" s="12" t="s">
        <v>15069</v>
      </c>
      <c r="J9950" s="12" t="s">
        <v>15070</v>
      </c>
      <c r="K9950" s="15">
        <f>11050349+8146389+7066314+8713261+5626441+3447874</f>
        <v>44050628</v>
      </c>
      <c r="L9950" s="13" t="s">
        <v>14</v>
      </c>
      <c r="M9950" s="7">
        <v>1</v>
      </c>
      <c r="N9950" s="14"/>
    </row>
    <row r="9951" spans="1:14" ht="78.75">
      <c r="A9951" s="6">
        <v>9950</v>
      </c>
      <c r="B9951" s="8" t="s">
        <v>14868</v>
      </c>
      <c r="C9951" s="9" t="s">
        <v>15071</v>
      </c>
      <c r="D9951" s="10" t="s">
        <v>15072</v>
      </c>
      <c r="E9951" s="11" t="s">
        <v>15073</v>
      </c>
      <c r="F9951" s="6">
        <v>390084</v>
      </c>
      <c r="G9951" s="6" t="s">
        <v>1034</v>
      </c>
      <c r="H9951" s="16">
        <v>47203766.078000002</v>
      </c>
      <c r="I9951" s="12" t="s">
        <v>15074</v>
      </c>
      <c r="J9951" s="12" t="s">
        <v>15075</v>
      </c>
      <c r="K9951" s="15">
        <f>3000000+4031203+11286739+6885104+4890697</f>
        <v>30093743</v>
      </c>
      <c r="L9951" s="13" t="s">
        <v>70</v>
      </c>
      <c r="M9951" s="7">
        <v>1</v>
      </c>
      <c r="N9951" s="14"/>
    </row>
    <row r="9952" spans="1:14" ht="78.75">
      <c r="A9952" s="6">
        <v>9951</v>
      </c>
      <c r="B9952" s="8" t="s">
        <v>14868</v>
      </c>
      <c r="C9952" s="9" t="s">
        <v>15076</v>
      </c>
      <c r="D9952" s="10" t="s">
        <v>9894</v>
      </c>
      <c r="E9952" s="11" t="s">
        <v>15073</v>
      </c>
      <c r="F9952" s="6">
        <v>390084</v>
      </c>
      <c r="G9952" s="6" t="s">
        <v>1034</v>
      </c>
      <c r="H9952" s="16">
        <v>47203766.078000002</v>
      </c>
      <c r="I9952" s="12" t="s">
        <v>15074</v>
      </c>
      <c r="J9952" s="12" t="s">
        <v>15075</v>
      </c>
      <c r="K9952" s="15">
        <f>3000000+4031203+11286739+6885104+4890697</f>
        <v>30093743</v>
      </c>
      <c r="L9952" s="13" t="s">
        <v>70</v>
      </c>
      <c r="M9952" s="7">
        <v>0.51</v>
      </c>
      <c r="N9952" s="14"/>
    </row>
    <row r="9953" spans="1:14" ht="78.75">
      <c r="A9953" s="6">
        <v>9952</v>
      </c>
      <c r="B9953" s="8" t="s">
        <v>14868</v>
      </c>
      <c r="C9953" s="9" t="s">
        <v>15077</v>
      </c>
      <c r="D9953" s="10" t="s">
        <v>14930</v>
      </c>
      <c r="E9953" s="11" t="s">
        <v>15073</v>
      </c>
      <c r="F9953" s="6">
        <v>390084</v>
      </c>
      <c r="G9953" s="6" t="s">
        <v>1034</v>
      </c>
      <c r="H9953" s="16">
        <v>47203766.078000002</v>
      </c>
      <c r="I9953" s="12" t="s">
        <v>15074</v>
      </c>
      <c r="J9953" s="12" t="s">
        <v>15075</v>
      </c>
      <c r="K9953" s="15">
        <f>3000000+4031203+11286739+6885104+4890697</f>
        <v>30093743</v>
      </c>
      <c r="L9953" s="13" t="s">
        <v>70</v>
      </c>
      <c r="M9953" s="7">
        <v>0.49</v>
      </c>
      <c r="N9953" s="14"/>
    </row>
    <row r="9954" spans="1:14" ht="94.5">
      <c r="A9954" s="6">
        <v>9953</v>
      </c>
      <c r="B9954" s="8" t="s">
        <v>14868</v>
      </c>
      <c r="C9954" s="9" t="s">
        <v>15078</v>
      </c>
      <c r="D9954" s="10" t="s">
        <v>15079</v>
      </c>
      <c r="E9954" s="11" t="s">
        <v>15080</v>
      </c>
      <c r="F9954" s="6">
        <v>370004</v>
      </c>
      <c r="G9954" s="6" t="s">
        <v>1034</v>
      </c>
      <c r="H9954" s="16">
        <v>53385200</v>
      </c>
      <c r="I9954" s="12" t="s">
        <v>15035</v>
      </c>
      <c r="J9954" s="12" t="s">
        <v>15081</v>
      </c>
      <c r="K9954" s="15">
        <f>5482000+8382650+10076106+6224863+4829797+3882186+2113704+3090710</f>
        <v>44082016</v>
      </c>
      <c r="L9954" s="13" t="s">
        <v>70</v>
      </c>
      <c r="M9954" s="7">
        <v>1</v>
      </c>
      <c r="N9954" s="14"/>
    </row>
    <row r="9955" spans="1:14" ht="94.5">
      <c r="A9955" s="6">
        <v>9954</v>
      </c>
      <c r="B9955" s="8" t="s">
        <v>14868</v>
      </c>
      <c r="C9955" s="9" t="s">
        <v>15082</v>
      </c>
      <c r="D9955" s="10" t="s">
        <v>5280</v>
      </c>
      <c r="E9955" s="11" t="s">
        <v>15080</v>
      </c>
      <c r="F9955" s="6">
        <v>370004</v>
      </c>
      <c r="G9955" s="6" t="s">
        <v>1034</v>
      </c>
      <c r="H9955" s="16">
        <v>53385200</v>
      </c>
      <c r="I9955" s="12" t="s">
        <v>15035</v>
      </c>
      <c r="J9955" s="12" t="s">
        <v>15081</v>
      </c>
      <c r="K9955" s="15">
        <f>5482000+8382650+10076106+6224863+4829797+3882186+2113704+3090710</f>
        <v>44082016</v>
      </c>
      <c r="L9955" s="13" t="s">
        <v>70</v>
      </c>
      <c r="M9955" s="7">
        <v>0.51</v>
      </c>
      <c r="N9955" s="14"/>
    </row>
    <row r="9956" spans="1:14" ht="94.5">
      <c r="A9956" s="6">
        <v>9955</v>
      </c>
      <c r="B9956" s="8" t="s">
        <v>14868</v>
      </c>
      <c r="C9956" s="9" t="s">
        <v>15083</v>
      </c>
      <c r="D9956" s="10" t="s">
        <v>2957</v>
      </c>
      <c r="E9956" s="11" t="s">
        <v>15080</v>
      </c>
      <c r="F9956" s="6">
        <v>370004</v>
      </c>
      <c r="G9956" s="6" t="s">
        <v>1034</v>
      </c>
      <c r="H9956" s="16">
        <v>53385200</v>
      </c>
      <c r="I9956" s="12" t="s">
        <v>15035</v>
      </c>
      <c r="J9956" s="12" t="s">
        <v>15081</v>
      </c>
      <c r="K9956" s="15">
        <f>5482000+8382650+10076106+6224863+4829797+3882186+2113704+3090710</f>
        <v>44082016</v>
      </c>
      <c r="L9956" s="13" t="s">
        <v>70</v>
      </c>
      <c r="M9956" s="7">
        <v>0.49</v>
      </c>
      <c r="N9956" s="14"/>
    </row>
    <row r="9957" spans="1:14" ht="78.75">
      <c r="A9957" s="6">
        <v>9956</v>
      </c>
      <c r="B9957" s="8" t="s">
        <v>14868</v>
      </c>
      <c r="C9957" s="9" t="s">
        <v>15078</v>
      </c>
      <c r="D9957" s="10" t="s">
        <v>15079</v>
      </c>
      <c r="E9957" s="11" t="s">
        <v>15084</v>
      </c>
      <c r="F9957" s="6">
        <v>374179</v>
      </c>
      <c r="G9957" s="6" t="s">
        <v>1034</v>
      </c>
      <c r="H9957" s="16">
        <v>103995500</v>
      </c>
      <c r="I9957" s="12" t="s">
        <v>15069</v>
      </c>
      <c r="J9957" s="12" t="s">
        <v>15075</v>
      </c>
      <c r="K9957" s="15">
        <f>10221141+3775137+9778859+6577207</f>
        <v>30352344</v>
      </c>
      <c r="L9957" s="13" t="s">
        <v>70</v>
      </c>
      <c r="M9957" s="7">
        <v>1</v>
      </c>
      <c r="N9957" s="14"/>
    </row>
    <row r="9958" spans="1:14" ht="78.75">
      <c r="A9958" s="6">
        <v>9957</v>
      </c>
      <c r="B9958" s="8" t="s">
        <v>14868</v>
      </c>
      <c r="C9958" s="9" t="s">
        <v>15082</v>
      </c>
      <c r="D9958" s="10" t="s">
        <v>5280</v>
      </c>
      <c r="E9958" s="11" t="s">
        <v>15084</v>
      </c>
      <c r="F9958" s="6">
        <v>374179</v>
      </c>
      <c r="G9958" s="6" t="s">
        <v>1034</v>
      </c>
      <c r="H9958" s="16">
        <v>103995500</v>
      </c>
      <c r="I9958" s="12" t="s">
        <v>15069</v>
      </c>
      <c r="J9958" s="12" t="s">
        <v>15075</v>
      </c>
      <c r="K9958" s="15">
        <f>10221141+3775137+9778859+6577207</f>
        <v>30352344</v>
      </c>
      <c r="L9958" s="13" t="s">
        <v>70</v>
      </c>
      <c r="M9958" s="7">
        <v>0.51</v>
      </c>
      <c r="N9958" s="14"/>
    </row>
    <row r="9959" spans="1:14" ht="78.75">
      <c r="A9959" s="6">
        <v>9958</v>
      </c>
      <c r="B9959" s="8" t="s">
        <v>14868</v>
      </c>
      <c r="C9959" s="9" t="s">
        <v>15083</v>
      </c>
      <c r="D9959" s="10" t="s">
        <v>2957</v>
      </c>
      <c r="E9959" s="11" t="s">
        <v>15084</v>
      </c>
      <c r="F9959" s="6">
        <v>374179</v>
      </c>
      <c r="G9959" s="6" t="s">
        <v>1034</v>
      </c>
      <c r="H9959" s="16">
        <v>103995500</v>
      </c>
      <c r="I9959" s="12" t="s">
        <v>15069</v>
      </c>
      <c r="J9959" s="12" t="s">
        <v>15075</v>
      </c>
      <c r="K9959" s="15">
        <f>10221141+3775137+9778859+6577207</f>
        <v>30352344</v>
      </c>
      <c r="L9959" s="13" t="s">
        <v>70</v>
      </c>
      <c r="M9959" s="7">
        <v>0.49</v>
      </c>
      <c r="N9959" s="14"/>
    </row>
    <row r="9960" spans="1:14" ht="236.25">
      <c r="A9960" s="6">
        <v>9959</v>
      </c>
      <c r="B9960" s="8" t="s">
        <v>14868</v>
      </c>
      <c r="C9960" s="9" t="s">
        <v>15078</v>
      </c>
      <c r="D9960" s="10" t="s">
        <v>15079</v>
      </c>
      <c r="E9960" s="11" t="s">
        <v>15085</v>
      </c>
      <c r="F9960" s="6">
        <v>482481</v>
      </c>
      <c r="G9960" s="6" t="s">
        <v>11947</v>
      </c>
      <c r="H9960" s="16">
        <v>27759745.170000002</v>
      </c>
      <c r="I9960" s="12" t="s">
        <v>15002</v>
      </c>
      <c r="J9960" s="12" t="s">
        <v>15005</v>
      </c>
      <c r="K9960" s="15">
        <f>7429541+2000000+5890541</f>
        <v>15320082</v>
      </c>
      <c r="L9960" s="13" t="s">
        <v>70</v>
      </c>
      <c r="M9960" s="7">
        <v>1</v>
      </c>
      <c r="N9960" s="14"/>
    </row>
    <row r="9961" spans="1:14" ht="236.25">
      <c r="A9961" s="6">
        <v>9960</v>
      </c>
      <c r="B9961" s="8" t="s">
        <v>14868</v>
      </c>
      <c r="C9961" s="9" t="s">
        <v>15082</v>
      </c>
      <c r="D9961" s="10" t="s">
        <v>5280</v>
      </c>
      <c r="E9961" s="11" t="s">
        <v>15085</v>
      </c>
      <c r="F9961" s="6">
        <v>482481</v>
      </c>
      <c r="G9961" s="6" t="s">
        <v>11947</v>
      </c>
      <c r="H9961" s="16">
        <v>27759745.170000002</v>
      </c>
      <c r="I9961" s="12" t="s">
        <v>15002</v>
      </c>
      <c r="J9961" s="12" t="s">
        <v>15005</v>
      </c>
      <c r="K9961" s="15">
        <f>7429541+2000000+5890541</f>
        <v>15320082</v>
      </c>
      <c r="L9961" s="13" t="s">
        <v>70</v>
      </c>
      <c r="M9961" s="7">
        <v>0.51</v>
      </c>
      <c r="N9961" s="14"/>
    </row>
    <row r="9962" spans="1:14" ht="236.25">
      <c r="A9962" s="6">
        <v>9961</v>
      </c>
      <c r="B9962" s="8" t="s">
        <v>14868</v>
      </c>
      <c r="C9962" s="9" t="s">
        <v>15083</v>
      </c>
      <c r="D9962" s="10" t="s">
        <v>2957</v>
      </c>
      <c r="E9962" s="11" t="s">
        <v>15085</v>
      </c>
      <c r="F9962" s="6">
        <v>482481</v>
      </c>
      <c r="G9962" s="6" t="s">
        <v>11947</v>
      </c>
      <c r="H9962" s="16">
        <v>27759745.170000002</v>
      </c>
      <c r="I9962" s="12" t="s">
        <v>15002</v>
      </c>
      <c r="J9962" s="12" t="s">
        <v>15005</v>
      </c>
      <c r="K9962" s="15">
        <f>7429541+2000000+5890541</f>
        <v>15320082</v>
      </c>
      <c r="L9962" s="13" t="s">
        <v>70</v>
      </c>
      <c r="M9962" s="7">
        <v>0.49</v>
      </c>
      <c r="N9962" s="14"/>
    </row>
    <row r="9963" spans="1:14" ht="94.5">
      <c r="A9963" s="6">
        <v>9962</v>
      </c>
      <c r="B9963" s="8" t="s">
        <v>14868</v>
      </c>
      <c r="C9963" s="9" t="s">
        <v>15086</v>
      </c>
      <c r="D9963" s="10" t="s">
        <v>15087</v>
      </c>
      <c r="E9963" s="11" t="s">
        <v>15088</v>
      </c>
      <c r="F9963" s="6">
        <v>380733</v>
      </c>
      <c r="G9963" s="6" t="s">
        <v>1034</v>
      </c>
      <c r="H9963" s="16">
        <v>79704503.469999999</v>
      </c>
      <c r="I9963" s="12" t="s">
        <v>15089</v>
      </c>
      <c r="J9963" s="12" t="s">
        <v>15090</v>
      </c>
      <c r="K9963" s="15">
        <f>19171682+8081206+1180023</f>
        <v>28432911</v>
      </c>
      <c r="L9963" s="13" t="s">
        <v>70</v>
      </c>
      <c r="M9963" s="7">
        <v>1</v>
      </c>
      <c r="N9963" s="14"/>
    </row>
    <row r="9964" spans="1:14" ht="94.5">
      <c r="A9964" s="6">
        <v>9963</v>
      </c>
      <c r="B9964" s="8" t="s">
        <v>14868</v>
      </c>
      <c r="C9964" s="9" t="s">
        <v>15091</v>
      </c>
      <c r="D9964" s="10" t="s">
        <v>15092</v>
      </c>
      <c r="E9964" s="11" t="s">
        <v>15088</v>
      </c>
      <c r="F9964" s="6">
        <v>380733</v>
      </c>
      <c r="G9964" s="6" t="s">
        <v>1034</v>
      </c>
      <c r="H9964" s="16">
        <v>79704503.469999999</v>
      </c>
      <c r="I9964" s="12" t="s">
        <v>15089</v>
      </c>
      <c r="J9964" s="12" t="s">
        <v>15090</v>
      </c>
      <c r="K9964" s="15">
        <f>19171682+8081206</f>
        <v>27252888</v>
      </c>
      <c r="L9964" s="13" t="s">
        <v>70</v>
      </c>
      <c r="M9964" s="7">
        <v>0.4</v>
      </c>
      <c r="N9964" s="14"/>
    </row>
    <row r="9965" spans="1:14" ht="94.5">
      <c r="A9965" s="6">
        <v>9964</v>
      </c>
      <c r="B9965" s="8" t="s">
        <v>14868</v>
      </c>
      <c r="C9965" s="9" t="s">
        <v>15083</v>
      </c>
      <c r="D9965" s="10" t="s">
        <v>2957</v>
      </c>
      <c r="E9965" s="11" t="s">
        <v>15088</v>
      </c>
      <c r="F9965" s="6">
        <v>380733</v>
      </c>
      <c r="G9965" s="6" t="s">
        <v>1034</v>
      </c>
      <c r="H9965" s="16">
        <v>79704503.469999999</v>
      </c>
      <c r="I9965" s="12" t="s">
        <v>15089</v>
      </c>
      <c r="J9965" s="12" t="s">
        <v>15090</v>
      </c>
      <c r="K9965" s="15">
        <f>19171682+8081206</f>
        <v>27252888</v>
      </c>
      <c r="L9965" s="13" t="s">
        <v>70</v>
      </c>
      <c r="M9965" s="7">
        <v>0.3</v>
      </c>
      <c r="N9965" s="14"/>
    </row>
    <row r="9966" spans="1:14" ht="94.5">
      <c r="A9966" s="6">
        <v>9965</v>
      </c>
      <c r="B9966" s="8" t="s">
        <v>14868</v>
      </c>
      <c r="C9966" s="9" t="s">
        <v>15093</v>
      </c>
      <c r="D9966" s="10" t="s">
        <v>15094</v>
      </c>
      <c r="E9966" s="11" t="s">
        <v>15088</v>
      </c>
      <c r="F9966" s="6">
        <v>380733</v>
      </c>
      <c r="G9966" s="6" t="s">
        <v>1034</v>
      </c>
      <c r="H9966" s="16">
        <v>79704503.469999999</v>
      </c>
      <c r="I9966" s="12" t="s">
        <v>15089</v>
      </c>
      <c r="J9966" s="12" t="s">
        <v>15090</v>
      </c>
      <c r="K9966" s="15">
        <f>19171682+8081206</f>
        <v>27252888</v>
      </c>
      <c r="L9966" s="13" t="s">
        <v>70</v>
      </c>
      <c r="M9966" s="7">
        <v>0.3</v>
      </c>
      <c r="N9966" s="14"/>
    </row>
    <row r="9967" spans="1:14" ht="78.75">
      <c r="A9967" s="6">
        <v>9966</v>
      </c>
      <c r="B9967" s="8" t="s">
        <v>14868</v>
      </c>
      <c r="C9967" s="9" t="s">
        <v>15095</v>
      </c>
      <c r="D9967" s="10" t="s">
        <v>15096</v>
      </c>
      <c r="E9967" s="11" t="s">
        <v>15097</v>
      </c>
      <c r="F9967" s="6">
        <v>396292</v>
      </c>
      <c r="G9967" s="6" t="s">
        <v>4045</v>
      </c>
      <c r="H9967" s="16">
        <v>113277228.472</v>
      </c>
      <c r="I9967" s="12" t="s">
        <v>14872</v>
      </c>
      <c r="J9967" s="12" t="s">
        <v>14873</v>
      </c>
      <c r="K9967" s="15">
        <f>30001965+22965642+4516157+17520062+14141369+4605511+7967953</f>
        <v>101718659</v>
      </c>
      <c r="L9967" s="13" t="s">
        <v>70</v>
      </c>
      <c r="M9967" s="7">
        <v>1</v>
      </c>
      <c r="N9967" s="14"/>
    </row>
    <row r="9968" spans="1:14" ht="94.5">
      <c r="A9968" s="6">
        <v>9967</v>
      </c>
      <c r="B9968" s="8" t="s">
        <v>14868</v>
      </c>
      <c r="C9968" s="9" t="s">
        <v>15098</v>
      </c>
      <c r="D9968" s="10" t="s">
        <v>15099</v>
      </c>
      <c r="E9968" s="11" t="s">
        <v>15100</v>
      </c>
      <c r="F9968" s="6">
        <v>396292</v>
      </c>
      <c r="G9968" s="6" t="s">
        <v>4045</v>
      </c>
      <c r="H9968" s="16">
        <v>113277228.472</v>
      </c>
      <c r="I9968" s="12" t="s">
        <v>14872</v>
      </c>
      <c r="J9968" s="12" t="s">
        <v>14873</v>
      </c>
      <c r="K9968" s="15">
        <f>30001965+22965642+4516157+17520062+14141369+4605511+7967953</f>
        <v>101718659</v>
      </c>
      <c r="L9968" s="13" t="s">
        <v>70</v>
      </c>
      <c r="M9968" s="7">
        <v>0.51</v>
      </c>
      <c r="N9968" s="14"/>
    </row>
    <row r="9969" spans="1:14" ht="94.5">
      <c r="A9969" s="6">
        <v>9968</v>
      </c>
      <c r="B9969" s="8" t="s">
        <v>14868</v>
      </c>
      <c r="C9969" s="9" t="s">
        <v>15101</v>
      </c>
      <c r="D9969" s="10" t="s">
        <v>14930</v>
      </c>
      <c r="E9969" s="11" t="s">
        <v>15100</v>
      </c>
      <c r="F9969" s="6">
        <v>396292</v>
      </c>
      <c r="G9969" s="6" t="s">
        <v>4045</v>
      </c>
      <c r="H9969" s="16">
        <v>113277228.472</v>
      </c>
      <c r="I9969" s="12" t="s">
        <v>14872</v>
      </c>
      <c r="J9969" s="12" t="s">
        <v>14873</v>
      </c>
      <c r="K9969" s="15">
        <f>30001965+22965642+4516157+17520062+14141369+4605511+7967953</f>
        <v>101718659</v>
      </c>
      <c r="L9969" s="13" t="s">
        <v>70</v>
      </c>
      <c r="M9969" s="7">
        <v>0.49</v>
      </c>
      <c r="N9969" s="14"/>
    </row>
    <row r="9970" spans="1:14" ht="94.5">
      <c r="A9970" s="6">
        <v>9969</v>
      </c>
      <c r="B9970" s="8" t="s">
        <v>14868</v>
      </c>
      <c r="C9970" s="9" t="s">
        <v>15095</v>
      </c>
      <c r="D9970" s="10" t="s">
        <v>15096</v>
      </c>
      <c r="E9970" s="11" t="s">
        <v>15102</v>
      </c>
      <c r="F9970" s="6">
        <v>396293</v>
      </c>
      <c r="G9970" s="6" t="s">
        <v>4045</v>
      </c>
      <c r="H9970" s="16">
        <v>92510185.714000002</v>
      </c>
      <c r="I9970" s="12" t="s">
        <v>15074</v>
      </c>
      <c r="J9970" s="12" t="s">
        <v>15103</v>
      </c>
      <c r="K9970" s="15">
        <f>13124140+6921443+12417477+21007449</f>
        <v>53470509</v>
      </c>
      <c r="L9970" s="13" t="s">
        <v>70</v>
      </c>
      <c r="M9970" s="7">
        <v>1</v>
      </c>
      <c r="N9970" s="14"/>
    </row>
    <row r="9971" spans="1:14" ht="94.5">
      <c r="A9971" s="6">
        <v>9970</v>
      </c>
      <c r="B9971" s="8" t="s">
        <v>14868</v>
      </c>
      <c r="C9971" s="9" t="s">
        <v>15098</v>
      </c>
      <c r="D9971" s="10" t="s">
        <v>15099</v>
      </c>
      <c r="E9971" s="11" t="s">
        <v>15102</v>
      </c>
      <c r="F9971" s="6">
        <v>396293</v>
      </c>
      <c r="G9971" s="6" t="s">
        <v>4045</v>
      </c>
      <c r="H9971" s="16">
        <v>92510185.714000002</v>
      </c>
      <c r="I9971" s="12" t="s">
        <v>15074</v>
      </c>
      <c r="J9971" s="12" t="s">
        <v>15103</v>
      </c>
      <c r="K9971" s="15">
        <f>13124140+6921443+12417477+21007449</f>
        <v>53470509</v>
      </c>
      <c r="L9971" s="13" t="s">
        <v>70</v>
      </c>
      <c r="M9971" s="7">
        <v>0.51</v>
      </c>
      <c r="N9971" s="14"/>
    </row>
    <row r="9972" spans="1:14" ht="94.5">
      <c r="A9972" s="6">
        <v>9971</v>
      </c>
      <c r="B9972" s="8" t="s">
        <v>14868</v>
      </c>
      <c r="C9972" s="9" t="s">
        <v>15101</v>
      </c>
      <c r="D9972" s="10" t="s">
        <v>14930</v>
      </c>
      <c r="E9972" s="11" t="s">
        <v>15102</v>
      </c>
      <c r="F9972" s="6">
        <v>396293</v>
      </c>
      <c r="G9972" s="6" t="s">
        <v>4045</v>
      </c>
      <c r="H9972" s="16">
        <v>92510185.714000002</v>
      </c>
      <c r="I9972" s="12" t="s">
        <v>15074</v>
      </c>
      <c r="J9972" s="12" t="s">
        <v>15103</v>
      </c>
      <c r="K9972" s="15">
        <f>13124140+6921443+12417477+21007449</f>
        <v>53470509</v>
      </c>
      <c r="L9972" s="13" t="s">
        <v>70</v>
      </c>
      <c r="M9972" s="7">
        <v>0.49</v>
      </c>
      <c r="N9972" s="14"/>
    </row>
    <row r="9973" spans="1:14" ht="78.75">
      <c r="A9973" s="6">
        <v>9972</v>
      </c>
      <c r="B9973" s="8" t="s">
        <v>14868</v>
      </c>
      <c r="C9973" s="9" t="s">
        <v>15104</v>
      </c>
      <c r="D9973" s="10" t="s">
        <v>15096</v>
      </c>
      <c r="E9973" s="11" t="s">
        <v>15105</v>
      </c>
      <c r="F9973" s="6">
        <v>368029</v>
      </c>
      <c r="G9973" s="6" t="s">
        <v>4112</v>
      </c>
      <c r="H9973" s="16">
        <v>27010000</v>
      </c>
      <c r="I9973" s="12" t="s">
        <v>14872</v>
      </c>
      <c r="J9973" s="12" t="s">
        <v>14873</v>
      </c>
      <c r="K9973" s="15"/>
      <c r="L9973" s="13" t="s">
        <v>70</v>
      </c>
      <c r="M9973" s="7">
        <v>1</v>
      </c>
      <c r="N9973" s="14"/>
    </row>
    <row r="9974" spans="1:14" ht="78.75">
      <c r="A9974" s="6">
        <v>9973</v>
      </c>
      <c r="B9974" s="8" t="s">
        <v>14868</v>
      </c>
      <c r="C9974" s="9" t="s">
        <v>15098</v>
      </c>
      <c r="D9974" s="10" t="s">
        <v>15099</v>
      </c>
      <c r="E9974" s="11" t="s">
        <v>15105</v>
      </c>
      <c r="F9974" s="6">
        <v>368029</v>
      </c>
      <c r="G9974" s="6" t="s">
        <v>4112</v>
      </c>
      <c r="H9974" s="16">
        <v>27010000</v>
      </c>
      <c r="I9974" s="12" t="s">
        <v>14872</v>
      </c>
      <c r="J9974" s="12" t="s">
        <v>14873</v>
      </c>
      <c r="K9974" s="15"/>
      <c r="L9974" s="13" t="s">
        <v>70</v>
      </c>
      <c r="M9974" s="7">
        <v>0.51</v>
      </c>
      <c r="N9974" s="14"/>
    </row>
    <row r="9975" spans="1:14" ht="78.75">
      <c r="A9975" s="6">
        <v>9974</v>
      </c>
      <c r="B9975" s="8" t="s">
        <v>14868</v>
      </c>
      <c r="C9975" s="9" t="s">
        <v>15101</v>
      </c>
      <c r="D9975" s="10" t="s">
        <v>14930</v>
      </c>
      <c r="E9975" s="11" t="s">
        <v>15105</v>
      </c>
      <c r="F9975" s="6">
        <v>368029</v>
      </c>
      <c r="G9975" s="6" t="s">
        <v>4112</v>
      </c>
      <c r="H9975" s="16">
        <v>27010000</v>
      </c>
      <c r="I9975" s="12" t="s">
        <v>14872</v>
      </c>
      <c r="J9975" s="12" t="s">
        <v>14873</v>
      </c>
      <c r="K9975" s="15"/>
      <c r="L9975" s="13" t="s">
        <v>70</v>
      </c>
      <c r="M9975" s="7">
        <v>0.49</v>
      </c>
      <c r="N9975" s="14"/>
    </row>
    <row r="9976" spans="1:14" ht="157.5">
      <c r="A9976" s="6">
        <v>9975</v>
      </c>
      <c r="B9976" s="8" t="s">
        <v>14868</v>
      </c>
      <c r="C9976" s="9" t="s">
        <v>15106</v>
      </c>
      <c r="D9976" s="10" t="s">
        <v>15107</v>
      </c>
      <c r="E9976" s="11" t="s">
        <v>15108</v>
      </c>
      <c r="F9976" s="6">
        <v>570796</v>
      </c>
      <c r="G9976" s="6" t="s">
        <v>11947</v>
      </c>
      <c r="H9976" s="16">
        <v>15704622.665999999</v>
      </c>
      <c r="I9976" s="12" t="s">
        <v>15014</v>
      </c>
      <c r="J9976" s="12" t="s">
        <v>15109</v>
      </c>
      <c r="K9976" s="15"/>
      <c r="L9976" s="13" t="s">
        <v>70</v>
      </c>
      <c r="M9976" s="7">
        <v>1</v>
      </c>
      <c r="N9976" s="14"/>
    </row>
    <row r="9977" spans="1:14" ht="157.5">
      <c r="A9977" s="6">
        <v>9976</v>
      </c>
      <c r="B9977" s="8" t="s">
        <v>14868</v>
      </c>
      <c r="C9977" s="9" t="s">
        <v>15101</v>
      </c>
      <c r="D9977" s="10" t="s">
        <v>14930</v>
      </c>
      <c r="E9977" s="11" t="s">
        <v>15108</v>
      </c>
      <c r="F9977" s="6">
        <v>570796</v>
      </c>
      <c r="G9977" s="6" t="s">
        <v>11947</v>
      </c>
      <c r="H9977" s="16">
        <v>15704622.665999999</v>
      </c>
      <c r="I9977" s="12" t="s">
        <v>15014</v>
      </c>
      <c r="J9977" s="12" t="s">
        <v>15109</v>
      </c>
      <c r="K9977" s="15"/>
      <c r="L9977" s="13" t="s">
        <v>70</v>
      </c>
      <c r="M9977" s="7">
        <v>0.51</v>
      </c>
      <c r="N9977" s="14"/>
    </row>
    <row r="9978" spans="1:14" ht="157.5">
      <c r="A9978" s="6">
        <v>9977</v>
      </c>
      <c r="B9978" s="8" t="s">
        <v>14868</v>
      </c>
      <c r="C9978" s="9" t="s">
        <v>15110</v>
      </c>
      <c r="D9978" s="10" t="s">
        <v>14934</v>
      </c>
      <c r="E9978" s="11" t="s">
        <v>15108</v>
      </c>
      <c r="F9978" s="6">
        <v>570796</v>
      </c>
      <c r="G9978" s="6" t="s">
        <v>11947</v>
      </c>
      <c r="H9978" s="16">
        <v>15704622.665999999</v>
      </c>
      <c r="I9978" s="12" t="s">
        <v>15014</v>
      </c>
      <c r="J9978" s="12" t="s">
        <v>15109</v>
      </c>
      <c r="K9978" s="15"/>
      <c r="L9978" s="13" t="s">
        <v>70</v>
      </c>
      <c r="M9978" s="7">
        <v>0.49</v>
      </c>
      <c r="N9978" s="14"/>
    </row>
    <row r="9979" spans="1:14" ht="189">
      <c r="A9979" s="6">
        <v>9978</v>
      </c>
      <c r="B9979" s="8" t="s">
        <v>14868</v>
      </c>
      <c r="C9979" s="9" t="s">
        <v>15111</v>
      </c>
      <c r="D9979" s="10" t="s">
        <v>15112</v>
      </c>
      <c r="E9979" s="11" t="s">
        <v>15113</v>
      </c>
      <c r="F9979" s="6">
        <v>570798</v>
      </c>
      <c r="G9979" s="6" t="s">
        <v>11947</v>
      </c>
      <c r="H9979" s="16">
        <v>34006002.191</v>
      </c>
      <c r="I9979" s="12" t="s">
        <v>15014</v>
      </c>
      <c r="J9979" s="12" t="s">
        <v>15114</v>
      </c>
      <c r="K9979" s="15"/>
      <c r="L9979" s="13" t="s">
        <v>70</v>
      </c>
      <c r="M9979" s="7">
        <v>1</v>
      </c>
      <c r="N9979" s="14"/>
    </row>
    <row r="9980" spans="1:14" ht="189">
      <c r="A9980" s="6">
        <v>9979</v>
      </c>
      <c r="B9980" s="8" t="s">
        <v>14868</v>
      </c>
      <c r="C9980" s="9" t="s">
        <v>15101</v>
      </c>
      <c r="D9980" s="10" t="s">
        <v>14930</v>
      </c>
      <c r="E9980" s="11" t="s">
        <v>15113</v>
      </c>
      <c r="F9980" s="6">
        <v>570798</v>
      </c>
      <c r="G9980" s="6" t="s">
        <v>11947</v>
      </c>
      <c r="H9980" s="16">
        <v>34006002.191</v>
      </c>
      <c r="I9980" s="12" t="s">
        <v>15014</v>
      </c>
      <c r="J9980" s="12" t="s">
        <v>15114</v>
      </c>
      <c r="K9980" s="15"/>
      <c r="L9980" s="13" t="s">
        <v>70</v>
      </c>
      <c r="M9980" s="7">
        <v>0.51</v>
      </c>
      <c r="N9980" s="14"/>
    </row>
    <row r="9981" spans="1:14" ht="189">
      <c r="A9981" s="6">
        <v>9980</v>
      </c>
      <c r="B9981" s="8" t="s">
        <v>14868</v>
      </c>
      <c r="C9981" s="9" t="s">
        <v>15115</v>
      </c>
      <c r="D9981" s="10" t="s">
        <v>14932</v>
      </c>
      <c r="E9981" s="11" t="s">
        <v>15113</v>
      </c>
      <c r="F9981" s="6">
        <v>570798</v>
      </c>
      <c r="G9981" s="6" t="s">
        <v>11947</v>
      </c>
      <c r="H9981" s="16">
        <v>34006002.191</v>
      </c>
      <c r="I9981" s="12" t="s">
        <v>15014</v>
      </c>
      <c r="J9981" s="12" t="s">
        <v>15114</v>
      </c>
      <c r="K9981" s="15"/>
      <c r="L9981" s="13" t="s">
        <v>70</v>
      </c>
      <c r="M9981" s="7">
        <v>0.49</v>
      </c>
      <c r="N9981" s="14"/>
    </row>
    <row r="9982" spans="1:14" ht="94.5">
      <c r="A9982" s="6">
        <v>9981</v>
      </c>
      <c r="B9982" s="8" t="s">
        <v>14868</v>
      </c>
      <c r="C9982" s="9" t="s">
        <v>15116</v>
      </c>
      <c r="D9982" s="10" t="s">
        <v>6914</v>
      </c>
      <c r="E9982" s="11" t="s">
        <v>15117</v>
      </c>
      <c r="F9982" s="6">
        <v>404025</v>
      </c>
      <c r="G9982" s="6" t="s">
        <v>4045</v>
      </c>
      <c r="H9982" s="16">
        <v>156030534.55700001</v>
      </c>
      <c r="I9982" s="12" t="s">
        <v>9014</v>
      </c>
      <c r="J9982" s="12" t="s">
        <v>15118</v>
      </c>
      <c r="K9982" s="15">
        <f>20000000+15171356+17312940+14900000+12765971</f>
        <v>80150267</v>
      </c>
      <c r="L9982" s="13" t="s">
        <v>14</v>
      </c>
      <c r="M9982" s="7">
        <v>1</v>
      </c>
      <c r="N9982" s="14"/>
    </row>
    <row r="9983" spans="1:14" ht="78.75">
      <c r="A9983" s="6">
        <v>9982</v>
      </c>
      <c r="B9983" s="8" t="s">
        <v>14868</v>
      </c>
      <c r="C9983" s="9" t="s">
        <v>15119</v>
      </c>
      <c r="D9983" s="10" t="s">
        <v>15120</v>
      </c>
      <c r="E9983" s="11" t="s">
        <v>15121</v>
      </c>
      <c r="F9983" s="6">
        <v>375673</v>
      </c>
      <c r="G9983" s="6" t="s">
        <v>801</v>
      </c>
      <c r="H9983" s="16">
        <v>20520000</v>
      </c>
      <c r="I9983" s="12" t="s">
        <v>1077</v>
      </c>
      <c r="J9983" s="12" t="s">
        <v>15122</v>
      </c>
      <c r="K9983" s="15">
        <f>4581150+1500000+6620000+356498+4168980</f>
        <v>17226628</v>
      </c>
      <c r="L9983" s="13" t="s">
        <v>70</v>
      </c>
      <c r="M9983" s="7">
        <v>1</v>
      </c>
      <c r="N9983" s="14"/>
    </row>
    <row r="9984" spans="1:14" ht="78.75">
      <c r="A9984" s="6">
        <v>9983</v>
      </c>
      <c r="B9984" s="8" t="s">
        <v>14868</v>
      </c>
      <c r="C9984" s="9" t="s">
        <v>15093</v>
      </c>
      <c r="D9984" s="10" t="s">
        <v>15094</v>
      </c>
      <c r="E9984" s="11" t="s">
        <v>15121</v>
      </c>
      <c r="F9984" s="6">
        <v>375673</v>
      </c>
      <c r="G9984" s="6" t="s">
        <v>801</v>
      </c>
      <c r="H9984" s="16">
        <v>20520000</v>
      </c>
      <c r="I9984" s="12" t="s">
        <v>1077</v>
      </c>
      <c r="J9984" s="12" t="s">
        <v>15122</v>
      </c>
      <c r="K9984" s="15">
        <f>4581150+1500000+6620000+356498+4168980</f>
        <v>17226628</v>
      </c>
      <c r="L9984" s="13" t="s">
        <v>70</v>
      </c>
      <c r="M9984" s="7">
        <v>0.4</v>
      </c>
      <c r="N9984" s="14"/>
    </row>
    <row r="9985" spans="1:14" ht="78.75">
      <c r="A9985" s="6">
        <v>9984</v>
      </c>
      <c r="B9985" s="8" t="s">
        <v>14868</v>
      </c>
      <c r="C9985" s="9" t="s">
        <v>15110</v>
      </c>
      <c r="D9985" s="10" t="s">
        <v>14934</v>
      </c>
      <c r="E9985" s="11" t="s">
        <v>15121</v>
      </c>
      <c r="F9985" s="6">
        <v>375673</v>
      </c>
      <c r="G9985" s="6" t="s">
        <v>801</v>
      </c>
      <c r="H9985" s="16">
        <v>20520000</v>
      </c>
      <c r="I9985" s="12" t="s">
        <v>1077</v>
      </c>
      <c r="J9985" s="12" t="s">
        <v>15122</v>
      </c>
      <c r="K9985" s="15">
        <f>4581150+1500000+6620000+356498+4168980</f>
        <v>17226628</v>
      </c>
      <c r="L9985" s="13" t="s">
        <v>70</v>
      </c>
      <c r="M9985" s="7">
        <v>0.3</v>
      </c>
      <c r="N9985" s="14"/>
    </row>
    <row r="9986" spans="1:14" ht="78.75">
      <c r="A9986" s="6">
        <v>9985</v>
      </c>
      <c r="B9986" s="8" t="s">
        <v>14868</v>
      </c>
      <c r="C9986" s="9" t="s">
        <v>15115</v>
      </c>
      <c r="D9986" s="10" t="s">
        <v>14932</v>
      </c>
      <c r="E9986" s="11" t="s">
        <v>15121</v>
      </c>
      <c r="F9986" s="6">
        <v>375673</v>
      </c>
      <c r="G9986" s="6" t="s">
        <v>801</v>
      </c>
      <c r="H9986" s="16">
        <v>20520000</v>
      </c>
      <c r="I9986" s="12" t="s">
        <v>1077</v>
      </c>
      <c r="J9986" s="12" t="s">
        <v>15122</v>
      </c>
      <c r="K9986" s="15">
        <f>4581150+1500000+6620000+356498+4168980</f>
        <v>17226628</v>
      </c>
      <c r="L9986" s="13" t="s">
        <v>70</v>
      </c>
      <c r="M9986" s="7">
        <v>0.3</v>
      </c>
      <c r="N9986" s="14"/>
    </row>
    <row r="9987" spans="1:14" ht="78.75">
      <c r="A9987" s="6">
        <v>9986</v>
      </c>
      <c r="B9987" s="8" t="s">
        <v>14868</v>
      </c>
      <c r="C9987" s="9" t="s">
        <v>15123</v>
      </c>
      <c r="D9987" s="10" t="s">
        <v>15124</v>
      </c>
      <c r="E9987" s="11" t="s">
        <v>15125</v>
      </c>
      <c r="F9987" s="6">
        <v>375674</v>
      </c>
      <c r="G9987" s="6" t="s">
        <v>801</v>
      </c>
      <c r="H9987" s="16">
        <v>32465960</v>
      </c>
      <c r="I9987" s="12" t="s">
        <v>15126</v>
      </c>
      <c r="J9987" s="12" t="s">
        <v>15127</v>
      </c>
      <c r="K9987" s="15">
        <f>1866578+4000000+70742+2804925</f>
        <v>8742245</v>
      </c>
      <c r="L9987" s="13" t="s">
        <v>14</v>
      </c>
      <c r="M9987" s="7">
        <v>1</v>
      </c>
      <c r="N9987" s="14"/>
    </row>
    <row r="9988" spans="1:14" ht="78.75">
      <c r="A9988" s="6">
        <v>9987</v>
      </c>
      <c r="B9988" s="8" t="s">
        <v>14868</v>
      </c>
      <c r="C9988" s="9" t="s">
        <v>15128</v>
      </c>
      <c r="D9988" s="10" t="s">
        <v>15092</v>
      </c>
      <c r="E9988" s="11" t="s">
        <v>15129</v>
      </c>
      <c r="F9988" s="6">
        <v>388503</v>
      </c>
      <c r="G9988" s="6" t="s">
        <v>801</v>
      </c>
      <c r="H9988" s="16">
        <v>29949916.623</v>
      </c>
      <c r="I9988" s="12" t="s">
        <v>15130</v>
      </c>
      <c r="J9988" s="12" t="s">
        <v>15131</v>
      </c>
      <c r="K9988" s="15">
        <f>5052272+4352187+2699037+3300000</f>
        <v>15403496</v>
      </c>
      <c r="L9988" s="13" t="s">
        <v>14</v>
      </c>
      <c r="M9988" s="7">
        <v>1</v>
      </c>
      <c r="N9988" s="14"/>
    </row>
    <row r="9989" spans="1:14" ht="78.75">
      <c r="A9989" s="6">
        <v>9988</v>
      </c>
      <c r="B9989" s="8" t="s">
        <v>14868</v>
      </c>
      <c r="C9989" s="9" t="s">
        <v>15132</v>
      </c>
      <c r="D9989" s="10" t="s">
        <v>15133</v>
      </c>
      <c r="E9989" s="11" t="s">
        <v>15134</v>
      </c>
      <c r="F9989" s="6">
        <v>400168</v>
      </c>
      <c r="G9989" s="6" t="s">
        <v>801</v>
      </c>
      <c r="H9989" s="16">
        <v>18363492.454</v>
      </c>
      <c r="I9989" s="12" t="s">
        <v>15135</v>
      </c>
      <c r="J9989" s="12" t="s">
        <v>1195</v>
      </c>
      <c r="K9989" s="15">
        <f>2000000+2380000+2220573+1600000+1427058</f>
        <v>9627631</v>
      </c>
      <c r="L9989" s="13" t="s">
        <v>14</v>
      </c>
      <c r="M9989" s="7">
        <v>1</v>
      </c>
      <c r="N9989" s="14"/>
    </row>
    <row r="9990" spans="1:14" ht="157.5">
      <c r="A9990" s="6">
        <v>9989</v>
      </c>
      <c r="B9990" s="8" t="s">
        <v>14868</v>
      </c>
      <c r="C9990" s="9" t="s">
        <v>15132</v>
      </c>
      <c r="D9990" s="10" t="s">
        <v>15133</v>
      </c>
      <c r="E9990" s="11" t="s">
        <v>15136</v>
      </c>
      <c r="F9990" s="6">
        <v>476590</v>
      </c>
      <c r="G9990" s="6" t="s">
        <v>11947</v>
      </c>
      <c r="H9990" s="16">
        <v>17795352.473000001</v>
      </c>
      <c r="I9990" s="12" t="s">
        <v>15137</v>
      </c>
      <c r="J9990" s="12" t="s">
        <v>15138</v>
      </c>
      <c r="K9990" s="15">
        <f>1000000+885534+743153+1777120</f>
        <v>4405807</v>
      </c>
      <c r="L9990" s="13" t="s">
        <v>14</v>
      </c>
      <c r="M9990" s="7">
        <v>1</v>
      </c>
      <c r="N9990" s="14"/>
    </row>
    <row r="9991" spans="1:14" ht="141.75">
      <c r="A9991" s="6">
        <v>9990</v>
      </c>
      <c r="B9991" s="8" t="s">
        <v>14868</v>
      </c>
      <c r="C9991" s="9" t="s">
        <v>15132</v>
      </c>
      <c r="D9991" s="10" t="s">
        <v>15133</v>
      </c>
      <c r="E9991" s="11" t="s">
        <v>15139</v>
      </c>
      <c r="F9991" s="6">
        <v>562082</v>
      </c>
      <c r="G9991" s="6" t="s">
        <v>875</v>
      </c>
      <c r="H9991" s="16">
        <v>5602233.5999999996</v>
      </c>
      <c r="I9991" s="12" t="s">
        <v>15140</v>
      </c>
      <c r="J9991" s="12" t="s">
        <v>15141</v>
      </c>
      <c r="K9991" s="15"/>
      <c r="L9991" s="13" t="s">
        <v>14</v>
      </c>
      <c r="M9991" s="7">
        <v>1</v>
      </c>
      <c r="N9991" s="14"/>
    </row>
    <row r="9992" spans="1:14" ht="78.75">
      <c r="A9992" s="6">
        <v>9991</v>
      </c>
      <c r="B9992" s="8" t="s">
        <v>14868</v>
      </c>
      <c r="C9992" s="9" t="s">
        <v>15142</v>
      </c>
      <c r="D9992" s="10" t="s">
        <v>15143</v>
      </c>
      <c r="E9992" s="11" t="s">
        <v>15144</v>
      </c>
      <c r="F9992" s="6">
        <v>437779</v>
      </c>
      <c r="G9992" s="6" t="s">
        <v>4112</v>
      </c>
      <c r="H9992" s="16">
        <v>7955448</v>
      </c>
      <c r="I9992" s="12" t="s">
        <v>14927</v>
      </c>
      <c r="J9992" s="12" t="s">
        <v>15145</v>
      </c>
      <c r="K9992" s="15">
        <v>7955000</v>
      </c>
      <c r="L9992" s="13" t="s">
        <v>14</v>
      </c>
      <c r="M9992" s="7">
        <v>1</v>
      </c>
      <c r="N9992" s="14"/>
    </row>
    <row r="9993" spans="1:14" ht="78.75">
      <c r="A9993" s="6">
        <v>9992</v>
      </c>
      <c r="B9993" s="8" t="s">
        <v>14868</v>
      </c>
      <c r="C9993" s="9" t="s">
        <v>15142</v>
      </c>
      <c r="D9993" s="10" t="s">
        <v>15143</v>
      </c>
      <c r="E9993" s="11" t="s">
        <v>15146</v>
      </c>
      <c r="F9993" s="6">
        <v>531109</v>
      </c>
      <c r="G9993" s="6" t="s">
        <v>4112</v>
      </c>
      <c r="H9993" s="16">
        <v>5590888</v>
      </c>
      <c r="I9993" s="12" t="s">
        <v>14923</v>
      </c>
      <c r="J9993" s="12" t="s">
        <v>15014</v>
      </c>
      <c r="K9993" s="15">
        <f>2900000+375993</f>
        <v>3275993</v>
      </c>
      <c r="L9993" s="13" t="s">
        <v>14</v>
      </c>
      <c r="M9993" s="7">
        <v>1</v>
      </c>
      <c r="N9993" s="14"/>
    </row>
    <row r="9994" spans="1:14" ht="78.75">
      <c r="A9994" s="6">
        <v>9993</v>
      </c>
      <c r="B9994" s="8" t="s">
        <v>14868</v>
      </c>
      <c r="C9994" s="9" t="s">
        <v>15147</v>
      </c>
      <c r="D9994" s="10" t="s">
        <v>15148</v>
      </c>
      <c r="E9994" s="11" t="s">
        <v>15149</v>
      </c>
      <c r="F9994" s="6">
        <v>438464</v>
      </c>
      <c r="G9994" s="6" t="s">
        <v>4112</v>
      </c>
      <c r="H9994" s="16">
        <v>7440381</v>
      </c>
      <c r="I9994" s="12" t="s">
        <v>15150</v>
      </c>
      <c r="J9994" s="12" t="s">
        <v>15151</v>
      </c>
      <c r="K9994" s="15">
        <v>4573700</v>
      </c>
      <c r="L9994" s="13" t="s">
        <v>14</v>
      </c>
      <c r="M9994" s="7">
        <v>1</v>
      </c>
      <c r="N9994" s="14"/>
    </row>
    <row r="9995" spans="1:14" ht="94.5">
      <c r="A9995" s="6">
        <v>9994</v>
      </c>
      <c r="B9995" s="8" t="s">
        <v>14868</v>
      </c>
      <c r="C9995" s="9" t="s">
        <v>15152</v>
      </c>
      <c r="D9995" s="10" t="s">
        <v>15153</v>
      </c>
      <c r="E9995" s="11" t="s">
        <v>15154</v>
      </c>
      <c r="F9995" s="6">
        <v>438466</v>
      </c>
      <c r="G9995" s="6" t="s">
        <v>4112</v>
      </c>
      <c r="H9995" s="16">
        <v>7863939</v>
      </c>
      <c r="I9995" s="12" t="s">
        <v>15155</v>
      </c>
      <c r="J9995" s="12" t="s">
        <v>15156</v>
      </c>
      <c r="K9995" s="15">
        <f>4910000+613661</f>
        <v>5523661</v>
      </c>
      <c r="L9995" s="13" t="s">
        <v>14</v>
      </c>
      <c r="M9995" s="7">
        <v>1</v>
      </c>
      <c r="N9995" s="14"/>
    </row>
    <row r="9996" spans="1:14" ht="78.75">
      <c r="A9996" s="6">
        <v>9995</v>
      </c>
      <c r="B9996" s="8" t="s">
        <v>14868</v>
      </c>
      <c r="C9996" s="9" t="s">
        <v>15157</v>
      </c>
      <c r="D9996" s="10" t="s">
        <v>15158</v>
      </c>
      <c r="E9996" s="11" t="s">
        <v>15159</v>
      </c>
      <c r="F9996" s="6">
        <v>438467</v>
      </c>
      <c r="G9996" s="6" t="s">
        <v>4112</v>
      </c>
      <c r="H9996" s="16">
        <v>6474367</v>
      </c>
      <c r="I9996" s="12" t="s">
        <v>15160</v>
      </c>
      <c r="J9996" s="12" t="s">
        <v>15161</v>
      </c>
      <c r="K9996" s="15">
        <v>1550000</v>
      </c>
      <c r="L9996" s="13" t="s">
        <v>14</v>
      </c>
      <c r="M9996" s="7">
        <v>1</v>
      </c>
      <c r="N9996" s="14"/>
    </row>
    <row r="9997" spans="1:14" ht="141.75">
      <c r="A9997" s="6">
        <v>9996</v>
      </c>
      <c r="B9997" s="8" t="s">
        <v>14868</v>
      </c>
      <c r="C9997" s="9" t="s">
        <v>15162</v>
      </c>
      <c r="D9997" s="10" t="s">
        <v>15158</v>
      </c>
      <c r="E9997" s="11" t="s">
        <v>15163</v>
      </c>
      <c r="F9997" s="6">
        <v>354292</v>
      </c>
      <c r="G9997" s="6" t="s">
        <v>4112</v>
      </c>
      <c r="H9997" s="16">
        <v>14153000</v>
      </c>
      <c r="I9997" s="12" t="s">
        <v>15164</v>
      </c>
      <c r="J9997" s="12" t="s">
        <v>15165</v>
      </c>
      <c r="K9997" s="15">
        <v>9495000</v>
      </c>
      <c r="L9997" s="13" t="s">
        <v>14</v>
      </c>
      <c r="M9997" s="7">
        <v>1</v>
      </c>
      <c r="N9997" s="14"/>
    </row>
    <row r="9998" spans="1:14" ht="78.75">
      <c r="A9998" s="6">
        <v>9997</v>
      </c>
      <c r="B9998" s="8" t="s">
        <v>14868</v>
      </c>
      <c r="C9998" s="9" t="s">
        <v>15166</v>
      </c>
      <c r="D9998" s="10" t="s">
        <v>15167</v>
      </c>
      <c r="E9998" s="11" t="s">
        <v>15168</v>
      </c>
      <c r="F9998" s="6">
        <v>240655</v>
      </c>
      <c r="G9998" s="6" t="s">
        <v>4112</v>
      </c>
      <c r="H9998" s="16">
        <v>24502107</v>
      </c>
      <c r="I9998" s="12" t="s">
        <v>15169</v>
      </c>
      <c r="J9998" s="12" t="s">
        <v>15170</v>
      </c>
      <c r="K9998" s="15">
        <v>24085000</v>
      </c>
      <c r="L9998" s="13" t="s">
        <v>14</v>
      </c>
      <c r="M9998" s="7">
        <v>1</v>
      </c>
      <c r="N9998" s="14"/>
    </row>
    <row r="9999" spans="1:14" ht="78.75">
      <c r="A9999" s="6">
        <v>9998</v>
      </c>
      <c r="B9999" s="8" t="s">
        <v>14868</v>
      </c>
      <c r="C9999" s="9" t="s">
        <v>15171</v>
      </c>
      <c r="D9999" s="10" t="s">
        <v>15172</v>
      </c>
      <c r="E9999" s="11" t="s">
        <v>15173</v>
      </c>
      <c r="F9999" s="6">
        <v>378260</v>
      </c>
      <c r="G9999" s="6" t="s">
        <v>4112</v>
      </c>
      <c r="H9999" s="16">
        <v>4601043</v>
      </c>
      <c r="I9999" s="12" t="s">
        <v>15174</v>
      </c>
      <c r="J9999" s="12" t="s">
        <v>14952</v>
      </c>
      <c r="K9999" s="15">
        <v>3084000</v>
      </c>
      <c r="L9999" s="13" t="s">
        <v>14</v>
      </c>
      <c r="M9999" s="7">
        <v>1</v>
      </c>
      <c r="N9999" s="14"/>
    </row>
    <row r="10000" spans="1:14" ht="204.75">
      <c r="A10000" s="6">
        <v>9999</v>
      </c>
      <c r="B10000" s="8" t="s">
        <v>14868</v>
      </c>
      <c r="C10000" s="9" t="s">
        <v>15175</v>
      </c>
      <c r="D10000" s="10" t="s">
        <v>15176</v>
      </c>
      <c r="E10000" s="11" t="s">
        <v>15177</v>
      </c>
      <c r="F10000" s="6">
        <v>562080</v>
      </c>
      <c r="G10000" s="6" t="s">
        <v>875</v>
      </c>
      <c r="H10000" s="16">
        <v>17183161.100000001</v>
      </c>
      <c r="I10000" s="12" t="s">
        <v>15178</v>
      </c>
      <c r="J10000" s="12" t="s">
        <v>15179</v>
      </c>
      <c r="K10000" s="15"/>
      <c r="L10000" s="13" t="s">
        <v>14</v>
      </c>
      <c r="M10000" s="7">
        <v>1</v>
      </c>
      <c r="N10000" s="14"/>
    </row>
    <row r="10001" spans="1:14" ht="141.75">
      <c r="A10001" s="6">
        <v>10000</v>
      </c>
      <c r="B10001" s="8" t="s">
        <v>14868</v>
      </c>
      <c r="C10001" s="9" t="s">
        <v>15180</v>
      </c>
      <c r="D10001" s="10" t="s">
        <v>15181</v>
      </c>
      <c r="E10001" s="11" t="s">
        <v>15182</v>
      </c>
      <c r="F10001" s="6">
        <v>354294</v>
      </c>
      <c r="G10001" s="6" t="s">
        <v>4112</v>
      </c>
      <c r="H10001" s="16">
        <v>18437875</v>
      </c>
      <c r="I10001" s="12" t="s">
        <v>15066</v>
      </c>
      <c r="J10001" s="12" t="s">
        <v>15183</v>
      </c>
      <c r="K10001" s="15">
        <f>2100000+1000000+5600000</f>
        <v>8700000</v>
      </c>
      <c r="L10001" s="13" t="s">
        <v>70</v>
      </c>
      <c r="M10001" s="7">
        <v>1</v>
      </c>
      <c r="N10001" s="14"/>
    </row>
    <row r="10002" spans="1:14" ht="141.75">
      <c r="A10002" s="6">
        <v>10001</v>
      </c>
      <c r="B10002" s="8" t="s">
        <v>14868</v>
      </c>
      <c r="C10002" s="9" t="s">
        <v>15184</v>
      </c>
      <c r="D10002" s="10" t="s">
        <v>9944</v>
      </c>
      <c r="E10002" s="11" t="s">
        <v>15182</v>
      </c>
      <c r="F10002" s="6">
        <v>354294</v>
      </c>
      <c r="G10002" s="6" t="s">
        <v>4112</v>
      </c>
      <c r="H10002" s="16">
        <v>18437875</v>
      </c>
      <c r="I10002" s="12" t="s">
        <v>15066</v>
      </c>
      <c r="J10002" s="12" t="s">
        <v>15183</v>
      </c>
      <c r="K10002" s="15">
        <f>2100000+1000000+5600000</f>
        <v>8700000</v>
      </c>
      <c r="L10002" s="13" t="s">
        <v>70</v>
      </c>
      <c r="M10002" s="7">
        <v>0.6</v>
      </c>
      <c r="N10002" s="14"/>
    </row>
    <row r="10003" spans="1:14" ht="141.75">
      <c r="A10003" s="6">
        <v>10002</v>
      </c>
      <c r="B10003" s="8" t="s">
        <v>14868</v>
      </c>
      <c r="C10003" s="9" t="s">
        <v>15185</v>
      </c>
      <c r="D10003" s="10" t="s">
        <v>15186</v>
      </c>
      <c r="E10003" s="11" t="s">
        <v>15182</v>
      </c>
      <c r="F10003" s="6">
        <v>354294</v>
      </c>
      <c r="G10003" s="6" t="s">
        <v>4112</v>
      </c>
      <c r="H10003" s="16">
        <v>18437875</v>
      </c>
      <c r="I10003" s="12" t="s">
        <v>15066</v>
      </c>
      <c r="J10003" s="12" t="s">
        <v>15183</v>
      </c>
      <c r="K10003" s="15">
        <f>2100000+1000000+5600000</f>
        <v>8700000</v>
      </c>
      <c r="L10003" s="13" t="s">
        <v>70</v>
      </c>
      <c r="M10003" s="7">
        <v>0.4</v>
      </c>
      <c r="N10003" s="14"/>
    </row>
    <row r="10004" spans="1:14" ht="63">
      <c r="A10004" s="6">
        <v>10003</v>
      </c>
      <c r="B10004" s="8" t="s">
        <v>14868</v>
      </c>
      <c r="C10004" s="9" t="s">
        <v>15187</v>
      </c>
      <c r="D10004" s="10" t="s">
        <v>15188</v>
      </c>
      <c r="E10004" s="11" t="s">
        <v>15189</v>
      </c>
      <c r="F10004" s="6">
        <v>354295</v>
      </c>
      <c r="G10004" s="6" t="s">
        <v>4112</v>
      </c>
      <c r="H10004" s="16">
        <v>9600000</v>
      </c>
      <c r="I10004" s="12" t="s">
        <v>15190</v>
      </c>
      <c r="J10004" s="12" t="s">
        <v>15191</v>
      </c>
      <c r="K10004" s="15">
        <f>1985000+2000000+2752850</f>
        <v>6737850</v>
      </c>
      <c r="L10004" s="13" t="s">
        <v>14</v>
      </c>
      <c r="M10004" s="7">
        <v>1</v>
      </c>
      <c r="N10004" s="14"/>
    </row>
    <row r="10005" spans="1:14" ht="78.75">
      <c r="A10005" s="6">
        <v>10004</v>
      </c>
      <c r="B10005" s="8" t="s">
        <v>14868</v>
      </c>
      <c r="C10005" s="9" t="s">
        <v>15192</v>
      </c>
      <c r="D10005" s="10" t="s">
        <v>15193</v>
      </c>
      <c r="E10005" s="11" t="s">
        <v>15194</v>
      </c>
      <c r="F10005" s="6">
        <v>256880</v>
      </c>
      <c r="G10005" s="6" t="s">
        <v>4112</v>
      </c>
      <c r="H10005" s="16">
        <v>16181000</v>
      </c>
      <c r="I10005" s="12" t="s">
        <v>15195</v>
      </c>
      <c r="J10005" s="12" t="s">
        <v>15196</v>
      </c>
      <c r="K10005" s="15">
        <v>5250000</v>
      </c>
      <c r="L10005" s="13" t="s">
        <v>14</v>
      </c>
      <c r="M10005" s="7">
        <v>1</v>
      </c>
      <c r="N10005" s="14"/>
    </row>
    <row r="10006" spans="1:14" ht="393.75">
      <c r="A10006" s="6">
        <v>10005</v>
      </c>
      <c r="B10006" s="8" t="s">
        <v>14868</v>
      </c>
      <c r="C10006" s="9" t="s">
        <v>15197</v>
      </c>
      <c r="D10006" s="10" t="s">
        <v>15198</v>
      </c>
      <c r="E10006" s="11" t="s">
        <v>15199</v>
      </c>
      <c r="F10006" s="6">
        <v>325133</v>
      </c>
      <c r="G10006" s="6" t="s">
        <v>4112</v>
      </c>
      <c r="H10006" s="16">
        <v>40759000</v>
      </c>
      <c r="I10006" s="12" t="s">
        <v>15200</v>
      </c>
      <c r="J10006" s="12" t="s">
        <v>14993</v>
      </c>
      <c r="K10006" s="15">
        <f>15881000+5111284</f>
        <v>20992284</v>
      </c>
      <c r="L10006" s="13" t="s">
        <v>14</v>
      </c>
      <c r="M10006" s="7">
        <v>1</v>
      </c>
      <c r="N10006" s="14"/>
    </row>
    <row r="10007" spans="1:14" ht="63">
      <c r="A10007" s="6">
        <v>10006</v>
      </c>
      <c r="B10007" s="8" t="s">
        <v>14868</v>
      </c>
      <c r="C10007" s="9" t="s">
        <v>15201</v>
      </c>
      <c r="D10007" s="10" t="s">
        <v>14974</v>
      </c>
      <c r="E10007" s="11" t="s">
        <v>15202</v>
      </c>
      <c r="F10007" s="6">
        <v>387394</v>
      </c>
      <c r="G10007" s="6" t="s">
        <v>4112</v>
      </c>
      <c r="H10007" s="16">
        <v>8736361</v>
      </c>
      <c r="I10007" s="12" t="s">
        <v>15061</v>
      </c>
      <c r="J10007" s="12" t="s">
        <v>15203</v>
      </c>
      <c r="K10007" s="15">
        <v>5886000</v>
      </c>
      <c r="L10007" s="13" t="s">
        <v>14</v>
      </c>
      <c r="M10007" s="7">
        <v>1</v>
      </c>
      <c r="N10007" s="14"/>
    </row>
    <row r="10008" spans="1:14" ht="94.5">
      <c r="A10008" s="6">
        <v>10007</v>
      </c>
      <c r="B10008" s="8" t="s">
        <v>14868</v>
      </c>
      <c r="C10008" s="9" t="s">
        <v>15204</v>
      </c>
      <c r="D10008" s="10" t="s">
        <v>15205</v>
      </c>
      <c r="E10008" s="11" t="s">
        <v>15206</v>
      </c>
      <c r="F10008" s="6">
        <v>416490</v>
      </c>
      <c r="G10008" s="6" t="s">
        <v>4112</v>
      </c>
      <c r="H10008" s="16">
        <v>14864253</v>
      </c>
      <c r="I10008" s="12" t="s">
        <v>15024</v>
      </c>
      <c r="J10008" s="12" t="s">
        <v>15207</v>
      </c>
      <c r="K10008" s="15">
        <f>8240000+1339858</f>
        <v>9579858</v>
      </c>
      <c r="L10008" s="13" t="s">
        <v>70</v>
      </c>
      <c r="M10008" s="7">
        <v>1</v>
      </c>
      <c r="N10008" s="14"/>
    </row>
    <row r="10009" spans="1:14" ht="94.5">
      <c r="A10009" s="6">
        <v>10008</v>
      </c>
      <c r="B10009" s="8" t="s">
        <v>14868</v>
      </c>
      <c r="C10009" s="9" t="s">
        <v>15208</v>
      </c>
      <c r="D10009" s="10" t="s">
        <v>11930</v>
      </c>
      <c r="E10009" s="11" t="s">
        <v>15206</v>
      </c>
      <c r="F10009" s="6">
        <v>416490</v>
      </c>
      <c r="G10009" s="6" t="s">
        <v>4112</v>
      </c>
      <c r="H10009" s="16">
        <v>14864253</v>
      </c>
      <c r="I10009" s="12" t="s">
        <v>15024</v>
      </c>
      <c r="J10009" s="12" t="s">
        <v>15207</v>
      </c>
      <c r="K10009" s="15">
        <f>8240000+1339858</f>
        <v>9579858</v>
      </c>
      <c r="L10009" s="13" t="s">
        <v>70</v>
      </c>
      <c r="M10009" s="7">
        <v>0.51</v>
      </c>
      <c r="N10009" s="14"/>
    </row>
    <row r="10010" spans="1:14" ht="94.5">
      <c r="A10010" s="6">
        <v>10009</v>
      </c>
      <c r="B10010" s="8" t="s">
        <v>14868</v>
      </c>
      <c r="C10010" s="9" t="s">
        <v>15209</v>
      </c>
      <c r="D10010" s="10" t="s">
        <v>15172</v>
      </c>
      <c r="E10010" s="11" t="s">
        <v>15206</v>
      </c>
      <c r="F10010" s="6">
        <v>416490</v>
      </c>
      <c r="G10010" s="6" t="s">
        <v>4112</v>
      </c>
      <c r="H10010" s="16">
        <v>14864253</v>
      </c>
      <c r="I10010" s="12" t="s">
        <v>15024</v>
      </c>
      <c r="J10010" s="12" t="s">
        <v>15207</v>
      </c>
      <c r="K10010" s="15">
        <f>8240000+1339858</f>
        <v>9579858</v>
      </c>
      <c r="L10010" s="13" t="s">
        <v>70</v>
      </c>
      <c r="M10010" s="7">
        <v>0.49</v>
      </c>
      <c r="N10010" s="14"/>
    </row>
    <row r="10011" spans="1:14" ht="78.75">
      <c r="A10011" s="6">
        <v>10010</v>
      </c>
      <c r="B10011" s="8" t="s">
        <v>14868</v>
      </c>
      <c r="C10011" s="9" t="s">
        <v>15210</v>
      </c>
      <c r="D10011" s="10" t="s">
        <v>15211</v>
      </c>
      <c r="E10011" s="11" t="s">
        <v>15212</v>
      </c>
      <c r="F10011" s="6">
        <v>416492</v>
      </c>
      <c r="G10011" s="6" t="s">
        <v>4112</v>
      </c>
      <c r="H10011" s="16">
        <v>5592000</v>
      </c>
      <c r="I10011" s="12" t="s">
        <v>14922</v>
      </c>
      <c r="J10011" s="12" t="s">
        <v>15213</v>
      </c>
      <c r="K10011" s="15">
        <v>800000</v>
      </c>
      <c r="L10011" s="13" t="s">
        <v>14</v>
      </c>
      <c r="M10011" s="7">
        <v>1</v>
      </c>
      <c r="N10011" s="14"/>
    </row>
    <row r="10012" spans="1:14" ht="94.5">
      <c r="A10012" s="6">
        <v>10011</v>
      </c>
      <c r="B10012" s="8" t="s">
        <v>14868</v>
      </c>
      <c r="C10012" s="9" t="s">
        <v>15214</v>
      </c>
      <c r="D10012" s="10" t="s">
        <v>15215</v>
      </c>
      <c r="E10012" s="11" t="s">
        <v>15216</v>
      </c>
      <c r="F10012" s="6">
        <v>417901</v>
      </c>
      <c r="G10012" s="6" t="s">
        <v>4112</v>
      </c>
      <c r="H10012" s="16">
        <v>8769000</v>
      </c>
      <c r="I10012" s="12" t="s">
        <v>15217</v>
      </c>
      <c r="J10012" s="12" t="s">
        <v>15218</v>
      </c>
      <c r="K10012" s="15">
        <f>3000000+2005000+1721000</f>
        <v>6726000</v>
      </c>
      <c r="L10012" s="13" t="s">
        <v>14</v>
      </c>
      <c r="M10012" s="7">
        <v>1</v>
      </c>
      <c r="N10012" s="14"/>
    </row>
    <row r="10013" spans="1:14" ht="110.25">
      <c r="A10013" s="6">
        <v>10012</v>
      </c>
      <c r="B10013" s="8" t="s">
        <v>14868</v>
      </c>
      <c r="C10013" s="9" t="s">
        <v>15219</v>
      </c>
      <c r="D10013" s="10" t="s">
        <v>15220</v>
      </c>
      <c r="E10013" s="11" t="s">
        <v>15221</v>
      </c>
      <c r="F10013" s="6">
        <v>438469</v>
      </c>
      <c r="G10013" s="6" t="s">
        <v>4112</v>
      </c>
      <c r="H10013" s="16">
        <v>7685861</v>
      </c>
      <c r="I10013" s="12" t="s">
        <v>15222</v>
      </c>
      <c r="J10013" s="12" t="s">
        <v>15223</v>
      </c>
      <c r="K10013" s="15">
        <f>1000000+1516000+600000+1300661+614983</f>
        <v>5031644</v>
      </c>
      <c r="L10013" s="13" t="s">
        <v>14</v>
      </c>
      <c r="M10013" s="7">
        <v>1</v>
      </c>
      <c r="N10013" s="14"/>
    </row>
    <row r="10014" spans="1:14" ht="63">
      <c r="A10014" s="6">
        <v>10013</v>
      </c>
      <c r="B10014" s="8" t="s">
        <v>14868</v>
      </c>
      <c r="C10014" s="9" t="s">
        <v>15219</v>
      </c>
      <c r="D10014" s="10" t="s">
        <v>15220</v>
      </c>
      <c r="E10014" s="11" t="s">
        <v>15224</v>
      </c>
      <c r="F10014" s="6">
        <v>543037</v>
      </c>
      <c r="G10014" s="6" t="s">
        <v>875</v>
      </c>
      <c r="H10014" s="16">
        <v>3485719.1</v>
      </c>
      <c r="I10014" s="12" t="s">
        <v>14942</v>
      </c>
      <c r="J10014" s="12" t="s">
        <v>15225</v>
      </c>
      <c r="K10014" s="15">
        <f>443304+963609</f>
        <v>1406913</v>
      </c>
      <c r="L10014" s="13" t="s">
        <v>14</v>
      </c>
      <c r="M10014" s="7">
        <v>1</v>
      </c>
      <c r="N10014" s="14"/>
    </row>
    <row r="10015" spans="1:14" ht="94.5">
      <c r="A10015" s="6">
        <v>10014</v>
      </c>
      <c r="B10015" s="8" t="s">
        <v>14868</v>
      </c>
      <c r="C10015" s="9" t="s">
        <v>15226</v>
      </c>
      <c r="D10015" s="10" t="s">
        <v>15107</v>
      </c>
      <c r="E10015" s="11" t="s">
        <v>15227</v>
      </c>
      <c r="F10015" s="6">
        <v>438470</v>
      </c>
      <c r="G10015" s="6" t="s">
        <v>4112</v>
      </c>
      <c r="H10015" s="16">
        <v>7375333</v>
      </c>
      <c r="I10015" s="12" t="s">
        <v>15160</v>
      </c>
      <c r="J10015" s="12" t="s">
        <v>14952</v>
      </c>
      <c r="K10015" s="15">
        <v>2248827</v>
      </c>
      <c r="L10015" s="13" t="s">
        <v>14</v>
      </c>
      <c r="M10015" s="7">
        <v>1</v>
      </c>
      <c r="N10015" s="14"/>
    </row>
    <row r="10016" spans="1:14" ht="110.25">
      <c r="A10016" s="6">
        <v>10015</v>
      </c>
      <c r="B10016" s="8" t="s">
        <v>14868</v>
      </c>
      <c r="C10016" s="9" t="s">
        <v>15226</v>
      </c>
      <c r="D10016" s="10" t="s">
        <v>15107</v>
      </c>
      <c r="E10016" s="11" t="s">
        <v>15228</v>
      </c>
      <c r="F10016" s="6">
        <v>449132</v>
      </c>
      <c r="G10016" s="6" t="s">
        <v>4112</v>
      </c>
      <c r="H10016" s="16">
        <v>10209240</v>
      </c>
      <c r="I10016" s="12" t="s">
        <v>15160</v>
      </c>
      <c r="J10016" s="12" t="s">
        <v>15229</v>
      </c>
      <c r="K10016" s="15">
        <v>1900000</v>
      </c>
      <c r="L10016" s="13" t="s">
        <v>14</v>
      </c>
      <c r="M10016" s="7">
        <v>1</v>
      </c>
      <c r="N10016" s="14"/>
    </row>
    <row r="10017" spans="1:14" ht="94.5">
      <c r="A10017" s="6">
        <v>10016</v>
      </c>
      <c r="B10017" s="8" t="s">
        <v>14868</v>
      </c>
      <c r="C10017" s="9" t="s">
        <v>15230</v>
      </c>
      <c r="D10017" s="10" t="s">
        <v>4554</v>
      </c>
      <c r="E10017" s="11" t="s">
        <v>15231</v>
      </c>
      <c r="F10017" s="6">
        <v>438471</v>
      </c>
      <c r="G10017" s="6" t="s">
        <v>4112</v>
      </c>
      <c r="H10017" s="16">
        <v>12094385</v>
      </c>
      <c r="I10017" s="12" t="s">
        <v>15232</v>
      </c>
      <c r="J10017" s="12" t="s">
        <v>15233</v>
      </c>
      <c r="K10017" s="15">
        <f>3000000+5037118</f>
        <v>8037118</v>
      </c>
      <c r="L10017" s="13" t="s">
        <v>14</v>
      </c>
      <c r="M10017" s="7">
        <v>1</v>
      </c>
      <c r="N10017" s="14"/>
    </row>
    <row r="10018" spans="1:14" ht="94.5">
      <c r="A10018" s="6">
        <v>10017</v>
      </c>
      <c r="B10018" s="8" t="s">
        <v>14868</v>
      </c>
      <c r="C10018" s="9" t="s">
        <v>15234</v>
      </c>
      <c r="D10018" s="10" t="s">
        <v>15235</v>
      </c>
      <c r="E10018" s="11" t="s">
        <v>15236</v>
      </c>
      <c r="F10018" s="6">
        <v>438472</v>
      </c>
      <c r="G10018" s="6" t="s">
        <v>4112</v>
      </c>
      <c r="H10018" s="16">
        <v>9091441</v>
      </c>
      <c r="I10018" s="12" t="s">
        <v>15237</v>
      </c>
      <c r="J10018" s="12" t="s">
        <v>15238</v>
      </c>
      <c r="K10018" s="15">
        <f>1500000+1888958+2447379</f>
        <v>5836337</v>
      </c>
      <c r="L10018" s="13" t="s">
        <v>14</v>
      </c>
      <c r="M10018" s="7">
        <v>1</v>
      </c>
      <c r="N10018" s="14"/>
    </row>
    <row r="10019" spans="1:14" ht="110.25">
      <c r="A10019" s="6">
        <v>10018</v>
      </c>
      <c r="B10019" s="8" t="s">
        <v>14868</v>
      </c>
      <c r="C10019" s="9" t="s">
        <v>15239</v>
      </c>
      <c r="D10019" s="10" t="s">
        <v>15240</v>
      </c>
      <c r="E10019" s="11" t="s">
        <v>15241</v>
      </c>
      <c r="F10019" s="6">
        <v>449131</v>
      </c>
      <c r="G10019" s="6" t="s">
        <v>4112</v>
      </c>
      <c r="H10019" s="16">
        <v>12201000</v>
      </c>
      <c r="I10019" s="12" t="s">
        <v>8465</v>
      </c>
      <c r="J10019" s="12" t="s">
        <v>15242</v>
      </c>
      <c r="K10019" s="15">
        <f>6704000+1348916</f>
        <v>8052916</v>
      </c>
      <c r="L10019" s="13" t="s">
        <v>14</v>
      </c>
      <c r="M10019" s="7">
        <v>1</v>
      </c>
      <c r="N10019" s="14"/>
    </row>
    <row r="10020" spans="1:14" ht="31.5">
      <c r="A10020" s="6">
        <v>10019</v>
      </c>
      <c r="B10020" s="8" t="s">
        <v>14868</v>
      </c>
      <c r="C10020" s="9" t="s">
        <v>15243</v>
      </c>
      <c r="D10020" s="10" t="s">
        <v>15244</v>
      </c>
      <c r="E10020" s="11" t="s">
        <v>15245</v>
      </c>
      <c r="F10020" s="6">
        <v>449136</v>
      </c>
      <c r="G10020" s="6" t="s">
        <v>848</v>
      </c>
      <c r="H10020" s="16">
        <v>2144563.25</v>
      </c>
      <c r="I10020" s="12" t="s">
        <v>14894</v>
      </c>
      <c r="J10020" s="12" t="s">
        <v>15246</v>
      </c>
      <c r="K10020" s="15"/>
      <c r="L10020" s="13" t="s">
        <v>14</v>
      </c>
      <c r="M10020" s="7">
        <v>1</v>
      </c>
      <c r="N10020" s="14"/>
    </row>
    <row r="10021" spans="1:14" ht="47.25">
      <c r="A10021" s="6">
        <v>10020</v>
      </c>
      <c r="B10021" s="8" t="s">
        <v>14868</v>
      </c>
      <c r="C10021" s="9" t="s">
        <v>15247</v>
      </c>
      <c r="D10021" s="10" t="s">
        <v>15248</v>
      </c>
      <c r="E10021" s="11" t="s">
        <v>15249</v>
      </c>
      <c r="F10021" s="6">
        <v>492346</v>
      </c>
      <c r="G10021" s="6" t="s">
        <v>15250</v>
      </c>
      <c r="H10021" s="16">
        <v>5919607.7000000002</v>
      </c>
      <c r="I10021" s="12">
        <v>44166</v>
      </c>
      <c r="J10021" s="12">
        <v>44256</v>
      </c>
      <c r="K10021" s="15"/>
      <c r="L10021" s="13" t="s">
        <v>14</v>
      </c>
      <c r="M10021" s="7">
        <v>1</v>
      </c>
      <c r="N10021" s="14"/>
    </row>
    <row r="10022" spans="1:14" ht="31.5">
      <c r="A10022" s="6">
        <v>10021</v>
      </c>
      <c r="B10022" s="8" t="s">
        <v>14868</v>
      </c>
      <c r="C10022" s="9" t="s">
        <v>15251</v>
      </c>
      <c r="D10022" s="10" t="s">
        <v>9830</v>
      </c>
      <c r="E10022" s="11" t="s">
        <v>15252</v>
      </c>
      <c r="F10022" s="6">
        <v>492354</v>
      </c>
      <c r="G10022" s="6" t="s">
        <v>15250</v>
      </c>
      <c r="H10022" s="16">
        <v>13409806.699999999</v>
      </c>
      <c r="I10022" s="12" t="s">
        <v>15253</v>
      </c>
      <c r="J10022" s="12" t="s">
        <v>15254</v>
      </c>
      <c r="K10022" s="15">
        <v>2705700</v>
      </c>
      <c r="L10022" s="13" t="s">
        <v>14</v>
      </c>
      <c r="M10022" s="7">
        <v>1</v>
      </c>
      <c r="N10022" s="14"/>
    </row>
    <row r="10023" spans="1:14" ht="31.5">
      <c r="A10023" s="6">
        <v>10022</v>
      </c>
      <c r="B10023" s="8" t="s">
        <v>14868</v>
      </c>
      <c r="C10023" s="9" t="s">
        <v>15255</v>
      </c>
      <c r="D10023" s="10" t="s">
        <v>15256</v>
      </c>
      <c r="E10023" s="11" t="s">
        <v>15257</v>
      </c>
      <c r="F10023" s="6">
        <v>328388</v>
      </c>
      <c r="G10023" s="6" t="s">
        <v>1638</v>
      </c>
      <c r="H10023" s="16">
        <v>3324971</v>
      </c>
      <c r="I10023" s="12" t="s">
        <v>15258</v>
      </c>
      <c r="J10023" s="12" t="s">
        <v>15259</v>
      </c>
      <c r="K10023" s="15">
        <f>887115+885885+1094810</f>
        <v>2867810</v>
      </c>
      <c r="L10023" s="13" t="s">
        <v>14</v>
      </c>
      <c r="M10023" s="7">
        <v>1</v>
      </c>
      <c r="N10023" s="14"/>
    </row>
    <row r="10024" spans="1:14" ht="189">
      <c r="A10024" s="6">
        <v>10023</v>
      </c>
      <c r="B10024" s="8" t="s">
        <v>14868</v>
      </c>
      <c r="C10024" s="9" t="s">
        <v>15260</v>
      </c>
      <c r="D10024" s="10" t="s">
        <v>15261</v>
      </c>
      <c r="E10024" s="11" t="s">
        <v>15262</v>
      </c>
      <c r="F10024" s="6">
        <v>476588</v>
      </c>
      <c r="G10024" s="6" t="s">
        <v>11947</v>
      </c>
      <c r="H10024" s="16">
        <v>24710030.177000001</v>
      </c>
      <c r="I10024" s="12" t="s">
        <v>14999</v>
      </c>
      <c r="J10024" s="12" t="s">
        <v>15000</v>
      </c>
      <c r="K10024" s="15">
        <v>0</v>
      </c>
      <c r="L10024" s="13" t="s">
        <v>70</v>
      </c>
      <c r="M10024" s="7">
        <v>1</v>
      </c>
      <c r="N10024" s="14"/>
    </row>
    <row r="10025" spans="1:14" ht="189">
      <c r="A10025" s="6">
        <v>10024</v>
      </c>
      <c r="B10025" s="8" t="s">
        <v>14868</v>
      </c>
      <c r="C10025" s="9" t="s">
        <v>15263</v>
      </c>
      <c r="D10025" s="10" t="s">
        <v>14990</v>
      </c>
      <c r="E10025" s="11" t="s">
        <v>15262</v>
      </c>
      <c r="F10025" s="6">
        <v>476588</v>
      </c>
      <c r="G10025" s="6" t="s">
        <v>11947</v>
      </c>
      <c r="H10025" s="16">
        <v>24710030.177000001</v>
      </c>
      <c r="I10025" s="12" t="s">
        <v>14999</v>
      </c>
      <c r="J10025" s="12" t="s">
        <v>15000</v>
      </c>
      <c r="K10025" s="15">
        <v>0</v>
      </c>
      <c r="L10025" s="13" t="s">
        <v>70</v>
      </c>
      <c r="M10025" s="7">
        <v>0.51</v>
      </c>
      <c r="N10025" s="14"/>
    </row>
    <row r="10026" spans="1:14" ht="189">
      <c r="A10026" s="6">
        <v>10025</v>
      </c>
      <c r="B10026" s="8" t="s">
        <v>14868</v>
      </c>
      <c r="C10026" s="9" t="s">
        <v>15264</v>
      </c>
      <c r="D10026" s="10" t="s">
        <v>15265</v>
      </c>
      <c r="E10026" s="11" t="s">
        <v>15262</v>
      </c>
      <c r="F10026" s="6">
        <v>476588</v>
      </c>
      <c r="G10026" s="6" t="s">
        <v>11947</v>
      </c>
      <c r="H10026" s="16">
        <v>24710030.177000001</v>
      </c>
      <c r="I10026" s="12" t="s">
        <v>14999</v>
      </c>
      <c r="J10026" s="12" t="s">
        <v>15000</v>
      </c>
      <c r="K10026" s="15">
        <v>0</v>
      </c>
      <c r="L10026" s="13" t="s">
        <v>70</v>
      </c>
      <c r="M10026" s="7">
        <v>0.49</v>
      </c>
      <c r="N10026" s="14"/>
    </row>
    <row r="10027" spans="1:14" ht="141.75">
      <c r="A10027" s="6">
        <v>10026</v>
      </c>
      <c r="B10027" s="8" t="s">
        <v>14868</v>
      </c>
      <c r="C10027" s="9" t="s">
        <v>15266</v>
      </c>
      <c r="D10027" s="10" t="s">
        <v>15267</v>
      </c>
      <c r="E10027" s="11" t="s">
        <v>15268</v>
      </c>
      <c r="F10027" s="6">
        <v>544033</v>
      </c>
      <c r="G10027" s="6" t="s">
        <v>11947</v>
      </c>
      <c r="H10027" s="16">
        <v>13692217</v>
      </c>
      <c r="I10027" s="12" t="s">
        <v>15269</v>
      </c>
      <c r="J10027" s="12" t="s">
        <v>1691</v>
      </c>
      <c r="K10027" s="15">
        <v>2500000</v>
      </c>
      <c r="L10027" s="13" t="s">
        <v>14</v>
      </c>
      <c r="M10027" s="7">
        <v>1</v>
      </c>
      <c r="N10027" s="14"/>
    </row>
    <row r="10028" spans="1:14" ht="78.75">
      <c r="A10028" s="6">
        <v>10027</v>
      </c>
      <c r="B10028" s="8" t="s">
        <v>14868</v>
      </c>
      <c r="C10028" s="9" t="s">
        <v>15270</v>
      </c>
      <c r="D10028" s="10" t="s">
        <v>15271</v>
      </c>
      <c r="E10028" s="11" t="s">
        <v>15272</v>
      </c>
      <c r="F10028" s="6">
        <v>544032</v>
      </c>
      <c r="G10028" s="6" t="s">
        <v>11947</v>
      </c>
      <c r="H10028" s="16">
        <v>8469425.75</v>
      </c>
      <c r="I10028" s="12" t="s">
        <v>15273</v>
      </c>
      <c r="J10028" s="12" t="s">
        <v>1701</v>
      </c>
      <c r="K10028" s="15">
        <v>2000000</v>
      </c>
      <c r="L10028" s="13" t="s">
        <v>14</v>
      </c>
      <c r="M10028" s="7">
        <v>1</v>
      </c>
      <c r="N10028" s="14"/>
    </row>
    <row r="10029" spans="1:14" ht="47.25">
      <c r="A10029" s="6">
        <v>10028</v>
      </c>
      <c r="B10029" s="8" t="s">
        <v>14868</v>
      </c>
      <c r="C10029" s="9" t="s">
        <v>15274</v>
      </c>
      <c r="D10029" s="10" t="s">
        <v>15275</v>
      </c>
      <c r="E10029" s="11" t="s">
        <v>15276</v>
      </c>
      <c r="F10029" s="6">
        <v>543046</v>
      </c>
      <c r="G10029" s="6" t="s">
        <v>875</v>
      </c>
      <c r="H10029" s="16">
        <v>4784516.3499999996</v>
      </c>
      <c r="I10029" s="12" t="s">
        <v>15229</v>
      </c>
      <c r="J10029" s="12" t="s">
        <v>15277</v>
      </c>
      <c r="K10029" s="15"/>
      <c r="L10029" s="13" t="s">
        <v>14</v>
      </c>
      <c r="M10029" s="7">
        <v>1</v>
      </c>
      <c r="N10029" s="14"/>
    </row>
    <row r="10030" spans="1:14" ht="94.5">
      <c r="A10030" s="6">
        <v>10029</v>
      </c>
      <c r="B10030" s="8" t="s">
        <v>14868</v>
      </c>
      <c r="C10030" s="9" t="s">
        <v>15278</v>
      </c>
      <c r="D10030" s="10" t="s">
        <v>15248</v>
      </c>
      <c r="E10030" s="11" t="s">
        <v>15279</v>
      </c>
      <c r="F10030" s="6">
        <v>543041</v>
      </c>
      <c r="G10030" s="6" t="s">
        <v>875</v>
      </c>
      <c r="H10030" s="16">
        <v>3049300.5</v>
      </c>
      <c r="I10030" s="12" t="s">
        <v>15081</v>
      </c>
      <c r="J10030" s="12" t="s">
        <v>15280</v>
      </c>
      <c r="K10030" s="15"/>
      <c r="L10030" s="13" t="s">
        <v>14</v>
      </c>
      <c r="M10030" s="7">
        <v>1</v>
      </c>
      <c r="N10030" s="14"/>
    </row>
    <row r="10031" spans="1:14" ht="78.75">
      <c r="A10031" s="6">
        <v>10030</v>
      </c>
      <c r="B10031" s="8" t="s">
        <v>14868</v>
      </c>
      <c r="C10031" s="9" t="s">
        <v>15281</v>
      </c>
      <c r="D10031" s="10" t="s">
        <v>15282</v>
      </c>
      <c r="E10031" s="11" t="s">
        <v>15283</v>
      </c>
      <c r="F10031" s="6">
        <v>543042</v>
      </c>
      <c r="G10031" s="6" t="s">
        <v>875</v>
      </c>
      <c r="H10031" s="16">
        <v>5607318</v>
      </c>
      <c r="I10031" s="12" t="s">
        <v>15067</v>
      </c>
      <c r="J10031" s="12" t="s">
        <v>15284</v>
      </c>
      <c r="K10031" s="15">
        <v>4480157</v>
      </c>
      <c r="L10031" s="13" t="s">
        <v>14</v>
      </c>
      <c r="M10031" s="7">
        <v>1</v>
      </c>
      <c r="N10031" s="14"/>
    </row>
    <row r="10032" spans="1:14" ht="78.75">
      <c r="A10032" s="6">
        <v>10031</v>
      </c>
      <c r="B10032" s="8" t="s">
        <v>14868</v>
      </c>
      <c r="C10032" s="9" t="s">
        <v>15281</v>
      </c>
      <c r="D10032" s="10" t="s">
        <v>15282</v>
      </c>
      <c r="E10032" s="11" t="s">
        <v>15285</v>
      </c>
      <c r="F10032" s="6">
        <v>543043</v>
      </c>
      <c r="G10032" s="6" t="s">
        <v>875</v>
      </c>
      <c r="H10032" s="16">
        <v>7793922.5499999998</v>
      </c>
      <c r="I10032" s="12" t="s">
        <v>15067</v>
      </c>
      <c r="J10032" s="12" t="s">
        <v>15284</v>
      </c>
      <c r="K10032" s="15">
        <v>5330740</v>
      </c>
      <c r="L10032" s="13" t="s">
        <v>14</v>
      </c>
      <c r="M10032" s="7">
        <v>1</v>
      </c>
      <c r="N10032" s="14"/>
    </row>
    <row r="10033" spans="1:14" ht="78.75">
      <c r="A10033" s="6">
        <v>10032</v>
      </c>
      <c r="B10033" s="8" t="s">
        <v>14868</v>
      </c>
      <c r="C10033" s="9" t="s">
        <v>15286</v>
      </c>
      <c r="D10033" s="10" t="s">
        <v>15287</v>
      </c>
      <c r="E10033" s="11" t="s">
        <v>15288</v>
      </c>
      <c r="F10033" s="6">
        <v>543045</v>
      </c>
      <c r="G10033" s="6" t="s">
        <v>875</v>
      </c>
      <c r="H10033" s="16">
        <v>3969647.2</v>
      </c>
      <c r="I10033" s="12" t="s">
        <v>15289</v>
      </c>
      <c r="J10033" s="12" t="s">
        <v>8607</v>
      </c>
      <c r="K10033" s="15">
        <v>2769822</v>
      </c>
      <c r="L10033" s="13" t="s">
        <v>14</v>
      </c>
      <c r="M10033" s="7">
        <v>1</v>
      </c>
      <c r="N10033" s="14"/>
    </row>
    <row r="10034" spans="1:14" ht="94.5">
      <c r="A10034" s="6">
        <v>10033</v>
      </c>
      <c r="B10034" s="8" t="s">
        <v>14868</v>
      </c>
      <c r="C10034" s="9" t="s">
        <v>15290</v>
      </c>
      <c r="D10034" s="10" t="s">
        <v>15291</v>
      </c>
      <c r="E10034" s="11" t="s">
        <v>15292</v>
      </c>
      <c r="F10034" s="6">
        <v>543047</v>
      </c>
      <c r="G10034" s="6" t="s">
        <v>875</v>
      </c>
      <c r="H10034" s="16">
        <v>3303513.85</v>
      </c>
      <c r="I10034" s="12" t="s">
        <v>14923</v>
      </c>
      <c r="J10034" s="12" t="s">
        <v>15293</v>
      </c>
      <c r="K10034" s="15">
        <v>2261853</v>
      </c>
      <c r="L10034" s="13" t="s">
        <v>14</v>
      </c>
      <c r="M10034" s="7">
        <v>1</v>
      </c>
      <c r="N10034" s="14"/>
    </row>
    <row r="10035" spans="1:14" ht="63">
      <c r="A10035" s="6">
        <v>10034</v>
      </c>
      <c r="B10035" s="8" t="s">
        <v>14868</v>
      </c>
      <c r="C10035" s="9" t="s">
        <v>15294</v>
      </c>
      <c r="D10035" s="10" t="s">
        <v>15295</v>
      </c>
      <c r="E10035" s="11" t="s">
        <v>15296</v>
      </c>
      <c r="F10035" s="6">
        <v>543048</v>
      </c>
      <c r="G10035" s="6" t="s">
        <v>875</v>
      </c>
      <c r="H10035" s="16">
        <v>3067783.7</v>
      </c>
      <c r="I10035" s="12" t="s">
        <v>15297</v>
      </c>
      <c r="J10035" s="12" t="s">
        <v>1354</v>
      </c>
      <c r="K10035" s="15">
        <v>2261853</v>
      </c>
      <c r="L10035" s="13" t="s">
        <v>14</v>
      </c>
      <c r="M10035" s="7">
        <v>1</v>
      </c>
      <c r="N10035" s="14"/>
    </row>
    <row r="10036" spans="1:14" ht="94.5">
      <c r="A10036" s="6">
        <v>10035</v>
      </c>
      <c r="B10036" s="8" t="s">
        <v>14868</v>
      </c>
      <c r="C10036" s="9" t="s">
        <v>15298</v>
      </c>
      <c r="D10036" s="10" t="s">
        <v>15299</v>
      </c>
      <c r="E10036" s="11" t="s">
        <v>15300</v>
      </c>
      <c r="F10036" s="6">
        <v>543040</v>
      </c>
      <c r="G10036" s="6" t="s">
        <v>875</v>
      </c>
      <c r="H10036" s="16">
        <v>4495622.3</v>
      </c>
      <c r="I10036" s="12" t="s">
        <v>14923</v>
      </c>
      <c r="J10036" s="12" t="s">
        <v>8599</v>
      </c>
      <c r="K10036" s="15">
        <v>2578632</v>
      </c>
      <c r="L10036" s="13" t="s">
        <v>14</v>
      </c>
      <c r="M10036" s="7">
        <v>1</v>
      </c>
      <c r="N10036" s="14"/>
    </row>
    <row r="10037" spans="1:14" ht="94.5">
      <c r="A10037" s="6">
        <v>10036</v>
      </c>
      <c r="B10037" s="8" t="s">
        <v>14868</v>
      </c>
      <c r="C10037" s="9" t="s">
        <v>15301</v>
      </c>
      <c r="D10037" s="10" t="s">
        <v>15302</v>
      </c>
      <c r="E10037" s="11" t="s">
        <v>15303</v>
      </c>
      <c r="F10037" s="6">
        <v>538643</v>
      </c>
      <c r="G10037" s="6" t="s">
        <v>875</v>
      </c>
      <c r="H10037" s="16">
        <v>6799184.2000000002</v>
      </c>
      <c r="I10037" s="12" t="s">
        <v>1709</v>
      </c>
      <c r="J10037" s="12" t="s">
        <v>15304</v>
      </c>
      <c r="K10037" s="15"/>
      <c r="L10037" s="13" t="s">
        <v>14</v>
      </c>
      <c r="M10037" s="7">
        <v>1</v>
      </c>
      <c r="N10037" s="14"/>
    </row>
    <row r="10038" spans="1:14" ht="63">
      <c r="A10038" s="6">
        <v>10037</v>
      </c>
      <c r="B10038" s="8" t="s">
        <v>14868</v>
      </c>
      <c r="C10038" s="9" t="s">
        <v>15305</v>
      </c>
      <c r="D10038" s="10" t="s">
        <v>15306</v>
      </c>
      <c r="E10038" s="11" t="s">
        <v>15307</v>
      </c>
      <c r="F10038" s="6">
        <v>538644</v>
      </c>
      <c r="G10038" s="6" t="s">
        <v>875</v>
      </c>
      <c r="H10038" s="16">
        <v>3496327.75</v>
      </c>
      <c r="I10038" s="12" t="s">
        <v>1709</v>
      </c>
      <c r="J10038" s="12" t="s">
        <v>15304</v>
      </c>
      <c r="K10038" s="15"/>
      <c r="L10038" s="13" t="s">
        <v>14</v>
      </c>
      <c r="M10038" s="7">
        <v>1</v>
      </c>
      <c r="N10038" s="14"/>
    </row>
    <row r="10039" spans="1:14" ht="63">
      <c r="A10039" s="6">
        <v>10038</v>
      </c>
      <c r="B10039" s="8" t="s">
        <v>14868</v>
      </c>
      <c r="C10039" s="9" t="s">
        <v>15308</v>
      </c>
      <c r="D10039" s="10" t="s">
        <v>10125</v>
      </c>
      <c r="E10039" s="11" t="s">
        <v>15309</v>
      </c>
      <c r="F10039" s="6">
        <v>538645</v>
      </c>
      <c r="G10039" s="6" t="s">
        <v>875</v>
      </c>
      <c r="H10039" s="16">
        <v>6964238.1500000004</v>
      </c>
      <c r="I10039" s="12" t="s">
        <v>1195</v>
      </c>
      <c r="J10039" s="12" t="s">
        <v>15310</v>
      </c>
      <c r="K10039" s="15">
        <v>2964368</v>
      </c>
      <c r="L10039" s="13" t="s">
        <v>14</v>
      </c>
      <c r="M10039" s="7">
        <v>1</v>
      </c>
      <c r="N10039" s="14"/>
    </row>
    <row r="10040" spans="1:14" ht="110.25">
      <c r="A10040" s="6">
        <v>10039</v>
      </c>
      <c r="B10040" s="8" t="s">
        <v>14868</v>
      </c>
      <c r="C10040" s="9" t="s">
        <v>15311</v>
      </c>
      <c r="D10040" s="10" t="s">
        <v>15312</v>
      </c>
      <c r="E10040" s="11" t="s">
        <v>15313</v>
      </c>
      <c r="F10040" s="6">
        <v>543030</v>
      </c>
      <c r="G10040" s="6" t="s">
        <v>875</v>
      </c>
      <c r="H10040" s="16">
        <v>9094023.1999999993</v>
      </c>
      <c r="I10040" s="12" t="s">
        <v>15314</v>
      </c>
      <c r="J10040" s="12" t="s">
        <v>15315</v>
      </c>
      <c r="K10040" s="15">
        <v>738225</v>
      </c>
      <c r="L10040" s="13" t="s">
        <v>14</v>
      </c>
      <c r="M10040" s="7">
        <v>1</v>
      </c>
      <c r="N10040" s="14"/>
    </row>
    <row r="10041" spans="1:14" ht="78.75">
      <c r="A10041" s="6">
        <v>10040</v>
      </c>
      <c r="B10041" s="8" t="s">
        <v>14868</v>
      </c>
      <c r="C10041" s="9" t="s">
        <v>15316</v>
      </c>
      <c r="D10041" s="10" t="s">
        <v>15317</v>
      </c>
      <c r="E10041" s="11" t="s">
        <v>15318</v>
      </c>
      <c r="F10041" s="6">
        <v>543032</v>
      </c>
      <c r="G10041" s="6" t="s">
        <v>875</v>
      </c>
      <c r="H10041" s="16">
        <v>2648838.4500000002</v>
      </c>
      <c r="I10041" s="12" t="s">
        <v>14923</v>
      </c>
      <c r="J10041" s="12" t="s">
        <v>8599</v>
      </c>
      <c r="K10041" s="15"/>
      <c r="L10041" s="13" t="s">
        <v>14</v>
      </c>
      <c r="M10041" s="7">
        <v>1</v>
      </c>
      <c r="N10041" s="14"/>
    </row>
    <row r="10042" spans="1:14" ht="110.25">
      <c r="A10042" s="6">
        <v>10041</v>
      </c>
      <c r="B10042" s="8" t="s">
        <v>14868</v>
      </c>
      <c r="C10042" s="9" t="s">
        <v>15319</v>
      </c>
      <c r="D10042" s="10" t="s">
        <v>15320</v>
      </c>
      <c r="E10042" s="11" t="s">
        <v>15321</v>
      </c>
      <c r="F10042" s="6">
        <v>543034</v>
      </c>
      <c r="G10042" s="6" t="s">
        <v>875</v>
      </c>
      <c r="H10042" s="16">
        <v>4005798.5</v>
      </c>
      <c r="I10042" s="12" t="s">
        <v>14942</v>
      </c>
      <c r="J10042" s="12" t="s">
        <v>15225</v>
      </c>
      <c r="K10042" s="15"/>
      <c r="L10042" s="13" t="s">
        <v>14</v>
      </c>
      <c r="M10042" s="7">
        <v>1</v>
      </c>
      <c r="N10042" s="14"/>
    </row>
    <row r="10043" spans="1:14" ht="110.25">
      <c r="A10043" s="6">
        <v>10042</v>
      </c>
      <c r="B10043" s="8" t="s">
        <v>14868</v>
      </c>
      <c r="C10043" s="9" t="s">
        <v>15322</v>
      </c>
      <c r="D10043" s="10" t="s">
        <v>15323</v>
      </c>
      <c r="E10043" s="11" t="s">
        <v>15324</v>
      </c>
      <c r="F10043" s="6">
        <v>543035</v>
      </c>
      <c r="G10043" s="6" t="s">
        <v>875</v>
      </c>
      <c r="H10043" s="16">
        <v>4684857.55</v>
      </c>
      <c r="I10043" s="12" t="s">
        <v>15325</v>
      </c>
      <c r="J10043" s="12" t="s">
        <v>1394</v>
      </c>
      <c r="K10043" s="15">
        <v>1000000</v>
      </c>
      <c r="L10043" s="13" t="s">
        <v>14</v>
      </c>
      <c r="M10043" s="7">
        <v>1</v>
      </c>
      <c r="N10043" s="14"/>
    </row>
    <row r="10044" spans="1:14" ht="94.5">
      <c r="A10044" s="6">
        <v>10043</v>
      </c>
      <c r="B10044" s="8" t="s">
        <v>14868</v>
      </c>
      <c r="C10044" s="9" t="s">
        <v>15326</v>
      </c>
      <c r="D10044" s="10" t="s">
        <v>15327</v>
      </c>
      <c r="E10044" s="11" t="s">
        <v>15328</v>
      </c>
      <c r="F10044" s="6">
        <v>543039</v>
      </c>
      <c r="G10044" s="6" t="s">
        <v>875</v>
      </c>
      <c r="H10044" s="16">
        <v>3674370.1</v>
      </c>
      <c r="I10044" s="12" t="s">
        <v>15289</v>
      </c>
      <c r="J10044" s="12" t="s">
        <v>8607</v>
      </c>
      <c r="K10044" s="15">
        <f>1406913+1134031</f>
        <v>2540944</v>
      </c>
      <c r="L10044" s="13" t="s">
        <v>14</v>
      </c>
      <c r="M10044" s="7">
        <v>1</v>
      </c>
      <c r="N10044" s="14"/>
    </row>
    <row r="10045" spans="1:14" ht="110.25">
      <c r="A10045" s="6">
        <v>10044</v>
      </c>
      <c r="B10045" s="8" t="s">
        <v>14868</v>
      </c>
      <c r="C10045" s="9" t="s">
        <v>15329</v>
      </c>
      <c r="D10045" s="10" t="s">
        <v>15330</v>
      </c>
      <c r="E10045" s="11" t="s">
        <v>15331</v>
      </c>
      <c r="F10045" s="6">
        <v>543038</v>
      </c>
      <c r="G10045" s="6" t="s">
        <v>875</v>
      </c>
      <c r="H10045" s="16">
        <v>4031447.55</v>
      </c>
      <c r="I10045" s="12" t="s">
        <v>15289</v>
      </c>
      <c r="J10045" s="12" t="s">
        <v>8607</v>
      </c>
      <c r="K10045" s="15"/>
      <c r="L10045" s="13" t="s">
        <v>14</v>
      </c>
      <c r="M10045" s="7">
        <v>1</v>
      </c>
      <c r="N10045" s="14"/>
    </row>
    <row r="10046" spans="1:14" ht="110.25">
      <c r="A10046" s="6">
        <v>10045</v>
      </c>
      <c r="B10046" s="8" t="s">
        <v>14868</v>
      </c>
      <c r="C10046" s="9" t="s">
        <v>15332</v>
      </c>
      <c r="D10046" s="10" t="s">
        <v>15333</v>
      </c>
      <c r="E10046" s="11" t="s">
        <v>15334</v>
      </c>
      <c r="F10046" s="6">
        <v>543049</v>
      </c>
      <c r="G10046" s="6" t="s">
        <v>875</v>
      </c>
      <c r="H10046" s="16">
        <v>15981407.300000001</v>
      </c>
      <c r="I10046" s="12" t="s">
        <v>15081</v>
      </c>
      <c r="J10046" s="12" t="s">
        <v>15335</v>
      </c>
      <c r="K10046" s="15"/>
      <c r="L10046" s="13" t="s">
        <v>14</v>
      </c>
      <c r="M10046" s="7">
        <v>1</v>
      </c>
      <c r="N10046" s="14"/>
    </row>
    <row r="10047" spans="1:14" ht="94.5">
      <c r="A10047" s="6">
        <v>10046</v>
      </c>
      <c r="B10047" s="8" t="s">
        <v>14868</v>
      </c>
      <c r="C10047" s="9" t="s">
        <v>15336</v>
      </c>
      <c r="D10047" s="10" t="s">
        <v>15337</v>
      </c>
      <c r="E10047" s="11" t="s">
        <v>15338</v>
      </c>
      <c r="F10047" s="6">
        <v>543050</v>
      </c>
      <c r="G10047" s="6" t="s">
        <v>875</v>
      </c>
      <c r="H10047" s="16">
        <v>13810223.15</v>
      </c>
      <c r="I10047" s="12" t="s">
        <v>15269</v>
      </c>
      <c r="J10047" s="12" t="s">
        <v>1394</v>
      </c>
      <c r="K10047" s="15">
        <v>8745931</v>
      </c>
      <c r="L10047" s="13" t="s">
        <v>14</v>
      </c>
      <c r="M10047" s="7">
        <v>1</v>
      </c>
      <c r="N10047" s="14"/>
    </row>
    <row r="10048" spans="1:14" ht="94.5">
      <c r="A10048" s="6">
        <v>10047</v>
      </c>
      <c r="B10048" s="8" t="s">
        <v>14868</v>
      </c>
      <c r="C10048" s="9" t="s">
        <v>15339</v>
      </c>
      <c r="D10048" s="10" t="s">
        <v>10863</v>
      </c>
      <c r="E10048" s="11" t="s">
        <v>15340</v>
      </c>
      <c r="F10048" s="6">
        <v>570797</v>
      </c>
      <c r="G10048" s="6" t="s">
        <v>11947</v>
      </c>
      <c r="H10048" s="16">
        <v>10723422.35</v>
      </c>
      <c r="I10048" s="12" t="s">
        <v>15075</v>
      </c>
      <c r="J10048" s="12" t="s">
        <v>15341</v>
      </c>
      <c r="K10048" s="15"/>
      <c r="L10048" s="13" t="s">
        <v>14</v>
      </c>
      <c r="M10048" s="7">
        <v>1</v>
      </c>
      <c r="N10048" s="14"/>
    </row>
    <row r="10049" spans="1:14" ht="204.75">
      <c r="A10049" s="6">
        <v>10048</v>
      </c>
      <c r="B10049" s="8" t="s">
        <v>14868</v>
      </c>
      <c r="C10049" s="9" t="s">
        <v>15342</v>
      </c>
      <c r="D10049" s="10" t="s">
        <v>15343</v>
      </c>
      <c r="E10049" s="11" t="s">
        <v>15344</v>
      </c>
      <c r="F10049" s="6">
        <v>544034</v>
      </c>
      <c r="G10049" s="6" t="s">
        <v>11947</v>
      </c>
      <c r="H10049" s="16">
        <v>22600500.544</v>
      </c>
      <c r="I10049" s="12" t="s">
        <v>15345</v>
      </c>
      <c r="J10049" s="12" t="s">
        <v>1684</v>
      </c>
      <c r="K10049" s="15"/>
      <c r="L10049" s="13" t="s">
        <v>14</v>
      </c>
      <c r="M10049" s="7">
        <v>1</v>
      </c>
      <c r="N10049" s="14"/>
    </row>
    <row r="10050" spans="1:14" ht="141.75">
      <c r="A10050" s="6">
        <v>10049</v>
      </c>
      <c r="B10050" s="8" t="s">
        <v>14868</v>
      </c>
      <c r="C10050" s="9" t="s">
        <v>15346</v>
      </c>
      <c r="D10050" s="10" t="s">
        <v>15347</v>
      </c>
      <c r="E10050" s="11" t="s">
        <v>15348</v>
      </c>
      <c r="F10050" s="6">
        <v>562081</v>
      </c>
      <c r="G10050" s="6" t="s">
        <v>875</v>
      </c>
      <c r="H10050" s="16">
        <v>4639046.6500000004</v>
      </c>
      <c r="I10050" s="12" t="s">
        <v>15063</v>
      </c>
      <c r="J10050" s="12" t="s">
        <v>1453</v>
      </c>
      <c r="K10050" s="15"/>
      <c r="L10050" s="13" t="s">
        <v>14</v>
      </c>
      <c r="M10050" s="7">
        <v>1</v>
      </c>
      <c r="N10050" s="14"/>
    </row>
    <row r="10051" spans="1:14" ht="141.75">
      <c r="A10051" s="6">
        <v>10050</v>
      </c>
      <c r="B10051" s="8" t="s">
        <v>14868</v>
      </c>
      <c r="C10051" s="9" t="s">
        <v>15349</v>
      </c>
      <c r="D10051" s="10" t="s">
        <v>15350</v>
      </c>
      <c r="E10051" s="11" t="s">
        <v>15351</v>
      </c>
      <c r="F10051" s="6">
        <v>562083</v>
      </c>
      <c r="G10051" s="6" t="s">
        <v>875</v>
      </c>
      <c r="H10051" s="16">
        <v>2749495.7</v>
      </c>
      <c r="I10051" s="12" t="s">
        <v>15063</v>
      </c>
      <c r="J10051" s="12" t="s">
        <v>15352</v>
      </c>
      <c r="K10051" s="15"/>
      <c r="L10051" s="13" t="s">
        <v>14</v>
      </c>
      <c r="M10051" s="7">
        <v>1</v>
      </c>
      <c r="N10051" s="14"/>
    </row>
    <row r="10052" spans="1:14" ht="157.5">
      <c r="A10052" s="6">
        <v>10051</v>
      </c>
      <c r="B10052" s="8" t="s">
        <v>14868</v>
      </c>
      <c r="C10052" s="9" t="s">
        <v>15353</v>
      </c>
      <c r="D10052" s="10" t="s">
        <v>15354</v>
      </c>
      <c r="E10052" s="11" t="s">
        <v>15355</v>
      </c>
      <c r="F10052" s="6">
        <v>562084</v>
      </c>
      <c r="G10052" s="6" t="s">
        <v>875</v>
      </c>
      <c r="H10052" s="16">
        <v>8581282.5500000007</v>
      </c>
      <c r="I10052" s="12" t="s">
        <v>15063</v>
      </c>
      <c r="J10052" s="12" t="s">
        <v>15356</v>
      </c>
      <c r="K10052" s="15"/>
      <c r="L10052" s="13" t="s">
        <v>14</v>
      </c>
      <c r="M10052" s="7">
        <v>1</v>
      </c>
      <c r="N10052" s="14"/>
    </row>
    <row r="10053" spans="1:14" ht="141.75">
      <c r="A10053" s="6">
        <v>10052</v>
      </c>
      <c r="B10053" s="8" t="s">
        <v>14868</v>
      </c>
      <c r="C10053" s="9" t="s">
        <v>15357</v>
      </c>
      <c r="D10053" s="10" t="s">
        <v>15358</v>
      </c>
      <c r="E10053" s="11" t="s">
        <v>15359</v>
      </c>
      <c r="F10053" s="6">
        <v>562085</v>
      </c>
      <c r="G10053" s="6" t="s">
        <v>875</v>
      </c>
      <c r="H10053" s="16">
        <v>7829002.25</v>
      </c>
      <c r="I10053" s="12" t="s">
        <v>15360</v>
      </c>
      <c r="J10053" s="12" t="s">
        <v>9408</v>
      </c>
      <c r="K10053" s="15"/>
      <c r="L10053" s="13" t="s">
        <v>14</v>
      </c>
      <c r="M10053" s="7">
        <v>1</v>
      </c>
      <c r="N10053" s="14"/>
    </row>
    <row r="10054" spans="1:14" ht="94.5">
      <c r="A10054" s="6">
        <v>10053</v>
      </c>
      <c r="B10054" s="8" t="s">
        <v>14868</v>
      </c>
      <c r="C10054" s="9" t="s">
        <v>15361</v>
      </c>
      <c r="D10054" s="10" t="s">
        <v>9676</v>
      </c>
      <c r="E10054" s="11" t="s">
        <v>15362</v>
      </c>
      <c r="F10054" s="6">
        <v>553862</v>
      </c>
      <c r="G10054" s="6" t="s">
        <v>6986</v>
      </c>
      <c r="H10054" s="16">
        <v>63800425.818000004</v>
      </c>
      <c r="I10054" s="12" t="s">
        <v>15063</v>
      </c>
      <c r="J10054" s="12" t="s">
        <v>15363</v>
      </c>
      <c r="K10054" s="15"/>
      <c r="L10054" s="13" t="s">
        <v>14</v>
      </c>
      <c r="M10054" s="7">
        <v>1</v>
      </c>
      <c r="N10054" s="14"/>
    </row>
    <row r="10055" spans="1:14" ht="94.5">
      <c r="A10055" s="6">
        <v>10054</v>
      </c>
      <c r="B10055" s="8" t="s">
        <v>14868</v>
      </c>
      <c r="C10055" s="9" t="s">
        <v>15364</v>
      </c>
      <c r="D10055" s="10" t="s">
        <v>9713</v>
      </c>
      <c r="E10055" s="11" t="s">
        <v>15365</v>
      </c>
      <c r="F10055" s="6">
        <v>562097</v>
      </c>
      <c r="G10055" s="6" t="s">
        <v>15007</v>
      </c>
      <c r="H10055" s="16">
        <v>27198830</v>
      </c>
      <c r="I10055" s="12" t="s">
        <v>15366</v>
      </c>
      <c r="J10055" s="12" t="s">
        <v>15367</v>
      </c>
      <c r="K10055" s="15"/>
      <c r="L10055" s="13" t="s">
        <v>14</v>
      </c>
      <c r="M10055" s="7">
        <v>1</v>
      </c>
      <c r="N10055" s="14"/>
    </row>
    <row r="10056" spans="1:14" ht="47.25">
      <c r="A10056" s="6">
        <v>10055</v>
      </c>
      <c r="B10056" s="8" t="s">
        <v>15368</v>
      </c>
      <c r="C10056" s="9" t="s">
        <v>15369</v>
      </c>
      <c r="D10056" s="10" t="s">
        <v>7500</v>
      </c>
      <c r="E10056" s="11" t="s">
        <v>15370</v>
      </c>
      <c r="F10056" s="6">
        <v>245848</v>
      </c>
      <c r="G10056" s="6" t="s">
        <v>340</v>
      </c>
      <c r="H10056" s="16">
        <v>21477391.760000002</v>
      </c>
      <c r="I10056" s="12">
        <v>43551</v>
      </c>
      <c r="J10056" s="12">
        <v>43646</v>
      </c>
      <c r="K10056" s="15">
        <v>21435160</v>
      </c>
      <c r="L10056" s="13" t="s">
        <v>14</v>
      </c>
      <c r="M10056" s="7">
        <v>1</v>
      </c>
      <c r="N10056" s="14"/>
    </row>
    <row r="10057" spans="1:14" ht="63">
      <c r="A10057" s="6">
        <v>10056</v>
      </c>
      <c r="B10057" s="8" t="s">
        <v>15368</v>
      </c>
      <c r="C10057" s="9" t="s">
        <v>15369</v>
      </c>
      <c r="D10057" s="10" t="s">
        <v>7500</v>
      </c>
      <c r="E10057" s="11" t="s">
        <v>15371</v>
      </c>
      <c r="F10057" s="6">
        <v>317245</v>
      </c>
      <c r="G10057" s="6" t="s">
        <v>2816</v>
      </c>
      <c r="H10057" s="16">
        <v>6445361.2300000004</v>
      </c>
      <c r="I10057" s="12">
        <v>43697</v>
      </c>
      <c r="J10057" s="12">
        <v>43882</v>
      </c>
      <c r="K10057" s="15">
        <v>6438852</v>
      </c>
      <c r="L10057" s="13" t="s">
        <v>14</v>
      </c>
      <c r="M10057" s="7">
        <v>1</v>
      </c>
      <c r="N10057" s="14"/>
    </row>
    <row r="10058" spans="1:14" ht="141.75">
      <c r="A10058" s="6">
        <v>10057</v>
      </c>
      <c r="B10058" s="8" t="s">
        <v>15368</v>
      </c>
      <c r="C10058" s="9" t="s">
        <v>15369</v>
      </c>
      <c r="D10058" s="10" t="s">
        <v>7500</v>
      </c>
      <c r="E10058" s="11" t="s">
        <v>15372</v>
      </c>
      <c r="F10058" s="6">
        <v>266739</v>
      </c>
      <c r="G10058" s="6" t="s">
        <v>1508</v>
      </c>
      <c r="H10058" s="16">
        <v>62246532.07</v>
      </c>
      <c r="I10058" s="12">
        <v>43585</v>
      </c>
      <c r="J10058" s="12">
        <v>43819</v>
      </c>
      <c r="K10058" s="15">
        <v>34721548</v>
      </c>
      <c r="L10058" s="13" t="s">
        <v>14</v>
      </c>
      <c r="M10058" s="7">
        <v>1</v>
      </c>
      <c r="N10058" s="14"/>
    </row>
    <row r="10059" spans="1:14" ht="204.75">
      <c r="A10059" s="6">
        <v>10058</v>
      </c>
      <c r="B10059" s="8" t="s">
        <v>15368</v>
      </c>
      <c r="C10059" s="9" t="s">
        <v>15369</v>
      </c>
      <c r="D10059" s="10" t="s">
        <v>7500</v>
      </c>
      <c r="E10059" s="11" t="s">
        <v>15373</v>
      </c>
      <c r="F10059" s="6">
        <v>239642</v>
      </c>
      <c r="G10059" s="6" t="s">
        <v>1508</v>
      </c>
      <c r="H10059" s="16">
        <v>19721729.199999999</v>
      </c>
      <c r="I10059" s="12">
        <v>43543</v>
      </c>
      <c r="J10059" s="12">
        <v>43856</v>
      </c>
      <c r="K10059" s="15">
        <v>13671455</v>
      </c>
      <c r="L10059" s="13" t="s">
        <v>14</v>
      </c>
      <c r="M10059" s="7">
        <v>1</v>
      </c>
      <c r="N10059" s="14"/>
    </row>
    <row r="10060" spans="1:14" ht="204.75">
      <c r="A10060" s="6">
        <v>10059</v>
      </c>
      <c r="B10060" s="8" t="s">
        <v>15368</v>
      </c>
      <c r="C10060" s="9" t="s">
        <v>15369</v>
      </c>
      <c r="D10060" s="10" t="s">
        <v>7500</v>
      </c>
      <c r="E10060" s="11" t="s">
        <v>15374</v>
      </c>
      <c r="F10060" s="6">
        <v>245859</v>
      </c>
      <c r="G10060" s="6" t="s">
        <v>1508</v>
      </c>
      <c r="H10060" s="16">
        <v>26368639.600000001</v>
      </c>
      <c r="I10060" s="12">
        <v>43548</v>
      </c>
      <c r="J10060" s="12">
        <v>43827</v>
      </c>
      <c r="K10060" s="15">
        <v>2380953</v>
      </c>
      <c r="L10060" s="13" t="s">
        <v>14</v>
      </c>
      <c r="M10060" s="7">
        <v>1</v>
      </c>
      <c r="N10060" s="14"/>
    </row>
    <row r="10061" spans="1:14" ht="110.25">
      <c r="A10061" s="6">
        <v>10060</v>
      </c>
      <c r="B10061" s="8" t="s">
        <v>15368</v>
      </c>
      <c r="C10061" s="9" t="s">
        <v>15369</v>
      </c>
      <c r="D10061" s="10" t="s">
        <v>7500</v>
      </c>
      <c r="E10061" s="11" t="s">
        <v>15375</v>
      </c>
      <c r="F10061" s="6">
        <v>245860</v>
      </c>
      <c r="G10061" s="6" t="s">
        <v>1508</v>
      </c>
      <c r="H10061" s="16">
        <v>41064486.020000003</v>
      </c>
      <c r="I10061" s="12">
        <v>43542</v>
      </c>
      <c r="J10061" s="12">
        <v>43819</v>
      </c>
      <c r="K10061" s="15">
        <v>22349869</v>
      </c>
      <c r="L10061" s="13" t="s">
        <v>14</v>
      </c>
      <c r="M10061" s="7">
        <v>1</v>
      </c>
      <c r="N10061" s="14"/>
    </row>
    <row r="10062" spans="1:14" ht="204.75">
      <c r="A10062" s="6">
        <v>10061</v>
      </c>
      <c r="B10062" s="8" t="s">
        <v>15368</v>
      </c>
      <c r="C10062" s="9" t="s">
        <v>15369</v>
      </c>
      <c r="D10062" s="10" t="s">
        <v>7500</v>
      </c>
      <c r="E10062" s="11" t="s">
        <v>15376</v>
      </c>
      <c r="F10062" s="6">
        <v>312867</v>
      </c>
      <c r="G10062" s="6" t="s">
        <v>1508</v>
      </c>
      <c r="H10062" s="16">
        <v>61185858.469999999</v>
      </c>
      <c r="I10062" s="12">
        <v>43758</v>
      </c>
      <c r="J10062" s="12">
        <v>44039</v>
      </c>
      <c r="K10062" s="15">
        <v>41613200</v>
      </c>
      <c r="L10062" s="13" t="s">
        <v>14</v>
      </c>
      <c r="M10062" s="7">
        <v>1</v>
      </c>
      <c r="N10062" s="14"/>
    </row>
    <row r="10063" spans="1:14" ht="141.75">
      <c r="A10063" s="6">
        <v>10062</v>
      </c>
      <c r="B10063" s="8" t="s">
        <v>15368</v>
      </c>
      <c r="C10063" s="9" t="s">
        <v>15369</v>
      </c>
      <c r="D10063" s="10" t="s">
        <v>7500</v>
      </c>
      <c r="E10063" s="11" t="s">
        <v>15377</v>
      </c>
      <c r="F10063" s="6">
        <v>239639</v>
      </c>
      <c r="G10063" s="6" t="s">
        <v>1508</v>
      </c>
      <c r="H10063" s="16">
        <v>27371721.32</v>
      </c>
      <c r="I10063" s="12">
        <v>43531</v>
      </c>
      <c r="J10063" s="12">
        <v>43856</v>
      </c>
      <c r="K10063" s="15">
        <v>18982204</v>
      </c>
      <c r="L10063" s="13" t="s">
        <v>14</v>
      </c>
      <c r="M10063" s="7">
        <v>1</v>
      </c>
      <c r="N10063" s="14"/>
    </row>
    <row r="10064" spans="1:14" ht="204.75">
      <c r="A10064" s="6">
        <v>10063</v>
      </c>
      <c r="B10064" s="8" t="s">
        <v>15368</v>
      </c>
      <c r="C10064" s="9" t="s">
        <v>15369</v>
      </c>
      <c r="D10064" s="10" t="s">
        <v>7500</v>
      </c>
      <c r="E10064" s="11" t="s">
        <v>15378</v>
      </c>
      <c r="F10064" s="6">
        <v>239640</v>
      </c>
      <c r="G10064" s="6" t="s">
        <v>1508</v>
      </c>
      <c r="H10064" s="16">
        <v>30218395.629999999</v>
      </c>
      <c r="I10064" s="12">
        <v>43544</v>
      </c>
      <c r="J10064" s="12">
        <v>43881</v>
      </c>
      <c r="K10064" s="15">
        <v>7220036</v>
      </c>
      <c r="L10064" s="13" t="s">
        <v>14</v>
      </c>
      <c r="M10064" s="7">
        <v>1</v>
      </c>
      <c r="N10064" s="14"/>
    </row>
    <row r="10065" spans="1:14" ht="157.5">
      <c r="A10065" s="6">
        <v>10064</v>
      </c>
      <c r="B10065" s="8" t="s">
        <v>15368</v>
      </c>
      <c r="C10065" s="9" t="s">
        <v>15369</v>
      </c>
      <c r="D10065" s="10" t="s">
        <v>7500</v>
      </c>
      <c r="E10065" s="11" t="s">
        <v>15379</v>
      </c>
      <c r="F10065" s="6">
        <v>239641</v>
      </c>
      <c r="G10065" s="6" t="s">
        <v>1508</v>
      </c>
      <c r="H10065" s="16">
        <v>26612734.649999999</v>
      </c>
      <c r="I10065" s="12">
        <v>43543</v>
      </c>
      <c r="J10065" s="12">
        <v>43880</v>
      </c>
      <c r="K10065" s="15">
        <v>17547601</v>
      </c>
      <c r="L10065" s="13" t="s">
        <v>14</v>
      </c>
      <c r="M10065" s="7">
        <v>1</v>
      </c>
      <c r="N10065" s="14"/>
    </row>
    <row r="10066" spans="1:14" ht="78.75">
      <c r="A10066" s="6">
        <v>10065</v>
      </c>
      <c r="B10066" s="8" t="s">
        <v>15368</v>
      </c>
      <c r="C10066" s="9" t="s">
        <v>15380</v>
      </c>
      <c r="D10066" s="10" t="s">
        <v>15381</v>
      </c>
      <c r="E10066" s="11" t="s">
        <v>15382</v>
      </c>
      <c r="F10066" s="6">
        <v>490937</v>
      </c>
      <c r="G10066" s="6" t="s">
        <v>608</v>
      </c>
      <c r="H10066" s="16">
        <v>7172132.2000000002</v>
      </c>
      <c r="I10066" s="12">
        <v>44140</v>
      </c>
      <c r="J10066" s="12">
        <v>44235</v>
      </c>
      <c r="K10066" s="15">
        <v>6489293</v>
      </c>
      <c r="L10066" s="13" t="s">
        <v>14</v>
      </c>
      <c r="M10066" s="7">
        <v>1</v>
      </c>
      <c r="N10066" s="14"/>
    </row>
    <row r="10067" spans="1:14" ht="94.5">
      <c r="A10067" s="6">
        <v>10066</v>
      </c>
      <c r="B10067" s="8" t="s">
        <v>15368</v>
      </c>
      <c r="C10067" s="9" t="s">
        <v>15380</v>
      </c>
      <c r="D10067" s="10" t="s">
        <v>15381</v>
      </c>
      <c r="E10067" s="11" t="s">
        <v>15383</v>
      </c>
      <c r="F10067" s="6">
        <v>344360</v>
      </c>
      <c r="G10067" s="6" t="s">
        <v>2816</v>
      </c>
      <c r="H10067" s="16">
        <v>15798638.890000001</v>
      </c>
      <c r="I10067" s="12">
        <v>43780</v>
      </c>
      <c r="J10067" s="12">
        <v>43968</v>
      </c>
      <c r="K10067" s="15">
        <v>7756211</v>
      </c>
      <c r="L10067" s="13" t="s">
        <v>14</v>
      </c>
      <c r="M10067" s="7">
        <v>1</v>
      </c>
      <c r="N10067" s="14"/>
    </row>
    <row r="10068" spans="1:14" ht="141.75">
      <c r="A10068" s="6">
        <v>10067</v>
      </c>
      <c r="B10068" s="8" t="s">
        <v>15368</v>
      </c>
      <c r="C10068" s="9" t="s">
        <v>15380</v>
      </c>
      <c r="D10068" s="10" t="s">
        <v>15381</v>
      </c>
      <c r="E10068" s="11" t="s">
        <v>15384</v>
      </c>
      <c r="F10068" s="6">
        <v>344305</v>
      </c>
      <c r="G10068" s="6" t="s">
        <v>2816</v>
      </c>
      <c r="H10068" s="16">
        <v>24283406.34</v>
      </c>
      <c r="I10068" s="12">
        <v>43879</v>
      </c>
      <c r="J10068" s="12">
        <v>44044</v>
      </c>
      <c r="K10068" s="15">
        <v>24282036</v>
      </c>
      <c r="L10068" s="13" t="s">
        <v>14</v>
      </c>
      <c r="M10068" s="7">
        <v>1</v>
      </c>
      <c r="N10068" s="14"/>
    </row>
    <row r="10069" spans="1:14" ht="409.5">
      <c r="A10069" s="6">
        <v>10068</v>
      </c>
      <c r="B10069" s="8" t="s">
        <v>15368</v>
      </c>
      <c r="C10069" s="9" t="s">
        <v>15380</v>
      </c>
      <c r="D10069" s="10" t="s">
        <v>15381</v>
      </c>
      <c r="E10069" s="11" t="s">
        <v>15385</v>
      </c>
      <c r="F10069" s="6">
        <v>415789</v>
      </c>
      <c r="G10069" s="6" t="s">
        <v>1369</v>
      </c>
      <c r="H10069" s="16">
        <v>3588973.55</v>
      </c>
      <c r="I10069" s="12">
        <v>44011</v>
      </c>
      <c r="J10069" s="12">
        <v>44381</v>
      </c>
      <c r="K10069" s="15">
        <v>0</v>
      </c>
      <c r="L10069" s="13" t="s">
        <v>14</v>
      </c>
      <c r="M10069" s="7">
        <v>1</v>
      </c>
      <c r="N10069" s="14"/>
    </row>
    <row r="10070" spans="1:14" ht="78.75">
      <c r="A10070" s="6">
        <v>10069</v>
      </c>
      <c r="B10070" s="8" t="s">
        <v>15368</v>
      </c>
      <c r="C10070" s="9" t="s">
        <v>15380</v>
      </c>
      <c r="D10070" s="10" t="s">
        <v>15381</v>
      </c>
      <c r="E10070" s="11" t="s">
        <v>15386</v>
      </c>
      <c r="F10070" s="6">
        <v>301419</v>
      </c>
      <c r="G10070" s="6" t="s">
        <v>1508</v>
      </c>
      <c r="H10070" s="16">
        <v>5983007.3700000001</v>
      </c>
      <c r="I10070" s="12">
        <v>43661</v>
      </c>
      <c r="J10070" s="12">
        <v>43919</v>
      </c>
      <c r="K10070" s="15">
        <v>4500000</v>
      </c>
      <c r="L10070" s="13" t="s">
        <v>14</v>
      </c>
      <c r="M10070" s="7">
        <v>1</v>
      </c>
      <c r="N10070" s="14"/>
    </row>
    <row r="10071" spans="1:14" ht="78.75">
      <c r="A10071" s="6">
        <v>10070</v>
      </c>
      <c r="B10071" s="8" t="s">
        <v>15368</v>
      </c>
      <c r="C10071" s="9" t="s">
        <v>15387</v>
      </c>
      <c r="D10071" s="10" t="s">
        <v>6146</v>
      </c>
      <c r="E10071" s="11" t="s">
        <v>15388</v>
      </c>
      <c r="F10071" s="6">
        <v>448949</v>
      </c>
      <c r="G10071" s="6" t="s">
        <v>2816</v>
      </c>
      <c r="H10071" s="16">
        <v>61417319.200000003</v>
      </c>
      <c r="I10071" s="12">
        <v>44031</v>
      </c>
      <c r="J10071" s="12">
        <v>44422</v>
      </c>
      <c r="K10071" s="15">
        <v>4649236</v>
      </c>
      <c r="L10071" s="13" t="s">
        <v>14</v>
      </c>
      <c r="M10071" s="7">
        <v>1</v>
      </c>
      <c r="N10071" s="14"/>
    </row>
    <row r="10072" spans="1:14" ht="78.75">
      <c r="A10072" s="6">
        <v>10071</v>
      </c>
      <c r="B10072" s="8" t="s">
        <v>15368</v>
      </c>
      <c r="C10072" s="9" t="s">
        <v>15387</v>
      </c>
      <c r="D10072" s="10" t="s">
        <v>6146</v>
      </c>
      <c r="E10072" s="11" t="s">
        <v>15389</v>
      </c>
      <c r="F10072" s="6">
        <v>384023</v>
      </c>
      <c r="G10072" s="6" t="s">
        <v>2816</v>
      </c>
      <c r="H10072" s="16">
        <v>45557409.649999999</v>
      </c>
      <c r="I10072" s="12">
        <v>43922</v>
      </c>
      <c r="J10072" s="12">
        <v>44339</v>
      </c>
      <c r="K10072" s="15">
        <v>0</v>
      </c>
      <c r="L10072" s="13" t="s">
        <v>14</v>
      </c>
      <c r="M10072" s="7">
        <v>1</v>
      </c>
      <c r="N10072" s="14"/>
    </row>
    <row r="10073" spans="1:14" ht="47.25">
      <c r="A10073" s="6">
        <v>10072</v>
      </c>
      <c r="B10073" s="8" t="s">
        <v>15368</v>
      </c>
      <c r="C10073" s="9" t="s">
        <v>15390</v>
      </c>
      <c r="D10073" s="10" t="s">
        <v>15391</v>
      </c>
      <c r="E10073" s="11" t="s">
        <v>15392</v>
      </c>
      <c r="F10073" s="6">
        <v>490918</v>
      </c>
      <c r="G10073" s="6" t="s">
        <v>608</v>
      </c>
      <c r="H10073" s="16">
        <v>4616336.42</v>
      </c>
      <c r="I10073" s="12">
        <v>44153</v>
      </c>
      <c r="J10073" s="12">
        <v>44212</v>
      </c>
      <c r="K10073" s="15">
        <v>4616335</v>
      </c>
      <c r="L10073" s="13" t="s">
        <v>14</v>
      </c>
      <c r="M10073" s="7">
        <v>1</v>
      </c>
      <c r="N10073" s="14"/>
    </row>
    <row r="10074" spans="1:14" ht="141.75">
      <c r="A10074" s="6">
        <v>10073</v>
      </c>
      <c r="B10074" s="8" t="s">
        <v>15368</v>
      </c>
      <c r="C10074" s="9" t="s">
        <v>15390</v>
      </c>
      <c r="D10074" s="10" t="s">
        <v>15391</v>
      </c>
      <c r="E10074" s="11" t="s">
        <v>15393</v>
      </c>
      <c r="F10074" s="6">
        <v>266738</v>
      </c>
      <c r="G10074" s="6" t="s">
        <v>1508</v>
      </c>
      <c r="H10074" s="16">
        <v>21525000.359999999</v>
      </c>
      <c r="I10074" s="12">
        <v>43599</v>
      </c>
      <c r="J10074" s="12">
        <v>43899</v>
      </c>
      <c r="K10074" s="15">
        <v>20521993</v>
      </c>
      <c r="L10074" s="13" t="s">
        <v>14</v>
      </c>
      <c r="M10074" s="7">
        <v>1</v>
      </c>
      <c r="N10074" s="14"/>
    </row>
    <row r="10075" spans="1:14" ht="189">
      <c r="A10075" s="6">
        <v>10074</v>
      </c>
      <c r="B10075" s="8" t="s">
        <v>15368</v>
      </c>
      <c r="C10075" s="9" t="s">
        <v>15394</v>
      </c>
      <c r="D10075" s="10" t="s">
        <v>11945</v>
      </c>
      <c r="E10075" s="11" t="s">
        <v>15395</v>
      </c>
      <c r="F10075" s="6">
        <v>384022</v>
      </c>
      <c r="G10075" s="6" t="s">
        <v>2816</v>
      </c>
      <c r="H10075" s="16">
        <v>19153345.649999999</v>
      </c>
      <c r="I10075" s="12">
        <v>43922</v>
      </c>
      <c r="J10075" s="12">
        <v>44328</v>
      </c>
      <c r="K10075" s="15">
        <v>3295585</v>
      </c>
      <c r="L10075" s="13" t="s">
        <v>14</v>
      </c>
      <c r="M10075" s="7">
        <v>1</v>
      </c>
      <c r="N10075" s="14"/>
    </row>
    <row r="10076" spans="1:14" ht="78.75">
      <c r="A10076" s="6">
        <v>10075</v>
      </c>
      <c r="B10076" s="8" t="s">
        <v>15368</v>
      </c>
      <c r="C10076" s="9" t="s">
        <v>15394</v>
      </c>
      <c r="D10076" s="10" t="s">
        <v>11945</v>
      </c>
      <c r="E10076" s="11" t="s">
        <v>15396</v>
      </c>
      <c r="F10076" s="6">
        <v>317244</v>
      </c>
      <c r="G10076" s="6" t="s">
        <v>2816</v>
      </c>
      <c r="H10076" s="16">
        <v>23730603.789999999</v>
      </c>
      <c r="I10076" s="12">
        <v>43748</v>
      </c>
      <c r="J10076" s="12">
        <v>43995</v>
      </c>
      <c r="K10076" s="15">
        <v>10160195</v>
      </c>
      <c r="L10076" s="13" t="s">
        <v>14</v>
      </c>
      <c r="M10076" s="7">
        <v>1</v>
      </c>
      <c r="N10076" s="14"/>
    </row>
    <row r="10077" spans="1:14" ht="47.25">
      <c r="A10077" s="6">
        <v>10076</v>
      </c>
      <c r="B10077" s="8" t="s">
        <v>15368</v>
      </c>
      <c r="C10077" s="9" t="s">
        <v>15394</v>
      </c>
      <c r="D10077" s="10" t="s">
        <v>11945</v>
      </c>
      <c r="E10077" s="11" t="s">
        <v>15397</v>
      </c>
      <c r="F10077" s="6">
        <v>317246</v>
      </c>
      <c r="G10077" s="6" t="s">
        <v>2816</v>
      </c>
      <c r="H10077" s="16">
        <v>11890033.57</v>
      </c>
      <c r="I10077" s="12">
        <v>43748</v>
      </c>
      <c r="J10077" s="12">
        <v>43995</v>
      </c>
      <c r="K10077" s="15">
        <v>7964849</v>
      </c>
      <c r="L10077" s="13" t="s">
        <v>14</v>
      </c>
      <c r="M10077" s="7">
        <v>1</v>
      </c>
      <c r="N10077" s="14"/>
    </row>
    <row r="10078" spans="1:14" ht="47.25">
      <c r="A10078" s="6">
        <v>10077</v>
      </c>
      <c r="B10078" s="8" t="s">
        <v>15368</v>
      </c>
      <c r="C10078" s="9" t="s">
        <v>15398</v>
      </c>
      <c r="D10078" s="10" t="s">
        <v>15399</v>
      </c>
      <c r="E10078" s="11" t="s">
        <v>15400</v>
      </c>
      <c r="F10078" s="6">
        <v>409064</v>
      </c>
      <c r="G10078" s="6" t="s">
        <v>340</v>
      </c>
      <c r="H10078" s="16">
        <v>12074256.119999999</v>
      </c>
      <c r="I10078" s="12">
        <v>44023</v>
      </c>
      <c r="J10078" s="12">
        <v>44144</v>
      </c>
      <c r="K10078" s="15">
        <v>11410716</v>
      </c>
      <c r="L10078" s="13" t="s">
        <v>14</v>
      </c>
      <c r="M10078" s="7">
        <v>1</v>
      </c>
      <c r="N10078" s="14"/>
    </row>
    <row r="10079" spans="1:14" ht="31.5">
      <c r="A10079" s="6">
        <v>10078</v>
      </c>
      <c r="B10079" s="8" t="s">
        <v>15368</v>
      </c>
      <c r="C10079" s="9" t="s">
        <v>15401</v>
      </c>
      <c r="D10079" s="10" t="s">
        <v>15402</v>
      </c>
      <c r="E10079" s="11" t="s">
        <v>15403</v>
      </c>
      <c r="F10079" s="6">
        <v>480803</v>
      </c>
      <c r="G10079" s="6" t="s">
        <v>340</v>
      </c>
      <c r="H10079" s="16">
        <v>10641219.300000001</v>
      </c>
      <c r="I10079" s="12">
        <v>44150</v>
      </c>
      <c r="J10079" s="12">
        <v>44269</v>
      </c>
      <c r="K10079" s="15">
        <v>10640787</v>
      </c>
      <c r="L10079" s="13" t="s">
        <v>14</v>
      </c>
      <c r="M10079" s="7">
        <v>1</v>
      </c>
      <c r="N10079" s="14"/>
    </row>
    <row r="10080" spans="1:14" ht="157.5">
      <c r="A10080" s="6">
        <v>10079</v>
      </c>
      <c r="B10080" s="8" t="s">
        <v>15368</v>
      </c>
      <c r="C10080" s="9" t="s">
        <v>15404</v>
      </c>
      <c r="D10080" s="10" t="s">
        <v>15405</v>
      </c>
      <c r="E10080" s="11" t="s">
        <v>15406</v>
      </c>
      <c r="F10080" s="6">
        <v>124014</v>
      </c>
      <c r="G10080" s="6" t="s">
        <v>77</v>
      </c>
      <c r="H10080" s="16">
        <v>8568000</v>
      </c>
      <c r="I10080" s="12">
        <v>43179</v>
      </c>
      <c r="J10080" s="12">
        <v>43434</v>
      </c>
      <c r="K10080" s="15">
        <v>2055969</v>
      </c>
      <c r="L10080" s="13" t="s">
        <v>14</v>
      </c>
      <c r="M10080" s="7">
        <v>1</v>
      </c>
      <c r="N10080" s="14"/>
    </row>
    <row r="10081" spans="1:14" ht="189">
      <c r="A10081" s="6">
        <v>10080</v>
      </c>
      <c r="B10081" s="8" t="s">
        <v>15368</v>
      </c>
      <c r="C10081" s="9" t="s">
        <v>15404</v>
      </c>
      <c r="D10081" s="10" t="s">
        <v>15405</v>
      </c>
      <c r="E10081" s="11" t="s">
        <v>15407</v>
      </c>
      <c r="F10081" s="6">
        <v>124015</v>
      </c>
      <c r="G10081" s="6" t="s">
        <v>77</v>
      </c>
      <c r="H10081" s="16">
        <v>9529913</v>
      </c>
      <c r="I10081" s="12">
        <v>43103</v>
      </c>
      <c r="J10081" s="12">
        <v>43434</v>
      </c>
      <c r="K10081" s="15">
        <v>8961067</v>
      </c>
      <c r="L10081" s="13" t="s">
        <v>14</v>
      </c>
      <c r="M10081" s="7">
        <v>1</v>
      </c>
      <c r="N10081" s="14"/>
    </row>
    <row r="10082" spans="1:14" ht="78.75">
      <c r="A10082" s="6">
        <v>10081</v>
      </c>
      <c r="B10082" s="8" t="s">
        <v>15368</v>
      </c>
      <c r="C10082" s="9" t="s">
        <v>15408</v>
      </c>
      <c r="D10082" s="10" t="s">
        <v>15409</v>
      </c>
      <c r="E10082" s="11" t="s">
        <v>15410</v>
      </c>
      <c r="F10082" s="6">
        <v>409062</v>
      </c>
      <c r="G10082" s="6" t="s">
        <v>77</v>
      </c>
      <c r="H10082" s="16">
        <v>7020500</v>
      </c>
      <c r="I10082" s="12">
        <v>43926</v>
      </c>
      <c r="J10082" s="12">
        <v>44259</v>
      </c>
      <c r="K10082" s="15">
        <v>1854964</v>
      </c>
      <c r="L10082" s="13" t="s">
        <v>14</v>
      </c>
      <c r="M10082" s="7">
        <v>1</v>
      </c>
      <c r="N10082" s="14"/>
    </row>
    <row r="10083" spans="1:14" ht="94.5">
      <c r="A10083" s="6">
        <v>10082</v>
      </c>
      <c r="B10083" s="8" t="s">
        <v>15368</v>
      </c>
      <c r="C10083" s="9" t="s">
        <v>15411</v>
      </c>
      <c r="D10083" s="10" t="s">
        <v>15412</v>
      </c>
      <c r="E10083" s="11" t="s">
        <v>15413</v>
      </c>
      <c r="F10083" s="6">
        <v>414750</v>
      </c>
      <c r="G10083" s="6" t="s">
        <v>77</v>
      </c>
      <c r="H10083" s="16">
        <v>6787750.4500000002</v>
      </c>
      <c r="I10083" s="12">
        <v>43933</v>
      </c>
      <c r="J10083" s="12">
        <v>44264</v>
      </c>
      <c r="K10083" s="15">
        <v>2669058</v>
      </c>
      <c r="L10083" s="13" t="s">
        <v>14</v>
      </c>
      <c r="M10083" s="7">
        <v>1</v>
      </c>
      <c r="N10083" s="14"/>
    </row>
    <row r="10084" spans="1:14" ht="94.5">
      <c r="A10084" s="6">
        <v>10083</v>
      </c>
      <c r="B10084" s="8" t="s">
        <v>15368</v>
      </c>
      <c r="C10084" s="9" t="s">
        <v>15414</v>
      </c>
      <c r="D10084" s="10" t="s">
        <v>15415</v>
      </c>
      <c r="E10084" s="11" t="s">
        <v>15416</v>
      </c>
      <c r="F10084" s="6">
        <v>438997</v>
      </c>
      <c r="G10084" s="6" t="s">
        <v>2816</v>
      </c>
      <c r="H10084" s="16">
        <v>7261768.0300000003</v>
      </c>
      <c r="I10084" s="12">
        <v>44003</v>
      </c>
      <c r="J10084" s="12">
        <v>44189</v>
      </c>
      <c r="K10084" s="15">
        <v>7261537</v>
      </c>
      <c r="L10084" s="13" t="s">
        <v>14</v>
      </c>
      <c r="M10084" s="7">
        <v>1</v>
      </c>
      <c r="N10084" s="14"/>
    </row>
    <row r="10085" spans="1:14" ht="63">
      <c r="A10085" s="6">
        <v>10084</v>
      </c>
      <c r="B10085" s="8" t="s">
        <v>15368</v>
      </c>
      <c r="C10085" s="9" t="s">
        <v>15417</v>
      </c>
      <c r="D10085" s="10" t="s">
        <v>15418</v>
      </c>
      <c r="E10085" s="11" t="s">
        <v>15419</v>
      </c>
      <c r="F10085" s="6">
        <v>368187</v>
      </c>
      <c r="G10085" s="6" t="s">
        <v>2816</v>
      </c>
      <c r="H10085" s="16">
        <v>8138577.8399999999</v>
      </c>
      <c r="I10085" s="12">
        <v>43810</v>
      </c>
      <c r="J10085" s="12">
        <v>43966</v>
      </c>
      <c r="K10085" s="15">
        <v>8090516</v>
      </c>
      <c r="L10085" s="13" t="s">
        <v>14</v>
      </c>
      <c r="M10085" s="7">
        <v>1</v>
      </c>
      <c r="N10085" s="14"/>
    </row>
    <row r="10086" spans="1:14" ht="78.75">
      <c r="A10086" s="6">
        <v>10085</v>
      </c>
      <c r="B10086" s="8" t="s">
        <v>15368</v>
      </c>
      <c r="C10086" s="9" t="s">
        <v>15420</v>
      </c>
      <c r="D10086" s="10" t="s">
        <v>15421</v>
      </c>
      <c r="E10086" s="11" t="s">
        <v>15422</v>
      </c>
      <c r="F10086" s="6">
        <v>438996</v>
      </c>
      <c r="G10086" s="6" t="s">
        <v>2816</v>
      </c>
      <c r="H10086" s="16">
        <v>3744062.65</v>
      </c>
      <c r="I10086" s="12">
        <v>43984</v>
      </c>
      <c r="J10086" s="12">
        <v>44189</v>
      </c>
      <c r="K10086" s="15">
        <v>3743869</v>
      </c>
      <c r="L10086" s="13" t="s">
        <v>14</v>
      </c>
      <c r="M10086" s="7">
        <v>1</v>
      </c>
      <c r="N10086" s="14"/>
    </row>
    <row r="10087" spans="1:14" ht="78.75">
      <c r="A10087" s="6">
        <v>10086</v>
      </c>
      <c r="B10087" s="8" t="s">
        <v>15368</v>
      </c>
      <c r="C10087" s="9" t="s">
        <v>15423</v>
      </c>
      <c r="D10087" s="10" t="s">
        <v>15424</v>
      </c>
      <c r="E10087" s="11" t="s">
        <v>15425</v>
      </c>
      <c r="F10087" s="6">
        <v>438999</v>
      </c>
      <c r="G10087" s="6" t="s">
        <v>2816</v>
      </c>
      <c r="H10087" s="16">
        <v>4103721.65</v>
      </c>
      <c r="I10087" s="12">
        <v>44003</v>
      </c>
      <c r="J10087" s="12">
        <v>44189</v>
      </c>
      <c r="K10087" s="15">
        <v>4103690</v>
      </c>
      <c r="L10087" s="13" t="s">
        <v>14</v>
      </c>
      <c r="M10087" s="7">
        <v>1</v>
      </c>
      <c r="N10087" s="14"/>
    </row>
    <row r="10088" spans="1:14" ht="110.25">
      <c r="A10088" s="6">
        <v>10087</v>
      </c>
      <c r="B10088" s="8" t="s">
        <v>15368</v>
      </c>
      <c r="C10088" s="9" t="s">
        <v>15426</v>
      </c>
      <c r="D10088" s="10" t="s">
        <v>15427</v>
      </c>
      <c r="E10088" s="11" t="s">
        <v>15428</v>
      </c>
      <c r="F10088" s="6">
        <v>306893</v>
      </c>
      <c r="G10088" s="6" t="s">
        <v>2816</v>
      </c>
      <c r="H10088" s="16">
        <v>5280296.1500000004</v>
      </c>
      <c r="I10088" s="12">
        <v>43697</v>
      </c>
      <c r="J10088" s="12" t="s">
        <v>15429</v>
      </c>
      <c r="K10088" s="15">
        <v>5279931</v>
      </c>
      <c r="L10088" s="13" t="s">
        <v>14</v>
      </c>
      <c r="M10088" s="7">
        <v>1</v>
      </c>
      <c r="N10088" s="14"/>
    </row>
    <row r="10089" spans="1:14" ht="47.25">
      <c r="A10089" s="6">
        <v>10088</v>
      </c>
      <c r="B10089" s="8" t="s">
        <v>15368</v>
      </c>
      <c r="C10089" s="9" t="s">
        <v>15430</v>
      </c>
      <c r="D10089" s="10" t="s">
        <v>15431</v>
      </c>
      <c r="E10089" s="11" t="s">
        <v>15432</v>
      </c>
      <c r="F10089" s="6">
        <v>391729</v>
      </c>
      <c r="G10089" s="6" t="s">
        <v>2816</v>
      </c>
      <c r="H10089" s="16">
        <v>5178470.45</v>
      </c>
      <c r="I10089" s="12">
        <v>43891</v>
      </c>
      <c r="J10089" s="12">
        <v>44144</v>
      </c>
      <c r="K10089" s="15">
        <v>5178470</v>
      </c>
      <c r="L10089" s="13" t="s">
        <v>14</v>
      </c>
      <c r="M10089" s="7">
        <v>1</v>
      </c>
      <c r="N10089" s="14"/>
    </row>
    <row r="10090" spans="1:14" ht="78.75">
      <c r="A10090" s="6">
        <v>10089</v>
      </c>
      <c r="B10090" s="8" t="s">
        <v>15368</v>
      </c>
      <c r="C10090" s="9" t="s">
        <v>15433</v>
      </c>
      <c r="D10090" s="10" t="s">
        <v>15434</v>
      </c>
      <c r="E10090" s="11" t="s">
        <v>15435</v>
      </c>
      <c r="F10090" s="6">
        <v>391724</v>
      </c>
      <c r="G10090" s="6" t="s">
        <v>2816</v>
      </c>
      <c r="H10090" s="16">
        <v>3562233.19</v>
      </c>
      <c r="I10090" s="12">
        <v>43886</v>
      </c>
      <c r="J10090" s="12">
        <v>44073</v>
      </c>
      <c r="K10090" s="15">
        <v>3561467</v>
      </c>
      <c r="L10090" s="13" t="s">
        <v>14</v>
      </c>
      <c r="M10090" s="7">
        <v>1</v>
      </c>
      <c r="N10090" s="14"/>
    </row>
    <row r="10091" spans="1:14" ht="47.25">
      <c r="A10091" s="6">
        <v>10090</v>
      </c>
      <c r="B10091" s="8" t="s">
        <v>15368</v>
      </c>
      <c r="C10091" s="9" t="s">
        <v>15436</v>
      </c>
      <c r="D10091" s="10" t="s">
        <v>15437</v>
      </c>
      <c r="E10091" s="11" t="s">
        <v>15438</v>
      </c>
      <c r="F10091" s="6">
        <v>391726</v>
      </c>
      <c r="G10091" s="6" t="s">
        <v>2816</v>
      </c>
      <c r="H10091" s="16">
        <v>4928731.2300000004</v>
      </c>
      <c r="I10091" s="12">
        <v>43885</v>
      </c>
      <c r="J10091" s="12">
        <v>44073</v>
      </c>
      <c r="K10091" s="15">
        <v>4908519</v>
      </c>
      <c r="L10091" s="13" t="s">
        <v>14</v>
      </c>
      <c r="M10091" s="7">
        <v>1</v>
      </c>
      <c r="N10091" s="14"/>
    </row>
    <row r="10092" spans="1:14" ht="47.25">
      <c r="A10092" s="6">
        <v>10091</v>
      </c>
      <c r="B10092" s="8" t="s">
        <v>15368</v>
      </c>
      <c r="C10092" s="9" t="s">
        <v>15439</v>
      </c>
      <c r="D10092" s="10" t="s">
        <v>15440</v>
      </c>
      <c r="E10092" s="11" t="s">
        <v>15441</v>
      </c>
      <c r="F10092" s="6">
        <v>391725</v>
      </c>
      <c r="G10092" s="6" t="s">
        <v>2816</v>
      </c>
      <c r="H10092" s="16">
        <v>15508155.18</v>
      </c>
      <c r="I10092" s="12">
        <v>43878</v>
      </c>
      <c r="J10092" s="12">
        <v>44229</v>
      </c>
      <c r="K10092" s="15">
        <v>6699984</v>
      </c>
      <c r="L10092" s="13" t="s">
        <v>14</v>
      </c>
      <c r="M10092" s="7">
        <v>1</v>
      </c>
      <c r="N10092" s="14"/>
    </row>
    <row r="10093" spans="1:14" ht="63">
      <c r="A10093" s="6">
        <v>10092</v>
      </c>
      <c r="B10093" s="8" t="s">
        <v>15368</v>
      </c>
      <c r="C10093" s="9" t="s">
        <v>15442</v>
      </c>
      <c r="D10093" s="10" t="s">
        <v>15443</v>
      </c>
      <c r="E10093" s="11" t="s">
        <v>15444</v>
      </c>
      <c r="F10093" s="6">
        <v>391727</v>
      </c>
      <c r="G10093" s="6" t="s">
        <v>2816</v>
      </c>
      <c r="H10093" s="16">
        <v>5079007.32</v>
      </c>
      <c r="I10093" s="12">
        <v>43885</v>
      </c>
      <c r="J10093" s="12">
        <v>44073</v>
      </c>
      <c r="K10093" s="15">
        <v>0</v>
      </c>
      <c r="L10093" s="13" t="s">
        <v>14</v>
      </c>
      <c r="M10093" s="7">
        <v>1</v>
      </c>
      <c r="N10093" s="14"/>
    </row>
    <row r="10094" spans="1:14" ht="94.5">
      <c r="A10094" s="6">
        <v>10093</v>
      </c>
      <c r="B10094" s="8" t="s">
        <v>15368</v>
      </c>
      <c r="C10094" s="9" t="s">
        <v>15445</v>
      </c>
      <c r="D10094" s="10" t="s">
        <v>15446</v>
      </c>
      <c r="E10094" s="11" t="s">
        <v>15447</v>
      </c>
      <c r="F10094" s="6">
        <v>298064</v>
      </c>
      <c r="G10094" s="6" t="s">
        <v>2816</v>
      </c>
      <c r="H10094" s="16">
        <v>6322089.4299999997</v>
      </c>
      <c r="I10094" s="12">
        <v>43625</v>
      </c>
      <c r="J10094" s="12" t="s">
        <v>15448</v>
      </c>
      <c r="K10094" s="15">
        <v>6320651</v>
      </c>
      <c r="L10094" s="13" t="s">
        <v>14</v>
      </c>
      <c r="M10094" s="7">
        <v>1</v>
      </c>
      <c r="N10094" s="14"/>
    </row>
    <row r="10095" spans="1:14" ht="78.75">
      <c r="A10095" s="6">
        <v>10094</v>
      </c>
      <c r="B10095" s="8" t="s">
        <v>15368</v>
      </c>
      <c r="C10095" s="9" t="s">
        <v>15445</v>
      </c>
      <c r="D10095" s="10" t="s">
        <v>15446</v>
      </c>
      <c r="E10095" s="11" t="s">
        <v>15449</v>
      </c>
      <c r="F10095" s="6">
        <v>213883</v>
      </c>
      <c r="G10095" s="6" t="s">
        <v>1508</v>
      </c>
      <c r="H10095" s="16">
        <v>5413289.0700000003</v>
      </c>
      <c r="I10095" s="12">
        <v>43415</v>
      </c>
      <c r="J10095" s="12" t="s">
        <v>15450</v>
      </c>
      <c r="K10095" s="15">
        <v>4021339</v>
      </c>
      <c r="L10095" s="13" t="s">
        <v>14</v>
      </c>
      <c r="M10095" s="7">
        <v>1</v>
      </c>
      <c r="N10095" s="14"/>
    </row>
    <row r="10096" spans="1:14" ht="47.25">
      <c r="A10096" s="6">
        <v>10095</v>
      </c>
      <c r="B10096" s="8" t="s">
        <v>15368</v>
      </c>
      <c r="C10096" s="9" t="s">
        <v>15451</v>
      </c>
      <c r="D10096" s="10" t="s">
        <v>15452</v>
      </c>
      <c r="E10096" s="11" t="s">
        <v>15453</v>
      </c>
      <c r="F10096" s="6">
        <v>354246</v>
      </c>
      <c r="G10096" s="6" t="s">
        <v>2816</v>
      </c>
      <c r="H10096" s="16">
        <v>6974314.8700000001</v>
      </c>
      <c r="I10096" s="12">
        <v>43797</v>
      </c>
      <c r="J10096" s="12">
        <v>44169</v>
      </c>
      <c r="K10096" s="15">
        <v>5017748</v>
      </c>
      <c r="L10096" s="13" t="s">
        <v>14</v>
      </c>
      <c r="M10096" s="7">
        <v>1</v>
      </c>
      <c r="N10096" s="14"/>
    </row>
    <row r="10097" spans="1:14" ht="31.5">
      <c r="A10097" s="6">
        <v>10096</v>
      </c>
      <c r="B10097" s="8" t="s">
        <v>15368</v>
      </c>
      <c r="C10097" s="9" t="s">
        <v>15451</v>
      </c>
      <c r="D10097" s="10" t="s">
        <v>15452</v>
      </c>
      <c r="E10097" s="11" t="s">
        <v>15454</v>
      </c>
      <c r="F10097" s="6">
        <v>483164</v>
      </c>
      <c r="G10097" s="6" t="s">
        <v>848</v>
      </c>
      <c r="H10097" s="16">
        <v>9210239.0539999995</v>
      </c>
      <c r="I10097" s="12">
        <v>44189</v>
      </c>
      <c r="J10097" s="12">
        <v>44315</v>
      </c>
      <c r="K10097" s="15">
        <v>1075910</v>
      </c>
      <c r="L10097" s="13" t="s">
        <v>14</v>
      </c>
      <c r="M10097" s="7">
        <v>1</v>
      </c>
      <c r="N10097" s="14"/>
    </row>
    <row r="10098" spans="1:14" ht="63">
      <c r="A10098" s="6">
        <v>10097</v>
      </c>
      <c r="B10098" s="8" t="s">
        <v>15368</v>
      </c>
      <c r="C10098" s="9" t="s">
        <v>15455</v>
      </c>
      <c r="D10098" s="10" t="s">
        <v>15456</v>
      </c>
      <c r="E10098" s="11" t="s">
        <v>15457</v>
      </c>
      <c r="F10098" s="6">
        <v>354247</v>
      </c>
      <c r="G10098" s="6" t="s">
        <v>2816</v>
      </c>
      <c r="H10098" s="16">
        <v>6503677.3200000003</v>
      </c>
      <c r="I10098" s="12">
        <v>43790</v>
      </c>
      <c r="J10098" s="12">
        <v>44161</v>
      </c>
      <c r="K10098" s="15">
        <v>5409890</v>
      </c>
      <c r="L10098" s="13" t="s">
        <v>14</v>
      </c>
      <c r="M10098" s="7">
        <v>1</v>
      </c>
      <c r="N10098" s="14"/>
    </row>
    <row r="10099" spans="1:14" ht="409.5">
      <c r="A10099" s="6">
        <v>10098</v>
      </c>
      <c r="B10099" s="8" t="s">
        <v>15368</v>
      </c>
      <c r="C10099" s="9" t="s">
        <v>15455</v>
      </c>
      <c r="D10099" s="10" t="s">
        <v>15456</v>
      </c>
      <c r="E10099" s="11" t="s">
        <v>15458</v>
      </c>
      <c r="F10099" s="6">
        <v>447732</v>
      </c>
      <c r="G10099" s="6" t="s">
        <v>1508</v>
      </c>
      <c r="H10099" s="16">
        <v>5683649.4900000002</v>
      </c>
      <c r="I10099" s="12">
        <v>44007</v>
      </c>
      <c r="J10099" s="12">
        <v>44191</v>
      </c>
      <c r="K10099" s="15">
        <v>5662121</v>
      </c>
      <c r="L10099" s="13" t="s">
        <v>14</v>
      </c>
      <c r="M10099" s="7">
        <v>1</v>
      </c>
      <c r="N10099" s="14"/>
    </row>
    <row r="10100" spans="1:14" ht="47.25">
      <c r="A10100" s="6">
        <v>10099</v>
      </c>
      <c r="B10100" s="8" t="s">
        <v>15368</v>
      </c>
      <c r="C10100" s="9" t="s">
        <v>15459</v>
      </c>
      <c r="D10100" s="10" t="s">
        <v>15399</v>
      </c>
      <c r="E10100" s="11" t="s">
        <v>15400</v>
      </c>
      <c r="F10100" s="6">
        <v>409064</v>
      </c>
      <c r="G10100" s="6" t="s">
        <v>340</v>
      </c>
      <c r="H10100" s="16">
        <v>12074256.119999999</v>
      </c>
      <c r="I10100" s="12">
        <v>44023</v>
      </c>
      <c r="J10100" s="12">
        <v>44144</v>
      </c>
      <c r="K10100" s="15">
        <v>0</v>
      </c>
      <c r="L10100" s="13" t="s">
        <v>14</v>
      </c>
      <c r="M10100" s="7">
        <v>1</v>
      </c>
      <c r="N10100" s="14"/>
    </row>
    <row r="10101" spans="1:14" ht="63">
      <c r="A10101" s="6">
        <v>10100</v>
      </c>
      <c r="B10101" s="8" t="s">
        <v>15368</v>
      </c>
      <c r="C10101" s="9" t="s">
        <v>15460</v>
      </c>
      <c r="D10101" s="10" t="s">
        <v>15461</v>
      </c>
      <c r="E10101" s="11" t="s">
        <v>15462</v>
      </c>
      <c r="F10101" s="6">
        <v>453757</v>
      </c>
      <c r="G10101" s="6" t="s">
        <v>2816</v>
      </c>
      <c r="H10101" s="16">
        <v>2250683.44</v>
      </c>
      <c r="I10101" s="12">
        <v>44070</v>
      </c>
      <c r="J10101" s="12">
        <v>44258</v>
      </c>
      <c r="K10101" s="15">
        <v>2216154</v>
      </c>
      <c r="L10101" s="13" t="s">
        <v>14</v>
      </c>
      <c r="M10101" s="7">
        <v>1</v>
      </c>
      <c r="N10101" s="14"/>
    </row>
    <row r="10102" spans="1:14" ht="94.5">
      <c r="A10102" s="6">
        <v>10101</v>
      </c>
      <c r="B10102" s="8" t="s">
        <v>15368</v>
      </c>
      <c r="C10102" s="9" t="s">
        <v>15463</v>
      </c>
      <c r="D10102" s="10" t="s">
        <v>15464</v>
      </c>
      <c r="E10102" s="11" t="s">
        <v>15465</v>
      </c>
      <c r="F10102" s="6">
        <v>453758</v>
      </c>
      <c r="G10102" s="6" t="s">
        <v>2816</v>
      </c>
      <c r="H10102" s="16">
        <v>5474285.75</v>
      </c>
      <c r="I10102" s="12">
        <v>44066</v>
      </c>
      <c r="J10102" s="12">
        <v>44254</v>
      </c>
      <c r="K10102" s="15">
        <v>5872654</v>
      </c>
      <c r="L10102" s="13" t="s">
        <v>14</v>
      </c>
      <c r="M10102" s="7">
        <v>1</v>
      </c>
      <c r="N10102" s="14"/>
    </row>
    <row r="10103" spans="1:14" ht="47.25">
      <c r="A10103" s="6">
        <v>10102</v>
      </c>
      <c r="B10103" s="8" t="s">
        <v>15368</v>
      </c>
      <c r="C10103" s="9" t="s">
        <v>15466</v>
      </c>
      <c r="D10103" s="10" t="s">
        <v>15467</v>
      </c>
      <c r="E10103" s="11" t="s">
        <v>15468</v>
      </c>
      <c r="F10103" s="6">
        <v>453759</v>
      </c>
      <c r="G10103" s="6" t="s">
        <v>2816</v>
      </c>
      <c r="H10103" s="16">
        <v>10267366.68</v>
      </c>
      <c r="I10103" s="12">
        <v>44066</v>
      </c>
      <c r="J10103" s="12">
        <v>44254</v>
      </c>
      <c r="K10103" s="15">
        <v>10267366</v>
      </c>
      <c r="L10103" s="13" t="s">
        <v>14</v>
      </c>
      <c r="M10103" s="7">
        <v>1</v>
      </c>
      <c r="N10103" s="14"/>
    </row>
    <row r="10104" spans="1:14" ht="47.25">
      <c r="A10104" s="6">
        <v>10103</v>
      </c>
      <c r="B10104" s="8" t="s">
        <v>15368</v>
      </c>
      <c r="C10104" s="9" t="s">
        <v>15469</v>
      </c>
      <c r="D10104" s="10" t="s">
        <v>15470</v>
      </c>
      <c r="E10104" s="11" t="s">
        <v>15471</v>
      </c>
      <c r="F10104" s="6">
        <v>317248</v>
      </c>
      <c r="G10104" s="6" t="s">
        <v>2816</v>
      </c>
      <c r="H10104" s="16">
        <v>6376504.5300000003</v>
      </c>
      <c r="I10104" s="12">
        <v>43697</v>
      </c>
      <c r="J10104" s="12">
        <v>43949</v>
      </c>
      <c r="K10104" s="15">
        <v>6371111</v>
      </c>
      <c r="L10104" s="13" t="s">
        <v>14</v>
      </c>
      <c r="M10104" s="7">
        <v>1</v>
      </c>
      <c r="N10104" s="14"/>
    </row>
    <row r="10105" spans="1:14" ht="63">
      <c r="A10105" s="6">
        <v>10104</v>
      </c>
      <c r="B10105" s="8" t="s">
        <v>15368</v>
      </c>
      <c r="C10105" s="9" t="s">
        <v>15472</v>
      </c>
      <c r="D10105" s="10" t="s">
        <v>15473</v>
      </c>
      <c r="E10105" s="11" t="s">
        <v>15474</v>
      </c>
      <c r="F10105" s="6">
        <v>471594</v>
      </c>
      <c r="G10105" s="6" t="s">
        <v>2816</v>
      </c>
      <c r="H10105" s="16">
        <v>7148165.8600000003</v>
      </c>
      <c r="I10105" s="12">
        <v>44080</v>
      </c>
      <c r="J10105" s="12">
        <v>44263</v>
      </c>
      <c r="K10105" s="15">
        <v>7141614</v>
      </c>
      <c r="L10105" s="13" t="s">
        <v>14</v>
      </c>
      <c r="M10105" s="7">
        <v>1</v>
      </c>
      <c r="N10105" s="14"/>
    </row>
    <row r="10106" spans="1:14" ht="63">
      <c r="A10106" s="6">
        <v>10105</v>
      </c>
      <c r="B10106" s="8" t="s">
        <v>15368</v>
      </c>
      <c r="C10106" s="9" t="s">
        <v>15475</v>
      </c>
      <c r="D10106" s="10" t="s">
        <v>15476</v>
      </c>
      <c r="E10106" s="11" t="s">
        <v>15477</v>
      </c>
      <c r="F10106" s="6">
        <v>478784</v>
      </c>
      <c r="G10106" s="6" t="s">
        <v>2816</v>
      </c>
      <c r="H10106" s="16">
        <v>9228481.4499999993</v>
      </c>
      <c r="I10106" s="12">
        <v>44150</v>
      </c>
      <c r="J10106" s="12">
        <v>44337</v>
      </c>
      <c r="K10106" s="15">
        <v>9224338</v>
      </c>
      <c r="L10106" s="13" t="s">
        <v>14</v>
      </c>
      <c r="M10106" s="7">
        <v>1</v>
      </c>
      <c r="N10106" s="14"/>
    </row>
    <row r="10107" spans="1:14" ht="126">
      <c r="A10107" s="6">
        <v>10106</v>
      </c>
      <c r="B10107" s="8" t="s">
        <v>15368</v>
      </c>
      <c r="C10107" s="9" t="s">
        <v>15478</v>
      </c>
      <c r="D10107" s="10" t="s">
        <v>15479</v>
      </c>
      <c r="E10107" s="11" t="s">
        <v>15480</v>
      </c>
      <c r="F10107" s="6">
        <v>185759</v>
      </c>
      <c r="G10107" s="6" t="s">
        <v>1508</v>
      </c>
      <c r="H10107" s="16">
        <v>10637713.35</v>
      </c>
      <c r="I10107" s="12">
        <v>43283</v>
      </c>
      <c r="J10107" s="12" t="s">
        <v>15481</v>
      </c>
      <c r="K10107" s="15">
        <v>7000000</v>
      </c>
      <c r="L10107" s="13" t="s">
        <v>14</v>
      </c>
      <c r="M10107" s="7">
        <v>1</v>
      </c>
      <c r="N10107" s="14"/>
    </row>
    <row r="10108" spans="1:14" ht="126">
      <c r="A10108" s="6">
        <v>10107</v>
      </c>
      <c r="B10108" s="8" t="s">
        <v>15368</v>
      </c>
      <c r="C10108" s="9" t="s">
        <v>15482</v>
      </c>
      <c r="D10108" s="10" t="s">
        <v>15483</v>
      </c>
      <c r="E10108" s="11" t="s">
        <v>15484</v>
      </c>
      <c r="F10108" s="6">
        <v>301424</v>
      </c>
      <c r="G10108" s="6" t="s">
        <v>1508</v>
      </c>
      <c r="H10108" s="16">
        <v>7837739.6600000001</v>
      </c>
      <c r="I10108" s="12">
        <v>43661</v>
      </c>
      <c r="J10108" s="12">
        <v>43919</v>
      </c>
      <c r="K10108" s="15">
        <v>7837739</v>
      </c>
      <c r="L10108" s="13" t="s">
        <v>14</v>
      </c>
      <c r="M10108" s="7">
        <v>1</v>
      </c>
      <c r="N10108" s="14"/>
    </row>
    <row r="10109" spans="1:14" ht="63">
      <c r="A10109" s="6">
        <v>10108</v>
      </c>
      <c r="B10109" s="8" t="s">
        <v>15368</v>
      </c>
      <c r="C10109" s="9" t="s">
        <v>15485</v>
      </c>
      <c r="D10109" s="10" t="s">
        <v>15486</v>
      </c>
      <c r="E10109" s="11" t="s">
        <v>15487</v>
      </c>
      <c r="F10109" s="6">
        <v>306890</v>
      </c>
      <c r="G10109" s="6" t="s">
        <v>1508</v>
      </c>
      <c r="H10109" s="16">
        <v>8324279.25</v>
      </c>
      <c r="I10109" s="12">
        <v>43709</v>
      </c>
      <c r="J10109" s="12">
        <v>43949</v>
      </c>
      <c r="K10109" s="15">
        <v>8300347</v>
      </c>
      <c r="L10109" s="13" t="s">
        <v>14</v>
      </c>
      <c r="M10109" s="7">
        <v>1</v>
      </c>
      <c r="N10109" s="14"/>
    </row>
    <row r="10110" spans="1:14" ht="78.75">
      <c r="A10110" s="6">
        <v>10109</v>
      </c>
      <c r="B10110" s="8" t="s">
        <v>15368</v>
      </c>
      <c r="C10110" s="9" t="s">
        <v>15488</v>
      </c>
      <c r="D10110" s="10" t="s">
        <v>15489</v>
      </c>
      <c r="E10110" s="11" t="s">
        <v>15490</v>
      </c>
      <c r="F10110" s="6">
        <v>303453</v>
      </c>
      <c r="G10110" s="6" t="s">
        <v>1508</v>
      </c>
      <c r="H10110" s="16">
        <v>6683084.9199999999</v>
      </c>
      <c r="I10110" s="12">
        <v>43758</v>
      </c>
      <c r="J10110" s="12">
        <v>43947</v>
      </c>
      <c r="K10110" s="15">
        <v>6683084</v>
      </c>
      <c r="L10110" s="13" t="s">
        <v>14</v>
      </c>
      <c r="M10110" s="7">
        <v>1</v>
      </c>
      <c r="N10110" s="14"/>
    </row>
    <row r="10111" spans="1:14" ht="378">
      <c r="A10111" s="6">
        <v>10110</v>
      </c>
      <c r="B10111" s="8" t="s">
        <v>15368</v>
      </c>
      <c r="C10111" s="9" t="s">
        <v>15491</v>
      </c>
      <c r="D10111" s="10" t="s">
        <v>15492</v>
      </c>
      <c r="E10111" s="11" t="s">
        <v>15493</v>
      </c>
      <c r="F10111" s="6">
        <v>447731</v>
      </c>
      <c r="G10111" s="6" t="s">
        <v>1508</v>
      </c>
      <c r="H10111" s="16">
        <v>6223499.9699999997</v>
      </c>
      <c r="I10111" s="12">
        <v>44007</v>
      </c>
      <c r="J10111" s="12">
        <v>44191</v>
      </c>
      <c r="K10111" s="15">
        <v>2200000</v>
      </c>
      <c r="L10111" s="13" t="s">
        <v>14</v>
      </c>
      <c r="M10111" s="7">
        <v>1</v>
      </c>
      <c r="N10111" s="14"/>
    </row>
    <row r="10112" spans="1:14" ht="409.5">
      <c r="A10112" s="6">
        <v>10111</v>
      </c>
      <c r="B10112" s="8" t="s">
        <v>15368</v>
      </c>
      <c r="C10112" s="9" t="s">
        <v>15494</v>
      </c>
      <c r="D10112" s="10" t="s">
        <v>15495</v>
      </c>
      <c r="E10112" s="11" t="s">
        <v>15496</v>
      </c>
      <c r="F10112" s="6">
        <v>447725</v>
      </c>
      <c r="G10112" s="6" t="s">
        <v>1508</v>
      </c>
      <c r="H10112" s="16">
        <v>7341004.9500000002</v>
      </c>
      <c r="I10112" s="12">
        <v>44020</v>
      </c>
      <c r="J10112" s="12">
        <v>44204</v>
      </c>
      <c r="K10112" s="15">
        <v>4185736</v>
      </c>
      <c r="L10112" s="13" t="s">
        <v>14</v>
      </c>
      <c r="M10112" s="7">
        <v>1</v>
      </c>
      <c r="N10112" s="14"/>
    </row>
    <row r="10113" spans="1:14" ht="204.75">
      <c r="A10113" s="6">
        <v>10112</v>
      </c>
      <c r="B10113" s="8" t="s">
        <v>15368</v>
      </c>
      <c r="C10113" s="9" t="s">
        <v>15497</v>
      </c>
      <c r="D10113" s="10" t="s">
        <v>15498</v>
      </c>
      <c r="E10113" s="11" t="s">
        <v>15499</v>
      </c>
      <c r="F10113" s="6">
        <v>447730</v>
      </c>
      <c r="G10113" s="6" t="s">
        <v>1508</v>
      </c>
      <c r="H10113" s="16">
        <v>6447913.6500000004</v>
      </c>
      <c r="I10113" s="12">
        <v>44020</v>
      </c>
      <c r="J10113" s="12">
        <v>43838</v>
      </c>
      <c r="K10113" s="15">
        <v>5609793</v>
      </c>
      <c r="L10113" s="13" t="s">
        <v>14</v>
      </c>
      <c r="M10113" s="7">
        <v>1</v>
      </c>
      <c r="N10113" s="14"/>
    </row>
    <row r="10114" spans="1:14" ht="94.5">
      <c r="A10114" s="6">
        <v>10113</v>
      </c>
      <c r="B10114" s="8" t="s">
        <v>15368</v>
      </c>
      <c r="C10114" s="9" t="s">
        <v>15500</v>
      </c>
      <c r="D10114" s="10" t="s">
        <v>15501</v>
      </c>
      <c r="E10114" s="11" t="s">
        <v>15502</v>
      </c>
      <c r="F10114" s="6">
        <v>368188</v>
      </c>
      <c r="G10114" s="6" t="s">
        <v>1508</v>
      </c>
      <c r="H10114" s="16">
        <v>4923572.5199999996</v>
      </c>
      <c r="I10114" s="12">
        <v>43837</v>
      </c>
      <c r="J10114" s="12">
        <v>43993</v>
      </c>
      <c r="K10114" s="15">
        <v>5235774</v>
      </c>
      <c r="L10114" s="13" t="s">
        <v>14</v>
      </c>
      <c r="M10114" s="7">
        <v>1</v>
      </c>
      <c r="N10114" s="14"/>
    </row>
    <row r="10115" spans="1:14" ht="63">
      <c r="A10115" s="6">
        <v>10114</v>
      </c>
      <c r="B10115" s="8" t="s">
        <v>15368</v>
      </c>
      <c r="C10115" s="9" t="s">
        <v>15503</v>
      </c>
      <c r="D10115" s="10" t="s">
        <v>15504</v>
      </c>
      <c r="E10115" s="11" t="s">
        <v>15505</v>
      </c>
      <c r="F10115" s="6">
        <v>189401</v>
      </c>
      <c r="G10115" s="6" t="s">
        <v>1508</v>
      </c>
      <c r="H10115" s="16">
        <v>14270643.779999999</v>
      </c>
      <c r="I10115" s="12">
        <v>43327</v>
      </c>
      <c r="J10115" s="12">
        <v>43646</v>
      </c>
      <c r="K10115" s="15">
        <v>9424000</v>
      </c>
      <c r="L10115" s="13" t="s">
        <v>14</v>
      </c>
      <c r="M10115" s="7">
        <v>1</v>
      </c>
      <c r="N10115" s="14"/>
    </row>
    <row r="10116" spans="1:14" ht="63">
      <c r="A10116" s="6">
        <v>10115</v>
      </c>
      <c r="B10116" s="8" t="s">
        <v>15368</v>
      </c>
      <c r="C10116" s="9" t="s">
        <v>15506</v>
      </c>
      <c r="D10116" s="10" t="s">
        <v>15507</v>
      </c>
      <c r="E10116" s="11" t="s">
        <v>15508</v>
      </c>
      <c r="F10116" s="6">
        <v>490916</v>
      </c>
      <c r="G10116" s="6" t="s">
        <v>608</v>
      </c>
      <c r="H10116" s="16">
        <v>13988351.800000001</v>
      </c>
      <c r="I10116" s="12">
        <v>44146</v>
      </c>
      <c r="J10116" s="12">
        <v>44265</v>
      </c>
      <c r="K10116" s="15">
        <v>13984643</v>
      </c>
      <c r="L10116" s="13" t="s">
        <v>14</v>
      </c>
      <c r="M10116" s="7">
        <v>1</v>
      </c>
      <c r="N10116" s="14"/>
    </row>
    <row r="10117" spans="1:14" ht="63">
      <c r="A10117" s="6">
        <v>10116</v>
      </c>
      <c r="B10117" s="8" t="s">
        <v>15368</v>
      </c>
      <c r="C10117" s="9" t="s">
        <v>15509</v>
      </c>
      <c r="D10117" s="10" t="s">
        <v>15510</v>
      </c>
      <c r="E10117" s="11" t="s">
        <v>15511</v>
      </c>
      <c r="F10117" s="6">
        <v>490941</v>
      </c>
      <c r="G10117" s="6" t="s">
        <v>608</v>
      </c>
      <c r="H10117" s="16">
        <v>11067620.91</v>
      </c>
      <c r="I10117" s="12">
        <v>44146</v>
      </c>
      <c r="J10117" s="12">
        <v>44265</v>
      </c>
      <c r="K10117" s="15">
        <v>11060886</v>
      </c>
      <c r="L10117" s="13" t="s">
        <v>14</v>
      </c>
      <c r="M10117" s="7">
        <v>1</v>
      </c>
      <c r="N10117" s="14"/>
    </row>
    <row r="10118" spans="1:14" ht="47.25">
      <c r="A10118" s="6">
        <v>10117</v>
      </c>
      <c r="B10118" s="8" t="s">
        <v>15368</v>
      </c>
      <c r="C10118" s="9" t="s">
        <v>15512</v>
      </c>
      <c r="D10118" s="10" t="s">
        <v>15513</v>
      </c>
      <c r="E10118" s="11" t="s">
        <v>15514</v>
      </c>
      <c r="F10118" s="6">
        <v>490944</v>
      </c>
      <c r="G10118" s="6" t="s">
        <v>608</v>
      </c>
      <c r="H10118" s="16">
        <v>11833674.17</v>
      </c>
      <c r="I10118" s="12">
        <v>44159</v>
      </c>
      <c r="J10118" s="12">
        <v>44275</v>
      </c>
      <c r="K10118" s="15">
        <v>11826948</v>
      </c>
      <c r="L10118" s="13" t="s">
        <v>14</v>
      </c>
      <c r="M10118" s="7">
        <v>1</v>
      </c>
      <c r="N10118" s="14"/>
    </row>
    <row r="10119" spans="1:14" ht="47.25">
      <c r="A10119" s="6">
        <v>10118</v>
      </c>
      <c r="B10119" s="8" t="s">
        <v>15368</v>
      </c>
      <c r="C10119" s="9" t="s">
        <v>15515</v>
      </c>
      <c r="D10119" s="10" t="s">
        <v>15516</v>
      </c>
      <c r="E10119" s="11" t="s">
        <v>15517</v>
      </c>
      <c r="F10119" s="6">
        <v>490934</v>
      </c>
      <c r="G10119" s="6" t="s">
        <v>608</v>
      </c>
      <c r="H10119" s="16">
        <v>6323481.7400000002</v>
      </c>
      <c r="I10119" s="12">
        <v>44146</v>
      </c>
      <c r="J10119" s="12">
        <v>44220</v>
      </c>
      <c r="K10119" s="15">
        <v>6316659</v>
      </c>
      <c r="L10119" s="13" t="s">
        <v>14</v>
      </c>
      <c r="M10119" s="7">
        <v>1</v>
      </c>
      <c r="N10119" s="14"/>
    </row>
    <row r="10120" spans="1:14" ht="78.75">
      <c r="A10120" s="6">
        <v>10119</v>
      </c>
      <c r="B10120" s="8" t="s">
        <v>15368</v>
      </c>
      <c r="C10120" s="9" t="s">
        <v>15518</v>
      </c>
      <c r="D10120" s="10" t="s">
        <v>15519</v>
      </c>
      <c r="E10120" s="11" t="s">
        <v>15520</v>
      </c>
      <c r="F10120" s="6">
        <v>483157</v>
      </c>
      <c r="G10120" s="6" t="s">
        <v>848</v>
      </c>
      <c r="H10120" s="16">
        <v>8414421.9499999993</v>
      </c>
      <c r="I10120" s="12">
        <v>44135</v>
      </c>
      <c r="J10120" s="12">
        <v>44224</v>
      </c>
      <c r="K10120" s="15">
        <v>6800000</v>
      </c>
      <c r="L10120" s="13" t="s">
        <v>14</v>
      </c>
      <c r="M10120" s="7">
        <v>1</v>
      </c>
      <c r="N10120" s="14"/>
    </row>
    <row r="10121" spans="1:14" ht="78.75">
      <c r="A10121" s="6">
        <v>10120</v>
      </c>
      <c r="B10121" s="8" t="s">
        <v>15368</v>
      </c>
      <c r="C10121" s="9" t="s">
        <v>15518</v>
      </c>
      <c r="D10121" s="10" t="s">
        <v>15519</v>
      </c>
      <c r="E10121" s="11" t="s">
        <v>15521</v>
      </c>
      <c r="F10121" s="6">
        <v>483163</v>
      </c>
      <c r="G10121" s="6" t="s">
        <v>848</v>
      </c>
      <c r="H10121" s="16">
        <v>5170451.87</v>
      </c>
      <c r="I10121" s="12">
        <v>44135</v>
      </c>
      <c r="J10121" s="12">
        <v>44209</v>
      </c>
      <c r="K10121" s="15">
        <v>5168826</v>
      </c>
      <c r="L10121" s="13" t="s">
        <v>14</v>
      </c>
      <c r="M10121" s="7">
        <v>1</v>
      </c>
      <c r="N10121" s="14"/>
    </row>
    <row r="10122" spans="1:14" ht="47.25">
      <c r="A10122" s="6">
        <v>10121</v>
      </c>
      <c r="B10122" s="8" t="s">
        <v>15368</v>
      </c>
      <c r="C10122" s="9" t="s">
        <v>15522</v>
      </c>
      <c r="D10122" s="10" t="s">
        <v>15523</v>
      </c>
      <c r="E10122" s="11" t="s">
        <v>15524</v>
      </c>
      <c r="F10122" s="6">
        <v>483158</v>
      </c>
      <c r="G10122" s="6" t="s">
        <v>848</v>
      </c>
      <c r="H10122" s="16">
        <v>4884827.03</v>
      </c>
      <c r="I10122" s="12">
        <v>44137</v>
      </c>
      <c r="J10122" s="12">
        <v>44211</v>
      </c>
      <c r="K10122" s="15">
        <v>447303</v>
      </c>
      <c r="L10122" s="13" t="s">
        <v>14</v>
      </c>
      <c r="M10122" s="7">
        <v>1</v>
      </c>
      <c r="N10122" s="14"/>
    </row>
    <row r="10123" spans="1:14" ht="63">
      <c r="A10123" s="6">
        <v>10122</v>
      </c>
      <c r="B10123" s="8" t="s">
        <v>15368</v>
      </c>
      <c r="C10123" s="9" t="s">
        <v>15525</v>
      </c>
      <c r="D10123" s="10" t="s">
        <v>15526</v>
      </c>
      <c r="E10123" s="11" t="s">
        <v>15527</v>
      </c>
      <c r="F10123" s="6">
        <v>483159</v>
      </c>
      <c r="G10123" s="6" t="s">
        <v>848</v>
      </c>
      <c r="H10123" s="16">
        <v>8105116.1900000004</v>
      </c>
      <c r="I10123" s="12">
        <v>44143</v>
      </c>
      <c r="J10123" s="12">
        <v>44233</v>
      </c>
      <c r="K10123" s="15">
        <v>6900000</v>
      </c>
      <c r="L10123" s="13" t="s">
        <v>14</v>
      </c>
      <c r="M10123" s="7">
        <v>1</v>
      </c>
      <c r="N10123" s="14"/>
    </row>
    <row r="10124" spans="1:14" ht="47.25">
      <c r="A10124" s="6">
        <v>10123</v>
      </c>
      <c r="B10124" s="8" t="s">
        <v>15368</v>
      </c>
      <c r="C10124" s="9" t="s">
        <v>15528</v>
      </c>
      <c r="D10124" s="10" t="s">
        <v>15529</v>
      </c>
      <c r="E10124" s="11" t="s">
        <v>15530</v>
      </c>
      <c r="F10124" s="6">
        <v>483160</v>
      </c>
      <c r="G10124" s="6" t="s">
        <v>848</v>
      </c>
      <c r="H10124" s="16">
        <v>8857514.8200000003</v>
      </c>
      <c r="I10124" s="12">
        <v>44142</v>
      </c>
      <c r="J10124" s="12">
        <v>44202</v>
      </c>
      <c r="K10124" s="15">
        <v>897167</v>
      </c>
      <c r="L10124" s="13" t="s">
        <v>14</v>
      </c>
      <c r="M10124" s="7">
        <v>1</v>
      </c>
      <c r="N10124" s="14"/>
    </row>
    <row r="10125" spans="1:14" ht="63">
      <c r="A10125" s="6">
        <v>10124</v>
      </c>
      <c r="B10125" s="8" t="s">
        <v>15368</v>
      </c>
      <c r="C10125" s="9" t="s">
        <v>15531</v>
      </c>
      <c r="D10125" s="10" t="s">
        <v>15532</v>
      </c>
      <c r="E10125" s="11" t="s">
        <v>15533</v>
      </c>
      <c r="F10125" s="6">
        <v>483166</v>
      </c>
      <c r="G10125" s="6" t="s">
        <v>848</v>
      </c>
      <c r="H10125" s="16">
        <v>4536843.9800000004</v>
      </c>
      <c r="I10125" s="12">
        <v>44142</v>
      </c>
      <c r="J10125" s="12">
        <v>44202</v>
      </c>
      <c r="K10125" s="15">
        <v>4533674</v>
      </c>
      <c r="L10125" s="13" t="s">
        <v>14</v>
      </c>
      <c r="M10125" s="7">
        <v>1</v>
      </c>
      <c r="N10125" s="14"/>
    </row>
    <row r="10126" spans="1:14" ht="94.5">
      <c r="A10126" s="6">
        <v>10125</v>
      </c>
      <c r="B10126" s="8" t="s">
        <v>15368</v>
      </c>
      <c r="C10126" s="9" t="s">
        <v>15534</v>
      </c>
      <c r="D10126" s="10" t="s">
        <v>15535</v>
      </c>
      <c r="E10126" s="11" t="s">
        <v>15536</v>
      </c>
      <c r="F10126" s="6">
        <v>483162</v>
      </c>
      <c r="G10126" s="6" t="s">
        <v>848</v>
      </c>
      <c r="H10126" s="16">
        <v>6483738.04</v>
      </c>
      <c r="I10126" s="12">
        <v>44143</v>
      </c>
      <c r="J10126" s="12">
        <v>44220</v>
      </c>
      <c r="K10126" s="15">
        <v>5926882</v>
      </c>
      <c r="L10126" s="13" t="s">
        <v>14</v>
      </c>
      <c r="M10126" s="7">
        <v>1</v>
      </c>
      <c r="N10126" s="14"/>
    </row>
    <row r="10127" spans="1:14" ht="63">
      <c r="A10127" s="6">
        <v>10126</v>
      </c>
      <c r="B10127" s="8" t="s">
        <v>15368</v>
      </c>
      <c r="C10127" s="9" t="s">
        <v>15537</v>
      </c>
      <c r="D10127" s="10" t="s">
        <v>15538</v>
      </c>
      <c r="E10127" s="11" t="s">
        <v>15539</v>
      </c>
      <c r="F10127" s="6">
        <v>483165</v>
      </c>
      <c r="G10127" s="6" t="s">
        <v>848</v>
      </c>
      <c r="H10127" s="16">
        <v>4273938.3499999996</v>
      </c>
      <c r="I10127" s="12">
        <v>44142</v>
      </c>
      <c r="J10127" s="12">
        <v>44202</v>
      </c>
      <c r="K10127" s="15">
        <v>4272942</v>
      </c>
      <c r="L10127" s="13" t="s">
        <v>14</v>
      </c>
      <c r="M10127" s="7">
        <v>1</v>
      </c>
      <c r="N10127" s="14"/>
    </row>
    <row r="10128" spans="1:14" ht="78.75">
      <c r="A10128" s="6">
        <v>10127</v>
      </c>
      <c r="B10128" s="8" t="s">
        <v>15368</v>
      </c>
      <c r="C10128" s="9" t="s">
        <v>15540</v>
      </c>
      <c r="D10128" s="10" t="s">
        <v>15541</v>
      </c>
      <c r="E10128" s="11" t="s">
        <v>15542</v>
      </c>
      <c r="F10128" s="6">
        <v>301382</v>
      </c>
      <c r="G10128" s="6" t="s">
        <v>848</v>
      </c>
      <c r="H10128" s="16">
        <v>3541602.85</v>
      </c>
      <c r="I10128" s="12">
        <v>43713</v>
      </c>
      <c r="J10128" s="12">
        <v>43783</v>
      </c>
      <c r="K10128" s="15">
        <v>1651558</v>
      </c>
      <c r="L10128" s="13" t="s">
        <v>14</v>
      </c>
      <c r="M10128" s="7">
        <v>1</v>
      </c>
      <c r="N10128" s="14"/>
    </row>
    <row r="10129" spans="1:14" ht="63">
      <c r="A10129" s="6">
        <v>10128</v>
      </c>
      <c r="B10129" s="8" t="s">
        <v>15368</v>
      </c>
      <c r="C10129" s="9" t="s">
        <v>15543</v>
      </c>
      <c r="D10129" s="10" t="s">
        <v>15544</v>
      </c>
      <c r="E10129" s="11" t="s">
        <v>15545</v>
      </c>
      <c r="F10129" s="6">
        <v>490939</v>
      </c>
      <c r="G10129" s="6" t="s">
        <v>608</v>
      </c>
      <c r="H10129" s="16">
        <v>5837537.4699999997</v>
      </c>
      <c r="I10129" s="12">
        <v>44159</v>
      </c>
      <c r="J10129" s="12">
        <v>44234</v>
      </c>
      <c r="K10129" s="15">
        <v>5835658</v>
      </c>
      <c r="L10129" s="13" t="s">
        <v>14</v>
      </c>
      <c r="M10129" s="7">
        <v>1</v>
      </c>
      <c r="N10129" s="14"/>
    </row>
    <row r="10130" spans="1:14" ht="31.5">
      <c r="A10130" s="6">
        <v>10129</v>
      </c>
      <c r="B10130" s="8" t="s">
        <v>15368</v>
      </c>
      <c r="C10130" s="9" t="s">
        <v>15546</v>
      </c>
      <c r="D10130" s="10" t="s">
        <v>15547</v>
      </c>
      <c r="E10130" s="11" t="s">
        <v>15548</v>
      </c>
      <c r="F10130" s="6">
        <v>490948</v>
      </c>
      <c r="G10130" s="6" t="s">
        <v>608</v>
      </c>
      <c r="H10130" s="16">
        <v>5327837.96</v>
      </c>
      <c r="I10130" s="12">
        <v>44146</v>
      </c>
      <c r="J10130" s="12">
        <v>44220</v>
      </c>
      <c r="K10130" s="15">
        <v>5324063</v>
      </c>
      <c r="L10130" s="13" t="s">
        <v>14</v>
      </c>
      <c r="M10130" s="7">
        <v>1</v>
      </c>
      <c r="N10130" s="14"/>
    </row>
    <row r="10131" spans="1:14" ht="63">
      <c r="A10131" s="6">
        <v>10130</v>
      </c>
      <c r="B10131" s="8" t="s">
        <v>15368</v>
      </c>
      <c r="C10131" s="9" t="s">
        <v>15549</v>
      </c>
      <c r="D10131" s="10" t="s">
        <v>15550</v>
      </c>
      <c r="E10131" s="11" t="s">
        <v>15551</v>
      </c>
      <c r="F10131" s="6">
        <v>490931</v>
      </c>
      <c r="G10131" s="6" t="s">
        <v>608</v>
      </c>
      <c r="H10131" s="16">
        <v>6167623.4699999997</v>
      </c>
      <c r="I10131" s="12">
        <v>44158</v>
      </c>
      <c r="J10131" s="12">
        <v>44233</v>
      </c>
      <c r="K10131" s="15">
        <v>6166385</v>
      </c>
      <c r="L10131" s="13" t="s">
        <v>14</v>
      </c>
      <c r="M10131" s="7">
        <v>1</v>
      </c>
      <c r="N10131" s="14"/>
    </row>
    <row r="10132" spans="1:14" ht="94.5">
      <c r="A10132" s="6">
        <v>10131</v>
      </c>
      <c r="B10132" s="8" t="s">
        <v>15368</v>
      </c>
      <c r="C10132" s="9" t="s">
        <v>15552</v>
      </c>
      <c r="D10132" s="10" t="s">
        <v>15553</v>
      </c>
      <c r="E10132" s="11" t="s">
        <v>15554</v>
      </c>
      <c r="F10132" s="6">
        <v>490936</v>
      </c>
      <c r="G10132" s="6" t="s">
        <v>608</v>
      </c>
      <c r="H10132" s="16">
        <v>6943870.4199999999</v>
      </c>
      <c r="I10132" s="12">
        <v>44158</v>
      </c>
      <c r="J10132" s="12">
        <v>44232</v>
      </c>
      <c r="K10132" s="15">
        <v>6941848</v>
      </c>
      <c r="L10132" s="13" t="s">
        <v>14</v>
      </c>
      <c r="M10132" s="7">
        <v>1</v>
      </c>
      <c r="N10132" s="14"/>
    </row>
    <row r="10133" spans="1:14" ht="47.25">
      <c r="A10133" s="6">
        <v>10132</v>
      </c>
      <c r="B10133" s="8" t="s">
        <v>15368</v>
      </c>
      <c r="C10133" s="9" t="s">
        <v>15555</v>
      </c>
      <c r="D10133" s="10" t="s">
        <v>15556</v>
      </c>
      <c r="E10133" s="11" t="s">
        <v>15557</v>
      </c>
      <c r="F10133" s="6">
        <v>490959</v>
      </c>
      <c r="G10133" s="6" t="s">
        <v>608</v>
      </c>
      <c r="H10133" s="16">
        <v>4101054.58</v>
      </c>
      <c r="I10133" s="12">
        <v>44146</v>
      </c>
      <c r="J10133" s="12">
        <v>44205</v>
      </c>
      <c r="K10133" s="15">
        <v>4099026</v>
      </c>
      <c r="L10133" s="13" t="s">
        <v>14</v>
      </c>
      <c r="M10133" s="7">
        <v>1</v>
      </c>
      <c r="N10133" s="14"/>
    </row>
    <row r="10134" spans="1:14" ht="63">
      <c r="A10134" s="6">
        <v>10133</v>
      </c>
      <c r="B10134" s="8" t="s">
        <v>15368</v>
      </c>
      <c r="C10134" s="9" t="s">
        <v>15558</v>
      </c>
      <c r="D10134" s="10" t="s">
        <v>15559</v>
      </c>
      <c r="E10134" s="11" t="s">
        <v>15560</v>
      </c>
      <c r="F10134" s="6">
        <v>490935</v>
      </c>
      <c r="G10134" s="6" t="s">
        <v>608</v>
      </c>
      <c r="H10134" s="16">
        <v>3865179.46</v>
      </c>
      <c r="I10134" s="12">
        <v>44137</v>
      </c>
      <c r="J10134" s="12">
        <v>44196</v>
      </c>
      <c r="K10134" s="15">
        <v>3863702</v>
      </c>
      <c r="L10134" s="13" t="s">
        <v>14</v>
      </c>
      <c r="M10134" s="7">
        <v>1</v>
      </c>
      <c r="N10134" s="14"/>
    </row>
    <row r="10135" spans="1:14" ht="78.75">
      <c r="A10135" s="6">
        <v>10134</v>
      </c>
      <c r="B10135" s="8" t="s">
        <v>15368</v>
      </c>
      <c r="C10135" s="9" t="s">
        <v>15561</v>
      </c>
      <c r="D10135" s="10" t="s">
        <v>15562</v>
      </c>
      <c r="E10135" s="11" t="s">
        <v>15563</v>
      </c>
      <c r="F10135" s="6">
        <v>490957</v>
      </c>
      <c r="G10135" s="6" t="s">
        <v>608</v>
      </c>
      <c r="H10135" s="16">
        <v>3207078.31</v>
      </c>
      <c r="I10135" s="12">
        <v>44146</v>
      </c>
      <c r="J10135" s="12">
        <v>44205</v>
      </c>
      <c r="K10135" s="15">
        <v>3205744</v>
      </c>
      <c r="L10135" s="13" t="s">
        <v>14</v>
      </c>
      <c r="M10135" s="7">
        <v>1</v>
      </c>
      <c r="N10135" s="14"/>
    </row>
    <row r="10136" spans="1:14" ht="47.25">
      <c r="A10136" s="6">
        <v>10135</v>
      </c>
      <c r="B10136" s="8" t="s">
        <v>15368</v>
      </c>
      <c r="C10136" s="9" t="s">
        <v>15564</v>
      </c>
      <c r="D10136" s="10" t="s">
        <v>15565</v>
      </c>
      <c r="E10136" s="11" t="s">
        <v>15566</v>
      </c>
      <c r="F10136" s="6">
        <v>490915</v>
      </c>
      <c r="G10136" s="6" t="s">
        <v>608</v>
      </c>
      <c r="H10136" s="16">
        <v>3768040.05</v>
      </c>
      <c r="I10136" s="12">
        <v>44153</v>
      </c>
      <c r="J10136" s="12">
        <v>44212</v>
      </c>
      <c r="K10136" s="15">
        <v>3767810</v>
      </c>
      <c r="L10136" s="13" t="s">
        <v>14</v>
      </c>
      <c r="M10136" s="7">
        <v>1</v>
      </c>
      <c r="N10136" s="14"/>
    </row>
    <row r="10137" spans="1:14" ht="110.25">
      <c r="A10137" s="6">
        <v>10136</v>
      </c>
      <c r="B10137" s="8" t="s">
        <v>15368</v>
      </c>
      <c r="C10137" s="9" t="s">
        <v>15567</v>
      </c>
      <c r="D10137" s="10" t="s">
        <v>15568</v>
      </c>
      <c r="E10137" s="11" t="s">
        <v>15569</v>
      </c>
      <c r="F10137" s="6">
        <v>490924</v>
      </c>
      <c r="G10137" s="6" t="s">
        <v>608</v>
      </c>
      <c r="H10137" s="16">
        <v>5715325.8700000001</v>
      </c>
      <c r="I10137" s="12">
        <v>44158</v>
      </c>
      <c r="J10137" s="12">
        <v>44232</v>
      </c>
      <c r="K10137" s="15">
        <v>5668318</v>
      </c>
      <c r="L10137" s="13" t="s">
        <v>14</v>
      </c>
      <c r="M10137" s="7">
        <v>1</v>
      </c>
      <c r="N10137" s="14"/>
    </row>
    <row r="10138" spans="1:14" ht="63">
      <c r="A10138" s="6">
        <v>10137</v>
      </c>
      <c r="B10138" s="8" t="s">
        <v>15368</v>
      </c>
      <c r="C10138" s="9" t="s">
        <v>15570</v>
      </c>
      <c r="D10138" s="10" t="s">
        <v>15571</v>
      </c>
      <c r="E10138" s="11" t="s">
        <v>15572</v>
      </c>
      <c r="F10138" s="6">
        <v>490954</v>
      </c>
      <c r="G10138" s="6" t="s">
        <v>608</v>
      </c>
      <c r="H10138" s="16">
        <v>4808576.0199999996</v>
      </c>
      <c r="I10138" s="12">
        <v>44146</v>
      </c>
      <c r="J10138" s="12">
        <v>44222</v>
      </c>
      <c r="K10138" s="15">
        <v>4609575</v>
      </c>
      <c r="L10138" s="13" t="s">
        <v>14</v>
      </c>
      <c r="M10138" s="7">
        <v>1</v>
      </c>
      <c r="N10138" s="14"/>
    </row>
    <row r="10139" spans="1:14" ht="47.25">
      <c r="A10139" s="6">
        <v>10138</v>
      </c>
      <c r="B10139" s="8" t="s">
        <v>15368</v>
      </c>
      <c r="C10139" s="9" t="s">
        <v>15573</v>
      </c>
      <c r="D10139" s="10" t="s">
        <v>15574</v>
      </c>
      <c r="E10139" s="11" t="s">
        <v>15575</v>
      </c>
      <c r="F10139" s="6">
        <v>490921</v>
      </c>
      <c r="G10139" s="6" t="s">
        <v>608</v>
      </c>
      <c r="H10139" s="16">
        <v>3225190.25</v>
      </c>
      <c r="I10139" s="12">
        <v>44146</v>
      </c>
      <c r="J10139" s="12">
        <v>44205</v>
      </c>
      <c r="K10139" s="15">
        <v>3210229</v>
      </c>
      <c r="L10139" s="13" t="s">
        <v>14</v>
      </c>
      <c r="M10139" s="7">
        <v>1</v>
      </c>
      <c r="N10139" s="14"/>
    </row>
    <row r="10140" spans="1:14" ht="126">
      <c r="A10140" s="6">
        <v>10139</v>
      </c>
      <c r="B10140" s="8" t="s">
        <v>15368</v>
      </c>
      <c r="C10140" s="9" t="s">
        <v>15576</v>
      </c>
      <c r="D10140" s="10" t="s">
        <v>2992</v>
      </c>
      <c r="E10140" s="11" t="s">
        <v>15577</v>
      </c>
      <c r="F10140" s="6">
        <v>490942</v>
      </c>
      <c r="G10140" s="6" t="s">
        <v>608</v>
      </c>
      <c r="H10140" s="16">
        <v>4747266.8099999996</v>
      </c>
      <c r="I10140" s="12">
        <v>44158</v>
      </c>
      <c r="J10140" s="12">
        <v>44218</v>
      </c>
      <c r="K10140" s="15">
        <v>1845207</v>
      </c>
      <c r="L10140" s="13" t="s">
        <v>14</v>
      </c>
      <c r="M10140" s="7">
        <v>1</v>
      </c>
      <c r="N10140" s="14"/>
    </row>
    <row r="10141" spans="1:14" ht="78.75">
      <c r="A10141" s="6">
        <v>10140</v>
      </c>
      <c r="B10141" s="8" t="s">
        <v>15368</v>
      </c>
      <c r="C10141" s="9" t="s">
        <v>15578</v>
      </c>
      <c r="D10141" s="10" t="s">
        <v>15579</v>
      </c>
      <c r="E10141" s="11" t="s">
        <v>15580</v>
      </c>
      <c r="F10141" s="6">
        <v>490950</v>
      </c>
      <c r="G10141" s="6" t="s">
        <v>608</v>
      </c>
      <c r="H10141" s="16">
        <v>10633207</v>
      </c>
      <c r="I10141" s="12">
        <v>44159</v>
      </c>
      <c r="J10141" s="12">
        <v>44250</v>
      </c>
      <c r="K10141" s="15">
        <v>10633207</v>
      </c>
      <c r="L10141" s="13" t="s">
        <v>14</v>
      </c>
      <c r="M10141" s="7">
        <v>1</v>
      </c>
      <c r="N10141" s="14"/>
    </row>
    <row r="10142" spans="1:14" ht="63">
      <c r="A10142" s="6">
        <v>10141</v>
      </c>
      <c r="B10142" s="8" t="s">
        <v>15368</v>
      </c>
      <c r="C10142" s="9" t="s">
        <v>15581</v>
      </c>
      <c r="D10142" s="10" t="s">
        <v>15582</v>
      </c>
      <c r="E10142" s="11" t="s">
        <v>15583</v>
      </c>
      <c r="F10142" s="6">
        <v>490928</v>
      </c>
      <c r="G10142" s="6" t="s">
        <v>608</v>
      </c>
      <c r="H10142" s="16">
        <v>4218596.51</v>
      </c>
      <c r="I10142" s="12">
        <v>44156</v>
      </c>
      <c r="J10142" s="12">
        <v>44215</v>
      </c>
      <c r="K10142" s="15">
        <v>4213093</v>
      </c>
      <c r="L10142" s="13" t="s">
        <v>14</v>
      </c>
      <c r="M10142" s="7">
        <v>1</v>
      </c>
      <c r="N10142" s="14"/>
    </row>
    <row r="10143" spans="1:14" ht="47.25">
      <c r="A10143" s="6">
        <v>10142</v>
      </c>
      <c r="B10143" s="8" t="s">
        <v>15368</v>
      </c>
      <c r="C10143" s="9" t="s">
        <v>15584</v>
      </c>
      <c r="D10143" s="10" t="s">
        <v>15585</v>
      </c>
      <c r="E10143" s="11" t="s">
        <v>15586</v>
      </c>
      <c r="F10143" s="6">
        <v>490933</v>
      </c>
      <c r="G10143" s="6" t="s">
        <v>608</v>
      </c>
      <c r="H10143" s="16">
        <v>9692541.2899999991</v>
      </c>
      <c r="I10143" s="12">
        <v>44159</v>
      </c>
      <c r="J10143" s="12">
        <v>44249</v>
      </c>
      <c r="K10143" s="15">
        <v>9687589</v>
      </c>
      <c r="L10143" s="13" t="s">
        <v>14</v>
      </c>
      <c r="M10143" s="7">
        <v>1</v>
      </c>
      <c r="N10143" s="14"/>
    </row>
    <row r="10144" spans="1:14" ht="110.25">
      <c r="A10144" s="6">
        <v>10143</v>
      </c>
      <c r="B10144" s="8" t="s">
        <v>15368</v>
      </c>
      <c r="C10144" s="9" t="s">
        <v>15587</v>
      </c>
      <c r="D10144" s="10" t="s">
        <v>15588</v>
      </c>
      <c r="E10144" s="11" t="s">
        <v>15589</v>
      </c>
      <c r="F10144" s="6">
        <v>245850</v>
      </c>
      <c r="G10144" s="6" t="s">
        <v>340</v>
      </c>
      <c r="H10144" s="16">
        <v>35542944.950000003</v>
      </c>
      <c r="I10144" s="12">
        <v>43556</v>
      </c>
      <c r="J10144" s="12">
        <v>43876</v>
      </c>
      <c r="K10144" s="15">
        <v>25573385</v>
      </c>
      <c r="L10144" s="13" t="s">
        <v>70</v>
      </c>
      <c r="M10144" s="7">
        <v>1</v>
      </c>
      <c r="N10144" s="14"/>
    </row>
    <row r="10145" spans="1:14" ht="110.25">
      <c r="A10145" s="6">
        <v>10144</v>
      </c>
      <c r="B10145" s="8" t="s">
        <v>15368</v>
      </c>
      <c r="C10145" s="9" t="s">
        <v>15369</v>
      </c>
      <c r="D10145" s="10" t="s">
        <v>7500</v>
      </c>
      <c r="E10145" s="11" t="s">
        <v>15589</v>
      </c>
      <c r="F10145" s="6">
        <v>245850</v>
      </c>
      <c r="G10145" s="6" t="s">
        <v>340</v>
      </c>
      <c r="H10145" s="16">
        <v>35542944.950000003</v>
      </c>
      <c r="I10145" s="12">
        <v>43556</v>
      </c>
      <c r="J10145" s="12">
        <v>43876</v>
      </c>
      <c r="K10145" s="15">
        <f>K10144*M10145</f>
        <v>13042426.35</v>
      </c>
      <c r="L10145" s="13" t="s">
        <v>70</v>
      </c>
      <c r="M10145" s="7">
        <v>0.51</v>
      </c>
      <c r="N10145" s="14"/>
    </row>
    <row r="10146" spans="1:14" ht="110.25">
      <c r="A10146" s="6">
        <v>10145</v>
      </c>
      <c r="B10146" s="8" t="s">
        <v>15368</v>
      </c>
      <c r="C10146" s="9" t="s">
        <v>15380</v>
      </c>
      <c r="D10146" s="10" t="s">
        <v>15381</v>
      </c>
      <c r="E10146" s="11" t="s">
        <v>15589</v>
      </c>
      <c r="F10146" s="6">
        <v>245850</v>
      </c>
      <c r="G10146" s="6" t="s">
        <v>340</v>
      </c>
      <c r="H10146" s="16">
        <v>35542944.950000003</v>
      </c>
      <c r="I10146" s="12">
        <v>43549</v>
      </c>
      <c r="J10146" s="12">
        <v>43876</v>
      </c>
      <c r="K10146" s="15">
        <f>K10144*M10146</f>
        <v>12530958.65</v>
      </c>
      <c r="L10146" s="13" t="s">
        <v>70</v>
      </c>
      <c r="M10146" s="7">
        <v>0.49</v>
      </c>
      <c r="N10146" s="14"/>
    </row>
    <row r="10147" spans="1:14" ht="47.25">
      <c r="A10147" s="6">
        <v>10146</v>
      </c>
      <c r="B10147" s="8" t="s">
        <v>15368</v>
      </c>
      <c r="C10147" s="9" t="s">
        <v>15590</v>
      </c>
      <c r="D10147" s="10" t="s">
        <v>15591</v>
      </c>
      <c r="E10147" s="11" t="s">
        <v>15592</v>
      </c>
      <c r="F10147" s="6">
        <v>409063</v>
      </c>
      <c r="G10147" s="6" t="s">
        <v>340</v>
      </c>
      <c r="H10147" s="16">
        <v>53904728</v>
      </c>
      <c r="I10147" s="12">
        <v>44016</v>
      </c>
      <c r="J10147" s="12">
        <v>44198</v>
      </c>
      <c r="K10147" s="15">
        <v>2892839</v>
      </c>
      <c r="L10147" s="13" t="s">
        <v>70</v>
      </c>
      <c r="M10147" s="7">
        <v>1</v>
      </c>
      <c r="N10147" s="14"/>
    </row>
    <row r="10148" spans="1:14" ht="47.25">
      <c r="A10148" s="6">
        <v>10147</v>
      </c>
      <c r="B10148" s="8" t="s">
        <v>15368</v>
      </c>
      <c r="C10148" s="9" t="s">
        <v>15369</v>
      </c>
      <c r="D10148" s="10" t="s">
        <v>7500</v>
      </c>
      <c r="E10148" s="11" t="s">
        <v>15592</v>
      </c>
      <c r="F10148" s="6">
        <v>409063</v>
      </c>
      <c r="G10148" s="6" t="s">
        <v>340</v>
      </c>
      <c r="H10148" s="16">
        <v>53904728</v>
      </c>
      <c r="I10148" s="12">
        <v>44016</v>
      </c>
      <c r="J10148" s="12">
        <v>44198</v>
      </c>
      <c r="K10148" s="15">
        <f>K10147*M10148</f>
        <v>723209.75</v>
      </c>
      <c r="L10148" s="13" t="s">
        <v>70</v>
      </c>
      <c r="M10148" s="7">
        <v>0.25</v>
      </c>
      <c r="N10148" s="14"/>
    </row>
    <row r="10149" spans="1:14" ht="31.5">
      <c r="A10149" s="6">
        <v>10148</v>
      </c>
      <c r="B10149" s="8" t="s">
        <v>15368</v>
      </c>
      <c r="C10149" s="9" t="s">
        <v>15387</v>
      </c>
      <c r="D10149" s="10" t="s">
        <v>6146</v>
      </c>
      <c r="E10149" s="11" t="s">
        <v>15592</v>
      </c>
      <c r="F10149" s="6">
        <v>409063</v>
      </c>
      <c r="G10149" s="6" t="s">
        <v>340</v>
      </c>
      <c r="H10149" s="16">
        <v>53904728</v>
      </c>
      <c r="I10149" s="12"/>
      <c r="J10149" s="12">
        <v>44198</v>
      </c>
      <c r="K10149" s="15">
        <f>K10147*M10149</f>
        <v>2169629.25</v>
      </c>
      <c r="L10149" s="13" t="s">
        <v>70</v>
      </c>
      <c r="M10149" s="7">
        <v>0.75</v>
      </c>
      <c r="N10149" s="14"/>
    </row>
    <row r="10150" spans="1:14" ht="47.25">
      <c r="A10150" s="6">
        <v>10149</v>
      </c>
      <c r="B10150" s="8" t="s">
        <v>15368</v>
      </c>
      <c r="C10150" s="9" t="s">
        <v>15369</v>
      </c>
      <c r="D10150" s="10" t="s">
        <v>7500</v>
      </c>
      <c r="E10150" s="11" t="s">
        <v>15593</v>
      </c>
      <c r="F10150" s="6">
        <v>301384</v>
      </c>
      <c r="G10150" s="6" t="s">
        <v>848</v>
      </c>
      <c r="H10150" s="16">
        <v>5309883.45</v>
      </c>
      <c r="I10150" s="12">
        <v>43739</v>
      </c>
      <c r="J10150" s="12">
        <v>43829</v>
      </c>
      <c r="K10150" s="15">
        <v>2139800</v>
      </c>
      <c r="L10150" s="13" t="s">
        <v>14</v>
      </c>
      <c r="M10150" s="7">
        <v>1</v>
      </c>
      <c r="N10150" s="14"/>
    </row>
    <row r="10151" spans="1:14" ht="63">
      <c r="A10151" s="6">
        <v>10150</v>
      </c>
      <c r="B10151" s="8" t="s">
        <v>15368</v>
      </c>
      <c r="C10151" s="9" t="s">
        <v>15590</v>
      </c>
      <c r="D10151" s="10" t="s">
        <v>15591</v>
      </c>
      <c r="E10151" s="11" t="s">
        <v>15594</v>
      </c>
      <c r="F10151" s="6">
        <v>412006</v>
      </c>
      <c r="G10151" s="6" t="s">
        <v>801</v>
      </c>
      <c r="H10151" s="16">
        <v>28650003.960000001</v>
      </c>
      <c r="I10151" s="12">
        <v>44014</v>
      </c>
      <c r="J10151" s="12">
        <v>44560</v>
      </c>
      <c r="K10151" s="15">
        <v>3824698</v>
      </c>
      <c r="L10151" s="13" t="s">
        <v>70</v>
      </c>
      <c r="M10151" s="7">
        <v>1</v>
      </c>
      <c r="N10151" s="14"/>
    </row>
    <row r="10152" spans="1:14" ht="63">
      <c r="A10152" s="6">
        <v>10151</v>
      </c>
      <c r="B10152" s="8" t="s">
        <v>15368</v>
      </c>
      <c r="C10152" s="9" t="s">
        <v>15369</v>
      </c>
      <c r="D10152" s="10" t="s">
        <v>7500</v>
      </c>
      <c r="E10152" s="11" t="s">
        <v>15594</v>
      </c>
      <c r="F10152" s="6">
        <v>412006</v>
      </c>
      <c r="G10152" s="6" t="s">
        <v>801</v>
      </c>
      <c r="H10152" s="16">
        <v>28650003.960000001</v>
      </c>
      <c r="I10152" s="12">
        <v>44014</v>
      </c>
      <c r="J10152" s="12">
        <v>44560</v>
      </c>
      <c r="K10152" s="15">
        <f>K10151*M10152</f>
        <v>956174.5</v>
      </c>
      <c r="L10152" s="13" t="s">
        <v>70</v>
      </c>
      <c r="M10152" s="7">
        <v>0.25</v>
      </c>
      <c r="N10152" s="14"/>
    </row>
    <row r="10153" spans="1:14" ht="63">
      <c r="A10153" s="6">
        <v>10152</v>
      </c>
      <c r="B10153" s="8" t="s">
        <v>15368</v>
      </c>
      <c r="C10153" s="9" t="s">
        <v>15387</v>
      </c>
      <c r="D10153" s="10" t="s">
        <v>6146</v>
      </c>
      <c r="E10153" s="11" t="s">
        <v>15594</v>
      </c>
      <c r="F10153" s="6">
        <v>412006</v>
      </c>
      <c r="G10153" s="6" t="s">
        <v>801</v>
      </c>
      <c r="H10153" s="16">
        <v>28650003.960000001</v>
      </c>
      <c r="I10153" s="12">
        <v>44014</v>
      </c>
      <c r="J10153" s="12">
        <v>44560</v>
      </c>
      <c r="K10153" s="15">
        <f>K10151*M10153</f>
        <v>2868523.5</v>
      </c>
      <c r="L10153" s="13" t="s">
        <v>70</v>
      </c>
      <c r="M10153" s="7">
        <v>0.75</v>
      </c>
      <c r="N10153" s="14"/>
    </row>
    <row r="10154" spans="1:14" ht="94.5">
      <c r="A10154" s="6">
        <v>10153</v>
      </c>
      <c r="B10154" s="8" t="s">
        <v>15368</v>
      </c>
      <c r="C10154" s="9" t="s">
        <v>15369</v>
      </c>
      <c r="D10154" s="10" t="s">
        <v>7500</v>
      </c>
      <c r="E10154" s="11" t="s">
        <v>15595</v>
      </c>
      <c r="F10154" s="6">
        <v>306891</v>
      </c>
      <c r="G10154" s="6" t="s">
        <v>2816</v>
      </c>
      <c r="H10154" s="16">
        <v>3359026.98</v>
      </c>
      <c r="I10154" s="12">
        <v>43697</v>
      </c>
      <c r="J10154" s="12">
        <v>43914</v>
      </c>
      <c r="K10154" s="15">
        <v>2228000</v>
      </c>
      <c r="L10154" s="13" t="s">
        <v>14</v>
      </c>
      <c r="M10154" s="7">
        <v>1</v>
      </c>
      <c r="N10154" s="14"/>
    </row>
    <row r="10155" spans="1:14" ht="78.75">
      <c r="A10155" s="6">
        <v>10154</v>
      </c>
      <c r="B10155" s="8" t="s">
        <v>15368</v>
      </c>
      <c r="C10155" s="9" t="s">
        <v>15596</v>
      </c>
      <c r="D10155" s="10" t="s">
        <v>15597</v>
      </c>
      <c r="E10155" s="11" t="s">
        <v>15598</v>
      </c>
      <c r="F10155" s="6">
        <v>281888</v>
      </c>
      <c r="G10155" s="6" t="s">
        <v>2816</v>
      </c>
      <c r="H10155" s="16">
        <v>49488362.960000001</v>
      </c>
      <c r="I10155" s="12">
        <v>43678</v>
      </c>
      <c r="J10155" s="12">
        <v>44052</v>
      </c>
      <c r="K10155" s="15">
        <v>15250699</v>
      </c>
      <c r="L10155" s="13" t="s">
        <v>70</v>
      </c>
      <c r="M10155" s="7">
        <v>1</v>
      </c>
      <c r="N10155" s="14"/>
    </row>
    <row r="10156" spans="1:14" ht="78.75">
      <c r="A10156" s="6">
        <v>10155</v>
      </c>
      <c r="B10156" s="8" t="s">
        <v>15368</v>
      </c>
      <c r="C10156" s="9" t="s">
        <v>15369</v>
      </c>
      <c r="D10156" s="10" t="s">
        <v>7500</v>
      </c>
      <c r="E10156" s="11" t="s">
        <v>15598</v>
      </c>
      <c r="F10156" s="6">
        <v>281888</v>
      </c>
      <c r="G10156" s="6" t="s">
        <v>2816</v>
      </c>
      <c r="H10156" s="16">
        <v>49488362.960000001</v>
      </c>
      <c r="I10156" s="12">
        <v>43678</v>
      </c>
      <c r="J10156" s="12">
        <v>44052</v>
      </c>
      <c r="K10156" s="15">
        <f>K10155*M10156</f>
        <v>7472842.5099999998</v>
      </c>
      <c r="L10156" s="13" t="s">
        <v>70</v>
      </c>
      <c r="M10156" s="7">
        <v>0.49</v>
      </c>
      <c r="N10156" s="14"/>
    </row>
    <row r="10157" spans="1:14" ht="78.75">
      <c r="A10157" s="6">
        <v>10156</v>
      </c>
      <c r="B10157" s="8" t="s">
        <v>15368</v>
      </c>
      <c r="C10157" s="9" t="s">
        <v>15387</v>
      </c>
      <c r="D10157" s="10" t="s">
        <v>6146</v>
      </c>
      <c r="E10157" s="11" t="s">
        <v>15598</v>
      </c>
      <c r="F10157" s="6">
        <v>281888</v>
      </c>
      <c r="G10157" s="6" t="s">
        <v>2816</v>
      </c>
      <c r="H10157" s="16">
        <v>49488362.960000001</v>
      </c>
      <c r="I10157" s="12">
        <v>43678</v>
      </c>
      <c r="J10157" s="12">
        <v>44052</v>
      </c>
      <c r="K10157" s="15">
        <f>K10155*M10157</f>
        <v>7777856.4900000002</v>
      </c>
      <c r="L10157" s="13" t="s">
        <v>70</v>
      </c>
      <c r="M10157" s="7">
        <v>0.51</v>
      </c>
      <c r="N10157" s="14"/>
    </row>
    <row r="10158" spans="1:14" ht="78.75">
      <c r="A10158" s="6">
        <v>10157</v>
      </c>
      <c r="B10158" s="8" t="s">
        <v>15368</v>
      </c>
      <c r="C10158" s="9" t="s">
        <v>15590</v>
      </c>
      <c r="D10158" s="10" t="s">
        <v>15591</v>
      </c>
      <c r="E10158" s="11" t="s">
        <v>15599</v>
      </c>
      <c r="F10158" s="6">
        <v>365993</v>
      </c>
      <c r="G10158" s="6" t="s">
        <v>2323</v>
      </c>
      <c r="H10158" s="16">
        <v>24719656.32</v>
      </c>
      <c r="I10158" s="12">
        <v>43881</v>
      </c>
      <c r="J10158" s="12">
        <v>44077</v>
      </c>
      <c r="K10158" s="15">
        <v>22882392</v>
      </c>
      <c r="L10158" s="13" t="s">
        <v>70</v>
      </c>
      <c r="M10158" s="7">
        <v>1</v>
      </c>
      <c r="N10158" s="14"/>
    </row>
    <row r="10159" spans="1:14" ht="78.75">
      <c r="A10159" s="6">
        <v>10158</v>
      </c>
      <c r="B10159" s="8" t="s">
        <v>15368</v>
      </c>
      <c r="C10159" s="9" t="s">
        <v>15369</v>
      </c>
      <c r="D10159" s="10" t="s">
        <v>7500</v>
      </c>
      <c r="E10159" s="11" t="s">
        <v>15599</v>
      </c>
      <c r="F10159" s="6">
        <v>365993</v>
      </c>
      <c r="G10159" s="6" t="s">
        <v>2323</v>
      </c>
      <c r="H10159" s="16">
        <v>24719656.32</v>
      </c>
      <c r="I10159" s="12">
        <v>43881</v>
      </c>
      <c r="J10159" s="12">
        <v>44077</v>
      </c>
      <c r="K10159" s="15">
        <f>K10158*M10159</f>
        <v>5720598</v>
      </c>
      <c r="L10159" s="13" t="s">
        <v>70</v>
      </c>
      <c r="M10159" s="7">
        <v>0.25</v>
      </c>
      <c r="N10159" s="14"/>
    </row>
    <row r="10160" spans="1:14" ht="78.75">
      <c r="A10160" s="6">
        <v>10159</v>
      </c>
      <c r="B10160" s="8" t="s">
        <v>15368</v>
      </c>
      <c r="C10160" s="9" t="s">
        <v>15387</v>
      </c>
      <c r="D10160" s="10" t="s">
        <v>6146</v>
      </c>
      <c r="E10160" s="11" t="s">
        <v>15599</v>
      </c>
      <c r="F10160" s="6">
        <v>365993</v>
      </c>
      <c r="G10160" s="6" t="s">
        <v>2323</v>
      </c>
      <c r="H10160" s="16">
        <v>24719656.32</v>
      </c>
      <c r="I10160" s="12">
        <v>43881</v>
      </c>
      <c r="J10160" s="12">
        <v>44077</v>
      </c>
      <c r="K10160" s="15">
        <f>K10158*M10160</f>
        <v>17161794</v>
      </c>
      <c r="L10160" s="13" t="s">
        <v>70</v>
      </c>
      <c r="M10160" s="7">
        <v>0.75</v>
      </c>
      <c r="N10160" s="14"/>
    </row>
    <row r="10161" spans="1:14" ht="330.75">
      <c r="A10161" s="6">
        <v>10160</v>
      </c>
      <c r="B10161" s="8" t="s">
        <v>15368</v>
      </c>
      <c r="C10161" s="9" t="s">
        <v>15590</v>
      </c>
      <c r="D10161" s="10" t="s">
        <v>15591</v>
      </c>
      <c r="E10161" s="11" t="s">
        <v>15600</v>
      </c>
      <c r="F10161" s="6">
        <v>290557</v>
      </c>
      <c r="G10161" s="6" t="s">
        <v>1587</v>
      </c>
      <c r="H10161" s="16">
        <v>303114201.31</v>
      </c>
      <c r="I10161" s="12">
        <v>43809</v>
      </c>
      <c r="J10161" s="12">
        <v>44333</v>
      </c>
      <c r="K10161" s="15">
        <v>64451294</v>
      </c>
      <c r="L10161" s="13" t="s">
        <v>70</v>
      </c>
      <c r="M10161" s="7">
        <v>1</v>
      </c>
      <c r="N10161" s="14"/>
    </row>
    <row r="10162" spans="1:14" ht="330.75">
      <c r="A10162" s="6">
        <v>10161</v>
      </c>
      <c r="B10162" s="8" t="s">
        <v>15368</v>
      </c>
      <c r="C10162" s="9" t="s">
        <v>15369</v>
      </c>
      <c r="D10162" s="10" t="s">
        <v>7500</v>
      </c>
      <c r="E10162" s="11" t="s">
        <v>15600</v>
      </c>
      <c r="F10162" s="6">
        <v>290557</v>
      </c>
      <c r="G10162" s="6" t="s">
        <v>1587</v>
      </c>
      <c r="H10162" s="16">
        <v>303114201.31</v>
      </c>
      <c r="I10162" s="12">
        <v>43809</v>
      </c>
      <c r="J10162" s="12">
        <v>44333</v>
      </c>
      <c r="K10162" s="15">
        <f>K10161*M10162</f>
        <v>16112823.5</v>
      </c>
      <c r="L10162" s="13" t="s">
        <v>70</v>
      </c>
      <c r="M10162" s="7">
        <v>0.25</v>
      </c>
      <c r="N10162" s="14"/>
    </row>
    <row r="10163" spans="1:14" ht="330.75">
      <c r="A10163" s="6">
        <v>10162</v>
      </c>
      <c r="B10163" s="8" t="s">
        <v>15368</v>
      </c>
      <c r="C10163" s="9" t="s">
        <v>15387</v>
      </c>
      <c r="D10163" s="10" t="s">
        <v>6146</v>
      </c>
      <c r="E10163" s="11" t="s">
        <v>15600</v>
      </c>
      <c r="F10163" s="6">
        <v>290557</v>
      </c>
      <c r="G10163" s="6" t="s">
        <v>1587</v>
      </c>
      <c r="H10163" s="16">
        <v>303114201.31</v>
      </c>
      <c r="I10163" s="12">
        <v>43809</v>
      </c>
      <c r="J10163" s="12">
        <v>44333</v>
      </c>
      <c r="K10163" s="15">
        <f>K10161*M10163</f>
        <v>48338470.5</v>
      </c>
      <c r="L10163" s="13" t="s">
        <v>70</v>
      </c>
      <c r="M10163" s="7">
        <v>0.75</v>
      </c>
      <c r="N10163" s="14"/>
    </row>
    <row r="10164" spans="1:14" ht="157.5">
      <c r="A10164" s="6">
        <v>10163</v>
      </c>
      <c r="B10164" s="8" t="s">
        <v>15368</v>
      </c>
      <c r="C10164" s="9" t="s">
        <v>15601</v>
      </c>
      <c r="D10164" s="10" t="s">
        <v>15588</v>
      </c>
      <c r="E10164" s="11" t="s">
        <v>15602</v>
      </c>
      <c r="F10164" s="6">
        <v>266735</v>
      </c>
      <c r="G10164" s="6" t="s">
        <v>1508</v>
      </c>
      <c r="H10164" s="16">
        <v>21001403.870000001</v>
      </c>
      <c r="I10164" s="12">
        <v>43612</v>
      </c>
      <c r="J10164" s="12">
        <v>43925</v>
      </c>
      <c r="K10164" s="15">
        <v>13604000</v>
      </c>
      <c r="L10164" s="13" t="s">
        <v>70</v>
      </c>
      <c r="M10164" s="7">
        <v>1</v>
      </c>
      <c r="N10164" s="14"/>
    </row>
    <row r="10165" spans="1:14" ht="157.5">
      <c r="A10165" s="6">
        <v>10164</v>
      </c>
      <c r="B10165" s="8" t="s">
        <v>15368</v>
      </c>
      <c r="C10165" s="9" t="s">
        <v>15369</v>
      </c>
      <c r="D10165" s="10" t="s">
        <v>7500</v>
      </c>
      <c r="E10165" s="11" t="s">
        <v>15602</v>
      </c>
      <c r="F10165" s="6">
        <v>266735</v>
      </c>
      <c r="G10165" s="6" t="s">
        <v>1508</v>
      </c>
      <c r="H10165" s="16">
        <v>21001403.870000001</v>
      </c>
      <c r="I10165" s="12">
        <v>43612</v>
      </c>
      <c r="J10165" s="12">
        <v>43925</v>
      </c>
      <c r="K10165" s="15">
        <f>K10164*M10165</f>
        <v>6938040</v>
      </c>
      <c r="L10165" s="13" t="s">
        <v>70</v>
      </c>
      <c r="M10165" s="7">
        <v>0.51</v>
      </c>
      <c r="N10165" s="14"/>
    </row>
    <row r="10166" spans="1:14" ht="157.5">
      <c r="A10166" s="6">
        <v>10165</v>
      </c>
      <c r="B10166" s="8" t="s">
        <v>15368</v>
      </c>
      <c r="C10166" s="9" t="s">
        <v>15380</v>
      </c>
      <c r="D10166" s="10" t="s">
        <v>15381</v>
      </c>
      <c r="E10166" s="11" t="s">
        <v>15602</v>
      </c>
      <c r="F10166" s="6">
        <v>266735</v>
      </c>
      <c r="G10166" s="6" t="s">
        <v>1508</v>
      </c>
      <c r="H10166" s="16">
        <v>21001403.870000001</v>
      </c>
      <c r="I10166" s="12">
        <v>43612</v>
      </c>
      <c r="J10166" s="12">
        <v>43925</v>
      </c>
      <c r="K10166" s="15">
        <f>K10164*M10166</f>
        <v>6665960</v>
      </c>
      <c r="L10166" s="13" t="s">
        <v>70</v>
      </c>
      <c r="M10166" s="7">
        <v>0.49</v>
      </c>
      <c r="N10166" s="14"/>
    </row>
    <row r="10167" spans="1:14" ht="110.25">
      <c r="A10167" s="6">
        <v>10166</v>
      </c>
      <c r="B10167" s="8" t="s">
        <v>15368</v>
      </c>
      <c r="C10167" s="9" t="s">
        <v>15601</v>
      </c>
      <c r="D10167" s="10" t="s">
        <v>15588</v>
      </c>
      <c r="E10167" s="11" t="s">
        <v>15603</v>
      </c>
      <c r="F10167" s="6">
        <v>266737</v>
      </c>
      <c r="G10167" s="6" t="s">
        <v>1508</v>
      </c>
      <c r="H10167" s="16">
        <v>24333813.199999999</v>
      </c>
      <c r="I10167" s="12">
        <v>43612</v>
      </c>
      <c r="J10167" s="12">
        <v>43925</v>
      </c>
      <c r="K10167" s="15">
        <v>19685407</v>
      </c>
      <c r="L10167" s="13" t="s">
        <v>70</v>
      </c>
      <c r="M10167" s="7">
        <v>1</v>
      </c>
      <c r="N10167" s="14"/>
    </row>
    <row r="10168" spans="1:14" ht="110.25">
      <c r="A10168" s="6">
        <v>10167</v>
      </c>
      <c r="B10168" s="8" t="s">
        <v>15368</v>
      </c>
      <c r="C10168" s="9" t="s">
        <v>15369</v>
      </c>
      <c r="D10168" s="10" t="s">
        <v>7500</v>
      </c>
      <c r="E10168" s="11" t="s">
        <v>15603</v>
      </c>
      <c r="F10168" s="6">
        <v>266737</v>
      </c>
      <c r="G10168" s="6" t="s">
        <v>1508</v>
      </c>
      <c r="H10168" s="16">
        <v>24333813.199999999</v>
      </c>
      <c r="I10168" s="12">
        <v>43612</v>
      </c>
      <c r="J10168" s="12">
        <v>43925</v>
      </c>
      <c r="K10168" s="15">
        <f>K10167*M10168</f>
        <v>10039557.57</v>
      </c>
      <c r="L10168" s="13" t="s">
        <v>70</v>
      </c>
      <c r="M10168" s="7">
        <v>0.51</v>
      </c>
      <c r="N10168" s="14"/>
    </row>
    <row r="10169" spans="1:14" ht="110.25">
      <c r="A10169" s="6">
        <v>10168</v>
      </c>
      <c r="B10169" s="8" t="s">
        <v>15368</v>
      </c>
      <c r="C10169" s="9" t="s">
        <v>15380</v>
      </c>
      <c r="D10169" s="10" t="s">
        <v>15381</v>
      </c>
      <c r="E10169" s="11" t="s">
        <v>15603</v>
      </c>
      <c r="F10169" s="6">
        <v>266737</v>
      </c>
      <c r="G10169" s="6" t="s">
        <v>1508</v>
      </c>
      <c r="H10169" s="16">
        <v>24333813.199999999</v>
      </c>
      <c r="I10169" s="12">
        <v>43612</v>
      </c>
      <c r="J10169" s="12">
        <v>43925</v>
      </c>
      <c r="K10169" s="15">
        <f>K10167*M10169</f>
        <v>9645849.4299999997</v>
      </c>
      <c r="L10169" s="13" t="s">
        <v>70</v>
      </c>
      <c r="M10169" s="7">
        <v>0.49</v>
      </c>
      <c r="N10169" s="14"/>
    </row>
    <row r="10170" spans="1:14" ht="63">
      <c r="A10170" s="6">
        <v>10169</v>
      </c>
      <c r="B10170" s="8" t="s">
        <v>15368</v>
      </c>
      <c r="C10170" s="9" t="s">
        <v>15604</v>
      </c>
      <c r="D10170" s="10" t="s">
        <v>15605</v>
      </c>
      <c r="E10170" s="11" t="s">
        <v>15606</v>
      </c>
      <c r="F10170" s="6">
        <v>136366</v>
      </c>
      <c r="G10170" s="6" t="s">
        <v>15607</v>
      </c>
      <c r="H10170" s="16">
        <v>92694161.530000001</v>
      </c>
      <c r="I10170" s="12">
        <v>43178</v>
      </c>
      <c r="J10170" s="12" t="s">
        <v>15608</v>
      </c>
      <c r="K10170" s="15">
        <v>73739293</v>
      </c>
      <c r="L10170" s="13" t="s">
        <v>70</v>
      </c>
      <c r="M10170" s="7">
        <v>1</v>
      </c>
      <c r="N10170" s="14"/>
    </row>
    <row r="10171" spans="1:14" ht="47.25">
      <c r="A10171" s="6">
        <v>10170</v>
      </c>
      <c r="B10171" s="8" t="s">
        <v>15368</v>
      </c>
      <c r="C10171" s="9" t="s">
        <v>15609</v>
      </c>
      <c r="D10171" s="10" t="s">
        <v>15610</v>
      </c>
      <c r="E10171" s="11" t="s">
        <v>15606</v>
      </c>
      <c r="F10171" s="6">
        <v>136366</v>
      </c>
      <c r="G10171" s="6" t="s">
        <v>15607</v>
      </c>
      <c r="H10171" s="16">
        <v>92694161.530000001</v>
      </c>
      <c r="I10171" s="12">
        <v>43179</v>
      </c>
      <c r="J10171" s="12" t="s">
        <v>15608</v>
      </c>
      <c r="K10171" s="15">
        <v>73739293</v>
      </c>
      <c r="L10171" s="13" t="s">
        <v>70</v>
      </c>
      <c r="M10171" s="7">
        <v>0.51</v>
      </c>
      <c r="N10171" s="14"/>
    </row>
    <row r="10172" spans="1:14" ht="47.25">
      <c r="A10172" s="6">
        <v>10171</v>
      </c>
      <c r="B10172" s="8" t="s">
        <v>15368</v>
      </c>
      <c r="C10172" s="9" t="s">
        <v>15387</v>
      </c>
      <c r="D10172" s="10" t="s">
        <v>6146</v>
      </c>
      <c r="E10172" s="11" t="s">
        <v>15606</v>
      </c>
      <c r="F10172" s="6">
        <v>136366</v>
      </c>
      <c r="G10172" s="6" t="s">
        <v>15607</v>
      </c>
      <c r="H10172" s="16">
        <v>92694161.530000001</v>
      </c>
      <c r="I10172" s="12">
        <v>43178</v>
      </c>
      <c r="J10172" s="12" t="s">
        <v>15608</v>
      </c>
      <c r="K10172" s="15">
        <v>73739293</v>
      </c>
      <c r="L10172" s="13" t="s">
        <v>70</v>
      </c>
      <c r="M10172" s="7">
        <v>0.49</v>
      </c>
      <c r="N10172" s="14"/>
    </row>
    <row r="10173" spans="1:14" ht="78.75">
      <c r="A10173" s="6">
        <v>10172</v>
      </c>
      <c r="B10173" s="8" t="s">
        <v>15368</v>
      </c>
      <c r="C10173" s="9" t="s">
        <v>15611</v>
      </c>
      <c r="D10173" s="10" t="s">
        <v>15612</v>
      </c>
      <c r="E10173" s="11" t="s">
        <v>15613</v>
      </c>
      <c r="F10173" s="6">
        <v>126169</v>
      </c>
      <c r="G10173" s="6" t="s">
        <v>2816</v>
      </c>
      <c r="H10173" s="16">
        <v>72332520</v>
      </c>
      <c r="I10173" s="12">
        <v>43130</v>
      </c>
      <c r="J10173" s="12">
        <v>43615</v>
      </c>
      <c r="K10173" s="15">
        <v>28458537</v>
      </c>
      <c r="L10173" s="13" t="s">
        <v>70</v>
      </c>
      <c r="M10173" s="7">
        <v>1</v>
      </c>
      <c r="N10173" s="14"/>
    </row>
    <row r="10174" spans="1:14" ht="78.75">
      <c r="A10174" s="6">
        <v>10173</v>
      </c>
      <c r="B10174" s="8" t="s">
        <v>15368</v>
      </c>
      <c r="C10174" s="9" t="s">
        <v>4715</v>
      </c>
      <c r="D10174" s="10" t="s">
        <v>4716</v>
      </c>
      <c r="E10174" s="11" t="s">
        <v>15613</v>
      </c>
      <c r="F10174" s="6">
        <v>126169</v>
      </c>
      <c r="G10174" s="6" t="s">
        <v>2816</v>
      </c>
      <c r="H10174" s="16">
        <v>72332520</v>
      </c>
      <c r="I10174" s="12">
        <v>43130</v>
      </c>
      <c r="J10174" s="12">
        <v>43615</v>
      </c>
      <c r="K10174" s="15">
        <f>K10173*M10174</f>
        <v>11383414.800000001</v>
      </c>
      <c r="L10174" s="13" t="s">
        <v>70</v>
      </c>
      <c r="M10174" s="7">
        <v>0.4</v>
      </c>
      <c r="N10174" s="14"/>
    </row>
    <row r="10175" spans="1:14" ht="78.75">
      <c r="A10175" s="6">
        <v>10174</v>
      </c>
      <c r="B10175" s="8" t="s">
        <v>15368</v>
      </c>
      <c r="C10175" s="9" t="s">
        <v>15614</v>
      </c>
      <c r="D10175" s="10" t="s">
        <v>15615</v>
      </c>
      <c r="E10175" s="11" t="s">
        <v>15613</v>
      </c>
      <c r="F10175" s="6">
        <v>126169</v>
      </c>
      <c r="G10175" s="6" t="s">
        <v>2816</v>
      </c>
      <c r="H10175" s="16">
        <v>72332520</v>
      </c>
      <c r="I10175" s="12">
        <v>43130</v>
      </c>
      <c r="J10175" s="12">
        <v>43615</v>
      </c>
      <c r="K10175" s="15">
        <f>K10173*M10175</f>
        <v>7114634.25</v>
      </c>
      <c r="L10175" s="13" t="s">
        <v>70</v>
      </c>
      <c r="M10175" s="7">
        <v>0.25</v>
      </c>
      <c r="N10175" s="14"/>
    </row>
    <row r="10176" spans="1:14" ht="78.75">
      <c r="A10176" s="6">
        <v>10175</v>
      </c>
      <c r="B10176" s="8" t="s">
        <v>15368</v>
      </c>
      <c r="C10176" s="9" t="s">
        <v>15387</v>
      </c>
      <c r="D10176" s="10" t="s">
        <v>6146</v>
      </c>
      <c r="E10176" s="11" t="s">
        <v>15613</v>
      </c>
      <c r="F10176" s="6">
        <v>126169</v>
      </c>
      <c r="G10176" s="6" t="s">
        <v>2816</v>
      </c>
      <c r="H10176" s="16">
        <v>72332520</v>
      </c>
      <c r="I10176" s="12">
        <v>43130</v>
      </c>
      <c r="J10176" s="12">
        <v>43615</v>
      </c>
      <c r="K10176" s="15">
        <f>K10173*M10176</f>
        <v>9960487.9499999993</v>
      </c>
      <c r="L10176" s="13" t="s">
        <v>70</v>
      </c>
      <c r="M10176" s="7">
        <v>0.35</v>
      </c>
      <c r="N10176" s="14"/>
    </row>
    <row r="10177" spans="1:14" ht="63">
      <c r="A10177" s="6">
        <v>10176</v>
      </c>
      <c r="B10177" s="8" t="s">
        <v>15368</v>
      </c>
      <c r="C10177" s="9" t="s">
        <v>15616</v>
      </c>
      <c r="D10177" s="10" t="s">
        <v>15617</v>
      </c>
      <c r="E10177" s="11" t="s">
        <v>15370</v>
      </c>
      <c r="F10177" s="6">
        <v>480802</v>
      </c>
      <c r="G10177" s="6" t="s">
        <v>340</v>
      </c>
      <c r="H10177" s="16">
        <v>17741231.059999999</v>
      </c>
      <c r="I10177" s="12">
        <v>44160</v>
      </c>
      <c r="J10177" s="12">
        <v>44310</v>
      </c>
      <c r="K10177" s="15">
        <v>8025090</v>
      </c>
      <c r="L10177" s="13" t="s">
        <v>70</v>
      </c>
      <c r="M10177" s="7">
        <v>1</v>
      </c>
      <c r="N10177" s="14"/>
    </row>
    <row r="10178" spans="1:14" ht="47.25">
      <c r="A10178" s="6">
        <v>10177</v>
      </c>
      <c r="B10178" s="8" t="s">
        <v>15368</v>
      </c>
      <c r="C10178" s="9" t="s">
        <v>15390</v>
      </c>
      <c r="D10178" s="10" t="s">
        <v>15391</v>
      </c>
      <c r="E10178" s="11" t="s">
        <v>15370</v>
      </c>
      <c r="F10178" s="6">
        <v>480802</v>
      </c>
      <c r="G10178" s="6" t="s">
        <v>340</v>
      </c>
      <c r="H10178" s="16">
        <v>17741231.059999999</v>
      </c>
      <c r="I10178" s="12">
        <v>44160</v>
      </c>
      <c r="J10178" s="12">
        <v>44310</v>
      </c>
      <c r="K10178" s="15">
        <v>8025090</v>
      </c>
      <c r="L10178" s="13" t="s">
        <v>70</v>
      </c>
      <c r="M10178" s="7">
        <v>0.7</v>
      </c>
      <c r="N10178" s="14"/>
    </row>
    <row r="10179" spans="1:14" ht="47.25">
      <c r="A10179" s="6">
        <v>10178</v>
      </c>
      <c r="B10179" s="8" t="s">
        <v>15368</v>
      </c>
      <c r="C10179" s="9" t="s">
        <v>15618</v>
      </c>
      <c r="D10179" s="10" t="s">
        <v>15619</v>
      </c>
      <c r="E10179" s="11" t="s">
        <v>15370</v>
      </c>
      <c r="F10179" s="6">
        <v>480802</v>
      </c>
      <c r="G10179" s="6" t="s">
        <v>340</v>
      </c>
      <c r="H10179" s="16">
        <v>17741231.059999999</v>
      </c>
      <c r="I10179" s="12">
        <v>44160</v>
      </c>
      <c r="J10179" s="12">
        <v>44310</v>
      </c>
      <c r="K10179" s="15">
        <v>8025090</v>
      </c>
      <c r="L10179" s="13" t="s">
        <v>70</v>
      </c>
      <c r="M10179" s="7">
        <v>0.3</v>
      </c>
      <c r="N10179" s="14"/>
    </row>
    <row r="10180" spans="1:14" ht="63">
      <c r="A10180" s="6">
        <v>10179</v>
      </c>
      <c r="B10180" s="8" t="s">
        <v>15368</v>
      </c>
      <c r="C10180" s="9" t="s">
        <v>15616</v>
      </c>
      <c r="D10180" s="10" t="s">
        <v>15617</v>
      </c>
      <c r="E10180" s="11" t="s">
        <v>15620</v>
      </c>
      <c r="F10180" s="6">
        <v>480804</v>
      </c>
      <c r="G10180" s="6" t="s">
        <v>340</v>
      </c>
      <c r="H10180" s="16">
        <v>29670567.59</v>
      </c>
      <c r="I10180" s="12">
        <v>44160</v>
      </c>
      <c r="J10180" s="12">
        <v>44428</v>
      </c>
      <c r="K10180" s="15">
        <v>29670458</v>
      </c>
      <c r="L10180" s="13" t="s">
        <v>70</v>
      </c>
      <c r="M10180" s="7">
        <v>1</v>
      </c>
      <c r="N10180" s="14"/>
    </row>
    <row r="10181" spans="1:14" ht="47.25">
      <c r="A10181" s="6">
        <v>10180</v>
      </c>
      <c r="B10181" s="8" t="s">
        <v>15368</v>
      </c>
      <c r="C10181" s="9" t="s">
        <v>15390</v>
      </c>
      <c r="D10181" s="10" t="s">
        <v>15391</v>
      </c>
      <c r="E10181" s="11" t="s">
        <v>15620</v>
      </c>
      <c r="F10181" s="6">
        <v>480804</v>
      </c>
      <c r="G10181" s="6" t="s">
        <v>340</v>
      </c>
      <c r="H10181" s="16">
        <v>29670567.59</v>
      </c>
      <c r="I10181" s="12">
        <v>44160</v>
      </c>
      <c r="J10181" s="12">
        <v>44428</v>
      </c>
      <c r="K10181" s="15">
        <v>29670458</v>
      </c>
      <c r="L10181" s="13" t="s">
        <v>70</v>
      </c>
      <c r="M10181" s="7">
        <v>0.7</v>
      </c>
      <c r="N10181" s="14"/>
    </row>
    <row r="10182" spans="1:14" ht="47.25">
      <c r="A10182" s="6">
        <v>10181</v>
      </c>
      <c r="B10182" s="8" t="s">
        <v>15368</v>
      </c>
      <c r="C10182" s="9" t="s">
        <v>15618</v>
      </c>
      <c r="D10182" s="10" t="s">
        <v>15619</v>
      </c>
      <c r="E10182" s="11" t="s">
        <v>15620</v>
      </c>
      <c r="F10182" s="6">
        <v>480804</v>
      </c>
      <c r="G10182" s="6" t="s">
        <v>340</v>
      </c>
      <c r="H10182" s="16">
        <v>29670567.59</v>
      </c>
      <c r="I10182" s="12">
        <v>44160</v>
      </c>
      <c r="J10182" s="12">
        <v>44428</v>
      </c>
      <c r="K10182" s="15">
        <v>29670458</v>
      </c>
      <c r="L10182" s="13" t="s">
        <v>70</v>
      </c>
      <c r="M10182" s="7">
        <v>0.3</v>
      </c>
      <c r="N10182" s="14"/>
    </row>
    <row r="10183" spans="1:14" ht="63">
      <c r="A10183" s="6">
        <v>10182</v>
      </c>
      <c r="B10183" s="8" t="s">
        <v>15368</v>
      </c>
      <c r="C10183" s="9" t="s">
        <v>15621</v>
      </c>
      <c r="D10183" s="10" t="s">
        <v>15622</v>
      </c>
      <c r="E10183" s="11" t="s">
        <v>15623</v>
      </c>
      <c r="F10183" s="6">
        <v>411663</v>
      </c>
      <c r="G10183" s="6" t="s">
        <v>2816</v>
      </c>
      <c r="H10183" s="16">
        <v>16447084.67</v>
      </c>
      <c r="I10183" s="12">
        <v>44004</v>
      </c>
      <c r="J10183" s="12">
        <v>44374</v>
      </c>
      <c r="K10183" s="15">
        <v>16447084</v>
      </c>
      <c r="L10183" s="13" t="s">
        <v>70</v>
      </c>
      <c r="M10183" s="7">
        <v>1</v>
      </c>
      <c r="N10183" s="14"/>
    </row>
    <row r="10184" spans="1:14" ht="63">
      <c r="A10184" s="6">
        <v>10183</v>
      </c>
      <c r="B10184" s="8" t="s">
        <v>15368</v>
      </c>
      <c r="C10184" s="9" t="s">
        <v>15624</v>
      </c>
      <c r="D10184" s="10" t="s">
        <v>15625</v>
      </c>
      <c r="E10184" s="11" t="s">
        <v>15623</v>
      </c>
      <c r="F10184" s="6">
        <v>411663</v>
      </c>
      <c r="G10184" s="6" t="s">
        <v>2816</v>
      </c>
      <c r="H10184" s="16">
        <v>16447084.67</v>
      </c>
      <c r="I10184" s="12">
        <v>44004</v>
      </c>
      <c r="J10184" s="12">
        <v>44374</v>
      </c>
      <c r="K10184" s="15">
        <f>K10183*M10184</f>
        <v>8388012.8399999999</v>
      </c>
      <c r="L10184" s="13" t="s">
        <v>70</v>
      </c>
      <c r="M10184" s="7">
        <v>0.51</v>
      </c>
      <c r="N10184" s="14"/>
    </row>
    <row r="10185" spans="1:14" ht="63">
      <c r="A10185" s="6">
        <v>10184</v>
      </c>
      <c r="B10185" s="8" t="s">
        <v>15368</v>
      </c>
      <c r="C10185" s="9" t="s">
        <v>15414</v>
      </c>
      <c r="D10185" s="10" t="s">
        <v>15415</v>
      </c>
      <c r="E10185" s="11" t="s">
        <v>15623</v>
      </c>
      <c r="F10185" s="6">
        <v>411663</v>
      </c>
      <c r="G10185" s="6" t="s">
        <v>2816</v>
      </c>
      <c r="H10185" s="16">
        <v>16447084.67</v>
      </c>
      <c r="I10185" s="12">
        <v>44004</v>
      </c>
      <c r="J10185" s="12">
        <v>44374</v>
      </c>
      <c r="K10185" s="15">
        <f>K10183*M10185</f>
        <v>8059071.1600000001</v>
      </c>
      <c r="L10185" s="13" t="s">
        <v>70</v>
      </c>
      <c r="M10185" s="7">
        <v>0.49</v>
      </c>
      <c r="N10185" s="14"/>
    </row>
    <row r="10186" spans="1:14" ht="78.75">
      <c r="A10186" s="6">
        <v>10185</v>
      </c>
      <c r="B10186" s="8" t="s">
        <v>15368</v>
      </c>
      <c r="C10186" s="9" t="s">
        <v>15626</v>
      </c>
      <c r="D10186" s="10" t="s">
        <v>15622</v>
      </c>
      <c r="E10186" s="11" t="s">
        <v>15627</v>
      </c>
      <c r="F10186" s="6">
        <v>447728</v>
      </c>
      <c r="G10186" s="6" t="s">
        <v>1508</v>
      </c>
      <c r="H10186" s="16">
        <v>22851019.57</v>
      </c>
      <c r="I10186" s="12">
        <v>44115</v>
      </c>
      <c r="J10186" s="12">
        <v>44301</v>
      </c>
      <c r="K10186" s="15">
        <v>0</v>
      </c>
      <c r="L10186" s="13" t="s">
        <v>70</v>
      </c>
      <c r="M10186" s="7">
        <v>1</v>
      </c>
      <c r="N10186" s="14"/>
    </row>
    <row r="10187" spans="1:14" ht="78.75">
      <c r="A10187" s="6">
        <v>10186</v>
      </c>
      <c r="B10187" s="8" t="s">
        <v>15368</v>
      </c>
      <c r="C10187" s="9" t="s">
        <v>15414</v>
      </c>
      <c r="D10187" s="10" t="s">
        <v>15415</v>
      </c>
      <c r="E10187" s="11" t="s">
        <v>15627</v>
      </c>
      <c r="F10187" s="6">
        <v>447728</v>
      </c>
      <c r="G10187" s="6" t="s">
        <v>1508</v>
      </c>
      <c r="H10187" s="16">
        <v>22851019.57</v>
      </c>
      <c r="I10187" s="12">
        <v>44115</v>
      </c>
      <c r="J10187" s="12">
        <v>44301</v>
      </c>
      <c r="K10187" s="15">
        <v>0</v>
      </c>
      <c r="L10187" s="13" t="s">
        <v>70</v>
      </c>
      <c r="M10187" s="7">
        <v>0.49</v>
      </c>
      <c r="N10187" s="14"/>
    </row>
    <row r="10188" spans="1:14" ht="78.75">
      <c r="A10188" s="6">
        <v>10187</v>
      </c>
      <c r="B10188" s="8" t="s">
        <v>15368</v>
      </c>
      <c r="C10188" s="9" t="s">
        <v>15624</v>
      </c>
      <c r="D10188" s="10" t="s">
        <v>15625</v>
      </c>
      <c r="E10188" s="11" t="s">
        <v>15627</v>
      </c>
      <c r="F10188" s="6">
        <v>447728</v>
      </c>
      <c r="G10188" s="6" t="s">
        <v>1508</v>
      </c>
      <c r="H10188" s="16">
        <v>22851019.57</v>
      </c>
      <c r="I10188" s="12">
        <v>44115</v>
      </c>
      <c r="J10188" s="12">
        <v>44301</v>
      </c>
      <c r="K10188" s="15">
        <v>0</v>
      </c>
      <c r="L10188" s="13" t="s">
        <v>70</v>
      </c>
      <c r="M10188" s="7">
        <v>0.51</v>
      </c>
      <c r="N10188" s="14"/>
    </row>
    <row r="10189" spans="1:14" ht="78.75">
      <c r="A10189" s="6">
        <v>10188</v>
      </c>
      <c r="B10189" s="8" t="s">
        <v>15368</v>
      </c>
      <c r="C10189" s="9" t="s">
        <v>15628</v>
      </c>
      <c r="D10189" s="10" t="s">
        <v>15629</v>
      </c>
      <c r="E10189" s="11" t="s">
        <v>15630</v>
      </c>
      <c r="F10189" s="6">
        <v>206816</v>
      </c>
      <c r="G10189" s="6" t="s">
        <v>2816</v>
      </c>
      <c r="H10189" s="16">
        <v>70167199.409999996</v>
      </c>
      <c r="I10189" s="12">
        <v>43398</v>
      </c>
      <c r="J10189" s="12" t="s">
        <v>15631</v>
      </c>
      <c r="K10189" s="15">
        <v>61346596</v>
      </c>
      <c r="L10189" s="13" t="s">
        <v>70</v>
      </c>
      <c r="M10189" s="7">
        <v>1</v>
      </c>
      <c r="N10189" s="14"/>
    </row>
    <row r="10190" spans="1:14" ht="78.75">
      <c r="A10190" s="6">
        <v>10189</v>
      </c>
      <c r="B10190" s="8" t="s">
        <v>15368</v>
      </c>
      <c r="C10190" s="9" t="s">
        <v>15632</v>
      </c>
      <c r="D10190" s="10" t="s">
        <v>257</v>
      </c>
      <c r="E10190" s="11" t="s">
        <v>15630</v>
      </c>
      <c r="F10190" s="6">
        <v>206816</v>
      </c>
      <c r="G10190" s="6" t="s">
        <v>2816</v>
      </c>
      <c r="H10190" s="16">
        <v>70167199.409999996</v>
      </c>
      <c r="I10190" s="12">
        <v>43398</v>
      </c>
      <c r="J10190" s="12" t="s">
        <v>15633</v>
      </c>
      <c r="K10190" s="15">
        <v>61346596</v>
      </c>
      <c r="L10190" s="13" t="s">
        <v>70</v>
      </c>
      <c r="M10190" s="7">
        <v>0.3</v>
      </c>
      <c r="N10190" s="14"/>
    </row>
    <row r="10191" spans="1:14" ht="110.25">
      <c r="A10191" s="6">
        <v>10190</v>
      </c>
      <c r="B10191" s="8" t="s">
        <v>15368</v>
      </c>
      <c r="C10191" s="9" t="s">
        <v>15634</v>
      </c>
      <c r="D10191" s="10" t="s">
        <v>188</v>
      </c>
      <c r="E10191" s="11" t="s">
        <v>15630</v>
      </c>
      <c r="F10191" s="6">
        <v>206816</v>
      </c>
      <c r="G10191" s="6" t="s">
        <v>2816</v>
      </c>
      <c r="H10191" s="16">
        <v>70167199.409999996</v>
      </c>
      <c r="I10191" s="12">
        <v>43398</v>
      </c>
      <c r="J10191" s="12" t="s">
        <v>15633</v>
      </c>
      <c r="K10191" s="15">
        <v>61346596</v>
      </c>
      <c r="L10191" s="13" t="s">
        <v>70</v>
      </c>
      <c r="M10191" s="7">
        <v>0.4</v>
      </c>
      <c r="N10191" s="14"/>
    </row>
    <row r="10192" spans="1:14" ht="78.75">
      <c r="A10192" s="6">
        <v>10191</v>
      </c>
      <c r="B10192" s="8" t="s">
        <v>15368</v>
      </c>
      <c r="C10192" s="9" t="s">
        <v>15635</v>
      </c>
      <c r="D10192" s="10" t="s">
        <v>5298</v>
      </c>
      <c r="E10192" s="11" t="s">
        <v>15630</v>
      </c>
      <c r="F10192" s="6">
        <v>206816</v>
      </c>
      <c r="G10192" s="6" t="s">
        <v>2816</v>
      </c>
      <c r="H10192" s="16">
        <v>70167199.409999996</v>
      </c>
      <c r="I10192" s="12">
        <v>43398</v>
      </c>
      <c r="J10192" s="12" t="s">
        <v>15633</v>
      </c>
      <c r="K10192" s="15">
        <v>64612905</v>
      </c>
      <c r="L10192" s="13" t="s">
        <v>70</v>
      </c>
      <c r="M10192" s="7">
        <v>0.3</v>
      </c>
      <c r="N10192" s="14"/>
    </row>
    <row r="10193" spans="1:14" ht="78.75">
      <c r="A10193" s="6">
        <v>10192</v>
      </c>
      <c r="B10193" s="8" t="s">
        <v>15368</v>
      </c>
      <c r="C10193" s="9" t="s">
        <v>15636</v>
      </c>
      <c r="D10193" s="10" t="s">
        <v>2828</v>
      </c>
      <c r="E10193" s="11" t="s">
        <v>15637</v>
      </c>
      <c r="F10193" s="6">
        <v>509163</v>
      </c>
      <c r="G10193" s="6" t="s">
        <v>608</v>
      </c>
      <c r="H10193" s="16">
        <v>10748968.316</v>
      </c>
      <c r="I10193" s="12">
        <v>44203</v>
      </c>
      <c r="J10193" s="12">
        <v>44299</v>
      </c>
      <c r="K10193" s="15">
        <v>10748541</v>
      </c>
      <c r="L10193" s="13" t="s">
        <v>14</v>
      </c>
      <c r="M10193" s="7">
        <v>1</v>
      </c>
      <c r="N10193" s="14"/>
    </row>
    <row r="10194" spans="1:14" ht="157.5">
      <c r="A10194" s="6">
        <v>10193</v>
      </c>
      <c r="B10194" s="8" t="s">
        <v>15368</v>
      </c>
      <c r="C10194" s="9" t="s">
        <v>15638</v>
      </c>
      <c r="D10194" s="10" t="s">
        <v>15639</v>
      </c>
      <c r="E10194" s="11" t="s">
        <v>15640</v>
      </c>
      <c r="F10194" s="6">
        <v>509588</v>
      </c>
      <c r="G10194" s="6" t="s">
        <v>1508</v>
      </c>
      <c r="H10194" s="16">
        <v>6885978.3080000002</v>
      </c>
      <c r="I10194" s="12"/>
      <c r="J10194" s="12"/>
      <c r="K10194" s="15">
        <v>4951705</v>
      </c>
      <c r="L10194" s="13" t="s">
        <v>14</v>
      </c>
      <c r="M10194" s="7">
        <v>1</v>
      </c>
      <c r="N10194" s="14"/>
    </row>
    <row r="10195" spans="1:14" ht="94.5">
      <c r="A10195" s="6">
        <v>10194</v>
      </c>
      <c r="B10195" s="8" t="s">
        <v>15368</v>
      </c>
      <c r="C10195" s="9" t="s">
        <v>15641</v>
      </c>
      <c r="D10195" s="10" t="s">
        <v>15642</v>
      </c>
      <c r="E10195" s="11" t="s">
        <v>15643</v>
      </c>
      <c r="F10195" s="6">
        <v>509590</v>
      </c>
      <c r="G10195" s="6" t="s">
        <v>1508</v>
      </c>
      <c r="H10195" s="16">
        <v>6317707.6940000001</v>
      </c>
      <c r="I10195" s="12">
        <v>44234</v>
      </c>
      <c r="J10195" s="12">
        <v>44423</v>
      </c>
      <c r="K10195" s="15">
        <v>6317707</v>
      </c>
      <c r="L10195" s="13" t="s">
        <v>14</v>
      </c>
      <c r="M10195" s="7">
        <v>1</v>
      </c>
      <c r="N10195" s="14"/>
    </row>
    <row r="10196" spans="1:14" ht="94.5">
      <c r="A10196" s="6">
        <v>10195</v>
      </c>
      <c r="B10196" s="8" t="s">
        <v>15368</v>
      </c>
      <c r="C10196" s="9" t="s">
        <v>15644</v>
      </c>
      <c r="D10196" s="10" t="s">
        <v>15617</v>
      </c>
      <c r="E10196" s="11" t="s">
        <v>15645</v>
      </c>
      <c r="F10196" s="6">
        <v>509591</v>
      </c>
      <c r="G10196" s="6" t="s">
        <v>1508</v>
      </c>
      <c r="H10196" s="16">
        <v>21178048.096000001</v>
      </c>
      <c r="I10196" s="12">
        <v>44299</v>
      </c>
      <c r="J10196" s="12">
        <v>44487</v>
      </c>
      <c r="K10196" s="15">
        <v>0</v>
      </c>
      <c r="L10196" s="13" t="s">
        <v>70</v>
      </c>
      <c r="M10196" s="7">
        <v>1</v>
      </c>
      <c r="N10196" s="14"/>
    </row>
    <row r="10197" spans="1:14" ht="78.75">
      <c r="A10197" s="6">
        <v>10196</v>
      </c>
      <c r="B10197" s="8" t="s">
        <v>15368</v>
      </c>
      <c r="C10197" s="9" t="s">
        <v>15390</v>
      </c>
      <c r="D10197" s="10" t="s">
        <v>15391</v>
      </c>
      <c r="E10197" s="11" t="s">
        <v>15645</v>
      </c>
      <c r="F10197" s="6">
        <v>509591</v>
      </c>
      <c r="G10197" s="6" t="s">
        <v>1508</v>
      </c>
      <c r="H10197" s="16">
        <v>21178048.096000001</v>
      </c>
      <c r="I10197" s="12">
        <v>44299</v>
      </c>
      <c r="J10197" s="12">
        <v>44487</v>
      </c>
      <c r="K10197" s="15">
        <v>0</v>
      </c>
      <c r="L10197" s="13" t="s">
        <v>70</v>
      </c>
      <c r="M10197" s="7">
        <v>0.7</v>
      </c>
      <c r="N10197" s="14"/>
    </row>
    <row r="10198" spans="1:14" ht="78.75">
      <c r="A10198" s="6">
        <v>10197</v>
      </c>
      <c r="B10198" s="8" t="s">
        <v>15368</v>
      </c>
      <c r="C10198" s="9" t="s">
        <v>15618</v>
      </c>
      <c r="D10198" s="10" t="s">
        <v>15619</v>
      </c>
      <c r="E10198" s="11" t="s">
        <v>15645</v>
      </c>
      <c r="F10198" s="6">
        <v>509591</v>
      </c>
      <c r="G10198" s="6" t="s">
        <v>1508</v>
      </c>
      <c r="H10198" s="16">
        <v>21178048.096000001</v>
      </c>
      <c r="I10198" s="12">
        <v>44299</v>
      </c>
      <c r="J10198" s="12">
        <v>44487</v>
      </c>
      <c r="K10198" s="15">
        <v>0</v>
      </c>
      <c r="L10198" s="13" t="s">
        <v>70</v>
      </c>
      <c r="M10198" s="7">
        <v>0.3</v>
      </c>
      <c r="N10198" s="14"/>
    </row>
    <row r="10199" spans="1:14" ht="94.5">
      <c r="A10199" s="6">
        <v>10198</v>
      </c>
      <c r="B10199" s="8" t="s">
        <v>15368</v>
      </c>
      <c r="C10199" s="9" t="s">
        <v>15646</v>
      </c>
      <c r="D10199" s="10" t="s">
        <v>6146</v>
      </c>
      <c r="E10199" s="11" t="s">
        <v>15647</v>
      </c>
      <c r="F10199" s="6">
        <v>511243</v>
      </c>
      <c r="G10199" s="6" t="s">
        <v>3582</v>
      </c>
      <c r="H10199" s="16">
        <v>57942411.686999999</v>
      </c>
      <c r="I10199" s="12">
        <v>44299</v>
      </c>
      <c r="J10199" s="12">
        <v>44487</v>
      </c>
      <c r="K10199" s="15">
        <v>15000000</v>
      </c>
      <c r="L10199" s="13" t="s">
        <v>14</v>
      </c>
      <c r="M10199" s="7">
        <v>1</v>
      </c>
      <c r="N10199" s="14"/>
    </row>
    <row r="10200" spans="1:14" ht="94.5">
      <c r="A10200" s="6">
        <v>10199</v>
      </c>
      <c r="B10200" s="8" t="s">
        <v>15368</v>
      </c>
      <c r="C10200" s="9" t="s">
        <v>15644</v>
      </c>
      <c r="D10200" s="10" t="s">
        <v>15617</v>
      </c>
      <c r="E10200" s="11" t="s">
        <v>15648</v>
      </c>
      <c r="F10200" s="6">
        <v>512808</v>
      </c>
      <c r="G10200" s="6" t="s">
        <v>801</v>
      </c>
      <c r="H10200" s="16">
        <v>20824392.418000001</v>
      </c>
      <c r="I10200" s="12">
        <v>44278</v>
      </c>
      <c r="J10200" s="12">
        <v>44650</v>
      </c>
      <c r="K10200" s="15">
        <v>1433607</v>
      </c>
      <c r="L10200" s="13" t="s">
        <v>70</v>
      </c>
      <c r="M10200" s="7">
        <v>1</v>
      </c>
      <c r="N10200" s="14"/>
    </row>
    <row r="10201" spans="1:14" ht="63">
      <c r="A10201" s="6">
        <v>10200</v>
      </c>
      <c r="B10201" s="8" t="s">
        <v>15368</v>
      </c>
      <c r="C10201" s="9" t="s">
        <v>15390</v>
      </c>
      <c r="D10201" s="10" t="s">
        <v>15391</v>
      </c>
      <c r="E10201" s="11" t="s">
        <v>15648</v>
      </c>
      <c r="F10201" s="6">
        <v>512808</v>
      </c>
      <c r="G10201" s="6" t="s">
        <v>801</v>
      </c>
      <c r="H10201" s="16">
        <v>20824392.418000001</v>
      </c>
      <c r="I10201" s="12">
        <v>44278</v>
      </c>
      <c r="J10201" s="12">
        <v>44650</v>
      </c>
      <c r="K10201" s="15">
        <v>1433607</v>
      </c>
      <c r="L10201" s="13" t="s">
        <v>70</v>
      </c>
      <c r="M10201" s="7">
        <v>0.7</v>
      </c>
      <c r="N10201" s="14"/>
    </row>
    <row r="10202" spans="1:14" ht="63">
      <c r="A10202" s="6">
        <v>10201</v>
      </c>
      <c r="B10202" s="8" t="s">
        <v>15368</v>
      </c>
      <c r="C10202" s="9" t="s">
        <v>15618</v>
      </c>
      <c r="D10202" s="10" t="s">
        <v>15619</v>
      </c>
      <c r="E10202" s="11" t="s">
        <v>15648</v>
      </c>
      <c r="F10202" s="6">
        <v>512808</v>
      </c>
      <c r="G10202" s="6" t="s">
        <v>801</v>
      </c>
      <c r="H10202" s="16">
        <v>20824392.418000001</v>
      </c>
      <c r="I10202" s="12">
        <v>44278</v>
      </c>
      <c r="J10202" s="12">
        <v>44650</v>
      </c>
      <c r="K10202" s="15">
        <v>1433607</v>
      </c>
      <c r="L10202" s="13" t="s">
        <v>70</v>
      </c>
      <c r="M10202" s="7">
        <v>0.3</v>
      </c>
      <c r="N10202" s="14"/>
    </row>
    <row r="10203" spans="1:14" ht="63">
      <c r="A10203" s="6">
        <v>10202</v>
      </c>
      <c r="B10203" s="8" t="s">
        <v>15368</v>
      </c>
      <c r="C10203" s="9" t="s">
        <v>15649</v>
      </c>
      <c r="D10203" s="10" t="s">
        <v>15650</v>
      </c>
      <c r="E10203" s="11" t="s">
        <v>15651</v>
      </c>
      <c r="F10203" s="6">
        <v>515137</v>
      </c>
      <c r="G10203" s="6" t="s">
        <v>801</v>
      </c>
      <c r="H10203" s="16">
        <v>24969900.055</v>
      </c>
      <c r="I10203" s="12">
        <v>44287</v>
      </c>
      <c r="J10203" s="12">
        <v>44661</v>
      </c>
      <c r="K10203" s="15">
        <v>0</v>
      </c>
      <c r="L10203" s="13" t="s">
        <v>14</v>
      </c>
      <c r="M10203" s="7">
        <v>1</v>
      </c>
      <c r="N10203" s="14"/>
    </row>
    <row r="10204" spans="1:14" ht="63">
      <c r="A10204" s="6">
        <v>10203</v>
      </c>
      <c r="B10204" s="8" t="s">
        <v>15368</v>
      </c>
      <c r="C10204" s="9" t="s">
        <v>15652</v>
      </c>
      <c r="D10204" s="10" t="s">
        <v>15653</v>
      </c>
      <c r="E10204" s="11" t="s">
        <v>15654</v>
      </c>
      <c r="F10204" s="6">
        <v>498755</v>
      </c>
      <c r="G10204" s="6" t="s">
        <v>608</v>
      </c>
      <c r="H10204" s="16">
        <v>987287.62199999997</v>
      </c>
      <c r="I10204" s="12">
        <v>44171</v>
      </c>
      <c r="J10204" s="12">
        <v>44236</v>
      </c>
      <c r="K10204" s="15">
        <v>987060</v>
      </c>
      <c r="L10204" s="13" t="s">
        <v>14</v>
      </c>
      <c r="M10204" s="7">
        <v>1</v>
      </c>
      <c r="N10204" s="14"/>
    </row>
    <row r="10205" spans="1:14" ht="78.75">
      <c r="A10205" s="6">
        <v>10204</v>
      </c>
      <c r="B10205" s="8" t="s">
        <v>15368</v>
      </c>
      <c r="C10205" s="9" t="s">
        <v>15646</v>
      </c>
      <c r="D10205" s="10" t="s">
        <v>6146</v>
      </c>
      <c r="E10205" s="11" t="s">
        <v>15655</v>
      </c>
      <c r="F10205" s="6">
        <v>498756</v>
      </c>
      <c r="G10205" s="6" t="s">
        <v>608</v>
      </c>
      <c r="H10205" s="16">
        <v>18769853.458000001</v>
      </c>
      <c r="I10205" s="12">
        <v>44216</v>
      </c>
      <c r="J10205" s="12">
        <v>44341</v>
      </c>
      <c r="K10205" s="15">
        <v>6372702</v>
      </c>
      <c r="L10205" s="13" t="s">
        <v>14</v>
      </c>
      <c r="M10205" s="7">
        <v>1</v>
      </c>
      <c r="N10205" s="14"/>
    </row>
    <row r="10206" spans="1:14" ht="78.75">
      <c r="A10206" s="6">
        <v>10205</v>
      </c>
      <c r="B10206" s="8" t="s">
        <v>15368</v>
      </c>
      <c r="C10206" s="9" t="s">
        <v>15656</v>
      </c>
      <c r="D10206" s="10" t="s">
        <v>15657</v>
      </c>
      <c r="E10206" s="11" t="s">
        <v>15658</v>
      </c>
      <c r="F10206" s="6">
        <v>498757</v>
      </c>
      <c r="G10206" s="6" t="s">
        <v>608</v>
      </c>
      <c r="H10206" s="16">
        <v>2181237.6349999998</v>
      </c>
      <c r="I10206" s="12">
        <v>44171</v>
      </c>
      <c r="J10206" s="12">
        <v>44236</v>
      </c>
      <c r="K10206" s="15">
        <v>1970854</v>
      </c>
      <c r="L10206" s="13" t="s">
        <v>14</v>
      </c>
      <c r="M10206" s="7">
        <v>1</v>
      </c>
      <c r="N10206" s="14"/>
    </row>
    <row r="10207" spans="1:14" ht="110.25">
      <c r="A10207" s="6">
        <v>10206</v>
      </c>
      <c r="B10207" s="8" t="s">
        <v>15368</v>
      </c>
      <c r="C10207" s="9" t="s">
        <v>15646</v>
      </c>
      <c r="D10207" s="10" t="s">
        <v>6146</v>
      </c>
      <c r="E10207" s="11" t="s">
        <v>15659</v>
      </c>
      <c r="F10207" s="6">
        <v>519178</v>
      </c>
      <c r="G10207" s="6" t="s">
        <v>4392</v>
      </c>
      <c r="H10207" s="16">
        <v>279622183.236</v>
      </c>
      <c r="I10207" s="12">
        <v>44293</v>
      </c>
      <c r="J10207" s="12">
        <v>45403</v>
      </c>
      <c r="K10207" s="15">
        <v>0</v>
      </c>
      <c r="L10207" s="13" t="s">
        <v>14</v>
      </c>
      <c r="M10207" s="7">
        <v>1</v>
      </c>
      <c r="N10207" s="14"/>
    </row>
    <row r="10208" spans="1:14" ht="78.75">
      <c r="A10208" s="6">
        <v>10207</v>
      </c>
      <c r="B10208" s="8" t="s">
        <v>15368</v>
      </c>
      <c r="C10208" s="9" t="s">
        <v>15660</v>
      </c>
      <c r="D10208" s="10" t="s">
        <v>15559</v>
      </c>
      <c r="E10208" s="11" t="s">
        <v>15661</v>
      </c>
      <c r="F10208" s="6">
        <v>515127</v>
      </c>
      <c r="G10208" s="6" t="s">
        <v>848</v>
      </c>
      <c r="H10208" s="16">
        <v>722513.97699999996</v>
      </c>
      <c r="I10208" s="12">
        <v>44234</v>
      </c>
      <c r="J10208" s="12">
        <v>44299</v>
      </c>
      <c r="K10208" s="15">
        <v>722511</v>
      </c>
      <c r="L10208" s="13" t="s">
        <v>14</v>
      </c>
      <c r="M10208" s="7">
        <v>1</v>
      </c>
      <c r="N10208" s="14"/>
    </row>
    <row r="10209" spans="1:14" ht="94.5">
      <c r="A10209" s="6">
        <v>10208</v>
      </c>
      <c r="B10209" s="8" t="s">
        <v>15368</v>
      </c>
      <c r="C10209" s="9" t="s">
        <v>15662</v>
      </c>
      <c r="D10209" s="10" t="s">
        <v>15663</v>
      </c>
      <c r="E10209" s="11" t="s">
        <v>15664</v>
      </c>
      <c r="F10209" s="6">
        <v>518274</v>
      </c>
      <c r="G10209" s="6" t="s">
        <v>4707</v>
      </c>
      <c r="H10209" s="16">
        <v>646808.09299999999</v>
      </c>
      <c r="I10209" s="12">
        <v>44224</v>
      </c>
      <c r="J10209" s="12">
        <v>44378</v>
      </c>
      <c r="K10209" s="15">
        <v>0</v>
      </c>
      <c r="L10209" s="13" t="s">
        <v>14</v>
      </c>
      <c r="M10209" s="7">
        <v>1</v>
      </c>
      <c r="N10209" s="14"/>
    </row>
    <row r="10210" spans="1:14" ht="78.75">
      <c r="A10210" s="6">
        <v>10209</v>
      </c>
      <c r="B10210" s="8" t="s">
        <v>15368</v>
      </c>
      <c r="C10210" s="9" t="s">
        <v>15665</v>
      </c>
      <c r="D10210" s="10" t="s">
        <v>15666</v>
      </c>
      <c r="E10210" s="11" t="s">
        <v>15667</v>
      </c>
      <c r="F10210" s="6">
        <v>518275</v>
      </c>
      <c r="G10210" s="6" t="s">
        <v>608</v>
      </c>
      <c r="H10210" s="16">
        <v>641948.16500000004</v>
      </c>
      <c r="I10210" s="12">
        <v>44216</v>
      </c>
      <c r="J10210" s="12">
        <v>44279</v>
      </c>
      <c r="K10210" s="15">
        <v>636380</v>
      </c>
      <c r="L10210" s="13" t="s">
        <v>14</v>
      </c>
      <c r="M10210" s="7">
        <v>1</v>
      </c>
      <c r="N10210" s="14"/>
    </row>
    <row r="10211" spans="1:14" ht="126">
      <c r="A10211" s="6">
        <v>10210</v>
      </c>
      <c r="B10211" s="8" t="s">
        <v>15368</v>
      </c>
      <c r="C10211" s="9" t="s">
        <v>15668</v>
      </c>
      <c r="D10211" s="10" t="s">
        <v>15669</v>
      </c>
      <c r="E10211" s="11" t="s">
        <v>15670</v>
      </c>
      <c r="F10211" s="6">
        <v>518276</v>
      </c>
      <c r="G10211" s="6" t="s">
        <v>2816</v>
      </c>
      <c r="H10211" s="16">
        <v>3883775.58</v>
      </c>
      <c r="I10211" s="12">
        <v>44228</v>
      </c>
      <c r="J10211" s="12">
        <v>44412</v>
      </c>
      <c r="K10211" s="15">
        <v>3883775</v>
      </c>
      <c r="L10211" s="13" t="s">
        <v>14</v>
      </c>
      <c r="M10211" s="7">
        <v>1</v>
      </c>
      <c r="N10211" s="14"/>
    </row>
    <row r="10212" spans="1:14" ht="94.5">
      <c r="A10212" s="6">
        <v>10211</v>
      </c>
      <c r="B10212" s="8" t="s">
        <v>15368</v>
      </c>
      <c r="C10212" s="9" t="s">
        <v>15671</v>
      </c>
      <c r="D10212" s="10" t="s">
        <v>15672</v>
      </c>
      <c r="E10212" s="11" t="s">
        <v>15673</v>
      </c>
      <c r="F10212" s="6">
        <v>518277</v>
      </c>
      <c r="G10212" s="6" t="s">
        <v>15674</v>
      </c>
      <c r="H10212" s="16">
        <v>3497329.057</v>
      </c>
      <c r="I10212" s="12">
        <v>44228</v>
      </c>
      <c r="J10212" s="12">
        <v>44353</v>
      </c>
      <c r="K10212" s="15">
        <v>3485846</v>
      </c>
      <c r="L10212" s="13" t="s">
        <v>14</v>
      </c>
      <c r="M10212" s="7">
        <v>1</v>
      </c>
      <c r="N10212" s="14"/>
    </row>
    <row r="10213" spans="1:14" ht="63">
      <c r="A10213" s="6">
        <v>10212</v>
      </c>
      <c r="B10213" s="8" t="s">
        <v>15368</v>
      </c>
      <c r="C10213" s="9" t="s">
        <v>15675</v>
      </c>
      <c r="D10213" s="10" t="s">
        <v>15676</v>
      </c>
      <c r="E10213" s="11" t="s">
        <v>15677</v>
      </c>
      <c r="F10213" s="6">
        <v>518278</v>
      </c>
      <c r="G10213" s="6" t="s">
        <v>15674</v>
      </c>
      <c r="H10213" s="16">
        <v>7495449.1339999996</v>
      </c>
      <c r="I10213" s="12">
        <v>44228</v>
      </c>
      <c r="J10213" s="12">
        <v>44382</v>
      </c>
      <c r="K10213" s="15">
        <v>7494215</v>
      </c>
      <c r="L10213" s="13" t="s">
        <v>14</v>
      </c>
      <c r="M10213" s="7">
        <v>1</v>
      </c>
      <c r="N10213" s="14"/>
    </row>
    <row r="10214" spans="1:14" ht="47.25">
      <c r="A10214" s="6">
        <v>10213</v>
      </c>
      <c r="B10214" s="8" t="s">
        <v>15368</v>
      </c>
      <c r="C10214" s="9" t="s">
        <v>15678</v>
      </c>
      <c r="D10214" s="10" t="s">
        <v>15431</v>
      </c>
      <c r="E10214" s="11" t="s">
        <v>15679</v>
      </c>
      <c r="F10214" s="6">
        <v>527787</v>
      </c>
      <c r="G10214" s="6" t="s">
        <v>359</v>
      </c>
      <c r="H10214" s="16">
        <v>380000.07900000003</v>
      </c>
      <c r="I10214" s="12">
        <v>44269</v>
      </c>
      <c r="J10214" s="12">
        <v>44336</v>
      </c>
      <c r="K10214" s="15">
        <v>0</v>
      </c>
      <c r="L10214" s="13" t="s">
        <v>14</v>
      </c>
      <c r="M10214" s="7">
        <v>1</v>
      </c>
      <c r="N10214" s="14"/>
    </row>
    <row r="10215" spans="1:14" ht="78.75">
      <c r="A10215" s="6">
        <v>10214</v>
      </c>
      <c r="B10215" s="8" t="s">
        <v>15368</v>
      </c>
      <c r="C10215" s="9" t="s">
        <v>15680</v>
      </c>
      <c r="D10215" s="10" t="s">
        <v>15681</v>
      </c>
      <c r="E10215" s="11" t="s">
        <v>15682</v>
      </c>
      <c r="F10215" s="6">
        <v>531338</v>
      </c>
      <c r="G10215" s="6" t="s">
        <v>608</v>
      </c>
      <c r="H10215" s="16">
        <v>3973717.318</v>
      </c>
      <c r="I10215" s="12">
        <v>44269</v>
      </c>
      <c r="J10215" s="12">
        <v>44335</v>
      </c>
      <c r="K10215" s="15">
        <v>0</v>
      </c>
      <c r="L10215" s="13" t="s">
        <v>14</v>
      </c>
      <c r="M10215" s="7">
        <v>1</v>
      </c>
      <c r="N10215" s="14"/>
    </row>
    <row r="10216" spans="1:14" ht="78.75">
      <c r="A10216" s="6">
        <v>10215</v>
      </c>
      <c r="B10216" s="8" t="s">
        <v>15368</v>
      </c>
      <c r="C10216" s="9" t="s">
        <v>15683</v>
      </c>
      <c r="D10216" s="10" t="s">
        <v>15684</v>
      </c>
      <c r="E10216" s="11" t="s">
        <v>15685</v>
      </c>
      <c r="F10216" s="6">
        <v>532967</v>
      </c>
      <c r="G10216" s="6" t="s">
        <v>3958</v>
      </c>
      <c r="H10216" s="16">
        <v>9745003.6960000005</v>
      </c>
      <c r="I10216" s="12">
        <v>44278</v>
      </c>
      <c r="J10216" s="12">
        <v>44434</v>
      </c>
      <c r="K10216" s="15">
        <v>0</v>
      </c>
      <c r="L10216" s="13" t="s">
        <v>14</v>
      </c>
      <c r="M10216" s="7">
        <v>1</v>
      </c>
      <c r="N10216" s="14"/>
    </row>
    <row r="10217" spans="1:14" ht="78.75">
      <c r="A10217" s="6">
        <v>10216</v>
      </c>
      <c r="B10217" s="8" t="s">
        <v>15368</v>
      </c>
      <c r="C10217" s="9" t="s">
        <v>15686</v>
      </c>
      <c r="D10217" s="10" t="s">
        <v>15687</v>
      </c>
      <c r="E10217" s="11" t="s">
        <v>15688</v>
      </c>
      <c r="F10217" s="6">
        <v>534992</v>
      </c>
      <c r="G10217" s="6" t="s">
        <v>15689</v>
      </c>
      <c r="H10217" s="16">
        <v>3745590.7579999999</v>
      </c>
      <c r="I10217" s="12">
        <v>44270</v>
      </c>
      <c r="J10217" s="12">
        <v>44458</v>
      </c>
      <c r="K10217" s="15">
        <v>300000</v>
      </c>
      <c r="L10217" s="13" t="s">
        <v>14</v>
      </c>
      <c r="M10217" s="7">
        <v>1</v>
      </c>
      <c r="N10217" s="14"/>
    </row>
    <row r="10218" spans="1:14" ht="63">
      <c r="A10218" s="6">
        <v>10217</v>
      </c>
      <c r="B10218" s="8" t="s">
        <v>15368</v>
      </c>
      <c r="C10218" s="9" t="s">
        <v>15686</v>
      </c>
      <c r="D10218" s="10" t="s">
        <v>15687</v>
      </c>
      <c r="E10218" s="11" t="s">
        <v>15690</v>
      </c>
      <c r="F10218" s="6">
        <v>534993</v>
      </c>
      <c r="G10218" s="6" t="s">
        <v>15689</v>
      </c>
      <c r="H10218" s="16">
        <v>7934402.057</v>
      </c>
      <c r="I10218" s="12">
        <v>44270</v>
      </c>
      <c r="J10218" s="12">
        <v>44458</v>
      </c>
      <c r="K10218" s="15">
        <v>1400000</v>
      </c>
      <c r="L10218" s="13" t="s">
        <v>14</v>
      </c>
      <c r="M10218" s="7">
        <v>1</v>
      </c>
      <c r="N10218" s="14"/>
    </row>
    <row r="10219" spans="1:14" ht="94.5">
      <c r="A10219" s="6">
        <v>10218</v>
      </c>
      <c r="B10219" s="8" t="s">
        <v>15368</v>
      </c>
      <c r="C10219" s="9" t="s">
        <v>15691</v>
      </c>
      <c r="D10219" s="10" t="s">
        <v>15692</v>
      </c>
      <c r="E10219" s="11" t="s">
        <v>15693</v>
      </c>
      <c r="F10219" s="6">
        <v>534995</v>
      </c>
      <c r="G10219" s="6" t="s">
        <v>15689</v>
      </c>
      <c r="H10219" s="16">
        <v>3927377.0589999999</v>
      </c>
      <c r="I10219" s="12">
        <v>44266</v>
      </c>
      <c r="J10219" s="12">
        <v>44423</v>
      </c>
      <c r="K10219" s="15">
        <v>750000</v>
      </c>
      <c r="L10219" s="13" t="s">
        <v>14</v>
      </c>
      <c r="M10219" s="7">
        <v>1</v>
      </c>
      <c r="N10219" s="14"/>
    </row>
    <row r="10220" spans="1:14" ht="63">
      <c r="A10220" s="6">
        <v>10219</v>
      </c>
      <c r="B10220" s="8" t="s">
        <v>15368</v>
      </c>
      <c r="C10220" s="9" t="s">
        <v>15694</v>
      </c>
      <c r="D10220" s="10" t="s">
        <v>3118</v>
      </c>
      <c r="E10220" s="11" t="s">
        <v>15695</v>
      </c>
      <c r="F10220" s="6">
        <v>534996</v>
      </c>
      <c r="G10220" s="6" t="s">
        <v>15689</v>
      </c>
      <c r="H10220" s="16">
        <v>3569255.52</v>
      </c>
      <c r="I10220" s="12">
        <v>44273</v>
      </c>
      <c r="J10220" s="12">
        <v>44430</v>
      </c>
      <c r="K10220" s="15">
        <v>2467193</v>
      </c>
      <c r="L10220" s="13" t="s">
        <v>14</v>
      </c>
      <c r="M10220" s="7">
        <v>1</v>
      </c>
      <c r="N10220" s="14"/>
    </row>
    <row r="10221" spans="1:14" ht="110.25">
      <c r="A10221" s="6">
        <v>10220</v>
      </c>
      <c r="B10221" s="8" t="s">
        <v>15368</v>
      </c>
      <c r="C10221" s="9" t="s">
        <v>15696</v>
      </c>
      <c r="D10221" s="10" t="s">
        <v>15697</v>
      </c>
      <c r="E10221" s="11" t="s">
        <v>15698</v>
      </c>
      <c r="F10221" s="6">
        <v>534997</v>
      </c>
      <c r="G10221" s="6" t="s">
        <v>15689</v>
      </c>
      <c r="H10221" s="16">
        <v>5271178.0779999997</v>
      </c>
      <c r="I10221" s="12">
        <v>44273</v>
      </c>
      <c r="J10221" s="12">
        <v>44430</v>
      </c>
      <c r="K10221" s="15">
        <v>1100000</v>
      </c>
      <c r="L10221" s="13" t="s">
        <v>14</v>
      </c>
      <c r="M10221" s="7">
        <v>1</v>
      </c>
      <c r="N10221" s="14"/>
    </row>
    <row r="10222" spans="1:14" ht="63">
      <c r="A10222" s="6">
        <v>10221</v>
      </c>
      <c r="B10222" s="8" t="s">
        <v>15368</v>
      </c>
      <c r="C10222" s="9" t="s">
        <v>15699</v>
      </c>
      <c r="D10222" s="10" t="s">
        <v>15619</v>
      </c>
      <c r="E10222" s="11" t="s">
        <v>15700</v>
      </c>
      <c r="F10222" s="6">
        <v>534998</v>
      </c>
      <c r="G10222" s="6" t="s">
        <v>15689</v>
      </c>
      <c r="H10222" s="16">
        <v>6271797.8389999997</v>
      </c>
      <c r="I10222" s="12">
        <v>44270</v>
      </c>
      <c r="J10222" s="12">
        <v>44458</v>
      </c>
      <c r="K10222" s="15">
        <v>6271567</v>
      </c>
      <c r="L10222" s="13" t="s">
        <v>14</v>
      </c>
      <c r="M10222" s="7">
        <v>1</v>
      </c>
      <c r="N10222" s="14"/>
    </row>
    <row r="10223" spans="1:14" ht="78.75">
      <c r="A10223" s="6">
        <v>10222</v>
      </c>
      <c r="B10223" s="8" t="s">
        <v>15368</v>
      </c>
      <c r="C10223" s="9" t="s">
        <v>15701</v>
      </c>
      <c r="D10223" s="10" t="s">
        <v>15702</v>
      </c>
      <c r="E10223" s="11" t="s">
        <v>15703</v>
      </c>
      <c r="F10223" s="6">
        <v>535000</v>
      </c>
      <c r="G10223" s="6" t="s">
        <v>15689</v>
      </c>
      <c r="H10223" s="16">
        <v>3379396.61</v>
      </c>
      <c r="I10223" s="12">
        <v>44264</v>
      </c>
      <c r="J10223" s="12">
        <v>44420</v>
      </c>
      <c r="K10223" s="15">
        <v>3379396</v>
      </c>
      <c r="L10223" s="13" t="s">
        <v>14</v>
      </c>
      <c r="M10223" s="7">
        <v>1</v>
      </c>
      <c r="N10223" s="14"/>
    </row>
    <row r="10224" spans="1:14" ht="78.75">
      <c r="A10224" s="6">
        <v>10223</v>
      </c>
      <c r="B10224" s="8" t="s">
        <v>15368</v>
      </c>
      <c r="C10224" s="9" t="s">
        <v>15704</v>
      </c>
      <c r="D10224" s="10" t="s">
        <v>15705</v>
      </c>
      <c r="E10224" s="11" t="s">
        <v>15706</v>
      </c>
      <c r="F10224" s="6">
        <v>535001</v>
      </c>
      <c r="G10224" s="6" t="s">
        <v>15689</v>
      </c>
      <c r="H10224" s="16">
        <v>8346086.5219999999</v>
      </c>
      <c r="I10224" s="12">
        <v>44273</v>
      </c>
      <c r="J10224" s="12">
        <v>44460</v>
      </c>
      <c r="K10224" s="15">
        <v>6099392</v>
      </c>
      <c r="L10224" s="13" t="s">
        <v>14</v>
      </c>
      <c r="M10224" s="7">
        <v>1</v>
      </c>
      <c r="N10224" s="14"/>
    </row>
    <row r="10225" spans="1:14" ht="78.75">
      <c r="A10225" s="6">
        <v>10224</v>
      </c>
      <c r="B10225" s="8" t="s">
        <v>15368</v>
      </c>
      <c r="C10225" s="9" t="s">
        <v>15707</v>
      </c>
      <c r="D10225" s="10" t="s">
        <v>15452</v>
      </c>
      <c r="E10225" s="11" t="s">
        <v>15708</v>
      </c>
      <c r="F10225" s="6">
        <v>535003</v>
      </c>
      <c r="G10225" s="6" t="s">
        <v>15689</v>
      </c>
      <c r="H10225" s="16">
        <v>4177472.9049999998</v>
      </c>
      <c r="I10225" s="12">
        <v>44269</v>
      </c>
      <c r="J10225" s="12">
        <v>44427</v>
      </c>
      <c r="K10225" s="15">
        <v>2100000</v>
      </c>
      <c r="L10225" s="13" t="s">
        <v>14</v>
      </c>
      <c r="M10225" s="7">
        <v>1</v>
      </c>
      <c r="N10225" s="14"/>
    </row>
    <row r="10226" spans="1:14" ht="78.75">
      <c r="A10226" s="6">
        <v>10225</v>
      </c>
      <c r="B10226" s="8" t="s">
        <v>15368</v>
      </c>
      <c r="C10226" s="9" t="s">
        <v>15709</v>
      </c>
      <c r="D10226" s="10" t="s">
        <v>5165</v>
      </c>
      <c r="E10226" s="11" t="s">
        <v>15710</v>
      </c>
      <c r="F10226" s="6">
        <v>535004</v>
      </c>
      <c r="G10226" s="6" t="s">
        <v>15689</v>
      </c>
      <c r="H10226" s="16">
        <v>31649532.809</v>
      </c>
      <c r="I10226" s="12">
        <v>44335</v>
      </c>
      <c r="J10226" s="12">
        <v>44858</v>
      </c>
      <c r="K10226" s="15">
        <v>0</v>
      </c>
      <c r="L10226" s="13" t="s">
        <v>14</v>
      </c>
      <c r="M10226" s="7">
        <v>1</v>
      </c>
      <c r="N10226" s="14"/>
    </row>
    <row r="10227" spans="1:14" ht="78.75">
      <c r="A10227" s="6">
        <v>10226</v>
      </c>
      <c r="B10227" s="8" t="s">
        <v>15368</v>
      </c>
      <c r="C10227" s="9" t="s">
        <v>15711</v>
      </c>
      <c r="D10227" s="10" t="s">
        <v>15712</v>
      </c>
      <c r="E10227" s="11" t="s">
        <v>15713</v>
      </c>
      <c r="F10227" s="6">
        <v>535005</v>
      </c>
      <c r="G10227" s="6" t="s">
        <v>15689</v>
      </c>
      <c r="H10227" s="16">
        <v>4392661.1720000003</v>
      </c>
      <c r="I10227" s="12">
        <v>44273</v>
      </c>
      <c r="J10227" s="12">
        <v>44430</v>
      </c>
      <c r="K10227" s="15">
        <v>1500000</v>
      </c>
      <c r="L10227" s="13" t="s">
        <v>14</v>
      </c>
      <c r="M10227" s="7">
        <v>1</v>
      </c>
      <c r="N10227" s="14"/>
    </row>
    <row r="10228" spans="1:14" ht="94.5">
      <c r="A10228" s="6">
        <v>10227</v>
      </c>
      <c r="B10228" s="8" t="s">
        <v>15368</v>
      </c>
      <c r="C10228" s="9" t="s">
        <v>15714</v>
      </c>
      <c r="D10228" s="10" t="s">
        <v>15715</v>
      </c>
      <c r="E10228" s="11" t="s">
        <v>15716</v>
      </c>
      <c r="F10228" s="6">
        <v>535006</v>
      </c>
      <c r="G10228" s="6" t="s">
        <v>15689</v>
      </c>
      <c r="H10228" s="16">
        <v>6961188.1749999998</v>
      </c>
      <c r="I10228" s="12">
        <v>44266</v>
      </c>
      <c r="J10228" s="12">
        <v>44453</v>
      </c>
      <c r="K10228" s="15">
        <v>0</v>
      </c>
      <c r="L10228" s="13" t="s">
        <v>14</v>
      </c>
      <c r="M10228" s="7">
        <v>1</v>
      </c>
      <c r="N10228" s="14"/>
    </row>
    <row r="10229" spans="1:14" ht="94.5">
      <c r="A10229" s="6">
        <v>10228</v>
      </c>
      <c r="B10229" s="8" t="s">
        <v>15368</v>
      </c>
      <c r="C10229" s="9" t="s">
        <v>15717</v>
      </c>
      <c r="D10229" s="10" t="s">
        <v>15456</v>
      </c>
      <c r="E10229" s="11" t="s">
        <v>15718</v>
      </c>
      <c r="F10229" s="6">
        <v>535007</v>
      </c>
      <c r="G10229" s="6" t="s">
        <v>15689</v>
      </c>
      <c r="H10229" s="16">
        <v>4863460.7089999998</v>
      </c>
      <c r="I10229" s="12">
        <v>44266</v>
      </c>
      <c r="J10229" s="12">
        <v>44423</v>
      </c>
      <c r="K10229" s="15">
        <v>2549954</v>
      </c>
      <c r="L10229" s="13" t="s">
        <v>14</v>
      </c>
      <c r="M10229" s="7">
        <v>1</v>
      </c>
      <c r="N10229" s="14"/>
    </row>
    <row r="10230" spans="1:14" ht="63">
      <c r="A10230" s="6">
        <v>10229</v>
      </c>
      <c r="B10230" s="8" t="s">
        <v>15368</v>
      </c>
      <c r="C10230" s="9" t="s">
        <v>15719</v>
      </c>
      <c r="D10230" s="10" t="s">
        <v>15720</v>
      </c>
      <c r="E10230" s="11" t="s">
        <v>15721</v>
      </c>
      <c r="F10230" s="6">
        <v>535009</v>
      </c>
      <c r="G10230" s="6" t="s">
        <v>15689</v>
      </c>
      <c r="H10230" s="16">
        <v>3481544.088</v>
      </c>
      <c r="I10230" s="12">
        <v>44270</v>
      </c>
      <c r="J10230" s="12">
        <v>44427</v>
      </c>
      <c r="K10230" s="15">
        <v>2543533</v>
      </c>
      <c r="L10230" s="13" t="s">
        <v>14</v>
      </c>
      <c r="M10230" s="7">
        <v>1</v>
      </c>
      <c r="N10230" s="14"/>
    </row>
    <row r="10231" spans="1:14" ht="110.25">
      <c r="A10231" s="6">
        <v>10230</v>
      </c>
      <c r="B10231" s="8" t="s">
        <v>15368</v>
      </c>
      <c r="C10231" s="9" t="s">
        <v>15722</v>
      </c>
      <c r="D10231" s="10" t="s">
        <v>15723</v>
      </c>
      <c r="E10231" s="11" t="s">
        <v>15724</v>
      </c>
      <c r="F10231" s="6">
        <v>535010</v>
      </c>
      <c r="G10231" s="6" t="s">
        <v>15689</v>
      </c>
      <c r="H10231" s="16">
        <v>7713758.3020000001</v>
      </c>
      <c r="I10231" s="12" t="s">
        <v>15725</v>
      </c>
      <c r="J10231" s="12">
        <v>44453</v>
      </c>
      <c r="K10231" s="15">
        <v>200000</v>
      </c>
      <c r="L10231" s="13" t="s">
        <v>14</v>
      </c>
      <c r="M10231" s="7">
        <v>1</v>
      </c>
      <c r="N10231" s="14"/>
    </row>
    <row r="10232" spans="1:14" ht="78.75">
      <c r="A10232" s="6">
        <v>10231</v>
      </c>
      <c r="B10232" s="8" t="s">
        <v>15368</v>
      </c>
      <c r="C10232" s="9" t="s">
        <v>15726</v>
      </c>
      <c r="D10232" s="10" t="s">
        <v>15727</v>
      </c>
      <c r="E10232" s="11" t="s">
        <v>15728</v>
      </c>
      <c r="F10232" s="6">
        <v>535011</v>
      </c>
      <c r="G10232" s="6" t="s">
        <v>15689</v>
      </c>
      <c r="H10232" s="16">
        <v>3517782.6129999999</v>
      </c>
      <c r="I10232" s="12">
        <v>44266</v>
      </c>
      <c r="J10232" s="12">
        <v>44423</v>
      </c>
      <c r="K10232" s="15">
        <v>3515630</v>
      </c>
      <c r="L10232" s="13" t="s">
        <v>14</v>
      </c>
      <c r="M10232" s="7">
        <v>1</v>
      </c>
      <c r="N10232" s="14"/>
    </row>
    <row r="10233" spans="1:14" ht="78.75">
      <c r="A10233" s="6">
        <v>10232</v>
      </c>
      <c r="B10233" s="8" t="s">
        <v>15368</v>
      </c>
      <c r="C10233" s="9" t="s">
        <v>15729</v>
      </c>
      <c r="D10233" s="10" t="s">
        <v>15730</v>
      </c>
      <c r="E10233" s="11" t="s">
        <v>15731</v>
      </c>
      <c r="F10233" s="6">
        <v>535012</v>
      </c>
      <c r="G10233" s="6" t="s">
        <v>15689</v>
      </c>
      <c r="H10233" s="16">
        <v>3467552.551</v>
      </c>
      <c r="I10233" s="12">
        <v>44270</v>
      </c>
      <c r="J10233" s="12">
        <v>44427</v>
      </c>
      <c r="K10233" s="15">
        <v>2490775</v>
      </c>
      <c r="L10233" s="13" t="s">
        <v>14</v>
      </c>
      <c r="M10233" s="7">
        <v>1</v>
      </c>
      <c r="N10233" s="14"/>
    </row>
    <row r="10234" spans="1:14" ht="94.5">
      <c r="A10234" s="6">
        <v>10233</v>
      </c>
      <c r="B10234" s="8" t="s">
        <v>15368</v>
      </c>
      <c r="C10234" s="9" t="s">
        <v>15686</v>
      </c>
      <c r="D10234" s="10" t="s">
        <v>15687</v>
      </c>
      <c r="E10234" s="11" t="s">
        <v>15732</v>
      </c>
      <c r="F10234" s="6">
        <v>535013</v>
      </c>
      <c r="G10234" s="6" t="s">
        <v>15689</v>
      </c>
      <c r="H10234" s="16">
        <v>3523739.6340000001</v>
      </c>
      <c r="I10234" s="12">
        <v>44270</v>
      </c>
      <c r="J10234" s="12">
        <v>44458</v>
      </c>
      <c r="K10234" s="15">
        <v>2469766</v>
      </c>
      <c r="L10234" s="13" t="s">
        <v>14</v>
      </c>
      <c r="M10234" s="7">
        <v>1</v>
      </c>
      <c r="N10234" s="14"/>
    </row>
    <row r="10235" spans="1:14" ht="94.5">
      <c r="A10235" s="6">
        <v>10234</v>
      </c>
      <c r="B10235" s="8" t="s">
        <v>15368</v>
      </c>
      <c r="C10235" s="9" t="s">
        <v>15733</v>
      </c>
      <c r="D10235" s="10" t="s">
        <v>15734</v>
      </c>
      <c r="E10235" s="11" t="s">
        <v>15735</v>
      </c>
      <c r="F10235" s="6">
        <v>535014</v>
      </c>
      <c r="G10235" s="6" t="s">
        <v>15689</v>
      </c>
      <c r="H10235" s="16">
        <v>3660419.253</v>
      </c>
      <c r="I10235" s="12">
        <v>44273</v>
      </c>
      <c r="J10235" s="12">
        <v>44430</v>
      </c>
      <c r="K10235" s="15">
        <v>3659006</v>
      </c>
      <c r="L10235" s="13" t="s">
        <v>14</v>
      </c>
      <c r="M10235" s="7">
        <v>1</v>
      </c>
      <c r="N10235" s="14"/>
    </row>
    <row r="10236" spans="1:14" ht="63">
      <c r="A10236" s="6">
        <v>10235</v>
      </c>
      <c r="B10236" s="8" t="s">
        <v>15368</v>
      </c>
      <c r="C10236" s="9" t="s">
        <v>15736</v>
      </c>
      <c r="D10236" s="10" t="s">
        <v>15737</v>
      </c>
      <c r="E10236" s="11" t="s">
        <v>15738</v>
      </c>
      <c r="F10236" s="6">
        <v>535283</v>
      </c>
      <c r="G10236" s="6" t="s">
        <v>848</v>
      </c>
      <c r="H10236" s="16">
        <v>3008715.48</v>
      </c>
      <c r="I10236" s="12">
        <v>44278</v>
      </c>
      <c r="J10236" s="12">
        <v>44346</v>
      </c>
      <c r="K10236" s="15">
        <v>0</v>
      </c>
      <c r="L10236" s="13" t="s">
        <v>14</v>
      </c>
      <c r="M10236" s="7">
        <v>1</v>
      </c>
      <c r="N10236" s="14"/>
    </row>
    <row r="10237" spans="1:14" ht="78.75">
      <c r="A10237" s="6">
        <v>10236</v>
      </c>
      <c r="B10237" s="8" t="s">
        <v>15368</v>
      </c>
      <c r="C10237" s="9" t="s">
        <v>15739</v>
      </c>
      <c r="D10237" s="10" t="s">
        <v>15740</v>
      </c>
      <c r="E10237" s="11" t="s">
        <v>15741</v>
      </c>
      <c r="F10237" s="6">
        <v>535285</v>
      </c>
      <c r="G10237" s="6" t="s">
        <v>848</v>
      </c>
      <c r="H10237" s="16">
        <v>5824023.6739999996</v>
      </c>
      <c r="I10237" s="12">
        <v>44278</v>
      </c>
      <c r="J10237" s="12">
        <v>44360</v>
      </c>
      <c r="K10237" s="15">
        <v>3530245</v>
      </c>
      <c r="L10237" s="13" t="s">
        <v>14</v>
      </c>
      <c r="M10237" s="7">
        <v>1</v>
      </c>
      <c r="N10237" s="14"/>
    </row>
    <row r="10238" spans="1:14" ht="94.5">
      <c r="A10238" s="6">
        <v>10237</v>
      </c>
      <c r="B10238" s="8" t="s">
        <v>15368</v>
      </c>
      <c r="C10238" s="9" t="s">
        <v>15742</v>
      </c>
      <c r="D10238" s="10" t="s">
        <v>15743</v>
      </c>
      <c r="E10238" s="11" t="s">
        <v>15744</v>
      </c>
      <c r="F10238" s="6">
        <v>535286</v>
      </c>
      <c r="G10238" s="6" t="s">
        <v>848</v>
      </c>
      <c r="H10238" s="16">
        <v>5917188.375</v>
      </c>
      <c r="I10238" s="12">
        <v>44278</v>
      </c>
      <c r="J10238" s="12">
        <v>44360</v>
      </c>
      <c r="K10238" s="15">
        <v>5916499</v>
      </c>
      <c r="L10238" s="13" t="s">
        <v>14</v>
      </c>
      <c r="M10238" s="7">
        <v>1</v>
      </c>
      <c r="N10238" s="14"/>
    </row>
    <row r="10239" spans="1:14" ht="78.75">
      <c r="A10239" s="6">
        <v>10238</v>
      </c>
      <c r="B10239" s="8" t="s">
        <v>15368</v>
      </c>
      <c r="C10239" s="9" t="s">
        <v>15745</v>
      </c>
      <c r="D10239" s="10" t="s">
        <v>15746</v>
      </c>
      <c r="E10239" s="11" t="s">
        <v>15747</v>
      </c>
      <c r="F10239" s="6">
        <v>535288</v>
      </c>
      <c r="G10239" s="6" t="s">
        <v>848</v>
      </c>
      <c r="H10239" s="16">
        <v>8128898.6399999997</v>
      </c>
      <c r="I10239" s="12">
        <v>44273</v>
      </c>
      <c r="J10239" s="12">
        <v>44370</v>
      </c>
      <c r="K10239" s="15">
        <v>2413153</v>
      </c>
      <c r="L10239" s="13" t="s">
        <v>14</v>
      </c>
      <c r="M10239" s="7">
        <v>1</v>
      </c>
      <c r="N10239" s="14"/>
    </row>
    <row r="10240" spans="1:14" ht="126">
      <c r="A10240" s="6">
        <v>10239</v>
      </c>
      <c r="B10240" s="8" t="s">
        <v>15368</v>
      </c>
      <c r="C10240" s="9" t="s">
        <v>15748</v>
      </c>
      <c r="D10240" s="10" t="s">
        <v>15489</v>
      </c>
      <c r="E10240" s="11" t="s">
        <v>15749</v>
      </c>
      <c r="F10240" s="6">
        <v>540085</v>
      </c>
      <c r="G10240" s="6" t="s">
        <v>15689</v>
      </c>
      <c r="H10240" s="16">
        <v>6935307.8969999999</v>
      </c>
      <c r="I10240" s="12">
        <v>44293</v>
      </c>
      <c r="J10240" s="12">
        <v>44480</v>
      </c>
      <c r="K10240" s="15">
        <v>500000</v>
      </c>
      <c r="L10240" s="13" t="s">
        <v>14</v>
      </c>
      <c r="M10240" s="7">
        <v>1</v>
      </c>
      <c r="N10240" s="14"/>
    </row>
    <row r="10241" spans="1:14" ht="94.5">
      <c r="A10241" s="6">
        <v>10240</v>
      </c>
      <c r="B10241" s="8" t="s">
        <v>15368</v>
      </c>
      <c r="C10241" s="9" t="s">
        <v>15750</v>
      </c>
      <c r="D10241" s="10" t="s">
        <v>15751</v>
      </c>
      <c r="E10241" s="11" t="s">
        <v>15752</v>
      </c>
      <c r="F10241" s="6">
        <v>540086</v>
      </c>
      <c r="G10241" s="6" t="s">
        <v>15689</v>
      </c>
      <c r="H10241" s="16">
        <v>7078406.5039999997</v>
      </c>
      <c r="I10241" s="12">
        <v>44284</v>
      </c>
      <c r="J10241" s="12">
        <v>44472</v>
      </c>
      <c r="K10241" s="15">
        <v>520000</v>
      </c>
      <c r="L10241" s="13" t="s">
        <v>14</v>
      </c>
      <c r="M10241" s="7">
        <v>1</v>
      </c>
      <c r="N10241" s="14"/>
    </row>
    <row r="10242" spans="1:14" ht="78.75">
      <c r="A10242" s="6">
        <v>10241</v>
      </c>
      <c r="B10242" s="8" t="s">
        <v>15368</v>
      </c>
      <c r="C10242" s="9" t="s">
        <v>15753</v>
      </c>
      <c r="D10242" s="10" t="s">
        <v>15754</v>
      </c>
      <c r="E10242" s="11" t="s">
        <v>15755</v>
      </c>
      <c r="F10242" s="6">
        <v>540087</v>
      </c>
      <c r="G10242" s="6" t="s">
        <v>15689</v>
      </c>
      <c r="H10242" s="16">
        <v>3377972.2969999998</v>
      </c>
      <c r="I10242" s="12">
        <v>44284</v>
      </c>
      <c r="J10242" s="12">
        <v>44441</v>
      </c>
      <c r="K10242" s="15">
        <v>3353825</v>
      </c>
      <c r="L10242" s="13" t="s">
        <v>14</v>
      </c>
      <c r="M10242" s="7">
        <v>1</v>
      </c>
      <c r="N10242" s="14"/>
    </row>
    <row r="10243" spans="1:14" ht="110.25">
      <c r="A10243" s="6">
        <v>10242</v>
      </c>
      <c r="B10243" s="8" t="s">
        <v>15368</v>
      </c>
      <c r="C10243" s="9" t="s">
        <v>15756</v>
      </c>
      <c r="D10243" s="10" t="s">
        <v>15757</v>
      </c>
      <c r="E10243" s="11" t="s">
        <v>15758</v>
      </c>
      <c r="F10243" s="6">
        <v>540088</v>
      </c>
      <c r="G10243" s="6" t="s">
        <v>15689</v>
      </c>
      <c r="H10243" s="16">
        <v>6843248.0659999996</v>
      </c>
      <c r="I10243" s="12">
        <v>44284</v>
      </c>
      <c r="J10243" s="12">
        <v>44472</v>
      </c>
      <c r="K10243" s="15">
        <v>580000</v>
      </c>
      <c r="L10243" s="13" t="s">
        <v>14</v>
      </c>
      <c r="M10243" s="7">
        <v>1</v>
      </c>
      <c r="N10243" s="14"/>
    </row>
    <row r="10244" spans="1:14" ht="110.25">
      <c r="A10244" s="6">
        <v>10243</v>
      </c>
      <c r="B10244" s="8" t="s">
        <v>15368</v>
      </c>
      <c r="C10244" s="9" t="s">
        <v>15759</v>
      </c>
      <c r="D10244" s="10" t="s">
        <v>15760</v>
      </c>
      <c r="E10244" s="11" t="s">
        <v>15761</v>
      </c>
      <c r="F10244" s="6">
        <v>540089</v>
      </c>
      <c r="G10244" s="6" t="s">
        <v>15689</v>
      </c>
      <c r="H10244" s="16">
        <v>5217269.5870000003</v>
      </c>
      <c r="I10244" s="12">
        <v>44292</v>
      </c>
      <c r="J10244" s="12">
        <v>44479</v>
      </c>
      <c r="K10244" s="15">
        <v>3775351</v>
      </c>
      <c r="L10244" s="13" t="s">
        <v>14</v>
      </c>
      <c r="M10244" s="7">
        <v>1</v>
      </c>
      <c r="N10244" s="14"/>
    </row>
    <row r="10245" spans="1:14" ht="94.5">
      <c r="A10245" s="6">
        <v>10244</v>
      </c>
      <c r="B10245" s="8" t="s">
        <v>15368</v>
      </c>
      <c r="C10245" s="9" t="s">
        <v>15762</v>
      </c>
      <c r="D10245" s="10" t="s">
        <v>15513</v>
      </c>
      <c r="E10245" s="11" t="s">
        <v>15763</v>
      </c>
      <c r="F10245" s="6">
        <v>540091</v>
      </c>
      <c r="G10245" s="6" t="s">
        <v>15689</v>
      </c>
      <c r="H10245" s="16">
        <v>5462592.1210000003</v>
      </c>
      <c r="I10245" s="12">
        <v>44284</v>
      </c>
      <c r="J10245" s="12">
        <v>44472</v>
      </c>
      <c r="K10245" s="15">
        <v>3479977</v>
      </c>
      <c r="L10245" s="13" t="s">
        <v>14</v>
      </c>
      <c r="M10245" s="7">
        <v>1</v>
      </c>
      <c r="N10245" s="14"/>
    </row>
    <row r="10246" spans="1:14" ht="78.75">
      <c r="A10246" s="6">
        <v>10245</v>
      </c>
      <c r="B10246" s="8" t="s">
        <v>15368</v>
      </c>
      <c r="C10246" s="9" t="s">
        <v>15764</v>
      </c>
      <c r="D10246" s="10" t="s">
        <v>15765</v>
      </c>
      <c r="E10246" s="11" t="s">
        <v>15766</v>
      </c>
      <c r="F10246" s="6">
        <v>540092</v>
      </c>
      <c r="G10246" s="6" t="s">
        <v>15689</v>
      </c>
      <c r="H10246" s="16">
        <v>6853073.023</v>
      </c>
      <c r="I10246" s="12">
        <v>44284</v>
      </c>
      <c r="J10246" s="12">
        <v>44472</v>
      </c>
      <c r="K10246" s="15">
        <v>1350000</v>
      </c>
      <c r="L10246" s="13" t="s">
        <v>14</v>
      </c>
      <c r="M10246" s="7">
        <v>1</v>
      </c>
      <c r="N10246" s="14"/>
    </row>
    <row r="10247" spans="1:14" ht="126">
      <c r="A10247" s="6">
        <v>10246</v>
      </c>
      <c r="B10247" s="8" t="s">
        <v>15368</v>
      </c>
      <c r="C10247" s="9" t="s">
        <v>15767</v>
      </c>
      <c r="D10247" s="10" t="s">
        <v>15768</v>
      </c>
      <c r="E10247" s="11" t="s">
        <v>15769</v>
      </c>
      <c r="F10247" s="6">
        <v>540093</v>
      </c>
      <c r="G10247" s="6" t="s">
        <v>15689</v>
      </c>
      <c r="H10247" s="16">
        <v>6234051.3669999996</v>
      </c>
      <c r="I10247" s="12">
        <v>44284</v>
      </c>
      <c r="J10247" s="12">
        <v>44472</v>
      </c>
      <c r="K10247" s="15">
        <v>4341329</v>
      </c>
      <c r="L10247" s="13" t="s">
        <v>14</v>
      </c>
      <c r="M10247" s="7">
        <v>1</v>
      </c>
      <c r="N10247" s="14"/>
    </row>
    <row r="10248" spans="1:14" ht="78.75">
      <c r="A10248" s="6">
        <v>10247</v>
      </c>
      <c r="B10248" s="8" t="s">
        <v>15368</v>
      </c>
      <c r="C10248" s="9" t="s">
        <v>15770</v>
      </c>
      <c r="D10248" s="10" t="s">
        <v>3075</v>
      </c>
      <c r="E10248" s="11" t="s">
        <v>15771</v>
      </c>
      <c r="F10248" s="6">
        <v>540094</v>
      </c>
      <c r="G10248" s="6" t="s">
        <v>848</v>
      </c>
      <c r="H10248" s="16">
        <v>5632246.9060000004</v>
      </c>
      <c r="I10248" s="12">
        <v>44293</v>
      </c>
      <c r="J10248" s="12">
        <v>44375</v>
      </c>
      <c r="K10248" s="15">
        <v>744020</v>
      </c>
      <c r="L10248" s="13" t="s">
        <v>14</v>
      </c>
      <c r="M10248" s="7">
        <v>1</v>
      </c>
      <c r="N10248" s="14"/>
    </row>
    <row r="10249" spans="1:14" ht="78.75">
      <c r="A10249" s="6">
        <v>10248</v>
      </c>
      <c r="B10249" s="8" t="s">
        <v>15368</v>
      </c>
      <c r="C10249" s="9" t="s">
        <v>15772</v>
      </c>
      <c r="D10249" s="10" t="s">
        <v>15773</v>
      </c>
      <c r="E10249" s="11" t="s">
        <v>15774</v>
      </c>
      <c r="F10249" s="6">
        <v>540096</v>
      </c>
      <c r="G10249" s="6" t="s">
        <v>848</v>
      </c>
      <c r="H10249" s="16">
        <v>1710117.4650000001</v>
      </c>
      <c r="I10249" s="12">
        <v>44292</v>
      </c>
      <c r="J10249" s="12">
        <v>44360</v>
      </c>
      <c r="K10249" s="15">
        <v>1709800</v>
      </c>
      <c r="L10249" s="13" t="s">
        <v>14</v>
      </c>
      <c r="M10249" s="7">
        <v>1</v>
      </c>
      <c r="N10249" s="14"/>
    </row>
    <row r="10250" spans="1:14" ht="63">
      <c r="A10250" s="6">
        <v>10249</v>
      </c>
      <c r="B10250" s="8" t="s">
        <v>15368</v>
      </c>
      <c r="C10250" s="9" t="s">
        <v>15775</v>
      </c>
      <c r="D10250" s="10" t="s">
        <v>15776</v>
      </c>
      <c r="E10250" s="11" t="s">
        <v>15777</v>
      </c>
      <c r="F10250" s="6">
        <v>540097</v>
      </c>
      <c r="G10250" s="6" t="s">
        <v>848</v>
      </c>
      <c r="H10250" s="16">
        <v>3160127.537</v>
      </c>
      <c r="I10250" s="12">
        <v>44284</v>
      </c>
      <c r="J10250" s="12">
        <v>44350</v>
      </c>
      <c r="K10250" s="15">
        <v>3159911</v>
      </c>
      <c r="L10250" s="13" t="s">
        <v>14</v>
      </c>
      <c r="M10250" s="7">
        <v>1</v>
      </c>
      <c r="N10250" s="14"/>
    </row>
    <row r="10251" spans="1:14" ht="78.75">
      <c r="A10251" s="6">
        <v>10250</v>
      </c>
      <c r="B10251" s="8" t="s">
        <v>15368</v>
      </c>
      <c r="C10251" s="9" t="s">
        <v>15778</v>
      </c>
      <c r="D10251" s="10" t="s">
        <v>15779</v>
      </c>
      <c r="E10251" s="11" t="s">
        <v>15780</v>
      </c>
      <c r="F10251" s="6">
        <v>540098</v>
      </c>
      <c r="G10251" s="6" t="s">
        <v>1638</v>
      </c>
      <c r="H10251" s="16">
        <v>3610445.0720000002</v>
      </c>
      <c r="I10251" s="12">
        <v>44294</v>
      </c>
      <c r="J10251" s="12">
        <v>44396</v>
      </c>
      <c r="K10251" s="15">
        <v>0</v>
      </c>
      <c r="L10251" s="13" t="s">
        <v>14</v>
      </c>
      <c r="M10251" s="7">
        <v>1</v>
      </c>
      <c r="N10251" s="14"/>
    </row>
    <row r="10252" spans="1:14" ht="78.75">
      <c r="A10252" s="6">
        <v>10251</v>
      </c>
      <c r="B10252" s="8" t="s">
        <v>15368</v>
      </c>
      <c r="C10252" s="9" t="s">
        <v>15781</v>
      </c>
      <c r="D10252" s="10" t="s">
        <v>15782</v>
      </c>
      <c r="E10252" s="11" t="s">
        <v>15783</v>
      </c>
      <c r="F10252" s="6">
        <v>542039</v>
      </c>
      <c r="G10252" s="6" t="s">
        <v>15689</v>
      </c>
      <c r="H10252" s="16">
        <v>10101793.923</v>
      </c>
      <c r="I10252" s="12">
        <v>44292</v>
      </c>
      <c r="J10252" s="12">
        <v>44539</v>
      </c>
      <c r="K10252" s="15">
        <v>2150000</v>
      </c>
      <c r="L10252" s="13" t="s">
        <v>14</v>
      </c>
      <c r="M10252" s="7">
        <v>1</v>
      </c>
      <c r="N10252" s="14"/>
    </row>
    <row r="10253" spans="1:14" ht="78.75">
      <c r="A10253" s="6">
        <v>10252</v>
      </c>
      <c r="B10253" s="8" t="s">
        <v>15368</v>
      </c>
      <c r="C10253" s="9" t="s">
        <v>15784</v>
      </c>
      <c r="D10253" s="10" t="s">
        <v>15785</v>
      </c>
      <c r="E10253" s="11" t="s">
        <v>15786</v>
      </c>
      <c r="F10253" s="6">
        <v>542041</v>
      </c>
      <c r="G10253" s="6" t="s">
        <v>15689</v>
      </c>
      <c r="H10253" s="16">
        <v>8371193.1189999999</v>
      </c>
      <c r="I10253" s="12">
        <v>44292</v>
      </c>
      <c r="J10253" s="12">
        <v>44479</v>
      </c>
      <c r="K10253" s="15">
        <v>850000</v>
      </c>
      <c r="L10253" s="13" t="s">
        <v>14</v>
      </c>
      <c r="M10253" s="7">
        <v>1</v>
      </c>
      <c r="N10253" s="14"/>
    </row>
    <row r="10254" spans="1:14" ht="63">
      <c r="A10254" s="6">
        <v>10253</v>
      </c>
      <c r="B10254" s="8" t="s">
        <v>15368</v>
      </c>
      <c r="C10254" s="9" t="s">
        <v>15787</v>
      </c>
      <c r="D10254" s="10" t="s">
        <v>15788</v>
      </c>
      <c r="E10254" s="11" t="s">
        <v>15789</v>
      </c>
      <c r="F10254" s="6">
        <v>542043</v>
      </c>
      <c r="G10254" s="6" t="s">
        <v>15689</v>
      </c>
      <c r="H10254" s="16">
        <v>6730459.6279999996</v>
      </c>
      <c r="I10254" s="12">
        <v>44293</v>
      </c>
      <c r="J10254" s="12">
        <v>44480</v>
      </c>
      <c r="K10254" s="15">
        <v>1400000</v>
      </c>
      <c r="L10254" s="13" t="s">
        <v>14</v>
      </c>
      <c r="M10254" s="7">
        <v>1</v>
      </c>
      <c r="N10254" s="14"/>
    </row>
    <row r="10255" spans="1:14" ht="78.75">
      <c r="A10255" s="6">
        <v>10254</v>
      </c>
      <c r="B10255" s="8" t="s">
        <v>15368</v>
      </c>
      <c r="C10255" s="9" t="s">
        <v>15790</v>
      </c>
      <c r="D10255" s="10" t="s">
        <v>15791</v>
      </c>
      <c r="E10255" s="11" t="s">
        <v>15792</v>
      </c>
      <c r="F10255" s="6">
        <v>542044</v>
      </c>
      <c r="G10255" s="6" t="s">
        <v>15689</v>
      </c>
      <c r="H10255" s="16">
        <v>7770404.3700000001</v>
      </c>
      <c r="I10255" s="12">
        <v>44278</v>
      </c>
      <c r="J10255" s="12">
        <v>44465</v>
      </c>
      <c r="K10255" s="15">
        <v>0</v>
      </c>
      <c r="L10255" s="13" t="s">
        <v>14</v>
      </c>
      <c r="M10255" s="7">
        <v>1</v>
      </c>
      <c r="N10255" s="14"/>
    </row>
    <row r="10256" spans="1:14" ht="63">
      <c r="A10256" s="6">
        <v>10255</v>
      </c>
      <c r="B10256" s="8" t="s">
        <v>15368</v>
      </c>
      <c r="C10256" s="9" t="s">
        <v>15793</v>
      </c>
      <c r="D10256" s="10" t="s">
        <v>15794</v>
      </c>
      <c r="E10256" s="11" t="s">
        <v>15795</v>
      </c>
      <c r="F10256" s="6">
        <v>542045</v>
      </c>
      <c r="G10256" s="6" t="s">
        <v>15689</v>
      </c>
      <c r="H10256" s="16">
        <v>14527350.206</v>
      </c>
      <c r="I10256" s="12">
        <v>44292</v>
      </c>
      <c r="J10256" s="12">
        <v>44599</v>
      </c>
      <c r="K10256" s="15">
        <v>2650000</v>
      </c>
      <c r="L10256" s="13" t="s">
        <v>14</v>
      </c>
      <c r="M10256" s="7">
        <v>1</v>
      </c>
      <c r="N10256" s="14"/>
    </row>
    <row r="10257" spans="1:14" ht="78.75">
      <c r="A10257" s="6">
        <v>10256</v>
      </c>
      <c r="B10257" s="8" t="s">
        <v>15368</v>
      </c>
      <c r="C10257" s="9" t="s">
        <v>15796</v>
      </c>
      <c r="D10257" s="10" t="s">
        <v>15797</v>
      </c>
      <c r="E10257" s="11" t="s">
        <v>15798</v>
      </c>
      <c r="F10257" s="6">
        <v>542046</v>
      </c>
      <c r="G10257" s="6" t="s">
        <v>15689</v>
      </c>
      <c r="H10257" s="16">
        <v>8399893.3019999992</v>
      </c>
      <c r="I10257" s="12">
        <v>44293</v>
      </c>
      <c r="J10257" s="12">
        <v>44480</v>
      </c>
      <c r="K10257" s="15">
        <v>720000</v>
      </c>
      <c r="L10257" s="13" t="s">
        <v>14</v>
      </c>
      <c r="M10257" s="7">
        <v>1</v>
      </c>
      <c r="N10257" s="14"/>
    </row>
    <row r="10258" spans="1:14" ht="78.75">
      <c r="A10258" s="6">
        <v>10257</v>
      </c>
      <c r="B10258" s="8" t="s">
        <v>15368</v>
      </c>
      <c r="C10258" s="9" t="s">
        <v>15799</v>
      </c>
      <c r="D10258" s="10" t="s">
        <v>15800</v>
      </c>
      <c r="E10258" s="11" t="s">
        <v>15801</v>
      </c>
      <c r="F10258" s="6">
        <v>542048</v>
      </c>
      <c r="G10258" s="6" t="s">
        <v>15689</v>
      </c>
      <c r="H10258" s="16">
        <v>6927409.0420000004</v>
      </c>
      <c r="I10258" s="12">
        <v>44292</v>
      </c>
      <c r="J10258" s="12">
        <v>44479</v>
      </c>
      <c r="K10258" s="15">
        <v>6920441</v>
      </c>
      <c r="L10258" s="13" t="s">
        <v>14</v>
      </c>
      <c r="M10258" s="7">
        <v>1</v>
      </c>
      <c r="N10258" s="14"/>
    </row>
    <row r="10259" spans="1:14" ht="94.5">
      <c r="A10259" s="6">
        <v>10258</v>
      </c>
      <c r="B10259" s="8" t="s">
        <v>15368</v>
      </c>
      <c r="C10259" s="9" t="s">
        <v>15802</v>
      </c>
      <c r="D10259" s="10" t="s">
        <v>6146</v>
      </c>
      <c r="E10259" s="11" t="s">
        <v>15803</v>
      </c>
      <c r="F10259" s="6">
        <v>543068</v>
      </c>
      <c r="G10259" s="6" t="s">
        <v>3582</v>
      </c>
      <c r="H10259" s="16">
        <v>100036520.801</v>
      </c>
      <c r="I10259" s="12">
        <v>44430</v>
      </c>
      <c r="J10259" s="12">
        <v>44977</v>
      </c>
      <c r="K10259" s="15">
        <v>0</v>
      </c>
      <c r="L10259" s="13" t="s">
        <v>14</v>
      </c>
      <c r="M10259" s="7">
        <v>1</v>
      </c>
      <c r="N10259" s="14"/>
    </row>
    <row r="10260" spans="1:14" ht="94.5">
      <c r="A10260" s="6">
        <v>10259</v>
      </c>
      <c r="B10260" s="8" t="s">
        <v>15368</v>
      </c>
      <c r="C10260" s="9" t="s">
        <v>15804</v>
      </c>
      <c r="D10260" s="10" t="s">
        <v>15805</v>
      </c>
      <c r="E10260" s="11" t="s">
        <v>15806</v>
      </c>
      <c r="F10260" s="6">
        <v>543069</v>
      </c>
      <c r="G10260" s="6" t="s">
        <v>3582</v>
      </c>
      <c r="H10260" s="16">
        <v>94640000.300999999</v>
      </c>
      <c r="I10260" s="12">
        <v>44424</v>
      </c>
      <c r="J10260" s="12">
        <v>44970</v>
      </c>
      <c r="K10260" s="15">
        <v>0</v>
      </c>
      <c r="L10260" s="13" t="s">
        <v>70</v>
      </c>
      <c r="M10260" s="7">
        <v>1</v>
      </c>
      <c r="N10260" s="14"/>
    </row>
    <row r="10261" spans="1:14" ht="94.5">
      <c r="A10261" s="6">
        <v>10260</v>
      </c>
      <c r="B10261" s="8" t="s">
        <v>15368</v>
      </c>
      <c r="C10261" s="9" t="s">
        <v>15807</v>
      </c>
      <c r="D10261" s="10" t="s">
        <v>15808</v>
      </c>
      <c r="E10261" s="11" t="s">
        <v>15806</v>
      </c>
      <c r="F10261" s="6">
        <v>543069</v>
      </c>
      <c r="G10261" s="6" t="s">
        <v>3582</v>
      </c>
      <c r="H10261" s="16">
        <v>94640000.300999999</v>
      </c>
      <c r="I10261" s="12">
        <v>44424</v>
      </c>
      <c r="J10261" s="12">
        <v>44970</v>
      </c>
      <c r="K10261" s="15">
        <v>0</v>
      </c>
      <c r="L10261" s="13" t="s">
        <v>70</v>
      </c>
      <c r="M10261" s="7">
        <v>0.51</v>
      </c>
      <c r="N10261" s="14"/>
    </row>
    <row r="10262" spans="1:14" ht="94.5">
      <c r="A10262" s="6">
        <v>10261</v>
      </c>
      <c r="B10262" s="8" t="s">
        <v>15368</v>
      </c>
      <c r="C10262" s="9" t="s">
        <v>15809</v>
      </c>
      <c r="D10262" s="10" t="s">
        <v>11945</v>
      </c>
      <c r="E10262" s="11" t="s">
        <v>15806</v>
      </c>
      <c r="F10262" s="6">
        <v>543069</v>
      </c>
      <c r="G10262" s="6" t="s">
        <v>3582</v>
      </c>
      <c r="H10262" s="16">
        <v>94640000.300999999</v>
      </c>
      <c r="I10262" s="12">
        <v>44424</v>
      </c>
      <c r="J10262" s="12">
        <v>44970</v>
      </c>
      <c r="K10262" s="15">
        <v>0</v>
      </c>
      <c r="L10262" s="13" t="s">
        <v>70</v>
      </c>
      <c r="M10262" s="7">
        <v>0.49</v>
      </c>
      <c r="N10262" s="14"/>
    </row>
    <row r="10263" spans="1:14" ht="94.5">
      <c r="A10263" s="6">
        <v>10262</v>
      </c>
      <c r="B10263" s="8" t="s">
        <v>15368</v>
      </c>
      <c r="C10263" s="9" t="s">
        <v>15810</v>
      </c>
      <c r="D10263" s="10" t="s">
        <v>15794</v>
      </c>
      <c r="E10263" s="11" t="s">
        <v>15811</v>
      </c>
      <c r="F10263" s="6">
        <v>547712</v>
      </c>
      <c r="G10263" s="6" t="s">
        <v>1508</v>
      </c>
      <c r="H10263" s="16">
        <v>6828634.4699999997</v>
      </c>
      <c r="I10263" s="12">
        <v>44307</v>
      </c>
      <c r="J10263" s="12">
        <v>44494</v>
      </c>
      <c r="K10263" s="15">
        <v>0</v>
      </c>
      <c r="L10263" s="13" t="s">
        <v>14</v>
      </c>
      <c r="M10263" s="7">
        <v>1</v>
      </c>
      <c r="N10263" s="14"/>
    </row>
    <row r="10264" spans="1:14" ht="63">
      <c r="A10264" s="6">
        <v>10263</v>
      </c>
      <c r="B10264" s="8" t="s">
        <v>15368</v>
      </c>
      <c r="C10264" s="9" t="s">
        <v>15812</v>
      </c>
      <c r="D10264" s="10" t="s">
        <v>15813</v>
      </c>
      <c r="E10264" s="11" t="s">
        <v>15814</v>
      </c>
      <c r="F10264" s="6">
        <v>547713</v>
      </c>
      <c r="G10264" s="6" t="s">
        <v>1508</v>
      </c>
      <c r="H10264" s="16">
        <v>488048.71399999998</v>
      </c>
      <c r="I10264" s="12">
        <v>44301</v>
      </c>
      <c r="J10264" s="12">
        <v>44368</v>
      </c>
      <c r="K10264" s="15">
        <v>0</v>
      </c>
      <c r="L10264" s="13" t="s">
        <v>14</v>
      </c>
      <c r="M10264" s="7">
        <v>1</v>
      </c>
      <c r="N10264" s="14"/>
    </row>
    <row r="10265" spans="1:14" ht="78.75">
      <c r="A10265" s="6">
        <v>10264</v>
      </c>
      <c r="B10265" s="8" t="s">
        <v>15368</v>
      </c>
      <c r="C10265" s="9" t="s">
        <v>15815</v>
      </c>
      <c r="D10265" s="10" t="s">
        <v>15816</v>
      </c>
      <c r="E10265" s="11" t="s">
        <v>15817</v>
      </c>
      <c r="F10265" s="6">
        <v>547714</v>
      </c>
      <c r="G10265" s="6" t="s">
        <v>1508</v>
      </c>
      <c r="H10265" s="16">
        <v>3951661.35</v>
      </c>
      <c r="I10265" s="12">
        <v>44301</v>
      </c>
      <c r="J10265" s="12">
        <v>44427</v>
      </c>
      <c r="K10265" s="15">
        <v>0</v>
      </c>
      <c r="L10265" s="13" t="s">
        <v>14</v>
      </c>
      <c r="M10265" s="7">
        <v>1</v>
      </c>
      <c r="N10265" s="14"/>
    </row>
    <row r="10266" spans="1:14" ht="63">
      <c r="A10266" s="6">
        <v>10265</v>
      </c>
      <c r="B10266" s="8" t="s">
        <v>15368</v>
      </c>
      <c r="C10266" s="9" t="s">
        <v>15818</v>
      </c>
      <c r="D10266" s="10" t="s">
        <v>15819</v>
      </c>
      <c r="E10266" s="11" t="s">
        <v>15820</v>
      </c>
      <c r="F10266" s="6">
        <v>552282</v>
      </c>
      <c r="G10266" s="6" t="s">
        <v>1508</v>
      </c>
      <c r="H10266" s="16">
        <v>5856563.2970000003</v>
      </c>
      <c r="I10266" s="12">
        <v>44304</v>
      </c>
      <c r="J10266" s="12">
        <v>44490</v>
      </c>
      <c r="K10266" s="15">
        <v>1528092</v>
      </c>
      <c r="L10266" s="13" t="s">
        <v>14</v>
      </c>
      <c r="M10266" s="7">
        <v>1</v>
      </c>
      <c r="N10266" s="14"/>
    </row>
    <row r="10267" spans="1:14" ht="63">
      <c r="A10267" s="6">
        <v>10266</v>
      </c>
      <c r="B10267" s="8" t="s">
        <v>15368</v>
      </c>
      <c r="C10267" s="9" t="s">
        <v>15821</v>
      </c>
      <c r="D10267" s="10" t="s">
        <v>15507</v>
      </c>
      <c r="E10267" s="11" t="s">
        <v>15822</v>
      </c>
      <c r="F10267" s="6">
        <v>552283</v>
      </c>
      <c r="G10267" s="6" t="s">
        <v>1508</v>
      </c>
      <c r="H10267" s="16">
        <v>2576887.8509999998</v>
      </c>
      <c r="I10267" s="12">
        <v>44304</v>
      </c>
      <c r="J10267" s="12">
        <v>44451</v>
      </c>
      <c r="K10267" s="15">
        <v>1362059</v>
      </c>
      <c r="L10267" s="13" t="s">
        <v>14</v>
      </c>
      <c r="M10267" s="7">
        <v>1</v>
      </c>
      <c r="N10267" s="14"/>
    </row>
    <row r="10268" spans="1:14" ht="78.75">
      <c r="A10268" s="6">
        <v>10267</v>
      </c>
      <c r="B10268" s="8" t="s">
        <v>15368</v>
      </c>
      <c r="C10268" s="9" t="s">
        <v>15823</v>
      </c>
      <c r="D10268" s="10" t="s">
        <v>15824</v>
      </c>
      <c r="E10268" s="11" t="s">
        <v>15825</v>
      </c>
      <c r="F10268" s="6">
        <v>552284</v>
      </c>
      <c r="G10268" s="6" t="s">
        <v>1508</v>
      </c>
      <c r="H10268" s="16">
        <v>7092948.8830000004</v>
      </c>
      <c r="I10268" s="12">
        <v>44304</v>
      </c>
      <c r="J10268" s="12">
        <v>44521</v>
      </c>
      <c r="K10268" s="15">
        <v>0</v>
      </c>
      <c r="L10268" s="13" t="s">
        <v>14</v>
      </c>
      <c r="M10268" s="7">
        <v>1</v>
      </c>
      <c r="N10268" s="14"/>
    </row>
    <row r="10269" spans="1:14" ht="78.75">
      <c r="A10269" s="6">
        <v>10268</v>
      </c>
      <c r="B10269" s="8" t="s">
        <v>15368</v>
      </c>
      <c r="C10269" s="9" t="s">
        <v>15826</v>
      </c>
      <c r="D10269" s="10" t="s">
        <v>15827</v>
      </c>
      <c r="E10269" s="11" t="s">
        <v>15828</v>
      </c>
      <c r="F10269" s="6">
        <v>552285</v>
      </c>
      <c r="G10269" s="6" t="s">
        <v>1508</v>
      </c>
      <c r="H10269" s="16">
        <v>4897281.835</v>
      </c>
      <c r="I10269" s="12">
        <v>44301</v>
      </c>
      <c r="J10269" s="12">
        <v>44488</v>
      </c>
      <c r="K10269" s="15">
        <v>0</v>
      </c>
      <c r="L10269" s="13" t="s">
        <v>14</v>
      </c>
      <c r="M10269" s="7">
        <v>1</v>
      </c>
      <c r="N10269" s="14"/>
    </row>
    <row r="10270" spans="1:14" ht="78.75">
      <c r="A10270" s="6">
        <v>10269</v>
      </c>
      <c r="B10270" s="8" t="s">
        <v>15368</v>
      </c>
      <c r="C10270" s="9" t="s">
        <v>15829</v>
      </c>
      <c r="D10270" s="10" t="s">
        <v>15830</v>
      </c>
      <c r="E10270" s="11" t="s">
        <v>15831</v>
      </c>
      <c r="F10270" s="6">
        <v>552286</v>
      </c>
      <c r="G10270" s="6" t="s">
        <v>1508</v>
      </c>
      <c r="H10270" s="16">
        <v>5796121.1900000004</v>
      </c>
      <c r="I10270" s="12">
        <v>44304</v>
      </c>
      <c r="J10270" s="12">
        <v>44490</v>
      </c>
      <c r="K10270" s="15">
        <v>0</v>
      </c>
      <c r="L10270" s="13" t="s">
        <v>14</v>
      </c>
      <c r="M10270" s="7">
        <v>1</v>
      </c>
      <c r="N10270" s="14"/>
    </row>
    <row r="10271" spans="1:14" ht="63">
      <c r="A10271" s="6">
        <v>10270</v>
      </c>
      <c r="B10271" s="8" t="s">
        <v>15368</v>
      </c>
      <c r="C10271" s="9" t="s">
        <v>15832</v>
      </c>
      <c r="D10271" s="10" t="s">
        <v>15833</v>
      </c>
      <c r="E10271" s="11" t="s">
        <v>15834</v>
      </c>
      <c r="F10271" s="6">
        <v>553732</v>
      </c>
      <c r="G10271" s="6" t="s">
        <v>848</v>
      </c>
      <c r="H10271" s="16">
        <v>3823574.5120000001</v>
      </c>
      <c r="I10271" s="12">
        <v>44321</v>
      </c>
      <c r="J10271" s="12">
        <v>44388</v>
      </c>
      <c r="K10271" s="15">
        <v>0</v>
      </c>
      <c r="L10271" s="13" t="s">
        <v>14</v>
      </c>
      <c r="M10271" s="7">
        <v>1</v>
      </c>
      <c r="N10271" s="14"/>
    </row>
    <row r="10272" spans="1:14" ht="63">
      <c r="A10272" s="6">
        <v>10271</v>
      </c>
      <c r="B10272" s="8" t="s">
        <v>15368</v>
      </c>
      <c r="C10272" s="9" t="s">
        <v>15835</v>
      </c>
      <c r="D10272" s="10" t="s">
        <v>15836</v>
      </c>
      <c r="E10272" s="11" t="s">
        <v>15837</v>
      </c>
      <c r="F10272" s="6">
        <v>553733</v>
      </c>
      <c r="G10272" s="6" t="s">
        <v>848</v>
      </c>
      <c r="H10272" s="16">
        <v>5351114.72</v>
      </c>
      <c r="I10272" s="12">
        <v>44320</v>
      </c>
      <c r="J10272" s="12">
        <v>44402</v>
      </c>
      <c r="K10272" s="15">
        <v>746334</v>
      </c>
      <c r="L10272" s="13" t="s">
        <v>14</v>
      </c>
      <c r="M10272" s="7">
        <v>1</v>
      </c>
      <c r="N10272" s="14"/>
    </row>
    <row r="10273" spans="1:14" ht="94.5">
      <c r="A10273" s="6">
        <v>10272</v>
      </c>
      <c r="B10273" s="8" t="s">
        <v>15368</v>
      </c>
      <c r="C10273" s="9" t="s">
        <v>15644</v>
      </c>
      <c r="D10273" s="10" t="s">
        <v>15617</v>
      </c>
      <c r="E10273" s="11" t="s">
        <v>15838</v>
      </c>
      <c r="F10273" s="6">
        <v>553734</v>
      </c>
      <c r="G10273" s="6" t="s">
        <v>1779</v>
      </c>
      <c r="H10273" s="16">
        <v>34263760.607000001</v>
      </c>
      <c r="I10273" s="12">
        <v>44315</v>
      </c>
      <c r="J10273" s="12">
        <v>44773</v>
      </c>
      <c r="K10273" s="15">
        <v>0</v>
      </c>
      <c r="L10273" s="13" t="s">
        <v>70</v>
      </c>
      <c r="M10273" s="7">
        <v>1</v>
      </c>
      <c r="N10273" s="14"/>
    </row>
    <row r="10274" spans="1:14" ht="78.75">
      <c r="A10274" s="6">
        <v>10273</v>
      </c>
      <c r="B10274" s="8" t="s">
        <v>15368</v>
      </c>
      <c r="C10274" s="9" t="s">
        <v>15390</v>
      </c>
      <c r="D10274" s="10" t="s">
        <v>15391</v>
      </c>
      <c r="E10274" s="11" t="s">
        <v>15838</v>
      </c>
      <c r="F10274" s="6">
        <v>553734</v>
      </c>
      <c r="G10274" s="6" t="s">
        <v>1779</v>
      </c>
      <c r="H10274" s="16">
        <v>34263760.607000001</v>
      </c>
      <c r="I10274" s="12">
        <v>44315</v>
      </c>
      <c r="J10274" s="12">
        <v>44773</v>
      </c>
      <c r="K10274" s="15">
        <v>0</v>
      </c>
      <c r="L10274" s="13" t="s">
        <v>70</v>
      </c>
      <c r="M10274" s="7">
        <v>0.7</v>
      </c>
      <c r="N10274" s="14"/>
    </row>
    <row r="10275" spans="1:14" ht="78.75">
      <c r="A10275" s="6">
        <v>10274</v>
      </c>
      <c r="B10275" s="8" t="s">
        <v>15368</v>
      </c>
      <c r="C10275" s="9" t="s">
        <v>15618</v>
      </c>
      <c r="D10275" s="10" t="s">
        <v>15619</v>
      </c>
      <c r="E10275" s="11" t="s">
        <v>15838</v>
      </c>
      <c r="F10275" s="6">
        <v>553734</v>
      </c>
      <c r="G10275" s="6" t="s">
        <v>1779</v>
      </c>
      <c r="H10275" s="16">
        <v>34263760.607000001</v>
      </c>
      <c r="I10275" s="12">
        <v>44315</v>
      </c>
      <c r="J10275" s="12">
        <v>44773</v>
      </c>
      <c r="K10275" s="15">
        <v>0</v>
      </c>
      <c r="L10275" s="13" t="s">
        <v>70</v>
      </c>
      <c r="M10275" s="7">
        <v>0.3</v>
      </c>
      <c r="N10275" s="14"/>
    </row>
    <row r="10276" spans="1:14" ht="78.75">
      <c r="A10276" s="6">
        <v>10275</v>
      </c>
      <c r="B10276" s="8" t="s">
        <v>15368</v>
      </c>
      <c r="C10276" s="9" t="s">
        <v>15380</v>
      </c>
      <c r="D10276" s="10" t="s">
        <v>15381</v>
      </c>
      <c r="E10276" s="11" t="s">
        <v>15839</v>
      </c>
      <c r="F10276" s="6">
        <v>553735</v>
      </c>
      <c r="G10276" s="6" t="s">
        <v>1779</v>
      </c>
      <c r="H10276" s="16">
        <v>16931374.690000001</v>
      </c>
      <c r="I10276" s="12">
        <v>44318</v>
      </c>
      <c r="J10276" s="12">
        <v>44690</v>
      </c>
      <c r="K10276" s="15">
        <v>16192559</v>
      </c>
      <c r="L10276" s="13" t="s">
        <v>14</v>
      </c>
      <c r="M10276" s="7">
        <v>1</v>
      </c>
      <c r="N10276" s="14"/>
    </row>
    <row r="10277" spans="1:14" ht="110.25">
      <c r="A10277" s="6">
        <v>10276</v>
      </c>
      <c r="B10277" s="8" t="s">
        <v>15368</v>
      </c>
      <c r="C10277" s="9" t="s">
        <v>15840</v>
      </c>
      <c r="D10277" s="10" t="s">
        <v>15617</v>
      </c>
      <c r="E10277" s="11" t="s">
        <v>15841</v>
      </c>
      <c r="F10277" s="6">
        <v>553736</v>
      </c>
      <c r="G10277" s="6" t="s">
        <v>1779</v>
      </c>
      <c r="H10277" s="16">
        <v>35796549.321999997</v>
      </c>
      <c r="I10277" s="12">
        <v>44315</v>
      </c>
      <c r="J10277" s="12">
        <v>44773</v>
      </c>
      <c r="K10277" s="15">
        <v>16000000</v>
      </c>
      <c r="L10277" s="13" t="s">
        <v>70</v>
      </c>
      <c r="M10277" s="7">
        <v>1</v>
      </c>
      <c r="N10277" s="14"/>
    </row>
    <row r="10278" spans="1:14" ht="63">
      <c r="A10278" s="6">
        <v>10277</v>
      </c>
      <c r="B10278" s="8" t="s">
        <v>15368</v>
      </c>
      <c r="C10278" s="9" t="s">
        <v>15390</v>
      </c>
      <c r="D10278" s="10" t="s">
        <v>15391</v>
      </c>
      <c r="E10278" s="11" t="s">
        <v>15841</v>
      </c>
      <c r="F10278" s="6">
        <v>553736</v>
      </c>
      <c r="G10278" s="6" t="s">
        <v>1779</v>
      </c>
      <c r="H10278" s="16">
        <v>35796549.321999997</v>
      </c>
      <c r="I10278" s="12">
        <v>44315</v>
      </c>
      <c r="J10278" s="12">
        <v>44773</v>
      </c>
      <c r="K10278" s="15">
        <v>0</v>
      </c>
      <c r="L10278" s="13" t="s">
        <v>70</v>
      </c>
      <c r="M10278" s="7">
        <v>0.7</v>
      </c>
      <c r="N10278" s="14"/>
    </row>
    <row r="10279" spans="1:14" ht="63">
      <c r="A10279" s="6">
        <v>10278</v>
      </c>
      <c r="B10279" s="8" t="s">
        <v>15368</v>
      </c>
      <c r="C10279" s="9" t="s">
        <v>15618</v>
      </c>
      <c r="D10279" s="10" t="s">
        <v>15619</v>
      </c>
      <c r="E10279" s="11" t="s">
        <v>15841</v>
      </c>
      <c r="F10279" s="6">
        <v>553736</v>
      </c>
      <c r="G10279" s="6" t="s">
        <v>1779</v>
      </c>
      <c r="H10279" s="16">
        <v>35796549.321999997</v>
      </c>
      <c r="I10279" s="12">
        <v>44315</v>
      </c>
      <c r="J10279" s="12">
        <v>44773</v>
      </c>
      <c r="K10279" s="15">
        <v>0</v>
      </c>
      <c r="L10279" s="13" t="s">
        <v>70</v>
      </c>
      <c r="M10279" s="7">
        <v>0.3</v>
      </c>
      <c r="N10279" s="14"/>
    </row>
    <row r="10280" spans="1:14" ht="78.75">
      <c r="A10280" s="6">
        <v>10279</v>
      </c>
      <c r="B10280" s="8" t="s">
        <v>15368</v>
      </c>
      <c r="C10280" s="9" t="s">
        <v>15842</v>
      </c>
      <c r="D10280" s="10" t="s">
        <v>10784</v>
      </c>
      <c r="E10280" s="11" t="s">
        <v>15843</v>
      </c>
      <c r="F10280" s="6">
        <v>553737</v>
      </c>
      <c r="G10280" s="6" t="s">
        <v>1779</v>
      </c>
      <c r="H10280" s="16">
        <v>30789817.021000002</v>
      </c>
      <c r="I10280" s="12">
        <v>44325</v>
      </c>
      <c r="J10280" s="12">
        <v>44782</v>
      </c>
      <c r="K10280" s="15">
        <v>13720635</v>
      </c>
      <c r="L10280" s="13" t="s">
        <v>14</v>
      </c>
      <c r="M10280" s="7">
        <v>1</v>
      </c>
      <c r="N10280" s="14"/>
    </row>
    <row r="10281" spans="1:14" ht="94.5">
      <c r="A10281" s="6">
        <v>10280</v>
      </c>
      <c r="B10281" s="8" t="s">
        <v>15368</v>
      </c>
      <c r="C10281" s="9" t="s">
        <v>15844</v>
      </c>
      <c r="D10281" s="10" t="s">
        <v>15845</v>
      </c>
      <c r="E10281" s="11" t="s">
        <v>15846</v>
      </c>
      <c r="F10281" s="6">
        <v>553738</v>
      </c>
      <c r="G10281" s="6" t="s">
        <v>1779</v>
      </c>
      <c r="H10281" s="16">
        <v>9899011.8279999997</v>
      </c>
      <c r="I10281" s="12">
        <v>44301</v>
      </c>
      <c r="J10281" s="12" t="s">
        <v>15847</v>
      </c>
      <c r="K10281" s="15">
        <v>8295603</v>
      </c>
      <c r="L10281" s="13" t="s">
        <v>14</v>
      </c>
      <c r="M10281" s="7">
        <v>1</v>
      </c>
      <c r="N10281" s="14"/>
    </row>
    <row r="10282" spans="1:14" ht="63">
      <c r="A10282" s="6">
        <v>10281</v>
      </c>
      <c r="B10282" s="8" t="s">
        <v>15368</v>
      </c>
      <c r="C10282" s="9" t="s">
        <v>15848</v>
      </c>
      <c r="D10282" s="10" t="s">
        <v>2851</v>
      </c>
      <c r="E10282" s="11" t="s">
        <v>15849</v>
      </c>
      <c r="F10282" s="6">
        <v>553739</v>
      </c>
      <c r="G10282" s="6" t="s">
        <v>1779</v>
      </c>
      <c r="H10282" s="16">
        <v>7284564.284</v>
      </c>
      <c r="I10282" s="12">
        <v>44304</v>
      </c>
      <c r="J10282" s="12">
        <v>44490</v>
      </c>
      <c r="K10282" s="15">
        <v>6127332</v>
      </c>
      <c r="L10282" s="13" t="s">
        <v>14</v>
      </c>
      <c r="M10282" s="7">
        <v>1</v>
      </c>
      <c r="N10282" s="14"/>
    </row>
    <row r="10283" spans="1:14" ht="63">
      <c r="A10283" s="6">
        <v>10282</v>
      </c>
      <c r="B10283" s="8" t="s">
        <v>15368</v>
      </c>
      <c r="C10283" s="9" t="s">
        <v>15850</v>
      </c>
      <c r="D10283" s="10" t="s">
        <v>15421</v>
      </c>
      <c r="E10283" s="11" t="s">
        <v>15851</v>
      </c>
      <c r="F10283" s="6">
        <v>553740</v>
      </c>
      <c r="G10283" s="6" t="s">
        <v>1779</v>
      </c>
      <c r="H10283" s="16">
        <v>6383403.875</v>
      </c>
      <c r="I10283" s="12">
        <v>44301</v>
      </c>
      <c r="J10283" s="12">
        <v>44487</v>
      </c>
      <c r="K10283" s="15">
        <v>3254222</v>
      </c>
      <c r="L10283" s="13" t="s">
        <v>14</v>
      </c>
      <c r="M10283" s="7">
        <v>1</v>
      </c>
      <c r="N10283" s="14"/>
    </row>
    <row r="10284" spans="1:14" ht="63">
      <c r="A10284" s="6">
        <v>10283</v>
      </c>
      <c r="B10284" s="8" t="s">
        <v>15368</v>
      </c>
      <c r="C10284" s="9" t="s">
        <v>15852</v>
      </c>
      <c r="D10284" s="10" t="s">
        <v>15853</v>
      </c>
      <c r="E10284" s="11" t="s">
        <v>15854</v>
      </c>
      <c r="F10284" s="6">
        <v>553741</v>
      </c>
      <c r="G10284" s="6" t="s">
        <v>1779</v>
      </c>
      <c r="H10284" s="16">
        <v>9252812.8509999998</v>
      </c>
      <c r="I10284" s="12">
        <v>44325</v>
      </c>
      <c r="J10284" s="12">
        <v>44697</v>
      </c>
      <c r="K10284" s="15">
        <v>1220516</v>
      </c>
      <c r="L10284" s="13" t="s">
        <v>14</v>
      </c>
      <c r="M10284" s="7">
        <v>1</v>
      </c>
      <c r="N10284" s="14"/>
    </row>
    <row r="10285" spans="1:14" ht="63">
      <c r="A10285" s="6">
        <v>10284</v>
      </c>
      <c r="B10285" s="8" t="s">
        <v>15368</v>
      </c>
      <c r="C10285" s="9" t="s">
        <v>15624</v>
      </c>
      <c r="D10285" s="10" t="s">
        <v>15625</v>
      </c>
      <c r="E10285" s="11" t="s">
        <v>15855</v>
      </c>
      <c r="F10285" s="6">
        <v>553742</v>
      </c>
      <c r="G10285" s="6" t="s">
        <v>1779</v>
      </c>
      <c r="H10285" s="16">
        <v>16279977.290999999</v>
      </c>
      <c r="I10285" s="12">
        <v>44315</v>
      </c>
      <c r="J10285" s="12">
        <v>44686</v>
      </c>
      <c r="K10285" s="15">
        <v>2779484</v>
      </c>
      <c r="L10285" s="13" t="s">
        <v>14</v>
      </c>
      <c r="M10285" s="7">
        <v>1</v>
      </c>
      <c r="N10285" s="14"/>
    </row>
    <row r="10286" spans="1:14" ht="126">
      <c r="A10286" s="6">
        <v>10285</v>
      </c>
      <c r="B10286" s="8" t="s">
        <v>15368</v>
      </c>
      <c r="C10286" s="9" t="s">
        <v>15856</v>
      </c>
      <c r="D10286" s="10" t="s">
        <v>15617</v>
      </c>
      <c r="E10286" s="11" t="s">
        <v>15857</v>
      </c>
      <c r="F10286" s="6">
        <v>509591</v>
      </c>
      <c r="G10286" s="6" t="s">
        <v>1508</v>
      </c>
      <c r="H10286" s="16">
        <v>21178048.09</v>
      </c>
      <c r="I10286" s="12">
        <v>44299</v>
      </c>
      <c r="J10286" s="12">
        <v>44487</v>
      </c>
      <c r="K10286" s="15">
        <v>0</v>
      </c>
      <c r="L10286" s="13" t="s">
        <v>70</v>
      </c>
      <c r="M10286" s="7">
        <v>1</v>
      </c>
      <c r="N10286" s="14"/>
    </row>
    <row r="10287" spans="1:14" ht="63">
      <c r="A10287" s="6">
        <v>10286</v>
      </c>
      <c r="B10287" s="8" t="s">
        <v>15368</v>
      </c>
      <c r="C10287" s="9" t="s">
        <v>15616</v>
      </c>
      <c r="D10287" s="10" t="s">
        <v>15617</v>
      </c>
      <c r="E10287" s="11" t="s">
        <v>15857</v>
      </c>
      <c r="F10287" s="6">
        <v>509591</v>
      </c>
      <c r="G10287" s="6" t="s">
        <v>1508</v>
      </c>
      <c r="H10287" s="16">
        <v>21178048.09</v>
      </c>
      <c r="I10287" s="12">
        <v>44299</v>
      </c>
      <c r="J10287" s="12">
        <v>44487</v>
      </c>
      <c r="K10287" s="15">
        <v>0</v>
      </c>
      <c r="L10287" s="13" t="s">
        <v>70</v>
      </c>
      <c r="M10287" s="7">
        <v>0.7</v>
      </c>
      <c r="N10287" s="14"/>
    </row>
    <row r="10288" spans="1:14" ht="63">
      <c r="A10288" s="6">
        <v>10287</v>
      </c>
      <c r="B10288" s="8" t="s">
        <v>15368</v>
      </c>
      <c r="C10288" s="9" t="s">
        <v>15618</v>
      </c>
      <c r="D10288" s="10" t="s">
        <v>15619</v>
      </c>
      <c r="E10288" s="11" t="s">
        <v>15857</v>
      </c>
      <c r="F10288" s="6">
        <v>509591</v>
      </c>
      <c r="G10288" s="6" t="s">
        <v>1508</v>
      </c>
      <c r="H10288" s="16">
        <v>21178048.09</v>
      </c>
      <c r="I10288" s="12">
        <v>44299</v>
      </c>
      <c r="J10288" s="12">
        <v>44487</v>
      </c>
      <c r="K10288" s="15">
        <v>0</v>
      </c>
      <c r="L10288" s="13" t="s">
        <v>70</v>
      </c>
      <c r="M10288" s="7">
        <v>0.3</v>
      </c>
      <c r="N10288" s="14"/>
    </row>
    <row r="10289" spans="1:14" ht="63">
      <c r="A10289" s="6">
        <v>10288</v>
      </c>
      <c r="B10289" s="8" t="s">
        <v>15368</v>
      </c>
      <c r="C10289" s="9" t="s">
        <v>15858</v>
      </c>
      <c r="D10289" s="10" t="s">
        <v>15859</v>
      </c>
      <c r="E10289" s="11" t="s">
        <v>15860</v>
      </c>
      <c r="F10289" s="6">
        <v>556292</v>
      </c>
      <c r="G10289" s="6" t="s">
        <v>2816</v>
      </c>
      <c r="H10289" s="16">
        <v>7332662.4000000004</v>
      </c>
      <c r="I10289" s="12">
        <v>44336</v>
      </c>
      <c r="J10289" s="12">
        <v>44707</v>
      </c>
      <c r="K10289" s="15">
        <v>0</v>
      </c>
      <c r="L10289" s="13" t="s">
        <v>14</v>
      </c>
      <c r="M10289" s="7">
        <v>1</v>
      </c>
      <c r="N10289" s="14"/>
    </row>
    <row r="10290" spans="1:14" ht="63">
      <c r="A10290" s="6">
        <v>10289</v>
      </c>
      <c r="B10290" s="8" t="s">
        <v>15368</v>
      </c>
      <c r="C10290" s="9" t="s">
        <v>15861</v>
      </c>
      <c r="D10290" s="10" t="s">
        <v>15862</v>
      </c>
      <c r="E10290" s="11" t="s">
        <v>15863</v>
      </c>
      <c r="F10290" s="6">
        <v>556293</v>
      </c>
      <c r="G10290" s="6" t="s">
        <v>2816</v>
      </c>
      <c r="H10290" s="16">
        <v>5322940.4790000003</v>
      </c>
      <c r="I10290" s="12">
        <v>44325</v>
      </c>
      <c r="J10290" s="12">
        <v>44573</v>
      </c>
      <c r="K10290" s="15">
        <v>0</v>
      </c>
      <c r="L10290" s="13" t="s">
        <v>14</v>
      </c>
      <c r="M10290" s="7">
        <v>1</v>
      </c>
      <c r="N10290" s="14"/>
    </row>
    <row r="10291" spans="1:14" ht="63">
      <c r="A10291" s="6">
        <v>10290</v>
      </c>
      <c r="B10291" s="8" t="s">
        <v>15368</v>
      </c>
      <c r="C10291" s="9" t="s">
        <v>15864</v>
      </c>
      <c r="D10291" s="10" t="s">
        <v>15452</v>
      </c>
      <c r="E10291" s="11" t="s">
        <v>15865</v>
      </c>
      <c r="F10291" s="6">
        <v>557997</v>
      </c>
      <c r="G10291" s="6" t="s">
        <v>15689</v>
      </c>
      <c r="H10291" s="16">
        <v>3512643.324</v>
      </c>
      <c r="I10291" s="12">
        <v>44336</v>
      </c>
      <c r="J10291" s="12">
        <v>44489</v>
      </c>
      <c r="K10291" s="15">
        <v>2385609</v>
      </c>
      <c r="L10291" s="13" t="s">
        <v>14</v>
      </c>
      <c r="M10291" s="7">
        <v>1</v>
      </c>
      <c r="N10291" s="14"/>
    </row>
    <row r="10292" spans="1:14" ht="78.75">
      <c r="A10292" s="6">
        <v>10291</v>
      </c>
      <c r="B10292" s="8" t="s">
        <v>15368</v>
      </c>
      <c r="C10292" s="9" t="s">
        <v>15866</v>
      </c>
      <c r="D10292" s="10" t="s">
        <v>15867</v>
      </c>
      <c r="E10292" s="11" t="s">
        <v>15868</v>
      </c>
      <c r="F10292" s="6">
        <v>560434</v>
      </c>
      <c r="G10292" s="6" t="s">
        <v>608</v>
      </c>
      <c r="H10292" s="16">
        <v>4386127.2489999998</v>
      </c>
      <c r="I10292" s="12">
        <v>44321</v>
      </c>
      <c r="J10292" s="12">
        <v>44388</v>
      </c>
      <c r="K10292" s="15">
        <v>0</v>
      </c>
      <c r="L10292" s="13" t="s">
        <v>14</v>
      </c>
      <c r="M10292" s="7">
        <v>1</v>
      </c>
      <c r="N10292" s="14"/>
    </row>
    <row r="10293" spans="1:14" ht="78.75">
      <c r="A10293" s="6">
        <v>10292</v>
      </c>
      <c r="B10293" s="8" t="s">
        <v>15368</v>
      </c>
      <c r="C10293" s="9" t="s">
        <v>15869</v>
      </c>
      <c r="D10293" s="10" t="s">
        <v>15464</v>
      </c>
      <c r="E10293" s="11" t="s">
        <v>15870</v>
      </c>
      <c r="F10293" s="6">
        <v>560437</v>
      </c>
      <c r="G10293" s="6" t="s">
        <v>1508</v>
      </c>
      <c r="H10293" s="16">
        <v>6994684.3590000002</v>
      </c>
      <c r="I10293" s="12">
        <v>44355</v>
      </c>
      <c r="J10293" s="12">
        <v>44563</v>
      </c>
      <c r="K10293" s="15">
        <v>0</v>
      </c>
      <c r="L10293" s="13" t="s">
        <v>14</v>
      </c>
      <c r="M10293" s="7">
        <v>1</v>
      </c>
      <c r="N10293" s="14"/>
    </row>
    <row r="10294" spans="1:14" ht="110.25">
      <c r="A10294" s="6">
        <v>10293</v>
      </c>
      <c r="B10294" s="8" t="s">
        <v>15368</v>
      </c>
      <c r="C10294" s="9" t="s">
        <v>15871</v>
      </c>
      <c r="D10294" s="10" t="s">
        <v>15872</v>
      </c>
      <c r="E10294" s="11" t="s">
        <v>15873</v>
      </c>
      <c r="F10294" s="6">
        <v>562043</v>
      </c>
      <c r="G10294" s="6" t="s">
        <v>15689</v>
      </c>
      <c r="H10294" s="16">
        <v>6847705.2920000004</v>
      </c>
      <c r="I10294" s="12">
        <v>44336</v>
      </c>
      <c r="J10294" s="12">
        <v>44523</v>
      </c>
      <c r="K10294" s="15">
        <v>0</v>
      </c>
      <c r="L10294" s="13" t="s">
        <v>14</v>
      </c>
      <c r="M10294" s="7">
        <v>1</v>
      </c>
      <c r="N10294" s="14"/>
    </row>
    <row r="10295" spans="1:14" ht="110.25">
      <c r="A10295" s="6">
        <v>10294</v>
      </c>
      <c r="B10295" s="8" t="s">
        <v>15368</v>
      </c>
      <c r="C10295" s="9" t="s">
        <v>15874</v>
      </c>
      <c r="D10295" s="10" t="s">
        <v>15875</v>
      </c>
      <c r="E10295" s="11" t="s">
        <v>15876</v>
      </c>
      <c r="F10295" s="6">
        <v>562044</v>
      </c>
      <c r="G10295" s="6" t="s">
        <v>15689</v>
      </c>
      <c r="H10295" s="16">
        <v>7002085.5559999999</v>
      </c>
      <c r="I10295" s="12">
        <v>44336</v>
      </c>
      <c r="J10295" s="12">
        <v>44523</v>
      </c>
      <c r="K10295" s="15">
        <v>1000000</v>
      </c>
      <c r="L10295" s="13" t="s">
        <v>14</v>
      </c>
      <c r="M10295" s="7">
        <v>1</v>
      </c>
      <c r="N10295" s="14"/>
    </row>
    <row r="10296" spans="1:14" ht="94.5">
      <c r="A10296" s="6">
        <v>10295</v>
      </c>
      <c r="B10296" s="8" t="s">
        <v>15368</v>
      </c>
      <c r="C10296" s="9" t="s">
        <v>15877</v>
      </c>
      <c r="D10296" s="10" t="s">
        <v>15479</v>
      </c>
      <c r="E10296" s="11" t="s">
        <v>15878</v>
      </c>
      <c r="F10296" s="6">
        <v>562045</v>
      </c>
      <c r="G10296" s="6" t="s">
        <v>15689</v>
      </c>
      <c r="H10296" s="16">
        <v>15343669.685000001</v>
      </c>
      <c r="I10296" s="12">
        <v>44336</v>
      </c>
      <c r="J10296" s="12">
        <v>44619</v>
      </c>
      <c r="K10296" s="15">
        <v>0</v>
      </c>
      <c r="L10296" s="13" t="s">
        <v>14</v>
      </c>
      <c r="M10296" s="7">
        <v>1</v>
      </c>
      <c r="N10296" s="14"/>
    </row>
    <row r="10297" spans="1:14" ht="78.75">
      <c r="A10297" s="6">
        <v>10296</v>
      </c>
      <c r="B10297" s="8" t="s">
        <v>15368</v>
      </c>
      <c r="C10297" s="9" t="s">
        <v>15879</v>
      </c>
      <c r="D10297" s="10" t="s">
        <v>15880</v>
      </c>
      <c r="E10297" s="11" t="s">
        <v>15881</v>
      </c>
      <c r="F10297" s="6">
        <v>566160</v>
      </c>
      <c r="G10297" s="6" t="s">
        <v>608</v>
      </c>
      <c r="H10297" s="16">
        <v>4753291.1289999997</v>
      </c>
      <c r="I10297" s="12">
        <v>44336</v>
      </c>
      <c r="J10297" s="12">
        <v>44402</v>
      </c>
      <c r="K10297" s="15">
        <v>0</v>
      </c>
      <c r="L10297" s="13" t="s">
        <v>14</v>
      </c>
      <c r="M10297" s="7">
        <v>1</v>
      </c>
      <c r="N10297" s="14"/>
    </row>
    <row r="10298" spans="1:14" ht="78.75">
      <c r="A10298" s="6">
        <v>10297</v>
      </c>
      <c r="B10298" s="8" t="s">
        <v>15368</v>
      </c>
      <c r="C10298" s="9" t="s">
        <v>15882</v>
      </c>
      <c r="D10298" s="10" t="s">
        <v>15785</v>
      </c>
      <c r="E10298" s="11" t="s">
        <v>15883</v>
      </c>
      <c r="F10298" s="6">
        <v>569030</v>
      </c>
      <c r="G10298" s="6" t="s">
        <v>848</v>
      </c>
      <c r="H10298" s="16">
        <v>5355449.7139999997</v>
      </c>
      <c r="I10298" s="12">
        <v>44343</v>
      </c>
      <c r="J10298" s="12">
        <v>44423</v>
      </c>
      <c r="K10298" s="15">
        <v>0</v>
      </c>
      <c r="L10298" s="13" t="s">
        <v>14</v>
      </c>
      <c r="M10298" s="7">
        <v>1</v>
      </c>
      <c r="N10298" s="14"/>
    </row>
    <row r="10299" spans="1:14" ht="78.75">
      <c r="A10299" s="6">
        <v>10298</v>
      </c>
      <c r="B10299" s="8" t="s">
        <v>15368</v>
      </c>
      <c r="C10299" s="9" t="s">
        <v>15884</v>
      </c>
      <c r="D10299" s="10" t="s">
        <v>15885</v>
      </c>
      <c r="E10299" s="11" t="s">
        <v>15886</v>
      </c>
      <c r="F10299" s="6">
        <v>572027</v>
      </c>
      <c r="G10299" s="6" t="s">
        <v>608</v>
      </c>
      <c r="H10299" s="16">
        <v>5795415.4759999998</v>
      </c>
      <c r="I10299" s="12">
        <v>44350</v>
      </c>
      <c r="J10299" s="12">
        <v>44432</v>
      </c>
      <c r="K10299" s="15">
        <v>0</v>
      </c>
      <c r="L10299" s="13" t="s">
        <v>14</v>
      </c>
      <c r="M10299" s="7">
        <v>1</v>
      </c>
      <c r="N10299" s="14"/>
    </row>
    <row r="10300" spans="1:14" ht="63">
      <c r="A10300" s="6">
        <v>10299</v>
      </c>
      <c r="B10300" s="8" t="s">
        <v>15368</v>
      </c>
      <c r="C10300" s="9" t="s">
        <v>15887</v>
      </c>
      <c r="D10300" s="10" t="s">
        <v>15888</v>
      </c>
      <c r="E10300" s="11" t="s">
        <v>15889</v>
      </c>
      <c r="F10300" s="6">
        <v>582031</v>
      </c>
      <c r="G10300" s="6" t="s">
        <v>2323</v>
      </c>
      <c r="H10300" s="16">
        <v>25410948.034000002</v>
      </c>
      <c r="I10300" s="12">
        <v>44437</v>
      </c>
      <c r="J10300" s="12">
        <v>44717</v>
      </c>
      <c r="K10300" s="15">
        <v>962112</v>
      </c>
      <c r="L10300" s="13" t="s">
        <v>14</v>
      </c>
      <c r="M10300" s="7">
        <v>1</v>
      </c>
      <c r="N10300" s="14"/>
    </row>
    <row r="10301" spans="1:14" ht="110.25">
      <c r="A10301" s="6">
        <v>10300</v>
      </c>
      <c r="B10301" s="8" t="s">
        <v>15368</v>
      </c>
      <c r="C10301" s="9" t="s">
        <v>15890</v>
      </c>
      <c r="D10301" s="10" t="s">
        <v>15740</v>
      </c>
      <c r="E10301" s="11" t="s">
        <v>15891</v>
      </c>
      <c r="F10301" s="6">
        <v>592093</v>
      </c>
      <c r="G10301" s="6" t="s">
        <v>15689</v>
      </c>
      <c r="H10301" s="16">
        <v>5422974.6449999996</v>
      </c>
      <c r="I10301" s="12">
        <v>44476</v>
      </c>
      <c r="J10301" s="12">
        <v>44665</v>
      </c>
      <c r="K10301" s="15">
        <v>5354593</v>
      </c>
      <c r="L10301" s="13" t="s">
        <v>14</v>
      </c>
      <c r="M10301" s="7">
        <v>1</v>
      </c>
      <c r="N10301" s="14"/>
    </row>
    <row r="10302" spans="1:14" ht="141.75">
      <c r="A10302" s="6">
        <v>10301</v>
      </c>
      <c r="B10302" s="8" t="s">
        <v>15368</v>
      </c>
      <c r="C10302" s="9" t="s">
        <v>15892</v>
      </c>
      <c r="D10302" s="10" t="s">
        <v>15681</v>
      </c>
      <c r="E10302" s="11" t="s">
        <v>15893</v>
      </c>
      <c r="F10302" s="6">
        <v>592094</v>
      </c>
      <c r="G10302" s="6" t="s">
        <v>15689</v>
      </c>
      <c r="H10302" s="16">
        <v>7377892.7470000004</v>
      </c>
      <c r="I10302" s="12">
        <v>44473</v>
      </c>
      <c r="J10302" s="12">
        <v>44657</v>
      </c>
      <c r="K10302" s="15"/>
      <c r="L10302" s="13" t="s">
        <v>14</v>
      </c>
      <c r="M10302" s="7">
        <v>1</v>
      </c>
      <c r="N10302" s="14"/>
    </row>
    <row r="10303" spans="1:14" ht="78.75">
      <c r="A10303" s="6">
        <v>10302</v>
      </c>
      <c r="B10303" s="8" t="s">
        <v>15368</v>
      </c>
      <c r="C10303" s="9" t="s">
        <v>15894</v>
      </c>
      <c r="D10303" s="10" t="s">
        <v>15895</v>
      </c>
      <c r="E10303" s="11" t="s">
        <v>15896</v>
      </c>
      <c r="F10303" s="6">
        <v>590979</v>
      </c>
      <c r="G10303" s="6" t="s">
        <v>1508</v>
      </c>
      <c r="H10303" s="16">
        <v>6824769.6529999999</v>
      </c>
      <c r="I10303" s="12">
        <v>44475</v>
      </c>
      <c r="J10303" s="12">
        <v>44721</v>
      </c>
      <c r="K10303" s="15"/>
      <c r="L10303" s="13" t="s">
        <v>14</v>
      </c>
      <c r="M10303" s="7">
        <v>1</v>
      </c>
      <c r="N10303" s="14"/>
    </row>
    <row r="10304" spans="1:14" ht="63">
      <c r="A10304" s="6">
        <v>10303</v>
      </c>
      <c r="B10304" s="8" t="s">
        <v>15368</v>
      </c>
      <c r="C10304" s="9" t="s">
        <v>15897</v>
      </c>
      <c r="D10304" s="10" t="s">
        <v>15898</v>
      </c>
      <c r="E10304" s="11" t="s">
        <v>15899</v>
      </c>
      <c r="F10304" s="6">
        <v>594132</v>
      </c>
      <c r="G10304" s="6" t="s">
        <v>608</v>
      </c>
      <c r="H10304" s="16">
        <v>2164337.8319999999</v>
      </c>
      <c r="I10304" s="12">
        <v>44418</v>
      </c>
      <c r="J10304" s="12">
        <v>44697</v>
      </c>
      <c r="K10304" s="15"/>
      <c r="L10304" s="13" t="s">
        <v>14</v>
      </c>
      <c r="M10304" s="7">
        <v>1</v>
      </c>
      <c r="N10304" s="14"/>
    </row>
    <row r="10305" spans="1:14" ht="283.5">
      <c r="A10305" s="6">
        <v>10304</v>
      </c>
      <c r="B10305" s="8" t="s">
        <v>15368</v>
      </c>
      <c r="C10305" s="9" t="s">
        <v>15900</v>
      </c>
      <c r="D10305" s="10" t="s">
        <v>15901</v>
      </c>
      <c r="E10305" s="11" t="s">
        <v>15902</v>
      </c>
      <c r="F10305" s="6">
        <v>593318</v>
      </c>
      <c r="G10305" s="6" t="s">
        <v>1369</v>
      </c>
      <c r="H10305" s="16">
        <v>3333596.0410000002</v>
      </c>
      <c r="I10305" s="12">
        <v>44476</v>
      </c>
      <c r="J10305" s="12">
        <v>44661</v>
      </c>
      <c r="K10305" s="15"/>
      <c r="L10305" s="13" t="s">
        <v>14</v>
      </c>
      <c r="M10305" s="7">
        <v>1</v>
      </c>
      <c r="N10305" s="14"/>
    </row>
    <row r="10306" spans="1:14" ht="78.75">
      <c r="A10306" s="6">
        <v>10305</v>
      </c>
      <c r="B10306" s="8" t="s">
        <v>15368</v>
      </c>
      <c r="C10306" s="9" t="s">
        <v>15903</v>
      </c>
      <c r="D10306" s="10" t="s">
        <v>15904</v>
      </c>
      <c r="E10306" s="11" t="s">
        <v>15905</v>
      </c>
      <c r="F10306" s="6">
        <v>599666</v>
      </c>
      <c r="G10306" s="6" t="s">
        <v>1508</v>
      </c>
      <c r="H10306" s="16">
        <v>3295419.375</v>
      </c>
      <c r="I10306" s="12"/>
      <c r="J10306" s="12"/>
      <c r="K10306" s="15"/>
      <c r="L10306" s="13" t="s">
        <v>14</v>
      </c>
      <c r="M10306" s="7">
        <v>1</v>
      </c>
      <c r="N10306" s="14"/>
    </row>
    <row r="10307" spans="1:14" ht="63">
      <c r="A10307" s="6">
        <v>10306</v>
      </c>
      <c r="B10307" s="8" t="s">
        <v>15368</v>
      </c>
      <c r="C10307" s="9" t="s">
        <v>15906</v>
      </c>
      <c r="D10307" s="10" t="s">
        <v>15452</v>
      </c>
      <c r="E10307" s="11" t="s">
        <v>15907</v>
      </c>
      <c r="F10307" s="6">
        <v>599667</v>
      </c>
      <c r="G10307" s="6" t="s">
        <v>1508</v>
      </c>
      <c r="H10307" s="16">
        <v>5435504.1629999997</v>
      </c>
      <c r="I10307" s="12"/>
      <c r="J10307" s="12"/>
      <c r="K10307" s="15"/>
      <c r="L10307" s="13" t="s">
        <v>14</v>
      </c>
      <c r="M10307" s="7">
        <v>1</v>
      </c>
      <c r="N10307" s="14"/>
    </row>
    <row r="10308" spans="1:14" ht="63">
      <c r="A10308" s="6">
        <v>10307</v>
      </c>
      <c r="B10308" s="8" t="s">
        <v>15368</v>
      </c>
      <c r="C10308" s="9" t="s">
        <v>15908</v>
      </c>
      <c r="D10308" s="10" t="s">
        <v>15909</v>
      </c>
      <c r="E10308" s="11" t="s">
        <v>15910</v>
      </c>
      <c r="F10308" s="6">
        <v>599662</v>
      </c>
      <c r="G10308" s="6" t="s">
        <v>1508</v>
      </c>
      <c r="H10308" s="16">
        <v>11490491.482000001</v>
      </c>
      <c r="I10308" s="12"/>
      <c r="J10308" s="12"/>
      <c r="K10308" s="15"/>
      <c r="L10308" s="13" t="s">
        <v>14</v>
      </c>
      <c r="M10308" s="7">
        <v>1</v>
      </c>
      <c r="N10308" s="14"/>
    </row>
    <row r="10309" spans="1:14" ht="78.75">
      <c r="A10309" s="6">
        <v>10308</v>
      </c>
      <c r="B10309" s="8" t="s">
        <v>15368</v>
      </c>
      <c r="C10309" s="9" t="s">
        <v>15911</v>
      </c>
      <c r="D10309" s="10" t="s">
        <v>15912</v>
      </c>
      <c r="E10309" s="11" t="s">
        <v>15913</v>
      </c>
      <c r="F10309" s="6">
        <v>599661</v>
      </c>
      <c r="G10309" s="6" t="s">
        <v>1508</v>
      </c>
      <c r="H10309" s="16">
        <v>7300104.068</v>
      </c>
      <c r="I10309" s="12"/>
      <c r="J10309" s="12"/>
      <c r="K10309" s="15"/>
      <c r="L10309" s="13" t="s">
        <v>14</v>
      </c>
      <c r="M10309" s="7">
        <v>1</v>
      </c>
      <c r="N10309" s="14"/>
    </row>
    <row r="10310" spans="1:14" ht="78.75">
      <c r="A10310" s="6">
        <v>10309</v>
      </c>
      <c r="B10310" s="8" t="s">
        <v>15368</v>
      </c>
      <c r="C10310" s="9" t="s">
        <v>15914</v>
      </c>
      <c r="D10310" s="10" t="s">
        <v>15915</v>
      </c>
      <c r="E10310" s="11" t="s">
        <v>15916</v>
      </c>
      <c r="F10310" s="6">
        <v>599941</v>
      </c>
      <c r="G10310" s="6" t="s">
        <v>3958</v>
      </c>
      <c r="H10310" s="16">
        <v>7090174.7510000002</v>
      </c>
      <c r="I10310" s="12"/>
      <c r="J10310" s="12"/>
      <c r="K10310" s="15"/>
      <c r="L10310" s="13" t="s">
        <v>14</v>
      </c>
      <c r="M10310" s="7">
        <v>1</v>
      </c>
      <c r="N10310" s="14"/>
    </row>
    <row r="10311" spans="1:14" ht="94.5">
      <c r="A10311" s="6">
        <v>10310</v>
      </c>
      <c r="B10311" s="8" t="s">
        <v>15368</v>
      </c>
      <c r="C10311" s="9" t="s">
        <v>15917</v>
      </c>
      <c r="D10311" s="10" t="s">
        <v>15776</v>
      </c>
      <c r="E10311" s="11" t="s">
        <v>15918</v>
      </c>
      <c r="F10311" s="6">
        <v>607331</v>
      </c>
      <c r="G10311" s="6" t="s">
        <v>1508</v>
      </c>
      <c r="H10311" s="16">
        <v>3823652.42</v>
      </c>
      <c r="I10311" s="12"/>
      <c r="J10311" s="12"/>
      <c r="K10311" s="15"/>
      <c r="L10311" s="13" t="s">
        <v>14</v>
      </c>
      <c r="M10311" s="7">
        <v>1</v>
      </c>
      <c r="N10311" s="14"/>
    </row>
    <row r="10312" spans="1:14" ht="94.5">
      <c r="A10312" s="6">
        <v>10311</v>
      </c>
      <c r="B10312" s="8" t="s">
        <v>15368</v>
      </c>
      <c r="C10312" s="9" t="s">
        <v>15919</v>
      </c>
      <c r="D10312" s="10" t="s">
        <v>15920</v>
      </c>
      <c r="E10312" s="11" t="s">
        <v>15921</v>
      </c>
      <c r="F10312" s="6">
        <v>607332</v>
      </c>
      <c r="G10312" s="6" t="s">
        <v>1508</v>
      </c>
      <c r="H10312" s="16">
        <v>4660183.5920000002</v>
      </c>
      <c r="I10312" s="12"/>
      <c r="J10312" s="12"/>
      <c r="K10312" s="15"/>
      <c r="L10312" s="13" t="s">
        <v>14</v>
      </c>
      <c r="M10312" s="7">
        <v>1</v>
      </c>
      <c r="N10312" s="14"/>
    </row>
    <row r="10313" spans="1:14" ht="94.5">
      <c r="A10313" s="6">
        <v>10312</v>
      </c>
      <c r="B10313" s="8" t="s">
        <v>15368</v>
      </c>
      <c r="C10313" s="9" t="s">
        <v>15922</v>
      </c>
      <c r="D10313" s="10" t="s">
        <v>15923</v>
      </c>
      <c r="E10313" s="11" t="s">
        <v>15924</v>
      </c>
      <c r="F10313" s="6">
        <v>607333</v>
      </c>
      <c r="G10313" s="6" t="s">
        <v>1508</v>
      </c>
      <c r="H10313" s="16">
        <v>7209110.4100000001</v>
      </c>
      <c r="I10313" s="12"/>
      <c r="J10313" s="12"/>
      <c r="K10313" s="15"/>
      <c r="L10313" s="13" t="s">
        <v>14</v>
      </c>
      <c r="M10313" s="7">
        <v>1</v>
      </c>
      <c r="N10313" s="14"/>
    </row>
    <row r="10314" spans="1:14" ht="94.5">
      <c r="A10314" s="6">
        <v>10313</v>
      </c>
      <c r="B10314" s="8" t="s">
        <v>15368</v>
      </c>
      <c r="C10314" s="9" t="s">
        <v>15925</v>
      </c>
      <c r="D10314" s="10" t="s">
        <v>15926</v>
      </c>
      <c r="E10314" s="11" t="s">
        <v>15927</v>
      </c>
      <c r="F10314" s="6">
        <v>607335</v>
      </c>
      <c r="G10314" s="6" t="s">
        <v>1508</v>
      </c>
      <c r="H10314" s="16">
        <v>6532199.9069999997</v>
      </c>
      <c r="I10314" s="12"/>
      <c r="J10314" s="12"/>
      <c r="K10314" s="15"/>
      <c r="L10314" s="13" t="s">
        <v>14</v>
      </c>
      <c r="M10314" s="7">
        <v>1</v>
      </c>
      <c r="N10314" s="14"/>
    </row>
    <row r="10315" spans="1:14" ht="78.75">
      <c r="A10315" s="6">
        <v>10314</v>
      </c>
      <c r="B10315" s="8" t="s">
        <v>15368</v>
      </c>
      <c r="C10315" s="9" t="s">
        <v>15928</v>
      </c>
      <c r="D10315" s="10" t="s">
        <v>15929</v>
      </c>
      <c r="E10315" s="11" t="s">
        <v>15930</v>
      </c>
      <c r="F10315" s="6">
        <v>607336</v>
      </c>
      <c r="G10315" s="6" t="s">
        <v>1508</v>
      </c>
      <c r="H10315" s="16">
        <v>10275739.384</v>
      </c>
      <c r="I10315" s="12"/>
      <c r="J10315" s="12"/>
      <c r="K10315" s="15"/>
      <c r="L10315" s="13" t="s">
        <v>14</v>
      </c>
      <c r="M10315" s="7">
        <v>1</v>
      </c>
      <c r="N10315" s="14"/>
    </row>
    <row r="10316" spans="1:14" ht="78.75">
      <c r="A10316" s="6">
        <v>10315</v>
      </c>
      <c r="B10316" s="8" t="s">
        <v>15368</v>
      </c>
      <c r="C10316" s="9" t="s">
        <v>15906</v>
      </c>
      <c r="D10316" s="10" t="s">
        <v>15452</v>
      </c>
      <c r="E10316" s="11" t="s">
        <v>15931</v>
      </c>
      <c r="F10316" s="6">
        <v>607337</v>
      </c>
      <c r="G10316" s="6" t="s">
        <v>1508</v>
      </c>
      <c r="H10316" s="16">
        <v>8492497.7620000001</v>
      </c>
      <c r="I10316" s="12"/>
      <c r="J10316" s="12"/>
      <c r="K10316" s="15"/>
      <c r="L10316" s="13" t="s">
        <v>14</v>
      </c>
      <c r="M10316" s="7">
        <v>1</v>
      </c>
      <c r="N10316" s="14"/>
    </row>
    <row r="10317" spans="1:14" ht="78.75">
      <c r="A10317" s="6">
        <v>10316</v>
      </c>
      <c r="B10317" s="8" t="s">
        <v>15368</v>
      </c>
      <c r="C10317" s="9" t="s">
        <v>15932</v>
      </c>
      <c r="D10317" s="10" t="s">
        <v>15791</v>
      </c>
      <c r="E10317" s="11" t="s">
        <v>15933</v>
      </c>
      <c r="F10317" s="6">
        <v>607339</v>
      </c>
      <c r="G10317" s="6" t="s">
        <v>1508</v>
      </c>
      <c r="H10317" s="16">
        <v>9765733.7660000008</v>
      </c>
      <c r="I10317" s="12"/>
      <c r="J10317" s="12"/>
      <c r="K10317" s="15"/>
      <c r="L10317" s="13" t="s">
        <v>14</v>
      </c>
      <c r="M10317" s="7">
        <v>1</v>
      </c>
      <c r="N10317" s="14"/>
    </row>
    <row r="10318" spans="1:14" ht="78.75">
      <c r="A10318" s="6">
        <v>10317</v>
      </c>
      <c r="B10318" s="8" t="s">
        <v>15368</v>
      </c>
      <c r="C10318" s="9" t="s">
        <v>15934</v>
      </c>
      <c r="D10318" s="10" t="s">
        <v>15935</v>
      </c>
      <c r="E10318" s="11" t="s">
        <v>15936</v>
      </c>
      <c r="F10318" s="6">
        <v>607340</v>
      </c>
      <c r="G10318" s="6" t="s">
        <v>1508</v>
      </c>
      <c r="H10318" s="16">
        <v>4483092.6830000002</v>
      </c>
      <c r="I10318" s="12"/>
      <c r="J10318" s="12"/>
      <c r="K10318" s="15"/>
      <c r="L10318" s="13" t="s">
        <v>14</v>
      </c>
      <c r="M10318" s="7">
        <v>1</v>
      </c>
      <c r="N10318" s="14"/>
    </row>
    <row r="10319" spans="1:14" ht="78.75">
      <c r="A10319" s="6">
        <v>10318</v>
      </c>
      <c r="B10319" s="8" t="s">
        <v>15368</v>
      </c>
      <c r="C10319" s="9" t="s">
        <v>15937</v>
      </c>
      <c r="D10319" s="10" t="s">
        <v>15773</v>
      </c>
      <c r="E10319" s="11" t="s">
        <v>15938</v>
      </c>
      <c r="F10319" s="6">
        <v>608967</v>
      </c>
      <c r="G10319" s="6" t="s">
        <v>608</v>
      </c>
      <c r="H10319" s="16">
        <v>3084515.4759999998</v>
      </c>
      <c r="I10319" s="12">
        <v>44496</v>
      </c>
      <c r="J10319" s="12">
        <v>44560</v>
      </c>
      <c r="K10319" s="15"/>
      <c r="L10319" s="13" t="s">
        <v>14</v>
      </c>
      <c r="M10319" s="7">
        <v>1</v>
      </c>
      <c r="N10319" s="14"/>
    </row>
    <row r="10320" spans="1:14" ht="78.75">
      <c r="A10320" s="6">
        <v>10319</v>
      </c>
      <c r="B10320" s="8" t="s">
        <v>15368</v>
      </c>
      <c r="C10320" s="9" t="s">
        <v>15939</v>
      </c>
      <c r="D10320" s="10" t="s">
        <v>15940</v>
      </c>
      <c r="E10320" s="11" t="s">
        <v>15941</v>
      </c>
      <c r="F10320" s="6">
        <v>608968</v>
      </c>
      <c r="G10320" s="6" t="s">
        <v>608</v>
      </c>
      <c r="H10320" s="16">
        <v>3848636.39</v>
      </c>
      <c r="I10320" s="12"/>
      <c r="J10320" s="12"/>
      <c r="K10320" s="15"/>
      <c r="L10320" s="13" t="s">
        <v>14</v>
      </c>
      <c r="M10320" s="7">
        <v>1</v>
      </c>
      <c r="N10320" s="14"/>
    </row>
    <row r="10321" spans="1:14" ht="94.5">
      <c r="A10321" s="6">
        <v>10320</v>
      </c>
      <c r="B10321" s="8" t="s">
        <v>15368</v>
      </c>
      <c r="C10321" s="9" t="s">
        <v>15942</v>
      </c>
      <c r="D10321" s="10" t="s">
        <v>15568</v>
      </c>
      <c r="E10321" s="11" t="s">
        <v>15943</v>
      </c>
      <c r="F10321" s="6">
        <v>608969</v>
      </c>
      <c r="G10321" s="6" t="s">
        <v>608</v>
      </c>
      <c r="H10321" s="16">
        <v>3881909.1239999998</v>
      </c>
      <c r="I10321" s="12"/>
      <c r="J10321" s="12"/>
      <c r="K10321" s="15"/>
      <c r="L10321" s="13" t="s">
        <v>14</v>
      </c>
      <c r="M10321" s="7">
        <v>1</v>
      </c>
      <c r="N10321" s="14"/>
    </row>
    <row r="10322" spans="1:14" ht="63">
      <c r="A10322" s="6">
        <v>10321</v>
      </c>
      <c r="B10322" s="8" t="s">
        <v>15368</v>
      </c>
      <c r="C10322" s="9" t="s">
        <v>15944</v>
      </c>
      <c r="D10322" s="10" t="s">
        <v>15945</v>
      </c>
      <c r="E10322" s="11" t="s">
        <v>15946</v>
      </c>
      <c r="F10322" s="6">
        <v>608974</v>
      </c>
      <c r="G10322" s="6" t="s">
        <v>608</v>
      </c>
      <c r="H10322" s="16">
        <v>4379936.9330000002</v>
      </c>
      <c r="I10322" s="12">
        <v>44494</v>
      </c>
      <c r="J10322" s="12">
        <v>44560</v>
      </c>
      <c r="K10322" s="15"/>
      <c r="L10322" s="13" t="s">
        <v>14</v>
      </c>
      <c r="M10322" s="7">
        <v>1</v>
      </c>
      <c r="N10322" s="14"/>
    </row>
    <row r="10323" spans="1:14" ht="78.75">
      <c r="A10323" s="6">
        <v>10322</v>
      </c>
      <c r="B10323" s="8" t="s">
        <v>15368</v>
      </c>
      <c r="C10323" s="9" t="s">
        <v>15947</v>
      </c>
      <c r="D10323" s="10" t="s">
        <v>15948</v>
      </c>
      <c r="E10323" s="11" t="s">
        <v>15949</v>
      </c>
      <c r="F10323" s="6">
        <v>608976</v>
      </c>
      <c r="G10323" s="6" t="s">
        <v>608</v>
      </c>
      <c r="H10323" s="16">
        <v>4614443.1279999996</v>
      </c>
      <c r="I10323" s="12">
        <v>44494</v>
      </c>
      <c r="J10323" s="12">
        <v>44560</v>
      </c>
      <c r="K10323" s="15"/>
      <c r="L10323" s="13" t="s">
        <v>14</v>
      </c>
      <c r="M10323" s="7">
        <v>1</v>
      </c>
      <c r="N10323" s="14"/>
    </row>
    <row r="10324" spans="1:14" ht="78.75">
      <c r="A10324" s="6">
        <v>10323</v>
      </c>
      <c r="B10324" s="8" t="s">
        <v>15368</v>
      </c>
      <c r="C10324" s="9" t="s">
        <v>15950</v>
      </c>
      <c r="D10324" s="10" t="s">
        <v>15951</v>
      </c>
      <c r="E10324" s="11" t="s">
        <v>15952</v>
      </c>
      <c r="F10324" s="6">
        <v>608975</v>
      </c>
      <c r="G10324" s="6" t="s">
        <v>608</v>
      </c>
      <c r="H10324" s="16">
        <v>3201861.0529999998</v>
      </c>
      <c r="I10324" s="12">
        <v>44494</v>
      </c>
      <c r="J10324" s="12">
        <v>44560</v>
      </c>
      <c r="K10324" s="15"/>
      <c r="L10324" s="13" t="s">
        <v>14</v>
      </c>
      <c r="M10324" s="7">
        <v>1</v>
      </c>
      <c r="N10324" s="14"/>
    </row>
    <row r="10325" spans="1:14" ht="78.75">
      <c r="A10325" s="6">
        <v>10324</v>
      </c>
      <c r="B10325" s="8" t="s">
        <v>15368</v>
      </c>
      <c r="C10325" s="9" t="s">
        <v>15953</v>
      </c>
      <c r="D10325" s="10" t="s">
        <v>15797</v>
      </c>
      <c r="E10325" s="11" t="s">
        <v>15954</v>
      </c>
      <c r="F10325" s="6">
        <v>608977</v>
      </c>
      <c r="G10325" s="6" t="s">
        <v>608</v>
      </c>
      <c r="H10325" s="16">
        <v>1820495.702</v>
      </c>
      <c r="I10325" s="12">
        <v>44486</v>
      </c>
      <c r="J10325" s="12">
        <v>44553</v>
      </c>
      <c r="K10325" s="15"/>
      <c r="L10325" s="13" t="s">
        <v>14</v>
      </c>
      <c r="M10325" s="7">
        <v>1</v>
      </c>
      <c r="N10325" s="14"/>
    </row>
    <row r="10326" spans="1:14" ht="78.75">
      <c r="A10326" s="6">
        <v>10325</v>
      </c>
      <c r="B10326" s="8" t="s">
        <v>15368</v>
      </c>
      <c r="C10326" s="9" t="s">
        <v>15955</v>
      </c>
      <c r="D10326" s="10" t="s">
        <v>15956</v>
      </c>
      <c r="E10326" s="11" t="s">
        <v>15957</v>
      </c>
      <c r="F10326" s="6">
        <v>608973</v>
      </c>
      <c r="G10326" s="6" t="s">
        <v>608</v>
      </c>
      <c r="H10326" s="16">
        <v>3598254.19</v>
      </c>
      <c r="I10326" s="12"/>
      <c r="J10326" s="12"/>
      <c r="K10326" s="15"/>
      <c r="L10326" s="13" t="s">
        <v>14</v>
      </c>
      <c r="M10326" s="7">
        <v>1</v>
      </c>
      <c r="N10326" s="14"/>
    </row>
    <row r="10327" spans="1:14" ht="78.75">
      <c r="A10327" s="6">
        <v>10326</v>
      </c>
      <c r="B10327" s="8" t="s">
        <v>15368</v>
      </c>
      <c r="C10327" s="9" t="s">
        <v>15958</v>
      </c>
      <c r="D10327" s="10" t="s">
        <v>15959</v>
      </c>
      <c r="E10327" s="11" t="s">
        <v>15960</v>
      </c>
      <c r="F10327" s="6">
        <v>608978</v>
      </c>
      <c r="G10327" s="6" t="s">
        <v>608</v>
      </c>
      <c r="H10327" s="16">
        <v>2099998.1340000001</v>
      </c>
      <c r="I10327" s="12">
        <v>44497</v>
      </c>
      <c r="J10327" s="12">
        <v>44563</v>
      </c>
      <c r="K10327" s="15"/>
      <c r="L10327" s="13" t="s">
        <v>14</v>
      </c>
      <c r="M10327" s="7">
        <v>1</v>
      </c>
      <c r="N10327" s="14"/>
    </row>
    <row r="10328" spans="1:14" ht="78.75">
      <c r="A10328" s="6">
        <v>10327</v>
      </c>
      <c r="B10328" s="8" t="s">
        <v>15368</v>
      </c>
      <c r="C10328" s="9" t="s">
        <v>15961</v>
      </c>
      <c r="D10328" s="10" t="s">
        <v>15800</v>
      </c>
      <c r="E10328" s="11" t="s">
        <v>15962</v>
      </c>
      <c r="F10328" s="6">
        <v>608979</v>
      </c>
      <c r="G10328" s="6" t="s">
        <v>608</v>
      </c>
      <c r="H10328" s="16">
        <v>2054247.3389999999</v>
      </c>
      <c r="I10328" s="12">
        <v>44497</v>
      </c>
      <c r="J10328" s="12">
        <v>44563</v>
      </c>
      <c r="K10328" s="15"/>
      <c r="L10328" s="13" t="s">
        <v>14</v>
      </c>
      <c r="M10328" s="7">
        <v>1</v>
      </c>
      <c r="N10328" s="14"/>
    </row>
    <row r="10329" spans="1:14" ht="78.75">
      <c r="A10329" s="6">
        <v>10328</v>
      </c>
      <c r="B10329" s="8" t="s">
        <v>15368</v>
      </c>
      <c r="C10329" s="9" t="s">
        <v>15963</v>
      </c>
      <c r="D10329" s="10" t="s">
        <v>15424</v>
      </c>
      <c r="E10329" s="11" t="s">
        <v>15964</v>
      </c>
      <c r="F10329" s="6">
        <v>608980</v>
      </c>
      <c r="G10329" s="6" t="s">
        <v>608</v>
      </c>
      <c r="H10329" s="16">
        <v>4701469.6500000004</v>
      </c>
      <c r="I10329" s="12">
        <v>44497</v>
      </c>
      <c r="J10329" s="12">
        <v>44563</v>
      </c>
      <c r="K10329" s="15"/>
      <c r="L10329" s="13" t="s">
        <v>14</v>
      </c>
      <c r="M10329" s="7">
        <v>1</v>
      </c>
      <c r="N10329" s="14"/>
    </row>
    <row r="10330" spans="1:14" ht="63">
      <c r="A10330" s="6">
        <v>10329</v>
      </c>
      <c r="B10330" s="8" t="s">
        <v>15368</v>
      </c>
      <c r="C10330" s="9" t="s">
        <v>15965</v>
      </c>
      <c r="D10330" s="10" t="s">
        <v>15904</v>
      </c>
      <c r="E10330" s="11" t="s">
        <v>15966</v>
      </c>
      <c r="F10330" s="6">
        <v>608981</v>
      </c>
      <c r="G10330" s="6" t="s">
        <v>608</v>
      </c>
      <c r="H10330" s="16">
        <v>3087729.5490000001</v>
      </c>
      <c r="I10330" s="12"/>
      <c r="J10330" s="12"/>
      <c r="K10330" s="15"/>
      <c r="L10330" s="13" t="s">
        <v>14</v>
      </c>
      <c r="M10330" s="7">
        <v>1</v>
      </c>
      <c r="N10330" s="14"/>
    </row>
    <row r="10331" spans="1:14" ht="63">
      <c r="A10331" s="6">
        <v>10330</v>
      </c>
      <c r="B10331" s="8" t="s">
        <v>15368</v>
      </c>
      <c r="C10331" s="9" t="s">
        <v>15967</v>
      </c>
      <c r="D10331" s="10" t="s">
        <v>15968</v>
      </c>
      <c r="E10331" s="11" t="s">
        <v>15969</v>
      </c>
      <c r="F10331" s="6">
        <v>608982</v>
      </c>
      <c r="G10331" s="6" t="s">
        <v>608</v>
      </c>
      <c r="H10331" s="16">
        <v>4262032.1160000004</v>
      </c>
      <c r="I10331" s="12">
        <v>44496</v>
      </c>
      <c r="J10331" s="12">
        <v>44560</v>
      </c>
      <c r="K10331" s="15"/>
      <c r="L10331" s="13" t="s">
        <v>14</v>
      </c>
      <c r="M10331" s="7">
        <v>1</v>
      </c>
      <c r="N10331" s="14"/>
    </row>
    <row r="10332" spans="1:14" ht="78.75">
      <c r="A10332" s="6">
        <v>10331</v>
      </c>
      <c r="B10332" s="8" t="s">
        <v>15368</v>
      </c>
      <c r="C10332" s="9" t="s">
        <v>15970</v>
      </c>
      <c r="D10332" s="10" t="s">
        <v>15639</v>
      </c>
      <c r="E10332" s="11" t="s">
        <v>15971</v>
      </c>
      <c r="F10332" s="6">
        <v>608998</v>
      </c>
      <c r="G10332" s="6" t="s">
        <v>608</v>
      </c>
      <c r="H10332" s="16">
        <v>2742520.8969999999</v>
      </c>
      <c r="I10332" s="12">
        <v>44495</v>
      </c>
      <c r="J10332" s="12">
        <v>44560</v>
      </c>
      <c r="K10332" s="15"/>
      <c r="L10332" s="13" t="s">
        <v>14</v>
      </c>
      <c r="M10332" s="7">
        <v>1</v>
      </c>
      <c r="N10332" s="14"/>
    </row>
    <row r="10333" spans="1:14" ht="78.75">
      <c r="A10333" s="6">
        <v>10332</v>
      </c>
      <c r="B10333" s="8" t="s">
        <v>15368</v>
      </c>
      <c r="C10333" s="9" t="s">
        <v>15972</v>
      </c>
      <c r="D10333" s="10" t="s">
        <v>15381</v>
      </c>
      <c r="E10333" s="11" t="s">
        <v>15973</v>
      </c>
      <c r="F10333" s="6">
        <v>608999</v>
      </c>
      <c r="G10333" s="6" t="s">
        <v>608</v>
      </c>
      <c r="H10333" s="16">
        <v>1139534.3389999999</v>
      </c>
      <c r="I10333" s="12"/>
      <c r="J10333" s="12"/>
      <c r="K10333" s="15"/>
      <c r="L10333" s="13" t="s">
        <v>14</v>
      </c>
      <c r="M10333" s="7">
        <v>1</v>
      </c>
      <c r="N10333" s="14"/>
    </row>
    <row r="10334" spans="1:14" ht="94.5">
      <c r="A10334" s="6">
        <v>10333</v>
      </c>
      <c r="B10334" s="8" t="s">
        <v>15368</v>
      </c>
      <c r="C10334" s="9" t="s">
        <v>15974</v>
      </c>
      <c r="D10334" s="10" t="s">
        <v>15975</v>
      </c>
      <c r="E10334" s="11" t="s">
        <v>15976</v>
      </c>
      <c r="F10334" s="6">
        <v>608992</v>
      </c>
      <c r="G10334" s="6" t="s">
        <v>608</v>
      </c>
      <c r="H10334" s="16">
        <v>1553985.3219999999</v>
      </c>
      <c r="I10334" s="12">
        <v>44496</v>
      </c>
      <c r="J10334" s="12">
        <v>44594</v>
      </c>
      <c r="K10334" s="15"/>
      <c r="L10334" s="13" t="s">
        <v>14</v>
      </c>
      <c r="M10334" s="7">
        <v>1</v>
      </c>
      <c r="N10334" s="14"/>
    </row>
    <row r="10335" spans="1:14" ht="94.5">
      <c r="A10335" s="6">
        <v>10334</v>
      </c>
      <c r="B10335" s="8" t="s">
        <v>15368</v>
      </c>
      <c r="C10335" s="9" t="s">
        <v>15977</v>
      </c>
      <c r="D10335" s="10" t="s">
        <v>15978</v>
      </c>
      <c r="E10335" s="11" t="s">
        <v>15979</v>
      </c>
      <c r="F10335" s="6">
        <v>608983</v>
      </c>
      <c r="G10335" s="6" t="s">
        <v>608</v>
      </c>
      <c r="H10335" s="16">
        <v>11263674.17</v>
      </c>
      <c r="I10335" s="12"/>
      <c r="J10335" s="12"/>
      <c r="K10335" s="15"/>
      <c r="L10335" s="13" t="s">
        <v>14</v>
      </c>
      <c r="M10335" s="7">
        <v>1</v>
      </c>
      <c r="N10335" s="14"/>
    </row>
    <row r="10336" spans="1:14" ht="94.5">
      <c r="A10336" s="6">
        <v>10335</v>
      </c>
      <c r="B10336" s="8" t="s">
        <v>15368</v>
      </c>
      <c r="C10336" s="9" t="s">
        <v>15980</v>
      </c>
      <c r="D10336" s="10" t="s">
        <v>15981</v>
      </c>
      <c r="E10336" s="11" t="s">
        <v>15982</v>
      </c>
      <c r="F10336" s="6">
        <v>608990</v>
      </c>
      <c r="G10336" s="6" t="s">
        <v>608</v>
      </c>
      <c r="H10336" s="16">
        <v>11874689.829</v>
      </c>
      <c r="I10336" s="12"/>
      <c r="J10336" s="12"/>
      <c r="K10336" s="15"/>
      <c r="L10336" s="13" t="s">
        <v>14</v>
      </c>
      <c r="M10336" s="7">
        <v>1</v>
      </c>
      <c r="N10336" s="14"/>
    </row>
    <row r="10337" spans="1:14" ht="78.75">
      <c r="A10337" s="6">
        <v>10336</v>
      </c>
      <c r="B10337" s="8" t="s">
        <v>15368</v>
      </c>
      <c r="C10337" s="9" t="s">
        <v>15983</v>
      </c>
      <c r="D10337" s="10" t="s">
        <v>15984</v>
      </c>
      <c r="E10337" s="11" t="s">
        <v>15985</v>
      </c>
      <c r="F10337" s="6">
        <v>608966</v>
      </c>
      <c r="G10337" s="6" t="s">
        <v>608</v>
      </c>
      <c r="H10337" s="16">
        <v>9795696.9260000009</v>
      </c>
      <c r="I10337" s="12"/>
      <c r="J10337" s="12"/>
      <c r="K10337" s="15"/>
      <c r="L10337" s="13" t="s">
        <v>14</v>
      </c>
      <c r="M10337" s="7">
        <v>1</v>
      </c>
      <c r="N10337" s="14"/>
    </row>
    <row r="10338" spans="1:14" ht="63">
      <c r="A10338" s="6">
        <v>10337</v>
      </c>
      <c r="B10338" s="8" t="s">
        <v>15368</v>
      </c>
      <c r="C10338" s="9" t="s">
        <v>15986</v>
      </c>
      <c r="D10338" s="10" t="s">
        <v>15987</v>
      </c>
      <c r="E10338" s="11" t="s">
        <v>15988</v>
      </c>
      <c r="F10338" s="6">
        <v>608986</v>
      </c>
      <c r="G10338" s="6" t="s">
        <v>608</v>
      </c>
      <c r="H10338" s="16">
        <v>9131998.7310000006</v>
      </c>
      <c r="I10338" s="12">
        <v>44497</v>
      </c>
      <c r="J10338" s="12">
        <v>44592</v>
      </c>
      <c r="K10338" s="15"/>
      <c r="L10338" s="13" t="s">
        <v>14</v>
      </c>
      <c r="M10338" s="7">
        <v>1</v>
      </c>
      <c r="N10338" s="14"/>
    </row>
    <row r="10339" spans="1:14" ht="78.75">
      <c r="A10339" s="6">
        <v>10338</v>
      </c>
      <c r="B10339" s="8" t="s">
        <v>15368</v>
      </c>
      <c r="C10339" s="9" t="s">
        <v>15989</v>
      </c>
      <c r="D10339" s="10" t="s">
        <v>15990</v>
      </c>
      <c r="E10339" s="11" t="s">
        <v>15991</v>
      </c>
      <c r="F10339" s="6">
        <v>608988</v>
      </c>
      <c r="G10339" s="6" t="s">
        <v>608</v>
      </c>
      <c r="H10339" s="16">
        <v>11172351.609999999</v>
      </c>
      <c r="I10339" s="12"/>
      <c r="J10339" s="12"/>
      <c r="K10339" s="15"/>
      <c r="L10339" s="13" t="s">
        <v>14</v>
      </c>
      <c r="M10339" s="7">
        <v>1</v>
      </c>
      <c r="N10339" s="14"/>
    </row>
    <row r="10340" spans="1:14" ht="63">
      <c r="A10340" s="6">
        <v>10339</v>
      </c>
      <c r="B10340" s="8" t="s">
        <v>15368</v>
      </c>
      <c r="C10340" s="9" t="s">
        <v>15992</v>
      </c>
      <c r="D10340" s="10" t="s">
        <v>15993</v>
      </c>
      <c r="E10340" s="11" t="s">
        <v>15994</v>
      </c>
      <c r="F10340" s="6">
        <v>608991</v>
      </c>
      <c r="G10340" s="6" t="s">
        <v>608</v>
      </c>
      <c r="H10340" s="16">
        <v>10613718.085000001</v>
      </c>
      <c r="I10340" s="12"/>
      <c r="J10340" s="12"/>
      <c r="K10340" s="15"/>
      <c r="L10340" s="13" t="s">
        <v>14</v>
      </c>
      <c r="M10340" s="7">
        <v>1</v>
      </c>
      <c r="N10340" s="14"/>
    </row>
    <row r="10341" spans="1:14" ht="63">
      <c r="A10341" s="6">
        <v>10340</v>
      </c>
      <c r="B10341" s="8" t="s">
        <v>15368</v>
      </c>
      <c r="C10341" s="9" t="s">
        <v>15944</v>
      </c>
      <c r="D10341" s="10" t="s">
        <v>15945</v>
      </c>
      <c r="E10341" s="11" t="s">
        <v>15995</v>
      </c>
      <c r="F10341" s="6">
        <v>609007</v>
      </c>
      <c r="G10341" s="6" t="s">
        <v>608</v>
      </c>
      <c r="H10341" s="16">
        <v>9217571.4199999999</v>
      </c>
      <c r="I10341" s="12">
        <v>44504</v>
      </c>
      <c r="J10341" s="12">
        <v>44600</v>
      </c>
      <c r="K10341" s="15"/>
      <c r="L10341" s="13" t="s">
        <v>14</v>
      </c>
      <c r="M10341" s="7">
        <v>1</v>
      </c>
      <c r="N10341" s="14"/>
    </row>
    <row r="10342" spans="1:14" ht="94.5">
      <c r="A10342" s="6">
        <v>10341</v>
      </c>
      <c r="B10342" s="8" t="s">
        <v>15368</v>
      </c>
      <c r="C10342" s="9" t="s">
        <v>15996</v>
      </c>
      <c r="D10342" s="10" t="s">
        <v>15997</v>
      </c>
      <c r="E10342" s="11" t="s">
        <v>15998</v>
      </c>
      <c r="F10342" s="6">
        <v>609006</v>
      </c>
      <c r="G10342" s="6" t="s">
        <v>608</v>
      </c>
      <c r="H10342" s="16">
        <v>12531162.870999999</v>
      </c>
      <c r="I10342" s="12"/>
      <c r="J10342" s="12"/>
      <c r="K10342" s="15"/>
      <c r="L10342" s="13" t="s">
        <v>14</v>
      </c>
      <c r="M10342" s="7">
        <v>1</v>
      </c>
      <c r="N10342" s="14"/>
    </row>
    <row r="10343" spans="1:14" ht="94.5">
      <c r="A10343" s="6">
        <v>10342</v>
      </c>
      <c r="B10343" s="8" t="s">
        <v>15368</v>
      </c>
      <c r="C10343" s="9" t="s">
        <v>15999</v>
      </c>
      <c r="D10343" s="10" t="s">
        <v>16000</v>
      </c>
      <c r="E10343" s="11" t="s">
        <v>16001</v>
      </c>
      <c r="F10343" s="6">
        <v>609010</v>
      </c>
      <c r="G10343" s="6" t="s">
        <v>608</v>
      </c>
      <c r="H10343" s="16">
        <v>13459753.16</v>
      </c>
      <c r="I10343" s="12"/>
      <c r="J10343" s="12"/>
      <c r="K10343" s="15"/>
      <c r="L10343" s="13" t="s">
        <v>14</v>
      </c>
      <c r="M10343" s="7">
        <v>1</v>
      </c>
      <c r="N10343" s="14"/>
    </row>
    <row r="10344" spans="1:14" ht="63">
      <c r="A10344" s="6">
        <v>10343</v>
      </c>
      <c r="B10344" s="8" t="s">
        <v>15368</v>
      </c>
      <c r="C10344" s="9" t="s">
        <v>16002</v>
      </c>
      <c r="D10344" s="10" t="s">
        <v>16003</v>
      </c>
      <c r="E10344" s="11" t="s">
        <v>16004</v>
      </c>
      <c r="F10344" s="6">
        <v>609004</v>
      </c>
      <c r="G10344" s="6" t="s">
        <v>608</v>
      </c>
      <c r="H10344" s="16">
        <v>11325258.140000001</v>
      </c>
      <c r="I10344" s="12"/>
      <c r="J10344" s="12"/>
      <c r="K10344" s="15"/>
      <c r="L10344" s="13" t="s">
        <v>14</v>
      </c>
      <c r="M10344" s="7">
        <v>1</v>
      </c>
      <c r="N10344" s="14"/>
    </row>
    <row r="10345" spans="1:14" ht="78.75">
      <c r="A10345" s="6">
        <v>10344</v>
      </c>
      <c r="B10345" s="8" t="s">
        <v>15368</v>
      </c>
      <c r="C10345" s="9" t="s">
        <v>16005</v>
      </c>
      <c r="D10345" s="10" t="s">
        <v>15712</v>
      </c>
      <c r="E10345" s="11" t="s">
        <v>16006</v>
      </c>
      <c r="F10345" s="6">
        <v>609009</v>
      </c>
      <c r="G10345" s="6" t="s">
        <v>608</v>
      </c>
      <c r="H10345" s="16">
        <v>9627326.8770000003</v>
      </c>
      <c r="I10345" s="12"/>
      <c r="J10345" s="12"/>
      <c r="K10345" s="15"/>
      <c r="L10345" s="13" t="s">
        <v>14</v>
      </c>
      <c r="M10345" s="7">
        <v>1</v>
      </c>
      <c r="N10345" s="14"/>
    </row>
    <row r="10346" spans="1:14" ht="78.75">
      <c r="A10346" s="6">
        <v>10345</v>
      </c>
      <c r="B10346" s="8" t="s">
        <v>15368</v>
      </c>
      <c r="C10346" s="9" t="s">
        <v>16007</v>
      </c>
      <c r="D10346" s="10" t="s">
        <v>16008</v>
      </c>
      <c r="E10346" s="11" t="s">
        <v>16009</v>
      </c>
      <c r="F10346" s="6">
        <v>609011</v>
      </c>
      <c r="G10346" s="6" t="s">
        <v>608</v>
      </c>
      <c r="H10346" s="16">
        <v>9589026.4399999995</v>
      </c>
      <c r="I10346" s="12"/>
      <c r="J10346" s="12"/>
      <c r="K10346" s="15"/>
      <c r="L10346" s="13" t="s">
        <v>14</v>
      </c>
      <c r="M10346" s="7">
        <v>1</v>
      </c>
      <c r="N10346" s="14"/>
    </row>
    <row r="10347" spans="1:14" ht="63">
      <c r="A10347" s="6">
        <v>10346</v>
      </c>
      <c r="B10347" s="8" t="s">
        <v>15368</v>
      </c>
      <c r="C10347" s="9" t="s">
        <v>16010</v>
      </c>
      <c r="D10347" s="10" t="s">
        <v>16011</v>
      </c>
      <c r="E10347" s="11" t="s">
        <v>16012</v>
      </c>
      <c r="F10347" s="6">
        <v>609001</v>
      </c>
      <c r="G10347" s="6" t="s">
        <v>608</v>
      </c>
      <c r="H10347" s="16">
        <v>7497337.2199999997</v>
      </c>
      <c r="I10347" s="12"/>
      <c r="J10347" s="12"/>
      <c r="K10347" s="15"/>
      <c r="L10347" s="13" t="s">
        <v>14</v>
      </c>
      <c r="M10347" s="7">
        <v>1</v>
      </c>
      <c r="N10347" s="14"/>
    </row>
    <row r="10348" spans="1:14" ht="78.75">
      <c r="A10348" s="6">
        <v>10347</v>
      </c>
      <c r="B10348" s="8" t="s">
        <v>15368</v>
      </c>
      <c r="C10348" s="9" t="s">
        <v>16013</v>
      </c>
      <c r="D10348" s="10" t="s">
        <v>16014</v>
      </c>
      <c r="E10348" s="11" t="s">
        <v>16015</v>
      </c>
      <c r="F10348" s="6">
        <v>608996</v>
      </c>
      <c r="G10348" s="6" t="s">
        <v>608</v>
      </c>
      <c r="H10348" s="16">
        <v>5628260.3779999996</v>
      </c>
      <c r="I10348" s="12"/>
      <c r="J10348" s="12"/>
      <c r="K10348" s="15"/>
      <c r="L10348" s="13" t="s">
        <v>14</v>
      </c>
      <c r="M10348" s="7">
        <v>1</v>
      </c>
      <c r="N10348" s="14"/>
    </row>
    <row r="10349" spans="1:14" ht="78.75">
      <c r="A10349" s="6">
        <v>10348</v>
      </c>
      <c r="B10349" s="8" t="s">
        <v>15368</v>
      </c>
      <c r="C10349" s="9" t="s">
        <v>16016</v>
      </c>
      <c r="D10349" s="10" t="s">
        <v>16017</v>
      </c>
      <c r="E10349" s="11" t="s">
        <v>16018</v>
      </c>
      <c r="F10349" s="6">
        <v>609002</v>
      </c>
      <c r="G10349" s="6" t="s">
        <v>608</v>
      </c>
      <c r="H10349" s="16">
        <v>7051625.9069999997</v>
      </c>
      <c r="I10349" s="12"/>
      <c r="J10349" s="12"/>
      <c r="K10349" s="15"/>
      <c r="L10349" s="13" t="s">
        <v>14</v>
      </c>
      <c r="M10349" s="7">
        <v>1</v>
      </c>
      <c r="N10349" s="14"/>
    </row>
    <row r="10350" spans="1:14" ht="78.75">
      <c r="A10350" s="6">
        <v>10349</v>
      </c>
      <c r="B10350" s="8" t="s">
        <v>15368</v>
      </c>
      <c r="C10350" s="9" t="s">
        <v>16019</v>
      </c>
      <c r="D10350" s="10" t="s">
        <v>16020</v>
      </c>
      <c r="E10350" s="11" t="s">
        <v>16021</v>
      </c>
      <c r="F10350" s="6">
        <v>608989</v>
      </c>
      <c r="G10350" s="6" t="s">
        <v>608</v>
      </c>
      <c r="H10350" s="16">
        <v>4932189.5240000002</v>
      </c>
      <c r="I10350" s="12"/>
      <c r="J10350" s="12"/>
      <c r="K10350" s="15"/>
      <c r="L10350" s="13" t="s">
        <v>14</v>
      </c>
      <c r="M10350" s="7">
        <v>1</v>
      </c>
      <c r="N10350" s="14"/>
    </row>
    <row r="10351" spans="1:14" ht="94.5">
      <c r="A10351" s="6">
        <v>10350</v>
      </c>
      <c r="B10351" s="8" t="s">
        <v>15368</v>
      </c>
      <c r="C10351" s="9" t="s">
        <v>16002</v>
      </c>
      <c r="D10351" s="10" t="s">
        <v>16003</v>
      </c>
      <c r="E10351" s="11" t="s">
        <v>16022</v>
      </c>
      <c r="F10351" s="6">
        <v>608972</v>
      </c>
      <c r="G10351" s="6" t="s">
        <v>608</v>
      </c>
      <c r="H10351" s="16">
        <v>4939198.8289999999</v>
      </c>
      <c r="I10351" s="12">
        <v>44501</v>
      </c>
      <c r="J10351" s="12">
        <v>44584</v>
      </c>
      <c r="K10351" s="15"/>
      <c r="L10351" s="13" t="s">
        <v>14</v>
      </c>
      <c r="M10351" s="7">
        <v>1</v>
      </c>
      <c r="N10351" s="14"/>
    </row>
    <row r="10352" spans="1:14" ht="78.75">
      <c r="A10352" s="6">
        <v>10351</v>
      </c>
      <c r="B10352" s="8" t="s">
        <v>15368</v>
      </c>
      <c r="C10352" s="9" t="s">
        <v>16023</v>
      </c>
      <c r="D10352" s="10" t="s">
        <v>16024</v>
      </c>
      <c r="E10352" s="11" t="s">
        <v>16025</v>
      </c>
      <c r="F10352" s="6">
        <v>608984</v>
      </c>
      <c r="G10352" s="6" t="s">
        <v>608</v>
      </c>
      <c r="H10352" s="16">
        <v>6601965.5630000001</v>
      </c>
      <c r="I10352" s="12"/>
      <c r="J10352" s="12"/>
      <c r="K10352" s="15"/>
      <c r="L10352" s="13" t="s">
        <v>14</v>
      </c>
      <c r="M10352" s="7">
        <v>1</v>
      </c>
      <c r="N10352" s="14"/>
    </row>
    <row r="10353" spans="1:14" ht="78.75">
      <c r="A10353" s="6">
        <v>10352</v>
      </c>
      <c r="B10353" s="8" t="s">
        <v>15368</v>
      </c>
      <c r="C10353" s="9" t="s">
        <v>16026</v>
      </c>
      <c r="D10353" s="10" t="s">
        <v>15926</v>
      </c>
      <c r="E10353" s="11" t="s">
        <v>16027</v>
      </c>
      <c r="F10353" s="6">
        <v>609005</v>
      </c>
      <c r="G10353" s="6" t="s">
        <v>608</v>
      </c>
      <c r="H10353" s="16">
        <v>5271428.625</v>
      </c>
      <c r="I10353" s="12"/>
      <c r="J10353" s="12"/>
      <c r="K10353" s="15"/>
      <c r="L10353" s="13" t="s">
        <v>14</v>
      </c>
      <c r="M10353" s="7">
        <v>1</v>
      </c>
      <c r="N10353" s="14"/>
    </row>
    <row r="10354" spans="1:14" ht="94.5">
      <c r="A10354" s="6">
        <v>10353</v>
      </c>
      <c r="B10354" s="8" t="s">
        <v>15368</v>
      </c>
      <c r="C10354" s="9" t="s">
        <v>16028</v>
      </c>
      <c r="D10354" s="10" t="s">
        <v>15443</v>
      </c>
      <c r="E10354" s="11" t="s">
        <v>16029</v>
      </c>
      <c r="F10354" s="6">
        <v>608970</v>
      </c>
      <c r="G10354" s="6" t="s">
        <v>608</v>
      </c>
      <c r="H10354" s="16">
        <v>5749437.1550000003</v>
      </c>
      <c r="I10354" s="12"/>
      <c r="J10354" s="12"/>
      <c r="K10354" s="15"/>
      <c r="L10354" s="13" t="s">
        <v>14</v>
      </c>
      <c r="M10354" s="7">
        <v>1</v>
      </c>
      <c r="N10354" s="14"/>
    </row>
    <row r="10355" spans="1:14" ht="63">
      <c r="A10355" s="6">
        <v>10354</v>
      </c>
      <c r="B10355" s="8" t="s">
        <v>15368</v>
      </c>
      <c r="C10355" s="9" t="s">
        <v>16030</v>
      </c>
      <c r="D10355" s="10" t="s">
        <v>15399</v>
      </c>
      <c r="E10355" s="11" t="s">
        <v>16031</v>
      </c>
      <c r="F10355" s="6">
        <v>609008</v>
      </c>
      <c r="G10355" s="6" t="s">
        <v>608</v>
      </c>
      <c r="H10355" s="16">
        <v>5495785.8810000001</v>
      </c>
      <c r="I10355" s="12"/>
      <c r="J10355" s="12"/>
      <c r="K10355" s="15"/>
      <c r="L10355" s="13" t="s">
        <v>14</v>
      </c>
      <c r="M10355" s="7">
        <v>1</v>
      </c>
      <c r="N10355" s="14"/>
    </row>
    <row r="10356" spans="1:14" ht="78.75">
      <c r="A10356" s="6">
        <v>10355</v>
      </c>
      <c r="B10356" s="8" t="s">
        <v>15368</v>
      </c>
      <c r="C10356" s="9" t="s">
        <v>16032</v>
      </c>
      <c r="D10356" s="10" t="s">
        <v>16033</v>
      </c>
      <c r="E10356" s="11" t="s">
        <v>16034</v>
      </c>
      <c r="F10356" s="6">
        <v>608997</v>
      </c>
      <c r="G10356" s="6" t="s">
        <v>608</v>
      </c>
      <c r="H10356" s="16">
        <v>5436207.4800000004</v>
      </c>
      <c r="I10356" s="12"/>
      <c r="J10356" s="12"/>
      <c r="K10356" s="15"/>
      <c r="L10356" s="13" t="s">
        <v>14</v>
      </c>
      <c r="M10356" s="7">
        <v>1</v>
      </c>
      <c r="N10356" s="14"/>
    </row>
    <row r="10357" spans="1:14" ht="63">
      <c r="A10357" s="6">
        <v>10356</v>
      </c>
      <c r="B10357" s="8" t="s">
        <v>15368</v>
      </c>
      <c r="C10357" s="9" t="s">
        <v>16035</v>
      </c>
      <c r="D10357" s="10" t="s">
        <v>15456</v>
      </c>
      <c r="E10357" s="11" t="s">
        <v>16036</v>
      </c>
      <c r="F10357" s="6">
        <v>609012</v>
      </c>
      <c r="G10357" s="6" t="s">
        <v>608</v>
      </c>
      <c r="H10357" s="16">
        <v>6898610.6500000004</v>
      </c>
      <c r="I10357" s="12"/>
      <c r="J10357" s="12"/>
      <c r="K10357" s="15"/>
      <c r="L10357" s="13" t="s">
        <v>14</v>
      </c>
      <c r="M10357" s="7">
        <v>1</v>
      </c>
      <c r="N10357" s="14"/>
    </row>
    <row r="10358" spans="1:14" ht="78.75">
      <c r="A10358" s="6">
        <v>10357</v>
      </c>
      <c r="B10358" s="8" t="s">
        <v>15368</v>
      </c>
      <c r="C10358" s="9" t="s">
        <v>16037</v>
      </c>
      <c r="D10358" s="10" t="s">
        <v>15757</v>
      </c>
      <c r="E10358" s="11" t="s">
        <v>16038</v>
      </c>
      <c r="F10358" s="6">
        <v>608971</v>
      </c>
      <c r="G10358" s="6" t="s">
        <v>608</v>
      </c>
      <c r="H10358" s="16">
        <v>5882771.5360000003</v>
      </c>
      <c r="I10358" s="12"/>
      <c r="J10358" s="12"/>
      <c r="K10358" s="15"/>
      <c r="L10358" s="13" t="s">
        <v>14</v>
      </c>
      <c r="M10358" s="7">
        <v>1</v>
      </c>
      <c r="N10358" s="14"/>
    </row>
    <row r="10359" spans="1:14" ht="78.75">
      <c r="A10359" s="6">
        <v>10358</v>
      </c>
      <c r="B10359" s="8" t="s">
        <v>15368</v>
      </c>
      <c r="C10359" s="9" t="s">
        <v>16039</v>
      </c>
      <c r="D10359" s="10" t="s">
        <v>3024</v>
      </c>
      <c r="E10359" s="11" t="s">
        <v>16040</v>
      </c>
      <c r="F10359" s="6">
        <v>611031</v>
      </c>
      <c r="G10359" s="6" t="s">
        <v>1508</v>
      </c>
      <c r="H10359" s="16">
        <v>7033348.1220000004</v>
      </c>
      <c r="I10359" s="12"/>
      <c r="J10359" s="12"/>
      <c r="K10359" s="15"/>
      <c r="L10359" s="13" t="s">
        <v>14</v>
      </c>
      <c r="M10359" s="7">
        <v>1</v>
      </c>
      <c r="N10359" s="14"/>
    </row>
    <row r="10360" spans="1:14" ht="78.75">
      <c r="A10360" s="6">
        <v>10359</v>
      </c>
      <c r="B10360" s="8" t="s">
        <v>15368</v>
      </c>
      <c r="C10360" s="9" t="s">
        <v>16041</v>
      </c>
      <c r="D10360" s="10" t="s">
        <v>16042</v>
      </c>
      <c r="E10360" s="11" t="s">
        <v>16043</v>
      </c>
      <c r="F10360" s="6">
        <v>611032</v>
      </c>
      <c r="G10360" s="6" t="s">
        <v>1508</v>
      </c>
      <c r="H10360" s="16">
        <v>10020082.934</v>
      </c>
      <c r="I10360" s="12"/>
      <c r="J10360" s="12"/>
      <c r="K10360" s="15"/>
      <c r="L10360" s="13" t="s">
        <v>14</v>
      </c>
      <c r="M10360" s="7">
        <v>1</v>
      </c>
      <c r="N10360" s="14"/>
    </row>
    <row r="10361" spans="1:14" ht="63">
      <c r="A10361" s="6">
        <v>10360</v>
      </c>
      <c r="B10361" s="8" t="s">
        <v>15368</v>
      </c>
      <c r="C10361" s="9" t="s">
        <v>16044</v>
      </c>
      <c r="D10361" s="10" t="s">
        <v>16045</v>
      </c>
      <c r="E10361" s="11" t="s">
        <v>16046</v>
      </c>
      <c r="F10361" s="6">
        <v>611033</v>
      </c>
      <c r="G10361" s="6" t="s">
        <v>1508</v>
      </c>
      <c r="H10361" s="16">
        <v>2921326.6940000001</v>
      </c>
      <c r="I10361" s="12"/>
      <c r="J10361" s="12"/>
      <c r="K10361" s="15"/>
      <c r="L10361" s="13" t="s">
        <v>14</v>
      </c>
      <c r="M10361" s="7">
        <v>1</v>
      </c>
      <c r="N10361" s="14"/>
    </row>
    <row r="10362" spans="1:14" ht="78.75">
      <c r="A10362" s="6">
        <v>10361</v>
      </c>
      <c r="B10362" s="8" t="s">
        <v>15368</v>
      </c>
      <c r="C10362" s="9" t="s">
        <v>16047</v>
      </c>
      <c r="D10362" s="10" t="s">
        <v>16048</v>
      </c>
      <c r="E10362" s="11" t="s">
        <v>16049</v>
      </c>
      <c r="F10362" s="6">
        <v>611034</v>
      </c>
      <c r="G10362" s="6" t="s">
        <v>1508</v>
      </c>
      <c r="H10362" s="16">
        <v>3677128.216</v>
      </c>
      <c r="I10362" s="12"/>
      <c r="J10362" s="12"/>
      <c r="K10362" s="15"/>
      <c r="L10362" s="13" t="s">
        <v>14</v>
      </c>
      <c r="M10362" s="7">
        <v>1</v>
      </c>
      <c r="N10362" s="14"/>
    </row>
    <row r="10363" spans="1:14" ht="94.5">
      <c r="A10363" s="6">
        <v>10362</v>
      </c>
      <c r="B10363" s="8" t="s">
        <v>15368</v>
      </c>
      <c r="C10363" s="9" t="s">
        <v>16050</v>
      </c>
      <c r="D10363" s="10" t="s">
        <v>16051</v>
      </c>
      <c r="E10363" s="11" t="s">
        <v>16052</v>
      </c>
      <c r="F10363" s="6">
        <v>611035</v>
      </c>
      <c r="G10363" s="6" t="s">
        <v>1508</v>
      </c>
      <c r="H10363" s="16">
        <v>8913427.8310000002</v>
      </c>
      <c r="I10363" s="12"/>
      <c r="J10363" s="12"/>
      <c r="K10363" s="15"/>
      <c r="L10363" s="13" t="s">
        <v>14</v>
      </c>
      <c r="M10363" s="7">
        <v>1</v>
      </c>
      <c r="N10363" s="14"/>
    </row>
    <row r="10364" spans="1:14" ht="63">
      <c r="A10364" s="6">
        <v>10363</v>
      </c>
      <c r="B10364" s="8" t="s">
        <v>15368</v>
      </c>
      <c r="C10364" s="9" t="s">
        <v>16002</v>
      </c>
      <c r="D10364" s="10" t="s">
        <v>16003</v>
      </c>
      <c r="E10364" s="11" t="s">
        <v>16053</v>
      </c>
      <c r="F10364" s="6">
        <v>611036</v>
      </c>
      <c r="G10364" s="6" t="s">
        <v>1508</v>
      </c>
      <c r="H10364" s="16">
        <v>4987422.67</v>
      </c>
      <c r="I10364" s="12"/>
      <c r="J10364" s="12"/>
      <c r="K10364" s="15"/>
      <c r="L10364" s="13" t="s">
        <v>14</v>
      </c>
      <c r="M10364" s="7">
        <v>1</v>
      </c>
      <c r="N10364" s="14"/>
    </row>
    <row r="10365" spans="1:14" ht="126">
      <c r="A10365" s="6">
        <v>10364</v>
      </c>
      <c r="B10365" s="8" t="s">
        <v>16054</v>
      </c>
      <c r="C10365" s="9" t="s">
        <v>16055</v>
      </c>
      <c r="D10365" s="10" t="s">
        <v>10643</v>
      </c>
      <c r="E10365" s="11" t="s">
        <v>16056</v>
      </c>
      <c r="F10365" s="6">
        <v>325638</v>
      </c>
      <c r="G10365" s="6" t="s">
        <v>7008</v>
      </c>
      <c r="H10365" s="16">
        <v>4362938.1840000004</v>
      </c>
      <c r="I10365" s="12">
        <v>43724</v>
      </c>
      <c r="J10365" s="12">
        <v>44030</v>
      </c>
      <c r="K10365" s="15">
        <v>3532000</v>
      </c>
      <c r="L10365" s="13" t="s">
        <v>14</v>
      </c>
      <c r="M10365" s="7">
        <v>1</v>
      </c>
      <c r="N10365" s="14"/>
    </row>
    <row r="10366" spans="1:14" ht="110.25">
      <c r="A10366" s="6">
        <v>10365</v>
      </c>
      <c r="B10366" s="8" t="s">
        <v>16054</v>
      </c>
      <c r="C10366" s="9" t="s">
        <v>16057</v>
      </c>
      <c r="D10366" s="10" t="s">
        <v>10643</v>
      </c>
      <c r="E10366" s="11" t="s">
        <v>16058</v>
      </c>
      <c r="F10366" s="6">
        <v>293661</v>
      </c>
      <c r="G10366" s="6" t="s">
        <v>7008</v>
      </c>
      <c r="H10366" s="16">
        <v>10772052.114</v>
      </c>
      <c r="I10366" s="12">
        <v>43643</v>
      </c>
      <c r="J10366" s="12">
        <v>44012</v>
      </c>
      <c r="K10366" s="15">
        <v>10746000</v>
      </c>
      <c r="L10366" s="13" t="s">
        <v>14</v>
      </c>
      <c r="M10366" s="7">
        <v>1</v>
      </c>
      <c r="N10366" s="14"/>
    </row>
    <row r="10367" spans="1:14" ht="157.5">
      <c r="A10367" s="6">
        <v>10366</v>
      </c>
      <c r="B10367" s="8" t="s">
        <v>16054</v>
      </c>
      <c r="C10367" s="9" t="s">
        <v>16059</v>
      </c>
      <c r="D10367" s="10" t="s">
        <v>14202</v>
      </c>
      <c r="E10367" s="11" t="s">
        <v>16060</v>
      </c>
      <c r="F10367" s="6">
        <v>447199</v>
      </c>
      <c r="G10367" s="6" t="s">
        <v>7483</v>
      </c>
      <c r="H10367" s="16">
        <v>33853659.825999998</v>
      </c>
      <c r="I10367" s="12">
        <v>44094</v>
      </c>
      <c r="J10367" s="12">
        <v>44458</v>
      </c>
      <c r="K10367" s="15">
        <f>3500000+2000000+6000000</f>
        <v>11500000</v>
      </c>
      <c r="L10367" s="13" t="s">
        <v>70</v>
      </c>
      <c r="M10367" s="7">
        <v>1</v>
      </c>
      <c r="N10367" s="14"/>
    </row>
    <row r="10368" spans="1:14" ht="157.5">
      <c r="A10368" s="6">
        <v>10367</v>
      </c>
      <c r="B10368" s="8" t="s">
        <v>16054</v>
      </c>
      <c r="C10368" s="9" t="s">
        <v>16061</v>
      </c>
      <c r="D10368" s="10" t="s">
        <v>3259</v>
      </c>
      <c r="E10368" s="11" t="s">
        <v>16060</v>
      </c>
      <c r="F10368" s="6">
        <v>447199</v>
      </c>
      <c r="G10368" s="6" t="s">
        <v>7483</v>
      </c>
      <c r="H10368" s="16">
        <v>33853659.825999998</v>
      </c>
      <c r="I10368" s="12">
        <v>44094</v>
      </c>
      <c r="J10368" s="12">
        <v>44458</v>
      </c>
      <c r="K10368" s="15">
        <f>3500000+2000000+6000000</f>
        <v>11500000</v>
      </c>
      <c r="L10368" s="13" t="s">
        <v>70</v>
      </c>
      <c r="M10368" s="7">
        <v>0.51</v>
      </c>
      <c r="N10368" s="14"/>
    </row>
    <row r="10369" spans="1:14" ht="157.5">
      <c r="A10369" s="6">
        <v>10368</v>
      </c>
      <c r="B10369" s="8" t="s">
        <v>16054</v>
      </c>
      <c r="C10369" s="9" t="s">
        <v>16062</v>
      </c>
      <c r="D10369" s="10" t="s">
        <v>10643</v>
      </c>
      <c r="E10369" s="11" t="s">
        <v>16060</v>
      </c>
      <c r="F10369" s="6">
        <v>447199</v>
      </c>
      <c r="G10369" s="6" t="s">
        <v>7483</v>
      </c>
      <c r="H10369" s="16">
        <v>33853659.825999998</v>
      </c>
      <c r="I10369" s="12">
        <v>44094</v>
      </c>
      <c r="J10369" s="12">
        <v>44458</v>
      </c>
      <c r="K10369" s="15">
        <f>3500000+2000000+6000000</f>
        <v>11500000</v>
      </c>
      <c r="L10369" s="13" t="s">
        <v>70</v>
      </c>
      <c r="M10369" s="7">
        <v>0.49</v>
      </c>
      <c r="N10369" s="14"/>
    </row>
    <row r="10370" spans="1:14" ht="63">
      <c r="A10370" s="6">
        <v>10369</v>
      </c>
      <c r="B10370" s="8" t="s">
        <v>16054</v>
      </c>
      <c r="C10370" s="9" t="s">
        <v>16063</v>
      </c>
      <c r="D10370" s="10" t="s">
        <v>16064</v>
      </c>
      <c r="E10370" s="11" t="s">
        <v>16065</v>
      </c>
      <c r="F10370" s="6">
        <v>260744</v>
      </c>
      <c r="G10370" s="6" t="s">
        <v>7483</v>
      </c>
      <c r="H10370" s="16">
        <v>36198860.229999997</v>
      </c>
      <c r="I10370" s="12">
        <v>43549</v>
      </c>
      <c r="J10370" s="12">
        <v>44095</v>
      </c>
      <c r="K10370" s="15">
        <f>1000000+1500000+4000000+702684+1500000+1250000+1500000+3000000+1800000+500000+800000+2300000+2000000</f>
        <v>21852684</v>
      </c>
      <c r="L10370" s="13" t="s">
        <v>70</v>
      </c>
      <c r="M10370" s="7">
        <v>1</v>
      </c>
      <c r="N10370" s="14"/>
    </row>
    <row r="10371" spans="1:14" ht="63">
      <c r="A10371" s="6">
        <v>10370</v>
      </c>
      <c r="B10371" s="8" t="s">
        <v>16054</v>
      </c>
      <c r="C10371" s="9" t="s">
        <v>16062</v>
      </c>
      <c r="D10371" s="10" t="s">
        <v>10643</v>
      </c>
      <c r="E10371" s="11" t="s">
        <v>16065</v>
      </c>
      <c r="F10371" s="6">
        <v>260744</v>
      </c>
      <c r="G10371" s="6" t="s">
        <v>7483</v>
      </c>
      <c r="H10371" s="16">
        <v>36198860.229999997</v>
      </c>
      <c r="I10371" s="12">
        <v>43549</v>
      </c>
      <c r="J10371" s="12">
        <v>44095</v>
      </c>
      <c r="K10371" s="15">
        <f>1000000+1500000+4000000+702684+1500000+1250000+1500000+3000000+1800000+500000+800000+2300000+2000000</f>
        <v>21852684</v>
      </c>
      <c r="L10371" s="13" t="s">
        <v>70</v>
      </c>
      <c r="M10371" s="7">
        <v>0.51</v>
      </c>
      <c r="N10371" s="14"/>
    </row>
    <row r="10372" spans="1:14" ht="63">
      <c r="A10372" s="6">
        <v>10371</v>
      </c>
      <c r="B10372" s="8" t="s">
        <v>16054</v>
      </c>
      <c r="C10372" s="9" t="s">
        <v>16066</v>
      </c>
      <c r="D10372" s="10" t="s">
        <v>10411</v>
      </c>
      <c r="E10372" s="11" t="s">
        <v>16065</v>
      </c>
      <c r="F10372" s="6">
        <v>260744</v>
      </c>
      <c r="G10372" s="6" t="s">
        <v>7483</v>
      </c>
      <c r="H10372" s="16">
        <v>36198860.229999997</v>
      </c>
      <c r="I10372" s="12">
        <v>43549</v>
      </c>
      <c r="J10372" s="12">
        <v>44095</v>
      </c>
      <c r="K10372" s="15">
        <f>1000000+1500000+4000000+702684+1500000+1250000+1500000+3000000+1800000+500000+800000+2300000+2000000</f>
        <v>21852684</v>
      </c>
      <c r="L10372" s="13" t="s">
        <v>70</v>
      </c>
      <c r="M10372" s="7">
        <v>0.49</v>
      </c>
      <c r="N10372" s="14"/>
    </row>
    <row r="10373" spans="1:14" ht="173.25">
      <c r="A10373" s="6">
        <v>10372</v>
      </c>
      <c r="B10373" s="8" t="s">
        <v>16054</v>
      </c>
      <c r="C10373" s="9" t="s">
        <v>16067</v>
      </c>
      <c r="D10373" s="10" t="s">
        <v>10368</v>
      </c>
      <c r="E10373" s="11" t="s">
        <v>16068</v>
      </c>
      <c r="F10373" s="6">
        <v>412479</v>
      </c>
      <c r="G10373" s="6" t="s">
        <v>794</v>
      </c>
      <c r="H10373" s="16">
        <v>23739841.541000001</v>
      </c>
      <c r="I10373" s="12">
        <v>43986</v>
      </c>
      <c r="J10373" s="12">
        <v>44356</v>
      </c>
      <c r="K10373" s="15">
        <v>0</v>
      </c>
      <c r="L10373" s="13" t="s">
        <v>14</v>
      </c>
      <c r="M10373" s="7">
        <v>1</v>
      </c>
      <c r="N10373" s="14"/>
    </row>
    <row r="10374" spans="1:14" ht="236.25">
      <c r="A10374" s="6">
        <v>10373</v>
      </c>
      <c r="B10374" s="8" t="s">
        <v>16054</v>
      </c>
      <c r="C10374" s="9" t="s">
        <v>16061</v>
      </c>
      <c r="D10374" s="10" t="s">
        <v>3259</v>
      </c>
      <c r="E10374" s="11" t="s">
        <v>16069</v>
      </c>
      <c r="F10374" s="6">
        <v>246343</v>
      </c>
      <c r="G10374" s="6" t="s">
        <v>7483</v>
      </c>
      <c r="H10374" s="16">
        <v>29861536.877999999</v>
      </c>
      <c r="I10374" s="12">
        <v>43521</v>
      </c>
      <c r="J10374" s="12">
        <v>44067</v>
      </c>
      <c r="K10374" s="15">
        <f>5000000+2600000+7000000+1200000+860000+600000+2500000+4000000</f>
        <v>23760000</v>
      </c>
      <c r="L10374" s="13" t="s">
        <v>14</v>
      </c>
      <c r="M10374" s="7">
        <v>1</v>
      </c>
      <c r="N10374" s="14"/>
    </row>
    <row r="10375" spans="1:14" ht="94.5">
      <c r="A10375" s="6">
        <v>10374</v>
      </c>
      <c r="B10375" s="8" t="s">
        <v>16054</v>
      </c>
      <c r="C10375" s="9" t="s">
        <v>16070</v>
      </c>
      <c r="D10375" s="10" t="s">
        <v>16071</v>
      </c>
      <c r="E10375" s="11" t="s">
        <v>16072</v>
      </c>
      <c r="F10375" s="6">
        <v>151414</v>
      </c>
      <c r="G10375" s="6" t="s">
        <v>3596</v>
      </c>
      <c r="H10375" s="16">
        <v>197573718.80000001</v>
      </c>
      <c r="I10375" s="12">
        <v>43228</v>
      </c>
      <c r="J10375" s="12">
        <v>43964</v>
      </c>
      <c r="K10375" s="15">
        <v>94737000</v>
      </c>
      <c r="L10375" s="13" t="s">
        <v>70</v>
      </c>
      <c r="M10375" s="7">
        <v>1</v>
      </c>
      <c r="N10375" s="14"/>
    </row>
    <row r="10376" spans="1:14" ht="110.25">
      <c r="A10376" s="6">
        <v>10375</v>
      </c>
      <c r="B10376" s="8" t="s">
        <v>16054</v>
      </c>
      <c r="C10376" s="9" t="s">
        <v>16073</v>
      </c>
      <c r="D10376" s="10" t="s">
        <v>4716</v>
      </c>
      <c r="E10376" s="11" t="s">
        <v>16072</v>
      </c>
      <c r="F10376" s="6">
        <v>151414</v>
      </c>
      <c r="G10376" s="6" t="s">
        <v>3596</v>
      </c>
      <c r="H10376" s="16">
        <v>197573718.80000001</v>
      </c>
      <c r="I10376" s="12">
        <v>43228</v>
      </c>
      <c r="J10376" s="12">
        <v>43964</v>
      </c>
      <c r="K10376" s="15">
        <v>94737000</v>
      </c>
      <c r="L10376" s="13" t="s">
        <v>70</v>
      </c>
      <c r="M10376" s="7">
        <v>0.51</v>
      </c>
      <c r="N10376" s="14"/>
    </row>
    <row r="10377" spans="1:14" ht="94.5">
      <c r="A10377" s="6">
        <v>10376</v>
      </c>
      <c r="B10377" s="8" t="s">
        <v>16054</v>
      </c>
      <c r="C10377" s="9" t="s">
        <v>16074</v>
      </c>
      <c r="D10377" s="10" t="s">
        <v>10829</v>
      </c>
      <c r="E10377" s="11" t="s">
        <v>16072</v>
      </c>
      <c r="F10377" s="6">
        <v>151414</v>
      </c>
      <c r="G10377" s="6" t="s">
        <v>3596</v>
      </c>
      <c r="H10377" s="16">
        <v>197573718.80000001</v>
      </c>
      <c r="I10377" s="12">
        <v>43228</v>
      </c>
      <c r="J10377" s="12">
        <v>43964</v>
      </c>
      <c r="K10377" s="15">
        <v>94737000</v>
      </c>
      <c r="L10377" s="13" t="s">
        <v>70</v>
      </c>
      <c r="M10377" s="7">
        <v>0.49</v>
      </c>
      <c r="N10377" s="14"/>
    </row>
    <row r="10378" spans="1:14" ht="204.75">
      <c r="A10378" s="6">
        <v>10377</v>
      </c>
      <c r="B10378" s="8" t="s">
        <v>16054</v>
      </c>
      <c r="C10378" s="9" t="s">
        <v>16075</v>
      </c>
      <c r="D10378" s="10" t="s">
        <v>10829</v>
      </c>
      <c r="E10378" s="11" t="s">
        <v>16076</v>
      </c>
      <c r="F10378" s="6">
        <v>278194</v>
      </c>
      <c r="G10378" s="6" t="s">
        <v>7483</v>
      </c>
      <c r="H10378" s="16">
        <v>47923718.335000001</v>
      </c>
      <c r="I10378" s="12">
        <v>43583</v>
      </c>
      <c r="J10378" s="12">
        <v>44129</v>
      </c>
      <c r="K10378" s="15">
        <f>5734000+3500000+3500000+2000000+6000000+2000000+8000000+2000000+800000+1000000+900000+1750000</f>
        <v>37184000</v>
      </c>
      <c r="L10378" s="13" t="s">
        <v>14</v>
      </c>
      <c r="M10378" s="7">
        <v>1</v>
      </c>
      <c r="N10378" s="14"/>
    </row>
    <row r="10379" spans="1:14" ht="409.5">
      <c r="A10379" s="6">
        <v>10378</v>
      </c>
      <c r="B10379" s="8" t="s">
        <v>16054</v>
      </c>
      <c r="C10379" s="9" t="s">
        <v>16077</v>
      </c>
      <c r="D10379" s="10" t="s">
        <v>10829</v>
      </c>
      <c r="E10379" s="11" t="s">
        <v>16078</v>
      </c>
      <c r="F10379" s="6">
        <v>403793</v>
      </c>
      <c r="G10379" s="6" t="s">
        <v>1369</v>
      </c>
      <c r="H10379" s="16">
        <v>3847288.6430000002</v>
      </c>
      <c r="I10379" s="12">
        <v>43921</v>
      </c>
      <c r="J10379" s="12">
        <v>44104</v>
      </c>
      <c r="K10379" s="15">
        <v>1300000</v>
      </c>
      <c r="L10379" s="13" t="s">
        <v>14</v>
      </c>
      <c r="M10379" s="7">
        <v>1</v>
      </c>
      <c r="N10379" s="14"/>
    </row>
    <row r="10380" spans="1:14" ht="409.5">
      <c r="A10380" s="6">
        <v>10379</v>
      </c>
      <c r="B10380" s="8" t="s">
        <v>16054</v>
      </c>
      <c r="C10380" s="9" t="s">
        <v>16079</v>
      </c>
      <c r="D10380" s="10" t="s">
        <v>10829</v>
      </c>
      <c r="E10380" s="11" t="s">
        <v>16080</v>
      </c>
      <c r="F10380" s="6">
        <v>468722</v>
      </c>
      <c r="G10380" s="6" t="s">
        <v>794</v>
      </c>
      <c r="H10380" s="16">
        <v>16268785.238</v>
      </c>
      <c r="I10380" s="12">
        <v>44105</v>
      </c>
      <c r="J10380" s="12">
        <v>44475</v>
      </c>
      <c r="K10380" s="15">
        <v>3000000</v>
      </c>
      <c r="L10380" s="13" t="s">
        <v>14</v>
      </c>
      <c r="M10380" s="7">
        <v>1</v>
      </c>
      <c r="N10380" s="14"/>
    </row>
    <row r="10381" spans="1:14" ht="88.5">
      <c r="A10381" s="6">
        <v>10380</v>
      </c>
      <c r="B10381" s="8" t="s">
        <v>16054</v>
      </c>
      <c r="C10381" s="9" t="s">
        <v>16081</v>
      </c>
      <c r="D10381" s="10" t="s">
        <v>16082</v>
      </c>
      <c r="E10381" s="11" t="s">
        <v>16083</v>
      </c>
      <c r="F10381" s="6">
        <v>395298</v>
      </c>
      <c r="G10381" s="6" t="s">
        <v>801</v>
      </c>
      <c r="H10381" s="16">
        <v>21140083.506999999</v>
      </c>
      <c r="I10381" s="12">
        <v>43900</v>
      </c>
      <c r="J10381" s="12">
        <v>44384</v>
      </c>
      <c r="K10381" s="15">
        <v>0</v>
      </c>
      <c r="L10381" s="13" t="s">
        <v>14</v>
      </c>
      <c r="M10381" s="7">
        <v>1</v>
      </c>
      <c r="N10381" s="14"/>
    </row>
    <row r="10382" spans="1:14" ht="78.75">
      <c r="A10382" s="6">
        <v>10381</v>
      </c>
      <c r="B10382" s="8" t="s">
        <v>16054</v>
      </c>
      <c r="C10382" s="9" t="s">
        <v>16084</v>
      </c>
      <c r="D10382" s="10" t="s">
        <v>11158</v>
      </c>
      <c r="E10382" s="11" t="s">
        <v>16085</v>
      </c>
      <c r="F10382" s="6">
        <v>422925</v>
      </c>
      <c r="G10382" s="6" t="s">
        <v>801</v>
      </c>
      <c r="H10382" s="16">
        <v>18936653.048999999</v>
      </c>
      <c r="I10382" s="12">
        <v>43983</v>
      </c>
      <c r="J10382" s="12">
        <v>44529</v>
      </c>
      <c r="K10382" s="15">
        <v>0</v>
      </c>
      <c r="L10382" s="13" t="s">
        <v>14</v>
      </c>
      <c r="M10382" s="7">
        <v>1</v>
      </c>
      <c r="N10382" s="14"/>
    </row>
    <row r="10383" spans="1:14" ht="78.75">
      <c r="A10383" s="6">
        <v>10382</v>
      </c>
      <c r="B10383" s="8" t="s">
        <v>16054</v>
      </c>
      <c r="C10383" s="9" t="s">
        <v>16086</v>
      </c>
      <c r="D10383" s="10" t="s">
        <v>11158</v>
      </c>
      <c r="E10383" s="11" t="s">
        <v>16087</v>
      </c>
      <c r="F10383" s="6">
        <v>338154</v>
      </c>
      <c r="G10383" s="6" t="s">
        <v>7483</v>
      </c>
      <c r="H10383" s="16">
        <v>18845585.712000001</v>
      </c>
      <c r="I10383" s="12">
        <v>43752</v>
      </c>
      <c r="J10383" s="12">
        <v>44123</v>
      </c>
      <c r="K10383" s="15">
        <v>6600000</v>
      </c>
      <c r="L10383" s="13" t="s">
        <v>14</v>
      </c>
      <c r="M10383" s="7">
        <v>1</v>
      </c>
      <c r="N10383" s="14"/>
    </row>
    <row r="10384" spans="1:14" ht="94.5">
      <c r="A10384" s="6">
        <v>10383</v>
      </c>
      <c r="B10384" s="8" t="s">
        <v>16054</v>
      </c>
      <c r="C10384" s="9" t="s">
        <v>16084</v>
      </c>
      <c r="D10384" s="10" t="s">
        <v>11158</v>
      </c>
      <c r="E10384" s="11" t="s">
        <v>16088</v>
      </c>
      <c r="F10384" s="6">
        <v>462973</v>
      </c>
      <c r="G10384" s="6" t="s">
        <v>7483</v>
      </c>
      <c r="H10384" s="16">
        <v>16006469.234999999</v>
      </c>
      <c r="I10384" s="12">
        <v>44061</v>
      </c>
      <c r="J10384" s="12">
        <v>44431</v>
      </c>
      <c r="K10384" s="15">
        <f>1200000+400000+3000000+6700000</f>
        <v>11300000</v>
      </c>
      <c r="L10384" s="13" t="s">
        <v>14</v>
      </c>
      <c r="M10384" s="7">
        <v>1</v>
      </c>
      <c r="N10384" s="14"/>
    </row>
    <row r="10385" spans="1:14" ht="47.25">
      <c r="A10385" s="6">
        <v>10384</v>
      </c>
      <c r="B10385" s="8" t="s">
        <v>16054</v>
      </c>
      <c r="C10385" s="9" t="s">
        <v>16089</v>
      </c>
      <c r="D10385" s="10" t="s">
        <v>7662</v>
      </c>
      <c r="E10385" s="11" t="s">
        <v>16090</v>
      </c>
      <c r="F10385" s="6">
        <v>325633</v>
      </c>
      <c r="G10385" s="6" t="s">
        <v>7008</v>
      </c>
      <c r="H10385" s="16">
        <v>4056983.8339999998</v>
      </c>
      <c r="I10385" s="12">
        <v>43726</v>
      </c>
      <c r="J10385" s="12">
        <v>43992</v>
      </c>
      <c r="K10385" s="15">
        <v>2409514</v>
      </c>
      <c r="L10385" s="13" t="s">
        <v>14</v>
      </c>
      <c r="M10385" s="7">
        <v>1</v>
      </c>
      <c r="N10385" s="14"/>
    </row>
    <row r="10386" spans="1:14" ht="63">
      <c r="A10386" s="6">
        <v>10385</v>
      </c>
      <c r="B10386" s="8" t="s">
        <v>16054</v>
      </c>
      <c r="C10386" s="9" t="s">
        <v>16091</v>
      </c>
      <c r="D10386" s="10" t="s">
        <v>16092</v>
      </c>
      <c r="E10386" s="11" t="s">
        <v>16093</v>
      </c>
      <c r="F10386" s="6">
        <v>409257</v>
      </c>
      <c r="G10386" s="6" t="s">
        <v>7483</v>
      </c>
      <c r="H10386" s="16">
        <v>32999247.122000001</v>
      </c>
      <c r="I10386" s="12">
        <v>43971</v>
      </c>
      <c r="J10386" s="12">
        <v>44517</v>
      </c>
      <c r="K10386" s="15">
        <v>0</v>
      </c>
      <c r="L10386" s="13" t="s">
        <v>70</v>
      </c>
      <c r="M10386" s="7">
        <v>1</v>
      </c>
      <c r="N10386" s="14"/>
    </row>
    <row r="10387" spans="1:14" ht="63">
      <c r="A10387" s="6">
        <v>10386</v>
      </c>
      <c r="B10387" s="8" t="s">
        <v>16054</v>
      </c>
      <c r="C10387" s="9" t="s">
        <v>16089</v>
      </c>
      <c r="D10387" s="10" t="s">
        <v>7662</v>
      </c>
      <c r="E10387" s="11" t="s">
        <v>16093</v>
      </c>
      <c r="F10387" s="6">
        <v>409257</v>
      </c>
      <c r="G10387" s="6" t="s">
        <v>7483</v>
      </c>
      <c r="H10387" s="16">
        <v>32999247.122000001</v>
      </c>
      <c r="I10387" s="12">
        <v>43971</v>
      </c>
      <c r="J10387" s="12">
        <v>44517</v>
      </c>
      <c r="K10387" s="15">
        <v>0</v>
      </c>
      <c r="L10387" s="13" t="s">
        <v>70</v>
      </c>
      <c r="M10387" s="7">
        <v>0.51</v>
      </c>
      <c r="N10387" s="14"/>
    </row>
    <row r="10388" spans="1:14" ht="63">
      <c r="A10388" s="6">
        <v>10387</v>
      </c>
      <c r="B10388" s="8" t="s">
        <v>16054</v>
      </c>
      <c r="C10388" s="9" t="s">
        <v>16094</v>
      </c>
      <c r="D10388" s="10" t="s">
        <v>16095</v>
      </c>
      <c r="E10388" s="11" t="s">
        <v>16093</v>
      </c>
      <c r="F10388" s="6">
        <v>409257</v>
      </c>
      <c r="G10388" s="6" t="s">
        <v>7483</v>
      </c>
      <c r="H10388" s="16">
        <v>32999247.122000001</v>
      </c>
      <c r="I10388" s="12">
        <v>43971</v>
      </c>
      <c r="J10388" s="12">
        <v>44517</v>
      </c>
      <c r="K10388" s="15">
        <v>0</v>
      </c>
      <c r="L10388" s="13" t="s">
        <v>70</v>
      </c>
      <c r="M10388" s="7">
        <v>0.49</v>
      </c>
      <c r="N10388" s="14"/>
    </row>
    <row r="10389" spans="1:14" ht="330.75">
      <c r="A10389" s="6">
        <v>10388</v>
      </c>
      <c r="B10389" s="8" t="s">
        <v>16054</v>
      </c>
      <c r="C10389" s="9" t="s">
        <v>16096</v>
      </c>
      <c r="D10389" s="10" t="s">
        <v>16097</v>
      </c>
      <c r="E10389" s="11" t="s">
        <v>16098</v>
      </c>
      <c r="F10389" s="6">
        <v>281002</v>
      </c>
      <c r="G10389" s="6" t="s">
        <v>7483</v>
      </c>
      <c r="H10389" s="16">
        <v>47746918.887000002</v>
      </c>
      <c r="I10389" s="12">
        <v>43619</v>
      </c>
      <c r="J10389" s="12">
        <v>44162</v>
      </c>
      <c r="K10389" s="15">
        <f>2000000+5000000+1500000+550000+4000000+1200000+5000000+5500000+800000+1200000+3000000+9000000</f>
        <v>38750000</v>
      </c>
      <c r="L10389" s="13" t="s">
        <v>70</v>
      </c>
      <c r="M10389" s="7">
        <v>1</v>
      </c>
      <c r="N10389" s="14"/>
    </row>
    <row r="10390" spans="1:14" ht="330.75">
      <c r="A10390" s="6">
        <v>10389</v>
      </c>
      <c r="B10390" s="8" t="s">
        <v>16054</v>
      </c>
      <c r="C10390" s="9" t="s">
        <v>16099</v>
      </c>
      <c r="D10390" s="10" t="s">
        <v>7662</v>
      </c>
      <c r="E10390" s="11" t="s">
        <v>16098</v>
      </c>
      <c r="F10390" s="6">
        <v>281002</v>
      </c>
      <c r="G10390" s="6" t="s">
        <v>7483</v>
      </c>
      <c r="H10390" s="16">
        <v>47746918.887000002</v>
      </c>
      <c r="I10390" s="12">
        <v>43619</v>
      </c>
      <c r="J10390" s="12">
        <v>44162</v>
      </c>
      <c r="K10390" s="15">
        <f>2000000+5000000+1500000+550000+4000000+1200000+5000000+5500000+800000+1200000+3000000+9000000</f>
        <v>38750000</v>
      </c>
      <c r="L10390" s="13" t="s">
        <v>70</v>
      </c>
      <c r="M10390" s="7">
        <v>0.51</v>
      </c>
      <c r="N10390" s="14"/>
    </row>
    <row r="10391" spans="1:14" ht="330.75">
      <c r="A10391" s="6">
        <v>10390</v>
      </c>
      <c r="B10391" s="8" t="s">
        <v>16054</v>
      </c>
      <c r="C10391" s="9" t="s">
        <v>16100</v>
      </c>
      <c r="D10391" s="10" t="s">
        <v>16101</v>
      </c>
      <c r="E10391" s="11" t="s">
        <v>16098</v>
      </c>
      <c r="F10391" s="6">
        <v>281002</v>
      </c>
      <c r="G10391" s="6" t="s">
        <v>7483</v>
      </c>
      <c r="H10391" s="16">
        <v>47746918.887000002</v>
      </c>
      <c r="I10391" s="12">
        <v>43619</v>
      </c>
      <c r="J10391" s="12">
        <v>44162</v>
      </c>
      <c r="K10391" s="15">
        <f>2000000+5000000+1500000+550000+4000000+1200000+5000000+5500000+800000+1200000+3000000+9000000</f>
        <v>38750000</v>
      </c>
      <c r="L10391" s="13" t="s">
        <v>70</v>
      </c>
      <c r="M10391" s="7">
        <v>0.49</v>
      </c>
      <c r="N10391" s="14"/>
    </row>
    <row r="10392" spans="1:14" ht="110.25">
      <c r="A10392" s="6">
        <v>10391</v>
      </c>
      <c r="B10392" s="8" t="s">
        <v>16054</v>
      </c>
      <c r="C10392" s="9" t="s">
        <v>16102</v>
      </c>
      <c r="D10392" s="10" t="s">
        <v>16103</v>
      </c>
      <c r="E10392" s="11" t="s">
        <v>16104</v>
      </c>
      <c r="F10392" s="6">
        <v>445650</v>
      </c>
      <c r="G10392" s="6" t="s">
        <v>1034</v>
      </c>
      <c r="H10392" s="16">
        <v>103600069.09</v>
      </c>
      <c r="I10392" s="12">
        <v>44040</v>
      </c>
      <c r="J10392" s="12">
        <v>44586</v>
      </c>
      <c r="K10392" s="15">
        <f>40000000+14700000</f>
        <v>54700000</v>
      </c>
      <c r="L10392" s="13" t="s">
        <v>70</v>
      </c>
      <c r="M10392" s="7">
        <v>1</v>
      </c>
      <c r="N10392" s="14"/>
    </row>
    <row r="10393" spans="1:14" ht="110.25">
      <c r="A10393" s="6">
        <v>10392</v>
      </c>
      <c r="B10393" s="8" t="s">
        <v>16054</v>
      </c>
      <c r="C10393" s="9" t="s">
        <v>14230</v>
      </c>
      <c r="D10393" s="10" t="s">
        <v>14362</v>
      </c>
      <c r="E10393" s="11" t="s">
        <v>16104</v>
      </c>
      <c r="F10393" s="6">
        <v>445650</v>
      </c>
      <c r="G10393" s="6" t="s">
        <v>1034</v>
      </c>
      <c r="H10393" s="16">
        <v>103600069.09</v>
      </c>
      <c r="I10393" s="12">
        <v>44040</v>
      </c>
      <c r="J10393" s="12">
        <v>44586</v>
      </c>
      <c r="K10393" s="15">
        <f>40000000+14700000</f>
        <v>54700000</v>
      </c>
      <c r="L10393" s="13" t="s">
        <v>70</v>
      </c>
      <c r="M10393" s="7">
        <v>0.51</v>
      </c>
      <c r="N10393" s="14"/>
    </row>
    <row r="10394" spans="1:14" ht="110.25">
      <c r="A10394" s="6">
        <v>10393</v>
      </c>
      <c r="B10394" s="8" t="s">
        <v>16054</v>
      </c>
      <c r="C10394" s="9" t="s">
        <v>16105</v>
      </c>
      <c r="D10394" s="10" t="s">
        <v>7662</v>
      </c>
      <c r="E10394" s="11" t="s">
        <v>16104</v>
      </c>
      <c r="F10394" s="6">
        <v>445650</v>
      </c>
      <c r="G10394" s="6" t="s">
        <v>1034</v>
      </c>
      <c r="H10394" s="16">
        <v>103600069.09</v>
      </c>
      <c r="I10394" s="12">
        <v>44040</v>
      </c>
      <c r="J10394" s="12">
        <v>44586</v>
      </c>
      <c r="K10394" s="15">
        <f>40000000+14700000</f>
        <v>54700000</v>
      </c>
      <c r="L10394" s="13" t="s">
        <v>70</v>
      </c>
      <c r="M10394" s="7">
        <v>0.49</v>
      </c>
      <c r="N10394" s="14"/>
    </row>
    <row r="10395" spans="1:14" ht="63">
      <c r="A10395" s="6">
        <v>10394</v>
      </c>
      <c r="B10395" s="8" t="s">
        <v>16054</v>
      </c>
      <c r="C10395" s="9" t="s">
        <v>16106</v>
      </c>
      <c r="D10395" s="10" t="s">
        <v>10661</v>
      </c>
      <c r="E10395" s="11" t="s">
        <v>16107</v>
      </c>
      <c r="F10395" s="6">
        <v>370406</v>
      </c>
      <c r="G10395" s="6" t="s">
        <v>7483</v>
      </c>
      <c r="H10395" s="16">
        <v>26644800.671999998</v>
      </c>
      <c r="I10395" s="12">
        <v>43892</v>
      </c>
      <c r="J10395" s="12">
        <v>44378</v>
      </c>
      <c r="K10395" s="15">
        <f>3500000+5000000+3500000+3500000+2100000</f>
        <v>17600000</v>
      </c>
      <c r="L10395" s="13" t="s">
        <v>14</v>
      </c>
      <c r="M10395" s="7">
        <v>1</v>
      </c>
      <c r="N10395" s="14"/>
    </row>
    <row r="10396" spans="1:14" ht="78.75">
      <c r="A10396" s="6">
        <v>10395</v>
      </c>
      <c r="B10396" s="8" t="s">
        <v>16054</v>
      </c>
      <c r="C10396" s="9" t="s">
        <v>16106</v>
      </c>
      <c r="D10396" s="10" t="s">
        <v>10661</v>
      </c>
      <c r="E10396" s="11" t="s">
        <v>16108</v>
      </c>
      <c r="F10396" s="6">
        <v>462968</v>
      </c>
      <c r="G10396" s="6" t="s">
        <v>1034</v>
      </c>
      <c r="H10396" s="16">
        <v>61467468.693000004</v>
      </c>
      <c r="I10396" s="12">
        <v>44061</v>
      </c>
      <c r="J10396" s="12">
        <v>44607</v>
      </c>
      <c r="K10396" s="15">
        <v>0</v>
      </c>
      <c r="L10396" s="13" t="s">
        <v>14</v>
      </c>
      <c r="M10396" s="7">
        <v>1</v>
      </c>
      <c r="N10396" s="14"/>
    </row>
    <row r="10397" spans="1:14" ht="94.5">
      <c r="A10397" s="6">
        <v>10396</v>
      </c>
      <c r="B10397" s="8" t="s">
        <v>16054</v>
      </c>
      <c r="C10397" s="9" t="s">
        <v>16109</v>
      </c>
      <c r="D10397" s="10" t="s">
        <v>16110</v>
      </c>
      <c r="E10397" s="11" t="s">
        <v>16111</v>
      </c>
      <c r="F10397" s="6">
        <v>430229</v>
      </c>
      <c r="G10397" s="6" t="s">
        <v>1034</v>
      </c>
      <c r="H10397" s="16">
        <v>82941651.350999996</v>
      </c>
      <c r="I10397" s="12">
        <v>44022</v>
      </c>
      <c r="J10397" s="12">
        <v>44575</v>
      </c>
      <c r="K10397" s="15">
        <f>23800000+7782142</f>
        <v>31582142</v>
      </c>
      <c r="L10397" s="13" t="s">
        <v>70</v>
      </c>
      <c r="M10397" s="7">
        <v>1</v>
      </c>
      <c r="N10397" s="14"/>
    </row>
    <row r="10398" spans="1:14" ht="94.5">
      <c r="A10398" s="6">
        <v>10397</v>
      </c>
      <c r="B10398" s="8" t="s">
        <v>16054</v>
      </c>
      <c r="C10398" s="9" t="s">
        <v>16106</v>
      </c>
      <c r="D10398" s="10" t="s">
        <v>10661</v>
      </c>
      <c r="E10398" s="11" t="s">
        <v>16111</v>
      </c>
      <c r="F10398" s="6">
        <v>430229</v>
      </c>
      <c r="G10398" s="6" t="s">
        <v>1034</v>
      </c>
      <c r="H10398" s="16">
        <v>82941651.350999996</v>
      </c>
      <c r="I10398" s="12">
        <v>44022</v>
      </c>
      <c r="J10398" s="12">
        <v>44575</v>
      </c>
      <c r="K10398" s="15">
        <f>23800000+7782142</f>
        <v>31582142</v>
      </c>
      <c r="L10398" s="13" t="s">
        <v>70</v>
      </c>
      <c r="M10398" s="7">
        <v>0.49</v>
      </c>
      <c r="N10398" s="14"/>
    </row>
    <row r="10399" spans="1:14" ht="94.5">
      <c r="A10399" s="6">
        <v>10398</v>
      </c>
      <c r="B10399" s="8" t="s">
        <v>16054</v>
      </c>
      <c r="C10399" s="9" t="s">
        <v>16112</v>
      </c>
      <c r="D10399" s="10" t="s">
        <v>16110</v>
      </c>
      <c r="E10399" s="11" t="s">
        <v>16111</v>
      </c>
      <c r="F10399" s="6">
        <v>430229</v>
      </c>
      <c r="G10399" s="6" t="s">
        <v>1034</v>
      </c>
      <c r="H10399" s="16">
        <v>82941651.350999996</v>
      </c>
      <c r="I10399" s="12">
        <v>44022</v>
      </c>
      <c r="J10399" s="12">
        <v>44575</v>
      </c>
      <c r="K10399" s="15">
        <f>23800000+7782142</f>
        <v>31582142</v>
      </c>
      <c r="L10399" s="13" t="s">
        <v>70</v>
      </c>
      <c r="M10399" s="7">
        <v>0.51</v>
      </c>
      <c r="N10399" s="14"/>
    </row>
    <row r="10400" spans="1:14" ht="94.5">
      <c r="A10400" s="6">
        <v>10399</v>
      </c>
      <c r="B10400" s="8" t="s">
        <v>16054</v>
      </c>
      <c r="C10400" s="9" t="s">
        <v>16113</v>
      </c>
      <c r="D10400" s="10" t="s">
        <v>10661</v>
      </c>
      <c r="E10400" s="11" t="s">
        <v>16114</v>
      </c>
      <c r="F10400" s="6">
        <v>436793</v>
      </c>
      <c r="G10400" s="6" t="s">
        <v>1034</v>
      </c>
      <c r="H10400" s="16">
        <v>34854969.498000003</v>
      </c>
      <c r="I10400" s="12">
        <v>44035</v>
      </c>
      <c r="J10400" s="12">
        <v>44589</v>
      </c>
      <c r="K10400" s="15">
        <f>15000000+3427858</f>
        <v>18427858</v>
      </c>
      <c r="L10400" s="13" t="s">
        <v>14</v>
      </c>
      <c r="M10400" s="7">
        <v>1</v>
      </c>
      <c r="N10400" s="14"/>
    </row>
    <row r="10401" spans="1:14" ht="63">
      <c r="A10401" s="6">
        <v>10400</v>
      </c>
      <c r="B10401" s="8" t="s">
        <v>16054</v>
      </c>
      <c r="C10401" s="9" t="s">
        <v>16115</v>
      </c>
      <c r="D10401" s="10" t="s">
        <v>16116</v>
      </c>
      <c r="E10401" s="11" t="s">
        <v>16117</v>
      </c>
      <c r="F10401" s="6">
        <v>137092</v>
      </c>
      <c r="G10401" s="6" t="s">
        <v>16118</v>
      </c>
      <c r="H10401" s="16">
        <v>36018947</v>
      </c>
      <c r="I10401" s="12">
        <v>43121</v>
      </c>
      <c r="J10401" s="12">
        <v>44012</v>
      </c>
      <c r="K10401" s="15">
        <v>32972000</v>
      </c>
      <c r="L10401" s="13" t="s">
        <v>70</v>
      </c>
      <c r="M10401" s="7">
        <v>1</v>
      </c>
      <c r="N10401" s="14"/>
    </row>
    <row r="10402" spans="1:14" ht="78.75">
      <c r="A10402" s="6">
        <v>10401</v>
      </c>
      <c r="B10402" s="8" t="s">
        <v>16054</v>
      </c>
      <c r="C10402" s="9" t="s">
        <v>16119</v>
      </c>
      <c r="D10402" s="10" t="s">
        <v>10409</v>
      </c>
      <c r="E10402" s="11" t="s">
        <v>16117</v>
      </c>
      <c r="F10402" s="6">
        <v>137092</v>
      </c>
      <c r="G10402" s="6" t="s">
        <v>16118</v>
      </c>
      <c r="H10402" s="16">
        <v>36018947</v>
      </c>
      <c r="I10402" s="12">
        <v>43121</v>
      </c>
      <c r="J10402" s="12">
        <v>44012</v>
      </c>
      <c r="K10402" s="15">
        <v>32972000</v>
      </c>
      <c r="L10402" s="13" t="s">
        <v>70</v>
      </c>
      <c r="M10402" s="7">
        <v>0.4</v>
      </c>
      <c r="N10402" s="14"/>
    </row>
    <row r="10403" spans="1:14" ht="63">
      <c r="A10403" s="6">
        <v>10402</v>
      </c>
      <c r="B10403" s="8" t="s">
        <v>16054</v>
      </c>
      <c r="C10403" s="9" t="s">
        <v>16120</v>
      </c>
      <c r="D10403" s="10" t="s">
        <v>10411</v>
      </c>
      <c r="E10403" s="11" t="s">
        <v>16117</v>
      </c>
      <c r="F10403" s="6">
        <v>137092</v>
      </c>
      <c r="G10403" s="6" t="s">
        <v>16118</v>
      </c>
      <c r="H10403" s="16">
        <v>36018947</v>
      </c>
      <c r="I10403" s="12">
        <v>43121</v>
      </c>
      <c r="J10403" s="12">
        <v>44012</v>
      </c>
      <c r="K10403" s="15">
        <v>32972000</v>
      </c>
      <c r="L10403" s="13" t="s">
        <v>70</v>
      </c>
      <c r="M10403" s="7">
        <v>0.3</v>
      </c>
      <c r="N10403" s="14"/>
    </row>
    <row r="10404" spans="1:14" ht="63">
      <c r="A10404" s="6">
        <v>10403</v>
      </c>
      <c r="B10404" s="8" t="s">
        <v>16054</v>
      </c>
      <c r="C10404" s="9" t="s">
        <v>16121</v>
      </c>
      <c r="D10404" s="10" t="s">
        <v>16122</v>
      </c>
      <c r="E10404" s="11" t="s">
        <v>16117</v>
      </c>
      <c r="F10404" s="6">
        <v>137092</v>
      </c>
      <c r="G10404" s="6" t="s">
        <v>16118</v>
      </c>
      <c r="H10404" s="16">
        <v>36018947</v>
      </c>
      <c r="I10404" s="12">
        <v>43121</v>
      </c>
      <c r="J10404" s="12">
        <v>44012</v>
      </c>
      <c r="K10404" s="15">
        <v>32972000</v>
      </c>
      <c r="L10404" s="13" t="s">
        <v>70</v>
      </c>
      <c r="M10404" s="7">
        <v>0.3</v>
      </c>
      <c r="N10404" s="14"/>
    </row>
    <row r="10405" spans="1:14" ht="94.5">
      <c r="A10405" s="6">
        <v>10404</v>
      </c>
      <c r="B10405" s="8" t="s">
        <v>16054</v>
      </c>
      <c r="C10405" s="9" t="s">
        <v>16123</v>
      </c>
      <c r="D10405" s="10" t="s">
        <v>16124</v>
      </c>
      <c r="E10405" s="11" t="s">
        <v>16125</v>
      </c>
      <c r="F10405" s="6">
        <v>210086</v>
      </c>
      <c r="G10405" s="6" t="s">
        <v>16118</v>
      </c>
      <c r="H10405" s="16">
        <v>69748000</v>
      </c>
      <c r="I10405" s="12">
        <v>43402</v>
      </c>
      <c r="J10405" s="12">
        <v>44118</v>
      </c>
      <c r="K10405" s="15">
        <v>66475000</v>
      </c>
      <c r="L10405" s="13" t="s">
        <v>70</v>
      </c>
      <c r="M10405" s="7">
        <v>1</v>
      </c>
      <c r="N10405" s="14"/>
    </row>
    <row r="10406" spans="1:14" ht="94.5">
      <c r="A10406" s="6">
        <v>10405</v>
      </c>
      <c r="B10406" s="8" t="s">
        <v>16054</v>
      </c>
      <c r="C10406" s="9" t="s">
        <v>16066</v>
      </c>
      <c r="D10406" s="10" t="s">
        <v>10411</v>
      </c>
      <c r="E10406" s="11" t="s">
        <v>16125</v>
      </c>
      <c r="F10406" s="6">
        <v>210086</v>
      </c>
      <c r="G10406" s="6" t="s">
        <v>16118</v>
      </c>
      <c r="H10406" s="16">
        <v>69748000</v>
      </c>
      <c r="I10406" s="12">
        <v>43402</v>
      </c>
      <c r="J10406" s="12">
        <v>44118</v>
      </c>
      <c r="K10406" s="15">
        <v>66475000</v>
      </c>
      <c r="L10406" s="13" t="s">
        <v>70</v>
      </c>
      <c r="M10406" s="7">
        <v>0.35</v>
      </c>
      <c r="N10406" s="14"/>
    </row>
    <row r="10407" spans="1:14" ht="94.5">
      <c r="A10407" s="6">
        <v>10406</v>
      </c>
      <c r="B10407" s="8" t="s">
        <v>16054</v>
      </c>
      <c r="C10407" s="9" t="s">
        <v>16126</v>
      </c>
      <c r="D10407" s="10" t="s">
        <v>10409</v>
      </c>
      <c r="E10407" s="11" t="s">
        <v>16125</v>
      </c>
      <c r="F10407" s="6">
        <v>210086</v>
      </c>
      <c r="G10407" s="6" t="s">
        <v>16118</v>
      </c>
      <c r="H10407" s="16">
        <v>69748000</v>
      </c>
      <c r="I10407" s="12">
        <v>43402</v>
      </c>
      <c r="J10407" s="12">
        <v>44118</v>
      </c>
      <c r="K10407" s="15">
        <v>66475000</v>
      </c>
      <c r="L10407" s="13" t="s">
        <v>70</v>
      </c>
      <c r="M10407" s="7">
        <v>0.25</v>
      </c>
      <c r="N10407" s="14"/>
    </row>
    <row r="10408" spans="1:14" ht="94.5">
      <c r="A10408" s="6">
        <v>10407</v>
      </c>
      <c r="B10408" s="8" t="s">
        <v>16054</v>
      </c>
      <c r="C10408" s="9" t="s">
        <v>14242</v>
      </c>
      <c r="D10408" s="10" t="s">
        <v>14243</v>
      </c>
      <c r="E10408" s="11" t="s">
        <v>16125</v>
      </c>
      <c r="F10408" s="6">
        <v>210086</v>
      </c>
      <c r="G10408" s="6" t="s">
        <v>16118</v>
      </c>
      <c r="H10408" s="16">
        <v>69748000</v>
      </c>
      <c r="I10408" s="12">
        <v>43402</v>
      </c>
      <c r="J10408" s="12">
        <v>44118</v>
      </c>
      <c r="K10408" s="15">
        <v>66475000</v>
      </c>
      <c r="L10408" s="13" t="s">
        <v>70</v>
      </c>
      <c r="M10408" s="7">
        <v>0.4</v>
      </c>
      <c r="N10408" s="14"/>
    </row>
    <row r="10409" spans="1:14" ht="63">
      <c r="A10409" s="6">
        <v>10408</v>
      </c>
      <c r="B10409" s="8" t="s">
        <v>16054</v>
      </c>
      <c r="C10409" s="9" t="s">
        <v>16127</v>
      </c>
      <c r="D10409" s="10" t="s">
        <v>16128</v>
      </c>
      <c r="E10409" s="11" t="s">
        <v>16129</v>
      </c>
      <c r="F10409" s="6">
        <v>204880</v>
      </c>
      <c r="G10409" s="6" t="s">
        <v>7483</v>
      </c>
      <c r="H10409" s="16">
        <v>31172387.217999998</v>
      </c>
      <c r="I10409" s="12">
        <v>43347</v>
      </c>
      <c r="J10409" s="12">
        <v>43893</v>
      </c>
      <c r="K10409" s="15">
        <f>1800000+1733000+2000000+1000000+400000+1500000+750000+2800000+500000+600000+3000000+500000+2150000</f>
        <v>18733000</v>
      </c>
      <c r="L10409" s="13" t="s">
        <v>70</v>
      </c>
      <c r="M10409" s="7">
        <v>1</v>
      </c>
      <c r="N10409" s="14"/>
    </row>
    <row r="10410" spans="1:14" ht="78.75">
      <c r="A10410" s="6">
        <v>10409</v>
      </c>
      <c r="B10410" s="8" t="s">
        <v>16054</v>
      </c>
      <c r="C10410" s="9" t="s">
        <v>16130</v>
      </c>
      <c r="D10410" s="10" t="s">
        <v>10409</v>
      </c>
      <c r="E10410" s="11" t="s">
        <v>16129</v>
      </c>
      <c r="F10410" s="6">
        <v>204880</v>
      </c>
      <c r="G10410" s="6" t="s">
        <v>7483</v>
      </c>
      <c r="H10410" s="16">
        <v>31172387.217999998</v>
      </c>
      <c r="I10410" s="12">
        <v>43347</v>
      </c>
      <c r="J10410" s="12">
        <v>43893</v>
      </c>
      <c r="K10410" s="15">
        <f>1800000+1733000+2000000+1000000+400000+1500000+750000+2800000+500000+600000+3000000+500000+2150000</f>
        <v>18733000</v>
      </c>
      <c r="L10410" s="13" t="s">
        <v>70</v>
      </c>
      <c r="M10410" s="7">
        <v>0.51</v>
      </c>
      <c r="N10410" s="14"/>
    </row>
    <row r="10411" spans="1:14" ht="63">
      <c r="A10411" s="6">
        <v>10410</v>
      </c>
      <c r="B10411" s="8" t="s">
        <v>16054</v>
      </c>
      <c r="C10411" s="9" t="s">
        <v>16131</v>
      </c>
      <c r="D10411" s="10" t="s">
        <v>10411</v>
      </c>
      <c r="E10411" s="11" t="s">
        <v>16129</v>
      </c>
      <c r="F10411" s="6">
        <v>204880</v>
      </c>
      <c r="G10411" s="6" t="s">
        <v>7483</v>
      </c>
      <c r="H10411" s="16">
        <v>31172387.217999998</v>
      </c>
      <c r="I10411" s="12">
        <v>43347</v>
      </c>
      <c r="J10411" s="12">
        <v>43893</v>
      </c>
      <c r="K10411" s="15">
        <f>1800000+1733000+2000000+1000000+400000+1500000+750000+2800000+500000+600000+3000000+500000+2150000</f>
        <v>18733000</v>
      </c>
      <c r="L10411" s="13" t="s">
        <v>70</v>
      </c>
      <c r="M10411" s="7">
        <v>0.49</v>
      </c>
      <c r="N10411" s="14"/>
    </row>
    <row r="10412" spans="1:14" ht="94.5">
      <c r="A10412" s="6">
        <v>10411</v>
      </c>
      <c r="B10412" s="8" t="s">
        <v>16054</v>
      </c>
      <c r="C10412" s="9" t="s">
        <v>16132</v>
      </c>
      <c r="D10412" s="10" t="s">
        <v>16133</v>
      </c>
      <c r="E10412" s="11" t="s">
        <v>16134</v>
      </c>
      <c r="F10412" s="6">
        <v>369756</v>
      </c>
      <c r="G10412" s="6" t="s">
        <v>7483</v>
      </c>
      <c r="H10412" s="16">
        <v>8412804.8000000007</v>
      </c>
      <c r="I10412" s="12">
        <v>43829</v>
      </c>
      <c r="J10412" s="12">
        <v>44105</v>
      </c>
      <c r="K10412" s="15">
        <f>3000000+1500000+440000+1000000</f>
        <v>5940000</v>
      </c>
      <c r="L10412" s="13" t="s">
        <v>14</v>
      </c>
      <c r="M10412" s="7">
        <v>1</v>
      </c>
      <c r="N10412" s="14"/>
    </row>
    <row r="10413" spans="1:14" ht="94.5">
      <c r="A10413" s="6">
        <v>10412</v>
      </c>
      <c r="B10413" s="8" t="s">
        <v>16054</v>
      </c>
      <c r="C10413" s="9" t="s">
        <v>16132</v>
      </c>
      <c r="D10413" s="10" t="s">
        <v>16133</v>
      </c>
      <c r="E10413" s="11" t="s">
        <v>16135</v>
      </c>
      <c r="F10413" s="6">
        <v>402463</v>
      </c>
      <c r="G10413" s="6" t="s">
        <v>7483</v>
      </c>
      <c r="H10413" s="16">
        <v>7710372.9000000004</v>
      </c>
      <c r="I10413" s="12">
        <v>43881</v>
      </c>
      <c r="J10413" s="12">
        <v>44143</v>
      </c>
      <c r="K10413" s="15">
        <f>2400000+900000+1500000+250000+500000</f>
        <v>5550000</v>
      </c>
      <c r="L10413" s="13" t="s">
        <v>14</v>
      </c>
      <c r="M10413" s="7">
        <v>1</v>
      </c>
      <c r="N10413" s="14"/>
    </row>
    <row r="10414" spans="1:14" ht="409.5">
      <c r="A10414" s="6">
        <v>10413</v>
      </c>
      <c r="B10414" s="8" t="s">
        <v>16054</v>
      </c>
      <c r="C10414" s="9" t="s">
        <v>16132</v>
      </c>
      <c r="D10414" s="10" t="s">
        <v>16133</v>
      </c>
      <c r="E10414" s="11" t="s">
        <v>16136</v>
      </c>
      <c r="F10414" s="6">
        <v>286953</v>
      </c>
      <c r="G10414" s="6" t="s">
        <v>7483</v>
      </c>
      <c r="H10414" s="16">
        <v>18049565.577</v>
      </c>
      <c r="I10414" s="12">
        <v>43613</v>
      </c>
      <c r="J10414" s="12">
        <v>43984</v>
      </c>
      <c r="K10414" s="15">
        <f>1750000+1732000+1000000+1800000+3500000+1000000+550000+1925000+1400000</f>
        <v>14657000</v>
      </c>
      <c r="L10414" s="13" t="s">
        <v>14</v>
      </c>
      <c r="M10414" s="7">
        <v>1</v>
      </c>
      <c r="N10414" s="14"/>
    </row>
    <row r="10415" spans="1:14" ht="78.75">
      <c r="A10415" s="6">
        <v>10414</v>
      </c>
      <c r="B10415" s="8" t="s">
        <v>16054</v>
      </c>
      <c r="C10415" s="9" t="s">
        <v>16137</v>
      </c>
      <c r="D10415" s="10" t="s">
        <v>16138</v>
      </c>
      <c r="E10415" s="11" t="s">
        <v>16139</v>
      </c>
      <c r="F10415" s="6">
        <v>306046</v>
      </c>
      <c r="G10415" s="6" t="s">
        <v>7008</v>
      </c>
      <c r="H10415" s="16">
        <v>2525373.8960000002</v>
      </c>
      <c r="I10415" s="12">
        <v>43657</v>
      </c>
      <c r="J10415" s="12">
        <v>44012</v>
      </c>
      <c r="K10415" s="15">
        <v>1474000</v>
      </c>
      <c r="L10415" s="13" t="s">
        <v>14</v>
      </c>
      <c r="M10415" s="7">
        <v>1</v>
      </c>
      <c r="N10415" s="14"/>
    </row>
    <row r="10416" spans="1:14" ht="78.75">
      <c r="A10416" s="6">
        <v>10415</v>
      </c>
      <c r="B10416" s="8" t="s">
        <v>16054</v>
      </c>
      <c r="C10416" s="9" t="s">
        <v>16137</v>
      </c>
      <c r="D10416" s="10" t="s">
        <v>16138</v>
      </c>
      <c r="E10416" s="11" t="s">
        <v>16140</v>
      </c>
      <c r="F10416" s="6">
        <v>343787</v>
      </c>
      <c r="G10416" s="6" t="s">
        <v>7008</v>
      </c>
      <c r="H10416" s="16">
        <v>3880618.4840000002</v>
      </c>
      <c r="I10416" s="12">
        <v>43762</v>
      </c>
      <c r="J10416" s="12">
        <v>43992</v>
      </c>
      <c r="K10416" s="15">
        <v>3649866</v>
      </c>
      <c r="L10416" s="13" t="s">
        <v>14</v>
      </c>
      <c r="M10416" s="7">
        <v>1</v>
      </c>
      <c r="N10416" s="14"/>
    </row>
    <row r="10417" spans="1:14" ht="141.75">
      <c r="A10417" s="6">
        <v>10416</v>
      </c>
      <c r="B10417" s="8" t="s">
        <v>16054</v>
      </c>
      <c r="C10417" s="9" t="s">
        <v>16137</v>
      </c>
      <c r="D10417" s="10" t="s">
        <v>16138</v>
      </c>
      <c r="E10417" s="11" t="s">
        <v>16141</v>
      </c>
      <c r="F10417" s="6">
        <v>493561</v>
      </c>
      <c r="G10417" s="6" t="s">
        <v>7483</v>
      </c>
      <c r="H10417" s="16">
        <v>23579142.822999999</v>
      </c>
      <c r="I10417" s="12">
        <v>44223</v>
      </c>
      <c r="J10417" s="12">
        <v>44594</v>
      </c>
      <c r="K10417" s="15">
        <f>700000+1000000+600000+680520+600000</f>
        <v>3580520</v>
      </c>
      <c r="L10417" s="13" t="s">
        <v>14</v>
      </c>
      <c r="M10417" s="7">
        <v>1</v>
      </c>
      <c r="N10417" s="14"/>
    </row>
    <row r="10418" spans="1:14" ht="63">
      <c r="A10418" s="6">
        <v>10417</v>
      </c>
      <c r="B10418" s="8" t="s">
        <v>16054</v>
      </c>
      <c r="C10418" s="9" t="s">
        <v>16142</v>
      </c>
      <c r="D10418" s="10" t="s">
        <v>16143</v>
      </c>
      <c r="E10418" s="11" t="s">
        <v>16144</v>
      </c>
      <c r="F10418" s="6">
        <v>369754</v>
      </c>
      <c r="G10418" s="6" t="s">
        <v>7483</v>
      </c>
      <c r="H10418" s="16">
        <v>8717646.5</v>
      </c>
      <c r="I10418" s="12">
        <v>43830</v>
      </c>
      <c r="J10418" s="12">
        <v>44105</v>
      </c>
      <c r="K10418" s="15">
        <v>0</v>
      </c>
      <c r="L10418" s="13" t="s">
        <v>14</v>
      </c>
      <c r="M10418" s="7">
        <v>1</v>
      </c>
      <c r="N10418" s="14"/>
    </row>
    <row r="10419" spans="1:14" ht="78.75">
      <c r="A10419" s="6">
        <v>10418</v>
      </c>
      <c r="B10419" s="8" t="s">
        <v>16054</v>
      </c>
      <c r="C10419" s="9" t="s">
        <v>16145</v>
      </c>
      <c r="D10419" s="10" t="s">
        <v>16146</v>
      </c>
      <c r="E10419" s="11" t="s">
        <v>16147</v>
      </c>
      <c r="F10419" s="6">
        <v>402444</v>
      </c>
      <c r="G10419" s="6" t="s">
        <v>7483</v>
      </c>
      <c r="H10419" s="16">
        <v>14916931.35</v>
      </c>
      <c r="I10419" s="12">
        <v>43886</v>
      </c>
      <c r="J10419" s="12">
        <v>44256</v>
      </c>
      <c r="K10419" s="15">
        <f>1300000+400000+1450000+2000000+1000000+1000000</f>
        <v>7150000</v>
      </c>
      <c r="L10419" s="13" t="s">
        <v>14</v>
      </c>
      <c r="M10419" s="7">
        <v>1</v>
      </c>
      <c r="N10419" s="14"/>
    </row>
    <row r="10420" spans="1:14" ht="409.5">
      <c r="A10420" s="6">
        <v>10419</v>
      </c>
      <c r="B10420" s="8" t="s">
        <v>16054</v>
      </c>
      <c r="C10420" s="9" t="s">
        <v>16148</v>
      </c>
      <c r="D10420" s="10" t="s">
        <v>16149</v>
      </c>
      <c r="E10420" s="11" t="s">
        <v>16150</v>
      </c>
      <c r="F10420" s="6">
        <v>280864</v>
      </c>
      <c r="G10420" s="6" t="s">
        <v>7483</v>
      </c>
      <c r="H10420" s="16">
        <v>8198592.199</v>
      </c>
      <c r="I10420" s="12" t="s">
        <v>16151</v>
      </c>
      <c r="J10420" s="12">
        <v>43863</v>
      </c>
      <c r="K10420" s="15">
        <f>600000+800000+278000+500000+700000+300000+650000+1300000+350000</f>
        <v>5478000</v>
      </c>
      <c r="L10420" s="13" t="s">
        <v>14</v>
      </c>
      <c r="M10420" s="7">
        <v>1</v>
      </c>
      <c r="N10420" s="14"/>
    </row>
    <row r="10421" spans="1:14" ht="78.75">
      <c r="A10421" s="6">
        <v>10420</v>
      </c>
      <c r="B10421" s="8" t="s">
        <v>16054</v>
      </c>
      <c r="C10421" s="9" t="s">
        <v>16152</v>
      </c>
      <c r="D10421" s="10" t="s">
        <v>16149</v>
      </c>
      <c r="E10421" s="11" t="s">
        <v>16153</v>
      </c>
      <c r="F10421" s="6">
        <v>213431</v>
      </c>
      <c r="G10421" s="6" t="s">
        <v>7483</v>
      </c>
      <c r="H10421" s="16">
        <v>11847083.494999999</v>
      </c>
      <c r="I10421" s="12">
        <v>43384</v>
      </c>
      <c r="J10421" s="12">
        <v>43755</v>
      </c>
      <c r="K10421" s="15">
        <f>3502650+1282677+600000+500000+650000+1200000+650000</f>
        <v>8385327</v>
      </c>
      <c r="L10421" s="13" t="s">
        <v>14</v>
      </c>
      <c r="M10421" s="7">
        <v>1</v>
      </c>
      <c r="N10421" s="14"/>
    </row>
    <row r="10422" spans="1:14" ht="78.75">
      <c r="A10422" s="6">
        <v>10421</v>
      </c>
      <c r="B10422" s="8" t="s">
        <v>16054</v>
      </c>
      <c r="C10422" s="9" t="s">
        <v>16154</v>
      </c>
      <c r="D10422" s="10" t="s">
        <v>16155</v>
      </c>
      <c r="E10422" s="11" t="s">
        <v>16156</v>
      </c>
      <c r="F10422" s="6">
        <v>482360</v>
      </c>
      <c r="G10422" s="6" t="s">
        <v>16157</v>
      </c>
      <c r="H10422" s="16">
        <v>4615306.1500000004</v>
      </c>
      <c r="I10422" s="12">
        <v>44109</v>
      </c>
      <c r="J10422" s="12">
        <v>44265</v>
      </c>
      <c r="K10422" s="15">
        <v>0</v>
      </c>
      <c r="L10422" s="13" t="s">
        <v>14</v>
      </c>
      <c r="M10422" s="7">
        <v>1</v>
      </c>
      <c r="N10422" s="14"/>
    </row>
    <row r="10423" spans="1:14" ht="63">
      <c r="A10423" s="6">
        <v>10422</v>
      </c>
      <c r="B10423" s="8" t="s">
        <v>16054</v>
      </c>
      <c r="C10423" s="9" t="s">
        <v>16158</v>
      </c>
      <c r="D10423" s="10" t="s">
        <v>16155</v>
      </c>
      <c r="E10423" s="11" t="s">
        <v>16159</v>
      </c>
      <c r="F10423" s="6">
        <v>409228</v>
      </c>
      <c r="G10423" s="6" t="s">
        <v>7483</v>
      </c>
      <c r="H10423" s="16">
        <v>12881451.85</v>
      </c>
      <c r="I10423" s="12">
        <v>43900</v>
      </c>
      <c r="J10423" s="12">
        <v>44454</v>
      </c>
      <c r="K10423" s="15">
        <f>2500000+5000000</f>
        <v>7500000</v>
      </c>
      <c r="L10423" s="13" t="s">
        <v>14</v>
      </c>
      <c r="M10423" s="7">
        <v>1</v>
      </c>
      <c r="N10423" s="14"/>
    </row>
    <row r="10424" spans="1:14" ht="63">
      <c r="A10424" s="6">
        <v>10423</v>
      </c>
      <c r="B10424" s="8" t="s">
        <v>16054</v>
      </c>
      <c r="C10424" s="9" t="s">
        <v>16160</v>
      </c>
      <c r="D10424" s="10" t="s">
        <v>14531</v>
      </c>
      <c r="E10424" s="11" t="s">
        <v>16161</v>
      </c>
      <c r="F10424" s="6">
        <v>402364</v>
      </c>
      <c r="G10424" s="6" t="s">
        <v>7483</v>
      </c>
      <c r="H10424" s="16">
        <v>8514716.0500000007</v>
      </c>
      <c r="I10424" s="12">
        <v>43881</v>
      </c>
      <c r="J10424" s="12">
        <v>44252</v>
      </c>
      <c r="K10424" s="15">
        <v>2000000</v>
      </c>
      <c r="L10424" s="13" t="s">
        <v>14</v>
      </c>
      <c r="M10424" s="7">
        <v>1</v>
      </c>
      <c r="N10424" s="14"/>
    </row>
    <row r="10425" spans="1:14" ht="110.25">
      <c r="A10425" s="6">
        <v>10424</v>
      </c>
      <c r="B10425" s="8" t="s">
        <v>16054</v>
      </c>
      <c r="C10425" s="9" t="s">
        <v>16160</v>
      </c>
      <c r="D10425" s="10" t="s">
        <v>14531</v>
      </c>
      <c r="E10425" s="11" t="s">
        <v>16162</v>
      </c>
      <c r="F10425" s="6">
        <v>402468</v>
      </c>
      <c r="G10425" s="6" t="s">
        <v>7483</v>
      </c>
      <c r="H10425" s="16">
        <v>11073158.199999999</v>
      </c>
      <c r="I10425" s="12">
        <v>43885</v>
      </c>
      <c r="J10425" s="12">
        <v>44255</v>
      </c>
      <c r="K10425" s="15">
        <f>2000000+500000+700000+4000000+1000000+400000</f>
        <v>8600000</v>
      </c>
      <c r="L10425" s="13" t="s">
        <v>14</v>
      </c>
      <c r="M10425" s="7">
        <v>1</v>
      </c>
      <c r="N10425" s="14"/>
    </row>
    <row r="10426" spans="1:14" ht="47.25">
      <c r="A10426" s="6">
        <v>10425</v>
      </c>
      <c r="B10426" s="8" t="s">
        <v>16054</v>
      </c>
      <c r="C10426" s="9" t="s">
        <v>16163</v>
      </c>
      <c r="D10426" s="10" t="s">
        <v>16164</v>
      </c>
      <c r="E10426" s="11" t="s">
        <v>16165</v>
      </c>
      <c r="F10426" s="6">
        <v>387673</v>
      </c>
      <c r="G10426" s="6" t="s">
        <v>808</v>
      </c>
      <c r="H10426" s="16">
        <v>695342.05</v>
      </c>
      <c r="I10426" s="12">
        <v>43866</v>
      </c>
      <c r="J10426" s="12">
        <v>43932</v>
      </c>
      <c r="K10426" s="15">
        <v>0</v>
      </c>
      <c r="L10426" s="13" t="s">
        <v>14</v>
      </c>
      <c r="M10426" s="7">
        <v>1</v>
      </c>
      <c r="N10426" s="14"/>
    </row>
    <row r="10427" spans="1:14" ht="47.25">
      <c r="A10427" s="6">
        <v>10426</v>
      </c>
      <c r="B10427" s="8" t="s">
        <v>16054</v>
      </c>
      <c r="C10427" s="9" t="s">
        <v>16166</v>
      </c>
      <c r="D10427" s="10" t="s">
        <v>13828</v>
      </c>
      <c r="E10427" s="11" t="s">
        <v>16167</v>
      </c>
      <c r="F10427" s="6">
        <v>395348</v>
      </c>
      <c r="G10427" s="6" t="s">
        <v>808</v>
      </c>
      <c r="H10427" s="16">
        <v>4498002.05</v>
      </c>
      <c r="I10427" s="12">
        <v>43874</v>
      </c>
      <c r="J10427" s="12">
        <v>44060</v>
      </c>
      <c r="K10427" s="15">
        <v>3000000</v>
      </c>
      <c r="L10427" s="13" t="s">
        <v>14</v>
      </c>
      <c r="M10427" s="7">
        <v>1</v>
      </c>
      <c r="N10427" s="14"/>
    </row>
    <row r="10428" spans="1:14" ht="330.75">
      <c r="A10428" s="6">
        <v>10427</v>
      </c>
      <c r="B10428" s="8" t="s">
        <v>16054</v>
      </c>
      <c r="C10428" s="9" t="s">
        <v>16168</v>
      </c>
      <c r="D10428" s="10" t="s">
        <v>16169</v>
      </c>
      <c r="E10428" s="11" t="s">
        <v>16170</v>
      </c>
      <c r="F10428" s="6">
        <v>488107</v>
      </c>
      <c r="G10428" s="6" t="s">
        <v>808</v>
      </c>
      <c r="H10428" s="16">
        <v>8757563.5999999996</v>
      </c>
      <c r="I10428" s="12">
        <v>44146</v>
      </c>
      <c r="J10428" s="12">
        <v>44516</v>
      </c>
      <c r="K10428" s="15">
        <v>3430000</v>
      </c>
      <c r="L10428" s="13" t="s">
        <v>14</v>
      </c>
      <c r="M10428" s="7">
        <v>1</v>
      </c>
      <c r="N10428" s="14"/>
    </row>
    <row r="10429" spans="1:14" ht="94.5">
      <c r="A10429" s="6">
        <v>10428</v>
      </c>
      <c r="B10429" s="8" t="s">
        <v>16054</v>
      </c>
      <c r="C10429" s="9" t="s">
        <v>16171</v>
      </c>
      <c r="D10429" s="10" t="s">
        <v>16172</v>
      </c>
      <c r="E10429" s="11" t="s">
        <v>16173</v>
      </c>
      <c r="F10429" s="6">
        <v>149608</v>
      </c>
      <c r="G10429" s="6" t="s">
        <v>3596</v>
      </c>
      <c r="H10429" s="16">
        <v>127302141.97499999</v>
      </c>
      <c r="I10429" s="12">
        <v>43177</v>
      </c>
      <c r="J10429" s="12">
        <v>44349</v>
      </c>
      <c r="K10429" s="15">
        <v>98381000</v>
      </c>
      <c r="L10429" s="13" t="s">
        <v>70</v>
      </c>
      <c r="M10429" s="7">
        <v>1</v>
      </c>
      <c r="N10429" s="14"/>
    </row>
    <row r="10430" spans="1:14" ht="94.5">
      <c r="A10430" s="6">
        <v>10429</v>
      </c>
      <c r="B10430" s="8" t="s">
        <v>16054</v>
      </c>
      <c r="C10430" s="9" t="s">
        <v>16174</v>
      </c>
      <c r="D10430" s="10" t="s">
        <v>16175</v>
      </c>
      <c r="E10430" s="11" t="s">
        <v>16173</v>
      </c>
      <c r="F10430" s="6">
        <v>149608</v>
      </c>
      <c r="G10430" s="6" t="s">
        <v>3596</v>
      </c>
      <c r="H10430" s="16">
        <v>127302141.97499999</v>
      </c>
      <c r="I10430" s="12">
        <v>43177</v>
      </c>
      <c r="J10430" s="12">
        <v>44349</v>
      </c>
      <c r="K10430" s="15">
        <v>98381000</v>
      </c>
      <c r="L10430" s="13" t="s">
        <v>70</v>
      </c>
      <c r="M10430" s="7">
        <v>0.51</v>
      </c>
      <c r="N10430" s="14"/>
    </row>
    <row r="10431" spans="1:14" ht="94.5">
      <c r="A10431" s="6">
        <v>10430</v>
      </c>
      <c r="B10431" s="8" t="s">
        <v>16054</v>
      </c>
      <c r="C10431" s="9" t="s">
        <v>16176</v>
      </c>
      <c r="D10431" s="10" t="s">
        <v>16177</v>
      </c>
      <c r="E10431" s="11" t="s">
        <v>16173</v>
      </c>
      <c r="F10431" s="6">
        <v>149608</v>
      </c>
      <c r="G10431" s="6" t="s">
        <v>3596</v>
      </c>
      <c r="H10431" s="16">
        <v>127302141.97499999</v>
      </c>
      <c r="I10431" s="12">
        <v>43177</v>
      </c>
      <c r="J10431" s="12">
        <v>44349</v>
      </c>
      <c r="K10431" s="15">
        <v>98381000</v>
      </c>
      <c r="L10431" s="13" t="s">
        <v>70</v>
      </c>
      <c r="M10431" s="7">
        <v>0.49</v>
      </c>
      <c r="N10431" s="14"/>
    </row>
    <row r="10432" spans="1:14" ht="63">
      <c r="A10432" s="6">
        <v>10431</v>
      </c>
      <c r="B10432" s="8" t="s">
        <v>16054</v>
      </c>
      <c r="C10432" s="9" t="s">
        <v>16178</v>
      </c>
      <c r="D10432" s="10" t="s">
        <v>16179</v>
      </c>
      <c r="E10432" s="11" t="s">
        <v>16180</v>
      </c>
      <c r="F10432" s="6">
        <v>479813</v>
      </c>
      <c r="G10432" s="6" t="s">
        <v>801</v>
      </c>
      <c r="H10432" s="16">
        <v>25075000</v>
      </c>
      <c r="I10432" s="12">
        <v>44117</v>
      </c>
      <c r="J10432" s="12">
        <v>44663</v>
      </c>
      <c r="K10432" s="15">
        <v>5000000</v>
      </c>
      <c r="L10432" s="13" t="s">
        <v>14</v>
      </c>
      <c r="M10432" s="7">
        <v>1</v>
      </c>
      <c r="N10432" s="14"/>
    </row>
    <row r="10433" spans="1:14" ht="47.25">
      <c r="A10433" s="6">
        <v>10432</v>
      </c>
      <c r="B10433" s="8" t="s">
        <v>16054</v>
      </c>
      <c r="C10433" s="9" t="s">
        <v>16181</v>
      </c>
      <c r="D10433" s="10" t="s">
        <v>16182</v>
      </c>
      <c r="E10433" s="11" t="s">
        <v>16183</v>
      </c>
      <c r="F10433" s="6">
        <v>55629</v>
      </c>
      <c r="G10433" s="6" t="s">
        <v>2323</v>
      </c>
      <c r="H10433" s="16">
        <v>19703194.833999999</v>
      </c>
      <c r="I10433" s="12">
        <v>42562</v>
      </c>
      <c r="J10433" s="12">
        <v>43087</v>
      </c>
      <c r="K10433" s="15">
        <f>2400000+1100000+3100000+2880000+8307411</f>
        <v>17787411</v>
      </c>
      <c r="L10433" s="13" t="s">
        <v>70</v>
      </c>
      <c r="M10433" s="7">
        <v>1</v>
      </c>
      <c r="N10433" s="14"/>
    </row>
    <row r="10434" spans="1:14" ht="63">
      <c r="A10434" s="6">
        <v>10433</v>
      </c>
      <c r="B10434" s="8" t="s">
        <v>16054</v>
      </c>
      <c r="C10434" s="9" t="s">
        <v>16184</v>
      </c>
      <c r="D10434" s="10" t="s">
        <v>13344</v>
      </c>
      <c r="E10434" s="11" t="s">
        <v>16183</v>
      </c>
      <c r="F10434" s="6">
        <v>55629</v>
      </c>
      <c r="G10434" s="6" t="s">
        <v>2323</v>
      </c>
      <c r="H10434" s="16">
        <v>19703194.833999999</v>
      </c>
      <c r="I10434" s="12">
        <v>42562</v>
      </c>
      <c r="J10434" s="12">
        <v>43087</v>
      </c>
      <c r="K10434" s="15">
        <f>2400000+1100000+3100000+2880000+8307411</f>
        <v>17787411</v>
      </c>
      <c r="L10434" s="13" t="s">
        <v>70</v>
      </c>
      <c r="M10434" s="7">
        <v>0.51</v>
      </c>
      <c r="N10434" s="14"/>
    </row>
    <row r="10435" spans="1:14" ht="78.75">
      <c r="A10435" s="6">
        <v>10434</v>
      </c>
      <c r="B10435" s="8" t="s">
        <v>16054</v>
      </c>
      <c r="C10435" s="9" t="s">
        <v>16185</v>
      </c>
      <c r="D10435" s="10" t="s">
        <v>16186</v>
      </c>
      <c r="E10435" s="11" t="s">
        <v>16183</v>
      </c>
      <c r="F10435" s="6">
        <v>55629</v>
      </c>
      <c r="G10435" s="6" t="s">
        <v>2323</v>
      </c>
      <c r="H10435" s="16">
        <v>19703194.833999999</v>
      </c>
      <c r="I10435" s="12">
        <v>42562</v>
      </c>
      <c r="J10435" s="12">
        <v>43087</v>
      </c>
      <c r="K10435" s="15">
        <f>2400000+1100000+3100000+2880000+8307411</f>
        <v>17787411</v>
      </c>
      <c r="L10435" s="13" t="s">
        <v>70</v>
      </c>
      <c r="M10435" s="7">
        <v>0.49</v>
      </c>
      <c r="N10435" s="14"/>
    </row>
    <row r="10436" spans="1:14" ht="47.25">
      <c r="A10436" s="6">
        <v>10435</v>
      </c>
      <c r="B10436" s="8" t="s">
        <v>16054</v>
      </c>
      <c r="C10436" s="9" t="s">
        <v>16187</v>
      </c>
      <c r="D10436" s="10" t="s">
        <v>16188</v>
      </c>
      <c r="E10436" s="11" t="s">
        <v>16189</v>
      </c>
      <c r="F10436" s="6">
        <v>368204</v>
      </c>
      <c r="G10436" s="6" t="s">
        <v>7008</v>
      </c>
      <c r="H10436" s="16">
        <v>611169.96400000004</v>
      </c>
      <c r="I10436" s="12">
        <v>43870</v>
      </c>
      <c r="J10436" s="12">
        <v>43992</v>
      </c>
      <c r="K10436" s="15">
        <v>0</v>
      </c>
      <c r="L10436" s="13" t="s">
        <v>14</v>
      </c>
      <c r="M10436" s="7">
        <v>1</v>
      </c>
      <c r="N10436" s="14"/>
    </row>
    <row r="10437" spans="1:14" ht="63">
      <c r="A10437" s="6">
        <v>10436</v>
      </c>
      <c r="B10437" s="8" t="s">
        <v>16054</v>
      </c>
      <c r="C10437" s="9" t="s">
        <v>16190</v>
      </c>
      <c r="D10437" s="10" t="s">
        <v>16191</v>
      </c>
      <c r="E10437" s="11" t="s">
        <v>16192</v>
      </c>
      <c r="F10437" s="6">
        <v>374177</v>
      </c>
      <c r="G10437" s="6" t="s">
        <v>7008</v>
      </c>
      <c r="H10437" s="16">
        <v>1175368.594</v>
      </c>
      <c r="I10437" s="12">
        <v>43857</v>
      </c>
      <c r="J10437" s="12">
        <v>43992</v>
      </c>
      <c r="K10437" s="15">
        <v>1000000</v>
      </c>
      <c r="L10437" s="13" t="s">
        <v>14</v>
      </c>
      <c r="M10437" s="7">
        <v>1</v>
      </c>
      <c r="N10437" s="14"/>
    </row>
    <row r="10438" spans="1:14" ht="47.25">
      <c r="A10438" s="6">
        <v>10437</v>
      </c>
      <c r="B10438" s="8" t="s">
        <v>16054</v>
      </c>
      <c r="C10438" s="9" t="s">
        <v>16193</v>
      </c>
      <c r="D10438" s="10" t="s">
        <v>16194</v>
      </c>
      <c r="E10438" s="11" t="s">
        <v>16195</v>
      </c>
      <c r="F10438" s="6">
        <v>374294</v>
      </c>
      <c r="G10438" s="6" t="s">
        <v>7008</v>
      </c>
      <c r="H10438" s="16">
        <v>1198271.5919999999</v>
      </c>
      <c r="I10438" s="12">
        <v>43870</v>
      </c>
      <c r="J10438" s="12">
        <v>43992</v>
      </c>
      <c r="K10438" s="15">
        <v>0</v>
      </c>
      <c r="L10438" s="13" t="s">
        <v>14</v>
      </c>
      <c r="M10438" s="7">
        <v>1</v>
      </c>
      <c r="N10438" s="14"/>
    </row>
    <row r="10439" spans="1:14" ht="94.5">
      <c r="A10439" s="6">
        <v>10438</v>
      </c>
      <c r="B10439" s="8" t="s">
        <v>16054</v>
      </c>
      <c r="C10439" s="9" t="s">
        <v>16196</v>
      </c>
      <c r="D10439" s="10" t="s">
        <v>16197</v>
      </c>
      <c r="E10439" s="11" t="s">
        <v>16198</v>
      </c>
      <c r="F10439" s="6">
        <v>365570</v>
      </c>
      <c r="G10439" s="6" t="s">
        <v>16199</v>
      </c>
      <c r="H10439" s="16">
        <v>74604545.863999993</v>
      </c>
      <c r="I10439" s="12">
        <v>43822</v>
      </c>
      <c r="J10439" s="12">
        <v>44368</v>
      </c>
      <c r="K10439" s="15">
        <v>29900000</v>
      </c>
      <c r="L10439" s="13" t="s">
        <v>70</v>
      </c>
      <c r="M10439" s="7">
        <v>1</v>
      </c>
      <c r="N10439" s="14"/>
    </row>
    <row r="10440" spans="1:14" ht="94.5">
      <c r="A10440" s="6">
        <v>10439</v>
      </c>
      <c r="B10440" s="8" t="s">
        <v>16054</v>
      </c>
      <c r="C10440" s="9" t="s">
        <v>16200</v>
      </c>
      <c r="D10440" s="10" t="s">
        <v>2288</v>
      </c>
      <c r="E10440" s="11" t="s">
        <v>16198</v>
      </c>
      <c r="F10440" s="6">
        <v>365570</v>
      </c>
      <c r="G10440" s="6" t="s">
        <v>16199</v>
      </c>
      <c r="H10440" s="16">
        <v>74604545.863999993</v>
      </c>
      <c r="I10440" s="12">
        <v>43822</v>
      </c>
      <c r="J10440" s="12">
        <v>44368</v>
      </c>
      <c r="K10440" s="15">
        <v>29900000</v>
      </c>
      <c r="L10440" s="13" t="s">
        <v>70</v>
      </c>
      <c r="M10440" s="7">
        <v>0.3</v>
      </c>
      <c r="N10440" s="14"/>
    </row>
    <row r="10441" spans="1:14" ht="94.5">
      <c r="A10441" s="6">
        <v>10440</v>
      </c>
      <c r="B10441" s="8" t="s">
        <v>16054</v>
      </c>
      <c r="C10441" s="9" t="s">
        <v>16201</v>
      </c>
      <c r="D10441" s="10" t="s">
        <v>16202</v>
      </c>
      <c r="E10441" s="11" t="s">
        <v>16198</v>
      </c>
      <c r="F10441" s="6">
        <v>365570</v>
      </c>
      <c r="G10441" s="6" t="s">
        <v>16199</v>
      </c>
      <c r="H10441" s="16">
        <v>74604545.863999993</v>
      </c>
      <c r="I10441" s="12">
        <v>43822</v>
      </c>
      <c r="J10441" s="12">
        <v>44368</v>
      </c>
      <c r="K10441" s="15">
        <v>29900000</v>
      </c>
      <c r="L10441" s="13" t="s">
        <v>70</v>
      </c>
      <c r="M10441" s="7">
        <v>0.7</v>
      </c>
      <c r="N10441" s="14"/>
    </row>
    <row r="10442" spans="1:14" ht="78.75">
      <c r="A10442" s="6">
        <v>10441</v>
      </c>
      <c r="B10442" s="8" t="s">
        <v>16054</v>
      </c>
      <c r="C10442" s="9" t="s">
        <v>16203</v>
      </c>
      <c r="D10442" s="10" t="s">
        <v>7539</v>
      </c>
      <c r="E10442" s="11" t="s">
        <v>16204</v>
      </c>
      <c r="F10442" s="6">
        <v>435830</v>
      </c>
      <c r="G10442" s="6" t="s">
        <v>7483</v>
      </c>
      <c r="H10442" s="16">
        <v>12786487.949999999</v>
      </c>
      <c r="I10442" s="12">
        <v>43962</v>
      </c>
      <c r="J10442" s="12">
        <v>44332</v>
      </c>
      <c r="K10442" s="15">
        <f>1000000+1000000+700000</f>
        <v>2700000</v>
      </c>
      <c r="L10442" s="13" t="s">
        <v>14</v>
      </c>
      <c r="M10442" s="7">
        <v>1</v>
      </c>
      <c r="N10442" s="14"/>
    </row>
    <row r="10443" spans="1:14" ht="78.75">
      <c r="A10443" s="6">
        <v>10442</v>
      </c>
      <c r="B10443" s="8" t="s">
        <v>16054</v>
      </c>
      <c r="C10443" s="9" t="s">
        <v>16205</v>
      </c>
      <c r="D10443" s="10" t="s">
        <v>16206</v>
      </c>
      <c r="E10443" s="11" t="s">
        <v>16207</v>
      </c>
      <c r="F10443" s="6">
        <v>459097</v>
      </c>
      <c r="G10443" s="6" t="s">
        <v>7483</v>
      </c>
      <c r="H10443" s="16">
        <v>41337060.722000003</v>
      </c>
      <c r="I10443" s="12">
        <v>44056</v>
      </c>
      <c r="J10443" s="12">
        <v>44602</v>
      </c>
      <c r="K10443" s="15">
        <v>0</v>
      </c>
      <c r="L10443" s="13" t="s">
        <v>70</v>
      </c>
      <c r="M10443" s="7">
        <v>1</v>
      </c>
      <c r="N10443" s="14"/>
    </row>
    <row r="10444" spans="1:14" ht="78.75">
      <c r="A10444" s="6">
        <v>10443</v>
      </c>
      <c r="B10444" s="8" t="s">
        <v>16054</v>
      </c>
      <c r="C10444" s="9" t="s">
        <v>16066</v>
      </c>
      <c r="D10444" s="10" t="s">
        <v>10411</v>
      </c>
      <c r="E10444" s="11" t="s">
        <v>16207</v>
      </c>
      <c r="F10444" s="6">
        <v>459097</v>
      </c>
      <c r="G10444" s="6" t="s">
        <v>7483</v>
      </c>
      <c r="H10444" s="16">
        <v>41337060.722000003</v>
      </c>
      <c r="I10444" s="12">
        <v>44056</v>
      </c>
      <c r="J10444" s="12">
        <v>44602</v>
      </c>
      <c r="K10444" s="15">
        <v>0</v>
      </c>
      <c r="L10444" s="13" t="s">
        <v>70</v>
      </c>
      <c r="M10444" s="7">
        <v>0.49</v>
      </c>
      <c r="N10444" s="14"/>
    </row>
    <row r="10445" spans="1:14" ht="78.75">
      <c r="A10445" s="6">
        <v>10444</v>
      </c>
      <c r="B10445" s="8" t="s">
        <v>16054</v>
      </c>
      <c r="C10445" s="9" t="s">
        <v>14654</v>
      </c>
      <c r="D10445" s="10" t="s">
        <v>7404</v>
      </c>
      <c r="E10445" s="11" t="s">
        <v>16207</v>
      </c>
      <c r="F10445" s="6">
        <v>459097</v>
      </c>
      <c r="G10445" s="6" t="s">
        <v>7483</v>
      </c>
      <c r="H10445" s="16">
        <v>41337060.722000003</v>
      </c>
      <c r="I10445" s="12">
        <v>44056</v>
      </c>
      <c r="J10445" s="12">
        <v>44602</v>
      </c>
      <c r="K10445" s="15">
        <v>0</v>
      </c>
      <c r="L10445" s="13" t="s">
        <v>70</v>
      </c>
      <c r="M10445" s="7">
        <v>0.51</v>
      </c>
      <c r="N10445" s="14"/>
    </row>
    <row r="10446" spans="1:14" ht="78.75">
      <c r="A10446" s="6">
        <v>10445</v>
      </c>
      <c r="B10446" s="8" t="s">
        <v>16054</v>
      </c>
      <c r="C10446" s="9" t="s">
        <v>16208</v>
      </c>
      <c r="D10446" s="10" t="s">
        <v>16206</v>
      </c>
      <c r="E10446" s="11" t="s">
        <v>16209</v>
      </c>
      <c r="F10446" s="6">
        <v>449562</v>
      </c>
      <c r="G10446" s="6" t="s">
        <v>7483</v>
      </c>
      <c r="H10446" s="16">
        <v>31890905.866</v>
      </c>
      <c r="I10446" s="12">
        <v>44056</v>
      </c>
      <c r="J10446" s="12">
        <v>44836</v>
      </c>
      <c r="K10446" s="15">
        <f>2400000+5000000+1500000</f>
        <v>8900000</v>
      </c>
      <c r="L10446" s="13" t="s">
        <v>70</v>
      </c>
      <c r="M10446" s="7">
        <v>1</v>
      </c>
      <c r="N10446" s="14"/>
    </row>
    <row r="10447" spans="1:14" ht="78.75">
      <c r="A10447" s="6">
        <v>10446</v>
      </c>
      <c r="B10447" s="8" t="s">
        <v>16054</v>
      </c>
      <c r="C10447" s="9" t="s">
        <v>16066</v>
      </c>
      <c r="D10447" s="10" t="s">
        <v>10411</v>
      </c>
      <c r="E10447" s="11" t="s">
        <v>16209</v>
      </c>
      <c r="F10447" s="6">
        <v>449562</v>
      </c>
      <c r="G10447" s="6" t="s">
        <v>7483</v>
      </c>
      <c r="H10447" s="16">
        <v>31890905.866</v>
      </c>
      <c r="I10447" s="12">
        <v>44056</v>
      </c>
      <c r="J10447" s="12">
        <v>44836</v>
      </c>
      <c r="K10447" s="15">
        <f>2400000+5000000+1500000</f>
        <v>8900000</v>
      </c>
      <c r="L10447" s="13" t="s">
        <v>70</v>
      </c>
      <c r="M10447" s="7">
        <v>0.49</v>
      </c>
      <c r="N10447" s="14"/>
    </row>
    <row r="10448" spans="1:14" ht="78.75">
      <c r="A10448" s="6">
        <v>10447</v>
      </c>
      <c r="B10448" s="8" t="s">
        <v>16054</v>
      </c>
      <c r="C10448" s="9" t="s">
        <v>14654</v>
      </c>
      <c r="D10448" s="10" t="s">
        <v>7404</v>
      </c>
      <c r="E10448" s="11" t="s">
        <v>16209</v>
      </c>
      <c r="F10448" s="6">
        <v>449562</v>
      </c>
      <c r="G10448" s="6" t="s">
        <v>7483</v>
      </c>
      <c r="H10448" s="16">
        <v>31890905.866</v>
      </c>
      <c r="I10448" s="12">
        <v>44056</v>
      </c>
      <c r="J10448" s="12">
        <v>44836</v>
      </c>
      <c r="K10448" s="15">
        <f>2400000+5000000+1500000</f>
        <v>8900000</v>
      </c>
      <c r="L10448" s="13" t="s">
        <v>70</v>
      </c>
      <c r="M10448" s="7">
        <v>0.51</v>
      </c>
      <c r="N10448" s="14"/>
    </row>
    <row r="10449" spans="1:14" ht="409.5">
      <c r="A10449" s="6">
        <v>10448</v>
      </c>
      <c r="B10449" s="8" t="s">
        <v>16054</v>
      </c>
      <c r="C10449" s="9" t="s">
        <v>16210</v>
      </c>
      <c r="D10449" s="10" t="s">
        <v>14161</v>
      </c>
      <c r="E10449" s="11" t="s">
        <v>16211</v>
      </c>
      <c r="F10449" s="6">
        <v>293787</v>
      </c>
      <c r="G10449" s="6" t="s">
        <v>7483</v>
      </c>
      <c r="H10449" s="16">
        <v>19616063.544</v>
      </c>
      <c r="I10449" s="12">
        <v>43619</v>
      </c>
      <c r="J10449" s="12">
        <v>43990</v>
      </c>
      <c r="K10449" s="15">
        <f>4000000+2000000+4000000+500000+500000+500000+700000+2000000+2500000</f>
        <v>16700000</v>
      </c>
      <c r="L10449" s="13" t="s">
        <v>14</v>
      </c>
      <c r="M10449" s="7">
        <v>1</v>
      </c>
      <c r="N10449" s="14"/>
    </row>
    <row r="10450" spans="1:14" ht="110.25">
      <c r="A10450" s="6">
        <v>10449</v>
      </c>
      <c r="B10450" s="8" t="s">
        <v>16054</v>
      </c>
      <c r="C10450" s="9" t="s">
        <v>16212</v>
      </c>
      <c r="D10450" s="10" t="s">
        <v>16213</v>
      </c>
      <c r="E10450" s="11" t="s">
        <v>16214</v>
      </c>
      <c r="F10450" s="6">
        <v>402484</v>
      </c>
      <c r="G10450" s="6" t="s">
        <v>7483</v>
      </c>
      <c r="H10450" s="16">
        <v>11731681.1</v>
      </c>
      <c r="I10450" s="12">
        <v>43886</v>
      </c>
      <c r="J10450" s="12">
        <v>44256</v>
      </c>
      <c r="K10450" s="15">
        <f>1400000+240000+1500000+1000000+1200000+2000000</f>
        <v>7340000</v>
      </c>
      <c r="L10450" s="13" t="s">
        <v>14</v>
      </c>
      <c r="M10450" s="7">
        <v>1</v>
      </c>
      <c r="N10450" s="14"/>
    </row>
    <row r="10451" spans="1:14" ht="110.25">
      <c r="A10451" s="6">
        <v>10450</v>
      </c>
      <c r="B10451" s="8" t="s">
        <v>16054</v>
      </c>
      <c r="C10451" s="9" t="s">
        <v>16215</v>
      </c>
      <c r="D10451" s="10" t="s">
        <v>16216</v>
      </c>
      <c r="E10451" s="11" t="s">
        <v>16217</v>
      </c>
      <c r="F10451" s="6">
        <v>213426</v>
      </c>
      <c r="G10451" s="6" t="s">
        <v>7483</v>
      </c>
      <c r="H10451" s="16">
        <v>11121259.550000001</v>
      </c>
      <c r="I10451" s="12">
        <v>43370</v>
      </c>
      <c r="J10451" s="12">
        <v>43741</v>
      </c>
      <c r="K10451" s="15">
        <f>2865200+1295800+1000000+1200000</f>
        <v>6361000</v>
      </c>
      <c r="L10451" s="13" t="s">
        <v>14</v>
      </c>
      <c r="M10451" s="7">
        <v>1</v>
      </c>
      <c r="N10451" s="14"/>
    </row>
    <row r="10452" spans="1:14" ht="78.75">
      <c r="A10452" s="6">
        <v>10451</v>
      </c>
      <c r="B10452" s="8" t="s">
        <v>16054</v>
      </c>
      <c r="C10452" s="9" t="s">
        <v>16218</v>
      </c>
      <c r="D10452" s="10" t="s">
        <v>16219</v>
      </c>
      <c r="E10452" s="11" t="s">
        <v>16220</v>
      </c>
      <c r="F10452" s="6">
        <v>406159</v>
      </c>
      <c r="G10452" s="6" t="s">
        <v>7483</v>
      </c>
      <c r="H10452" s="16">
        <v>29507183.848000001</v>
      </c>
      <c r="I10452" s="12">
        <v>43915</v>
      </c>
      <c r="J10452" s="12">
        <v>44404</v>
      </c>
      <c r="K10452" s="15">
        <f t="shared" ref="K10452:K10457" si="0">3500000+8500000+1000000+3100000+7100000</f>
        <v>23200000</v>
      </c>
      <c r="L10452" s="13" t="s">
        <v>70</v>
      </c>
      <c r="M10452" s="7">
        <v>1</v>
      </c>
      <c r="N10452" s="14"/>
    </row>
    <row r="10453" spans="1:14" ht="78.75">
      <c r="A10453" s="6">
        <v>10452</v>
      </c>
      <c r="B10453" s="8" t="s">
        <v>16054</v>
      </c>
      <c r="C10453" s="9" t="s">
        <v>16221</v>
      </c>
      <c r="D10453" s="10" t="s">
        <v>16222</v>
      </c>
      <c r="E10453" s="11" t="s">
        <v>16220</v>
      </c>
      <c r="F10453" s="6">
        <v>406159</v>
      </c>
      <c r="G10453" s="6" t="s">
        <v>7483</v>
      </c>
      <c r="H10453" s="16">
        <v>29507183.848000001</v>
      </c>
      <c r="I10453" s="12">
        <v>43915</v>
      </c>
      <c r="J10453" s="12">
        <v>44404</v>
      </c>
      <c r="K10453" s="15">
        <f t="shared" si="0"/>
        <v>23200000</v>
      </c>
      <c r="L10453" s="13" t="s">
        <v>70</v>
      </c>
      <c r="M10453" s="7">
        <v>0.49</v>
      </c>
      <c r="N10453" s="14"/>
    </row>
    <row r="10454" spans="1:14" ht="78.75">
      <c r="A10454" s="6">
        <v>10453</v>
      </c>
      <c r="B10454" s="8" t="s">
        <v>16054</v>
      </c>
      <c r="C10454" s="9" t="s">
        <v>16099</v>
      </c>
      <c r="D10454" s="10" t="s">
        <v>7662</v>
      </c>
      <c r="E10454" s="11" t="s">
        <v>16220</v>
      </c>
      <c r="F10454" s="6">
        <v>406159</v>
      </c>
      <c r="G10454" s="6" t="s">
        <v>7483</v>
      </c>
      <c r="H10454" s="16">
        <v>29507183.848000001</v>
      </c>
      <c r="I10454" s="12">
        <v>43915</v>
      </c>
      <c r="J10454" s="12">
        <v>44404</v>
      </c>
      <c r="K10454" s="15">
        <f t="shared" si="0"/>
        <v>23200000</v>
      </c>
      <c r="L10454" s="13" t="s">
        <v>70</v>
      </c>
      <c r="M10454" s="7">
        <v>0.51</v>
      </c>
      <c r="N10454" s="14"/>
    </row>
    <row r="10455" spans="1:14" ht="78.75">
      <c r="A10455" s="6">
        <v>10454</v>
      </c>
      <c r="B10455" s="8" t="s">
        <v>16054</v>
      </c>
      <c r="C10455" s="9" t="s">
        <v>16223</v>
      </c>
      <c r="D10455" s="10" t="s">
        <v>7775</v>
      </c>
      <c r="E10455" s="11" t="s">
        <v>16224</v>
      </c>
      <c r="F10455" s="6">
        <v>406162</v>
      </c>
      <c r="G10455" s="6" t="s">
        <v>7483</v>
      </c>
      <c r="H10455" s="16">
        <v>28096861.695</v>
      </c>
      <c r="I10455" s="12">
        <v>43919</v>
      </c>
      <c r="J10455" s="12">
        <v>44472</v>
      </c>
      <c r="K10455" s="15">
        <f t="shared" si="0"/>
        <v>23200000</v>
      </c>
      <c r="L10455" s="13" t="s">
        <v>70</v>
      </c>
      <c r="M10455" s="7">
        <v>1</v>
      </c>
      <c r="N10455" s="14"/>
    </row>
    <row r="10456" spans="1:14" ht="78.75">
      <c r="A10456" s="6">
        <v>10455</v>
      </c>
      <c r="B10456" s="8" t="s">
        <v>16054</v>
      </c>
      <c r="C10456" s="9" t="s">
        <v>14714</v>
      </c>
      <c r="D10456" s="10" t="s">
        <v>7303</v>
      </c>
      <c r="E10456" s="11" t="s">
        <v>16224</v>
      </c>
      <c r="F10456" s="6">
        <v>406162</v>
      </c>
      <c r="G10456" s="6" t="s">
        <v>7483</v>
      </c>
      <c r="H10456" s="16">
        <v>28096861.695</v>
      </c>
      <c r="I10456" s="12">
        <v>43919</v>
      </c>
      <c r="J10456" s="12">
        <v>44472</v>
      </c>
      <c r="K10456" s="15">
        <f t="shared" si="0"/>
        <v>23200000</v>
      </c>
      <c r="L10456" s="13" t="s">
        <v>70</v>
      </c>
      <c r="M10456" s="7">
        <v>0.51</v>
      </c>
      <c r="N10456" s="14"/>
    </row>
    <row r="10457" spans="1:14" ht="78.75">
      <c r="A10457" s="6">
        <v>10456</v>
      </c>
      <c r="B10457" s="8" t="s">
        <v>16054</v>
      </c>
      <c r="C10457" s="9" t="s">
        <v>16225</v>
      </c>
      <c r="D10457" s="10" t="s">
        <v>7509</v>
      </c>
      <c r="E10457" s="11" t="s">
        <v>16224</v>
      </c>
      <c r="F10457" s="6">
        <v>406162</v>
      </c>
      <c r="G10457" s="6" t="s">
        <v>7483</v>
      </c>
      <c r="H10457" s="16">
        <v>28096861.695</v>
      </c>
      <c r="I10457" s="12">
        <v>43919</v>
      </c>
      <c r="J10457" s="12">
        <v>44472</v>
      </c>
      <c r="K10457" s="15">
        <f t="shared" si="0"/>
        <v>23200000</v>
      </c>
      <c r="L10457" s="13" t="s">
        <v>70</v>
      </c>
      <c r="M10457" s="7">
        <v>0.49</v>
      </c>
      <c r="N10457" s="14"/>
    </row>
    <row r="10458" spans="1:14" ht="63">
      <c r="A10458" s="6">
        <v>10457</v>
      </c>
      <c r="B10458" s="8" t="s">
        <v>16054</v>
      </c>
      <c r="C10458" s="9" t="s">
        <v>16226</v>
      </c>
      <c r="D10458" s="10" t="s">
        <v>16227</v>
      </c>
      <c r="E10458" s="11" t="s">
        <v>16228</v>
      </c>
      <c r="F10458" s="6">
        <v>369724</v>
      </c>
      <c r="G10458" s="6" t="s">
        <v>7483</v>
      </c>
      <c r="H10458" s="16">
        <v>5620763.3499999996</v>
      </c>
      <c r="I10458" s="12">
        <v>43829</v>
      </c>
      <c r="J10458" s="12">
        <v>44015</v>
      </c>
      <c r="K10458" s="15">
        <f>1300000+800000+800000</f>
        <v>2900000</v>
      </c>
      <c r="L10458" s="13" t="s">
        <v>14</v>
      </c>
      <c r="M10458" s="7">
        <v>1</v>
      </c>
      <c r="N10458" s="14"/>
    </row>
    <row r="10459" spans="1:14" ht="63">
      <c r="A10459" s="6">
        <v>10458</v>
      </c>
      <c r="B10459" s="8" t="s">
        <v>16054</v>
      </c>
      <c r="C10459" s="9" t="s">
        <v>16229</v>
      </c>
      <c r="D10459" s="10" t="s">
        <v>16230</v>
      </c>
      <c r="E10459" s="11" t="s">
        <v>16231</v>
      </c>
      <c r="F10459" s="6">
        <v>369753</v>
      </c>
      <c r="G10459" s="6" t="s">
        <v>7483</v>
      </c>
      <c r="H10459" s="16">
        <v>13976973.800000001</v>
      </c>
      <c r="I10459" s="12">
        <v>43837</v>
      </c>
      <c r="J10459" s="12">
        <v>44208</v>
      </c>
      <c r="K10459" s="15">
        <f>1200000+800000+2000000+800000</f>
        <v>4800000</v>
      </c>
      <c r="L10459" s="13" t="s">
        <v>14</v>
      </c>
      <c r="M10459" s="7">
        <v>1</v>
      </c>
      <c r="N10459" s="14"/>
    </row>
    <row r="10460" spans="1:14" ht="78.75">
      <c r="A10460" s="6">
        <v>10459</v>
      </c>
      <c r="B10460" s="8" t="s">
        <v>16054</v>
      </c>
      <c r="C10460" s="9" t="s">
        <v>16232</v>
      </c>
      <c r="D10460" s="10" t="s">
        <v>16233</v>
      </c>
      <c r="E10460" s="11" t="s">
        <v>16234</v>
      </c>
      <c r="F10460" s="6">
        <v>435802</v>
      </c>
      <c r="G10460" s="6" t="s">
        <v>7483</v>
      </c>
      <c r="H10460" s="16">
        <v>4211846.8499999996</v>
      </c>
      <c r="I10460" s="12">
        <v>43965</v>
      </c>
      <c r="J10460" s="12">
        <v>44151</v>
      </c>
      <c r="K10460" s="15">
        <f>500000+250000</f>
        <v>750000</v>
      </c>
      <c r="L10460" s="13" t="s">
        <v>14</v>
      </c>
      <c r="M10460" s="7">
        <v>1</v>
      </c>
      <c r="N10460" s="14"/>
    </row>
    <row r="10461" spans="1:14" ht="110.25">
      <c r="A10461" s="6">
        <v>10460</v>
      </c>
      <c r="B10461" s="8" t="s">
        <v>16054</v>
      </c>
      <c r="C10461" s="9" t="s">
        <v>16235</v>
      </c>
      <c r="D10461" s="10" t="s">
        <v>16236</v>
      </c>
      <c r="E10461" s="11" t="s">
        <v>16237</v>
      </c>
      <c r="F10461" s="6">
        <v>374116</v>
      </c>
      <c r="G10461" s="6" t="s">
        <v>16238</v>
      </c>
      <c r="H10461" s="16">
        <v>5698100</v>
      </c>
      <c r="I10461" s="12">
        <v>43829</v>
      </c>
      <c r="J10461" s="12">
        <v>44015</v>
      </c>
      <c r="K10461" s="15">
        <f>800000+201814+500000+400000+1000000</f>
        <v>2901814</v>
      </c>
      <c r="L10461" s="13" t="s">
        <v>14</v>
      </c>
      <c r="M10461" s="7">
        <v>1</v>
      </c>
      <c r="N10461" s="14"/>
    </row>
    <row r="10462" spans="1:14" ht="31.5">
      <c r="A10462" s="6">
        <v>10461</v>
      </c>
      <c r="B10462" s="8" t="s">
        <v>16054</v>
      </c>
      <c r="C10462" s="9" t="s">
        <v>16239</v>
      </c>
      <c r="D10462" s="10" t="s">
        <v>16240</v>
      </c>
      <c r="E10462" s="11" t="s">
        <v>16241</v>
      </c>
      <c r="F10462" s="6">
        <v>395363</v>
      </c>
      <c r="G10462" s="6" t="s">
        <v>16238</v>
      </c>
      <c r="H10462" s="16">
        <v>6935000</v>
      </c>
      <c r="I10462" s="12">
        <v>43870</v>
      </c>
      <c r="J10462" s="12">
        <v>44176</v>
      </c>
      <c r="K10462" s="15">
        <f>1500000+1250000+500000</f>
        <v>3250000</v>
      </c>
      <c r="L10462" s="13" t="s">
        <v>14</v>
      </c>
      <c r="M10462" s="7">
        <v>1</v>
      </c>
      <c r="N10462" s="14"/>
    </row>
    <row r="10463" spans="1:14" ht="31.5">
      <c r="A10463" s="6">
        <v>10462</v>
      </c>
      <c r="B10463" s="8" t="s">
        <v>16054</v>
      </c>
      <c r="C10463" s="9" t="s">
        <v>16242</v>
      </c>
      <c r="D10463" s="10" t="s">
        <v>16243</v>
      </c>
      <c r="E10463" s="11" t="s">
        <v>16244</v>
      </c>
      <c r="F10463" s="6">
        <v>395368</v>
      </c>
      <c r="G10463" s="6" t="s">
        <v>16238</v>
      </c>
      <c r="H10463" s="16">
        <v>8546200</v>
      </c>
      <c r="I10463" s="12">
        <v>43878</v>
      </c>
      <c r="J10463" s="12">
        <v>44184</v>
      </c>
      <c r="K10463" s="15">
        <f>500000+1000000</f>
        <v>1500000</v>
      </c>
      <c r="L10463" s="13" t="s">
        <v>14</v>
      </c>
      <c r="M10463" s="7">
        <v>1</v>
      </c>
      <c r="N10463" s="14"/>
    </row>
    <row r="10464" spans="1:14" ht="47.25">
      <c r="A10464" s="6">
        <v>10463</v>
      </c>
      <c r="B10464" s="8" t="s">
        <v>16054</v>
      </c>
      <c r="C10464" s="9" t="s">
        <v>16245</v>
      </c>
      <c r="D10464" s="10" t="s">
        <v>16246</v>
      </c>
      <c r="E10464" s="11" t="s">
        <v>16247</v>
      </c>
      <c r="F10464" s="6">
        <v>338172</v>
      </c>
      <c r="G10464" s="6" t="s">
        <v>16238</v>
      </c>
      <c r="H10464" s="16">
        <v>11051350</v>
      </c>
      <c r="I10464" s="12">
        <v>43733</v>
      </c>
      <c r="J10464" s="12">
        <v>44009</v>
      </c>
      <c r="K10464" s="15">
        <f>2000000+3500000+3624771</f>
        <v>9124771</v>
      </c>
      <c r="L10464" s="13" t="s">
        <v>14</v>
      </c>
      <c r="M10464" s="7">
        <v>1</v>
      </c>
      <c r="N10464" s="14"/>
    </row>
    <row r="10465" spans="1:14" ht="47.25">
      <c r="A10465" s="6">
        <v>10464</v>
      </c>
      <c r="B10465" s="8" t="s">
        <v>16054</v>
      </c>
      <c r="C10465" s="9" t="s">
        <v>16248</v>
      </c>
      <c r="D10465" s="10" t="s">
        <v>16249</v>
      </c>
      <c r="E10465" s="11" t="s">
        <v>16250</v>
      </c>
      <c r="F10465" s="6">
        <v>365067</v>
      </c>
      <c r="G10465" s="6" t="s">
        <v>16238</v>
      </c>
      <c r="H10465" s="16">
        <v>12682500</v>
      </c>
      <c r="I10465" s="12">
        <v>43814</v>
      </c>
      <c r="J10465" s="12">
        <v>44185</v>
      </c>
      <c r="K10465" s="15">
        <f>1300000+119000+450000+1500000</f>
        <v>3369000</v>
      </c>
      <c r="L10465" s="13" t="s">
        <v>14</v>
      </c>
      <c r="M10465" s="7">
        <v>1</v>
      </c>
      <c r="N10465" s="14"/>
    </row>
    <row r="10466" spans="1:14" ht="63">
      <c r="A10466" s="6">
        <v>10465</v>
      </c>
      <c r="B10466" s="8" t="s">
        <v>16054</v>
      </c>
      <c r="C10466" s="9" t="s">
        <v>16251</v>
      </c>
      <c r="D10466" s="10" t="s">
        <v>16252</v>
      </c>
      <c r="E10466" s="11" t="s">
        <v>16253</v>
      </c>
      <c r="F10466" s="6">
        <v>365068</v>
      </c>
      <c r="G10466" s="6" t="s">
        <v>16238</v>
      </c>
      <c r="H10466" s="16">
        <v>11851250</v>
      </c>
      <c r="I10466" s="12">
        <v>43817</v>
      </c>
      <c r="J10466" s="12">
        <v>44188</v>
      </c>
      <c r="K10466" s="15">
        <f>1100000+1255000+1200000+500000+1000000+700000+600000+2000000+1800000</f>
        <v>10155000</v>
      </c>
      <c r="L10466" s="13" t="s">
        <v>14</v>
      </c>
      <c r="M10466" s="7">
        <v>1</v>
      </c>
      <c r="N10466" s="14"/>
    </row>
    <row r="10467" spans="1:14" ht="63">
      <c r="A10467" s="6">
        <v>10466</v>
      </c>
      <c r="B10467" s="8" t="s">
        <v>16054</v>
      </c>
      <c r="C10467" s="9" t="s">
        <v>16254</v>
      </c>
      <c r="D10467" s="10" t="s">
        <v>16255</v>
      </c>
      <c r="E10467" s="11" t="s">
        <v>16256</v>
      </c>
      <c r="F10467" s="6">
        <v>395427</v>
      </c>
      <c r="G10467" s="6" t="s">
        <v>16238</v>
      </c>
      <c r="H10467" s="16">
        <v>8073100</v>
      </c>
      <c r="I10467" s="12">
        <v>43872</v>
      </c>
      <c r="J10467" s="12">
        <v>44178</v>
      </c>
      <c r="K10467" s="15">
        <f>500000+500000+750000+700000+2000000</f>
        <v>4450000</v>
      </c>
      <c r="L10467" s="13" t="s">
        <v>14</v>
      </c>
      <c r="M10467" s="7">
        <v>1</v>
      </c>
      <c r="N10467" s="14"/>
    </row>
    <row r="10468" spans="1:14" ht="63">
      <c r="A10468" s="6">
        <v>10467</v>
      </c>
      <c r="B10468" s="8" t="s">
        <v>16054</v>
      </c>
      <c r="C10468" s="9" t="s">
        <v>16257</v>
      </c>
      <c r="D10468" s="10" t="s">
        <v>16258</v>
      </c>
      <c r="E10468" s="11" t="s">
        <v>16259</v>
      </c>
      <c r="F10468" s="6">
        <v>395456</v>
      </c>
      <c r="G10468" s="6" t="s">
        <v>16238</v>
      </c>
      <c r="H10468" s="16">
        <v>8075000</v>
      </c>
      <c r="I10468" s="12">
        <v>43870</v>
      </c>
      <c r="J10468" s="12">
        <v>44176</v>
      </c>
      <c r="K10468" s="15">
        <v>3800000</v>
      </c>
      <c r="L10468" s="13" t="s">
        <v>14</v>
      </c>
      <c r="M10468" s="7">
        <v>1</v>
      </c>
      <c r="N10468" s="14"/>
    </row>
    <row r="10469" spans="1:14" ht="47.25">
      <c r="A10469" s="6">
        <v>10468</v>
      </c>
      <c r="B10469" s="8" t="s">
        <v>16054</v>
      </c>
      <c r="C10469" s="9" t="s">
        <v>16260</v>
      </c>
      <c r="D10469" s="10" t="s">
        <v>16261</v>
      </c>
      <c r="E10469" s="11" t="s">
        <v>16262</v>
      </c>
      <c r="F10469" s="6">
        <v>374158</v>
      </c>
      <c r="G10469" s="6" t="s">
        <v>16238</v>
      </c>
      <c r="H10469" s="16">
        <v>5884300</v>
      </c>
      <c r="I10469" s="12">
        <v>43829</v>
      </c>
      <c r="J10469" s="12">
        <v>44135</v>
      </c>
      <c r="K10469" s="15">
        <f>450000+450000+600000+450000+1200000</f>
        <v>3150000</v>
      </c>
      <c r="L10469" s="13" t="s">
        <v>14</v>
      </c>
      <c r="M10469" s="7">
        <v>1</v>
      </c>
      <c r="N10469" s="14"/>
    </row>
    <row r="10470" spans="1:14" ht="47.25">
      <c r="A10470" s="6">
        <v>10469</v>
      </c>
      <c r="B10470" s="8" t="s">
        <v>16054</v>
      </c>
      <c r="C10470" s="9" t="s">
        <v>16263</v>
      </c>
      <c r="D10470" s="10" t="s">
        <v>14788</v>
      </c>
      <c r="E10470" s="11" t="s">
        <v>16264</v>
      </c>
      <c r="F10470" s="6">
        <v>388141</v>
      </c>
      <c r="G10470" s="6" t="s">
        <v>16238</v>
      </c>
      <c r="H10470" s="16">
        <v>6507500</v>
      </c>
      <c r="I10470" s="12">
        <v>43866</v>
      </c>
      <c r="J10470" s="12">
        <v>44177</v>
      </c>
      <c r="K10470" s="15">
        <f>500000+200000+750000+790000</f>
        <v>2240000</v>
      </c>
      <c r="L10470" s="13" t="s">
        <v>14</v>
      </c>
      <c r="M10470" s="7">
        <v>1</v>
      </c>
      <c r="N10470" s="14"/>
    </row>
    <row r="10471" spans="1:14" ht="141.75">
      <c r="A10471" s="6">
        <v>10470</v>
      </c>
      <c r="B10471" s="8" t="s">
        <v>16054</v>
      </c>
      <c r="C10471" s="9" t="s">
        <v>16265</v>
      </c>
      <c r="D10471" s="10" t="s">
        <v>16206</v>
      </c>
      <c r="E10471" s="11" t="s">
        <v>16266</v>
      </c>
      <c r="F10471" s="6">
        <v>424197</v>
      </c>
      <c r="G10471" s="6" t="s">
        <v>1034</v>
      </c>
      <c r="H10471" s="16">
        <v>66051812.082000002</v>
      </c>
      <c r="I10471" s="12">
        <v>44024</v>
      </c>
      <c r="J10471" s="12">
        <v>44577</v>
      </c>
      <c r="K10471" s="15"/>
      <c r="L10471" s="13" t="s">
        <v>70</v>
      </c>
      <c r="M10471" s="7">
        <v>1</v>
      </c>
      <c r="N10471" s="14"/>
    </row>
    <row r="10472" spans="1:14" ht="141.75">
      <c r="A10472" s="6">
        <v>10471</v>
      </c>
      <c r="B10472" s="8" t="s">
        <v>16054</v>
      </c>
      <c r="C10472" s="9" t="s">
        <v>16066</v>
      </c>
      <c r="D10472" s="10" t="s">
        <v>10411</v>
      </c>
      <c r="E10472" s="11" t="s">
        <v>16266</v>
      </c>
      <c r="F10472" s="6">
        <v>424197</v>
      </c>
      <c r="G10472" s="6" t="s">
        <v>1034</v>
      </c>
      <c r="H10472" s="16">
        <v>66051812.082000002</v>
      </c>
      <c r="I10472" s="12">
        <v>44024</v>
      </c>
      <c r="J10472" s="12">
        <v>44577</v>
      </c>
      <c r="K10472" s="15"/>
      <c r="L10472" s="13" t="s">
        <v>70</v>
      </c>
      <c r="M10472" s="7">
        <v>0.49</v>
      </c>
      <c r="N10472" s="14"/>
    </row>
    <row r="10473" spans="1:14" ht="141.75">
      <c r="A10473" s="6">
        <v>10472</v>
      </c>
      <c r="B10473" s="8" t="s">
        <v>16054</v>
      </c>
      <c r="C10473" s="9" t="s">
        <v>14654</v>
      </c>
      <c r="D10473" s="10" t="s">
        <v>7404</v>
      </c>
      <c r="E10473" s="11" t="s">
        <v>16266</v>
      </c>
      <c r="F10473" s="6">
        <v>424197</v>
      </c>
      <c r="G10473" s="6" t="s">
        <v>1034</v>
      </c>
      <c r="H10473" s="16">
        <v>66051812.082000002</v>
      </c>
      <c r="I10473" s="12">
        <v>44024</v>
      </c>
      <c r="J10473" s="12">
        <v>44577</v>
      </c>
      <c r="K10473" s="15"/>
      <c r="L10473" s="13" t="s">
        <v>70</v>
      </c>
      <c r="M10473" s="7">
        <v>0.51</v>
      </c>
      <c r="N10473" s="14"/>
    </row>
    <row r="10474" spans="1:14" ht="94.5">
      <c r="A10474" s="6">
        <v>10473</v>
      </c>
      <c r="B10474" s="8" t="s">
        <v>16054</v>
      </c>
      <c r="C10474" s="9" t="s">
        <v>16267</v>
      </c>
      <c r="D10474" s="10" t="s">
        <v>16219</v>
      </c>
      <c r="E10474" s="11" t="s">
        <v>16268</v>
      </c>
      <c r="F10474" s="6">
        <v>431117</v>
      </c>
      <c r="G10474" s="6" t="s">
        <v>1034</v>
      </c>
      <c r="H10474" s="16">
        <v>34564622.945</v>
      </c>
      <c r="I10474" s="12">
        <v>44029</v>
      </c>
      <c r="J10474" s="12">
        <v>44573</v>
      </c>
      <c r="K10474" s="15">
        <f>15000000+7200000+790000</f>
        <v>22990000</v>
      </c>
      <c r="L10474" s="13" t="s">
        <v>70</v>
      </c>
      <c r="M10474" s="7">
        <v>1</v>
      </c>
      <c r="N10474" s="14"/>
    </row>
    <row r="10475" spans="1:14" ht="94.5">
      <c r="A10475" s="6">
        <v>10474</v>
      </c>
      <c r="B10475" s="8" t="s">
        <v>16054</v>
      </c>
      <c r="C10475" s="9" t="s">
        <v>16221</v>
      </c>
      <c r="D10475" s="10" t="s">
        <v>16222</v>
      </c>
      <c r="E10475" s="11" t="s">
        <v>16268</v>
      </c>
      <c r="F10475" s="6">
        <v>431117</v>
      </c>
      <c r="G10475" s="6" t="s">
        <v>1034</v>
      </c>
      <c r="H10475" s="16">
        <v>34564622.945</v>
      </c>
      <c r="I10475" s="12">
        <v>44029</v>
      </c>
      <c r="J10475" s="12">
        <v>44573</v>
      </c>
      <c r="K10475" s="15">
        <f>15000000+7200000+790000</f>
        <v>22990000</v>
      </c>
      <c r="L10475" s="13" t="s">
        <v>70</v>
      </c>
      <c r="M10475" s="7">
        <v>0.49</v>
      </c>
      <c r="N10475" s="14"/>
    </row>
    <row r="10476" spans="1:14" ht="94.5">
      <c r="A10476" s="6">
        <v>10475</v>
      </c>
      <c r="B10476" s="8" t="s">
        <v>16054</v>
      </c>
      <c r="C10476" s="9" t="s">
        <v>16099</v>
      </c>
      <c r="D10476" s="10" t="s">
        <v>7662</v>
      </c>
      <c r="E10476" s="11" t="s">
        <v>16268</v>
      </c>
      <c r="F10476" s="6">
        <v>431117</v>
      </c>
      <c r="G10476" s="6" t="s">
        <v>1034</v>
      </c>
      <c r="H10476" s="16">
        <v>34564622.945</v>
      </c>
      <c r="I10476" s="12">
        <v>44029</v>
      </c>
      <c r="J10476" s="12">
        <v>44573</v>
      </c>
      <c r="K10476" s="15">
        <f>15000000+7200000+790000</f>
        <v>22990000</v>
      </c>
      <c r="L10476" s="13" t="s">
        <v>70</v>
      </c>
      <c r="M10476" s="7">
        <v>0.51</v>
      </c>
      <c r="N10476" s="14"/>
    </row>
    <row r="10477" spans="1:14" ht="94.5">
      <c r="A10477" s="6">
        <v>10476</v>
      </c>
      <c r="B10477" s="8" t="s">
        <v>16054</v>
      </c>
      <c r="C10477" s="9" t="s">
        <v>16269</v>
      </c>
      <c r="D10477" s="10" t="s">
        <v>16270</v>
      </c>
      <c r="E10477" s="11" t="s">
        <v>16271</v>
      </c>
      <c r="F10477" s="6">
        <v>426908</v>
      </c>
      <c r="G10477" s="6" t="s">
        <v>1034</v>
      </c>
      <c r="H10477" s="16">
        <v>62861314.583999999</v>
      </c>
      <c r="I10477" s="12">
        <v>44022</v>
      </c>
      <c r="J10477" s="12">
        <v>44575</v>
      </c>
      <c r="K10477" s="15">
        <v>19000000</v>
      </c>
      <c r="L10477" s="13" t="s">
        <v>14</v>
      </c>
      <c r="M10477" s="7">
        <v>1</v>
      </c>
      <c r="N10477" s="14"/>
    </row>
    <row r="10478" spans="1:14" ht="94.5">
      <c r="A10478" s="6">
        <v>10477</v>
      </c>
      <c r="B10478" s="8" t="s">
        <v>16054</v>
      </c>
      <c r="C10478" s="9" t="s">
        <v>16272</v>
      </c>
      <c r="D10478" s="10" t="s">
        <v>3246</v>
      </c>
      <c r="E10478" s="11" t="s">
        <v>16271</v>
      </c>
      <c r="F10478" s="6">
        <v>426908</v>
      </c>
      <c r="G10478" s="6" t="s">
        <v>1034</v>
      </c>
      <c r="H10478" s="16">
        <v>62861314.583999999</v>
      </c>
      <c r="I10478" s="12">
        <v>44022</v>
      </c>
      <c r="J10478" s="12">
        <v>44575</v>
      </c>
      <c r="K10478" s="15">
        <v>19000000</v>
      </c>
      <c r="L10478" s="13" t="s">
        <v>14</v>
      </c>
      <c r="M10478" s="7">
        <v>1</v>
      </c>
      <c r="N10478" s="14"/>
    </row>
    <row r="10479" spans="1:14" ht="94.5">
      <c r="A10479" s="6">
        <v>10478</v>
      </c>
      <c r="B10479" s="8" t="s">
        <v>16054</v>
      </c>
      <c r="C10479" s="9" t="s">
        <v>14381</v>
      </c>
      <c r="D10479" s="10" t="s">
        <v>14382</v>
      </c>
      <c r="E10479" s="11" t="s">
        <v>16271</v>
      </c>
      <c r="F10479" s="6">
        <v>426908</v>
      </c>
      <c r="G10479" s="6" t="s">
        <v>1034</v>
      </c>
      <c r="H10479" s="16">
        <v>62861314.583999999</v>
      </c>
      <c r="I10479" s="12">
        <v>44022</v>
      </c>
      <c r="J10479" s="12">
        <v>44575</v>
      </c>
      <c r="K10479" s="15">
        <v>19000000</v>
      </c>
      <c r="L10479" s="13" t="s">
        <v>14</v>
      </c>
      <c r="M10479" s="7">
        <v>1</v>
      </c>
      <c r="N10479" s="14"/>
    </row>
    <row r="10480" spans="1:14" ht="47.25">
      <c r="A10480" s="6">
        <v>10479</v>
      </c>
      <c r="B10480" s="8" t="s">
        <v>16054</v>
      </c>
      <c r="C10480" s="9" t="s">
        <v>16273</v>
      </c>
      <c r="D10480" s="10" t="s">
        <v>16274</v>
      </c>
      <c r="E10480" s="11" t="s">
        <v>16275</v>
      </c>
      <c r="F10480" s="6">
        <v>403469</v>
      </c>
      <c r="G10480" s="6" t="s">
        <v>794</v>
      </c>
      <c r="H10480" s="16">
        <v>1923610.35</v>
      </c>
      <c r="I10480" s="12">
        <v>43906</v>
      </c>
      <c r="J10480" s="12">
        <v>44032</v>
      </c>
      <c r="K10480" s="15">
        <v>0</v>
      </c>
      <c r="L10480" s="13" t="s">
        <v>14</v>
      </c>
      <c r="M10480" s="7">
        <v>1</v>
      </c>
      <c r="N10480" s="14"/>
    </row>
    <row r="10481" spans="1:14" ht="173.25">
      <c r="A10481" s="6">
        <v>10480</v>
      </c>
      <c r="B10481" s="8" t="s">
        <v>16054</v>
      </c>
      <c r="C10481" s="9" t="s">
        <v>16276</v>
      </c>
      <c r="D10481" s="10" t="s">
        <v>16277</v>
      </c>
      <c r="E10481" s="11" t="s">
        <v>16278</v>
      </c>
      <c r="F10481" s="6">
        <v>403490</v>
      </c>
      <c r="G10481" s="6" t="s">
        <v>794</v>
      </c>
      <c r="H10481" s="16">
        <v>8383003.2999999998</v>
      </c>
      <c r="I10481" s="12">
        <v>43906</v>
      </c>
      <c r="J10481" s="12">
        <v>44152</v>
      </c>
      <c r="K10481" s="15">
        <f>900000+1000000</f>
        <v>1900000</v>
      </c>
      <c r="L10481" s="13" t="s">
        <v>14</v>
      </c>
      <c r="M10481" s="7">
        <v>1</v>
      </c>
      <c r="N10481" s="14"/>
    </row>
    <row r="10482" spans="1:14" ht="362.25">
      <c r="A10482" s="6">
        <v>10481</v>
      </c>
      <c r="B10482" s="8" t="s">
        <v>16054</v>
      </c>
      <c r="C10482" s="9" t="s">
        <v>16276</v>
      </c>
      <c r="D10482" s="10" t="s">
        <v>16277</v>
      </c>
      <c r="E10482" s="11" t="s">
        <v>16279</v>
      </c>
      <c r="F10482" s="6">
        <v>403486</v>
      </c>
      <c r="G10482" s="6" t="s">
        <v>794</v>
      </c>
      <c r="H10482" s="16">
        <v>13189124.550000001</v>
      </c>
      <c r="I10482" s="12">
        <v>43906</v>
      </c>
      <c r="J10482" s="12">
        <v>7751</v>
      </c>
      <c r="K10482" s="15">
        <v>7500000</v>
      </c>
      <c r="L10482" s="13" t="s">
        <v>14</v>
      </c>
      <c r="M10482" s="7">
        <v>1</v>
      </c>
      <c r="N10482" s="14"/>
    </row>
    <row r="10483" spans="1:14" ht="236.25">
      <c r="A10483" s="6">
        <v>10482</v>
      </c>
      <c r="B10483" s="8" t="s">
        <v>16054</v>
      </c>
      <c r="C10483" s="9" t="s">
        <v>16280</v>
      </c>
      <c r="D10483" s="10" t="s">
        <v>16281</v>
      </c>
      <c r="E10483" s="11" t="s">
        <v>16282</v>
      </c>
      <c r="F10483" s="6">
        <v>403488</v>
      </c>
      <c r="G10483" s="6" t="s">
        <v>794</v>
      </c>
      <c r="H10483" s="16">
        <v>5436089.0499999998</v>
      </c>
      <c r="I10483" s="12">
        <v>43920</v>
      </c>
      <c r="J10483" s="12">
        <v>44076</v>
      </c>
      <c r="K10483" s="15">
        <f>3350000+660000+400000</f>
        <v>4410000</v>
      </c>
      <c r="L10483" s="13" t="s">
        <v>14</v>
      </c>
      <c r="M10483" s="7">
        <v>1</v>
      </c>
      <c r="N10483" s="14"/>
    </row>
    <row r="10484" spans="1:14" ht="78.75">
      <c r="A10484" s="6">
        <v>10483</v>
      </c>
      <c r="B10484" s="8" t="s">
        <v>16054</v>
      </c>
      <c r="C10484" s="9" t="s">
        <v>16283</v>
      </c>
      <c r="D10484" s="10" t="s">
        <v>14806</v>
      </c>
      <c r="E10484" s="11" t="s">
        <v>16284</v>
      </c>
      <c r="F10484" s="6">
        <v>430251</v>
      </c>
      <c r="G10484" s="6" t="s">
        <v>794</v>
      </c>
      <c r="H10484" s="16">
        <v>3065935</v>
      </c>
      <c r="I10484" s="12">
        <v>43963</v>
      </c>
      <c r="J10484" s="12">
        <v>44153</v>
      </c>
      <c r="K10484" s="15">
        <v>0</v>
      </c>
      <c r="L10484" s="13" t="s">
        <v>14</v>
      </c>
      <c r="M10484" s="7">
        <v>1</v>
      </c>
      <c r="N10484" s="14"/>
    </row>
    <row r="10485" spans="1:14" ht="346.5">
      <c r="A10485" s="6">
        <v>10484</v>
      </c>
      <c r="B10485" s="8" t="s">
        <v>16054</v>
      </c>
      <c r="C10485" s="9" t="s">
        <v>16285</v>
      </c>
      <c r="D10485" s="10" t="s">
        <v>16286</v>
      </c>
      <c r="E10485" s="11" t="s">
        <v>16287</v>
      </c>
      <c r="F10485" s="6">
        <v>468811</v>
      </c>
      <c r="G10485" s="6" t="s">
        <v>794</v>
      </c>
      <c r="H10485" s="16">
        <v>639677.75</v>
      </c>
      <c r="I10485" s="12">
        <v>44066</v>
      </c>
      <c r="J10485" s="12">
        <v>44192</v>
      </c>
      <c r="K10485" s="15">
        <v>0</v>
      </c>
      <c r="L10485" s="13" t="s">
        <v>14</v>
      </c>
      <c r="M10485" s="7">
        <v>1</v>
      </c>
      <c r="N10485" s="14"/>
    </row>
    <row r="10486" spans="1:14" ht="362.25">
      <c r="A10486" s="6">
        <v>10485</v>
      </c>
      <c r="B10486" s="8" t="s">
        <v>16054</v>
      </c>
      <c r="C10486" s="9" t="s">
        <v>16288</v>
      </c>
      <c r="D10486" s="10" t="s">
        <v>16213</v>
      </c>
      <c r="E10486" s="11" t="s">
        <v>16289</v>
      </c>
      <c r="F10486" s="6">
        <v>468809</v>
      </c>
      <c r="G10486" s="6" t="s">
        <v>794</v>
      </c>
      <c r="H10486" s="16">
        <v>10348514.35</v>
      </c>
      <c r="I10486" s="12">
        <v>44088</v>
      </c>
      <c r="J10486" s="12">
        <v>44458</v>
      </c>
      <c r="K10486" s="15">
        <v>300000</v>
      </c>
      <c r="L10486" s="13" t="s">
        <v>14</v>
      </c>
      <c r="M10486" s="7">
        <v>1</v>
      </c>
      <c r="N10486" s="14"/>
    </row>
    <row r="10487" spans="1:14" ht="173.25">
      <c r="A10487" s="6">
        <v>10486</v>
      </c>
      <c r="B10487" s="8" t="s">
        <v>16054</v>
      </c>
      <c r="C10487" s="9" t="s">
        <v>16290</v>
      </c>
      <c r="D10487" s="10" t="s">
        <v>16291</v>
      </c>
      <c r="E10487" s="11" t="s">
        <v>16292</v>
      </c>
      <c r="F10487" s="6">
        <v>497401</v>
      </c>
      <c r="G10487" s="6" t="s">
        <v>7483</v>
      </c>
      <c r="H10487" s="16">
        <v>19561990.741999999</v>
      </c>
      <c r="I10487" s="12">
        <v>44214</v>
      </c>
      <c r="J10487" s="12">
        <v>44584</v>
      </c>
      <c r="K10487" s="15">
        <v>12200000</v>
      </c>
      <c r="L10487" s="13" t="s">
        <v>70</v>
      </c>
      <c r="M10487" s="7">
        <v>1</v>
      </c>
      <c r="N10487" s="14"/>
    </row>
    <row r="10488" spans="1:14" ht="173.25">
      <c r="A10488" s="6">
        <v>10487</v>
      </c>
      <c r="B10488" s="8" t="s">
        <v>16054</v>
      </c>
      <c r="C10488" s="9" t="s">
        <v>16293</v>
      </c>
      <c r="D10488" s="10" t="s">
        <v>16294</v>
      </c>
      <c r="E10488" s="11" t="s">
        <v>16292</v>
      </c>
      <c r="F10488" s="6">
        <v>497401</v>
      </c>
      <c r="G10488" s="6" t="s">
        <v>7483</v>
      </c>
      <c r="H10488" s="16">
        <v>19561990.741999999</v>
      </c>
      <c r="I10488" s="12">
        <v>44214</v>
      </c>
      <c r="J10488" s="12">
        <v>44584</v>
      </c>
      <c r="K10488" s="15">
        <v>12200000</v>
      </c>
      <c r="L10488" s="13" t="s">
        <v>70</v>
      </c>
      <c r="M10488" s="7">
        <v>0.51</v>
      </c>
      <c r="N10488" s="14"/>
    </row>
    <row r="10489" spans="1:14" ht="173.25">
      <c r="A10489" s="6">
        <v>10488</v>
      </c>
      <c r="B10489" s="8" t="s">
        <v>16054</v>
      </c>
      <c r="C10489" s="9" t="s">
        <v>16295</v>
      </c>
      <c r="D10489" s="10" t="s">
        <v>16281</v>
      </c>
      <c r="E10489" s="11" t="s">
        <v>16292</v>
      </c>
      <c r="F10489" s="6">
        <v>497401</v>
      </c>
      <c r="G10489" s="6" t="s">
        <v>7483</v>
      </c>
      <c r="H10489" s="16">
        <v>19561990.741999999</v>
      </c>
      <c r="I10489" s="12">
        <v>44214</v>
      </c>
      <c r="J10489" s="12">
        <v>44584</v>
      </c>
      <c r="K10489" s="15">
        <v>12200000</v>
      </c>
      <c r="L10489" s="13" t="s">
        <v>70</v>
      </c>
      <c r="M10489" s="7">
        <v>0.49</v>
      </c>
      <c r="N10489" s="14"/>
    </row>
    <row r="10490" spans="1:14" ht="47.25">
      <c r="A10490" s="6">
        <v>10489</v>
      </c>
      <c r="B10490" s="8" t="s">
        <v>16054</v>
      </c>
      <c r="C10490" s="9" t="s">
        <v>16296</v>
      </c>
      <c r="D10490" s="10" t="s">
        <v>16297</v>
      </c>
      <c r="E10490" s="11" t="s">
        <v>16298</v>
      </c>
      <c r="F10490" s="6">
        <v>509375</v>
      </c>
      <c r="G10490" s="6" t="s">
        <v>7008</v>
      </c>
      <c r="H10490" s="16">
        <v>1115318.4738</v>
      </c>
      <c r="I10490" s="12">
        <v>44236</v>
      </c>
      <c r="J10490" s="12">
        <v>44556</v>
      </c>
      <c r="K10490" s="15">
        <v>0</v>
      </c>
      <c r="L10490" s="13" t="s">
        <v>14</v>
      </c>
      <c r="M10490" s="7">
        <v>1</v>
      </c>
      <c r="N10490" s="14"/>
    </row>
    <row r="10491" spans="1:14" ht="63">
      <c r="A10491" s="6">
        <v>10490</v>
      </c>
      <c r="B10491" s="8" t="s">
        <v>16054</v>
      </c>
      <c r="C10491" s="9" t="s">
        <v>16296</v>
      </c>
      <c r="D10491" s="10" t="s">
        <v>16297</v>
      </c>
      <c r="E10491" s="11" t="s">
        <v>16299</v>
      </c>
      <c r="F10491" s="6">
        <v>509372</v>
      </c>
      <c r="G10491" s="6" t="s">
        <v>7008</v>
      </c>
      <c r="H10491" s="16">
        <v>2583713.0210000002</v>
      </c>
      <c r="I10491" s="12">
        <v>44236</v>
      </c>
      <c r="J10491" s="12">
        <v>44556</v>
      </c>
      <c r="K10491" s="15">
        <v>0</v>
      </c>
      <c r="L10491" s="13" t="s">
        <v>14</v>
      </c>
      <c r="M10491" s="7">
        <v>1</v>
      </c>
      <c r="N10491" s="14"/>
    </row>
    <row r="10492" spans="1:14" ht="47.25">
      <c r="A10492" s="6">
        <v>10491</v>
      </c>
      <c r="B10492" s="8" t="s">
        <v>16054</v>
      </c>
      <c r="C10492" s="9" t="s">
        <v>16296</v>
      </c>
      <c r="D10492" s="10" t="s">
        <v>16297</v>
      </c>
      <c r="E10492" s="11" t="s">
        <v>16300</v>
      </c>
      <c r="F10492" s="6">
        <v>509377</v>
      </c>
      <c r="G10492" s="6" t="s">
        <v>7008</v>
      </c>
      <c r="H10492" s="16">
        <v>1910852.92</v>
      </c>
      <c r="I10492" s="12">
        <v>44236</v>
      </c>
      <c r="J10492" s="12">
        <v>44556</v>
      </c>
      <c r="K10492" s="15">
        <v>0</v>
      </c>
      <c r="L10492" s="13" t="s">
        <v>14</v>
      </c>
      <c r="M10492" s="7">
        <v>1</v>
      </c>
      <c r="N10492" s="14"/>
    </row>
    <row r="10493" spans="1:14" ht="78.75">
      <c r="A10493" s="6">
        <v>10492</v>
      </c>
      <c r="B10493" s="8" t="s">
        <v>16054</v>
      </c>
      <c r="C10493" s="9" t="s">
        <v>16296</v>
      </c>
      <c r="D10493" s="10" t="s">
        <v>16297</v>
      </c>
      <c r="E10493" s="11" t="s">
        <v>16301</v>
      </c>
      <c r="F10493" s="6">
        <v>509378</v>
      </c>
      <c r="G10493" s="6" t="s">
        <v>7008</v>
      </c>
      <c r="H10493" s="16">
        <v>3238480.5449999999</v>
      </c>
      <c r="I10493" s="12">
        <v>44236</v>
      </c>
      <c r="J10493" s="12">
        <v>44556</v>
      </c>
      <c r="K10493" s="15">
        <v>0</v>
      </c>
      <c r="L10493" s="13" t="s">
        <v>14</v>
      </c>
      <c r="M10493" s="7">
        <v>1</v>
      </c>
      <c r="N10493" s="14"/>
    </row>
    <row r="10494" spans="1:14" ht="78.75">
      <c r="A10494" s="6">
        <v>10493</v>
      </c>
      <c r="B10494" s="8" t="s">
        <v>16054</v>
      </c>
      <c r="C10494" s="9" t="s">
        <v>16100</v>
      </c>
      <c r="D10494" s="10" t="s">
        <v>16101</v>
      </c>
      <c r="E10494" s="11" t="s">
        <v>16302</v>
      </c>
      <c r="F10494" s="6">
        <v>526002</v>
      </c>
      <c r="G10494" s="6" t="s">
        <v>6911</v>
      </c>
      <c r="H10494" s="16">
        <v>13602955.009</v>
      </c>
      <c r="I10494" s="12">
        <v>44237</v>
      </c>
      <c r="J10494" s="12">
        <v>44601</v>
      </c>
      <c r="K10494" s="15">
        <v>0</v>
      </c>
      <c r="L10494" s="13" t="s">
        <v>14</v>
      </c>
      <c r="M10494" s="7">
        <v>1</v>
      </c>
      <c r="N10494" s="14"/>
    </row>
    <row r="10495" spans="1:14" ht="110.25">
      <c r="A10495" s="6">
        <v>10494</v>
      </c>
      <c r="B10495" s="8" t="s">
        <v>16054</v>
      </c>
      <c r="C10495" s="9" t="s">
        <v>16303</v>
      </c>
      <c r="D10495" s="10" t="s">
        <v>16304</v>
      </c>
      <c r="E10495" s="11" t="s">
        <v>16305</v>
      </c>
      <c r="F10495" s="6">
        <v>499945</v>
      </c>
      <c r="G10495" s="6" t="s">
        <v>16306</v>
      </c>
      <c r="H10495" s="16">
        <v>73991149.878999993</v>
      </c>
      <c r="I10495" s="12">
        <v>44251</v>
      </c>
      <c r="J10495" s="12">
        <v>44798</v>
      </c>
      <c r="K10495" s="15">
        <v>0</v>
      </c>
      <c r="L10495" s="13" t="s">
        <v>70</v>
      </c>
      <c r="M10495" s="7">
        <v>1</v>
      </c>
      <c r="N10495" s="14"/>
    </row>
    <row r="10496" spans="1:14" ht="110.25">
      <c r="A10496" s="6">
        <v>10495</v>
      </c>
      <c r="B10496" s="8" t="s">
        <v>16054</v>
      </c>
      <c r="C10496" s="9" t="s">
        <v>16307</v>
      </c>
      <c r="D10496" s="10" t="s">
        <v>7360</v>
      </c>
      <c r="E10496" s="11" t="s">
        <v>16305</v>
      </c>
      <c r="F10496" s="6">
        <v>499945</v>
      </c>
      <c r="G10496" s="6" t="s">
        <v>16306</v>
      </c>
      <c r="H10496" s="16">
        <v>73991149.878999993</v>
      </c>
      <c r="I10496" s="12">
        <v>44251</v>
      </c>
      <c r="J10496" s="12">
        <v>44798</v>
      </c>
      <c r="K10496" s="15">
        <v>0</v>
      </c>
      <c r="L10496" s="13" t="s">
        <v>70</v>
      </c>
      <c r="M10496" s="7">
        <v>0.51</v>
      </c>
      <c r="N10496" s="14"/>
    </row>
    <row r="10497" spans="1:14" ht="110.25">
      <c r="A10497" s="6">
        <v>10496</v>
      </c>
      <c r="B10497" s="8" t="s">
        <v>16054</v>
      </c>
      <c r="C10497" s="9" t="s">
        <v>16308</v>
      </c>
      <c r="D10497" s="10" t="s">
        <v>5522</v>
      </c>
      <c r="E10497" s="11" t="s">
        <v>16305</v>
      </c>
      <c r="F10497" s="6">
        <v>499945</v>
      </c>
      <c r="G10497" s="6" t="s">
        <v>16306</v>
      </c>
      <c r="H10497" s="16">
        <v>73991149.878999993</v>
      </c>
      <c r="I10497" s="12">
        <v>44251</v>
      </c>
      <c r="J10497" s="12">
        <v>44798</v>
      </c>
      <c r="K10497" s="15">
        <v>0</v>
      </c>
      <c r="L10497" s="13" t="s">
        <v>70</v>
      </c>
      <c r="M10497" s="7">
        <v>0.49</v>
      </c>
      <c r="N10497" s="14"/>
    </row>
    <row r="10498" spans="1:14" ht="63">
      <c r="A10498" s="6">
        <v>10497</v>
      </c>
      <c r="B10498" s="8" t="s">
        <v>16054</v>
      </c>
      <c r="C10498" s="9" t="s">
        <v>16309</v>
      </c>
      <c r="D10498" s="10" t="s">
        <v>16310</v>
      </c>
      <c r="E10498" s="11" t="s">
        <v>16311</v>
      </c>
      <c r="F10498" s="6">
        <v>498090</v>
      </c>
      <c r="G10498" s="6" t="s">
        <v>801</v>
      </c>
      <c r="H10498" s="16">
        <v>19552803.350000001</v>
      </c>
      <c r="I10498" s="12">
        <v>44243</v>
      </c>
      <c r="J10498" s="12">
        <v>44577</v>
      </c>
      <c r="K10498" s="15">
        <v>5000000</v>
      </c>
      <c r="L10498" s="13" t="s">
        <v>14</v>
      </c>
      <c r="M10498" s="7">
        <v>1</v>
      </c>
      <c r="N10498" s="14"/>
    </row>
    <row r="10499" spans="1:14" ht="220.5">
      <c r="A10499" s="6">
        <v>10498</v>
      </c>
      <c r="B10499" s="8" t="s">
        <v>16054</v>
      </c>
      <c r="C10499" s="9" t="s">
        <v>16312</v>
      </c>
      <c r="D10499" s="10" t="s">
        <v>16313</v>
      </c>
      <c r="E10499" s="11" t="s">
        <v>16314</v>
      </c>
      <c r="F10499" s="6">
        <v>529597</v>
      </c>
      <c r="G10499" s="6" t="s">
        <v>808</v>
      </c>
      <c r="H10499" s="16">
        <v>4751368.95</v>
      </c>
      <c r="I10499" s="12">
        <v>44262</v>
      </c>
      <c r="J10499" s="12">
        <v>44633</v>
      </c>
      <c r="K10499" s="15">
        <v>1600000</v>
      </c>
      <c r="L10499" s="13" t="s">
        <v>14</v>
      </c>
      <c r="M10499" s="7">
        <v>1</v>
      </c>
      <c r="N10499" s="14"/>
    </row>
    <row r="10500" spans="1:14" ht="204.75">
      <c r="A10500" s="6">
        <v>10499</v>
      </c>
      <c r="B10500" s="8" t="s">
        <v>16054</v>
      </c>
      <c r="C10500" s="9" t="s">
        <v>16315</v>
      </c>
      <c r="D10500" s="10" t="s">
        <v>16316</v>
      </c>
      <c r="E10500" s="11" t="s">
        <v>16317</v>
      </c>
      <c r="F10500" s="6">
        <v>529605</v>
      </c>
      <c r="G10500" s="6" t="s">
        <v>808</v>
      </c>
      <c r="H10500" s="16">
        <v>4967350.5</v>
      </c>
      <c r="I10500" s="12">
        <v>44262</v>
      </c>
      <c r="J10500" s="12">
        <v>44633</v>
      </c>
      <c r="K10500" s="15"/>
      <c r="L10500" s="13" t="s">
        <v>14</v>
      </c>
      <c r="M10500" s="7">
        <v>1</v>
      </c>
      <c r="N10500" s="14"/>
    </row>
    <row r="10501" spans="1:14" ht="157.5">
      <c r="A10501" s="6">
        <v>10500</v>
      </c>
      <c r="B10501" s="8" t="s">
        <v>16054</v>
      </c>
      <c r="C10501" s="9" t="s">
        <v>16318</v>
      </c>
      <c r="D10501" s="10" t="s">
        <v>14806</v>
      </c>
      <c r="E10501" s="11" t="s">
        <v>16319</v>
      </c>
      <c r="F10501" s="6">
        <v>529614</v>
      </c>
      <c r="G10501" s="6" t="s">
        <v>808</v>
      </c>
      <c r="H10501" s="16">
        <v>2132006.15</v>
      </c>
      <c r="I10501" s="12">
        <v>44252</v>
      </c>
      <c r="J10501" s="12">
        <v>44623</v>
      </c>
      <c r="K10501" s="15"/>
      <c r="L10501" s="13" t="s">
        <v>14</v>
      </c>
      <c r="M10501" s="7">
        <v>1</v>
      </c>
      <c r="N10501" s="14"/>
    </row>
    <row r="10502" spans="1:14" ht="63">
      <c r="A10502" s="6">
        <v>10501</v>
      </c>
      <c r="B10502" s="8" t="s">
        <v>16054</v>
      </c>
      <c r="C10502" s="9" t="s">
        <v>16320</v>
      </c>
      <c r="D10502" s="10" t="s">
        <v>3259</v>
      </c>
      <c r="E10502" s="11" t="s">
        <v>16321</v>
      </c>
      <c r="F10502" s="6">
        <v>506234</v>
      </c>
      <c r="G10502" s="6" t="s">
        <v>801</v>
      </c>
      <c r="H10502" s="16">
        <v>22249259.784000002</v>
      </c>
      <c r="I10502" s="12">
        <v>44283</v>
      </c>
      <c r="J10502" s="12">
        <v>44615</v>
      </c>
      <c r="K10502" s="15"/>
      <c r="L10502" s="13" t="s">
        <v>14</v>
      </c>
      <c r="M10502" s="7">
        <v>1</v>
      </c>
      <c r="N10502" s="14"/>
    </row>
    <row r="10503" spans="1:14" ht="141.75">
      <c r="A10503" s="6">
        <v>10502</v>
      </c>
      <c r="B10503" s="8" t="s">
        <v>16054</v>
      </c>
      <c r="C10503" s="9" t="s">
        <v>16322</v>
      </c>
      <c r="D10503" s="10" t="s">
        <v>7325</v>
      </c>
      <c r="E10503" s="11" t="s">
        <v>16323</v>
      </c>
      <c r="F10503" s="6">
        <v>532253</v>
      </c>
      <c r="G10503" s="6" t="s">
        <v>7483</v>
      </c>
      <c r="H10503" s="16">
        <v>63558482.615000002</v>
      </c>
      <c r="I10503" s="12">
        <v>44287</v>
      </c>
      <c r="J10503" s="12">
        <v>44620</v>
      </c>
      <c r="K10503" s="15">
        <v>3000000</v>
      </c>
      <c r="L10503" s="13" t="s">
        <v>14</v>
      </c>
      <c r="M10503" s="7">
        <v>1</v>
      </c>
      <c r="N10503" s="14"/>
    </row>
    <row r="10504" spans="1:14" ht="157.5">
      <c r="A10504" s="6">
        <v>10503</v>
      </c>
      <c r="B10504" s="8" t="s">
        <v>16054</v>
      </c>
      <c r="C10504" s="9" t="s">
        <v>16324</v>
      </c>
      <c r="D10504" s="10" t="s">
        <v>16101</v>
      </c>
      <c r="E10504" s="11" t="s">
        <v>16325</v>
      </c>
      <c r="F10504" s="6">
        <v>550263</v>
      </c>
      <c r="G10504" s="6" t="s">
        <v>875</v>
      </c>
      <c r="H10504" s="16">
        <v>9293142.25</v>
      </c>
      <c r="I10504" s="12">
        <v>44327</v>
      </c>
      <c r="J10504" s="12">
        <v>44572</v>
      </c>
      <c r="K10504" s="15"/>
      <c r="L10504" s="13" t="s">
        <v>14</v>
      </c>
      <c r="M10504" s="7">
        <v>1</v>
      </c>
      <c r="N10504" s="14"/>
    </row>
    <row r="10505" spans="1:14" ht="126">
      <c r="A10505" s="6">
        <v>10504</v>
      </c>
      <c r="B10505" s="8" t="s">
        <v>16054</v>
      </c>
      <c r="C10505" s="9" t="s">
        <v>16326</v>
      </c>
      <c r="D10505" s="10" t="s">
        <v>10368</v>
      </c>
      <c r="E10505" s="11" t="s">
        <v>16327</v>
      </c>
      <c r="F10505" s="6">
        <v>547796</v>
      </c>
      <c r="G10505" s="6" t="s">
        <v>875</v>
      </c>
      <c r="H10505" s="16">
        <v>15065945.5</v>
      </c>
      <c r="I10505" s="12" t="s">
        <v>16328</v>
      </c>
      <c r="J10505" s="12" t="s">
        <v>16329</v>
      </c>
      <c r="K10505" s="15"/>
      <c r="L10505" s="13" t="s">
        <v>14</v>
      </c>
      <c r="M10505" s="7">
        <v>1</v>
      </c>
      <c r="N10505" s="14"/>
    </row>
    <row r="10506" spans="1:14" ht="157.5">
      <c r="A10506" s="6">
        <v>10505</v>
      </c>
      <c r="B10506" s="8" t="s">
        <v>16054</v>
      </c>
      <c r="C10506" s="9" t="s">
        <v>16330</v>
      </c>
      <c r="D10506" s="10" t="s">
        <v>16331</v>
      </c>
      <c r="E10506" s="11" t="s">
        <v>16332</v>
      </c>
      <c r="F10506" s="6">
        <v>547820</v>
      </c>
      <c r="G10506" s="6" t="s">
        <v>875</v>
      </c>
      <c r="H10506" s="16">
        <v>14309774</v>
      </c>
      <c r="I10506" s="12">
        <v>44321</v>
      </c>
      <c r="J10506" s="12">
        <v>44650</v>
      </c>
      <c r="K10506" s="15"/>
      <c r="L10506" s="13" t="s">
        <v>14</v>
      </c>
      <c r="M10506" s="7">
        <v>1</v>
      </c>
      <c r="N10506" s="14"/>
    </row>
    <row r="10507" spans="1:14" ht="126">
      <c r="A10507" s="6">
        <v>10506</v>
      </c>
      <c r="B10507" s="8" t="s">
        <v>16054</v>
      </c>
      <c r="C10507" s="9" t="s">
        <v>16333</v>
      </c>
      <c r="D10507" s="10" t="s">
        <v>13818</v>
      </c>
      <c r="E10507" s="11" t="s">
        <v>16334</v>
      </c>
      <c r="F10507" s="6">
        <v>547838</v>
      </c>
      <c r="G10507" s="6" t="s">
        <v>875</v>
      </c>
      <c r="H10507" s="16">
        <v>5217037.0999999996</v>
      </c>
      <c r="I10507" s="12">
        <v>44321</v>
      </c>
      <c r="J10507" s="12">
        <v>44601</v>
      </c>
      <c r="K10507" s="15"/>
      <c r="L10507" s="13" t="s">
        <v>14</v>
      </c>
      <c r="M10507" s="7">
        <v>1</v>
      </c>
      <c r="N10507" s="14"/>
    </row>
    <row r="10508" spans="1:14" ht="157.5">
      <c r="A10508" s="6">
        <v>10507</v>
      </c>
      <c r="B10508" s="8" t="s">
        <v>16054</v>
      </c>
      <c r="C10508" s="9" t="s">
        <v>16335</v>
      </c>
      <c r="D10508" s="10" t="s">
        <v>16138</v>
      </c>
      <c r="E10508" s="11" t="s">
        <v>16336</v>
      </c>
      <c r="F10508" s="6">
        <v>547843</v>
      </c>
      <c r="G10508" s="6" t="s">
        <v>875</v>
      </c>
      <c r="H10508" s="16">
        <v>8982802.9000000004</v>
      </c>
      <c r="I10508" s="12">
        <v>44325</v>
      </c>
      <c r="J10508" s="12">
        <v>44655</v>
      </c>
      <c r="K10508" s="15">
        <v>5000000</v>
      </c>
      <c r="L10508" s="13" t="s">
        <v>14</v>
      </c>
      <c r="M10508" s="7">
        <v>1</v>
      </c>
      <c r="N10508" s="14"/>
    </row>
    <row r="10509" spans="1:14" ht="110.25">
      <c r="A10509" s="6">
        <v>10508</v>
      </c>
      <c r="B10509" s="8" t="s">
        <v>16054</v>
      </c>
      <c r="C10509" s="9" t="s">
        <v>16337</v>
      </c>
      <c r="D10509" s="10" t="s">
        <v>16338</v>
      </c>
      <c r="E10509" s="11" t="s">
        <v>16339</v>
      </c>
      <c r="F10509" s="6">
        <v>550194</v>
      </c>
      <c r="G10509" s="6" t="s">
        <v>875</v>
      </c>
      <c r="H10509" s="16">
        <v>4109431.15</v>
      </c>
      <c r="I10509" s="12">
        <v>44327</v>
      </c>
      <c r="J10509" s="12">
        <v>44604</v>
      </c>
      <c r="K10509" s="15"/>
      <c r="L10509" s="13" t="s">
        <v>14</v>
      </c>
      <c r="M10509" s="7">
        <v>1</v>
      </c>
      <c r="N10509" s="14"/>
    </row>
    <row r="10510" spans="1:14" ht="63">
      <c r="A10510" s="6">
        <v>10509</v>
      </c>
      <c r="B10510" s="8" t="s">
        <v>16054</v>
      </c>
      <c r="C10510" s="9" t="s">
        <v>16326</v>
      </c>
      <c r="D10510" s="10" t="s">
        <v>10368</v>
      </c>
      <c r="E10510" s="11" t="s">
        <v>16340</v>
      </c>
      <c r="F10510" s="6">
        <v>550227</v>
      </c>
      <c r="G10510" s="6" t="s">
        <v>875</v>
      </c>
      <c r="H10510" s="16">
        <v>8957151</v>
      </c>
      <c r="I10510" s="12">
        <v>44336</v>
      </c>
      <c r="J10510" s="12">
        <v>44616</v>
      </c>
      <c r="K10510" s="15"/>
      <c r="L10510" s="13" t="s">
        <v>14</v>
      </c>
      <c r="M10510" s="7">
        <v>1</v>
      </c>
      <c r="N10510" s="14"/>
    </row>
    <row r="10511" spans="1:14" ht="63">
      <c r="A10511" s="6">
        <v>10510</v>
      </c>
      <c r="B10511" s="8" t="s">
        <v>16054</v>
      </c>
      <c r="C10511" s="9" t="s">
        <v>16341</v>
      </c>
      <c r="D10511" s="10" t="s">
        <v>16342</v>
      </c>
      <c r="E10511" s="11" t="s">
        <v>16343</v>
      </c>
      <c r="F10511" s="6">
        <v>550241</v>
      </c>
      <c r="G10511" s="6" t="s">
        <v>875</v>
      </c>
      <c r="H10511" s="16">
        <v>3742963.9</v>
      </c>
      <c r="I10511" s="12">
        <v>44327</v>
      </c>
      <c r="J10511" s="12">
        <v>44607</v>
      </c>
      <c r="K10511" s="15"/>
      <c r="L10511" s="13" t="s">
        <v>14</v>
      </c>
      <c r="M10511" s="7">
        <v>1</v>
      </c>
      <c r="N10511" s="14"/>
    </row>
    <row r="10512" spans="1:14" ht="157.5">
      <c r="A10512" s="6">
        <v>10511</v>
      </c>
      <c r="B10512" s="8" t="s">
        <v>16054</v>
      </c>
      <c r="C10512" s="9" t="s">
        <v>16344</v>
      </c>
      <c r="D10512" s="10" t="s">
        <v>16345</v>
      </c>
      <c r="E10512" s="11" t="s">
        <v>16346</v>
      </c>
      <c r="F10512" s="6">
        <v>550773</v>
      </c>
      <c r="G10512" s="6" t="s">
        <v>875</v>
      </c>
      <c r="H10512" s="16">
        <v>19822918.5</v>
      </c>
      <c r="I10512" s="12">
        <v>44327</v>
      </c>
      <c r="J10512" s="12">
        <v>44752</v>
      </c>
      <c r="K10512" s="15">
        <f>3000000+9500000</f>
        <v>12500000</v>
      </c>
      <c r="L10512" s="13" t="s">
        <v>14</v>
      </c>
      <c r="M10512" s="7">
        <v>1</v>
      </c>
      <c r="N10512" s="14"/>
    </row>
    <row r="10513" spans="1:14" ht="204.75">
      <c r="A10513" s="6">
        <v>10512</v>
      </c>
      <c r="B10513" s="8" t="s">
        <v>16054</v>
      </c>
      <c r="C10513" s="9" t="s">
        <v>16347</v>
      </c>
      <c r="D10513" s="10" t="s">
        <v>16348</v>
      </c>
      <c r="E10513" s="11" t="s">
        <v>16349</v>
      </c>
      <c r="F10513" s="6">
        <v>550783</v>
      </c>
      <c r="G10513" s="6" t="s">
        <v>875</v>
      </c>
      <c r="H10513" s="16">
        <v>25854515.050000001</v>
      </c>
      <c r="I10513" s="12">
        <v>44334</v>
      </c>
      <c r="J10513" s="12">
        <v>44823</v>
      </c>
      <c r="K10513" s="15">
        <v>3000000</v>
      </c>
      <c r="L10513" s="13" t="s">
        <v>14</v>
      </c>
      <c r="M10513" s="7">
        <v>1</v>
      </c>
      <c r="N10513" s="14"/>
    </row>
    <row r="10514" spans="1:14" ht="157.5">
      <c r="A10514" s="6">
        <v>10513</v>
      </c>
      <c r="B10514" s="8" t="s">
        <v>16054</v>
      </c>
      <c r="C10514" s="9" t="s">
        <v>16350</v>
      </c>
      <c r="D10514" s="10" t="s">
        <v>10643</v>
      </c>
      <c r="E10514" s="11" t="s">
        <v>16351</v>
      </c>
      <c r="F10514" s="6">
        <v>550784</v>
      </c>
      <c r="G10514" s="6" t="s">
        <v>875</v>
      </c>
      <c r="H10514" s="16">
        <v>7667403.4500000002</v>
      </c>
      <c r="I10514" s="12">
        <v>44327</v>
      </c>
      <c r="J10514" s="12">
        <v>44661</v>
      </c>
      <c r="K10514" s="15">
        <f>2400000+3600000</f>
        <v>6000000</v>
      </c>
      <c r="L10514" s="13" t="s">
        <v>14</v>
      </c>
      <c r="M10514" s="7">
        <v>1</v>
      </c>
      <c r="N10514" s="14"/>
    </row>
    <row r="10515" spans="1:14" ht="173.25">
      <c r="A10515" s="6">
        <v>10514</v>
      </c>
      <c r="B10515" s="8" t="s">
        <v>16054</v>
      </c>
      <c r="C10515" s="9" t="s">
        <v>16352</v>
      </c>
      <c r="D10515" s="10" t="s">
        <v>16353</v>
      </c>
      <c r="E10515" s="11" t="s">
        <v>16354</v>
      </c>
      <c r="F10515" s="6">
        <v>550280</v>
      </c>
      <c r="G10515" s="6" t="s">
        <v>875</v>
      </c>
      <c r="H10515" s="16">
        <v>16164780.1</v>
      </c>
      <c r="I10515" s="12">
        <v>44341</v>
      </c>
      <c r="J10515" s="12">
        <v>44676</v>
      </c>
      <c r="K10515" s="15"/>
      <c r="L10515" s="13" t="s">
        <v>14</v>
      </c>
      <c r="M10515" s="7">
        <v>1</v>
      </c>
      <c r="N10515" s="14"/>
    </row>
    <row r="10516" spans="1:14" ht="141.75">
      <c r="A10516" s="6">
        <v>10515</v>
      </c>
      <c r="B10516" s="8" t="s">
        <v>16054</v>
      </c>
      <c r="C10516" s="9" t="s">
        <v>16355</v>
      </c>
      <c r="D10516" s="10" t="s">
        <v>16356</v>
      </c>
      <c r="E10516" s="11" t="s">
        <v>16357</v>
      </c>
      <c r="F10516" s="6">
        <v>550281</v>
      </c>
      <c r="G10516" s="6" t="s">
        <v>875</v>
      </c>
      <c r="H10516" s="16">
        <v>11748655.699999999</v>
      </c>
      <c r="I10516" s="12">
        <v>44327</v>
      </c>
      <c r="J10516" s="12">
        <v>44663</v>
      </c>
      <c r="K10516" s="15"/>
      <c r="L10516" s="13" t="s">
        <v>14</v>
      </c>
      <c r="M10516" s="7">
        <v>1</v>
      </c>
      <c r="N10516" s="14"/>
    </row>
    <row r="10517" spans="1:14" ht="173.25">
      <c r="A10517" s="6">
        <v>10516</v>
      </c>
      <c r="B10517" s="8" t="s">
        <v>16358</v>
      </c>
      <c r="C10517" s="9" t="s">
        <v>16359</v>
      </c>
      <c r="D10517" s="10" t="s">
        <v>16360</v>
      </c>
      <c r="E10517" s="11" t="s">
        <v>16361</v>
      </c>
      <c r="F10517" s="6">
        <v>179347</v>
      </c>
      <c r="G10517" s="6" t="s">
        <v>4738</v>
      </c>
      <c r="H10517" s="16">
        <v>10905714.67</v>
      </c>
      <c r="I10517" s="12" t="s">
        <v>16362</v>
      </c>
      <c r="J10517" s="12" t="s">
        <v>16363</v>
      </c>
      <c r="K10517" s="15">
        <v>10424991</v>
      </c>
      <c r="L10517" s="13" t="s">
        <v>14</v>
      </c>
      <c r="M10517" s="7">
        <v>1</v>
      </c>
      <c r="N10517" s="14"/>
    </row>
    <row r="10518" spans="1:14" ht="78.75">
      <c r="A10518" s="6">
        <v>10517</v>
      </c>
      <c r="B10518" s="8" t="s">
        <v>16358</v>
      </c>
      <c r="C10518" s="9" t="s">
        <v>16364</v>
      </c>
      <c r="D10518" s="10" t="s">
        <v>16365</v>
      </c>
      <c r="E10518" s="11" t="s">
        <v>16366</v>
      </c>
      <c r="F10518" s="6">
        <v>198525</v>
      </c>
      <c r="G10518" s="6" t="s">
        <v>4738</v>
      </c>
      <c r="H10518" s="16">
        <v>13693725.85</v>
      </c>
      <c r="I10518" s="12" t="s">
        <v>16367</v>
      </c>
      <c r="J10518" s="12" t="s">
        <v>16368</v>
      </c>
      <c r="K10518" s="15">
        <v>8446133</v>
      </c>
      <c r="L10518" s="13" t="s">
        <v>14</v>
      </c>
      <c r="M10518" s="7">
        <v>1</v>
      </c>
      <c r="N10518" s="14"/>
    </row>
    <row r="10519" spans="1:14" ht="94.5">
      <c r="A10519" s="6">
        <v>10518</v>
      </c>
      <c r="B10519" s="8" t="s">
        <v>16358</v>
      </c>
      <c r="C10519" s="9" t="s">
        <v>16364</v>
      </c>
      <c r="D10519" s="10" t="s">
        <v>16365</v>
      </c>
      <c r="E10519" s="11" t="s">
        <v>16369</v>
      </c>
      <c r="F10519" s="6">
        <v>198520</v>
      </c>
      <c r="G10519" s="6" t="s">
        <v>4738</v>
      </c>
      <c r="H10519" s="16">
        <v>15340097.6</v>
      </c>
      <c r="I10519" s="12" t="s">
        <v>16367</v>
      </c>
      <c r="J10519" s="12" t="s">
        <v>16368</v>
      </c>
      <c r="K10519" s="15">
        <v>8917547</v>
      </c>
      <c r="L10519" s="13" t="s">
        <v>14</v>
      </c>
      <c r="M10519" s="7">
        <v>1</v>
      </c>
      <c r="N10519" s="14"/>
    </row>
    <row r="10520" spans="1:14" ht="126">
      <c r="A10520" s="6">
        <v>10519</v>
      </c>
      <c r="B10520" s="8" t="s">
        <v>16358</v>
      </c>
      <c r="C10520" s="9" t="s">
        <v>16370</v>
      </c>
      <c r="D10520" s="10" t="s">
        <v>16371</v>
      </c>
      <c r="E10520" s="11" t="s">
        <v>16372</v>
      </c>
      <c r="F10520" s="6">
        <v>188085</v>
      </c>
      <c r="G10520" s="6" t="s">
        <v>4738</v>
      </c>
      <c r="H10520" s="16">
        <v>16819658.320999999</v>
      </c>
      <c r="I10520" s="12" t="s">
        <v>16373</v>
      </c>
      <c r="J10520" s="12" t="s">
        <v>11453</v>
      </c>
      <c r="K10520" s="15">
        <v>11136999</v>
      </c>
      <c r="L10520" s="13" t="s">
        <v>14</v>
      </c>
      <c r="M10520" s="7">
        <v>1</v>
      </c>
      <c r="N10520" s="14"/>
    </row>
    <row r="10521" spans="1:14" ht="94.5">
      <c r="A10521" s="6">
        <v>10520</v>
      </c>
      <c r="B10521" s="8" t="s">
        <v>16358</v>
      </c>
      <c r="C10521" s="9" t="s">
        <v>16374</v>
      </c>
      <c r="D10521" s="10" t="s">
        <v>16375</v>
      </c>
      <c r="E10521" s="11" t="s">
        <v>16376</v>
      </c>
      <c r="F10521" s="6">
        <v>198518</v>
      </c>
      <c r="G10521" s="6" t="s">
        <v>4738</v>
      </c>
      <c r="H10521" s="16">
        <v>8658017.8699999992</v>
      </c>
      <c r="I10521" s="12" t="s">
        <v>16377</v>
      </c>
      <c r="J10521" s="12" t="s">
        <v>245</v>
      </c>
      <c r="K10521" s="15">
        <v>8627258</v>
      </c>
      <c r="L10521" s="13" t="s">
        <v>14</v>
      </c>
      <c r="M10521" s="7">
        <v>1</v>
      </c>
      <c r="N10521" s="14"/>
    </row>
    <row r="10522" spans="1:14" ht="78.75">
      <c r="A10522" s="6">
        <v>10521</v>
      </c>
      <c r="B10522" s="8" t="s">
        <v>16358</v>
      </c>
      <c r="C10522" s="9" t="s">
        <v>16364</v>
      </c>
      <c r="D10522" s="10" t="s">
        <v>16365</v>
      </c>
      <c r="E10522" s="11" t="s">
        <v>16378</v>
      </c>
      <c r="F10522" s="6">
        <v>198522</v>
      </c>
      <c r="G10522" s="6" t="s">
        <v>4738</v>
      </c>
      <c r="H10522" s="16">
        <v>7966154.6509999996</v>
      </c>
      <c r="I10522" s="12" t="s">
        <v>16379</v>
      </c>
      <c r="J10522" s="12" t="s">
        <v>16380</v>
      </c>
      <c r="K10522" s="15">
        <v>7811708</v>
      </c>
      <c r="L10522" s="13" t="s">
        <v>14</v>
      </c>
      <c r="M10522" s="7">
        <v>1</v>
      </c>
      <c r="N10522" s="14"/>
    </row>
    <row r="10523" spans="1:14" ht="78.75">
      <c r="A10523" s="6">
        <v>10522</v>
      </c>
      <c r="B10523" s="8" t="s">
        <v>16358</v>
      </c>
      <c r="C10523" s="9" t="s">
        <v>16364</v>
      </c>
      <c r="D10523" s="10" t="s">
        <v>16365</v>
      </c>
      <c r="E10523" s="11" t="s">
        <v>16381</v>
      </c>
      <c r="F10523" s="6">
        <v>198517</v>
      </c>
      <c r="G10523" s="6" t="s">
        <v>4738</v>
      </c>
      <c r="H10523" s="16">
        <v>17026694.789000001</v>
      </c>
      <c r="I10523" s="12" t="s">
        <v>16379</v>
      </c>
      <c r="J10523" s="12" t="s">
        <v>16380</v>
      </c>
      <c r="K10523" s="15">
        <v>16202953</v>
      </c>
      <c r="L10523" s="13" t="s">
        <v>14</v>
      </c>
      <c r="M10523" s="7">
        <v>1</v>
      </c>
      <c r="N10523" s="14"/>
    </row>
    <row r="10524" spans="1:14" ht="157.5">
      <c r="A10524" s="6">
        <v>10523</v>
      </c>
      <c r="B10524" s="8" t="s">
        <v>16358</v>
      </c>
      <c r="C10524" s="9" t="s">
        <v>16364</v>
      </c>
      <c r="D10524" s="10" t="s">
        <v>16365</v>
      </c>
      <c r="E10524" s="11" t="s">
        <v>16382</v>
      </c>
      <c r="F10524" s="6">
        <v>198527</v>
      </c>
      <c r="G10524" s="6" t="s">
        <v>4738</v>
      </c>
      <c r="H10524" s="16">
        <v>16493765.574999999</v>
      </c>
      <c r="I10524" s="12" t="s">
        <v>16379</v>
      </c>
      <c r="J10524" s="12" t="s">
        <v>16380</v>
      </c>
      <c r="K10524" s="15">
        <v>10784280</v>
      </c>
      <c r="L10524" s="13" t="s">
        <v>14</v>
      </c>
      <c r="M10524" s="7">
        <v>1</v>
      </c>
      <c r="N10524" s="14"/>
    </row>
    <row r="10525" spans="1:14" ht="141.75">
      <c r="A10525" s="6">
        <v>10524</v>
      </c>
      <c r="B10525" s="8" t="s">
        <v>16358</v>
      </c>
      <c r="C10525" s="9" t="s">
        <v>16383</v>
      </c>
      <c r="D10525" s="10" t="s">
        <v>16384</v>
      </c>
      <c r="E10525" s="11" t="s">
        <v>16385</v>
      </c>
      <c r="F10525" s="6">
        <v>198523</v>
      </c>
      <c r="G10525" s="6" t="s">
        <v>4738</v>
      </c>
      <c r="H10525" s="16">
        <v>15719554.747</v>
      </c>
      <c r="I10525" s="12" t="s">
        <v>16379</v>
      </c>
      <c r="J10525" s="12" t="s">
        <v>16386</v>
      </c>
      <c r="K10525" s="15">
        <v>9894229</v>
      </c>
      <c r="L10525" s="13" t="s">
        <v>14</v>
      </c>
      <c r="M10525" s="7">
        <v>1</v>
      </c>
      <c r="N10525" s="14"/>
    </row>
    <row r="10526" spans="1:14" ht="78.75">
      <c r="A10526" s="6">
        <v>10525</v>
      </c>
      <c r="B10526" s="8" t="s">
        <v>16358</v>
      </c>
      <c r="C10526" s="9" t="s">
        <v>16383</v>
      </c>
      <c r="D10526" s="10" t="s">
        <v>16384</v>
      </c>
      <c r="E10526" s="11" t="s">
        <v>16387</v>
      </c>
      <c r="F10526" s="6">
        <v>198526</v>
      </c>
      <c r="G10526" s="6" t="s">
        <v>4738</v>
      </c>
      <c r="H10526" s="16">
        <v>7738431.682</v>
      </c>
      <c r="I10526" s="12" t="s">
        <v>16379</v>
      </c>
      <c r="J10526" s="12" t="s">
        <v>16380</v>
      </c>
      <c r="K10526" s="15">
        <v>7332491</v>
      </c>
      <c r="L10526" s="13" t="s">
        <v>14</v>
      </c>
      <c r="M10526" s="7">
        <v>1</v>
      </c>
      <c r="N10526" s="14"/>
    </row>
    <row r="10527" spans="1:14" ht="157.5">
      <c r="A10527" s="6">
        <v>10526</v>
      </c>
      <c r="B10527" s="8" t="s">
        <v>16358</v>
      </c>
      <c r="C10527" s="9" t="s">
        <v>16388</v>
      </c>
      <c r="D10527" s="10" t="s">
        <v>4779</v>
      </c>
      <c r="E10527" s="11" t="s">
        <v>16389</v>
      </c>
      <c r="F10527" s="6">
        <v>198516</v>
      </c>
      <c r="G10527" s="6" t="s">
        <v>4738</v>
      </c>
      <c r="H10527" s="16">
        <v>20574694.408</v>
      </c>
      <c r="I10527" s="12" t="s">
        <v>16390</v>
      </c>
      <c r="J10527" s="12" t="s">
        <v>16391</v>
      </c>
      <c r="K10527" s="15">
        <v>6412610</v>
      </c>
      <c r="L10527" s="13" t="s">
        <v>14</v>
      </c>
      <c r="M10527" s="7">
        <v>1</v>
      </c>
      <c r="N10527" s="14"/>
    </row>
    <row r="10528" spans="1:14" ht="94.5">
      <c r="A10528" s="6">
        <v>10527</v>
      </c>
      <c r="B10528" s="8" t="s">
        <v>16358</v>
      </c>
      <c r="C10528" s="9" t="s">
        <v>16392</v>
      </c>
      <c r="D10528" s="10" t="s">
        <v>16393</v>
      </c>
      <c r="E10528" s="11" t="s">
        <v>16394</v>
      </c>
      <c r="F10528" s="6">
        <v>230295</v>
      </c>
      <c r="G10528" s="6" t="s">
        <v>4738</v>
      </c>
      <c r="H10528" s="16">
        <v>32571036.283</v>
      </c>
      <c r="I10528" s="12" t="s">
        <v>16395</v>
      </c>
      <c r="J10528" s="12" t="s">
        <v>13233</v>
      </c>
      <c r="K10528" s="15">
        <v>23504040</v>
      </c>
      <c r="L10528" s="13" t="s">
        <v>14</v>
      </c>
      <c r="M10528" s="7">
        <v>1</v>
      </c>
      <c r="N10528" s="14"/>
    </row>
    <row r="10529" spans="1:14" ht="110.25">
      <c r="A10529" s="6">
        <v>10528</v>
      </c>
      <c r="B10529" s="8" t="s">
        <v>16358</v>
      </c>
      <c r="C10529" s="9" t="s">
        <v>16396</v>
      </c>
      <c r="D10529" s="10" t="s">
        <v>16397</v>
      </c>
      <c r="E10529" s="11" t="s">
        <v>16398</v>
      </c>
      <c r="F10529" s="6">
        <v>230294</v>
      </c>
      <c r="G10529" s="6" t="s">
        <v>4738</v>
      </c>
      <c r="H10529" s="16">
        <v>13635202.449999999</v>
      </c>
      <c r="I10529" s="12" t="s">
        <v>42</v>
      </c>
      <c r="J10529" s="12" t="s">
        <v>16399</v>
      </c>
      <c r="K10529" s="15">
        <v>8406053</v>
      </c>
      <c r="L10529" s="13" t="s">
        <v>14</v>
      </c>
      <c r="M10529" s="7">
        <v>1</v>
      </c>
      <c r="N10529" s="14"/>
    </row>
    <row r="10530" spans="1:14" ht="63">
      <c r="A10530" s="6">
        <v>10529</v>
      </c>
      <c r="B10530" s="8" t="s">
        <v>16358</v>
      </c>
      <c r="C10530" s="9" t="s">
        <v>16400</v>
      </c>
      <c r="D10530" s="10" t="s">
        <v>16401</v>
      </c>
      <c r="E10530" s="11" t="s">
        <v>16402</v>
      </c>
      <c r="F10530" s="6">
        <v>230301</v>
      </c>
      <c r="G10530" s="6" t="s">
        <v>4738</v>
      </c>
      <c r="H10530" s="16">
        <v>7088012.8430000003</v>
      </c>
      <c r="I10530" s="12" t="s">
        <v>16403</v>
      </c>
      <c r="J10530" s="12" t="s">
        <v>16404</v>
      </c>
      <c r="K10530" s="15">
        <v>7025157</v>
      </c>
      <c r="L10530" s="13" t="s">
        <v>14</v>
      </c>
      <c r="M10530" s="7">
        <v>1</v>
      </c>
      <c r="N10530" s="14"/>
    </row>
    <row r="10531" spans="1:14" ht="78.75">
      <c r="A10531" s="6">
        <v>10530</v>
      </c>
      <c r="B10531" s="8" t="s">
        <v>16358</v>
      </c>
      <c r="C10531" s="9" t="s">
        <v>16405</v>
      </c>
      <c r="D10531" s="10" t="s">
        <v>16375</v>
      </c>
      <c r="E10531" s="11" t="s">
        <v>16406</v>
      </c>
      <c r="F10531" s="6">
        <v>230297</v>
      </c>
      <c r="G10531" s="6" t="s">
        <v>4738</v>
      </c>
      <c r="H10531" s="16">
        <v>10172758.051999999</v>
      </c>
      <c r="I10531" s="12" t="s">
        <v>16407</v>
      </c>
      <c r="J10531" s="12" t="s">
        <v>11704</v>
      </c>
      <c r="K10531" s="15">
        <v>7048834</v>
      </c>
      <c r="L10531" s="13" t="s">
        <v>14</v>
      </c>
      <c r="M10531" s="7">
        <v>1</v>
      </c>
      <c r="N10531" s="14"/>
    </row>
    <row r="10532" spans="1:14" ht="157.5">
      <c r="A10532" s="6">
        <v>10531</v>
      </c>
      <c r="B10532" s="8" t="s">
        <v>16358</v>
      </c>
      <c r="C10532" s="9" t="s">
        <v>16408</v>
      </c>
      <c r="D10532" s="10" t="s">
        <v>16409</v>
      </c>
      <c r="E10532" s="11" t="s">
        <v>16410</v>
      </c>
      <c r="F10532" s="6">
        <v>230293</v>
      </c>
      <c r="G10532" s="6" t="s">
        <v>4738</v>
      </c>
      <c r="H10532" s="16">
        <v>23556898.535</v>
      </c>
      <c r="I10532" s="12" t="s">
        <v>16411</v>
      </c>
      <c r="J10532" s="12" t="s">
        <v>11841</v>
      </c>
      <c r="K10532" s="15">
        <v>14536964</v>
      </c>
      <c r="L10532" s="13" t="s">
        <v>14</v>
      </c>
      <c r="M10532" s="7">
        <v>1</v>
      </c>
      <c r="N10532" s="14"/>
    </row>
    <row r="10533" spans="1:14" ht="78.75">
      <c r="A10533" s="6">
        <v>10532</v>
      </c>
      <c r="B10533" s="8" t="s">
        <v>16358</v>
      </c>
      <c r="C10533" s="9" t="s">
        <v>16412</v>
      </c>
      <c r="D10533" s="10" t="s">
        <v>16375</v>
      </c>
      <c r="E10533" s="11" t="s">
        <v>16413</v>
      </c>
      <c r="F10533" s="6">
        <v>253823</v>
      </c>
      <c r="G10533" s="6" t="s">
        <v>4738</v>
      </c>
      <c r="H10533" s="16">
        <v>11107873.585000001</v>
      </c>
      <c r="I10533" s="12" t="s">
        <v>16414</v>
      </c>
      <c r="J10533" s="12" t="s">
        <v>83</v>
      </c>
      <c r="K10533" s="15">
        <v>8613500</v>
      </c>
      <c r="L10533" s="13" t="s">
        <v>14</v>
      </c>
      <c r="M10533" s="7">
        <v>1</v>
      </c>
      <c r="N10533" s="14"/>
    </row>
    <row r="10534" spans="1:14" ht="78.75">
      <c r="A10534" s="6">
        <v>10533</v>
      </c>
      <c r="B10534" s="8" t="s">
        <v>16358</v>
      </c>
      <c r="C10534" s="9" t="s">
        <v>16415</v>
      </c>
      <c r="D10534" s="10" t="s">
        <v>16416</v>
      </c>
      <c r="E10534" s="11" t="s">
        <v>16417</v>
      </c>
      <c r="F10534" s="6">
        <v>253825</v>
      </c>
      <c r="G10534" s="6" t="s">
        <v>4738</v>
      </c>
      <c r="H10534" s="16">
        <v>11874023.647</v>
      </c>
      <c r="I10534" s="12" t="s">
        <v>16418</v>
      </c>
      <c r="J10534" s="12" t="s">
        <v>549</v>
      </c>
      <c r="K10534" s="15">
        <v>11873631</v>
      </c>
      <c r="L10534" s="13" t="s">
        <v>14</v>
      </c>
      <c r="M10534" s="7">
        <v>1</v>
      </c>
      <c r="N10534" s="14"/>
    </row>
    <row r="10535" spans="1:14" ht="141.75">
      <c r="A10535" s="6">
        <v>10534</v>
      </c>
      <c r="B10535" s="8" t="s">
        <v>16358</v>
      </c>
      <c r="C10535" s="9" t="s">
        <v>16364</v>
      </c>
      <c r="D10535" s="10" t="s">
        <v>16365</v>
      </c>
      <c r="E10535" s="11" t="s">
        <v>16419</v>
      </c>
      <c r="F10535" s="6">
        <v>253822</v>
      </c>
      <c r="G10535" s="6" t="s">
        <v>4738</v>
      </c>
      <c r="H10535" s="16">
        <v>11994219.775</v>
      </c>
      <c r="I10535" s="12" t="s">
        <v>16420</v>
      </c>
      <c r="J10535" s="12" t="s">
        <v>10333</v>
      </c>
      <c r="K10535" s="15">
        <v>7880286</v>
      </c>
      <c r="L10535" s="13" t="s">
        <v>14</v>
      </c>
      <c r="M10535" s="7">
        <v>1</v>
      </c>
      <c r="N10535" s="14"/>
    </row>
    <row r="10536" spans="1:14" ht="78.75">
      <c r="A10536" s="6">
        <v>10535</v>
      </c>
      <c r="B10536" s="8" t="s">
        <v>16358</v>
      </c>
      <c r="C10536" s="9" t="s">
        <v>16421</v>
      </c>
      <c r="D10536" s="10" t="s">
        <v>16384</v>
      </c>
      <c r="E10536" s="11" t="s">
        <v>16422</v>
      </c>
      <c r="F10536" s="6">
        <v>253824</v>
      </c>
      <c r="G10536" s="6" t="s">
        <v>4738</v>
      </c>
      <c r="H10536" s="16">
        <v>7869401.5130000003</v>
      </c>
      <c r="I10536" s="12" t="s">
        <v>16420</v>
      </c>
      <c r="J10536" s="12" t="s">
        <v>16423</v>
      </c>
      <c r="K10536" s="15">
        <v>4660602</v>
      </c>
      <c r="L10536" s="13" t="s">
        <v>14</v>
      </c>
      <c r="M10536" s="7">
        <v>1</v>
      </c>
      <c r="N10536" s="14"/>
    </row>
    <row r="10537" spans="1:14" ht="141.75">
      <c r="A10537" s="6">
        <v>10536</v>
      </c>
      <c r="B10537" s="8" t="s">
        <v>16358</v>
      </c>
      <c r="C10537" s="9" t="s">
        <v>16424</v>
      </c>
      <c r="D10537" s="10" t="s">
        <v>16393</v>
      </c>
      <c r="E10537" s="11" t="s">
        <v>16425</v>
      </c>
      <c r="F10537" s="6">
        <v>253815</v>
      </c>
      <c r="G10537" s="6" t="s">
        <v>4738</v>
      </c>
      <c r="H10537" s="16">
        <v>24687261.690000001</v>
      </c>
      <c r="I10537" s="12" t="s">
        <v>436</v>
      </c>
      <c r="J10537" s="12" t="s">
        <v>16426</v>
      </c>
      <c r="K10537" s="15">
        <v>16073898</v>
      </c>
      <c r="L10537" s="13" t="s">
        <v>14</v>
      </c>
      <c r="M10537" s="7">
        <v>1</v>
      </c>
      <c r="N10537" s="14"/>
    </row>
    <row r="10538" spans="1:14" ht="141.75">
      <c r="A10538" s="6">
        <v>10537</v>
      </c>
      <c r="B10538" s="8" t="s">
        <v>16358</v>
      </c>
      <c r="C10538" s="9" t="s">
        <v>16427</v>
      </c>
      <c r="D10538" s="10" t="s">
        <v>16393</v>
      </c>
      <c r="E10538" s="11" t="s">
        <v>16428</v>
      </c>
      <c r="F10538" s="6">
        <v>253820</v>
      </c>
      <c r="G10538" s="6" t="s">
        <v>4738</v>
      </c>
      <c r="H10538" s="16">
        <v>34473933.494999997</v>
      </c>
      <c r="I10538" s="12" t="s">
        <v>436</v>
      </c>
      <c r="J10538" s="12" t="s">
        <v>16426</v>
      </c>
      <c r="K10538" s="15">
        <v>13500000</v>
      </c>
      <c r="L10538" s="13" t="s">
        <v>14</v>
      </c>
      <c r="M10538" s="7">
        <v>1</v>
      </c>
      <c r="N10538" s="14"/>
    </row>
    <row r="10539" spans="1:14" ht="189">
      <c r="A10539" s="6">
        <v>10538</v>
      </c>
      <c r="B10539" s="8" t="s">
        <v>16358</v>
      </c>
      <c r="C10539" s="9" t="s">
        <v>16429</v>
      </c>
      <c r="D10539" s="10" t="s">
        <v>16365</v>
      </c>
      <c r="E10539" s="11" t="s">
        <v>16430</v>
      </c>
      <c r="F10539" s="6">
        <v>253816</v>
      </c>
      <c r="G10539" s="6" t="s">
        <v>4738</v>
      </c>
      <c r="H10539" s="16">
        <v>46407243.873000003</v>
      </c>
      <c r="I10539" s="12" t="s">
        <v>16431</v>
      </c>
      <c r="J10539" s="12" t="s">
        <v>16432</v>
      </c>
      <c r="K10539" s="15">
        <v>24613711</v>
      </c>
      <c r="L10539" s="13" t="s">
        <v>14</v>
      </c>
      <c r="M10539" s="7">
        <v>1</v>
      </c>
      <c r="N10539" s="14"/>
    </row>
    <row r="10540" spans="1:14" ht="126">
      <c r="A10540" s="6">
        <v>10539</v>
      </c>
      <c r="B10540" s="8" t="s">
        <v>16358</v>
      </c>
      <c r="C10540" s="9" t="s">
        <v>16429</v>
      </c>
      <c r="D10540" s="10" t="s">
        <v>16365</v>
      </c>
      <c r="E10540" s="11" t="s">
        <v>16433</v>
      </c>
      <c r="F10540" s="6">
        <v>253821</v>
      </c>
      <c r="G10540" s="6" t="s">
        <v>4738</v>
      </c>
      <c r="H10540" s="16">
        <v>30656669.420000002</v>
      </c>
      <c r="I10540" s="12" t="s">
        <v>16431</v>
      </c>
      <c r="J10540" s="12" t="s">
        <v>16432</v>
      </c>
      <c r="K10540" s="15">
        <v>20809276</v>
      </c>
      <c r="L10540" s="13" t="s">
        <v>14</v>
      </c>
      <c r="M10540" s="7">
        <v>1</v>
      </c>
      <c r="N10540" s="14"/>
    </row>
    <row r="10541" spans="1:14" ht="141.75">
      <c r="A10541" s="6">
        <v>10540</v>
      </c>
      <c r="B10541" s="8" t="s">
        <v>16358</v>
      </c>
      <c r="C10541" s="9" t="s">
        <v>16434</v>
      </c>
      <c r="D10541" s="10" t="s">
        <v>16435</v>
      </c>
      <c r="E10541" s="11" t="s">
        <v>16436</v>
      </c>
      <c r="F10541" s="6">
        <v>253818</v>
      </c>
      <c r="G10541" s="6" t="s">
        <v>4738</v>
      </c>
      <c r="H10541" s="16">
        <v>21642885.022</v>
      </c>
      <c r="I10541" s="12" t="s">
        <v>16437</v>
      </c>
      <c r="J10541" s="12" t="s">
        <v>181</v>
      </c>
      <c r="K10541" s="15">
        <v>18335865</v>
      </c>
      <c r="L10541" s="13" t="s">
        <v>14</v>
      </c>
      <c r="M10541" s="7">
        <v>1</v>
      </c>
      <c r="N10541" s="14"/>
    </row>
    <row r="10542" spans="1:14" ht="126">
      <c r="A10542" s="6">
        <v>10541</v>
      </c>
      <c r="B10542" s="8" t="s">
        <v>16358</v>
      </c>
      <c r="C10542" s="9" t="s">
        <v>16438</v>
      </c>
      <c r="D10542" s="10" t="s">
        <v>16439</v>
      </c>
      <c r="E10542" s="11" t="s">
        <v>16440</v>
      </c>
      <c r="F10542" s="6">
        <v>287953</v>
      </c>
      <c r="G10542" s="6" t="s">
        <v>4738</v>
      </c>
      <c r="H10542" s="16">
        <v>16466743.029999999</v>
      </c>
      <c r="I10542" s="12" t="s">
        <v>16441</v>
      </c>
      <c r="J10542" s="12" t="s">
        <v>16442</v>
      </c>
      <c r="K10542" s="15">
        <v>16466000</v>
      </c>
      <c r="L10542" s="13" t="s">
        <v>14</v>
      </c>
      <c r="M10542" s="7">
        <v>1</v>
      </c>
      <c r="N10542" s="14"/>
    </row>
    <row r="10543" spans="1:14" ht="94.5">
      <c r="A10543" s="6">
        <v>10542</v>
      </c>
      <c r="B10543" s="8" t="s">
        <v>16358</v>
      </c>
      <c r="C10543" s="9" t="s">
        <v>16438</v>
      </c>
      <c r="D10543" s="10" t="s">
        <v>16439</v>
      </c>
      <c r="E10543" s="11" t="s">
        <v>16443</v>
      </c>
      <c r="F10543" s="6">
        <v>287963</v>
      </c>
      <c r="G10543" s="6" t="s">
        <v>4738</v>
      </c>
      <c r="H10543" s="16">
        <v>19933242.888999999</v>
      </c>
      <c r="I10543" s="12" t="s">
        <v>16441</v>
      </c>
      <c r="J10543" s="12" t="s">
        <v>16442</v>
      </c>
      <c r="K10543" s="15">
        <v>0</v>
      </c>
      <c r="L10543" s="13" t="s">
        <v>14</v>
      </c>
      <c r="M10543" s="7">
        <v>1</v>
      </c>
      <c r="N10543" s="14"/>
    </row>
    <row r="10544" spans="1:14" ht="78.75">
      <c r="A10544" s="6">
        <v>10543</v>
      </c>
      <c r="B10544" s="8" t="s">
        <v>16358</v>
      </c>
      <c r="C10544" s="9" t="s">
        <v>16444</v>
      </c>
      <c r="D10544" s="10" t="s">
        <v>10955</v>
      </c>
      <c r="E10544" s="11" t="s">
        <v>16445</v>
      </c>
      <c r="F10544" s="6">
        <v>287962</v>
      </c>
      <c r="G10544" s="6" t="s">
        <v>4738</v>
      </c>
      <c r="H10544" s="16">
        <v>15433337.562000001</v>
      </c>
      <c r="I10544" s="12" t="s">
        <v>16446</v>
      </c>
      <c r="J10544" s="12" t="s">
        <v>9841</v>
      </c>
      <c r="K10544" s="15">
        <v>11653461</v>
      </c>
      <c r="L10544" s="13" t="s">
        <v>14</v>
      </c>
      <c r="M10544" s="7">
        <v>1</v>
      </c>
      <c r="N10544" s="14"/>
    </row>
    <row r="10545" spans="1:14" ht="78.75">
      <c r="A10545" s="6">
        <v>10544</v>
      </c>
      <c r="B10545" s="8" t="s">
        <v>16358</v>
      </c>
      <c r="C10545" s="9" t="s">
        <v>16447</v>
      </c>
      <c r="D10545" s="10" t="s">
        <v>16448</v>
      </c>
      <c r="E10545" s="11" t="s">
        <v>16449</v>
      </c>
      <c r="F10545" s="6">
        <v>295910</v>
      </c>
      <c r="G10545" s="6" t="s">
        <v>4738</v>
      </c>
      <c r="H10545" s="16">
        <v>6411108.4309999999</v>
      </c>
      <c r="I10545" s="12" t="s">
        <v>16450</v>
      </c>
      <c r="J10545" s="12" t="s">
        <v>16451</v>
      </c>
      <c r="K10545" s="15">
        <v>0</v>
      </c>
      <c r="L10545" s="13" t="s">
        <v>14</v>
      </c>
      <c r="M10545" s="7">
        <v>1</v>
      </c>
      <c r="N10545" s="14"/>
    </row>
    <row r="10546" spans="1:14" ht="94.5">
      <c r="A10546" s="6">
        <v>10545</v>
      </c>
      <c r="B10546" s="8" t="s">
        <v>16358</v>
      </c>
      <c r="C10546" s="9" t="s">
        <v>16452</v>
      </c>
      <c r="D10546" s="10" t="s">
        <v>16409</v>
      </c>
      <c r="E10546" s="11" t="s">
        <v>16453</v>
      </c>
      <c r="F10546" s="6">
        <v>287961</v>
      </c>
      <c r="G10546" s="6" t="s">
        <v>4738</v>
      </c>
      <c r="H10546" s="16">
        <v>17069457.844999999</v>
      </c>
      <c r="I10546" s="12" t="s">
        <v>16454</v>
      </c>
      <c r="J10546" s="12" t="s">
        <v>9841</v>
      </c>
      <c r="K10546" s="15">
        <v>12570000</v>
      </c>
      <c r="L10546" s="13" t="s">
        <v>14</v>
      </c>
      <c r="M10546" s="7">
        <v>1</v>
      </c>
      <c r="N10546" s="14"/>
    </row>
    <row r="10547" spans="1:14" ht="173.25">
      <c r="A10547" s="6">
        <v>10546</v>
      </c>
      <c r="B10547" s="8" t="s">
        <v>16358</v>
      </c>
      <c r="C10547" s="9" t="s">
        <v>16455</v>
      </c>
      <c r="D10547" s="10" t="s">
        <v>4779</v>
      </c>
      <c r="E10547" s="11" t="s">
        <v>16456</v>
      </c>
      <c r="F10547" s="6">
        <v>281928</v>
      </c>
      <c r="G10547" s="6" t="s">
        <v>4738</v>
      </c>
      <c r="H10547" s="16">
        <v>35435876.82</v>
      </c>
      <c r="I10547" s="12" t="s">
        <v>16457</v>
      </c>
      <c r="J10547" s="12" t="s">
        <v>16458</v>
      </c>
      <c r="K10547" s="15">
        <v>0</v>
      </c>
      <c r="L10547" s="13" t="s">
        <v>14</v>
      </c>
      <c r="M10547" s="7">
        <v>1</v>
      </c>
      <c r="N10547" s="14"/>
    </row>
    <row r="10548" spans="1:14" ht="94.5">
      <c r="A10548" s="6">
        <v>10547</v>
      </c>
      <c r="B10548" s="8" t="s">
        <v>16358</v>
      </c>
      <c r="C10548" s="9" t="s">
        <v>16455</v>
      </c>
      <c r="D10548" s="10" t="s">
        <v>4779</v>
      </c>
      <c r="E10548" s="11" t="s">
        <v>16459</v>
      </c>
      <c r="F10548" s="6">
        <v>292994</v>
      </c>
      <c r="G10548" s="6" t="s">
        <v>4738</v>
      </c>
      <c r="H10548" s="16">
        <v>33717667.413000003</v>
      </c>
      <c r="I10548" s="12" t="s">
        <v>16460</v>
      </c>
      <c r="J10548" s="12" t="s">
        <v>16461</v>
      </c>
      <c r="K10548" s="15">
        <v>6945468</v>
      </c>
      <c r="L10548" s="13" t="s">
        <v>14</v>
      </c>
      <c r="M10548" s="7">
        <v>1</v>
      </c>
      <c r="N10548" s="14"/>
    </row>
    <row r="10549" spans="1:14" ht="110.25">
      <c r="A10549" s="6">
        <v>10548</v>
      </c>
      <c r="B10549" s="8" t="s">
        <v>16358</v>
      </c>
      <c r="C10549" s="9" t="s">
        <v>16462</v>
      </c>
      <c r="D10549" s="10" t="s">
        <v>16463</v>
      </c>
      <c r="E10549" s="11" t="s">
        <v>16464</v>
      </c>
      <c r="F10549" s="6">
        <v>292995</v>
      </c>
      <c r="G10549" s="6" t="s">
        <v>4738</v>
      </c>
      <c r="H10549" s="16">
        <v>32952701.620999999</v>
      </c>
      <c r="I10549" s="12" t="s">
        <v>16457</v>
      </c>
      <c r="J10549" s="12" t="s">
        <v>16458</v>
      </c>
      <c r="K10549" s="15">
        <v>3460563.69</v>
      </c>
      <c r="L10549" s="13" t="s">
        <v>70</v>
      </c>
      <c r="M10549" s="7">
        <v>0.51</v>
      </c>
      <c r="N10549" s="14"/>
    </row>
    <row r="10550" spans="1:14" ht="110.25">
      <c r="A10550" s="6">
        <v>10549</v>
      </c>
      <c r="B10550" s="8" t="s">
        <v>16358</v>
      </c>
      <c r="C10550" s="9" t="s">
        <v>16465</v>
      </c>
      <c r="D10550" s="10" t="s">
        <v>16466</v>
      </c>
      <c r="E10550" s="11" t="s">
        <v>16464</v>
      </c>
      <c r="F10550" s="6">
        <v>292995</v>
      </c>
      <c r="G10550" s="6" t="s">
        <v>4738</v>
      </c>
      <c r="H10550" s="16">
        <v>32952701.620999999</v>
      </c>
      <c r="I10550" s="12" t="s">
        <v>16457</v>
      </c>
      <c r="J10550" s="12" t="s">
        <v>16458</v>
      </c>
      <c r="K10550" s="15">
        <v>3324855.31</v>
      </c>
      <c r="L10550" s="13" t="s">
        <v>70</v>
      </c>
      <c r="M10550" s="7">
        <v>0.49</v>
      </c>
      <c r="N10550" s="14"/>
    </row>
    <row r="10551" spans="1:14" ht="78.75">
      <c r="A10551" s="6">
        <v>10550</v>
      </c>
      <c r="B10551" s="8" t="s">
        <v>16358</v>
      </c>
      <c r="C10551" s="9" t="s">
        <v>16467</v>
      </c>
      <c r="D10551" s="10" t="s">
        <v>4779</v>
      </c>
      <c r="E10551" s="11" t="s">
        <v>16468</v>
      </c>
      <c r="F10551" s="6">
        <v>287960</v>
      </c>
      <c r="G10551" s="6" t="s">
        <v>4738</v>
      </c>
      <c r="H10551" s="16">
        <v>30083684.309999999</v>
      </c>
      <c r="I10551" s="12" t="s">
        <v>16460</v>
      </c>
      <c r="J10551" s="12" t="s">
        <v>4334</v>
      </c>
      <c r="K10551" s="15">
        <v>6585654</v>
      </c>
      <c r="L10551" s="13" t="s">
        <v>14</v>
      </c>
      <c r="M10551" s="7">
        <v>1</v>
      </c>
      <c r="N10551" s="14"/>
    </row>
    <row r="10552" spans="1:14" ht="141.75">
      <c r="A10552" s="6">
        <v>10551</v>
      </c>
      <c r="B10552" s="8" t="s">
        <v>16358</v>
      </c>
      <c r="C10552" s="9" t="s">
        <v>16469</v>
      </c>
      <c r="D10552" s="10" t="s">
        <v>16470</v>
      </c>
      <c r="E10552" s="11" t="s">
        <v>16471</v>
      </c>
      <c r="F10552" s="6">
        <v>287956</v>
      </c>
      <c r="G10552" s="6" t="s">
        <v>4738</v>
      </c>
      <c r="H10552" s="16">
        <v>18079101.399999999</v>
      </c>
      <c r="I10552" s="12" t="s">
        <v>16472</v>
      </c>
      <c r="J10552" s="12" t="s">
        <v>16473</v>
      </c>
      <c r="K10552" s="15">
        <v>7350000</v>
      </c>
      <c r="L10552" s="13" t="s">
        <v>14</v>
      </c>
      <c r="M10552" s="7">
        <v>1</v>
      </c>
      <c r="N10552" s="14"/>
    </row>
    <row r="10553" spans="1:14" ht="126">
      <c r="A10553" s="6">
        <v>10552</v>
      </c>
      <c r="B10553" s="8" t="s">
        <v>16358</v>
      </c>
      <c r="C10553" s="9" t="s">
        <v>16469</v>
      </c>
      <c r="D10553" s="10" t="s">
        <v>16470</v>
      </c>
      <c r="E10553" s="11" t="s">
        <v>16474</v>
      </c>
      <c r="F10553" s="6">
        <v>287958</v>
      </c>
      <c r="G10553" s="6" t="s">
        <v>4738</v>
      </c>
      <c r="H10553" s="16">
        <v>17829372.852000002</v>
      </c>
      <c r="I10553" s="12" t="s">
        <v>16472</v>
      </c>
      <c r="J10553" s="12" t="s">
        <v>16473</v>
      </c>
      <c r="K10553" s="15">
        <v>7350000</v>
      </c>
      <c r="L10553" s="13" t="s">
        <v>14</v>
      </c>
      <c r="M10553" s="7">
        <v>1</v>
      </c>
      <c r="N10553" s="14"/>
    </row>
    <row r="10554" spans="1:14" ht="78.75">
      <c r="A10554" s="6">
        <v>10553</v>
      </c>
      <c r="B10554" s="8" t="s">
        <v>16358</v>
      </c>
      <c r="C10554" s="9" t="s">
        <v>16475</v>
      </c>
      <c r="D10554" s="10" t="s">
        <v>16476</v>
      </c>
      <c r="E10554" s="11" t="s">
        <v>16477</v>
      </c>
      <c r="F10554" s="6">
        <v>305901</v>
      </c>
      <c r="G10554" s="6" t="s">
        <v>4738</v>
      </c>
      <c r="H10554" s="16">
        <v>6144366.4620000003</v>
      </c>
      <c r="I10554" s="12" t="s">
        <v>16478</v>
      </c>
      <c r="J10554" s="12" t="s">
        <v>12729</v>
      </c>
      <c r="K10554" s="15">
        <v>750000</v>
      </c>
      <c r="L10554" s="13" t="s">
        <v>14</v>
      </c>
      <c r="M10554" s="7">
        <v>1</v>
      </c>
      <c r="N10554" s="14"/>
    </row>
    <row r="10555" spans="1:14" ht="94.5">
      <c r="A10555" s="6">
        <v>10554</v>
      </c>
      <c r="B10555" s="8" t="s">
        <v>16358</v>
      </c>
      <c r="C10555" s="9" t="s">
        <v>16424</v>
      </c>
      <c r="D10555" s="10" t="s">
        <v>16393</v>
      </c>
      <c r="E10555" s="11" t="s">
        <v>16479</v>
      </c>
      <c r="F10555" s="6">
        <v>305902</v>
      </c>
      <c r="G10555" s="6" t="s">
        <v>4738</v>
      </c>
      <c r="H10555" s="16">
        <v>17500243.59</v>
      </c>
      <c r="I10555" s="12" t="s">
        <v>16480</v>
      </c>
      <c r="J10555" s="12" t="s">
        <v>16481</v>
      </c>
      <c r="K10555" s="15">
        <v>5565890</v>
      </c>
      <c r="L10555" s="13" t="s">
        <v>14</v>
      </c>
      <c r="M10555" s="7">
        <v>1</v>
      </c>
      <c r="N10555" s="14"/>
    </row>
    <row r="10556" spans="1:14" ht="78.75">
      <c r="A10556" s="6">
        <v>10555</v>
      </c>
      <c r="B10556" s="8" t="s">
        <v>16358</v>
      </c>
      <c r="C10556" s="9" t="s">
        <v>16482</v>
      </c>
      <c r="D10556" s="10" t="s">
        <v>16483</v>
      </c>
      <c r="E10556" s="11" t="s">
        <v>16484</v>
      </c>
      <c r="F10556" s="6">
        <v>333412</v>
      </c>
      <c r="G10556" s="6" t="s">
        <v>4738</v>
      </c>
      <c r="H10556" s="16">
        <v>8910352.8029999994</v>
      </c>
      <c r="I10556" s="12" t="s">
        <v>16485</v>
      </c>
      <c r="J10556" s="12" t="s">
        <v>16486</v>
      </c>
      <c r="K10556" s="15">
        <v>4160000</v>
      </c>
      <c r="L10556" s="13" t="s">
        <v>14</v>
      </c>
      <c r="M10556" s="7">
        <v>1</v>
      </c>
      <c r="N10556" s="14"/>
    </row>
    <row r="10557" spans="1:14" ht="78.75">
      <c r="A10557" s="6">
        <v>10556</v>
      </c>
      <c r="B10557" s="8" t="s">
        <v>16358</v>
      </c>
      <c r="C10557" s="9" t="s">
        <v>16487</v>
      </c>
      <c r="D10557" s="10" t="s">
        <v>16488</v>
      </c>
      <c r="E10557" s="11" t="s">
        <v>16489</v>
      </c>
      <c r="F10557" s="6">
        <v>333413</v>
      </c>
      <c r="G10557" s="6" t="s">
        <v>4738</v>
      </c>
      <c r="H10557" s="16">
        <v>9443171.0099999998</v>
      </c>
      <c r="I10557" s="12" t="s">
        <v>11462</v>
      </c>
      <c r="J10557" s="12" t="s">
        <v>2772</v>
      </c>
      <c r="K10557" s="15">
        <v>6083409</v>
      </c>
      <c r="L10557" s="13" t="s">
        <v>14</v>
      </c>
      <c r="M10557" s="7">
        <v>1</v>
      </c>
      <c r="N10557" s="14"/>
    </row>
    <row r="10558" spans="1:14" ht="78.75">
      <c r="A10558" s="6">
        <v>10557</v>
      </c>
      <c r="B10558" s="8" t="s">
        <v>16358</v>
      </c>
      <c r="C10558" s="9" t="s">
        <v>16490</v>
      </c>
      <c r="D10558" s="10" t="s">
        <v>16393</v>
      </c>
      <c r="E10558" s="11" t="s">
        <v>16491</v>
      </c>
      <c r="F10558" s="6">
        <v>349096</v>
      </c>
      <c r="G10558" s="6" t="s">
        <v>4738</v>
      </c>
      <c r="H10558" s="16">
        <v>13011411.18</v>
      </c>
      <c r="I10558" s="12" t="s">
        <v>16492</v>
      </c>
      <c r="J10558" s="12" t="s">
        <v>16493</v>
      </c>
      <c r="K10558" s="15">
        <v>2300000</v>
      </c>
      <c r="L10558" s="13" t="s">
        <v>14</v>
      </c>
      <c r="M10558" s="7">
        <v>1</v>
      </c>
      <c r="N10558" s="14"/>
    </row>
    <row r="10559" spans="1:14" ht="78.75">
      <c r="A10559" s="6">
        <v>10558</v>
      </c>
      <c r="B10559" s="8" t="s">
        <v>16358</v>
      </c>
      <c r="C10559" s="9" t="s">
        <v>16490</v>
      </c>
      <c r="D10559" s="10" t="s">
        <v>16393</v>
      </c>
      <c r="E10559" s="11" t="s">
        <v>16494</v>
      </c>
      <c r="F10559" s="6">
        <v>349097</v>
      </c>
      <c r="G10559" s="6" t="s">
        <v>4738</v>
      </c>
      <c r="H10559" s="16">
        <v>10185878.888</v>
      </c>
      <c r="I10559" s="12" t="s">
        <v>16492</v>
      </c>
      <c r="J10559" s="12" t="s">
        <v>16493</v>
      </c>
      <c r="K10559" s="15">
        <v>5065000</v>
      </c>
      <c r="L10559" s="13" t="s">
        <v>14</v>
      </c>
      <c r="M10559" s="7">
        <v>1</v>
      </c>
      <c r="N10559" s="14"/>
    </row>
    <row r="10560" spans="1:14" ht="78.75">
      <c r="A10560" s="6">
        <v>10559</v>
      </c>
      <c r="B10560" s="8" t="s">
        <v>16358</v>
      </c>
      <c r="C10560" s="9" t="s">
        <v>16495</v>
      </c>
      <c r="D10560" s="10" t="s">
        <v>16365</v>
      </c>
      <c r="E10560" s="11" t="s">
        <v>16496</v>
      </c>
      <c r="F10560" s="6">
        <v>333414</v>
      </c>
      <c r="G10560" s="6" t="s">
        <v>4738</v>
      </c>
      <c r="H10560" s="16">
        <v>29318272.517000001</v>
      </c>
      <c r="I10560" s="12" t="s">
        <v>16497</v>
      </c>
      <c r="J10560" s="12" t="s">
        <v>271</v>
      </c>
      <c r="K10560" s="15">
        <v>0</v>
      </c>
      <c r="L10560" s="13" t="s">
        <v>14</v>
      </c>
      <c r="M10560" s="7">
        <v>1</v>
      </c>
      <c r="N10560" s="14"/>
    </row>
    <row r="10561" spans="1:14" ht="110.25">
      <c r="A10561" s="6">
        <v>10560</v>
      </c>
      <c r="B10561" s="8" t="s">
        <v>16358</v>
      </c>
      <c r="C10561" s="9" t="s">
        <v>16498</v>
      </c>
      <c r="D10561" s="10" t="s">
        <v>16483</v>
      </c>
      <c r="E10561" s="11" t="s">
        <v>16499</v>
      </c>
      <c r="F10561" s="6">
        <v>390559</v>
      </c>
      <c r="G10561" s="6" t="s">
        <v>4738</v>
      </c>
      <c r="H10561" s="16">
        <v>5960960.5789999999</v>
      </c>
      <c r="I10561" s="12" t="s">
        <v>16500</v>
      </c>
      <c r="J10561" s="12" t="s">
        <v>915</v>
      </c>
      <c r="K10561" s="15">
        <v>1120000</v>
      </c>
      <c r="L10561" s="13" t="s">
        <v>14</v>
      </c>
      <c r="M10561" s="7">
        <v>1</v>
      </c>
      <c r="N10561" s="14"/>
    </row>
    <row r="10562" spans="1:14" ht="110.25">
      <c r="A10562" s="6">
        <v>10561</v>
      </c>
      <c r="B10562" s="8" t="s">
        <v>16358</v>
      </c>
      <c r="C10562" s="9" t="s">
        <v>16501</v>
      </c>
      <c r="D10562" s="10" t="s">
        <v>16502</v>
      </c>
      <c r="E10562" s="11" t="s">
        <v>16503</v>
      </c>
      <c r="F10562" s="6">
        <v>402808</v>
      </c>
      <c r="G10562" s="6" t="s">
        <v>4738</v>
      </c>
      <c r="H10562" s="16">
        <v>41085293.038000003</v>
      </c>
      <c r="I10562" s="12" t="s">
        <v>10275</v>
      </c>
      <c r="J10562" s="12" t="s">
        <v>913</v>
      </c>
      <c r="K10562" s="15">
        <v>20979481</v>
      </c>
      <c r="L10562" s="13" t="s">
        <v>14</v>
      </c>
      <c r="M10562" s="7">
        <v>1</v>
      </c>
      <c r="N10562" s="14"/>
    </row>
    <row r="10563" spans="1:14" ht="126">
      <c r="A10563" s="6">
        <v>10562</v>
      </c>
      <c r="B10563" s="8" t="s">
        <v>16358</v>
      </c>
      <c r="C10563" s="9" t="s">
        <v>16504</v>
      </c>
      <c r="D10563" s="10" t="s">
        <v>4779</v>
      </c>
      <c r="E10563" s="11" t="s">
        <v>16505</v>
      </c>
      <c r="F10563" s="6">
        <v>402807</v>
      </c>
      <c r="G10563" s="6" t="s">
        <v>4738</v>
      </c>
      <c r="H10563" s="16">
        <v>35119274.305</v>
      </c>
      <c r="I10563" s="12" t="s">
        <v>10275</v>
      </c>
      <c r="J10563" s="12" t="s">
        <v>913</v>
      </c>
      <c r="K10563" s="15">
        <v>8488100</v>
      </c>
      <c r="L10563" s="13" t="s">
        <v>14</v>
      </c>
      <c r="M10563" s="7">
        <v>1</v>
      </c>
      <c r="N10563" s="14"/>
    </row>
    <row r="10564" spans="1:14" ht="63">
      <c r="A10564" s="6">
        <v>10563</v>
      </c>
      <c r="B10564" s="8" t="s">
        <v>16358</v>
      </c>
      <c r="C10564" s="9" t="s">
        <v>16506</v>
      </c>
      <c r="D10564" s="10" t="s">
        <v>7688</v>
      </c>
      <c r="E10564" s="11" t="s">
        <v>16507</v>
      </c>
      <c r="F10564" s="6">
        <v>476550</v>
      </c>
      <c r="G10564" s="6" t="s">
        <v>10929</v>
      </c>
      <c r="H10564" s="16">
        <v>20069154.414999999</v>
      </c>
      <c r="I10564" s="12" t="s">
        <v>11485</v>
      </c>
      <c r="J10564" s="12" t="s">
        <v>4959</v>
      </c>
      <c r="K10564" s="15">
        <v>3083409</v>
      </c>
      <c r="L10564" s="13" t="s">
        <v>14</v>
      </c>
      <c r="M10564" s="7">
        <v>1</v>
      </c>
      <c r="N10564" s="14"/>
    </row>
    <row r="10565" spans="1:14" ht="63">
      <c r="A10565" s="6">
        <v>10564</v>
      </c>
      <c r="B10565" s="8" t="s">
        <v>16358</v>
      </c>
      <c r="C10565" s="9" t="s">
        <v>16506</v>
      </c>
      <c r="D10565" s="10" t="s">
        <v>7688</v>
      </c>
      <c r="E10565" s="11" t="s">
        <v>16508</v>
      </c>
      <c r="F10565" s="6">
        <v>476546</v>
      </c>
      <c r="G10565" s="6" t="s">
        <v>10929</v>
      </c>
      <c r="H10565" s="16">
        <v>17782304.609999999</v>
      </c>
      <c r="I10565" s="12" t="s">
        <v>11485</v>
      </c>
      <c r="J10565" s="12" t="s">
        <v>4959</v>
      </c>
      <c r="K10565" s="15">
        <v>7348431</v>
      </c>
      <c r="L10565" s="13" t="s">
        <v>14</v>
      </c>
      <c r="M10565" s="7">
        <v>1</v>
      </c>
      <c r="N10565" s="14"/>
    </row>
    <row r="10566" spans="1:14" ht="63">
      <c r="A10566" s="6">
        <v>10565</v>
      </c>
      <c r="B10566" s="8" t="s">
        <v>16358</v>
      </c>
      <c r="C10566" s="9" t="s">
        <v>16506</v>
      </c>
      <c r="D10566" s="10" t="s">
        <v>7688</v>
      </c>
      <c r="E10566" s="11" t="s">
        <v>16509</v>
      </c>
      <c r="F10566" s="6">
        <v>476548</v>
      </c>
      <c r="G10566" s="6" t="s">
        <v>10929</v>
      </c>
      <c r="H10566" s="16">
        <v>12873055.232000001</v>
      </c>
      <c r="I10566" s="12" t="s">
        <v>11485</v>
      </c>
      <c r="J10566" s="12" t="s">
        <v>4959</v>
      </c>
      <c r="K10566" s="15">
        <v>7568000</v>
      </c>
      <c r="L10566" s="13" t="s">
        <v>14</v>
      </c>
      <c r="M10566" s="7">
        <v>1</v>
      </c>
      <c r="N10566" s="14"/>
    </row>
    <row r="10567" spans="1:14" ht="94.5">
      <c r="A10567" s="6">
        <v>10566</v>
      </c>
      <c r="B10567" s="8" t="s">
        <v>16358</v>
      </c>
      <c r="C10567" s="9" t="s">
        <v>16510</v>
      </c>
      <c r="D10567" s="10" t="s">
        <v>16511</v>
      </c>
      <c r="E10567" s="11" t="s">
        <v>16512</v>
      </c>
      <c r="F10567" s="6">
        <v>476549</v>
      </c>
      <c r="G10567" s="6" t="s">
        <v>10929</v>
      </c>
      <c r="H10567" s="16">
        <v>4548906.8339999998</v>
      </c>
      <c r="I10567" s="12" t="s">
        <v>11485</v>
      </c>
      <c r="J10567" s="12" t="s">
        <v>11353</v>
      </c>
      <c r="K10567" s="15">
        <v>3638858</v>
      </c>
      <c r="L10567" s="13" t="s">
        <v>14</v>
      </c>
      <c r="M10567" s="7">
        <v>1</v>
      </c>
      <c r="N10567" s="14"/>
    </row>
    <row r="10568" spans="1:14" ht="94.5">
      <c r="A10568" s="6">
        <v>10567</v>
      </c>
      <c r="B10568" s="8" t="s">
        <v>16358</v>
      </c>
      <c r="C10568" s="9" t="s">
        <v>16392</v>
      </c>
      <c r="D10568" s="10" t="s">
        <v>16393</v>
      </c>
      <c r="E10568" s="11" t="s">
        <v>16513</v>
      </c>
      <c r="F10568" s="6">
        <v>787408</v>
      </c>
      <c r="G10568" s="6" t="s">
        <v>10929</v>
      </c>
      <c r="H10568" s="16">
        <v>13571201.106000001</v>
      </c>
      <c r="I10568" s="12" t="s">
        <v>16514</v>
      </c>
      <c r="J10568" s="12" t="s">
        <v>4317</v>
      </c>
      <c r="K10568" s="15">
        <v>8270639</v>
      </c>
      <c r="L10568" s="13" t="s">
        <v>14</v>
      </c>
      <c r="M10568" s="7">
        <v>1</v>
      </c>
      <c r="N10568" s="14"/>
    </row>
    <row r="10569" spans="1:14" ht="78.75">
      <c r="A10569" s="6">
        <v>10568</v>
      </c>
      <c r="B10569" s="8" t="s">
        <v>16358</v>
      </c>
      <c r="C10569" s="9" t="s">
        <v>16515</v>
      </c>
      <c r="D10569" s="10" t="s">
        <v>16516</v>
      </c>
      <c r="E10569" s="11" t="s">
        <v>16517</v>
      </c>
      <c r="F10569" s="6">
        <v>302603</v>
      </c>
      <c r="G10569" s="6" t="s">
        <v>10929</v>
      </c>
      <c r="H10569" s="16">
        <v>17726977.25</v>
      </c>
      <c r="I10569" s="12" t="s">
        <v>16518</v>
      </c>
      <c r="J10569" s="12" t="s">
        <v>4317</v>
      </c>
      <c r="K10569" s="15">
        <v>15911351</v>
      </c>
      <c r="L10569" s="13" t="s">
        <v>14</v>
      </c>
      <c r="M10569" s="7">
        <v>1</v>
      </c>
      <c r="N10569" s="14"/>
    </row>
    <row r="10570" spans="1:14" ht="94.5">
      <c r="A10570" s="6">
        <v>10569</v>
      </c>
      <c r="B10570" s="8" t="s">
        <v>16358</v>
      </c>
      <c r="C10570" s="9" t="s">
        <v>16519</v>
      </c>
      <c r="D10570" s="10" t="s">
        <v>16520</v>
      </c>
      <c r="E10570" s="11" t="s">
        <v>16521</v>
      </c>
      <c r="F10570" s="6">
        <v>287407</v>
      </c>
      <c r="G10570" s="6" t="s">
        <v>10929</v>
      </c>
      <c r="H10570" s="16">
        <v>25469163.861000001</v>
      </c>
      <c r="I10570" s="12" t="s">
        <v>11422</v>
      </c>
      <c r="J10570" s="12" t="s">
        <v>11562</v>
      </c>
      <c r="K10570" s="15">
        <v>23796696</v>
      </c>
      <c r="L10570" s="13" t="s">
        <v>70</v>
      </c>
      <c r="M10570" s="7">
        <v>1</v>
      </c>
      <c r="N10570" s="14"/>
    </row>
    <row r="10571" spans="1:14" ht="94.5">
      <c r="A10571" s="6">
        <v>10570</v>
      </c>
      <c r="B10571" s="8" t="s">
        <v>16358</v>
      </c>
      <c r="C10571" s="9" t="s">
        <v>16522</v>
      </c>
      <c r="D10571" s="10" t="s">
        <v>16365</v>
      </c>
      <c r="E10571" s="11" t="s">
        <v>16521</v>
      </c>
      <c r="F10571" s="6">
        <v>287407</v>
      </c>
      <c r="G10571" s="6" t="s">
        <v>10929</v>
      </c>
      <c r="H10571" s="16">
        <v>25469163.861000001</v>
      </c>
      <c r="I10571" s="12" t="s">
        <v>11422</v>
      </c>
      <c r="J10571" s="12" t="s">
        <v>11562</v>
      </c>
      <c r="K10571" s="15">
        <v>21770417</v>
      </c>
      <c r="L10571" s="13" t="s">
        <v>70</v>
      </c>
      <c r="M10571" s="7">
        <v>0.6</v>
      </c>
      <c r="N10571" s="14"/>
    </row>
    <row r="10572" spans="1:14" ht="94.5">
      <c r="A10572" s="6">
        <v>10571</v>
      </c>
      <c r="B10572" s="8" t="s">
        <v>16358</v>
      </c>
      <c r="C10572" s="9" t="s">
        <v>16523</v>
      </c>
      <c r="D10572" s="10" t="s">
        <v>16516</v>
      </c>
      <c r="E10572" s="11" t="s">
        <v>16521</v>
      </c>
      <c r="F10572" s="6">
        <v>287407</v>
      </c>
      <c r="G10572" s="6" t="s">
        <v>10929</v>
      </c>
      <c r="H10572" s="16">
        <v>25469163.861000001</v>
      </c>
      <c r="I10572" s="12" t="s">
        <v>11422</v>
      </c>
      <c r="J10572" s="12" t="s">
        <v>11562</v>
      </c>
      <c r="K10572" s="15">
        <v>21770417</v>
      </c>
      <c r="L10572" s="13" t="s">
        <v>70</v>
      </c>
      <c r="M10572" s="7">
        <v>0.4</v>
      </c>
      <c r="N10572" s="14"/>
    </row>
    <row r="10573" spans="1:14" ht="78.75">
      <c r="A10573" s="6">
        <v>10572</v>
      </c>
      <c r="B10573" s="8" t="s">
        <v>16358</v>
      </c>
      <c r="C10573" s="9" t="s">
        <v>16524</v>
      </c>
      <c r="D10573" s="10" t="s">
        <v>16525</v>
      </c>
      <c r="E10573" s="11" t="s">
        <v>16526</v>
      </c>
      <c r="F10573" s="6">
        <v>495476</v>
      </c>
      <c r="G10573" s="6" t="s">
        <v>10929</v>
      </c>
      <c r="H10573" s="16">
        <v>19590276.829999998</v>
      </c>
      <c r="I10573" s="12" t="s">
        <v>142</v>
      </c>
      <c r="J10573" s="12" t="s">
        <v>16527</v>
      </c>
      <c r="K10573" s="15">
        <v>4269541</v>
      </c>
      <c r="L10573" s="13" t="s">
        <v>70</v>
      </c>
      <c r="M10573" s="7">
        <v>1</v>
      </c>
      <c r="N10573" s="14"/>
    </row>
    <row r="10574" spans="1:14" ht="78.75">
      <c r="A10574" s="6">
        <v>10573</v>
      </c>
      <c r="B10574" s="8" t="s">
        <v>16358</v>
      </c>
      <c r="C10574" s="9" t="s">
        <v>16528</v>
      </c>
      <c r="D10574" s="10" t="s">
        <v>16529</v>
      </c>
      <c r="E10574" s="11" t="s">
        <v>16526</v>
      </c>
      <c r="F10574" s="6">
        <v>495476</v>
      </c>
      <c r="G10574" s="6" t="s">
        <v>10929</v>
      </c>
      <c r="H10574" s="16">
        <v>19590276.829999998</v>
      </c>
      <c r="I10574" s="12" t="s">
        <v>142</v>
      </c>
      <c r="J10574" s="12" t="s">
        <v>16527</v>
      </c>
      <c r="K10574" s="15" t="s">
        <v>1794</v>
      </c>
      <c r="L10574" s="13" t="s">
        <v>70</v>
      </c>
      <c r="M10574" s="7">
        <v>0.7</v>
      </c>
      <c r="N10574" s="14"/>
    </row>
    <row r="10575" spans="1:14" ht="78.75">
      <c r="A10575" s="6">
        <v>10574</v>
      </c>
      <c r="B10575" s="8" t="s">
        <v>16358</v>
      </c>
      <c r="C10575" s="9" t="s">
        <v>16530</v>
      </c>
      <c r="D10575" s="10" t="s">
        <v>16531</v>
      </c>
      <c r="E10575" s="11" t="s">
        <v>16526</v>
      </c>
      <c r="F10575" s="6">
        <v>495476</v>
      </c>
      <c r="G10575" s="6" t="s">
        <v>10929</v>
      </c>
      <c r="H10575" s="16">
        <v>19590276.829999998</v>
      </c>
      <c r="I10575" s="12" t="s">
        <v>142</v>
      </c>
      <c r="J10575" s="12" t="s">
        <v>16527</v>
      </c>
      <c r="K10575" s="15" t="s">
        <v>1794</v>
      </c>
      <c r="L10575" s="13" t="s">
        <v>70</v>
      </c>
      <c r="M10575" s="7">
        <v>0.3</v>
      </c>
      <c r="N10575" s="14"/>
    </row>
    <row r="10576" spans="1:14" ht="78.75">
      <c r="A10576" s="6">
        <v>10575</v>
      </c>
      <c r="B10576" s="8" t="s">
        <v>16358</v>
      </c>
      <c r="C10576" s="9" t="s">
        <v>16532</v>
      </c>
      <c r="D10576" s="10" t="s">
        <v>16533</v>
      </c>
      <c r="E10576" s="11" t="s">
        <v>16534</v>
      </c>
      <c r="F10576" s="6">
        <v>495477</v>
      </c>
      <c r="G10576" s="6" t="s">
        <v>10929</v>
      </c>
      <c r="H10576" s="16">
        <v>16192007.625</v>
      </c>
      <c r="I10576" s="12" t="s">
        <v>2803</v>
      </c>
      <c r="J10576" s="12" t="s">
        <v>16535</v>
      </c>
      <c r="K10576" s="15">
        <v>8565000</v>
      </c>
      <c r="L10576" s="13" t="s">
        <v>14</v>
      </c>
      <c r="M10576" s="7">
        <v>1</v>
      </c>
      <c r="N10576" s="14"/>
    </row>
    <row r="10577" spans="1:14" ht="94.5">
      <c r="A10577" s="6">
        <v>10576</v>
      </c>
      <c r="B10577" s="8" t="s">
        <v>16358</v>
      </c>
      <c r="C10577" s="9" t="s">
        <v>16536</v>
      </c>
      <c r="D10577" s="10" t="s">
        <v>16365</v>
      </c>
      <c r="E10577" s="11" t="s">
        <v>16537</v>
      </c>
      <c r="F10577" s="6">
        <v>408847</v>
      </c>
      <c r="G10577" s="6" t="s">
        <v>7168</v>
      </c>
      <c r="H10577" s="16">
        <v>55065855.181000002</v>
      </c>
      <c r="I10577" s="12" t="s">
        <v>11571</v>
      </c>
      <c r="J10577" s="12" t="s">
        <v>463</v>
      </c>
      <c r="K10577" s="15">
        <v>45065855</v>
      </c>
      <c r="L10577" s="13" t="s">
        <v>14</v>
      </c>
      <c r="M10577" s="7">
        <v>1</v>
      </c>
      <c r="N10577" s="14"/>
    </row>
    <row r="10578" spans="1:14" ht="63">
      <c r="A10578" s="6">
        <v>10577</v>
      </c>
      <c r="B10578" s="8" t="s">
        <v>16358</v>
      </c>
      <c r="C10578" s="9" t="s">
        <v>16538</v>
      </c>
      <c r="D10578" s="10" t="s">
        <v>16539</v>
      </c>
      <c r="E10578" s="11" t="s">
        <v>16540</v>
      </c>
      <c r="F10578" s="6">
        <v>350784</v>
      </c>
      <c r="G10578" s="6" t="s">
        <v>7168</v>
      </c>
      <c r="H10578" s="16">
        <v>4899341.7240000004</v>
      </c>
      <c r="I10578" s="12" t="s">
        <v>16541</v>
      </c>
      <c r="J10578" s="12" t="s">
        <v>16542</v>
      </c>
      <c r="K10578" s="15">
        <v>3565000</v>
      </c>
      <c r="L10578" s="13" t="s">
        <v>14</v>
      </c>
      <c r="M10578" s="7">
        <v>1</v>
      </c>
      <c r="N10578" s="14"/>
    </row>
    <row r="10579" spans="1:14" ht="94.5">
      <c r="A10579" s="6">
        <v>10578</v>
      </c>
      <c r="B10579" s="8" t="s">
        <v>16358</v>
      </c>
      <c r="C10579" s="9" t="s">
        <v>16543</v>
      </c>
      <c r="D10579" s="10" t="s">
        <v>16544</v>
      </c>
      <c r="E10579" s="11" t="s">
        <v>16545</v>
      </c>
      <c r="F10579" s="6">
        <v>314368</v>
      </c>
      <c r="G10579" s="6" t="s">
        <v>7168</v>
      </c>
      <c r="H10579" s="16">
        <v>62066813.914999999</v>
      </c>
      <c r="I10579" s="12" t="s">
        <v>16546</v>
      </c>
      <c r="J10579" s="12" t="s">
        <v>10275</v>
      </c>
      <c r="K10579" s="15">
        <v>32040550</v>
      </c>
      <c r="L10579" s="13" t="s">
        <v>14</v>
      </c>
      <c r="M10579" s="7">
        <v>1</v>
      </c>
      <c r="N10579" s="14"/>
    </row>
    <row r="10580" spans="1:14" ht="94.5">
      <c r="A10580" s="6">
        <v>10579</v>
      </c>
      <c r="B10580" s="8" t="s">
        <v>16358</v>
      </c>
      <c r="C10580" s="9" t="s">
        <v>16543</v>
      </c>
      <c r="D10580" s="10" t="s">
        <v>16544</v>
      </c>
      <c r="E10580" s="11" t="s">
        <v>16547</v>
      </c>
      <c r="F10580" s="6">
        <v>314366</v>
      </c>
      <c r="G10580" s="6" t="s">
        <v>7168</v>
      </c>
      <c r="H10580" s="16">
        <v>106572455.698</v>
      </c>
      <c r="I10580" s="12" t="s">
        <v>16546</v>
      </c>
      <c r="J10580" s="12" t="s">
        <v>16548</v>
      </c>
      <c r="K10580" s="15">
        <v>605572450</v>
      </c>
      <c r="L10580" s="13" t="s">
        <v>14</v>
      </c>
      <c r="M10580" s="7">
        <v>1</v>
      </c>
      <c r="N10580" s="14"/>
    </row>
    <row r="10581" spans="1:14" ht="110.25">
      <c r="A10581" s="6">
        <v>10580</v>
      </c>
      <c r="B10581" s="8" t="s">
        <v>16358</v>
      </c>
      <c r="C10581" s="9" t="s">
        <v>16487</v>
      </c>
      <c r="D10581" s="10" t="s">
        <v>16488</v>
      </c>
      <c r="E10581" s="11" t="s">
        <v>16549</v>
      </c>
      <c r="F10581" s="6">
        <v>305909</v>
      </c>
      <c r="G10581" s="6" t="s">
        <v>3644</v>
      </c>
      <c r="H10581" s="16">
        <v>6083083.2539999997</v>
      </c>
      <c r="I10581" s="12" t="s">
        <v>16478</v>
      </c>
      <c r="J10581" s="12" t="s">
        <v>16550</v>
      </c>
      <c r="K10581" s="15">
        <v>6083000</v>
      </c>
      <c r="L10581" s="13" t="s">
        <v>14</v>
      </c>
      <c r="M10581" s="7">
        <v>1</v>
      </c>
      <c r="N10581" s="14"/>
    </row>
    <row r="10582" spans="1:14" ht="173.25">
      <c r="A10582" s="6">
        <v>10581</v>
      </c>
      <c r="B10582" s="8" t="s">
        <v>16358</v>
      </c>
      <c r="C10582" s="9" t="s">
        <v>16538</v>
      </c>
      <c r="D10582" s="10" t="s">
        <v>16539</v>
      </c>
      <c r="E10582" s="11" t="s">
        <v>16551</v>
      </c>
      <c r="F10582" s="6">
        <v>354313</v>
      </c>
      <c r="G10582" s="6" t="s">
        <v>3644</v>
      </c>
      <c r="H10582" s="16">
        <v>10372741.184</v>
      </c>
      <c r="I10582" s="12" t="s">
        <v>245</v>
      </c>
      <c r="J10582" s="12" t="s">
        <v>12703</v>
      </c>
      <c r="K10582" s="15">
        <v>10372250</v>
      </c>
      <c r="L10582" s="13" t="s">
        <v>14</v>
      </c>
      <c r="M10582" s="7">
        <v>1</v>
      </c>
      <c r="N10582" s="14"/>
    </row>
    <row r="10583" spans="1:14" ht="63">
      <c r="A10583" s="6">
        <v>10582</v>
      </c>
      <c r="B10583" s="8" t="s">
        <v>16358</v>
      </c>
      <c r="C10583" s="9" t="s">
        <v>16552</v>
      </c>
      <c r="D10583" s="10" t="s">
        <v>16553</v>
      </c>
      <c r="E10583" s="11" t="s">
        <v>16554</v>
      </c>
      <c r="F10583" s="6">
        <v>318434</v>
      </c>
      <c r="G10583" s="6" t="s">
        <v>3644</v>
      </c>
      <c r="H10583" s="16">
        <v>3523787.5</v>
      </c>
      <c r="I10583" s="12" t="s">
        <v>16555</v>
      </c>
      <c r="J10583" s="12" t="s">
        <v>491</v>
      </c>
      <c r="K10583" s="15">
        <v>3523058</v>
      </c>
      <c r="L10583" s="13" t="s">
        <v>14</v>
      </c>
      <c r="M10583" s="7">
        <v>1</v>
      </c>
      <c r="N10583" s="14"/>
    </row>
    <row r="10584" spans="1:14" ht="110.25">
      <c r="A10584" s="6">
        <v>10583</v>
      </c>
      <c r="B10584" s="8" t="s">
        <v>16358</v>
      </c>
      <c r="C10584" s="9" t="s">
        <v>16556</v>
      </c>
      <c r="D10584" s="10" t="s">
        <v>16557</v>
      </c>
      <c r="E10584" s="11" t="s">
        <v>16558</v>
      </c>
      <c r="F10584" s="6">
        <v>390425</v>
      </c>
      <c r="G10584" s="6" t="s">
        <v>3644</v>
      </c>
      <c r="H10584" s="16">
        <v>6292244.108</v>
      </c>
      <c r="I10584" s="12" t="s">
        <v>16559</v>
      </c>
      <c r="J10584" s="12" t="s">
        <v>12703</v>
      </c>
      <c r="K10584" s="15">
        <v>6292040</v>
      </c>
      <c r="L10584" s="13" t="s">
        <v>14</v>
      </c>
      <c r="M10584" s="7">
        <v>1</v>
      </c>
      <c r="N10584" s="14"/>
    </row>
    <row r="10585" spans="1:14" ht="204.75">
      <c r="A10585" s="6">
        <v>10584</v>
      </c>
      <c r="B10585" s="8" t="s">
        <v>16358</v>
      </c>
      <c r="C10585" s="9" t="s">
        <v>16515</v>
      </c>
      <c r="D10585" s="10" t="s">
        <v>16516</v>
      </c>
      <c r="E10585" s="11" t="s">
        <v>16560</v>
      </c>
      <c r="F10585" s="6">
        <v>302606</v>
      </c>
      <c r="G10585" s="6" t="s">
        <v>794</v>
      </c>
      <c r="H10585" s="16">
        <v>11768956.108999999</v>
      </c>
      <c r="I10585" s="12" t="s">
        <v>16518</v>
      </c>
      <c r="J10585" s="12" t="s">
        <v>16561</v>
      </c>
      <c r="K10585" s="15">
        <v>9500000</v>
      </c>
      <c r="L10585" s="13" t="s">
        <v>14</v>
      </c>
      <c r="M10585" s="7">
        <v>1</v>
      </c>
      <c r="N10585" s="14"/>
    </row>
    <row r="10586" spans="1:14" ht="110.25">
      <c r="A10586" s="6">
        <v>10585</v>
      </c>
      <c r="B10586" s="8" t="s">
        <v>16358</v>
      </c>
      <c r="C10586" s="9" t="s">
        <v>16562</v>
      </c>
      <c r="D10586" s="10" t="s">
        <v>16563</v>
      </c>
      <c r="E10586" s="11" t="s">
        <v>16564</v>
      </c>
      <c r="F10586" s="6">
        <v>397814</v>
      </c>
      <c r="G10586" s="6" t="s">
        <v>794</v>
      </c>
      <c r="H10586" s="16">
        <v>6071588.7000000002</v>
      </c>
      <c r="I10586" s="12" t="s">
        <v>571</v>
      </c>
      <c r="J10586" s="12" t="s">
        <v>3022</v>
      </c>
      <c r="K10586" s="15">
        <v>565000</v>
      </c>
      <c r="L10586" s="13" t="s">
        <v>14</v>
      </c>
      <c r="M10586" s="7">
        <v>1</v>
      </c>
      <c r="N10586" s="14"/>
    </row>
    <row r="10587" spans="1:14" ht="157.5">
      <c r="A10587" s="6">
        <v>10586</v>
      </c>
      <c r="B10587" s="8" t="s">
        <v>16358</v>
      </c>
      <c r="C10587" s="9" t="s">
        <v>16565</v>
      </c>
      <c r="D10587" s="10" t="s">
        <v>16365</v>
      </c>
      <c r="E10587" s="11" t="s">
        <v>16566</v>
      </c>
      <c r="F10587" s="6">
        <v>338565</v>
      </c>
      <c r="G10587" s="6" t="s">
        <v>794</v>
      </c>
      <c r="H10587" s="16">
        <v>9283738.2870000005</v>
      </c>
      <c r="I10587" s="12" t="s">
        <v>16497</v>
      </c>
      <c r="J10587" s="12" t="s">
        <v>271</v>
      </c>
      <c r="K10587" s="15">
        <v>0</v>
      </c>
      <c r="L10587" s="13" t="s">
        <v>14</v>
      </c>
      <c r="M10587" s="7">
        <v>1</v>
      </c>
      <c r="N10587" s="14"/>
    </row>
    <row r="10588" spans="1:14" ht="78.75">
      <c r="A10588" s="6">
        <v>10587</v>
      </c>
      <c r="B10588" s="8" t="s">
        <v>16358</v>
      </c>
      <c r="C10588" s="9" t="s">
        <v>16567</v>
      </c>
      <c r="D10588" s="10" t="s">
        <v>16476</v>
      </c>
      <c r="E10588" s="11" t="s">
        <v>16568</v>
      </c>
      <c r="F10588" s="6">
        <v>397815</v>
      </c>
      <c r="G10588" s="6" t="s">
        <v>794</v>
      </c>
      <c r="H10588" s="16">
        <v>4896722.75</v>
      </c>
      <c r="I10588" s="12" t="s">
        <v>571</v>
      </c>
      <c r="J10588" s="12" t="s">
        <v>11415</v>
      </c>
      <c r="K10588" s="15">
        <v>3349294</v>
      </c>
      <c r="L10588" s="13" t="s">
        <v>14</v>
      </c>
      <c r="M10588" s="7">
        <v>1</v>
      </c>
      <c r="N10588" s="14"/>
    </row>
    <row r="10589" spans="1:14" ht="78.75">
      <c r="A10589" s="6">
        <v>10588</v>
      </c>
      <c r="B10589" s="8" t="s">
        <v>16358</v>
      </c>
      <c r="C10589" s="9" t="s">
        <v>16482</v>
      </c>
      <c r="D10589" s="10" t="s">
        <v>16483</v>
      </c>
      <c r="E10589" s="11" t="s">
        <v>16569</v>
      </c>
      <c r="F10589" s="6">
        <v>397813</v>
      </c>
      <c r="G10589" s="6" t="s">
        <v>794</v>
      </c>
      <c r="H10589" s="16">
        <v>8782279.75</v>
      </c>
      <c r="I10589" s="12" t="s">
        <v>16500</v>
      </c>
      <c r="J10589" s="12" t="s">
        <v>580</v>
      </c>
      <c r="K10589" s="15">
        <v>650706</v>
      </c>
      <c r="L10589" s="13" t="s">
        <v>14</v>
      </c>
      <c r="M10589" s="7">
        <v>1</v>
      </c>
      <c r="N10589" s="14"/>
    </row>
    <row r="10590" spans="1:14" ht="47.25">
      <c r="A10590" s="6">
        <v>10589</v>
      </c>
      <c r="B10590" s="8" t="s">
        <v>16358</v>
      </c>
      <c r="C10590" s="9" t="s">
        <v>16570</v>
      </c>
      <c r="D10590" s="10" t="s">
        <v>16571</v>
      </c>
      <c r="E10590" s="11" t="s">
        <v>16572</v>
      </c>
      <c r="F10590" s="6">
        <v>397816</v>
      </c>
      <c r="G10590" s="6" t="s">
        <v>794</v>
      </c>
      <c r="H10590" s="16">
        <v>3464230.1</v>
      </c>
      <c r="I10590" s="12" t="s">
        <v>16500</v>
      </c>
      <c r="J10590" s="12" t="s">
        <v>16573</v>
      </c>
      <c r="K10590" s="15">
        <v>0</v>
      </c>
      <c r="L10590" s="13" t="s">
        <v>14</v>
      </c>
      <c r="M10590" s="7">
        <v>1</v>
      </c>
      <c r="N10590" s="14"/>
    </row>
    <row r="10591" spans="1:14" ht="378">
      <c r="A10591" s="6">
        <v>10590</v>
      </c>
      <c r="B10591" s="8" t="s">
        <v>16358</v>
      </c>
      <c r="C10591" s="9" t="s">
        <v>16574</v>
      </c>
      <c r="D10591" s="10" t="s">
        <v>16575</v>
      </c>
      <c r="E10591" s="11" t="s">
        <v>16576</v>
      </c>
      <c r="F10591" s="6">
        <v>286316</v>
      </c>
      <c r="G10591" s="6" t="s">
        <v>1587</v>
      </c>
      <c r="H10591" s="16">
        <v>560196678.13999999</v>
      </c>
      <c r="I10591" s="12" t="s">
        <v>245</v>
      </c>
      <c r="J10591" s="12" t="s">
        <v>16577</v>
      </c>
      <c r="K10591" s="15">
        <v>349277488</v>
      </c>
      <c r="L10591" s="13" t="s">
        <v>14</v>
      </c>
      <c r="M10591" s="7">
        <v>1</v>
      </c>
      <c r="N10591" s="14"/>
    </row>
    <row r="10592" spans="1:14" ht="78.75">
      <c r="A10592" s="6">
        <v>10591</v>
      </c>
      <c r="B10592" s="8" t="s">
        <v>16358</v>
      </c>
      <c r="C10592" s="9" t="s">
        <v>16574</v>
      </c>
      <c r="D10592" s="10" t="s">
        <v>16575</v>
      </c>
      <c r="E10592" s="11" t="s">
        <v>16578</v>
      </c>
      <c r="F10592" s="6">
        <v>437160</v>
      </c>
      <c r="G10592" s="6" t="s">
        <v>1587</v>
      </c>
      <c r="H10592" s="16">
        <v>113799375.69</v>
      </c>
      <c r="I10592" s="12" t="s">
        <v>16579</v>
      </c>
      <c r="J10592" s="12" t="s">
        <v>16580</v>
      </c>
      <c r="K10592" s="15">
        <v>11379937</v>
      </c>
      <c r="L10592" s="13" t="s">
        <v>14</v>
      </c>
      <c r="M10592" s="7">
        <v>1</v>
      </c>
      <c r="N10592" s="14"/>
    </row>
    <row r="10593" spans="1:14" ht="78.75">
      <c r="A10593" s="6">
        <v>10592</v>
      </c>
      <c r="B10593" s="8" t="s">
        <v>16358</v>
      </c>
      <c r="C10593" s="9" t="s">
        <v>16581</v>
      </c>
      <c r="D10593" s="10" t="s">
        <v>16575</v>
      </c>
      <c r="E10593" s="11" t="s">
        <v>16582</v>
      </c>
      <c r="F10593" s="6">
        <v>494114</v>
      </c>
      <c r="G10593" s="6" t="s">
        <v>608</v>
      </c>
      <c r="H10593" s="16">
        <v>6414810.4000000004</v>
      </c>
      <c r="I10593" s="12" t="s">
        <v>16583</v>
      </c>
      <c r="J10593" s="12" t="s">
        <v>16584</v>
      </c>
      <c r="K10593" s="15">
        <v>6413050</v>
      </c>
      <c r="L10593" s="13" t="s">
        <v>14</v>
      </c>
      <c r="M10593" s="7">
        <v>1</v>
      </c>
      <c r="N10593" s="14"/>
    </row>
    <row r="10594" spans="1:14" ht="63">
      <c r="A10594" s="6">
        <v>10593</v>
      </c>
      <c r="B10594" s="8" t="s">
        <v>16358</v>
      </c>
      <c r="C10594" s="9" t="s">
        <v>16585</v>
      </c>
      <c r="D10594" s="10" t="s">
        <v>16586</v>
      </c>
      <c r="E10594" s="11" t="s">
        <v>16587</v>
      </c>
      <c r="F10594" s="6">
        <v>494126</v>
      </c>
      <c r="G10594" s="6" t="s">
        <v>608</v>
      </c>
      <c r="H10594" s="16">
        <v>9139194.75</v>
      </c>
      <c r="I10594" s="12" t="s">
        <v>16583</v>
      </c>
      <c r="J10594" s="12" t="s">
        <v>798</v>
      </c>
      <c r="K10594" s="15">
        <v>9139000</v>
      </c>
      <c r="L10594" s="13" t="s">
        <v>14</v>
      </c>
      <c r="M10594" s="7">
        <v>1</v>
      </c>
      <c r="N10594" s="14"/>
    </row>
    <row r="10595" spans="1:14" ht="94.5">
      <c r="A10595" s="6">
        <v>10594</v>
      </c>
      <c r="B10595" s="8" t="s">
        <v>16358</v>
      </c>
      <c r="C10595" s="9" t="s">
        <v>16588</v>
      </c>
      <c r="D10595" s="10" t="s">
        <v>16589</v>
      </c>
      <c r="E10595" s="11" t="s">
        <v>16590</v>
      </c>
      <c r="F10595" s="6">
        <v>494112</v>
      </c>
      <c r="G10595" s="6" t="s">
        <v>608</v>
      </c>
      <c r="H10595" s="16">
        <v>1967148.85</v>
      </c>
      <c r="I10595" s="12" t="s">
        <v>11485</v>
      </c>
      <c r="J10595" s="12" t="s">
        <v>798</v>
      </c>
      <c r="K10595" s="15">
        <v>1967148.85</v>
      </c>
      <c r="L10595" s="13" t="s">
        <v>14</v>
      </c>
      <c r="M10595" s="7">
        <v>1</v>
      </c>
      <c r="N10595" s="14"/>
    </row>
    <row r="10596" spans="1:14" ht="78.75">
      <c r="A10596" s="6">
        <v>10595</v>
      </c>
      <c r="B10596" s="8" t="s">
        <v>16358</v>
      </c>
      <c r="C10596" s="9" t="s">
        <v>16591</v>
      </c>
      <c r="D10596" s="10" t="s">
        <v>16592</v>
      </c>
      <c r="E10596" s="11" t="s">
        <v>16593</v>
      </c>
      <c r="F10596" s="6">
        <v>494105</v>
      </c>
      <c r="G10596" s="6" t="s">
        <v>608</v>
      </c>
      <c r="H10596" s="16">
        <v>1492160.25</v>
      </c>
      <c r="I10596" s="12" t="s">
        <v>2940</v>
      </c>
      <c r="J10596" s="12" t="s">
        <v>12736</v>
      </c>
      <c r="K10596" s="15">
        <v>1492160.25</v>
      </c>
      <c r="L10596" s="13" t="s">
        <v>14</v>
      </c>
      <c r="M10596" s="7">
        <v>1</v>
      </c>
      <c r="N10596" s="14"/>
    </row>
    <row r="10597" spans="1:14" ht="63">
      <c r="A10597" s="6">
        <v>10596</v>
      </c>
      <c r="B10597" s="8" t="s">
        <v>16358</v>
      </c>
      <c r="C10597" s="9" t="s">
        <v>16594</v>
      </c>
      <c r="D10597" s="10" t="s">
        <v>16409</v>
      </c>
      <c r="E10597" s="11" t="s">
        <v>16595</v>
      </c>
      <c r="F10597" s="6">
        <v>494119</v>
      </c>
      <c r="G10597" s="6" t="s">
        <v>608</v>
      </c>
      <c r="H10597" s="16">
        <v>5538085.7999999998</v>
      </c>
      <c r="I10597" s="12" t="s">
        <v>16583</v>
      </c>
      <c r="J10597" s="12" t="s">
        <v>16584</v>
      </c>
      <c r="K10597" s="15">
        <v>5537050</v>
      </c>
      <c r="L10597" s="13" t="s">
        <v>14</v>
      </c>
      <c r="M10597" s="7">
        <v>1</v>
      </c>
      <c r="N10597" s="14"/>
    </row>
    <row r="10598" spans="1:14" ht="78.75">
      <c r="A10598" s="6">
        <v>10597</v>
      </c>
      <c r="B10598" s="8" t="s">
        <v>16358</v>
      </c>
      <c r="C10598" s="9" t="s">
        <v>16400</v>
      </c>
      <c r="D10598" s="10" t="s">
        <v>16401</v>
      </c>
      <c r="E10598" s="11" t="s">
        <v>16596</v>
      </c>
      <c r="F10598" s="6">
        <v>494125</v>
      </c>
      <c r="G10598" s="6" t="s">
        <v>608</v>
      </c>
      <c r="H10598" s="16">
        <v>9889192.1999999993</v>
      </c>
      <c r="I10598" s="12" t="s">
        <v>4338</v>
      </c>
      <c r="J10598" s="12" t="s">
        <v>16597</v>
      </c>
      <c r="K10598" s="15">
        <v>9875654</v>
      </c>
      <c r="L10598" s="13" t="s">
        <v>14</v>
      </c>
      <c r="M10598" s="7">
        <v>1</v>
      </c>
      <c r="N10598" s="14"/>
    </row>
    <row r="10599" spans="1:14" ht="110.25">
      <c r="A10599" s="6">
        <v>10598</v>
      </c>
      <c r="B10599" s="8" t="s">
        <v>16358</v>
      </c>
      <c r="C10599" s="9" t="s">
        <v>16598</v>
      </c>
      <c r="D10599" s="10" t="s">
        <v>16599</v>
      </c>
      <c r="E10599" s="11" t="s">
        <v>16600</v>
      </c>
      <c r="F10599" s="6">
        <v>494122</v>
      </c>
      <c r="G10599" s="6" t="s">
        <v>608</v>
      </c>
      <c r="H10599" s="16">
        <v>11764355.4</v>
      </c>
      <c r="I10599" s="12" t="s">
        <v>16583</v>
      </c>
      <c r="J10599" s="12" t="s">
        <v>392</v>
      </c>
      <c r="K10599" s="15">
        <v>11763950</v>
      </c>
      <c r="L10599" s="13" t="s">
        <v>14</v>
      </c>
      <c r="M10599" s="7">
        <v>1</v>
      </c>
      <c r="N10599" s="14"/>
    </row>
    <row r="10600" spans="1:14" ht="78.75">
      <c r="A10600" s="6">
        <v>10599</v>
      </c>
      <c r="B10600" s="8" t="s">
        <v>16358</v>
      </c>
      <c r="C10600" s="9" t="s">
        <v>16601</v>
      </c>
      <c r="D10600" s="10" t="s">
        <v>16602</v>
      </c>
      <c r="E10600" s="11" t="s">
        <v>16603</v>
      </c>
      <c r="F10600" s="6">
        <v>494115</v>
      </c>
      <c r="G10600" s="6" t="s">
        <v>608</v>
      </c>
      <c r="H10600" s="16">
        <v>5781263.9500000002</v>
      </c>
      <c r="I10600" s="12" t="s">
        <v>16583</v>
      </c>
      <c r="J10600" s="12" t="s">
        <v>16584</v>
      </c>
      <c r="K10600" s="15">
        <v>5781000</v>
      </c>
      <c r="L10600" s="13" t="s">
        <v>14</v>
      </c>
      <c r="M10600" s="7">
        <v>1</v>
      </c>
      <c r="N10600" s="14"/>
    </row>
    <row r="10601" spans="1:14" ht="78.75">
      <c r="A10601" s="6">
        <v>10600</v>
      </c>
      <c r="B10601" s="8" t="s">
        <v>16358</v>
      </c>
      <c r="C10601" s="9" t="s">
        <v>16601</v>
      </c>
      <c r="D10601" s="10" t="s">
        <v>16602</v>
      </c>
      <c r="E10601" s="11" t="s">
        <v>16604</v>
      </c>
      <c r="F10601" s="6">
        <v>494101</v>
      </c>
      <c r="G10601" s="6" t="s">
        <v>608</v>
      </c>
      <c r="H10601" s="16">
        <v>4637294.8499999996</v>
      </c>
      <c r="I10601" s="12" t="s">
        <v>11485</v>
      </c>
      <c r="J10601" s="12" t="s">
        <v>16605</v>
      </c>
      <c r="K10601" s="15">
        <v>4637000</v>
      </c>
      <c r="L10601" s="13" t="s">
        <v>14</v>
      </c>
      <c r="M10601" s="7">
        <v>1</v>
      </c>
      <c r="N10601" s="14"/>
    </row>
    <row r="10602" spans="1:14" ht="110.25">
      <c r="A10602" s="6">
        <v>10601</v>
      </c>
      <c r="B10602" s="8" t="s">
        <v>16358</v>
      </c>
      <c r="C10602" s="9" t="s">
        <v>16606</v>
      </c>
      <c r="D10602" s="10" t="s">
        <v>16607</v>
      </c>
      <c r="E10602" s="11" t="s">
        <v>16608</v>
      </c>
      <c r="F10602" s="6">
        <v>494120</v>
      </c>
      <c r="G10602" s="6" t="s">
        <v>608</v>
      </c>
      <c r="H10602" s="16">
        <v>13239150.6</v>
      </c>
      <c r="I10602" s="12" t="s">
        <v>16609</v>
      </c>
      <c r="J10602" s="12" t="s">
        <v>16610</v>
      </c>
      <c r="K10602" s="15">
        <v>13239000</v>
      </c>
      <c r="L10602" s="13" t="s">
        <v>14</v>
      </c>
      <c r="M10602" s="7">
        <v>1</v>
      </c>
      <c r="N10602" s="14"/>
    </row>
    <row r="10603" spans="1:14" ht="78.75">
      <c r="A10603" s="6">
        <v>10602</v>
      </c>
      <c r="B10603" s="8" t="s">
        <v>16358</v>
      </c>
      <c r="C10603" s="9" t="s">
        <v>16392</v>
      </c>
      <c r="D10603" s="10" t="s">
        <v>16393</v>
      </c>
      <c r="E10603" s="11" t="s">
        <v>16611</v>
      </c>
      <c r="F10603" s="6">
        <v>494103</v>
      </c>
      <c r="G10603" s="6" t="s">
        <v>608</v>
      </c>
      <c r="H10603" s="16">
        <v>3745659.05</v>
      </c>
      <c r="I10603" s="12" t="s">
        <v>11485</v>
      </c>
      <c r="J10603" s="12" t="s">
        <v>16605</v>
      </c>
      <c r="K10603" s="15">
        <v>3745250</v>
      </c>
      <c r="L10603" s="13" t="s">
        <v>14</v>
      </c>
      <c r="M10603" s="7">
        <v>1</v>
      </c>
      <c r="N10603" s="14"/>
    </row>
    <row r="10604" spans="1:14" ht="94.5">
      <c r="A10604" s="6">
        <v>10603</v>
      </c>
      <c r="B10604" s="8" t="s">
        <v>16358</v>
      </c>
      <c r="C10604" s="9" t="s">
        <v>16612</v>
      </c>
      <c r="D10604" s="10" t="s">
        <v>16613</v>
      </c>
      <c r="E10604" s="11" t="s">
        <v>16614</v>
      </c>
      <c r="F10604" s="6">
        <v>494127</v>
      </c>
      <c r="G10604" s="6" t="s">
        <v>608</v>
      </c>
      <c r="H10604" s="16">
        <v>7480471</v>
      </c>
      <c r="I10604" s="12" t="s">
        <v>16609</v>
      </c>
      <c r="J10604" s="12" t="s">
        <v>16615</v>
      </c>
      <c r="K10604" s="15">
        <v>7480000</v>
      </c>
      <c r="L10604" s="13" t="s">
        <v>14</v>
      </c>
      <c r="M10604" s="7">
        <v>1</v>
      </c>
      <c r="N10604" s="14"/>
    </row>
    <row r="10605" spans="1:14" ht="94.5">
      <c r="A10605" s="6">
        <v>10604</v>
      </c>
      <c r="B10605" s="8" t="s">
        <v>16358</v>
      </c>
      <c r="C10605" s="9" t="s">
        <v>16510</v>
      </c>
      <c r="D10605" s="10" t="s">
        <v>16511</v>
      </c>
      <c r="E10605" s="11" t="s">
        <v>16616</v>
      </c>
      <c r="F10605" s="6">
        <v>494117</v>
      </c>
      <c r="G10605" s="6" t="s">
        <v>608</v>
      </c>
      <c r="H10605" s="16">
        <v>6575397.4500000002</v>
      </c>
      <c r="I10605" s="12" t="s">
        <v>16617</v>
      </c>
      <c r="J10605" s="12" t="s">
        <v>207</v>
      </c>
      <c r="K10605" s="15">
        <v>6557000</v>
      </c>
      <c r="L10605" s="13" t="s">
        <v>14</v>
      </c>
      <c r="M10605" s="7">
        <v>1</v>
      </c>
      <c r="N10605" s="14"/>
    </row>
    <row r="10606" spans="1:14" ht="63">
      <c r="A10606" s="6">
        <v>10605</v>
      </c>
      <c r="B10606" s="8" t="s">
        <v>16358</v>
      </c>
      <c r="C10606" s="9" t="s">
        <v>16618</v>
      </c>
      <c r="D10606" s="10" t="s">
        <v>16619</v>
      </c>
      <c r="E10606" s="11" t="s">
        <v>16620</v>
      </c>
      <c r="F10606" s="6">
        <v>494118</v>
      </c>
      <c r="G10606" s="6" t="s">
        <v>608</v>
      </c>
      <c r="H10606" s="16">
        <v>5261271</v>
      </c>
      <c r="I10606" s="12" t="s">
        <v>16609</v>
      </c>
      <c r="J10606" s="12" t="s">
        <v>4492</v>
      </c>
      <c r="K10606" s="15">
        <v>5261050</v>
      </c>
      <c r="L10606" s="13" t="s">
        <v>14</v>
      </c>
      <c r="M10606" s="7">
        <v>1</v>
      </c>
      <c r="N10606" s="14"/>
    </row>
    <row r="10607" spans="1:14" ht="63">
      <c r="A10607" s="6">
        <v>10606</v>
      </c>
      <c r="B10607" s="8" t="s">
        <v>16358</v>
      </c>
      <c r="C10607" s="9" t="s">
        <v>16621</v>
      </c>
      <c r="D10607" s="10" t="s">
        <v>16622</v>
      </c>
      <c r="E10607" s="11" t="s">
        <v>16623</v>
      </c>
      <c r="F10607" s="6">
        <v>494100</v>
      </c>
      <c r="G10607" s="6" t="s">
        <v>608</v>
      </c>
      <c r="H10607" s="16">
        <v>2932271.9</v>
      </c>
      <c r="I10607" s="12" t="s">
        <v>11485</v>
      </c>
      <c r="J10607" s="12" t="s">
        <v>16605</v>
      </c>
      <c r="K10607" s="15">
        <v>2932000</v>
      </c>
      <c r="L10607" s="13" t="s">
        <v>14</v>
      </c>
      <c r="M10607" s="7">
        <v>1</v>
      </c>
      <c r="N10607" s="14"/>
    </row>
    <row r="10608" spans="1:14" ht="94.5">
      <c r="A10608" s="6">
        <v>10607</v>
      </c>
      <c r="B10608" s="8" t="s">
        <v>16358</v>
      </c>
      <c r="C10608" s="9" t="s">
        <v>16624</v>
      </c>
      <c r="D10608" s="10" t="s">
        <v>16625</v>
      </c>
      <c r="E10608" s="11" t="s">
        <v>16626</v>
      </c>
      <c r="F10608" s="6">
        <v>494128</v>
      </c>
      <c r="G10608" s="6" t="s">
        <v>608</v>
      </c>
      <c r="H10608" s="16">
        <v>9430923.5999999996</v>
      </c>
      <c r="I10608" s="12" t="s">
        <v>16617</v>
      </c>
      <c r="J10608" s="12" t="s">
        <v>4492</v>
      </c>
      <c r="K10608" s="15">
        <v>9430023</v>
      </c>
      <c r="L10608" s="13" t="s">
        <v>14</v>
      </c>
      <c r="M10608" s="7">
        <v>1</v>
      </c>
      <c r="N10608" s="14"/>
    </row>
    <row r="10609" spans="1:14" ht="110.25">
      <c r="A10609" s="6">
        <v>10608</v>
      </c>
      <c r="B10609" s="8" t="s">
        <v>16358</v>
      </c>
      <c r="C10609" s="9" t="s">
        <v>16627</v>
      </c>
      <c r="D10609" s="10" t="s">
        <v>16628</v>
      </c>
      <c r="E10609" s="11" t="s">
        <v>16629</v>
      </c>
      <c r="F10609" s="6">
        <v>494121</v>
      </c>
      <c r="G10609" s="6" t="s">
        <v>608</v>
      </c>
      <c r="H10609" s="16">
        <v>13793983.85</v>
      </c>
      <c r="I10609" s="12" t="s">
        <v>16617</v>
      </c>
      <c r="J10609" s="12" t="s">
        <v>16630</v>
      </c>
      <c r="K10609" s="15">
        <v>13793083</v>
      </c>
      <c r="L10609" s="13" t="s">
        <v>14</v>
      </c>
      <c r="M10609" s="7">
        <v>1</v>
      </c>
      <c r="N10609" s="14"/>
    </row>
    <row r="10610" spans="1:14" ht="94.5">
      <c r="A10610" s="6">
        <v>10609</v>
      </c>
      <c r="B10610" s="8" t="s">
        <v>16358</v>
      </c>
      <c r="C10610" s="9" t="s">
        <v>16631</v>
      </c>
      <c r="D10610" s="10" t="s">
        <v>16632</v>
      </c>
      <c r="E10610" s="11" t="s">
        <v>16633</v>
      </c>
      <c r="F10610" s="6">
        <v>494109</v>
      </c>
      <c r="G10610" s="6" t="s">
        <v>608</v>
      </c>
      <c r="H10610" s="16">
        <v>642192.4</v>
      </c>
      <c r="I10610" s="12" t="s">
        <v>16617</v>
      </c>
      <c r="J10610" s="12" t="s">
        <v>4492</v>
      </c>
      <c r="K10610" s="15">
        <v>640100</v>
      </c>
      <c r="L10610" s="13" t="s">
        <v>14</v>
      </c>
      <c r="M10610" s="7">
        <v>1</v>
      </c>
      <c r="N10610" s="14"/>
    </row>
    <row r="10611" spans="1:14" ht="94.5">
      <c r="A10611" s="6">
        <v>10610</v>
      </c>
      <c r="B10611" s="8" t="s">
        <v>16358</v>
      </c>
      <c r="C10611" s="9" t="s">
        <v>16631</v>
      </c>
      <c r="D10611" s="10" t="s">
        <v>16632</v>
      </c>
      <c r="E10611" s="11" t="s">
        <v>16634</v>
      </c>
      <c r="F10611" s="6">
        <v>494111</v>
      </c>
      <c r="G10611" s="6" t="s">
        <v>608</v>
      </c>
      <c r="H10611" s="16">
        <v>1232910.95</v>
      </c>
      <c r="I10611" s="12" t="s">
        <v>16617</v>
      </c>
      <c r="J10611" s="12" t="s">
        <v>4492</v>
      </c>
      <c r="K10611" s="15">
        <v>1232010.95</v>
      </c>
      <c r="L10611" s="13" t="s">
        <v>14</v>
      </c>
      <c r="M10611" s="7">
        <v>1</v>
      </c>
      <c r="N10611" s="14"/>
    </row>
    <row r="10612" spans="1:14" ht="78.75">
      <c r="A10612" s="6">
        <v>10611</v>
      </c>
      <c r="B10612" s="8" t="s">
        <v>16358</v>
      </c>
      <c r="C10612" s="9" t="s">
        <v>16635</v>
      </c>
      <c r="D10612" s="10" t="s">
        <v>16636</v>
      </c>
      <c r="E10612" s="11" t="s">
        <v>16637</v>
      </c>
      <c r="F10612" s="6">
        <v>494106</v>
      </c>
      <c r="G10612" s="6" t="s">
        <v>608</v>
      </c>
      <c r="H10612" s="16">
        <v>676433.15</v>
      </c>
      <c r="I10612" s="12" t="s">
        <v>16617</v>
      </c>
      <c r="J10612" s="12" t="s">
        <v>4492</v>
      </c>
      <c r="K10612" s="15">
        <v>676033.15</v>
      </c>
      <c r="L10612" s="13" t="s">
        <v>14</v>
      </c>
      <c r="M10612" s="7">
        <v>1</v>
      </c>
      <c r="N10612" s="14"/>
    </row>
    <row r="10613" spans="1:14" ht="78.75">
      <c r="A10613" s="6">
        <v>10612</v>
      </c>
      <c r="B10613" s="8" t="s">
        <v>16358</v>
      </c>
      <c r="C10613" s="9" t="s">
        <v>16405</v>
      </c>
      <c r="D10613" s="10" t="s">
        <v>16375</v>
      </c>
      <c r="E10613" s="11" t="s">
        <v>16638</v>
      </c>
      <c r="F10613" s="6">
        <v>494124</v>
      </c>
      <c r="G10613" s="6" t="s">
        <v>608</v>
      </c>
      <c r="H10613" s="16">
        <v>7552380.2999999998</v>
      </c>
      <c r="I10613" s="12" t="s">
        <v>300</v>
      </c>
      <c r="J10613" s="12" t="s">
        <v>16584</v>
      </c>
      <c r="K10613" s="15">
        <v>7551350</v>
      </c>
      <c r="L10613" s="13" t="s">
        <v>14</v>
      </c>
      <c r="M10613" s="7">
        <v>1</v>
      </c>
      <c r="N10613" s="14"/>
    </row>
    <row r="10614" spans="1:14" ht="94.5">
      <c r="A10614" s="6">
        <v>10613</v>
      </c>
      <c r="B10614" s="8" t="s">
        <v>16358</v>
      </c>
      <c r="C10614" s="9" t="s">
        <v>16639</v>
      </c>
      <c r="D10614" s="10" t="s">
        <v>16640</v>
      </c>
      <c r="E10614" s="11" t="s">
        <v>16641</v>
      </c>
      <c r="F10614" s="6">
        <v>494110</v>
      </c>
      <c r="G10614" s="6" t="s">
        <v>608</v>
      </c>
      <c r="H10614" s="16">
        <v>987289.4</v>
      </c>
      <c r="I10614" s="12" t="s">
        <v>266</v>
      </c>
      <c r="J10614" s="12" t="s">
        <v>16642</v>
      </c>
      <c r="K10614" s="15">
        <v>987109.4</v>
      </c>
      <c r="L10614" s="13" t="s">
        <v>14</v>
      </c>
      <c r="M10614" s="7">
        <v>1</v>
      </c>
      <c r="N10614" s="14"/>
    </row>
    <row r="10615" spans="1:14" ht="63">
      <c r="A10615" s="6">
        <v>10614</v>
      </c>
      <c r="B10615" s="8" t="s">
        <v>16358</v>
      </c>
      <c r="C10615" s="9" t="s">
        <v>16643</v>
      </c>
      <c r="D10615" s="10" t="s">
        <v>16644</v>
      </c>
      <c r="E10615" s="11" t="s">
        <v>16645</v>
      </c>
      <c r="F10615" s="6">
        <v>494116</v>
      </c>
      <c r="G10615" s="6" t="s">
        <v>608</v>
      </c>
      <c r="H10615" s="16">
        <v>4964369.4000000004</v>
      </c>
      <c r="I10615" s="12" t="s">
        <v>148</v>
      </c>
      <c r="J10615" s="12" t="s">
        <v>437</v>
      </c>
      <c r="K10615" s="15">
        <v>4954365</v>
      </c>
      <c r="L10615" s="13" t="s">
        <v>14</v>
      </c>
      <c r="M10615" s="7">
        <v>1</v>
      </c>
      <c r="N10615" s="14"/>
    </row>
    <row r="10616" spans="1:14" ht="63">
      <c r="A10616" s="6">
        <v>10615</v>
      </c>
      <c r="B10616" s="8" t="s">
        <v>16358</v>
      </c>
      <c r="C10616" s="9" t="s">
        <v>16612</v>
      </c>
      <c r="D10616" s="10" t="s">
        <v>16613</v>
      </c>
      <c r="E10616" s="11" t="s">
        <v>16646</v>
      </c>
      <c r="F10616" s="6">
        <v>494102</v>
      </c>
      <c r="G10616" s="6" t="s">
        <v>608</v>
      </c>
      <c r="H10616" s="16">
        <v>2688007.9</v>
      </c>
      <c r="I10616" s="12" t="s">
        <v>266</v>
      </c>
      <c r="J10616" s="12" t="s">
        <v>467</v>
      </c>
      <c r="K10616" s="15">
        <v>2680000</v>
      </c>
      <c r="L10616" s="13" t="s">
        <v>14</v>
      </c>
      <c r="M10616" s="7">
        <v>1</v>
      </c>
      <c r="N10616" s="14"/>
    </row>
    <row r="10617" spans="1:14" ht="78.75">
      <c r="A10617" s="6">
        <v>10616</v>
      </c>
      <c r="B10617" s="8" t="s">
        <v>16358</v>
      </c>
      <c r="C10617" s="9" t="s">
        <v>16647</v>
      </c>
      <c r="D10617" s="10" t="s">
        <v>16648</v>
      </c>
      <c r="E10617" s="11" t="s">
        <v>16649</v>
      </c>
      <c r="F10617" s="6">
        <v>494095</v>
      </c>
      <c r="G10617" s="6" t="s">
        <v>608</v>
      </c>
      <c r="H10617" s="16">
        <v>1106196.1499999999</v>
      </c>
      <c r="I10617" s="12" t="s">
        <v>2804</v>
      </c>
      <c r="J10617" s="12" t="s">
        <v>16650</v>
      </c>
      <c r="K10617" s="15">
        <v>1105050</v>
      </c>
      <c r="L10617" s="13" t="s">
        <v>14</v>
      </c>
      <c r="M10617" s="7">
        <v>1</v>
      </c>
      <c r="N10617" s="14"/>
    </row>
    <row r="10618" spans="1:14" ht="63">
      <c r="A10618" s="6">
        <v>10617</v>
      </c>
      <c r="B10618" s="8" t="s">
        <v>16358</v>
      </c>
      <c r="C10618" s="9" t="s">
        <v>16651</v>
      </c>
      <c r="D10618" s="10" t="s">
        <v>16652</v>
      </c>
      <c r="E10618" s="11" t="s">
        <v>16653</v>
      </c>
      <c r="F10618" s="6">
        <v>494098</v>
      </c>
      <c r="G10618" s="6" t="s">
        <v>608</v>
      </c>
      <c r="H10618" s="16">
        <v>1057535.25</v>
      </c>
      <c r="I10618" s="12" t="s">
        <v>2804</v>
      </c>
      <c r="J10618" s="12" t="s">
        <v>11591</v>
      </c>
      <c r="K10618" s="15">
        <v>1056250</v>
      </c>
      <c r="L10618" s="13" t="s">
        <v>14</v>
      </c>
      <c r="M10618" s="7">
        <v>1</v>
      </c>
      <c r="N10618" s="14"/>
    </row>
    <row r="10619" spans="1:14" ht="94.5">
      <c r="A10619" s="6">
        <v>10618</v>
      </c>
      <c r="B10619" s="8" t="s">
        <v>16358</v>
      </c>
      <c r="C10619" s="9" t="s">
        <v>16654</v>
      </c>
      <c r="D10619" s="10" t="s">
        <v>16655</v>
      </c>
      <c r="E10619" s="11" t="s">
        <v>16656</v>
      </c>
      <c r="F10619" s="6">
        <v>494108</v>
      </c>
      <c r="G10619" s="6" t="s">
        <v>608</v>
      </c>
      <c r="H10619" s="16">
        <v>1137176.6000000001</v>
      </c>
      <c r="I10619" s="12" t="s">
        <v>2804</v>
      </c>
      <c r="J10619" s="12" t="s">
        <v>376</v>
      </c>
      <c r="K10619" s="15">
        <v>1137176.6000000001</v>
      </c>
      <c r="L10619" s="13" t="s">
        <v>14</v>
      </c>
      <c r="M10619" s="7">
        <v>1</v>
      </c>
      <c r="N10619" s="14"/>
    </row>
    <row r="10620" spans="1:14" ht="94.5">
      <c r="A10620" s="6">
        <v>10619</v>
      </c>
      <c r="B10620" s="8" t="s">
        <v>16358</v>
      </c>
      <c r="C10620" s="9" t="s">
        <v>16657</v>
      </c>
      <c r="D10620" s="10" t="s">
        <v>16658</v>
      </c>
      <c r="E10620" s="11" t="s">
        <v>16659</v>
      </c>
      <c r="F10620" s="6">
        <v>494104</v>
      </c>
      <c r="G10620" s="6" t="s">
        <v>608</v>
      </c>
      <c r="H10620" s="16">
        <v>984140.15</v>
      </c>
      <c r="I10620" s="12" t="s">
        <v>375</v>
      </c>
      <c r="J10620" s="12" t="s">
        <v>16660</v>
      </c>
      <c r="K10620" s="15">
        <v>984140.15</v>
      </c>
      <c r="L10620" s="13" t="s">
        <v>14</v>
      </c>
      <c r="M10620" s="7">
        <v>1</v>
      </c>
      <c r="N10620" s="14"/>
    </row>
    <row r="10621" spans="1:14" ht="78.75">
      <c r="A10621" s="6">
        <v>10620</v>
      </c>
      <c r="B10621" s="8" t="s">
        <v>16358</v>
      </c>
      <c r="C10621" s="9" t="s">
        <v>16657</v>
      </c>
      <c r="D10621" s="10" t="s">
        <v>16658</v>
      </c>
      <c r="E10621" s="11" t="s">
        <v>16661</v>
      </c>
      <c r="F10621" s="6">
        <v>494099</v>
      </c>
      <c r="G10621" s="6" t="s">
        <v>608</v>
      </c>
      <c r="H10621" s="16">
        <v>4038017.75</v>
      </c>
      <c r="I10621" s="12" t="s">
        <v>375</v>
      </c>
      <c r="J10621" s="12" t="s">
        <v>16493</v>
      </c>
      <c r="K10621" s="15">
        <v>4038010</v>
      </c>
      <c r="L10621" s="13" t="s">
        <v>14</v>
      </c>
      <c r="M10621" s="7">
        <v>1</v>
      </c>
      <c r="N10621" s="14"/>
    </row>
    <row r="10622" spans="1:14" ht="63">
      <c r="A10622" s="6">
        <v>10621</v>
      </c>
      <c r="B10622" s="8" t="s">
        <v>16358</v>
      </c>
      <c r="C10622" s="9" t="s">
        <v>16662</v>
      </c>
      <c r="D10622" s="10" t="s">
        <v>12403</v>
      </c>
      <c r="E10622" s="11" t="s">
        <v>16663</v>
      </c>
      <c r="F10622" s="6">
        <v>494123</v>
      </c>
      <c r="G10622" s="6" t="s">
        <v>608</v>
      </c>
      <c r="H10622" s="16">
        <v>14970669.335999999</v>
      </c>
      <c r="I10622" s="12" t="s">
        <v>16573</v>
      </c>
      <c r="J10622" s="12" t="s">
        <v>497</v>
      </c>
      <c r="K10622" s="15">
        <v>14970050</v>
      </c>
      <c r="L10622" s="13" t="s">
        <v>14</v>
      </c>
      <c r="M10622" s="7">
        <v>1</v>
      </c>
      <c r="N10622" s="14"/>
    </row>
    <row r="10623" spans="1:14" ht="409.5">
      <c r="A10623" s="6">
        <v>10622</v>
      </c>
      <c r="B10623" s="8" t="s">
        <v>16358</v>
      </c>
      <c r="C10623" s="9" t="s">
        <v>16388</v>
      </c>
      <c r="D10623" s="10" t="s">
        <v>4779</v>
      </c>
      <c r="E10623" s="11" t="s">
        <v>16664</v>
      </c>
      <c r="F10623" s="6">
        <v>460176</v>
      </c>
      <c r="G10623" s="6" t="s">
        <v>1369</v>
      </c>
      <c r="H10623" s="16">
        <v>5573038.9050000003</v>
      </c>
      <c r="I10623" s="12" t="s">
        <v>16665</v>
      </c>
      <c r="J10623" s="12" t="s">
        <v>16666</v>
      </c>
      <c r="K10623" s="15">
        <v>3790505</v>
      </c>
      <c r="L10623" s="13" t="s">
        <v>14</v>
      </c>
      <c r="M10623" s="7">
        <v>1</v>
      </c>
      <c r="N10623" s="14"/>
    </row>
    <row r="10624" spans="1:14" ht="267.75">
      <c r="A10624" s="6">
        <v>10623</v>
      </c>
      <c r="B10624" s="8" t="s">
        <v>16358</v>
      </c>
      <c r="C10624" s="9" t="s">
        <v>16667</v>
      </c>
      <c r="D10624" s="10" t="s">
        <v>4779</v>
      </c>
      <c r="E10624" s="11" t="s">
        <v>16668</v>
      </c>
      <c r="F10624" s="6">
        <v>460168</v>
      </c>
      <c r="G10624" s="6" t="s">
        <v>1369</v>
      </c>
      <c r="H10624" s="16">
        <v>7579071.2570000002</v>
      </c>
      <c r="I10624" s="12" t="s">
        <v>16665</v>
      </c>
      <c r="J10624" s="12" t="s">
        <v>16550</v>
      </c>
      <c r="K10624" s="15">
        <v>3462314.87</v>
      </c>
      <c r="L10624" s="13" t="s">
        <v>14</v>
      </c>
      <c r="M10624" s="7">
        <v>1</v>
      </c>
      <c r="N10624" s="14"/>
    </row>
    <row r="10625" spans="1:14" ht="409.5">
      <c r="A10625" s="6">
        <v>10624</v>
      </c>
      <c r="B10625" s="8" t="s">
        <v>16358</v>
      </c>
      <c r="C10625" s="9" t="s">
        <v>16667</v>
      </c>
      <c r="D10625" s="10" t="s">
        <v>4779</v>
      </c>
      <c r="E10625" s="11" t="s">
        <v>16669</v>
      </c>
      <c r="F10625" s="6">
        <v>460177</v>
      </c>
      <c r="G10625" s="6" t="s">
        <v>1369</v>
      </c>
      <c r="H10625" s="16">
        <v>4597099.2439999999</v>
      </c>
      <c r="I10625" s="12" t="s">
        <v>16665</v>
      </c>
      <c r="J10625" s="12" t="s">
        <v>16666</v>
      </c>
      <c r="K10625" s="15">
        <v>3447180</v>
      </c>
      <c r="L10625" s="13" t="s">
        <v>14</v>
      </c>
      <c r="M10625" s="7">
        <v>1</v>
      </c>
      <c r="N10625" s="14"/>
    </row>
    <row r="10626" spans="1:14" ht="409.5">
      <c r="A10626" s="6">
        <v>10625</v>
      </c>
      <c r="B10626" s="8" t="s">
        <v>16358</v>
      </c>
      <c r="C10626" s="9" t="s">
        <v>16670</v>
      </c>
      <c r="D10626" s="10" t="s">
        <v>16671</v>
      </c>
      <c r="E10626" s="11" t="s">
        <v>16672</v>
      </c>
      <c r="F10626" s="6">
        <v>339248</v>
      </c>
      <c r="G10626" s="6" t="s">
        <v>1369</v>
      </c>
      <c r="H10626" s="16">
        <v>2337832</v>
      </c>
      <c r="I10626" s="12" t="s">
        <v>16673</v>
      </c>
      <c r="J10626" s="12" t="s">
        <v>63</v>
      </c>
      <c r="K10626" s="15">
        <v>1025000</v>
      </c>
      <c r="L10626" s="13" t="s">
        <v>14</v>
      </c>
      <c r="M10626" s="7">
        <v>1</v>
      </c>
      <c r="N10626" s="14"/>
    </row>
    <row r="10627" spans="1:14" ht="78.75">
      <c r="A10627" s="6">
        <v>10626</v>
      </c>
      <c r="B10627" s="8" t="s">
        <v>16358</v>
      </c>
      <c r="C10627" s="9" t="s">
        <v>16674</v>
      </c>
      <c r="D10627" s="10" t="s">
        <v>16675</v>
      </c>
      <c r="E10627" s="11" t="s">
        <v>16676</v>
      </c>
      <c r="F10627" s="6">
        <v>139181</v>
      </c>
      <c r="G10627" s="6" t="s">
        <v>1177</v>
      </c>
      <c r="H10627" s="16">
        <v>27941345.649</v>
      </c>
      <c r="I10627" s="12" t="s">
        <v>16677</v>
      </c>
      <c r="J10627" s="12" t="s">
        <v>16403</v>
      </c>
      <c r="K10627" s="15">
        <v>0</v>
      </c>
      <c r="L10627" s="13" t="s">
        <v>70</v>
      </c>
      <c r="M10627" s="7">
        <v>1</v>
      </c>
      <c r="N10627" s="14"/>
    </row>
    <row r="10628" spans="1:14" ht="78.75">
      <c r="A10628" s="6">
        <v>10627</v>
      </c>
      <c r="B10628" s="8" t="s">
        <v>16358</v>
      </c>
      <c r="C10628" s="9" t="s">
        <v>16678</v>
      </c>
      <c r="D10628" s="10" t="s">
        <v>16502</v>
      </c>
      <c r="E10628" s="11" t="s">
        <v>16676</v>
      </c>
      <c r="F10628" s="6">
        <v>139181</v>
      </c>
      <c r="G10628" s="6" t="s">
        <v>1177</v>
      </c>
      <c r="H10628" s="16">
        <v>27941345.649</v>
      </c>
      <c r="I10628" s="12" t="s">
        <v>16677</v>
      </c>
      <c r="J10628" s="12" t="s">
        <v>16403</v>
      </c>
      <c r="K10628" s="15">
        <v>3439000</v>
      </c>
      <c r="L10628" s="13" t="s">
        <v>70</v>
      </c>
      <c r="M10628" s="7">
        <v>0.5</v>
      </c>
      <c r="N10628" s="14"/>
    </row>
    <row r="10629" spans="1:14" ht="78.75">
      <c r="A10629" s="6">
        <v>10628</v>
      </c>
      <c r="B10629" s="8" t="s">
        <v>16358</v>
      </c>
      <c r="C10629" s="9" t="s">
        <v>16679</v>
      </c>
      <c r="D10629" s="10" t="s">
        <v>16516</v>
      </c>
      <c r="E10629" s="11" t="s">
        <v>16676</v>
      </c>
      <c r="F10629" s="6">
        <v>139181</v>
      </c>
      <c r="G10629" s="6" t="s">
        <v>1177</v>
      </c>
      <c r="H10629" s="16">
        <v>27941345.649</v>
      </c>
      <c r="I10629" s="12" t="s">
        <v>16677</v>
      </c>
      <c r="J10629" s="12" t="s">
        <v>16403</v>
      </c>
      <c r="K10629" s="15">
        <v>1719500</v>
      </c>
      <c r="L10629" s="13" t="s">
        <v>70</v>
      </c>
      <c r="M10629" s="7">
        <v>0.25</v>
      </c>
      <c r="N10629" s="14"/>
    </row>
    <row r="10630" spans="1:14" ht="78.75">
      <c r="A10630" s="6">
        <v>10629</v>
      </c>
      <c r="B10630" s="8" t="s">
        <v>16358</v>
      </c>
      <c r="C10630" s="9" t="s">
        <v>16680</v>
      </c>
      <c r="D10630" s="10" t="s">
        <v>16681</v>
      </c>
      <c r="E10630" s="11" t="s">
        <v>16676</v>
      </c>
      <c r="F10630" s="6">
        <v>139181</v>
      </c>
      <c r="G10630" s="6" t="s">
        <v>1177</v>
      </c>
      <c r="H10630" s="16">
        <v>27941345.649</v>
      </c>
      <c r="I10630" s="12" t="s">
        <v>16677</v>
      </c>
      <c r="J10630" s="12" t="s">
        <v>16403</v>
      </c>
      <c r="K10630" s="15">
        <v>1719500</v>
      </c>
      <c r="L10630" s="13" t="s">
        <v>70</v>
      </c>
      <c r="M10630" s="7">
        <v>0.25</v>
      </c>
      <c r="N10630" s="14"/>
    </row>
    <row r="10631" spans="1:14" ht="78.75">
      <c r="A10631" s="6">
        <v>10630</v>
      </c>
      <c r="B10631" s="8" t="s">
        <v>16358</v>
      </c>
      <c r="C10631" s="9" t="s">
        <v>16682</v>
      </c>
      <c r="D10631" s="10" t="s">
        <v>16683</v>
      </c>
      <c r="E10631" s="11" t="s">
        <v>16684</v>
      </c>
      <c r="F10631" s="6">
        <v>73181</v>
      </c>
      <c r="G10631" s="6" t="s">
        <v>1177</v>
      </c>
      <c r="H10631" s="16">
        <v>126999798.523</v>
      </c>
      <c r="I10631" s="12" t="s">
        <v>16685</v>
      </c>
      <c r="J10631" s="12" t="s">
        <v>16686</v>
      </c>
      <c r="K10631" s="15">
        <v>90793000</v>
      </c>
      <c r="L10631" s="13" t="s">
        <v>14</v>
      </c>
      <c r="M10631" s="7">
        <v>1</v>
      </c>
      <c r="N10631" s="14"/>
    </row>
    <row r="10632" spans="1:14" ht="63">
      <c r="A10632" s="6">
        <v>10631</v>
      </c>
      <c r="B10632" s="8" t="s">
        <v>16358</v>
      </c>
      <c r="C10632" s="9" t="s">
        <v>16687</v>
      </c>
      <c r="D10632" s="10" t="s">
        <v>16688</v>
      </c>
      <c r="E10632" s="11" t="s">
        <v>16689</v>
      </c>
      <c r="F10632" s="6">
        <v>481497</v>
      </c>
      <c r="G10632" s="6" t="s">
        <v>801</v>
      </c>
      <c r="H10632" s="16">
        <v>20817000</v>
      </c>
      <c r="I10632" s="12" t="s">
        <v>16583</v>
      </c>
      <c r="J10632" s="12" t="s">
        <v>16690</v>
      </c>
      <c r="K10632" s="15">
        <v>0</v>
      </c>
      <c r="L10632" s="13" t="s">
        <v>70</v>
      </c>
      <c r="M10632" s="7">
        <v>1</v>
      </c>
      <c r="N10632" s="14"/>
    </row>
    <row r="10633" spans="1:14" ht="63">
      <c r="A10633" s="6">
        <v>10632</v>
      </c>
      <c r="B10633" s="8" t="s">
        <v>16358</v>
      </c>
      <c r="C10633" s="9" t="s">
        <v>16691</v>
      </c>
      <c r="D10633" s="10" t="s">
        <v>16681</v>
      </c>
      <c r="E10633" s="11" t="s">
        <v>16689</v>
      </c>
      <c r="F10633" s="6">
        <v>481497</v>
      </c>
      <c r="G10633" s="6" t="s">
        <v>801</v>
      </c>
      <c r="H10633" s="16">
        <v>20817000</v>
      </c>
      <c r="I10633" s="12" t="s">
        <v>16583</v>
      </c>
      <c r="J10633" s="12" t="s">
        <v>16690</v>
      </c>
      <c r="K10633" s="15">
        <v>0</v>
      </c>
      <c r="L10633" s="13" t="s">
        <v>70</v>
      </c>
      <c r="M10633" s="7">
        <v>0.51</v>
      </c>
      <c r="N10633" s="14"/>
    </row>
    <row r="10634" spans="1:14" ht="63">
      <c r="A10634" s="6">
        <v>10633</v>
      </c>
      <c r="B10634" s="8" t="s">
        <v>16358</v>
      </c>
      <c r="C10634" s="9" t="s">
        <v>16692</v>
      </c>
      <c r="D10634" s="10" t="s">
        <v>16693</v>
      </c>
      <c r="E10634" s="11" t="s">
        <v>16689</v>
      </c>
      <c r="F10634" s="6">
        <v>481497</v>
      </c>
      <c r="G10634" s="6" t="s">
        <v>801</v>
      </c>
      <c r="H10634" s="16">
        <v>20817000</v>
      </c>
      <c r="I10634" s="12" t="s">
        <v>16583</v>
      </c>
      <c r="J10634" s="12" t="s">
        <v>16690</v>
      </c>
      <c r="K10634" s="15">
        <v>0</v>
      </c>
      <c r="L10634" s="13" t="s">
        <v>70</v>
      </c>
      <c r="M10634" s="7">
        <v>0.49</v>
      </c>
      <c r="N10634" s="14"/>
    </row>
    <row r="10635" spans="1:14" ht="63">
      <c r="A10635" s="6">
        <v>10634</v>
      </c>
      <c r="B10635" s="8" t="s">
        <v>16358</v>
      </c>
      <c r="C10635" s="9" t="s">
        <v>16694</v>
      </c>
      <c r="D10635" s="10" t="s">
        <v>16695</v>
      </c>
      <c r="E10635" s="11" t="s">
        <v>16696</v>
      </c>
      <c r="F10635" s="6">
        <v>181496</v>
      </c>
      <c r="G10635" s="6" t="s">
        <v>801</v>
      </c>
      <c r="H10635" s="16">
        <v>18479999.754999999</v>
      </c>
      <c r="I10635" s="12" t="s">
        <v>16583</v>
      </c>
      <c r="J10635" s="12" t="s">
        <v>16690</v>
      </c>
      <c r="K10635" s="15">
        <v>0</v>
      </c>
      <c r="L10635" s="13" t="s">
        <v>14</v>
      </c>
      <c r="M10635" s="7">
        <v>1</v>
      </c>
      <c r="N10635" s="14"/>
    </row>
    <row r="10636" spans="1:14" ht="157.5">
      <c r="A10636" s="6">
        <v>10635</v>
      </c>
      <c r="B10636" s="8" t="s">
        <v>16358</v>
      </c>
      <c r="C10636" s="9" t="s">
        <v>16697</v>
      </c>
      <c r="D10636" s="10" t="s">
        <v>16698</v>
      </c>
      <c r="E10636" s="11" t="s">
        <v>16699</v>
      </c>
      <c r="F10636" s="6">
        <v>544040</v>
      </c>
      <c r="G10636" s="6" t="s">
        <v>875</v>
      </c>
      <c r="H10636" s="16">
        <v>8897089</v>
      </c>
      <c r="I10636" s="12" t="s">
        <v>2157</v>
      </c>
      <c r="J10636" s="12" t="s">
        <v>16700</v>
      </c>
      <c r="K10636" s="15">
        <v>2897000</v>
      </c>
      <c r="L10636" s="13" t="s">
        <v>14</v>
      </c>
      <c r="M10636" s="7">
        <v>1</v>
      </c>
      <c r="N10636" s="14"/>
    </row>
    <row r="10637" spans="1:14" ht="126">
      <c r="A10637" s="6">
        <v>10636</v>
      </c>
      <c r="B10637" s="8" t="s">
        <v>16358</v>
      </c>
      <c r="C10637" s="9" t="s">
        <v>16701</v>
      </c>
      <c r="D10637" s="10" t="s">
        <v>16702</v>
      </c>
      <c r="E10637" s="11" t="s">
        <v>16703</v>
      </c>
      <c r="F10637" s="6">
        <v>544058</v>
      </c>
      <c r="G10637" s="6" t="str">
        <f>'[1]Tenderers'' Info'!$G$125</f>
        <v>IRIDP-3</v>
      </c>
      <c r="H10637" s="16">
        <v>6765444</v>
      </c>
      <c r="I10637" s="12" t="s">
        <v>16704</v>
      </c>
      <c r="J10637" s="12" t="s">
        <v>16700</v>
      </c>
      <c r="K10637" s="15">
        <v>1560550</v>
      </c>
      <c r="L10637" s="13" t="s">
        <v>14</v>
      </c>
      <c r="M10637" s="7">
        <v>1</v>
      </c>
      <c r="N10637" s="14"/>
    </row>
    <row r="10638" spans="1:14" ht="157.5">
      <c r="A10638" s="6">
        <v>10637</v>
      </c>
      <c r="B10638" s="8" t="s">
        <v>16358</v>
      </c>
      <c r="C10638" s="9" t="s">
        <v>16705</v>
      </c>
      <c r="D10638" s="10" t="s">
        <v>16706</v>
      </c>
      <c r="E10638" s="11" t="s">
        <v>16707</v>
      </c>
      <c r="F10638" s="6">
        <v>544056</v>
      </c>
      <c r="G10638" s="6" t="str">
        <f>'[1]Tenderers'' Info'!$G$125</f>
        <v>IRIDP-3</v>
      </c>
      <c r="H10638" s="16">
        <v>15747272.427999999</v>
      </c>
      <c r="I10638" s="12" t="s">
        <v>2454</v>
      </c>
      <c r="J10638" s="12" t="s">
        <v>4388</v>
      </c>
      <c r="K10638" s="15"/>
      <c r="L10638" s="13" t="s">
        <v>14</v>
      </c>
      <c r="M10638" s="7">
        <v>1</v>
      </c>
      <c r="N10638" s="14"/>
    </row>
    <row r="10639" spans="1:14" ht="78.75">
      <c r="A10639" s="6">
        <v>10638</v>
      </c>
      <c r="B10639" s="8" t="s">
        <v>16358</v>
      </c>
      <c r="C10639" s="9" t="s">
        <v>16708</v>
      </c>
      <c r="D10639" s="10" t="s">
        <v>16709</v>
      </c>
      <c r="E10639" s="11" t="s">
        <v>16710</v>
      </c>
      <c r="F10639" s="6">
        <v>544050</v>
      </c>
      <c r="G10639" s="6" t="str">
        <f>'[1]Tenderers'' Info'!$G$125</f>
        <v>IRIDP-3</v>
      </c>
      <c r="H10639" s="16">
        <v>6847032.6409999998</v>
      </c>
      <c r="I10639" s="12" t="s">
        <v>16711</v>
      </c>
      <c r="J10639" s="12" t="s">
        <v>11305</v>
      </c>
      <c r="K10639" s="15"/>
      <c r="L10639" s="13" t="s">
        <v>14</v>
      </c>
      <c r="M10639" s="7">
        <v>1</v>
      </c>
      <c r="N10639" s="14"/>
    </row>
    <row r="10640" spans="1:14" ht="252">
      <c r="A10640" s="6">
        <v>10639</v>
      </c>
      <c r="B10640" s="8" t="s">
        <v>16358</v>
      </c>
      <c r="C10640" s="9" t="s">
        <v>16712</v>
      </c>
      <c r="D10640" s="10" t="s">
        <v>16713</v>
      </c>
      <c r="E10640" s="11" t="s">
        <v>16714</v>
      </c>
      <c r="F10640" s="6">
        <v>544053</v>
      </c>
      <c r="G10640" s="6" t="str">
        <f>'[1]Tenderers'' Info'!$G$125</f>
        <v>IRIDP-3</v>
      </c>
      <c r="H10640" s="16">
        <v>17893211.515000001</v>
      </c>
      <c r="I10640" s="12" t="s">
        <v>3030</v>
      </c>
      <c r="J10640" s="12" t="s">
        <v>16700</v>
      </c>
      <c r="K10640" s="15"/>
      <c r="L10640" s="13" t="s">
        <v>14</v>
      </c>
      <c r="M10640" s="7">
        <v>1</v>
      </c>
      <c r="N10640" s="14"/>
    </row>
    <row r="10641" spans="1:14" ht="157.5">
      <c r="A10641" s="6">
        <v>10640</v>
      </c>
      <c r="B10641" s="8" t="s">
        <v>16358</v>
      </c>
      <c r="C10641" s="9" t="s">
        <v>16715</v>
      </c>
      <c r="D10641" s="10" t="s">
        <v>16716</v>
      </c>
      <c r="E10641" s="11" t="s">
        <v>16717</v>
      </c>
      <c r="F10641" s="6">
        <v>544037</v>
      </c>
      <c r="G10641" s="6" t="str">
        <f>'[1]Tenderers'' Info'!$G$125</f>
        <v>IRIDP-3</v>
      </c>
      <c r="H10641" s="16">
        <v>9253430.3220000006</v>
      </c>
      <c r="I10641" s="12" t="s">
        <v>802</v>
      </c>
      <c r="J10641" s="12" t="s">
        <v>4388</v>
      </c>
      <c r="K10641" s="15"/>
      <c r="L10641" s="13" t="s">
        <v>14</v>
      </c>
      <c r="M10641" s="7">
        <v>1</v>
      </c>
      <c r="N10641" s="14"/>
    </row>
    <row r="10642" spans="1:14" ht="63">
      <c r="A10642" s="6">
        <v>10641</v>
      </c>
      <c r="B10642" s="8" t="s">
        <v>16358</v>
      </c>
      <c r="C10642" s="9" t="s">
        <v>16718</v>
      </c>
      <c r="D10642" s="10" t="s">
        <v>16719</v>
      </c>
      <c r="E10642" s="11" t="s">
        <v>16720</v>
      </c>
      <c r="F10642" s="6">
        <v>544045</v>
      </c>
      <c r="G10642" s="6" t="str">
        <f>'[1]Tenderers'' Info'!$G$125</f>
        <v>IRIDP-3</v>
      </c>
      <c r="H10642" s="16">
        <v>3745564.7059999998</v>
      </c>
      <c r="I10642" s="12" t="s">
        <v>582</v>
      </c>
      <c r="J10642" s="12" t="s">
        <v>16721</v>
      </c>
      <c r="K10642" s="15"/>
      <c r="L10642" s="13" t="s">
        <v>14</v>
      </c>
      <c r="M10642" s="7">
        <v>1</v>
      </c>
      <c r="N10642" s="14"/>
    </row>
    <row r="10643" spans="1:14" ht="126">
      <c r="A10643" s="6">
        <v>10642</v>
      </c>
      <c r="B10643" s="8" t="s">
        <v>16358</v>
      </c>
      <c r="C10643" s="9" t="s">
        <v>16722</v>
      </c>
      <c r="D10643" s="10" t="s">
        <v>16723</v>
      </c>
      <c r="E10643" s="11" t="s">
        <v>16724</v>
      </c>
      <c r="F10643" s="6">
        <v>551509</v>
      </c>
      <c r="G10643" s="6" t="str">
        <f>'[1]Tenderers'' Info'!$G$125</f>
        <v>IRIDP-3</v>
      </c>
      <c r="H10643" s="16">
        <v>12480232.375</v>
      </c>
      <c r="I10643" s="12" t="s">
        <v>580</v>
      </c>
      <c r="J10643" s="12" t="s">
        <v>16725</v>
      </c>
      <c r="K10643" s="15"/>
      <c r="L10643" s="13" t="s">
        <v>14</v>
      </c>
      <c r="M10643" s="7">
        <v>1</v>
      </c>
      <c r="N10643" s="14"/>
    </row>
    <row r="10644" spans="1:14" ht="126">
      <c r="A10644" s="6">
        <v>10643</v>
      </c>
      <c r="B10644" s="8" t="s">
        <v>16358</v>
      </c>
      <c r="C10644" s="9" t="s">
        <v>16726</v>
      </c>
      <c r="D10644" s="10" t="s">
        <v>16727</v>
      </c>
      <c r="E10644" s="11" t="s">
        <v>16728</v>
      </c>
      <c r="F10644" s="6">
        <v>544048</v>
      </c>
      <c r="G10644" s="6" t="str">
        <f>'[1]Tenderers'' Info'!$G$125</f>
        <v>IRIDP-3</v>
      </c>
      <c r="H10644" s="16">
        <v>6913058</v>
      </c>
      <c r="I10644" s="12" t="s">
        <v>16729</v>
      </c>
      <c r="J10644" s="12" t="s">
        <v>4508</v>
      </c>
      <c r="K10644" s="15">
        <v>1012550</v>
      </c>
      <c r="L10644" s="13" t="s">
        <v>14</v>
      </c>
      <c r="M10644" s="7">
        <v>1</v>
      </c>
      <c r="N10644" s="14"/>
    </row>
    <row r="10645" spans="1:14" ht="141.75">
      <c r="A10645" s="6">
        <v>10644</v>
      </c>
      <c r="B10645" s="8" t="s">
        <v>16358</v>
      </c>
      <c r="C10645" s="9" t="s">
        <v>16730</v>
      </c>
      <c r="D10645" s="10" t="s">
        <v>16731</v>
      </c>
      <c r="E10645" s="11" t="s">
        <v>16732</v>
      </c>
      <c r="F10645" s="6">
        <v>544054</v>
      </c>
      <c r="G10645" s="6" t="str">
        <f>'[1]Tenderers'' Info'!$G$125</f>
        <v>IRIDP-3</v>
      </c>
      <c r="H10645" s="16">
        <v>12852117</v>
      </c>
      <c r="I10645" s="12" t="s">
        <v>3030</v>
      </c>
      <c r="J10645" s="12" t="s">
        <v>11305</v>
      </c>
      <c r="K10645" s="15"/>
      <c r="L10645" s="13" t="s">
        <v>14</v>
      </c>
      <c r="M10645" s="7">
        <v>1</v>
      </c>
      <c r="N10645" s="14"/>
    </row>
    <row r="10646" spans="1:14" ht="63">
      <c r="A10646" s="6">
        <v>10645</v>
      </c>
      <c r="B10646" s="8" t="s">
        <v>16358</v>
      </c>
      <c r="C10646" s="9" t="s">
        <v>16733</v>
      </c>
      <c r="D10646" s="10" t="s">
        <v>16734</v>
      </c>
      <c r="E10646" s="11" t="s">
        <v>16735</v>
      </c>
      <c r="F10646" s="6">
        <v>544044</v>
      </c>
      <c r="G10646" s="6" t="str">
        <f>'[1]Tenderers'' Info'!$G$125</f>
        <v>IRIDP-3</v>
      </c>
      <c r="H10646" s="16">
        <v>6145562</v>
      </c>
      <c r="I10646" s="12" t="s">
        <v>580</v>
      </c>
      <c r="J10646" s="12" t="s">
        <v>11354</v>
      </c>
      <c r="K10646" s="15">
        <v>1560550</v>
      </c>
      <c r="L10646" s="13" t="s">
        <v>14</v>
      </c>
      <c r="M10646" s="7">
        <v>1</v>
      </c>
      <c r="N10646" s="14"/>
    </row>
    <row r="10647" spans="1:14" ht="92.25">
      <c r="A10647" s="6">
        <v>10646</v>
      </c>
      <c r="B10647" s="8" t="s">
        <v>16358</v>
      </c>
      <c r="C10647" s="9" t="s">
        <v>16736</v>
      </c>
      <c r="D10647" s="10" t="s">
        <v>16737</v>
      </c>
      <c r="E10647" s="11" t="s">
        <v>16738</v>
      </c>
      <c r="F10647" s="6">
        <v>544047</v>
      </c>
      <c r="G10647" s="6" t="str">
        <f>'[1]Tenderers'' Info'!$G$125</f>
        <v>IRIDP-3</v>
      </c>
      <c r="H10647" s="16">
        <v>8717323</v>
      </c>
      <c r="I10647" s="12" t="s">
        <v>802</v>
      </c>
      <c r="J10647" s="12" t="s">
        <v>16739</v>
      </c>
      <c r="K10647" s="15"/>
      <c r="L10647" s="13" t="s">
        <v>14</v>
      </c>
      <c r="M10647" s="7">
        <v>1</v>
      </c>
      <c r="N10647" s="14"/>
    </row>
    <row r="10648" spans="1:14" ht="157.5">
      <c r="A10648" s="6">
        <v>10647</v>
      </c>
      <c r="B10648" s="8" t="s">
        <v>16358</v>
      </c>
      <c r="C10648" s="9" t="s">
        <v>16740</v>
      </c>
      <c r="D10648" s="10" t="s">
        <v>16741</v>
      </c>
      <c r="E10648" s="11" t="s">
        <v>16742</v>
      </c>
      <c r="F10648" s="6">
        <v>544049</v>
      </c>
      <c r="G10648" s="6" t="str">
        <f>'[1]Tenderers'' Info'!$G$125</f>
        <v>IRIDP-3</v>
      </c>
      <c r="H10648" s="16">
        <v>9304962</v>
      </c>
      <c r="I10648" s="12" t="s">
        <v>802</v>
      </c>
      <c r="J10648" s="12" t="s">
        <v>16739</v>
      </c>
      <c r="K10648" s="15">
        <v>1250650</v>
      </c>
      <c r="L10648" s="13" t="s">
        <v>14</v>
      </c>
      <c r="M10648" s="7">
        <v>1</v>
      </c>
      <c r="N10648" s="14"/>
    </row>
    <row r="10649" spans="1:14" ht="110.25">
      <c r="A10649" s="6">
        <v>10648</v>
      </c>
      <c r="B10649" s="8" t="s">
        <v>16358</v>
      </c>
      <c r="C10649" s="9" t="s">
        <v>16743</v>
      </c>
      <c r="D10649" s="10" t="s">
        <v>16744</v>
      </c>
      <c r="E10649" s="11" t="s">
        <v>16745</v>
      </c>
      <c r="F10649" s="6">
        <v>544039</v>
      </c>
      <c r="G10649" s="6" t="str">
        <f>'[1]Tenderers'' Info'!$G$125</f>
        <v>IRIDP-3</v>
      </c>
      <c r="H10649" s="16">
        <v>9833847</v>
      </c>
      <c r="I10649" s="12" t="s">
        <v>3026</v>
      </c>
      <c r="J10649" s="12" t="s">
        <v>16746</v>
      </c>
      <c r="K10649" s="15">
        <v>6585756</v>
      </c>
      <c r="L10649" s="13" t="s">
        <v>14</v>
      </c>
      <c r="M10649" s="7">
        <v>1</v>
      </c>
      <c r="N10649" s="14"/>
    </row>
    <row r="10650" spans="1:14" ht="110.25">
      <c r="A10650" s="6">
        <v>10649</v>
      </c>
      <c r="B10650" s="8" t="s">
        <v>16358</v>
      </c>
      <c r="C10650" s="9" t="s">
        <v>16747</v>
      </c>
      <c r="D10650" s="10" t="s">
        <v>16748</v>
      </c>
      <c r="E10650" s="11" t="s">
        <v>16749</v>
      </c>
      <c r="F10650" s="6">
        <v>544051</v>
      </c>
      <c r="G10650" s="6" t="str">
        <f>'[1]Tenderers'' Info'!$G$125</f>
        <v>IRIDP-3</v>
      </c>
      <c r="H10650" s="16">
        <v>7322571.2999999998</v>
      </c>
      <c r="I10650" s="12" t="s">
        <v>580</v>
      </c>
      <c r="J10650" s="12" t="s">
        <v>16725</v>
      </c>
      <c r="K10650" s="15">
        <v>1012550</v>
      </c>
      <c r="L10650" s="13" t="s">
        <v>14</v>
      </c>
      <c r="M10650" s="7">
        <v>1</v>
      </c>
      <c r="N10650" s="14"/>
    </row>
    <row r="10651" spans="1:14" ht="126">
      <c r="A10651" s="6">
        <v>10650</v>
      </c>
      <c r="B10651" s="8" t="s">
        <v>16358</v>
      </c>
      <c r="C10651" s="9" t="s">
        <v>16750</v>
      </c>
      <c r="D10651" s="10" t="s">
        <v>16751</v>
      </c>
      <c r="E10651" s="11" t="s">
        <v>16752</v>
      </c>
      <c r="F10651" s="6">
        <v>544056</v>
      </c>
      <c r="G10651" s="6" t="str">
        <f>'[1]Tenderers'' Info'!$G$125</f>
        <v>IRIDP-3</v>
      </c>
      <c r="H10651" s="16">
        <v>12384675</v>
      </c>
      <c r="I10651" s="12" t="s">
        <v>802</v>
      </c>
      <c r="J10651" s="12" t="s">
        <v>16739</v>
      </c>
      <c r="K10651" s="15">
        <v>4590256</v>
      </c>
      <c r="L10651" s="13" t="s">
        <v>14</v>
      </c>
      <c r="M10651" s="7">
        <v>1</v>
      </c>
      <c r="N10651" s="14"/>
    </row>
    <row r="10652" spans="1:14" ht="111">
      <c r="A10652" s="6">
        <v>10651</v>
      </c>
      <c r="B10652" s="8" t="s">
        <v>16358</v>
      </c>
      <c r="C10652" s="9" t="s">
        <v>16753</v>
      </c>
      <c r="D10652" s="10" t="s">
        <v>16754</v>
      </c>
      <c r="E10652" s="11" t="s">
        <v>16755</v>
      </c>
      <c r="F10652" s="6">
        <v>544043</v>
      </c>
      <c r="G10652" s="6" t="str">
        <f>'[1]Tenderers'' Info'!$G$125</f>
        <v>IRIDP-3</v>
      </c>
      <c r="H10652" s="16">
        <v>4797636</v>
      </c>
      <c r="I10652" s="12" t="s">
        <v>582</v>
      </c>
      <c r="J10652" s="12" t="s">
        <v>16721</v>
      </c>
      <c r="K10652" s="15"/>
      <c r="L10652" s="13" t="s">
        <v>14</v>
      </c>
      <c r="M10652" s="7">
        <v>1</v>
      </c>
      <c r="N10652" s="14"/>
    </row>
    <row r="10653" spans="1:14" ht="63">
      <c r="A10653" s="6">
        <v>10652</v>
      </c>
      <c r="B10653" s="8" t="s">
        <v>16358</v>
      </c>
      <c r="C10653" s="9" t="s">
        <v>16756</v>
      </c>
      <c r="D10653" s="10" t="s">
        <v>16757</v>
      </c>
      <c r="E10653" s="11" t="s">
        <v>16758</v>
      </c>
      <c r="F10653" s="6">
        <v>544042</v>
      </c>
      <c r="G10653" s="6" t="str">
        <f>'[1]Tenderers'' Info'!$G$125</f>
        <v>IRIDP-3</v>
      </c>
      <c r="H10653" s="16">
        <v>6992703</v>
      </c>
      <c r="I10653" s="12" t="s">
        <v>580</v>
      </c>
      <c r="J10653" s="12" t="s">
        <v>16725</v>
      </c>
      <c r="K10653" s="15"/>
      <c r="L10653" s="13" t="s">
        <v>14</v>
      </c>
      <c r="M10653" s="7">
        <v>1</v>
      </c>
      <c r="N10653" s="14"/>
    </row>
    <row r="10654" spans="1:14" ht="78.75">
      <c r="A10654" s="6">
        <v>10653</v>
      </c>
      <c r="B10654" s="8" t="s">
        <v>16358</v>
      </c>
      <c r="C10654" s="9" t="s">
        <v>16759</v>
      </c>
      <c r="D10654" s="10" t="s">
        <v>16760</v>
      </c>
      <c r="E10654" s="11" t="s">
        <v>16761</v>
      </c>
      <c r="F10654" s="6">
        <v>544046</v>
      </c>
      <c r="G10654" s="6" t="str">
        <f>'[1]Tenderers'' Info'!$G$125</f>
        <v>IRIDP-3</v>
      </c>
      <c r="H10654" s="16">
        <v>4194096</v>
      </c>
      <c r="I10654" s="12" t="s">
        <v>580</v>
      </c>
      <c r="J10654" s="12" t="s">
        <v>16725</v>
      </c>
      <c r="K10654" s="15"/>
      <c r="L10654" s="13" t="s">
        <v>14</v>
      </c>
      <c r="M10654" s="7">
        <v>1</v>
      </c>
      <c r="N10654" s="14"/>
    </row>
    <row r="10655" spans="1:14" ht="141.75">
      <c r="A10655" s="6">
        <v>10654</v>
      </c>
      <c r="B10655" s="8" t="s">
        <v>16358</v>
      </c>
      <c r="C10655" s="9" t="s">
        <v>16762</v>
      </c>
      <c r="D10655" s="10" t="s">
        <v>16763</v>
      </c>
      <c r="E10655" s="11" t="s">
        <v>16732</v>
      </c>
      <c r="F10655" s="6">
        <v>544057</v>
      </c>
      <c r="G10655" s="6" t="str">
        <f>'[1]Tenderers'' Info'!$G$125</f>
        <v>IRIDP-3</v>
      </c>
      <c r="H10655" s="16">
        <v>7972638</v>
      </c>
      <c r="I10655" s="12" t="s">
        <v>590</v>
      </c>
      <c r="J10655" s="12" t="s">
        <v>4388</v>
      </c>
      <c r="K10655" s="15">
        <v>5585961</v>
      </c>
      <c r="L10655" s="13" t="s">
        <v>14</v>
      </c>
      <c r="M10655" s="7">
        <v>1</v>
      </c>
      <c r="N10655" s="14"/>
    </row>
    <row r="10656" spans="1:14" ht="173.25">
      <c r="A10656" s="6">
        <v>10655</v>
      </c>
      <c r="B10656" s="8" t="s">
        <v>16358</v>
      </c>
      <c r="C10656" s="9" t="s">
        <v>16764</v>
      </c>
      <c r="D10656" s="10" t="s">
        <v>16765</v>
      </c>
      <c r="E10656" s="11" t="s">
        <v>16766</v>
      </c>
      <c r="F10656" s="6">
        <v>544036</v>
      </c>
      <c r="G10656" s="6" t="str">
        <f>'[1]Tenderers'' Info'!$G$125</f>
        <v>IRIDP-3</v>
      </c>
      <c r="H10656" s="16">
        <v>19827836</v>
      </c>
      <c r="I10656" s="12" t="s">
        <v>3030</v>
      </c>
      <c r="J10656" s="12" t="s">
        <v>16700</v>
      </c>
      <c r="K10656" s="15"/>
      <c r="L10656" s="13" t="s">
        <v>14</v>
      </c>
      <c r="M10656" s="7">
        <v>1</v>
      </c>
      <c r="N10656" s="14"/>
    </row>
    <row r="10657" spans="1:14" ht="69.75">
      <c r="A10657" s="6">
        <v>10656</v>
      </c>
      <c r="B10657" s="8" t="s">
        <v>16358</v>
      </c>
      <c r="C10657" s="9" t="s">
        <v>16767</v>
      </c>
      <c r="D10657" s="10" t="s">
        <v>16586</v>
      </c>
      <c r="E10657" s="11" t="s">
        <v>16768</v>
      </c>
      <c r="F10657" s="6">
        <v>544041</v>
      </c>
      <c r="G10657" s="6" t="str">
        <f>'[1]Tenderers'' Info'!$G$125</f>
        <v>IRIDP-3</v>
      </c>
      <c r="H10657" s="16">
        <v>9660933</v>
      </c>
      <c r="I10657" s="12" t="s">
        <v>563</v>
      </c>
      <c r="J10657" s="12" t="s">
        <v>16769</v>
      </c>
      <c r="K10657" s="15"/>
      <c r="L10657" s="13" t="s">
        <v>14</v>
      </c>
      <c r="M10657" s="7">
        <v>1</v>
      </c>
      <c r="N10657" s="14"/>
    </row>
    <row r="10658" spans="1:14" ht="78.75">
      <c r="A10658" s="6">
        <v>10657</v>
      </c>
      <c r="B10658" s="8" t="s">
        <v>16358</v>
      </c>
      <c r="C10658" s="9" t="s">
        <v>16767</v>
      </c>
      <c r="D10658" s="10" t="s">
        <v>16586</v>
      </c>
      <c r="E10658" s="11" t="s">
        <v>16770</v>
      </c>
      <c r="F10658" s="6">
        <v>544052</v>
      </c>
      <c r="G10658" s="6" t="str">
        <f>'[1]Tenderers'' Info'!$G$125</f>
        <v>IRIDP-3</v>
      </c>
      <c r="H10658" s="16">
        <v>11552178</v>
      </c>
      <c r="I10658" s="12" t="s">
        <v>563</v>
      </c>
      <c r="J10658" s="12" t="s">
        <v>16769</v>
      </c>
      <c r="K10658" s="15"/>
      <c r="L10658" s="13" t="s">
        <v>14</v>
      </c>
      <c r="M10658" s="7">
        <v>1</v>
      </c>
      <c r="N10658" s="14"/>
    </row>
    <row r="10659" spans="1:14" ht="93">
      <c r="A10659" s="6">
        <v>10658</v>
      </c>
      <c r="B10659" s="8" t="s">
        <v>16358</v>
      </c>
      <c r="C10659" s="9" t="s">
        <v>16740</v>
      </c>
      <c r="D10659" s="10" t="s">
        <v>16741</v>
      </c>
      <c r="E10659" s="11" t="s">
        <v>16771</v>
      </c>
      <c r="F10659" s="6">
        <v>571191</v>
      </c>
      <c r="G10659" s="6" t="s">
        <v>848</v>
      </c>
      <c r="H10659" s="16">
        <v>6926686</v>
      </c>
      <c r="I10659" s="12" t="s">
        <v>813</v>
      </c>
      <c r="J10659" s="12" t="s">
        <v>16772</v>
      </c>
      <c r="K10659" s="15"/>
      <c r="L10659" s="13" t="s">
        <v>14</v>
      </c>
      <c r="M10659" s="7">
        <v>1</v>
      </c>
      <c r="N10659" s="14"/>
    </row>
    <row r="10660" spans="1:14" ht="126">
      <c r="A10660" s="6">
        <v>10659</v>
      </c>
      <c r="B10660" s="8" t="s">
        <v>16358</v>
      </c>
      <c r="C10660" s="9" t="s">
        <v>16773</v>
      </c>
      <c r="D10660" s="10" t="s">
        <v>16774</v>
      </c>
      <c r="E10660" s="11" t="s">
        <v>16775</v>
      </c>
      <c r="F10660" s="6">
        <v>511468</v>
      </c>
      <c r="G10660" s="6" t="s">
        <v>1034</v>
      </c>
      <c r="H10660" s="16">
        <v>47867262</v>
      </c>
      <c r="I10660" s="12" t="s">
        <v>915</v>
      </c>
      <c r="J10660" s="12" t="s">
        <v>16776</v>
      </c>
      <c r="K10660" s="15"/>
      <c r="L10660" s="13" t="s">
        <v>70</v>
      </c>
      <c r="M10660" s="7">
        <v>0.3</v>
      </c>
      <c r="N10660" s="14"/>
    </row>
    <row r="10661" spans="1:14" ht="126">
      <c r="A10661" s="6">
        <v>10660</v>
      </c>
      <c r="B10661" s="8" t="s">
        <v>16358</v>
      </c>
      <c r="C10661" s="9" t="s">
        <v>16777</v>
      </c>
      <c r="D10661" s="10" t="s">
        <v>16774</v>
      </c>
      <c r="E10661" s="11" t="s">
        <v>16775</v>
      </c>
      <c r="F10661" s="6">
        <v>511468</v>
      </c>
      <c r="G10661" s="6" t="s">
        <v>1034</v>
      </c>
      <c r="H10661" s="16">
        <v>47867262</v>
      </c>
      <c r="I10661" s="12" t="s">
        <v>915</v>
      </c>
      <c r="J10661" s="12" t="s">
        <v>16776</v>
      </c>
      <c r="K10661" s="15"/>
      <c r="L10661" s="13" t="s">
        <v>70</v>
      </c>
      <c r="M10661" s="7">
        <v>0.4</v>
      </c>
      <c r="N10661" s="14"/>
    </row>
    <row r="10662" spans="1:14" ht="126">
      <c r="A10662" s="6">
        <v>10661</v>
      </c>
      <c r="B10662" s="8" t="s">
        <v>16358</v>
      </c>
      <c r="C10662" s="9" t="s">
        <v>16778</v>
      </c>
      <c r="D10662" s="10" t="s">
        <v>16774</v>
      </c>
      <c r="E10662" s="11" t="s">
        <v>16775</v>
      </c>
      <c r="F10662" s="6">
        <v>511468</v>
      </c>
      <c r="G10662" s="6" t="s">
        <v>1034</v>
      </c>
      <c r="H10662" s="16">
        <v>47867262</v>
      </c>
      <c r="I10662" s="12" t="s">
        <v>915</v>
      </c>
      <c r="J10662" s="12" t="s">
        <v>16776</v>
      </c>
      <c r="K10662" s="15"/>
      <c r="L10662" s="13" t="s">
        <v>70</v>
      </c>
      <c r="M10662" s="7">
        <v>0.3</v>
      </c>
      <c r="N10662" s="14"/>
    </row>
    <row r="10663" spans="1:14" ht="220.5">
      <c r="A10663" s="6">
        <v>10662</v>
      </c>
      <c r="B10663" s="8" t="s">
        <v>16358</v>
      </c>
      <c r="C10663" s="9" t="s">
        <v>16773</v>
      </c>
      <c r="D10663" s="10" t="s">
        <v>16774</v>
      </c>
      <c r="E10663" s="11" t="s">
        <v>16779</v>
      </c>
      <c r="F10663" s="6">
        <v>514951</v>
      </c>
      <c r="G10663" s="6" t="s">
        <v>1587</v>
      </c>
      <c r="H10663" s="16">
        <v>209968030</v>
      </c>
      <c r="I10663" s="12" t="s">
        <v>2785</v>
      </c>
      <c r="J10663" s="12" t="s">
        <v>16780</v>
      </c>
      <c r="K10663" s="15">
        <v>7525620</v>
      </c>
      <c r="L10663" s="13" t="s">
        <v>70</v>
      </c>
      <c r="M10663" s="7">
        <v>0.3</v>
      </c>
      <c r="N10663" s="14"/>
    </row>
    <row r="10664" spans="1:14" ht="220.5">
      <c r="A10664" s="6">
        <v>10663</v>
      </c>
      <c r="B10664" s="8" t="s">
        <v>16358</v>
      </c>
      <c r="C10664" s="9" t="s">
        <v>16777</v>
      </c>
      <c r="D10664" s="10" t="s">
        <v>16774</v>
      </c>
      <c r="E10664" s="11" t="s">
        <v>16779</v>
      </c>
      <c r="F10664" s="6">
        <v>514951</v>
      </c>
      <c r="G10664" s="6" t="s">
        <v>1587</v>
      </c>
      <c r="H10664" s="16">
        <v>209968030</v>
      </c>
      <c r="I10664" s="12" t="s">
        <v>2785</v>
      </c>
      <c r="J10664" s="12" t="s">
        <v>16780</v>
      </c>
      <c r="K10664" s="15"/>
      <c r="L10664" s="13" t="s">
        <v>70</v>
      </c>
      <c r="M10664" s="7">
        <v>0.4</v>
      </c>
      <c r="N10664" s="14"/>
    </row>
    <row r="10665" spans="1:14" ht="220.5">
      <c r="A10665" s="6">
        <v>10664</v>
      </c>
      <c r="B10665" s="8" t="s">
        <v>16358</v>
      </c>
      <c r="C10665" s="9" t="s">
        <v>16778</v>
      </c>
      <c r="D10665" s="10" t="s">
        <v>16774</v>
      </c>
      <c r="E10665" s="11" t="s">
        <v>16779</v>
      </c>
      <c r="F10665" s="6">
        <v>514951</v>
      </c>
      <c r="G10665" s="6" t="s">
        <v>1587</v>
      </c>
      <c r="H10665" s="16">
        <v>209968030</v>
      </c>
      <c r="I10665" s="12" t="s">
        <v>2785</v>
      </c>
      <c r="J10665" s="12" t="s">
        <v>16780</v>
      </c>
      <c r="K10665" s="15"/>
      <c r="L10665" s="13" t="s">
        <v>70</v>
      </c>
      <c r="M10665" s="7">
        <v>0.3</v>
      </c>
      <c r="N10665" s="14"/>
    </row>
    <row r="10666" spans="1:14" ht="126">
      <c r="A10666" s="6">
        <v>10665</v>
      </c>
      <c r="B10666" s="8" t="s">
        <v>31219</v>
      </c>
      <c r="C10666" s="9" t="s">
        <v>31220</v>
      </c>
      <c r="D10666" s="10" t="s">
        <v>31221</v>
      </c>
      <c r="E10666" s="11" t="s">
        <v>31222</v>
      </c>
      <c r="F10666" s="6">
        <v>331598</v>
      </c>
      <c r="G10666" s="6" t="s">
        <v>1587</v>
      </c>
      <c r="H10666" s="16">
        <v>109900314.94400001</v>
      </c>
      <c r="I10666" s="12" t="s">
        <v>31223</v>
      </c>
      <c r="J10666" s="12" t="s">
        <v>31224</v>
      </c>
      <c r="K10666" s="15">
        <v>10990000</v>
      </c>
      <c r="L10666" s="13" t="s">
        <v>70</v>
      </c>
      <c r="M10666" s="7">
        <v>1</v>
      </c>
      <c r="N10666" s="14"/>
    </row>
    <row r="10667" spans="1:14" ht="126">
      <c r="A10667" s="6">
        <v>10666</v>
      </c>
      <c r="B10667" s="8" t="s">
        <v>31219</v>
      </c>
      <c r="C10667" s="9" t="s">
        <v>31225</v>
      </c>
      <c r="D10667" s="10" t="s">
        <v>3894</v>
      </c>
      <c r="E10667" s="11" t="s">
        <v>31222</v>
      </c>
      <c r="F10667" s="6">
        <v>331598</v>
      </c>
      <c r="G10667" s="6" t="s">
        <v>1587</v>
      </c>
      <c r="H10667" s="16">
        <v>109900314.94400001</v>
      </c>
      <c r="I10667" s="12" t="s">
        <v>31223</v>
      </c>
      <c r="J10667" s="12" t="s">
        <v>31224</v>
      </c>
      <c r="K10667" s="15">
        <v>10990000</v>
      </c>
      <c r="L10667" s="13" t="s">
        <v>70</v>
      </c>
      <c r="M10667" s="7">
        <v>0.51</v>
      </c>
      <c r="N10667" s="14"/>
    </row>
    <row r="10668" spans="1:14" ht="126">
      <c r="A10668" s="6">
        <v>10667</v>
      </c>
      <c r="B10668" s="8" t="s">
        <v>31219</v>
      </c>
      <c r="C10668" s="9" t="s">
        <v>31226</v>
      </c>
      <c r="D10668" s="10" t="s">
        <v>31227</v>
      </c>
      <c r="E10668" s="11" t="s">
        <v>31222</v>
      </c>
      <c r="F10668" s="6">
        <v>331598</v>
      </c>
      <c r="G10668" s="6" t="s">
        <v>1587</v>
      </c>
      <c r="H10668" s="16">
        <v>109900314.94400001</v>
      </c>
      <c r="I10668" s="12" t="s">
        <v>31223</v>
      </c>
      <c r="J10668" s="12" t="s">
        <v>31224</v>
      </c>
      <c r="K10668" s="15">
        <v>10990000</v>
      </c>
      <c r="L10668" s="13" t="s">
        <v>70</v>
      </c>
      <c r="M10668" s="7">
        <v>0.49</v>
      </c>
      <c r="N10668" s="14"/>
    </row>
    <row r="10669" spans="1:14" ht="252">
      <c r="A10669" s="6">
        <v>10668</v>
      </c>
      <c r="B10669" s="8" t="s">
        <v>31219</v>
      </c>
      <c r="C10669" s="9" t="s">
        <v>31228</v>
      </c>
      <c r="D10669" s="10" t="s">
        <v>31229</v>
      </c>
      <c r="E10669" s="11" t="s">
        <v>31230</v>
      </c>
      <c r="F10669" s="6">
        <v>368871</v>
      </c>
      <c r="G10669" s="6" t="s">
        <v>1587</v>
      </c>
      <c r="H10669" s="16">
        <v>307770594.09600002</v>
      </c>
      <c r="I10669" s="12" t="s">
        <v>31231</v>
      </c>
      <c r="J10669" s="12" t="s">
        <v>31232</v>
      </c>
      <c r="K10669" s="15">
        <v>30777059</v>
      </c>
      <c r="L10669" s="13" t="s">
        <v>70</v>
      </c>
      <c r="M10669" s="7">
        <v>1</v>
      </c>
      <c r="N10669" s="14"/>
    </row>
    <row r="10670" spans="1:14" ht="252">
      <c r="A10670" s="6">
        <v>10669</v>
      </c>
      <c r="B10670" s="8" t="s">
        <v>31219</v>
      </c>
      <c r="C10670" s="9" t="s">
        <v>7764</v>
      </c>
      <c r="D10670" s="10" t="s">
        <v>6146</v>
      </c>
      <c r="E10670" s="11" t="s">
        <v>31230</v>
      </c>
      <c r="F10670" s="6">
        <v>368871</v>
      </c>
      <c r="G10670" s="6" t="s">
        <v>1587</v>
      </c>
      <c r="H10670" s="16">
        <v>307770594.09600002</v>
      </c>
      <c r="I10670" s="12" t="s">
        <v>31231</v>
      </c>
      <c r="J10670" s="12" t="s">
        <v>31232</v>
      </c>
      <c r="K10670" s="15">
        <v>30777059</v>
      </c>
      <c r="L10670" s="13" t="s">
        <v>70</v>
      </c>
      <c r="M10670" s="7">
        <v>0.51</v>
      </c>
      <c r="N10670" s="14"/>
    </row>
    <row r="10671" spans="1:14" ht="252">
      <c r="A10671" s="6">
        <v>10670</v>
      </c>
      <c r="B10671" s="8" t="s">
        <v>31219</v>
      </c>
      <c r="C10671" s="9" t="s">
        <v>2390</v>
      </c>
      <c r="D10671" s="10" t="s">
        <v>2391</v>
      </c>
      <c r="E10671" s="11" t="s">
        <v>31230</v>
      </c>
      <c r="F10671" s="6">
        <v>368871</v>
      </c>
      <c r="G10671" s="6" t="s">
        <v>1587</v>
      </c>
      <c r="H10671" s="16">
        <v>307770594.09600002</v>
      </c>
      <c r="I10671" s="12" t="s">
        <v>31231</v>
      </c>
      <c r="J10671" s="12" t="s">
        <v>31232</v>
      </c>
      <c r="K10671" s="15">
        <v>30777059</v>
      </c>
      <c r="L10671" s="13" t="s">
        <v>70</v>
      </c>
      <c r="M10671" s="7">
        <v>0.49</v>
      </c>
      <c r="N10671" s="14"/>
    </row>
    <row r="10672" spans="1:14" ht="236.25">
      <c r="A10672" s="6">
        <v>10671</v>
      </c>
      <c r="B10672" s="8" t="s">
        <v>31219</v>
      </c>
      <c r="C10672" s="9" t="s">
        <v>31233</v>
      </c>
      <c r="D10672" s="10" t="s">
        <v>31234</v>
      </c>
      <c r="E10672" s="11" t="s">
        <v>31235</v>
      </c>
      <c r="F10672" s="6">
        <v>408719</v>
      </c>
      <c r="G10672" s="6" t="s">
        <v>1587</v>
      </c>
      <c r="H10672" s="16">
        <v>227527719.27500001</v>
      </c>
      <c r="I10672" s="12" t="s">
        <v>31236</v>
      </c>
      <c r="J10672" s="12" t="s">
        <v>31237</v>
      </c>
      <c r="K10672" s="15">
        <v>227527719.27500001</v>
      </c>
      <c r="L10672" s="13" t="s">
        <v>70</v>
      </c>
      <c r="M10672" s="7">
        <v>1</v>
      </c>
      <c r="N10672" s="14"/>
    </row>
    <row r="10673" spans="1:14" ht="236.25">
      <c r="A10673" s="6">
        <v>10672</v>
      </c>
      <c r="B10673" s="8" t="s">
        <v>31219</v>
      </c>
      <c r="C10673" s="9" t="s">
        <v>31238</v>
      </c>
      <c r="D10673" s="10" t="s">
        <v>30715</v>
      </c>
      <c r="E10673" s="11" t="s">
        <v>31235</v>
      </c>
      <c r="F10673" s="6">
        <v>408719</v>
      </c>
      <c r="G10673" s="6" t="s">
        <v>1587</v>
      </c>
      <c r="H10673" s="16">
        <v>227527719.27500001</v>
      </c>
      <c r="I10673" s="12" t="s">
        <v>31236</v>
      </c>
      <c r="J10673" s="12" t="s">
        <v>31237</v>
      </c>
      <c r="K10673" s="15">
        <v>227527719.27500001</v>
      </c>
      <c r="L10673" s="13" t="s">
        <v>70</v>
      </c>
      <c r="M10673" s="7">
        <v>0.51</v>
      </c>
      <c r="N10673" s="14"/>
    </row>
    <row r="10674" spans="1:14" ht="236.25">
      <c r="A10674" s="6">
        <v>10673</v>
      </c>
      <c r="B10674" s="8" t="s">
        <v>31219</v>
      </c>
      <c r="C10674" s="9" t="s">
        <v>31239</v>
      </c>
      <c r="D10674" s="10" t="s">
        <v>24710</v>
      </c>
      <c r="E10674" s="11" t="s">
        <v>31235</v>
      </c>
      <c r="F10674" s="6">
        <v>408719</v>
      </c>
      <c r="G10674" s="6" t="s">
        <v>1587</v>
      </c>
      <c r="H10674" s="16">
        <v>227527719.27500001</v>
      </c>
      <c r="I10674" s="12" t="s">
        <v>31236</v>
      </c>
      <c r="J10674" s="12" t="s">
        <v>31237</v>
      </c>
      <c r="K10674" s="15">
        <v>227527719.27500001</v>
      </c>
      <c r="L10674" s="13" t="s">
        <v>70</v>
      </c>
      <c r="M10674" s="7">
        <v>0.49</v>
      </c>
      <c r="N10674" s="14"/>
    </row>
    <row r="10675" spans="1:14" ht="141.75">
      <c r="A10675" s="6">
        <v>10674</v>
      </c>
      <c r="B10675" s="8" t="s">
        <v>31219</v>
      </c>
      <c r="C10675" s="9" t="s">
        <v>31240</v>
      </c>
      <c r="D10675" s="10" t="s">
        <v>31241</v>
      </c>
      <c r="E10675" s="11" t="s">
        <v>31242</v>
      </c>
      <c r="F10675" s="6">
        <v>379751</v>
      </c>
      <c r="G10675" s="6" t="s">
        <v>2323</v>
      </c>
      <c r="H10675" s="16">
        <v>25513293.521000002</v>
      </c>
      <c r="I10675" s="12" t="s">
        <v>31243</v>
      </c>
      <c r="J10675" s="12" t="s">
        <v>31244</v>
      </c>
      <c r="K10675" s="15">
        <v>4999490</v>
      </c>
      <c r="L10675" s="13" t="s">
        <v>14</v>
      </c>
      <c r="M10675" s="7">
        <v>1</v>
      </c>
      <c r="N10675" s="14"/>
    </row>
    <row r="10676" spans="1:14" ht="94.5">
      <c r="A10676" s="6">
        <v>10675</v>
      </c>
      <c r="B10676" s="8" t="s">
        <v>31219</v>
      </c>
      <c r="C10676" s="9" t="s">
        <v>31245</v>
      </c>
      <c r="D10676" s="10" t="s">
        <v>31246</v>
      </c>
      <c r="E10676" s="11" t="s">
        <v>31247</v>
      </c>
      <c r="F10676" s="6">
        <v>487279</v>
      </c>
      <c r="G10676" s="6" t="s">
        <v>608</v>
      </c>
      <c r="H10676" s="16">
        <v>13709750.65</v>
      </c>
      <c r="I10676" s="12">
        <v>44171</v>
      </c>
      <c r="J10676" s="12">
        <v>44292</v>
      </c>
      <c r="K10676" s="15"/>
      <c r="L10676" s="13" t="s">
        <v>14</v>
      </c>
      <c r="M10676" s="7">
        <v>1</v>
      </c>
      <c r="N10676" s="14"/>
    </row>
    <row r="10677" spans="1:14" ht="110.25">
      <c r="A10677" s="6">
        <v>10676</v>
      </c>
      <c r="B10677" s="8" t="s">
        <v>31219</v>
      </c>
      <c r="C10677" s="9" t="s">
        <v>31248</v>
      </c>
      <c r="D10677" s="10" t="s">
        <v>31249</v>
      </c>
      <c r="E10677" s="11" t="s">
        <v>31250</v>
      </c>
      <c r="F10677" s="6">
        <v>487280</v>
      </c>
      <c r="G10677" s="6" t="s">
        <v>608</v>
      </c>
      <c r="H10677" s="16">
        <v>12826623.92</v>
      </c>
      <c r="I10677" s="12">
        <v>44171</v>
      </c>
      <c r="J10677" s="12">
        <v>44292</v>
      </c>
      <c r="K10677" s="15"/>
      <c r="L10677" s="13" t="s">
        <v>14</v>
      </c>
      <c r="M10677" s="7">
        <v>1</v>
      </c>
      <c r="N10677" s="14"/>
    </row>
    <row r="10678" spans="1:14" ht="110.25">
      <c r="A10678" s="6">
        <v>10677</v>
      </c>
      <c r="B10678" s="8" t="s">
        <v>31219</v>
      </c>
      <c r="C10678" s="9" t="s">
        <v>31251</v>
      </c>
      <c r="D10678" s="10" t="s">
        <v>31252</v>
      </c>
      <c r="E10678" s="11" t="s">
        <v>31253</v>
      </c>
      <c r="F10678" s="6">
        <v>487281</v>
      </c>
      <c r="G10678" s="6" t="s">
        <v>608</v>
      </c>
      <c r="H10678" s="16">
        <v>12831548.57</v>
      </c>
      <c r="I10678" s="12">
        <v>44171</v>
      </c>
      <c r="J10678" s="12">
        <v>44269</v>
      </c>
      <c r="K10678" s="15"/>
      <c r="L10678" s="13" t="s">
        <v>14</v>
      </c>
      <c r="M10678" s="7">
        <v>1</v>
      </c>
      <c r="N10678" s="14"/>
    </row>
    <row r="10679" spans="1:14" ht="126">
      <c r="A10679" s="6">
        <v>10678</v>
      </c>
      <c r="B10679" s="8" t="s">
        <v>31219</v>
      </c>
      <c r="C10679" s="9" t="s">
        <v>31254</v>
      </c>
      <c r="D10679" s="10" t="s">
        <v>31255</v>
      </c>
      <c r="E10679" s="11" t="s">
        <v>31256</v>
      </c>
      <c r="F10679" s="6">
        <v>487282</v>
      </c>
      <c r="G10679" s="6" t="s">
        <v>608</v>
      </c>
      <c r="H10679" s="16">
        <v>9114555.9600000009</v>
      </c>
      <c r="I10679" s="12">
        <v>44171</v>
      </c>
      <c r="J10679" s="12">
        <v>44261</v>
      </c>
      <c r="K10679" s="15"/>
      <c r="L10679" s="13" t="s">
        <v>14</v>
      </c>
      <c r="M10679" s="7">
        <v>1</v>
      </c>
      <c r="N10679" s="14"/>
    </row>
    <row r="10680" spans="1:14" ht="94.5">
      <c r="A10680" s="6">
        <v>10679</v>
      </c>
      <c r="B10680" s="8" t="s">
        <v>31219</v>
      </c>
      <c r="C10680" s="9" t="s">
        <v>31257</v>
      </c>
      <c r="D10680" s="10" t="s">
        <v>31258</v>
      </c>
      <c r="E10680" s="11" t="s">
        <v>31259</v>
      </c>
      <c r="F10680" s="6">
        <v>487283</v>
      </c>
      <c r="G10680" s="6" t="s">
        <v>608</v>
      </c>
      <c r="H10680" s="16">
        <v>23467830.32</v>
      </c>
      <c r="I10680" s="12">
        <v>44171</v>
      </c>
      <c r="J10680" s="12">
        <v>44292</v>
      </c>
      <c r="K10680" s="15"/>
      <c r="L10680" s="13" t="s">
        <v>14</v>
      </c>
      <c r="M10680" s="7">
        <v>1</v>
      </c>
      <c r="N10680" s="14"/>
    </row>
    <row r="10681" spans="1:14" ht="94.5">
      <c r="A10681" s="6">
        <v>10680</v>
      </c>
      <c r="B10681" s="8" t="s">
        <v>31219</v>
      </c>
      <c r="C10681" s="9" t="s">
        <v>31260</v>
      </c>
      <c r="D10681" s="10" t="s">
        <v>31261</v>
      </c>
      <c r="E10681" s="11" t="s">
        <v>31262</v>
      </c>
      <c r="F10681" s="6">
        <v>487284</v>
      </c>
      <c r="G10681" s="6" t="s">
        <v>608</v>
      </c>
      <c r="H10681" s="16">
        <v>23215259.699999999</v>
      </c>
      <c r="I10681" s="12">
        <v>44171</v>
      </c>
      <c r="J10681" s="12">
        <v>44292</v>
      </c>
      <c r="K10681" s="15"/>
      <c r="L10681" s="13" t="s">
        <v>14</v>
      </c>
      <c r="M10681" s="7">
        <v>1</v>
      </c>
      <c r="N10681" s="14"/>
    </row>
    <row r="10682" spans="1:14" ht="126">
      <c r="A10682" s="6">
        <v>10681</v>
      </c>
      <c r="B10682" s="8" t="s">
        <v>31219</v>
      </c>
      <c r="C10682" s="9" t="s">
        <v>31263</v>
      </c>
      <c r="D10682" s="10" t="s">
        <v>31264</v>
      </c>
      <c r="E10682" s="11" t="s">
        <v>31265</v>
      </c>
      <c r="F10682" s="6">
        <v>480166</v>
      </c>
      <c r="G10682" s="6" t="s">
        <v>608</v>
      </c>
      <c r="H10682" s="16">
        <v>9830708.7799999993</v>
      </c>
      <c r="I10682" s="12">
        <v>44136</v>
      </c>
      <c r="J10682" s="12">
        <v>44228</v>
      </c>
      <c r="K10682" s="15"/>
      <c r="L10682" s="13" t="s">
        <v>14</v>
      </c>
      <c r="M10682" s="7">
        <v>1</v>
      </c>
      <c r="N10682" s="14"/>
    </row>
    <row r="10683" spans="1:14" ht="78.75">
      <c r="A10683" s="6">
        <v>10682</v>
      </c>
      <c r="B10683" s="8" t="s">
        <v>31219</v>
      </c>
      <c r="C10683" s="9" t="s">
        <v>31266</v>
      </c>
      <c r="D10683" s="10" t="s">
        <v>31267</v>
      </c>
      <c r="E10683" s="11" t="s">
        <v>31268</v>
      </c>
      <c r="F10683" s="6">
        <v>502325</v>
      </c>
      <c r="G10683" s="6" t="s">
        <v>608</v>
      </c>
      <c r="H10683" s="16"/>
      <c r="I10683" s="12"/>
      <c r="J10683" s="12"/>
      <c r="K10683" s="15"/>
      <c r="L10683" s="13" t="s">
        <v>14</v>
      </c>
      <c r="M10683" s="7">
        <v>1</v>
      </c>
      <c r="N10683" s="14"/>
    </row>
    <row r="10684" spans="1:14" ht="126">
      <c r="A10684" s="6">
        <v>10683</v>
      </c>
      <c r="B10684" s="8" t="s">
        <v>31219</v>
      </c>
      <c r="C10684" s="9" t="s">
        <v>31269</v>
      </c>
      <c r="D10684" s="10" t="s">
        <v>31270</v>
      </c>
      <c r="E10684" s="11" t="s">
        <v>31271</v>
      </c>
      <c r="F10684" s="6">
        <v>487315</v>
      </c>
      <c r="G10684" s="6" t="s">
        <v>608</v>
      </c>
      <c r="H10684" s="16">
        <v>11603547.32</v>
      </c>
      <c r="I10684" s="12">
        <v>44152</v>
      </c>
      <c r="J10684" s="12">
        <v>44244</v>
      </c>
      <c r="K10684" s="15"/>
      <c r="L10684" s="13" t="s">
        <v>14</v>
      </c>
      <c r="M10684" s="7">
        <v>1</v>
      </c>
      <c r="N10684" s="14"/>
    </row>
    <row r="10685" spans="1:14" ht="94.5">
      <c r="A10685" s="6">
        <v>10684</v>
      </c>
      <c r="B10685" s="8" t="s">
        <v>31219</v>
      </c>
      <c r="C10685" s="9" t="s">
        <v>31272</v>
      </c>
      <c r="D10685" s="10" t="s">
        <v>31273</v>
      </c>
      <c r="E10685" s="11" t="s">
        <v>31274</v>
      </c>
      <c r="F10685" s="6">
        <v>487316</v>
      </c>
      <c r="G10685" s="6" t="s">
        <v>608</v>
      </c>
      <c r="H10685" s="16">
        <v>9306577.2400000002</v>
      </c>
      <c r="I10685" s="12">
        <v>44145</v>
      </c>
      <c r="J10685" s="12">
        <v>44237</v>
      </c>
      <c r="K10685" s="15"/>
      <c r="L10685" s="13" t="s">
        <v>14</v>
      </c>
      <c r="M10685" s="7">
        <v>1</v>
      </c>
      <c r="N10685" s="14"/>
    </row>
    <row r="10686" spans="1:14" ht="126">
      <c r="A10686" s="6">
        <v>10685</v>
      </c>
      <c r="B10686" s="8" t="s">
        <v>31219</v>
      </c>
      <c r="C10686" s="9" t="s">
        <v>31275</v>
      </c>
      <c r="D10686" s="10" t="s">
        <v>31276</v>
      </c>
      <c r="E10686" s="11" t="s">
        <v>31277</v>
      </c>
      <c r="F10686" s="6">
        <v>487317</v>
      </c>
      <c r="G10686" s="6" t="s">
        <v>608</v>
      </c>
      <c r="H10686" s="16">
        <v>9546091.5600000005</v>
      </c>
      <c r="I10686" s="12">
        <v>44157</v>
      </c>
      <c r="J10686" s="12">
        <v>44277</v>
      </c>
      <c r="K10686" s="15"/>
      <c r="L10686" s="13" t="s">
        <v>14</v>
      </c>
      <c r="M10686" s="7">
        <v>1</v>
      </c>
      <c r="N10686" s="14"/>
    </row>
    <row r="10687" spans="1:14" ht="94.5">
      <c r="A10687" s="6">
        <v>10686</v>
      </c>
      <c r="B10687" s="8" t="s">
        <v>31219</v>
      </c>
      <c r="C10687" s="9" t="s">
        <v>31278</v>
      </c>
      <c r="D10687" s="10" t="s">
        <v>29529</v>
      </c>
      <c r="E10687" s="11" t="s">
        <v>31279</v>
      </c>
      <c r="F10687" s="6">
        <v>502317</v>
      </c>
      <c r="G10687" s="6" t="s">
        <v>608</v>
      </c>
      <c r="H10687" s="16"/>
      <c r="I10687" s="12"/>
      <c r="J10687" s="12"/>
      <c r="K10687" s="15"/>
      <c r="L10687" s="13" t="s">
        <v>14</v>
      </c>
      <c r="M10687" s="7">
        <v>1</v>
      </c>
      <c r="N10687" s="14"/>
    </row>
    <row r="10688" spans="1:14" ht="94.5">
      <c r="A10688" s="6">
        <v>10687</v>
      </c>
      <c r="B10688" s="8" t="s">
        <v>31219</v>
      </c>
      <c r="C10688" s="9" t="s">
        <v>31280</v>
      </c>
      <c r="D10688" s="10" t="s">
        <v>31273</v>
      </c>
      <c r="E10688" s="11" t="s">
        <v>31281</v>
      </c>
      <c r="F10688" s="6">
        <v>487312</v>
      </c>
      <c r="G10688" s="6" t="s">
        <v>608</v>
      </c>
      <c r="H10688" s="16">
        <v>6428966.1200000001</v>
      </c>
      <c r="I10688" s="12">
        <v>44145</v>
      </c>
      <c r="J10688" s="12">
        <v>44220</v>
      </c>
      <c r="K10688" s="15"/>
      <c r="L10688" s="13" t="s">
        <v>14</v>
      </c>
      <c r="M10688" s="7">
        <v>1</v>
      </c>
      <c r="N10688" s="14"/>
    </row>
    <row r="10689" spans="1:14" ht="78.75">
      <c r="A10689" s="6">
        <v>10688</v>
      </c>
      <c r="B10689" s="8" t="s">
        <v>31219</v>
      </c>
      <c r="C10689" s="9" t="s">
        <v>31266</v>
      </c>
      <c r="D10689" s="10" t="s">
        <v>31267</v>
      </c>
      <c r="E10689" s="11" t="s">
        <v>31282</v>
      </c>
      <c r="F10689" s="6">
        <v>502321</v>
      </c>
      <c r="G10689" s="6" t="s">
        <v>608</v>
      </c>
      <c r="H10689" s="16"/>
      <c r="I10689" s="12"/>
      <c r="J10689" s="12"/>
      <c r="K10689" s="15"/>
      <c r="L10689" s="13" t="s">
        <v>14</v>
      </c>
      <c r="M10689" s="7">
        <v>1</v>
      </c>
      <c r="N10689" s="14"/>
    </row>
    <row r="10690" spans="1:14" ht="94.5">
      <c r="A10690" s="6">
        <v>10689</v>
      </c>
      <c r="B10690" s="8" t="s">
        <v>31219</v>
      </c>
      <c r="C10690" s="9" t="s">
        <v>31283</v>
      </c>
      <c r="D10690" s="10" t="s">
        <v>31284</v>
      </c>
      <c r="E10690" s="11" t="s">
        <v>31285</v>
      </c>
      <c r="F10690" s="6">
        <v>487309</v>
      </c>
      <c r="G10690" s="6" t="s">
        <v>608</v>
      </c>
      <c r="H10690" s="16">
        <v>2579826.4700000002</v>
      </c>
      <c r="I10690" s="12">
        <v>44154</v>
      </c>
      <c r="J10690" s="12">
        <v>44215</v>
      </c>
      <c r="K10690" s="15"/>
      <c r="L10690" s="13" t="s">
        <v>14</v>
      </c>
      <c r="M10690" s="7">
        <v>1</v>
      </c>
      <c r="N10690" s="14"/>
    </row>
    <row r="10691" spans="1:14" ht="110.25">
      <c r="A10691" s="6">
        <v>10690</v>
      </c>
      <c r="B10691" s="8" t="s">
        <v>31219</v>
      </c>
      <c r="C10691" s="9" t="s">
        <v>31286</v>
      </c>
      <c r="D10691" s="10" t="s">
        <v>31287</v>
      </c>
      <c r="E10691" s="11" t="s">
        <v>31288</v>
      </c>
      <c r="F10691" s="6">
        <v>487310</v>
      </c>
      <c r="G10691" s="6" t="s">
        <v>608</v>
      </c>
      <c r="H10691" s="16">
        <v>3025818.71</v>
      </c>
      <c r="I10691" s="12">
        <v>44146</v>
      </c>
      <c r="J10691" s="12">
        <v>44207</v>
      </c>
      <c r="K10691" s="15"/>
      <c r="L10691" s="13" t="s">
        <v>14</v>
      </c>
      <c r="M10691" s="7">
        <v>1</v>
      </c>
      <c r="N10691" s="14"/>
    </row>
    <row r="10692" spans="1:14" ht="110.25">
      <c r="A10692" s="6">
        <v>10691</v>
      </c>
      <c r="B10692" s="8" t="s">
        <v>31219</v>
      </c>
      <c r="C10692" s="9" t="s">
        <v>31289</v>
      </c>
      <c r="D10692" s="10" t="s">
        <v>31290</v>
      </c>
      <c r="E10692" s="11" t="s">
        <v>31291</v>
      </c>
      <c r="F10692" s="6">
        <v>487348</v>
      </c>
      <c r="G10692" s="6" t="s">
        <v>608</v>
      </c>
      <c r="H10692" s="16">
        <v>11526339.550000001</v>
      </c>
      <c r="I10692" s="12">
        <v>44164</v>
      </c>
      <c r="J10692" s="12">
        <v>44286</v>
      </c>
      <c r="K10692" s="15"/>
      <c r="L10692" s="13" t="s">
        <v>14</v>
      </c>
      <c r="M10692" s="7">
        <v>1</v>
      </c>
      <c r="N10692" s="14"/>
    </row>
    <row r="10693" spans="1:14" ht="126">
      <c r="A10693" s="6">
        <v>10692</v>
      </c>
      <c r="B10693" s="8" t="s">
        <v>31219</v>
      </c>
      <c r="C10693" s="9" t="s">
        <v>31292</v>
      </c>
      <c r="D10693" s="10" t="s">
        <v>31293</v>
      </c>
      <c r="E10693" s="11" t="s">
        <v>31294</v>
      </c>
      <c r="F10693" s="6">
        <v>487349</v>
      </c>
      <c r="G10693" s="6" t="s">
        <v>608</v>
      </c>
      <c r="H10693" s="16">
        <v>7636688.0499999998</v>
      </c>
      <c r="I10693" s="12">
        <v>44159</v>
      </c>
      <c r="J10693" s="12">
        <v>44253</v>
      </c>
      <c r="K10693" s="15"/>
      <c r="L10693" s="13" t="s">
        <v>14</v>
      </c>
      <c r="M10693" s="7">
        <v>1</v>
      </c>
      <c r="N10693" s="14"/>
    </row>
    <row r="10694" spans="1:14" ht="141.75">
      <c r="A10694" s="6">
        <v>10693</v>
      </c>
      <c r="B10694" s="8" t="s">
        <v>31219</v>
      </c>
      <c r="C10694" s="9" t="s">
        <v>31295</v>
      </c>
      <c r="D10694" s="10" t="s">
        <v>31296</v>
      </c>
      <c r="E10694" s="11" t="s">
        <v>31297</v>
      </c>
      <c r="F10694" s="6">
        <v>487345</v>
      </c>
      <c r="G10694" s="6" t="s">
        <v>608</v>
      </c>
      <c r="H10694" s="16">
        <v>5573322.25</v>
      </c>
      <c r="I10694" s="12">
        <v>44157</v>
      </c>
      <c r="J10694" s="12">
        <v>44206</v>
      </c>
      <c r="K10694" s="15"/>
      <c r="L10694" s="13" t="s">
        <v>14</v>
      </c>
      <c r="M10694" s="7">
        <v>1</v>
      </c>
      <c r="N10694" s="14"/>
    </row>
    <row r="10695" spans="1:14" ht="44.25">
      <c r="A10695" s="6">
        <v>10694</v>
      </c>
      <c r="B10695" s="8" t="s">
        <v>31219</v>
      </c>
      <c r="C10695" s="9" t="s">
        <v>31298</v>
      </c>
      <c r="D10695" s="10" t="s">
        <v>31299</v>
      </c>
      <c r="E10695" s="11" t="s">
        <v>31300</v>
      </c>
      <c r="F10695" s="6">
        <v>487346</v>
      </c>
      <c r="G10695" s="6" t="s">
        <v>608</v>
      </c>
      <c r="H10695" s="16">
        <v>5763832.7999999998</v>
      </c>
      <c r="I10695" s="12">
        <v>44159</v>
      </c>
      <c r="J10695" s="12">
        <v>44233</v>
      </c>
      <c r="K10695" s="15"/>
      <c r="L10695" s="13" t="s">
        <v>14</v>
      </c>
      <c r="M10695" s="7">
        <v>1</v>
      </c>
      <c r="N10695" s="14"/>
    </row>
    <row r="10696" spans="1:14" ht="110.25">
      <c r="A10696" s="6">
        <v>10695</v>
      </c>
      <c r="B10696" s="8" t="s">
        <v>31219</v>
      </c>
      <c r="C10696" s="9" t="s">
        <v>31301</v>
      </c>
      <c r="D10696" s="10" t="s">
        <v>31302</v>
      </c>
      <c r="E10696" s="11" t="s">
        <v>31303</v>
      </c>
      <c r="F10696" s="6">
        <v>487347</v>
      </c>
      <c r="G10696" s="6" t="s">
        <v>608</v>
      </c>
      <c r="H10696" s="16">
        <v>5169263.5</v>
      </c>
      <c r="I10696" s="12">
        <v>44158</v>
      </c>
      <c r="J10696" s="12">
        <v>44237</v>
      </c>
      <c r="K10696" s="15"/>
      <c r="L10696" s="13" t="s">
        <v>14</v>
      </c>
      <c r="M10696" s="7">
        <v>1</v>
      </c>
      <c r="N10696" s="14"/>
    </row>
    <row r="10697" spans="1:14" ht="126">
      <c r="A10697" s="6">
        <v>10696</v>
      </c>
      <c r="B10697" s="8" t="s">
        <v>31219</v>
      </c>
      <c r="C10697" s="9" t="s">
        <v>31304</v>
      </c>
      <c r="D10697" s="10" t="s">
        <v>29841</v>
      </c>
      <c r="E10697" s="11" t="s">
        <v>31305</v>
      </c>
      <c r="F10697" s="6">
        <v>487339</v>
      </c>
      <c r="G10697" s="6" t="s">
        <v>608</v>
      </c>
      <c r="H10697" s="16">
        <v>3438679.85</v>
      </c>
      <c r="I10697" s="12">
        <v>44166</v>
      </c>
      <c r="J10697" s="12">
        <v>44226</v>
      </c>
      <c r="K10697" s="15"/>
      <c r="L10697" s="13" t="s">
        <v>14</v>
      </c>
      <c r="M10697" s="7">
        <v>1</v>
      </c>
      <c r="N10697" s="14"/>
    </row>
    <row r="10698" spans="1:14" ht="141.75">
      <c r="A10698" s="6">
        <v>10697</v>
      </c>
      <c r="B10698" s="8" t="s">
        <v>31219</v>
      </c>
      <c r="C10698" s="9" t="s">
        <v>31306</v>
      </c>
      <c r="D10698" s="10" t="s">
        <v>31307</v>
      </c>
      <c r="E10698" s="11" t="s">
        <v>31308</v>
      </c>
      <c r="F10698" s="6">
        <v>487340</v>
      </c>
      <c r="G10698" s="6" t="s">
        <v>608</v>
      </c>
      <c r="H10698" s="16">
        <v>1810298.15</v>
      </c>
      <c r="I10698" s="12">
        <v>44173</v>
      </c>
      <c r="J10698" s="12">
        <v>44235</v>
      </c>
      <c r="K10698" s="15"/>
      <c r="L10698" s="13" t="s">
        <v>14</v>
      </c>
      <c r="M10698" s="7">
        <v>1</v>
      </c>
      <c r="N10698" s="14"/>
    </row>
    <row r="10699" spans="1:14" ht="126">
      <c r="A10699" s="6">
        <v>10698</v>
      </c>
      <c r="B10699" s="8" t="s">
        <v>31219</v>
      </c>
      <c r="C10699" s="9" t="s">
        <v>31309</v>
      </c>
      <c r="D10699" s="10" t="s">
        <v>31310</v>
      </c>
      <c r="E10699" s="11" t="s">
        <v>31311</v>
      </c>
      <c r="F10699" s="6">
        <v>487341</v>
      </c>
      <c r="G10699" s="6" t="s">
        <v>608</v>
      </c>
      <c r="H10699" s="16">
        <v>3663469.8</v>
      </c>
      <c r="I10699" s="12">
        <v>44166</v>
      </c>
      <c r="J10699" s="12">
        <v>44218</v>
      </c>
      <c r="K10699" s="15"/>
      <c r="L10699" s="13" t="s">
        <v>14</v>
      </c>
      <c r="M10699" s="7">
        <v>1</v>
      </c>
      <c r="N10699" s="14"/>
    </row>
    <row r="10700" spans="1:14" ht="126">
      <c r="A10700" s="6">
        <v>10699</v>
      </c>
      <c r="B10700" s="8" t="s">
        <v>31219</v>
      </c>
      <c r="C10700" s="9" t="s">
        <v>31309</v>
      </c>
      <c r="D10700" s="10" t="s">
        <v>31310</v>
      </c>
      <c r="E10700" s="11" t="s">
        <v>31312</v>
      </c>
      <c r="F10700" s="6">
        <v>487342</v>
      </c>
      <c r="G10700" s="6" t="s">
        <v>608</v>
      </c>
      <c r="H10700" s="16">
        <v>2668684.9</v>
      </c>
      <c r="I10700" s="12">
        <v>44166</v>
      </c>
      <c r="J10700" s="12">
        <v>44218</v>
      </c>
      <c r="K10700" s="15"/>
      <c r="L10700" s="13" t="s">
        <v>14</v>
      </c>
      <c r="M10700" s="7">
        <v>1</v>
      </c>
      <c r="N10700" s="14"/>
    </row>
    <row r="10701" spans="1:14" ht="173.25">
      <c r="A10701" s="6">
        <v>10700</v>
      </c>
      <c r="B10701" s="8" t="s">
        <v>31219</v>
      </c>
      <c r="C10701" s="9" t="s">
        <v>31313</v>
      </c>
      <c r="D10701" s="10" t="s">
        <v>29696</v>
      </c>
      <c r="E10701" s="11" t="s">
        <v>31314</v>
      </c>
      <c r="F10701" s="6">
        <v>487343</v>
      </c>
      <c r="G10701" s="6" t="s">
        <v>608</v>
      </c>
      <c r="H10701" s="16">
        <v>2393873.65</v>
      </c>
      <c r="I10701" s="12">
        <v>44165</v>
      </c>
      <c r="J10701" s="12">
        <v>44212</v>
      </c>
      <c r="K10701" s="15"/>
      <c r="L10701" s="13" t="s">
        <v>14</v>
      </c>
      <c r="M10701" s="7">
        <v>1</v>
      </c>
      <c r="N10701" s="14"/>
    </row>
    <row r="10702" spans="1:14" ht="78.75">
      <c r="A10702" s="6">
        <v>10701</v>
      </c>
      <c r="B10702" s="8" t="s">
        <v>31219</v>
      </c>
      <c r="C10702" s="9" t="s">
        <v>31315</v>
      </c>
      <c r="D10702" s="10" t="s">
        <v>31316</v>
      </c>
      <c r="E10702" s="11" t="s">
        <v>31317</v>
      </c>
      <c r="F10702" s="6">
        <v>487344</v>
      </c>
      <c r="G10702" s="6" t="s">
        <v>608</v>
      </c>
      <c r="H10702" s="16">
        <v>4584813.05</v>
      </c>
      <c r="I10702" s="12">
        <v>44157</v>
      </c>
      <c r="J10702" s="12">
        <v>44206</v>
      </c>
      <c r="K10702" s="15"/>
      <c r="L10702" s="13" t="s">
        <v>14</v>
      </c>
      <c r="M10702" s="7">
        <v>1</v>
      </c>
      <c r="N10702" s="14"/>
    </row>
    <row r="10703" spans="1:14" ht="94.5">
      <c r="A10703" s="6">
        <v>10702</v>
      </c>
      <c r="B10703" s="8" t="s">
        <v>31219</v>
      </c>
      <c r="C10703" s="9" t="s">
        <v>31318</v>
      </c>
      <c r="D10703" s="10" t="s">
        <v>31319</v>
      </c>
      <c r="E10703" s="11" t="s">
        <v>31320</v>
      </c>
      <c r="F10703" s="6">
        <v>376401</v>
      </c>
      <c r="G10703" s="6" t="s">
        <v>608</v>
      </c>
      <c r="H10703" s="16">
        <v>344273</v>
      </c>
      <c r="I10703" s="12">
        <v>43860</v>
      </c>
      <c r="J10703" s="12">
        <v>43950</v>
      </c>
      <c r="K10703" s="15"/>
      <c r="L10703" s="13" t="s">
        <v>14</v>
      </c>
      <c r="M10703" s="7">
        <v>1</v>
      </c>
      <c r="N10703" s="14"/>
    </row>
    <row r="10704" spans="1:14" ht="157.5">
      <c r="A10704" s="6">
        <v>10703</v>
      </c>
      <c r="B10704" s="8" t="s">
        <v>31219</v>
      </c>
      <c r="C10704" s="9" t="s">
        <v>31321</v>
      </c>
      <c r="D10704" s="10" t="s">
        <v>31322</v>
      </c>
      <c r="E10704" s="11" t="s">
        <v>31323</v>
      </c>
      <c r="F10704" s="6">
        <v>376353</v>
      </c>
      <c r="G10704" s="6" t="s">
        <v>608</v>
      </c>
      <c r="H10704" s="16">
        <v>732868</v>
      </c>
      <c r="I10704" s="12">
        <v>43867</v>
      </c>
      <c r="J10704" s="12">
        <v>43957</v>
      </c>
      <c r="K10704" s="15"/>
      <c r="L10704" s="13" t="s">
        <v>14</v>
      </c>
      <c r="M10704" s="7">
        <v>1</v>
      </c>
      <c r="N10704" s="14"/>
    </row>
    <row r="10705" spans="1:14" ht="94.5">
      <c r="A10705" s="6">
        <v>10704</v>
      </c>
      <c r="B10705" s="8" t="s">
        <v>31219</v>
      </c>
      <c r="C10705" s="9" t="s">
        <v>31324</v>
      </c>
      <c r="D10705" s="10" t="s">
        <v>31325</v>
      </c>
      <c r="E10705" s="11" t="s">
        <v>31326</v>
      </c>
      <c r="F10705" s="6">
        <v>487305</v>
      </c>
      <c r="G10705" s="6" t="s">
        <v>608</v>
      </c>
      <c r="H10705" s="16">
        <v>15378509.57</v>
      </c>
      <c r="I10705" s="12">
        <v>44173</v>
      </c>
      <c r="J10705" s="12">
        <v>44294</v>
      </c>
      <c r="K10705" s="15"/>
      <c r="L10705" s="13" t="s">
        <v>14</v>
      </c>
      <c r="M10705" s="7">
        <v>1</v>
      </c>
      <c r="N10705" s="14"/>
    </row>
    <row r="10706" spans="1:14" ht="94.5">
      <c r="A10706" s="6">
        <v>10705</v>
      </c>
      <c r="B10706" s="8" t="s">
        <v>31219</v>
      </c>
      <c r="C10706" s="9" t="s">
        <v>31324</v>
      </c>
      <c r="D10706" s="10" t="s">
        <v>31325</v>
      </c>
      <c r="E10706" s="11" t="s">
        <v>31327</v>
      </c>
      <c r="F10706" s="6">
        <v>487306</v>
      </c>
      <c r="G10706" s="6" t="s">
        <v>608</v>
      </c>
      <c r="H10706" s="16">
        <v>17866710.289999999</v>
      </c>
      <c r="I10706" s="12">
        <v>44173</v>
      </c>
      <c r="J10706" s="12">
        <v>44294</v>
      </c>
      <c r="K10706" s="15"/>
      <c r="L10706" s="13" t="s">
        <v>14</v>
      </c>
      <c r="M10706" s="7">
        <v>1</v>
      </c>
      <c r="N10706" s="14"/>
    </row>
    <row r="10707" spans="1:14" ht="94.5">
      <c r="A10707" s="6">
        <v>10706</v>
      </c>
      <c r="B10707" s="8" t="s">
        <v>31219</v>
      </c>
      <c r="C10707" s="9" t="s">
        <v>31324</v>
      </c>
      <c r="D10707" s="10" t="s">
        <v>31325</v>
      </c>
      <c r="E10707" s="11" t="s">
        <v>31328</v>
      </c>
      <c r="F10707" s="6">
        <v>487307</v>
      </c>
      <c r="G10707" s="6" t="s">
        <v>608</v>
      </c>
      <c r="H10707" s="16">
        <v>7626629.3600000003</v>
      </c>
      <c r="I10707" s="12">
        <v>44136</v>
      </c>
      <c r="J10707" s="12">
        <v>44228</v>
      </c>
      <c r="K10707" s="15"/>
      <c r="L10707" s="13" t="s">
        <v>14</v>
      </c>
      <c r="M10707" s="7">
        <v>1</v>
      </c>
      <c r="N10707" s="14"/>
    </row>
    <row r="10708" spans="1:14" ht="141.75">
      <c r="A10708" s="6">
        <v>10707</v>
      </c>
      <c r="B10708" s="8" t="s">
        <v>31219</v>
      </c>
      <c r="C10708" s="9" t="s">
        <v>31329</v>
      </c>
      <c r="D10708" s="10" t="s">
        <v>31330</v>
      </c>
      <c r="E10708" s="11" t="s">
        <v>31331</v>
      </c>
      <c r="F10708" s="6">
        <v>487297</v>
      </c>
      <c r="G10708" s="6" t="s">
        <v>608</v>
      </c>
      <c r="H10708" s="16">
        <v>2270219.5</v>
      </c>
      <c r="I10708" s="12">
        <v>44136</v>
      </c>
      <c r="J10708" s="12">
        <v>44197</v>
      </c>
      <c r="K10708" s="15"/>
      <c r="L10708" s="13" t="s">
        <v>14</v>
      </c>
      <c r="M10708" s="7">
        <v>1</v>
      </c>
      <c r="N10708" s="14"/>
    </row>
    <row r="10709" spans="1:14" ht="126">
      <c r="A10709" s="6">
        <v>10708</v>
      </c>
      <c r="B10709" s="8" t="s">
        <v>31219</v>
      </c>
      <c r="C10709" s="9" t="s">
        <v>31332</v>
      </c>
      <c r="D10709" s="10" t="s">
        <v>31333</v>
      </c>
      <c r="E10709" s="11" t="s">
        <v>31334</v>
      </c>
      <c r="F10709" s="6">
        <v>502023</v>
      </c>
      <c r="G10709" s="6" t="s">
        <v>608</v>
      </c>
      <c r="H10709" s="16">
        <v>2645406.89</v>
      </c>
      <c r="I10709" s="12"/>
      <c r="J10709" s="12"/>
      <c r="K10709" s="15"/>
      <c r="L10709" s="13" t="s">
        <v>14</v>
      </c>
      <c r="M10709" s="7">
        <v>1</v>
      </c>
      <c r="N10709" s="14"/>
    </row>
    <row r="10710" spans="1:14" ht="141.75">
      <c r="A10710" s="6">
        <v>10709</v>
      </c>
      <c r="B10710" s="8" t="s">
        <v>31219</v>
      </c>
      <c r="C10710" s="9" t="s">
        <v>31335</v>
      </c>
      <c r="D10710" s="10" t="s">
        <v>31336</v>
      </c>
      <c r="E10710" s="11" t="s">
        <v>31337</v>
      </c>
      <c r="F10710" s="6">
        <v>487299</v>
      </c>
      <c r="G10710" s="6" t="s">
        <v>608</v>
      </c>
      <c r="H10710" s="16">
        <v>2844107.32</v>
      </c>
      <c r="I10710" s="12">
        <v>44146</v>
      </c>
      <c r="J10710" s="12">
        <v>44207</v>
      </c>
      <c r="K10710" s="15"/>
      <c r="L10710" s="13" t="s">
        <v>14</v>
      </c>
      <c r="M10710" s="7">
        <v>1</v>
      </c>
      <c r="N10710" s="14"/>
    </row>
    <row r="10711" spans="1:14" ht="94.5">
      <c r="A10711" s="6">
        <v>10710</v>
      </c>
      <c r="B10711" s="8" t="s">
        <v>31219</v>
      </c>
      <c r="C10711" s="9" t="s">
        <v>31324</v>
      </c>
      <c r="D10711" s="10" t="s">
        <v>31325</v>
      </c>
      <c r="E10711" s="11" t="s">
        <v>31338</v>
      </c>
      <c r="F10711" s="6">
        <v>487300</v>
      </c>
      <c r="G10711" s="6" t="s">
        <v>608</v>
      </c>
      <c r="H10711" s="16">
        <v>2934937.23</v>
      </c>
      <c r="I10711" s="12">
        <v>44136</v>
      </c>
      <c r="J10711" s="12">
        <v>44197</v>
      </c>
      <c r="K10711" s="15"/>
      <c r="L10711" s="13" t="s">
        <v>14</v>
      </c>
      <c r="M10711" s="7">
        <v>1</v>
      </c>
      <c r="N10711" s="14"/>
    </row>
    <row r="10712" spans="1:14" ht="94.5">
      <c r="A10712" s="6">
        <v>10711</v>
      </c>
      <c r="B10712" s="8" t="s">
        <v>31219</v>
      </c>
      <c r="C10712" s="9" t="s">
        <v>31324</v>
      </c>
      <c r="D10712" s="10" t="s">
        <v>31325</v>
      </c>
      <c r="E10712" s="11" t="s">
        <v>31339</v>
      </c>
      <c r="F10712" s="6">
        <v>4887301</v>
      </c>
      <c r="G10712" s="6" t="s">
        <v>608</v>
      </c>
      <c r="H10712" s="16">
        <v>2230608.83</v>
      </c>
      <c r="I10712" s="12">
        <v>44136</v>
      </c>
      <c r="J10712" s="12">
        <v>44197</v>
      </c>
      <c r="K10712" s="15"/>
      <c r="L10712" s="13" t="s">
        <v>14</v>
      </c>
      <c r="M10712" s="7">
        <v>1</v>
      </c>
      <c r="N10712" s="14"/>
    </row>
    <row r="10713" spans="1:14" ht="141.75">
      <c r="A10713" s="6">
        <v>10712</v>
      </c>
      <c r="B10713" s="8" t="s">
        <v>31219</v>
      </c>
      <c r="C10713" s="9" t="s">
        <v>31329</v>
      </c>
      <c r="D10713" s="10" t="s">
        <v>31330</v>
      </c>
      <c r="E10713" s="11" t="s">
        <v>31340</v>
      </c>
      <c r="F10713" s="6">
        <v>487303</v>
      </c>
      <c r="G10713" s="6" t="s">
        <v>608</v>
      </c>
      <c r="H10713" s="16">
        <v>2582015.08</v>
      </c>
      <c r="I10713" s="12">
        <v>44136</v>
      </c>
      <c r="J10713" s="12">
        <v>44197</v>
      </c>
      <c r="K10713" s="15"/>
      <c r="L10713" s="13" t="s">
        <v>14</v>
      </c>
      <c r="M10713" s="7">
        <v>1</v>
      </c>
      <c r="N10713" s="14"/>
    </row>
    <row r="10714" spans="1:14" ht="94.5">
      <c r="A10714" s="6">
        <v>10713</v>
      </c>
      <c r="B10714" s="8" t="s">
        <v>31219</v>
      </c>
      <c r="C10714" s="9" t="s">
        <v>31324</v>
      </c>
      <c r="D10714" s="10" t="s">
        <v>31325</v>
      </c>
      <c r="E10714" s="11" t="s">
        <v>31341</v>
      </c>
      <c r="F10714" s="6">
        <v>487354</v>
      </c>
      <c r="G10714" s="6" t="s">
        <v>608</v>
      </c>
      <c r="H10714" s="16">
        <v>2488394.2400000002</v>
      </c>
      <c r="I10714" s="12">
        <v>44136</v>
      </c>
      <c r="J10714" s="12">
        <v>44197</v>
      </c>
      <c r="K10714" s="15"/>
      <c r="L10714" s="13" t="s">
        <v>14</v>
      </c>
      <c r="M10714" s="7">
        <v>1</v>
      </c>
      <c r="N10714" s="14"/>
    </row>
    <row r="10715" spans="1:14" ht="94.5">
      <c r="A10715" s="6">
        <v>10714</v>
      </c>
      <c r="B10715" s="8" t="s">
        <v>31219</v>
      </c>
      <c r="C10715" s="9" t="s">
        <v>31342</v>
      </c>
      <c r="D10715" s="10" t="s">
        <v>31264</v>
      </c>
      <c r="E10715" s="11" t="s">
        <v>31343</v>
      </c>
      <c r="F10715" s="6">
        <v>487350</v>
      </c>
      <c r="G10715" s="6" t="s">
        <v>608</v>
      </c>
      <c r="H10715" s="16">
        <v>15931641.960000001</v>
      </c>
      <c r="I10715" s="12">
        <v>44172</v>
      </c>
      <c r="J10715" s="12">
        <v>44295</v>
      </c>
      <c r="K10715" s="15"/>
      <c r="L10715" s="13" t="s">
        <v>14</v>
      </c>
      <c r="M10715" s="7">
        <v>1</v>
      </c>
      <c r="N10715" s="14"/>
    </row>
    <row r="10716" spans="1:14" ht="94.5">
      <c r="A10716" s="6">
        <v>10715</v>
      </c>
      <c r="B10716" s="8" t="s">
        <v>31219</v>
      </c>
      <c r="C10716" s="9" t="s">
        <v>31342</v>
      </c>
      <c r="D10716" s="10" t="s">
        <v>31264</v>
      </c>
      <c r="E10716" s="11" t="s">
        <v>31344</v>
      </c>
      <c r="F10716" s="6">
        <v>487351</v>
      </c>
      <c r="G10716" s="6" t="s">
        <v>608</v>
      </c>
      <c r="H10716" s="16">
        <v>11387395.82</v>
      </c>
      <c r="I10716" s="12">
        <v>44152</v>
      </c>
      <c r="J10716" s="12">
        <v>44244</v>
      </c>
      <c r="K10716" s="15"/>
      <c r="L10716" s="13" t="s">
        <v>14</v>
      </c>
      <c r="M10716" s="7">
        <v>1</v>
      </c>
      <c r="N10716" s="14"/>
    </row>
    <row r="10717" spans="1:14" ht="94.5">
      <c r="A10717" s="6">
        <v>10716</v>
      </c>
      <c r="B10717" s="8" t="s">
        <v>31219</v>
      </c>
      <c r="C10717" s="9" t="s">
        <v>31342</v>
      </c>
      <c r="D10717" s="10" t="s">
        <v>31264</v>
      </c>
      <c r="E10717" s="11" t="s">
        <v>31345</v>
      </c>
      <c r="F10717" s="6">
        <v>487352</v>
      </c>
      <c r="G10717" s="6" t="s">
        <v>608</v>
      </c>
      <c r="H10717" s="16">
        <v>15614083.699999999</v>
      </c>
      <c r="I10717" s="12"/>
      <c r="J10717" s="12"/>
      <c r="K10717" s="15"/>
      <c r="L10717" s="13" t="s">
        <v>14</v>
      </c>
      <c r="M10717" s="7">
        <v>1</v>
      </c>
      <c r="N10717" s="14"/>
    </row>
    <row r="10718" spans="1:14" ht="94.5">
      <c r="A10718" s="6">
        <v>10717</v>
      </c>
      <c r="B10718" s="8" t="s">
        <v>31219</v>
      </c>
      <c r="C10718" s="9" t="s">
        <v>31342</v>
      </c>
      <c r="D10718" s="10" t="s">
        <v>31264</v>
      </c>
      <c r="E10718" s="11" t="s">
        <v>31346</v>
      </c>
      <c r="F10718" s="6">
        <v>487353</v>
      </c>
      <c r="G10718" s="6" t="s">
        <v>608</v>
      </c>
      <c r="H10718" s="16">
        <v>12199965.9</v>
      </c>
      <c r="I10718" s="12">
        <v>44152</v>
      </c>
      <c r="J10718" s="12">
        <v>44274</v>
      </c>
      <c r="K10718" s="15"/>
      <c r="L10718" s="13" t="s">
        <v>14</v>
      </c>
      <c r="M10718" s="7">
        <v>1</v>
      </c>
      <c r="N10718" s="14"/>
    </row>
    <row r="10719" spans="1:14" ht="110.25">
      <c r="A10719" s="6">
        <v>10718</v>
      </c>
      <c r="B10719" s="8" t="s">
        <v>31219</v>
      </c>
      <c r="C10719" s="9" t="s">
        <v>31248</v>
      </c>
      <c r="D10719" s="10" t="s">
        <v>31249</v>
      </c>
      <c r="E10719" s="11" t="s">
        <v>31347</v>
      </c>
      <c r="F10719" s="6">
        <v>487286</v>
      </c>
      <c r="G10719" s="6" t="s">
        <v>608</v>
      </c>
      <c r="H10719" s="16">
        <v>39788780.159999996</v>
      </c>
      <c r="I10719" s="12">
        <v>44171</v>
      </c>
      <c r="J10719" s="12">
        <v>44270</v>
      </c>
      <c r="K10719" s="15"/>
      <c r="L10719" s="13" t="s">
        <v>14</v>
      </c>
      <c r="M10719" s="7">
        <v>1</v>
      </c>
      <c r="N10719" s="14"/>
    </row>
    <row r="10720" spans="1:14" ht="126">
      <c r="A10720" s="6">
        <v>10719</v>
      </c>
      <c r="B10720" s="8" t="s">
        <v>31219</v>
      </c>
      <c r="C10720" s="9" t="s">
        <v>31348</v>
      </c>
      <c r="D10720" s="10" t="s">
        <v>31349</v>
      </c>
      <c r="E10720" s="11" t="s">
        <v>31350</v>
      </c>
      <c r="F10720" s="6">
        <v>487287</v>
      </c>
      <c r="G10720" s="6" t="s">
        <v>608</v>
      </c>
      <c r="H10720" s="16">
        <v>21855125.469000001</v>
      </c>
      <c r="I10720" s="12">
        <v>44171</v>
      </c>
      <c r="J10720" s="12">
        <v>44269</v>
      </c>
      <c r="K10720" s="15"/>
      <c r="L10720" s="13" t="s">
        <v>14</v>
      </c>
      <c r="M10720" s="7">
        <v>1</v>
      </c>
      <c r="N10720" s="14"/>
    </row>
    <row r="10721" spans="1:14" ht="94.5">
      <c r="A10721" s="6">
        <v>10720</v>
      </c>
      <c r="B10721" s="8" t="s">
        <v>31219</v>
      </c>
      <c r="C10721" s="9" t="s">
        <v>31245</v>
      </c>
      <c r="D10721" s="10" t="s">
        <v>31246</v>
      </c>
      <c r="E10721" s="11" t="s">
        <v>31351</v>
      </c>
      <c r="F10721" s="6">
        <v>487288</v>
      </c>
      <c r="G10721" s="6" t="s">
        <v>608</v>
      </c>
      <c r="H10721" s="16">
        <v>23502103.84</v>
      </c>
      <c r="I10721" s="12">
        <v>44171</v>
      </c>
      <c r="J10721" s="12">
        <v>44269</v>
      </c>
      <c r="K10721" s="15"/>
      <c r="L10721" s="13" t="s">
        <v>14</v>
      </c>
      <c r="M10721" s="7">
        <v>1</v>
      </c>
      <c r="N10721" s="14"/>
    </row>
    <row r="10722" spans="1:14" ht="110.25">
      <c r="A10722" s="6">
        <v>10721</v>
      </c>
      <c r="B10722" s="8" t="s">
        <v>31219</v>
      </c>
      <c r="C10722" s="9" t="s">
        <v>31352</v>
      </c>
      <c r="D10722" s="10" t="s">
        <v>31353</v>
      </c>
      <c r="E10722" s="11" t="s">
        <v>31354</v>
      </c>
      <c r="F10722" s="6">
        <v>487289</v>
      </c>
      <c r="G10722" s="6" t="s">
        <v>608</v>
      </c>
      <c r="H10722" s="16">
        <v>16683753.32</v>
      </c>
      <c r="I10722" s="12">
        <v>44171</v>
      </c>
      <c r="J10722" s="12">
        <v>44269</v>
      </c>
      <c r="K10722" s="15"/>
      <c r="L10722" s="13" t="s">
        <v>14</v>
      </c>
      <c r="M10722" s="7">
        <v>1</v>
      </c>
      <c r="N10722" s="14"/>
    </row>
    <row r="10723" spans="1:14" ht="110.25">
      <c r="A10723" s="6">
        <v>10722</v>
      </c>
      <c r="B10723" s="8" t="s">
        <v>31219</v>
      </c>
      <c r="C10723" s="9" t="s">
        <v>31352</v>
      </c>
      <c r="D10723" s="10" t="s">
        <v>31353</v>
      </c>
      <c r="E10723" s="11" t="s">
        <v>31355</v>
      </c>
      <c r="F10723" s="6">
        <v>487285</v>
      </c>
      <c r="G10723" s="6" t="s">
        <v>608</v>
      </c>
      <c r="H10723" s="16">
        <v>4702796.83</v>
      </c>
      <c r="I10723" s="12">
        <v>44171</v>
      </c>
      <c r="J10723" s="12">
        <v>44233</v>
      </c>
      <c r="K10723" s="15"/>
      <c r="L10723" s="13" t="s">
        <v>14</v>
      </c>
      <c r="M10723" s="7">
        <v>1</v>
      </c>
      <c r="N10723" s="14"/>
    </row>
    <row r="10724" spans="1:14" ht="141.75">
      <c r="A10724" s="6">
        <v>10723</v>
      </c>
      <c r="B10724" s="8" t="s">
        <v>31219</v>
      </c>
      <c r="C10724" s="9" t="s">
        <v>31356</v>
      </c>
      <c r="D10724" s="10" t="s">
        <v>31357</v>
      </c>
      <c r="E10724" s="11" t="s">
        <v>31358</v>
      </c>
      <c r="F10724" s="6">
        <v>487290</v>
      </c>
      <c r="G10724" s="6" t="s">
        <v>608</v>
      </c>
      <c r="H10724" s="16">
        <v>1044967.51</v>
      </c>
      <c r="I10724" s="12">
        <v>44171</v>
      </c>
      <c r="J10724" s="12">
        <v>44233</v>
      </c>
      <c r="K10724" s="15"/>
      <c r="L10724" s="13" t="s">
        <v>14</v>
      </c>
      <c r="M10724" s="7">
        <v>1</v>
      </c>
      <c r="N10724" s="14"/>
    </row>
    <row r="10725" spans="1:14" ht="157.5">
      <c r="A10725" s="6">
        <v>10724</v>
      </c>
      <c r="B10725" s="8" t="s">
        <v>31219</v>
      </c>
      <c r="C10725" s="9" t="s">
        <v>31321</v>
      </c>
      <c r="D10725" s="10" t="s">
        <v>31322</v>
      </c>
      <c r="E10725" s="11" t="s">
        <v>31359</v>
      </c>
      <c r="F10725" s="6">
        <v>487337</v>
      </c>
      <c r="G10725" s="6" t="s">
        <v>608</v>
      </c>
      <c r="H10725" s="16">
        <v>11459519.4</v>
      </c>
      <c r="I10725" s="12">
        <v>44159</v>
      </c>
      <c r="J10725" s="12">
        <v>44279</v>
      </c>
      <c r="K10725" s="15"/>
      <c r="L10725" s="13" t="s">
        <v>14</v>
      </c>
      <c r="M10725" s="7">
        <v>1</v>
      </c>
      <c r="N10725" s="14"/>
    </row>
    <row r="10726" spans="1:14" ht="94.5">
      <c r="A10726" s="6">
        <v>10725</v>
      </c>
      <c r="B10726" s="8" t="s">
        <v>31219</v>
      </c>
      <c r="C10726" s="9" t="s">
        <v>31360</v>
      </c>
      <c r="D10726" s="10" t="s">
        <v>31299</v>
      </c>
      <c r="E10726" s="11" t="s">
        <v>31361</v>
      </c>
      <c r="F10726" s="6">
        <v>487338</v>
      </c>
      <c r="G10726" s="6" t="s">
        <v>608</v>
      </c>
      <c r="H10726" s="16">
        <v>7430729.9500000002</v>
      </c>
      <c r="I10726" s="12">
        <v>44159</v>
      </c>
      <c r="J10726" s="12">
        <v>44251</v>
      </c>
      <c r="K10726" s="15"/>
      <c r="L10726" s="13" t="s">
        <v>14</v>
      </c>
      <c r="M10726" s="7">
        <v>1</v>
      </c>
      <c r="N10726" s="14"/>
    </row>
    <row r="10727" spans="1:14" ht="157.5">
      <c r="A10727" s="6">
        <v>10726</v>
      </c>
      <c r="B10727" s="8" t="s">
        <v>31219</v>
      </c>
      <c r="C10727" s="9" t="s">
        <v>31321</v>
      </c>
      <c r="D10727" s="10" t="s">
        <v>31322</v>
      </c>
      <c r="E10727" s="11" t="s">
        <v>31362</v>
      </c>
      <c r="F10727" s="6">
        <v>487335</v>
      </c>
      <c r="G10727" s="6" t="s">
        <v>608</v>
      </c>
      <c r="H10727" s="16">
        <v>5205917.3499999996</v>
      </c>
      <c r="I10727" s="12">
        <v>44159</v>
      </c>
      <c r="J10727" s="12">
        <v>44233</v>
      </c>
      <c r="K10727" s="15"/>
      <c r="L10727" s="13" t="s">
        <v>14</v>
      </c>
      <c r="M10727" s="7">
        <v>1</v>
      </c>
      <c r="N10727" s="14"/>
    </row>
    <row r="10728" spans="1:14" ht="94.5">
      <c r="A10728" s="6">
        <v>10727</v>
      </c>
      <c r="B10728" s="8" t="s">
        <v>31219</v>
      </c>
      <c r="C10728" s="9" t="s">
        <v>31360</v>
      </c>
      <c r="D10728" s="10" t="s">
        <v>31299</v>
      </c>
      <c r="E10728" s="11" t="s">
        <v>31363</v>
      </c>
      <c r="F10728" s="6">
        <v>487336</v>
      </c>
      <c r="G10728" s="6" t="s">
        <v>608</v>
      </c>
      <c r="H10728" s="16">
        <v>5874936.7999999998</v>
      </c>
      <c r="I10728" s="12">
        <v>44159</v>
      </c>
      <c r="J10728" s="12">
        <v>44233</v>
      </c>
      <c r="K10728" s="15"/>
      <c r="L10728" s="13" t="s">
        <v>14</v>
      </c>
      <c r="M10728" s="7">
        <v>1</v>
      </c>
      <c r="N10728" s="14"/>
    </row>
    <row r="10729" spans="1:14" ht="63">
      <c r="A10729" s="6">
        <v>10728</v>
      </c>
      <c r="B10729" s="8" t="s">
        <v>31219</v>
      </c>
      <c r="C10729" s="9" t="s">
        <v>31364</v>
      </c>
      <c r="D10729" s="10" t="s">
        <v>29656</v>
      </c>
      <c r="E10729" s="11" t="s">
        <v>31365</v>
      </c>
      <c r="F10729" s="6">
        <v>487326</v>
      </c>
      <c r="G10729" s="6" t="s">
        <v>608</v>
      </c>
      <c r="H10729" s="16">
        <v>3931468.6</v>
      </c>
      <c r="I10729" s="12">
        <v>44161</v>
      </c>
      <c r="J10729" s="12">
        <v>44222</v>
      </c>
      <c r="K10729" s="15"/>
      <c r="L10729" s="13" t="s">
        <v>14</v>
      </c>
      <c r="M10729" s="7">
        <v>1</v>
      </c>
      <c r="N10729" s="14"/>
    </row>
    <row r="10730" spans="1:14" ht="94.5">
      <c r="A10730" s="6">
        <v>10729</v>
      </c>
      <c r="B10730" s="8" t="s">
        <v>31219</v>
      </c>
      <c r="C10730" s="9" t="s">
        <v>31360</v>
      </c>
      <c r="D10730" s="10" t="s">
        <v>31299</v>
      </c>
      <c r="E10730" s="11" t="s">
        <v>31366</v>
      </c>
      <c r="F10730" s="6">
        <v>487327</v>
      </c>
      <c r="G10730" s="6" t="s">
        <v>608</v>
      </c>
      <c r="H10730" s="16">
        <v>4717619.25</v>
      </c>
      <c r="I10730" s="12">
        <v>44159</v>
      </c>
      <c r="J10730" s="12">
        <v>44220</v>
      </c>
      <c r="K10730" s="15"/>
      <c r="L10730" s="13" t="s">
        <v>14</v>
      </c>
      <c r="M10730" s="7">
        <v>1</v>
      </c>
      <c r="N10730" s="14"/>
    </row>
    <row r="10731" spans="1:14" ht="157.5">
      <c r="A10731" s="6">
        <v>10730</v>
      </c>
      <c r="B10731" s="8" t="s">
        <v>31219</v>
      </c>
      <c r="C10731" s="9" t="s">
        <v>31321</v>
      </c>
      <c r="D10731" s="10" t="s">
        <v>31322</v>
      </c>
      <c r="E10731" s="11" t="s">
        <v>31367</v>
      </c>
      <c r="F10731" s="6">
        <v>487328</v>
      </c>
      <c r="G10731" s="6" t="s">
        <v>608</v>
      </c>
      <c r="H10731" s="16">
        <v>2077465.7</v>
      </c>
      <c r="I10731" s="12">
        <v>44159</v>
      </c>
      <c r="J10731" s="12">
        <v>44220</v>
      </c>
      <c r="K10731" s="15"/>
      <c r="L10731" s="13" t="s">
        <v>14</v>
      </c>
      <c r="M10731" s="7">
        <v>1</v>
      </c>
      <c r="N10731" s="14"/>
    </row>
    <row r="10732" spans="1:14" ht="157.5">
      <c r="A10732" s="6">
        <v>10731</v>
      </c>
      <c r="B10732" s="8" t="s">
        <v>31219</v>
      </c>
      <c r="C10732" s="9" t="s">
        <v>31321</v>
      </c>
      <c r="D10732" s="10" t="s">
        <v>31322</v>
      </c>
      <c r="E10732" s="11" t="s">
        <v>31368</v>
      </c>
      <c r="F10732" s="6">
        <v>487329</v>
      </c>
      <c r="G10732" s="6" t="s">
        <v>608</v>
      </c>
      <c r="H10732" s="16">
        <v>2014242.2</v>
      </c>
      <c r="I10732" s="12">
        <v>44159</v>
      </c>
      <c r="J10732" s="12">
        <v>44220</v>
      </c>
      <c r="K10732" s="15"/>
      <c r="L10732" s="13" t="s">
        <v>14</v>
      </c>
      <c r="M10732" s="7">
        <v>1</v>
      </c>
      <c r="N10732" s="14"/>
    </row>
    <row r="10733" spans="1:14" ht="157.5">
      <c r="A10733" s="6">
        <v>10732</v>
      </c>
      <c r="B10733" s="8" t="s">
        <v>31219</v>
      </c>
      <c r="C10733" s="9" t="s">
        <v>31321</v>
      </c>
      <c r="D10733" s="10" t="s">
        <v>31322</v>
      </c>
      <c r="E10733" s="11" t="s">
        <v>31369</v>
      </c>
      <c r="F10733" s="6">
        <v>487330</v>
      </c>
      <c r="G10733" s="6" t="s">
        <v>608</v>
      </c>
      <c r="H10733" s="16">
        <v>2042671</v>
      </c>
      <c r="I10733" s="12">
        <v>44159</v>
      </c>
      <c r="J10733" s="12">
        <v>44220</v>
      </c>
      <c r="K10733" s="15"/>
      <c r="L10733" s="13" t="s">
        <v>14</v>
      </c>
      <c r="M10733" s="7">
        <v>1</v>
      </c>
      <c r="N10733" s="14"/>
    </row>
    <row r="10734" spans="1:14" ht="63">
      <c r="A10734" s="6">
        <v>10733</v>
      </c>
      <c r="B10734" s="8" t="s">
        <v>31219</v>
      </c>
      <c r="C10734" s="9" t="s">
        <v>31364</v>
      </c>
      <c r="D10734" s="10" t="s">
        <v>29656</v>
      </c>
      <c r="E10734" s="11" t="s">
        <v>31370</v>
      </c>
      <c r="F10734" s="6">
        <v>487331</v>
      </c>
      <c r="G10734" s="6" t="s">
        <v>608</v>
      </c>
      <c r="H10734" s="16">
        <v>1730372.75</v>
      </c>
      <c r="I10734" s="12">
        <v>44161</v>
      </c>
      <c r="J10734" s="12">
        <v>44222</v>
      </c>
      <c r="K10734" s="15"/>
      <c r="L10734" s="13" t="s">
        <v>14</v>
      </c>
      <c r="M10734" s="7">
        <v>1</v>
      </c>
      <c r="N10734" s="14"/>
    </row>
    <row r="10735" spans="1:14" ht="63">
      <c r="A10735" s="6">
        <v>10734</v>
      </c>
      <c r="B10735" s="8" t="s">
        <v>31219</v>
      </c>
      <c r="C10735" s="9" t="s">
        <v>31364</v>
      </c>
      <c r="D10735" s="10" t="s">
        <v>29656</v>
      </c>
      <c r="E10735" s="11" t="s">
        <v>31371</v>
      </c>
      <c r="F10735" s="6">
        <v>487332</v>
      </c>
      <c r="G10735" s="6" t="s">
        <v>608</v>
      </c>
      <c r="H10735" s="16">
        <v>1289766.55</v>
      </c>
      <c r="I10735" s="12">
        <v>44161</v>
      </c>
      <c r="J10735" s="12">
        <v>44222</v>
      </c>
      <c r="K10735" s="15"/>
      <c r="L10735" s="13" t="s">
        <v>14</v>
      </c>
      <c r="M10735" s="7">
        <v>1</v>
      </c>
      <c r="N10735" s="14"/>
    </row>
    <row r="10736" spans="1:14" ht="63">
      <c r="A10736" s="6">
        <v>10735</v>
      </c>
      <c r="B10736" s="8" t="s">
        <v>31219</v>
      </c>
      <c r="C10736" s="9" t="s">
        <v>31364</v>
      </c>
      <c r="D10736" s="10" t="s">
        <v>29656</v>
      </c>
      <c r="E10736" s="11" t="s">
        <v>31372</v>
      </c>
      <c r="F10736" s="6">
        <v>487333</v>
      </c>
      <c r="G10736" s="6" t="s">
        <v>608</v>
      </c>
      <c r="H10736" s="16">
        <v>2544734</v>
      </c>
      <c r="I10736" s="12">
        <v>44161</v>
      </c>
      <c r="J10736" s="12">
        <v>44222</v>
      </c>
      <c r="K10736" s="15"/>
      <c r="L10736" s="13" t="s">
        <v>14</v>
      </c>
      <c r="M10736" s="7">
        <v>1</v>
      </c>
      <c r="N10736" s="14"/>
    </row>
    <row r="10737" spans="1:14" ht="126">
      <c r="A10737" s="6">
        <v>10736</v>
      </c>
      <c r="B10737" s="8" t="s">
        <v>31219</v>
      </c>
      <c r="C10737" s="9" t="s">
        <v>31373</v>
      </c>
      <c r="D10737" s="10" t="s">
        <v>31374</v>
      </c>
      <c r="E10737" s="11" t="s">
        <v>31375</v>
      </c>
      <c r="F10737" s="6">
        <v>487322</v>
      </c>
      <c r="G10737" s="6" t="s">
        <v>608</v>
      </c>
      <c r="H10737" s="16">
        <v>13699526.939999999</v>
      </c>
      <c r="I10737" s="12">
        <v>44168</v>
      </c>
      <c r="J10737" s="12">
        <v>44279</v>
      </c>
      <c r="K10737" s="15"/>
      <c r="L10737" s="13" t="s">
        <v>14</v>
      </c>
      <c r="M10737" s="7">
        <v>1</v>
      </c>
      <c r="N10737" s="14"/>
    </row>
    <row r="10738" spans="1:14" ht="110.25">
      <c r="A10738" s="6">
        <v>10737</v>
      </c>
      <c r="B10738" s="8" t="s">
        <v>31219</v>
      </c>
      <c r="C10738" s="9" t="s">
        <v>31376</v>
      </c>
      <c r="D10738" s="10" t="s">
        <v>31377</v>
      </c>
      <c r="E10738" s="11" t="s">
        <v>31378</v>
      </c>
      <c r="F10738" s="6">
        <v>487323</v>
      </c>
      <c r="G10738" s="6" t="s">
        <v>608</v>
      </c>
      <c r="H10738" s="16">
        <v>11748289.949999999</v>
      </c>
      <c r="I10738" s="12">
        <v>44159</v>
      </c>
      <c r="J10738" s="12">
        <v>44267</v>
      </c>
      <c r="K10738" s="15"/>
      <c r="L10738" s="13" t="s">
        <v>14</v>
      </c>
      <c r="M10738" s="7">
        <v>1</v>
      </c>
      <c r="N10738" s="14"/>
    </row>
    <row r="10739" spans="1:14" ht="78.75">
      <c r="A10739" s="6">
        <v>10738</v>
      </c>
      <c r="B10739" s="8" t="s">
        <v>31219</v>
      </c>
      <c r="C10739" s="9" t="s">
        <v>31379</v>
      </c>
      <c r="D10739" s="10" t="s">
        <v>31273</v>
      </c>
      <c r="E10739" s="11" t="s">
        <v>31380</v>
      </c>
      <c r="F10739" s="6">
        <v>487324</v>
      </c>
      <c r="G10739" s="6" t="s">
        <v>608</v>
      </c>
      <c r="H10739" s="16">
        <v>16022780.960000001</v>
      </c>
      <c r="I10739" s="12">
        <v>44168</v>
      </c>
      <c r="J10739" s="12">
        <v>44339</v>
      </c>
      <c r="K10739" s="15"/>
      <c r="L10739" s="13" t="s">
        <v>14</v>
      </c>
      <c r="M10739" s="7">
        <v>1</v>
      </c>
      <c r="N10739" s="14"/>
    </row>
    <row r="10740" spans="1:14" ht="126">
      <c r="A10740" s="6">
        <v>10739</v>
      </c>
      <c r="B10740" s="8" t="s">
        <v>31219</v>
      </c>
      <c r="C10740" s="9" t="s">
        <v>31381</v>
      </c>
      <c r="D10740" s="10" t="s">
        <v>31382</v>
      </c>
      <c r="E10740" s="11" t="s">
        <v>31383</v>
      </c>
      <c r="F10740" s="6">
        <v>487319</v>
      </c>
      <c r="G10740" s="6" t="s">
        <v>608</v>
      </c>
      <c r="H10740" s="16">
        <v>5287895.7</v>
      </c>
      <c r="I10740" s="12">
        <v>44152</v>
      </c>
      <c r="J10740" s="12">
        <v>44229</v>
      </c>
      <c r="K10740" s="15"/>
      <c r="L10740" s="13" t="s">
        <v>14</v>
      </c>
      <c r="M10740" s="7">
        <v>1</v>
      </c>
      <c r="N10740" s="14"/>
    </row>
    <row r="10741" spans="1:14" ht="94.5">
      <c r="A10741" s="6">
        <v>10740</v>
      </c>
      <c r="B10741" s="8" t="s">
        <v>31219</v>
      </c>
      <c r="C10741" s="9" t="s">
        <v>31384</v>
      </c>
      <c r="D10741" s="10" t="s">
        <v>31385</v>
      </c>
      <c r="E10741" s="11" t="s">
        <v>31386</v>
      </c>
      <c r="F10741" s="6">
        <v>487320</v>
      </c>
      <c r="G10741" s="6" t="s">
        <v>608</v>
      </c>
      <c r="H10741" s="16">
        <v>5238647.7</v>
      </c>
      <c r="I10741" s="12">
        <v>44160</v>
      </c>
      <c r="J10741" s="12">
        <v>44239</v>
      </c>
      <c r="K10741" s="15"/>
      <c r="L10741" s="13" t="s">
        <v>14</v>
      </c>
      <c r="M10741" s="7">
        <v>1</v>
      </c>
      <c r="N10741" s="14"/>
    </row>
    <row r="10742" spans="1:14" ht="126">
      <c r="A10742" s="6">
        <v>10741</v>
      </c>
      <c r="B10742" s="8" t="s">
        <v>31219</v>
      </c>
      <c r="C10742" s="9" t="s">
        <v>31373</v>
      </c>
      <c r="D10742" s="10" t="s">
        <v>31374</v>
      </c>
      <c r="E10742" s="11" t="s">
        <v>31387</v>
      </c>
      <c r="F10742" s="6">
        <v>487321</v>
      </c>
      <c r="G10742" s="6" t="s">
        <v>608</v>
      </c>
      <c r="H10742" s="16">
        <v>4993634.13</v>
      </c>
      <c r="I10742" s="12">
        <v>44161</v>
      </c>
      <c r="J10742" s="12">
        <v>44226</v>
      </c>
      <c r="K10742" s="15"/>
      <c r="L10742" s="13" t="s">
        <v>14</v>
      </c>
      <c r="M10742" s="7">
        <v>1</v>
      </c>
      <c r="N10742" s="14"/>
    </row>
    <row r="10743" spans="1:14" ht="94.5">
      <c r="A10743" s="6">
        <v>10742</v>
      </c>
      <c r="B10743" s="8" t="s">
        <v>31219</v>
      </c>
      <c r="C10743" s="9" t="s">
        <v>31388</v>
      </c>
      <c r="D10743" s="10" t="s">
        <v>31385</v>
      </c>
      <c r="E10743" s="11" t="s">
        <v>31389</v>
      </c>
      <c r="F10743" s="6">
        <v>487318</v>
      </c>
      <c r="G10743" s="6" t="s">
        <v>608</v>
      </c>
      <c r="H10743" s="16">
        <v>3856183.95</v>
      </c>
      <c r="I10743" s="12">
        <v>44160</v>
      </c>
      <c r="J10743" s="12">
        <v>44221</v>
      </c>
      <c r="K10743" s="15"/>
      <c r="L10743" s="13" t="s">
        <v>14</v>
      </c>
      <c r="M10743" s="7">
        <v>1</v>
      </c>
      <c r="N10743" s="14"/>
    </row>
    <row r="10744" spans="1:14" ht="110.25">
      <c r="A10744" s="6">
        <v>10743</v>
      </c>
      <c r="B10744" s="8" t="s">
        <v>31219</v>
      </c>
      <c r="C10744" s="9" t="s">
        <v>31390</v>
      </c>
      <c r="D10744" s="10" t="s">
        <v>31377</v>
      </c>
      <c r="E10744" s="11" t="s">
        <v>31391</v>
      </c>
      <c r="F10744" s="6">
        <v>487325</v>
      </c>
      <c r="G10744" s="6" t="s">
        <v>608</v>
      </c>
      <c r="H10744" s="16">
        <v>2593139.9500000002</v>
      </c>
      <c r="I10744" s="12">
        <v>44159</v>
      </c>
      <c r="J10744" s="12">
        <v>44211</v>
      </c>
      <c r="K10744" s="15"/>
      <c r="L10744" s="13" t="s">
        <v>14</v>
      </c>
      <c r="M10744" s="7">
        <v>1</v>
      </c>
      <c r="N10744" s="14"/>
    </row>
    <row r="10745" spans="1:14" ht="126">
      <c r="A10745" s="6">
        <v>10744</v>
      </c>
      <c r="B10745" s="8" t="s">
        <v>31219</v>
      </c>
      <c r="C10745" s="9" t="s">
        <v>31348</v>
      </c>
      <c r="D10745" s="10" t="s">
        <v>31349</v>
      </c>
      <c r="E10745" s="11" t="s">
        <v>31392</v>
      </c>
      <c r="F10745" s="6">
        <v>487293</v>
      </c>
      <c r="G10745" s="6" t="s">
        <v>608</v>
      </c>
      <c r="H10745" s="16">
        <v>8921764.2799999993</v>
      </c>
      <c r="I10745" s="12">
        <v>44171</v>
      </c>
      <c r="J10745" s="12">
        <v>44261</v>
      </c>
      <c r="K10745" s="15"/>
      <c r="L10745" s="13" t="s">
        <v>14</v>
      </c>
      <c r="M10745" s="7">
        <v>1</v>
      </c>
      <c r="N10745" s="14"/>
    </row>
    <row r="10746" spans="1:14" ht="157.5">
      <c r="A10746" s="6">
        <v>10745</v>
      </c>
      <c r="B10746" s="8" t="s">
        <v>31219</v>
      </c>
      <c r="C10746" s="9" t="s">
        <v>31393</v>
      </c>
      <c r="D10746" s="10" t="s">
        <v>31394</v>
      </c>
      <c r="E10746" s="11" t="s">
        <v>31395</v>
      </c>
      <c r="F10746" s="6">
        <v>487294</v>
      </c>
      <c r="G10746" s="6" t="s">
        <v>608</v>
      </c>
      <c r="H10746" s="16">
        <v>21372136.219999999</v>
      </c>
      <c r="I10746" s="12">
        <v>44171</v>
      </c>
      <c r="J10746" s="12">
        <v>44269</v>
      </c>
      <c r="K10746" s="15"/>
      <c r="L10746" s="13" t="s">
        <v>14</v>
      </c>
      <c r="M10746" s="7">
        <v>1</v>
      </c>
      <c r="N10746" s="14"/>
    </row>
    <row r="10747" spans="1:14" ht="94.5">
      <c r="A10747" s="6">
        <v>10746</v>
      </c>
      <c r="B10747" s="8" t="s">
        <v>31219</v>
      </c>
      <c r="C10747" s="9" t="s">
        <v>31260</v>
      </c>
      <c r="D10747" s="10" t="s">
        <v>31261</v>
      </c>
      <c r="E10747" s="11" t="s">
        <v>31396</v>
      </c>
      <c r="F10747" s="6">
        <v>487295</v>
      </c>
      <c r="G10747" s="6" t="s">
        <v>608</v>
      </c>
      <c r="H10747" s="16">
        <v>7801643.2400000002</v>
      </c>
      <c r="I10747" s="12">
        <v>44171</v>
      </c>
      <c r="J10747" s="12">
        <v>44261</v>
      </c>
      <c r="K10747" s="15"/>
      <c r="L10747" s="13" t="s">
        <v>14</v>
      </c>
      <c r="M10747" s="7">
        <v>1</v>
      </c>
      <c r="N10747" s="14"/>
    </row>
    <row r="10748" spans="1:14" ht="173.25">
      <c r="A10748" s="6">
        <v>10747</v>
      </c>
      <c r="B10748" s="8" t="s">
        <v>31219</v>
      </c>
      <c r="C10748" s="9" t="s">
        <v>31397</v>
      </c>
      <c r="D10748" s="10" t="s">
        <v>31394</v>
      </c>
      <c r="E10748" s="11" t="s">
        <v>31398</v>
      </c>
      <c r="F10748" s="6">
        <v>487291</v>
      </c>
      <c r="G10748" s="6" t="s">
        <v>608</v>
      </c>
      <c r="H10748" s="16">
        <v>4397533.5999999996</v>
      </c>
      <c r="I10748" s="12">
        <v>44171</v>
      </c>
      <c r="J10748" s="12">
        <v>44233</v>
      </c>
      <c r="K10748" s="15"/>
      <c r="L10748" s="13" t="s">
        <v>14</v>
      </c>
      <c r="M10748" s="7">
        <v>1</v>
      </c>
      <c r="N10748" s="14"/>
    </row>
    <row r="10749" spans="1:14" ht="110.25">
      <c r="A10749" s="6">
        <v>10748</v>
      </c>
      <c r="B10749" s="8" t="s">
        <v>31219</v>
      </c>
      <c r="C10749" s="9" t="s">
        <v>31399</v>
      </c>
      <c r="D10749" s="10" t="s">
        <v>31400</v>
      </c>
      <c r="E10749" s="11" t="s">
        <v>31401</v>
      </c>
      <c r="F10749" s="6">
        <v>487292</v>
      </c>
      <c r="G10749" s="6" t="s">
        <v>608</v>
      </c>
      <c r="H10749" s="16">
        <v>3376333.62</v>
      </c>
      <c r="I10749" s="12">
        <v>44171</v>
      </c>
      <c r="J10749" s="12">
        <v>44233</v>
      </c>
      <c r="K10749" s="15"/>
      <c r="L10749" s="13" t="s">
        <v>14</v>
      </c>
      <c r="M10749" s="7">
        <v>1</v>
      </c>
      <c r="N10749" s="14"/>
    </row>
    <row r="10750" spans="1:14" ht="78.75">
      <c r="A10750" s="6">
        <v>10749</v>
      </c>
      <c r="B10750" s="8" t="s">
        <v>31219</v>
      </c>
      <c r="C10750" s="9" t="s">
        <v>31402</v>
      </c>
      <c r="D10750" s="10" t="s">
        <v>27425</v>
      </c>
      <c r="E10750" s="11" t="s">
        <v>31403</v>
      </c>
      <c r="F10750" s="6">
        <v>487296</v>
      </c>
      <c r="G10750" s="6" t="s">
        <v>608</v>
      </c>
      <c r="H10750" s="16">
        <v>1197422.3799999999</v>
      </c>
      <c r="I10750" s="12">
        <v>44171</v>
      </c>
      <c r="J10750" s="12">
        <v>44233</v>
      </c>
      <c r="K10750" s="15"/>
      <c r="L10750" s="13" t="s">
        <v>14</v>
      </c>
      <c r="M10750" s="7">
        <v>1</v>
      </c>
      <c r="N10750" s="14"/>
    </row>
    <row r="10751" spans="1:14" ht="78.75">
      <c r="A10751" s="6">
        <v>10750</v>
      </c>
      <c r="B10751" s="8" t="s">
        <v>31219</v>
      </c>
      <c r="C10751" s="9" t="s">
        <v>31379</v>
      </c>
      <c r="D10751" s="10" t="s">
        <v>31273</v>
      </c>
      <c r="E10751" s="11" t="s">
        <v>31404</v>
      </c>
      <c r="F10751" s="6">
        <v>425413</v>
      </c>
      <c r="G10751" s="6" t="s">
        <v>848</v>
      </c>
      <c r="H10751" s="16">
        <v>6993815.2110000001</v>
      </c>
      <c r="I10751" s="12">
        <v>43968</v>
      </c>
      <c r="J10751" s="12">
        <v>44045</v>
      </c>
      <c r="K10751" s="15">
        <v>1000000</v>
      </c>
      <c r="L10751" s="13" t="s">
        <v>14</v>
      </c>
      <c r="M10751" s="7">
        <v>1</v>
      </c>
      <c r="N10751" s="14"/>
    </row>
    <row r="10752" spans="1:14" ht="110.25">
      <c r="A10752" s="6">
        <v>10751</v>
      </c>
      <c r="B10752" s="8" t="s">
        <v>31219</v>
      </c>
      <c r="C10752" s="9" t="s">
        <v>31251</v>
      </c>
      <c r="D10752" s="10" t="s">
        <v>31252</v>
      </c>
      <c r="E10752" s="11" t="s">
        <v>31405</v>
      </c>
      <c r="F10752" s="6">
        <v>425416</v>
      </c>
      <c r="G10752" s="6" t="s">
        <v>848</v>
      </c>
      <c r="H10752" s="16">
        <v>3038879.9</v>
      </c>
      <c r="I10752" s="12">
        <v>43965</v>
      </c>
      <c r="J10752" s="12">
        <v>44195</v>
      </c>
      <c r="K10752" s="15"/>
      <c r="L10752" s="13" t="s">
        <v>14</v>
      </c>
      <c r="M10752" s="7">
        <v>1</v>
      </c>
      <c r="N10752" s="14"/>
    </row>
    <row r="10753" spans="1:14" ht="141.75">
      <c r="A10753" s="6">
        <v>10752</v>
      </c>
      <c r="B10753" s="8" t="s">
        <v>31219</v>
      </c>
      <c r="C10753" s="9" t="s">
        <v>31406</v>
      </c>
      <c r="D10753" s="10" t="s">
        <v>31407</v>
      </c>
      <c r="E10753" s="11" t="s">
        <v>31408</v>
      </c>
      <c r="F10753" s="6">
        <v>425419</v>
      </c>
      <c r="G10753" s="6" t="s">
        <v>848</v>
      </c>
      <c r="H10753" s="16">
        <v>4494262.3169999998</v>
      </c>
      <c r="I10753" s="12">
        <v>43971</v>
      </c>
      <c r="J10753" s="12">
        <v>44032</v>
      </c>
      <c r="K10753" s="15"/>
      <c r="L10753" s="13" t="s">
        <v>14</v>
      </c>
      <c r="M10753" s="7">
        <v>1</v>
      </c>
      <c r="N10753" s="14"/>
    </row>
    <row r="10754" spans="1:14" ht="110.25">
      <c r="A10754" s="6">
        <v>10753</v>
      </c>
      <c r="B10754" s="8" t="s">
        <v>31219</v>
      </c>
      <c r="C10754" s="9" t="s">
        <v>31251</v>
      </c>
      <c r="D10754" s="10" t="s">
        <v>31252</v>
      </c>
      <c r="E10754" s="11" t="s">
        <v>31409</v>
      </c>
      <c r="F10754" s="6">
        <v>425441</v>
      </c>
      <c r="G10754" s="6" t="s">
        <v>848</v>
      </c>
      <c r="H10754" s="16">
        <v>2390892.9550000001</v>
      </c>
      <c r="I10754" s="12">
        <v>44136</v>
      </c>
      <c r="J10754" s="12">
        <v>44195</v>
      </c>
      <c r="K10754" s="15"/>
      <c r="L10754" s="13" t="s">
        <v>14</v>
      </c>
      <c r="M10754" s="7">
        <v>1</v>
      </c>
      <c r="N10754" s="14"/>
    </row>
    <row r="10755" spans="1:14" ht="110.25">
      <c r="A10755" s="6">
        <v>10754</v>
      </c>
      <c r="B10755" s="8" t="s">
        <v>31219</v>
      </c>
      <c r="C10755" s="9" t="s">
        <v>31289</v>
      </c>
      <c r="D10755" s="10" t="s">
        <v>31290</v>
      </c>
      <c r="E10755" s="11" t="s">
        <v>31410</v>
      </c>
      <c r="F10755" s="6">
        <v>287431</v>
      </c>
      <c r="G10755" s="6" t="s">
        <v>848</v>
      </c>
      <c r="H10755" s="16">
        <v>9494204.3300000001</v>
      </c>
      <c r="I10755" s="12">
        <v>43770</v>
      </c>
      <c r="J10755" s="12">
        <v>44171</v>
      </c>
      <c r="K10755" s="15">
        <v>2742215</v>
      </c>
      <c r="L10755" s="13" t="s">
        <v>14</v>
      </c>
      <c r="M10755" s="7">
        <v>1</v>
      </c>
      <c r="N10755" s="14"/>
    </row>
    <row r="10756" spans="1:14" ht="126">
      <c r="A10756" s="6">
        <v>10755</v>
      </c>
      <c r="B10756" s="8" t="s">
        <v>31219</v>
      </c>
      <c r="C10756" s="9" t="s">
        <v>31411</v>
      </c>
      <c r="D10756" s="10" t="s">
        <v>31412</v>
      </c>
      <c r="E10756" s="11" t="s">
        <v>31413</v>
      </c>
      <c r="F10756" s="6">
        <v>449400</v>
      </c>
      <c r="G10756" s="6" t="s">
        <v>848</v>
      </c>
      <c r="H10756" s="16">
        <v>5220937.2</v>
      </c>
      <c r="I10756" s="12">
        <v>44075</v>
      </c>
      <c r="J10756" s="12">
        <v>44149</v>
      </c>
      <c r="K10756" s="15"/>
      <c r="L10756" s="13" t="s">
        <v>14</v>
      </c>
      <c r="M10756" s="7">
        <v>1</v>
      </c>
      <c r="N10756" s="14"/>
    </row>
    <row r="10757" spans="1:14" ht="78.75">
      <c r="A10757" s="6">
        <v>10756</v>
      </c>
      <c r="B10757" s="8" t="s">
        <v>31219</v>
      </c>
      <c r="C10757" s="9" t="s">
        <v>31414</v>
      </c>
      <c r="D10757" s="10" t="s">
        <v>31415</v>
      </c>
      <c r="E10757" s="11" t="s">
        <v>31416</v>
      </c>
      <c r="F10757" s="6">
        <v>449403</v>
      </c>
      <c r="G10757" s="6" t="s">
        <v>848</v>
      </c>
      <c r="H10757" s="16">
        <v>3828528.78</v>
      </c>
      <c r="I10757" s="12">
        <v>44165</v>
      </c>
      <c r="J10757" s="12">
        <v>44226</v>
      </c>
      <c r="K10757" s="15"/>
      <c r="L10757" s="13" t="s">
        <v>14</v>
      </c>
      <c r="M10757" s="7">
        <v>1</v>
      </c>
      <c r="N10757" s="14"/>
    </row>
    <row r="10758" spans="1:14" ht="110.25">
      <c r="A10758" s="6">
        <v>10757</v>
      </c>
      <c r="B10758" s="8" t="s">
        <v>31219</v>
      </c>
      <c r="C10758" s="9" t="s">
        <v>31417</v>
      </c>
      <c r="D10758" s="10" t="s">
        <v>31418</v>
      </c>
      <c r="E10758" s="11" t="s">
        <v>31419</v>
      </c>
      <c r="F10758" s="6">
        <v>449404</v>
      </c>
      <c r="G10758" s="6" t="s">
        <v>848</v>
      </c>
      <c r="H10758" s="16">
        <v>3358723.62</v>
      </c>
      <c r="I10758" s="12">
        <v>44075</v>
      </c>
      <c r="J10758" s="12">
        <v>44134</v>
      </c>
      <c r="K10758" s="15"/>
      <c r="L10758" s="13" t="s">
        <v>14</v>
      </c>
      <c r="M10758" s="7">
        <v>1</v>
      </c>
      <c r="N10758" s="14"/>
    </row>
    <row r="10759" spans="1:14" ht="110.25">
      <c r="A10759" s="6">
        <v>10758</v>
      </c>
      <c r="B10759" s="8" t="s">
        <v>31219</v>
      </c>
      <c r="C10759" s="9" t="s">
        <v>31420</v>
      </c>
      <c r="D10759" s="10" t="s">
        <v>31421</v>
      </c>
      <c r="E10759" s="11" t="s">
        <v>31422</v>
      </c>
      <c r="F10759" s="6">
        <v>498194</v>
      </c>
      <c r="G10759" s="6" t="s">
        <v>848</v>
      </c>
      <c r="H10759" s="16">
        <v>3599062.97</v>
      </c>
      <c r="I10759" s="12" t="s">
        <v>31423</v>
      </c>
      <c r="J10759" s="12">
        <v>44226</v>
      </c>
      <c r="K10759" s="15"/>
      <c r="L10759" s="13" t="s">
        <v>14</v>
      </c>
      <c r="M10759" s="7">
        <v>1</v>
      </c>
      <c r="N10759" s="14"/>
    </row>
    <row r="10760" spans="1:14" ht="110.25">
      <c r="A10760" s="6">
        <v>10759</v>
      </c>
      <c r="B10760" s="8" t="s">
        <v>31219</v>
      </c>
      <c r="C10760" s="9" t="s">
        <v>31417</v>
      </c>
      <c r="D10760" s="10" t="s">
        <v>31418</v>
      </c>
      <c r="E10760" s="11" t="s">
        <v>31424</v>
      </c>
      <c r="F10760" s="6">
        <v>449415</v>
      </c>
      <c r="G10760" s="6" t="s">
        <v>848</v>
      </c>
      <c r="H10760" s="16">
        <v>1328426.26</v>
      </c>
      <c r="I10760" s="12">
        <v>44075</v>
      </c>
      <c r="J10760" s="12">
        <v>44134</v>
      </c>
      <c r="K10760" s="15"/>
      <c r="L10760" s="13" t="s">
        <v>14</v>
      </c>
      <c r="M10760" s="7">
        <v>1</v>
      </c>
      <c r="N10760" s="14"/>
    </row>
    <row r="10761" spans="1:14" ht="110.25">
      <c r="A10761" s="6">
        <v>10760</v>
      </c>
      <c r="B10761" s="8" t="s">
        <v>31219</v>
      </c>
      <c r="C10761" s="9" t="s">
        <v>31251</v>
      </c>
      <c r="D10761" s="10" t="s">
        <v>31252</v>
      </c>
      <c r="E10761" s="11" t="s">
        <v>31425</v>
      </c>
      <c r="F10761" s="6">
        <v>449418</v>
      </c>
      <c r="G10761" s="6" t="s">
        <v>848</v>
      </c>
      <c r="H10761" s="16">
        <v>14035302.433</v>
      </c>
      <c r="I10761" s="12">
        <v>44101</v>
      </c>
      <c r="J10761" s="12">
        <v>44172</v>
      </c>
      <c r="K10761" s="15">
        <v>2500000</v>
      </c>
      <c r="L10761" s="13" t="s">
        <v>14</v>
      </c>
      <c r="M10761" s="7">
        <v>1</v>
      </c>
      <c r="N10761" s="14"/>
    </row>
    <row r="10762" spans="1:14" ht="141.75">
      <c r="A10762" s="6">
        <v>10761</v>
      </c>
      <c r="B10762" s="8" t="s">
        <v>31219</v>
      </c>
      <c r="C10762" s="9" t="s">
        <v>31426</v>
      </c>
      <c r="D10762" s="10" t="s">
        <v>31427</v>
      </c>
      <c r="E10762" s="11" t="s">
        <v>31428</v>
      </c>
      <c r="F10762" s="6">
        <v>458750</v>
      </c>
      <c r="G10762" s="6" t="s">
        <v>848</v>
      </c>
      <c r="H10762" s="16">
        <v>3560775.75</v>
      </c>
      <c r="I10762" s="12">
        <v>44097</v>
      </c>
      <c r="J10762" s="12">
        <v>44158</v>
      </c>
      <c r="K10762" s="15"/>
      <c r="L10762" s="13" t="s">
        <v>14</v>
      </c>
      <c r="M10762" s="7">
        <v>1</v>
      </c>
      <c r="N10762" s="14"/>
    </row>
    <row r="10763" spans="1:14" ht="94.5">
      <c r="A10763" s="6">
        <v>10762</v>
      </c>
      <c r="B10763" s="8" t="s">
        <v>31219</v>
      </c>
      <c r="C10763" s="9" t="s">
        <v>31429</v>
      </c>
      <c r="D10763" s="10" t="s">
        <v>31430</v>
      </c>
      <c r="E10763" s="11" t="s">
        <v>31431</v>
      </c>
      <c r="F10763" s="6">
        <v>458751</v>
      </c>
      <c r="G10763" s="6" t="s">
        <v>848</v>
      </c>
      <c r="H10763" s="16">
        <v>9135469.8000000007</v>
      </c>
      <c r="I10763" s="12">
        <v>44087</v>
      </c>
      <c r="J10763" s="12">
        <v>44179</v>
      </c>
      <c r="K10763" s="15">
        <v>1172000</v>
      </c>
      <c r="L10763" s="13" t="s">
        <v>14</v>
      </c>
      <c r="M10763" s="7">
        <v>1</v>
      </c>
      <c r="N10763" s="14"/>
    </row>
    <row r="10764" spans="1:14" ht="110.25">
      <c r="A10764" s="6">
        <v>10763</v>
      </c>
      <c r="B10764" s="8" t="s">
        <v>31219</v>
      </c>
      <c r="C10764" s="9" t="s">
        <v>31286</v>
      </c>
      <c r="D10764" s="10" t="s">
        <v>31287</v>
      </c>
      <c r="E10764" s="11" t="s">
        <v>31432</v>
      </c>
      <c r="F10764" s="6">
        <v>458752</v>
      </c>
      <c r="G10764" s="6" t="s">
        <v>848</v>
      </c>
      <c r="H10764" s="16">
        <v>3821332.25</v>
      </c>
      <c r="I10764" s="12">
        <v>44087</v>
      </c>
      <c r="J10764" s="12">
        <v>44148</v>
      </c>
      <c r="K10764" s="15"/>
      <c r="L10764" s="13" t="s">
        <v>14</v>
      </c>
      <c r="M10764" s="7">
        <v>1</v>
      </c>
      <c r="N10764" s="14"/>
    </row>
    <row r="10765" spans="1:14" ht="126">
      <c r="A10765" s="6">
        <v>10764</v>
      </c>
      <c r="B10765" s="8" t="s">
        <v>31219</v>
      </c>
      <c r="C10765" s="9" t="s">
        <v>31433</v>
      </c>
      <c r="D10765" s="10" t="s">
        <v>31434</v>
      </c>
      <c r="E10765" s="11" t="s">
        <v>31435</v>
      </c>
      <c r="F10765" s="6">
        <v>458753</v>
      </c>
      <c r="G10765" s="6" t="s">
        <v>848</v>
      </c>
      <c r="H10765" s="16">
        <v>3131707.3</v>
      </c>
      <c r="I10765" s="12">
        <v>44097</v>
      </c>
      <c r="J10765" s="12">
        <v>44158</v>
      </c>
      <c r="K10765" s="15"/>
      <c r="L10765" s="13" t="s">
        <v>14</v>
      </c>
      <c r="M10765" s="7">
        <v>1</v>
      </c>
      <c r="N10765" s="14"/>
    </row>
    <row r="10766" spans="1:14" ht="110.25">
      <c r="A10766" s="6">
        <v>10765</v>
      </c>
      <c r="B10766" s="8" t="s">
        <v>31219</v>
      </c>
      <c r="C10766" s="9" t="s">
        <v>31436</v>
      </c>
      <c r="D10766" s="10" t="s">
        <v>31437</v>
      </c>
      <c r="E10766" s="11" t="s">
        <v>31438</v>
      </c>
      <c r="F10766" s="6">
        <v>458755</v>
      </c>
      <c r="G10766" s="6" t="s">
        <v>848</v>
      </c>
      <c r="H10766" s="16">
        <v>2824273.05</v>
      </c>
      <c r="I10766" s="12">
        <v>44097</v>
      </c>
      <c r="J10766" s="12">
        <v>44158</v>
      </c>
      <c r="K10766" s="15"/>
      <c r="L10766" s="13" t="s">
        <v>14</v>
      </c>
      <c r="M10766" s="7">
        <v>1</v>
      </c>
      <c r="N10766" s="14"/>
    </row>
    <row r="10767" spans="1:14" ht="126">
      <c r="A10767" s="6">
        <v>10766</v>
      </c>
      <c r="B10767" s="8" t="s">
        <v>31219</v>
      </c>
      <c r="C10767" s="9" t="s">
        <v>31439</v>
      </c>
      <c r="D10767" s="10" t="s">
        <v>29841</v>
      </c>
      <c r="E10767" s="11" t="s">
        <v>31440</v>
      </c>
      <c r="F10767" s="6">
        <v>458756</v>
      </c>
      <c r="G10767" s="6" t="s">
        <v>848</v>
      </c>
      <c r="H10767" s="16">
        <v>7929495.1500000004</v>
      </c>
      <c r="I10767" s="12">
        <v>44097</v>
      </c>
      <c r="J10767" s="12">
        <v>44188</v>
      </c>
      <c r="K10767" s="15"/>
      <c r="L10767" s="13" t="s">
        <v>14</v>
      </c>
      <c r="M10767" s="7">
        <v>1</v>
      </c>
      <c r="N10767" s="14"/>
    </row>
    <row r="10768" spans="1:14" ht="63">
      <c r="A10768" s="6">
        <v>10767</v>
      </c>
      <c r="B10768" s="8" t="s">
        <v>31219</v>
      </c>
      <c r="C10768" s="9" t="s">
        <v>31441</v>
      </c>
      <c r="D10768" s="10" t="s">
        <v>29656</v>
      </c>
      <c r="E10768" s="11" t="s">
        <v>31442</v>
      </c>
      <c r="F10768" s="6">
        <v>458757</v>
      </c>
      <c r="G10768" s="6" t="s">
        <v>848</v>
      </c>
      <c r="H10768" s="16">
        <v>3395206.9</v>
      </c>
      <c r="I10768" s="12">
        <v>44097</v>
      </c>
      <c r="J10768" s="12">
        <v>44158</v>
      </c>
      <c r="K10768" s="15"/>
      <c r="L10768" s="13" t="s">
        <v>14</v>
      </c>
      <c r="M10768" s="7">
        <v>1</v>
      </c>
      <c r="N10768" s="14"/>
    </row>
    <row r="10769" spans="1:14" ht="94.5">
      <c r="A10769" s="6">
        <v>10768</v>
      </c>
      <c r="B10769" s="8" t="s">
        <v>31219</v>
      </c>
      <c r="C10769" s="9" t="s">
        <v>31443</v>
      </c>
      <c r="D10769" s="10" t="s">
        <v>31444</v>
      </c>
      <c r="E10769" s="11" t="s">
        <v>31445</v>
      </c>
      <c r="F10769" s="6">
        <v>458758</v>
      </c>
      <c r="G10769" s="6" t="s">
        <v>848</v>
      </c>
      <c r="H10769" s="16">
        <v>4051546.7</v>
      </c>
      <c r="I10769" s="12">
        <v>44094</v>
      </c>
      <c r="J10769" s="12">
        <v>44155</v>
      </c>
      <c r="K10769" s="15">
        <v>442000</v>
      </c>
      <c r="L10769" s="13" t="s">
        <v>14</v>
      </c>
      <c r="M10769" s="7">
        <v>1</v>
      </c>
      <c r="N10769" s="14"/>
    </row>
    <row r="10770" spans="1:14" ht="78.75">
      <c r="A10770" s="6">
        <v>10769</v>
      </c>
      <c r="B10770" s="8" t="s">
        <v>31219</v>
      </c>
      <c r="C10770" s="9" t="s">
        <v>31446</v>
      </c>
      <c r="D10770" s="10" t="s">
        <v>31447</v>
      </c>
      <c r="E10770" s="11" t="s">
        <v>31448</v>
      </c>
      <c r="F10770" s="6">
        <v>458759</v>
      </c>
      <c r="G10770" s="6" t="s">
        <v>848</v>
      </c>
      <c r="H10770" s="16">
        <v>3459859.15</v>
      </c>
      <c r="I10770" s="12">
        <v>44097</v>
      </c>
      <c r="J10770" s="12">
        <v>44158</v>
      </c>
      <c r="K10770" s="15"/>
      <c r="L10770" s="13" t="s">
        <v>14</v>
      </c>
      <c r="M10770" s="7">
        <v>1</v>
      </c>
      <c r="N10770" s="14"/>
    </row>
    <row r="10771" spans="1:14" ht="126">
      <c r="A10771" s="6">
        <v>10770</v>
      </c>
      <c r="B10771" s="8" t="s">
        <v>31219</v>
      </c>
      <c r="C10771" s="9" t="s">
        <v>31449</v>
      </c>
      <c r="D10771" s="10" t="s">
        <v>31450</v>
      </c>
      <c r="E10771" s="11" t="s">
        <v>31451</v>
      </c>
      <c r="F10771" s="6">
        <v>463476</v>
      </c>
      <c r="G10771" s="6" t="s">
        <v>848</v>
      </c>
      <c r="H10771" s="16">
        <v>7909592.6189999999</v>
      </c>
      <c r="I10771" s="12">
        <v>44116</v>
      </c>
      <c r="J10771" s="12">
        <v>44192</v>
      </c>
      <c r="K10771" s="15"/>
      <c r="L10771" s="13" t="s">
        <v>14</v>
      </c>
      <c r="M10771" s="7">
        <v>1</v>
      </c>
      <c r="N10771" s="14"/>
    </row>
    <row r="10772" spans="1:14" ht="110.25">
      <c r="A10772" s="6">
        <v>10771</v>
      </c>
      <c r="B10772" s="8" t="s">
        <v>31219</v>
      </c>
      <c r="C10772" s="9" t="s">
        <v>31399</v>
      </c>
      <c r="D10772" s="10" t="s">
        <v>31400</v>
      </c>
      <c r="E10772" s="11" t="s">
        <v>31452</v>
      </c>
      <c r="F10772" s="6">
        <v>425409</v>
      </c>
      <c r="G10772" s="6" t="s">
        <v>848</v>
      </c>
      <c r="H10772" s="16">
        <v>5974453.1490000002</v>
      </c>
      <c r="I10772" s="12">
        <v>44150</v>
      </c>
      <c r="J10772" s="12">
        <v>44226</v>
      </c>
      <c r="K10772" s="15"/>
      <c r="L10772" s="13" t="s">
        <v>14</v>
      </c>
      <c r="M10772" s="7">
        <v>1</v>
      </c>
      <c r="N10772" s="14"/>
    </row>
    <row r="10773" spans="1:14" ht="78.75">
      <c r="A10773" s="6">
        <v>10772</v>
      </c>
      <c r="B10773" s="8" t="s">
        <v>31219</v>
      </c>
      <c r="C10773" s="9" t="s">
        <v>31402</v>
      </c>
      <c r="D10773" s="10" t="s">
        <v>3578</v>
      </c>
      <c r="E10773" s="11" t="s">
        <v>31453</v>
      </c>
      <c r="F10773" s="6">
        <v>425410</v>
      </c>
      <c r="G10773" s="6" t="s">
        <v>848</v>
      </c>
      <c r="H10773" s="16">
        <v>5027268.8279999997</v>
      </c>
      <c r="I10773" s="12">
        <v>44150</v>
      </c>
      <c r="J10773" s="12">
        <v>44226</v>
      </c>
      <c r="K10773" s="15"/>
      <c r="L10773" s="13" t="s">
        <v>14</v>
      </c>
      <c r="M10773" s="7">
        <v>1</v>
      </c>
      <c r="N10773" s="14"/>
    </row>
    <row r="10774" spans="1:14" ht="110.25">
      <c r="A10774" s="6">
        <v>10773</v>
      </c>
      <c r="B10774" s="8" t="s">
        <v>31219</v>
      </c>
      <c r="C10774" s="9" t="s">
        <v>31251</v>
      </c>
      <c r="D10774" s="10" t="s">
        <v>31252</v>
      </c>
      <c r="E10774" s="11" t="s">
        <v>31454</v>
      </c>
      <c r="F10774" s="6">
        <v>449381</v>
      </c>
      <c r="G10774" s="6" t="s">
        <v>848</v>
      </c>
      <c r="H10774" s="16">
        <v>13077239.267999999</v>
      </c>
      <c r="I10774" s="12">
        <v>44087</v>
      </c>
      <c r="J10774" s="12">
        <v>44172</v>
      </c>
      <c r="K10774" s="15"/>
      <c r="L10774" s="13" t="s">
        <v>14</v>
      </c>
      <c r="M10774" s="7">
        <v>1</v>
      </c>
      <c r="N10774" s="14"/>
    </row>
    <row r="10775" spans="1:14" ht="157.5">
      <c r="A10775" s="6">
        <v>10774</v>
      </c>
      <c r="B10775" s="8" t="s">
        <v>31219</v>
      </c>
      <c r="C10775" s="9" t="s">
        <v>31321</v>
      </c>
      <c r="D10775" s="10" t="s">
        <v>31322</v>
      </c>
      <c r="E10775" s="11" t="s">
        <v>31455</v>
      </c>
      <c r="F10775" s="6">
        <v>449389</v>
      </c>
      <c r="G10775" s="6" t="s">
        <v>848</v>
      </c>
      <c r="H10775" s="16">
        <v>5773746</v>
      </c>
      <c r="I10775" s="12">
        <v>44159</v>
      </c>
      <c r="J10775" s="12">
        <v>44233</v>
      </c>
      <c r="K10775" s="15"/>
      <c r="L10775" s="13" t="s">
        <v>14</v>
      </c>
      <c r="M10775" s="7">
        <v>1</v>
      </c>
      <c r="N10775" s="14"/>
    </row>
    <row r="10776" spans="1:14" ht="110.25">
      <c r="A10776" s="6">
        <v>10775</v>
      </c>
      <c r="B10776" s="8" t="s">
        <v>31219</v>
      </c>
      <c r="C10776" s="9" t="s">
        <v>31456</v>
      </c>
      <c r="D10776" s="10" t="s">
        <v>31457</v>
      </c>
      <c r="E10776" s="11" t="s">
        <v>31458</v>
      </c>
      <c r="F10776" s="6">
        <v>425452</v>
      </c>
      <c r="G10776" s="6" t="s">
        <v>848</v>
      </c>
      <c r="H10776" s="16">
        <v>7388712.4000000004</v>
      </c>
      <c r="I10776" s="12">
        <v>43977</v>
      </c>
      <c r="J10776" s="12">
        <v>44069</v>
      </c>
      <c r="K10776" s="15">
        <v>662800</v>
      </c>
      <c r="L10776" s="13" t="s">
        <v>14</v>
      </c>
      <c r="M10776" s="7">
        <v>1</v>
      </c>
      <c r="N10776" s="14"/>
    </row>
    <row r="10777" spans="1:14" ht="157.5">
      <c r="A10777" s="6">
        <v>10776</v>
      </c>
      <c r="B10777" s="8" t="s">
        <v>31219</v>
      </c>
      <c r="C10777" s="9" t="s">
        <v>31356</v>
      </c>
      <c r="D10777" s="10" t="s">
        <v>31459</v>
      </c>
      <c r="E10777" s="11" t="s">
        <v>31460</v>
      </c>
      <c r="F10777" s="6">
        <v>425453</v>
      </c>
      <c r="G10777" s="6" t="s">
        <v>848</v>
      </c>
      <c r="H10777" s="16">
        <v>3336945.9479999999</v>
      </c>
      <c r="I10777" s="12">
        <v>44075</v>
      </c>
      <c r="J10777" s="12">
        <v>44136</v>
      </c>
      <c r="K10777" s="15"/>
      <c r="L10777" s="13" t="s">
        <v>14</v>
      </c>
      <c r="M10777" s="7">
        <v>1</v>
      </c>
      <c r="N10777" s="14"/>
    </row>
    <row r="10778" spans="1:14" ht="78.75">
      <c r="A10778" s="6">
        <v>10777</v>
      </c>
      <c r="B10778" s="8" t="s">
        <v>31219</v>
      </c>
      <c r="C10778" s="9" t="s">
        <v>31461</v>
      </c>
      <c r="D10778" s="10" t="s">
        <v>27665</v>
      </c>
      <c r="E10778" s="11" t="s">
        <v>31462</v>
      </c>
      <c r="F10778" s="6">
        <v>425454</v>
      </c>
      <c r="G10778" s="6" t="s">
        <v>848</v>
      </c>
      <c r="H10778" s="16">
        <v>2077261.83</v>
      </c>
      <c r="I10778" s="12">
        <v>44075</v>
      </c>
      <c r="J10778" s="12">
        <v>44134</v>
      </c>
      <c r="K10778" s="15"/>
      <c r="L10778" s="13" t="s">
        <v>14</v>
      </c>
      <c r="M10778" s="7">
        <v>1</v>
      </c>
      <c r="N10778" s="14"/>
    </row>
    <row r="10779" spans="1:14" ht="94.5">
      <c r="A10779" s="6">
        <v>10778</v>
      </c>
      <c r="B10779" s="8" t="s">
        <v>31219</v>
      </c>
      <c r="C10779" s="9" t="s">
        <v>31463</v>
      </c>
      <c r="D10779" s="10" t="s">
        <v>31464</v>
      </c>
      <c r="E10779" s="11" t="s">
        <v>31465</v>
      </c>
      <c r="F10779" s="6">
        <v>425455</v>
      </c>
      <c r="G10779" s="6" t="s">
        <v>848</v>
      </c>
      <c r="H10779" s="16">
        <v>1833588.1869999999</v>
      </c>
      <c r="I10779" s="12">
        <v>44075</v>
      </c>
      <c r="J10779" s="12">
        <v>44136</v>
      </c>
      <c r="K10779" s="15"/>
      <c r="L10779" s="13" t="s">
        <v>14</v>
      </c>
      <c r="M10779" s="7">
        <v>1</v>
      </c>
      <c r="N10779" s="14"/>
    </row>
    <row r="10780" spans="1:14" ht="126">
      <c r="A10780" s="6">
        <v>10779</v>
      </c>
      <c r="B10780" s="8" t="s">
        <v>31219</v>
      </c>
      <c r="C10780" s="9" t="s">
        <v>31466</v>
      </c>
      <c r="D10780" s="10" t="s">
        <v>31467</v>
      </c>
      <c r="E10780" s="11" t="s">
        <v>31468</v>
      </c>
      <c r="F10780" s="6">
        <v>425456</v>
      </c>
      <c r="G10780" s="6" t="s">
        <v>848</v>
      </c>
      <c r="H10780" s="16">
        <v>3223779.5759999999</v>
      </c>
      <c r="I10780" s="12">
        <v>44075</v>
      </c>
      <c r="J10780" s="12">
        <v>44136</v>
      </c>
      <c r="K10780" s="15"/>
      <c r="L10780" s="13" t="s">
        <v>14</v>
      </c>
      <c r="M10780" s="7">
        <v>1</v>
      </c>
      <c r="N10780" s="14"/>
    </row>
    <row r="10781" spans="1:14" ht="94.5">
      <c r="A10781" s="6">
        <v>10780</v>
      </c>
      <c r="B10781" s="8" t="s">
        <v>31219</v>
      </c>
      <c r="C10781" s="9" t="s">
        <v>31388</v>
      </c>
      <c r="D10781" s="10" t="s">
        <v>31385</v>
      </c>
      <c r="E10781" s="11" t="s">
        <v>31469</v>
      </c>
      <c r="F10781" s="6">
        <v>425457</v>
      </c>
      <c r="G10781" s="6" t="s">
        <v>848</v>
      </c>
      <c r="H10781" s="16"/>
      <c r="I10781" s="12"/>
      <c r="J10781" s="12"/>
      <c r="K10781" s="15"/>
      <c r="L10781" s="13" t="s">
        <v>14</v>
      </c>
      <c r="M10781" s="7">
        <v>1</v>
      </c>
      <c r="N10781" s="14"/>
    </row>
    <row r="10782" spans="1:14" ht="94.5">
      <c r="A10782" s="6">
        <v>10781</v>
      </c>
      <c r="B10782" s="8" t="s">
        <v>31219</v>
      </c>
      <c r="C10782" s="9" t="s">
        <v>31388</v>
      </c>
      <c r="D10782" s="10" t="s">
        <v>31385</v>
      </c>
      <c r="E10782" s="11" t="s">
        <v>31470</v>
      </c>
      <c r="F10782" s="6">
        <v>425458</v>
      </c>
      <c r="G10782" s="6" t="s">
        <v>848</v>
      </c>
      <c r="H10782" s="16">
        <v>3054979.523</v>
      </c>
      <c r="I10782" s="12">
        <v>44003</v>
      </c>
      <c r="J10782" s="12">
        <v>44064</v>
      </c>
      <c r="K10782" s="15"/>
      <c r="L10782" s="13" t="s">
        <v>14</v>
      </c>
      <c r="M10782" s="7">
        <v>1</v>
      </c>
      <c r="N10782" s="14"/>
    </row>
    <row r="10783" spans="1:14" ht="78.75">
      <c r="A10783" s="6">
        <v>10782</v>
      </c>
      <c r="B10783" s="8" t="s">
        <v>31219</v>
      </c>
      <c r="C10783" s="9" t="s">
        <v>31461</v>
      </c>
      <c r="D10783" s="10" t="s">
        <v>27665</v>
      </c>
      <c r="E10783" s="11" t="s">
        <v>31471</v>
      </c>
      <c r="F10783" s="6">
        <v>425459</v>
      </c>
      <c r="G10783" s="6" t="s">
        <v>848</v>
      </c>
      <c r="H10783" s="16">
        <v>5916438.8329999996</v>
      </c>
      <c r="I10783" s="12">
        <v>44075</v>
      </c>
      <c r="J10783" s="12">
        <v>44149</v>
      </c>
      <c r="K10783" s="15"/>
      <c r="L10783" s="13" t="s">
        <v>14</v>
      </c>
      <c r="M10783" s="7">
        <v>1</v>
      </c>
      <c r="N10783" s="14"/>
    </row>
    <row r="10784" spans="1:14" ht="110.25">
      <c r="A10784" s="6">
        <v>10783</v>
      </c>
      <c r="B10784" s="8" t="s">
        <v>31219</v>
      </c>
      <c r="C10784" s="9" t="s">
        <v>31251</v>
      </c>
      <c r="D10784" s="10" t="s">
        <v>31252</v>
      </c>
      <c r="E10784" s="11" t="s">
        <v>31472</v>
      </c>
      <c r="F10784" s="6">
        <v>425444</v>
      </c>
      <c r="G10784" s="6" t="s">
        <v>848</v>
      </c>
      <c r="H10784" s="16">
        <v>10536381.244000001</v>
      </c>
      <c r="I10784" s="12">
        <v>44075</v>
      </c>
      <c r="J10784" s="12">
        <v>44197</v>
      </c>
      <c r="K10784" s="15">
        <v>1550000</v>
      </c>
      <c r="L10784" s="13" t="s">
        <v>14</v>
      </c>
      <c r="M10784" s="7">
        <v>1</v>
      </c>
      <c r="N10784" s="14"/>
    </row>
    <row r="10785" spans="1:14" ht="94.5">
      <c r="A10785" s="6">
        <v>10784</v>
      </c>
      <c r="B10785" s="8" t="s">
        <v>31219</v>
      </c>
      <c r="C10785" s="9" t="s">
        <v>31324</v>
      </c>
      <c r="D10785" s="10" t="s">
        <v>31325</v>
      </c>
      <c r="E10785" s="11" t="s">
        <v>31473</v>
      </c>
      <c r="F10785" s="6">
        <v>449391</v>
      </c>
      <c r="G10785" s="6" t="s">
        <v>848</v>
      </c>
      <c r="H10785" s="16">
        <v>9380058.4059999995</v>
      </c>
      <c r="I10785" s="12">
        <v>44075</v>
      </c>
      <c r="J10785" s="12">
        <v>44166</v>
      </c>
      <c r="K10785" s="15">
        <v>917000</v>
      </c>
      <c r="L10785" s="13" t="s">
        <v>14</v>
      </c>
      <c r="M10785" s="7">
        <v>1</v>
      </c>
      <c r="N10785" s="14"/>
    </row>
    <row r="10786" spans="1:14" ht="110.25">
      <c r="A10786" s="6">
        <v>10785</v>
      </c>
      <c r="B10786" s="8" t="s">
        <v>31219</v>
      </c>
      <c r="C10786" s="9" t="s">
        <v>31352</v>
      </c>
      <c r="D10786" s="10" t="s">
        <v>31353</v>
      </c>
      <c r="E10786" s="11" t="s">
        <v>31474</v>
      </c>
      <c r="F10786" s="6">
        <v>425420</v>
      </c>
      <c r="G10786" s="6" t="s">
        <v>848</v>
      </c>
      <c r="H10786" s="16">
        <v>3519916.1529999999</v>
      </c>
      <c r="I10786" s="12">
        <v>44150</v>
      </c>
      <c r="J10786" s="12">
        <v>44211</v>
      </c>
      <c r="K10786" s="15"/>
      <c r="L10786" s="13" t="s">
        <v>14</v>
      </c>
      <c r="M10786" s="7">
        <v>1</v>
      </c>
      <c r="N10786" s="14"/>
    </row>
    <row r="10787" spans="1:14" ht="126">
      <c r="A10787" s="6">
        <v>10786</v>
      </c>
      <c r="B10787" s="8" t="s">
        <v>31219</v>
      </c>
      <c r="C10787" s="9" t="s">
        <v>31348</v>
      </c>
      <c r="D10787" s="10" t="s">
        <v>31349</v>
      </c>
      <c r="E10787" s="11" t="s">
        <v>31475</v>
      </c>
      <c r="F10787" s="6">
        <v>425421</v>
      </c>
      <c r="G10787" s="6" t="s">
        <v>848</v>
      </c>
      <c r="H10787" s="16">
        <v>4702624.6679999996</v>
      </c>
      <c r="I10787" s="12">
        <v>44150</v>
      </c>
      <c r="J10787" s="12">
        <v>44211</v>
      </c>
      <c r="K10787" s="15"/>
      <c r="L10787" s="13" t="s">
        <v>14</v>
      </c>
      <c r="M10787" s="7">
        <v>1</v>
      </c>
      <c r="N10787" s="14"/>
    </row>
    <row r="10788" spans="1:14" ht="110.25">
      <c r="A10788" s="6">
        <v>10787</v>
      </c>
      <c r="B10788" s="8" t="s">
        <v>31219</v>
      </c>
      <c r="C10788" s="9" t="s">
        <v>31399</v>
      </c>
      <c r="D10788" s="10" t="s">
        <v>31400</v>
      </c>
      <c r="E10788" s="11" t="s">
        <v>31476</v>
      </c>
      <c r="F10788" s="6">
        <v>425422</v>
      </c>
      <c r="G10788" s="6" t="s">
        <v>848</v>
      </c>
      <c r="H10788" s="16">
        <v>3817385</v>
      </c>
      <c r="I10788" s="12">
        <v>44150</v>
      </c>
      <c r="J10788" s="12">
        <v>44211</v>
      </c>
      <c r="K10788" s="15"/>
      <c r="L10788" s="13" t="s">
        <v>14</v>
      </c>
      <c r="M10788" s="7">
        <v>1</v>
      </c>
      <c r="N10788" s="14"/>
    </row>
    <row r="10789" spans="1:14" ht="157.5">
      <c r="A10789" s="6">
        <v>10788</v>
      </c>
      <c r="B10789" s="8" t="s">
        <v>31219</v>
      </c>
      <c r="C10789" s="9" t="s">
        <v>31393</v>
      </c>
      <c r="D10789" s="10" t="s">
        <v>31394</v>
      </c>
      <c r="E10789" s="11" t="s">
        <v>31477</v>
      </c>
      <c r="F10789" s="6">
        <v>425423</v>
      </c>
      <c r="G10789" s="6" t="s">
        <v>848</v>
      </c>
      <c r="H10789" s="16">
        <v>4077441.1919999998</v>
      </c>
      <c r="I10789" s="12">
        <v>44150</v>
      </c>
      <c r="J10789" s="12">
        <v>44211</v>
      </c>
      <c r="K10789" s="15"/>
      <c r="L10789" s="13" t="s">
        <v>14</v>
      </c>
      <c r="M10789" s="7">
        <v>1</v>
      </c>
      <c r="N10789" s="14"/>
    </row>
    <row r="10790" spans="1:14" ht="126">
      <c r="A10790" s="6">
        <v>10789</v>
      </c>
      <c r="B10790" s="8" t="s">
        <v>31219</v>
      </c>
      <c r="C10790" s="9" t="s">
        <v>31254</v>
      </c>
      <c r="D10790" s="10" t="s">
        <v>31255</v>
      </c>
      <c r="E10790" s="11" t="s">
        <v>31478</v>
      </c>
      <c r="F10790" s="6">
        <v>425424</v>
      </c>
      <c r="G10790" s="6" t="s">
        <v>848</v>
      </c>
      <c r="H10790" s="16">
        <v>4494875.625</v>
      </c>
      <c r="I10790" s="12">
        <v>44150</v>
      </c>
      <c r="J10790" s="12">
        <v>44211</v>
      </c>
      <c r="K10790" s="15"/>
      <c r="L10790" s="13" t="s">
        <v>14</v>
      </c>
      <c r="M10790" s="7">
        <v>1</v>
      </c>
      <c r="N10790" s="14"/>
    </row>
    <row r="10791" spans="1:14" ht="78.75">
      <c r="A10791" s="6">
        <v>10790</v>
      </c>
      <c r="B10791" s="8" t="s">
        <v>31219</v>
      </c>
      <c r="C10791" s="9" t="s">
        <v>31402</v>
      </c>
      <c r="D10791" s="10" t="s">
        <v>27425</v>
      </c>
      <c r="E10791" s="11" t="s">
        <v>31479</v>
      </c>
      <c r="F10791" s="6">
        <v>425425</v>
      </c>
      <c r="G10791" s="6" t="s">
        <v>848</v>
      </c>
      <c r="H10791" s="16">
        <v>7158963.2439999999</v>
      </c>
      <c r="I10791" s="12">
        <v>44150</v>
      </c>
      <c r="J10791" s="12">
        <v>44226</v>
      </c>
      <c r="K10791" s="15"/>
      <c r="L10791" s="13" t="s">
        <v>14</v>
      </c>
      <c r="M10791" s="7">
        <v>1</v>
      </c>
      <c r="N10791" s="14"/>
    </row>
    <row r="10792" spans="1:14" ht="157.5">
      <c r="A10792" s="6">
        <v>10791</v>
      </c>
      <c r="B10792" s="8" t="s">
        <v>31219</v>
      </c>
      <c r="C10792" s="9" t="s">
        <v>31393</v>
      </c>
      <c r="D10792" s="10" t="s">
        <v>31394</v>
      </c>
      <c r="E10792" s="11" t="s">
        <v>31480</v>
      </c>
      <c r="F10792" s="6">
        <v>458153</v>
      </c>
      <c r="G10792" s="6" t="s">
        <v>848</v>
      </c>
      <c r="H10792" s="16">
        <v>10413306.119000001</v>
      </c>
      <c r="I10792" s="12">
        <v>44101</v>
      </c>
      <c r="J10792" s="12">
        <v>44207</v>
      </c>
      <c r="K10792" s="15"/>
      <c r="L10792" s="13" t="s">
        <v>14</v>
      </c>
      <c r="M10792" s="7">
        <v>1</v>
      </c>
      <c r="N10792" s="14"/>
    </row>
    <row r="10793" spans="1:14" ht="141.75">
      <c r="A10793" s="6">
        <v>10792</v>
      </c>
      <c r="B10793" s="8" t="s">
        <v>31219</v>
      </c>
      <c r="C10793" s="9" t="s">
        <v>31481</v>
      </c>
      <c r="D10793" s="10" t="s">
        <v>31482</v>
      </c>
      <c r="E10793" s="11" t="s">
        <v>31483</v>
      </c>
      <c r="F10793" s="6">
        <v>365669</v>
      </c>
      <c r="G10793" s="6" t="s">
        <v>77</v>
      </c>
      <c r="H10793" s="16">
        <v>13267682.25</v>
      </c>
      <c r="I10793" s="12" t="s">
        <v>31484</v>
      </c>
      <c r="J10793" s="12" t="s">
        <v>31485</v>
      </c>
      <c r="K10793" s="15">
        <v>4187674</v>
      </c>
      <c r="L10793" s="13" t="s">
        <v>14</v>
      </c>
      <c r="M10793" s="7">
        <v>1</v>
      </c>
      <c r="N10793" s="14"/>
    </row>
    <row r="10794" spans="1:14" ht="126">
      <c r="A10794" s="6">
        <v>10793</v>
      </c>
      <c r="B10794" s="8" t="s">
        <v>31219</v>
      </c>
      <c r="C10794" s="9" t="s">
        <v>31486</v>
      </c>
      <c r="D10794" s="10" t="s">
        <v>31319</v>
      </c>
      <c r="E10794" s="11" t="s">
        <v>31487</v>
      </c>
      <c r="F10794" s="6">
        <v>365671</v>
      </c>
      <c r="G10794" s="6" t="s">
        <v>77</v>
      </c>
      <c r="H10794" s="16">
        <v>12183750</v>
      </c>
      <c r="I10794" s="12" t="s">
        <v>31488</v>
      </c>
      <c r="J10794" s="12" t="s">
        <v>31489</v>
      </c>
      <c r="K10794" s="15">
        <v>2000000</v>
      </c>
      <c r="L10794" s="13" t="s">
        <v>14</v>
      </c>
      <c r="M10794" s="7">
        <v>1</v>
      </c>
      <c r="N10794" s="14"/>
    </row>
    <row r="10795" spans="1:14" ht="110.25">
      <c r="A10795" s="6">
        <v>10794</v>
      </c>
      <c r="B10795" s="8" t="s">
        <v>31219</v>
      </c>
      <c r="C10795" s="9" t="s">
        <v>31490</v>
      </c>
      <c r="D10795" s="10" t="s">
        <v>31491</v>
      </c>
      <c r="E10795" s="11" t="s">
        <v>31492</v>
      </c>
      <c r="F10795" s="6">
        <v>365670</v>
      </c>
      <c r="G10795" s="6" t="s">
        <v>77</v>
      </c>
      <c r="H10795" s="16">
        <v>8094000</v>
      </c>
      <c r="I10795" s="12" t="s">
        <v>31484</v>
      </c>
      <c r="J10795" s="12" t="s">
        <v>31423</v>
      </c>
      <c r="K10795" s="15">
        <v>5041371</v>
      </c>
      <c r="L10795" s="13" t="s">
        <v>14</v>
      </c>
      <c r="M10795" s="7">
        <v>1</v>
      </c>
      <c r="N10795" s="14"/>
    </row>
    <row r="10796" spans="1:14" ht="110.25">
      <c r="A10796" s="6">
        <v>10795</v>
      </c>
      <c r="B10796" s="8" t="s">
        <v>31219</v>
      </c>
      <c r="C10796" s="9" t="s">
        <v>31251</v>
      </c>
      <c r="D10796" s="10" t="s">
        <v>31252</v>
      </c>
      <c r="E10796" s="11" t="s">
        <v>31493</v>
      </c>
      <c r="F10796" s="6">
        <v>401762</v>
      </c>
      <c r="G10796" s="6" t="s">
        <v>77</v>
      </c>
      <c r="H10796" s="16">
        <v>7127861</v>
      </c>
      <c r="I10796" s="12" t="s">
        <v>31494</v>
      </c>
      <c r="J10796" s="12" t="s">
        <v>31495</v>
      </c>
      <c r="K10796" s="15">
        <v>1006439</v>
      </c>
      <c r="L10796" s="13" t="s">
        <v>14</v>
      </c>
      <c r="M10796" s="7">
        <v>1</v>
      </c>
      <c r="N10796" s="14"/>
    </row>
    <row r="10797" spans="1:14" ht="110.25">
      <c r="A10797" s="6">
        <v>10796</v>
      </c>
      <c r="B10797" s="8" t="s">
        <v>31219</v>
      </c>
      <c r="C10797" s="9" t="s">
        <v>31496</v>
      </c>
      <c r="D10797" s="10" t="s">
        <v>31497</v>
      </c>
      <c r="E10797" s="11" t="s">
        <v>31498</v>
      </c>
      <c r="F10797" s="6">
        <v>401761</v>
      </c>
      <c r="G10797" s="6" t="s">
        <v>77</v>
      </c>
      <c r="H10797" s="16">
        <v>7122862</v>
      </c>
      <c r="I10797" s="12" t="s">
        <v>31494</v>
      </c>
      <c r="J10797" s="12" t="s">
        <v>31499</v>
      </c>
      <c r="K10797" s="15">
        <v>2078798</v>
      </c>
      <c r="L10797" s="13" t="s">
        <v>14</v>
      </c>
      <c r="M10797" s="7">
        <v>1</v>
      </c>
      <c r="N10797" s="14"/>
    </row>
    <row r="10798" spans="1:14" ht="110.25">
      <c r="A10798" s="6">
        <v>10797</v>
      </c>
      <c r="B10798" s="8" t="s">
        <v>31219</v>
      </c>
      <c r="C10798" s="9" t="s">
        <v>31500</v>
      </c>
      <c r="D10798" s="10" t="s">
        <v>31501</v>
      </c>
      <c r="E10798" s="11" t="s">
        <v>31502</v>
      </c>
      <c r="F10798" s="6">
        <v>418568</v>
      </c>
      <c r="G10798" s="6" t="s">
        <v>31503</v>
      </c>
      <c r="H10798" s="16">
        <v>14433960.893999999</v>
      </c>
      <c r="I10798" s="12" t="s">
        <v>31504</v>
      </c>
      <c r="J10798" s="12" t="s">
        <v>31505</v>
      </c>
      <c r="K10798" s="15"/>
      <c r="L10798" s="13" t="s">
        <v>14</v>
      </c>
      <c r="M10798" s="7">
        <v>1</v>
      </c>
      <c r="N10798" s="14"/>
    </row>
    <row r="10799" spans="1:14" ht="110.25">
      <c r="A10799" s="6">
        <v>10798</v>
      </c>
      <c r="B10799" s="8" t="s">
        <v>31219</v>
      </c>
      <c r="C10799" s="9" t="s">
        <v>31506</v>
      </c>
      <c r="D10799" s="10" t="s">
        <v>31507</v>
      </c>
      <c r="E10799" s="11" t="s">
        <v>31508</v>
      </c>
      <c r="F10799" s="6">
        <v>418564</v>
      </c>
      <c r="G10799" s="6" t="s">
        <v>31503</v>
      </c>
      <c r="H10799" s="16">
        <v>11707770.017999999</v>
      </c>
      <c r="I10799" s="12" t="s">
        <v>31509</v>
      </c>
      <c r="J10799" s="12" t="s">
        <v>31510</v>
      </c>
      <c r="K10799" s="15"/>
      <c r="L10799" s="13" t="s">
        <v>14</v>
      </c>
      <c r="M10799" s="7">
        <v>1</v>
      </c>
      <c r="N10799" s="14"/>
    </row>
    <row r="10800" spans="1:14" ht="110.25">
      <c r="A10800" s="6">
        <v>10799</v>
      </c>
      <c r="B10800" s="8" t="s">
        <v>31219</v>
      </c>
      <c r="C10800" s="9" t="s">
        <v>31506</v>
      </c>
      <c r="D10800" s="10" t="s">
        <v>31507</v>
      </c>
      <c r="E10800" s="11" t="s">
        <v>31511</v>
      </c>
      <c r="F10800" s="6">
        <v>418566</v>
      </c>
      <c r="G10800" s="6" t="s">
        <v>31503</v>
      </c>
      <c r="H10800" s="16">
        <v>1207780.8</v>
      </c>
      <c r="I10800" s="12" t="s">
        <v>31509</v>
      </c>
      <c r="J10800" s="12" t="s">
        <v>31510</v>
      </c>
      <c r="K10800" s="15"/>
      <c r="L10800" s="13" t="s">
        <v>14</v>
      </c>
      <c r="M10800" s="7">
        <v>1</v>
      </c>
      <c r="N10800" s="14"/>
    </row>
    <row r="10801" spans="1:14" ht="110.25">
      <c r="A10801" s="6">
        <v>10800</v>
      </c>
      <c r="B10801" s="8" t="s">
        <v>31219</v>
      </c>
      <c r="C10801" s="9" t="s">
        <v>31506</v>
      </c>
      <c r="D10801" s="10" t="s">
        <v>31507</v>
      </c>
      <c r="E10801" s="11" t="s">
        <v>31512</v>
      </c>
      <c r="F10801" s="6">
        <v>418565</v>
      </c>
      <c r="G10801" s="6" t="s">
        <v>31503</v>
      </c>
      <c r="H10801" s="16">
        <v>1799725.504</v>
      </c>
      <c r="I10801" s="12" t="s">
        <v>31509</v>
      </c>
      <c r="J10801" s="12" t="s">
        <v>31510</v>
      </c>
      <c r="K10801" s="15"/>
      <c r="L10801" s="13" t="s">
        <v>14</v>
      </c>
      <c r="M10801" s="7">
        <v>1</v>
      </c>
      <c r="N10801" s="14"/>
    </row>
    <row r="10802" spans="1:14" ht="141.75">
      <c r="A10802" s="6">
        <v>10801</v>
      </c>
      <c r="B10802" s="8" t="s">
        <v>31219</v>
      </c>
      <c r="C10802" s="9" t="s">
        <v>31513</v>
      </c>
      <c r="D10802" s="10" t="s">
        <v>31514</v>
      </c>
      <c r="E10802" s="11" t="s">
        <v>31515</v>
      </c>
      <c r="F10802" s="6">
        <v>415097</v>
      </c>
      <c r="G10802" s="6" t="s">
        <v>340</v>
      </c>
      <c r="H10802" s="16">
        <v>29714090.32</v>
      </c>
      <c r="I10802" s="12">
        <v>44075</v>
      </c>
      <c r="J10802" s="12">
        <v>44256</v>
      </c>
      <c r="K10802" s="15"/>
      <c r="L10802" s="13" t="s">
        <v>14</v>
      </c>
      <c r="M10802" s="7">
        <v>1</v>
      </c>
      <c r="N10802" s="14"/>
    </row>
    <row r="10803" spans="1:14" ht="126">
      <c r="A10803" s="6">
        <v>10802</v>
      </c>
      <c r="B10803" s="8" t="s">
        <v>31219</v>
      </c>
      <c r="C10803" s="9" t="s">
        <v>31433</v>
      </c>
      <c r="D10803" s="10" t="s">
        <v>31434</v>
      </c>
      <c r="E10803" s="11" t="s">
        <v>31516</v>
      </c>
      <c r="F10803" s="6">
        <v>415098</v>
      </c>
      <c r="G10803" s="6" t="s">
        <v>340</v>
      </c>
      <c r="H10803" s="16">
        <v>12232615.15</v>
      </c>
      <c r="I10803" s="12">
        <v>43971</v>
      </c>
      <c r="J10803" s="12">
        <v>44063</v>
      </c>
      <c r="K10803" s="15"/>
      <c r="L10803" s="13" t="s">
        <v>14</v>
      </c>
      <c r="M10803" s="7">
        <v>1</v>
      </c>
      <c r="N10803" s="14"/>
    </row>
    <row r="10804" spans="1:14" ht="126">
      <c r="A10804" s="6">
        <v>10803</v>
      </c>
      <c r="B10804" s="8" t="s">
        <v>31219</v>
      </c>
      <c r="C10804" s="9" t="s">
        <v>31517</v>
      </c>
      <c r="D10804" s="10" t="s">
        <v>31518</v>
      </c>
      <c r="E10804" s="11" t="s">
        <v>31519</v>
      </c>
      <c r="F10804" s="6">
        <v>415099</v>
      </c>
      <c r="G10804" s="6" t="s">
        <v>340</v>
      </c>
      <c r="H10804" s="16">
        <v>44550547.890000001</v>
      </c>
      <c r="I10804" s="12">
        <v>44024</v>
      </c>
      <c r="J10804" s="12">
        <v>44239</v>
      </c>
      <c r="K10804" s="15"/>
      <c r="L10804" s="13" t="s">
        <v>70</v>
      </c>
      <c r="M10804" s="7">
        <v>1</v>
      </c>
      <c r="N10804" s="14"/>
    </row>
    <row r="10805" spans="1:14" ht="110.25">
      <c r="A10805" s="6">
        <v>10804</v>
      </c>
      <c r="B10805" s="8" t="s">
        <v>31219</v>
      </c>
      <c r="C10805" s="9" t="s">
        <v>31520</v>
      </c>
      <c r="D10805" s="10" t="s">
        <v>31258</v>
      </c>
      <c r="E10805" s="11" t="s">
        <v>31519</v>
      </c>
      <c r="F10805" s="6">
        <v>415099</v>
      </c>
      <c r="G10805" s="6" t="s">
        <v>340</v>
      </c>
      <c r="H10805" s="16">
        <v>44550547.890000001</v>
      </c>
      <c r="I10805" s="12">
        <v>44024</v>
      </c>
      <c r="J10805" s="12">
        <v>44239</v>
      </c>
      <c r="K10805" s="15"/>
      <c r="L10805" s="13" t="s">
        <v>70</v>
      </c>
      <c r="M10805" s="7">
        <v>0.51</v>
      </c>
      <c r="N10805" s="14"/>
    </row>
    <row r="10806" spans="1:14" ht="110.25">
      <c r="A10806" s="6">
        <v>10805</v>
      </c>
      <c r="B10806" s="8" t="s">
        <v>31219</v>
      </c>
      <c r="C10806" s="9" t="s">
        <v>31521</v>
      </c>
      <c r="D10806" s="10" t="s">
        <v>31522</v>
      </c>
      <c r="E10806" s="11" t="s">
        <v>31519</v>
      </c>
      <c r="F10806" s="6">
        <v>415099</v>
      </c>
      <c r="G10806" s="6" t="s">
        <v>340</v>
      </c>
      <c r="H10806" s="16">
        <v>44550547.890000001</v>
      </c>
      <c r="I10806" s="12">
        <v>44024</v>
      </c>
      <c r="J10806" s="12">
        <v>44239</v>
      </c>
      <c r="K10806" s="15"/>
      <c r="L10806" s="13" t="s">
        <v>70</v>
      </c>
      <c r="M10806" s="7">
        <v>0.49</v>
      </c>
      <c r="N10806" s="14"/>
    </row>
    <row r="10807" spans="1:14" ht="126">
      <c r="A10807" s="6">
        <v>10806</v>
      </c>
      <c r="B10807" s="8" t="s">
        <v>31219</v>
      </c>
      <c r="C10807" s="9" t="s">
        <v>31523</v>
      </c>
      <c r="D10807" s="10" t="s">
        <v>31524</v>
      </c>
      <c r="E10807" s="11" t="s">
        <v>31525</v>
      </c>
      <c r="F10807" s="6">
        <v>426667</v>
      </c>
      <c r="G10807" s="6" t="s">
        <v>340</v>
      </c>
      <c r="H10807" s="16">
        <v>24556873.239</v>
      </c>
      <c r="I10807" s="12">
        <v>44024</v>
      </c>
      <c r="J10807" s="12">
        <v>44138</v>
      </c>
      <c r="K10807" s="15"/>
      <c r="L10807" s="13" t="s">
        <v>14</v>
      </c>
      <c r="M10807" s="7">
        <v>1</v>
      </c>
      <c r="N10807" s="14"/>
    </row>
    <row r="10808" spans="1:14" ht="110.25">
      <c r="A10808" s="6">
        <v>10807</v>
      </c>
      <c r="B10808" s="8" t="s">
        <v>31219</v>
      </c>
      <c r="C10808" s="9" t="s">
        <v>31526</v>
      </c>
      <c r="D10808" s="10" t="s">
        <v>31261</v>
      </c>
      <c r="E10808" s="11" t="s">
        <v>31527</v>
      </c>
      <c r="F10808" s="6">
        <v>426668</v>
      </c>
      <c r="G10808" s="6" t="s">
        <v>340</v>
      </c>
      <c r="H10808" s="16">
        <v>40376274.920000002</v>
      </c>
      <c r="I10808" s="12">
        <v>44075</v>
      </c>
      <c r="J10808" s="12">
        <v>44316</v>
      </c>
      <c r="K10808" s="15">
        <v>17500000</v>
      </c>
      <c r="L10808" s="13" t="s">
        <v>14</v>
      </c>
      <c r="M10808" s="7">
        <v>1</v>
      </c>
      <c r="N10808" s="14"/>
    </row>
    <row r="10809" spans="1:14" ht="141.75">
      <c r="A10809" s="6">
        <v>10808</v>
      </c>
      <c r="B10809" s="8" t="s">
        <v>31219</v>
      </c>
      <c r="C10809" s="9" t="s">
        <v>31528</v>
      </c>
      <c r="D10809" s="10" t="s">
        <v>31357</v>
      </c>
      <c r="E10809" s="11" t="s">
        <v>31529</v>
      </c>
      <c r="F10809" s="6">
        <v>426666</v>
      </c>
      <c r="G10809" s="6" t="s">
        <v>340</v>
      </c>
      <c r="H10809" s="16">
        <v>62571033.505000003</v>
      </c>
      <c r="I10809" s="12">
        <v>44075</v>
      </c>
      <c r="J10809" s="12">
        <v>44346</v>
      </c>
      <c r="K10809" s="15">
        <v>10000000</v>
      </c>
      <c r="L10809" s="13" t="s">
        <v>14</v>
      </c>
      <c r="M10809" s="7">
        <v>1</v>
      </c>
      <c r="N10809" s="14"/>
    </row>
    <row r="10810" spans="1:14" ht="126">
      <c r="A10810" s="6">
        <v>10809</v>
      </c>
      <c r="B10810" s="8" t="s">
        <v>31219</v>
      </c>
      <c r="C10810" s="9" t="s">
        <v>31530</v>
      </c>
      <c r="D10810" s="10" t="s">
        <v>31319</v>
      </c>
      <c r="E10810" s="11" t="s">
        <v>31531</v>
      </c>
      <c r="F10810" s="6">
        <v>480407</v>
      </c>
      <c r="G10810" s="6" t="s">
        <v>340</v>
      </c>
      <c r="H10810" s="16">
        <v>1477643.3</v>
      </c>
      <c r="I10810" s="12">
        <v>44166</v>
      </c>
      <c r="J10810" s="12">
        <v>44226</v>
      </c>
      <c r="K10810" s="15"/>
      <c r="L10810" s="13" t="s">
        <v>14</v>
      </c>
      <c r="M10810" s="7">
        <v>1</v>
      </c>
      <c r="N10810" s="14"/>
    </row>
    <row r="10811" spans="1:14" ht="126">
      <c r="A10811" s="6">
        <v>10810</v>
      </c>
      <c r="B10811" s="8" t="s">
        <v>31219</v>
      </c>
      <c r="C10811" s="9" t="s">
        <v>31530</v>
      </c>
      <c r="D10811" s="10" t="s">
        <v>31319</v>
      </c>
      <c r="E10811" s="11" t="s">
        <v>31532</v>
      </c>
      <c r="F10811" s="6">
        <v>480408</v>
      </c>
      <c r="G10811" s="6" t="s">
        <v>340</v>
      </c>
      <c r="H10811" s="16">
        <v>6942164.9000000004</v>
      </c>
      <c r="I10811" s="12">
        <v>44166</v>
      </c>
      <c r="J10811" s="12">
        <v>44256</v>
      </c>
      <c r="K10811" s="15"/>
      <c r="L10811" s="13" t="s">
        <v>14</v>
      </c>
      <c r="M10811" s="7">
        <v>1</v>
      </c>
      <c r="N10811" s="14"/>
    </row>
    <row r="10812" spans="1:14" ht="126">
      <c r="A10812" s="6">
        <v>10811</v>
      </c>
      <c r="B10812" s="8" t="s">
        <v>31219</v>
      </c>
      <c r="C10812" s="9" t="s">
        <v>31533</v>
      </c>
      <c r="D10812" s="10" t="s">
        <v>25332</v>
      </c>
      <c r="E10812" s="11" t="s">
        <v>31534</v>
      </c>
      <c r="F10812" s="6">
        <v>351387</v>
      </c>
      <c r="G10812" s="6" t="s">
        <v>801</v>
      </c>
      <c r="H10812" s="16">
        <v>23496995.32</v>
      </c>
      <c r="I10812" s="12" t="s">
        <v>31535</v>
      </c>
      <c r="J10812" s="12" t="s">
        <v>31536</v>
      </c>
      <c r="K10812" s="15"/>
      <c r="L10812" s="13" t="s">
        <v>14</v>
      </c>
      <c r="M10812" s="7">
        <v>1</v>
      </c>
      <c r="N10812" s="14"/>
    </row>
    <row r="10813" spans="1:14" ht="157.5">
      <c r="A10813" s="6">
        <v>10812</v>
      </c>
      <c r="B10813" s="8" t="s">
        <v>31219</v>
      </c>
      <c r="C10813" s="9" t="s">
        <v>31393</v>
      </c>
      <c r="D10813" s="10" t="s">
        <v>31394</v>
      </c>
      <c r="E10813" s="11" t="s">
        <v>31537</v>
      </c>
      <c r="F10813" s="6">
        <v>351374</v>
      </c>
      <c r="G10813" s="6" t="s">
        <v>801</v>
      </c>
      <c r="H10813" s="16">
        <v>25230057.438999999</v>
      </c>
      <c r="I10813" s="12" t="s">
        <v>31538</v>
      </c>
      <c r="J10813" s="12" t="s">
        <v>31539</v>
      </c>
      <c r="K10813" s="15"/>
      <c r="L10813" s="13" t="s">
        <v>14</v>
      </c>
      <c r="M10813" s="7">
        <v>1</v>
      </c>
      <c r="N10813" s="14"/>
    </row>
    <row r="10814" spans="1:14" ht="110.25">
      <c r="A10814" s="6">
        <v>10813</v>
      </c>
      <c r="B10814" s="8" t="s">
        <v>31219</v>
      </c>
      <c r="C10814" s="9" t="s">
        <v>31251</v>
      </c>
      <c r="D10814" s="10" t="s">
        <v>31252</v>
      </c>
      <c r="E10814" s="11" t="s">
        <v>31540</v>
      </c>
      <c r="F10814" s="6">
        <v>425500</v>
      </c>
      <c r="G10814" s="6" t="s">
        <v>808</v>
      </c>
      <c r="H10814" s="16">
        <v>9708113.6410000008</v>
      </c>
      <c r="I10814" s="12">
        <v>43969</v>
      </c>
      <c r="J10814" s="12" t="s">
        <v>31541</v>
      </c>
      <c r="K10814" s="15"/>
      <c r="L10814" s="13" t="s">
        <v>14</v>
      </c>
      <c r="M10814" s="7">
        <v>1</v>
      </c>
      <c r="N10814" s="14"/>
    </row>
    <row r="10815" spans="1:14" ht="110.25">
      <c r="A10815" s="6">
        <v>10814</v>
      </c>
      <c r="B10815" s="8" t="s">
        <v>31219</v>
      </c>
      <c r="C10815" s="9" t="s">
        <v>31542</v>
      </c>
      <c r="D10815" s="10" t="s">
        <v>31543</v>
      </c>
      <c r="E10815" s="11" t="s">
        <v>31544</v>
      </c>
      <c r="F10815" s="6">
        <v>425501</v>
      </c>
      <c r="G10815" s="6" t="s">
        <v>808</v>
      </c>
      <c r="H10815" s="16">
        <v>4272733.5489999996</v>
      </c>
      <c r="I10815" s="12">
        <v>43983</v>
      </c>
      <c r="J10815" s="12" t="s">
        <v>31545</v>
      </c>
      <c r="K10815" s="15"/>
      <c r="L10815" s="13" t="s">
        <v>14</v>
      </c>
      <c r="M10815" s="7">
        <v>1</v>
      </c>
      <c r="N10815" s="14"/>
    </row>
    <row r="10816" spans="1:14" ht="409.5">
      <c r="A10816" s="6">
        <v>10815</v>
      </c>
      <c r="B10816" s="8" t="s">
        <v>31219</v>
      </c>
      <c r="C10816" s="9" t="s">
        <v>31500</v>
      </c>
      <c r="D10816" s="10" t="s">
        <v>31501</v>
      </c>
      <c r="E10816" s="11" t="s">
        <v>31546</v>
      </c>
      <c r="F10816" s="6">
        <v>287193</v>
      </c>
      <c r="G10816" s="6" t="s">
        <v>31547</v>
      </c>
      <c r="H10816" s="16">
        <v>29506123.670000002</v>
      </c>
      <c r="I10816" s="12" t="s">
        <v>31548</v>
      </c>
      <c r="J10816" s="12" t="s">
        <v>31549</v>
      </c>
      <c r="K10816" s="15">
        <v>16900000</v>
      </c>
      <c r="L10816" s="13" t="s">
        <v>14</v>
      </c>
      <c r="M10816" s="7">
        <v>1</v>
      </c>
      <c r="N10816" s="14"/>
    </row>
    <row r="10817" spans="1:14" ht="409.5">
      <c r="A10817" s="6">
        <v>10816</v>
      </c>
      <c r="B10817" s="8" t="s">
        <v>31219</v>
      </c>
      <c r="C10817" s="9" t="s">
        <v>31550</v>
      </c>
      <c r="D10817" s="10" t="s">
        <v>31551</v>
      </c>
      <c r="E10817" s="11" t="s">
        <v>31552</v>
      </c>
      <c r="F10817" s="6">
        <v>287194</v>
      </c>
      <c r="G10817" s="6" t="s">
        <v>31547</v>
      </c>
      <c r="H10817" s="16">
        <v>31837275.18</v>
      </c>
      <c r="I10817" s="12" t="s">
        <v>31548</v>
      </c>
      <c r="J10817" s="12" t="s">
        <v>31553</v>
      </c>
      <c r="K10817" s="15">
        <v>13000000</v>
      </c>
      <c r="L10817" s="13" t="s">
        <v>14</v>
      </c>
      <c r="M10817" s="7">
        <v>1</v>
      </c>
      <c r="N10817" s="14"/>
    </row>
    <row r="10818" spans="1:14" ht="409.5">
      <c r="A10818" s="6">
        <v>10817</v>
      </c>
      <c r="B10818" s="8" t="s">
        <v>31219</v>
      </c>
      <c r="C10818" s="9" t="s">
        <v>31500</v>
      </c>
      <c r="D10818" s="10" t="s">
        <v>31501</v>
      </c>
      <c r="E10818" s="11" t="s">
        <v>31554</v>
      </c>
      <c r="F10818" s="6">
        <v>287195</v>
      </c>
      <c r="G10818" s="6" t="s">
        <v>31547</v>
      </c>
      <c r="H10818" s="16">
        <v>31390103.809999999</v>
      </c>
      <c r="I10818" s="12" t="s">
        <v>31548</v>
      </c>
      <c r="J10818" s="12" t="s">
        <v>31549</v>
      </c>
      <c r="K10818" s="15">
        <v>12600000</v>
      </c>
      <c r="L10818" s="13" t="s">
        <v>14</v>
      </c>
      <c r="M10818" s="7">
        <v>1</v>
      </c>
      <c r="N10818" s="14"/>
    </row>
    <row r="10819" spans="1:14" ht="409.5">
      <c r="A10819" s="6">
        <v>10818</v>
      </c>
      <c r="B10819" s="8" t="s">
        <v>31219</v>
      </c>
      <c r="C10819" s="9" t="s">
        <v>31555</v>
      </c>
      <c r="D10819" s="10" t="s">
        <v>31556</v>
      </c>
      <c r="E10819" s="11" t="s">
        <v>31557</v>
      </c>
      <c r="F10819" s="6">
        <v>246831</v>
      </c>
      <c r="G10819" s="6" t="s">
        <v>31547</v>
      </c>
      <c r="H10819" s="16">
        <v>35074956</v>
      </c>
      <c r="I10819" s="12" t="s">
        <v>31558</v>
      </c>
      <c r="J10819" s="12" t="s">
        <v>31553</v>
      </c>
      <c r="K10819" s="15">
        <v>20300000</v>
      </c>
      <c r="L10819" s="13" t="s">
        <v>14</v>
      </c>
      <c r="M10819" s="7">
        <v>1</v>
      </c>
      <c r="N10819" s="14"/>
    </row>
    <row r="10820" spans="1:14" ht="409.5">
      <c r="A10820" s="6">
        <v>10819</v>
      </c>
      <c r="B10820" s="8" t="s">
        <v>31219</v>
      </c>
      <c r="C10820" s="9" t="s">
        <v>31500</v>
      </c>
      <c r="D10820" s="10" t="s">
        <v>31501</v>
      </c>
      <c r="E10820" s="11" t="s">
        <v>31559</v>
      </c>
      <c r="F10820" s="6">
        <v>246832</v>
      </c>
      <c r="G10820" s="6" t="s">
        <v>31547</v>
      </c>
      <c r="H10820" s="16">
        <v>35784150</v>
      </c>
      <c r="I10820" s="12" t="s">
        <v>31560</v>
      </c>
      <c r="J10820" s="12" t="s">
        <v>31561</v>
      </c>
      <c r="K10820" s="15">
        <v>22600000</v>
      </c>
      <c r="L10820" s="13" t="s">
        <v>14</v>
      </c>
      <c r="M10820" s="7">
        <v>1</v>
      </c>
      <c r="N10820" s="14"/>
    </row>
    <row r="10821" spans="1:14" ht="409.5">
      <c r="A10821" s="6">
        <v>10820</v>
      </c>
      <c r="B10821" s="8" t="s">
        <v>31219</v>
      </c>
      <c r="C10821" s="9" t="s">
        <v>31550</v>
      </c>
      <c r="D10821" s="10" t="s">
        <v>31551</v>
      </c>
      <c r="E10821" s="11" t="s">
        <v>31562</v>
      </c>
      <c r="F10821" s="6">
        <v>246843</v>
      </c>
      <c r="G10821" s="6" t="s">
        <v>31547</v>
      </c>
      <c r="H10821" s="16">
        <v>29957137</v>
      </c>
      <c r="I10821" s="12" t="s">
        <v>31563</v>
      </c>
      <c r="J10821" s="12" t="s">
        <v>31553</v>
      </c>
      <c r="K10821" s="15"/>
      <c r="L10821" s="13" t="s">
        <v>14</v>
      </c>
      <c r="M10821" s="7">
        <v>1</v>
      </c>
      <c r="N10821" s="14"/>
    </row>
    <row r="10822" spans="1:14" ht="409.5">
      <c r="A10822" s="6">
        <v>10821</v>
      </c>
      <c r="B10822" s="8" t="s">
        <v>31219</v>
      </c>
      <c r="C10822" s="9" t="s">
        <v>31550</v>
      </c>
      <c r="D10822" s="10" t="s">
        <v>31551</v>
      </c>
      <c r="E10822" s="11" t="s">
        <v>31564</v>
      </c>
      <c r="F10822" s="6">
        <v>283033</v>
      </c>
      <c r="G10822" s="6" t="s">
        <v>31547</v>
      </c>
      <c r="H10822" s="16">
        <v>21410544.989999998</v>
      </c>
      <c r="I10822" s="12" t="s">
        <v>31548</v>
      </c>
      <c r="J10822" s="12" t="s">
        <v>31553</v>
      </c>
      <c r="K10822" s="15">
        <v>8900000</v>
      </c>
      <c r="L10822" s="13" t="s">
        <v>14</v>
      </c>
      <c r="M10822" s="7">
        <v>1</v>
      </c>
      <c r="N10822" s="14"/>
    </row>
    <row r="10823" spans="1:14" ht="409.5">
      <c r="A10823" s="6">
        <v>10822</v>
      </c>
      <c r="B10823" s="8" t="s">
        <v>31219</v>
      </c>
      <c r="C10823" s="9" t="s">
        <v>31550</v>
      </c>
      <c r="D10823" s="10" t="s">
        <v>31551</v>
      </c>
      <c r="E10823" s="11" t="s">
        <v>31565</v>
      </c>
      <c r="F10823" s="6">
        <v>283032</v>
      </c>
      <c r="G10823" s="6" t="s">
        <v>31547</v>
      </c>
      <c r="H10823" s="16">
        <v>20525413.82</v>
      </c>
      <c r="I10823" s="12" t="s">
        <v>31548</v>
      </c>
      <c r="J10823" s="12" t="s">
        <v>31553</v>
      </c>
      <c r="K10823" s="15">
        <v>12900000</v>
      </c>
      <c r="L10823" s="13" t="s">
        <v>14</v>
      </c>
      <c r="M10823" s="7">
        <v>1</v>
      </c>
      <c r="N10823" s="14"/>
    </row>
    <row r="10824" spans="1:14" ht="409.5">
      <c r="A10824" s="6">
        <v>10823</v>
      </c>
      <c r="B10824" s="8" t="s">
        <v>31219</v>
      </c>
      <c r="C10824" s="9" t="s">
        <v>31500</v>
      </c>
      <c r="D10824" s="10" t="s">
        <v>31501</v>
      </c>
      <c r="E10824" s="11" t="s">
        <v>31566</v>
      </c>
      <c r="F10824" s="6">
        <v>283034</v>
      </c>
      <c r="G10824" s="6" t="s">
        <v>31547</v>
      </c>
      <c r="H10824" s="16">
        <v>35701030.439999998</v>
      </c>
      <c r="I10824" s="12" t="s">
        <v>31567</v>
      </c>
      <c r="J10824" s="12" t="s">
        <v>31549</v>
      </c>
      <c r="K10824" s="15">
        <v>28305100</v>
      </c>
      <c r="L10824" s="13" t="s">
        <v>14</v>
      </c>
      <c r="M10824" s="7">
        <v>1</v>
      </c>
      <c r="N10824" s="14"/>
    </row>
    <row r="10825" spans="1:14" ht="220.5">
      <c r="A10825" s="6">
        <v>10824</v>
      </c>
      <c r="B10825" s="8" t="s">
        <v>31219</v>
      </c>
      <c r="C10825" s="9" t="s">
        <v>31500</v>
      </c>
      <c r="D10825" s="10" t="s">
        <v>31501</v>
      </c>
      <c r="E10825" s="11" t="s">
        <v>31568</v>
      </c>
      <c r="F10825" s="6">
        <v>371031</v>
      </c>
      <c r="G10825" s="6" t="s">
        <v>31547</v>
      </c>
      <c r="H10825" s="16">
        <v>17137920</v>
      </c>
      <c r="I10825" s="12" t="s">
        <v>31569</v>
      </c>
      <c r="J10825" s="12" t="s">
        <v>31561</v>
      </c>
      <c r="K10825" s="15">
        <v>5000000</v>
      </c>
      <c r="L10825" s="13" t="s">
        <v>14</v>
      </c>
      <c r="M10825" s="7">
        <v>1</v>
      </c>
      <c r="N10825" s="14"/>
    </row>
    <row r="10826" spans="1:14" ht="110.25">
      <c r="A10826" s="6">
        <v>10825</v>
      </c>
      <c r="B10826" s="8" t="s">
        <v>31219</v>
      </c>
      <c r="C10826" s="9" t="s">
        <v>31379</v>
      </c>
      <c r="D10826" s="10" t="s">
        <v>31273</v>
      </c>
      <c r="E10826" s="11" t="s">
        <v>31570</v>
      </c>
      <c r="F10826" s="6">
        <v>387582</v>
      </c>
      <c r="G10826" s="6" t="s">
        <v>31547</v>
      </c>
      <c r="H10826" s="16">
        <v>4768129</v>
      </c>
      <c r="I10826" s="12" t="s">
        <v>31571</v>
      </c>
      <c r="J10826" s="12" t="s">
        <v>31572</v>
      </c>
      <c r="K10826" s="15"/>
      <c r="L10826" s="13" t="s">
        <v>14</v>
      </c>
      <c r="M10826" s="7">
        <v>1</v>
      </c>
      <c r="N10826" s="14"/>
    </row>
    <row r="10827" spans="1:14" ht="126">
      <c r="A10827" s="6">
        <v>10826</v>
      </c>
      <c r="B10827" s="8" t="s">
        <v>31219</v>
      </c>
      <c r="C10827" s="9" t="s">
        <v>31573</v>
      </c>
      <c r="D10827" s="10" t="s">
        <v>31574</v>
      </c>
      <c r="E10827" s="11" t="s">
        <v>31575</v>
      </c>
      <c r="F10827" s="6">
        <v>387583</v>
      </c>
      <c r="G10827" s="6" t="s">
        <v>31547</v>
      </c>
      <c r="H10827" s="16">
        <v>9044248</v>
      </c>
      <c r="I10827" s="12" t="s">
        <v>31576</v>
      </c>
      <c r="J10827" s="12" t="s">
        <v>31577</v>
      </c>
      <c r="K10827" s="15"/>
      <c r="L10827" s="13" t="s">
        <v>14</v>
      </c>
      <c r="M10827" s="7">
        <v>1</v>
      </c>
      <c r="N10827" s="14"/>
    </row>
    <row r="10828" spans="1:14" ht="110.25">
      <c r="A10828" s="6">
        <v>10827</v>
      </c>
      <c r="B10828" s="8" t="s">
        <v>31219</v>
      </c>
      <c r="C10828" s="9" t="s">
        <v>31578</v>
      </c>
      <c r="D10828" s="10" t="s">
        <v>31579</v>
      </c>
      <c r="E10828" s="11" t="s">
        <v>31580</v>
      </c>
      <c r="F10828" s="6">
        <v>387584</v>
      </c>
      <c r="G10828" s="6" t="s">
        <v>31547</v>
      </c>
      <c r="H10828" s="16">
        <v>7658698</v>
      </c>
      <c r="I10828" s="12" t="s">
        <v>31581</v>
      </c>
      <c r="J10828" s="12" t="s">
        <v>31553</v>
      </c>
      <c r="K10828" s="15">
        <v>3300000</v>
      </c>
      <c r="L10828" s="13" t="s">
        <v>14</v>
      </c>
      <c r="M10828" s="7">
        <v>1</v>
      </c>
      <c r="N10828" s="14"/>
    </row>
    <row r="10829" spans="1:14" ht="110.25">
      <c r="A10829" s="6">
        <v>10828</v>
      </c>
      <c r="B10829" s="8" t="s">
        <v>31219</v>
      </c>
      <c r="C10829" s="9" t="s">
        <v>31506</v>
      </c>
      <c r="D10829" s="10" t="s">
        <v>31507</v>
      </c>
      <c r="E10829" s="11" t="s">
        <v>31582</v>
      </c>
      <c r="F10829" s="6">
        <v>387585</v>
      </c>
      <c r="G10829" s="6" t="s">
        <v>31547</v>
      </c>
      <c r="H10829" s="16">
        <v>4961430</v>
      </c>
      <c r="I10829" s="12" t="s">
        <v>31581</v>
      </c>
      <c r="J10829" s="12" t="s">
        <v>31553</v>
      </c>
      <c r="K10829" s="15">
        <v>3000000</v>
      </c>
      <c r="L10829" s="13" t="s">
        <v>14</v>
      </c>
      <c r="M10829" s="7">
        <v>1</v>
      </c>
      <c r="N10829" s="14"/>
    </row>
    <row r="10830" spans="1:14" ht="78.75">
      <c r="A10830" s="6">
        <v>10829</v>
      </c>
      <c r="B10830" s="8" t="s">
        <v>31219</v>
      </c>
      <c r="C10830" s="9" t="s">
        <v>31379</v>
      </c>
      <c r="D10830" s="10" t="s">
        <v>31273</v>
      </c>
      <c r="E10830" s="11" t="s">
        <v>31583</v>
      </c>
      <c r="F10830" s="6">
        <v>387587</v>
      </c>
      <c r="G10830" s="6" t="s">
        <v>31547</v>
      </c>
      <c r="H10830" s="16">
        <v>4338961</v>
      </c>
      <c r="I10830" s="12" t="s">
        <v>31584</v>
      </c>
      <c r="J10830" s="12" t="s">
        <v>31553</v>
      </c>
      <c r="K10830" s="15">
        <v>2500000</v>
      </c>
      <c r="L10830" s="13" t="s">
        <v>14</v>
      </c>
      <c r="M10830" s="7">
        <v>1</v>
      </c>
      <c r="N10830" s="14"/>
    </row>
    <row r="10831" spans="1:14" ht="110.25">
      <c r="A10831" s="6">
        <v>10830</v>
      </c>
      <c r="B10831" s="8" t="s">
        <v>31219</v>
      </c>
      <c r="C10831" s="9" t="s">
        <v>31578</v>
      </c>
      <c r="D10831" s="10" t="s">
        <v>31579</v>
      </c>
      <c r="E10831" s="11" t="s">
        <v>31585</v>
      </c>
      <c r="F10831" s="6">
        <v>387588</v>
      </c>
      <c r="G10831" s="6" t="s">
        <v>31547</v>
      </c>
      <c r="H10831" s="16">
        <v>5738894</v>
      </c>
      <c r="I10831" s="12" t="s">
        <v>31581</v>
      </c>
      <c r="J10831" s="12" t="s">
        <v>31553</v>
      </c>
      <c r="K10831" s="15">
        <v>2500000</v>
      </c>
      <c r="L10831" s="13" t="s">
        <v>14</v>
      </c>
      <c r="M10831" s="7">
        <v>1</v>
      </c>
      <c r="N10831" s="14"/>
    </row>
    <row r="10832" spans="1:14" ht="110.25">
      <c r="A10832" s="6">
        <v>10831</v>
      </c>
      <c r="B10832" s="8" t="s">
        <v>31219</v>
      </c>
      <c r="C10832" s="9" t="s">
        <v>31586</v>
      </c>
      <c r="D10832" s="10" t="s">
        <v>31276</v>
      </c>
      <c r="E10832" s="11" t="s">
        <v>31587</v>
      </c>
      <c r="F10832" s="6">
        <v>387589</v>
      </c>
      <c r="G10832" s="6" t="s">
        <v>31547</v>
      </c>
      <c r="H10832" s="16">
        <v>4594422</v>
      </c>
      <c r="I10832" s="12" t="s">
        <v>31588</v>
      </c>
      <c r="J10832" s="12" t="s">
        <v>31589</v>
      </c>
      <c r="K10832" s="15"/>
      <c r="L10832" s="13" t="s">
        <v>14</v>
      </c>
      <c r="M10832" s="7">
        <v>1</v>
      </c>
      <c r="N10832" s="14"/>
    </row>
    <row r="10833" spans="1:14" ht="110.25">
      <c r="A10833" s="6">
        <v>10832</v>
      </c>
      <c r="B10833" s="8" t="s">
        <v>31219</v>
      </c>
      <c r="C10833" s="9" t="s">
        <v>31506</v>
      </c>
      <c r="D10833" s="10" t="s">
        <v>31507</v>
      </c>
      <c r="E10833" s="11" t="s">
        <v>31590</v>
      </c>
      <c r="F10833" s="6">
        <v>387590</v>
      </c>
      <c r="G10833" s="6" t="s">
        <v>31547</v>
      </c>
      <c r="H10833" s="16">
        <v>11344362</v>
      </c>
      <c r="I10833" s="12" t="s">
        <v>31569</v>
      </c>
      <c r="J10833" s="12" t="s">
        <v>31561</v>
      </c>
      <c r="K10833" s="15">
        <v>2000000</v>
      </c>
      <c r="L10833" s="13" t="s">
        <v>14</v>
      </c>
      <c r="M10833" s="7">
        <v>1</v>
      </c>
      <c r="N10833" s="14"/>
    </row>
    <row r="10834" spans="1:14" ht="141.75">
      <c r="A10834" s="6">
        <v>10833</v>
      </c>
      <c r="B10834" s="8" t="s">
        <v>31219</v>
      </c>
      <c r="C10834" s="9" t="s">
        <v>31550</v>
      </c>
      <c r="D10834" s="10" t="s">
        <v>31551</v>
      </c>
      <c r="E10834" s="11" t="s">
        <v>31591</v>
      </c>
      <c r="F10834" s="6">
        <v>387591</v>
      </c>
      <c r="G10834" s="6" t="s">
        <v>31547</v>
      </c>
      <c r="H10834" s="16">
        <v>9838279</v>
      </c>
      <c r="I10834" s="12" t="s">
        <v>31592</v>
      </c>
      <c r="J10834" s="12" t="s">
        <v>31553</v>
      </c>
      <c r="K10834" s="15">
        <v>5000000</v>
      </c>
      <c r="L10834" s="13" t="s">
        <v>14</v>
      </c>
      <c r="M10834" s="7">
        <v>1</v>
      </c>
      <c r="N10834" s="14"/>
    </row>
    <row r="10835" spans="1:14" ht="126">
      <c r="A10835" s="6">
        <v>10834</v>
      </c>
      <c r="B10835" s="8" t="s">
        <v>31219</v>
      </c>
      <c r="C10835" s="9" t="s">
        <v>31573</v>
      </c>
      <c r="D10835" s="10" t="s">
        <v>31574</v>
      </c>
      <c r="E10835" s="11" t="s">
        <v>31593</v>
      </c>
      <c r="F10835" s="6">
        <v>387592</v>
      </c>
      <c r="G10835" s="6" t="s">
        <v>31547</v>
      </c>
      <c r="H10835" s="16">
        <v>9420871</v>
      </c>
      <c r="I10835" s="12" t="s">
        <v>31576</v>
      </c>
      <c r="J10835" s="12" t="s">
        <v>31577</v>
      </c>
      <c r="K10835" s="15"/>
      <c r="L10835" s="13" t="s">
        <v>14</v>
      </c>
      <c r="M10835" s="7">
        <v>1</v>
      </c>
      <c r="N10835" s="14"/>
    </row>
    <row r="10836" spans="1:14" ht="110.25">
      <c r="A10836" s="6">
        <v>10835</v>
      </c>
      <c r="B10836" s="8" t="s">
        <v>31219</v>
      </c>
      <c r="C10836" s="9" t="s">
        <v>31417</v>
      </c>
      <c r="D10836" s="10" t="s">
        <v>31418</v>
      </c>
      <c r="E10836" s="11" t="s">
        <v>31594</v>
      </c>
      <c r="F10836" s="6">
        <v>387593</v>
      </c>
      <c r="G10836" s="6" t="s">
        <v>31547</v>
      </c>
      <c r="H10836" s="16">
        <v>7847680</v>
      </c>
      <c r="I10836" s="12" t="s">
        <v>31592</v>
      </c>
      <c r="J10836" s="12" t="s">
        <v>31589</v>
      </c>
      <c r="K10836" s="15"/>
      <c r="L10836" s="13" t="s">
        <v>14</v>
      </c>
      <c r="M10836" s="7">
        <v>1</v>
      </c>
      <c r="N10836" s="14"/>
    </row>
    <row r="10837" spans="1:14" ht="94.5">
      <c r="A10837" s="6">
        <v>10836</v>
      </c>
      <c r="B10837" s="8" t="s">
        <v>31219</v>
      </c>
      <c r="C10837" s="9" t="s">
        <v>31379</v>
      </c>
      <c r="D10837" s="10" t="s">
        <v>31273</v>
      </c>
      <c r="E10837" s="11" t="s">
        <v>31595</v>
      </c>
      <c r="F10837" s="6">
        <v>387595</v>
      </c>
      <c r="G10837" s="6" t="s">
        <v>31547</v>
      </c>
      <c r="H10837" s="16">
        <v>4300405</v>
      </c>
      <c r="I10837" s="12" t="s">
        <v>31584</v>
      </c>
      <c r="J10837" s="12" t="s">
        <v>31572</v>
      </c>
      <c r="K10837" s="15">
        <v>2250000</v>
      </c>
      <c r="L10837" s="13" t="s">
        <v>14</v>
      </c>
      <c r="M10837" s="7">
        <v>1</v>
      </c>
      <c r="N10837" s="14"/>
    </row>
    <row r="10838" spans="1:14" ht="126">
      <c r="A10838" s="6">
        <v>10837</v>
      </c>
      <c r="B10838" s="8" t="s">
        <v>31219</v>
      </c>
      <c r="C10838" s="9" t="s">
        <v>31596</v>
      </c>
      <c r="D10838" s="10" t="s">
        <v>31597</v>
      </c>
      <c r="E10838" s="11" t="s">
        <v>31598</v>
      </c>
      <c r="F10838" s="6">
        <v>387596</v>
      </c>
      <c r="G10838" s="6" t="s">
        <v>31547</v>
      </c>
      <c r="H10838" s="16">
        <v>7107682</v>
      </c>
      <c r="I10838" s="12" t="s">
        <v>31599</v>
      </c>
      <c r="J10838" s="12" t="s">
        <v>31553</v>
      </c>
      <c r="K10838" s="15">
        <v>4000000</v>
      </c>
      <c r="L10838" s="13" t="s">
        <v>14</v>
      </c>
      <c r="M10838" s="7">
        <v>1</v>
      </c>
      <c r="N10838" s="14"/>
    </row>
    <row r="10839" spans="1:14" ht="141.75">
      <c r="A10839" s="6">
        <v>10838</v>
      </c>
      <c r="B10839" s="8" t="s">
        <v>31219</v>
      </c>
      <c r="C10839" s="9" t="s">
        <v>31600</v>
      </c>
      <c r="D10839" s="10" t="s">
        <v>31574</v>
      </c>
      <c r="E10839" s="11" t="s">
        <v>31601</v>
      </c>
      <c r="F10839" s="6">
        <v>387598</v>
      </c>
      <c r="G10839" s="6" t="s">
        <v>31547</v>
      </c>
      <c r="H10839" s="16">
        <v>10003004</v>
      </c>
      <c r="I10839" s="12" t="s">
        <v>31602</v>
      </c>
      <c r="J10839" s="12" t="s">
        <v>31549</v>
      </c>
      <c r="K10839" s="15">
        <v>6300000</v>
      </c>
      <c r="L10839" s="13" t="s">
        <v>14</v>
      </c>
      <c r="M10839" s="7">
        <v>1</v>
      </c>
      <c r="N10839" s="14"/>
    </row>
    <row r="10840" spans="1:14" ht="110.25">
      <c r="A10840" s="6">
        <v>10839</v>
      </c>
      <c r="B10840" s="8" t="s">
        <v>31219</v>
      </c>
      <c r="C10840" s="9" t="s">
        <v>31586</v>
      </c>
      <c r="D10840" s="10" t="s">
        <v>31276</v>
      </c>
      <c r="E10840" s="11" t="s">
        <v>31603</v>
      </c>
      <c r="F10840" s="6">
        <v>387599</v>
      </c>
      <c r="G10840" s="6" t="s">
        <v>31547</v>
      </c>
      <c r="H10840" s="16">
        <v>8608068</v>
      </c>
      <c r="I10840" s="12" t="s">
        <v>31592</v>
      </c>
      <c r="J10840" s="12" t="s">
        <v>31553</v>
      </c>
      <c r="K10840" s="15">
        <v>5500000</v>
      </c>
      <c r="L10840" s="13" t="s">
        <v>14</v>
      </c>
      <c r="M10840" s="7">
        <v>1</v>
      </c>
      <c r="N10840" s="14"/>
    </row>
    <row r="10841" spans="1:14" ht="94.5">
      <c r="A10841" s="6">
        <v>10840</v>
      </c>
      <c r="B10841" s="8" t="s">
        <v>31219</v>
      </c>
      <c r="C10841" s="9" t="s">
        <v>31604</v>
      </c>
      <c r="D10841" s="10" t="s">
        <v>31246</v>
      </c>
      <c r="E10841" s="11" t="s">
        <v>31605</v>
      </c>
      <c r="F10841" s="6">
        <v>294439</v>
      </c>
      <c r="G10841" s="6" t="s">
        <v>27172</v>
      </c>
      <c r="H10841" s="16">
        <v>26365244.947000001</v>
      </c>
      <c r="I10841" s="12" t="s">
        <v>31606</v>
      </c>
      <c r="J10841" s="12" t="s">
        <v>31607</v>
      </c>
      <c r="K10841" s="15">
        <v>26148819</v>
      </c>
      <c r="L10841" s="13" t="s">
        <v>14</v>
      </c>
      <c r="M10841" s="7">
        <v>1</v>
      </c>
      <c r="N10841" s="14"/>
    </row>
    <row r="10842" spans="1:14" ht="110.25">
      <c r="A10842" s="6">
        <v>10841</v>
      </c>
      <c r="B10842" s="8" t="s">
        <v>31219</v>
      </c>
      <c r="C10842" s="9" t="s">
        <v>31608</v>
      </c>
      <c r="D10842" s="10" t="s">
        <v>31249</v>
      </c>
      <c r="E10842" s="11" t="s">
        <v>31609</v>
      </c>
      <c r="F10842" s="6">
        <v>294456</v>
      </c>
      <c r="G10842" s="6" t="s">
        <v>27172</v>
      </c>
      <c r="H10842" s="16">
        <v>23433630.151000001</v>
      </c>
      <c r="I10842" s="12" t="s">
        <v>31606</v>
      </c>
      <c r="J10842" s="12" t="s">
        <v>31610</v>
      </c>
      <c r="K10842" s="15">
        <v>23209370</v>
      </c>
      <c r="L10842" s="13" t="s">
        <v>14</v>
      </c>
      <c r="M10842" s="7">
        <v>1</v>
      </c>
      <c r="N10842" s="14"/>
    </row>
    <row r="10843" spans="1:14" ht="94.5">
      <c r="A10843" s="6">
        <v>10842</v>
      </c>
      <c r="B10843" s="8" t="s">
        <v>31219</v>
      </c>
      <c r="C10843" s="9" t="s">
        <v>31611</v>
      </c>
      <c r="D10843" s="10" t="s">
        <v>31255</v>
      </c>
      <c r="E10843" s="11" t="s">
        <v>31612</v>
      </c>
      <c r="F10843" s="6">
        <v>294433</v>
      </c>
      <c r="G10843" s="6" t="s">
        <v>27172</v>
      </c>
      <c r="H10843" s="16">
        <v>12857330</v>
      </c>
      <c r="I10843" s="12" t="s">
        <v>31613</v>
      </c>
      <c r="J10843" s="12" t="s">
        <v>31614</v>
      </c>
      <c r="K10843" s="15">
        <v>12358728</v>
      </c>
      <c r="L10843" s="13" t="s">
        <v>14</v>
      </c>
      <c r="M10843" s="7">
        <v>1</v>
      </c>
      <c r="N10843" s="14"/>
    </row>
    <row r="10844" spans="1:14" ht="157.5">
      <c r="A10844" s="6">
        <v>10843</v>
      </c>
      <c r="B10844" s="8" t="s">
        <v>31219</v>
      </c>
      <c r="C10844" s="9" t="s">
        <v>31615</v>
      </c>
      <c r="D10844" s="10" t="s">
        <v>31616</v>
      </c>
      <c r="E10844" s="11" t="s">
        <v>31617</v>
      </c>
      <c r="F10844" s="6">
        <v>429939</v>
      </c>
      <c r="G10844" s="6" t="s">
        <v>27172</v>
      </c>
      <c r="H10844" s="16">
        <v>11472490.636</v>
      </c>
      <c r="I10844" s="12" t="s">
        <v>31618</v>
      </c>
      <c r="J10844" s="12" t="s">
        <v>31619</v>
      </c>
      <c r="K10844" s="15"/>
      <c r="L10844" s="13" t="s">
        <v>14</v>
      </c>
      <c r="M10844" s="7">
        <v>1</v>
      </c>
      <c r="N10844" s="14"/>
    </row>
    <row r="10845" spans="1:14" ht="110.25">
      <c r="A10845" s="6">
        <v>10844</v>
      </c>
      <c r="B10845" s="8" t="s">
        <v>31219</v>
      </c>
      <c r="C10845" s="9" t="s">
        <v>31604</v>
      </c>
      <c r="D10845" s="10" t="s">
        <v>31246</v>
      </c>
      <c r="E10845" s="11" t="s">
        <v>31620</v>
      </c>
      <c r="F10845" s="6">
        <v>429940</v>
      </c>
      <c r="G10845" s="6" t="s">
        <v>27172</v>
      </c>
      <c r="H10845" s="16">
        <v>35927905.542000003</v>
      </c>
      <c r="I10845" s="12" t="s">
        <v>31621</v>
      </c>
      <c r="J10845" s="12" t="s">
        <v>31622</v>
      </c>
      <c r="K10845" s="15"/>
      <c r="L10845" s="13" t="s">
        <v>14</v>
      </c>
      <c r="M10845" s="7">
        <v>1</v>
      </c>
      <c r="N10845" s="14"/>
    </row>
    <row r="10846" spans="1:14" ht="157.5">
      <c r="A10846" s="6">
        <v>10845</v>
      </c>
      <c r="B10846" s="8" t="s">
        <v>31219</v>
      </c>
      <c r="C10846" s="9" t="s">
        <v>31615</v>
      </c>
      <c r="D10846" s="10" t="s">
        <v>31616</v>
      </c>
      <c r="E10846" s="11" t="s">
        <v>31623</v>
      </c>
      <c r="F10846" s="6">
        <v>466177</v>
      </c>
      <c r="G10846" s="6" t="s">
        <v>27172</v>
      </c>
      <c r="H10846" s="16">
        <v>7248881.801</v>
      </c>
      <c r="I10846" s="12" t="s">
        <v>31624</v>
      </c>
      <c r="J10846" s="12" t="s">
        <v>31625</v>
      </c>
      <c r="K10846" s="15"/>
      <c r="L10846" s="13" t="s">
        <v>14</v>
      </c>
      <c r="M10846" s="7">
        <v>1</v>
      </c>
      <c r="N10846" s="14"/>
    </row>
    <row r="10847" spans="1:14" ht="220.5">
      <c r="A10847" s="6">
        <v>10846</v>
      </c>
      <c r="B10847" s="8" t="s">
        <v>31219</v>
      </c>
      <c r="C10847" s="9" t="s">
        <v>31626</v>
      </c>
      <c r="D10847" s="10" t="s">
        <v>31627</v>
      </c>
      <c r="E10847" s="11" t="s">
        <v>31628</v>
      </c>
      <c r="F10847" s="6">
        <v>289444</v>
      </c>
      <c r="G10847" s="6" t="s">
        <v>27172</v>
      </c>
      <c r="H10847" s="16">
        <v>39575063.173</v>
      </c>
      <c r="I10847" s="12" t="s">
        <v>31629</v>
      </c>
      <c r="J10847" s="12" t="s">
        <v>31630</v>
      </c>
      <c r="K10847" s="15">
        <v>35768631</v>
      </c>
      <c r="L10847" s="13" t="s">
        <v>14</v>
      </c>
      <c r="M10847" s="7">
        <v>1</v>
      </c>
      <c r="N10847" s="14"/>
    </row>
    <row r="10848" spans="1:14" ht="94.5">
      <c r="A10848" s="6">
        <v>10847</v>
      </c>
      <c r="B10848" s="8" t="s">
        <v>31219</v>
      </c>
      <c r="C10848" s="9" t="s">
        <v>31626</v>
      </c>
      <c r="D10848" s="10" t="s">
        <v>31246</v>
      </c>
      <c r="E10848" s="11" t="s">
        <v>31631</v>
      </c>
      <c r="F10848" s="6">
        <v>294424</v>
      </c>
      <c r="G10848" s="6" t="s">
        <v>27172</v>
      </c>
      <c r="H10848" s="16">
        <v>23288305</v>
      </c>
      <c r="I10848" s="12" t="s">
        <v>31606</v>
      </c>
      <c r="J10848" s="12" t="s">
        <v>31607</v>
      </c>
      <c r="K10848" s="15">
        <v>22958789</v>
      </c>
      <c r="L10848" s="13" t="s">
        <v>14</v>
      </c>
      <c r="M10848" s="7">
        <v>1</v>
      </c>
      <c r="N10848" s="14"/>
    </row>
    <row r="10849" spans="1:14" ht="110.25">
      <c r="A10849" s="6">
        <v>10848</v>
      </c>
      <c r="B10849" s="8" t="s">
        <v>31219</v>
      </c>
      <c r="C10849" s="9" t="s">
        <v>31608</v>
      </c>
      <c r="D10849" s="10" t="s">
        <v>31249</v>
      </c>
      <c r="E10849" s="11" t="s">
        <v>31632</v>
      </c>
      <c r="F10849" s="6">
        <v>351180</v>
      </c>
      <c r="G10849" s="6" t="s">
        <v>27172</v>
      </c>
      <c r="H10849" s="16">
        <v>25766114.010000002</v>
      </c>
      <c r="I10849" s="12" t="s">
        <v>31633</v>
      </c>
      <c r="J10849" s="12" t="s">
        <v>31634</v>
      </c>
      <c r="K10849" s="15">
        <v>14007900</v>
      </c>
      <c r="L10849" s="13" t="s">
        <v>14</v>
      </c>
      <c r="M10849" s="7">
        <v>1</v>
      </c>
      <c r="N10849" s="14"/>
    </row>
    <row r="10850" spans="1:14" ht="110.25">
      <c r="A10850" s="6">
        <v>10849</v>
      </c>
      <c r="B10850" s="8" t="s">
        <v>31219</v>
      </c>
      <c r="C10850" s="9" t="s">
        <v>31608</v>
      </c>
      <c r="D10850" s="10" t="s">
        <v>31249</v>
      </c>
      <c r="E10850" s="11" t="s">
        <v>31635</v>
      </c>
      <c r="F10850" s="6">
        <v>289445</v>
      </c>
      <c r="G10850" s="6" t="s">
        <v>27172</v>
      </c>
      <c r="H10850" s="16">
        <v>31994685</v>
      </c>
      <c r="I10850" s="12" t="s">
        <v>31629</v>
      </c>
      <c r="J10850" s="12" t="s">
        <v>31630</v>
      </c>
      <c r="K10850" s="15">
        <v>29305442</v>
      </c>
      <c r="L10850" s="13" t="s">
        <v>14</v>
      </c>
      <c r="M10850" s="7">
        <v>1</v>
      </c>
      <c r="N10850" s="14"/>
    </row>
    <row r="10851" spans="1:14" ht="110.25">
      <c r="A10851" s="6">
        <v>10850</v>
      </c>
      <c r="B10851" s="8" t="s">
        <v>31219</v>
      </c>
      <c r="C10851" s="9" t="s">
        <v>31636</v>
      </c>
      <c r="D10851" s="10" t="s">
        <v>31637</v>
      </c>
      <c r="E10851" s="11" t="s">
        <v>31638</v>
      </c>
      <c r="F10851" s="6">
        <v>399203</v>
      </c>
      <c r="G10851" s="6" t="s">
        <v>27172</v>
      </c>
      <c r="H10851" s="16">
        <v>2956524.2310000001</v>
      </c>
      <c r="I10851" s="12" t="s">
        <v>31639</v>
      </c>
      <c r="J10851" s="12" t="s">
        <v>31640</v>
      </c>
      <c r="K10851" s="15"/>
      <c r="L10851" s="13" t="s">
        <v>14</v>
      </c>
      <c r="M10851" s="7">
        <v>1</v>
      </c>
      <c r="N10851" s="14"/>
    </row>
    <row r="10852" spans="1:14" ht="110.25">
      <c r="A10852" s="6">
        <v>10851</v>
      </c>
      <c r="B10852" s="8" t="s">
        <v>31219</v>
      </c>
      <c r="C10852" s="9" t="s">
        <v>31641</v>
      </c>
      <c r="D10852" s="10" t="s">
        <v>27425</v>
      </c>
      <c r="E10852" s="11" t="s">
        <v>31642</v>
      </c>
      <c r="F10852" s="6">
        <v>488295</v>
      </c>
      <c r="G10852" s="6" t="s">
        <v>27172</v>
      </c>
      <c r="H10852" s="16">
        <v>11091206.617000001</v>
      </c>
      <c r="I10852" s="12" t="s">
        <v>31643</v>
      </c>
      <c r="J10852" s="12" t="s">
        <v>31644</v>
      </c>
      <c r="K10852" s="15"/>
      <c r="L10852" s="13" t="s">
        <v>14</v>
      </c>
      <c r="M10852" s="7">
        <v>1</v>
      </c>
      <c r="N10852" s="14"/>
    </row>
    <row r="10853" spans="1:14" ht="283.5">
      <c r="A10853" s="6">
        <v>10852</v>
      </c>
      <c r="B10853" s="8" t="s">
        <v>31219</v>
      </c>
      <c r="C10853" s="9" t="s">
        <v>31645</v>
      </c>
      <c r="D10853" s="10" t="s">
        <v>31646</v>
      </c>
      <c r="E10853" s="11" t="s">
        <v>31647</v>
      </c>
      <c r="F10853" s="6">
        <v>285654</v>
      </c>
      <c r="G10853" s="6" t="s">
        <v>27172</v>
      </c>
      <c r="H10853" s="16">
        <v>38408106.423</v>
      </c>
      <c r="I10853" s="12" t="s">
        <v>31648</v>
      </c>
      <c r="J10853" s="12" t="s">
        <v>31649</v>
      </c>
      <c r="K10853" s="15">
        <v>24089000</v>
      </c>
      <c r="L10853" s="13" t="s">
        <v>14</v>
      </c>
      <c r="M10853" s="7">
        <v>1</v>
      </c>
      <c r="N10853" s="14"/>
    </row>
    <row r="10854" spans="1:14" ht="252">
      <c r="A10854" s="6">
        <v>10853</v>
      </c>
      <c r="B10854" s="8" t="s">
        <v>31219</v>
      </c>
      <c r="C10854" s="9" t="s">
        <v>31650</v>
      </c>
      <c r="D10854" s="10" t="s">
        <v>31646</v>
      </c>
      <c r="E10854" s="11" t="s">
        <v>31651</v>
      </c>
      <c r="F10854" s="6">
        <v>285653</v>
      </c>
      <c r="G10854" s="6" t="s">
        <v>27172</v>
      </c>
      <c r="H10854" s="16">
        <v>31498323.800999999</v>
      </c>
      <c r="I10854" s="12" t="s">
        <v>31648</v>
      </c>
      <c r="J10854" s="12" t="s">
        <v>31649</v>
      </c>
      <c r="K10854" s="15">
        <v>10000000</v>
      </c>
      <c r="L10854" s="13" t="s">
        <v>14</v>
      </c>
      <c r="M10854" s="7">
        <v>1</v>
      </c>
      <c r="N10854" s="14"/>
    </row>
    <row r="10855" spans="1:14" ht="378">
      <c r="A10855" s="6">
        <v>10854</v>
      </c>
      <c r="B10855" s="8" t="s">
        <v>31219</v>
      </c>
      <c r="C10855" s="9" t="s">
        <v>31652</v>
      </c>
      <c r="D10855" s="10" t="s">
        <v>27306</v>
      </c>
      <c r="E10855" s="11" t="s">
        <v>31653</v>
      </c>
      <c r="F10855" s="6">
        <v>308588</v>
      </c>
      <c r="G10855" s="6" t="s">
        <v>27172</v>
      </c>
      <c r="H10855" s="16">
        <v>31115835.692000002</v>
      </c>
      <c r="I10855" s="12" t="s">
        <v>31654</v>
      </c>
      <c r="J10855" s="12" t="s">
        <v>31655</v>
      </c>
      <c r="K10855" s="15">
        <v>18615900</v>
      </c>
      <c r="L10855" s="13" t="s">
        <v>14</v>
      </c>
      <c r="M10855" s="7">
        <v>1</v>
      </c>
      <c r="N10855" s="14"/>
    </row>
    <row r="10856" spans="1:14" ht="141.75">
      <c r="A10856" s="6">
        <v>10855</v>
      </c>
      <c r="B10856" s="8" t="s">
        <v>31219</v>
      </c>
      <c r="C10856" s="9" t="s">
        <v>31656</v>
      </c>
      <c r="D10856" s="10" t="s">
        <v>31330</v>
      </c>
      <c r="E10856" s="11" t="s">
        <v>31657</v>
      </c>
      <c r="F10856" s="6">
        <v>351363</v>
      </c>
      <c r="G10856" s="6" t="s">
        <v>27172</v>
      </c>
      <c r="H10856" s="16">
        <v>9381107.8629999999</v>
      </c>
      <c r="I10856" s="12" t="s">
        <v>31658</v>
      </c>
      <c r="J10856" s="12" t="s">
        <v>31659</v>
      </c>
      <c r="K10856" s="15"/>
      <c r="L10856" s="13" t="s">
        <v>14</v>
      </c>
      <c r="M10856" s="7">
        <v>1</v>
      </c>
      <c r="N10856" s="14"/>
    </row>
    <row r="10857" spans="1:14" ht="267.75">
      <c r="A10857" s="6">
        <v>10856</v>
      </c>
      <c r="B10857" s="8" t="s">
        <v>31219</v>
      </c>
      <c r="C10857" s="9" t="s">
        <v>31660</v>
      </c>
      <c r="D10857" s="10" t="s">
        <v>27306</v>
      </c>
      <c r="E10857" s="11" t="s">
        <v>31661</v>
      </c>
      <c r="F10857" s="6">
        <v>308608</v>
      </c>
      <c r="G10857" s="6" t="s">
        <v>27172</v>
      </c>
      <c r="H10857" s="16">
        <v>17117253.537</v>
      </c>
      <c r="I10857" s="12" t="s">
        <v>31654</v>
      </c>
      <c r="J10857" s="12" t="s">
        <v>31662</v>
      </c>
      <c r="K10857" s="15">
        <v>10950000</v>
      </c>
      <c r="L10857" s="13" t="s">
        <v>14</v>
      </c>
      <c r="M10857" s="7">
        <v>1</v>
      </c>
      <c r="N10857" s="14"/>
    </row>
    <row r="10858" spans="1:14" ht="94.5">
      <c r="A10858" s="6">
        <v>10857</v>
      </c>
      <c r="B10858" s="8" t="s">
        <v>31219</v>
      </c>
      <c r="C10858" s="9" t="s">
        <v>31663</v>
      </c>
      <c r="D10858" s="10" t="s">
        <v>31325</v>
      </c>
      <c r="E10858" s="11" t="s">
        <v>31664</v>
      </c>
      <c r="F10858" s="6">
        <v>448892</v>
      </c>
      <c r="G10858" s="6" t="s">
        <v>27172</v>
      </c>
      <c r="H10858" s="16">
        <v>11740724.083000001</v>
      </c>
      <c r="I10858" s="12" t="s">
        <v>31665</v>
      </c>
      <c r="J10858" s="12" t="s">
        <v>31666</v>
      </c>
      <c r="K10858" s="15"/>
      <c r="L10858" s="13" t="s">
        <v>14</v>
      </c>
      <c r="M10858" s="7">
        <v>1</v>
      </c>
      <c r="N10858" s="14"/>
    </row>
    <row r="10859" spans="1:14" ht="157.5">
      <c r="A10859" s="6">
        <v>10858</v>
      </c>
      <c r="B10859" s="8" t="s">
        <v>31219</v>
      </c>
      <c r="C10859" s="9" t="s">
        <v>31663</v>
      </c>
      <c r="D10859" s="10" t="s">
        <v>31325</v>
      </c>
      <c r="E10859" s="11" t="s">
        <v>31667</v>
      </c>
      <c r="F10859" s="6">
        <v>370819</v>
      </c>
      <c r="G10859" s="6" t="s">
        <v>27172</v>
      </c>
      <c r="H10859" s="16">
        <v>30926965.160999998</v>
      </c>
      <c r="I10859" s="12" t="s">
        <v>31668</v>
      </c>
      <c r="J10859" s="12" t="s">
        <v>31669</v>
      </c>
      <c r="K10859" s="15"/>
      <c r="L10859" s="13" t="s">
        <v>14</v>
      </c>
      <c r="M10859" s="7">
        <v>1</v>
      </c>
      <c r="N10859" s="14"/>
    </row>
    <row r="10860" spans="1:14" ht="204.75">
      <c r="A10860" s="6">
        <v>10859</v>
      </c>
      <c r="B10860" s="8" t="s">
        <v>31219</v>
      </c>
      <c r="C10860" s="9" t="s">
        <v>31650</v>
      </c>
      <c r="D10860" s="10" t="s">
        <v>31646</v>
      </c>
      <c r="E10860" s="11" t="s">
        <v>31670</v>
      </c>
      <c r="F10860" s="6">
        <v>410171</v>
      </c>
      <c r="G10860" s="6" t="s">
        <v>27172</v>
      </c>
      <c r="H10860" s="16">
        <v>26816622.039999999</v>
      </c>
      <c r="I10860" s="12" t="s">
        <v>31671</v>
      </c>
      <c r="J10860" s="12" t="s">
        <v>31672</v>
      </c>
      <c r="K10860" s="15"/>
      <c r="L10860" s="13" t="s">
        <v>14</v>
      </c>
      <c r="M10860" s="7">
        <v>1</v>
      </c>
      <c r="N10860" s="14"/>
    </row>
    <row r="10861" spans="1:14" ht="126">
      <c r="A10861" s="6">
        <v>10860</v>
      </c>
      <c r="B10861" s="8" t="s">
        <v>31219</v>
      </c>
      <c r="C10861" s="9" t="s">
        <v>31673</v>
      </c>
      <c r="D10861" s="10" t="s">
        <v>31330</v>
      </c>
      <c r="E10861" s="11" t="s">
        <v>31674</v>
      </c>
      <c r="F10861" s="6">
        <v>363455</v>
      </c>
      <c r="G10861" s="6" t="s">
        <v>27172</v>
      </c>
      <c r="H10861" s="16">
        <v>9956224.5010000002</v>
      </c>
      <c r="I10861" s="12" t="s">
        <v>31675</v>
      </c>
      <c r="J10861" s="12" t="s">
        <v>31676</v>
      </c>
      <c r="K10861" s="15"/>
      <c r="L10861" s="13" t="s">
        <v>14</v>
      </c>
      <c r="M10861" s="7">
        <v>1</v>
      </c>
      <c r="N10861" s="14"/>
    </row>
    <row r="10862" spans="1:14" ht="94.5">
      <c r="A10862" s="6">
        <v>10861</v>
      </c>
      <c r="B10862" s="8" t="s">
        <v>31219</v>
      </c>
      <c r="C10862" s="9" t="s">
        <v>31660</v>
      </c>
      <c r="D10862" s="10" t="s">
        <v>27306</v>
      </c>
      <c r="E10862" s="11" t="s">
        <v>31677</v>
      </c>
      <c r="F10862" s="6">
        <v>363456</v>
      </c>
      <c r="G10862" s="6" t="s">
        <v>27172</v>
      </c>
      <c r="H10862" s="16">
        <v>8429459.3359999992</v>
      </c>
      <c r="I10862" s="12" t="s">
        <v>31678</v>
      </c>
      <c r="J10862" s="12" t="s">
        <v>31679</v>
      </c>
      <c r="K10862" s="15">
        <v>2500000</v>
      </c>
      <c r="L10862" s="13" t="s">
        <v>14</v>
      </c>
      <c r="M10862" s="7">
        <v>1</v>
      </c>
      <c r="N10862" s="14"/>
    </row>
    <row r="10863" spans="1:14" ht="110.25">
      <c r="A10863" s="6">
        <v>10862</v>
      </c>
      <c r="B10863" s="8" t="s">
        <v>31219</v>
      </c>
      <c r="C10863" s="9" t="s">
        <v>31650</v>
      </c>
      <c r="D10863" s="10" t="s">
        <v>31646</v>
      </c>
      <c r="E10863" s="11" t="s">
        <v>31680</v>
      </c>
      <c r="F10863" s="6">
        <v>410094</v>
      </c>
      <c r="G10863" s="6" t="s">
        <v>27172</v>
      </c>
      <c r="H10863" s="16">
        <v>6737494.1639999999</v>
      </c>
      <c r="I10863" s="12" t="s">
        <v>31671</v>
      </c>
      <c r="J10863" s="12" t="s">
        <v>31672</v>
      </c>
      <c r="K10863" s="15"/>
      <c r="L10863" s="13" t="s">
        <v>14</v>
      </c>
      <c r="M10863" s="7">
        <v>1</v>
      </c>
      <c r="N10863" s="14"/>
    </row>
    <row r="10864" spans="1:14" ht="126">
      <c r="A10864" s="6">
        <v>10863</v>
      </c>
      <c r="B10864" s="8" t="s">
        <v>31219</v>
      </c>
      <c r="C10864" s="9" t="s">
        <v>31681</v>
      </c>
      <c r="D10864" s="10" t="s">
        <v>31682</v>
      </c>
      <c r="E10864" s="11" t="s">
        <v>31683</v>
      </c>
      <c r="F10864" s="6">
        <v>403020</v>
      </c>
      <c r="G10864" s="6" t="s">
        <v>27172</v>
      </c>
      <c r="H10864" s="16">
        <v>975510.03399999999</v>
      </c>
      <c r="I10864" s="12" t="s">
        <v>31618</v>
      </c>
      <c r="J10864" s="12" t="s">
        <v>31643</v>
      </c>
      <c r="K10864" s="15"/>
      <c r="L10864" s="13" t="s">
        <v>14</v>
      </c>
      <c r="M10864" s="7">
        <v>1</v>
      </c>
      <c r="N10864" s="14"/>
    </row>
    <row r="10865" spans="1:14" ht="110.25">
      <c r="A10865" s="6">
        <v>10864</v>
      </c>
      <c r="B10865" s="8" t="s">
        <v>31219</v>
      </c>
      <c r="C10865" s="9" t="s">
        <v>31650</v>
      </c>
      <c r="D10865" s="10" t="s">
        <v>31646</v>
      </c>
      <c r="E10865" s="11" t="s">
        <v>31684</v>
      </c>
      <c r="F10865" s="6">
        <v>410096</v>
      </c>
      <c r="G10865" s="6" t="s">
        <v>27172</v>
      </c>
      <c r="H10865" s="16">
        <v>9841935.0170000009</v>
      </c>
      <c r="I10865" s="12" t="s">
        <v>31671</v>
      </c>
      <c r="J10865" s="12" t="s">
        <v>31672</v>
      </c>
      <c r="K10865" s="15"/>
      <c r="L10865" s="13" t="s">
        <v>14</v>
      </c>
      <c r="M10865" s="7">
        <v>1</v>
      </c>
      <c r="N10865" s="14"/>
    </row>
    <row r="10866" spans="1:14" ht="94.5">
      <c r="A10866" s="6">
        <v>10865</v>
      </c>
      <c r="B10866" s="8" t="s">
        <v>31219</v>
      </c>
      <c r="C10866" s="9" t="s">
        <v>31650</v>
      </c>
      <c r="D10866" s="10" t="s">
        <v>31646</v>
      </c>
      <c r="E10866" s="11" t="s">
        <v>31685</v>
      </c>
      <c r="F10866" s="6">
        <v>410099</v>
      </c>
      <c r="G10866" s="6" t="s">
        <v>27172</v>
      </c>
      <c r="H10866" s="16">
        <v>6727525.9579999996</v>
      </c>
      <c r="I10866" s="12" t="s">
        <v>31671</v>
      </c>
      <c r="J10866" s="12" t="s">
        <v>31672</v>
      </c>
      <c r="K10866" s="15">
        <v>2500000</v>
      </c>
      <c r="L10866" s="13" t="s">
        <v>14</v>
      </c>
      <c r="M10866" s="7">
        <v>1</v>
      </c>
      <c r="N10866" s="14"/>
    </row>
    <row r="10867" spans="1:14" ht="110.25">
      <c r="A10867" s="6">
        <v>10866</v>
      </c>
      <c r="B10867" s="8" t="s">
        <v>31219</v>
      </c>
      <c r="C10867" s="9" t="s">
        <v>31660</v>
      </c>
      <c r="D10867" s="10" t="s">
        <v>27306</v>
      </c>
      <c r="E10867" s="11" t="s">
        <v>31686</v>
      </c>
      <c r="F10867" s="6">
        <v>363462</v>
      </c>
      <c r="G10867" s="6" t="s">
        <v>27172</v>
      </c>
      <c r="H10867" s="16">
        <v>11309178.668</v>
      </c>
      <c r="I10867" s="12" t="s">
        <v>31687</v>
      </c>
      <c r="J10867" s="12" t="s">
        <v>31688</v>
      </c>
      <c r="K10867" s="15">
        <v>6426000</v>
      </c>
      <c r="L10867" s="13" t="s">
        <v>14</v>
      </c>
      <c r="M10867" s="7">
        <v>1</v>
      </c>
      <c r="N10867" s="14"/>
    </row>
    <row r="10868" spans="1:14" ht="94.5">
      <c r="A10868" s="6">
        <v>10867</v>
      </c>
      <c r="B10868" s="8" t="s">
        <v>31219</v>
      </c>
      <c r="C10868" s="9" t="s">
        <v>31663</v>
      </c>
      <c r="D10868" s="10" t="s">
        <v>31325</v>
      </c>
      <c r="E10868" s="11" t="s">
        <v>31689</v>
      </c>
      <c r="F10868" s="6">
        <v>373714</v>
      </c>
      <c r="G10868" s="6" t="s">
        <v>27172</v>
      </c>
      <c r="H10868" s="16">
        <v>3872112.7220000001</v>
      </c>
      <c r="I10868" s="12" t="s">
        <v>31690</v>
      </c>
      <c r="J10868" s="12" t="s">
        <v>31691</v>
      </c>
      <c r="K10868" s="15">
        <v>1335500</v>
      </c>
      <c r="L10868" s="13" t="s">
        <v>14</v>
      </c>
      <c r="M10868" s="7">
        <v>1</v>
      </c>
      <c r="N10868" s="14"/>
    </row>
    <row r="10869" spans="1:14" ht="126">
      <c r="A10869" s="6">
        <v>10868</v>
      </c>
      <c r="B10869" s="8" t="s">
        <v>31219</v>
      </c>
      <c r="C10869" s="9" t="s">
        <v>31681</v>
      </c>
      <c r="D10869" s="10" t="s">
        <v>31682</v>
      </c>
      <c r="E10869" s="11" t="s">
        <v>31692</v>
      </c>
      <c r="F10869" s="6">
        <v>403018</v>
      </c>
      <c r="G10869" s="6" t="s">
        <v>27172</v>
      </c>
      <c r="H10869" s="16">
        <v>5678567.2640000004</v>
      </c>
      <c r="I10869" s="12" t="s">
        <v>31618</v>
      </c>
      <c r="J10869" s="12" t="s">
        <v>31643</v>
      </c>
      <c r="K10869" s="15"/>
      <c r="L10869" s="13" t="s">
        <v>14</v>
      </c>
      <c r="M10869" s="7">
        <v>1</v>
      </c>
      <c r="N10869" s="14"/>
    </row>
    <row r="10870" spans="1:14" ht="126">
      <c r="A10870" s="6">
        <v>10869</v>
      </c>
      <c r="B10870" s="8" t="s">
        <v>31219</v>
      </c>
      <c r="C10870" s="9" t="s">
        <v>31673</v>
      </c>
      <c r="D10870" s="10" t="s">
        <v>31330</v>
      </c>
      <c r="E10870" s="11" t="s">
        <v>31693</v>
      </c>
      <c r="F10870" s="6">
        <v>363476</v>
      </c>
      <c r="G10870" s="6" t="s">
        <v>27172</v>
      </c>
      <c r="H10870" s="16">
        <v>2423805.412</v>
      </c>
      <c r="I10870" s="12" t="s">
        <v>31675</v>
      </c>
      <c r="J10870" s="12" t="s">
        <v>31676</v>
      </c>
      <c r="K10870" s="15">
        <v>640000</v>
      </c>
      <c r="L10870" s="13" t="s">
        <v>14</v>
      </c>
      <c r="M10870" s="7">
        <v>1</v>
      </c>
      <c r="N10870" s="14"/>
    </row>
    <row r="10871" spans="1:14" ht="126">
      <c r="A10871" s="6">
        <v>10870</v>
      </c>
      <c r="B10871" s="8" t="s">
        <v>31219</v>
      </c>
      <c r="C10871" s="9" t="s">
        <v>31681</v>
      </c>
      <c r="D10871" s="10" t="s">
        <v>31682</v>
      </c>
      <c r="E10871" s="11" t="s">
        <v>31694</v>
      </c>
      <c r="F10871" s="6">
        <v>363477</v>
      </c>
      <c r="G10871" s="6" t="s">
        <v>27172</v>
      </c>
      <c r="H10871" s="16">
        <v>3541190.5490000001</v>
      </c>
      <c r="I10871" s="12" t="s">
        <v>31695</v>
      </c>
      <c r="J10871" s="12" t="s">
        <v>31696</v>
      </c>
      <c r="K10871" s="15"/>
      <c r="L10871" s="13" t="s">
        <v>14</v>
      </c>
      <c r="M10871" s="7">
        <v>1</v>
      </c>
      <c r="N10871" s="14"/>
    </row>
    <row r="10872" spans="1:14" ht="126">
      <c r="A10872" s="6">
        <v>10871</v>
      </c>
      <c r="B10872" s="8" t="s">
        <v>31219</v>
      </c>
      <c r="C10872" s="9" t="s">
        <v>31673</v>
      </c>
      <c r="D10872" s="10" t="s">
        <v>31330</v>
      </c>
      <c r="E10872" s="11" t="s">
        <v>31697</v>
      </c>
      <c r="F10872" s="6">
        <v>363478</v>
      </c>
      <c r="G10872" s="6" t="s">
        <v>27172</v>
      </c>
      <c r="H10872" s="16">
        <v>2730921.017</v>
      </c>
      <c r="I10872" s="12" t="s">
        <v>31675</v>
      </c>
      <c r="J10872" s="12" t="s">
        <v>31676</v>
      </c>
      <c r="K10872" s="15"/>
      <c r="L10872" s="13" t="s">
        <v>14</v>
      </c>
      <c r="M10872" s="7">
        <v>1</v>
      </c>
      <c r="N10872" s="14"/>
    </row>
    <row r="10873" spans="1:14" ht="126">
      <c r="A10873" s="6">
        <v>10872</v>
      </c>
      <c r="B10873" s="8" t="s">
        <v>31219</v>
      </c>
      <c r="C10873" s="9" t="s">
        <v>31673</v>
      </c>
      <c r="D10873" s="10" t="s">
        <v>31330</v>
      </c>
      <c r="E10873" s="11" t="s">
        <v>31698</v>
      </c>
      <c r="F10873" s="6">
        <v>410371</v>
      </c>
      <c r="G10873" s="6" t="s">
        <v>27172</v>
      </c>
      <c r="H10873" s="16">
        <v>1642008.679</v>
      </c>
      <c r="I10873" s="12" t="s">
        <v>31699</v>
      </c>
      <c r="J10873" s="12" t="s">
        <v>31700</v>
      </c>
      <c r="K10873" s="15"/>
      <c r="L10873" s="13" t="s">
        <v>14</v>
      </c>
      <c r="M10873" s="7">
        <v>1</v>
      </c>
      <c r="N10873" s="14"/>
    </row>
    <row r="10874" spans="1:14" ht="94.5">
      <c r="A10874" s="6">
        <v>10873</v>
      </c>
      <c r="B10874" s="8" t="s">
        <v>31219</v>
      </c>
      <c r="C10874" s="9" t="s">
        <v>31663</v>
      </c>
      <c r="D10874" s="10" t="s">
        <v>31325</v>
      </c>
      <c r="E10874" s="11" t="s">
        <v>31701</v>
      </c>
      <c r="F10874" s="6">
        <v>450040</v>
      </c>
      <c r="G10874" s="6" t="s">
        <v>27172</v>
      </c>
      <c r="H10874" s="16">
        <v>7199170.1409999998</v>
      </c>
      <c r="I10874" s="12" t="s">
        <v>31665</v>
      </c>
      <c r="J10874" s="12" t="s">
        <v>31702</v>
      </c>
      <c r="K10874" s="15"/>
      <c r="L10874" s="13" t="s">
        <v>14</v>
      </c>
      <c r="M10874" s="7">
        <v>1</v>
      </c>
      <c r="N10874" s="14"/>
    </row>
    <row r="10875" spans="1:14" ht="409.5">
      <c r="A10875" s="6">
        <v>10874</v>
      </c>
      <c r="B10875" s="8" t="s">
        <v>31219</v>
      </c>
      <c r="C10875" s="9" t="s">
        <v>31703</v>
      </c>
      <c r="D10875" s="10" t="s">
        <v>31704</v>
      </c>
      <c r="E10875" s="11" t="s">
        <v>31705</v>
      </c>
      <c r="F10875" s="6">
        <v>217404</v>
      </c>
      <c r="G10875" s="6" t="s">
        <v>27172</v>
      </c>
      <c r="H10875" s="16">
        <v>25759558.008000001</v>
      </c>
      <c r="I10875" s="12" t="s">
        <v>31706</v>
      </c>
      <c r="J10875" s="12" t="s">
        <v>31707</v>
      </c>
      <c r="K10875" s="15">
        <v>22013540</v>
      </c>
      <c r="L10875" s="13" t="s">
        <v>14</v>
      </c>
      <c r="M10875" s="7">
        <v>1</v>
      </c>
      <c r="N10875" s="14"/>
    </row>
    <row r="10876" spans="1:14" ht="110.25">
      <c r="A10876" s="6">
        <v>10875</v>
      </c>
      <c r="B10876" s="8" t="s">
        <v>31219</v>
      </c>
      <c r="C10876" s="9" t="s">
        <v>31708</v>
      </c>
      <c r="D10876" s="10" t="s">
        <v>31319</v>
      </c>
      <c r="E10876" s="11" t="s">
        <v>31709</v>
      </c>
      <c r="F10876" s="6">
        <v>303822</v>
      </c>
      <c r="G10876" s="6" t="s">
        <v>27172</v>
      </c>
      <c r="H10876" s="16">
        <v>7899925</v>
      </c>
      <c r="I10876" s="12" t="s">
        <v>31710</v>
      </c>
      <c r="J10876" s="12" t="s">
        <v>31711</v>
      </c>
      <c r="K10876" s="15"/>
      <c r="L10876" s="13" t="s">
        <v>14</v>
      </c>
      <c r="M10876" s="7">
        <v>1</v>
      </c>
      <c r="N10876" s="14"/>
    </row>
    <row r="10877" spans="1:14" ht="141.75">
      <c r="A10877" s="6">
        <v>10876</v>
      </c>
      <c r="B10877" s="8" t="s">
        <v>31219</v>
      </c>
      <c r="C10877" s="9" t="s">
        <v>31712</v>
      </c>
      <c r="D10877" s="10" t="s">
        <v>31713</v>
      </c>
      <c r="E10877" s="11" t="s">
        <v>31714</v>
      </c>
      <c r="F10877" s="6">
        <v>294420</v>
      </c>
      <c r="G10877" s="6" t="s">
        <v>27172</v>
      </c>
      <c r="H10877" s="16">
        <v>5607216.0099999998</v>
      </c>
      <c r="I10877" s="12" t="s">
        <v>31715</v>
      </c>
      <c r="J10877" s="12" t="s">
        <v>31716</v>
      </c>
      <c r="K10877" s="15"/>
      <c r="L10877" s="13" t="s">
        <v>14</v>
      </c>
      <c r="M10877" s="7">
        <v>1</v>
      </c>
      <c r="N10877" s="14"/>
    </row>
    <row r="10878" spans="1:14" ht="126">
      <c r="A10878" s="6">
        <v>10877</v>
      </c>
      <c r="B10878" s="8" t="s">
        <v>31219</v>
      </c>
      <c r="C10878" s="9" t="s">
        <v>31708</v>
      </c>
      <c r="D10878" s="10" t="s">
        <v>31319</v>
      </c>
      <c r="E10878" s="11" t="s">
        <v>31717</v>
      </c>
      <c r="F10878" s="6">
        <v>294450</v>
      </c>
      <c r="G10878" s="6" t="s">
        <v>27172</v>
      </c>
      <c r="H10878" s="16">
        <v>4074212.19</v>
      </c>
      <c r="I10878" s="12" t="s">
        <v>31715</v>
      </c>
      <c r="J10878" s="12" t="s">
        <v>31690</v>
      </c>
      <c r="K10878" s="15"/>
      <c r="L10878" s="13" t="s">
        <v>14</v>
      </c>
      <c r="M10878" s="7">
        <v>1</v>
      </c>
      <c r="N10878" s="14"/>
    </row>
    <row r="10879" spans="1:14" ht="173.25">
      <c r="A10879" s="6">
        <v>10878</v>
      </c>
      <c r="B10879" s="8" t="s">
        <v>31219</v>
      </c>
      <c r="C10879" s="9" t="s">
        <v>31718</v>
      </c>
      <c r="D10879" s="10" t="s">
        <v>29696</v>
      </c>
      <c r="E10879" s="11" t="s">
        <v>31719</v>
      </c>
      <c r="F10879" s="6">
        <v>397332</v>
      </c>
      <c r="G10879" s="6" t="s">
        <v>27172</v>
      </c>
      <c r="H10879" s="16">
        <v>5106929.82</v>
      </c>
      <c r="I10879" s="12" t="s">
        <v>31720</v>
      </c>
      <c r="J10879" s="12" t="s">
        <v>31691</v>
      </c>
      <c r="K10879" s="15"/>
      <c r="L10879" s="13" t="s">
        <v>14</v>
      </c>
      <c r="M10879" s="7">
        <v>1</v>
      </c>
      <c r="N10879" s="14"/>
    </row>
    <row r="10880" spans="1:14" ht="94.5">
      <c r="A10880" s="6">
        <v>10879</v>
      </c>
      <c r="B10880" s="8" t="s">
        <v>31219</v>
      </c>
      <c r="C10880" s="9" t="s">
        <v>31721</v>
      </c>
      <c r="D10880" s="10" t="s">
        <v>31319</v>
      </c>
      <c r="E10880" s="11" t="s">
        <v>31722</v>
      </c>
      <c r="F10880" s="6">
        <v>397342</v>
      </c>
      <c r="G10880" s="6" t="s">
        <v>27172</v>
      </c>
      <c r="H10880" s="16">
        <v>4123974.02</v>
      </c>
      <c r="I10880" s="12" t="s">
        <v>31720</v>
      </c>
      <c r="J10880" s="12">
        <v>43898</v>
      </c>
      <c r="K10880" s="15"/>
      <c r="L10880" s="13" t="s">
        <v>14</v>
      </c>
      <c r="M10880" s="7">
        <v>1</v>
      </c>
      <c r="N10880" s="14"/>
    </row>
    <row r="10881" spans="1:14" ht="189">
      <c r="A10881" s="6">
        <v>10880</v>
      </c>
      <c r="B10881" s="8" t="s">
        <v>31219</v>
      </c>
      <c r="C10881" s="9" t="s">
        <v>31723</v>
      </c>
      <c r="D10881" s="10" t="s">
        <v>31724</v>
      </c>
      <c r="E10881" s="11" t="s">
        <v>31725</v>
      </c>
      <c r="F10881" s="6">
        <v>397336</v>
      </c>
      <c r="G10881" s="6" t="s">
        <v>27172</v>
      </c>
      <c r="H10881" s="16">
        <v>6346445.9400000004</v>
      </c>
      <c r="I10881" s="12">
        <v>43943</v>
      </c>
      <c r="J10881" s="12">
        <v>44315</v>
      </c>
      <c r="K10881" s="15"/>
      <c r="L10881" s="13" t="s">
        <v>14</v>
      </c>
      <c r="M10881" s="7">
        <v>1</v>
      </c>
      <c r="N10881" s="14"/>
    </row>
    <row r="10882" spans="1:14" ht="189">
      <c r="A10882" s="6">
        <v>10881</v>
      </c>
      <c r="B10882" s="8" t="s">
        <v>31219</v>
      </c>
      <c r="C10882" s="9" t="s">
        <v>31723</v>
      </c>
      <c r="D10882" s="10" t="s">
        <v>31724</v>
      </c>
      <c r="E10882" s="11" t="s">
        <v>31726</v>
      </c>
      <c r="F10882" s="6">
        <v>397335</v>
      </c>
      <c r="G10882" s="6" t="s">
        <v>27172</v>
      </c>
      <c r="H10882" s="16">
        <v>2946304</v>
      </c>
      <c r="I10882" s="12" t="s">
        <v>31727</v>
      </c>
      <c r="J10882" s="12">
        <v>44315</v>
      </c>
      <c r="K10882" s="15"/>
      <c r="L10882" s="13" t="s">
        <v>14</v>
      </c>
      <c r="M10882" s="7">
        <v>1</v>
      </c>
      <c r="N10882" s="14"/>
    </row>
    <row r="10883" spans="1:14" ht="173.25">
      <c r="A10883" s="6">
        <v>10882</v>
      </c>
      <c r="B10883" s="8" t="s">
        <v>31219</v>
      </c>
      <c r="C10883" s="9" t="s">
        <v>31728</v>
      </c>
      <c r="D10883" s="10" t="s">
        <v>31724</v>
      </c>
      <c r="E10883" s="11" t="s">
        <v>31729</v>
      </c>
      <c r="F10883" s="6">
        <v>397334</v>
      </c>
      <c r="G10883" s="6" t="s">
        <v>27172</v>
      </c>
      <c r="H10883" s="16">
        <v>2913511.69</v>
      </c>
      <c r="I10883" s="12">
        <v>43943</v>
      </c>
      <c r="J10883" s="12" t="s">
        <v>31730</v>
      </c>
      <c r="K10883" s="15"/>
      <c r="L10883" s="13" t="s">
        <v>14</v>
      </c>
      <c r="M10883" s="7">
        <v>1</v>
      </c>
      <c r="N10883" s="14"/>
    </row>
    <row r="10884" spans="1:14" ht="173.25">
      <c r="A10884" s="6">
        <v>10883</v>
      </c>
      <c r="B10884" s="8" t="s">
        <v>31219</v>
      </c>
      <c r="C10884" s="9" t="s">
        <v>31728</v>
      </c>
      <c r="D10884" s="10" t="s">
        <v>31724</v>
      </c>
      <c r="E10884" s="11" t="s">
        <v>31731</v>
      </c>
      <c r="F10884" s="6">
        <v>397333</v>
      </c>
      <c r="G10884" s="6" t="s">
        <v>27172</v>
      </c>
      <c r="H10884" s="16">
        <v>1299145.1850000001</v>
      </c>
      <c r="I10884" s="12" t="s">
        <v>31727</v>
      </c>
      <c r="J10884" s="12" t="s">
        <v>31659</v>
      </c>
      <c r="K10884" s="15"/>
      <c r="L10884" s="13" t="s">
        <v>14</v>
      </c>
      <c r="M10884" s="7">
        <v>1</v>
      </c>
      <c r="N10884" s="14"/>
    </row>
    <row r="10885" spans="1:14" ht="315">
      <c r="A10885" s="6">
        <v>10884</v>
      </c>
      <c r="B10885" s="8" t="s">
        <v>31219</v>
      </c>
      <c r="C10885" s="9" t="s">
        <v>31732</v>
      </c>
      <c r="D10885" s="10" t="s">
        <v>1790</v>
      </c>
      <c r="E10885" s="11" t="s">
        <v>31733</v>
      </c>
      <c r="F10885" s="6">
        <v>370772</v>
      </c>
      <c r="G10885" s="6" t="s">
        <v>27172</v>
      </c>
      <c r="H10885" s="16">
        <v>13368177.562000001</v>
      </c>
      <c r="I10885" s="12" t="s">
        <v>31639</v>
      </c>
      <c r="J10885" s="12" t="s">
        <v>31734</v>
      </c>
      <c r="K10885" s="15"/>
      <c r="L10885" s="13" t="s">
        <v>14</v>
      </c>
      <c r="M10885" s="7">
        <v>1</v>
      </c>
      <c r="N10885" s="14"/>
    </row>
    <row r="10886" spans="1:14" ht="220.5">
      <c r="A10886" s="6">
        <v>10885</v>
      </c>
      <c r="B10886" s="8" t="s">
        <v>31219</v>
      </c>
      <c r="C10886" s="9" t="s">
        <v>31728</v>
      </c>
      <c r="D10886" s="10" t="s">
        <v>31724</v>
      </c>
      <c r="E10886" s="11" t="s">
        <v>31735</v>
      </c>
      <c r="F10886" s="6">
        <v>310088</v>
      </c>
      <c r="G10886" s="6" t="s">
        <v>27172</v>
      </c>
      <c r="H10886" s="16">
        <v>18879320.791999999</v>
      </c>
      <c r="I10886" s="12" t="s">
        <v>31736</v>
      </c>
      <c r="J10886" s="12" t="s">
        <v>31737</v>
      </c>
      <c r="K10886" s="15">
        <v>10519000</v>
      </c>
      <c r="L10886" s="13" t="s">
        <v>14</v>
      </c>
      <c r="M10886" s="7">
        <v>1</v>
      </c>
      <c r="N10886" s="14"/>
    </row>
    <row r="10887" spans="1:14" ht="283.5">
      <c r="A10887" s="6">
        <v>10886</v>
      </c>
      <c r="B10887" s="8" t="s">
        <v>31219</v>
      </c>
      <c r="C10887" s="9" t="s">
        <v>31738</v>
      </c>
      <c r="D10887" s="10" t="s">
        <v>1790</v>
      </c>
      <c r="E10887" s="11" t="s">
        <v>31739</v>
      </c>
      <c r="F10887" s="6">
        <v>370800</v>
      </c>
      <c r="G10887" s="6" t="s">
        <v>27172</v>
      </c>
      <c r="H10887" s="16">
        <v>14495225.111</v>
      </c>
      <c r="I10887" s="12" t="s">
        <v>31639</v>
      </c>
      <c r="J10887" s="12" t="s">
        <v>31734</v>
      </c>
      <c r="K10887" s="15"/>
      <c r="L10887" s="13" t="s">
        <v>14</v>
      </c>
      <c r="M10887" s="7">
        <v>1</v>
      </c>
      <c r="N10887" s="14"/>
    </row>
    <row r="10888" spans="1:14" ht="173.25">
      <c r="A10888" s="6">
        <v>10887</v>
      </c>
      <c r="B10888" s="8" t="s">
        <v>31219</v>
      </c>
      <c r="C10888" s="9" t="s">
        <v>31740</v>
      </c>
      <c r="D10888" s="10" t="s">
        <v>2273</v>
      </c>
      <c r="E10888" s="11" t="s">
        <v>31741</v>
      </c>
      <c r="F10888" s="6">
        <v>349016</v>
      </c>
      <c r="G10888" s="6" t="s">
        <v>27172</v>
      </c>
      <c r="H10888" s="16">
        <v>23724420.276999999</v>
      </c>
      <c r="I10888" s="12" t="s">
        <v>31736</v>
      </c>
      <c r="J10888" s="12" t="s">
        <v>31742</v>
      </c>
      <c r="K10888" s="15"/>
      <c r="L10888" s="13" t="s">
        <v>14</v>
      </c>
      <c r="M10888" s="7">
        <v>1</v>
      </c>
      <c r="N10888" s="14"/>
    </row>
    <row r="10889" spans="1:14" ht="173.25">
      <c r="A10889" s="6">
        <v>10888</v>
      </c>
      <c r="B10889" s="8" t="s">
        <v>31219</v>
      </c>
      <c r="C10889" s="9" t="s">
        <v>31728</v>
      </c>
      <c r="D10889" s="10" t="s">
        <v>31724</v>
      </c>
      <c r="E10889" s="11" t="s">
        <v>31743</v>
      </c>
      <c r="F10889" s="6">
        <v>363488</v>
      </c>
      <c r="G10889" s="6" t="s">
        <v>27172</v>
      </c>
      <c r="H10889" s="16">
        <v>13977707.09</v>
      </c>
      <c r="I10889" s="12" t="s">
        <v>31736</v>
      </c>
      <c r="J10889" s="12" t="s">
        <v>31744</v>
      </c>
      <c r="K10889" s="15">
        <v>7563885</v>
      </c>
      <c r="L10889" s="13" t="s">
        <v>14</v>
      </c>
      <c r="M10889" s="7">
        <v>1</v>
      </c>
      <c r="N10889" s="14"/>
    </row>
    <row r="10890" spans="1:14" ht="157.5">
      <c r="A10890" s="6">
        <v>10889</v>
      </c>
      <c r="B10890" s="8" t="s">
        <v>31219</v>
      </c>
      <c r="C10890" s="9" t="s">
        <v>31745</v>
      </c>
      <c r="D10890" s="10" t="s">
        <v>29696</v>
      </c>
      <c r="E10890" s="11" t="s">
        <v>31746</v>
      </c>
      <c r="F10890" s="6">
        <v>429941</v>
      </c>
      <c r="G10890" s="6" t="s">
        <v>27172</v>
      </c>
      <c r="H10890" s="16">
        <v>4227172.25</v>
      </c>
      <c r="I10890" s="12"/>
      <c r="J10890" s="12"/>
      <c r="K10890" s="15"/>
      <c r="L10890" s="13" t="s">
        <v>14</v>
      </c>
      <c r="M10890" s="7">
        <v>1</v>
      </c>
      <c r="N10890" s="14"/>
    </row>
    <row r="10891" spans="1:14" ht="157.5">
      <c r="A10891" s="6">
        <v>10890</v>
      </c>
      <c r="B10891" s="8" t="s">
        <v>31219</v>
      </c>
      <c r="C10891" s="9" t="s">
        <v>31745</v>
      </c>
      <c r="D10891" s="10" t="s">
        <v>29696</v>
      </c>
      <c r="E10891" s="11" t="s">
        <v>31747</v>
      </c>
      <c r="F10891" s="6">
        <v>429942</v>
      </c>
      <c r="G10891" s="6" t="s">
        <v>27172</v>
      </c>
      <c r="H10891" s="16">
        <v>1335517.6000000001</v>
      </c>
      <c r="I10891" s="12" t="s">
        <v>31748</v>
      </c>
      <c r="J10891" s="12" t="s">
        <v>31749</v>
      </c>
      <c r="K10891" s="15"/>
      <c r="L10891" s="13" t="s">
        <v>14</v>
      </c>
      <c r="M10891" s="7">
        <v>1</v>
      </c>
      <c r="N10891" s="14"/>
    </row>
    <row r="10892" spans="1:14" ht="204.75">
      <c r="A10892" s="6">
        <v>10891</v>
      </c>
      <c r="B10892" s="8" t="s">
        <v>31219</v>
      </c>
      <c r="C10892" s="9" t="s">
        <v>31750</v>
      </c>
      <c r="D10892" s="10" t="s">
        <v>31751</v>
      </c>
      <c r="E10892" s="11" t="s">
        <v>31752</v>
      </c>
      <c r="F10892" s="6">
        <v>466178</v>
      </c>
      <c r="G10892" s="6" t="s">
        <v>27172</v>
      </c>
      <c r="H10892" s="16" t="s">
        <v>31753</v>
      </c>
      <c r="I10892" s="12" t="s">
        <v>31754</v>
      </c>
      <c r="J10892" s="12" t="s">
        <v>31755</v>
      </c>
      <c r="K10892" s="15"/>
      <c r="L10892" s="13" t="s">
        <v>14</v>
      </c>
      <c r="M10892" s="7">
        <v>1</v>
      </c>
      <c r="N10892" s="14"/>
    </row>
    <row r="10893" spans="1:14" ht="409.5">
      <c r="A10893" s="6">
        <v>10892</v>
      </c>
      <c r="B10893" s="8" t="s">
        <v>31219</v>
      </c>
      <c r="C10893" s="9" t="s">
        <v>31533</v>
      </c>
      <c r="D10893" s="10" t="s">
        <v>25332</v>
      </c>
      <c r="E10893" s="11" t="s">
        <v>31756</v>
      </c>
      <c r="F10893" s="6">
        <v>217408</v>
      </c>
      <c r="G10893" s="6" t="s">
        <v>27172</v>
      </c>
      <c r="H10893" s="16">
        <v>24007730.690000001</v>
      </c>
      <c r="I10893" s="12" t="s">
        <v>31757</v>
      </c>
      <c r="J10893" s="12" t="s">
        <v>31758</v>
      </c>
      <c r="K10893" s="15">
        <v>10077812</v>
      </c>
      <c r="L10893" s="13" t="s">
        <v>14</v>
      </c>
      <c r="M10893" s="7">
        <v>1</v>
      </c>
      <c r="N10893" s="14"/>
    </row>
    <row r="10894" spans="1:14" ht="409.5">
      <c r="A10894" s="6">
        <v>10893</v>
      </c>
      <c r="B10894" s="8" t="s">
        <v>31219</v>
      </c>
      <c r="C10894" s="9" t="s">
        <v>31759</v>
      </c>
      <c r="D10894" s="10" t="s">
        <v>31457</v>
      </c>
      <c r="E10894" s="11" t="s">
        <v>31760</v>
      </c>
      <c r="F10894" s="6">
        <v>370802</v>
      </c>
      <c r="G10894" s="6" t="s">
        <v>27172</v>
      </c>
      <c r="H10894" s="16">
        <v>26508767.162999999</v>
      </c>
      <c r="I10894" s="12" t="s">
        <v>31639</v>
      </c>
      <c r="J10894" s="12" t="s">
        <v>31734</v>
      </c>
      <c r="K10894" s="15"/>
      <c r="L10894" s="13" t="s">
        <v>14</v>
      </c>
      <c r="M10894" s="7">
        <v>1</v>
      </c>
      <c r="N10894" s="14"/>
    </row>
    <row r="10895" spans="1:14" ht="409.5">
      <c r="A10895" s="6">
        <v>10894</v>
      </c>
      <c r="B10895" s="8" t="s">
        <v>31219</v>
      </c>
      <c r="C10895" s="9" t="s">
        <v>31384</v>
      </c>
      <c r="D10895" s="10" t="s">
        <v>31385</v>
      </c>
      <c r="E10895" s="11" t="s">
        <v>31761</v>
      </c>
      <c r="F10895" s="6">
        <v>309508</v>
      </c>
      <c r="G10895" s="6" t="s">
        <v>27172</v>
      </c>
      <c r="H10895" s="16">
        <v>19381275.953000002</v>
      </c>
      <c r="I10895" s="12" t="s">
        <v>31715</v>
      </c>
      <c r="J10895" s="12" t="s">
        <v>31762</v>
      </c>
      <c r="K10895" s="15">
        <v>6034000</v>
      </c>
      <c r="L10895" s="13" t="s">
        <v>14</v>
      </c>
      <c r="M10895" s="7">
        <v>1</v>
      </c>
      <c r="N10895" s="14"/>
    </row>
    <row r="10896" spans="1:14" ht="409.5">
      <c r="A10896" s="6">
        <v>10895</v>
      </c>
      <c r="B10896" s="8" t="s">
        <v>31219</v>
      </c>
      <c r="C10896" s="9" t="s">
        <v>31763</v>
      </c>
      <c r="D10896" s="10" t="s">
        <v>31764</v>
      </c>
      <c r="E10896" s="11" t="s">
        <v>31765</v>
      </c>
      <c r="F10896" s="6">
        <v>241603</v>
      </c>
      <c r="G10896" s="6" t="s">
        <v>27172</v>
      </c>
      <c r="H10896" s="16">
        <v>23974090.306000002</v>
      </c>
      <c r="I10896" s="12" t="s">
        <v>31766</v>
      </c>
      <c r="J10896" s="12" t="s">
        <v>31767</v>
      </c>
      <c r="K10896" s="15">
        <v>14299035</v>
      </c>
      <c r="L10896" s="13" t="s">
        <v>14</v>
      </c>
      <c r="M10896" s="7">
        <v>1</v>
      </c>
      <c r="N10896" s="14"/>
    </row>
    <row r="10897" spans="1:14" ht="409.5">
      <c r="A10897" s="6">
        <v>10896</v>
      </c>
      <c r="B10897" s="8" t="s">
        <v>31219</v>
      </c>
      <c r="C10897" s="9" t="s">
        <v>31768</v>
      </c>
      <c r="D10897" s="10" t="s">
        <v>31769</v>
      </c>
      <c r="E10897" s="11" t="s">
        <v>31770</v>
      </c>
      <c r="F10897" s="6">
        <v>241604</v>
      </c>
      <c r="G10897" s="6" t="s">
        <v>27172</v>
      </c>
      <c r="H10897" s="16">
        <v>22476729.210000001</v>
      </c>
      <c r="I10897" s="12" t="s">
        <v>31771</v>
      </c>
      <c r="J10897" s="12" t="s">
        <v>31772</v>
      </c>
      <c r="K10897" s="15">
        <v>15831793</v>
      </c>
      <c r="L10897" s="13" t="s">
        <v>14</v>
      </c>
      <c r="M10897" s="7">
        <v>1</v>
      </c>
      <c r="N10897" s="14"/>
    </row>
    <row r="10898" spans="1:14" ht="236.25">
      <c r="A10898" s="6">
        <v>10897</v>
      </c>
      <c r="B10898" s="8" t="s">
        <v>31219</v>
      </c>
      <c r="C10898" s="9" t="s">
        <v>31773</v>
      </c>
      <c r="D10898" s="10" t="s">
        <v>24779</v>
      </c>
      <c r="E10898" s="11" t="s">
        <v>31774</v>
      </c>
      <c r="F10898" s="6">
        <v>370801</v>
      </c>
      <c r="G10898" s="6" t="s">
        <v>27172</v>
      </c>
      <c r="H10898" s="16">
        <v>13964466.358999999</v>
      </c>
      <c r="I10898" s="12" t="s">
        <v>31639</v>
      </c>
      <c r="J10898" s="12" t="s">
        <v>31734</v>
      </c>
      <c r="K10898" s="15">
        <v>4755000</v>
      </c>
      <c r="L10898" s="13" t="s">
        <v>14</v>
      </c>
      <c r="M10898" s="7">
        <v>1</v>
      </c>
      <c r="N10898" s="14"/>
    </row>
    <row r="10899" spans="1:14" ht="409.5">
      <c r="A10899" s="6">
        <v>10898</v>
      </c>
      <c r="B10899" s="8" t="s">
        <v>31219</v>
      </c>
      <c r="C10899" s="9" t="s">
        <v>31775</v>
      </c>
      <c r="D10899" s="10" t="s">
        <v>31385</v>
      </c>
      <c r="E10899" s="11" t="s">
        <v>31776</v>
      </c>
      <c r="F10899" s="6">
        <v>370774</v>
      </c>
      <c r="G10899" s="6" t="s">
        <v>27172</v>
      </c>
      <c r="H10899" s="16">
        <v>24895099.41</v>
      </c>
      <c r="I10899" s="12" t="s">
        <v>31777</v>
      </c>
      <c r="J10899" s="12" t="s">
        <v>31619</v>
      </c>
      <c r="K10899" s="15">
        <v>1930112</v>
      </c>
      <c r="L10899" s="13" t="s">
        <v>14</v>
      </c>
      <c r="M10899" s="7">
        <v>1</v>
      </c>
      <c r="N10899" s="14"/>
    </row>
    <row r="10900" spans="1:14" ht="220.5">
      <c r="A10900" s="6">
        <v>10899</v>
      </c>
      <c r="B10900" s="8" t="s">
        <v>31219</v>
      </c>
      <c r="C10900" s="9" t="s">
        <v>31778</v>
      </c>
      <c r="D10900" s="10" t="s">
        <v>31779</v>
      </c>
      <c r="E10900" s="11" t="s">
        <v>31780</v>
      </c>
      <c r="F10900" s="6">
        <v>370746</v>
      </c>
      <c r="G10900" s="6" t="s">
        <v>27172</v>
      </c>
      <c r="H10900" s="16">
        <v>10329286.356000001</v>
      </c>
      <c r="I10900" s="12" t="s">
        <v>31781</v>
      </c>
      <c r="J10900" s="12" t="s">
        <v>31782</v>
      </c>
      <c r="K10900" s="15"/>
      <c r="L10900" s="13" t="s">
        <v>14</v>
      </c>
      <c r="M10900" s="7">
        <v>1</v>
      </c>
      <c r="N10900" s="14"/>
    </row>
    <row r="10901" spans="1:14" ht="252">
      <c r="A10901" s="6">
        <v>10900</v>
      </c>
      <c r="B10901" s="8" t="s">
        <v>31219</v>
      </c>
      <c r="C10901" s="9" t="s">
        <v>31775</v>
      </c>
      <c r="D10901" s="10" t="s">
        <v>31385</v>
      </c>
      <c r="E10901" s="11" t="s">
        <v>31783</v>
      </c>
      <c r="F10901" s="6">
        <v>308635</v>
      </c>
      <c r="G10901" s="6" t="s">
        <v>27172</v>
      </c>
      <c r="H10901" s="16">
        <v>17151351.248</v>
      </c>
      <c r="I10901" s="12" t="s">
        <v>31715</v>
      </c>
      <c r="J10901" s="12" t="s">
        <v>31762</v>
      </c>
      <c r="K10901" s="15">
        <v>9918000</v>
      </c>
      <c r="L10901" s="13" t="s">
        <v>14</v>
      </c>
      <c r="M10901" s="7">
        <v>1</v>
      </c>
      <c r="N10901" s="14"/>
    </row>
    <row r="10902" spans="1:14" ht="267.75">
      <c r="A10902" s="6">
        <v>10901</v>
      </c>
      <c r="B10902" s="8" t="s">
        <v>31219</v>
      </c>
      <c r="C10902" s="9" t="s">
        <v>31784</v>
      </c>
      <c r="D10902" s="10" t="s">
        <v>31785</v>
      </c>
      <c r="E10902" s="11" t="s">
        <v>31786</v>
      </c>
      <c r="F10902" s="6">
        <v>370745</v>
      </c>
      <c r="G10902" s="6" t="s">
        <v>27172</v>
      </c>
      <c r="H10902" s="16">
        <v>20326998.982000001</v>
      </c>
      <c r="I10902" s="12" t="s">
        <v>31781</v>
      </c>
      <c r="J10902" s="12" t="s">
        <v>31782</v>
      </c>
      <c r="K10902" s="15"/>
      <c r="L10902" s="13" t="s">
        <v>14</v>
      </c>
      <c r="M10902" s="7">
        <v>1</v>
      </c>
      <c r="N10902" s="14"/>
    </row>
    <row r="10903" spans="1:14" ht="110.25">
      <c r="A10903" s="6">
        <v>10902</v>
      </c>
      <c r="B10903" s="8" t="s">
        <v>31219</v>
      </c>
      <c r="C10903" s="9" t="s">
        <v>31787</v>
      </c>
      <c r="D10903" s="10" t="s">
        <v>31788</v>
      </c>
      <c r="E10903" s="11" t="s">
        <v>31789</v>
      </c>
      <c r="F10903" s="6">
        <v>363479</v>
      </c>
      <c r="G10903" s="6" t="s">
        <v>27172</v>
      </c>
      <c r="H10903" s="16">
        <v>4689385.3990000002</v>
      </c>
      <c r="I10903" s="12" t="s">
        <v>31790</v>
      </c>
      <c r="J10903" s="12" t="s">
        <v>31643</v>
      </c>
      <c r="K10903" s="15">
        <v>2954903</v>
      </c>
      <c r="L10903" s="13" t="s">
        <v>14</v>
      </c>
      <c r="M10903" s="7">
        <v>1</v>
      </c>
      <c r="N10903" s="14"/>
    </row>
    <row r="10904" spans="1:14" ht="110.25">
      <c r="A10904" s="6">
        <v>10903</v>
      </c>
      <c r="B10904" s="8" t="s">
        <v>31219</v>
      </c>
      <c r="C10904" s="9" t="s">
        <v>31787</v>
      </c>
      <c r="D10904" s="10" t="s">
        <v>31788</v>
      </c>
      <c r="E10904" s="11" t="s">
        <v>31791</v>
      </c>
      <c r="F10904" s="6">
        <v>381802</v>
      </c>
      <c r="G10904" s="6" t="s">
        <v>27172</v>
      </c>
      <c r="H10904" s="16">
        <v>4014975.1460000002</v>
      </c>
      <c r="I10904" s="12" t="s">
        <v>31792</v>
      </c>
      <c r="J10904" s="12" t="s">
        <v>31793</v>
      </c>
      <c r="K10904" s="15"/>
      <c r="L10904" s="13" t="s">
        <v>14</v>
      </c>
      <c r="M10904" s="7">
        <v>1</v>
      </c>
      <c r="N10904" s="14"/>
    </row>
    <row r="10905" spans="1:14" ht="110.25">
      <c r="A10905" s="6">
        <v>10904</v>
      </c>
      <c r="B10905" s="8" t="s">
        <v>31219</v>
      </c>
      <c r="C10905" s="9" t="s">
        <v>31787</v>
      </c>
      <c r="D10905" s="10" t="s">
        <v>31788</v>
      </c>
      <c r="E10905" s="11" t="s">
        <v>31794</v>
      </c>
      <c r="F10905" s="6">
        <v>381803</v>
      </c>
      <c r="G10905" s="6" t="s">
        <v>27172</v>
      </c>
      <c r="H10905" s="16">
        <v>4109285.844</v>
      </c>
      <c r="I10905" s="12" t="s">
        <v>31792</v>
      </c>
      <c r="J10905" s="12">
        <v>44208</v>
      </c>
      <c r="K10905" s="15"/>
      <c r="L10905" s="13" t="s">
        <v>14</v>
      </c>
      <c r="M10905" s="7">
        <v>1</v>
      </c>
      <c r="N10905" s="14"/>
    </row>
    <row r="10906" spans="1:14" ht="110.25">
      <c r="A10906" s="6">
        <v>10905</v>
      </c>
      <c r="B10906" s="8" t="s">
        <v>31219</v>
      </c>
      <c r="C10906" s="9" t="s">
        <v>31787</v>
      </c>
      <c r="D10906" s="10" t="s">
        <v>31788</v>
      </c>
      <c r="E10906" s="11" t="s">
        <v>31795</v>
      </c>
      <c r="F10906" s="6">
        <v>381806</v>
      </c>
      <c r="G10906" s="6" t="s">
        <v>27172</v>
      </c>
      <c r="H10906" s="16">
        <v>4361442.1749999998</v>
      </c>
      <c r="I10906" s="12" t="s">
        <v>31792</v>
      </c>
      <c r="J10906" s="12" t="s">
        <v>31793</v>
      </c>
      <c r="K10906" s="15"/>
      <c r="L10906" s="13" t="s">
        <v>14</v>
      </c>
      <c r="M10906" s="7">
        <v>1</v>
      </c>
      <c r="N10906" s="14"/>
    </row>
    <row r="10907" spans="1:14" ht="110.25">
      <c r="A10907" s="6">
        <v>10906</v>
      </c>
      <c r="B10907" s="8" t="s">
        <v>31219</v>
      </c>
      <c r="C10907" s="9" t="s">
        <v>31796</v>
      </c>
      <c r="D10907" s="10" t="s">
        <v>31797</v>
      </c>
      <c r="E10907" s="11" t="s">
        <v>31798</v>
      </c>
      <c r="F10907" s="6">
        <v>457900</v>
      </c>
      <c r="G10907" s="6" t="s">
        <v>27172</v>
      </c>
      <c r="H10907" s="16">
        <v>6447398.2000000002</v>
      </c>
      <c r="I10907" s="12" t="s">
        <v>31799</v>
      </c>
      <c r="J10907" s="12" t="s">
        <v>31800</v>
      </c>
      <c r="K10907" s="15"/>
      <c r="L10907" s="13" t="s">
        <v>14</v>
      </c>
      <c r="M10907" s="7">
        <v>1</v>
      </c>
      <c r="N10907" s="14"/>
    </row>
    <row r="10908" spans="1:14" ht="157.5">
      <c r="A10908" s="6">
        <v>10907</v>
      </c>
      <c r="B10908" s="8" t="s">
        <v>31219</v>
      </c>
      <c r="C10908" s="9" t="s">
        <v>31745</v>
      </c>
      <c r="D10908" s="10" t="s">
        <v>29696</v>
      </c>
      <c r="E10908" s="11" t="s">
        <v>31801</v>
      </c>
      <c r="F10908" s="6">
        <v>450039</v>
      </c>
      <c r="G10908" s="6" t="s">
        <v>27172</v>
      </c>
      <c r="H10908" s="16">
        <v>5996987.0070000002</v>
      </c>
      <c r="I10908" s="12" t="s">
        <v>31802</v>
      </c>
      <c r="J10908" s="12" t="s">
        <v>31803</v>
      </c>
      <c r="K10908" s="15"/>
      <c r="L10908" s="13" t="s">
        <v>14</v>
      </c>
      <c r="M10908" s="7">
        <v>1</v>
      </c>
      <c r="N10908" s="14"/>
    </row>
    <row r="10909" spans="1:14" ht="110.25">
      <c r="A10909" s="6">
        <v>10908</v>
      </c>
      <c r="B10909" s="8" t="s">
        <v>31219</v>
      </c>
      <c r="C10909" s="9" t="s">
        <v>31796</v>
      </c>
      <c r="D10909" s="10" t="s">
        <v>31797</v>
      </c>
      <c r="E10909" s="11" t="s">
        <v>31804</v>
      </c>
      <c r="F10909" s="6">
        <v>457901</v>
      </c>
      <c r="G10909" s="6" t="s">
        <v>27172</v>
      </c>
      <c r="H10909" s="16">
        <v>3436881.6260000002</v>
      </c>
      <c r="I10909" s="12" t="s">
        <v>31799</v>
      </c>
      <c r="J10909" s="12" t="s">
        <v>31805</v>
      </c>
      <c r="K10909" s="15"/>
      <c r="L10909" s="13" t="s">
        <v>14</v>
      </c>
      <c r="M10909" s="7">
        <v>1</v>
      </c>
      <c r="N10909" s="14"/>
    </row>
    <row r="10910" spans="1:14" ht="126">
      <c r="A10910" s="6">
        <v>10909</v>
      </c>
      <c r="B10910" s="8" t="s">
        <v>31219</v>
      </c>
      <c r="C10910" s="9" t="s">
        <v>31806</v>
      </c>
      <c r="D10910" s="10" t="s">
        <v>24779</v>
      </c>
      <c r="E10910" s="11" t="s">
        <v>31807</v>
      </c>
      <c r="F10910" s="6">
        <v>457898</v>
      </c>
      <c r="G10910" s="6" t="s">
        <v>27172</v>
      </c>
      <c r="H10910" s="16">
        <v>5581137.9179999996</v>
      </c>
      <c r="I10910" s="12" t="s">
        <v>31799</v>
      </c>
      <c r="J10910" s="12" t="s">
        <v>31808</v>
      </c>
      <c r="K10910" s="15"/>
      <c r="L10910" s="13" t="s">
        <v>14</v>
      </c>
      <c r="M10910" s="7">
        <v>1</v>
      </c>
      <c r="N10910" s="14"/>
    </row>
    <row r="10911" spans="1:14" ht="110.25">
      <c r="A10911" s="6">
        <v>10910</v>
      </c>
      <c r="B10911" s="8" t="s">
        <v>31219</v>
      </c>
      <c r="C10911" s="9" t="s">
        <v>31763</v>
      </c>
      <c r="D10911" s="10" t="s">
        <v>31764</v>
      </c>
      <c r="E10911" s="11" t="s">
        <v>31809</v>
      </c>
      <c r="F10911" s="6">
        <v>410374</v>
      </c>
      <c r="G10911" s="6" t="s">
        <v>27172</v>
      </c>
      <c r="H10911" s="16">
        <v>4940611.6220000004</v>
      </c>
      <c r="I10911" s="12" t="s">
        <v>31810</v>
      </c>
      <c r="J10911" s="12" t="s">
        <v>31811</v>
      </c>
      <c r="K10911" s="15"/>
      <c r="L10911" s="13" t="s">
        <v>14</v>
      </c>
      <c r="M10911" s="7">
        <v>1</v>
      </c>
      <c r="N10911" s="14"/>
    </row>
    <row r="10912" spans="1:14" ht="157.5">
      <c r="A10912" s="6">
        <v>10911</v>
      </c>
      <c r="B10912" s="8" t="s">
        <v>31219</v>
      </c>
      <c r="C10912" s="9" t="s">
        <v>31812</v>
      </c>
      <c r="D10912" s="10" t="s">
        <v>31813</v>
      </c>
      <c r="E10912" s="11" t="s">
        <v>31814</v>
      </c>
      <c r="F10912" s="6">
        <v>450038</v>
      </c>
      <c r="G10912" s="6" t="s">
        <v>27172</v>
      </c>
      <c r="H10912" s="16">
        <v>6328266.9129999997</v>
      </c>
      <c r="I10912" s="12" t="s">
        <v>31815</v>
      </c>
      <c r="J10912" s="12" t="s">
        <v>31816</v>
      </c>
      <c r="K10912" s="15"/>
      <c r="L10912" s="13" t="s">
        <v>14</v>
      </c>
      <c r="M10912" s="7">
        <v>1</v>
      </c>
      <c r="N10912" s="14"/>
    </row>
    <row r="10913" spans="1:14" ht="393.75">
      <c r="A10913" s="6">
        <v>10912</v>
      </c>
      <c r="B10913" s="8" t="s">
        <v>31219</v>
      </c>
      <c r="C10913" s="9" t="s">
        <v>31787</v>
      </c>
      <c r="D10913" s="10" t="s">
        <v>31788</v>
      </c>
      <c r="E10913" s="11" t="s">
        <v>31817</v>
      </c>
      <c r="F10913" s="6">
        <v>430471</v>
      </c>
      <c r="G10913" s="6" t="s">
        <v>27172</v>
      </c>
      <c r="H10913" s="16">
        <v>4182394.406</v>
      </c>
      <c r="I10913" s="12" t="s">
        <v>31818</v>
      </c>
      <c r="J10913" s="12" t="s">
        <v>31630</v>
      </c>
      <c r="K10913" s="15"/>
      <c r="L10913" s="13" t="s">
        <v>14</v>
      </c>
      <c r="M10913" s="7">
        <v>1</v>
      </c>
      <c r="N10913" s="14"/>
    </row>
    <row r="10914" spans="1:14" ht="94.5">
      <c r="A10914" s="6">
        <v>10913</v>
      </c>
      <c r="B10914" s="8" t="s">
        <v>31219</v>
      </c>
      <c r="C10914" s="9" t="s">
        <v>31819</v>
      </c>
      <c r="D10914" s="10" t="s">
        <v>31385</v>
      </c>
      <c r="E10914" s="11" t="s">
        <v>31820</v>
      </c>
      <c r="F10914" s="6">
        <v>303789</v>
      </c>
      <c r="G10914" s="6" t="s">
        <v>27172</v>
      </c>
      <c r="H10914" s="16">
        <v>5588316.3020000001</v>
      </c>
      <c r="I10914" s="12" t="s">
        <v>31710</v>
      </c>
      <c r="J10914" s="12" t="s">
        <v>31821</v>
      </c>
      <c r="K10914" s="15">
        <v>3800000</v>
      </c>
      <c r="L10914" s="13" t="s">
        <v>14</v>
      </c>
      <c r="M10914" s="7">
        <v>1</v>
      </c>
      <c r="N10914" s="14"/>
    </row>
    <row r="10915" spans="1:14" ht="141.75">
      <c r="A10915" s="6">
        <v>10914</v>
      </c>
      <c r="B10915" s="8" t="s">
        <v>31219</v>
      </c>
      <c r="C10915" s="9" t="s">
        <v>31822</v>
      </c>
      <c r="D10915" s="10" t="s">
        <v>31823</v>
      </c>
      <c r="E10915" s="11" t="s">
        <v>31824</v>
      </c>
      <c r="F10915" s="6">
        <v>303796</v>
      </c>
      <c r="G10915" s="6" t="s">
        <v>27172</v>
      </c>
      <c r="H10915" s="16">
        <v>8107383.1009999998</v>
      </c>
      <c r="I10915" s="12" t="s">
        <v>31825</v>
      </c>
      <c r="J10915" s="12" t="s">
        <v>31826</v>
      </c>
      <c r="K10915" s="15">
        <v>3216800</v>
      </c>
      <c r="L10915" s="13" t="s">
        <v>14</v>
      </c>
      <c r="M10915" s="7">
        <v>1</v>
      </c>
      <c r="N10915" s="14"/>
    </row>
    <row r="10916" spans="1:14" ht="110.25">
      <c r="A10916" s="6">
        <v>10915</v>
      </c>
      <c r="B10916" s="8" t="s">
        <v>31219</v>
      </c>
      <c r="C10916" s="9" t="s">
        <v>31827</v>
      </c>
      <c r="D10916" s="10" t="s">
        <v>31828</v>
      </c>
      <c r="E10916" s="11" t="s">
        <v>31829</v>
      </c>
      <c r="F10916" s="6">
        <v>370758</v>
      </c>
      <c r="G10916" s="6" t="s">
        <v>27172</v>
      </c>
      <c r="H10916" s="16">
        <v>5457469.591</v>
      </c>
      <c r="I10916" s="12" t="s">
        <v>31695</v>
      </c>
      <c r="J10916" s="12" t="s">
        <v>31691</v>
      </c>
      <c r="K10916" s="15"/>
      <c r="L10916" s="13" t="s">
        <v>14</v>
      </c>
      <c r="M10916" s="7">
        <v>1</v>
      </c>
      <c r="N10916" s="14"/>
    </row>
    <row r="10917" spans="1:14" ht="110.25">
      <c r="A10917" s="6">
        <v>10916</v>
      </c>
      <c r="B10917" s="8" t="s">
        <v>31219</v>
      </c>
      <c r="C10917" s="9" t="s">
        <v>31830</v>
      </c>
      <c r="D10917" s="10" t="s">
        <v>31831</v>
      </c>
      <c r="E10917" s="11" t="s">
        <v>31832</v>
      </c>
      <c r="F10917" s="6">
        <v>294432</v>
      </c>
      <c r="G10917" s="6" t="s">
        <v>27172</v>
      </c>
      <c r="H10917" s="16">
        <v>9725770.2569999993</v>
      </c>
      <c r="I10917" s="12" t="s">
        <v>31833</v>
      </c>
      <c r="J10917" s="12" t="s">
        <v>31834</v>
      </c>
      <c r="K10917" s="15"/>
      <c r="L10917" s="13" t="s">
        <v>14</v>
      </c>
      <c r="M10917" s="7">
        <v>1</v>
      </c>
      <c r="N10917" s="14"/>
    </row>
    <row r="10918" spans="1:14" ht="110.25">
      <c r="A10918" s="6">
        <v>10917</v>
      </c>
      <c r="B10918" s="8" t="s">
        <v>31219</v>
      </c>
      <c r="C10918" s="9" t="s">
        <v>31830</v>
      </c>
      <c r="D10918" s="10" t="s">
        <v>31831</v>
      </c>
      <c r="E10918" s="11" t="s">
        <v>31835</v>
      </c>
      <c r="F10918" s="6">
        <v>294419</v>
      </c>
      <c r="G10918" s="6" t="s">
        <v>27172</v>
      </c>
      <c r="H10918" s="16">
        <v>2124951.4249999998</v>
      </c>
      <c r="I10918" s="12" t="s">
        <v>31833</v>
      </c>
      <c r="J10918" s="12" t="s">
        <v>31834</v>
      </c>
      <c r="K10918" s="15">
        <v>1300000</v>
      </c>
      <c r="L10918" s="13" t="s">
        <v>14</v>
      </c>
      <c r="M10918" s="7">
        <v>1</v>
      </c>
      <c r="N10918" s="14"/>
    </row>
    <row r="10919" spans="1:14" ht="110.25">
      <c r="A10919" s="6">
        <v>10918</v>
      </c>
      <c r="B10919" s="8" t="s">
        <v>31219</v>
      </c>
      <c r="C10919" s="9" t="s">
        <v>31830</v>
      </c>
      <c r="D10919" s="10" t="s">
        <v>31831</v>
      </c>
      <c r="E10919" s="11" t="s">
        <v>31836</v>
      </c>
      <c r="F10919" s="6">
        <v>294446</v>
      </c>
      <c r="G10919" s="6" t="s">
        <v>27172</v>
      </c>
      <c r="H10919" s="16">
        <v>8214477.6660000002</v>
      </c>
      <c r="I10919" s="12" t="s">
        <v>31833</v>
      </c>
      <c r="J10919" s="12" t="s">
        <v>31834</v>
      </c>
      <c r="K10919" s="15"/>
      <c r="L10919" s="13" t="s">
        <v>14</v>
      </c>
      <c r="M10919" s="7">
        <v>1</v>
      </c>
      <c r="N10919" s="14"/>
    </row>
    <row r="10920" spans="1:14" ht="189">
      <c r="A10920" s="6">
        <v>10919</v>
      </c>
      <c r="B10920" s="8" t="s">
        <v>31219</v>
      </c>
      <c r="C10920" s="9" t="s">
        <v>31837</v>
      </c>
      <c r="D10920" s="10" t="s">
        <v>31464</v>
      </c>
      <c r="E10920" s="11" t="s">
        <v>31838</v>
      </c>
      <c r="F10920" s="6">
        <v>450033</v>
      </c>
      <c r="G10920" s="6" t="s">
        <v>27172</v>
      </c>
      <c r="H10920" s="16">
        <v>4885002.7189999996</v>
      </c>
      <c r="I10920" s="12" t="s">
        <v>31839</v>
      </c>
      <c r="J10920" s="12" t="s">
        <v>31840</v>
      </c>
      <c r="K10920" s="15"/>
      <c r="L10920" s="13" t="s">
        <v>14</v>
      </c>
      <c r="M10920" s="7">
        <v>1</v>
      </c>
      <c r="N10920" s="14"/>
    </row>
    <row r="10921" spans="1:14" ht="78.75">
      <c r="A10921" s="6">
        <v>10920</v>
      </c>
      <c r="B10921" s="8" t="s">
        <v>31219</v>
      </c>
      <c r="C10921" s="9" t="s">
        <v>31841</v>
      </c>
      <c r="D10921" s="10" t="s">
        <v>31842</v>
      </c>
      <c r="E10921" s="11" t="s">
        <v>31843</v>
      </c>
      <c r="F10921" s="6">
        <v>294435</v>
      </c>
      <c r="G10921" s="6" t="s">
        <v>27172</v>
      </c>
      <c r="H10921" s="16">
        <v>4259326.5860000001</v>
      </c>
      <c r="I10921" s="12" t="s">
        <v>31844</v>
      </c>
      <c r="J10921" s="12" t="s">
        <v>31845</v>
      </c>
      <c r="K10921" s="15"/>
      <c r="L10921" s="13" t="s">
        <v>14</v>
      </c>
      <c r="M10921" s="7">
        <v>1</v>
      </c>
      <c r="N10921" s="14"/>
    </row>
    <row r="10922" spans="1:14" ht="126">
      <c r="A10922" s="6">
        <v>10921</v>
      </c>
      <c r="B10922" s="8" t="s">
        <v>31219</v>
      </c>
      <c r="C10922" s="9" t="s">
        <v>31846</v>
      </c>
      <c r="D10922" s="10" t="s">
        <v>31847</v>
      </c>
      <c r="E10922" s="11" t="s">
        <v>31848</v>
      </c>
      <c r="F10922" s="6">
        <v>294460</v>
      </c>
      <c r="G10922" s="6" t="s">
        <v>27172</v>
      </c>
      <c r="H10922" s="16">
        <v>5317480.9800000004</v>
      </c>
      <c r="I10922" s="12" t="s">
        <v>31844</v>
      </c>
      <c r="J10922" s="12" t="s">
        <v>31845</v>
      </c>
      <c r="K10922" s="15">
        <v>3496188</v>
      </c>
      <c r="L10922" s="13" t="s">
        <v>14</v>
      </c>
      <c r="M10922" s="7">
        <v>1</v>
      </c>
      <c r="N10922" s="14"/>
    </row>
    <row r="10923" spans="1:14" ht="110.25">
      <c r="A10923" s="6">
        <v>10922</v>
      </c>
      <c r="B10923" s="8" t="s">
        <v>31219</v>
      </c>
      <c r="C10923" s="9" t="s">
        <v>31849</v>
      </c>
      <c r="D10923" s="10" t="s">
        <v>31850</v>
      </c>
      <c r="E10923" s="11" t="s">
        <v>31851</v>
      </c>
      <c r="F10923" s="6">
        <v>399196</v>
      </c>
      <c r="G10923" s="6" t="s">
        <v>27172</v>
      </c>
      <c r="H10923" s="16">
        <v>4207782.0640000002</v>
      </c>
      <c r="I10923" s="12" t="s">
        <v>31852</v>
      </c>
      <c r="J10923" s="12" t="s">
        <v>31853</v>
      </c>
      <c r="K10923" s="15">
        <v>2632200</v>
      </c>
      <c r="L10923" s="13" t="s">
        <v>14</v>
      </c>
      <c r="M10923" s="7">
        <v>1</v>
      </c>
      <c r="N10923" s="14"/>
    </row>
    <row r="10924" spans="1:14" ht="141.75">
      <c r="A10924" s="6">
        <v>10923</v>
      </c>
      <c r="B10924" s="8" t="s">
        <v>31219</v>
      </c>
      <c r="C10924" s="9" t="s">
        <v>31854</v>
      </c>
      <c r="D10924" s="10" t="s">
        <v>31823</v>
      </c>
      <c r="E10924" s="11" t="s">
        <v>31855</v>
      </c>
      <c r="F10924" s="6">
        <v>303793</v>
      </c>
      <c r="G10924" s="6" t="s">
        <v>27172</v>
      </c>
      <c r="H10924" s="16">
        <v>4336143.6919999998</v>
      </c>
      <c r="I10924" s="12" t="s">
        <v>31613</v>
      </c>
      <c r="J10924" s="12" t="s">
        <v>31856</v>
      </c>
      <c r="K10924" s="15">
        <v>2477060</v>
      </c>
      <c r="L10924" s="13" t="s">
        <v>14</v>
      </c>
      <c r="M10924" s="7">
        <v>1</v>
      </c>
      <c r="N10924" s="14"/>
    </row>
    <row r="10925" spans="1:14" ht="94.5">
      <c r="A10925" s="6">
        <v>10924</v>
      </c>
      <c r="B10925" s="8" t="s">
        <v>31219</v>
      </c>
      <c r="C10925" s="9" t="s">
        <v>31384</v>
      </c>
      <c r="D10925" s="10" t="s">
        <v>31385</v>
      </c>
      <c r="E10925" s="11" t="s">
        <v>31857</v>
      </c>
      <c r="F10925" s="6">
        <v>303794</v>
      </c>
      <c r="G10925" s="6" t="s">
        <v>27172</v>
      </c>
      <c r="H10925" s="16">
        <v>8077622.1840000004</v>
      </c>
      <c r="I10925" s="12" t="s">
        <v>31710</v>
      </c>
      <c r="J10925" s="12" t="s">
        <v>31821</v>
      </c>
      <c r="K10925" s="15">
        <v>5000000</v>
      </c>
      <c r="L10925" s="13" t="s">
        <v>14</v>
      </c>
      <c r="M10925" s="7">
        <v>1</v>
      </c>
      <c r="N10925" s="14"/>
    </row>
    <row r="10926" spans="1:14" ht="141.75">
      <c r="A10926" s="6">
        <v>10925</v>
      </c>
      <c r="B10926" s="8" t="s">
        <v>31219</v>
      </c>
      <c r="C10926" s="9" t="s">
        <v>31822</v>
      </c>
      <c r="D10926" s="10" t="s">
        <v>31823</v>
      </c>
      <c r="E10926" s="11" t="s">
        <v>31858</v>
      </c>
      <c r="F10926" s="6">
        <v>303795</v>
      </c>
      <c r="G10926" s="6" t="s">
        <v>27172</v>
      </c>
      <c r="H10926" s="16">
        <v>5147218.2070000004</v>
      </c>
      <c r="I10926" s="12" t="s">
        <v>31859</v>
      </c>
      <c r="J10926" s="12" t="s">
        <v>31691</v>
      </c>
      <c r="K10926" s="15">
        <v>2994000</v>
      </c>
      <c r="L10926" s="13" t="s">
        <v>14</v>
      </c>
      <c r="M10926" s="7">
        <v>1</v>
      </c>
      <c r="N10926" s="14"/>
    </row>
    <row r="10927" spans="1:14" ht="94.5">
      <c r="A10927" s="6">
        <v>10926</v>
      </c>
      <c r="B10927" s="8" t="s">
        <v>31219</v>
      </c>
      <c r="C10927" s="9" t="s">
        <v>31860</v>
      </c>
      <c r="D10927" s="10" t="s">
        <v>31377</v>
      </c>
      <c r="E10927" s="11" t="s">
        <v>31861</v>
      </c>
      <c r="F10927" s="6">
        <v>303797</v>
      </c>
      <c r="G10927" s="6" t="s">
        <v>27172</v>
      </c>
      <c r="H10927" s="16">
        <v>4292968.0240000002</v>
      </c>
      <c r="I10927" s="12" t="s">
        <v>31613</v>
      </c>
      <c r="J10927" s="12" t="s">
        <v>31856</v>
      </c>
      <c r="K10927" s="15">
        <v>3446514</v>
      </c>
      <c r="L10927" s="13" t="s">
        <v>14</v>
      </c>
      <c r="M10927" s="7">
        <v>1</v>
      </c>
      <c r="N10927" s="14"/>
    </row>
    <row r="10928" spans="1:14" ht="78.75">
      <c r="A10928" s="6">
        <v>10927</v>
      </c>
      <c r="B10928" s="8" t="s">
        <v>31219</v>
      </c>
      <c r="C10928" s="9" t="s">
        <v>31860</v>
      </c>
      <c r="D10928" s="10" t="s">
        <v>31377</v>
      </c>
      <c r="E10928" s="11" t="s">
        <v>31862</v>
      </c>
      <c r="F10928" s="6">
        <v>303799</v>
      </c>
      <c r="G10928" s="6" t="s">
        <v>27172</v>
      </c>
      <c r="H10928" s="16">
        <v>1874460.571</v>
      </c>
      <c r="I10928" s="12" t="s">
        <v>31844</v>
      </c>
      <c r="J10928" s="12" t="s">
        <v>31845</v>
      </c>
      <c r="K10928" s="15">
        <v>800000</v>
      </c>
      <c r="L10928" s="13" t="s">
        <v>14</v>
      </c>
      <c r="M10928" s="7">
        <v>1</v>
      </c>
      <c r="N10928" s="14"/>
    </row>
    <row r="10929" spans="1:14" ht="78.75">
      <c r="A10929" s="6">
        <v>10928</v>
      </c>
      <c r="B10929" s="8" t="s">
        <v>31219</v>
      </c>
      <c r="C10929" s="9" t="s">
        <v>31860</v>
      </c>
      <c r="D10929" s="10" t="s">
        <v>31377</v>
      </c>
      <c r="E10929" s="11" t="s">
        <v>31863</v>
      </c>
      <c r="F10929" s="6">
        <v>303801</v>
      </c>
      <c r="G10929" s="6" t="s">
        <v>27172</v>
      </c>
      <c r="H10929" s="16">
        <v>3067367.6510000001</v>
      </c>
      <c r="I10929" s="12" t="s">
        <v>31613</v>
      </c>
      <c r="J10929" s="12" t="s">
        <v>31834</v>
      </c>
      <c r="K10929" s="15"/>
      <c r="L10929" s="13" t="s">
        <v>14</v>
      </c>
      <c r="M10929" s="7">
        <v>1</v>
      </c>
      <c r="N10929" s="14"/>
    </row>
    <row r="10930" spans="1:14" ht="110.25">
      <c r="A10930" s="6">
        <v>10929</v>
      </c>
      <c r="B10930" s="8" t="s">
        <v>31219</v>
      </c>
      <c r="C10930" s="9" t="s">
        <v>31827</v>
      </c>
      <c r="D10930" s="10" t="s">
        <v>31828</v>
      </c>
      <c r="E10930" s="11" t="s">
        <v>31864</v>
      </c>
      <c r="F10930" s="6">
        <v>370761</v>
      </c>
      <c r="G10930" s="6" t="s">
        <v>27172</v>
      </c>
      <c r="H10930" s="16">
        <v>4266150.176</v>
      </c>
      <c r="I10930" s="12" t="s">
        <v>31865</v>
      </c>
      <c r="J10930" s="12" t="s">
        <v>31866</v>
      </c>
      <c r="K10930" s="15">
        <v>1700000</v>
      </c>
      <c r="L10930" s="13" t="s">
        <v>14</v>
      </c>
      <c r="M10930" s="7">
        <v>1</v>
      </c>
      <c r="N10930" s="14"/>
    </row>
    <row r="10931" spans="1:14" ht="110.25">
      <c r="A10931" s="6">
        <v>10930</v>
      </c>
      <c r="B10931" s="8" t="s">
        <v>31219</v>
      </c>
      <c r="C10931" s="9" t="s">
        <v>31827</v>
      </c>
      <c r="D10931" s="10" t="s">
        <v>31828</v>
      </c>
      <c r="E10931" s="11" t="s">
        <v>31867</v>
      </c>
      <c r="F10931" s="6">
        <v>370764</v>
      </c>
      <c r="G10931" s="6" t="s">
        <v>27172</v>
      </c>
      <c r="H10931" s="16">
        <v>4113973.0980000002</v>
      </c>
      <c r="I10931" s="12" t="s">
        <v>31695</v>
      </c>
      <c r="J10931" s="12" t="s">
        <v>31866</v>
      </c>
      <c r="K10931" s="15"/>
      <c r="L10931" s="13" t="s">
        <v>14</v>
      </c>
      <c r="M10931" s="7">
        <v>1</v>
      </c>
      <c r="N10931" s="14"/>
    </row>
    <row r="10932" spans="1:14" ht="110.25">
      <c r="A10932" s="6">
        <v>10931</v>
      </c>
      <c r="B10932" s="8" t="s">
        <v>31219</v>
      </c>
      <c r="C10932" s="9" t="s">
        <v>31827</v>
      </c>
      <c r="D10932" s="10" t="s">
        <v>31828</v>
      </c>
      <c r="E10932" s="11" t="s">
        <v>31868</v>
      </c>
      <c r="F10932" s="6">
        <v>399193</v>
      </c>
      <c r="G10932" s="6" t="s">
        <v>27172</v>
      </c>
      <c r="H10932" s="16">
        <v>3839503.3939999999</v>
      </c>
      <c r="I10932" s="12" t="s">
        <v>31869</v>
      </c>
      <c r="J10932" s="12" t="s">
        <v>31870</v>
      </c>
      <c r="K10932" s="15"/>
      <c r="L10932" s="13" t="s">
        <v>14</v>
      </c>
      <c r="M10932" s="7">
        <v>1</v>
      </c>
      <c r="N10932" s="14"/>
    </row>
    <row r="10933" spans="1:14" ht="141.75">
      <c r="A10933" s="6">
        <v>10932</v>
      </c>
      <c r="B10933" s="8" t="s">
        <v>31219</v>
      </c>
      <c r="C10933" s="9" t="s">
        <v>31827</v>
      </c>
      <c r="D10933" s="10" t="s">
        <v>31828</v>
      </c>
      <c r="E10933" s="11" t="s">
        <v>31871</v>
      </c>
      <c r="F10933" s="6">
        <v>370767</v>
      </c>
      <c r="G10933" s="6" t="s">
        <v>27172</v>
      </c>
      <c r="H10933" s="16">
        <v>3719822.9479999999</v>
      </c>
      <c r="I10933" s="12" t="s">
        <v>31695</v>
      </c>
      <c r="J10933" s="12" t="s">
        <v>31866</v>
      </c>
      <c r="K10933" s="15"/>
      <c r="L10933" s="13" t="s">
        <v>14</v>
      </c>
      <c r="M10933" s="7">
        <v>1</v>
      </c>
      <c r="N10933" s="14"/>
    </row>
    <row r="10934" spans="1:14" ht="110.25">
      <c r="A10934" s="6">
        <v>10933</v>
      </c>
      <c r="B10934" s="8" t="s">
        <v>31219</v>
      </c>
      <c r="C10934" s="9" t="s">
        <v>31827</v>
      </c>
      <c r="D10934" s="10" t="s">
        <v>31828</v>
      </c>
      <c r="E10934" s="11" t="s">
        <v>31872</v>
      </c>
      <c r="F10934" s="6">
        <v>370769</v>
      </c>
      <c r="G10934" s="6" t="s">
        <v>27172</v>
      </c>
      <c r="H10934" s="16">
        <v>3753265.2820000001</v>
      </c>
      <c r="I10934" s="12" t="s">
        <v>31695</v>
      </c>
      <c r="J10934" s="12" t="s">
        <v>31866</v>
      </c>
      <c r="K10934" s="15"/>
      <c r="L10934" s="13" t="s">
        <v>14</v>
      </c>
      <c r="M10934" s="7">
        <v>1</v>
      </c>
      <c r="N10934" s="14"/>
    </row>
    <row r="10935" spans="1:14" ht="126">
      <c r="A10935" s="6">
        <v>10934</v>
      </c>
      <c r="B10935" s="8" t="s">
        <v>31219</v>
      </c>
      <c r="C10935" s="9" t="s">
        <v>31873</v>
      </c>
      <c r="D10935" s="10" t="s">
        <v>31823</v>
      </c>
      <c r="E10935" s="11" t="s">
        <v>31874</v>
      </c>
      <c r="F10935" s="6">
        <v>303815</v>
      </c>
      <c r="G10935" s="6" t="s">
        <v>27172</v>
      </c>
      <c r="H10935" s="16">
        <v>7933528.6859999998</v>
      </c>
      <c r="I10935" s="12" t="s">
        <v>31613</v>
      </c>
      <c r="J10935" s="12" t="s">
        <v>31856</v>
      </c>
      <c r="K10935" s="15">
        <v>5494000</v>
      </c>
      <c r="L10935" s="13" t="s">
        <v>14</v>
      </c>
      <c r="M10935" s="7">
        <v>1</v>
      </c>
      <c r="N10935" s="14"/>
    </row>
    <row r="10936" spans="1:14" ht="126">
      <c r="A10936" s="6">
        <v>10935</v>
      </c>
      <c r="B10936" s="8" t="s">
        <v>31219</v>
      </c>
      <c r="C10936" s="9" t="s">
        <v>31459</v>
      </c>
      <c r="D10936" s="10" t="s">
        <v>31357</v>
      </c>
      <c r="E10936" s="11" t="s">
        <v>31875</v>
      </c>
      <c r="F10936" s="6">
        <v>481281</v>
      </c>
      <c r="G10936" s="6" t="s">
        <v>27172</v>
      </c>
      <c r="H10936" s="16" t="s">
        <v>31876</v>
      </c>
      <c r="I10936" s="12" t="s">
        <v>31877</v>
      </c>
      <c r="J10936" s="12" t="s">
        <v>31878</v>
      </c>
      <c r="K10936" s="15"/>
      <c r="L10936" s="13" t="s">
        <v>14</v>
      </c>
      <c r="M10936" s="7">
        <v>1</v>
      </c>
      <c r="N10936" s="14"/>
    </row>
    <row r="10937" spans="1:14" ht="110.25">
      <c r="A10937" s="6">
        <v>10936</v>
      </c>
      <c r="B10937" s="8" t="s">
        <v>31219</v>
      </c>
      <c r="C10937" s="9" t="s">
        <v>31773</v>
      </c>
      <c r="D10937" s="10" t="s">
        <v>24779</v>
      </c>
      <c r="E10937" s="11" t="s">
        <v>31879</v>
      </c>
      <c r="F10937" s="6">
        <v>463490</v>
      </c>
      <c r="G10937" s="6" t="s">
        <v>27172</v>
      </c>
      <c r="H10937" s="16">
        <v>4860779.28</v>
      </c>
      <c r="I10937" s="12" t="s">
        <v>31880</v>
      </c>
      <c r="J10937" s="12" t="s">
        <v>31881</v>
      </c>
      <c r="K10937" s="15"/>
      <c r="L10937" s="13" t="s">
        <v>14</v>
      </c>
      <c r="M10937" s="7">
        <v>1</v>
      </c>
      <c r="N10937" s="14"/>
    </row>
    <row r="10938" spans="1:14" ht="173.25">
      <c r="A10938" s="6">
        <v>10937</v>
      </c>
      <c r="B10938" s="8" t="s">
        <v>31219</v>
      </c>
      <c r="C10938" s="9" t="s">
        <v>31849</v>
      </c>
      <c r="D10938" s="10" t="s">
        <v>31850</v>
      </c>
      <c r="E10938" s="11" t="s">
        <v>31882</v>
      </c>
      <c r="F10938" s="6">
        <v>310146</v>
      </c>
      <c r="G10938" s="6" t="s">
        <v>27172</v>
      </c>
      <c r="H10938" s="16">
        <v>11836599.397</v>
      </c>
      <c r="I10938" s="12" t="s">
        <v>31883</v>
      </c>
      <c r="J10938" s="12" t="s">
        <v>31884</v>
      </c>
      <c r="K10938" s="15">
        <v>6243000</v>
      </c>
      <c r="L10938" s="13" t="s">
        <v>14</v>
      </c>
      <c r="M10938" s="7">
        <v>1</v>
      </c>
      <c r="N10938" s="14"/>
    </row>
    <row r="10939" spans="1:14" ht="236.25">
      <c r="A10939" s="6">
        <v>10938</v>
      </c>
      <c r="B10939" s="8" t="s">
        <v>31219</v>
      </c>
      <c r="C10939" s="9" t="s">
        <v>31384</v>
      </c>
      <c r="D10939" s="10" t="s">
        <v>31385</v>
      </c>
      <c r="E10939" s="11" t="s">
        <v>31885</v>
      </c>
      <c r="F10939" s="6">
        <v>436341</v>
      </c>
      <c r="G10939" s="6" t="s">
        <v>27172</v>
      </c>
      <c r="H10939" s="16">
        <v>20426689.171</v>
      </c>
      <c r="I10939" s="12" t="s">
        <v>31886</v>
      </c>
      <c r="J10939" s="12" t="s">
        <v>31887</v>
      </c>
      <c r="K10939" s="15"/>
      <c r="L10939" s="13" t="s">
        <v>14</v>
      </c>
      <c r="M10939" s="7">
        <v>1</v>
      </c>
      <c r="N10939" s="14"/>
    </row>
    <row r="10940" spans="1:14" ht="409.5">
      <c r="A10940" s="6">
        <v>10939</v>
      </c>
      <c r="B10940" s="8" t="s">
        <v>31219</v>
      </c>
      <c r="C10940" s="9" t="s">
        <v>31837</v>
      </c>
      <c r="D10940" s="10" t="s">
        <v>31464</v>
      </c>
      <c r="E10940" s="11" t="s">
        <v>31888</v>
      </c>
      <c r="F10940" s="6">
        <v>381796</v>
      </c>
      <c r="G10940" s="6" t="s">
        <v>27172</v>
      </c>
      <c r="H10940" s="16">
        <v>24674406.942000002</v>
      </c>
      <c r="I10940" s="12" t="s">
        <v>31889</v>
      </c>
      <c r="J10940" s="12" t="s">
        <v>31890</v>
      </c>
      <c r="K10940" s="15">
        <v>10753010</v>
      </c>
      <c r="L10940" s="13" t="s">
        <v>14</v>
      </c>
      <c r="M10940" s="7">
        <v>1</v>
      </c>
      <c r="N10940" s="14"/>
    </row>
    <row r="10941" spans="1:14" ht="173.25">
      <c r="A10941" s="6">
        <v>10940</v>
      </c>
      <c r="B10941" s="8" t="s">
        <v>31219</v>
      </c>
      <c r="C10941" s="9" t="s">
        <v>31381</v>
      </c>
      <c r="D10941" s="10" t="s">
        <v>31382</v>
      </c>
      <c r="E10941" s="11" t="s">
        <v>31891</v>
      </c>
      <c r="F10941" s="6">
        <v>370803</v>
      </c>
      <c r="G10941" s="6" t="s">
        <v>27172</v>
      </c>
      <c r="H10941" s="16">
        <v>5458083.1900000004</v>
      </c>
      <c r="I10941" s="12" t="s">
        <v>31892</v>
      </c>
      <c r="J10941" s="12" t="s">
        <v>31893</v>
      </c>
      <c r="K10941" s="15">
        <v>551000</v>
      </c>
      <c r="L10941" s="13" t="s">
        <v>14</v>
      </c>
      <c r="M10941" s="7">
        <v>1</v>
      </c>
      <c r="N10941" s="14"/>
    </row>
    <row r="10942" spans="1:14" ht="110.25">
      <c r="A10942" s="6">
        <v>10941</v>
      </c>
      <c r="B10942" s="8" t="s">
        <v>31219</v>
      </c>
      <c r="C10942" s="9" t="s">
        <v>31773</v>
      </c>
      <c r="D10942" s="10" t="s">
        <v>24779</v>
      </c>
      <c r="E10942" s="11" t="s">
        <v>31894</v>
      </c>
      <c r="F10942" s="6">
        <v>354517</v>
      </c>
      <c r="G10942" s="6" t="s">
        <v>27172</v>
      </c>
      <c r="H10942" s="16">
        <v>6050134.4939999999</v>
      </c>
      <c r="I10942" s="12" t="s">
        <v>31658</v>
      </c>
      <c r="J10942" s="12" t="s">
        <v>31895</v>
      </c>
      <c r="K10942" s="15">
        <v>4185000</v>
      </c>
      <c r="L10942" s="13" t="s">
        <v>14</v>
      </c>
      <c r="M10942" s="7">
        <v>1</v>
      </c>
      <c r="N10942" s="14"/>
    </row>
    <row r="10943" spans="1:14" ht="110.25">
      <c r="A10943" s="6">
        <v>10942</v>
      </c>
      <c r="B10943" s="8" t="s">
        <v>31219</v>
      </c>
      <c r="C10943" s="9" t="s">
        <v>31787</v>
      </c>
      <c r="D10943" s="10" t="s">
        <v>31788</v>
      </c>
      <c r="E10943" s="11" t="s">
        <v>31896</v>
      </c>
      <c r="F10943" s="6">
        <v>399204</v>
      </c>
      <c r="G10943" s="6" t="s">
        <v>27172</v>
      </c>
      <c r="H10943" s="16">
        <v>11476261.237</v>
      </c>
      <c r="I10943" s="12" t="s">
        <v>31852</v>
      </c>
      <c r="J10943" s="12" t="s">
        <v>31897</v>
      </c>
      <c r="K10943" s="15"/>
      <c r="L10943" s="13" t="s">
        <v>14</v>
      </c>
      <c r="M10943" s="7">
        <v>1</v>
      </c>
      <c r="N10943" s="14"/>
    </row>
    <row r="10944" spans="1:14" ht="110.25">
      <c r="A10944" s="6">
        <v>10943</v>
      </c>
      <c r="B10944" s="8" t="s">
        <v>31219</v>
      </c>
      <c r="C10944" s="9" t="s">
        <v>31787</v>
      </c>
      <c r="D10944" s="10" t="s">
        <v>31788</v>
      </c>
      <c r="E10944" s="11" t="s">
        <v>31898</v>
      </c>
      <c r="F10944" s="6">
        <v>354520</v>
      </c>
      <c r="G10944" s="6" t="s">
        <v>27172</v>
      </c>
      <c r="H10944" s="16">
        <v>7944227.7800000003</v>
      </c>
      <c r="I10944" s="12" t="s">
        <v>31790</v>
      </c>
      <c r="J10944" s="12" t="s">
        <v>31899</v>
      </c>
      <c r="K10944" s="15">
        <v>5123000</v>
      </c>
      <c r="L10944" s="13" t="s">
        <v>14</v>
      </c>
      <c r="M10944" s="7">
        <v>1</v>
      </c>
      <c r="N10944" s="14"/>
    </row>
    <row r="10945" spans="1:14" ht="126">
      <c r="A10945" s="6">
        <v>10944</v>
      </c>
      <c r="B10945" s="8" t="s">
        <v>31219</v>
      </c>
      <c r="C10945" s="9" t="s">
        <v>31773</v>
      </c>
      <c r="D10945" s="10" t="s">
        <v>24779</v>
      </c>
      <c r="E10945" s="11" t="s">
        <v>31900</v>
      </c>
      <c r="F10945" s="6">
        <v>354522</v>
      </c>
      <c r="G10945" s="6" t="s">
        <v>27172</v>
      </c>
      <c r="H10945" s="16">
        <v>12383102.222999999</v>
      </c>
      <c r="I10945" s="12" t="s">
        <v>31658</v>
      </c>
      <c r="J10945" s="12" t="s">
        <v>31895</v>
      </c>
      <c r="K10945" s="15">
        <v>8860000</v>
      </c>
      <c r="L10945" s="13" t="s">
        <v>14</v>
      </c>
      <c r="M10945" s="7">
        <v>1</v>
      </c>
      <c r="N10945" s="14"/>
    </row>
    <row r="10946" spans="1:14" ht="126">
      <c r="A10946" s="6">
        <v>10945</v>
      </c>
      <c r="B10946" s="8" t="s">
        <v>31219</v>
      </c>
      <c r="C10946" s="9" t="s">
        <v>31901</v>
      </c>
      <c r="D10946" s="10" t="s">
        <v>31902</v>
      </c>
      <c r="E10946" s="11" t="s">
        <v>31903</v>
      </c>
      <c r="F10946" s="6">
        <v>354523</v>
      </c>
      <c r="G10946" s="6" t="s">
        <v>27172</v>
      </c>
      <c r="H10946" s="16">
        <v>4554765.2570000002</v>
      </c>
      <c r="I10946" s="12" t="s">
        <v>31658</v>
      </c>
      <c r="J10946" s="12" t="s">
        <v>31904</v>
      </c>
      <c r="K10946" s="15">
        <v>2500000</v>
      </c>
      <c r="L10946" s="13" t="s">
        <v>14</v>
      </c>
      <c r="M10946" s="7">
        <v>1</v>
      </c>
      <c r="N10946" s="14"/>
    </row>
    <row r="10947" spans="1:14" ht="126">
      <c r="A10947" s="6">
        <v>10946</v>
      </c>
      <c r="B10947" s="8" t="s">
        <v>31219</v>
      </c>
      <c r="C10947" s="9" t="s">
        <v>31905</v>
      </c>
      <c r="D10947" s="10" t="s">
        <v>31497</v>
      </c>
      <c r="E10947" s="11" t="s">
        <v>31906</v>
      </c>
      <c r="F10947" s="6">
        <v>354524</v>
      </c>
      <c r="G10947" s="6" t="s">
        <v>27172</v>
      </c>
      <c r="H10947" s="16">
        <v>8015249.9270000001</v>
      </c>
      <c r="I10947" s="12" t="s">
        <v>31907</v>
      </c>
      <c r="J10947" s="12" t="s">
        <v>31737</v>
      </c>
      <c r="K10947" s="15">
        <v>4743200</v>
      </c>
      <c r="L10947" s="13" t="s">
        <v>14</v>
      </c>
      <c r="M10947" s="7">
        <v>1</v>
      </c>
      <c r="N10947" s="14"/>
    </row>
    <row r="10948" spans="1:14" ht="94.5">
      <c r="A10948" s="6">
        <v>10947</v>
      </c>
      <c r="B10948" s="8" t="s">
        <v>31219</v>
      </c>
      <c r="C10948" s="9" t="s">
        <v>31908</v>
      </c>
      <c r="D10948" s="10" t="s">
        <v>31909</v>
      </c>
      <c r="E10948" s="11" t="s">
        <v>31910</v>
      </c>
      <c r="F10948" s="6">
        <v>381809</v>
      </c>
      <c r="G10948" s="6" t="s">
        <v>27172</v>
      </c>
      <c r="H10948" s="16">
        <v>8309717</v>
      </c>
      <c r="I10948" s="12" t="s">
        <v>31911</v>
      </c>
      <c r="J10948" s="12" t="s">
        <v>31912</v>
      </c>
      <c r="K10948" s="15">
        <v>5376000</v>
      </c>
      <c r="L10948" s="13" t="s">
        <v>14</v>
      </c>
      <c r="M10948" s="7">
        <v>1</v>
      </c>
      <c r="N10948" s="14"/>
    </row>
    <row r="10949" spans="1:14" ht="126">
      <c r="A10949" s="6">
        <v>10948</v>
      </c>
      <c r="B10949" s="8" t="s">
        <v>31219</v>
      </c>
      <c r="C10949" s="9" t="s">
        <v>31873</v>
      </c>
      <c r="D10949" s="10" t="s">
        <v>31823</v>
      </c>
      <c r="E10949" s="11" t="s">
        <v>31913</v>
      </c>
      <c r="F10949" s="6">
        <v>363491</v>
      </c>
      <c r="G10949" s="6" t="s">
        <v>27172</v>
      </c>
      <c r="H10949" s="16">
        <v>8948893.1199999992</v>
      </c>
      <c r="I10949" s="12"/>
      <c r="J10949" s="12"/>
      <c r="K10949" s="15"/>
      <c r="L10949" s="13" t="s">
        <v>14</v>
      </c>
      <c r="M10949" s="7">
        <v>1</v>
      </c>
      <c r="N10949" s="14"/>
    </row>
    <row r="10950" spans="1:14" ht="126">
      <c r="A10950" s="6">
        <v>10949</v>
      </c>
      <c r="B10950" s="8" t="s">
        <v>31219</v>
      </c>
      <c r="C10950" s="9" t="s">
        <v>31873</v>
      </c>
      <c r="D10950" s="10" t="s">
        <v>31823</v>
      </c>
      <c r="E10950" s="11" t="s">
        <v>31914</v>
      </c>
      <c r="F10950" s="6" t="s">
        <v>3578</v>
      </c>
      <c r="G10950" s="6" t="s">
        <v>27172</v>
      </c>
      <c r="H10950" s="16">
        <v>8948893.1199999992</v>
      </c>
      <c r="I10950" s="12"/>
      <c r="J10950" s="12"/>
      <c r="K10950" s="15"/>
      <c r="L10950" s="13" t="s">
        <v>14</v>
      </c>
      <c r="M10950" s="7">
        <v>1</v>
      </c>
      <c r="N10950" s="14"/>
    </row>
    <row r="10951" spans="1:14" ht="110.25">
      <c r="A10951" s="6">
        <v>10950</v>
      </c>
      <c r="B10951" s="8" t="s">
        <v>31219</v>
      </c>
      <c r="C10951" s="9" t="s">
        <v>31787</v>
      </c>
      <c r="D10951" s="10" t="s">
        <v>31788</v>
      </c>
      <c r="E10951" s="11" t="s">
        <v>31915</v>
      </c>
      <c r="F10951" s="6">
        <v>363493</v>
      </c>
      <c r="G10951" s="6" t="s">
        <v>27172</v>
      </c>
      <c r="H10951" s="16">
        <v>8076431.4780000001</v>
      </c>
      <c r="I10951" s="12" t="s">
        <v>31790</v>
      </c>
      <c r="J10951" s="12" t="s">
        <v>31643</v>
      </c>
      <c r="K10951" s="15">
        <v>4877000</v>
      </c>
      <c r="L10951" s="13" t="s">
        <v>14</v>
      </c>
      <c r="M10951" s="7">
        <v>1</v>
      </c>
      <c r="N10951" s="14"/>
    </row>
    <row r="10952" spans="1:14" ht="78.75">
      <c r="A10952" s="6">
        <v>10951</v>
      </c>
      <c r="B10952" s="8" t="s">
        <v>31219</v>
      </c>
      <c r="C10952" s="9" t="s">
        <v>31837</v>
      </c>
      <c r="D10952" s="10" t="s">
        <v>31464</v>
      </c>
      <c r="E10952" s="11" t="s">
        <v>31916</v>
      </c>
      <c r="F10952" s="6">
        <v>430473</v>
      </c>
      <c r="G10952" s="6" t="s">
        <v>27172</v>
      </c>
      <c r="H10952" s="16">
        <v>5636000.3430000003</v>
      </c>
      <c r="I10952" s="12" t="s">
        <v>31748</v>
      </c>
      <c r="J10952" s="12" t="s">
        <v>31630</v>
      </c>
      <c r="K10952" s="15"/>
      <c r="L10952" s="13" t="s">
        <v>14</v>
      </c>
      <c r="M10952" s="7">
        <v>1</v>
      </c>
      <c r="N10952" s="14"/>
    </row>
    <row r="10953" spans="1:14" ht="141.75">
      <c r="A10953" s="6">
        <v>10952</v>
      </c>
      <c r="B10953" s="8" t="s">
        <v>31219</v>
      </c>
      <c r="C10953" s="9" t="s">
        <v>31917</v>
      </c>
      <c r="D10953" s="10" t="s">
        <v>31382</v>
      </c>
      <c r="E10953" s="11" t="s">
        <v>31918</v>
      </c>
      <c r="F10953" s="6">
        <v>430474</v>
      </c>
      <c r="G10953" s="6" t="s">
        <v>27172</v>
      </c>
      <c r="H10953" s="16">
        <v>3300871.443</v>
      </c>
      <c r="I10953" s="12" t="s">
        <v>31919</v>
      </c>
      <c r="J10953" s="12" t="s">
        <v>31749</v>
      </c>
      <c r="K10953" s="15">
        <v>1000000</v>
      </c>
      <c r="L10953" s="13" t="s">
        <v>14</v>
      </c>
      <c r="M10953" s="7">
        <v>1</v>
      </c>
      <c r="N10953" s="14"/>
    </row>
    <row r="10954" spans="1:14" ht="110.25">
      <c r="A10954" s="6">
        <v>10953</v>
      </c>
      <c r="B10954" s="8" t="s">
        <v>31219</v>
      </c>
      <c r="C10954" s="9" t="s">
        <v>31849</v>
      </c>
      <c r="D10954" s="10" t="s">
        <v>31850</v>
      </c>
      <c r="E10954" s="11" t="s">
        <v>31920</v>
      </c>
      <c r="F10954" s="6">
        <v>450016</v>
      </c>
      <c r="G10954" s="6" t="s">
        <v>27172</v>
      </c>
      <c r="H10954" s="16">
        <v>4254369.92</v>
      </c>
      <c r="I10954" s="12" t="s">
        <v>31921</v>
      </c>
      <c r="J10954" s="12" t="s">
        <v>31922</v>
      </c>
      <c r="K10954" s="15"/>
      <c r="L10954" s="13" t="s">
        <v>14</v>
      </c>
      <c r="M10954" s="7">
        <v>1</v>
      </c>
      <c r="N10954" s="14"/>
    </row>
    <row r="10955" spans="1:14" ht="110.25">
      <c r="A10955" s="6">
        <v>10954</v>
      </c>
      <c r="B10955" s="8" t="s">
        <v>31219</v>
      </c>
      <c r="C10955" s="9" t="s">
        <v>31849</v>
      </c>
      <c r="D10955" s="10" t="s">
        <v>31850</v>
      </c>
      <c r="E10955" s="11" t="s">
        <v>31923</v>
      </c>
      <c r="F10955" s="6">
        <v>450018</v>
      </c>
      <c r="G10955" s="6" t="s">
        <v>27172</v>
      </c>
      <c r="H10955" s="16">
        <v>2257329.4640000002</v>
      </c>
      <c r="I10955" s="12" t="s">
        <v>31921</v>
      </c>
      <c r="J10955" s="12" t="s">
        <v>31924</v>
      </c>
      <c r="K10955" s="15"/>
      <c r="L10955" s="13" t="s">
        <v>14</v>
      </c>
      <c r="M10955" s="7">
        <v>1</v>
      </c>
      <c r="N10955" s="14"/>
    </row>
    <row r="10956" spans="1:14" ht="141.75">
      <c r="A10956" s="6">
        <v>10955</v>
      </c>
      <c r="B10956" s="8" t="s">
        <v>31219</v>
      </c>
      <c r="C10956" s="9" t="s">
        <v>31822</v>
      </c>
      <c r="D10956" s="10" t="s">
        <v>31823</v>
      </c>
      <c r="E10956" s="11" t="s">
        <v>31925</v>
      </c>
      <c r="F10956" s="6">
        <v>363511</v>
      </c>
      <c r="G10956" s="6" t="s">
        <v>27172</v>
      </c>
      <c r="H10956" s="16">
        <v>4594745.5999999996</v>
      </c>
      <c r="I10956" s="12" t="s">
        <v>31926</v>
      </c>
      <c r="J10956" s="12" t="s">
        <v>31927</v>
      </c>
      <c r="K10956" s="15"/>
      <c r="L10956" s="13" t="s">
        <v>14</v>
      </c>
      <c r="M10956" s="7">
        <v>1</v>
      </c>
      <c r="N10956" s="14"/>
    </row>
    <row r="10957" spans="1:14" ht="110.25">
      <c r="A10957" s="6">
        <v>10956</v>
      </c>
      <c r="B10957" s="8" t="s">
        <v>31219</v>
      </c>
      <c r="C10957" s="9" t="s">
        <v>31849</v>
      </c>
      <c r="D10957" s="10" t="s">
        <v>31850</v>
      </c>
      <c r="E10957" s="11" t="s">
        <v>31928</v>
      </c>
      <c r="F10957" s="6">
        <v>450019</v>
      </c>
      <c r="G10957" s="6" t="s">
        <v>27172</v>
      </c>
      <c r="H10957" s="16">
        <v>3976743.3730000001</v>
      </c>
      <c r="I10957" s="12" t="s">
        <v>31921</v>
      </c>
      <c r="J10957" s="12" t="s">
        <v>31924</v>
      </c>
      <c r="K10957" s="15"/>
      <c r="L10957" s="13" t="s">
        <v>14</v>
      </c>
      <c r="M10957" s="7">
        <v>1</v>
      </c>
      <c r="N10957" s="14"/>
    </row>
    <row r="10958" spans="1:14" ht="110.25">
      <c r="A10958" s="6">
        <v>10957</v>
      </c>
      <c r="B10958" s="8" t="s">
        <v>31219</v>
      </c>
      <c r="C10958" s="9" t="s">
        <v>31929</v>
      </c>
      <c r="D10958" s="10" t="s">
        <v>31909</v>
      </c>
      <c r="E10958" s="11" t="s">
        <v>31930</v>
      </c>
      <c r="F10958" s="6">
        <v>381823</v>
      </c>
      <c r="G10958" s="6" t="s">
        <v>27172</v>
      </c>
      <c r="H10958" s="16">
        <v>2959423.548</v>
      </c>
      <c r="I10958" s="12" t="s">
        <v>31911</v>
      </c>
      <c r="J10958" s="12" t="s">
        <v>31912</v>
      </c>
      <c r="K10958" s="15"/>
      <c r="L10958" s="13" t="s">
        <v>14</v>
      </c>
      <c r="M10958" s="7">
        <v>1</v>
      </c>
      <c r="N10958" s="14"/>
    </row>
    <row r="10959" spans="1:14" ht="78.75">
      <c r="A10959" s="6">
        <v>10958</v>
      </c>
      <c r="B10959" s="8" t="s">
        <v>31219</v>
      </c>
      <c r="C10959" s="9" t="s">
        <v>31860</v>
      </c>
      <c r="D10959" s="10" t="s">
        <v>31377</v>
      </c>
      <c r="E10959" s="11" t="s">
        <v>31931</v>
      </c>
      <c r="F10959" s="6">
        <v>363514</v>
      </c>
      <c r="G10959" s="6" t="s">
        <v>27172</v>
      </c>
      <c r="H10959" s="16">
        <v>3163371.415</v>
      </c>
      <c r="I10959" s="12" t="s">
        <v>31926</v>
      </c>
      <c r="J10959" s="12" t="s">
        <v>31932</v>
      </c>
      <c r="K10959" s="15"/>
      <c r="L10959" s="13" t="s">
        <v>14</v>
      </c>
      <c r="M10959" s="7">
        <v>1</v>
      </c>
      <c r="N10959" s="14"/>
    </row>
    <row r="10960" spans="1:14" ht="110.25">
      <c r="A10960" s="6">
        <v>10959</v>
      </c>
      <c r="B10960" s="8" t="s">
        <v>31219</v>
      </c>
      <c r="C10960" s="9" t="s">
        <v>31787</v>
      </c>
      <c r="D10960" s="10" t="s">
        <v>31788</v>
      </c>
      <c r="E10960" s="11" t="s">
        <v>31933</v>
      </c>
      <c r="F10960" s="6">
        <v>410353</v>
      </c>
      <c r="G10960" s="6" t="s">
        <v>27172</v>
      </c>
      <c r="H10960" s="16">
        <v>6740900.6900000004</v>
      </c>
      <c r="I10960" s="12" t="s">
        <v>31934</v>
      </c>
      <c r="J10960" s="12" t="s">
        <v>31935</v>
      </c>
      <c r="K10960" s="15">
        <v>4400000</v>
      </c>
      <c r="L10960" s="13" t="s">
        <v>14</v>
      </c>
      <c r="M10960" s="7">
        <v>1</v>
      </c>
      <c r="N10960" s="14"/>
    </row>
    <row r="10961" spans="1:14" ht="110.25">
      <c r="A10961" s="6">
        <v>10960</v>
      </c>
      <c r="B10961" s="8" t="s">
        <v>31219</v>
      </c>
      <c r="C10961" s="9" t="s">
        <v>31787</v>
      </c>
      <c r="D10961" s="10" t="s">
        <v>31788</v>
      </c>
      <c r="E10961" s="11" t="s">
        <v>31936</v>
      </c>
      <c r="F10961" s="6">
        <v>410354</v>
      </c>
      <c r="G10961" s="6"/>
      <c r="H10961" s="16">
        <v>6437972.148</v>
      </c>
      <c r="I10961" s="12" t="s">
        <v>31934</v>
      </c>
      <c r="J10961" s="12" t="s">
        <v>31935</v>
      </c>
      <c r="K10961" s="15"/>
      <c r="L10961" s="13" t="s">
        <v>14</v>
      </c>
      <c r="M10961" s="7">
        <v>1</v>
      </c>
      <c r="N10961" s="14"/>
    </row>
    <row r="10962" spans="1:14" ht="110.25">
      <c r="A10962" s="6">
        <v>10961</v>
      </c>
      <c r="B10962" s="8" t="s">
        <v>31219</v>
      </c>
      <c r="C10962" s="9" t="s">
        <v>31849</v>
      </c>
      <c r="D10962" s="10" t="s">
        <v>31850</v>
      </c>
      <c r="E10962" s="11" t="s">
        <v>31937</v>
      </c>
      <c r="F10962" s="6">
        <v>450023</v>
      </c>
      <c r="G10962" s="6" t="s">
        <v>27172</v>
      </c>
      <c r="H10962" s="16">
        <v>3554362.102</v>
      </c>
      <c r="I10962" s="12" t="s">
        <v>31921</v>
      </c>
      <c r="J10962" s="12" t="s">
        <v>31924</v>
      </c>
      <c r="K10962" s="15"/>
      <c r="L10962" s="13" t="s">
        <v>14</v>
      </c>
      <c r="M10962" s="7">
        <v>1</v>
      </c>
      <c r="N10962" s="14"/>
    </row>
    <row r="10963" spans="1:14" ht="78.75">
      <c r="A10963" s="6">
        <v>10962</v>
      </c>
      <c r="B10963" s="8" t="s">
        <v>31219</v>
      </c>
      <c r="C10963" s="9" t="s">
        <v>31860</v>
      </c>
      <c r="D10963" s="10" t="s">
        <v>31377</v>
      </c>
      <c r="E10963" s="11" t="s">
        <v>31938</v>
      </c>
      <c r="F10963" s="6">
        <v>457899</v>
      </c>
      <c r="G10963" s="6" t="s">
        <v>27172</v>
      </c>
      <c r="H10963" s="16">
        <v>3951121.14</v>
      </c>
      <c r="I10963" s="12" t="s">
        <v>31802</v>
      </c>
      <c r="J10963" s="12" t="s">
        <v>31924</v>
      </c>
      <c r="K10963" s="15"/>
      <c r="L10963" s="13" t="s">
        <v>14</v>
      </c>
      <c r="M10963" s="7">
        <v>1</v>
      </c>
      <c r="N10963" s="14"/>
    </row>
    <row r="10964" spans="1:14" ht="110.25">
      <c r="A10964" s="6">
        <v>10963</v>
      </c>
      <c r="B10964" s="8" t="s">
        <v>31219</v>
      </c>
      <c r="C10964" s="9" t="s">
        <v>31787</v>
      </c>
      <c r="D10964" s="10" t="s">
        <v>31788</v>
      </c>
      <c r="E10964" s="11" t="s">
        <v>31939</v>
      </c>
      <c r="F10964" s="6">
        <v>410349</v>
      </c>
      <c r="G10964" s="6" t="s">
        <v>27172</v>
      </c>
      <c r="H10964" s="16">
        <v>5358613.0630000001</v>
      </c>
      <c r="I10964" s="12" t="s">
        <v>31934</v>
      </c>
      <c r="J10964" s="12" t="s">
        <v>31935</v>
      </c>
      <c r="K10964" s="15">
        <v>3600000</v>
      </c>
      <c r="L10964" s="13" t="s">
        <v>14</v>
      </c>
      <c r="M10964" s="7">
        <v>1</v>
      </c>
      <c r="N10964" s="14"/>
    </row>
    <row r="10965" spans="1:14" ht="110.25">
      <c r="A10965" s="6">
        <v>10964</v>
      </c>
      <c r="B10965" s="8" t="s">
        <v>31219</v>
      </c>
      <c r="C10965" s="9" t="s">
        <v>31787</v>
      </c>
      <c r="D10965" s="10" t="s">
        <v>31788</v>
      </c>
      <c r="E10965" s="11" t="s">
        <v>31940</v>
      </c>
      <c r="F10965" s="6">
        <v>410350</v>
      </c>
      <c r="G10965" s="6" t="s">
        <v>27172</v>
      </c>
      <c r="H10965" s="16">
        <v>5926797.3600000003</v>
      </c>
      <c r="I10965" s="12" t="s">
        <v>31934</v>
      </c>
      <c r="J10965" s="12" t="s">
        <v>31935</v>
      </c>
      <c r="K10965" s="15">
        <v>2700000</v>
      </c>
      <c r="L10965" s="13" t="s">
        <v>14</v>
      </c>
      <c r="M10965" s="7">
        <v>1</v>
      </c>
      <c r="N10965" s="14"/>
    </row>
    <row r="10966" spans="1:14" ht="110.25">
      <c r="A10966" s="6">
        <v>10965</v>
      </c>
      <c r="B10966" s="8" t="s">
        <v>31219</v>
      </c>
      <c r="C10966" s="9" t="s">
        <v>31941</v>
      </c>
      <c r="D10966" s="10" t="s">
        <v>31831</v>
      </c>
      <c r="E10966" s="11" t="s">
        <v>31942</v>
      </c>
      <c r="F10966" s="6">
        <v>410372</v>
      </c>
      <c r="G10966" s="6" t="s">
        <v>27172</v>
      </c>
      <c r="H10966" s="16">
        <v>5274951.7889999999</v>
      </c>
      <c r="I10966" s="12"/>
      <c r="J10966" s="12"/>
      <c r="K10966" s="15"/>
      <c r="L10966" s="13" t="s">
        <v>14</v>
      </c>
      <c r="M10966" s="7">
        <v>1</v>
      </c>
      <c r="N10966" s="14"/>
    </row>
    <row r="10967" spans="1:14" ht="126">
      <c r="A10967" s="6">
        <v>10966</v>
      </c>
      <c r="B10967" s="8" t="s">
        <v>31219</v>
      </c>
      <c r="C10967" s="9" t="s">
        <v>31943</v>
      </c>
      <c r="D10967" s="10" t="s">
        <v>31467</v>
      </c>
      <c r="E10967" s="11" t="s">
        <v>31944</v>
      </c>
      <c r="F10967" s="6">
        <v>430471</v>
      </c>
      <c r="G10967" s="6" t="s">
        <v>27172</v>
      </c>
      <c r="H10967" s="16">
        <v>6232570.2369999997</v>
      </c>
      <c r="I10967" s="12" t="s">
        <v>31945</v>
      </c>
      <c r="J10967" s="12" t="s">
        <v>31946</v>
      </c>
      <c r="K10967" s="15"/>
      <c r="L10967" s="13" t="s">
        <v>14</v>
      </c>
      <c r="M10967" s="7">
        <v>1</v>
      </c>
      <c r="N10967" s="14"/>
    </row>
    <row r="10968" spans="1:14" ht="141.75">
      <c r="A10968" s="6">
        <v>10967</v>
      </c>
      <c r="B10968" s="8" t="s">
        <v>31219</v>
      </c>
      <c r="C10968" s="9" t="s">
        <v>31917</v>
      </c>
      <c r="D10968" s="10" t="s">
        <v>31382</v>
      </c>
      <c r="E10968" s="11" t="s">
        <v>31947</v>
      </c>
      <c r="F10968" s="6">
        <v>463491</v>
      </c>
      <c r="G10968" s="6" t="s">
        <v>27172</v>
      </c>
      <c r="H10968" s="16">
        <v>14281757.545</v>
      </c>
      <c r="I10968" s="12" t="s">
        <v>31754</v>
      </c>
      <c r="J10968" s="12" t="s">
        <v>31948</v>
      </c>
      <c r="K10968" s="15"/>
      <c r="L10968" s="13" t="s">
        <v>14</v>
      </c>
      <c r="M10968" s="7">
        <v>1</v>
      </c>
      <c r="N10968" s="14"/>
    </row>
    <row r="10969" spans="1:14" ht="110.25">
      <c r="A10969" s="6">
        <v>10968</v>
      </c>
      <c r="B10969" s="8" t="s">
        <v>31219</v>
      </c>
      <c r="C10969" s="9" t="s">
        <v>31819</v>
      </c>
      <c r="D10969" s="10" t="s">
        <v>31385</v>
      </c>
      <c r="E10969" s="11" t="s">
        <v>31949</v>
      </c>
      <c r="F10969" s="6">
        <v>463483</v>
      </c>
      <c r="G10969" s="6" t="s">
        <v>27172</v>
      </c>
      <c r="H10969" s="16">
        <v>8834450.6339999996</v>
      </c>
      <c r="I10969" s="12" t="s">
        <v>31886</v>
      </c>
      <c r="J10969" s="12" t="s">
        <v>31887</v>
      </c>
      <c r="K10969" s="15"/>
      <c r="L10969" s="13" t="s">
        <v>14</v>
      </c>
      <c r="M10969" s="7">
        <v>1</v>
      </c>
      <c r="N10969" s="14"/>
    </row>
    <row r="10970" spans="1:14" ht="94.5">
      <c r="A10970" s="6">
        <v>10969</v>
      </c>
      <c r="B10970" s="8" t="s">
        <v>31219</v>
      </c>
      <c r="C10970" s="9" t="s">
        <v>31819</v>
      </c>
      <c r="D10970" s="10" t="s">
        <v>31385</v>
      </c>
      <c r="E10970" s="11" t="s">
        <v>31950</v>
      </c>
      <c r="F10970" s="6">
        <v>463484</v>
      </c>
      <c r="G10970" s="6" t="s">
        <v>27172</v>
      </c>
      <c r="H10970" s="16">
        <v>8225867.6509999996</v>
      </c>
      <c r="I10970" s="12" t="s">
        <v>31886</v>
      </c>
      <c r="J10970" s="12" t="s">
        <v>31887</v>
      </c>
      <c r="K10970" s="15"/>
      <c r="L10970" s="13" t="s">
        <v>14</v>
      </c>
      <c r="M10970" s="7">
        <v>1</v>
      </c>
      <c r="N10970" s="14"/>
    </row>
    <row r="10971" spans="1:14" ht="94.5">
      <c r="A10971" s="6">
        <v>10970</v>
      </c>
      <c r="B10971" s="8" t="s">
        <v>31219</v>
      </c>
      <c r="C10971" s="9" t="s">
        <v>31819</v>
      </c>
      <c r="D10971" s="10" t="s">
        <v>31385</v>
      </c>
      <c r="E10971" s="11" t="s">
        <v>31951</v>
      </c>
      <c r="F10971" s="6">
        <v>463486</v>
      </c>
      <c r="G10971" s="6" t="s">
        <v>27172</v>
      </c>
      <c r="H10971" s="16">
        <v>6132200.3490000004</v>
      </c>
      <c r="I10971" s="12" t="s">
        <v>31886</v>
      </c>
      <c r="J10971" s="12" t="s">
        <v>31887</v>
      </c>
      <c r="K10971" s="15"/>
      <c r="L10971" s="13" t="s">
        <v>14</v>
      </c>
      <c r="M10971" s="7">
        <v>1</v>
      </c>
      <c r="N10971" s="14"/>
    </row>
    <row r="10972" spans="1:14" ht="110.25">
      <c r="A10972" s="6">
        <v>10971</v>
      </c>
      <c r="B10972" s="8" t="s">
        <v>31219</v>
      </c>
      <c r="C10972" s="9" t="s">
        <v>31952</v>
      </c>
      <c r="D10972" s="10" t="s">
        <v>31953</v>
      </c>
      <c r="E10972" s="11" t="s">
        <v>31954</v>
      </c>
      <c r="F10972" s="6">
        <v>463488</v>
      </c>
      <c r="G10972" s="6" t="s">
        <v>27172</v>
      </c>
      <c r="H10972" s="16">
        <v>8832290</v>
      </c>
      <c r="I10972" s="12" t="s">
        <v>31839</v>
      </c>
      <c r="J10972" s="12" t="s">
        <v>31955</v>
      </c>
      <c r="K10972" s="15"/>
      <c r="L10972" s="13" t="s">
        <v>14</v>
      </c>
      <c r="M10972" s="7">
        <v>1</v>
      </c>
      <c r="N10972" s="14"/>
    </row>
    <row r="10973" spans="1:14" ht="110.25">
      <c r="A10973" s="6">
        <v>10972</v>
      </c>
      <c r="B10973" s="8" t="s">
        <v>31219</v>
      </c>
      <c r="C10973" s="9" t="s">
        <v>31773</v>
      </c>
      <c r="D10973" s="10" t="s">
        <v>24779</v>
      </c>
      <c r="E10973" s="11" t="s">
        <v>31956</v>
      </c>
      <c r="F10973" s="6">
        <v>463489</v>
      </c>
      <c r="G10973" s="6" t="s">
        <v>27172</v>
      </c>
      <c r="H10973" s="16">
        <v>4234686.5120000001</v>
      </c>
      <c r="I10973" s="12" t="s">
        <v>31880</v>
      </c>
      <c r="J10973" s="12" t="s">
        <v>31957</v>
      </c>
      <c r="K10973" s="15"/>
      <c r="L10973" s="13" t="s">
        <v>14</v>
      </c>
      <c r="M10973" s="7">
        <v>1</v>
      </c>
      <c r="N10973" s="14"/>
    </row>
    <row r="10974" spans="1:14" ht="126">
      <c r="A10974" s="6">
        <v>10973</v>
      </c>
      <c r="B10974" s="8" t="s">
        <v>31219</v>
      </c>
      <c r="C10974" s="9" t="s">
        <v>31459</v>
      </c>
      <c r="D10974" s="10" t="s">
        <v>31357</v>
      </c>
      <c r="E10974" s="11" t="s">
        <v>31958</v>
      </c>
      <c r="F10974" s="6">
        <v>481282</v>
      </c>
      <c r="G10974" s="6" t="s">
        <v>27172</v>
      </c>
      <c r="H10974" s="16">
        <v>5351867.75</v>
      </c>
      <c r="I10974" s="12" t="s">
        <v>31877</v>
      </c>
      <c r="J10974" s="12" t="s">
        <v>31878</v>
      </c>
      <c r="K10974" s="15"/>
      <c r="L10974" s="13" t="s">
        <v>14</v>
      </c>
      <c r="M10974" s="7">
        <v>1</v>
      </c>
      <c r="N10974" s="14"/>
    </row>
    <row r="10975" spans="1:14" ht="126">
      <c r="A10975" s="6">
        <v>10974</v>
      </c>
      <c r="B10975" s="8" t="s">
        <v>31219</v>
      </c>
      <c r="C10975" s="9" t="s">
        <v>31459</v>
      </c>
      <c r="D10975" s="10" t="s">
        <v>31357</v>
      </c>
      <c r="E10975" s="11" t="s">
        <v>31959</v>
      </c>
      <c r="F10975" s="6">
        <v>481284</v>
      </c>
      <c r="G10975" s="6" t="s">
        <v>27172</v>
      </c>
      <c r="H10975" s="16">
        <v>8854106.4000000004</v>
      </c>
      <c r="I10975" s="12" t="s">
        <v>31877</v>
      </c>
      <c r="J10975" s="12" t="s">
        <v>31878</v>
      </c>
      <c r="K10975" s="15"/>
      <c r="L10975" s="13" t="s">
        <v>14</v>
      </c>
      <c r="M10975" s="7">
        <v>1</v>
      </c>
      <c r="N10975" s="14"/>
    </row>
    <row r="10976" spans="1:14" ht="189">
      <c r="A10976" s="6">
        <v>10975</v>
      </c>
      <c r="B10976" s="8" t="s">
        <v>31219</v>
      </c>
      <c r="C10976" s="9" t="s">
        <v>31459</v>
      </c>
      <c r="D10976" s="10" t="s">
        <v>31357</v>
      </c>
      <c r="E10976" s="11" t="s">
        <v>31960</v>
      </c>
      <c r="F10976" s="6">
        <v>481285</v>
      </c>
      <c r="G10976" s="6" t="s">
        <v>27172</v>
      </c>
      <c r="H10976" s="16">
        <v>5522282.5499999998</v>
      </c>
      <c r="I10976" s="12" t="s">
        <v>31877</v>
      </c>
      <c r="J10976" s="12" t="s">
        <v>31878</v>
      </c>
      <c r="K10976" s="15"/>
      <c r="L10976" s="13" t="s">
        <v>14</v>
      </c>
      <c r="M10976" s="7">
        <v>1</v>
      </c>
      <c r="N10976" s="14"/>
    </row>
    <row r="10977" spans="1:14" ht="126">
      <c r="A10977" s="6">
        <v>10976</v>
      </c>
      <c r="B10977" s="8" t="s">
        <v>31219</v>
      </c>
      <c r="C10977" s="9" t="s">
        <v>31459</v>
      </c>
      <c r="D10977" s="10" t="s">
        <v>31357</v>
      </c>
      <c r="E10977" s="11" t="s">
        <v>31961</v>
      </c>
      <c r="F10977" s="6">
        <v>481286</v>
      </c>
      <c r="G10977" s="6" t="s">
        <v>27172</v>
      </c>
      <c r="H10977" s="16">
        <v>1837740.8</v>
      </c>
      <c r="I10977" s="12" t="s">
        <v>31877</v>
      </c>
      <c r="J10977" s="12" t="s">
        <v>31962</v>
      </c>
      <c r="K10977" s="15"/>
      <c r="L10977" s="13" t="s">
        <v>14</v>
      </c>
      <c r="M10977" s="7">
        <v>1</v>
      </c>
      <c r="N10977" s="14"/>
    </row>
    <row r="10978" spans="1:14" ht="126">
      <c r="A10978" s="6">
        <v>10977</v>
      </c>
      <c r="B10978" s="8" t="s">
        <v>31219</v>
      </c>
      <c r="C10978" s="9" t="s">
        <v>31963</v>
      </c>
      <c r="D10978" s="10" t="s">
        <v>31964</v>
      </c>
      <c r="E10978" s="11" t="s">
        <v>31965</v>
      </c>
      <c r="F10978" s="6">
        <v>481287</v>
      </c>
      <c r="G10978" s="6"/>
      <c r="H10978" s="16">
        <v>2339136.5499999998</v>
      </c>
      <c r="I10978" s="12" t="s">
        <v>31966</v>
      </c>
      <c r="J10978" s="12" t="s">
        <v>31967</v>
      </c>
      <c r="K10978" s="15"/>
      <c r="L10978" s="13" t="s">
        <v>14</v>
      </c>
      <c r="M10978" s="7">
        <v>1</v>
      </c>
      <c r="N10978" s="14"/>
    </row>
    <row r="10979" spans="1:14" ht="141.75">
      <c r="A10979" s="6">
        <v>10978</v>
      </c>
      <c r="B10979" s="8" t="s">
        <v>31219</v>
      </c>
      <c r="C10979" s="9" t="s">
        <v>31968</v>
      </c>
      <c r="D10979" s="10" t="s">
        <v>31969</v>
      </c>
      <c r="E10979" s="11" t="s">
        <v>31970</v>
      </c>
      <c r="F10979" s="6">
        <v>410168</v>
      </c>
      <c r="G10979" s="6" t="s">
        <v>27172</v>
      </c>
      <c r="H10979" s="16">
        <v>4433706.2920000004</v>
      </c>
      <c r="I10979" s="12" t="s">
        <v>31971</v>
      </c>
      <c r="J10979" s="12" t="s">
        <v>31972</v>
      </c>
      <c r="K10979" s="15"/>
      <c r="L10979" s="13" t="s">
        <v>14</v>
      </c>
      <c r="M10979" s="7">
        <v>1</v>
      </c>
      <c r="N10979" s="14"/>
    </row>
    <row r="10980" spans="1:14" ht="126">
      <c r="A10980" s="6">
        <v>10979</v>
      </c>
      <c r="B10980" s="8" t="s">
        <v>31219</v>
      </c>
      <c r="C10980" s="9" t="s">
        <v>31973</v>
      </c>
      <c r="D10980" s="10" t="s">
        <v>31637</v>
      </c>
      <c r="E10980" s="11" t="s">
        <v>31974</v>
      </c>
      <c r="F10980" s="6">
        <v>381795</v>
      </c>
      <c r="G10980" s="6" t="s">
        <v>27172</v>
      </c>
      <c r="H10980" s="16">
        <v>3390804.2620000001</v>
      </c>
      <c r="I10980" s="12" t="s">
        <v>31911</v>
      </c>
      <c r="J10980" s="12" t="s">
        <v>31884</v>
      </c>
      <c r="K10980" s="15"/>
      <c r="L10980" s="13" t="s">
        <v>14</v>
      </c>
      <c r="M10980" s="7">
        <v>1</v>
      </c>
      <c r="N10980" s="14"/>
    </row>
    <row r="10981" spans="1:14" ht="236.25">
      <c r="A10981" s="6">
        <v>10980</v>
      </c>
      <c r="B10981" s="8" t="s">
        <v>31219</v>
      </c>
      <c r="C10981" s="9" t="s">
        <v>31968</v>
      </c>
      <c r="D10981" s="10" t="s">
        <v>31969</v>
      </c>
      <c r="E10981" s="11" t="s">
        <v>31975</v>
      </c>
      <c r="F10981" s="6">
        <v>370805</v>
      </c>
      <c r="G10981" s="6" t="s">
        <v>27172</v>
      </c>
      <c r="H10981" s="16">
        <v>9215129.4670000002</v>
      </c>
      <c r="I10981" s="12" t="s">
        <v>31892</v>
      </c>
      <c r="J10981" s="12" t="s">
        <v>31976</v>
      </c>
      <c r="K10981" s="15">
        <v>1522500</v>
      </c>
      <c r="L10981" s="13" t="s">
        <v>14</v>
      </c>
      <c r="M10981" s="7">
        <v>1</v>
      </c>
      <c r="N10981" s="14"/>
    </row>
    <row r="10982" spans="1:14" ht="267.75">
      <c r="A10982" s="6">
        <v>10981</v>
      </c>
      <c r="B10982" s="8" t="s">
        <v>31219</v>
      </c>
      <c r="C10982" s="9" t="s">
        <v>31973</v>
      </c>
      <c r="D10982" s="10" t="s">
        <v>31637</v>
      </c>
      <c r="E10982" s="11" t="s">
        <v>31977</v>
      </c>
      <c r="F10982" s="6">
        <v>426860</v>
      </c>
      <c r="G10982" s="6" t="s">
        <v>27172</v>
      </c>
      <c r="H10982" s="16">
        <v>14389286.024</v>
      </c>
      <c r="I10982" s="12" t="s">
        <v>31978</v>
      </c>
      <c r="J10982" s="12" t="s">
        <v>31979</v>
      </c>
      <c r="K10982" s="15"/>
      <c r="L10982" s="13" t="s">
        <v>14</v>
      </c>
      <c r="M10982" s="7">
        <v>1</v>
      </c>
      <c r="N10982" s="14"/>
    </row>
    <row r="10983" spans="1:14" ht="180">
      <c r="A10983" s="6">
        <v>10982</v>
      </c>
      <c r="B10983" s="8" t="s">
        <v>31219</v>
      </c>
      <c r="C10983" s="9" t="s">
        <v>31980</v>
      </c>
      <c r="D10983" s="10" t="s">
        <v>31501</v>
      </c>
      <c r="E10983" s="11" t="s">
        <v>31981</v>
      </c>
      <c r="F10983" s="6">
        <v>308376</v>
      </c>
      <c r="G10983" s="6" t="s">
        <v>27172</v>
      </c>
      <c r="H10983" s="16">
        <v>16758619.183</v>
      </c>
      <c r="I10983" s="12" t="s">
        <v>31715</v>
      </c>
      <c r="J10983" s="12" t="s">
        <v>31856</v>
      </c>
      <c r="K10983" s="15">
        <v>9785000</v>
      </c>
      <c r="L10983" s="13" t="s">
        <v>14</v>
      </c>
      <c r="M10983" s="7">
        <v>1</v>
      </c>
      <c r="N10983" s="14"/>
    </row>
    <row r="10984" spans="1:14" ht="110.25">
      <c r="A10984" s="6">
        <v>10983</v>
      </c>
      <c r="B10984" s="8" t="s">
        <v>31219</v>
      </c>
      <c r="C10984" s="9" t="s">
        <v>31982</v>
      </c>
      <c r="D10984" s="10" t="s">
        <v>31252</v>
      </c>
      <c r="E10984" s="11" t="s">
        <v>31983</v>
      </c>
      <c r="F10984" s="6">
        <v>396022</v>
      </c>
      <c r="G10984" s="6" t="s">
        <v>27172</v>
      </c>
      <c r="H10984" s="16">
        <v>9526207.3059999999</v>
      </c>
      <c r="I10984" s="12" t="s">
        <v>31984</v>
      </c>
      <c r="J10984" s="12" t="s">
        <v>31985</v>
      </c>
      <c r="K10984" s="15"/>
      <c r="L10984" s="13" t="s">
        <v>14</v>
      </c>
      <c r="M10984" s="7">
        <v>1</v>
      </c>
      <c r="N10984" s="14"/>
    </row>
    <row r="10985" spans="1:14" ht="141.75">
      <c r="A10985" s="6">
        <v>10984</v>
      </c>
      <c r="B10985" s="8" t="s">
        <v>31219</v>
      </c>
      <c r="C10985" s="9" t="s">
        <v>31986</v>
      </c>
      <c r="D10985" s="10" t="s">
        <v>31987</v>
      </c>
      <c r="E10985" s="11" t="s">
        <v>31988</v>
      </c>
      <c r="F10985" s="6">
        <v>396020</v>
      </c>
      <c r="G10985" s="6" t="s">
        <v>27172</v>
      </c>
      <c r="H10985" s="16">
        <v>10716016.091</v>
      </c>
      <c r="I10985" s="12" t="s">
        <v>31984</v>
      </c>
      <c r="J10985" s="12" t="s">
        <v>31989</v>
      </c>
      <c r="K10985" s="15"/>
      <c r="L10985" s="13" t="s">
        <v>14</v>
      </c>
      <c r="M10985" s="7">
        <v>1</v>
      </c>
      <c r="N10985" s="14"/>
    </row>
    <row r="10986" spans="1:14" ht="110.25">
      <c r="A10986" s="6">
        <v>10985</v>
      </c>
      <c r="B10986" s="8" t="s">
        <v>31219</v>
      </c>
      <c r="C10986" s="9" t="s">
        <v>31990</v>
      </c>
      <c r="D10986" s="10" t="s">
        <v>31556</v>
      </c>
      <c r="E10986" s="11" t="s">
        <v>31991</v>
      </c>
      <c r="F10986" s="6">
        <v>381787</v>
      </c>
      <c r="G10986" s="6" t="s">
        <v>27172</v>
      </c>
      <c r="H10986" s="16">
        <v>7455737.8739999998</v>
      </c>
      <c r="I10986" s="12" t="s">
        <v>31992</v>
      </c>
      <c r="J10986" s="12" t="s">
        <v>31890</v>
      </c>
      <c r="K10986" s="15">
        <v>2781500</v>
      </c>
      <c r="L10986" s="13" t="s">
        <v>14</v>
      </c>
      <c r="M10986" s="7">
        <v>1</v>
      </c>
      <c r="N10986" s="14"/>
    </row>
    <row r="10987" spans="1:14" ht="126">
      <c r="A10987" s="6">
        <v>10986</v>
      </c>
      <c r="B10987" s="8" t="s">
        <v>31219</v>
      </c>
      <c r="C10987" s="9" t="s">
        <v>31993</v>
      </c>
      <c r="D10987" s="10" t="s">
        <v>31551</v>
      </c>
      <c r="E10987" s="11" t="s">
        <v>31994</v>
      </c>
      <c r="F10987" s="6">
        <v>363487</v>
      </c>
      <c r="G10987" s="6" t="s">
        <v>27172</v>
      </c>
      <c r="H10987" s="16">
        <v>8527352.318</v>
      </c>
      <c r="I10987" s="12" t="s">
        <v>31695</v>
      </c>
      <c r="J10987" s="12" t="s">
        <v>31995</v>
      </c>
      <c r="K10987" s="15">
        <v>1963477</v>
      </c>
      <c r="L10987" s="13" t="s">
        <v>14</v>
      </c>
      <c r="M10987" s="7">
        <v>1</v>
      </c>
      <c r="N10987" s="14"/>
    </row>
    <row r="10988" spans="1:14" ht="110.25">
      <c r="A10988" s="6">
        <v>10987</v>
      </c>
      <c r="B10988" s="8" t="s">
        <v>31219</v>
      </c>
      <c r="C10988" s="9" t="s">
        <v>31990</v>
      </c>
      <c r="D10988" s="10" t="s">
        <v>31556</v>
      </c>
      <c r="E10988" s="11" t="s">
        <v>31996</v>
      </c>
      <c r="F10988" s="6">
        <v>410357</v>
      </c>
      <c r="G10988" s="6" t="s">
        <v>27172</v>
      </c>
      <c r="H10988" s="16">
        <v>4618688.05</v>
      </c>
      <c r="I10988" s="12" t="s">
        <v>31997</v>
      </c>
      <c r="J10988" s="12" t="s">
        <v>31935</v>
      </c>
      <c r="K10988" s="15"/>
      <c r="L10988" s="13" t="s">
        <v>14</v>
      </c>
      <c r="M10988" s="7">
        <v>1</v>
      </c>
      <c r="N10988" s="14"/>
    </row>
    <row r="10989" spans="1:14" ht="110.25">
      <c r="A10989" s="6">
        <v>10988</v>
      </c>
      <c r="B10989" s="8" t="s">
        <v>31219</v>
      </c>
      <c r="C10989" s="9" t="s">
        <v>31990</v>
      </c>
      <c r="D10989" s="10" t="s">
        <v>31556</v>
      </c>
      <c r="E10989" s="11" t="s">
        <v>31998</v>
      </c>
      <c r="F10989" s="6">
        <v>410358</v>
      </c>
      <c r="G10989" s="6" t="s">
        <v>27172</v>
      </c>
      <c r="H10989" s="16">
        <v>6541778.3200000003</v>
      </c>
      <c r="I10989" s="12" t="s">
        <v>31997</v>
      </c>
      <c r="J10989" s="12" t="s">
        <v>31935</v>
      </c>
      <c r="K10989" s="15"/>
      <c r="L10989" s="13" t="s">
        <v>14</v>
      </c>
      <c r="M10989" s="7">
        <v>1</v>
      </c>
      <c r="N10989" s="14"/>
    </row>
    <row r="10990" spans="1:14" ht="110.25">
      <c r="A10990" s="6">
        <v>10989</v>
      </c>
      <c r="B10990" s="8" t="s">
        <v>31219</v>
      </c>
      <c r="C10990" s="9" t="s">
        <v>31990</v>
      </c>
      <c r="D10990" s="10" t="s">
        <v>31556</v>
      </c>
      <c r="E10990" s="11" t="s">
        <v>31999</v>
      </c>
      <c r="F10990" s="6">
        <v>410359</v>
      </c>
      <c r="G10990" s="6" t="s">
        <v>27172</v>
      </c>
      <c r="H10990" s="16">
        <v>3866860.48</v>
      </c>
      <c r="I10990" s="12" t="s">
        <v>31997</v>
      </c>
      <c r="J10990" s="12" t="s">
        <v>31935</v>
      </c>
      <c r="K10990" s="15"/>
      <c r="L10990" s="13" t="s">
        <v>14</v>
      </c>
      <c r="M10990" s="7">
        <v>1</v>
      </c>
      <c r="N10990" s="14"/>
    </row>
    <row r="10991" spans="1:14" ht="110.25">
      <c r="A10991" s="6">
        <v>10990</v>
      </c>
      <c r="B10991" s="8" t="s">
        <v>31219</v>
      </c>
      <c r="C10991" s="9" t="s">
        <v>31990</v>
      </c>
      <c r="D10991" s="10" t="s">
        <v>31556</v>
      </c>
      <c r="E10991" s="11" t="s">
        <v>32000</v>
      </c>
      <c r="F10991" s="6">
        <v>410360</v>
      </c>
      <c r="G10991" s="6" t="s">
        <v>27172</v>
      </c>
      <c r="H10991" s="16">
        <v>3876011.72</v>
      </c>
      <c r="I10991" s="12" t="s">
        <v>31997</v>
      </c>
      <c r="J10991" s="12" t="s">
        <v>31935</v>
      </c>
      <c r="K10991" s="15"/>
      <c r="L10991" s="13" t="s">
        <v>14</v>
      </c>
      <c r="M10991" s="7">
        <v>1</v>
      </c>
      <c r="N10991" s="14"/>
    </row>
    <row r="10992" spans="1:14" ht="110.25">
      <c r="A10992" s="6">
        <v>10991</v>
      </c>
      <c r="B10992" s="8" t="s">
        <v>31219</v>
      </c>
      <c r="C10992" s="9" t="s">
        <v>31990</v>
      </c>
      <c r="D10992" s="10" t="s">
        <v>31556</v>
      </c>
      <c r="E10992" s="11" t="s">
        <v>32001</v>
      </c>
      <c r="F10992" s="6">
        <v>410361</v>
      </c>
      <c r="G10992" s="6" t="s">
        <v>27172</v>
      </c>
      <c r="H10992" s="16">
        <v>4227240.78</v>
      </c>
      <c r="I10992" s="12" t="s">
        <v>31997</v>
      </c>
      <c r="J10992" s="12" t="s">
        <v>31935</v>
      </c>
      <c r="K10992" s="15"/>
      <c r="L10992" s="13" t="s">
        <v>14</v>
      </c>
      <c r="M10992" s="7">
        <v>1</v>
      </c>
      <c r="N10992" s="14"/>
    </row>
    <row r="10993" spans="1:14" ht="110.25">
      <c r="A10993" s="6">
        <v>10992</v>
      </c>
      <c r="B10993" s="8" t="s">
        <v>31219</v>
      </c>
      <c r="C10993" s="9" t="s">
        <v>31990</v>
      </c>
      <c r="D10993" s="10" t="s">
        <v>31556</v>
      </c>
      <c r="E10993" s="11" t="s">
        <v>32002</v>
      </c>
      <c r="F10993" s="6">
        <v>410363</v>
      </c>
      <c r="G10993" s="6" t="s">
        <v>27172</v>
      </c>
      <c r="H10993" s="16">
        <v>6122799.9000000004</v>
      </c>
      <c r="I10993" s="12" t="s">
        <v>31997</v>
      </c>
      <c r="J10993" s="12" t="s">
        <v>31935</v>
      </c>
      <c r="K10993" s="15"/>
      <c r="L10993" s="13" t="s">
        <v>14</v>
      </c>
      <c r="M10993" s="7">
        <v>1</v>
      </c>
      <c r="N10993" s="14"/>
    </row>
    <row r="10994" spans="1:14" ht="110.25">
      <c r="A10994" s="6">
        <v>10993</v>
      </c>
      <c r="B10994" s="8" t="s">
        <v>31219</v>
      </c>
      <c r="C10994" s="9" t="s">
        <v>31990</v>
      </c>
      <c r="D10994" s="10" t="s">
        <v>31556</v>
      </c>
      <c r="E10994" s="11" t="s">
        <v>32003</v>
      </c>
      <c r="F10994" s="6">
        <v>410366</v>
      </c>
      <c r="G10994" s="6" t="s">
        <v>27172</v>
      </c>
      <c r="H10994" s="16">
        <v>5478322.5</v>
      </c>
      <c r="I10994" s="12" t="s">
        <v>31997</v>
      </c>
      <c r="J10994" s="12" t="s">
        <v>31935</v>
      </c>
      <c r="K10994" s="15"/>
      <c r="L10994" s="13" t="s">
        <v>14</v>
      </c>
      <c r="M10994" s="7">
        <v>1</v>
      </c>
      <c r="N10994" s="14"/>
    </row>
    <row r="10995" spans="1:14" ht="126">
      <c r="A10995" s="6">
        <v>10994</v>
      </c>
      <c r="B10995" s="8" t="s">
        <v>31219</v>
      </c>
      <c r="C10995" s="9" t="s">
        <v>32004</v>
      </c>
      <c r="D10995" s="10" t="s">
        <v>31276</v>
      </c>
      <c r="E10995" s="11" t="s">
        <v>32005</v>
      </c>
      <c r="F10995" s="6">
        <v>410370</v>
      </c>
      <c r="G10995" s="6" t="s">
        <v>27172</v>
      </c>
      <c r="H10995" s="16">
        <v>3595149.1490000002</v>
      </c>
      <c r="I10995" s="12" t="s">
        <v>32006</v>
      </c>
      <c r="J10995" s="12" t="s">
        <v>32007</v>
      </c>
      <c r="K10995" s="15"/>
      <c r="L10995" s="13" t="s">
        <v>14</v>
      </c>
      <c r="M10995" s="7">
        <v>1</v>
      </c>
      <c r="N10995" s="14"/>
    </row>
    <row r="10996" spans="1:14" ht="141.75">
      <c r="A10996" s="6">
        <v>10995</v>
      </c>
      <c r="B10996" s="8" t="s">
        <v>31219</v>
      </c>
      <c r="C10996" s="9" t="s">
        <v>32008</v>
      </c>
      <c r="D10996" s="10" t="s">
        <v>31579</v>
      </c>
      <c r="E10996" s="11" t="s">
        <v>32009</v>
      </c>
      <c r="F10996" s="6">
        <v>410368</v>
      </c>
      <c r="G10996" s="6" t="s">
        <v>27172</v>
      </c>
      <c r="H10996" s="16">
        <v>9808971.0869999994</v>
      </c>
      <c r="I10996" s="12" t="s">
        <v>32010</v>
      </c>
      <c r="J10996" s="12" t="s">
        <v>31972</v>
      </c>
      <c r="K10996" s="15"/>
      <c r="L10996" s="13" t="s">
        <v>14</v>
      </c>
      <c r="M10996" s="7">
        <v>1</v>
      </c>
      <c r="N10996" s="14"/>
    </row>
    <row r="10997" spans="1:14" ht="110.25">
      <c r="A10997" s="6">
        <v>10996</v>
      </c>
      <c r="B10997" s="8" t="s">
        <v>31219</v>
      </c>
      <c r="C10997" s="9" t="s">
        <v>32011</v>
      </c>
      <c r="D10997" s="10" t="s">
        <v>31574</v>
      </c>
      <c r="E10997" s="11" t="s">
        <v>32012</v>
      </c>
      <c r="F10997" s="6">
        <v>410369</v>
      </c>
      <c r="G10997" s="6" t="s">
        <v>27172</v>
      </c>
      <c r="H10997" s="16">
        <v>4209916.1260000002</v>
      </c>
      <c r="I10997" s="12" t="s">
        <v>32013</v>
      </c>
      <c r="J10997" s="12" t="s">
        <v>32014</v>
      </c>
      <c r="K10997" s="15"/>
      <c r="L10997" s="13" t="s">
        <v>14</v>
      </c>
      <c r="M10997" s="7">
        <v>1</v>
      </c>
      <c r="N10997" s="14"/>
    </row>
    <row r="10998" spans="1:14" ht="126">
      <c r="A10998" s="6">
        <v>10997</v>
      </c>
      <c r="B10998" s="8" t="s">
        <v>31219</v>
      </c>
      <c r="C10998" s="9" t="s">
        <v>32004</v>
      </c>
      <c r="D10998" s="10" t="s">
        <v>31276</v>
      </c>
      <c r="E10998" s="11" t="s">
        <v>32015</v>
      </c>
      <c r="F10998" s="6">
        <v>410370</v>
      </c>
      <c r="G10998" s="6" t="s">
        <v>27172</v>
      </c>
      <c r="H10998" s="16">
        <v>5949562.1119999997</v>
      </c>
      <c r="I10998" s="12" t="s">
        <v>32010</v>
      </c>
      <c r="J10998" s="12" t="s">
        <v>32007</v>
      </c>
      <c r="K10998" s="15"/>
      <c r="L10998" s="13" t="s">
        <v>14</v>
      </c>
      <c r="M10998" s="7">
        <v>1</v>
      </c>
      <c r="N10998" s="14"/>
    </row>
    <row r="10999" spans="1:14" ht="110.25">
      <c r="A10999" s="6">
        <v>10998</v>
      </c>
      <c r="B10999" s="8" t="s">
        <v>31219</v>
      </c>
      <c r="C10999" s="9" t="s">
        <v>32011</v>
      </c>
      <c r="D10999" s="10" t="s">
        <v>31574</v>
      </c>
      <c r="E10999" s="11" t="s">
        <v>32016</v>
      </c>
      <c r="F10999" s="6">
        <v>410373</v>
      </c>
      <c r="G10999" s="6" t="s">
        <v>27172</v>
      </c>
      <c r="H10999" s="16">
        <v>6524134.5</v>
      </c>
      <c r="I10999" s="12" t="s">
        <v>32013</v>
      </c>
      <c r="J10999" s="12" t="s">
        <v>32014</v>
      </c>
      <c r="K10999" s="15"/>
      <c r="L10999" s="13" t="s">
        <v>14</v>
      </c>
      <c r="M10999" s="7">
        <v>1</v>
      </c>
      <c r="N10999" s="14"/>
    </row>
    <row r="11000" spans="1:14" ht="110.25">
      <c r="A11000" s="6">
        <v>10999</v>
      </c>
      <c r="B11000" s="8" t="s">
        <v>31219</v>
      </c>
      <c r="C11000" s="9" t="s">
        <v>31763</v>
      </c>
      <c r="D11000" s="10" t="s">
        <v>31764</v>
      </c>
      <c r="E11000" s="11" t="s">
        <v>32017</v>
      </c>
      <c r="F11000" s="6">
        <v>468725</v>
      </c>
      <c r="G11000" s="6" t="s">
        <v>27172</v>
      </c>
      <c r="H11000" s="16">
        <v>2357734.4190000002</v>
      </c>
      <c r="I11000" s="12" t="s">
        <v>32018</v>
      </c>
      <c r="J11000" s="12" t="s">
        <v>32019</v>
      </c>
      <c r="K11000" s="15"/>
      <c r="L11000" s="13" t="s">
        <v>14</v>
      </c>
      <c r="M11000" s="7">
        <v>1</v>
      </c>
      <c r="N11000" s="14"/>
    </row>
    <row r="11001" spans="1:14" ht="110.25">
      <c r="A11001" s="6">
        <v>11000</v>
      </c>
      <c r="B11001" s="8" t="s">
        <v>31219</v>
      </c>
      <c r="C11001" s="9" t="s">
        <v>31420</v>
      </c>
      <c r="D11001" s="10" t="s">
        <v>31421</v>
      </c>
      <c r="E11001" s="11" t="s">
        <v>32020</v>
      </c>
      <c r="F11001" s="6">
        <v>463479</v>
      </c>
      <c r="G11001" s="6" t="s">
        <v>27172</v>
      </c>
      <c r="H11001" s="16">
        <v>7050661.0800000001</v>
      </c>
      <c r="I11001" s="12" t="s">
        <v>32021</v>
      </c>
      <c r="J11001" s="12" t="s">
        <v>32022</v>
      </c>
      <c r="K11001" s="15"/>
      <c r="L11001" s="13" t="s">
        <v>14</v>
      </c>
      <c r="M11001" s="7">
        <v>1</v>
      </c>
      <c r="N11001" s="14"/>
    </row>
    <row r="11002" spans="1:14" ht="141.75">
      <c r="A11002" s="6">
        <v>11001</v>
      </c>
      <c r="B11002" s="8" t="s">
        <v>31219</v>
      </c>
      <c r="C11002" s="9" t="s">
        <v>31414</v>
      </c>
      <c r="D11002" s="10" t="s">
        <v>31415</v>
      </c>
      <c r="E11002" s="11" t="s">
        <v>32023</v>
      </c>
      <c r="F11002" s="6">
        <v>463480</v>
      </c>
      <c r="G11002" s="6" t="s">
        <v>27172</v>
      </c>
      <c r="H11002" s="16">
        <v>3500882.4079999998</v>
      </c>
      <c r="I11002" s="12" t="s">
        <v>32021</v>
      </c>
      <c r="J11002" s="12" t="s">
        <v>32024</v>
      </c>
      <c r="K11002" s="15"/>
      <c r="L11002" s="13" t="s">
        <v>14</v>
      </c>
      <c r="M11002" s="7">
        <v>1</v>
      </c>
      <c r="N11002" s="14"/>
    </row>
    <row r="11003" spans="1:14" ht="78.75">
      <c r="A11003" s="6">
        <v>11002</v>
      </c>
      <c r="B11003" s="8" t="s">
        <v>31219</v>
      </c>
      <c r="C11003" s="9" t="s">
        <v>31414</v>
      </c>
      <c r="D11003" s="10" t="s">
        <v>31415</v>
      </c>
      <c r="E11003" s="11" t="s">
        <v>32025</v>
      </c>
      <c r="F11003" s="6">
        <v>463481</v>
      </c>
      <c r="G11003" s="6" t="s">
        <v>27172</v>
      </c>
      <c r="H11003" s="16">
        <v>3523433.34</v>
      </c>
      <c r="I11003" s="12" t="s">
        <v>32021</v>
      </c>
      <c r="J11003" s="12" t="s">
        <v>32024</v>
      </c>
      <c r="K11003" s="15"/>
      <c r="L11003" s="13" t="s">
        <v>14</v>
      </c>
      <c r="M11003" s="7">
        <v>1</v>
      </c>
      <c r="N11003" s="14"/>
    </row>
    <row r="11004" spans="1:14" ht="110.25">
      <c r="A11004" s="6">
        <v>11003</v>
      </c>
      <c r="B11004" s="8" t="s">
        <v>31219</v>
      </c>
      <c r="C11004" s="9" t="s">
        <v>31420</v>
      </c>
      <c r="D11004" s="10" t="s">
        <v>31421</v>
      </c>
      <c r="E11004" s="11" t="s">
        <v>32026</v>
      </c>
      <c r="F11004" s="6">
        <v>463482</v>
      </c>
      <c r="G11004" s="6" t="s">
        <v>27172</v>
      </c>
      <c r="H11004" s="16">
        <v>3492647.0060000001</v>
      </c>
      <c r="I11004" s="12" t="s">
        <v>32021</v>
      </c>
      <c r="J11004" s="12" t="s">
        <v>32024</v>
      </c>
      <c r="K11004" s="15"/>
      <c r="L11004" s="13" t="s">
        <v>14</v>
      </c>
      <c r="M11004" s="7">
        <v>1</v>
      </c>
      <c r="N11004" s="14"/>
    </row>
    <row r="11005" spans="1:14" ht="141.75">
      <c r="A11005" s="6">
        <v>11004</v>
      </c>
      <c r="B11005" s="8" t="s">
        <v>31219</v>
      </c>
      <c r="C11005" s="9" t="s">
        <v>32027</v>
      </c>
      <c r="D11005" s="10" t="s">
        <v>32028</v>
      </c>
      <c r="E11005" s="11" t="s">
        <v>32029</v>
      </c>
      <c r="F11005" s="6" t="s">
        <v>3578</v>
      </c>
      <c r="G11005" s="6"/>
      <c r="H11005" s="16">
        <v>2544192.7790000001</v>
      </c>
      <c r="I11005" s="12" t="s">
        <v>32030</v>
      </c>
      <c r="J11005" s="12" t="s">
        <v>32031</v>
      </c>
      <c r="K11005" s="15"/>
      <c r="L11005" s="13" t="s">
        <v>14</v>
      </c>
      <c r="M11005" s="7">
        <v>1</v>
      </c>
      <c r="N11005" s="14"/>
    </row>
    <row r="11006" spans="1:14" ht="204.75">
      <c r="A11006" s="6">
        <v>11005</v>
      </c>
      <c r="B11006" s="8" t="s">
        <v>31219</v>
      </c>
      <c r="C11006" s="9" t="s">
        <v>32032</v>
      </c>
      <c r="D11006" s="10" t="s">
        <v>32033</v>
      </c>
      <c r="E11006" s="11" t="s">
        <v>32034</v>
      </c>
      <c r="F11006" s="6">
        <v>238083</v>
      </c>
      <c r="G11006" s="6" t="s">
        <v>27172</v>
      </c>
      <c r="H11006" s="16">
        <v>20495790.307</v>
      </c>
      <c r="I11006" s="12" t="s">
        <v>32035</v>
      </c>
      <c r="J11006" s="12" t="s">
        <v>31821</v>
      </c>
      <c r="K11006" s="15">
        <v>14721456</v>
      </c>
      <c r="L11006" s="13" t="s">
        <v>14</v>
      </c>
      <c r="M11006" s="7">
        <v>1</v>
      </c>
      <c r="N11006" s="14"/>
    </row>
    <row r="11007" spans="1:14" ht="126">
      <c r="A11007" s="6">
        <v>11006</v>
      </c>
      <c r="B11007" s="8" t="s">
        <v>31219</v>
      </c>
      <c r="C11007" s="9" t="s">
        <v>32036</v>
      </c>
      <c r="D11007" s="10" t="s">
        <v>31227</v>
      </c>
      <c r="E11007" s="11" t="s">
        <v>32037</v>
      </c>
      <c r="F11007" s="6">
        <v>303816</v>
      </c>
      <c r="G11007" s="6" t="s">
        <v>27172</v>
      </c>
      <c r="H11007" s="16">
        <v>41470155</v>
      </c>
      <c r="I11007" s="12" t="s">
        <v>32038</v>
      </c>
      <c r="J11007" s="12" t="s">
        <v>32039</v>
      </c>
      <c r="K11007" s="15">
        <v>34576000</v>
      </c>
      <c r="L11007" s="13" t="s">
        <v>14</v>
      </c>
      <c r="M11007" s="7">
        <v>1</v>
      </c>
      <c r="N11007" s="14"/>
    </row>
    <row r="11008" spans="1:14" ht="157.5">
      <c r="A11008" s="6">
        <v>11007</v>
      </c>
      <c r="B11008" s="8" t="s">
        <v>31219</v>
      </c>
      <c r="C11008" s="9" t="s">
        <v>32036</v>
      </c>
      <c r="D11008" s="10" t="s">
        <v>31227</v>
      </c>
      <c r="E11008" s="11" t="s">
        <v>32040</v>
      </c>
      <c r="F11008" s="6">
        <v>303817</v>
      </c>
      <c r="G11008" s="6" t="s">
        <v>27172</v>
      </c>
      <c r="H11008" s="16">
        <v>12489250</v>
      </c>
      <c r="I11008" s="12" t="s">
        <v>32038</v>
      </c>
      <c r="J11008" s="12" t="s">
        <v>31624</v>
      </c>
      <c r="K11008" s="15">
        <v>11462500</v>
      </c>
      <c r="L11008" s="13" t="s">
        <v>14</v>
      </c>
      <c r="M11008" s="7">
        <v>1</v>
      </c>
      <c r="N11008" s="14"/>
    </row>
    <row r="11009" spans="1:14" ht="346.5">
      <c r="A11009" s="6">
        <v>11008</v>
      </c>
      <c r="B11009" s="8" t="s">
        <v>31219</v>
      </c>
      <c r="C11009" s="9" t="s">
        <v>32041</v>
      </c>
      <c r="D11009" s="10" t="s">
        <v>32042</v>
      </c>
      <c r="E11009" s="11" t="s">
        <v>32043</v>
      </c>
      <c r="F11009" s="6">
        <v>310157</v>
      </c>
      <c r="G11009" s="6" t="s">
        <v>27172</v>
      </c>
      <c r="H11009" s="16">
        <v>26527184.052000001</v>
      </c>
      <c r="I11009" s="12" t="s">
        <v>32038</v>
      </c>
      <c r="J11009" s="12" t="s">
        <v>31624</v>
      </c>
      <c r="K11009" s="15">
        <v>12006806</v>
      </c>
      <c r="L11009" s="13" t="s">
        <v>14</v>
      </c>
      <c r="M11009" s="7">
        <v>1</v>
      </c>
      <c r="N11009" s="14"/>
    </row>
    <row r="11010" spans="1:14" ht="126">
      <c r="A11010" s="6">
        <v>11009</v>
      </c>
      <c r="B11010" s="8" t="s">
        <v>31219</v>
      </c>
      <c r="C11010" s="9" t="s">
        <v>31673</v>
      </c>
      <c r="D11010" s="10" t="s">
        <v>31330</v>
      </c>
      <c r="E11010" s="11" t="s">
        <v>32044</v>
      </c>
      <c r="F11010" s="6">
        <v>313235</v>
      </c>
      <c r="G11010" s="6" t="s">
        <v>32045</v>
      </c>
      <c r="H11010" s="16">
        <v>3581949.3390000002</v>
      </c>
      <c r="I11010" s="12" t="s">
        <v>31648</v>
      </c>
      <c r="J11010" s="12" t="s">
        <v>31716</v>
      </c>
      <c r="K11010" s="15"/>
      <c r="L11010" s="13" t="s">
        <v>14</v>
      </c>
      <c r="M11010" s="7">
        <v>1</v>
      </c>
      <c r="N11010" s="14"/>
    </row>
    <row r="11011" spans="1:14" ht="126">
      <c r="A11011" s="6">
        <v>11010</v>
      </c>
      <c r="B11011" s="8" t="s">
        <v>31219</v>
      </c>
      <c r="C11011" s="9" t="s">
        <v>31673</v>
      </c>
      <c r="D11011" s="10" t="s">
        <v>31330</v>
      </c>
      <c r="E11011" s="11" t="s">
        <v>32046</v>
      </c>
      <c r="F11011" s="6">
        <v>313236</v>
      </c>
      <c r="G11011" s="6" t="s">
        <v>32045</v>
      </c>
      <c r="H11011" s="16">
        <v>3629442.5189999999</v>
      </c>
      <c r="I11011" s="12" t="s">
        <v>31648</v>
      </c>
      <c r="J11011" s="12" t="s">
        <v>31716</v>
      </c>
      <c r="K11011" s="15"/>
      <c r="L11011" s="13" t="s">
        <v>14</v>
      </c>
      <c r="M11011" s="7">
        <v>1</v>
      </c>
      <c r="N11011" s="14"/>
    </row>
    <row r="11012" spans="1:14" ht="126">
      <c r="A11012" s="6">
        <v>11011</v>
      </c>
      <c r="B11012" s="8" t="s">
        <v>31219</v>
      </c>
      <c r="C11012" s="9" t="s">
        <v>31673</v>
      </c>
      <c r="D11012" s="10" t="s">
        <v>31330</v>
      </c>
      <c r="E11012" s="11" t="s">
        <v>32047</v>
      </c>
      <c r="F11012" s="6">
        <v>294413</v>
      </c>
      <c r="G11012" s="6" t="s">
        <v>32045</v>
      </c>
      <c r="H11012" s="16">
        <v>5012629.034</v>
      </c>
      <c r="I11012" s="12" t="s">
        <v>32048</v>
      </c>
      <c r="J11012" s="12" t="s">
        <v>32049</v>
      </c>
      <c r="K11012" s="15"/>
      <c r="L11012" s="13" t="s">
        <v>14</v>
      </c>
      <c r="M11012" s="7">
        <v>1</v>
      </c>
      <c r="N11012" s="14"/>
    </row>
    <row r="11013" spans="1:14" ht="141.75">
      <c r="A11013" s="6">
        <v>11012</v>
      </c>
      <c r="B11013" s="8" t="s">
        <v>31219</v>
      </c>
      <c r="C11013" s="9" t="s">
        <v>32050</v>
      </c>
      <c r="D11013" s="10" t="s">
        <v>32051</v>
      </c>
      <c r="E11013" s="11" t="s">
        <v>32052</v>
      </c>
      <c r="F11013" s="6">
        <v>399183</v>
      </c>
      <c r="G11013" s="6" t="s">
        <v>32045</v>
      </c>
      <c r="H11013" s="16">
        <v>2917027.7220000001</v>
      </c>
      <c r="I11013" s="12" t="s">
        <v>32053</v>
      </c>
      <c r="J11013" s="12" t="s">
        <v>32054</v>
      </c>
      <c r="K11013" s="15"/>
      <c r="L11013" s="13" t="s">
        <v>14</v>
      </c>
      <c r="M11013" s="7">
        <v>1</v>
      </c>
      <c r="N11013" s="14"/>
    </row>
    <row r="11014" spans="1:14" ht="126">
      <c r="A11014" s="6">
        <v>11013</v>
      </c>
      <c r="B11014" s="8" t="s">
        <v>31219</v>
      </c>
      <c r="C11014" s="9" t="s">
        <v>32055</v>
      </c>
      <c r="D11014" s="10" t="s">
        <v>32056</v>
      </c>
      <c r="E11014" s="11" t="s">
        <v>32057</v>
      </c>
      <c r="F11014" s="6" t="s">
        <v>3578</v>
      </c>
      <c r="G11014" s="6" t="s">
        <v>32045</v>
      </c>
      <c r="H11014" s="16">
        <v>5542405.2970000003</v>
      </c>
      <c r="I11014" s="12" t="s">
        <v>32058</v>
      </c>
      <c r="J11014" s="12" t="s">
        <v>32059</v>
      </c>
      <c r="K11014" s="15"/>
      <c r="L11014" s="13" t="s">
        <v>14</v>
      </c>
      <c r="M11014" s="7">
        <v>1</v>
      </c>
      <c r="N11014" s="14"/>
    </row>
    <row r="11015" spans="1:14" ht="126">
      <c r="A11015" s="6">
        <v>11014</v>
      </c>
      <c r="B11015" s="8" t="s">
        <v>31219</v>
      </c>
      <c r="C11015" s="9" t="s">
        <v>31982</v>
      </c>
      <c r="D11015" s="10" t="s">
        <v>31252</v>
      </c>
      <c r="E11015" s="11" t="s">
        <v>32060</v>
      </c>
      <c r="F11015" s="6">
        <v>410318</v>
      </c>
      <c r="G11015" s="6" t="s">
        <v>32045</v>
      </c>
      <c r="H11015" s="16">
        <v>12537058.929</v>
      </c>
      <c r="I11015" s="12" t="s">
        <v>31911</v>
      </c>
      <c r="J11015" s="12" t="s">
        <v>32054</v>
      </c>
      <c r="K11015" s="15"/>
      <c r="L11015" s="13" t="s">
        <v>14</v>
      </c>
      <c r="M11015" s="7">
        <v>1</v>
      </c>
      <c r="N11015" s="14"/>
    </row>
    <row r="11016" spans="1:14" ht="110.25">
      <c r="A11016" s="6">
        <v>11015</v>
      </c>
      <c r="B11016" s="8" t="s">
        <v>31219</v>
      </c>
      <c r="C11016" s="9" t="s">
        <v>31908</v>
      </c>
      <c r="D11016" s="10" t="s">
        <v>31909</v>
      </c>
      <c r="E11016" s="11" t="s">
        <v>32061</v>
      </c>
      <c r="F11016" s="6" t="s">
        <v>3578</v>
      </c>
      <c r="G11016" s="6" t="s">
        <v>32045</v>
      </c>
      <c r="H11016" s="16">
        <v>1816723</v>
      </c>
      <c r="I11016" s="12" t="s">
        <v>32062</v>
      </c>
      <c r="J11016" s="12">
        <v>44012</v>
      </c>
      <c r="K11016" s="15"/>
      <c r="L11016" s="13" t="s">
        <v>14</v>
      </c>
      <c r="M11016" s="7">
        <v>1</v>
      </c>
      <c r="N11016" s="14"/>
    </row>
    <row r="11017" spans="1:14" ht="252">
      <c r="A11017" s="6">
        <v>11016</v>
      </c>
      <c r="B11017" s="8" t="s">
        <v>31219</v>
      </c>
      <c r="C11017" s="9" t="s">
        <v>31819</v>
      </c>
      <c r="D11017" s="10" t="s">
        <v>31385</v>
      </c>
      <c r="E11017" s="11" t="s">
        <v>32063</v>
      </c>
      <c r="F11017" s="6">
        <v>383956</v>
      </c>
      <c r="G11017" s="6" t="s">
        <v>32045</v>
      </c>
      <c r="H11017" s="16">
        <v>21759875.502</v>
      </c>
      <c r="I11017" s="12" t="s">
        <v>32064</v>
      </c>
      <c r="J11017" s="12" t="s">
        <v>32054</v>
      </c>
      <c r="K11017" s="15"/>
      <c r="L11017" s="13" t="s">
        <v>14</v>
      </c>
      <c r="M11017" s="7">
        <v>1</v>
      </c>
      <c r="N11017" s="14"/>
    </row>
    <row r="11018" spans="1:14" ht="110.25">
      <c r="A11018" s="6">
        <v>11017</v>
      </c>
      <c r="B11018" s="8" t="s">
        <v>31219</v>
      </c>
      <c r="C11018" s="9" t="s">
        <v>31860</v>
      </c>
      <c r="D11018" s="10" t="s">
        <v>31377</v>
      </c>
      <c r="E11018" s="11" t="s">
        <v>32065</v>
      </c>
      <c r="F11018" s="6">
        <v>370810</v>
      </c>
      <c r="G11018" s="6" t="s">
        <v>32045</v>
      </c>
      <c r="H11018" s="16">
        <v>5874673.7889999999</v>
      </c>
      <c r="I11018" s="12" t="s">
        <v>32066</v>
      </c>
      <c r="J11018" s="12" t="s">
        <v>32054</v>
      </c>
      <c r="K11018" s="15"/>
      <c r="L11018" s="13" t="s">
        <v>14</v>
      </c>
      <c r="M11018" s="7">
        <v>1</v>
      </c>
      <c r="N11018" s="14"/>
    </row>
    <row r="11019" spans="1:14" ht="94.5">
      <c r="A11019" s="6">
        <v>11018</v>
      </c>
      <c r="B11019" s="8" t="s">
        <v>31219</v>
      </c>
      <c r="C11019" s="9" t="s">
        <v>32067</v>
      </c>
      <c r="D11019" s="10" t="s">
        <v>31828</v>
      </c>
      <c r="E11019" s="11" t="s">
        <v>32068</v>
      </c>
      <c r="F11019" s="6">
        <v>370811</v>
      </c>
      <c r="G11019" s="6" t="s">
        <v>32045</v>
      </c>
      <c r="H11019" s="16">
        <v>2353934.2820000001</v>
      </c>
      <c r="I11019" s="12" t="s">
        <v>31695</v>
      </c>
      <c r="J11019" s="12" t="s">
        <v>32054</v>
      </c>
      <c r="K11019" s="15"/>
      <c r="L11019" s="13" t="s">
        <v>14</v>
      </c>
      <c r="M11019" s="7">
        <v>1</v>
      </c>
      <c r="N11019" s="14"/>
    </row>
    <row r="11020" spans="1:14" ht="94.5">
      <c r="A11020" s="6">
        <v>11019</v>
      </c>
      <c r="B11020" s="8" t="s">
        <v>31219</v>
      </c>
      <c r="C11020" s="9" t="s">
        <v>32067</v>
      </c>
      <c r="D11020" s="10" t="s">
        <v>31828</v>
      </c>
      <c r="E11020" s="11" t="s">
        <v>32069</v>
      </c>
      <c r="F11020" s="6">
        <v>370416</v>
      </c>
      <c r="G11020" s="6" t="s">
        <v>32045</v>
      </c>
      <c r="H11020" s="16">
        <v>3888557.0669999998</v>
      </c>
      <c r="I11020" s="12" t="s">
        <v>31695</v>
      </c>
      <c r="J11020" s="12" t="s">
        <v>32049</v>
      </c>
      <c r="K11020" s="15">
        <v>387600</v>
      </c>
      <c r="L11020" s="13" t="s">
        <v>14</v>
      </c>
      <c r="M11020" s="7">
        <v>1</v>
      </c>
      <c r="N11020" s="14"/>
    </row>
    <row r="11021" spans="1:14" ht="110.25">
      <c r="A11021" s="6">
        <v>11020</v>
      </c>
      <c r="B11021" s="8" t="s">
        <v>31219</v>
      </c>
      <c r="C11021" s="9" t="s">
        <v>32070</v>
      </c>
      <c r="D11021" s="10" t="s">
        <v>31850</v>
      </c>
      <c r="E11021" s="11" t="s">
        <v>32071</v>
      </c>
      <c r="F11021" s="6">
        <v>370421</v>
      </c>
      <c r="G11021" s="6" t="s">
        <v>32045</v>
      </c>
      <c r="H11021" s="16">
        <v>4061743.3139999998</v>
      </c>
      <c r="I11021" s="12" t="s">
        <v>31883</v>
      </c>
      <c r="J11021" s="12" t="s">
        <v>32054</v>
      </c>
      <c r="K11021" s="15">
        <v>360247</v>
      </c>
      <c r="L11021" s="13" t="s">
        <v>14</v>
      </c>
      <c r="M11021" s="7">
        <v>1</v>
      </c>
      <c r="N11021" s="14"/>
    </row>
    <row r="11022" spans="1:14" ht="94.5">
      <c r="A11022" s="6">
        <v>11021</v>
      </c>
      <c r="B11022" s="8" t="s">
        <v>31219</v>
      </c>
      <c r="C11022" s="9" t="s">
        <v>32067</v>
      </c>
      <c r="D11022" s="10" t="s">
        <v>31828</v>
      </c>
      <c r="E11022" s="11" t="s">
        <v>32072</v>
      </c>
      <c r="F11022" s="6">
        <v>370414</v>
      </c>
      <c r="G11022" s="6" t="s">
        <v>32045</v>
      </c>
      <c r="H11022" s="16">
        <v>4588904.6229999997</v>
      </c>
      <c r="I11022" s="12" t="s">
        <v>31695</v>
      </c>
      <c r="J11022" s="12" t="s">
        <v>32049</v>
      </c>
      <c r="K11022" s="15">
        <v>387863</v>
      </c>
      <c r="L11022" s="13" t="s">
        <v>14</v>
      </c>
      <c r="M11022" s="7">
        <v>1</v>
      </c>
      <c r="N11022" s="14"/>
    </row>
    <row r="11023" spans="1:14" ht="126">
      <c r="A11023" s="6">
        <v>11022</v>
      </c>
      <c r="B11023" s="8" t="s">
        <v>31219</v>
      </c>
      <c r="C11023" s="9" t="s">
        <v>32073</v>
      </c>
      <c r="D11023" s="10" t="s">
        <v>32074</v>
      </c>
      <c r="E11023" s="11" t="s">
        <v>32075</v>
      </c>
      <c r="F11023" s="6">
        <v>410320</v>
      </c>
      <c r="G11023" s="6" t="s">
        <v>32045</v>
      </c>
      <c r="H11023" s="16">
        <v>15124505.186000001</v>
      </c>
      <c r="I11023" s="12" t="s">
        <v>32076</v>
      </c>
      <c r="J11023" s="12" t="s">
        <v>32054</v>
      </c>
      <c r="K11023" s="15"/>
      <c r="L11023" s="13" t="s">
        <v>14</v>
      </c>
      <c r="M11023" s="7">
        <v>1</v>
      </c>
      <c r="N11023" s="14"/>
    </row>
    <row r="11024" spans="1:14" ht="141.75">
      <c r="A11024" s="6">
        <v>11023</v>
      </c>
      <c r="B11024" s="8" t="s">
        <v>31219</v>
      </c>
      <c r="C11024" s="9" t="s">
        <v>32077</v>
      </c>
      <c r="D11024" s="10" t="s">
        <v>31427</v>
      </c>
      <c r="E11024" s="11" t="s">
        <v>32078</v>
      </c>
      <c r="F11024" s="6">
        <v>383474</v>
      </c>
      <c r="G11024" s="6" t="s">
        <v>32045</v>
      </c>
      <c r="H11024" s="16">
        <v>3460964.8560000001</v>
      </c>
      <c r="I11024" s="12" t="s">
        <v>32079</v>
      </c>
      <c r="J11024" s="12" t="s">
        <v>32080</v>
      </c>
      <c r="K11024" s="15"/>
      <c r="L11024" s="13" t="s">
        <v>14</v>
      </c>
      <c r="M11024" s="7">
        <v>1</v>
      </c>
      <c r="N11024" s="14"/>
    </row>
    <row r="11025" spans="1:14" ht="141.75">
      <c r="A11025" s="6">
        <v>11024</v>
      </c>
      <c r="B11025" s="8" t="s">
        <v>31219</v>
      </c>
      <c r="C11025" s="9" t="s">
        <v>32077</v>
      </c>
      <c r="D11025" s="10" t="s">
        <v>31427</v>
      </c>
      <c r="E11025" s="11" t="s">
        <v>32081</v>
      </c>
      <c r="F11025" s="6">
        <v>383475</v>
      </c>
      <c r="G11025" s="6" t="s">
        <v>32045</v>
      </c>
      <c r="H11025" s="16">
        <v>3783946.466</v>
      </c>
      <c r="I11025" s="12" t="s">
        <v>32079</v>
      </c>
      <c r="J11025" s="12" t="s">
        <v>32080</v>
      </c>
      <c r="K11025" s="15"/>
      <c r="L11025" s="13" t="s">
        <v>14</v>
      </c>
      <c r="M11025" s="7">
        <v>1</v>
      </c>
      <c r="N11025" s="14"/>
    </row>
    <row r="11026" spans="1:14" ht="141.75">
      <c r="A11026" s="6">
        <v>11025</v>
      </c>
      <c r="B11026" s="8" t="s">
        <v>31219</v>
      </c>
      <c r="C11026" s="9" t="s">
        <v>32077</v>
      </c>
      <c r="D11026" s="10" t="s">
        <v>31427</v>
      </c>
      <c r="E11026" s="11" t="s">
        <v>32082</v>
      </c>
      <c r="F11026" s="6">
        <v>383477</v>
      </c>
      <c r="G11026" s="6" t="s">
        <v>32045</v>
      </c>
      <c r="H11026" s="16">
        <v>3870701.5380000002</v>
      </c>
      <c r="I11026" s="12" t="s">
        <v>32079</v>
      </c>
      <c r="J11026" s="12" t="s">
        <v>32080</v>
      </c>
      <c r="K11026" s="15"/>
      <c r="L11026" s="13" t="s">
        <v>14</v>
      </c>
      <c r="M11026" s="7">
        <v>1</v>
      </c>
      <c r="N11026" s="14"/>
    </row>
    <row r="11027" spans="1:14" ht="110.25">
      <c r="A11027" s="6">
        <v>11026</v>
      </c>
      <c r="B11027" s="8" t="s">
        <v>31219</v>
      </c>
      <c r="C11027" s="9" t="s">
        <v>31456</v>
      </c>
      <c r="D11027" s="10" t="s">
        <v>31457</v>
      </c>
      <c r="E11027" s="11" t="s">
        <v>32083</v>
      </c>
      <c r="F11027" s="6">
        <v>383469</v>
      </c>
      <c r="G11027" s="6" t="s">
        <v>32045</v>
      </c>
      <c r="H11027" s="16">
        <v>10815628.723999999</v>
      </c>
      <c r="I11027" s="12" t="s">
        <v>32076</v>
      </c>
      <c r="J11027" s="12" t="s">
        <v>32054</v>
      </c>
      <c r="K11027" s="15"/>
      <c r="L11027" s="13" t="s">
        <v>14</v>
      </c>
      <c r="M11027" s="7">
        <v>1</v>
      </c>
      <c r="N11027" s="14"/>
    </row>
    <row r="11028" spans="1:14" ht="110.25">
      <c r="A11028" s="6">
        <v>11027</v>
      </c>
      <c r="B11028" s="8" t="s">
        <v>31219</v>
      </c>
      <c r="C11028" s="9" t="s">
        <v>31456</v>
      </c>
      <c r="D11028" s="10" t="s">
        <v>31457</v>
      </c>
      <c r="E11028" s="11" t="s">
        <v>32084</v>
      </c>
      <c r="F11028" s="6">
        <v>383470</v>
      </c>
      <c r="G11028" s="6" t="s">
        <v>32045</v>
      </c>
      <c r="H11028" s="16">
        <v>10632080.02</v>
      </c>
      <c r="I11028" s="12" t="s">
        <v>32076</v>
      </c>
      <c r="J11028" s="12" t="s">
        <v>32054</v>
      </c>
      <c r="K11028" s="15"/>
      <c r="L11028" s="13" t="s">
        <v>14</v>
      </c>
      <c r="M11028" s="7">
        <v>1</v>
      </c>
      <c r="N11028" s="14"/>
    </row>
    <row r="11029" spans="1:14" ht="110.25">
      <c r="A11029" s="6">
        <v>11028</v>
      </c>
      <c r="B11029" s="8" t="s">
        <v>31219</v>
      </c>
      <c r="C11029" s="9" t="s">
        <v>31542</v>
      </c>
      <c r="D11029" s="10" t="s">
        <v>31543</v>
      </c>
      <c r="E11029" s="11" t="s">
        <v>32085</v>
      </c>
      <c r="F11029" s="6">
        <v>383471</v>
      </c>
      <c r="G11029" s="6" t="s">
        <v>32045</v>
      </c>
      <c r="H11029" s="16">
        <v>7329981.8909999998</v>
      </c>
      <c r="I11029" s="12" t="s">
        <v>32076</v>
      </c>
      <c r="J11029" s="12" t="s">
        <v>32054</v>
      </c>
      <c r="K11029" s="15"/>
      <c r="L11029" s="13" t="s">
        <v>14</v>
      </c>
      <c r="M11029" s="7">
        <v>1</v>
      </c>
      <c r="N11029" s="14"/>
    </row>
    <row r="11030" spans="1:14" ht="110.25">
      <c r="A11030" s="6">
        <v>11029</v>
      </c>
      <c r="B11030" s="8" t="s">
        <v>31219</v>
      </c>
      <c r="C11030" s="9" t="s">
        <v>31982</v>
      </c>
      <c r="D11030" s="10" t="s">
        <v>31252</v>
      </c>
      <c r="E11030" s="11" t="s">
        <v>32086</v>
      </c>
      <c r="F11030" s="6">
        <v>370417</v>
      </c>
      <c r="G11030" s="6" t="s">
        <v>32045</v>
      </c>
      <c r="H11030" s="16">
        <v>8769110.375</v>
      </c>
      <c r="I11030" s="12" t="s">
        <v>31883</v>
      </c>
      <c r="J11030" s="12" t="s">
        <v>32087</v>
      </c>
      <c r="K11030" s="15">
        <v>457398</v>
      </c>
      <c r="L11030" s="13" t="s">
        <v>14</v>
      </c>
      <c r="M11030" s="7">
        <v>1</v>
      </c>
      <c r="N11030" s="14"/>
    </row>
    <row r="11031" spans="1:14" ht="110.25">
      <c r="A11031" s="6">
        <v>11030</v>
      </c>
      <c r="B11031" s="8" t="s">
        <v>31219</v>
      </c>
      <c r="C11031" s="9" t="s">
        <v>31849</v>
      </c>
      <c r="D11031" s="10" t="s">
        <v>31850</v>
      </c>
      <c r="E11031" s="11" t="s">
        <v>32088</v>
      </c>
      <c r="F11031" s="6">
        <v>370422</v>
      </c>
      <c r="G11031" s="6" t="s">
        <v>32045</v>
      </c>
      <c r="H11031" s="16">
        <v>10307568.578</v>
      </c>
      <c r="I11031" s="12" t="s">
        <v>32089</v>
      </c>
      <c r="J11031" s="12" t="s">
        <v>32090</v>
      </c>
      <c r="K11031" s="15"/>
      <c r="L11031" s="13" t="s">
        <v>14</v>
      </c>
      <c r="M11031" s="7">
        <v>1</v>
      </c>
      <c r="N11031" s="14"/>
    </row>
    <row r="11032" spans="1:14" ht="252">
      <c r="A11032" s="6">
        <v>11031</v>
      </c>
      <c r="B11032" s="8" t="s">
        <v>31219</v>
      </c>
      <c r="C11032" s="9" t="s">
        <v>31849</v>
      </c>
      <c r="D11032" s="10" t="s">
        <v>31850</v>
      </c>
      <c r="E11032" s="11" t="s">
        <v>32091</v>
      </c>
      <c r="F11032" s="6">
        <v>142544</v>
      </c>
      <c r="G11032" s="6" t="s">
        <v>32045</v>
      </c>
      <c r="H11032" s="16">
        <v>18268285.129999999</v>
      </c>
      <c r="I11032" s="12" t="s">
        <v>32092</v>
      </c>
      <c r="J11032" s="12" t="s">
        <v>32093</v>
      </c>
      <c r="K11032" s="15">
        <v>448220</v>
      </c>
      <c r="L11032" s="13" t="s">
        <v>14</v>
      </c>
      <c r="M11032" s="7">
        <v>1</v>
      </c>
      <c r="N11032" s="14"/>
    </row>
    <row r="11033" spans="1:14" ht="236.25">
      <c r="A11033" s="6">
        <v>11032</v>
      </c>
      <c r="B11033" s="8" t="s">
        <v>31219</v>
      </c>
      <c r="C11033" s="9" t="s">
        <v>32094</v>
      </c>
      <c r="D11033" s="10" t="s">
        <v>31357</v>
      </c>
      <c r="E11033" s="11" t="s">
        <v>32095</v>
      </c>
      <c r="F11033" s="6">
        <v>142545</v>
      </c>
      <c r="G11033" s="6" t="s">
        <v>32045</v>
      </c>
      <c r="H11033" s="16">
        <v>17437379.702</v>
      </c>
      <c r="I11033" s="12" t="s">
        <v>32096</v>
      </c>
      <c r="J11033" s="12" t="s">
        <v>32093</v>
      </c>
      <c r="K11033" s="15">
        <v>778560</v>
      </c>
      <c r="L11033" s="13" t="s">
        <v>14</v>
      </c>
      <c r="M11033" s="7">
        <v>1</v>
      </c>
      <c r="N11033" s="14"/>
    </row>
    <row r="11034" spans="1:14" ht="78.75">
      <c r="A11034" s="6">
        <v>11033</v>
      </c>
      <c r="B11034" s="8" t="s">
        <v>31219</v>
      </c>
      <c r="C11034" s="9" t="s">
        <v>32097</v>
      </c>
      <c r="D11034" s="10" t="s">
        <v>32098</v>
      </c>
      <c r="E11034" s="11" t="s">
        <v>32099</v>
      </c>
      <c r="F11034" s="6">
        <v>383472</v>
      </c>
      <c r="G11034" s="6" t="s">
        <v>32045</v>
      </c>
      <c r="H11034" s="16">
        <v>15245393.847999999</v>
      </c>
      <c r="I11034" s="12" t="s">
        <v>32100</v>
      </c>
      <c r="J11034" s="12" t="s">
        <v>31589</v>
      </c>
      <c r="K11034" s="15"/>
      <c r="L11034" s="13" t="s">
        <v>14</v>
      </c>
      <c r="M11034" s="7">
        <v>1</v>
      </c>
      <c r="N11034" s="14"/>
    </row>
    <row r="11035" spans="1:14" ht="78.75">
      <c r="A11035" s="6">
        <v>11034</v>
      </c>
      <c r="B11035" s="8" t="s">
        <v>31219</v>
      </c>
      <c r="C11035" s="9" t="s">
        <v>32097</v>
      </c>
      <c r="D11035" s="10" t="s">
        <v>32098</v>
      </c>
      <c r="E11035" s="11" t="s">
        <v>32101</v>
      </c>
      <c r="F11035" s="6">
        <v>383473</v>
      </c>
      <c r="G11035" s="6" t="s">
        <v>32045</v>
      </c>
      <c r="H11035" s="16">
        <v>11807480.91</v>
      </c>
      <c r="I11035" s="12" t="s">
        <v>32100</v>
      </c>
      <c r="J11035" s="12" t="s">
        <v>31589</v>
      </c>
      <c r="K11035" s="15"/>
      <c r="L11035" s="13" t="s">
        <v>14</v>
      </c>
      <c r="M11035" s="7">
        <v>1</v>
      </c>
      <c r="N11035" s="14"/>
    </row>
    <row r="11036" spans="1:14" ht="126">
      <c r="A11036" s="6">
        <v>11035</v>
      </c>
      <c r="B11036" s="8" t="s">
        <v>31219</v>
      </c>
      <c r="C11036" s="9" t="s">
        <v>32102</v>
      </c>
      <c r="D11036" s="10" t="s">
        <v>32103</v>
      </c>
      <c r="E11036" s="11" t="s">
        <v>32104</v>
      </c>
      <c r="F11036" s="6">
        <v>410303</v>
      </c>
      <c r="G11036" s="6" t="s">
        <v>359</v>
      </c>
      <c r="H11036" s="16">
        <v>520049</v>
      </c>
      <c r="I11036" s="12" t="s">
        <v>2438</v>
      </c>
      <c r="J11036" s="12" t="s">
        <v>5909</v>
      </c>
      <c r="K11036" s="15">
        <v>520049</v>
      </c>
      <c r="L11036" s="13" t="s">
        <v>14</v>
      </c>
      <c r="M11036" s="7">
        <v>1</v>
      </c>
      <c r="N11036" s="14"/>
    </row>
    <row r="11037" spans="1:14" ht="94.5">
      <c r="A11037" s="6">
        <v>11036</v>
      </c>
      <c r="B11037" s="8" t="s">
        <v>31219</v>
      </c>
      <c r="C11037" s="9" t="s">
        <v>32105</v>
      </c>
      <c r="D11037" s="10" t="s">
        <v>31273</v>
      </c>
      <c r="E11037" s="11" t="s">
        <v>32106</v>
      </c>
      <c r="F11037" s="6">
        <v>425491</v>
      </c>
      <c r="G11037" s="6" t="s">
        <v>359</v>
      </c>
      <c r="H11037" s="16">
        <v>297000</v>
      </c>
      <c r="I11037" s="12" t="s">
        <v>7568</v>
      </c>
      <c r="J11037" s="12" t="s">
        <v>5990</v>
      </c>
      <c r="K11037" s="15">
        <v>297000</v>
      </c>
      <c r="L11037" s="13" t="s">
        <v>14</v>
      </c>
      <c r="M11037" s="7">
        <v>1</v>
      </c>
      <c r="N11037" s="14"/>
    </row>
    <row r="11038" spans="1:14" ht="157.5">
      <c r="A11038" s="6">
        <v>11037</v>
      </c>
      <c r="B11038" s="8" t="s">
        <v>31219</v>
      </c>
      <c r="C11038" s="9" t="s">
        <v>32107</v>
      </c>
      <c r="D11038" s="10" t="s">
        <v>32108</v>
      </c>
      <c r="E11038" s="11" t="s">
        <v>32109</v>
      </c>
      <c r="F11038" s="6">
        <v>498971</v>
      </c>
      <c r="G11038" s="6" t="s">
        <v>359</v>
      </c>
      <c r="H11038" s="16">
        <v>285000</v>
      </c>
      <c r="I11038" s="12" t="s">
        <v>5762</v>
      </c>
      <c r="J11038" s="12" t="s">
        <v>23957</v>
      </c>
      <c r="K11038" s="15">
        <v>285000</v>
      </c>
      <c r="L11038" s="13" t="s">
        <v>14</v>
      </c>
      <c r="M11038" s="7">
        <v>1</v>
      </c>
      <c r="N11038" s="14"/>
    </row>
    <row r="11039" spans="1:14" ht="110.25">
      <c r="A11039" s="6">
        <v>11038</v>
      </c>
      <c r="B11039" s="8" t="s">
        <v>31219</v>
      </c>
      <c r="C11039" s="9" t="s">
        <v>32110</v>
      </c>
      <c r="D11039" s="10" t="s">
        <v>32111</v>
      </c>
      <c r="E11039" s="11" t="s">
        <v>32112</v>
      </c>
      <c r="F11039" s="6">
        <v>498970</v>
      </c>
      <c r="G11039" s="6" t="s">
        <v>359</v>
      </c>
      <c r="H11039" s="16">
        <v>615533</v>
      </c>
      <c r="I11039" s="12" t="s">
        <v>1792</v>
      </c>
      <c r="J11039" s="12" t="s">
        <v>2301</v>
      </c>
      <c r="K11039" s="15">
        <v>615533</v>
      </c>
      <c r="L11039" s="13" t="s">
        <v>14</v>
      </c>
      <c r="M11039" s="7">
        <v>1</v>
      </c>
      <c r="N11039" s="14"/>
    </row>
    <row r="11040" spans="1:14" ht="110.25">
      <c r="A11040" s="6">
        <v>11039</v>
      </c>
      <c r="B11040" s="8" t="s">
        <v>31219</v>
      </c>
      <c r="C11040" s="9" t="s">
        <v>31830</v>
      </c>
      <c r="D11040" s="10" t="s">
        <v>31831</v>
      </c>
      <c r="E11040" s="11" t="s">
        <v>32113</v>
      </c>
      <c r="F11040" s="6">
        <v>410305</v>
      </c>
      <c r="G11040" s="6" t="s">
        <v>359</v>
      </c>
      <c r="H11040" s="16">
        <v>1217900</v>
      </c>
      <c r="I11040" s="12" t="s">
        <v>1186</v>
      </c>
      <c r="J11040" s="12" t="s">
        <v>5686</v>
      </c>
      <c r="K11040" s="15">
        <v>1217900</v>
      </c>
      <c r="L11040" s="13" t="s">
        <v>14</v>
      </c>
      <c r="M11040" s="7">
        <v>1</v>
      </c>
      <c r="N11040" s="14"/>
    </row>
    <row r="11041" spans="1:14" ht="94.5">
      <c r="A11041" s="6">
        <v>11040</v>
      </c>
      <c r="B11041" s="8" t="s">
        <v>31219</v>
      </c>
      <c r="C11041" s="9" t="s">
        <v>32105</v>
      </c>
      <c r="D11041" s="10" t="s">
        <v>31273</v>
      </c>
      <c r="E11041" s="11" t="s">
        <v>32114</v>
      </c>
      <c r="F11041" s="6">
        <v>425495</v>
      </c>
      <c r="G11041" s="6" t="s">
        <v>359</v>
      </c>
      <c r="H11041" s="16">
        <v>395878</v>
      </c>
      <c r="I11041" s="12" t="s">
        <v>7568</v>
      </c>
      <c r="J11041" s="12" t="s">
        <v>5990</v>
      </c>
      <c r="K11041" s="15">
        <v>395878</v>
      </c>
      <c r="L11041" s="13" t="s">
        <v>14</v>
      </c>
      <c r="M11041" s="7">
        <v>1</v>
      </c>
      <c r="N11041" s="14"/>
    </row>
    <row r="11042" spans="1:14" ht="110.25">
      <c r="A11042" s="6">
        <v>11041</v>
      </c>
      <c r="B11042" s="8" t="s">
        <v>31219</v>
      </c>
      <c r="C11042" s="9" t="s">
        <v>31917</v>
      </c>
      <c r="D11042" s="10" t="s">
        <v>31382</v>
      </c>
      <c r="E11042" s="11" t="s">
        <v>32115</v>
      </c>
      <c r="F11042" s="6">
        <v>421207</v>
      </c>
      <c r="G11042" s="6" t="s">
        <v>359</v>
      </c>
      <c r="H11042" s="16">
        <v>337170</v>
      </c>
      <c r="I11042" s="12" t="s">
        <v>2418</v>
      </c>
      <c r="J11042" s="12" t="s">
        <v>1919</v>
      </c>
      <c r="K11042" s="15">
        <v>337170</v>
      </c>
      <c r="L11042" s="13" t="s">
        <v>14</v>
      </c>
      <c r="M11042" s="7">
        <v>1</v>
      </c>
      <c r="N11042" s="14"/>
    </row>
    <row r="11043" spans="1:14" ht="141.75">
      <c r="A11043" s="6">
        <v>11042</v>
      </c>
      <c r="B11043" s="8" t="s">
        <v>31219</v>
      </c>
      <c r="C11043" s="9" t="s">
        <v>32116</v>
      </c>
      <c r="D11043" s="10" t="s">
        <v>32117</v>
      </c>
      <c r="E11043" s="11" t="s">
        <v>32118</v>
      </c>
      <c r="F11043" s="6">
        <v>496849</v>
      </c>
      <c r="G11043" s="6" t="s">
        <v>359</v>
      </c>
      <c r="H11043" s="16">
        <v>541240</v>
      </c>
      <c r="I11043" s="12"/>
      <c r="J11043" s="12"/>
      <c r="K11043" s="15">
        <v>541240</v>
      </c>
      <c r="L11043" s="13" t="s">
        <v>14</v>
      </c>
      <c r="M11043" s="7">
        <v>1</v>
      </c>
      <c r="N11043" s="14"/>
    </row>
    <row r="11044" spans="1:14" ht="94.5">
      <c r="A11044" s="6">
        <v>11043</v>
      </c>
      <c r="B11044" s="8" t="s">
        <v>31219</v>
      </c>
      <c r="C11044" s="9" t="s">
        <v>32105</v>
      </c>
      <c r="D11044" s="10" t="s">
        <v>31273</v>
      </c>
      <c r="E11044" s="11" t="s">
        <v>32119</v>
      </c>
      <c r="F11044" s="6">
        <v>472915</v>
      </c>
      <c r="G11044" s="6" t="s">
        <v>359</v>
      </c>
      <c r="H11044" s="16">
        <v>285000</v>
      </c>
      <c r="I11044" s="12" t="s">
        <v>19311</v>
      </c>
      <c r="J11044" s="12" t="s">
        <v>26618</v>
      </c>
      <c r="K11044" s="15">
        <v>285000</v>
      </c>
      <c r="L11044" s="13" t="s">
        <v>14</v>
      </c>
      <c r="M11044" s="7">
        <v>1</v>
      </c>
      <c r="N11044" s="14"/>
    </row>
    <row r="11045" spans="1:14" ht="94.5">
      <c r="A11045" s="6">
        <v>11044</v>
      </c>
      <c r="B11045" s="8" t="s">
        <v>31219</v>
      </c>
      <c r="C11045" s="9" t="s">
        <v>32105</v>
      </c>
      <c r="D11045" s="10" t="s">
        <v>31273</v>
      </c>
      <c r="E11045" s="11" t="s">
        <v>32120</v>
      </c>
      <c r="F11045" s="6">
        <v>472916</v>
      </c>
      <c r="G11045" s="6" t="s">
        <v>359</v>
      </c>
      <c r="H11045" s="16">
        <v>475002</v>
      </c>
      <c r="I11045" s="12" t="s">
        <v>19311</v>
      </c>
      <c r="J11045" s="12" t="s">
        <v>26618</v>
      </c>
      <c r="K11045" s="15">
        <v>475002</v>
      </c>
      <c r="L11045" s="13" t="s">
        <v>14</v>
      </c>
      <c r="M11045" s="7">
        <v>1</v>
      </c>
      <c r="N11045" s="14"/>
    </row>
    <row r="11046" spans="1:14" ht="94.5">
      <c r="A11046" s="6">
        <v>11045</v>
      </c>
      <c r="B11046" s="8" t="s">
        <v>31219</v>
      </c>
      <c r="C11046" s="9" t="s">
        <v>32105</v>
      </c>
      <c r="D11046" s="10" t="s">
        <v>31273</v>
      </c>
      <c r="E11046" s="11" t="s">
        <v>32121</v>
      </c>
      <c r="F11046" s="6">
        <v>472912</v>
      </c>
      <c r="G11046" s="6" t="s">
        <v>359</v>
      </c>
      <c r="H11046" s="16">
        <v>750500</v>
      </c>
      <c r="I11046" s="12" t="s">
        <v>19311</v>
      </c>
      <c r="J11046" s="12" t="s">
        <v>26618</v>
      </c>
      <c r="K11046" s="15">
        <v>750500</v>
      </c>
      <c r="L11046" s="13" t="s">
        <v>14</v>
      </c>
      <c r="M11046" s="7">
        <v>1</v>
      </c>
      <c r="N11046" s="14"/>
    </row>
    <row r="11047" spans="1:14" ht="94.5">
      <c r="A11047" s="6">
        <v>11046</v>
      </c>
      <c r="B11047" s="8" t="s">
        <v>31219</v>
      </c>
      <c r="C11047" s="9" t="s">
        <v>32105</v>
      </c>
      <c r="D11047" s="10" t="s">
        <v>31273</v>
      </c>
      <c r="E11047" s="11" t="s">
        <v>32122</v>
      </c>
      <c r="F11047" s="6">
        <v>472914</v>
      </c>
      <c r="G11047" s="6" t="s">
        <v>359</v>
      </c>
      <c r="H11047" s="16">
        <v>531854</v>
      </c>
      <c r="I11047" s="12" t="s">
        <v>19311</v>
      </c>
      <c r="J11047" s="12" t="s">
        <v>26618</v>
      </c>
      <c r="K11047" s="15">
        <v>531854</v>
      </c>
      <c r="L11047" s="13" t="s">
        <v>14</v>
      </c>
      <c r="M11047" s="7">
        <v>1</v>
      </c>
      <c r="N11047" s="14"/>
    </row>
    <row r="11048" spans="1:14" ht="141.75">
      <c r="A11048" s="6">
        <v>11047</v>
      </c>
      <c r="B11048" s="8" t="s">
        <v>31219</v>
      </c>
      <c r="C11048" s="9" t="s">
        <v>32123</v>
      </c>
      <c r="D11048" s="10" t="s">
        <v>32124</v>
      </c>
      <c r="E11048" s="11" t="s">
        <v>32125</v>
      </c>
      <c r="F11048" s="6">
        <v>346676</v>
      </c>
      <c r="G11048" s="6" t="s">
        <v>359</v>
      </c>
      <c r="H11048" s="16">
        <v>499170</v>
      </c>
      <c r="I11048" s="12" t="s">
        <v>23802</v>
      </c>
      <c r="J11048" s="12" t="s">
        <v>7153</v>
      </c>
      <c r="K11048" s="15">
        <v>499170</v>
      </c>
      <c r="L11048" s="13" t="s">
        <v>14</v>
      </c>
      <c r="M11048" s="7">
        <v>1</v>
      </c>
      <c r="N11048" s="14"/>
    </row>
    <row r="11049" spans="1:14" ht="110.25">
      <c r="A11049" s="6">
        <v>11048</v>
      </c>
      <c r="B11049" s="8" t="s">
        <v>31219</v>
      </c>
      <c r="C11049" s="9" t="s">
        <v>32126</v>
      </c>
      <c r="D11049" s="10" t="s">
        <v>32127</v>
      </c>
      <c r="E11049" s="11" t="s">
        <v>32128</v>
      </c>
      <c r="F11049" s="6">
        <v>365664</v>
      </c>
      <c r="G11049" s="6" t="s">
        <v>359</v>
      </c>
      <c r="H11049" s="16">
        <v>436916</v>
      </c>
      <c r="I11049" s="12" t="s">
        <v>2458</v>
      </c>
      <c r="J11049" s="12" t="s">
        <v>32129</v>
      </c>
      <c r="K11049" s="15">
        <v>436916</v>
      </c>
      <c r="L11049" s="13" t="s">
        <v>14</v>
      </c>
      <c r="M11049" s="7">
        <v>1</v>
      </c>
      <c r="N11049" s="14"/>
    </row>
    <row r="11050" spans="1:14" ht="110.25">
      <c r="A11050" s="6">
        <v>11049</v>
      </c>
      <c r="B11050" s="8" t="s">
        <v>31219</v>
      </c>
      <c r="C11050" s="9" t="s">
        <v>32126</v>
      </c>
      <c r="D11050" s="10" t="s">
        <v>32127</v>
      </c>
      <c r="E11050" s="11" t="s">
        <v>32130</v>
      </c>
      <c r="F11050" s="6">
        <v>365667</v>
      </c>
      <c r="G11050" s="6" t="s">
        <v>359</v>
      </c>
      <c r="H11050" s="16">
        <v>491928</v>
      </c>
      <c r="I11050" s="12" t="s">
        <v>2458</v>
      </c>
      <c r="J11050" s="12" t="s">
        <v>32129</v>
      </c>
      <c r="K11050" s="15">
        <v>491928</v>
      </c>
      <c r="L11050" s="13" t="s">
        <v>14</v>
      </c>
      <c r="M11050" s="7">
        <v>1</v>
      </c>
      <c r="N11050" s="14"/>
    </row>
    <row r="11051" spans="1:14" ht="110.25">
      <c r="A11051" s="6">
        <v>11050</v>
      </c>
      <c r="B11051" s="8" t="s">
        <v>31219</v>
      </c>
      <c r="C11051" s="9" t="s">
        <v>32131</v>
      </c>
      <c r="D11051" s="10" t="s">
        <v>31764</v>
      </c>
      <c r="E11051" s="11" t="s">
        <v>32132</v>
      </c>
      <c r="F11051" s="6" t="s">
        <v>3578</v>
      </c>
      <c r="G11051" s="6" t="s">
        <v>359</v>
      </c>
      <c r="H11051" s="16">
        <v>468122</v>
      </c>
      <c r="I11051" s="12" t="s">
        <v>2381</v>
      </c>
      <c r="J11051" s="12" t="s">
        <v>19373</v>
      </c>
      <c r="K11051" s="15">
        <v>468122</v>
      </c>
      <c r="L11051" s="13" t="s">
        <v>14</v>
      </c>
      <c r="M11051" s="7">
        <v>1</v>
      </c>
      <c r="N11051" s="14"/>
    </row>
    <row r="11052" spans="1:14" ht="94.5">
      <c r="A11052" s="6">
        <v>11051</v>
      </c>
      <c r="B11052" s="8" t="s">
        <v>31219</v>
      </c>
      <c r="C11052" s="9" t="s">
        <v>32105</v>
      </c>
      <c r="D11052" s="10" t="s">
        <v>31273</v>
      </c>
      <c r="E11052" s="11" t="s">
        <v>32133</v>
      </c>
      <c r="F11052" s="6" t="s">
        <v>3578</v>
      </c>
      <c r="G11052" s="6" t="s">
        <v>359</v>
      </c>
      <c r="H11052" s="16">
        <v>300724</v>
      </c>
      <c r="I11052" s="12" t="s">
        <v>19311</v>
      </c>
      <c r="J11052" s="12" t="s">
        <v>26618</v>
      </c>
      <c r="K11052" s="15"/>
      <c r="L11052" s="13" t="s">
        <v>14</v>
      </c>
      <c r="M11052" s="7">
        <v>1</v>
      </c>
      <c r="N11052" s="14"/>
    </row>
    <row r="11053" spans="1:14" ht="173.25">
      <c r="A11053" s="6">
        <v>11052</v>
      </c>
      <c r="B11053" s="8" t="s">
        <v>31219</v>
      </c>
      <c r="C11053" s="9" t="s">
        <v>31728</v>
      </c>
      <c r="D11053" s="10" t="s">
        <v>31724</v>
      </c>
      <c r="E11053" s="11" t="s">
        <v>32134</v>
      </c>
      <c r="F11053" s="6" t="s">
        <v>3578</v>
      </c>
      <c r="G11053" s="6" t="s">
        <v>359</v>
      </c>
      <c r="H11053" s="16">
        <v>284810</v>
      </c>
      <c r="I11053" s="12" t="s">
        <v>32135</v>
      </c>
      <c r="J11053" s="12" t="s">
        <v>975</v>
      </c>
      <c r="K11053" s="15"/>
      <c r="L11053" s="13" t="s">
        <v>14</v>
      </c>
      <c r="M11053" s="7">
        <v>1</v>
      </c>
      <c r="N11053" s="14"/>
    </row>
    <row r="11054" spans="1:14" ht="157.5">
      <c r="A11054" s="6">
        <v>11053</v>
      </c>
      <c r="B11054" s="8" t="s">
        <v>31219</v>
      </c>
      <c r="C11054" s="9" t="s">
        <v>32136</v>
      </c>
      <c r="D11054" s="10" t="s">
        <v>31322</v>
      </c>
      <c r="E11054" s="11" t="s">
        <v>32137</v>
      </c>
      <c r="F11054" s="6">
        <v>496850</v>
      </c>
      <c r="G11054" s="6" t="s">
        <v>359</v>
      </c>
      <c r="H11054" s="16">
        <v>383547</v>
      </c>
      <c r="I11054" s="12" t="s">
        <v>1792</v>
      </c>
      <c r="J11054" s="12" t="s">
        <v>32138</v>
      </c>
      <c r="K11054" s="15">
        <v>383547</v>
      </c>
      <c r="L11054" s="13" t="s">
        <v>14</v>
      </c>
      <c r="M11054" s="7">
        <v>1</v>
      </c>
      <c r="N11054" s="14"/>
    </row>
    <row r="11055" spans="1:14" ht="94.5">
      <c r="A11055" s="6">
        <v>11054</v>
      </c>
      <c r="B11055" s="8" t="s">
        <v>31219</v>
      </c>
      <c r="C11055" s="9" t="s">
        <v>31318</v>
      </c>
      <c r="D11055" s="10" t="s">
        <v>31319</v>
      </c>
      <c r="E11055" s="11" t="s">
        <v>32139</v>
      </c>
      <c r="F11055" s="6">
        <v>498969</v>
      </c>
      <c r="G11055" s="6" t="s">
        <v>359</v>
      </c>
      <c r="H11055" s="16">
        <v>474059</v>
      </c>
      <c r="I11055" s="12"/>
      <c r="J11055" s="12"/>
      <c r="K11055" s="15">
        <v>474059</v>
      </c>
      <c r="L11055" s="13" t="s">
        <v>14</v>
      </c>
      <c r="M11055" s="7">
        <v>1</v>
      </c>
      <c r="N11055" s="14"/>
    </row>
    <row r="11056" spans="1:14" ht="94.5">
      <c r="A11056" s="6">
        <v>11055</v>
      </c>
      <c r="B11056" s="8" t="s">
        <v>31219</v>
      </c>
      <c r="C11056" s="9" t="s">
        <v>32140</v>
      </c>
      <c r="D11056" s="10" t="s">
        <v>32141</v>
      </c>
      <c r="E11056" s="11" t="s">
        <v>32142</v>
      </c>
      <c r="F11056" s="6">
        <v>238207</v>
      </c>
      <c r="G11056" s="6" t="s">
        <v>359</v>
      </c>
      <c r="H11056" s="16">
        <v>301400</v>
      </c>
      <c r="I11056" s="12" t="s">
        <v>32143</v>
      </c>
      <c r="J11056" s="12" t="s">
        <v>32144</v>
      </c>
      <c r="K11056" s="15">
        <v>301400</v>
      </c>
      <c r="L11056" s="13" t="s">
        <v>14</v>
      </c>
      <c r="M11056" s="7">
        <v>1</v>
      </c>
      <c r="N11056" s="14"/>
    </row>
    <row r="11057" spans="1:14" ht="126">
      <c r="A11057" s="6">
        <v>11056</v>
      </c>
      <c r="B11057" s="8" t="s">
        <v>31219</v>
      </c>
      <c r="C11057" s="9" t="s">
        <v>32145</v>
      </c>
      <c r="D11057" s="10" t="s">
        <v>31551</v>
      </c>
      <c r="E11057" s="11" t="s">
        <v>32146</v>
      </c>
      <c r="F11057" s="6">
        <v>354629</v>
      </c>
      <c r="G11057" s="6" t="s">
        <v>359</v>
      </c>
      <c r="H11057" s="16">
        <v>2940079</v>
      </c>
      <c r="I11057" s="12" t="s">
        <v>2493</v>
      </c>
      <c r="J11057" s="12" t="s">
        <v>934</v>
      </c>
      <c r="K11057" s="15">
        <v>1203095</v>
      </c>
      <c r="L11057" s="13" t="s">
        <v>14</v>
      </c>
      <c r="M11057" s="7">
        <v>1</v>
      </c>
      <c r="N11057" s="14"/>
    </row>
    <row r="11058" spans="1:14" ht="94.5">
      <c r="A11058" s="6">
        <v>11057</v>
      </c>
      <c r="B11058" s="8" t="s">
        <v>31219</v>
      </c>
      <c r="C11058" s="9" t="s">
        <v>32105</v>
      </c>
      <c r="D11058" s="10" t="s">
        <v>31273</v>
      </c>
      <c r="E11058" s="11" t="s">
        <v>32147</v>
      </c>
      <c r="F11058" s="6">
        <v>479195</v>
      </c>
      <c r="G11058" s="6" t="s">
        <v>359</v>
      </c>
      <c r="H11058" s="16">
        <v>396256</v>
      </c>
      <c r="I11058" s="12" t="s">
        <v>19719</v>
      </c>
      <c r="J11058" s="12" t="s">
        <v>19719</v>
      </c>
      <c r="K11058" s="15"/>
      <c r="L11058" s="13" t="s">
        <v>14</v>
      </c>
      <c r="M11058" s="7">
        <v>1</v>
      </c>
      <c r="N11058" s="14"/>
    </row>
    <row r="11059" spans="1:14" ht="110.25">
      <c r="A11059" s="6">
        <v>11058</v>
      </c>
      <c r="B11059" s="8" t="s">
        <v>31219</v>
      </c>
      <c r="C11059" s="9" t="s">
        <v>32148</v>
      </c>
      <c r="D11059" s="10" t="s">
        <v>31507</v>
      </c>
      <c r="E11059" s="11" t="s">
        <v>32149</v>
      </c>
      <c r="F11059" s="6">
        <v>425497</v>
      </c>
      <c r="G11059" s="6" t="s">
        <v>359</v>
      </c>
      <c r="H11059" s="16">
        <v>799375</v>
      </c>
      <c r="I11059" s="12" t="s">
        <v>7746</v>
      </c>
      <c r="J11059" s="12" t="s">
        <v>19373</v>
      </c>
      <c r="K11059" s="15">
        <v>799375</v>
      </c>
      <c r="L11059" s="13" t="s">
        <v>14</v>
      </c>
      <c r="M11059" s="7">
        <v>1</v>
      </c>
      <c r="N11059" s="14"/>
    </row>
    <row r="11060" spans="1:14" ht="94.5">
      <c r="A11060" s="6">
        <v>11059</v>
      </c>
      <c r="B11060" s="8" t="s">
        <v>31219</v>
      </c>
      <c r="C11060" s="9" t="s">
        <v>32105</v>
      </c>
      <c r="D11060" s="10" t="s">
        <v>31273</v>
      </c>
      <c r="E11060" s="11" t="s">
        <v>32150</v>
      </c>
      <c r="F11060" s="6">
        <v>472919</v>
      </c>
      <c r="G11060" s="6" t="s">
        <v>359</v>
      </c>
      <c r="H11060" s="16">
        <v>475000</v>
      </c>
      <c r="I11060" s="12" t="s">
        <v>19311</v>
      </c>
      <c r="J11060" s="12" t="s">
        <v>26618</v>
      </c>
      <c r="K11060" s="15">
        <v>475000</v>
      </c>
      <c r="L11060" s="13" t="s">
        <v>14</v>
      </c>
      <c r="M11060" s="7">
        <v>1</v>
      </c>
      <c r="N11060" s="14"/>
    </row>
    <row r="11061" spans="1:14" ht="126">
      <c r="A11061" s="6">
        <v>11060</v>
      </c>
      <c r="B11061" s="8" t="s">
        <v>31219</v>
      </c>
      <c r="C11061" s="9" t="s">
        <v>32151</v>
      </c>
      <c r="D11061" s="10" t="s">
        <v>32152</v>
      </c>
      <c r="E11061" s="11" t="s">
        <v>32153</v>
      </c>
      <c r="F11061" s="6">
        <v>500235</v>
      </c>
      <c r="G11061" s="6" t="s">
        <v>359</v>
      </c>
      <c r="H11061" s="16" t="s">
        <v>32154</v>
      </c>
      <c r="I11061" s="12"/>
      <c r="J11061" s="12"/>
      <c r="K11061" s="15">
        <v>1458110</v>
      </c>
      <c r="L11061" s="13" t="s">
        <v>14</v>
      </c>
      <c r="M11061" s="7">
        <v>1</v>
      </c>
      <c r="N11061" s="14"/>
    </row>
    <row r="11062" spans="1:14" ht="110.25">
      <c r="A11062" s="6">
        <v>11061</v>
      </c>
      <c r="B11062" s="8" t="s">
        <v>31219</v>
      </c>
      <c r="C11062" s="9" t="s">
        <v>32155</v>
      </c>
      <c r="D11062" s="10" t="s">
        <v>31325</v>
      </c>
      <c r="E11062" s="11" t="s">
        <v>32156</v>
      </c>
      <c r="F11062" s="6">
        <v>487305</v>
      </c>
      <c r="G11062" s="6" t="s">
        <v>608</v>
      </c>
      <c r="H11062" s="16">
        <v>15378509.574999999</v>
      </c>
      <c r="I11062" s="12" t="s">
        <v>32157</v>
      </c>
      <c r="J11062" s="12" t="s">
        <v>1025</v>
      </c>
      <c r="K11062" s="15">
        <v>13995099</v>
      </c>
      <c r="L11062" s="13" t="s">
        <v>14</v>
      </c>
      <c r="M11062" s="7">
        <v>1</v>
      </c>
      <c r="N11062" s="14"/>
    </row>
    <row r="11063" spans="1:14" ht="126">
      <c r="A11063" s="6">
        <v>11062</v>
      </c>
      <c r="B11063" s="8" t="s">
        <v>31219</v>
      </c>
      <c r="C11063" s="9" t="s">
        <v>32155</v>
      </c>
      <c r="D11063" s="10" t="s">
        <v>31325</v>
      </c>
      <c r="E11063" s="11" t="s">
        <v>32158</v>
      </c>
      <c r="F11063" s="6">
        <v>487306</v>
      </c>
      <c r="G11063" s="6" t="s">
        <v>608</v>
      </c>
      <c r="H11063" s="16">
        <v>17866710.289999999</v>
      </c>
      <c r="I11063" s="12" t="s">
        <v>32157</v>
      </c>
      <c r="J11063" s="12" t="s">
        <v>1025</v>
      </c>
      <c r="K11063" s="15">
        <v>0</v>
      </c>
      <c r="L11063" s="13" t="s">
        <v>14</v>
      </c>
      <c r="M11063" s="7">
        <v>1</v>
      </c>
      <c r="N11063" s="14"/>
    </row>
    <row r="11064" spans="1:14" ht="141.75">
      <c r="A11064" s="6">
        <v>11063</v>
      </c>
      <c r="B11064" s="8" t="s">
        <v>31219</v>
      </c>
      <c r="C11064" s="9" t="s">
        <v>32159</v>
      </c>
      <c r="D11064" s="10" t="s">
        <v>31333</v>
      </c>
      <c r="E11064" s="11" t="s">
        <v>32160</v>
      </c>
      <c r="F11064" s="6">
        <v>502023</v>
      </c>
      <c r="G11064" s="6" t="s">
        <v>608</v>
      </c>
      <c r="H11064" s="16">
        <v>2645406.8990000002</v>
      </c>
      <c r="I11064" s="12" t="s">
        <v>32157</v>
      </c>
      <c r="J11064" s="12" t="s">
        <v>5702</v>
      </c>
      <c r="K11064" s="15">
        <v>0</v>
      </c>
      <c r="L11064" s="13" t="s">
        <v>14</v>
      </c>
      <c r="M11064" s="7">
        <v>1</v>
      </c>
      <c r="N11064" s="14"/>
    </row>
    <row r="11065" spans="1:14" ht="126">
      <c r="A11065" s="6">
        <v>11064</v>
      </c>
      <c r="B11065" s="8" t="s">
        <v>31219</v>
      </c>
      <c r="C11065" s="9" t="s">
        <v>32161</v>
      </c>
      <c r="D11065" s="10" t="s">
        <v>29529</v>
      </c>
      <c r="E11065" s="11" t="s">
        <v>32162</v>
      </c>
      <c r="F11065" s="6">
        <v>502317</v>
      </c>
      <c r="G11065" s="6" t="s">
        <v>608</v>
      </c>
      <c r="H11065" s="16">
        <v>6515306.1500000004</v>
      </c>
      <c r="I11065" s="12" t="s">
        <v>32163</v>
      </c>
      <c r="J11065" s="12" t="s">
        <v>2050</v>
      </c>
      <c r="K11065" s="15">
        <v>0</v>
      </c>
      <c r="L11065" s="13" t="s">
        <v>14</v>
      </c>
      <c r="M11065" s="7">
        <v>1</v>
      </c>
      <c r="N11065" s="14"/>
    </row>
    <row r="11066" spans="1:14" ht="126">
      <c r="A11066" s="6">
        <v>11065</v>
      </c>
      <c r="B11066" s="8" t="s">
        <v>31219</v>
      </c>
      <c r="C11066" s="9" t="s">
        <v>32164</v>
      </c>
      <c r="D11066" s="10" t="s">
        <v>31267</v>
      </c>
      <c r="E11066" s="11" t="s">
        <v>32165</v>
      </c>
      <c r="F11066" s="6">
        <v>502321</v>
      </c>
      <c r="G11066" s="6" t="s">
        <v>608</v>
      </c>
      <c r="H11066" s="16">
        <v>7090839.9000000004</v>
      </c>
      <c r="I11066" s="12" t="s">
        <v>32163</v>
      </c>
      <c r="J11066" s="12" t="s">
        <v>2050</v>
      </c>
      <c r="K11066" s="15">
        <v>0</v>
      </c>
      <c r="L11066" s="13" t="s">
        <v>14</v>
      </c>
      <c r="M11066" s="7">
        <v>1</v>
      </c>
      <c r="N11066" s="14"/>
    </row>
    <row r="11067" spans="1:14" ht="141.75">
      <c r="A11067" s="6">
        <v>11066</v>
      </c>
      <c r="B11067" s="8" t="s">
        <v>31219</v>
      </c>
      <c r="C11067" s="9" t="s">
        <v>32164</v>
      </c>
      <c r="D11067" s="10" t="s">
        <v>31267</v>
      </c>
      <c r="E11067" s="11" t="s">
        <v>32166</v>
      </c>
      <c r="F11067" s="6">
        <v>502325</v>
      </c>
      <c r="G11067" s="6" t="s">
        <v>608</v>
      </c>
      <c r="H11067" s="16">
        <v>8038790.75</v>
      </c>
      <c r="I11067" s="12" t="s">
        <v>32163</v>
      </c>
      <c r="J11067" s="12" t="s">
        <v>6014</v>
      </c>
      <c r="K11067" s="15">
        <v>0</v>
      </c>
      <c r="L11067" s="13" t="s">
        <v>14</v>
      </c>
      <c r="M11067" s="7">
        <v>1</v>
      </c>
      <c r="N11067" s="14"/>
    </row>
    <row r="11068" spans="1:14" ht="157.5">
      <c r="A11068" s="6">
        <v>11067</v>
      </c>
      <c r="B11068" s="8" t="s">
        <v>31219</v>
      </c>
      <c r="C11068" s="9" t="s">
        <v>31306</v>
      </c>
      <c r="D11068" s="10" t="s">
        <v>31307</v>
      </c>
      <c r="E11068" s="11" t="s">
        <v>32167</v>
      </c>
      <c r="F11068" s="6">
        <v>487340</v>
      </c>
      <c r="G11068" s="6" t="s">
        <v>608</v>
      </c>
      <c r="H11068" s="16">
        <v>1810298.15</v>
      </c>
      <c r="I11068" s="12" t="s">
        <v>32157</v>
      </c>
      <c r="J11068" s="12" t="s">
        <v>2045</v>
      </c>
      <c r="K11068" s="15">
        <v>0</v>
      </c>
      <c r="L11068" s="13" t="s">
        <v>14</v>
      </c>
      <c r="M11068" s="7">
        <v>1</v>
      </c>
      <c r="N11068" s="14"/>
    </row>
    <row r="11069" spans="1:14" ht="110.25">
      <c r="A11069" s="6">
        <v>11068</v>
      </c>
      <c r="B11069" s="8" t="s">
        <v>31219</v>
      </c>
      <c r="C11069" s="9" t="s">
        <v>32168</v>
      </c>
      <c r="D11069" s="10" t="s">
        <v>31264</v>
      </c>
      <c r="E11069" s="11" t="s">
        <v>32169</v>
      </c>
      <c r="F11069" s="6">
        <v>487352</v>
      </c>
      <c r="G11069" s="6" t="s">
        <v>608</v>
      </c>
      <c r="H11069" s="16">
        <v>15614083.699999999</v>
      </c>
      <c r="I11069" s="12" t="s">
        <v>32170</v>
      </c>
      <c r="J11069" s="12" t="s">
        <v>2397</v>
      </c>
      <c r="K11069" s="15">
        <v>0</v>
      </c>
      <c r="L11069" s="13" t="s">
        <v>14</v>
      </c>
      <c r="M11069" s="7">
        <v>1</v>
      </c>
      <c r="N11069" s="14"/>
    </row>
    <row r="11070" spans="1:14" ht="126">
      <c r="A11070" s="6">
        <v>11069</v>
      </c>
      <c r="B11070" s="8" t="s">
        <v>31219</v>
      </c>
      <c r="C11070" s="9" t="s">
        <v>31486</v>
      </c>
      <c r="D11070" s="10" t="s">
        <v>31319</v>
      </c>
      <c r="E11070" s="11" t="s">
        <v>32171</v>
      </c>
      <c r="F11070" s="6">
        <v>498969</v>
      </c>
      <c r="G11070" s="6" t="s">
        <v>359</v>
      </c>
      <c r="H11070" s="16">
        <v>474059.5</v>
      </c>
      <c r="I11070" s="12" t="s">
        <v>32172</v>
      </c>
      <c r="J11070" s="12" t="s">
        <v>1849</v>
      </c>
      <c r="K11070" s="15">
        <v>0</v>
      </c>
      <c r="L11070" s="13" t="s">
        <v>14</v>
      </c>
      <c r="M11070" s="7">
        <v>1</v>
      </c>
      <c r="N11070" s="14"/>
    </row>
    <row r="11071" spans="1:14" ht="157.5">
      <c r="A11071" s="6">
        <v>11070</v>
      </c>
      <c r="B11071" s="8" t="s">
        <v>31219</v>
      </c>
      <c r="C11071" s="9" t="s">
        <v>32173</v>
      </c>
      <c r="D11071" s="10" t="s">
        <v>29696</v>
      </c>
      <c r="E11071" s="11" t="s">
        <v>32174</v>
      </c>
      <c r="F11071" s="6">
        <v>496861</v>
      </c>
      <c r="G11071" s="6" t="s">
        <v>27172</v>
      </c>
      <c r="H11071" s="16">
        <v>3312911.25</v>
      </c>
      <c r="I11071" s="12" t="s">
        <v>32175</v>
      </c>
      <c r="J11071" s="12" t="s">
        <v>2205</v>
      </c>
      <c r="K11071" s="15">
        <v>0</v>
      </c>
      <c r="L11071" s="13" t="s">
        <v>14</v>
      </c>
      <c r="M11071" s="7">
        <v>1</v>
      </c>
      <c r="N11071" s="14"/>
    </row>
    <row r="11072" spans="1:14" ht="141.75">
      <c r="A11072" s="6">
        <v>11071</v>
      </c>
      <c r="B11072" s="8" t="s">
        <v>31219</v>
      </c>
      <c r="C11072" s="9" t="s">
        <v>32176</v>
      </c>
      <c r="D11072" s="10" t="s">
        <v>32177</v>
      </c>
      <c r="E11072" s="11" t="s">
        <v>32178</v>
      </c>
      <c r="F11072" s="6">
        <v>500455</v>
      </c>
      <c r="G11072" s="6" t="s">
        <v>27172</v>
      </c>
      <c r="H11072" s="16">
        <v>7167283.5499999998</v>
      </c>
      <c r="I11072" s="12" t="s">
        <v>32179</v>
      </c>
      <c r="J11072" s="12" t="s">
        <v>1210</v>
      </c>
      <c r="K11072" s="15">
        <v>0</v>
      </c>
      <c r="L11072" s="13" t="s">
        <v>14</v>
      </c>
      <c r="M11072" s="7">
        <v>1</v>
      </c>
      <c r="N11072" s="14"/>
    </row>
    <row r="11073" spans="1:14" ht="141.75">
      <c r="A11073" s="6">
        <v>11072</v>
      </c>
      <c r="B11073" s="8" t="s">
        <v>31219</v>
      </c>
      <c r="C11073" s="9" t="s">
        <v>32180</v>
      </c>
      <c r="D11073" s="10" t="s">
        <v>32181</v>
      </c>
      <c r="E11073" s="11" t="s">
        <v>32182</v>
      </c>
      <c r="F11073" s="6">
        <v>512471</v>
      </c>
      <c r="G11073" s="6" t="s">
        <v>608</v>
      </c>
      <c r="H11073" s="16">
        <v>1678855.2</v>
      </c>
      <c r="I11073" s="12" t="s">
        <v>32183</v>
      </c>
      <c r="J11073" s="12" t="s">
        <v>32184</v>
      </c>
      <c r="K11073" s="15">
        <v>0</v>
      </c>
      <c r="L11073" s="13" t="s">
        <v>14</v>
      </c>
      <c r="M11073" s="7">
        <v>1</v>
      </c>
      <c r="N11073" s="14"/>
    </row>
    <row r="11074" spans="1:14" ht="157.5">
      <c r="A11074" s="6">
        <v>11073</v>
      </c>
      <c r="B11074" s="8" t="s">
        <v>31219</v>
      </c>
      <c r="C11074" s="9" t="s">
        <v>32180</v>
      </c>
      <c r="D11074" s="10" t="s">
        <v>32181</v>
      </c>
      <c r="E11074" s="11" t="s">
        <v>32185</v>
      </c>
      <c r="F11074" s="6">
        <v>512472</v>
      </c>
      <c r="G11074" s="6" t="s">
        <v>608</v>
      </c>
      <c r="H11074" s="16">
        <v>1528044.6</v>
      </c>
      <c r="I11074" s="12" t="s">
        <v>32183</v>
      </c>
      <c r="J11074" s="12" t="s">
        <v>32184</v>
      </c>
      <c r="K11074" s="15">
        <v>0</v>
      </c>
      <c r="L11074" s="13" t="s">
        <v>14</v>
      </c>
      <c r="M11074" s="7">
        <v>1</v>
      </c>
      <c r="N11074" s="14"/>
    </row>
    <row r="11075" spans="1:14" ht="141.75">
      <c r="A11075" s="6">
        <v>11074</v>
      </c>
      <c r="B11075" s="8" t="s">
        <v>31219</v>
      </c>
      <c r="C11075" s="9" t="s">
        <v>32180</v>
      </c>
      <c r="D11075" s="10" t="s">
        <v>32181</v>
      </c>
      <c r="E11075" s="11" t="s">
        <v>32186</v>
      </c>
      <c r="F11075" s="6">
        <v>514982</v>
      </c>
      <c r="G11075" s="6" t="s">
        <v>608</v>
      </c>
      <c r="H11075" s="16">
        <v>740568.7</v>
      </c>
      <c r="I11075" s="12" t="s">
        <v>32183</v>
      </c>
      <c r="J11075" s="12" t="s">
        <v>32187</v>
      </c>
      <c r="K11075" s="15">
        <v>0</v>
      </c>
      <c r="L11075" s="13" t="s">
        <v>14</v>
      </c>
      <c r="M11075" s="7">
        <v>1</v>
      </c>
      <c r="N11075" s="14"/>
    </row>
    <row r="11076" spans="1:14" ht="126">
      <c r="A11076" s="6">
        <v>11075</v>
      </c>
      <c r="B11076" s="8" t="s">
        <v>31219</v>
      </c>
      <c r="C11076" s="9" t="s">
        <v>32188</v>
      </c>
      <c r="D11076" s="10" t="s">
        <v>31764</v>
      </c>
      <c r="E11076" s="11" t="s">
        <v>32189</v>
      </c>
      <c r="F11076" s="6">
        <v>512470</v>
      </c>
      <c r="G11076" s="6" t="s">
        <v>608</v>
      </c>
      <c r="H11076" s="16">
        <v>1644393.95</v>
      </c>
      <c r="I11076" s="12" t="s">
        <v>32190</v>
      </c>
      <c r="J11076" s="12" t="s">
        <v>32191</v>
      </c>
      <c r="K11076" s="15">
        <v>0</v>
      </c>
      <c r="L11076" s="13" t="s">
        <v>14</v>
      </c>
      <c r="M11076" s="7">
        <v>1</v>
      </c>
      <c r="N11076" s="14"/>
    </row>
    <row r="11077" spans="1:14" ht="126">
      <c r="A11077" s="6">
        <v>11076</v>
      </c>
      <c r="B11077" s="8" t="s">
        <v>31219</v>
      </c>
      <c r="C11077" s="9" t="s">
        <v>32192</v>
      </c>
      <c r="D11077" s="10" t="s">
        <v>32193</v>
      </c>
      <c r="E11077" s="11" t="s">
        <v>32194</v>
      </c>
      <c r="F11077" s="6">
        <v>514981</v>
      </c>
      <c r="G11077" s="6" t="s">
        <v>608</v>
      </c>
      <c r="H11077" s="16">
        <v>13918273.300000001</v>
      </c>
      <c r="I11077" s="12" t="s">
        <v>32190</v>
      </c>
      <c r="J11077" s="12" t="s">
        <v>32195</v>
      </c>
      <c r="K11077" s="15">
        <v>0</v>
      </c>
      <c r="L11077" s="13" t="s">
        <v>14</v>
      </c>
      <c r="M11077" s="7">
        <v>1</v>
      </c>
      <c r="N11077" s="14"/>
    </row>
    <row r="11078" spans="1:14" ht="126">
      <c r="A11078" s="6">
        <v>11077</v>
      </c>
      <c r="B11078" s="8" t="s">
        <v>31219</v>
      </c>
      <c r="C11078" s="9" t="s">
        <v>32196</v>
      </c>
      <c r="D11078" s="10" t="s">
        <v>31227</v>
      </c>
      <c r="E11078" s="11" t="s">
        <v>32197</v>
      </c>
      <c r="F11078" s="6">
        <v>531746</v>
      </c>
      <c r="G11078" s="6" t="s">
        <v>608</v>
      </c>
      <c r="H11078" s="16">
        <v>174544.41200000001</v>
      </c>
      <c r="I11078" s="12" t="s">
        <v>32198</v>
      </c>
      <c r="J11078" s="12" t="s">
        <v>32199</v>
      </c>
      <c r="K11078" s="15">
        <v>0</v>
      </c>
      <c r="L11078" s="13" t="s">
        <v>14</v>
      </c>
      <c r="M11078" s="7">
        <v>1</v>
      </c>
      <c r="N11078" s="14"/>
    </row>
    <row r="11079" spans="1:14" ht="126">
      <c r="A11079" s="6">
        <v>11078</v>
      </c>
      <c r="B11079" s="8" t="s">
        <v>31219</v>
      </c>
      <c r="C11079" s="9" t="s">
        <v>32200</v>
      </c>
      <c r="D11079" s="10" t="s">
        <v>32201</v>
      </c>
      <c r="E11079" s="11" t="s">
        <v>32202</v>
      </c>
      <c r="F11079" s="6">
        <v>506150</v>
      </c>
      <c r="G11079" s="6" t="s">
        <v>359</v>
      </c>
      <c r="H11079" s="16">
        <v>399680</v>
      </c>
      <c r="I11079" s="12" t="s">
        <v>32203</v>
      </c>
      <c r="J11079" s="12" t="s">
        <v>32204</v>
      </c>
      <c r="K11079" s="15">
        <v>0</v>
      </c>
      <c r="L11079" s="13" t="s">
        <v>14</v>
      </c>
      <c r="M11079" s="7">
        <v>1</v>
      </c>
      <c r="N11079" s="14"/>
    </row>
    <row r="11080" spans="1:14" ht="141.75">
      <c r="A11080" s="6">
        <v>11079</v>
      </c>
      <c r="B11080" s="8" t="s">
        <v>31219</v>
      </c>
      <c r="C11080" s="9" t="s">
        <v>32205</v>
      </c>
      <c r="D11080" s="10" t="s">
        <v>31293</v>
      </c>
      <c r="E11080" s="11" t="s">
        <v>32206</v>
      </c>
      <c r="F11080" s="6">
        <v>505004</v>
      </c>
      <c r="G11080" s="6" t="s">
        <v>359</v>
      </c>
      <c r="H11080" s="16">
        <v>308972.3</v>
      </c>
      <c r="I11080" s="12" t="s">
        <v>32207</v>
      </c>
      <c r="J11080" s="12" t="s">
        <v>32208</v>
      </c>
      <c r="K11080" s="15">
        <v>0</v>
      </c>
      <c r="L11080" s="13" t="s">
        <v>14</v>
      </c>
      <c r="M11080" s="7">
        <v>1</v>
      </c>
      <c r="N11080" s="14"/>
    </row>
    <row r="11081" spans="1:14" ht="141.75">
      <c r="A11081" s="6">
        <v>11080</v>
      </c>
      <c r="B11081" s="8" t="s">
        <v>31219</v>
      </c>
      <c r="C11081" s="9" t="s">
        <v>32209</v>
      </c>
      <c r="D11081" s="10" t="s">
        <v>32210</v>
      </c>
      <c r="E11081" s="11" t="s">
        <v>32211</v>
      </c>
      <c r="F11081" s="6">
        <v>512467</v>
      </c>
      <c r="G11081" s="6" t="s">
        <v>359</v>
      </c>
      <c r="H11081" s="16">
        <v>475000</v>
      </c>
      <c r="I11081" s="12" t="s">
        <v>32183</v>
      </c>
      <c r="J11081" s="12" t="s">
        <v>32187</v>
      </c>
      <c r="K11081" s="15">
        <v>0</v>
      </c>
      <c r="L11081" s="13" t="s">
        <v>14</v>
      </c>
      <c r="M11081" s="7">
        <v>1</v>
      </c>
      <c r="N11081" s="14"/>
    </row>
    <row r="11082" spans="1:14" ht="126">
      <c r="A11082" s="6">
        <v>11081</v>
      </c>
      <c r="B11082" s="8" t="s">
        <v>31219</v>
      </c>
      <c r="C11082" s="9" t="s">
        <v>32212</v>
      </c>
      <c r="D11082" s="10" t="s">
        <v>32213</v>
      </c>
      <c r="E11082" s="11" t="s">
        <v>32214</v>
      </c>
      <c r="F11082" s="6">
        <v>504798</v>
      </c>
      <c r="G11082" s="6" t="s">
        <v>848</v>
      </c>
      <c r="H11082" s="16">
        <v>7962397.2350000003</v>
      </c>
      <c r="I11082" s="12" t="s">
        <v>32215</v>
      </c>
      <c r="J11082" s="12" t="s">
        <v>32216</v>
      </c>
      <c r="K11082" s="15">
        <v>0</v>
      </c>
      <c r="L11082" s="13" t="s">
        <v>14</v>
      </c>
      <c r="M11082" s="7">
        <v>1</v>
      </c>
      <c r="N11082" s="14"/>
    </row>
    <row r="11083" spans="1:14" ht="126">
      <c r="A11083" s="6">
        <v>11082</v>
      </c>
      <c r="B11083" s="8" t="s">
        <v>31219</v>
      </c>
      <c r="C11083" s="9" t="s">
        <v>32212</v>
      </c>
      <c r="D11083" s="10" t="s">
        <v>32213</v>
      </c>
      <c r="E11083" s="11" t="s">
        <v>32217</v>
      </c>
      <c r="F11083" s="6">
        <v>504790</v>
      </c>
      <c r="G11083" s="6" t="s">
        <v>848</v>
      </c>
      <c r="H11083" s="16">
        <v>8234625.5549999997</v>
      </c>
      <c r="I11083" s="12" t="s">
        <v>32215</v>
      </c>
      <c r="J11083" s="12" t="s">
        <v>32216</v>
      </c>
      <c r="K11083" s="15">
        <v>0</v>
      </c>
      <c r="L11083" s="13" t="s">
        <v>14</v>
      </c>
      <c r="M11083" s="7">
        <v>1</v>
      </c>
      <c r="N11083" s="14"/>
    </row>
    <row r="11084" spans="1:14" ht="126">
      <c r="A11084" s="6">
        <v>11083</v>
      </c>
      <c r="B11084" s="8" t="s">
        <v>31219</v>
      </c>
      <c r="C11084" s="9" t="s">
        <v>32212</v>
      </c>
      <c r="D11084" s="10" t="s">
        <v>32213</v>
      </c>
      <c r="E11084" s="11" t="s">
        <v>32218</v>
      </c>
      <c r="F11084" s="6">
        <v>504784</v>
      </c>
      <c r="G11084" s="6" t="s">
        <v>848</v>
      </c>
      <c r="H11084" s="16">
        <v>8784699.8469999991</v>
      </c>
      <c r="I11084" s="12" t="s">
        <v>32215</v>
      </c>
      <c r="J11084" s="12" t="s">
        <v>32216</v>
      </c>
      <c r="K11084" s="15">
        <v>0</v>
      </c>
      <c r="L11084" s="13" t="s">
        <v>14</v>
      </c>
      <c r="M11084" s="7">
        <v>1</v>
      </c>
      <c r="N11084" s="14"/>
    </row>
    <row r="11085" spans="1:14" ht="141.75">
      <c r="A11085" s="6">
        <v>11084</v>
      </c>
      <c r="B11085" s="8" t="s">
        <v>31219</v>
      </c>
      <c r="C11085" s="9" t="s">
        <v>32219</v>
      </c>
      <c r="D11085" s="10" t="s">
        <v>29771</v>
      </c>
      <c r="E11085" s="11" t="s">
        <v>32220</v>
      </c>
      <c r="F11085" s="6">
        <v>504820</v>
      </c>
      <c r="G11085" s="6" t="s">
        <v>848</v>
      </c>
      <c r="H11085" s="16">
        <v>8945315.9000000004</v>
      </c>
      <c r="I11085" s="12" t="s">
        <v>32221</v>
      </c>
      <c r="J11085" s="12" t="s">
        <v>32222</v>
      </c>
      <c r="K11085" s="15">
        <v>0</v>
      </c>
      <c r="L11085" s="13" t="s">
        <v>14</v>
      </c>
      <c r="M11085" s="7">
        <v>1</v>
      </c>
      <c r="N11085" s="14"/>
    </row>
    <row r="11086" spans="1:14" ht="126">
      <c r="A11086" s="6">
        <v>11085</v>
      </c>
      <c r="B11086" s="8" t="s">
        <v>31219</v>
      </c>
      <c r="C11086" s="9" t="s">
        <v>32219</v>
      </c>
      <c r="D11086" s="10" t="s">
        <v>29771</v>
      </c>
      <c r="E11086" s="11" t="s">
        <v>32223</v>
      </c>
      <c r="F11086" s="6">
        <v>504823</v>
      </c>
      <c r="G11086" s="6" t="s">
        <v>848</v>
      </c>
      <c r="H11086" s="16">
        <v>6819226.3499999996</v>
      </c>
      <c r="I11086" s="12" t="s">
        <v>32221</v>
      </c>
      <c r="J11086" s="12" t="s">
        <v>32224</v>
      </c>
      <c r="K11086" s="15">
        <v>0</v>
      </c>
      <c r="L11086" s="13" t="s">
        <v>14</v>
      </c>
      <c r="M11086" s="7">
        <v>1</v>
      </c>
      <c r="N11086" s="14"/>
    </row>
    <row r="11087" spans="1:14" ht="126">
      <c r="A11087" s="6">
        <v>11086</v>
      </c>
      <c r="B11087" s="8" t="s">
        <v>31219</v>
      </c>
      <c r="C11087" s="9" t="s">
        <v>32219</v>
      </c>
      <c r="D11087" s="10" t="s">
        <v>29771</v>
      </c>
      <c r="E11087" s="11" t="s">
        <v>32225</v>
      </c>
      <c r="F11087" s="6">
        <v>504824</v>
      </c>
      <c r="G11087" s="6" t="s">
        <v>848</v>
      </c>
      <c r="H11087" s="16">
        <v>6964353.0999999996</v>
      </c>
      <c r="I11087" s="12" t="s">
        <v>32221</v>
      </c>
      <c r="J11087" s="12" t="s">
        <v>32224</v>
      </c>
      <c r="K11087" s="15">
        <v>0</v>
      </c>
      <c r="L11087" s="13" t="s">
        <v>14</v>
      </c>
      <c r="M11087" s="7">
        <v>1</v>
      </c>
      <c r="N11087" s="14"/>
    </row>
    <row r="11088" spans="1:14" ht="110.25">
      <c r="A11088" s="6">
        <v>11087</v>
      </c>
      <c r="B11088" s="8" t="s">
        <v>31219</v>
      </c>
      <c r="C11088" s="9" t="s">
        <v>32226</v>
      </c>
      <c r="D11088" s="10" t="s">
        <v>32227</v>
      </c>
      <c r="E11088" s="11" t="s">
        <v>32228</v>
      </c>
      <c r="F11088" s="6">
        <v>504806</v>
      </c>
      <c r="G11088" s="6" t="s">
        <v>848</v>
      </c>
      <c r="H11088" s="16">
        <v>4200001.3</v>
      </c>
      <c r="I11088" s="12" t="s">
        <v>32229</v>
      </c>
      <c r="J11088" s="12" t="s">
        <v>32230</v>
      </c>
      <c r="K11088" s="15">
        <v>0</v>
      </c>
      <c r="L11088" s="13" t="s">
        <v>14</v>
      </c>
      <c r="M11088" s="7">
        <v>1</v>
      </c>
      <c r="N11088" s="14"/>
    </row>
    <row r="11089" spans="1:14" ht="126">
      <c r="A11089" s="6">
        <v>11088</v>
      </c>
      <c r="B11089" s="8" t="s">
        <v>31219</v>
      </c>
      <c r="C11089" s="9" t="s">
        <v>31263</v>
      </c>
      <c r="D11089" s="10" t="s">
        <v>31412</v>
      </c>
      <c r="E11089" s="11" t="s">
        <v>32231</v>
      </c>
      <c r="F11089" s="6">
        <v>504813</v>
      </c>
      <c r="G11089" s="6" t="s">
        <v>848</v>
      </c>
      <c r="H11089" s="16">
        <v>5502626.6270000003</v>
      </c>
      <c r="I11089" s="12" t="s">
        <v>32232</v>
      </c>
      <c r="J11089" s="12" t="s">
        <v>32233</v>
      </c>
      <c r="K11089" s="15">
        <v>0</v>
      </c>
      <c r="L11089" s="13" t="s">
        <v>14</v>
      </c>
      <c r="M11089" s="7">
        <v>1</v>
      </c>
      <c r="N11089" s="14"/>
    </row>
    <row r="11090" spans="1:14" ht="126">
      <c r="A11090" s="6">
        <v>11089</v>
      </c>
      <c r="B11090" s="8" t="s">
        <v>31219</v>
      </c>
      <c r="C11090" s="9" t="s">
        <v>32234</v>
      </c>
      <c r="D11090" s="10" t="s">
        <v>31290</v>
      </c>
      <c r="E11090" s="11" t="s">
        <v>32235</v>
      </c>
      <c r="F11090" s="6">
        <v>504817</v>
      </c>
      <c r="G11090" s="6" t="s">
        <v>848</v>
      </c>
      <c r="H11090" s="16">
        <v>4230835.6969999997</v>
      </c>
      <c r="I11090" s="12" t="s">
        <v>32221</v>
      </c>
      <c r="J11090" s="12" t="s">
        <v>32236</v>
      </c>
      <c r="K11090" s="15">
        <v>0</v>
      </c>
      <c r="L11090" s="13" t="s">
        <v>14</v>
      </c>
      <c r="M11090" s="7">
        <v>1</v>
      </c>
      <c r="N11090" s="14"/>
    </row>
    <row r="11091" spans="1:14" ht="126">
      <c r="A11091" s="6">
        <v>11090</v>
      </c>
      <c r="B11091" s="8" t="s">
        <v>31219</v>
      </c>
      <c r="C11091" s="9" t="s">
        <v>32237</v>
      </c>
      <c r="D11091" s="10" t="s">
        <v>31444</v>
      </c>
      <c r="E11091" s="11" t="s">
        <v>32238</v>
      </c>
      <c r="F11091" s="6">
        <v>509615</v>
      </c>
      <c r="G11091" s="6" t="s">
        <v>848</v>
      </c>
      <c r="H11091" s="16">
        <v>3381483.2</v>
      </c>
      <c r="I11091" s="12" t="s">
        <v>32221</v>
      </c>
      <c r="J11091" s="12" t="s">
        <v>32236</v>
      </c>
      <c r="K11091" s="15">
        <v>0</v>
      </c>
      <c r="L11091" s="13" t="s">
        <v>14</v>
      </c>
      <c r="M11091" s="7">
        <v>1</v>
      </c>
      <c r="N11091" s="14"/>
    </row>
    <row r="11092" spans="1:14" ht="110.25">
      <c r="A11092" s="6">
        <v>11091</v>
      </c>
      <c r="B11092" s="8" t="s">
        <v>31219</v>
      </c>
      <c r="C11092" s="9" t="s">
        <v>32239</v>
      </c>
      <c r="D11092" s="10" t="s">
        <v>32240</v>
      </c>
      <c r="E11092" s="11" t="s">
        <v>32241</v>
      </c>
      <c r="F11092" s="6">
        <v>504821</v>
      </c>
      <c r="G11092" s="6" t="s">
        <v>848</v>
      </c>
      <c r="H11092" s="16">
        <v>4503342</v>
      </c>
      <c r="I11092" s="12" t="s">
        <v>32242</v>
      </c>
      <c r="J11092" s="12" t="s">
        <v>32243</v>
      </c>
      <c r="K11092" s="15">
        <v>0</v>
      </c>
      <c r="L11092" s="13" t="s">
        <v>14</v>
      </c>
      <c r="M11092" s="7">
        <v>1</v>
      </c>
      <c r="N11092" s="14"/>
    </row>
    <row r="11093" spans="1:14" ht="126">
      <c r="A11093" s="6">
        <v>11092</v>
      </c>
      <c r="B11093" s="8" t="s">
        <v>31219</v>
      </c>
      <c r="C11093" s="9" t="s">
        <v>32244</v>
      </c>
      <c r="D11093" s="10" t="s">
        <v>32245</v>
      </c>
      <c r="E11093" s="11" t="s">
        <v>32246</v>
      </c>
      <c r="F11093" s="6">
        <v>509618</v>
      </c>
      <c r="G11093" s="6" t="s">
        <v>848</v>
      </c>
      <c r="H11093" s="16">
        <v>9198025.4000000004</v>
      </c>
      <c r="I11093" s="12" t="s">
        <v>32247</v>
      </c>
      <c r="J11093" s="12" t="s">
        <v>32248</v>
      </c>
      <c r="K11093" s="15">
        <v>0</v>
      </c>
      <c r="L11093" s="13" t="s">
        <v>14</v>
      </c>
      <c r="M11093" s="7">
        <v>1</v>
      </c>
      <c r="N11093" s="14"/>
    </row>
    <row r="11094" spans="1:14" ht="126">
      <c r="A11094" s="6">
        <v>11093</v>
      </c>
      <c r="B11094" s="8" t="s">
        <v>31219</v>
      </c>
      <c r="C11094" s="9" t="s">
        <v>32249</v>
      </c>
      <c r="D11094" s="10" t="s">
        <v>31987</v>
      </c>
      <c r="E11094" s="11" t="s">
        <v>32250</v>
      </c>
      <c r="F11094" s="6">
        <v>504812</v>
      </c>
      <c r="G11094" s="6" t="s">
        <v>848</v>
      </c>
      <c r="H11094" s="16">
        <v>2664320.4479999999</v>
      </c>
      <c r="I11094" s="12" t="s">
        <v>32232</v>
      </c>
      <c r="J11094" s="12" t="s">
        <v>32251</v>
      </c>
      <c r="K11094" s="15">
        <v>0</v>
      </c>
      <c r="L11094" s="13" t="s">
        <v>14</v>
      </c>
      <c r="M11094" s="7">
        <v>1</v>
      </c>
      <c r="N11094" s="14"/>
    </row>
    <row r="11095" spans="1:14" ht="157.5">
      <c r="A11095" s="6">
        <v>11094</v>
      </c>
      <c r="B11095" s="8" t="s">
        <v>31219</v>
      </c>
      <c r="C11095" s="9" t="s">
        <v>32252</v>
      </c>
      <c r="D11095" s="10" t="s">
        <v>32253</v>
      </c>
      <c r="E11095" s="11" t="s">
        <v>32254</v>
      </c>
      <c r="F11095" s="6">
        <v>496867</v>
      </c>
      <c r="G11095" s="6" t="s">
        <v>27172</v>
      </c>
      <c r="H11095" s="16">
        <v>8226900.2280000001</v>
      </c>
      <c r="I11095" s="12" t="s">
        <v>32255</v>
      </c>
      <c r="J11095" s="12" t="s">
        <v>32256</v>
      </c>
      <c r="K11095" s="15">
        <v>0</v>
      </c>
      <c r="L11095" s="13" t="s">
        <v>14</v>
      </c>
      <c r="M11095" s="7">
        <v>1</v>
      </c>
      <c r="N11095" s="14"/>
    </row>
    <row r="11096" spans="1:14" ht="141.75">
      <c r="A11096" s="6">
        <v>11095</v>
      </c>
      <c r="B11096" s="8" t="s">
        <v>31219</v>
      </c>
      <c r="C11096" s="9" t="s">
        <v>32252</v>
      </c>
      <c r="D11096" s="10" t="s">
        <v>32253</v>
      </c>
      <c r="E11096" s="11" t="s">
        <v>32257</v>
      </c>
      <c r="F11096" s="6">
        <v>496863</v>
      </c>
      <c r="G11096" s="6" t="s">
        <v>27172</v>
      </c>
      <c r="H11096" s="16">
        <v>8112459.6730000004</v>
      </c>
      <c r="I11096" s="12" t="s">
        <v>32255</v>
      </c>
      <c r="J11096" s="12" t="s">
        <v>32256</v>
      </c>
      <c r="K11096" s="15">
        <v>0</v>
      </c>
      <c r="L11096" s="13" t="s">
        <v>14</v>
      </c>
      <c r="M11096" s="7">
        <v>1</v>
      </c>
      <c r="N11096" s="14"/>
    </row>
    <row r="11097" spans="1:14" ht="157.5">
      <c r="A11097" s="6">
        <v>11096</v>
      </c>
      <c r="B11097" s="8" t="s">
        <v>31219</v>
      </c>
      <c r="C11097" s="9" t="s">
        <v>32258</v>
      </c>
      <c r="D11097" s="10" t="s">
        <v>31325</v>
      </c>
      <c r="E11097" s="11" t="s">
        <v>32259</v>
      </c>
      <c r="F11097" s="6">
        <v>507171</v>
      </c>
      <c r="G11097" s="6" t="s">
        <v>27172</v>
      </c>
      <c r="H11097" s="16">
        <v>13795899</v>
      </c>
      <c r="I11097" s="12" t="s">
        <v>32229</v>
      </c>
      <c r="J11097" s="12" t="s">
        <v>32260</v>
      </c>
      <c r="K11097" s="15">
        <v>0</v>
      </c>
      <c r="L11097" s="13" t="s">
        <v>14</v>
      </c>
      <c r="M11097" s="7">
        <v>1</v>
      </c>
      <c r="N11097" s="14"/>
    </row>
    <row r="11098" spans="1:14" ht="110.25">
      <c r="A11098" s="6">
        <v>11097</v>
      </c>
      <c r="B11098" s="8" t="s">
        <v>31219</v>
      </c>
      <c r="C11098" s="9" t="s">
        <v>32258</v>
      </c>
      <c r="D11098" s="10" t="s">
        <v>31325</v>
      </c>
      <c r="E11098" s="11" t="s">
        <v>32261</v>
      </c>
      <c r="F11098" s="6">
        <v>496864</v>
      </c>
      <c r="G11098" s="6" t="s">
        <v>27172</v>
      </c>
      <c r="H11098" s="16">
        <v>8117883.1310000001</v>
      </c>
      <c r="I11098" s="12" t="s">
        <v>32255</v>
      </c>
      <c r="J11098" s="12" t="s">
        <v>32256</v>
      </c>
      <c r="K11098" s="15">
        <v>0</v>
      </c>
      <c r="L11098" s="13" t="s">
        <v>14</v>
      </c>
      <c r="M11098" s="7">
        <v>1</v>
      </c>
      <c r="N11098" s="14"/>
    </row>
    <row r="11099" spans="1:14" ht="141.75">
      <c r="A11099" s="6">
        <v>11098</v>
      </c>
      <c r="B11099" s="8" t="s">
        <v>31219</v>
      </c>
      <c r="C11099" s="9" t="s">
        <v>32262</v>
      </c>
      <c r="D11099" s="10" t="s">
        <v>32263</v>
      </c>
      <c r="E11099" s="11" t="s">
        <v>32264</v>
      </c>
      <c r="F11099" s="6">
        <v>496866</v>
      </c>
      <c r="G11099" s="6" t="s">
        <v>27172</v>
      </c>
      <c r="H11099" s="16">
        <v>4085107.4679999999</v>
      </c>
      <c r="I11099" s="12" t="s">
        <v>32255</v>
      </c>
      <c r="J11099" s="12" t="s">
        <v>32265</v>
      </c>
      <c r="K11099" s="15">
        <v>0</v>
      </c>
      <c r="L11099" s="13" t="s">
        <v>14</v>
      </c>
      <c r="M11099" s="7">
        <v>1</v>
      </c>
      <c r="N11099" s="14"/>
    </row>
    <row r="11100" spans="1:14" ht="126">
      <c r="A11100" s="6">
        <v>11099</v>
      </c>
      <c r="B11100" s="8" t="s">
        <v>31219</v>
      </c>
      <c r="C11100" s="9" t="s">
        <v>32262</v>
      </c>
      <c r="D11100" s="10" t="s">
        <v>32263</v>
      </c>
      <c r="E11100" s="11" t="s">
        <v>32266</v>
      </c>
      <c r="F11100" s="6">
        <v>496870</v>
      </c>
      <c r="G11100" s="6" t="s">
        <v>27172</v>
      </c>
      <c r="H11100" s="16">
        <v>5990849.5899999999</v>
      </c>
      <c r="I11100" s="12" t="s">
        <v>32255</v>
      </c>
      <c r="J11100" s="12" t="s">
        <v>32267</v>
      </c>
      <c r="K11100" s="15">
        <v>0</v>
      </c>
      <c r="L11100" s="13" t="s">
        <v>14</v>
      </c>
      <c r="M11100" s="7">
        <v>1</v>
      </c>
      <c r="N11100" s="14"/>
    </row>
    <row r="11101" spans="1:14" ht="157.5">
      <c r="A11101" s="6">
        <v>11100</v>
      </c>
      <c r="B11101" s="8" t="s">
        <v>31219</v>
      </c>
      <c r="C11101" s="9" t="s">
        <v>32262</v>
      </c>
      <c r="D11101" s="10" t="s">
        <v>32263</v>
      </c>
      <c r="E11101" s="11" t="s">
        <v>32268</v>
      </c>
      <c r="F11101" s="6">
        <v>496865</v>
      </c>
      <c r="G11101" s="6" t="s">
        <v>27172</v>
      </c>
      <c r="H11101" s="16">
        <v>10673091.831</v>
      </c>
      <c r="I11101" s="12" t="s">
        <v>32255</v>
      </c>
      <c r="J11101" s="12" t="s">
        <v>32267</v>
      </c>
      <c r="K11101" s="15">
        <v>0</v>
      </c>
      <c r="L11101" s="13" t="s">
        <v>14</v>
      </c>
      <c r="M11101" s="7">
        <v>1</v>
      </c>
      <c r="N11101" s="14"/>
    </row>
    <row r="11102" spans="1:14" ht="126">
      <c r="A11102" s="6">
        <v>11101</v>
      </c>
      <c r="B11102" s="8" t="s">
        <v>31219</v>
      </c>
      <c r="C11102" s="9" t="s">
        <v>32262</v>
      </c>
      <c r="D11102" s="10" t="s">
        <v>32263</v>
      </c>
      <c r="E11102" s="11" t="s">
        <v>32269</v>
      </c>
      <c r="F11102" s="6">
        <v>496868</v>
      </c>
      <c r="G11102" s="6" t="s">
        <v>27172</v>
      </c>
      <c r="H11102" s="16">
        <v>1325392.3049999999</v>
      </c>
      <c r="I11102" s="12" t="s">
        <v>32255</v>
      </c>
      <c r="J11102" s="12" t="s">
        <v>32265</v>
      </c>
      <c r="K11102" s="15">
        <v>0</v>
      </c>
      <c r="L11102" s="13" t="s">
        <v>14</v>
      </c>
      <c r="M11102" s="7">
        <v>1</v>
      </c>
      <c r="N11102" s="14"/>
    </row>
    <row r="11103" spans="1:14" ht="173.25">
      <c r="A11103" s="6">
        <v>11102</v>
      </c>
      <c r="B11103" s="8" t="s">
        <v>31219</v>
      </c>
      <c r="C11103" s="9" t="s">
        <v>32270</v>
      </c>
      <c r="D11103" s="10" t="s">
        <v>31430</v>
      </c>
      <c r="E11103" s="11" t="s">
        <v>32271</v>
      </c>
      <c r="F11103" s="6">
        <v>496862</v>
      </c>
      <c r="G11103" s="6" t="s">
        <v>27172</v>
      </c>
      <c r="H11103" s="16">
        <v>8643806.9250000007</v>
      </c>
      <c r="I11103" s="12" t="s">
        <v>32255</v>
      </c>
      <c r="J11103" s="12" t="s">
        <v>32272</v>
      </c>
      <c r="K11103" s="15">
        <v>0</v>
      </c>
      <c r="L11103" s="13" t="s">
        <v>14</v>
      </c>
      <c r="M11103" s="7">
        <v>1</v>
      </c>
      <c r="N11103" s="14"/>
    </row>
    <row r="11104" spans="1:14" ht="173.25">
      <c r="A11104" s="6">
        <v>11103</v>
      </c>
      <c r="B11104" s="8" t="s">
        <v>31219</v>
      </c>
      <c r="C11104" s="9" t="s">
        <v>32273</v>
      </c>
      <c r="D11104" s="10" t="s">
        <v>32274</v>
      </c>
      <c r="E11104" s="11" t="s">
        <v>32275</v>
      </c>
      <c r="F11104" s="6">
        <v>496859</v>
      </c>
      <c r="G11104" s="6" t="s">
        <v>27172</v>
      </c>
      <c r="H11104" s="16">
        <v>12785888.5</v>
      </c>
      <c r="I11104" s="12" t="s">
        <v>32203</v>
      </c>
      <c r="J11104" s="12" t="s">
        <v>32276</v>
      </c>
      <c r="K11104" s="15">
        <v>0</v>
      </c>
      <c r="L11104" s="13" t="s">
        <v>14</v>
      </c>
      <c r="M11104" s="7">
        <v>1</v>
      </c>
      <c r="N11104" s="14"/>
    </row>
    <row r="11105" spans="1:14" ht="173.25">
      <c r="A11105" s="6">
        <v>11104</v>
      </c>
      <c r="B11105" s="8" t="s">
        <v>31219</v>
      </c>
      <c r="C11105" s="9" t="s">
        <v>32277</v>
      </c>
      <c r="D11105" s="10" t="s">
        <v>31330</v>
      </c>
      <c r="E11105" s="11" t="s">
        <v>32278</v>
      </c>
      <c r="F11105" s="6">
        <v>496869</v>
      </c>
      <c r="G11105" s="6" t="s">
        <v>27172</v>
      </c>
      <c r="H11105" s="16">
        <v>6343791.6560000004</v>
      </c>
      <c r="I11105" s="12" t="s">
        <v>32207</v>
      </c>
      <c r="J11105" s="12" t="s">
        <v>32279</v>
      </c>
      <c r="K11105" s="15">
        <v>0</v>
      </c>
      <c r="L11105" s="13" t="s">
        <v>14</v>
      </c>
      <c r="M11105" s="7">
        <v>1</v>
      </c>
      <c r="N11105" s="14"/>
    </row>
    <row r="11106" spans="1:14" ht="157.5">
      <c r="A11106" s="6">
        <v>11105</v>
      </c>
      <c r="B11106" s="8" t="s">
        <v>31219</v>
      </c>
      <c r="C11106" s="9" t="s">
        <v>32280</v>
      </c>
      <c r="D11106" s="10" t="s">
        <v>31764</v>
      </c>
      <c r="E11106" s="11" t="s">
        <v>32281</v>
      </c>
      <c r="F11106" s="6">
        <v>507172</v>
      </c>
      <c r="G11106" s="6" t="s">
        <v>27172</v>
      </c>
      <c r="H11106" s="16">
        <v>5145004.3219999997</v>
      </c>
      <c r="I11106" s="12" t="s">
        <v>32190</v>
      </c>
      <c r="J11106" s="12" t="s">
        <v>32282</v>
      </c>
      <c r="K11106" s="15">
        <v>0</v>
      </c>
      <c r="L11106" s="13" t="s">
        <v>14</v>
      </c>
      <c r="M11106" s="7">
        <v>1</v>
      </c>
      <c r="N11106" s="14"/>
    </row>
    <row r="11107" spans="1:14" ht="157.5">
      <c r="A11107" s="6">
        <v>11106</v>
      </c>
      <c r="B11107" s="8" t="s">
        <v>31219</v>
      </c>
      <c r="C11107" s="9" t="s">
        <v>32283</v>
      </c>
      <c r="D11107" s="10" t="s">
        <v>31316</v>
      </c>
      <c r="E11107" s="11" t="s">
        <v>32284</v>
      </c>
      <c r="F11107" s="6">
        <v>507175</v>
      </c>
      <c r="G11107" s="6" t="s">
        <v>27172</v>
      </c>
      <c r="H11107" s="16">
        <v>4322728</v>
      </c>
      <c r="I11107" s="12" t="s">
        <v>32229</v>
      </c>
      <c r="J11107" s="12" t="s">
        <v>32285</v>
      </c>
      <c r="K11107" s="15">
        <v>0</v>
      </c>
      <c r="L11107" s="13" t="s">
        <v>14</v>
      </c>
      <c r="M11107" s="7">
        <v>1</v>
      </c>
      <c r="N11107" s="14"/>
    </row>
    <row r="11108" spans="1:14" ht="157.5">
      <c r="A11108" s="6">
        <v>11107</v>
      </c>
      <c r="B11108" s="8" t="s">
        <v>31219</v>
      </c>
      <c r="C11108" s="9" t="s">
        <v>32286</v>
      </c>
      <c r="D11108" s="10" t="s">
        <v>31464</v>
      </c>
      <c r="E11108" s="11" t="s">
        <v>32287</v>
      </c>
      <c r="F11108" s="6">
        <v>498972</v>
      </c>
      <c r="G11108" s="6" t="s">
        <v>27172</v>
      </c>
      <c r="H11108" s="16">
        <v>6410057.6550000003</v>
      </c>
      <c r="I11108" s="12" t="s">
        <v>32255</v>
      </c>
      <c r="J11108" s="12" t="s">
        <v>32288</v>
      </c>
      <c r="K11108" s="15">
        <v>0</v>
      </c>
      <c r="L11108" s="13" t="s">
        <v>14</v>
      </c>
      <c r="M11108" s="7">
        <v>1</v>
      </c>
      <c r="N11108" s="14"/>
    </row>
    <row r="11109" spans="1:14" ht="173.25">
      <c r="A11109" s="6">
        <v>11108</v>
      </c>
      <c r="B11109" s="8" t="s">
        <v>31219</v>
      </c>
      <c r="C11109" s="9" t="s">
        <v>32280</v>
      </c>
      <c r="D11109" s="10" t="s">
        <v>31764</v>
      </c>
      <c r="E11109" s="11" t="s">
        <v>32289</v>
      </c>
      <c r="F11109" s="6">
        <v>507179</v>
      </c>
      <c r="G11109" s="6" t="s">
        <v>27172</v>
      </c>
      <c r="H11109" s="16">
        <v>6264196.4500000002</v>
      </c>
      <c r="I11109" s="12" t="s">
        <v>32190</v>
      </c>
      <c r="J11109" s="12" t="s">
        <v>32282</v>
      </c>
      <c r="K11109" s="15">
        <v>0</v>
      </c>
      <c r="L11109" s="13" t="s">
        <v>14</v>
      </c>
      <c r="M11109" s="7">
        <v>1</v>
      </c>
      <c r="N11109" s="14"/>
    </row>
    <row r="11110" spans="1:14" ht="126">
      <c r="A11110" s="6">
        <v>11109</v>
      </c>
      <c r="B11110" s="8" t="s">
        <v>31219</v>
      </c>
      <c r="C11110" s="9" t="s">
        <v>32237</v>
      </c>
      <c r="D11110" s="10" t="s">
        <v>31444</v>
      </c>
      <c r="E11110" s="11" t="s">
        <v>32290</v>
      </c>
      <c r="F11110" s="6">
        <v>530556</v>
      </c>
      <c r="G11110" s="6" t="s">
        <v>32291</v>
      </c>
      <c r="H11110" s="16">
        <v>8526390.5999999996</v>
      </c>
      <c r="I11110" s="12" t="s">
        <v>32292</v>
      </c>
      <c r="J11110" s="12" t="s">
        <v>32293</v>
      </c>
      <c r="K11110" s="15">
        <v>0</v>
      </c>
      <c r="L11110" s="13" t="s">
        <v>14</v>
      </c>
      <c r="M11110" s="7">
        <v>1</v>
      </c>
      <c r="N11110" s="14"/>
    </row>
    <row r="11111" spans="1:14" ht="126">
      <c r="A11111" s="6">
        <v>11110</v>
      </c>
      <c r="B11111" s="8" t="s">
        <v>31219</v>
      </c>
      <c r="C11111" s="9" t="s">
        <v>32294</v>
      </c>
      <c r="D11111" s="10" t="s">
        <v>31987</v>
      </c>
      <c r="E11111" s="11" t="s">
        <v>32295</v>
      </c>
      <c r="F11111" s="6">
        <v>530545</v>
      </c>
      <c r="G11111" s="6" t="s">
        <v>608</v>
      </c>
      <c r="H11111" s="16">
        <v>1999405.1540000001</v>
      </c>
      <c r="I11111" s="12" t="s">
        <v>32296</v>
      </c>
      <c r="J11111" s="12" t="s">
        <v>32208</v>
      </c>
      <c r="K11111" s="15">
        <v>0</v>
      </c>
      <c r="L11111" s="13" t="s">
        <v>14</v>
      </c>
      <c r="M11111" s="7">
        <v>1</v>
      </c>
      <c r="N11111" s="14"/>
    </row>
    <row r="11112" spans="1:14" ht="126">
      <c r="A11112" s="6">
        <v>11111</v>
      </c>
      <c r="B11112" s="8" t="s">
        <v>31219</v>
      </c>
      <c r="C11112" s="9" t="s">
        <v>32297</v>
      </c>
      <c r="D11112" s="10" t="s">
        <v>31252</v>
      </c>
      <c r="E11112" s="11" t="s">
        <v>32298</v>
      </c>
      <c r="F11112" s="6">
        <v>531745</v>
      </c>
      <c r="G11112" s="6" t="s">
        <v>608</v>
      </c>
      <c r="H11112" s="16">
        <v>4119498.2760000001</v>
      </c>
      <c r="I11112" s="12" t="s">
        <v>32296</v>
      </c>
      <c r="J11112" s="12" t="s">
        <v>32299</v>
      </c>
      <c r="K11112" s="15">
        <v>0</v>
      </c>
      <c r="L11112" s="13" t="s">
        <v>14</v>
      </c>
      <c r="M11112" s="7">
        <v>1</v>
      </c>
      <c r="N11112" s="14"/>
    </row>
    <row r="11113" spans="1:14" ht="141.75">
      <c r="A11113" s="6">
        <v>11112</v>
      </c>
      <c r="B11113" s="8" t="s">
        <v>31219</v>
      </c>
      <c r="C11113" s="9" t="s">
        <v>32300</v>
      </c>
      <c r="D11113" s="10" t="s">
        <v>31264</v>
      </c>
      <c r="E11113" s="11" t="s">
        <v>32301</v>
      </c>
      <c r="F11113" s="6">
        <v>530544</v>
      </c>
      <c r="G11113" s="6" t="s">
        <v>608</v>
      </c>
      <c r="H11113" s="16">
        <v>1454404.324</v>
      </c>
      <c r="I11113" s="12" t="s">
        <v>32296</v>
      </c>
      <c r="J11113" s="12" t="s">
        <v>32208</v>
      </c>
      <c r="K11113" s="15">
        <v>0</v>
      </c>
      <c r="L11113" s="13" t="s">
        <v>14</v>
      </c>
      <c r="M11113" s="7">
        <v>1</v>
      </c>
      <c r="N11113" s="14"/>
    </row>
    <row r="11114" spans="1:14" ht="141.75">
      <c r="A11114" s="6">
        <v>11113</v>
      </c>
      <c r="B11114" s="8" t="s">
        <v>31219</v>
      </c>
      <c r="C11114" s="9" t="s">
        <v>31289</v>
      </c>
      <c r="D11114" s="10" t="s">
        <v>31290</v>
      </c>
      <c r="E11114" s="11" t="s">
        <v>32302</v>
      </c>
      <c r="F11114" s="6">
        <v>512473</v>
      </c>
      <c r="G11114" s="6" t="s">
        <v>608</v>
      </c>
      <c r="H11114" s="16">
        <v>361080.75</v>
      </c>
      <c r="I11114" s="12" t="s">
        <v>32242</v>
      </c>
      <c r="J11114" s="12" t="s">
        <v>32243</v>
      </c>
      <c r="K11114" s="15">
        <v>0</v>
      </c>
      <c r="L11114" s="13" t="s">
        <v>14</v>
      </c>
      <c r="M11114" s="7">
        <v>1</v>
      </c>
      <c r="N11114" s="14"/>
    </row>
    <row r="11115" spans="1:14" ht="126">
      <c r="A11115" s="6">
        <v>11114</v>
      </c>
      <c r="B11115" s="8" t="s">
        <v>31219</v>
      </c>
      <c r="C11115" s="9" t="s">
        <v>31289</v>
      </c>
      <c r="D11115" s="10" t="s">
        <v>31290</v>
      </c>
      <c r="E11115" s="11" t="s">
        <v>32303</v>
      </c>
      <c r="F11115" s="6">
        <v>524523</v>
      </c>
      <c r="G11115" s="6" t="s">
        <v>608</v>
      </c>
      <c r="H11115" s="16">
        <v>3406226.9</v>
      </c>
      <c r="I11115" s="12" t="s">
        <v>32304</v>
      </c>
      <c r="J11115" s="12" t="s">
        <v>32224</v>
      </c>
      <c r="K11115" s="15">
        <v>0</v>
      </c>
      <c r="L11115" s="13" t="s">
        <v>14</v>
      </c>
      <c r="M11115" s="7">
        <v>1</v>
      </c>
      <c r="N11115" s="14"/>
    </row>
    <row r="11116" spans="1:14" ht="141.75">
      <c r="A11116" s="6">
        <v>11115</v>
      </c>
      <c r="B11116" s="8" t="s">
        <v>31219</v>
      </c>
      <c r="C11116" s="9" t="s">
        <v>32180</v>
      </c>
      <c r="D11116" s="10" t="s">
        <v>32181</v>
      </c>
      <c r="E11116" s="11" t="s">
        <v>32305</v>
      </c>
      <c r="F11116" s="6">
        <v>524524</v>
      </c>
      <c r="G11116" s="6" t="s">
        <v>608</v>
      </c>
      <c r="H11116" s="16">
        <v>4511583.25</v>
      </c>
      <c r="I11116" s="12" t="s">
        <v>32304</v>
      </c>
      <c r="J11116" s="12" t="s">
        <v>32224</v>
      </c>
      <c r="K11116" s="15">
        <v>0</v>
      </c>
      <c r="L11116" s="13" t="s">
        <v>14</v>
      </c>
      <c r="M11116" s="7">
        <v>1</v>
      </c>
      <c r="N11116" s="14"/>
    </row>
    <row r="11117" spans="1:14" ht="141.75">
      <c r="A11117" s="6">
        <v>11116</v>
      </c>
      <c r="B11117" s="8" t="s">
        <v>31219</v>
      </c>
      <c r="C11117" s="9" t="s">
        <v>32306</v>
      </c>
      <c r="D11117" s="10" t="s">
        <v>29529</v>
      </c>
      <c r="E11117" s="11" t="s">
        <v>32307</v>
      </c>
      <c r="F11117" s="6">
        <v>504822</v>
      </c>
      <c r="G11117" s="6" t="s">
        <v>848</v>
      </c>
      <c r="H11117" s="16">
        <v>8137343.75</v>
      </c>
      <c r="I11117" s="12" t="s">
        <v>32221</v>
      </c>
      <c r="J11117" s="12" t="s">
        <v>32222</v>
      </c>
      <c r="K11117" s="15">
        <v>0</v>
      </c>
      <c r="L11117" s="13" t="s">
        <v>14</v>
      </c>
      <c r="M11117" s="7">
        <v>1</v>
      </c>
      <c r="N11117" s="14"/>
    </row>
    <row r="11118" spans="1:14" ht="110.25">
      <c r="A11118" s="6">
        <v>11117</v>
      </c>
      <c r="B11118" s="8" t="s">
        <v>31219</v>
      </c>
      <c r="C11118" s="9" t="s">
        <v>32308</v>
      </c>
      <c r="D11118" s="10" t="s">
        <v>31267</v>
      </c>
      <c r="E11118" s="11" t="s">
        <v>32309</v>
      </c>
      <c r="F11118" s="6">
        <v>509620</v>
      </c>
      <c r="G11118" s="6" t="s">
        <v>848</v>
      </c>
      <c r="H11118" s="16">
        <v>6015327.7999999998</v>
      </c>
      <c r="I11118" s="12" t="s">
        <v>32292</v>
      </c>
      <c r="J11118" s="12" t="s">
        <v>32310</v>
      </c>
      <c r="K11118" s="15">
        <v>0</v>
      </c>
      <c r="L11118" s="13" t="s">
        <v>14</v>
      </c>
      <c r="M11118" s="7">
        <v>1</v>
      </c>
      <c r="N11118" s="14"/>
    </row>
    <row r="11119" spans="1:14" ht="110.25">
      <c r="A11119" s="6">
        <v>11118</v>
      </c>
      <c r="B11119" s="8" t="s">
        <v>31219</v>
      </c>
      <c r="C11119" s="9" t="s">
        <v>31286</v>
      </c>
      <c r="D11119" s="10" t="s">
        <v>31287</v>
      </c>
      <c r="E11119" s="11" t="s">
        <v>32311</v>
      </c>
      <c r="F11119" s="6">
        <v>504804</v>
      </c>
      <c r="G11119" s="6" t="s">
        <v>848</v>
      </c>
      <c r="H11119" s="16">
        <v>6719958</v>
      </c>
      <c r="I11119" s="12" t="s">
        <v>32242</v>
      </c>
      <c r="J11119" s="12" t="s">
        <v>32224</v>
      </c>
      <c r="K11119" s="15">
        <v>0</v>
      </c>
      <c r="L11119" s="13" t="s">
        <v>14</v>
      </c>
      <c r="M11119" s="7">
        <v>1</v>
      </c>
      <c r="N11119" s="14"/>
    </row>
    <row r="11120" spans="1:14" ht="157.5">
      <c r="A11120" s="6">
        <v>11119</v>
      </c>
      <c r="B11120" s="8" t="s">
        <v>31219</v>
      </c>
      <c r="C11120" s="9" t="s">
        <v>32312</v>
      </c>
      <c r="D11120" s="10" t="s">
        <v>32313</v>
      </c>
      <c r="E11120" s="11" t="s">
        <v>32314</v>
      </c>
      <c r="F11120" s="6">
        <v>504807</v>
      </c>
      <c r="G11120" s="6" t="s">
        <v>848</v>
      </c>
      <c r="H11120" s="16">
        <v>4019543.1</v>
      </c>
      <c r="I11120" s="12" t="s">
        <v>32242</v>
      </c>
      <c r="J11120" s="12" t="s">
        <v>32243</v>
      </c>
      <c r="K11120" s="15">
        <v>0</v>
      </c>
      <c r="L11120" s="13" t="s">
        <v>14</v>
      </c>
      <c r="M11120" s="7">
        <v>1</v>
      </c>
      <c r="N11120" s="14"/>
    </row>
    <row r="11121" spans="1:14" ht="126">
      <c r="A11121" s="6">
        <v>11120</v>
      </c>
      <c r="B11121" s="8" t="s">
        <v>31219</v>
      </c>
      <c r="C11121" s="9" t="s">
        <v>32315</v>
      </c>
      <c r="D11121" s="10" t="s">
        <v>31713</v>
      </c>
      <c r="E11121" s="11" t="s">
        <v>32316</v>
      </c>
      <c r="F11121" s="6">
        <v>504799</v>
      </c>
      <c r="G11121" s="6" t="s">
        <v>848</v>
      </c>
      <c r="H11121" s="16">
        <v>5398855.7000000002</v>
      </c>
      <c r="I11121" s="12" t="s">
        <v>32242</v>
      </c>
      <c r="J11121" s="12" t="s">
        <v>32317</v>
      </c>
      <c r="K11121" s="15">
        <v>0</v>
      </c>
      <c r="L11121" s="13" t="s">
        <v>14</v>
      </c>
      <c r="M11121" s="7">
        <v>1</v>
      </c>
      <c r="N11121" s="14"/>
    </row>
    <row r="11122" spans="1:14" ht="141.75">
      <c r="A11122" s="6">
        <v>11121</v>
      </c>
      <c r="B11122" s="8" t="s">
        <v>31219</v>
      </c>
      <c r="C11122" s="9" t="s">
        <v>32306</v>
      </c>
      <c r="D11122" s="10" t="s">
        <v>29529</v>
      </c>
      <c r="E11122" s="11" t="s">
        <v>32318</v>
      </c>
      <c r="F11122" s="6">
        <v>504815</v>
      </c>
      <c r="G11122" s="6" t="s">
        <v>848</v>
      </c>
      <c r="H11122" s="16">
        <v>4638980.1500000004</v>
      </c>
      <c r="I11122" s="12" t="s">
        <v>32221</v>
      </c>
      <c r="J11122" s="12" t="s">
        <v>32236</v>
      </c>
      <c r="K11122" s="15">
        <v>0</v>
      </c>
      <c r="L11122" s="13" t="s">
        <v>14</v>
      </c>
      <c r="M11122" s="7">
        <v>1</v>
      </c>
      <c r="N11122" s="14"/>
    </row>
    <row r="11123" spans="1:14" ht="141.75">
      <c r="A11123" s="6">
        <v>11122</v>
      </c>
      <c r="B11123" s="8" t="s">
        <v>31219</v>
      </c>
      <c r="C11123" s="9" t="s">
        <v>32319</v>
      </c>
      <c r="D11123" s="10" t="s">
        <v>29487</v>
      </c>
      <c r="E11123" s="11" t="s">
        <v>32320</v>
      </c>
      <c r="F11123" s="6">
        <v>504829</v>
      </c>
      <c r="G11123" s="6" t="s">
        <v>848</v>
      </c>
      <c r="H11123" s="16">
        <v>5151583.05</v>
      </c>
      <c r="I11123" s="12" t="s">
        <v>32321</v>
      </c>
      <c r="J11123" s="12" t="s">
        <v>32322</v>
      </c>
      <c r="K11123" s="15">
        <v>0</v>
      </c>
      <c r="L11123" s="13" t="s">
        <v>14</v>
      </c>
      <c r="M11123" s="7">
        <v>1</v>
      </c>
      <c r="N11123" s="14"/>
    </row>
    <row r="11124" spans="1:14" ht="126">
      <c r="A11124" s="6">
        <v>11123</v>
      </c>
      <c r="B11124" s="8" t="s">
        <v>31219</v>
      </c>
      <c r="C11124" s="9" t="s">
        <v>32323</v>
      </c>
      <c r="D11124" s="10" t="s">
        <v>31273</v>
      </c>
      <c r="E11124" s="11" t="s">
        <v>32324</v>
      </c>
      <c r="F11124" s="6">
        <v>509616</v>
      </c>
      <c r="G11124" s="6" t="s">
        <v>848</v>
      </c>
      <c r="H11124" s="16">
        <v>3159735.15</v>
      </c>
      <c r="I11124" s="12" t="s">
        <v>32325</v>
      </c>
      <c r="J11124" s="12" t="s">
        <v>32216</v>
      </c>
      <c r="K11124" s="15">
        <v>0</v>
      </c>
      <c r="L11124" s="13" t="s">
        <v>14</v>
      </c>
      <c r="M11124" s="7">
        <v>1</v>
      </c>
      <c r="N11124" s="14"/>
    </row>
    <row r="11125" spans="1:14" ht="110.25">
      <c r="A11125" s="6">
        <v>11124</v>
      </c>
      <c r="B11125" s="8" t="s">
        <v>31219</v>
      </c>
      <c r="C11125" s="9" t="s">
        <v>32326</v>
      </c>
      <c r="D11125" s="10" t="s">
        <v>31302</v>
      </c>
      <c r="E11125" s="11" t="s">
        <v>32327</v>
      </c>
      <c r="F11125" s="6">
        <v>504809</v>
      </c>
      <c r="G11125" s="6" t="s">
        <v>848</v>
      </c>
      <c r="H11125" s="16">
        <v>2874133.8</v>
      </c>
      <c r="I11125" s="12" t="s">
        <v>32242</v>
      </c>
      <c r="J11125" s="12" t="s">
        <v>32243</v>
      </c>
      <c r="K11125" s="15">
        <v>0</v>
      </c>
      <c r="L11125" s="13" t="s">
        <v>14</v>
      </c>
      <c r="M11125" s="7">
        <v>1</v>
      </c>
      <c r="N11125" s="14"/>
    </row>
    <row r="11126" spans="1:14" ht="141.75">
      <c r="A11126" s="6">
        <v>11125</v>
      </c>
      <c r="B11126" s="8" t="s">
        <v>31219</v>
      </c>
      <c r="C11126" s="9" t="s">
        <v>32306</v>
      </c>
      <c r="D11126" s="10" t="s">
        <v>29529</v>
      </c>
      <c r="E11126" s="11" t="s">
        <v>32328</v>
      </c>
      <c r="F11126" s="6">
        <v>504816</v>
      </c>
      <c r="G11126" s="6" t="s">
        <v>848</v>
      </c>
      <c r="H11126" s="16">
        <v>6966240.75</v>
      </c>
      <c r="I11126" s="12" t="s">
        <v>32221</v>
      </c>
      <c r="J11126" s="12" t="s">
        <v>32224</v>
      </c>
      <c r="K11126" s="15">
        <v>0</v>
      </c>
      <c r="L11126" s="13" t="s">
        <v>14</v>
      </c>
      <c r="M11126" s="7">
        <v>1</v>
      </c>
      <c r="N11126" s="14"/>
    </row>
    <row r="11127" spans="1:14" ht="110.25">
      <c r="A11127" s="6">
        <v>11126</v>
      </c>
      <c r="B11127" s="8" t="s">
        <v>31219</v>
      </c>
      <c r="C11127" s="9" t="s">
        <v>31376</v>
      </c>
      <c r="D11127" s="10" t="s">
        <v>31377</v>
      </c>
      <c r="E11127" s="11" t="s">
        <v>32329</v>
      </c>
      <c r="F11127" s="6">
        <v>504805</v>
      </c>
      <c r="G11127" s="6" t="s">
        <v>848</v>
      </c>
      <c r="H11127" s="16">
        <v>7382248.5999999996</v>
      </c>
      <c r="I11127" s="12" t="s">
        <v>32242</v>
      </c>
      <c r="J11127" s="12" t="s">
        <v>32330</v>
      </c>
      <c r="K11127" s="15">
        <v>0</v>
      </c>
      <c r="L11127" s="13" t="s">
        <v>14</v>
      </c>
      <c r="M11127" s="7">
        <v>1</v>
      </c>
      <c r="N11127" s="14"/>
    </row>
    <row r="11128" spans="1:14" ht="110.25">
      <c r="A11128" s="6">
        <v>11127</v>
      </c>
      <c r="B11128" s="8" t="s">
        <v>31219</v>
      </c>
      <c r="C11128" s="9" t="s">
        <v>31272</v>
      </c>
      <c r="D11128" s="10" t="s">
        <v>31273</v>
      </c>
      <c r="E11128" s="11" t="s">
        <v>32331</v>
      </c>
      <c r="F11128" s="6">
        <v>504831</v>
      </c>
      <c r="G11128" s="6" t="s">
        <v>848</v>
      </c>
      <c r="H11128" s="16">
        <v>1131002.55</v>
      </c>
      <c r="I11128" s="12" t="s">
        <v>32321</v>
      </c>
      <c r="J11128" s="12" t="s">
        <v>32332</v>
      </c>
      <c r="K11128" s="15">
        <v>0</v>
      </c>
      <c r="L11128" s="13" t="s">
        <v>14</v>
      </c>
      <c r="M11128" s="7">
        <v>1</v>
      </c>
      <c r="N11128" s="14"/>
    </row>
    <row r="11129" spans="1:14" ht="126">
      <c r="A11129" s="6">
        <v>11128</v>
      </c>
      <c r="B11129" s="8" t="s">
        <v>31219</v>
      </c>
      <c r="C11129" s="9" t="s">
        <v>31272</v>
      </c>
      <c r="D11129" s="10" t="s">
        <v>31273</v>
      </c>
      <c r="E11129" s="11" t="s">
        <v>32333</v>
      </c>
      <c r="F11129" s="6">
        <v>504828</v>
      </c>
      <c r="G11129" s="6" t="s">
        <v>848</v>
      </c>
      <c r="H11129" s="16">
        <v>3387985</v>
      </c>
      <c r="I11129" s="12" t="s">
        <v>32321</v>
      </c>
      <c r="J11129" s="12" t="s">
        <v>32332</v>
      </c>
      <c r="K11129" s="15">
        <v>0</v>
      </c>
      <c r="L11129" s="13" t="s">
        <v>14</v>
      </c>
      <c r="M11129" s="7">
        <v>1</v>
      </c>
      <c r="N11129" s="14"/>
    </row>
    <row r="11130" spans="1:14" ht="157.5">
      <c r="A11130" s="6">
        <v>11129</v>
      </c>
      <c r="B11130" s="8" t="s">
        <v>31219</v>
      </c>
      <c r="C11130" s="9" t="s">
        <v>31615</v>
      </c>
      <c r="D11130" s="10" t="s">
        <v>31616</v>
      </c>
      <c r="E11130" s="11" t="s">
        <v>32334</v>
      </c>
      <c r="F11130" s="6">
        <v>504811</v>
      </c>
      <c r="G11130" s="6" t="s">
        <v>848</v>
      </c>
      <c r="H11130" s="16">
        <v>13770112.889</v>
      </c>
      <c r="I11130" s="12" t="s">
        <v>32335</v>
      </c>
      <c r="J11130" s="12" t="s">
        <v>32336</v>
      </c>
      <c r="K11130" s="15">
        <v>0</v>
      </c>
      <c r="L11130" s="13" t="s">
        <v>14</v>
      </c>
      <c r="M11130" s="7">
        <v>1</v>
      </c>
      <c r="N11130" s="14"/>
    </row>
    <row r="11131" spans="1:14" ht="110.25">
      <c r="A11131" s="6">
        <v>11130</v>
      </c>
      <c r="B11131" s="8" t="s">
        <v>31219</v>
      </c>
      <c r="C11131" s="9" t="s">
        <v>31289</v>
      </c>
      <c r="D11131" s="10" t="s">
        <v>31290</v>
      </c>
      <c r="E11131" s="11" t="s">
        <v>32337</v>
      </c>
      <c r="F11131" s="6">
        <v>504827</v>
      </c>
      <c r="G11131" s="6" t="s">
        <v>848</v>
      </c>
      <c r="H11131" s="16">
        <v>4068211.6</v>
      </c>
      <c r="I11131" s="12" t="s">
        <v>32321</v>
      </c>
      <c r="J11131" s="12" t="s">
        <v>32332</v>
      </c>
      <c r="K11131" s="15">
        <v>0</v>
      </c>
      <c r="L11131" s="13" t="s">
        <v>14</v>
      </c>
      <c r="M11131" s="7">
        <v>1</v>
      </c>
      <c r="N11131" s="14"/>
    </row>
    <row r="11132" spans="1:14" ht="126">
      <c r="A11132" s="6">
        <v>11131</v>
      </c>
      <c r="B11132" s="8" t="s">
        <v>31219</v>
      </c>
      <c r="C11132" s="9" t="s">
        <v>31289</v>
      </c>
      <c r="D11132" s="10" t="s">
        <v>31290</v>
      </c>
      <c r="E11132" s="11" t="s">
        <v>32338</v>
      </c>
      <c r="F11132" s="6">
        <v>504830</v>
      </c>
      <c r="G11132" s="6" t="s">
        <v>848</v>
      </c>
      <c r="H11132" s="16">
        <v>6289081.7000000002</v>
      </c>
      <c r="I11132" s="12" t="s">
        <v>32321</v>
      </c>
      <c r="J11132" s="12" t="s">
        <v>32322</v>
      </c>
      <c r="K11132" s="15">
        <v>0</v>
      </c>
      <c r="L11132" s="13" t="s">
        <v>14</v>
      </c>
      <c r="M11132" s="7">
        <v>1</v>
      </c>
      <c r="N11132" s="14"/>
    </row>
    <row r="11133" spans="1:14" ht="157.5">
      <c r="A11133" s="6">
        <v>11132</v>
      </c>
      <c r="B11133" s="8" t="s">
        <v>31219</v>
      </c>
      <c r="C11133" s="9" t="s">
        <v>32339</v>
      </c>
      <c r="D11133" s="10" t="s">
        <v>29696</v>
      </c>
      <c r="E11133" s="11" t="s">
        <v>32340</v>
      </c>
      <c r="F11133" s="6">
        <v>507184</v>
      </c>
      <c r="G11133" s="6" t="s">
        <v>27172</v>
      </c>
      <c r="H11133" s="16">
        <v>3862280.1</v>
      </c>
      <c r="I11133" s="12" t="s">
        <v>32341</v>
      </c>
      <c r="J11133" s="12" t="s">
        <v>32342</v>
      </c>
      <c r="K11133" s="15">
        <v>0</v>
      </c>
      <c r="L11133" s="13" t="s">
        <v>14</v>
      </c>
      <c r="M11133" s="7">
        <v>1</v>
      </c>
      <c r="N11133" s="14"/>
    </row>
    <row r="11134" spans="1:14" ht="173.25">
      <c r="A11134" s="6">
        <v>11133</v>
      </c>
      <c r="B11134" s="8" t="s">
        <v>31219</v>
      </c>
      <c r="C11134" s="9" t="s">
        <v>31329</v>
      </c>
      <c r="D11134" s="10" t="s">
        <v>31330</v>
      </c>
      <c r="E11134" s="11" t="s">
        <v>32343</v>
      </c>
      <c r="F11134" s="6">
        <v>507167</v>
      </c>
      <c r="G11134" s="6" t="s">
        <v>27172</v>
      </c>
      <c r="H11134" s="16">
        <v>8899881.8330000006</v>
      </c>
      <c r="I11134" s="12" t="s">
        <v>32229</v>
      </c>
      <c r="J11134" s="12" t="s">
        <v>32344</v>
      </c>
      <c r="K11134" s="15">
        <v>0</v>
      </c>
      <c r="L11134" s="13" t="s">
        <v>14</v>
      </c>
      <c r="M11134" s="7">
        <v>1</v>
      </c>
      <c r="N11134" s="14"/>
    </row>
    <row r="11135" spans="1:14" ht="189">
      <c r="A11135" s="6">
        <v>11134</v>
      </c>
      <c r="B11135" s="8" t="s">
        <v>31219</v>
      </c>
      <c r="C11135" s="9" t="s">
        <v>31329</v>
      </c>
      <c r="D11135" s="10" t="s">
        <v>31330</v>
      </c>
      <c r="E11135" s="11" t="s">
        <v>32345</v>
      </c>
      <c r="F11135" s="6">
        <v>507169</v>
      </c>
      <c r="G11135" s="6" t="s">
        <v>27172</v>
      </c>
      <c r="H11135" s="16">
        <v>12735997.727</v>
      </c>
      <c r="I11135" s="12" t="s">
        <v>32229</v>
      </c>
      <c r="J11135" s="12" t="s">
        <v>32344</v>
      </c>
      <c r="K11135" s="15">
        <v>0</v>
      </c>
      <c r="L11135" s="13" t="s">
        <v>14</v>
      </c>
      <c r="M11135" s="7">
        <v>1</v>
      </c>
      <c r="N11135" s="14"/>
    </row>
    <row r="11136" spans="1:14" ht="330.75">
      <c r="A11136" s="6">
        <v>11135</v>
      </c>
      <c r="B11136" s="8" t="s">
        <v>31219</v>
      </c>
      <c r="C11136" s="9" t="s">
        <v>32180</v>
      </c>
      <c r="D11136" s="10" t="s">
        <v>32181</v>
      </c>
      <c r="E11136" s="11" t="s">
        <v>32346</v>
      </c>
      <c r="F11136" s="6">
        <v>507174</v>
      </c>
      <c r="G11136" s="6" t="s">
        <v>27172</v>
      </c>
      <c r="H11136" s="16">
        <v>7818138.0499999998</v>
      </c>
      <c r="I11136" s="12" t="s">
        <v>32341</v>
      </c>
      <c r="J11136" s="12" t="s">
        <v>32347</v>
      </c>
      <c r="K11136" s="15">
        <v>0</v>
      </c>
      <c r="L11136" s="13" t="s">
        <v>14</v>
      </c>
      <c r="M11136" s="7">
        <v>1</v>
      </c>
      <c r="N11136" s="14"/>
    </row>
    <row r="11137" spans="1:14" ht="141.75">
      <c r="A11137" s="6">
        <v>11136</v>
      </c>
      <c r="B11137" s="8" t="s">
        <v>31219</v>
      </c>
      <c r="C11137" s="9" t="s">
        <v>32180</v>
      </c>
      <c r="D11137" s="10" t="s">
        <v>32181</v>
      </c>
      <c r="E11137" s="11" t="s">
        <v>32348</v>
      </c>
      <c r="F11137" s="6">
        <v>507180</v>
      </c>
      <c r="G11137" s="6" t="s">
        <v>27172</v>
      </c>
      <c r="H11137" s="16">
        <v>4520878.05</v>
      </c>
      <c r="I11137" s="12" t="s">
        <v>32341</v>
      </c>
      <c r="J11137" s="12" t="s">
        <v>32349</v>
      </c>
      <c r="K11137" s="15">
        <v>0</v>
      </c>
      <c r="L11137" s="13" t="s">
        <v>14</v>
      </c>
      <c r="M11137" s="7">
        <v>1</v>
      </c>
      <c r="N11137" s="14"/>
    </row>
    <row r="11138" spans="1:14" ht="126">
      <c r="A11138" s="6">
        <v>11137</v>
      </c>
      <c r="B11138" s="8" t="s">
        <v>31219</v>
      </c>
      <c r="C11138" s="9" t="s">
        <v>32350</v>
      </c>
      <c r="D11138" s="10" t="s">
        <v>32351</v>
      </c>
      <c r="E11138" s="11" t="s">
        <v>32352</v>
      </c>
      <c r="F11138" s="6">
        <v>507177</v>
      </c>
      <c r="G11138" s="6" t="s">
        <v>27172</v>
      </c>
      <c r="H11138" s="16">
        <v>3912879.95</v>
      </c>
      <c r="I11138" s="12" t="s">
        <v>32341</v>
      </c>
      <c r="J11138" s="12" t="s">
        <v>32347</v>
      </c>
      <c r="K11138" s="15">
        <v>0</v>
      </c>
      <c r="L11138" s="13" t="s">
        <v>14</v>
      </c>
      <c r="M11138" s="7">
        <v>1</v>
      </c>
      <c r="N11138" s="14"/>
    </row>
    <row r="11139" spans="1:14" ht="157.5">
      <c r="A11139" s="6">
        <v>11138</v>
      </c>
      <c r="B11139" s="8" t="s">
        <v>31219</v>
      </c>
      <c r="C11139" s="9" t="s">
        <v>32353</v>
      </c>
      <c r="D11139" s="10" t="s">
        <v>32354</v>
      </c>
      <c r="E11139" s="11" t="s">
        <v>32355</v>
      </c>
      <c r="F11139" s="6">
        <v>507182</v>
      </c>
      <c r="G11139" s="6" t="s">
        <v>27172</v>
      </c>
      <c r="H11139" s="16">
        <v>11152276.1</v>
      </c>
      <c r="I11139" s="12" t="s">
        <v>32296</v>
      </c>
      <c r="J11139" s="12" t="s">
        <v>32347</v>
      </c>
      <c r="K11139" s="15">
        <v>0</v>
      </c>
      <c r="L11139" s="13" t="s">
        <v>14</v>
      </c>
      <c r="M11139" s="7">
        <v>1</v>
      </c>
      <c r="N11139" s="14"/>
    </row>
    <row r="11140" spans="1:14" ht="204.75">
      <c r="A11140" s="6">
        <v>11139</v>
      </c>
      <c r="B11140" s="8" t="s">
        <v>31219</v>
      </c>
      <c r="C11140" s="9" t="s">
        <v>32212</v>
      </c>
      <c r="D11140" s="10" t="s">
        <v>32213</v>
      </c>
      <c r="E11140" s="11" t="s">
        <v>32356</v>
      </c>
      <c r="F11140" s="6">
        <v>530547</v>
      </c>
      <c r="G11140" s="6" t="s">
        <v>875</v>
      </c>
      <c r="H11140" s="16">
        <v>14290503.573000001</v>
      </c>
      <c r="I11140" s="12" t="s">
        <v>32357</v>
      </c>
      <c r="J11140" s="12" t="s">
        <v>32358</v>
      </c>
      <c r="K11140" s="15">
        <v>0</v>
      </c>
      <c r="L11140" s="13" t="s">
        <v>14</v>
      </c>
      <c r="M11140" s="7">
        <v>1</v>
      </c>
      <c r="N11140" s="14"/>
    </row>
    <row r="11141" spans="1:14" ht="110.25">
      <c r="A11141" s="6">
        <v>11140</v>
      </c>
      <c r="B11141" s="8" t="s">
        <v>31219</v>
      </c>
      <c r="C11141" s="9" t="s">
        <v>32196</v>
      </c>
      <c r="D11141" s="10" t="s">
        <v>31227</v>
      </c>
      <c r="E11141" s="11" t="s">
        <v>32359</v>
      </c>
      <c r="F11141" s="6">
        <v>530548</v>
      </c>
      <c r="G11141" s="6" t="s">
        <v>875</v>
      </c>
      <c r="H11141" s="16">
        <v>4843362.2719999999</v>
      </c>
      <c r="I11141" s="12" t="s">
        <v>32357</v>
      </c>
      <c r="J11141" s="12" t="s">
        <v>32360</v>
      </c>
      <c r="K11141" s="15">
        <v>0</v>
      </c>
      <c r="L11141" s="13" t="s">
        <v>14</v>
      </c>
      <c r="M11141" s="7">
        <v>1</v>
      </c>
      <c r="N11141" s="14"/>
    </row>
    <row r="11142" spans="1:14" ht="110.25">
      <c r="A11142" s="6">
        <v>11141</v>
      </c>
      <c r="B11142" s="8" t="s">
        <v>31219</v>
      </c>
      <c r="C11142" s="9" t="s">
        <v>32196</v>
      </c>
      <c r="D11142" s="10" t="s">
        <v>31227</v>
      </c>
      <c r="E11142" s="11" t="s">
        <v>32361</v>
      </c>
      <c r="F11142" s="6">
        <v>530549</v>
      </c>
      <c r="G11142" s="6" t="s">
        <v>875</v>
      </c>
      <c r="H11142" s="16">
        <v>3441723.6579999998</v>
      </c>
      <c r="I11142" s="12" t="s">
        <v>32357</v>
      </c>
      <c r="J11142" s="12" t="s">
        <v>32267</v>
      </c>
      <c r="K11142" s="15">
        <v>0</v>
      </c>
      <c r="L11142" s="13" t="s">
        <v>14</v>
      </c>
      <c r="M11142" s="7">
        <v>1</v>
      </c>
      <c r="N11142" s="14"/>
    </row>
    <row r="11143" spans="1:14" ht="126">
      <c r="A11143" s="6">
        <v>11142</v>
      </c>
      <c r="B11143" s="8" t="s">
        <v>31219</v>
      </c>
      <c r="C11143" s="9" t="s">
        <v>32212</v>
      </c>
      <c r="D11143" s="10" t="s">
        <v>32213</v>
      </c>
      <c r="E11143" s="11" t="s">
        <v>32362</v>
      </c>
      <c r="F11143" s="6">
        <v>530551</v>
      </c>
      <c r="G11143" s="6" t="s">
        <v>875</v>
      </c>
      <c r="H11143" s="16">
        <v>8584767.0470000003</v>
      </c>
      <c r="I11143" s="12" t="s">
        <v>32357</v>
      </c>
      <c r="J11143" s="12" t="s">
        <v>32360</v>
      </c>
      <c r="K11143" s="15">
        <v>0</v>
      </c>
      <c r="L11143" s="13" t="s">
        <v>14</v>
      </c>
      <c r="M11143" s="7">
        <v>1</v>
      </c>
      <c r="N11143" s="14"/>
    </row>
    <row r="11144" spans="1:14" ht="204.75">
      <c r="A11144" s="6">
        <v>11143</v>
      </c>
      <c r="B11144" s="8" t="s">
        <v>31219</v>
      </c>
      <c r="C11144" s="9" t="s">
        <v>31260</v>
      </c>
      <c r="D11144" s="10" t="s">
        <v>31261</v>
      </c>
      <c r="E11144" s="11" t="s">
        <v>32363</v>
      </c>
      <c r="F11144" s="6">
        <v>537081</v>
      </c>
      <c r="G11144" s="6" t="s">
        <v>875</v>
      </c>
      <c r="H11144" s="16">
        <v>22164515.550000001</v>
      </c>
      <c r="I11144" s="12" t="s">
        <v>32364</v>
      </c>
      <c r="J11144" s="12" t="s">
        <v>32265</v>
      </c>
      <c r="K11144" s="15">
        <v>0</v>
      </c>
      <c r="L11144" s="13" t="s">
        <v>14</v>
      </c>
      <c r="M11144" s="7">
        <v>1</v>
      </c>
      <c r="N11144" s="14"/>
    </row>
    <row r="11145" spans="1:14" ht="157.5">
      <c r="A11145" s="6">
        <v>11144</v>
      </c>
      <c r="B11145" s="8" t="s">
        <v>31219</v>
      </c>
      <c r="C11145" s="9" t="s">
        <v>32365</v>
      </c>
      <c r="D11145" s="10" t="s">
        <v>31400</v>
      </c>
      <c r="E11145" s="11" t="s">
        <v>32366</v>
      </c>
      <c r="F11145" s="6">
        <v>537080</v>
      </c>
      <c r="G11145" s="6" t="s">
        <v>875</v>
      </c>
      <c r="H11145" s="16">
        <v>25861952.600000001</v>
      </c>
      <c r="I11145" s="12" t="s">
        <v>32364</v>
      </c>
      <c r="J11145" s="12" t="s">
        <v>32367</v>
      </c>
      <c r="K11145" s="15">
        <v>0</v>
      </c>
      <c r="L11145" s="13" t="s">
        <v>14</v>
      </c>
      <c r="M11145" s="7">
        <v>1</v>
      </c>
      <c r="N11145" s="14"/>
    </row>
    <row r="11146" spans="1:14" ht="126">
      <c r="A11146" s="6">
        <v>11145</v>
      </c>
      <c r="B11146" s="8" t="s">
        <v>31219</v>
      </c>
      <c r="C11146" s="9" t="s">
        <v>32368</v>
      </c>
      <c r="D11146" s="10" t="s">
        <v>32369</v>
      </c>
      <c r="E11146" s="11" t="s">
        <v>32370</v>
      </c>
      <c r="F11146" s="6">
        <v>530555</v>
      </c>
      <c r="G11146" s="6" t="s">
        <v>875</v>
      </c>
      <c r="H11146" s="16">
        <v>6765314.7999999998</v>
      </c>
      <c r="I11146" s="12" t="s">
        <v>32335</v>
      </c>
      <c r="J11146" s="12" t="s">
        <v>32371</v>
      </c>
      <c r="K11146" s="15">
        <v>0</v>
      </c>
      <c r="L11146" s="13" t="s">
        <v>14</v>
      </c>
      <c r="M11146" s="7">
        <v>1</v>
      </c>
      <c r="N11146" s="14"/>
    </row>
    <row r="11147" spans="1:14" ht="126">
      <c r="A11147" s="6">
        <v>11146</v>
      </c>
      <c r="B11147" s="8" t="s">
        <v>31219</v>
      </c>
      <c r="C11147" s="9" t="s">
        <v>32368</v>
      </c>
      <c r="D11147" s="10" t="s">
        <v>32369</v>
      </c>
      <c r="E11147" s="11" t="s">
        <v>32372</v>
      </c>
      <c r="F11147" s="6">
        <v>530557</v>
      </c>
      <c r="G11147" s="6" t="s">
        <v>875</v>
      </c>
      <c r="H11147" s="16">
        <v>8006845.0999999996</v>
      </c>
      <c r="I11147" s="12" t="s">
        <v>32335</v>
      </c>
      <c r="J11147" s="12" t="s">
        <v>32371</v>
      </c>
      <c r="K11147" s="15">
        <v>0</v>
      </c>
      <c r="L11147" s="13" t="s">
        <v>14</v>
      </c>
      <c r="M11147" s="7">
        <v>1</v>
      </c>
      <c r="N11147" s="14"/>
    </row>
    <row r="11148" spans="1:14" ht="141.75">
      <c r="A11148" s="6">
        <v>11147</v>
      </c>
      <c r="B11148" s="8" t="s">
        <v>31219</v>
      </c>
      <c r="C11148" s="9" t="s">
        <v>32373</v>
      </c>
      <c r="D11148" s="10" t="s">
        <v>32374</v>
      </c>
      <c r="E11148" s="11" t="s">
        <v>32375</v>
      </c>
      <c r="F11148" s="6">
        <v>537082</v>
      </c>
      <c r="G11148" s="6" t="s">
        <v>875</v>
      </c>
      <c r="H11148" s="16">
        <v>6750008.4000000004</v>
      </c>
      <c r="I11148" s="12" t="s">
        <v>32376</v>
      </c>
      <c r="J11148" s="12" t="s">
        <v>32377</v>
      </c>
      <c r="K11148" s="15">
        <v>0</v>
      </c>
      <c r="L11148" s="13" t="s">
        <v>14</v>
      </c>
      <c r="M11148" s="7">
        <v>1</v>
      </c>
      <c r="N11148" s="14"/>
    </row>
    <row r="11149" spans="1:14" ht="110.25">
      <c r="A11149" s="6">
        <v>11148</v>
      </c>
      <c r="B11149" s="8" t="s">
        <v>31219</v>
      </c>
      <c r="C11149" s="9" t="s">
        <v>32373</v>
      </c>
      <c r="D11149" s="10" t="s">
        <v>32374</v>
      </c>
      <c r="E11149" s="11" t="s">
        <v>32378</v>
      </c>
      <c r="F11149" s="6">
        <v>537083</v>
      </c>
      <c r="G11149" s="6" t="s">
        <v>875</v>
      </c>
      <c r="H11149" s="16">
        <v>5664707.5</v>
      </c>
      <c r="I11149" s="12" t="s">
        <v>32376</v>
      </c>
      <c r="J11149" s="12" t="s">
        <v>32377</v>
      </c>
      <c r="K11149" s="15">
        <v>0</v>
      </c>
      <c r="L11149" s="13" t="s">
        <v>14</v>
      </c>
      <c r="M11149" s="7">
        <v>1</v>
      </c>
      <c r="N11149" s="14"/>
    </row>
    <row r="11150" spans="1:14" ht="157.5">
      <c r="A11150" s="6">
        <v>11149</v>
      </c>
      <c r="B11150" s="8" t="s">
        <v>31219</v>
      </c>
      <c r="C11150" s="9" t="s">
        <v>32373</v>
      </c>
      <c r="D11150" s="10" t="s">
        <v>32374</v>
      </c>
      <c r="E11150" s="11" t="s">
        <v>32379</v>
      </c>
      <c r="F11150" s="6">
        <v>537084</v>
      </c>
      <c r="G11150" s="6" t="s">
        <v>875</v>
      </c>
      <c r="H11150" s="16">
        <v>11109034.949999999</v>
      </c>
      <c r="I11150" s="12" t="s">
        <v>32376</v>
      </c>
      <c r="J11150" s="12" t="s">
        <v>32377</v>
      </c>
      <c r="K11150" s="15">
        <v>0</v>
      </c>
      <c r="L11150" s="13" t="s">
        <v>14</v>
      </c>
      <c r="M11150" s="7">
        <v>1</v>
      </c>
      <c r="N11150" s="14"/>
    </row>
    <row r="11151" spans="1:14" ht="126">
      <c r="A11151" s="6">
        <v>11150</v>
      </c>
      <c r="B11151" s="8" t="s">
        <v>31219</v>
      </c>
      <c r="C11151" s="9" t="s">
        <v>32380</v>
      </c>
      <c r="D11151" s="10" t="s">
        <v>31797</v>
      </c>
      <c r="E11151" s="11" t="s">
        <v>32381</v>
      </c>
      <c r="F11151" s="6">
        <v>540411</v>
      </c>
      <c r="G11151" s="6" t="s">
        <v>875</v>
      </c>
      <c r="H11151" s="16">
        <v>4862632.95</v>
      </c>
      <c r="I11151" s="12" t="s">
        <v>32204</v>
      </c>
      <c r="J11151" s="12" t="s">
        <v>32382</v>
      </c>
      <c r="K11151" s="15">
        <v>0</v>
      </c>
      <c r="L11151" s="13" t="s">
        <v>14</v>
      </c>
      <c r="M11151" s="7">
        <v>1</v>
      </c>
      <c r="N11151" s="14"/>
    </row>
    <row r="11152" spans="1:14" ht="141.75">
      <c r="A11152" s="6">
        <v>11151</v>
      </c>
      <c r="B11152" s="8" t="s">
        <v>31219</v>
      </c>
      <c r="C11152" s="9" t="s">
        <v>32383</v>
      </c>
      <c r="D11152" s="10" t="s">
        <v>31252</v>
      </c>
      <c r="E11152" s="11" t="s">
        <v>32384</v>
      </c>
      <c r="F11152" s="6">
        <v>504825</v>
      </c>
      <c r="G11152" s="6" t="s">
        <v>848</v>
      </c>
      <c r="H11152" s="16">
        <v>10992509.465</v>
      </c>
      <c r="I11152" s="12" t="s">
        <v>1133</v>
      </c>
      <c r="J11152" s="12" t="s">
        <v>32385</v>
      </c>
      <c r="K11152" s="15">
        <v>0</v>
      </c>
      <c r="L11152" s="13" t="s">
        <v>14</v>
      </c>
      <c r="M11152" s="7">
        <v>1</v>
      </c>
      <c r="N11152" s="14"/>
    </row>
    <row r="11153" spans="1:14" ht="141.75">
      <c r="A11153" s="6">
        <v>11152</v>
      </c>
      <c r="B11153" s="8" t="s">
        <v>31219</v>
      </c>
      <c r="C11153" s="9" t="s">
        <v>32386</v>
      </c>
      <c r="D11153" s="10" t="s">
        <v>32387</v>
      </c>
      <c r="E11153" s="11" t="s">
        <v>32388</v>
      </c>
      <c r="F11153" s="6">
        <v>527829</v>
      </c>
      <c r="G11153" s="6" t="s">
        <v>848</v>
      </c>
      <c r="H11153" s="16">
        <v>9083766.0500000007</v>
      </c>
      <c r="I11153" s="12" t="s">
        <v>32389</v>
      </c>
      <c r="J11153" s="12" t="s">
        <v>32390</v>
      </c>
      <c r="K11153" s="15">
        <v>0</v>
      </c>
      <c r="L11153" s="13" t="s">
        <v>14</v>
      </c>
      <c r="M11153" s="7">
        <v>1</v>
      </c>
      <c r="N11153" s="14"/>
    </row>
    <row r="11154" spans="1:14" ht="110.25">
      <c r="A11154" s="6">
        <v>11153</v>
      </c>
      <c r="B11154" s="8" t="s">
        <v>31219</v>
      </c>
      <c r="C11154" s="9" t="s">
        <v>32391</v>
      </c>
      <c r="D11154" s="10" t="s">
        <v>32392</v>
      </c>
      <c r="E11154" s="11" t="s">
        <v>32393</v>
      </c>
      <c r="F11154" s="6">
        <v>509619</v>
      </c>
      <c r="G11154" s="6" t="s">
        <v>848</v>
      </c>
      <c r="H11154" s="16">
        <v>2470655.5</v>
      </c>
      <c r="I11154" s="12" t="s">
        <v>32335</v>
      </c>
      <c r="J11154" s="12" t="s">
        <v>32394</v>
      </c>
      <c r="K11154" s="15">
        <v>0</v>
      </c>
      <c r="L11154" s="13" t="s">
        <v>14</v>
      </c>
      <c r="M11154" s="7">
        <v>1</v>
      </c>
      <c r="N11154" s="14"/>
    </row>
    <row r="11155" spans="1:14" ht="126">
      <c r="A11155" s="6">
        <v>11154</v>
      </c>
      <c r="B11155" s="8" t="s">
        <v>31219</v>
      </c>
      <c r="C11155" s="9" t="s">
        <v>32395</v>
      </c>
      <c r="D11155" s="10" t="s">
        <v>31227</v>
      </c>
      <c r="E11155" s="11" t="s">
        <v>32396</v>
      </c>
      <c r="F11155" s="6">
        <v>504797</v>
      </c>
      <c r="G11155" s="6" t="s">
        <v>848</v>
      </c>
      <c r="H11155" s="16">
        <v>19853125.811999999</v>
      </c>
      <c r="I11155" s="12" t="s">
        <v>32397</v>
      </c>
      <c r="J11155" s="12" t="s">
        <v>32398</v>
      </c>
      <c r="K11155" s="15">
        <v>0</v>
      </c>
      <c r="L11155" s="13" t="s">
        <v>14</v>
      </c>
      <c r="M11155" s="7">
        <v>1</v>
      </c>
      <c r="N11155" s="14"/>
    </row>
    <row r="11156" spans="1:14" ht="126">
      <c r="A11156" s="6">
        <v>11155</v>
      </c>
      <c r="B11156" s="8" t="s">
        <v>31219</v>
      </c>
      <c r="C11156" s="9" t="s">
        <v>32395</v>
      </c>
      <c r="D11156" s="10" t="s">
        <v>31227</v>
      </c>
      <c r="E11156" s="11" t="s">
        <v>32399</v>
      </c>
      <c r="F11156" s="6">
        <v>504788</v>
      </c>
      <c r="G11156" s="6" t="s">
        <v>848</v>
      </c>
      <c r="H11156" s="16">
        <v>13063423.316</v>
      </c>
      <c r="I11156" s="12" t="s">
        <v>32397</v>
      </c>
      <c r="J11156" s="12" t="s">
        <v>32398</v>
      </c>
      <c r="K11156" s="15">
        <v>0</v>
      </c>
      <c r="L11156" s="13" t="s">
        <v>14</v>
      </c>
      <c r="M11156" s="7">
        <v>1</v>
      </c>
      <c r="N11156" s="14"/>
    </row>
    <row r="11157" spans="1:14" ht="126">
      <c r="A11157" s="6">
        <v>11156</v>
      </c>
      <c r="B11157" s="8" t="s">
        <v>31219</v>
      </c>
      <c r="C11157" s="9" t="s">
        <v>32400</v>
      </c>
      <c r="D11157" s="10" t="s">
        <v>31797</v>
      </c>
      <c r="E11157" s="11" t="s">
        <v>32401</v>
      </c>
      <c r="F11157" s="6">
        <v>538524</v>
      </c>
      <c r="G11157" s="6" t="s">
        <v>848</v>
      </c>
      <c r="H11157" s="16">
        <v>4046718.8</v>
      </c>
      <c r="I11157" s="12" t="s">
        <v>32204</v>
      </c>
      <c r="J11157" s="12" t="s">
        <v>32402</v>
      </c>
      <c r="K11157" s="15">
        <v>0</v>
      </c>
      <c r="L11157" s="13" t="s">
        <v>14</v>
      </c>
      <c r="M11157" s="7">
        <v>1</v>
      </c>
      <c r="N11157" s="14"/>
    </row>
    <row r="11158" spans="1:14" ht="141.75">
      <c r="A11158" s="6">
        <v>11157</v>
      </c>
      <c r="B11158" s="8" t="s">
        <v>31219</v>
      </c>
      <c r="C11158" s="9" t="s">
        <v>32403</v>
      </c>
      <c r="D11158" s="10" t="s">
        <v>31823</v>
      </c>
      <c r="E11158" s="11" t="s">
        <v>32404</v>
      </c>
      <c r="F11158" s="6">
        <v>496860</v>
      </c>
      <c r="G11158" s="6" t="s">
        <v>27172</v>
      </c>
      <c r="H11158" s="16">
        <v>4746016.6500000004</v>
      </c>
      <c r="I11158" s="12" t="s">
        <v>32405</v>
      </c>
      <c r="J11158" s="12" t="s">
        <v>32406</v>
      </c>
      <c r="K11158" s="15">
        <v>0</v>
      </c>
      <c r="L11158" s="13" t="s">
        <v>14</v>
      </c>
      <c r="M11158" s="7">
        <v>1</v>
      </c>
      <c r="N11158" s="14"/>
    </row>
    <row r="11159" spans="1:14" ht="141.75">
      <c r="A11159" s="6">
        <v>11158</v>
      </c>
      <c r="B11159" s="8" t="s">
        <v>31219</v>
      </c>
      <c r="C11159" s="9" t="s">
        <v>32407</v>
      </c>
      <c r="D11159" s="10" t="s">
        <v>31713</v>
      </c>
      <c r="E11159" s="11" t="s">
        <v>32408</v>
      </c>
      <c r="F11159" s="6">
        <v>507164</v>
      </c>
      <c r="G11159" s="6" t="s">
        <v>27172</v>
      </c>
      <c r="H11159" s="16">
        <v>7380860.6500000004</v>
      </c>
      <c r="I11159" s="12" t="s">
        <v>32341</v>
      </c>
      <c r="J11159" s="12" t="s">
        <v>32409</v>
      </c>
      <c r="K11159" s="15">
        <v>0</v>
      </c>
      <c r="L11159" s="13" t="s">
        <v>14</v>
      </c>
      <c r="M11159" s="7">
        <v>1</v>
      </c>
      <c r="N11159" s="14"/>
    </row>
    <row r="11160" spans="1:14" ht="126">
      <c r="A11160" s="6">
        <v>11159</v>
      </c>
      <c r="B11160" s="8" t="s">
        <v>31219</v>
      </c>
      <c r="C11160" s="9" t="s">
        <v>32410</v>
      </c>
      <c r="D11160" s="10" t="s">
        <v>32411</v>
      </c>
      <c r="E11160" s="11" t="s">
        <v>32412</v>
      </c>
      <c r="F11160" s="6">
        <v>507183</v>
      </c>
      <c r="G11160" s="6" t="s">
        <v>27172</v>
      </c>
      <c r="H11160" s="16">
        <v>3276669.7</v>
      </c>
      <c r="I11160" s="12" t="s">
        <v>32341</v>
      </c>
      <c r="J11160" s="12" t="s">
        <v>6750</v>
      </c>
      <c r="K11160" s="15">
        <v>0</v>
      </c>
      <c r="L11160" s="13" t="s">
        <v>14</v>
      </c>
      <c r="M11160" s="7">
        <v>1</v>
      </c>
      <c r="N11160" s="14"/>
    </row>
    <row r="11161" spans="1:14" ht="173.25">
      <c r="A11161" s="6">
        <v>11160</v>
      </c>
      <c r="B11161" s="8" t="s">
        <v>31219</v>
      </c>
      <c r="C11161" s="9" t="s">
        <v>32413</v>
      </c>
      <c r="D11161" s="10" t="s">
        <v>32414</v>
      </c>
      <c r="E11161" s="11" t="s">
        <v>32415</v>
      </c>
      <c r="F11161" s="6">
        <v>543520</v>
      </c>
      <c r="G11161" s="6" t="s">
        <v>27172</v>
      </c>
      <c r="H11161" s="16">
        <v>6670599.7999999998</v>
      </c>
      <c r="I11161" s="12" t="s">
        <v>32416</v>
      </c>
      <c r="J11161" s="12" t="s">
        <v>32417</v>
      </c>
      <c r="K11161" s="15">
        <v>0</v>
      </c>
      <c r="L11161" s="13" t="s">
        <v>14</v>
      </c>
      <c r="M11161" s="7">
        <v>1</v>
      </c>
      <c r="N11161" s="14"/>
    </row>
    <row r="11162" spans="1:14" ht="110.25">
      <c r="A11162" s="6">
        <v>11161</v>
      </c>
      <c r="B11162" s="8" t="s">
        <v>31219</v>
      </c>
      <c r="C11162" s="9" t="s">
        <v>32418</v>
      </c>
      <c r="D11162" s="10" t="s">
        <v>3947</v>
      </c>
      <c r="E11162" s="11" t="s">
        <v>32419</v>
      </c>
      <c r="F11162" s="6">
        <v>508794</v>
      </c>
      <c r="G11162" s="6" t="s">
        <v>801</v>
      </c>
      <c r="H11162" s="16">
        <v>30534683.188999999</v>
      </c>
      <c r="I11162" s="12" t="s">
        <v>32420</v>
      </c>
      <c r="J11162" s="12" t="s">
        <v>7224</v>
      </c>
      <c r="K11162" s="15">
        <v>0</v>
      </c>
      <c r="L11162" s="13" t="s">
        <v>14</v>
      </c>
      <c r="M11162" s="7">
        <v>1</v>
      </c>
      <c r="N11162" s="14"/>
    </row>
    <row r="11163" spans="1:14" ht="126">
      <c r="A11163" s="6">
        <v>11162</v>
      </c>
      <c r="B11163" s="8" t="s">
        <v>31219</v>
      </c>
      <c r="C11163" s="9" t="s">
        <v>32421</v>
      </c>
      <c r="D11163" s="10" t="s">
        <v>32414</v>
      </c>
      <c r="E11163" s="11" t="s">
        <v>32422</v>
      </c>
      <c r="F11163" s="6">
        <v>543521</v>
      </c>
      <c r="G11163" s="6" t="s">
        <v>359</v>
      </c>
      <c r="H11163" s="16">
        <v>475000</v>
      </c>
      <c r="I11163" s="12" t="s">
        <v>32416</v>
      </c>
      <c r="J11163" s="12" t="s">
        <v>32423</v>
      </c>
      <c r="K11163" s="15">
        <v>0</v>
      </c>
      <c r="L11163" s="13" t="s">
        <v>14</v>
      </c>
      <c r="M11163" s="7">
        <v>1</v>
      </c>
      <c r="N11163" s="14"/>
    </row>
    <row r="11164" spans="1:14" ht="141.75">
      <c r="A11164" s="6">
        <v>11163</v>
      </c>
      <c r="B11164" s="8" t="s">
        <v>31219</v>
      </c>
      <c r="C11164" s="9" t="s">
        <v>32424</v>
      </c>
      <c r="D11164" s="10"/>
      <c r="E11164" s="11" t="s">
        <v>32425</v>
      </c>
      <c r="F11164" s="6">
        <v>540414</v>
      </c>
      <c r="G11164" s="6" t="s">
        <v>875</v>
      </c>
      <c r="H11164" s="16">
        <v>6092072.5999999996</v>
      </c>
      <c r="I11164" s="12" t="s">
        <v>32376</v>
      </c>
      <c r="J11164" s="12" t="s">
        <v>32426</v>
      </c>
      <c r="K11164" s="15">
        <v>0</v>
      </c>
      <c r="L11164" s="13" t="s">
        <v>14</v>
      </c>
      <c r="M11164" s="7">
        <v>1</v>
      </c>
      <c r="N11164" s="14"/>
    </row>
    <row r="11165" spans="1:14" ht="157.5">
      <c r="A11165" s="6">
        <v>11164</v>
      </c>
      <c r="B11165" s="8" t="s">
        <v>31219</v>
      </c>
      <c r="C11165" s="9" t="s">
        <v>32427</v>
      </c>
      <c r="D11165" s="10"/>
      <c r="E11165" s="11" t="s">
        <v>32428</v>
      </c>
      <c r="F11165" s="6">
        <v>540413</v>
      </c>
      <c r="G11165" s="6" t="s">
        <v>875</v>
      </c>
      <c r="H11165" s="16">
        <v>9881445.9000000004</v>
      </c>
      <c r="I11165" s="12" t="s">
        <v>32429</v>
      </c>
      <c r="J11165" s="12" t="s">
        <v>32430</v>
      </c>
      <c r="K11165" s="15">
        <v>0</v>
      </c>
      <c r="L11165" s="13" t="s">
        <v>14</v>
      </c>
      <c r="M11165" s="7">
        <v>1</v>
      </c>
      <c r="N11165" s="14"/>
    </row>
    <row r="11166" spans="1:14" ht="173.25">
      <c r="A11166" s="6">
        <v>11165</v>
      </c>
      <c r="B11166" s="8" t="s">
        <v>31219</v>
      </c>
      <c r="C11166" s="9" t="s">
        <v>32431</v>
      </c>
      <c r="D11166" s="10"/>
      <c r="E11166" s="11" t="s">
        <v>32432</v>
      </c>
      <c r="F11166" s="6">
        <v>543513</v>
      </c>
      <c r="G11166" s="6" t="s">
        <v>875</v>
      </c>
      <c r="H11166" s="16">
        <v>3970411</v>
      </c>
      <c r="I11166" s="12" t="s">
        <v>32433</v>
      </c>
      <c r="J11166" s="12" t="s">
        <v>32434</v>
      </c>
      <c r="K11166" s="15">
        <v>0</v>
      </c>
      <c r="L11166" s="13" t="s">
        <v>14</v>
      </c>
      <c r="M11166" s="7">
        <v>1</v>
      </c>
      <c r="N11166" s="14"/>
    </row>
    <row r="11167" spans="1:14" ht="126">
      <c r="A11167" s="6">
        <v>11166</v>
      </c>
      <c r="B11167" s="8" t="s">
        <v>31219</v>
      </c>
      <c r="C11167" s="9" t="s">
        <v>32435</v>
      </c>
      <c r="D11167" s="10"/>
      <c r="E11167" s="11" t="s">
        <v>32436</v>
      </c>
      <c r="F11167" s="6">
        <v>543517</v>
      </c>
      <c r="G11167" s="6" t="s">
        <v>875</v>
      </c>
      <c r="H11167" s="16">
        <v>1909131.4</v>
      </c>
      <c r="I11167" s="12" t="s">
        <v>32437</v>
      </c>
      <c r="J11167" s="12" t="s">
        <v>32438</v>
      </c>
      <c r="K11167" s="15">
        <v>0</v>
      </c>
      <c r="L11167" s="13" t="s">
        <v>14</v>
      </c>
      <c r="M11167" s="7">
        <v>1</v>
      </c>
      <c r="N11167" s="14"/>
    </row>
    <row r="11168" spans="1:14" ht="126">
      <c r="A11168" s="6">
        <v>11167</v>
      </c>
      <c r="B11168" s="8" t="s">
        <v>31219</v>
      </c>
      <c r="C11168" s="9" t="s">
        <v>32439</v>
      </c>
      <c r="D11168" s="10"/>
      <c r="E11168" s="11" t="s">
        <v>32440</v>
      </c>
      <c r="F11168" s="6">
        <v>543514</v>
      </c>
      <c r="G11168" s="6" t="s">
        <v>875</v>
      </c>
      <c r="H11168" s="16">
        <v>5014471.45</v>
      </c>
      <c r="I11168" s="12" t="s">
        <v>32184</v>
      </c>
      <c r="J11168" s="12" t="s">
        <v>32441</v>
      </c>
      <c r="K11168" s="15">
        <v>0</v>
      </c>
      <c r="L11168" s="13" t="s">
        <v>14</v>
      </c>
      <c r="M11168" s="7">
        <v>1</v>
      </c>
      <c r="N11168" s="14"/>
    </row>
    <row r="11169" spans="1:14" ht="126">
      <c r="A11169" s="6">
        <v>11168</v>
      </c>
      <c r="B11169" s="8" t="s">
        <v>31219</v>
      </c>
      <c r="C11169" s="9" t="s">
        <v>32442</v>
      </c>
      <c r="D11169" s="10"/>
      <c r="E11169" s="11" t="s">
        <v>32443</v>
      </c>
      <c r="F11169" s="6">
        <v>543509</v>
      </c>
      <c r="G11169" s="6" t="s">
        <v>875</v>
      </c>
      <c r="H11169" s="16">
        <v>4520427.75</v>
      </c>
      <c r="I11169" s="12" t="s">
        <v>32433</v>
      </c>
      <c r="J11169" s="12" t="s">
        <v>32444</v>
      </c>
      <c r="K11169" s="15">
        <v>0</v>
      </c>
      <c r="L11169" s="13" t="s">
        <v>14</v>
      </c>
      <c r="M11169" s="7">
        <v>1</v>
      </c>
      <c r="N11169" s="14"/>
    </row>
    <row r="11170" spans="1:14" ht="157.5">
      <c r="A11170" s="6">
        <v>11169</v>
      </c>
      <c r="B11170" s="8" t="s">
        <v>31219</v>
      </c>
      <c r="C11170" s="9" t="s">
        <v>32427</v>
      </c>
      <c r="D11170" s="10"/>
      <c r="E11170" s="11" t="s">
        <v>32445</v>
      </c>
      <c r="F11170" s="6">
        <v>540412</v>
      </c>
      <c r="G11170" s="6" t="s">
        <v>875</v>
      </c>
      <c r="H11170" s="16">
        <v>4436903.75</v>
      </c>
      <c r="I11170" s="12" t="s">
        <v>32429</v>
      </c>
      <c r="J11170" s="12" t="s">
        <v>32430</v>
      </c>
      <c r="K11170" s="15">
        <v>0</v>
      </c>
      <c r="L11170" s="13" t="s">
        <v>14</v>
      </c>
      <c r="M11170" s="7">
        <v>1</v>
      </c>
      <c r="N11170" s="14"/>
    </row>
    <row r="11171" spans="1:14" ht="173.25">
      <c r="A11171" s="6">
        <v>11170</v>
      </c>
      <c r="B11171" s="8" t="s">
        <v>31219</v>
      </c>
      <c r="C11171" s="9" t="s">
        <v>32446</v>
      </c>
      <c r="D11171" s="10"/>
      <c r="E11171" s="11" t="s">
        <v>32447</v>
      </c>
      <c r="F11171" s="6">
        <v>543511</v>
      </c>
      <c r="G11171" s="6" t="s">
        <v>875</v>
      </c>
      <c r="H11171" s="16">
        <v>5243197.25</v>
      </c>
      <c r="I11171" s="12" t="s">
        <v>32448</v>
      </c>
      <c r="J11171" s="12" t="s">
        <v>32449</v>
      </c>
      <c r="K11171" s="15">
        <v>0</v>
      </c>
      <c r="L11171" s="13" t="s">
        <v>14</v>
      </c>
      <c r="M11171" s="7">
        <v>1</v>
      </c>
      <c r="N11171" s="14"/>
    </row>
    <row r="11172" spans="1:14" ht="157.5">
      <c r="A11172" s="6">
        <v>11171</v>
      </c>
      <c r="B11172" s="8" t="s">
        <v>31219</v>
      </c>
      <c r="C11172" s="9" t="s">
        <v>32450</v>
      </c>
      <c r="D11172" s="10"/>
      <c r="E11172" s="11" t="s">
        <v>32451</v>
      </c>
      <c r="F11172" s="6">
        <v>530550</v>
      </c>
      <c r="G11172" s="6" t="s">
        <v>875</v>
      </c>
      <c r="H11172" s="16">
        <v>6326446.1500000004</v>
      </c>
      <c r="I11172" s="12" t="s">
        <v>32335</v>
      </c>
      <c r="J11172" s="12" t="s">
        <v>32452</v>
      </c>
      <c r="K11172" s="15">
        <v>0</v>
      </c>
      <c r="L11172" s="13" t="s">
        <v>14</v>
      </c>
      <c r="M11172" s="7">
        <v>1</v>
      </c>
      <c r="N11172" s="14"/>
    </row>
    <row r="11173" spans="1:14" ht="173.25">
      <c r="A11173" s="6">
        <v>11172</v>
      </c>
      <c r="B11173" s="8" t="s">
        <v>31219</v>
      </c>
      <c r="C11173" s="9" t="s">
        <v>32431</v>
      </c>
      <c r="D11173" s="10"/>
      <c r="E11173" s="11" t="s">
        <v>32453</v>
      </c>
      <c r="F11173" s="6">
        <v>540410</v>
      </c>
      <c r="G11173" s="6" t="s">
        <v>875</v>
      </c>
      <c r="H11173" s="16">
        <v>7870800.3499999996</v>
      </c>
      <c r="I11173" s="12" t="s">
        <v>32429</v>
      </c>
      <c r="J11173" s="12" t="s">
        <v>32454</v>
      </c>
      <c r="K11173" s="15">
        <v>0</v>
      </c>
      <c r="L11173" s="13" t="s">
        <v>14</v>
      </c>
      <c r="M11173" s="7">
        <v>1</v>
      </c>
      <c r="N11173" s="14"/>
    </row>
    <row r="11174" spans="1:14" ht="126">
      <c r="A11174" s="6">
        <v>11173</v>
      </c>
      <c r="B11174" s="8" t="s">
        <v>31219</v>
      </c>
      <c r="C11174" s="9" t="s">
        <v>32455</v>
      </c>
      <c r="D11174" s="10"/>
      <c r="E11174" s="11" t="s">
        <v>32456</v>
      </c>
      <c r="F11174" s="6">
        <v>543510</v>
      </c>
      <c r="G11174" s="6" t="s">
        <v>875</v>
      </c>
      <c r="H11174" s="16">
        <v>5320469.3</v>
      </c>
      <c r="I11174" s="12" t="s">
        <v>32216</v>
      </c>
      <c r="J11174" s="12" t="s">
        <v>32441</v>
      </c>
      <c r="K11174" s="15">
        <v>0</v>
      </c>
      <c r="L11174" s="13" t="s">
        <v>14</v>
      </c>
      <c r="M11174" s="7">
        <v>1</v>
      </c>
      <c r="N11174" s="14"/>
    </row>
    <row r="11175" spans="1:14" ht="173.25">
      <c r="A11175" s="6">
        <v>11174</v>
      </c>
      <c r="B11175" s="8" t="s">
        <v>31219</v>
      </c>
      <c r="C11175" s="9" t="s">
        <v>32431</v>
      </c>
      <c r="D11175" s="10"/>
      <c r="E11175" s="11" t="s">
        <v>32457</v>
      </c>
      <c r="F11175" s="6">
        <v>543512</v>
      </c>
      <c r="G11175" s="6" t="s">
        <v>875</v>
      </c>
      <c r="H11175" s="16">
        <v>4079590.7</v>
      </c>
      <c r="I11175" s="12" t="s">
        <v>32433</v>
      </c>
      <c r="J11175" s="12" t="s">
        <v>32434</v>
      </c>
      <c r="K11175" s="15">
        <v>0</v>
      </c>
      <c r="L11175" s="13" t="s">
        <v>14</v>
      </c>
      <c r="M11175" s="7">
        <v>1</v>
      </c>
      <c r="N11175" s="14"/>
    </row>
    <row r="11176" spans="1:14" ht="141.75">
      <c r="A11176" s="6">
        <v>11175</v>
      </c>
      <c r="B11176" s="8" t="s">
        <v>31219</v>
      </c>
      <c r="C11176" s="9" t="s">
        <v>32458</v>
      </c>
      <c r="D11176" s="10"/>
      <c r="E11176" s="11" t="s">
        <v>32459</v>
      </c>
      <c r="F11176" s="6">
        <v>530552</v>
      </c>
      <c r="G11176" s="6" t="s">
        <v>875</v>
      </c>
      <c r="H11176" s="16">
        <v>6692118.25</v>
      </c>
      <c r="I11176" s="12" t="s">
        <v>32335</v>
      </c>
      <c r="J11176" s="12" t="s">
        <v>32460</v>
      </c>
      <c r="K11176" s="15">
        <v>0</v>
      </c>
      <c r="L11176" s="13" t="s">
        <v>14</v>
      </c>
      <c r="M11176" s="7">
        <v>1</v>
      </c>
      <c r="N11176" s="14"/>
    </row>
    <row r="11177" spans="1:14" ht="220.5">
      <c r="A11177" s="6">
        <v>11176</v>
      </c>
      <c r="B11177" s="8" t="s">
        <v>31219</v>
      </c>
      <c r="C11177" s="9" t="s">
        <v>32461</v>
      </c>
      <c r="D11177" s="10"/>
      <c r="E11177" s="11" t="s">
        <v>32462</v>
      </c>
      <c r="F11177" s="6">
        <v>551190</v>
      </c>
      <c r="G11177" s="6" t="s">
        <v>27172</v>
      </c>
      <c r="H11177" s="16">
        <v>4833729.2</v>
      </c>
      <c r="I11177" s="12" t="s">
        <v>32463</v>
      </c>
      <c r="J11177" s="12" t="s">
        <v>32441</v>
      </c>
      <c r="K11177" s="15">
        <v>0</v>
      </c>
      <c r="L11177" s="13" t="s">
        <v>14</v>
      </c>
      <c r="M11177" s="7">
        <v>1</v>
      </c>
      <c r="N11177" s="14"/>
    </row>
    <row r="11178" spans="1:14" ht="173.25">
      <c r="A11178" s="6">
        <v>11177</v>
      </c>
      <c r="B11178" s="8" t="s">
        <v>31219</v>
      </c>
      <c r="C11178" s="9" t="s">
        <v>32464</v>
      </c>
      <c r="D11178" s="10"/>
      <c r="E11178" s="11" t="s">
        <v>32465</v>
      </c>
      <c r="F11178" s="6">
        <v>551191</v>
      </c>
      <c r="G11178" s="6" t="s">
        <v>27172</v>
      </c>
      <c r="H11178" s="16">
        <v>5005494.9000000004</v>
      </c>
      <c r="I11178" s="12" t="s">
        <v>32463</v>
      </c>
      <c r="J11178" s="12" t="s">
        <v>32466</v>
      </c>
      <c r="K11178" s="15">
        <v>0</v>
      </c>
      <c r="L11178" s="13" t="s">
        <v>14</v>
      </c>
      <c r="M11178" s="7">
        <v>1</v>
      </c>
      <c r="N11178" s="14"/>
    </row>
    <row r="11179" spans="1:14" ht="204.75">
      <c r="A11179" s="6">
        <v>11178</v>
      </c>
      <c r="B11179" s="8" t="s">
        <v>31219</v>
      </c>
      <c r="C11179" s="9" t="s">
        <v>32467</v>
      </c>
      <c r="D11179" s="10"/>
      <c r="E11179" s="11" t="s">
        <v>32468</v>
      </c>
      <c r="F11179" s="6">
        <v>551192</v>
      </c>
      <c r="G11179" s="6" t="s">
        <v>27172</v>
      </c>
      <c r="H11179" s="16">
        <v>3285799.2</v>
      </c>
      <c r="I11179" s="12" t="s">
        <v>32469</v>
      </c>
      <c r="J11179" s="12" t="s">
        <v>32441</v>
      </c>
      <c r="K11179" s="15">
        <v>0</v>
      </c>
      <c r="L11179" s="13" t="s">
        <v>14</v>
      </c>
      <c r="M11179" s="7">
        <v>1</v>
      </c>
      <c r="N11179" s="14"/>
    </row>
    <row r="11180" spans="1:14" ht="141.75">
      <c r="A11180" s="6">
        <v>11179</v>
      </c>
      <c r="B11180" s="8" t="s">
        <v>31219</v>
      </c>
      <c r="C11180" s="9" t="s">
        <v>32470</v>
      </c>
      <c r="D11180" s="10"/>
      <c r="E11180" s="11" t="s">
        <v>32471</v>
      </c>
      <c r="F11180" s="6">
        <v>551186</v>
      </c>
      <c r="G11180" s="6" t="s">
        <v>27172</v>
      </c>
      <c r="H11180" s="16">
        <v>7562566.2000000002</v>
      </c>
      <c r="I11180" s="12" t="s">
        <v>32463</v>
      </c>
      <c r="J11180" s="12" t="s">
        <v>32472</v>
      </c>
      <c r="K11180" s="15">
        <v>0</v>
      </c>
      <c r="L11180" s="13" t="s">
        <v>14</v>
      </c>
      <c r="M11180" s="7">
        <v>1</v>
      </c>
      <c r="N11180" s="14"/>
    </row>
    <row r="11181" spans="1:14" ht="189">
      <c r="A11181" s="6">
        <v>11180</v>
      </c>
      <c r="B11181" s="8" t="s">
        <v>31219</v>
      </c>
      <c r="C11181" s="9" t="s">
        <v>32464</v>
      </c>
      <c r="D11181" s="10"/>
      <c r="E11181" s="11" t="s">
        <v>32473</v>
      </c>
      <c r="F11181" s="6">
        <v>551189</v>
      </c>
      <c r="G11181" s="6" t="s">
        <v>27172</v>
      </c>
      <c r="H11181" s="16">
        <v>7891140.7999999998</v>
      </c>
      <c r="I11181" s="12" t="s">
        <v>32463</v>
      </c>
      <c r="J11181" s="12" t="s">
        <v>32466</v>
      </c>
      <c r="K11181" s="15">
        <v>0</v>
      </c>
      <c r="L11181" s="13" t="s">
        <v>14</v>
      </c>
      <c r="M11181" s="7">
        <v>1</v>
      </c>
      <c r="N11181" s="14"/>
    </row>
    <row r="11182" spans="1:14" ht="141.75">
      <c r="A11182" s="6">
        <v>11181</v>
      </c>
      <c r="B11182" s="8" t="s">
        <v>31219</v>
      </c>
      <c r="C11182" s="9" t="s">
        <v>32474</v>
      </c>
      <c r="D11182" s="10"/>
      <c r="E11182" s="11" t="s">
        <v>32475</v>
      </c>
      <c r="F11182" s="6">
        <v>543518</v>
      </c>
      <c r="G11182" s="6" t="s">
        <v>27172</v>
      </c>
      <c r="H11182" s="16">
        <v>6078193.0999999996</v>
      </c>
      <c r="I11182" s="12" t="s">
        <v>32216</v>
      </c>
      <c r="J11182" s="12" t="s">
        <v>32441</v>
      </c>
      <c r="K11182" s="15">
        <v>0</v>
      </c>
      <c r="L11182" s="13" t="s">
        <v>14</v>
      </c>
      <c r="M11182" s="7">
        <v>1</v>
      </c>
      <c r="N11182" s="14"/>
    </row>
    <row r="11183" spans="1:14" ht="126">
      <c r="A11183" s="6">
        <v>11182</v>
      </c>
      <c r="B11183" s="8" t="s">
        <v>31219</v>
      </c>
      <c r="C11183" s="9" t="s">
        <v>32476</v>
      </c>
      <c r="D11183" s="10"/>
      <c r="E11183" s="11" t="s">
        <v>32477</v>
      </c>
      <c r="F11183" s="6">
        <v>548811</v>
      </c>
      <c r="G11183" s="6" t="s">
        <v>608</v>
      </c>
      <c r="H11183" s="16">
        <v>3644234.2</v>
      </c>
      <c r="I11183" s="12" t="s">
        <v>32433</v>
      </c>
      <c r="J11183" s="12" t="s">
        <v>32478</v>
      </c>
      <c r="K11183" s="15">
        <v>0</v>
      </c>
      <c r="L11183" s="13" t="s">
        <v>14</v>
      </c>
      <c r="M11183" s="7">
        <v>1</v>
      </c>
      <c r="N11183" s="14"/>
    </row>
    <row r="11184" spans="1:14" ht="126">
      <c r="A11184" s="6">
        <v>11183</v>
      </c>
      <c r="B11184" s="8" t="s">
        <v>31219</v>
      </c>
      <c r="C11184" s="9" t="s">
        <v>32479</v>
      </c>
      <c r="D11184" s="10" t="s">
        <v>32480</v>
      </c>
      <c r="E11184" s="11" t="s">
        <v>32481</v>
      </c>
      <c r="F11184" s="6">
        <v>557280</v>
      </c>
      <c r="G11184" s="6" t="s">
        <v>608</v>
      </c>
      <c r="H11184" s="16">
        <v>1765034.45</v>
      </c>
      <c r="I11184" s="12" t="s">
        <v>32482</v>
      </c>
      <c r="J11184" s="12" t="s">
        <v>32483</v>
      </c>
      <c r="K11184" s="15">
        <v>0</v>
      </c>
      <c r="L11184" s="13" t="s">
        <v>14</v>
      </c>
      <c r="M11184" s="7">
        <v>1</v>
      </c>
      <c r="N11184" s="14"/>
    </row>
    <row r="11185" spans="1:14" ht="141.75">
      <c r="A11185" s="6">
        <v>11184</v>
      </c>
      <c r="B11185" s="8" t="s">
        <v>31219</v>
      </c>
      <c r="C11185" s="9" t="s">
        <v>32484</v>
      </c>
      <c r="D11185" s="10"/>
      <c r="E11185" s="11" t="s">
        <v>32485</v>
      </c>
      <c r="F11185" s="6">
        <v>557281</v>
      </c>
      <c r="G11185" s="6" t="s">
        <v>608</v>
      </c>
      <c r="H11185" s="16">
        <v>4362052.3</v>
      </c>
      <c r="I11185" s="12" t="s">
        <v>32482</v>
      </c>
      <c r="J11185" s="12" t="s">
        <v>32483</v>
      </c>
      <c r="K11185" s="15">
        <v>0</v>
      </c>
      <c r="L11185" s="13" t="s">
        <v>14</v>
      </c>
      <c r="M11185" s="7">
        <v>1</v>
      </c>
      <c r="N11185" s="14"/>
    </row>
    <row r="11186" spans="1:14" ht="189">
      <c r="A11186" s="6">
        <v>11185</v>
      </c>
      <c r="B11186" s="8" t="s">
        <v>31219</v>
      </c>
      <c r="C11186" s="9" t="s">
        <v>32486</v>
      </c>
      <c r="D11186" s="10"/>
      <c r="E11186" s="11" t="s">
        <v>32487</v>
      </c>
      <c r="F11186" s="6">
        <v>504803</v>
      </c>
      <c r="G11186" s="6" t="s">
        <v>848</v>
      </c>
      <c r="H11186" s="16">
        <v>11581433.628</v>
      </c>
      <c r="I11186" s="12" t="s">
        <v>32488</v>
      </c>
      <c r="J11186" s="12" t="s">
        <v>32489</v>
      </c>
      <c r="K11186" s="15">
        <v>0</v>
      </c>
      <c r="L11186" s="13" t="s">
        <v>14</v>
      </c>
      <c r="M11186" s="7">
        <v>1</v>
      </c>
      <c r="N11186" s="14"/>
    </row>
    <row r="11187" spans="1:14" ht="141.75">
      <c r="A11187" s="6">
        <v>11186</v>
      </c>
      <c r="B11187" s="8" t="s">
        <v>31219</v>
      </c>
      <c r="C11187" s="9" t="s">
        <v>32490</v>
      </c>
      <c r="D11187" s="10"/>
      <c r="E11187" s="11" t="s">
        <v>32491</v>
      </c>
      <c r="F11187" s="6">
        <v>506721</v>
      </c>
      <c r="G11187" s="6" t="s">
        <v>3582</v>
      </c>
      <c r="H11187" s="16">
        <v>20066575.601</v>
      </c>
      <c r="I11187" s="12" t="s">
        <v>32492</v>
      </c>
      <c r="J11187" s="12" t="s">
        <v>32493</v>
      </c>
      <c r="K11187" s="15">
        <v>0</v>
      </c>
      <c r="L11187" s="13" t="s">
        <v>14</v>
      </c>
      <c r="M11187" s="7">
        <v>1</v>
      </c>
      <c r="N11187" s="14"/>
    </row>
    <row r="11188" spans="1:14" ht="409.5">
      <c r="A11188" s="6">
        <v>11187</v>
      </c>
      <c r="B11188" s="8" t="s">
        <v>31219</v>
      </c>
      <c r="C11188" s="9" t="s">
        <v>32494</v>
      </c>
      <c r="D11188" s="10"/>
      <c r="E11188" s="11" t="s">
        <v>32495</v>
      </c>
      <c r="F11188" s="6">
        <v>543507</v>
      </c>
      <c r="G11188" s="6" t="s">
        <v>1369</v>
      </c>
      <c r="H11188" s="16">
        <v>7842672.9720000001</v>
      </c>
      <c r="I11188" s="12" t="s">
        <v>32496</v>
      </c>
      <c r="J11188" s="12" t="s">
        <v>32497</v>
      </c>
      <c r="K11188" s="15">
        <v>0</v>
      </c>
      <c r="L11188" s="13" t="s">
        <v>14</v>
      </c>
      <c r="M11188" s="7">
        <v>1</v>
      </c>
      <c r="N11188" s="14"/>
    </row>
    <row r="11189" spans="1:14" ht="409.5">
      <c r="A11189" s="6">
        <v>11188</v>
      </c>
      <c r="B11189" s="8" t="s">
        <v>31219</v>
      </c>
      <c r="C11189" s="9" t="s">
        <v>32470</v>
      </c>
      <c r="D11189" s="10" t="s">
        <v>31764</v>
      </c>
      <c r="E11189" s="11" t="s">
        <v>32495</v>
      </c>
      <c r="F11189" s="6">
        <v>543507</v>
      </c>
      <c r="G11189" s="6" t="s">
        <v>1369</v>
      </c>
      <c r="H11189" s="16">
        <v>7842672.9720000001</v>
      </c>
      <c r="I11189" s="12" t="s">
        <v>32496</v>
      </c>
      <c r="J11189" s="12" t="s">
        <v>32497</v>
      </c>
      <c r="K11189" s="15">
        <v>0</v>
      </c>
      <c r="L11189" s="13" t="s">
        <v>14</v>
      </c>
      <c r="M11189" s="7">
        <v>1</v>
      </c>
      <c r="N11189" s="14"/>
    </row>
    <row r="11190" spans="1:14" ht="157.5">
      <c r="A11190" s="6">
        <v>11189</v>
      </c>
      <c r="B11190" s="8" t="s">
        <v>31219</v>
      </c>
      <c r="C11190" s="9" t="s">
        <v>32373</v>
      </c>
      <c r="D11190" s="10" t="s">
        <v>32374</v>
      </c>
      <c r="E11190" s="11" t="s">
        <v>32498</v>
      </c>
      <c r="F11190" s="6">
        <v>540409</v>
      </c>
      <c r="G11190" s="6" t="s">
        <v>875</v>
      </c>
      <c r="H11190" s="16">
        <v>5044861</v>
      </c>
      <c r="I11190" s="12" t="s">
        <v>32416</v>
      </c>
      <c r="J11190" s="12" t="s">
        <v>32499</v>
      </c>
      <c r="K11190" s="15">
        <v>0</v>
      </c>
      <c r="L11190" s="13" t="s">
        <v>14</v>
      </c>
      <c r="M11190" s="7">
        <v>1</v>
      </c>
      <c r="N11190" s="14"/>
    </row>
    <row r="11191" spans="1:14" ht="126">
      <c r="A11191" s="6">
        <v>11190</v>
      </c>
      <c r="B11191" s="8" t="s">
        <v>31219</v>
      </c>
      <c r="C11191" s="9" t="s">
        <v>32500</v>
      </c>
      <c r="D11191" s="10" t="s">
        <v>32501</v>
      </c>
      <c r="E11191" s="11" t="s">
        <v>32502</v>
      </c>
      <c r="F11191" s="6">
        <v>543508</v>
      </c>
      <c r="G11191" s="6" t="s">
        <v>875</v>
      </c>
      <c r="H11191" s="16">
        <v>3700359.25</v>
      </c>
      <c r="I11191" s="12" t="s">
        <v>32216</v>
      </c>
      <c r="J11191" s="12" t="s">
        <v>32503</v>
      </c>
      <c r="K11191" s="15">
        <v>0</v>
      </c>
      <c r="L11191" s="13" t="s">
        <v>14</v>
      </c>
      <c r="M11191" s="7">
        <v>1</v>
      </c>
      <c r="N11191" s="14"/>
    </row>
    <row r="11192" spans="1:14" ht="126">
      <c r="A11192" s="6">
        <v>11191</v>
      </c>
      <c r="B11192" s="8" t="s">
        <v>31219</v>
      </c>
      <c r="C11192" s="9" t="s">
        <v>32500</v>
      </c>
      <c r="D11192" s="10" t="s">
        <v>32501</v>
      </c>
      <c r="E11192" s="11" t="s">
        <v>32504</v>
      </c>
      <c r="F11192" s="6">
        <v>543515</v>
      </c>
      <c r="G11192" s="6" t="s">
        <v>875</v>
      </c>
      <c r="H11192" s="16">
        <v>5327651.3</v>
      </c>
      <c r="I11192" s="12" t="s">
        <v>32216</v>
      </c>
      <c r="J11192" s="12" t="s">
        <v>32503</v>
      </c>
      <c r="K11192" s="15">
        <v>0</v>
      </c>
      <c r="L11192" s="13" t="s">
        <v>14</v>
      </c>
      <c r="M11192" s="7">
        <v>1</v>
      </c>
      <c r="N11192" s="14"/>
    </row>
    <row r="11193" spans="1:14" ht="141.75">
      <c r="A11193" s="6">
        <v>11192</v>
      </c>
      <c r="B11193" s="8" t="s">
        <v>31219</v>
      </c>
      <c r="C11193" s="9" t="s">
        <v>32505</v>
      </c>
      <c r="D11193" s="10" t="s">
        <v>29487</v>
      </c>
      <c r="E11193" s="11" t="s">
        <v>32506</v>
      </c>
      <c r="F11193" s="6">
        <v>543516</v>
      </c>
      <c r="G11193" s="6" t="s">
        <v>875</v>
      </c>
      <c r="H11193" s="16">
        <v>4991747.45</v>
      </c>
      <c r="I11193" s="12" t="s">
        <v>32216</v>
      </c>
      <c r="J11193" s="12" t="s">
        <v>32507</v>
      </c>
      <c r="K11193" s="15">
        <v>0</v>
      </c>
      <c r="L11193" s="13" t="s">
        <v>14</v>
      </c>
      <c r="M11193" s="7">
        <v>1</v>
      </c>
      <c r="N11193" s="14"/>
    </row>
    <row r="11194" spans="1:14" ht="110.25">
      <c r="A11194" s="6">
        <v>11193</v>
      </c>
      <c r="B11194" s="8" t="s">
        <v>31219</v>
      </c>
      <c r="C11194" s="9" t="s">
        <v>32286</v>
      </c>
      <c r="D11194" s="10" t="s">
        <v>31464</v>
      </c>
      <c r="E11194" s="11" t="s">
        <v>32508</v>
      </c>
      <c r="F11194" s="6">
        <v>507165</v>
      </c>
      <c r="G11194" s="6" t="s">
        <v>27172</v>
      </c>
      <c r="H11194" s="16">
        <v>5283462.05</v>
      </c>
      <c r="I11194" s="12" t="s">
        <v>32341</v>
      </c>
      <c r="J11194" s="12" t="s">
        <v>32509</v>
      </c>
      <c r="K11194" s="15">
        <v>0</v>
      </c>
      <c r="L11194" s="13" t="s">
        <v>14</v>
      </c>
      <c r="M11194" s="7">
        <v>1</v>
      </c>
      <c r="N11194" s="14"/>
    </row>
    <row r="11195" spans="1:14" ht="236.25">
      <c r="A11195" s="6">
        <v>11194</v>
      </c>
      <c r="B11195" s="8" t="s">
        <v>31219</v>
      </c>
      <c r="C11195" s="9" t="s">
        <v>32510</v>
      </c>
      <c r="D11195" s="10" t="s">
        <v>32511</v>
      </c>
      <c r="E11195" s="11" t="s">
        <v>32512</v>
      </c>
      <c r="F11195" s="6">
        <v>551188</v>
      </c>
      <c r="G11195" s="6" t="s">
        <v>27172</v>
      </c>
      <c r="H11195" s="16">
        <v>3197624.95</v>
      </c>
      <c r="I11195" s="12" t="s">
        <v>32469</v>
      </c>
      <c r="J11195" s="12" t="s">
        <v>32513</v>
      </c>
      <c r="K11195" s="15">
        <v>0</v>
      </c>
      <c r="L11195" s="13" t="s">
        <v>14</v>
      </c>
      <c r="M11195" s="7">
        <v>1</v>
      </c>
      <c r="N11195" s="14"/>
    </row>
    <row r="11196" spans="1:14" ht="110.25">
      <c r="A11196" s="6">
        <v>11195</v>
      </c>
      <c r="B11196" s="8" t="s">
        <v>31219</v>
      </c>
      <c r="C11196" s="9" t="s">
        <v>32286</v>
      </c>
      <c r="D11196" s="10" t="s">
        <v>31464</v>
      </c>
      <c r="E11196" s="11" t="s">
        <v>32514</v>
      </c>
      <c r="F11196" s="6">
        <v>504801</v>
      </c>
      <c r="G11196" s="6" t="s">
        <v>848</v>
      </c>
      <c r="H11196" s="16">
        <v>10779287.890000001</v>
      </c>
      <c r="I11196" s="12" t="s">
        <v>32187</v>
      </c>
      <c r="J11196" s="12" t="s">
        <v>32515</v>
      </c>
      <c r="K11196" s="15">
        <v>0</v>
      </c>
      <c r="L11196" s="13" t="s">
        <v>14</v>
      </c>
      <c r="M11196" s="7">
        <v>1</v>
      </c>
      <c r="N11196" s="14"/>
    </row>
    <row r="11197" spans="1:14" ht="315">
      <c r="A11197" s="6">
        <v>11196</v>
      </c>
      <c r="B11197" s="8" t="s">
        <v>31219</v>
      </c>
      <c r="C11197" s="9" t="s">
        <v>32516</v>
      </c>
      <c r="D11197" s="10" t="s">
        <v>31261</v>
      </c>
      <c r="E11197" s="11" t="s">
        <v>32517</v>
      </c>
      <c r="F11197" s="6">
        <v>560732</v>
      </c>
      <c r="G11197" s="6" t="s">
        <v>875</v>
      </c>
      <c r="H11197" s="16">
        <v>43183274.350000001</v>
      </c>
      <c r="I11197" s="12" t="s">
        <v>32518</v>
      </c>
      <c r="J11197" s="12" t="s">
        <v>32519</v>
      </c>
      <c r="K11197" s="15">
        <v>0</v>
      </c>
      <c r="L11197" s="13" t="s">
        <v>14</v>
      </c>
      <c r="M11197" s="7">
        <v>1</v>
      </c>
      <c r="N11197" s="14"/>
    </row>
    <row r="11198" spans="1:14" ht="141.75">
      <c r="A11198" s="6">
        <v>11197</v>
      </c>
      <c r="B11198" s="8" t="s">
        <v>31219</v>
      </c>
      <c r="C11198" s="9" t="s">
        <v>32520</v>
      </c>
      <c r="D11198" s="10" t="s">
        <v>32213</v>
      </c>
      <c r="E11198" s="11" t="s">
        <v>32521</v>
      </c>
      <c r="F11198" s="6">
        <v>559881</v>
      </c>
      <c r="G11198" s="6" t="s">
        <v>875</v>
      </c>
      <c r="H11198" s="16">
        <v>18637013.550000001</v>
      </c>
      <c r="I11198" s="12" t="s">
        <v>32522</v>
      </c>
      <c r="J11198" s="12" t="s">
        <v>32523</v>
      </c>
      <c r="K11198" s="15">
        <v>0</v>
      </c>
      <c r="L11198" s="13" t="s">
        <v>14</v>
      </c>
      <c r="M11198" s="7">
        <v>1</v>
      </c>
      <c r="N11198" s="14"/>
    </row>
    <row r="11199" spans="1:14" ht="141.75">
      <c r="A11199" s="6">
        <v>11198</v>
      </c>
      <c r="B11199" s="8" t="s">
        <v>31219</v>
      </c>
      <c r="C11199" s="9" t="s">
        <v>32520</v>
      </c>
      <c r="D11199" s="10" t="s">
        <v>32213</v>
      </c>
      <c r="E11199" s="11" t="s">
        <v>32524</v>
      </c>
      <c r="F11199" s="6">
        <v>559882</v>
      </c>
      <c r="G11199" s="6" t="s">
        <v>875</v>
      </c>
      <c r="H11199" s="16">
        <v>8443735.8499999996</v>
      </c>
      <c r="I11199" s="12" t="s">
        <v>32522</v>
      </c>
      <c r="J11199" s="12" t="s">
        <v>32523</v>
      </c>
      <c r="K11199" s="15">
        <v>0</v>
      </c>
      <c r="L11199" s="13" t="s">
        <v>14</v>
      </c>
      <c r="M11199" s="7">
        <v>1</v>
      </c>
      <c r="N11199" s="14"/>
    </row>
    <row r="11200" spans="1:14" ht="126">
      <c r="A11200" s="6">
        <v>11199</v>
      </c>
      <c r="B11200" s="8" t="s">
        <v>31219</v>
      </c>
      <c r="C11200" s="9" t="s">
        <v>32525</v>
      </c>
      <c r="D11200" s="10" t="s">
        <v>32526</v>
      </c>
      <c r="E11200" s="11" t="s">
        <v>32527</v>
      </c>
      <c r="F11200" s="6">
        <v>559874</v>
      </c>
      <c r="G11200" s="6" t="s">
        <v>27172</v>
      </c>
      <c r="H11200" s="16">
        <v>8863571.5350000001</v>
      </c>
      <c r="I11200" s="12" t="s">
        <v>32528</v>
      </c>
      <c r="J11200" s="12" t="s">
        <v>32519</v>
      </c>
      <c r="K11200" s="15">
        <v>0</v>
      </c>
      <c r="L11200" s="13" t="s">
        <v>14</v>
      </c>
      <c r="M11200" s="7">
        <v>1</v>
      </c>
      <c r="N11200" s="14"/>
    </row>
    <row r="11201" spans="1:14" ht="110.25">
      <c r="A11201" s="6">
        <v>11200</v>
      </c>
      <c r="B11201" s="8" t="s">
        <v>31219</v>
      </c>
      <c r="C11201" s="9" t="s">
        <v>32529</v>
      </c>
      <c r="D11201" s="10" t="s">
        <v>31227</v>
      </c>
      <c r="E11201" s="11" t="s">
        <v>32530</v>
      </c>
      <c r="F11201" s="6">
        <v>559877</v>
      </c>
      <c r="G11201" s="6" t="s">
        <v>27172</v>
      </c>
      <c r="H11201" s="16">
        <v>4813452.733</v>
      </c>
      <c r="I11201" s="12" t="s">
        <v>32528</v>
      </c>
      <c r="J11201" s="12" t="s">
        <v>32523</v>
      </c>
      <c r="K11201" s="15">
        <v>0</v>
      </c>
      <c r="L11201" s="13" t="s">
        <v>14</v>
      </c>
      <c r="M11201" s="7">
        <v>1</v>
      </c>
      <c r="N11201" s="14"/>
    </row>
    <row r="11202" spans="1:14" ht="126">
      <c r="A11202" s="6">
        <v>11201</v>
      </c>
      <c r="B11202" s="8" t="s">
        <v>31219</v>
      </c>
      <c r="C11202" s="9" t="s">
        <v>32529</v>
      </c>
      <c r="D11202" s="10" t="s">
        <v>31227</v>
      </c>
      <c r="E11202" s="11" t="s">
        <v>32531</v>
      </c>
      <c r="F11202" s="6">
        <v>559878</v>
      </c>
      <c r="G11202" s="6" t="s">
        <v>27172</v>
      </c>
      <c r="H11202" s="16">
        <v>4762461.1289999997</v>
      </c>
      <c r="I11202" s="12" t="s">
        <v>32528</v>
      </c>
      <c r="J11202" s="12" t="s">
        <v>32523</v>
      </c>
      <c r="K11202" s="15">
        <v>0</v>
      </c>
      <c r="L11202" s="13" t="s">
        <v>14</v>
      </c>
      <c r="M11202" s="7">
        <v>1</v>
      </c>
      <c r="N11202" s="14"/>
    </row>
    <row r="11203" spans="1:14" ht="126">
      <c r="A11203" s="6">
        <v>11202</v>
      </c>
      <c r="B11203" s="8" t="s">
        <v>31219</v>
      </c>
      <c r="C11203" s="9" t="s">
        <v>31763</v>
      </c>
      <c r="D11203" s="10" t="s">
        <v>31764</v>
      </c>
      <c r="E11203" s="11" t="s">
        <v>32532</v>
      </c>
      <c r="F11203" s="6">
        <v>574374</v>
      </c>
      <c r="G11203" s="6" t="s">
        <v>27172</v>
      </c>
      <c r="H11203" s="16">
        <v>5059153.75</v>
      </c>
      <c r="I11203" s="12" t="s">
        <v>5942</v>
      </c>
      <c r="J11203" s="12" t="s">
        <v>32533</v>
      </c>
      <c r="K11203" s="15">
        <v>0</v>
      </c>
      <c r="L11203" s="13" t="s">
        <v>14</v>
      </c>
      <c r="M11203" s="7">
        <v>1</v>
      </c>
      <c r="N11203" s="14"/>
    </row>
    <row r="11204" spans="1:14" ht="94.5">
      <c r="A11204" s="6">
        <v>11203</v>
      </c>
      <c r="B11204" s="8" t="s">
        <v>31219</v>
      </c>
      <c r="C11204" s="9" t="s">
        <v>32534</v>
      </c>
      <c r="D11204" s="10" t="s">
        <v>32526</v>
      </c>
      <c r="E11204" s="11" t="s">
        <v>32535</v>
      </c>
      <c r="F11204" s="6">
        <v>559874</v>
      </c>
      <c r="G11204" s="6" t="s">
        <v>27172</v>
      </c>
      <c r="H11204" s="16">
        <v>8863571.5350000001</v>
      </c>
      <c r="I11204" s="12" t="s">
        <v>2955</v>
      </c>
      <c r="J11204" s="12" t="s">
        <v>32533</v>
      </c>
      <c r="K11204" s="15">
        <v>0</v>
      </c>
      <c r="L11204" s="13" t="s">
        <v>14</v>
      </c>
      <c r="M11204" s="7">
        <v>1</v>
      </c>
      <c r="N11204" s="14"/>
    </row>
    <row r="11205" spans="1:14" ht="94.5">
      <c r="A11205" s="6">
        <v>11204</v>
      </c>
      <c r="B11205" s="8" t="s">
        <v>31219</v>
      </c>
      <c r="C11205" s="9" t="s">
        <v>32534</v>
      </c>
      <c r="D11205" s="10" t="s">
        <v>32526</v>
      </c>
      <c r="E11205" s="11" t="s">
        <v>32536</v>
      </c>
      <c r="F11205" s="6">
        <v>559876</v>
      </c>
      <c r="G11205" s="6" t="s">
        <v>27172</v>
      </c>
      <c r="H11205" s="16">
        <v>4437049.13</v>
      </c>
      <c r="I11205" s="12" t="s">
        <v>7415</v>
      </c>
      <c r="J11205" s="12" t="s">
        <v>32533</v>
      </c>
      <c r="K11205" s="15">
        <v>0</v>
      </c>
      <c r="L11205" s="13" t="s">
        <v>14</v>
      </c>
      <c r="M11205" s="7">
        <v>1</v>
      </c>
      <c r="N11205" s="14"/>
    </row>
    <row r="11206" spans="1:14" ht="94.5">
      <c r="A11206" s="6">
        <v>11205</v>
      </c>
      <c r="B11206" s="8" t="s">
        <v>31219</v>
      </c>
      <c r="C11206" s="9" t="s">
        <v>32534</v>
      </c>
      <c r="D11206" s="10" t="s">
        <v>32526</v>
      </c>
      <c r="E11206" s="11" t="s">
        <v>32537</v>
      </c>
      <c r="F11206" s="6">
        <v>559875</v>
      </c>
      <c r="G11206" s="6" t="s">
        <v>27172</v>
      </c>
      <c r="H11206" s="16">
        <v>4435481.0839999998</v>
      </c>
      <c r="I11206" s="12" t="s">
        <v>7415</v>
      </c>
      <c r="J11206" s="12" t="s">
        <v>32533</v>
      </c>
      <c r="K11206" s="15">
        <v>0</v>
      </c>
      <c r="L11206" s="13" t="s">
        <v>14</v>
      </c>
      <c r="M11206" s="7">
        <v>1</v>
      </c>
      <c r="N11206" s="14"/>
    </row>
    <row r="11207" spans="1:14" ht="126">
      <c r="A11207" s="6">
        <v>11206</v>
      </c>
      <c r="B11207" s="8" t="s">
        <v>31219</v>
      </c>
      <c r="C11207" s="9" t="s">
        <v>32538</v>
      </c>
      <c r="D11207" s="10" t="s">
        <v>32414</v>
      </c>
      <c r="E11207" s="11" t="s">
        <v>32539</v>
      </c>
      <c r="F11207" s="6">
        <v>559873</v>
      </c>
      <c r="G11207" s="6" t="s">
        <v>27172</v>
      </c>
      <c r="H11207" s="16">
        <v>9339866.0999999996</v>
      </c>
      <c r="I11207" s="12" t="s">
        <v>7415</v>
      </c>
      <c r="J11207" s="12" t="s">
        <v>32540</v>
      </c>
      <c r="K11207" s="15">
        <v>0</v>
      </c>
      <c r="L11207" s="13" t="s">
        <v>14</v>
      </c>
      <c r="M11207" s="7">
        <v>1</v>
      </c>
      <c r="N11207" s="14"/>
    </row>
    <row r="11208" spans="1:14" ht="94.5">
      <c r="A11208" s="6">
        <v>11207</v>
      </c>
      <c r="B11208" s="8" t="s">
        <v>31219</v>
      </c>
      <c r="C11208" s="9" t="s">
        <v>32538</v>
      </c>
      <c r="D11208" s="10" t="s">
        <v>32414</v>
      </c>
      <c r="E11208" s="11" t="s">
        <v>32541</v>
      </c>
      <c r="F11208" s="6">
        <v>559880</v>
      </c>
      <c r="G11208" s="6" t="s">
        <v>27172</v>
      </c>
      <c r="H11208" s="16">
        <v>1825166.6</v>
      </c>
      <c r="I11208" s="12" t="s">
        <v>7415</v>
      </c>
      <c r="J11208" s="12" t="s">
        <v>32540</v>
      </c>
      <c r="K11208" s="15">
        <v>0</v>
      </c>
      <c r="L11208" s="13" t="s">
        <v>14</v>
      </c>
      <c r="M11208" s="7">
        <v>1</v>
      </c>
      <c r="N11208" s="14"/>
    </row>
    <row r="11209" spans="1:14" ht="94.5">
      <c r="A11209" s="6">
        <v>11208</v>
      </c>
      <c r="B11209" s="8" t="s">
        <v>31219</v>
      </c>
      <c r="C11209" s="9" t="s">
        <v>32542</v>
      </c>
      <c r="D11209" s="10" t="s">
        <v>32543</v>
      </c>
      <c r="E11209" s="11" t="s">
        <v>32544</v>
      </c>
      <c r="F11209" s="6">
        <v>555152</v>
      </c>
      <c r="G11209" s="6" t="s">
        <v>27172</v>
      </c>
      <c r="H11209" s="16">
        <v>7187778.8499999996</v>
      </c>
      <c r="I11209" s="12" t="s">
        <v>7415</v>
      </c>
      <c r="J11209" s="12" t="s">
        <v>4469</v>
      </c>
      <c r="K11209" s="15">
        <v>0</v>
      </c>
      <c r="L11209" s="13" t="s">
        <v>14</v>
      </c>
      <c r="M11209" s="7">
        <v>1</v>
      </c>
      <c r="N11209" s="14"/>
    </row>
    <row r="11210" spans="1:14" ht="94.5">
      <c r="A11210" s="6">
        <v>11209</v>
      </c>
      <c r="B11210" s="8" t="s">
        <v>31219</v>
      </c>
      <c r="C11210" s="9" t="s">
        <v>32545</v>
      </c>
      <c r="D11210" s="10" t="s">
        <v>32201</v>
      </c>
      <c r="E11210" s="11" t="s">
        <v>32546</v>
      </c>
      <c r="F11210" s="6">
        <v>551185</v>
      </c>
      <c r="G11210" s="6" t="s">
        <v>875</v>
      </c>
      <c r="H11210" s="16">
        <v>7665213.7000000002</v>
      </c>
      <c r="I11210" s="12" t="s">
        <v>2955</v>
      </c>
      <c r="J11210" s="12" t="s">
        <v>32547</v>
      </c>
      <c r="K11210" s="15">
        <v>0</v>
      </c>
      <c r="L11210" s="13" t="s">
        <v>14</v>
      </c>
      <c r="M11210" s="7">
        <v>1</v>
      </c>
      <c r="N11210" s="14"/>
    </row>
    <row r="11211" spans="1:14" ht="110.25">
      <c r="A11211" s="6">
        <v>11210</v>
      </c>
      <c r="B11211" s="8" t="s">
        <v>31219</v>
      </c>
      <c r="C11211" s="9" t="s">
        <v>32548</v>
      </c>
      <c r="D11211" s="10" t="s">
        <v>32177</v>
      </c>
      <c r="E11211" s="11" t="s">
        <v>32549</v>
      </c>
      <c r="F11211" s="6">
        <v>551184</v>
      </c>
      <c r="G11211" s="6" t="s">
        <v>875</v>
      </c>
      <c r="H11211" s="16">
        <v>3459706.2</v>
      </c>
      <c r="I11211" s="12" t="s">
        <v>2955</v>
      </c>
      <c r="J11211" s="12" t="s">
        <v>32550</v>
      </c>
      <c r="K11211" s="15">
        <v>0</v>
      </c>
      <c r="L11211" s="13" t="s">
        <v>14</v>
      </c>
      <c r="M11211" s="7">
        <v>1</v>
      </c>
      <c r="N11211" s="14"/>
    </row>
    <row r="11212" spans="1:14" ht="110.25">
      <c r="A11212" s="6">
        <v>11211</v>
      </c>
      <c r="B11212" s="8" t="s">
        <v>31219</v>
      </c>
      <c r="C11212" s="9" t="s">
        <v>31763</v>
      </c>
      <c r="D11212" s="10" t="s">
        <v>31764</v>
      </c>
      <c r="E11212" s="11" t="s">
        <v>32551</v>
      </c>
      <c r="F11212" s="6">
        <v>560801</v>
      </c>
      <c r="G11212" s="6" t="s">
        <v>340</v>
      </c>
      <c r="H11212" s="16">
        <v>24625008.796999998</v>
      </c>
      <c r="I11212" s="12" t="s">
        <v>32552</v>
      </c>
      <c r="J11212" s="12" t="s">
        <v>32553</v>
      </c>
      <c r="K11212" s="15">
        <v>0</v>
      </c>
      <c r="L11212" s="13" t="s">
        <v>14</v>
      </c>
      <c r="M11212" s="7">
        <v>1</v>
      </c>
      <c r="N11212" s="14"/>
    </row>
    <row r="11213" spans="1:14" ht="63">
      <c r="A11213" s="6">
        <v>11212</v>
      </c>
      <c r="B11213" s="8" t="s">
        <v>31219</v>
      </c>
      <c r="C11213" s="9" t="s">
        <v>32554</v>
      </c>
      <c r="D11213" s="10" t="s">
        <v>32056</v>
      </c>
      <c r="E11213" s="11" t="s">
        <v>32555</v>
      </c>
      <c r="F11213" s="6">
        <v>574376</v>
      </c>
      <c r="G11213" s="6" t="s">
        <v>608</v>
      </c>
      <c r="H11213" s="16">
        <v>5819701.9000000004</v>
      </c>
      <c r="I11213" s="12" t="s">
        <v>27865</v>
      </c>
      <c r="J11213" s="12" t="s">
        <v>32556</v>
      </c>
      <c r="K11213" s="15">
        <v>0</v>
      </c>
      <c r="L11213" s="13" t="s">
        <v>14</v>
      </c>
      <c r="M11213" s="7">
        <v>1</v>
      </c>
      <c r="N11213" s="14"/>
    </row>
    <row r="11214" spans="1:14" ht="94.5">
      <c r="A11214" s="6">
        <v>11213</v>
      </c>
      <c r="B11214" s="8" t="s">
        <v>31219</v>
      </c>
      <c r="C11214" s="9" t="s">
        <v>32538</v>
      </c>
      <c r="D11214" s="10" t="s">
        <v>32414</v>
      </c>
      <c r="E11214" s="11" t="s">
        <v>32557</v>
      </c>
      <c r="F11214" s="6">
        <v>559879</v>
      </c>
      <c r="G11214" s="6" t="s">
        <v>27172</v>
      </c>
      <c r="H11214" s="16">
        <v>1839938.15</v>
      </c>
      <c r="I11214" s="12" t="s">
        <v>27865</v>
      </c>
      <c r="J11214" s="12" t="s">
        <v>32540</v>
      </c>
      <c r="K11214" s="15">
        <v>0</v>
      </c>
      <c r="L11214" s="13" t="s">
        <v>14</v>
      </c>
      <c r="M11214" s="7">
        <v>1</v>
      </c>
      <c r="N11214" s="14"/>
    </row>
    <row r="11215" spans="1:14" ht="47.25">
      <c r="A11215" s="6">
        <v>11214</v>
      </c>
      <c r="B11215" s="8" t="s">
        <v>16781</v>
      </c>
      <c r="C11215" s="9" t="s">
        <v>16782</v>
      </c>
      <c r="D11215" s="10" t="s">
        <v>16783</v>
      </c>
      <c r="E11215" s="11" t="s">
        <v>16784</v>
      </c>
      <c r="F11215" s="6">
        <v>253184</v>
      </c>
      <c r="G11215" s="6" t="s">
        <v>16785</v>
      </c>
      <c r="H11215" s="16">
        <v>82204070</v>
      </c>
      <c r="I11215" s="12" t="s">
        <v>16786</v>
      </c>
      <c r="J11215" s="12" t="s">
        <v>9624</v>
      </c>
      <c r="K11215" s="15">
        <v>78161281</v>
      </c>
      <c r="L11215" s="13" t="s">
        <v>14</v>
      </c>
      <c r="M11215" s="7">
        <v>1</v>
      </c>
      <c r="N11215" s="14"/>
    </row>
    <row r="11216" spans="1:14" ht="283.5">
      <c r="A11216" s="6">
        <v>11215</v>
      </c>
      <c r="B11216" s="8" t="s">
        <v>16781</v>
      </c>
      <c r="C11216" s="9" t="s">
        <v>16787</v>
      </c>
      <c r="D11216" s="10" t="s">
        <v>1585</v>
      </c>
      <c r="E11216" s="11" t="s">
        <v>16788</v>
      </c>
      <c r="F11216" s="6">
        <v>284502</v>
      </c>
      <c r="G11216" s="6" t="s">
        <v>16785</v>
      </c>
      <c r="H11216" s="16">
        <v>358320455</v>
      </c>
      <c r="I11216" s="12" t="s">
        <v>16789</v>
      </c>
      <c r="J11216" s="12" t="s">
        <v>2307</v>
      </c>
      <c r="K11216" s="15">
        <f>207112583+133940882</f>
        <v>341053465</v>
      </c>
      <c r="L11216" s="13" t="s">
        <v>14</v>
      </c>
      <c r="M11216" s="7">
        <v>1</v>
      </c>
      <c r="N11216" s="14"/>
    </row>
    <row r="11217" spans="1:14" ht="110.25">
      <c r="A11217" s="6">
        <v>11216</v>
      </c>
      <c r="B11217" s="8" t="s">
        <v>16781</v>
      </c>
      <c r="C11217" s="9" t="s">
        <v>16790</v>
      </c>
      <c r="D11217" s="10" t="s">
        <v>16791</v>
      </c>
      <c r="E11217" s="11" t="s">
        <v>16792</v>
      </c>
      <c r="F11217" s="6">
        <v>301678</v>
      </c>
      <c r="G11217" s="6" t="s">
        <v>16785</v>
      </c>
      <c r="H11217" s="16">
        <v>147386498.882</v>
      </c>
      <c r="I11217" s="12">
        <v>43531</v>
      </c>
      <c r="J11217" s="12" t="s">
        <v>14418</v>
      </c>
      <c r="K11217" s="15">
        <f>68904436+40518778</f>
        <v>109423214</v>
      </c>
      <c r="L11217" s="13" t="s">
        <v>14</v>
      </c>
      <c r="M11217" s="7">
        <v>1</v>
      </c>
      <c r="N11217" s="14"/>
    </row>
    <row r="11218" spans="1:14" ht="173.25">
      <c r="A11218" s="6">
        <v>11217</v>
      </c>
      <c r="B11218" s="8" t="s">
        <v>16781</v>
      </c>
      <c r="C11218" s="9" t="s">
        <v>16793</v>
      </c>
      <c r="D11218" s="10" t="s">
        <v>16783</v>
      </c>
      <c r="E11218" s="11" t="s">
        <v>16794</v>
      </c>
      <c r="F11218" s="6">
        <v>301679</v>
      </c>
      <c r="G11218" s="6" t="s">
        <v>16785</v>
      </c>
      <c r="H11218" s="16">
        <v>358320455</v>
      </c>
      <c r="I11218" s="12" t="s">
        <v>16795</v>
      </c>
      <c r="J11218" s="12" t="s">
        <v>10012</v>
      </c>
      <c r="K11218" s="15">
        <v>268554944</v>
      </c>
      <c r="L11218" s="13" t="s">
        <v>70</v>
      </c>
      <c r="M11218" s="7">
        <v>1</v>
      </c>
      <c r="N11218" s="14"/>
    </row>
    <row r="11219" spans="1:14" ht="173.25">
      <c r="A11219" s="6">
        <v>11218</v>
      </c>
      <c r="B11219" s="8" t="s">
        <v>16781</v>
      </c>
      <c r="C11219" s="9" t="s">
        <v>16782</v>
      </c>
      <c r="D11219" s="10" t="s">
        <v>16783</v>
      </c>
      <c r="E11219" s="11" t="s">
        <v>16794</v>
      </c>
      <c r="F11219" s="6">
        <v>301679</v>
      </c>
      <c r="G11219" s="6" t="s">
        <v>16785</v>
      </c>
      <c r="H11219" s="16">
        <v>358320455</v>
      </c>
      <c r="I11219" s="12" t="s">
        <v>16795</v>
      </c>
      <c r="J11219" s="12" t="s">
        <v>10012</v>
      </c>
      <c r="K11219" s="15">
        <v>268554944</v>
      </c>
      <c r="L11219" s="13" t="s">
        <v>70</v>
      </c>
      <c r="M11219" s="7">
        <v>0.49</v>
      </c>
      <c r="N11219" s="14"/>
    </row>
    <row r="11220" spans="1:14" ht="173.25">
      <c r="A11220" s="6">
        <v>11219</v>
      </c>
      <c r="B11220" s="8" t="s">
        <v>16781</v>
      </c>
      <c r="C11220" s="9" t="s">
        <v>16787</v>
      </c>
      <c r="D11220" s="10" t="s">
        <v>1585</v>
      </c>
      <c r="E11220" s="11" t="s">
        <v>16794</v>
      </c>
      <c r="F11220" s="6">
        <v>301679</v>
      </c>
      <c r="G11220" s="6" t="s">
        <v>16785</v>
      </c>
      <c r="H11220" s="16">
        <v>366147181</v>
      </c>
      <c r="I11220" s="12" t="s">
        <v>9660</v>
      </c>
      <c r="J11220" s="12" t="s">
        <v>10012</v>
      </c>
      <c r="K11220" s="15">
        <v>268554944</v>
      </c>
      <c r="L11220" s="13" t="s">
        <v>70</v>
      </c>
      <c r="M11220" s="7">
        <v>0.51</v>
      </c>
      <c r="N11220" s="14"/>
    </row>
    <row r="11221" spans="1:14" ht="110.25">
      <c r="A11221" s="6">
        <v>11220</v>
      </c>
      <c r="B11221" s="8" t="s">
        <v>16781</v>
      </c>
      <c r="C11221" s="9" t="s">
        <v>16796</v>
      </c>
      <c r="D11221" s="10" t="s">
        <v>16797</v>
      </c>
      <c r="E11221" s="11" t="s">
        <v>16798</v>
      </c>
      <c r="F11221" s="6">
        <v>450678</v>
      </c>
      <c r="G11221" s="6" t="s">
        <v>16785</v>
      </c>
      <c r="H11221" s="16">
        <v>62637960</v>
      </c>
      <c r="I11221" s="12" t="s">
        <v>8786</v>
      </c>
      <c r="J11221" s="12">
        <v>44295</v>
      </c>
      <c r="K11221" s="15">
        <v>33128735</v>
      </c>
      <c r="L11221" s="13" t="s">
        <v>14</v>
      </c>
      <c r="M11221" s="7">
        <v>1</v>
      </c>
      <c r="N11221" s="14"/>
    </row>
    <row r="11222" spans="1:14" ht="63">
      <c r="A11222" s="6">
        <v>11221</v>
      </c>
      <c r="B11222" s="8" t="s">
        <v>16781</v>
      </c>
      <c r="C11222" s="9" t="s">
        <v>16787</v>
      </c>
      <c r="D11222" s="10" t="s">
        <v>1585</v>
      </c>
      <c r="E11222" s="11" t="s">
        <v>16799</v>
      </c>
      <c r="F11222" s="6">
        <v>450680</v>
      </c>
      <c r="G11222" s="6" t="s">
        <v>16785</v>
      </c>
      <c r="H11222" s="16">
        <v>51848286</v>
      </c>
      <c r="I11222" s="12" t="s">
        <v>16800</v>
      </c>
      <c r="J11222" s="12" t="s">
        <v>14192</v>
      </c>
      <c r="K11222" s="15">
        <f>22564238+15042825</f>
        <v>37607063</v>
      </c>
      <c r="L11222" s="13" t="s">
        <v>14</v>
      </c>
      <c r="M11222" s="7">
        <v>1</v>
      </c>
      <c r="N11222" s="14"/>
    </row>
    <row r="11223" spans="1:14" ht="47.25">
      <c r="A11223" s="6">
        <v>11222</v>
      </c>
      <c r="B11223" s="8" t="s">
        <v>16781</v>
      </c>
      <c r="C11223" s="9" t="s">
        <v>16801</v>
      </c>
      <c r="D11223" s="10" t="s">
        <v>1625</v>
      </c>
      <c r="E11223" s="11" t="s">
        <v>16802</v>
      </c>
      <c r="F11223" s="6">
        <v>558902</v>
      </c>
      <c r="G11223" s="6" t="s">
        <v>16785</v>
      </c>
      <c r="H11223" s="16">
        <v>98331180</v>
      </c>
      <c r="I11223" s="12" t="s">
        <v>16803</v>
      </c>
      <c r="J11223" s="12" t="s">
        <v>13205</v>
      </c>
      <c r="K11223" s="15">
        <v>0</v>
      </c>
      <c r="L11223" s="13" t="s">
        <v>14</v>
      </c>
      <c r="M11223" s="7">
        <v>1</v>
      </c>
      <c r="N11223" s="14"/>
    </row>
    <row r="11224" spans="1:14" ht="63">
      <c r="A11224" s="6">
        <v>11223</v>
      </c>
      <c r="B11224" s="8" t="s">
        <v>16781</v>
      </c>
      <c r="C11224" s="9" t="s">
        <v>16804</v>
      </c>
      <c r="D11224" s="10" t="s">
        <v>16805</v>
      </c>
      <c r="E11224" s="11" t="s">
        <v>16806</v>
      </c>
      <c r="F11224" s="6">
        <v>560399</v>
      </c>
      <c r="G11224" s="6" t="s">
        <v>16785</v>
      </c>
      <c r="H11224" s="16">
        <v>69800092.768999994</v>
      </c>
      <c r="I11224" s="12" t="s">
        <v>16803</v>
      </c>
      <c r="J11224" s="12" t="s">
        <v>13205</v>
      </c>
      <c r="K11224" s="15">
        <v>0</v>
      </c>
      <c r="L11224" s="13" t="s">
        <v>14</v>
      </c>
      <c r="M11224" s="7">
        <v>1</v>
      </c>
      <c r="N11224" s="14"/>
    </row>
    <row r="11225" spans="1:14" ht="63">
      <c r="A11225" s="6">
        <v>11224</v>
      </c>
      <c r="B11225" s="8" t="s">
        <v>16781</v>
      </c>
      <c r="C11225" s="9" t="s">
        <v>16807</v>
      </c>
      <c r="D11225" s="10" t="s">
        <v>12059</v>
      </c>
      <c r="E11225" s="11" t="s">
        <v>16808</v>
      </c>
      <c r="F11225" s="6">
        <v>571146</v>
      </c>
      <c r="G11225" s="6" t="s">
        <v>16785</v>
      </c>
      <c r="H11225" s="16">
        <v>32146713.425000001</v>
      </c>
      <c r="I11225" s="12" t="s">
        <v>161</v>
      </c>
      <c r="J11225" s="12" t="s">
        <v>293</v>
      </c>
      <c r="K11225" s="15">
        <v>0</v>
      </c>
      <c r="L11225" s="13" t="s">
        <v>14</v>
      </c>
      <c r="M11225" s="7">
        <v>1</v>
      </c>
      <c r="N11225" s="14"/>
    </row>
    <row r="11226" spans="1:14" ht="47.25">
      <c r="A11226" s="6">
        <v>11225</v>
      </c>
      <c r="B11226" s="8" t="s">
        <v>16781</v>
      </c>
      <c r="C11226" s="9" t="s">
        <v>16782</v>
      </c>
      <c r="D11226" s="10" t="s">
        <v>16783</v>
      </c>
      <c r="E11226" s="11" t="s">
        <v>16809</v>
      </c>
      <c r="F11226" s="6">
        <v>306138</v>
      </c>
      <c r="G11226" s="6" t="s">
        <v>1508</v>
      </c>
      <c r="H11226" s="16">
        <v>10441067</v>
      </c>
      <c r="I11226" s="12" t="s">
        <v>8430</v>
      </c>
      <c r="J11226" s="12" t="s">
        <v>10154</v>
      </c>
      <c r="K11226" s="15">
        <v>2000000</v>
      </c>
      <c r="L11226" s="13" t="s">
        <v>14</v>
      </c>
      <c r="M11226" s="7">
        <v>1</v>
      </c>
      <c r="N11226" s="14"/>
    </row>
    <row r="11227" spans="1:14" ht="141.75">
      <c r="A11227" s="6">
        <v>11226</v>
      </c>
      <c r="B11227" s="8" t="s">
        <v>16781</v>
      </c>
      <c r="C11227" s="9" t="s">
        <v>16810</v>
      </c>
      <c r="D11227" s="10" t="s">
        <v>16811</v>
      </c>
      <c r="E11227" s="11" t="s">
        <v>16812</v>
      </c>
      <c r="F11227" s="6">
        <v>182303</v>
      </c>
      <c r="G11227" s="6" t="s">
        <v>1508</v>
      </c>
      <c r="H11227" s="16">
        <v>7226065</v>
      </c>
      <c r="I11227" s="12">
        <v>43441</v>
      </c>
      <c r="J11227" s="12">
        <v>43470</v>
      </c>
      <c r="K11227" s="15">
        <v>3500000</v>
      </c>
      <c r="L11227" s="13" t="s">
        <v>14</v>
      </c>
      <c r="M11227" s="7">
        <v>1</v>
      </c>
      <c r="N11227" s="14"/>
    </row>
    <row r="11228" spans="1:14" ht="126">
      <c r="A11228" s="6">
        <v>11227</v>
      </c>
      <c r="B11228" s="8" t="s">
        <v>16781</v>
      </c>
      <c r="C11228" s="9" t="s">
        <v>16782</v>
      </c>
      <c r="D11228" s="10" t="s">
        <v>16783</v>
      </c>
      <c r="E11228" s="11" t="s">
        <v>16813</v>
      </c>
      <c r="F11228" s="6">
        <v>253186</v>
      </c>
      <c r="G11228" s="6" t="s">
        <v>1508</v>
      </c>
      <c r="H11228" s="16">
        <v>29175584</v>
      </c>
      <c r="I11228" s="12" t="s">
        <v>16814</v>
      </c>
      <c r="J11228" s="12" t="s">
        <v>14556</v>
      </c>
      <c r="K11228" s="15">
        <v>16280000</v>
      </c>
      <c r="L11228" s="13" t="s">
        <v>14</v>
      </c>
      <c r="M11228" s="7">
        <v>1</v>
      </c>
      <c r="N11228" s="14"/>
    </row>
    <row r="11229" spans="1:14" ht="47.25">
      <c r="A11229" s="6">
        <v>11228</v>
      </c>
      <c r="B11229" s="8" t="s">
        <v>16781</v>
      </c>
      <c r="C11229" s="9" t="s">
        <v>16815</v>
      </c>
      <c r="D11229" s="10" t="s">
        <v>16816</v>
      </c>
      <c r="E11229" s="11" t="s">
        <v>16817</v>
      </c>
      <c r="F11229" s="6">
        <v>335296</v>
      </c>
      <c r="G11229" s="6" t="s">
        <v>1508</v>
      </c>
      <c r="H11229" s="16">
        <v>7584895</v>
      </c>
      <c r="I11229" s="12" t="s">
        <v>10153</v>
      </c>
      <c r="J11229" s="12" t="s">
        <v>10154</v>
      </c>
      <c r="K11229" s="15">
        <v>0</v>
      </c>
      <c r="L11229" s="13" t="s">
        <v>14</v>
      </c>
      <c r="M11229" s="7">
        <v>1</v>
      </c>
      <c r="N11229" s="14"/>
    </row>
    <row r="11230" spans="1:14" ht="63">
      <c r="A11230" s="6">
        <v>11229</v>
      </c>
      <c r="B11230" s="8" t="s">
        <v>16781</v>
      </c>
      <c r="C11230" s="9" t="s">
        <v>16796</v>
      </c>
      <c r="D11230" s="10" t="s">
        <v>16797</v>
      </c>
      <c r="E11230" s="11" t="s">
        <v>16818</v>
      </c>
      <c r="F11230" s="6">
        <v>346414</v>
      </c>
      <c r="G11230" s="6" t="s">
        <v>1508</v>
      </c>
      <c r="H11230" s="16">
        <v>58647217</v>
      </c>
      <c r="I11230" s="12" t="s">
        <v>4038</v>
      </c>
      <c r="J11230" s="12">
        <v>43873</v>
      </c>
      <c r="K11230" s="15">
        <v>25000000</v>
      </c>
      <c r="L11230" s="13" t="s">
        <v>14</v>
      </c>
      <c r="M11230" s="7">
        <v>1</v>
      </c>
      <c r="N11230" s="14"/>
    </row>
    <row r="11231" spans="1:14" ht="78.75">
      <c r="A11231" s="6">
        <v>11230</v>
      </c>
      <c r="B11231" s="8" t="s">
        <v>16781</v>
      </c>
      <c r="C11231" s="9" t="s">
        <v>16819</v>
      </c>
      <c r="D11231" s="10" t="s">
        <v>16820</v>
      </c>
      <c r="E11231" s="11" t="s">
        <v>16821</v>
      </c>
      <c r="F11231" s="6">
        <v>395844</v>
      </c>
      <c r="G11231" s="6" t="s">
        <v>1508</v>
      </c>
      <c r="H11231" s="16">
        <v>6560795</v>
      </c>
      <c r="I11231" s="12" t="s">
        <v>9064</v>
      </c>
      <c r="J11231" s="12" t="s">
        <v>647</v>
      </c>
      <c r="K11231" s="15">
        <v>1700327</v>
      </c>
      <c r="L11231" s="13" t="s">
        <v>14</v>
      </c>
      <c r="M11231" s="7">
        <v>1</v>
      </c>
      <c r="N11231" s="14"/>
    </row>
    <row r="11232" spans="1:14" ht="94.5">
      <c r="A11232" s="6">
        <v>11231</v>
      </c>
      <c r="B11232" s="8" t="s">
        <v>16781</v>
      </c>
      <c r="C11232" s="9" t="s">
        <v>16822</v>
      </c>
      <c r="D11232" s="10" t="s">
        <v>16823</v>
      </c>
      <c r="E11232" s="11" t="s">
        <v>16824</v>
      </c>
      <c r="F11232" s="6">
        <v>413792</v>
      </c>
      <c r="G11232" s="6" t="s">
        <v>1508</v>
      </c>
      <c r="H11232" s="16">
        <v>35895562</v>
      </c>
      <c r="I11232" s="12" t="s">
        <v>10958</v>
      </c>
      <c r="J11232" s="12">
        <v>44564</v>
      </c>
      <c r="K11232" s="15">
        <v>16440000</v>
      </c>
      <c r="L11232" s="13" t="s">
        <v>70</v>
      </c>
      <c r="M11232" s="7">
        <v>1</v>
      </c>
      <c r="N11232" s="14"/>
    </row>
    <row r="11233" spans="1:14" ht="110.25">
      <c r="A11233" s="6">
        <v>11232</v>
      </c>
      <c r="B11233" s="8" t="s">
        <v>16781</v>
      </c>
      <c r="C11233" s="9" t="s">
        <v>16825</v>
      </c>
      <c r="D11233" s="10" t="s">
        <v>5675</v>
      </c>
      <c r="E11233" s="11" t="s">
        <v>16824</v>
      </c>
      <c r="F11233" s="6">
        <v>413792</v>
      </c>
      <c r="G11233" s="6" t="s">
        <v>1508</v>
      </c>
      <c r="H11233" s="16">
        <v>35895562</v>
      </c>
      <c r="I11233" s="12" t="s">
        <v>10958</v>
      </c>
      <c r="J11233" s="12">
        <v>44564</v>
      </c>
      <c r="K11233" s="15">
        <v>16440000</v>
      </c>
      <c r="L11233" s="13" t="s">
        <v>70</v>
      </c>
      <c r="M11233" s="7">
        <v>0.51</v>
      </c>
      <c r="N11233" s="14"/>
    </row>
    <row r="11234" spans="1:14" ht="94.5">
      <c r="A11234" s="6">
        <v>11233</v>
      </c>
      <c r="B11234" s="8" t="s">
        <v>16781</v>
      </c>
      <c r="C11234" s="9" t="s">
        <v>16826</v>
      </c>
      <c r="D11234" s="10" t="s">
        <v>3325</v>
      </c>
      <c r="E11234" s="11" t="s">
        <v>16824</v>
      </c>
      <c r="F11234" s="6">
        <v>413792</v>
      </c>
      <c r="G11234" s="6" t="s">
        <v>1508</v>
      </c>
      <c r="H11234" s="16">
        <v>35895562</v>
      </c>
      <c r="I11234" s="12" t="s">
        <v>10958</v>
      </c>
      <c r="J11234" s="12">
        <v>44564</v>
      </c>
      <c r="K11234" s="15">
        <v>16440000</v>
      </c>
      <c r="L11234" s="13" t="s">
        <v>70</v>
      </c>
      <c r="M11234" s="7">
        <v>0.49</v>
      </c>
      <c r="N11234" s="14"/>
    </row>
    <row r="11235" spans="1:14" ht="94.5">
      <c r="A11235" s="6">
        <v>11234</v>
      </c>
      <c r="B11235" s="8" t="s">
        <v>16781</v>
      </c>
      <c r="C11235" s="9" t="s">
        <v>16827</v>
      </c>
      <c r="D11235" s="10" t="s">
        <v>16828</v>
      </c>
      <c r="E11235" s="11" t="s">
        <v>16829</v>
      </c>
      <c r="F11235" s="6">
        <v>405675</v>
      </c>
      <c r="G11235" s="6" t="s">
        <v>1508</v>
      </c>
      <c r="H11235" s="16">
        <v>47600351</v>
      </c>
      <c r="I11235" s="12" t="s">
        <v>9753</v>
      </c>
      <c r="J11235" s="12">
        <v>44564</v>
      </c>
      <c r="K11235" s="15">
        <v>12410000</v>
      </c>
      <c r="L11235" s="13" t="s">
        <v>70</v>
      </c>
      <c r="M11235" s="7">
        <v>1</v>
      </c>
      <c r="N11235" s="14"/>
    </row>
    <row r="11236" spans="1:14" ht="110.25">
      <c r="A11236" s="6">
        <v>11235</v>
      </c>
      <c r="B11236" s="8" t="s">
        <v>16781</v>
      </c>
      <c r="C11236" s="9" t="s">
        <v>16825</v>
      </c>
      <c r="D11236" s="10" t="s">
        <v>5675</v>
      </c>
      <c r="E11236" s="11" t="s">
        <v>16829</v>
      </c>
      <c r="F11236" s="6">
        <v>405675</v>
      </c>
      <c r="G11236" s="6" t="s">
        <v>1508</v>
      </c>
      <c r="H11236" s="16">
        <v>47600351</v>
      </c>
      <c r="I11236" s="12" t="s">
        <v>9753</v>
      </c>
      <c r="J11236" s="12">
        <v>44564</v>
      </c>
      <c r="K11236" s="15">
        <v>12410000</v>
      </c>
      <c r="L11236" s="13" t="s">
        <v>70</v>
      </c>
      <c r="M11236" s="7">
        <v>0.51</v>
      </c>
      <c r="N11236" s="14"/>
    </row>
    <row r="11237" spans="1:14" ht="94.5">
      <c r="A11237" s="6">
        <v>11236</v>
      </c>
      <c r="B11237" s="8" t="s">
        <v>16781</v>
      </c>
      <c r="C11237" s="9" t="s">
        <v>16826</v>
      </c>
      <c r="D11237" s="10" t="s">
        <v>3325</v>
      </c>
      <c r="E11237" s="11" t="s">
        <v>16829</v>
      </c>
      <c r="F11237" s="6">
        <v>405675</v>
      </c>
      <c r="G11237" s="6" t="s">
        <v>1508</v>
      </c>
      <c r="H11237" s="16">
        <v>47600351</v>
      </c>
      <c r="I11237" s="12" t="s">
        <v>9753</v>
      </c>
      <c r="J11237" s="12">
        <v>44564</v>
      </c>
      <c r="K11237" s="15">
        <v>12410000</v>
      </c>
      <c r="L11237" s="13" t="s">
        <v>70</v>
      </c>
      <c r="M11237" s="7">
        <v>0.49</v>
      </c>
      <c r="N11237" s="14"/>
    </row>
    <row r="11238" spans="1:14" ht="94.5">
      <c r="A11238" s="6">
        <v>11237</v>
      </c>
      <c r="B11238" s="8" t="s">
        <v>16781</v>
      </c>
      <c r="C11238" s="9" t="s">
        <v>16801</v>
      </c>
      <c r="D11238" s="10" t="s">
        <v>16830</v>
      </c>
      <c r="E11238" s="11" t="s">
        <v>16831</v>
      </c>
      <c r="F11238" s="6">
        <v>405674</v>
      </c>
      <c r="G11238" s="6" t="s">
        <v>1508</v>
      </c>
      <c r="H11238" s="16">
        <v>48126416</v>
      </c>
      <c r="I11238" s="12" t="s">
        <v>9753</v>
      </c>
      <c r="J11238" s="12" t="s">
        <v>16832</v>
      </c>
      <c r="K11238" s="15">
        <f>39330000+3028000</f>
        <v>42358000</v>
      </c>
      <c r="L11238" s="13" t="s">
        <v>14</v>
      </c>
      <c r="M11238" s="7">
        <v>1</v>
      </c>
      <c r="N11238" s="14"/>
    </row>
    <row r="11239" spans="1:14" ht="283.5">
      <c r="A11239" s="6">
        <v>11238</v>
      </c>
      <c r="B11239" s="8" t="s">
        <v>16781</v>
      </c>
      <c r="C11239" s="9" t="s">
        <v>16833</v>
      </c>
      <c r="D11239" s="10" t="s">
        <v>16834</v>
      </c>
      <c r="E11239" s="11" t="s">
        <v>16835</v>
      </c>
      <c r="F11239" s="6">
        <v>253187</v>
      </c>
      <c r="G11239" s="6" t="s">
        <v>1508</v>
      </c>
      <c r="H11239" s="16">
        <v>28409773</v>
      </c>
      <c r="I11239" s="12">
        <v>43651</v>
      </c>
      <c r="J11239" s="12" t="s">
        <v>9138</v>
      </c>
      <c r="K11239" s="15">
        <v>18711000</v>
      </c>
      <c r="L11239" s="13" t="s">
        <v>70</v>
      </c>
      <c r="M11239" s="7">
        <v>1</v>
      </c>
      <c r="N11239" s="14"/>
    </row>
    <row r="11240" spans="1:14" ht="283.5">
      <c r="A11240" s="6">
        <v>11239</v>
      </c>
      <c r="B11240" s="8" t="s">
        <v>16781</v>
      </c>
      <c r="C11240" s="9" t="s">
        <v>16836</v>
      </c>
      <c r="D11240" s="10" t="s">
        <v>16837</v>
      </c>
      <c r="E11240" s="11" t="s">
        <v>16835</v>
      </c>
      <c r="F11240" s="6">
        <v>253187</v>
      </c>
      <c r="G11240" s="6" t="s">
        <v>1508</v>
      </c>
      <c r="H11240" s="16">
        <v>28409773</v>
      </c>
      <c r="I11240" s="12">
        <v>43651</v>
      </c>
      <c r="J11240" s="12" t="s">
        <v>9138</v>
      </c>
      <c r="K11240" s="15">
        <v>18711000</v>
      </c>
      <c r="L11240" s="13" t="s">
        <v>70</v>
      </c>
      <c r="M11240" s="7">
        <v>0.51</v>
      </c>
      <c r="N11240" s="14"/>
    </row>
    <row r="11241" spans="1:14" ht="283.5">
      <c r="A11241" s="6">
        <v>11240</v>
      </c>
      <c r="B11241" s="8" t="s">
        <v>16781</v>
      </c>
      <c r="C11241" s="9" t="s">
        <v>16838</v>
      </c>
      <c r="D11241" s="10" t="s">
        <v>16839</v>
      </c>
      <c r="E11241" s="11" t="s">
        <v>16835</v>
      </c>
      <c r="F11241" s="6">
        <v>253187</v>
      </c>
      <c r="G11241" s="6" t="s">
        <v>1508</v>
      </c>
      <c r="H11241" s="16">
        <v>28409773</v>
      </c>
      <c r="I11241" s="12">
        <v>43651</v>
      </c>
      <c r="J11241" s="12" t="s">
        <v>9138</v>
      </c>
      <c r="K11241" s="15">
        <v>18711000</v>
      </c>
      <c r="L11241" s="13" t="s">
        <v>70</v>
      </c>
      <c r="M11241" s="7">
        <v>0.49</v>
      </c>
      <c r="N11241" s="14"/>
    </row>
    <row r="11242" spans="1:14" ht="78.75">
      <c r="A11242" s="6">
        <v>11241</v>
      </c>
      <c r="B11242" s="8" t="s">
        <v>16781</v>
      </c>
      <c r="C11242" s="9" t="s">
        <v>16840</v>
      </c>
      <c r="D11242" s="10" t="s">
        <v>16841</v>
      </c>
      <c r="E11242" s="11" t="s">
        <v>16842</v>
      </c>
      <c r="F11242" s="6">
        <v>312864</v>
      </c>
      <c r="G11242" s="6" t="s">
        <v>1508</v>
      </c>
      <c r="H11242" s="16">
        <v>10871277</v>
      </c>
      <c r="I11242" s="12">
        <v>43505</v>
      </c>
      <c r="J11242" s="12">
        <v>44083</v>
      </c>
      <c r="K11242" s="15">
        <v>0</v>
      </c>
      <c r="L11242" s="13" t="s">
        <v>70</v>
      </c>
      <c r="M11242" s="7">
        <v>0.51</v>
      </c>
      <c r="N11242" s="14"/>
    </row>
    <row r="11243" spans="1:14" ht="47.25">
      <c r="A11243" s="6">
        <v>11242</v>
      </c>
      <c r="B11243" s="8" t="s">
        <v>16781</v>
      </c>
      <c r="C11243" s="9" t="s">
        <v>16843</v>
      </c>
      <c r="D11243" s="10" t="s">
        <v>16844</v>
      </c>
      <c r="E11243" s="11" t="s">
        <v>16845</v>
      </c>
      <c r="F11243" s="6">
        <v>312865</v>
      </c>
      <c r="G11243" s="6" t="s">
        <v>1508</v>
      </c>
      <c r="H11243" s="16">
        <v>6526788</v>
      </c>
      <c r="I11243" s="12" t="s">
        <v>16846</v>
      </c>
      <c r="J11243" s="12" t="s">
        <v>4593</v>
      </c>
      <c r="K11243" s="15">
        <v>2000000</v>
      </c>
      <c r="L11243" s="13" t="s">
        <v>14</v>
      </c>
      <c r="M11243" s="7">
        <v>1</v>
      </c>
      <c r="N11243" s="14"/>
    </row>
    <row r="11244" spans="1:14" ht="94.5">
      <c r="A11244" s="6">
        <v>11243</v>
      </c>
      <c r="B11244" s="8" t="s">
        <v>16781</v>
      </c>
      <c r="C11244" s="9" t="s">
        <v>16847</v>
      </c>
      <c r="D11244" s="10" t="s">
        <v>16848</v>
      </c>
      <c r="E11244" s="11" t="s">
        <v>16849</v>
      </c>
      <c r="F11244" s="6">
        <v>185189</v>
      </c>
      <c r="G11244" s="6" t="s">
        <v>1508</v>
      </c>
      <c r="H11244" s="16">
        <v>7902233</v>
      </c>
      <c r="I11244" s="12" t="s">
        <v>13927</v>
      </c>
      <c r="J11244" s="12" t="s">
        <v>16850</v>
      </c>
      <c r="K11244" s="15">
        <v>6660000</v>
      </c>
      <c r="L11244" s="13" t="s">
        <v>14</v>
      </c>
      <c r="M11244" s="7">
        <v>1</v>
      </c>
      <c r="N11244" s="14"/>
    </row>
    <row r="11245" spans="1:14" ht="47.25">
      <c r="A11245" s="6">
        <v>11244</v>
      </c>
      <c r="B11245" s="8" t="s">
        <v>16781</v>
      </c>
      <c r="C11245" s="9" t="s">
        <v>16851</v>
      </c>
      <c r="D11245" s="10" t="s">
        <v>16852</v>
      </c>
      <c r="E11245" s="11" t="s">
        <v>16853</v>
      </c>
      <c r="F11245" s="6">
        <v>432275</v>
      </c>
      <c r="G11245" s="6" t="s">
        <v>1508</v>
      </c>
      <c r="H11245" s="16">
        <v>12575333</v>
      </c>
      <c r="I11245" s="12">
        <v>43927</v>
      </c>
      <c r="J11245" s="12">
        <v>44869</v>
      </c>
      <c r="K11245" s="15">
        <v>7750000</v>
      </c>
      <c r="L11245" s="13" t="s">
        <v>14</v>
      </c>
      <c r="M11245" s="7">
        <v>1</v>
      </c>
      <c r="N11245" s="14"/>
    </row>
    <row r="11246" spans="1:14" ht="94.5">
      <c r="A11246" s="6">
        <v>11245</v>
      </c>
      <c r="B11246" s="8" t="s">
        <v>16781</v>
      </c>
      <c r="C11246" s="9" t="s">
        <v>16854</v>
      </c>
      <c r="D11246" s="10" t="s">
        <v>16855</v>
      </c>
      <c r="E11246" s="11" t="s">
        <v>16856</v>
      </c>
      <c r="F11246" s="6">
        <v>417142</v>
      </c>
      <c r="G11246" s="6" t="s">
        <v>1508</v>
      </c>
      <c r="H11246" s="16">
        <v>10726812</v>
      </c>
      <c r="I11246" s="12">
        <v>43950</v>
      </c>
      <c r="J11246" s="12">
        <v>44233</v>
      </c>
      <c r="K11246" s="15">
        <v>7500000</v>
      </c>
      <c r="L11246" s="13" t="s">
        <v>14</v>
      </c>
      <c r="M11246" s="7">
        <v>1</v>
      </c>
      <c r="N11246" s="14"/>
    </row>
    <row r="11247" spans="1:14" ht="63">
      <c r="A11247" s="6">
        <v>11246</v>
      </c>
      <c r="B11247" s="8" t="s">
        <v>16781</v>
      </c>
      <c r="C11247" s="9" t="s">
        <v>16857</v>
      </c>
      <c r="D11247" s="10" t="s">
        <v>6122</v>
      </c>
      <c r="E11247" s="11" t="s">
        <v>16858</v>
      </c>
      <c r="F11247" s="6">
        <v>416887</v>
      </c>
      <c r="G11247" s="6" t="s">
        <v>1508</v>
      </c>
      <c r="H11247" s="16">
        <v>21435276</v>
      </c>
      <c r="I11247" s="12" t="s">
        <v>11819</v>
      </c>
      <c r="J11247" s="12" t="s">
        <v>857</v>
      </c>
      <c r="K11247" s="15">
        <v>14700000</v>
      </c>
      <c r="L11247" s="13" t="s">
        <v>14</v>
      </c>
      <c r="M11247" s="7">
        <v>1</v>
      </c>
      <c r="N11247" s="14"/>
    </row>
    <row r="11248" spans="1:14" ht="126">
      <c r="A11248" s="6">
        <v>11247</v>
      </c>
      <c r="B11248" s="8" t="s">
        <v>16781</v>
      </c>
      <c r="C11248" s="9" t="s">
        <v>16859</v>
      </c>
      <c r="D11248" s="10" t="s">
        <v>16860</v>
      </c>
      <c r="E11248" s="11" t="s">
        <v>16861</v>
      </c>
      <c r="F11248" s="6">
        <v>265647</v>
      </c>
      <c r="G11248" s="6" t="s">
        <v>1508</v>
      </c>
      <c r="H11248" s="16">
        <v>14871866</v>
      </c>
      <c r="I11248" s="12" t="s">
        <v>2739</v>
      </c>
      <c r="J11248" s="12" t="s">
        <v>5758</v>
      </c>
      <c r="K11248" s="15">
        <v>9207000</v>
      </c>
      <c r="L11248" s="13" t="s">
        <v>14</v>
      </c>
      <c r="M11248" s="7">
        <v>1</v>
      </c>
      <c r="N11248" s="14"/>
    </row>
    <row r="11249" spans="1:14" ht="299.25">
      <c r="A11249" s="6">
        <v>11248</v>
      </c>
      <c r="B11249" s="8" t="s">
        <v>16781</v>
      </c>
      <c r="C11249" s="9" t="s">
        <v>16862</v>
      </c>
      <c r="D11249" s="10" t="s">
        <v>16863</v>
      </c>
      <c r="E11249" s="11" t="s">
        <v>16864</v>
      </c>
      <c r="F11249" s="6">
        <v>265641</v>
      </c>
      <c r="G11249" s="6" t="s">
        <v>1508</v>
      </c>
      <c r="H11249" s="16">
        <v>20495192</v>
      </c>
      <c r="I11249" s="12" t="s">
        <v>16865</v>
      </c>
      <c r="J11249" s="12" t="s">
        <v>16866</v>
      </c>
      <c r="K11249" s="15">
        <v>17632000</v>
      </c>
      <c r="L11249" s="13" t="s">
        <v>14</v>
      </c>
      <c r="M11249" s="7">
        <v>1</v>
      </c>
      <c r="N11249" s="14"/>
    </row>
    <row r="11250" spans="1:14" ht="126">
      <c r="A11250" s="6">
        <v>11249</v>
      </c>
      <c r="B11250" s="8" t="s">
        <v>16781</v>
      </c>
      <c r="C11250" s="9" t="s">
        <v>16867</v>
      </c>
      <c r="D11250" s="10" t="s">
        <v>10923</v>
      </c>
      <c r="E11250" s="11" t="s">
        <v>16868</v>
      </c>
      <c r="F11250" s="6">
        <v>265642</v>
      </c>
      <c r="G11250" s="6" t="s">
        <v>1508</v>
      </c>
      <c r="H11250" s="16">
        <v>18616500</v>
      </c>
      <c r="I11250" s="12">
        <v>43598</v>
      </c>
      <c r="J11250" s="12">
        <v>44063</v>
      </c>
      <c r="K11250" s="15">
        <v>8500000</v>
      </c>
      <c r="L11250" s="13" t="s">
        <v>14</v>
      </c>
      <c r="M11250" s="7">
        <v>1</v>
      </c>
      <c r="N11250" s="14"/>
    </row>
    <row r="11251" spans="1:14" ht="47.25">
      <c r="A11251" s="6">
        <v>11250</v>
      </c>
      <c r="B11251" s="8" t="s">
        <v>16781</v>
      </c>
      <c r="C11251" s="9" t="s">
        <v>16869</v>
      </c>
      <c r="D11251" s="10" t="s">
        <v>16870</v>
      </c>
      <c r="E11251" s="11" t="s">
        <v>16871</v>
      </c>
      <c r="F11251" s="6">
        <v>417139</v>
      </c>
      <c r="G11251" s="6" t="s">
        <v>1508</v>
      </c>
      <c r="H11251" s="16">
        <v>8518156</v>
      </c>
      <c r="I11251" s="12" t="s">
        <v>16872</v>
      </c>
      <c r="J11251" s="12" t="s">
        <v>7667</v>
      </c>
      <c r="K11251" s="15">
        <v>5300000</v>
      </c>
      <c r="L11251" s="13" t="s">
        <v>14</v>
      </c>
      <c r="M11251" s="7">
        <v>1</v>
      </c>
      <c r="N11251" s="14"/>
    </row>
    <row r="11252" spans="1:14" ht="110.25">
      <c r="A11252" s="6">
        <v>11251</v>
      </c>
      <c r="B11252" s="8" t="s">
        <v>16781</v>
      </c>
      <c r="C11252" s="9" t="s">
        <v>16873</v>
      </c>
      <c r="D11252" s="10" t="s">
        <v>16820</v>
      </c>
      <c r="E11252" s="11" t="s">
        <v>16874</v>
      </c>
      <c r="F11252" s="6">
        <v>220855</v>
      </c>
      <c r="G11252" s="6" t="s">
        <v>1508</v>
      </c>
      <c r="H11252" s="16">
        <v>11377710</v>
      </c>
      <c r="I11252" s="12" t="s">
        <v>3758</v>
      </c>
      <c r="J11252" s="12" t="s">
        <v>16875</v>
      </c>
      <c r="K11252" s="15">
        <v>9900000</v>
      </c>
      <c r="L11252" s="13" t="s">
        <v>14</v>
      </c>
      <c r="M11252" s="7">
        <v>1</v>
      </c>
      <c r="N11252" s="14"/>
    </row>
    <row r="11253" spans="1:14" ht="94.5">
      <c r="A11253" s="6">
        <v>11252</v>
      </c>
      <c r="B11253" s="8" t="s">
        <v>16781</v>
      </c>
      <c r="C11253" s="9" t="s">
        <v>16876</v>
      </c>
      <c r="D11253" s="10" t="s">
        <v>16863</v>
      </c>
      <c r="E11253" s="11" t="s">
        <v>16877</v>
      </c>
      <c r="F11253" s="6">
        <v>284496</v>
      </c>
      <c r="G11253" s="6" t="s">
        <v>1508</v>
      </c>
      <c r="H11253" s="16">
        <v>15687565</v>
      </c>
      <c r="I11253" s="12" t="s">
        <v>13015</v>
      </c>
      <c r="J11253" s="12" t="s">
        <v>6979</v>
      </c>
      <c r="K11253" s="15">
        <v>12900000</v>
      </c>
      <c r="L11253" s="13" t="s">
        <v>14</v>
      </c>
      <c r="M11253" s="7">
        <v>1</v>
      </c>
      <c r="N11253" s="14"/>
    </row>
    <row r="11254" spans="1:14" ht="94.5">
      <c r="A11254" s="6">
        <v>11253</v>
      </c>
      <c r="B11254" s="8" t="s">
        <v>16781</v>
      </c>
      <c r="C11254" s="9" t="s">
        <v>16878</v>
      </c>
      <c r="D11254" s="10" t="s">
        <v>3262</v>
      </c>
      <c r="E11254" s="11" t="s">
        <v>16879</v>
      </c>
      <c r="F11254" s="6">
        <v>284497</v>
      </c>
      <c r="G11254" s="6" t="s">
        <v>1508</v>
      </c>
      <c r="H11254" s="16">
        <v>18523394</v>
      </c>
      <c r="I11254" s="12" t="s">
        <v>16880</v>
      </c>
      <c r="J11254" s="12" t="s">
        <v>16881</v>
      </c>
      <c r="K11254" s="15">
        <v>17148000</v>
      </c>
      <c r="L11254" s="13" t="s">
        <v>14</v>
      </c>
      <c r="M11254" s="7">
        <v>1</v>
      </c>
      <c r="N11254" s="14"/>
    </row>
    <row r="11255" spans="1:14" ht="94.5">
      <c r="A11255" s="6">
        <v>11254</v>
      </c>
      <c r="B11255" s="8" t="s">
        <v>16781</v>
      </c>
      <c r="C11255" s="9" t="s">
        <v>16882</v>
      </c>
      <c r="D11255" s="10" t="s">
        <v>16863</v>
      </c>
      <c r="E11255" s="11" t="s">
        <v>16883</v>
      </c>
      <c r="F11255" s="6">
        <v>284773</v>
      </c>
      <c r="G11255" s="6" t="s">
        <v>1508</v>
      </c>
      <c r="H11255" s="16">
        <v>20034093</v>
      </c>
      <c r="I11255" s="12" t="s">
        <v>16884</v>
      </c>
      <c r="J11255" s="12" t="s">
        <v>11515</v>
      </c>
      <c r="K11255" s="15">
        <f>11914000+2400000</f>
        <v>14314000</v>
      </c>
      <c r="L11255" s="13" t="s">
        <v>14</v>
      </c>
      <c r="M11255" s="7">
        <v>1</v>
      </c>
      <c r="N11255" s="14"/>
    </row>
    <row r="11256" spans="1:14" ht="47.25">
      <c r="A11256" s="6">
        <v>11255</v>
      </c>
      <c r="B11256" s="8" t="s">
        <v>16781</v>
      </c>
      <c r="C11256" s="9" t="s">
        <v>16885</v>
      </c>
      <c r="D11256" s="10" t="s">
        <v>1585</v>
      </c>
      <c r="E11256" s="11" t="s">
        <v>16886</v>
      </c>
      <c r="F11256" s="6">
        <v>312860</v>
      </c>
      <c r="G11256" s="6" t="s">
        <v>1508</v>
      </c>
      <c r="H11256" s="16">
        <v>9570745</v>
      </c>
      <c r="I11256" s="12" t="s">
        <v>9938</v>
      </c>
      <c r="J11256" s="12" t="s">
        <v>842</v>
      </c>
      <c r="K11256" s="15">
        <v>6392000</v>
      </c>
      <c r="L11256" s="13" t="s">
        <v>14</v>
      </c>
      <c r="M11256" s="7">
        <v>1</v>
      </c>
      <c r="N11256" s="14"/>
    </row>
    <row r="11257" spans="1:14" ht="47.25">
      <c r="A11257" s="6">
        <v>11256</v>
      </c>
      <c r="B11257" s="8" t="s">
        <v>16781</v>
      </c>
      <c r="C11257" s="9" t="s">
        <v>16887</v>
      </c>
      <c r="D11257" s="10" t="s">
        <v>16888</v>
      </c>
      <c r="E11257" s="11" t="s">
        <v>16889</v>
      </c>
      <c r="F11257" s="6">
        <v>312861</v>
      </c>
      <c r="G11257" s="6" t="s">
        <v>1508</v>
      </c>
      <c r="H11257" s="16">
        <v>8764308</v>
      </c>
      <c r="I11257" s="12" t="s">
        <v>16368</v>
      </c>
      <c r="J11257" s="12" t="s">
        <v>9939</v>
      </c>
      <c r="K11257" s="15">
        <f>4940000+2500000</f>
        <v>7440000</v>
      </c>
      <c r="L11257" s="13" t="s">
        <v>14</v>
      </c>
      <c r="M11257" s="7">
        <v>1</v>
      </c>
      <c r="N11257" s="14"/>
    </row>
    <row r="11258" spans="1:14" ht="126">
      <c r="A11258" s="6">
        <v>11257</v>
      </c>
      <c r="B11258" s="8" t="s">
        <v>16781</v>
      </c>
      <c r="C11258" s="9" t="s">
        <v>16885</v>
      </c>
      <c r="D11258" s="10" t="s">
        <v>1585</v>
      </c>
      <c r="E11258" s="11" t="s">
        <v>16890</v>
      </c>
      <c r="F11258" s="6">
        <v>312862</v>
      </c>
      <c r="G11258" s="6" t="s">
        <v>1508</v>
      </c>
      <c r="H11258" s="16">
        <v>12793090</v>
      </c>
      <c r="I11258" s="12" t="s">
        <v>9938</v>
      </c>
      <c r="J11258" s="12" t="s">
        <v>16891</v>
      </c>
      <c r="K11258" s="15">
        <v>7743000</v>
      </c>
      <c r="L11258" s="13" t="s">
        <v>14</v>
      </c>
      <c r="M11258" s="7">
        <v>1</v>
      </c>
      <c r="N11258" s="14"/>
    </row>
    <row r="11259" spans="1:14" ht="126">
      <c r="A11259" s="6">
        <v>11258</v>
      </c>
      <c r="B11259" s="8" t="s">
        <v>16781</v>
      </c>
      <c r="C11259" s="9" t="s">
        <v>16885</v>
      </c>
      <c r="D11259" s="10" t="s">
        <v>1585</v>
      </c>
      <c r="E11259" s="11" t="s">
        <v>16892</v>
      </c>
      <c r="F11259" s="6">
        <v>312863</v>
      </c>
      <c r="G11259" s="6" t="s">
        <v>1508</v>
      </c>
      <c r="H11259" s="16">
        <v>19076087</v>
      </c>
      <c r="I11259" s="12">
        <v>43730</v>
      </c>
      <c r="J11259" s="12">
        <v>44102</v>
      </c>
      <c r="K11259" s="15">
        <v>9327000</v>
      </c>
      <c r="L11259" s="13" t="s">
        <v>14</v>
      </c>
      <c r="M11259" s="7">
        <v>1</v>
      </c>
      <c r="N11259" s="14"/>
    </row>
    <row r="11260" spans="1:14" ht="110.25">
      <c r="A11260" s="6">
        <v>11259</v>
      </c>
      <c r="B11260" s="8" t="s">
        <v>16781</v>
      </c>
      <c r="C11260" s="9" t="s">
        <v>16893</v>
      </c>
      <c r="D11260" s="10" t="s">
        <v>16894</v>
      </c>
      <c r="E11260" s="11" t="s">
        <v>16895</v>
      </c>
      <c r="F11260" s="6">
        <v>413797</v>
      </c>
      <c r="G11260" s="6" t="s">
        <v>1508</v>
      </c>
      <c r="H11260" s="16">
        <v>9311151</v>
      </c>
      <c r="I11260" s="12" t="s">
        <v>2921</v>
      </c>
      <c r="J11260" s="12" t="s">
        <v>437</v>
      </c>
      <c r="K11260" s="15">
        <v>6100000</v>
      </c>
      <c r="L11260" s="13" t="s">
        <v>14</v>
      </c>
      <c r="M11260" s="7">
        <v>1</v>
      </c>
      <c r="N11260" s="14"/>
    </row>
    <row r="11261" spans="1:14" ht="94.5">
      <c r="A11261" s="6">
        <v>11260</v>
      </c>
      <c r="B11261" s="8" t="s">
        <v>16781</v>
      </c>
      <c r="C11261" s="9" t="s">
        <v>16896</v>
      </c>
      <c r="D11261" s="10" t="s">
        <v>16897</v>
      </c>
      <c r="E11261" s="11" t="s">
        <v>16898</v>
      </c>
      <c r="F11261" s="6">
        <v>413798</v>
      </c>
      <c r="G11261" s="6" t="s">
        <v>1508</v>
      </c>
      <c r="H11261" s="16">
        <v>11279368</v>
      </c>
      <c r="I11261" s="12" t="s">
        <v>11744</v>
      </c>
      <c r="J11261" s="12" t="s">
        <v>4283</v>
      </c>
      <c r="K11261" s="15">
        <f>7100000+3100000</f>
        <v>10200000</v>
      </c>
      <c r="L11261" s="13" t="s">
        <v>14</v>
      </c>
      <c r="M11261" s="7">
        <v>1</v>
      </c>
      <c r="N11261" s="14"/>
    </row>
    <row r="11262" spans="1:14" ht="78.75">
      <c r="A11262" s="6">
        <v>11261</v>
      </c>
      <c r="B11262" s="8" t="s">
        <v>16781</v>
      </c>
      <c r="C11262" s="9" t="s">
        <v>16899</v>
      </c>
      <c r="D11262" s="10" t="s">
        <v>16900</v>
      </c>
      <c r="E11262" s="11" t="s">
        <v>16901</v>
      </c>
      <c r="F11262" s="6">
        <v>413799</v>
      </c>
      <c r="G11262" s="6" t="s">
        <v>1508</v>
      </c>
      <c r="H11262" s="16">
        <v>9881897</v>
      </c>
      <c r="I11262" s="12" t="s">
        <v>2921</v>
      </c>
      <c r="J11262" s="12" t="s">
        <v>16605</v>
      </c>
      <c r="K11262" s="15">
        <v>6850000</v>
      </c>
      <c r="L11262" s="13" t="s">
        <v>14</v>
      </c>
      <c r="M11262" s="7">
        <v>1</v>
      </c>
      <c r="N11262" s="14"/>
    </row>
    <row r="11263" spans="1:14" ht="110.25">
      <c r="A11263" s="6">
        <v>11262</v>
      </c>
      <c r="B11263" s="8" t="s">
        <v>16781</v>
      </c>
      <c r="C11263" s="9" t="s">
        <v>16902</v>
      </c>
      <c r="D11263" s="10" t="s">
        <v>16903</v>
      </c>
      <c r="E11263" s="11" t="s">
        <v>16904</v>
      </c>
      <c r="F11263" s="6">
        <v>478210</v>
      </c>
      <c r="G11263" s="6" t="s">
        <v>1508</v>
      </c>
      <c r="H11263" s="16">
        <v>22618082</v>
      </c>
      <c r="I11263" s="12" t="s">
        <v>318</v>
      </c>
      <c r="J11263" s="12" t="s">
        <v>16905</v>
      </c>
      <c r="K11263" s="15">
        <v>18500000</v>
      </c>
      <c r="L11263" s="13" t="s">
        <v>14</v>
      </c>
      <c r="M11263" s="7">
        <v>1</v>
      </c>
      <c r="N11263" s="14"/>
    </row>
    <row r="11264" spans="1:14" ht="94.5">
      <c r="A11264" s="6">
        <v>11263</v>
      </c>
      <c r="B11264" s="8" t="s">
        <v>16781</v>
      </c>
      <c r="C11264" s="9" t="s">
        <v>16906</v>
      </c>
      <c r="D11264" s="10" t="s">
        <v>16907</v>
      </c>
      <c r="E11264" s="11" t="s">
        <v>16908</v>
      </c>
      <c r="F11264" s="6">
        <v>478212</v>
      </c>
      <c r="G11264" s="6" t="s">
        <v>1508</v>
      </c>
      <c r="H11264" s="16">
        <v>27889201</v>
      </c>
      <c r="I11264" s="12" t="s">
        <v>16909</v>
      </c>
      <c r="J11264" s="12" t="s">
        <v>897</v>
      </c>
      <c r="K11264" s="15">
        <v>13700000</v>
      </c>
      <c r="L11264" s="13" t="s">
        <v>70</v>
      </c>
      <c r="M11264" s="7">
        <v>1</v>
      </c>
      <c r="N11264" s="14"/>
    </row>
    <row r="11265" spans="1:14" ht="94.5">
      <c r="A11265" s="6">
        <v>11264</v>
      </c>
      <c r="B11265" s="8" t="s">
        <v>16781</v>
      </c>
      <c r="C11265" s="9" t="s">
        <v>16910</v>
      </c>
      <c r="D11265" s="10" t="s">
        <v>16791</v>
      </c>
      <c r="E11265" s="11" t="s">
        <v>16908</v>
      </c>
      <c r="F11265" s="6">
        <v>478212</v>
      </c>
      <c r="G11265" s="6" t="s">
        <v>1508</v>
      </c>
      <c r="H11265" s="16">
        <v>27889201</v>
      </c>
      <c r="I11265" s="12" t="s">
        <v>16909</v>
      </c>
      <c r="J11265" s="12" t="s">
        <v>897</v>
      </c>
      <c r="K11265" s="15">
        <v>8000000</v>
      </c>
      <c r="L11265" s="13" t="s">
        <v>70</v>
      </c>
      <c r="M11265" s="7">
        <v>0.6</v>
      </c>
      <c r="N11265" s="14"/>
    </row>
    <row r="11266" spans="1:14" ht="94.5">
      <c r="A11266" s="6">
        <v>11265</v>
      </c>
      <c r="B11266" s="8" t="s">
        <v>16781</v>
      </c>
      <c r="C11266" s="9" t="s">
        <v>16911</v>
      </c>
      <c r="D11266" s="10" t="s">
        <v>16912</v>
      </c>
      <c r="E11266" s="11" t="s">
        <v>16908</v>
      </c>
      <c r="F11266" s="6">
        <v>478212</v>
      </c>
      <c r="G11266" s="6" t="s">
        <v>1508</v>
      </c>
      <c r="H11266" s="16">
        <v>27889201</v>
      </c>
      <c r="I11266" s="12" t="s">
        <v>16909</v>
      </c>
      <c r="J11266" s="12" t="s">
        <v>897</v>
      </c>
      <c r="K11266" s="15">
        <v>8000000</v>
      </c>
      <c r="L11266" s="13" t="s">
        <v>70</v>
      </c>
      <c r="M11266" s="7">
        <v>0.4</v>
      </c>
      <c r="N11266" s="14"/>
    </row>
    <row r="11267" spans="1:14" ht="63">
      <c r="A11267" s="6">
        <v>11266</v>
      </c>
      <c r="B11267" s="8" t="s">
        <v>16781</v>
      </c>
      <c r="C11267" s="9" t="s">
        <v>16804</v>
      </c>
      <c r="D11267" s="10" t="s">
        <v>16805</v>
      </c>
      <c r="E11267" s="11" t="s">
        <v>16913</v>
      </c>
      <c r="F11267" s="6">
        <v>478216</v>
      </c>
      <c r="G11267" s="6" t="s">
        <v>1508</v>
      </c>
      <c r="H11267" s="16">
        <v>54422979</v>
      </c>
      <c r="I11267" s="12">
        <v>44173</v>
      </c>
      <c r="J11267" s="12">
        <v>44726</v>
      </c>
      <c r="K11267" s="15">
        <v>16400000</v>
      </c>
      <c r="L11267" s="13" t="s">
        <v>70</v>
      </c>
      <c r="M11267" s="7">
        <v>1</v>
      </c>
      <c r="N11267" s="14"/>
    </row>
    <row r="11268" spans="1:14" ht="63">
      <c r="A11268" s="6">
        <v>11267</v>
      </c>
      <c r="B11268" s="8" t="s">
        <v>16781</v>
      </c>
      <c r="C11268" s="9" t="s">
        <v>16914</v>
      </c>
      <c r="D11268" s="10" t="s">
        <v>16915</v>
      </c>
      <c r="E11268" s="11" t="s">
        <v>16916</v>
      </c>
      <c r="F11268" s="6">
        <v>530333</v>
      </c>
      <c r="G11268" s="6" t="s">
        <v>1508</v>
      </c>
      <c r="H11268" s="16">
        <v>27810099.035999998</v>
      </c>
      <c r="I11268" s="12">
        <v>44474</v>
      </c>
      <c r="J11268" s="12">
        <v>44809</v>
      </c>
      <c r="K11268" s="15">
        <v>12200000</v>
      </c>
      <c r="L11268" s="13" t="s">
        <v>70</v>
      </c>
      <c r="M11268" s="7">
        <v>1</v>
      </c>
      <c r="N11268" s="14"/>
    </row>
    <row r="11269" spans="1:14" ht="78.75">
      <c r="A11269" s="6">
        <v>11268</v>
      </c>
      <c r="B11269" s="8" t="s">
        <v>16781</v>
      </c>
      <c r="C11269" s="9" t="s">
        <v>16917</v>
      </c>
      <c r="D11269" s="10" t="s">
        <v>16918</v>
      </c>
      <c r="E11269" s="11" t="s">
        <v>16919</v>
      </c>
      <c r="F11269" s="6">
        <v>557766</v>
      </c>
      <c r="G11269" s="6" t="s">
        <v>1508</v>
      </c>
      <c r="H11269" s="16">
        <v>4451451</v>
      </c>
      <c r="I11269" s="12"/>
      <c r="J11269" s="12"/>
      <c r="K11269" s="15">
        <v>1</v>
      </c>
      <c r="L11269" s="13" t="s">
        <v>70</v>
      </c>
      <c r="M11269" s="7">
        <v>1</v>
      </c>
      <c r="N11269" s="14"/>
    </row>
    <row r="11270" spans="1:14" ht="78.75">
      <c r="A11270" s="6">
        <v>11269</v>
      </c>
      <c r="B11270" s="8" t="s">
        <v>16781</v>
      </c>
      <c r="C11270" s="9" t="s">
        <v>16920</v>
      </c>
      <c r="D11270" s="10" t="s">
        <v>16921</v>
      </c>
      <c r="E11270" s="11" t="s">
        <v>16922</v>
      </c>
      <c r="F11270" s="6">
        <v>557767</v>
      </c>
      <c r="G11270" s="6" t="s">
        <v>1508</v>
      </c>
      <c r="H11270" s="16">
        <v>5099290</v>
      </c>
      <c r="I11270" s="12"/>
      <c r="J11270" s="12"/>
      <c r="K11270" s="15">
        <v>2</v>
      </c>
      <c r="L11270" s="13" t="s">
        <v>70</v>
      </c>
      <c r="M11270" s="7">
        <v>1</v>
      </c>
      <c r="N11270" s="14"/>
    </row>
    <row r="11271" spans="1:14" ht="78.75">
      <c r="A11271" s="6">
        <v>11270</v>
      </c>
      <c r="B11271" s="8" t="s">
        <v>16781</v>
      </c>
      <c r="C11271" s="9" t="s">
        <v>16923</v>
      </c>
      <c r="D11271" s="10" t="s">
        <v>16924</v>
      </c>
      <c r="E11271" s="11" t="s">
        <v>16925</v>
      </c>
      <c r="F11271" s="6">
        <v>557768</v>
      </c>
      <c r="G11271" s="6" t="s">
        <v>1508</v>
      </c>
      <c r="H11271" s="16">
        <v>3934714</v>
      </c>
      <c r="I11271" s="12"/>
      <c r="J11271" s="12"/>
      <c r="K11271" s="15">
        <v>3</v>
      </c>
      <c r="L11271" s="13" t="s">
        <v>70</v>
      </c>
      <c r="M11271" s="7">
        <v>1</v>
      </c>
      <c r="N11271" s="14"/>
    </row>
    <row r="11272" spans="1:14" ht="47.25">
      <c r="A11272" s="6">
        <v>11271</v>
      </c>
      <c r="B11272" s="8" t="s">
        <v>16781</v>
      </c>
      <c r="C11272" s="9" t="s">
        <v>16926</v>
      </c>
      <c r="D11272" s="10" t="s">
        <v>16927</v>
      </c>
      <c r="E11272" s="11" t="s">
        <v>16928</v>
      </c>
      <c r="F11272" s="6">
        <v>557769</v>
      </c>
      <c r="G11272" s="6" t="s">
        <v>1508</v>
      </c>
      <c r="H11272" s="16">
        <v>3761569</v>
      </c>
      <c r="I11272" s="12"/>
      <c r="J11272" s="12"/>
      <c r="K11272" s="15">
        <v>4</v>
      </c>
      <c r="L11272" s="13" t="s">
        <v>70</v>
      </c>
      <c r="M11272" s="7">
        <v>1</v>
      </c>
      <c r="N11272" s="14"/>
    </row>
    <row r="11273" spans="1:14" ht="47.25">
      <c r="A11273" s="6">
        <v>11272</v>
      </c>
      <c r="B11273" s="8" t="s">
        <v>16781</v>
      </c>
      <c r="C11273" s="9" t="s">
        <v>16929</v>
      </c>
      <c r="D11273" s="10" t="s">
        <v>16930</v>
      </c>
      <c r="E11273" s="11" t="s">
        <v>16931</v>
      </c>
      <c r="F11273" s="6">
        <v>553681</v>
      </c>
      <c r="G11273" s="6" t="s">
        <v>1508</v>
      </c>
      <c r="H11273" s="16">
        <v>2327375</v>
      </c>
      <c r="I11273" s="12" t="s">
        <v>1748</v>
      </c>
      <c r="J11273" s="12">
        <v>44207</v>
      </c>
      <c r="K11273" s="15">
        <v>0</v>
      </c>
      <c r="L11273" s="13" t="s">
        <v>14</v>
      </c>
      <c r="M11273" s="7">
        <v>1</v>
      </c>
      <c r="N11273" s="14"/>
    </row>
    <row r="11274" spans="1:14" ht="78.75">
      <c r="A11274" s="6">
        <v>11273</v>
      </c>
      <c r="B11274" s="8" t="s">
        <v>16781</v>
      </c>
      <c r="C11274" s="9" t="s">
        <v>16932</v>
      </c>
      <c r="D11274" s="10" t="s">
        <v>16933</v>
      </c>
      <c r="E11274" s="11" t="s">
        <v>16934</v>
      </c>
      <c r="F11274" s="6">
        <v>553682</v>
      </c>
      <c r="G11274" s="6" t="s">
        <v>1508</v>
      </c>
      <c r="H11274" s="16">
        <v>7810392</v>
      </c>
      <c r="I11274" s="12" t="s">
        <v>15020</v>
      </c>
      <c r="J11274" s="12" t="s">
        <v>16935</v>
      </c>
      <c r="K11274" s="15">
        <v>2820000</v>
      </c>
      <c r="L11274" s="13" t="s">
        <v>14</v>
      </c>
      <c r="M11274" s="7">
        <v>1</v>
      </c>
      <c r="N11274" s="14"/>
    </row>
    <row r="11275" spans="1:14" ht="78.75">
      <c r="A11275" s="6">
        <v>11274</v>
      </c>
      <c r="B11275" s="8" t="s">
        <v>16781</v>
      </c>
      <c r="C11275" s="9" t="s">
        <v>16932</v>
      </c>
      <c r="D11275" s="10" t="s">
        <v>16933</v>
      </c>
      <c r="E11275" s="11" t="s">
        <v>16936</v>
      </c>
      <c r="F11275" s="6">
        <v>553683</v>
      </c>
      <c r="G11275" s="6" t="s">
        <v>1508</v>
      </c>
      <c r="H11275" s="16">
        <v>4193886</v>
      </c>
      <c r="I11275" s="12" t="s">
        <v>1748</v>
      </c>
      <c r="J11275" s="12" t="s">
        <v>1701</v>
      </c>
      <c r="K11275" s="15">
        <v>0</v>
      </c>
      <c r="L11275" s="13" t="s">
        <v>14</v>
      </c>
      <c r="M11275" s="7">
        <v>1</v>
      </c>
      <c r="N11275" s="14"/>
    </row>
    <row r="11276" spans="1:14" ht="94.5">
      <c r="A11276" s="6">
        <v>11275</v>
      </c>
      <c r="B11276" s="8" t="s">
        <v>16781</v>
      </c>
      <c r="C11276" s="9" t="s">
        <v>16937</v>
      </c>
      <c r="D11276" s="10" t="s">
        <v>16938</v>
      </c>
      <c r="E11276" s="11" t="s">
        <v>16939</v>
      </c>
      <c r="F11276" s="6">
        <v>553685</v>
      </c>
      <c r="G11276" s="6" t="s">
        <v>1508</v>
      </c>
      <c r="H11276" s="16">
        <v>4679552</v>
      </c>
      <c r="I11276" s="12" t="s">
        <v>16940</v>
      </c>
      <c r="J11276" s="12" t="s">
        <v>16941</v>
      </c>
      <c r="K11276" s="15">
        <v>0</v>
      </c>
      <c r="L11276" s="13" t="s">
        <v>14</v>
      </c>
      <c r="M11276" s="7">
        <v>1</v>
      </c>
      <c r="N11276" s="14"/>
    </row>
    <row r="11277" spans="1:14" ht="110.25">
      <c r="A11277" s="6">
        <v>11276</v>
      </c>
      <c r="B11277" s="8" t="s">
        <v>16781</v>
      </c>
      <c r="C11277" s="9" t="s">
        <v>16942</v>
      </c>
      <c r="D11277" s="10" t="s">
        <v>16943</v>
      </c>
      <c r="E11277" s="11" t="s">
        <v>16944</v>
      </c>
      <c r="F11277" s="6">
        <v>557727</v>
      </c>
      <c r="G11277" s="6" t="s">
        <v>1508</v>
      </c>
      <c r="H11277" s="16">
        <v>24902467.074000001</v>
      </c>
      <c r="I11277" s="12"/>
      <c r="J11277" s="12"/>
      <c r="K11277" s="15"/>
      <c r="L11277" s="13"/>
      <c r="M11277" s="7">
        <v>1</v>
      </c>
      <c r="N11277" s="14"/>
    </row>
    <row r="11278" spans="1:14" ht="94.5">
      <c r="A11278" s="6">
        <v>11277</v>
      </c>
      <c r="B11278" s="8" t="s">
        <v>16781</v>
      </c>
      <c r="C11278" s="9" t="s">
        <v>16945</v>
      </c>
      <c r="D11278" s="10" t="s">
        <v>16946</v>
      </c>
      <c r="E11278" s="11" t="s">
        <v>16947</v>
      </c>
      <c r="F11278" s="6">
        <v>557766</v>
      </c>
      <c r="G11278" s="6" t="s">
        <v>1508</v>
      </c>
      <c r="H11278" s="16">
        <v>4228878.45</v>
      </c>
      <c r="I11278" s="12"/>
      <c r="J11278" s="12"/>
      <c r="K11278" s="15"/>
      <c r="L11278" s="13"/>
      <c r="M11278" s="7">
        <v>1</v>
      </c>
      <c r="N11278" s="14"/>
    </row>
    <row r="11279" spans="1:14" ht="94.5">
      <c r="A11279" s="6">
        <v>11278</v>
      </c>
      <c r="B11279" s="8" t="s">
        <v>16781</v>
      </c>
      <c r="C11279" s="9" t="s">
        <v>16948</v>
      </c>
      <c r="D11279" s="10" t="s">
        <v>16949</v>
      </c>
      <c r="E11279" s="11" t="s">
        <v>16950</v>
      </c>
      <c r="F11279" s="6">
        <v>557767</v>
      </c>
      <c r="G11279" s="6" t="s">
        <v>1508</v>
      </c>
      <c r="H11279" s="16">
        <v>4844325.5</v>
      </c>
      <c r="I11279" s="12"/>
      <c r="J11279" s="12"/>
      <c r="K11279" s="15"/>
      <c r="L11279" s="13"/>
      <c r="M11279" s="7">
        <v>1</v>
      </c>
      <c r="N11279" s="14"/>
    </row>
    <row r="11280" spans="1:14" ht="110.25">
      <c r="A11280" s="6">
        <v>11279</v>
      </c>
      <c r="B11280" s="8" t="s">
        <v>16781</v>
      </c>
      <c r="C11280" s="9" t="s">
        <v>16951</v>
      </c>
      <c r="D11280" s="10" t="s">
        <v>16952</v>
      </c>
      <c r="E11280" s="11" t="s">
        <v>16953</v>
      </c>
      <c r="F11280" s="6">
        <v>557768</v>
      </c>
      <c r="G11280" s="6" t="s">
        <v>1508</v>
      </c>
      <c r="H11280" s="16">
        <v>3737978.3</v>
      </c>
      <c r="I11280" s="12"/>
      <c r="J11280" s="12"/>
      <c r="K11280" s="15"/>
      <c r="L11280" s="13"/>
      <c r="M11280" s="7">
        <v>1</v>
      </c>
      <c r="N11280" s="14"/>
    </row>
    <row r="11281" spans="1:14" ht="94.5">
      <c r="A11281" s="6">
        <v>11280</v>
      </c>
      <c r="B11281" s="8" t="s">
        <v>16781</v>
      </c>
      <c r="C11281" s="9" t="s">
        <v>16954</v>
      </c>
      <c r="D11281" s="10" t="s">
        <v>16955</v>
      </c>
      <c r="E11281" s="11" t="s">
        <v>16956</v>
      </c>
      <c r="F11281" s="6">
        <v>557769</v>
      </c>
      <c r="G11281" s="6" t="s">
        <v>1508</v>
      </c>
      <c r="H11281" s="16">
        <v>3573490.55</v>
      </c>
      <c r="I11281" s="12"/>
      <c r="J11281" s="12"/>
      <c r="K11281" s="15"/>
      <c r="L11281" s="13"/>
      <c r="M11281" s="7">
        <v>1</v>
      </c>
      <c r="N11281" s="14"/>
    </row>
    <row r="11282" spans="1:14" ht="94.5">
      <c r="A11282" s="6">
        <v>11281</v>
      </c>
      <c r="B11282" s="8" t="s">
        <v>16781</v>
      </c>
      <c r="C11282" s="9" t="s">
        <v>16957</v>
      </c>
      <c r="D11282" s="10" t="s">
        <v>16958</v>
      </c>
      <c r="E11282" s="11" t="s">
        <v>16959</v>
      </c>
      <c r="F11282" s="6">
        <v>558909</v>
      </c>
      <c r="G11282" s="6" t="s">
        <v>1508</v>
      </c>
      <c r="H11282" s="16">
        <v>6718027.5999999996</v>
      </c>
      <c r="I11282" s="12"/>
      <c r="J11282" s="12"/>
      <c r="K11282" s="15"/>
      <c r="L11282" s="13"/>
      <c r="M11282" s="7">
        <v>1</v>
      </c>
      <c r="N11282" s="14"/>
    </row>
    <row r="11283" spans="1:14" ht="47.25">
      <c r="A11283" s="6">
        <v>11282</v>
      </c>
      <c r="B11283" s="8" t="s">
        <v>16781</v>
      </c>
      <c r="C11283" s="9" t="s">
        <v>16960</v>
      </c>
      <c r="D11283" s="10" t="s">
        <v>16961</v>
      </c>
      <c r="E11283" s="11" t="s">
        <v>16962</v>
      </c>
      <c r="F11283" s="6">
        <v>492651</v>
      </c>
      <c r="G11283" s="6" t="s">
        <v>608</v>
      </c>
      <c r="H11283" s="16">
        <v>13763357.310000001</v>
      </c>
      <c r="I11283" s="12">
        <v>44191</v>
      </c>
      <c r="J11283" s="12">
        <v>44285</v>
      </c>
      <c r="K11283" s="15">
        <v>7400000</v>
      </c>
      <c r="L11283" s="13" t="s">
        <v>70</v>
      </c>
      <c r="M11283" s="7">
        <v>1</v>
      </c>
      <c r="N11283" s="14"/>
    </row>
    <row r="11284" spans="1:14" ht="47.25">
      <c r="A11284" s="6">
        <v>11283</v>
      </c>
      <c r="B11284" s="8" t="s">
        <v>16781</v>
      </c>
      <c r="C11284" s="9" t="s">
        <v>16963</v>
      </c>
      <c r="D11284" s="10" t="s">
        <v>16964</v>
      </c>
      <c r="E11284" s="11" t="s">
        <v>16962</v>
      </c>
      <c r="F11284" s="6">
        <v>492651</v>
      </c>
      <c r="G11284" s="6" t="s">
        <v>608</v>
      </c>
      <c r="H11284" s="16">
        <v>13763357.310000001</v>
      </c>
      <c r="I11284" s="12">
        <v>44191</v>
      </c>
      <c r="J11284" s="12">
        <v>44285</v>
      </c>
      <c r="K11284" s="15">
        <v>7400000</v>
      </c>
      <c r="L11284" s="13" t="s">
        <v>70</v>
      </c>
      <c r="M11284" s="7">
        <v>0.6</v>
      </c>
      <c r="N11284" s="14"/>
    </row>
    <row r="11285" spans="1:14" ht="47.25">
      <c r="A11285" s="6">
        <v>11284</v>
      </c>
      <c r="B11285" s="8" t="s">
        <v>16781</v>
      </c>
      <c r="C11285" s="9" t="s">
        <v>16965</v>
      </c>
      <c r="D11285" s="10" t="s">
        <v>16912</v>
      </c>
      <c r="E11285" s="11" t="s">
        <v>16962</v>
      </c>
      <c r="F11285" s="6">
        <v>492651</v>
      </c>
      <c r="G11285" s="6" t="s">
        <v>608</v>
      </c>
      <c r="H11285" s="16">
        <v>13763357.310000001</v>
      </c>
      <c r="I11285" s="12">
        <v>44191</v>
      </c>
      <c r="J11285" s="12">
        <v>44285</v>
      </c>
      <c r="K11285" s="15">
        <v>7400000</v>
      </c>
      <c r="L11285" s="13" t="s">
        <v>70</v>
      </c>
      <c r="M11285" s="7">
        <v>0.4</v>
      </c>
      <c r="N11285" s="14"/>
    </row>
    <row r="11286" spans="1:14" ht="47.25">
      <c r="A11286" s="6">
        <v>11285</v>
      </c>
      <c r="B11286" s="8" t="s">
        <v>16781</v>
      </c>
      <c r="C11286" s="9" t="s">
        <v>16966</v>
      </c>
      <c r="D11286" s="10" t="s">
        <v>1585</v>
      </c>
      <c r="E11286" s="11" t="s">
        <v>16967</v>
      </c>
      <c r="F11286" s="6">
        <v>492652</v>
      </c>
      <c r="G11286" s="6" t="s">
        <v>608</v>
      </c>
      <c r="H11286" s="16">
        <v>11867750.699999999</v>
      </c>
      <c r="I11286" s="12">
        <v>44198</v>
      </c>
      <c r="J11286" s="12">
        <v>44232</v>
      </c>
      <c r="K11286" s="15">
        <v>6727231</v>
      </c>
      <c r="L11286" s="13" t="s">
        <v>14</v>
      </c>
      <c r="M11286" s="7">
        <v>1</v>
      </c>
      <c r="N11286" s="14"/>
    </row>
    <row r="11287" spans="1:14" ht="47.25">
      <c r="A11287" s="6">
        <v>11286</v>
      </c>
      <c r="B11287" s="8" t="s">
        <v>16781</v>
      </c>
      <c r="C11287" s="9" t="s">
        <v>16968</v>
      </c>
      <c r="D11287" s="10" t="s">
        <v>16969</v>
      </c>
      <c r="E11287" s="11" t="s">
        <v>16970</v>
      </c>
      <c r="F11287" s="6">
        <v>492738</v>
      </c>
      <c r="G11287" s="6" t="s">
        <v>608</v>
      </c>
      <c r="H11287" s="16">
        <v>6687074.7000000002</v>
      </c>
      <c r="I11287" s="12" t="s">
        <v>16609</v>
      </c>
      <c r="J11287" s="12" t="s">
        <v>4536</v>
      </c>
      <c r="K11287" s="15">
        <v>0</v>
      </c>
      <c r="L11287" s="13" t="s">
        <v>14</v>
      </c>
      <c r="M11287" s="7">
        <v>1</v>
      </c>
      <c r="N11287" s="14"/>
    </row>
    <row r="11288" spans="1:14" ht="47.25">
      <c r="A11288" s="6">
        <v>11287</v>
      </c>
      <c r="B11288" s="8" t="s">
        <v>16781</v>
      </c>
      <c r="C11288" s="9" t="s">
        <v>16971</v>
      </c>
      <c r="D11288" s="10" t="s">
        <v>16972</v>
      </c>
      <c r="E11288" s="11" t="s">
        <v>16973</v>
      </c>
      <c r="F11288" s="6">
        <v>492641</v>
      </c>
      <c r="G11288" s="6" t="s">
        <v>608</v>
      </c>
      <c r="H11288" s="16">
        <v>13719259.699999999</v>
      </c>
      <c r="I11288" s="12" t="s">
        <v>16583</v>
      </c>
      <c r="J11288" s="12" t="s">
        <v>4515</v>
      </c>
      <c r="K11288" s="15">
        <v>3800000</v>
      </c>
      <c r="L11288" s="13" t="s">
        <v>14</v>
      </c>
      <c r="M11288" s="7">
        <v>1</v>
      </c>
      <c r="N11288" s="14"/>
    </row>
    <row r="11289" spans="1:14" ht="31.5">
      <c r="A11289" s="6">
        <v>11288</v>
      </c>
      <c r="B11289" s="8" t="s">
        <v>16781</v>
      </c>
      <c r="C11289" s="9" t="s">
        <v>16974</v>
      </c>
      <c r="D11289" s="10" t="s">
        <v>16975</v>
      </c>
      <c r="E11289" s="11" t="s">
        <v>16976</v>
      </c>
      <c r="F11289" s="6">
        <v>492639</v>
      </c>
      <c r="G11289" s="6" t="s">
        <v>608</v>
      </c>
      <c r="H11289" s="16">
        <v>14084135.699999999</v>
      </c>
      <c r="I11289" s="12" t="s">
        <v>16583</v>
      </c>
      <c r="J11289" s="12" t="s">
        <v>4515</v>
      </c>
      <c r="K11289" s="15">
        <v>3700000</v>
      </c>
      <c r="L11289" s="13" t="s">
        <v>14</v>
      </c>
      <c r="M11289" s="7">
        <v>1</v>
      </c>
      <c r="N11289" s="14"/>
    </row>
    <row r="11290" spans="1:14" ht="63">
      <c r="A11290" s="6">
        <v>11289</v>
      </c>
      <c r="B11290" s="8" t="s">
        <v>16781</v>
      </c>
      <c r="C11290" s="9" t="s">
        <v>16977</v>
      </c>
      <c r="D11290" s="10" t="s">
        <v>16978</v>
      </c>
      <c r="E11290" s="11" t="s">
        <v>16979</v>
      </c>
      <c r="F11290" s="6">
        <v>492640</v>
      </c>
      <c r="G11290" s="6" t="s">
        <v>608</v>
      </c>
      <c r="H11290" s="16">
        <v>14022101.65</v>
      </c>
      <c r="I11290" s="12" t="s">
        <v>4958</v>
      </c>
      <c r="J11290" s="12" t="s">
        <v>12722</v>
      </c>
      <c r="K11290" s="15">
        <v>10000000</v>
      </c>
      <c r="L11290" s="13" t="s">
        <v>14</v>
      </c>
      <c r="M11290" s="7">
        <v>1</v>
      </c>
      <c r="N11290" s="14"/>
    </row>
    <row r="11291" spans="1:14" ht="31.5">
      <c r="A11291" s="6">
        <v>11290</v>
      </c>
      <c r="B11291" s="8" t="s">
        <v>16781</v>
      </c>
      <c r="C11291" s="9" t="s">
        <v>16980</v>
      </c>
      <c r="D11291" s="10" t="s">
        <v>16805</v>
      </c>
      <c r="E11291" s="11" t="s">
        <v>16979</v>
      </c>
      <c r="F11291" s="6">
        <v>492646</v>
      </c>
      <c r="G11291" s="6" t="s">
        <v>608</v>
      </c>
      <c r="H11291" s="16">
        <v>12995179.199999999</v>
      </c>
      <c r="I11291" s="12">
        <v>44191</v>
      </c>
      <c r="J11291" s="12">
        <v>44312</v>
      </c>
      <c r="K11291" s="15">
        <v>11550000</v>
      </c>
      <c r="L11291" s="13" t="s">
        <v>14</v>
      </c>
      <c r="M11291" s="7">
        <v>1</v>
      </c>
      <c r="N11291" s="14"/>
    </row>
    <row r="11292" spans="1:14" ht="47.25">
      <c r="A11292" s="6">
        <v>11291</v>
      </c>
      <c r="B11292" s="8" t="s">
        <v>16781</v>
      </c>
      <c r="C11292" s="9" t="s">
        <v>16981</v>
      </c>
      <c r="D11292" s="10" t="s">
        <v>16982</v>
      </c>
      <c r="E11292" s="11" t="s">
        <v>16983</v>
      </c>
      <c r="F11292" s="6">
        <v>538663</v>
      </c>
      <c r="G11292" s="6" t="s">
        <v>608</v>
      </c>
      <c r="H11292" s="16">
        <v>4277105</v>
      </c>
      <c r="I11292" s="12" t="s">
        <v>16984</v>
      </c>
      <c r="J11292" s="12" t="s">
        <v>16985</v>
      </c>
      <c r="K11292" s="15">
        <v>2040000</v>
      </c>
      <c r="L11292" s="13" t="s">
        <v>14</v>
      </c>
      <c r="M11292" s="7">
        <v>1</v>
      </c>
      <c r="N11292" s="14"/>
    </row>
    <row r="11293" spans="1:14" ht="47.25">
      <c r="A11293" s="6">
        <v>11292</v>
      </c>
      <c r="B11293" s="8" t="s">
        <v>16781</v>
      </c>
      <c r="C11293" s="9" t="s">
        <v>16986</v>
      </c>
      <c r="D11293" s="10" t="s">
        <v>16987</v>
      </c>
      <c r="E11293" s="11" t="s">
        <v>16988</v>
      </c>
      <c r="F11293" s="6">
        <v>538674</v>
      </c>
      <c r="G11293" s="6" t="s">
        <v>608</v>
      </c>
      <c r="H11293" s="16">
        <v>12705642</v>
      </c>
      <c r="I11293" s="12" t="s">
        <v>5209</v>
      </c>
      <c r="J11293" s="12" t="s">
        <v>4030</v>
      </c>
      <c r="K11293" s="15">
        <v>5100000</v>
      </c>
      <c r="L11293" s="13" t="s">
        <v>14</v>
      </c>
      <c r="M11293" s="7">
        <v>1</v>
      </c>
      <c r="N11293" s="14"/>
    </row>
    <row r="11294" spans="1:14" ht="110.25">
      <c r="A11294" s="6">
        <v>11293</v>
      </c>
      <c r="B11294" s="8" t="s">
        <v>16781</v>
      </c>
      <c r="C11294" s="9" t="s">
        <v>16989</v>
      </c>
      <c r="D11294" s="10" t="s">
        <v>16990</v>
      </c>
      <c r="E11294" s="11" t="s">
        <v>16991</v>
      </c>
      <c r="F11294" s="6">
        <v>594748</v>
      </c>
      <c r="G11294" s="6" t="s">
        <v>608</v>
      </c>
      <c r="H11294" s="16">
        <v>1472500</v>
      </c>
      <c r="I11294" s="12"/>
      <c r="J11294" s="12"/>
      <c r="K11294" s="15"/>
      <c r="L11294" s="13" t="s">
        <v>14</v>
      </c>
      <c r="M11294" s="7">
        <v>1</v>
      </c>
      <c r="N11294" s="14"/>
    </row>
    <row r="11295" spans="1:14" ht="47.25">
      <c r="A11295" s="6">
        <v>11294</v>
      </c>
      <c r="B11295" s="8" t="s">
        <v>16781</v>
      </c>
      <c r="C11295" s="9" t="s">
        <v>16992</v>
      </c>
      <c r="D11295" s="10" t="s">
        <v>16993</v>
      </c>
      <c r="E11295" s="11" t="s">
        <v>16994</v>
      </c>
      <c r="F11295" s="6">
        <v>417135</v>
      </c>
      <c r="G11295" s="6" t="s">
        <v>848</v>
      </c>
      <c r="H11295" s="16">
        <v>4447167</v>
      </c>
      <c r="I11295" s="12">
        <v>43947</v>
      </c>
      <c r="J11295" s="12">
        <v>44008</v>
      </c>
      <c r="K11295" s="15">
        <v>2500000</v>
      </c>
      <c r="L11295" s="13" t="s">
        <v>14</v>
      </c>
      <c r="M11295" s="7">
        <v>1</v>
      </c>
      <c r="N11295" s="14"/>
    </row>
    <row r="11296" spans="1:14" ht="31.5">
      <c r="A11296" s="6">
        <v>11295</v>
      </c>
      <c r="B11296" s="8" t="s">
        <v>16781</v>
      </c>
      <c r="C11296" s="9" t="s">
        <v>16995</v>
      </c>
      <c r="D11296" s="10" t="s">
        <v>16996</v>
      </c>
      <c r="E11296" s="11" t="s">
        <v>16997</v>
      </c>
      <c r="F11296" s="6">
        <v>417137</v>
      </c>
      <c r="G11296" s="6" t="s">
        <v>848</v>
      </c>
      <c r="H11296" s="16">
        <v>5170286</v>
      </c>
      <c r="I11296" s="12">
        <v>43961</v>
      </c>
      <c r="J11296" s="12">
        <v>44037</v>
      </c>
      <c r="K11296" s="15">
        <v>1580000</v>
      </c>
      <c r="L11296" s="13" t="s">
        <v>14</v>
      </c>
      <c r="M11296" s="7">
        <v>1</v>
      </c>
      <c r="N11296" s="14"/>
    </row>
    <row r="11297" spans="1:14" ht="63">
      <c r="A11297" s="6">
        <v>11296</v>
      </c>
      <c r="B11297" s="8" t="s">
        <v>16781</v>
      </c>
      <c r="C11297" s="9" t="s">
        <v>16998</v>
      </c>
      <c r="D11297" s="10" t="s">
        <v>16999</v>
      </c>
      <c r="E11297" s="11" t="s">
        <v>17000</v>
      </c>
      <c r="F11297" s="6">
        <v>328959</v>
      </c>
      <c r="G11297" s="6" t="s">
        <v>848</v>
      </c>
      <c r="H11297" s="16">
        <v>8190493</v>
      </c>
      <c r="I11297" s="12">
        <v>43715</v>
      </c>
      <c r="J11297" s="12">
        <v>43837</v>
      </c>
      <c r="K11297" s="15">
        <v>5330000</v>
      </c>
      <c r="L11297" s="13" t="s">
        <v>14</v>
      </c>
      <c r="M11297" s="7">
        <v>1</v>
      </c>
      <c r="N11297" s="14"/>
    </row>
    <row r="11298" spans="1:14" ht="47.25">
      <c r="A11298" s="6">
        <v>11297</v>
      </c>
      <c r="B11298" s="8" t="s">
        <v>16781</v>
      </c>
      <c r="C11298" s="9" t="s">
        <v>17001</v>
      </c>
      <c r="D11298" s="10" t="s">
        <v>17002</v>
      </c>
      <c r="E11298" s="11" t="s">
        <v>17003</v>
      </c>
      <c r="F11298" s="6">
        <v>530808</v>
      </c>
      <c r="G11298" s="6" t="s">
        <v>848</v>
      </c>
      <c r="H11298" s="16">
        <v>9646093</v>
      </c>
      <c r="I11298" s="12">
        <v>44252</v>
      </c>
      <c r="J11298" s="12">
        <v>44372</v>
      </c>
      <c r="K11298" s="15">
        <v>4050000</v>
      </c>
      <c r="L11298" s="13" t="s">
        <v>14</v>
      </c>
      <c r="M11298" s="7">
        <v>1</v>
      </c>
      <c r="N11298" s="14"/>
    </row>
    <row r="11299" spans="1:14" ht="47.25">
      <c r="A11299" s="6">
        <v>11298</v>
      </c>
      <c r="B11299" s="8" t="s">
        <v>16781</v>
      </c>
      <c r="C11299" s="9" t="s">
        <v>17004</v>
      </c>
      <c r="D11299" s="10" t="s">
        <v>17005</v>
      </c>
      <c r="E11299" s="11" t="s">
        <v>17006</v>
      </c>
      <c r="F11299" s="6">
        <v>550330</v>
      </c>
      <c r="G11299" s="6" t="s">
        <v>848</v>
      </c>
      <c r="H11299" s="16">
        <v>5338549</v>
      </c>
      <c r="I11299" s="12">
        <v>44315</v>
      </c>
      <c r="J11299" s="12">
        <v>44376</v>
      </c>
      <c r="K11299" s="15">
        <v>1580000</v>
      </c>
      <c r="L11299" s="13" t="s">
        <v>14</v>
      </c>
      <c r="M11299" s="7">
        <v>1</v>
      </c>
      <c r="N11299" s="14"/>
    </row>
    <row r="11300" spans="1:14" ht="47.25">
      <c r="A11300" s="6">
        <v>11299</v>
      </c>
      <c r="B11300" s="8" t="s">
        <v>16781</v>
      </c>
      <c r="C11300" s="9" t="s">
        <v>17007</v>
      </c>
      <c r="D11300" s="10" t="s">
        <v>17008</v>
      </c>
      <c r="E11300" s="11" t="s">
        <v>17009</v>
      </c>
      <c r="F11300" s="6">
        <v>550331</v>
      </c>
      <c r="G11300" s="6" t="s">
        <v>848</v>
      </c>
      <c r="H11300" s="16">
        <v>2753272</v>
      </c>
      <c r="I11300" s="12">
        <v>44315</v>
      </c>
      <c r="J11300" s="12">
        <v>44375</v>
      </c>
      <c r="K11300" s="15">
        <v>1050000</v>
      </c>
      <c r="L11300" s="13" t="s">
        <v>14</v>
      </c>
      <c r="M11300" s="7">
        <v>1</v>
      </c>
      <c r="N11300" s="14"/>
    </row>
    <row r="11301" spans="1:14" ht="47.25">
      <c r="A11301" s="6">
        <v>11300</v>
      </c>
      <c r="B11301" s="8" t="s">
        <v>16781</v>
      </c>
      <c r="C11301" s="9" t="s">
        <v>17010</v>
      </c>
      <c r="D11301" s="10" t="s">
        <v>17011</v>
      </c>
      <c r="E11301" s="11" t="s">
        <v>17012</v>
      </c>
      <c r="F11301" s="6">
        <v>550332</v>
      </c>
      <c r="G11301" s="6" t="s">
        <v>848</v>
      </c>
      <c r="H11301" s="16">
        <v>4958332</v>
      </c>
      <c r="I11301" s="12">
        <v>44315</v>
      </c>
      <c r="J11301" s="12">
        <v>44389</v>
      </c>
      <c r="K11301" s="15">
        <v>2100000</v>
      </c>
      <c r="L11301" s="13" t="s">
        <v>14</v>
      </c>
      <c r="M11301" s="7">
        <v>1</v>
      </c>
      <c r="N11301" s="14"/>
    </row>
    <row r="11302" spans="1:14" ht="47.25">
      <c r="A11302" s="6">
        <v>11301</v>
      </c>
      <c r="B11302" s="8" t="s">
        <v>16781</v>
      </c>
      <c r="C11302" s="9" t="s">
        <v>17013</v>
      </c>
      <c r="D11302" s="10" t="s">
        <v>17014</v>
      </c>
      <c r="E11302" s="11" t="s">
        <v>17015</v>
      </c>
      <c r="F11302" s="6">
        <v>550333</v>
      </c>
      <c r="G11302" s="6" t="s">
        <v>848</v>
      </c>
      <c r="H11302" s="16">
        <v>5213828</v>
      </c>
      <c r="I11302" s="12">
        <v>44315</v>
      </c>
      <c r="J11302" s="12">
        <v>44389</v>
      </c>
      <c r="K11302" s="15">
        <v>1900000</v>
      </c>
      <c r="L11302" s="13" t="s">
        <v>14</v>
      </c>
      <c r="M11302" s="7">
        <v>1</v>
      </c>
      <c r="N11302" s="14"/>
    </row>
    <row r="11303" spans="1:14" ht="47.25">
      <c r="A11303" s="6">
        <v>11302</v>
      </c>
      <c r="B11303" s="8" t="s">
        <v>16781</v>
      </c>
      <c r="C11303" s="9" t="s">
        <v>17016</v>
      </c>
      <c r="D11303" s="10" t="s">
        <v>17017</v>
      </c>
      <c r="E11303" s="11" t="s">
        <v>17018</v>
      </c>
      <c r="F11303" s="6">
        <v>550334</v>
      </c>
      <c r="G11303" s="6" t="s">
        <v>848</v>
      </c>
      <c r="H11303" s="16">
        <v>9166982</v>
      </c>
      <c r="I11303" s="12">
        <v>44315</v>
      </c>
      <c r="J11303" s="12">
        <v>44405</v>
      </c>
      <c r="K11303" s="15">
        <v>4000000</v>
      </c>
      <c r="L11303" s="13" t="s">
        <v>14</v>
      </c>
      <c r="M11303" s="7">
        <v>1</v>
      </c>
      <c r="N11303" s="14"/>
    </row>
    <row r="11304" spans="1:14" ht="47.25">
      <c r="A11304" s="6">
        <v>11303</v>
      </c>
      <c r="B11304" s="8" t="s">
        <v>16781</v>
      </c>
      <c r="C11304" s="9" t="s">
        <v>17019</v>
      </c>
      <c r="D11304" s="10" t="s">
        <v>17020</v>
      </c>
      <c r="E11304" s="11" t="s">
        <v>17021</v>
      </c>
      <c r="F11304" s="6">
        <v>550335</v>
      </c>
      <c r="G11304" s="6" t="s">
        <v>848</v>
      </c>
      <c r="H11304" s="16">
        <v>2190931</v>
      </c>
      <c r="I11304" s="12">
        <v>44332</v>
      </c>
      <c r="J11304" s="12">
        <v>44392</v>
      </c>
      <c r="K11304" s="15">
        <v>0</v>
      </c>
      <c r="L11304" s="13" t="s">
        <v>14</v>
      </c>
      <c r="M11304" s="7">
        <v>1</v>
      </c>
      <c r="N11304" s="14"/>
    </row>
    <row r="11305" spans="1:14" ht="63">
      <c r="A11305" s="6">
        <v>11304</v>
      </c>
      <c r="B11305" s="8" t="s">
        <v>16781</v>
      </c>
      <c r="C11305" s="9" t="s">
        <v>17022</v>
      </c>
      <c r="D11305" s="10" t="s">
        <v>17023</v>
      </c>
      <c r="E11305" s="11" t="s">
        <v>17024</v>
      </c>
      <c r="F11305" s="6">
        <v>216605</v>
      </c>
      <c r="G11305" s="6" t="s">
        <v>3596</v>
      </c>
      <c r="H11305" s="16">
        <v>85292965.900000006</v>
      </c>
      <c r="I11305" s="12" t="s">
        <v>214</v>
      </c>
      <c r="J11305" s="12" t="s">
        <v>133</v>
      </c>
      <c r="K11305" s="15">
        <v>72540000</v>
      </c>
      <c r="L11305" s="13" t="s">
        <v>70</v>
      </c>
      <c r="M11305" s="7">
        <v>1</v>
      </c>
      <c r="N11305" s="14"/>
    </row>
    <row r="11306" spans="1:14" ht="63">
      <c r="A11306" s="6">
        <v>11305</v>
      </c>
      <c r="B11306" s="8" t="s">
        <v>16781</v>
      </c>
      <c r="C11306" s="9" t="s">
        <v>17025</v>
      </c>
      <c r="D11306" s="10" t="s">
        <v>4779</v>
      </c>
      <c r="E11306" s="11" t="s">
        <v>17024</v>
      </c>
      <c r="F11306" s="6">
        <v>216605</v>
      </c>
      <c r="G11306" s="6" t="s">
        <v>3596</v>
      </c>
      <c r="H11306" s="16">
        <v>85292965.900000006</v>
      </c>
      <c r="I11306" s="12" t="s">
        <v>214</v>
      </c>
      <c r="J11306" s="12" t="s">
        <v>133</v>
      </c>
      <c r="K11306" s="15">
        <v>72540000</v>
      </c>
      <c r="L11306" s="13" t="s">
        <v>70</v>
      </c>
      <c r="M11306" s="7">
        <v>0.51</v>
      </c>
      <c r="N11306" s="14"/>
    </row>
    <row r="11307" spans="1:14" ht="94.5">
      <c r="A11307" s="6">
        <v>11306</v>
      </c>
      <c r="B11307" s="8" t="s">
        <v>16781</v>
      </c>
      <c r="C11307" s="9" t="s">
        <v>17026</v>
      </c>
      <c r="D11307" s="10" t="s">
        <v>2810</v>
      </c>
      <c r="E11307" s="11" t="s">
        <v>17024</v>
      </c>
      <c r="F11307" s="6">
        <v>216605</v>
      </c>
      <c r="G11307" s="6" t="s">
        <v>3596</v>
      </c>
      <c r="H11307" s="16">
        <v>85292965.900000006</v>
      </c>
      <c r="I11307" s="12" t="s">
        <v>214</v>
      </c>
      <c r="J11307" s="12" t="s">
        <v>133</v>
      </c>
      <c r="K11307" s="15">
        <v>72540000</v>
      </c>
      <c r="L11307" s="13" t="s">
        <v>70</v>
      </c>
      <c r="M11307" s="7">
        <v>0.49</v>
      </c>
      <c r="N11307" s="14"/>
    </row>
    <row r="11308" spans="1:14" ht="78.75">
      <c r="A11308" s="6">
        <v>11307</v>
      </c>
      <c r="B11308" s="8" t="s">
        <v>16781</v>
      </c>
      <c r="C11308" s="9" t="s">
        <v>17027</v>
      </c>
      <c r="D11308" s="10" t="s">
        <v>17028</v>
      </c>
      <c r="E11308" s="11" t="s">
        <v>17029</v>
      </c>
      <c r="F11308" s="6">
        <v>437286</v>
      </c>
      <c r="G11308" s="6" t="s">
        <v>3596</v>
      </c>
      <c r="H11308" s="16">
        <v>267477235</v>
      </c>
      <c r="I11308" s="12" t="s">
        <v>9833</v>
      </c>
      <c r="J11308" s="12" t="s">
        <v>17030</v>
      </c>
      <c r="K11308" s="15">
        <v>69500000</v>
      </c>
      <c r="L11308" s="13" t="s">
        <v>70</v>
      </c>
      <c r="M11308" s="7">
        <v>1</v>
      </c>
      <c r="N11308" s="14"/>
    </row>
    <row r="11309" spans="1:14" ht="78.75">
      <c r="A11309" s="6">
        <v>11308</v>
      </c>
      <c r="B11309" s="8" t="s">
        <v>16781</v>
      </c>
      <c r="C11309" s="9" t="s">
        <v>17031</v>
      </c>
      <c r="D11309" s="10" t="s">
        <v>17032</v>
      </c>
      <c r="E11309" s="11" t="s">
        <v>17029</v>
      </c>
      <c r="F11309" s="6">
        <v>437286</v>
      </c>
      <c r="G11309" s="6" t="s">
        <v>3596</v>
      </c>
      <c r="H11309" s="16">
        <v>267477235</v>
      </c>
      <c r="I11309" s="12" t="s">
        <v>9833</v>
      </c>
      <c r="J11309" s="12" t="s">
        <v>17030</v>
      </c>
      <c r="K11309" s="15">
        <v>69500000</v>
      </c>
      <c r="L11309" s="13" t="s">
        <v>70</v>
      </c>
      <c r="M11309" s="7">
        <v>0.51</v>
      </c>
      <c r="N11309" s="14"/>
    </row>
    <row r="11310" spans="1:14" ht="78.75">
      <c r="A11310" s="6">
        <v>11309</v>
      </c>
      <c r="B11310" s="8" t="s">
        <v>16781</v>
      </c>
      <c r="C11310" s="9" t="s">
        <v>17033</v>
      </c>
      <c r="D11310" s="10" t="s">
        <v>17034</v>
      </c>
      <c r="E11310" s="11" t="s">
        <v>17029</v>
      </c>
      <c r="F11310" s="6">
        <v>437286</v>
      </c>
      <c r="G11310" s="6" t="s">
        <v>3596</v>
      </c>
      <c r="H11310" s="16">
        <v>267477235</v>
      </c>
      <c r="I11310" s="12" t="s">
        <v>9833</v>
      </c>
      <c r="J11310" s="12" t="s">
        <v>17030</v>
      </c>
      <c r="K11310" s="15">
        <v>69500000</v>
      </c>
      <c r="L11310" s="13" t="s">
        <v>70</v>
      </c>
      <c r="M11310" s="7">
        <v>0.49</v>
      </c>
      <c r="N11310" s="14"/>
    </row>
    <row r="11311" spans="1:14" ht="47.25">
      <c r="A11311" s="6">
        <v>11310</v>
      </c>
      <c r="B11311" s="8" t="s">
        <v>16781</v>
      </c>
      <c r="C11311" s="9" t="s">
        <v>17035</v>
      </c>
      <c r="D11311" s="10" t="s">
        <v>17036</v>
      </c>
      <c r="E11311" s="11" t="s">
        <v>17037</v>
      </c>
      <c r="F11311" s="6">
        <v>403109</v>
      </c>
      <c r="G11311" s="6" t="s">
        <v>1638</v>
      </c>
      <c r="H11311" s="16">
        <v>3324878.4</v>
      </c>
      <c r="I11311" s="12">
        <v>43901</v>
      </c>
      <c r="J11311" s="12">
        <v>44030</v>
      </c>
      <c r="K11311" s="15">
        <v>1630000</v>
      </c>
      <c r="L11311" s="13" t="s">
        <v>14</v>
      </c>
      <c r="M11311" s="7">
        <v>1</v>
      </c>
      <c r="N11311" s="14"/>
    </row>
    <row r="11312" spans="1:14" ht="63">
      <c r="A11312" s="6">
        <v>11311</v>
      </c>
      <c r="B11312" s="8" t="s">
        <v>16781</v>
      </c>
      <c r="C11312" s="9" t="s">
        <v>17038</v>
      </c>
      <c r="D11312" s="10" t="s">
        <v>1585</v>
      </c>
      <c r="E11312" s="11" t="s">
        <v>17039</v>
      </c>
      <c r="F11312" s="6">
        <v>403110</v>
      </c>
      <c r="G11312" s="6" t="s">
        <v>1638</v>
      </c>
      <c r="H11312" s="16">
        <v>13607545</v>
      </c>
      <c r="I11312" s="12">
        <v>43915</v>
      </c>
      <c r="J11312" s="12">
        <v>44012</v>
      </c>
      <c r="K11312" s="15">
        <v>9350000</v>
      </c>
      <c r="L11312" s="13" t="s">
        <v>14</v>
      </c>
      <c r="M11312" s="7">
        <v>1</v>
      </c>
      <c r="N11312" s="14"/>
    </row>
    <row r="11313" spans="1:14" ht="63">
      <c r="A11313" s="6">
        <v>11312</v>
      </c>
      <c r="B11313" s="8" t="s">
        <v>16781</v>
      </c>
      <c r="C11313" s="9" t="s">
        <v>17040</v>
      </c>
      <c r="D11313" s="10" t="s">
        <v>17041</v>
      </c>
      <c r="E11313" s="11" t="s">
        <v>17042</v>
      </c>
      <c r="F11313" s="6">
        <v>529029</v>
      </c>
      <c r="G11313" s="6" t="s">
        <v>1638</v>
      </c>
      <c r="H11313" s="16">
        <v>3324888</v>
      </c>
      <c r="I11313" s="12">
        <v>44245</v>
      </c>
      <c r="J11313" s="12">
        <v>44372</v>
      </c>
      <c r="K11313" s="15">
        <v>0</v>
      </c>
      <c r="L11313" s="13" t="s">
        <v>14</v>
      </c>
      <c r="M11313" s="7">
        <v>1</v>
      </c>
      <c r="N11313" s="14"/>
    </row>
    <row r="11314" spans="1:14" ht="47.25">
      <c r="A11314" s="6">
        <v>11313</v>
      </c>
      <c r="B11314" s="8" t="s">
        <v>16781</v>
      </c>
      <c r="C11314" s="9" t="s">
        <v>17043</v>
      </c>
      <c r="D11314" s="10" t="s">
        <v>17044</v>
      </c>
      <c r="E11314" s="11" t="s">
        <v>17045</v>
      </c>
      <c r="F11314" s="6">
        <v>529041</v>
      </c>
      <c r="G11314" s="6" t="s">
        <v>1638</v>
      </c>
      <c r="H11314" s="16">
        <v>3324958</v>
      </c>
      <c r="I11314" s="12">
        <v>44245</v>
      </c>
      <c r="J11314" s="12">
        <v>44372</v>
      </c>
      <c r="K11314" s="15">
        <v>2150000</v>
      </c>
      <c r="L11314" s="13" t="s">
        <v>14</v>
      </c>
      <c r="M11314" s="7">
        <v>1</v>
      </c>
      <c r="N11314" s="14"/>
    </row>
    <row r="11315" spans="1:14" ht="63">
      <c r="A11315" s="6">
        <v>11314</v>
      </c>
      <c r="B11315" s="8" t="s">
        <v>16781</v>
      </c>
      <c r="C11315" s="9" t="s">
        <v>17046</v>
      </c>
      <c r="D11315" s="10" t="s">
        <v>17047</v>
      </c>
      <c r="E11315" s="11" t="s">
        <v>17048</v>
      </c>
      <c r="F11315" s="6">
        <v>529043</v>
      </c>
      <c r="G11315" s="6" t="s">
        <v>1638</v>
      </c>
      <c r="H11315" s="16">
        <v>3324958</v>
      </c>
      <c r="I11315" s="12">
        <v>44252</v>
      </c>
      <c r="J11315" s="12">
        <v>44372</v>
      </c>
      <c r="K11315" s="15">
        <v>2160000</v>
      </c>
      <c r="L11315" s="13" t="s">
        <v>14</v>
      </c>
      <c r="M11315" s="7">
        <v>1</v>
      </c>
      <c r="N11315" s="14"/>
    </row>
    <row r="11316" spans="1:14" ht="47.25">
      <c r="A11316" s="6">
        <v>11315</v>
      </c>
      <c r="B11316" s="8" t="s">
        <v>16781</v>
      </c>
      <c r="C11316" s="9" t="s">
        <v>17049</v>
      </c>
      <c r="D11316" s="10" t="s">
        <v>17050</v>
      </c>
      <c r="E11316" s="11" t="s">
        <v>17051</v>
      </c>
      <c r="F11316" s="6">
        <v>529045</v>
      </c>
      <c r="G11316" s="6" t="s">
        <v>1638</v>
      </c>
      <c r="H11316" s="16">
        <v>3324958</v>
      </c>
      <c r="I11316" s="12">
        <v>44251</v>
      </c>
      <c r="J11316" s="12">
        <v>44372</v>
      </c>
      <c r="K11316" s="15">
        <v>2140000</v>
      </c>
      <c r="L11316" s="13" t="s">
        <v>14</v>
      </c>
      <c r="M11316" s="7">
        <v>1</v>
      </c>
      <c r="N11316" s="14"/>
    </row>
    <row r="11317" spans="1:14" ht="63">
      <c r="A11317" s="6">
        <v>11316</v>
      </c>
      <c r="B11317" s="8" t="s">
        <v>16781</v>
      </c>
      <c r="C11317" s="9" t="s">
        <v>17052</v>
      </c>
      <c r="D11317" s="10" t="s">
        <v>17053</v>
      </c>
      <c r="E11317" s="11" t="s">
        <v>17054</v>
      </c>
      <c r="F11317" s="6">
        <v>529044</v>
      </c>
      <c r="G11317" s="6" t="s">
        <v>1638</v>
      </c>
      <c r="H11317" s="16">
        <v>3324958</v>
      </c>
      <c r="I11317" s="12">
        <v>44245</v>
      </c>
      <c r="J11317" s="12">
        <v>44372</v>
      </c>
      <c r="K11317" s="15">
        <v>0</v>
      </c>
      <c r="L11317" s="13" t="s">
        <v>14</v>
      </c>
      <c r="M11317" s="7">
        <v>1</v>
      </c>
      <c r="N11317" s="14"/>
    </row>
    <row r="11318" spans="1:14" ht="63">
      <c r="A11318" s="6">
        <v>11317</v>
      </c>
      <c r="B11318" s="8" t="s">
        <v>16781</v>
      </c>
      <c r="C11318" s="9" t="s">
        <v>17055</v>
      </c>
      <c r="D11318" s="10" t="s">
        <v>17056</v>
      </c>
      <c r="E11318" s="11" t="s">
        <v>17057</v>
      </c>
      <c r="F11318" s="6">
        <v>536848</v>
      </c>
      <c r="G11318" s="6" t="s">
        <v>1638</v>
      </c>
      <c r="H11318" s="16">
        <v>3772625</v>
      </c>
      <c r="I11318" s="12" t="s">
        <v>13858</v>
      </c>
      <c r="J11318" s="12" t="s">
        <v>17058</v>
      </c>
      <c r="K11318" s="15">
        <v>0</v>
      </c>
      <c r="L11318" s="13" t="s">
        <v>14</v>
      </c>
      <c r="M11318" s="7">
        <v>1</v>
      </c>
      <c r="N11318" s="14"/>
    </row>
    <row r="11319" spans="1:14" ht="63">
      <c r="A11319" s="6">
        <v>11318</v>
      </c>
      <c r="B11319" s="8" t="s">
        <v>16781</v>
      </c>
      <c r="C11319" s="9" t="s">
        <v>17059</v>
      </c>
      <c r="D11319" s="10" t="s">
        <v>17060</v>
      </c>
      <c r="E11319" s="11" t="s">
        <v>17061</v>
      </c>
      <c r="F11319" s="6">
        <v>307863</v>
      </c>
      <c r="G11319" s="6" t="s">
        <v>801</v>
      </c>
      <c r="H11319" s="16">
        <v>21780000</v>
      </c>
      <c r="I11319" s="12" t="s">
        <v>17062</v>
      </c>
      <c r="J11319" s="12" t="s">
        <v>17063</v>
      </c>
      <c r="K11319" s="15">
        <v>12850000</v>
      </c>
      <c r="L11319" s="13" t="s">
        <v>14</v>
      </c>
      <c r="M11319" s="7">
        <v>1</v>
      </c>
      <c r="N11319" s="14"/>
    </row>
    <row r="11320" spans="1:14" ht="63">
      <c r="A11320" s="6">
        <v>11319</v>
      </c>
      <c r="B11320" s="8" t="s">
        <v>16781</v>
      </c>
      <c r="C11320" s="9" t="s">
        <v>17064</v>
      </c>
      <c r="D11320" s="10" t="s">
        <v>17065</v>
      </c>
      <c r="E11320" s="11" t="s">
        <v>17066</v>
      </c>
      <c r="F11320" s="6">
        <v>307865</v>
      </c>
      <c r="G11320" s="6" t="s">
        <v>801</v>
      </c>
      <c r="H11320" s="16">
        <v>17180998.620000001</v>
      </c>
      <c r="I11320" s="12" t="s">
        <v>17067</v>
      </c>
      <c r="J11320" s="12" t="s">
        <v>16399</v>
      </c>
      <c r="K11320" s="15">
        <v>15208000</v>
      </c>
      <c r="L11320" s="13" t="s">
        <v>70</v>
      </c>
      <c r="M11320" s="7">
        <v>1</v>
      </c>
      <c r="N11320" s="14"/>
    </row>
    <row r="11321" spans="1:14" ht="63">
      <c r="A11321" s="6">
        <v>11320</v>
      </c>
      <c r="B11321" s="8" t="s">
        <v>16781</v>
      </c>
      <c r="C11321" s="9" t="s">
        <v>17068</v>
      </c>
      <c r="D11321" s="10" t="s">
        <v>10970</v>
      </c>
      <c r="E11321" s="11" t="s">
        <v>17066</v>
      </c>
      <c r="F11321" s="6">
        <v>307865</v>
      </c>
      <c r="G11321" s="6" t="s">
        <v>801</v>
      </c>
      <c r="H11321" s="16">
        <v>17180998.620000001</v>
      </c>
      <c r="I11321" s="12" t="s">
        <v>17067</v>
      </c>
      <c r="J11321" s="12" t="s">
        <v>16399</v>
      </c>
      <c r="K11321" s="15">
        <v>15208000</v>
      </c>
      <c r="L11321" s="13" t="s">
        <v>70</v>
      </c>
      <c r="M11321" s="7">
        <v>0.51</v>
      </c>
      <c r="N11321" s="14"/>
    </row>
    <row r="11322" spans="1:14" ht="63">
      <c r="A11322" s="6">
        <v>11321</v>
      </c>
      <c r="B11322" s="8" t="s">
        <v>16781</v>
      </c>
      <c r="C11322" s="9" t="s">
        <v>17069</v>
      </c>
      <c r="D11322" s="10" t="s">
        <v>17070</v>
      </c>
      <c r="E11322" s="11" t="s">
        <v>17066</v>
      </c>
      <c r="F11322" s="6">
        <v>307865</v>
      </c>
      <c r="G11322" s="6" t="s">
        <v>801</v>
      </c>
      <c r="H11322" s="16">
        <v>17180998.620000001</v>
      </c>
      <c r="I11322" s="12" t="s">
        <v>17067</v>
      </c>
      <c r="J11322" s="12" t="s">
        <v>16399</v>
      </c>
      <c r="K11322" s="15">
        <v>15208000</v>
      </c>
      <c r="L11322" s="13" t="s">
        <v>70</v>
      </c>
      <c r="M11322" s="7">
        <v>0.49</v>
      </c>
      <c r="N11322" s="14"/>
    </row>
    <row r="11323" spans="1:14" ht="63">
      <c r="A11323" s="6">
        <v>11322</v>
      </c>
      <c r="B11323" s="8" t="s">
        <v>16781</v>
      </c>
      <c r="C11323" s="9" t="s">
        <v>17071</v>
      </c>
      <c r="D11323" s="10" t="s">
        <v>17072</v>
      </c>
      <c r="E11323" s="11" t="s">
        <v>17073</v>
      </c>
      <c r="F11323" s="6">
        <v>307864</v>
      </c>
      <c r="G11323" s="6" t="s">
        <v>801</v>
      </c>
      <c r="H11323" s="16">
        <v>15639800</v>
      </c>
      <c r="I11323" s="12" t="s">
        <v>16454</v>
      </c>
      <c r="J11323" s="12" t="s">
        <v>4317</v>
      </c>
      <c r="K11323" s="15">
        <v>13037793</v>
      </c>
      <c r="L11323" s="13" t="s">
        <v>70</v>
      </c>
      <c r="M11323" s="7">
        <v>1</v>
      </c>
      <c r="N11323" s="14"/>
    </row>
    <row r="11324" spans="1:14" ht="63">
      <c r="A11324" s="6">
        <v>11323</v>
      </c>
      <c r="B11324" s="8" t="s">
        <v>16781</v>
      </c>
      <c r="C11324" s="9" t="s">
        <v>17074</v>
      </c>
      <c r="D11324" s="10" t="s">
        <v>1625</v>
      </c>
      <c r="E11324" s="11" t="s">
        <v>17073</v>
      </c>
      <c r="F11324" s="6">
        <v>307864</v>
      </c>
      <c r="G11324" s="6" t="s">
        <v>801</v>
      </c>
      <c r="H11324" s="16">
        <v>15639800</v>
      </c>
      <c r="I11324" s="12" t="s">
        <v>16454</v>
      </c>
      <c r="J11324" s="12" t="s">
        <v>4317</v>
      </c>
      <c r="K11324" s="15">
        <v>13037793</v>
      </c>
      <c r="L11324" s="13" t="s">
        <v>70</v>
      </c>
      <c r="M11324" s="7">
        <v>0.51</v>
      </c>
      <c r="N11324" s="14"/>
    </row>
    <row r="11325" spans="1:14" ht="63">
      <c r="A11325" s="6">
        <v>11324</v>
      </c>
      <c r="B11325" s="8" t="s">
        <v>16781</v>
      </c>
      <c r="C11325" s="9" t="s">
        <v>17075</v>
      </c>
      <c r="D11325" s="10" t="s">
        <v>17076</v>
      </c>
      <c r="E11325" s="11" t="s">
        <v>17073</v>
      </c>
      <c r="F11325" s="6">
        <v>307864</v>
      </c>
      <c r="G11325" s="6" t="s">
        <v>801</v>
      </c>
      <c r="H11325" s="16">
        <v>15639800</v>
      </c>
      <c r="I11325" s="12" t="s">
        <v>16454</v>
      </c>
      <c r="J11325" s="12" t="s">
        <v>4317</v>
      </c>
      <c r="K11325" s="15">
        <v>13037793</v>
      </c>
      <c r="L11325" s="13" t="s">
        <v>70</v>
      </c>
      <c r="M11325" s="7">
        <v>0.49</v>
      </c>
      <c r="N11325" s="14"/>
    </row>
    <row r="11326" spans="1:14" ht="63">
      <c r="A11326" s="6">
        <v>11325</v>
      </c>
      <c r="B11326" s="8" t="s">
        <v>16781</v>
      </c>
      <c r="C11326" s="9" t="s">
        <v>17077</v>
      </c>
      <c r="D11326" s="10" t="s">
        <v>17072</v>
      </c>
      <c r="E11326" s="11" t="s">
        <v>17078</v>
      </c>
      <c r="F11326" s="6">
        <v>329201</v>
      </c>
      <c r="G11326" s="6" t="s">
        <v>801</v>
      </c>
      <c r="H11326" s="16">
        <v>25724763.309999999</v>
      </c>
      <c r="I11326" s="12" t="s">
        <v>17079</v>
      </c>
      <c r="J11326" s="12" t="s">
        <v>842</v>
      </c>
      <c r="K11326" s="15">
        <v>8200000</v>
      </c>
      <c r="L11326" s="13" t="s">
        <v>70</v>
      </c>
      <c r="M11326" s="7">
        <v>1</v>
      </c>
      <c r="N11326" s="14"/>
    </row>
    <row r="11327" spans="1:14" ht="63">
      <c r="A11327" s="6">
        <v>11326</v>
      </c>
      <c r="B11327" s="8" t="s">
        <v>16781</v>
      </c>
      <c r="C11327" s="9" t="s">
        <v>17074</v>
      </c>
      <c r="D11327" s="10" t="s">
        <v>1625</v>
      </c>
      <c r="E11327" s="11" t="s">
        <v>17078</v>
      </c>
      <c r="F11327" s="6">
        <v>329201</v>
      </c>
      <c r="G11327" s="6" t="s">
        <v>801</v>
      </c>
      <c r="H11327" s="16">
        <v>25724763.309999999</v>
      </c>
      <c r="I11327" s="12" t="s">
        <v>17079</v>
      </c>
      <c r="J11327" s="12" t="s">
        <v>842</v>
      </c>
      <c r="K11327" s="15">
        <v>8200000</v>
      </c>
      <c r="L11327" s="13" t="s">
        <v>70</v>
      </c>
      <c r="M11327" s="7">
        <v>0.51</v>
      </c>
      <c r="N11327" s="14"/>
    </row>
    <row r="11328" spans="1:14" ht="63">
      <c r="A11328" s="6">
        <v>11327</v>
      </c>
      <c r="B11328" s="8" t="s">
        <v>16781</v>
      </c>
      <c r="C11328" s="9" t="s">
        <v>17075</v>
      </c>
      <c r="D11328" s="10" t="s">
        <v>17076</v>
      </c>
      <c r="E11328" s="11" t="s">
        <v>17078</v>
      </c>
      <c r="F11328" s="6">
        <v>329201</v>
      </c>
      <c r="G11328" s="6" t="s">
        <v>801</v>
      </c>
      <c r="H11328" s="16">
        <v>25724763.309999999</v>
      </c>
      <c r="I11328" s="12" t="s">
        <v>17079</v>
      </c>
      <c r="J11328" s="12" t="s">
        <v>842</v>
      </c>
      <c r="K11328" s="15">
        <v>8200000</v>
      </c>
      <c r="L11328" s="13" t="s">
        <v>70</v>
      </c>
      <c r="M11328" s="7">
        <v>0.49</v>
      </c>
      <c r="N11328" s="14"/>
    </row>
    <row r="11329" spans="1:14" ht="63">
      <c r="A11329" s="6">
        <v>11328</v>
      </c>
      <c r="B11329" s="8" t="s">
        <v>16781</v>
      </c>
      <c r="C11329" s="9" t="s">
        <v>17080</v>
      </c>
      <c r="D11329" s="10" t="s">
        <v>16903</v>
      </c>
      <c r="E11329" s="11" t="s">
        <v>17081</v>
      </c>
      <c r="F11329" s="6">
        <v>349856</v>
      </c>
      <c r="G11329" s="6" t="s">
        <v>801</v>
      </c>
      <c r="H11329" s="16">
        <v>18411485</v>
      </c>
      <c r="I11329" s="12" t="s">
        <v>4257</v>
      </c>
      <c r="J11329" s="12" t="s">
        <v>17082</v>
      </c>
      <c r="K11329" s="15">
        <v>3204207</v>
      </c>
      <c r="L11329" s="13" t="s">
        <v>14</v>
      </c>
      <c r="M11329" s="7">
        <v>1</v>
      </c>
      <c r="N11329" s="14"/>
    </row>
    <row r="11330" spans="1:14" ht="47.25">
      <c r="A11330" s="6">
        <v>11329</v>
      </c>
      <c r="B11330" s="8" t="s">
        <v>16781</v>
      </c>
      <c r="C11330" s="9" t="s">
        <v>17083</v>
      </c>
      <c r="D11330" s="10" t="s">
        <v>17084</v>
      </c>
      <c r="E11330" s="11" t="s">
        <v>17085</v>
      </c>
      <c r="F11330" s="6">
        <v>238057</v>
      </c>
      <c r="G11330" s="6" t="s">
        <v>77</v>
      </c>
      <c r="H11330" s="16">
        <v>9700450</v>
      </c>
      <c r="I11330" s="12" t="s">
        <v>120</v>
      </c>
      <c r="J11330" s="12" t="s">
        <v>17086</v>
      </c>
      <c r="K11330" s="15">
        <f>4230479+2700000</f>
        <v>6930479</v>
      </c>
      <c r="L11330" s="13" t="s">
        <v>14</v>
      </c>
      <c r="M11330" s="7">
        <v>1</v>
      </c>
      <c r="N11330" s="14"/>
    </row>
    <row r="11331" spans="1:14" ht="47.25">
      <c r="A11331" s="6">
        <v>11330</v>
      </c>
      <c r="B11331" s="8" t="s">
        <v>16781</v>
      </c>
      <c r="C11331" s="9" t="s">
        <v>17087</v>
      </c>
      <c r="D11331" s="10" t="s">
        <v>17088</v>
      </c>
      <c r="E11331" s="11" t="s">
        <v>17089</v>
      </c>
      <c r="F11331" s="6">
        <v>366876</v>
      </c>
      <c r="G11331" s="6" t="s">
        <v>77</v>
      </c>
      <c r="H11331" s="16">
        <v>11094100</v>
      </c>
      <c r="I11331" s="12" t="s">
        <v>78</v>
      </c>
      <c r="J11331" s="12" t="s">
        <v>17090</v>
      </c>
      <c r="K11331" s="15">
        <v>5677000</v>
      </c>
      <c r="L11331" s="13" t="s">
        <v>14</v>
      </c>
      <c r="M11331" s="7">
        <v>1</v>
      </c>
      <c r="N11331" s="14"/>
    </row>
    <row r="11332" spans="1:14" ht="47.25">
      <c r="A11332" s="6">
        <v>11331</v>
      </c>
      <c r="B11332" s="8" t="s">
        <v>16781</v>
      </c>
      <c r="C11332" s="9" t="s">
        <v>17091</v>
      </c>
      <c r="D11332" s="10" t="s">
        <v>17092</v>
      </c>
      <c r="E11332" s="11" t="s">
        <v>17093</v>
      </c>
      <c r="F11332" s="6">
        <v>402916</v>
      </c>
      <c r="G11332" s="6" t="s">
        <v>77</v>
      </c>
      <c r="H11332" s="16">
        <v>6388750</v>
      </c>
      <c r="I11332" s="12" t="s">
        <v>4221</v>
      </c>
      <c r="J11332" s="12" t="s">
        <v>142</v>
      </c>
      <c r="K11332" s="15">
        <v>3968402</v>
      </c>
      <c r="L11332" s="13" t="s">
        <v>14</v>
      </c>
      <c r="M11332" s="7">
        <v>1</v>
      </c>
      <c r="N11332" s="14"/>
    </row>
    <row r="11333" spans="1:14" ht="47.25">
      <c r="A11333" s="6">
        <v>11332</v>
      </c>
      <c r="B11333" s="8" t="s">
        <v>16781</v>
      </c>
      <c r="C11333" s="9" t="s">
        <v>17094</v>
      </c>
      <c r="D11333" s="10" t="s">
        <v>17095</v>
      </c>
      <c r="E11333" s="11" t="s">
        <v>17096</v>
      </c>
      <c r="F11333" s="6">
        <v>391987</v>
      </c>
      <c r="G11333" s="6" t="s">
        <v>77</v>
      </c>
      <c r="H11333" s="16">
        <v>6279500</v>
      </c>
      <c r="I11333" s="12" t="s">
        <v>11805</v>
      </c>
      <c r="J11333" s="12" t="s">
        <v>398</v>
      </c>
      <c r="K11333" s="15">
        <v>3600000</v>
      </c>
      <c r="L11333" s="13" t="s">
        <v>14</v>
      </c>
      <c r="M11333" s="7">
        <v>1</v>
      </c>
      <c r="N11333" s="14"/>
    </row>
    <row r="11334" spans="1:14" ht="47.25">
      <c r="A11334" s="6">
        <v>11333</v>
      </c>
      <c r="B11334" s="8" t="s">
        <v>16781</v>
      </c>
      <c r="C11334" s="9" t="s">
        <v>17097</v>
      </c>
      <c r="D11334" s="10" t="s">
        <v>16915</v>
      </c>
      <c r="E11334" s="11" t="s">
        <v>17098</v>
      </c>
      <c r="F11334" s="6">
        <v>315485</v>
      </c>
      <c r="G11334" s="6" t="s">
        <v>2777</v>
      </c>
      <c r="H11334" s="16">
        <v>32482689</v>
      </c>
      <c r="I11334" s="12">
        <v>43686</v>
      </c>
      <c r="J11334" s="12" t="s">
        <v>17099</v>
      </c>
      <c r="K11334" s="15">
        <v>25870000</v>
      </c>
      <c r="L11334" s="13" t="s">
        <v>14</v>
      </c>
      <c r="M11334" s="7">
        <v>1</v>
      </c>
      <c r="N11334" s="14"/>
    </row>
    <row r="11335" spans="1:14" ht="78.75">
      <c r="A11335" s="6">
        <v>11334</v>
      </c>
      <c r="B11335" s="8" t="s">
        <v>16781</v>
      </c>
      <c r="C11335" s="9" t="s">
        <v>17100</v>
      </c>
      <c r="D11335" s="10" t="s">
        <v>17101</v>
      </c>
      <c r="E11335" s="11" t="s">
        <v>17102</v>
      </c>
      <c r="F11335" s="6">
        <v>478218</v>
      </c>
      <c r="G11335" s="6" t="s">
        <v>17103</v>
      </c>
      <c r="H11335" s="16">
        <v>54689897.368000001</v>
      </c>
      <c r="I11335" s="12">
        <v>43902</v>
      </c>
      <c r="J11335" s="12">
        <v>44840</v>
      </c>
      <c r="K11335" s="15">
        <v>23750000</v>
      </c>
      <c r="L11335" s="13" t="s">
        <v>70</v>
      </c>
      <c r="M11335" s="7">
        <v>1</v>
      </c>
      <c r="N11335" s="14"/>
    </row>
    <row r="11336" spans="1:14" ht="78.75">
      <c r="A11336" s="6">
        <v>11335</v>
      </c>
      <c r="B11336" s="8" t="s">
        <v>16781</v>
      </c>
      <c r="C11336" s="9" t="s">
        <v>17031</v>
      </c>
      <c r="D11336" s="10" t="s">
        <v>17032</v>
      </c>
      <c r="E11336" s="11" t="s">
        <v>17102</v>
      </c>
      <c r="F11336" s="6">
        <v>478218</v>
      </c>
      <c r="G11336" s="6" t="s">
        <v>17103</v>
      </c>
      <c r="H11336" s="16">
        <v>54689897.368000001</v>
      </c>
      <c r="I11336" s="12">
        <v>43902</v>
      </c>
      <c r="J11336" s="12">
        <v>44840</v>
      </c>
      <c r="K11336" s="15">
        <v>23750000</v>
      </c>
      <c r="L11336" s="13" t="s">
        <v>70</v>
      </c>
      <c r="M11336" s="7">
        <v>0.51</v>
      </c>
      <c r="N11336" s="14"/>
    </row>
    <row r="11337" spans="1:14" ht="78.75">
      <c r="A11337" s="6">
        <v>11336</v>
      </c>
      <c r="B11337" s="8" t="s">
        <v>16781</v>
      </c>
      <c r="C11337" s="9" t="s">
        <v>16826</v>
      </c>
      <c r="D11337" s="10" t="s">
        <v>17104</v>
      </c>
      <c r="E11337" s="11" t="s">
        <v>17102</v>
      </c>
      <c r="F11337" s="6">
        <v>478218</v>
      </c>
      <c r="G11337" s="6" t="s">
        <v>17103</v>
      </c>
      <c r="H11337" s="16">
        <v>54689897.368000001</v>
      </c>
      <c r="I11337" s="12">
        <v>43902</v>
      </c>
      <c r="J11337" s="12">
        <v>44840</v>
      </c>
      <c r="K11337" s="15">
        <v>23750000</v>
      </c>
      <c r="L11337" s="13" t="s">
        <v>70</v>
      </c>
      <c r="M11337" s="7">
        <v>0.49</v>
      </c>
      <c r="N11337" s="14"/>
    </row>
    <row r="11338" spans="1:14" ht="110.25">
      <c r="A11338" s="6">
        <v>11337</v>
      </c>
      <c r="B11338" s="8" t="s">
        <v>16781</v>
      </c>
      <c r="C11338" s="9" t="s">
        <v>17074</v>
      </c>
      <c r="D11338" s="10" t="s">
        <v>1625</v>
      </c>
      <c r="E11338" s="11" t="s">
        <v>17105</v>
      </c>
      <c r="F11338" s="6">
        <v>509571</v>
      </c>
      <c r="G11338" s="6" t="s">
        <v>17103</v>
      </c>
      <c r="H11338" s="16">
        <v>28537212</v>
      </c>
      <c r="I11338" s="12">
        <v>44472</v>
      </c>
      <c r="J11338" s="12">
        <v>44626</v>
      </c>
      <c r="K11338" s="15">
        <f>5500000+3790000</f>
        <v>9290000</v>
      </c>
      <c r="L11338" s="13" t="s">
        <v>14</v>
      </c>
      <c r="M11338" s="7">
        <v>1</v>
      </c>
      <c r="N11338" s="14"/>
    </row>
    <row r="11339" spans="1:14" ht="94.5">
      <c r="A11339" s="6">
        <v>11338</v>
      </c>
      <c r="B11339" s="8" t="s">
        <v>16781</v>
      </c>
      <c r="C11339" s="9" t="s">
        <v>17074</v>
      </c>
      <c r="D11339" s="10" t="s">
        <v>1625</v>
      </c>
      <c r="E11339" s="11" t="s">
        <v>17106</v>
      </c>
      <c r="F11339" s="6">
        <v>513107</v>
      </c>
      <c r="G11339" s="6" t="s">
        <v>17103</v>
      </c>
      <c r="H11339" s="16">
        <v>51998747</v>
      </c>
      <c r="I11339" s="12">
        <v>44472</v>
      </c>
      <c r="J11339" s="12" t="s">
        <v>17107</v>
      </c>
      <c r="K11339" s="15">
        <v>0</v>
      </c>
      <c r="L11339" s="13" t="s">
        <v>14</v>
      </c>
      <c r="M11339" s="7">
        <v>1</v>
      </c>
      <c r="N11339" s="14"/>
    </row>
    <row r="11340" spans="1:14" ht="78.75">
      <c r="A11340" s="6">
        <v>11339</v>
      </c>
      <c r="B11340" s="8" t="s">
        <v>16781</v>
      </c>
      <c r="C11340" s="9" t="s">
        <v>17074</v>
      </c>
      <c r="D11340" s="10" t="s">
        <v>1625</v>
      </c>
      <c r="E11340" s="11" t="s">
        <v>17108</v>
      </c>
      <c r="F11340" s="6">
        <v>513117</v>
      </c>
      <c r="G11340" s="6" t="s">
        <v>17103</v>
      </c>
      <c r="H11340" s="16">
        <v>38361609</v>
      </c>
      <c r="I11340" s="12">
        <v>44472</v>
      </c>
      <c r="J11340" s="12" t="s">
        <v>17107</v>
      </c>
      <c r="K11340" s="15">
        <v>12640000</v>
      </c>
      <c r="L11340" s="13" t="s">
        <v>14</v>
      </c>
      <c r="M11340" s="7">
        <v>1</v>
      </c>
      <c r="N11340" s="14"/>
    </row>
    <row r="11341" spans="1:14" ht="94.5">
      <c r="A11341" s="6">
        <v>11340</v>
      </c>
      <c r="B11341" s="8" t="s">
        <v>16781</v>
      </c>
      <c r="C11341" s="9" t="s">
        <v>17100</v>
      </c>
      <c r="D11341" s="10" t="s">
        <v>17109</v>
      </c>
      <c r="E11341" s="11" t="s">
        <v>17110</v>
      </c>
      <c r="F11341" s="6">
        <v>530368</v>
      </c>
      <c r="G11341" s="6" t="s">
        <v>17103</v>
      </c>
      <c r="H11341" s="16">
        <v>70413749</v>
      </c>
      <c r="I11341" s="12">
        <v>44504</v>
      </c>
      <c r="J11341" s="12">
        <v>44783</v>
      </c>
      <c r="K11341" s="15">
        <v>0</v>
      </c>
      <c r="L11341" s="13" t="s">
        <v>70</v>
      </c>
      <c r="M11341" s="7">
        <v>1</v>
      </c>
      <c r="N11341" s="14"/>
    </row>
    <row r="11342" spans="1:14" ht="94.5">
      <c r="A11342" s="6">
        <v>11341</v>
      </c>
      <c r="B11342" s="8" t="s">
        <v>16781</v>
      </c>
      <c r="C11342" s="9" t="s">
        <v>17031</v>
      </c>
      <c r="D11342" s="10" t="s">
        <v>17032</v>
      </c>
      <c r="E11342" s="11" t="s">
        <v>17110</v>
      </c>
      <c r="F11342" s="6">
        <v>530368</v>
      </c>
      <c r="G11342" s="6" t="s">
        <v>17103</v>
      </c>
      <c r="H11342" s="16">
        <v>70413749</v>
      </c>
      <c r="I11342" s="12">
        <v>44504</v>
      </c>
      <c r="J11342" s="12">
        <v>44783</v>
      </c>
      <c r="K11342" s="15">
        <v>0</v>
      </c>
      <c r="L11342" s="13" t="s">
        <v>70</v>
      </c>
      <c r="M11342" s="7">
        <v>0.51</v>
      </c>
      <c r="N11342" s="14"/>
    </row>
    <row r="11343" spans="1:14" ht="94.5">
      <c r="A11343" s="6">
        <v>11342</v>
      </c>
      <c r="B11343" s="8" t="s">
        <v>16781</v>
      </c>
      <c r="C11343" s="9" t="s">
        <v>16826</v>
      </c>
      <c r="D11343" s="10" t="s">
        <v>17104</v>
      </c>
      <c r="E11343" s="11" t="s">
        <v>17110</v>
      </c>
      <c r="F11343" s="6">
        <v>530368</v>
      </c>
      <c r="G11343" s="6" t="s">
        <v>17103</v>
      </c>
      <c r="H11343" s="16">
        <v>70413749</v>
      </c>
      <c r="I11343" s="12">
        <v>44504</v>
      </c>
      <c r="J11343" s="12">
        <v>44783</v>
      </c>
      <c r="K11343" s="15">
        <v>0</v>
      </c>
      <c r="L11343" s="13" t="s">
        <v>70</v>
      </c>
      <c r="M11343" s="7">
        <v>0.49</v>
      </c>
      <c r="N11343" s="14"/>
    </row>
    <row r="11344" spans="1:14" ht="409.5">
      <c r="A11344" s="6">
        <v>11343</v>
      </c>
      <c r="B11344" s="8" t="s">
        <v>16781</v>
      </c>
      <c r="C11344" s="9" t="s">
        <v>17111</v>
      </c>
      <c r="D11344" s="10" t="s">
        <v>17112</v>
      </c>
      <c r="E11344" s="11" t="s">
        <v>17113</v>
      </c>
      <c r="F11344" s="6">
        <v>594135</v>
      </c>
      <c r="G11344" s="6" t="s">
        <v>1369</v>
      </c>
      <c r="H11344" s="16">
        <v>10243243.128</v>
      </c>
      <c r="I11344" s="12"/>
      <c r="J11344" s="12"/>
      <c r="K11344" s="15"/>
      <c r="L11344" s="13" t="s">
        <v>14</v>
      </c>
      <c r="M11344" s="7">
        <v>1</v>
      </c>
      <c r="N11344" s="14"/>
    </row>
    <row r="11345" spans="1:14" ht="330.75">
      <c r="A11345" s="6">
        <v>11344</v>
      </c>
      <c r="B11345" s="8" t="s">
        <v>16781</v>
      </c>
      <c r="C11345" s="9" t="s">
        <v>17114</v>
      </c>
      <c r="D11345" s="10" t="s">
        <v>17112</v>
      </c>
      <c r="E11345" s="11" t="s">
        <v>17115</v>
      </c>
      <c r="F11345" s="6">
        <v>594136</v>
      </c>
      <c r="G11345" s="6" t="s">
        <v>1369</v>
      </c>
      <c r="H11345" s="16">
        <v>6965548.8729999997</v>
      </c>
      <c r="I11345" s="12"/>
      <c r="J11345" s="12"/>
      <c r="K11345" s="15"/>
      <c r="L11345" s="13" t="s">
        <v>70</v>
      </c>
      <c r="M11345" s="7">
        <v>1</v>
      </c>
      <c r="N11345" s="14"/>
    </row>
    <row r="11346" spans="1:14" ht="330.75">
      <c r="A11346" s="6">
        <v>11345</v>
      </c>
      <c r="B11346" s="8" t="s">
        <v>16781</v>
      </c>
      <c r="C11346" s="9" t="s">
        <v>17111</v>
      </c>
      <c r="D11346" s="10" t="s">
        <v>16830</v>
      </c>
      <c r="E11346" s="11" t="s">
        <v>17115</v>
      </c>
      <c r="F11346" s="6">
        <v>594136</v>
      </c>
      <c r="G11346" s="6" t="s">
        <v>1369</v>
      </c>
      <c r="H11346" s="16">
        <v>6965548.8729999997</v>
      </c>
      <c r="I11346" s="12"/>
      <c r="J11346" s="12"/>
      <c r="K11346" s="15"/>
      <c r="L11346" s="13" t="s">
        <v>70</v>
      </c>
      <c r="M11346" s="7">
        <v>0.51</v>
      </c>
      <c r="N11346" s="14"/>
    </row>
    <row r="11347" spans="1:14" ht="330.75">
      <c r="A11347" s="6">
        <v>11346</v>
      </c>
      <c r="B11347" s="8" t="s">
        <v>16781</v>
      </c>
      <c r="C11347" s="9" t="s">
        <v>17116</v>
      </c>
      <c r="D11347" s="10" t="s">
        <v>17117</v>
      </c>
      <c r="E11347" s="11" t="s">
        <v>17115</v>
      </c>
      <c r="F11347" s="6">
        <v>594136</v>
      </c>
      <c r="G11347" s="6" t="s">
        <v>1369</v>
      </c>
      <c r="H11347" s="16">
        <v>6965548.8729999997</v>
      </c>
      <c r="I11347" s="12"/>
      <c r="J11347" s="12"/>
      <c r="K11347" s="15"/>
      <c r="L11347" s="13" t="s">
        <v>70</v>
      </c>
      <c r="M11347" s="7">
        <v>0.49</v>
      </c>
      <c r="N11347" s="14"/>
    </row>
    <row r="11348" spans="1:14" ht="315">
      <c r="A11348" s="6">
        <v>11347</v>
      </c>
      <c r="B11348" s="8" t="s">
        <v>16781</v>
      </c>
      <c r="C11348" s="9" t="s">
        <v>16826</v>
      </c>
      <c r="D11348" s="10" t="s">
        <v>3325</v>
      </c>
      <c r="E11348" s="11" t="s">
        <v>17118</v>
      </c>
      <c r="F11348" s="6">
        <v>594995</v>
      </c>
      <c r="G11348" s="6" t="s">
        <v>1369</v>
      </c>
      <c r="H11348" s="16">
        <v>7550479.2750000004</v>
      </c>
      <c r="I11348" s="12"/>
      <c r="J11348" s="12"/>
      <c r="K11348" s="15"/>
      <c r="L11348" s="13"/>
      <c r="M11348" s="7">
        <v>1</v>
      </c>
      <c r="N11348" s="14"/>
    </row>
    <row r="11349" spans="1:14" ht="283.5">
      <c r="A11349" s="6">
        <v>11348</v>
      </c>
      <c r="B11349" s="8" t="s">
        <v>16781</v>
      </c>
      <c r="C11349" s="9" t="s">
        <v>17114</v>
      </c>
      <c r="D11349" s="10" t="s">
        <v>17112</v>
      </c>
      <c r="E11349" s="11" t="s">
        <v>17119</v>
      </c>
      <c r="F11349" s="6">
        <v>594996</v>
      </c>
      <c r="G11349" s="6" t="s">
        <v>1369</v>
      </c>
      <c r="H11349" s="16">
        <v>2806270.5</v>
      </c>
      <c r="I11349" s="12"/>
      <c r="J11349" s="12"/>
      <c r="K11349" s="15"/>
      <c r="L11349" s="13"/>
      <c r="M11349" s="7">
        <v>1</v>
      </c>
      <c r="N11349" s="14"/>
    </row>
    <row r="11350" spans="1:14" ht="283.5">
      <c r="A11350" s="6">
        <v>11349</v>
      </c>
      <c r="B11350" s="8" t="s">
        <v>16781</v>
      </c>
      <c r="C11350" s="9" t="s">
        <v>17111</v>
      </c>
      <c r="D11350" s="10" t="s">
        <v>1625</v>
      </c>
      <c r="E11350" s="11" t="s">
        <v>17119</v>
      </c>
      <c r="F11350" s="6">
        <v>594996</v>
      </c>
      <c r="G11350" s="6" t="s">
        <v>1369</v>
      </c>
      <c r="H11350" s="16">
        <v>2806270.5</v>
      </c>
      <c r="I11350" s="12"/>
      <c r="J11350" s="12"/>
      <c r="K11350" s="15"/>
      <c r="L11350" s="13"/>
      <c r="M11350" s="7">
        <v>0.51</v>
      </c>
      <c r="N11350" s="14"/>
    </row>
    <row r="11351" spans="1:14" ht="283.5">
      <c r="A11351" s="6">
        <v>11350</v>
      </c>
      <c r="B11351" s="8" t="s">
        <v>16781</v>
      </c>
      <c r="C11351" s="9" t="s">
        <v>17116</v>
      </c>
      <c r="D11351" s="10" t="s">
        <v>17120</v>
      </c>
      <c r="E11351" s="11" t="s">
        <v>17119</v>
      </c>
      <c r="F11351" s="6">
        <v>594996</v>
      </c>
      <c r="G11351" s="6" t="s">
        <v>1369</v>
      </c>
      <c r="H11351" s="16">
        <v>2806270.5</v>
      </c>
      <c r="I11351" s="12"/>
      <c r="J11351" s="12"/>
      <c r="K11351" s="15"/>
      <c r="L11351" s="13"/>
      <c r="M11351" s="7">
        <v>0.49</v>
      </c>
      <c r="N11351" s="14"/>
    </row>
    <row r="11352" spans="1:14" ht="189">
      <c r="A11352" s="6">
        <v>11351</v>
      </c>
      <c r="B11352" s="8" t="s">
        <v>16781</v>
      </c>
      <c r="C11352" s="9" t="s">
        <v>17121</v>
      </c>
      <c r="D11352" s="10" t="s">
        <v>17122</v>
      </c>
      <c r="E11352" s="11" t="s">
        <v>17123</v>
      </c>
      <c r="F11352" s="6">
        <v>489363</v>
      </c>
      <c r="G11352" s="6" t="s">
        <v>1369</v>
      </c>
      <c r="H11352" s="16">
        <v>2438455.37</v>
      </c>
      <c r="I11352" s="12">
        <v>43902</v>
      </c>
      <c r="J11352" s="12">
        <v>44481</v>
      </c>
      <c r="K11352" s="15">
        <v>0</v>
      </c>
      <c r="L11352" s="13" t="s">
        <v>14</v>
      </c>
      <c r="M11352" s="7">
        <v>1</v>
      </c>
      <c r="N11352" s="14"/>
    </row>
    <row r="11353" spans="1:14" ht="78.75">
      <c r="A11353" s="6">
        <v>11352</v>
      </c>
      <c r="B11353" s="8" t="s">
        <v>16781</v>
      </c>
      <c r="C11353" s="9" t="s">
        <v>17124</v>
      </c>
      <c r="D11353" s="10" t="s">
        <v>17125</v>
      </c>
      <c r="E11353" s="11" t="s">
        <v>17126</v>
      </c>
      <c r="F11353" s="6">
        <v>529590</v>
      </c>
      <c r="G11353" s="6" t="s">
        <v>359</v>
      </c>
      <c r="H11353" s="16">
        <v>1236000</v>
      </c>
      <c r="I11353" s="12" t="s">
        <v>17127</v>
      </c>
      <c r="J11353" s="12" t="s">
        <v>17058</v>
      </c>
      <c r="K11353" s="15">
        <v>579000</v>
      </c>
      <c r="L11353" s="13" t="s">
        <v>14</v>
      </c>
      <c r="M11353" s="7">
        <v>1</v>
      </c>
      <c r="N11353" s="14"/>
    </row>
    <row r="11354" spans="1:14" ht="63">
      <c r="A11354" s="6">
        <v>11353</v>
      </c>
      <c r="B11354" s="8" t="s">
        <v>16781</v>
      </c>
      <c r="C11354" s="9" t="s">
        <v>17128</v>
      </c>
      <c r="D11354" s="10" t="s">
        <v>17129</v>
      </c>
      <c r="E11354" s="11" t="s">
        <v>17130</v>
      </c>
      <c r="F11354" s="6">
        <v>504154</v>
      </c>
      <c r="G11354" s="6" t="s">
        <v>359</v>
      </c>
      <c r="H11354" s="16">
        <v>401361</v>
      </c>
      <c r="I11354" s="12">
        <v>43902</v>
      </c>
      <c r="J11354" s="12">
        <v>44442</v>
      </c>
      <c r="K11354" s="15">
        <v>3.08</v>
      </c>
      <c r="L11354" s="13" t="s">
        <v>14</v>
      </c>
      <c r="M11354" s="7">
        <v>1</v>
      </c>
      <c r="N11354" s="14"/>
    </row>
    <row r="11355" spans="1:14" ht="204.75">
      <c r="A11355" s="6">
        <v>11354</v>
      </c>
      <c r="B11355" s="8" t="s">
        <v>16781</v>
      </c>
      <c r="C11355" s="9" t="s">
        <v>17131</v>
      </c>
      <c r="D11355" s="10" t="s">
        <v>17132</v>
      </c>
      <c r="E11355" s="11" t="s">
        <v>17133</v>
      </c>
      <c r="F11355" s="6">
        <v>488303</v>
      </c>
      <c r="G11355" s="6" t="s">
        <v>808</v>
      </c>
      <c r="H11355" s="16">
        <v>12106414</v>
      </c>
      <c r="I11355" s="12">
        <v>43993</v>
      </c>
      <c r="J11355" s="12">
        <v>44324</v>
      </c>
      <c r="K11355" s="15">
        <v>7450000</v>
      </c>
      <c r="L11355" s="13" t="s">
        <v>14</v>
      </c>
      <c r="M11355" s="7">
        <v>1</v>
      </c>
      <c r="N11355" s="14"/>
    </row>
    <row r="11356" spans="1:14" ht="63">
      <c r="A11356" s="6">
        <v>11355</v>
      </c>
      <c r="B11356" s="8" t="s">
        <v>16781</v>
      </c>
      <c r="C11356" s="9" t="s">
        <v>17134</v>
      </c>
      <c r="D11356" s="10" t="s">
        <v>17135</v>
      </c>
      <c r="E11356" s="11" t="s">
        <v>17136</v>
      </c>
      <c r="F11356" s="6">
        <v>488304</v>
      </c>
      <c r="G11356" s="6" t="s">
        <v>808</v>
      </c>
      <c r="H11356" s="16">
        <v>2728415</v>
      </c>
      <c r="I11356" s="12" t="s">
        <v>9814</v>
      </c>
      <c r="J11356" s="12" t="s">
        <v>13854</v>
      </c>
      <c r="K11356" s="15">
        <v>1550000</v>
      </c>
      <c r="L11356" s="13" t="s">
        <v>14</v>
      </c>
      <c r="M11356" s="7">
        <v>1</v>
      </c>
      <c r="N11356" s="14"/>
    </row>
    <row r="11357" spans="1:14" ht="78.75">
      <c r="A11357" s="6">
        <v>11356</v>
      </c>
      <c r="B11357" s="8" t="s">
        <v>16781</v>
      </c>
      <c r="C11357" s="9" t="s">
        <v>17137</v>
      </c>
      <c r="D11357" s="10" t="s">
        <v>17138</v>
      </c>
      <c r="E11357" s="11" t="s">
        <v>17139</v>
      </c>
      <c r="F11357" s="6">
        <v>488305</v>
      </c>
      <c r="G11357" s="6" t="s">
        <v>808</v>
      </c>
      <c r="H11357" s="16">
        <v>1304718</v>
      </c>
      <c r="I11357" s="12">
        <v>43993</v>
      </c>
      <c r="J11357" s="12">
        <v>44321</v>
      </c>
      <c r="K11357" s="15">
        <v>1000000</v>
      </c>
      <c r="L11357" s="13" t="s">
        <v>14</v>
      </c>
      <c r="M11357" s="7">
        <v>1</v>
      </c>
      <c r="N11357" s="14"/>
    </row>
    <row r="11358" spans="1:14" ht="94.5">
      <c r="A11358" s="6">
        <v>11357</v>
      </c>
      <c r="B11358" s="8" t="s">
        <v>16781</v>
      </c>
      <c r="C11358" s="9" t="s">
        <v>17140</v>
      </c>
      <c r="D11358" s="10" t="s">
        <v>17141</v>
      </c>
      <c r="E11358" s="11" t="s">
        <v>17142</v>
      </c>
      <c r="F11358" s="6">
        <v>488306</v>
      </c>
      <c r="G11358" s="6" t="s">
        <v>808</v>
      </c>
      <c r="H11358" s="16">
        <v>2965435</v>
      </c>
      <c r="I11358" s="12">
        <v>44146</v>
      </c>
      <c r="J11358" s="12">
        <v>44474</v>
      </c>
      <c r="K11358" s="15">
        <v>1040000</v>
      </c>
      <c r="L11358" s="13" t="s">
        <v>14</v>
      </c>
      <c r="M11358" s="7">
        <v>1</v>
      </c>
      <c r="N11358" s="14"/>
    </row>
    <row r="11359" spans="1:14" ht="110.25">
      <c r="A11359" s="6">
        <v>11358</v>
      </c>
      <c r="B11359" s="8" t="s">
        <v>16781</v>
      </c>
      <c r="C11359" s="9" t="s">
        <v>17143</v>
      </c>
      <c r="D11359" s="10" t="s">
        <v>17144</v>
      </c>
      <c r="E11359" s="11" t="s">
        <v>17145</v>
      </c>
      <c r="F11359" s="6">
        <v>488307</v>
      </c>
      <c r="G11359" s="6" t="s">
        <v>808</v>
      </c>
      <c r="H11359" s="16">
        <v>4605402</v>
      </c>
      <c r="I11359" s="12" t="s">
        <v>9057</v>
      </c>
      <c r="J11359" s="12" t="s">
        <v>8447</v>
      </c>
      <c r="K11359" s="15">
        <v>0</v>
      </c>
      <c r="L11359" s="13" t="s">
        <v>14</v>
      </c>
      <c r="M11359" s="7">
        <v>1</v>
      </c>
      <c r="N11359" s="14"/>
    </row>
    <row r="11360" spans="1:14" ht="110.25">
      <c r="A11360" s="6">
        <v>11359</v>
      </c>
      <c r="B11360" s="8" t="s">
        <v>16781</v>
      </c>
      <c r="C11360" s="9" t="s">
        <v>17146</v>
      </c>
      <c r="D11360" s="10" t="s">
        <v>17147</v>
      </c>
      <c r="E11360" s="11" t="s">
        <v>17148</v>
      </c>
      <c r="F11360" s="6">
        <v>537319</v>
      </c>
      <c r="G11360" s="6" t="s">
        <v>875</v>
      </c>
      <c r="H11360" s="16">
        <v>4079402</v>
      </c>
      <c r="I11360" s="12" t="s">
        <v>2157</v>
      </c>
      <c r="J11360" s="12" t="s">
        <v>16700</v>
      </c>
      <c r="K11360" s="15">
        <v>0</v>
      </c>
      <c r="L11360" s="13" t="s">
        <v>14</v>
      </c>
      <c r="M11360" s="7">
        <v>1</v>
      </c>
      <c r="N11360" s="14"/>
    </row>
    <row r="11361" spans="1:14" ht="94.5">
      <c r="A11361" s="6">
        <v>11360</v>
      </c>
      <c r="B11361" s="8" t="s">
        <v>16781</v>
      </c>
      <c r="C11361" s="9" t="s">
        <v>17149</v>
      </c>
      <c r="D11361" s="10" t="s">
        <v>17150</v>
      </c>
      <c r="E11361" s="11" t="s">
        <v>17151</v>
      </c>
      <c r="F11361" s="6">
        <v>537320</v>
      </c>
      <c r="G11361" s="6" t="s">
        <v>875</v>
      </c>
      <c r="H11361" s="16">
        <v>3419467</v>
      </c>
      <c r="I11361" s="12" t="s">
        <v>17152</v>
      </c>
      <c r="J11361" s="12" t="s">
        <v>17153</v>
      </c>
      <c r="K11361" s="15">
        <v>0</v>
      </c>
      <c r="L11361" s="13" t="s">
        <v>14</v>
      </c>
      <c r="M11361" s="7">
        <v>1</v>
      </c>
      <c r="N11361" s="14"/>
    </row>
    <row r="11362" spans="1:14" ht="94.5">
      <c r="A11362" s="6">
        <v>11361</v>
      </c>
      <c r="B11362" s="8" t="s">
        <v>16781</v>
      </c>
      <c r="C11362" s="9" t="s">
        <v>17154</v>
      </c>
      <c r="D11362" s="10" t="s">
        <v>17155</v>
      </c>
      <c r="E11362" s="11" t="s">
        <v>17156</v>
      </c>
      <c r="F11362" s="6">
        <v>537321</v>
      </c>
      <c r="G11362" s="6" t="s">
        <v>875</v>
      </c>
      <c r="H11362" s="16">
        <v>3361675</v>
      </c>
      <c r="I11362" s="12" t="s">
        <v>17157</v>
      </c>
      <c r="J11362" s="12" t="s">
        <v>17158</v>
      </c>
      <c r="K11362" s="15">
        <v>2150000</v>
      </c>
      <c r="L11362" s="13" t="s">
        <v>14</v>
      </c>
      <c r="M11362" s="7">
        <v>1</v>
      </c>
      <c r="N11362" s="14"/>
    </row>
    <row r="11363" spans="1:14" ht="78.75">
      <c r="A11363" s="6">
        <v>11362</v>
      </c>
      <c r="B11363" s="8" t="s">
        <v>16781</v>
      </c>
      <c r="C11363" s="9" t="s">
        <v>17159</v>
      </c>
      <c r="D11363" s="10" t="s">
        <v>17160</v>
      </c>
      <c r="E11363" s="11" t="s">
        <v>17161</v>
      </c>
      <c r="F11363" s="6">
        <v>537322</v>
      </c>
      <c r="G11363" s="6" t="s">
        <v>875</v>
      </c>
      <c r="H11363" s="16">
        <v>3361675</v>
      </c>
      <c r="I11363" s="12" t="s">
        <v>1897</v>
      </c>
      <c r="J11363" s="12" t="s">
        <v>17162</v>
      </c>
      <c r="K11363" s="15">
        <v>2280000</v>
      </c>
      <c r="L11363" s="13" t="s">
        <v>14</v>
      </c>
      <c r="M11363" s="7">
        <v>1</v>
      </c>
      <c r="N11363" s="14"/>
    </row>
    <row r="11364" spans="1:14" ht="110.25">
      <c r="A11364" s="6">
        <v>11363</v>
      </c>
      <c r="B11364" s="8" t="s">
        <v>16781</v>
      </c>
      <c r="C11364" s="9" t="s">
        <v>17163</v>
      </c>
      <c r="D11364" s="10" t="s">
        <v>17164</v>
      </c>
      <c r="E11364" s="11" t="s">
        <v>17165</v>
      </c>
      <c r="F11364" s="6">
        <v>537323</v>
      </c>
      <c r="G11364" s="6" t="s">
        <v>875</v>
      </c>
      <c r="H11364" s="16">
        <v>3446969</v>
      </c>
      <c r="I11364" s="12" t="s">
        <v>2157</v>
      </c>
      <c r="J11364" s="12" t="s">
        <v>16700</v>
      </c>
      <c r="K11364" s="15">
        <v>0</v>
      </c>
      <c r="L11364" s="13" t="s">
        <v>14</v>
      </c>
      <c r="M11364" s="7">
        <v>1</v>
      </c>
      <c r="N11364" s="14"/>
    </row>
    <row r="11365" spans="1:14" ht="94.5">
      <c r="A11365" s="6">
        <v>11364</v>
      </c>
      <c r="B11365" s="8" t="s">
        <v>16781</v>
      </c>
      <c r="C11365" s="9" t="s">
        <v>17166</v>
      </c>
      <c r="D11365" s="10" t="s">
        <v>16894</v>
      </c>
      <c r="E11365" s="11" t="s">
        <v>17167</v>
      </c>
      <c r="F11365" s="6">
        <v>537324</v>
      </c>
      <c r="G11365" s="6" t="s">
        <v>875</v>
      </c>
      <c r="H11365" s="16">
        <v>3749497</v>
      </c>
      <c r="I11365" s="12" t="s">
        <v>1897</v>
      </c>
      <c r="J11365" s="12" t="s">
        <v>17162</v>
      </c>
      <c r="K11365" s="15">
        <v>0</v>
      </c>
      <c r="L11365" s="13" t="s">
        <v>14</v>
      </c>
      <c r="M11365" s="7">
        <v>1</v>
      </c>
      <c r="N11365" s="14"/>
    </row>
    <row r="11366" spans="1:14" ht="141.75">
      <c r="A11366" s="6">
        <v>11365</v>
      </c>
      <c r="B11366" s="8" t="s">
        <v>16781</v>
      </c>
      <c r="C11366" s="9" t="s">
        <v>17168</v>
      </c>
      <c r="D11366" s="10" t="s">
        <v>17169</v>
      </c>
      <c r="E11366" s="11" t="s">
        <v>17170</v>
      </c>
      <c r="F11366" s="6">
        <v>549997</v>
      </c>
      <c r="G11366" s="6" t="s">
        <v>875</v>
      </c>
      <c r="H11366" s="16">
        <v>4431515.3499999996</v>
      </c>
      <c r="I11366" s="12" t="s">
        <v>17171</v>
      </c>
      <c r="J11366" s="12" t="s">
        <v>17172</v>
      </c>
      <c r="K11366" s="15">
        <v>3250000</v>
      </c>
      <c r="L11366" s="13" t="s">
        <v>14</v>
      </c>
      <c r="M11366" s="7">
        <v>1</v>
      </c>
      <c r="N11366" s="14"/>
    </row>
    <row r="11367" spans="1:14" ht="94.5">
      <c r="A11367" s="6">
        <v>11366</v>
      </c>
      <c r="B11367" s="8" t="s">
        <v>16781</v>
      </c>
      <c r="C11367" s="9" t="s">
        <v>17173</v>
      </c>
      <c r="D11367" s="10" t="s">
        <v>17174</v>
      </c>
      <c r="E11367" s="11" t="s">
        <v>17175</v>
      </c>
      <c r="F11367" s="6">
        <v>549998</v>
      </c>
      <c r="G11367" s="6" t="s">
        <v>875</v>
      </c>
      <c r="H11367" s="16">
        <v>5407505.4500000002</v>
      </c>
      <c r="I11367" s="12" t="s">
        <v>17176</v>
      </c>
      <c r="J11367" s="12">
        <v>44593</v>
      </c>
      <c r="K11367" s="15">
        <v>2100000</v>
      </c>
      <c r="L11367" s="13" t="s">
        <v>14</v>
      </c>
      <c r="M11367" s="7">
        <v>1</v>
      </c>
      <c r="N11367" s="14"/>
    </row>
    <row r="11368" spans="1:14" ht="126">
      <c r="A11368" s="6">
        <v>11367</v>
      </c>
      <c r="B11368" s="8" t="s">
        <v>16781</v>
      </c>
      <c r="C11368" s="9" t="s">
        <v>17177</v>
      </c>
      <c r="D11368" s="10" t="s">
        <v>16993</v>
      </c>
      <c r="E11368" s="11" t="s">
        <v>17178</v>
      </c>
      <c r="F11368" s="6">
        <v>549999</v>
      </c>
      <c r="G11368" s="6" t="s">
        <v>875</v>
      </c>
      <c r="H11368" s="16">
        <v>3397394.75</v>
      </c>
      <c r="I11368" s="12"/>
      <c r="J11368" s="12"/>
      <c r="K11368" s="15">
        <v>0</v>
      </c>
      <c r="L11368" s="13" t="s">
        <v>14</v>
      </c>
      <c r="M11368" s="7">
        <v>1</v>
      </c>
      <c r="N11368" s="14"/>
    </row>
    <row r="11369" spans="1:14" ht="78.75">
      <c r="A11369" s="6">
        <v>11368</v>
      </c>
      <c r="B11369" s="8" t="s">
        <v>16781</v>
      </c>
      <c r="C11369" s="9" t="s">
        <v>17177</v>
      </c>
      <c r="D11369" s="10" t="s">
        <v>16993</v>
      </c>
      <c r="E11369" s="11" t="s">
        <v>17179</v>
      </c>
      <c r="F11369" s="6">
        <v>550000</v>
      </c>
      <c r="G11369" s="6" t="s">
        <v>875</v>
      </c>
      <c r="H11369" s="16">
        <v>3417273.5</v>
      </c>
      <c r="I11369" s="12"/>
      <c r="J11369" s="12"/>
      <c r="K11369" s="15">
        <v>0</v>
      </c>
      <c r="L11369" s="13" t="s">
        <v>14</v>
      </c>
      <c r="M11369" s="7">
        <v>1</v>
      </c>
      <c r="N11369" s="14"/>
    </row>
    <row r="11370" spans="1:14" ht="94.5">
      <c r="A11370" s="6">
        <v>11369</v>
      </c>
      <c r="B11370" s="8" t="s">
        <v>16781</v>
      </c>
      <c r="C11370" s="9" t="s">
        <v>17180</v>
      </c>
      <c r="D11370" s="10" t="s">
        <v>17181</v>
      </c>
      <c r="E11370" s="11" t="s">
        <v>17182</v>
      </c>
      <c r="F11370" s="6">
        <v>550001</v>
      </c>
      <c r="G11370" s="6" t="s">
        <v>875</v>
      </c>
      <c r="H11370" s="16">
        <v>5281554.45</v>
      </c>
      <c r="I11370" s="12" t="s">
        <v>14913</v>
      </c>
      <c r="J11370" s="12">
        <v>44621</v>
      </c>
      <c r="K11370" s="15">
        <v>0</v>
      </c>
      <c r="L11370" s="13" t="s">
        <v>14</v>
      </c>
      <c r="M11370" s="7">
        <v>1</v>
      </c>
      <c r="N11370" s="14"/>
    </row>
    <row r="11371" spans="1:14" ht="94.5">
      <c r="A11371" s="6">
        <v>11370</v>
      </c>
      <c r="B11371" s="8" t="s">
        <v>16781</v>
      </c>
      <c r="C11371" s="9" t="s">
        <v>17183</v>
      </c>
      <c r="D11371" s="10" t="s">
        <v>17184</v>
      </c>
      <c r="E11371" s="11" t="s">
        <v>17185</v>
      </c>
      <c r="F11371" s="6">
        <v>550002</v>
      </c>
      <c r="G11371" s="6" t="s">
        <v>875</v>
      </c>
      <c r="H11371" s="16">
        <v>3460731.25</v>
      </c>
      <c r="I11371" s="12">
        <v>44232</v>
      </c>
      <c r="J11371" s="12">
        <v>44805</v>
      </c>
      <c r="K11371" s="15">
        <v>0</v>
      </c>
      <c r="L11371" s="13" t="s">
        <v>14</v>
      </c>
      <c r="M11371" s="7">
        <v>1</v>
      </c>
      <c r="N11371" s="14"/>
    </row>
    <row r="11372" spans="1:14" ht="78.75">
      <c r="A11372" s="6">
        <v>11371</v>
      </c>
      <c r="B11372" s="8" t="s">
        <v>16781</v>
      </c>
      <c r="C11372" s="9" t="s">
        <v>17186</v>
      </c>
      <c r="D11372" s="10" t="s">
        <v>17187</v>
      </c>
      <c r="E11372" s="11" t="s">
        <v>17188</v>
      </c>
      <c r="F11372" s="6">
        <v>550003</v>
      </c>
      <c r="G11372" s="6" t="s">
        <v>875</v>
      </c>
      <c r="H11372" s="16">
        <v>4123793.25</v>
      </c>
      <c r="I11372" s="12" t="s">
        <v>17189</v>
      </c>
      <c r="J11372" s="12" t="s">
        <v>1697</v>
      </c>
      <c r="K11372" s="15">
        <v>0</v>
      </c>
      <c r="L11372" s="13" t="s">
        <v>14</v>
      </c>
      <c r="M11372" s="7">
        <v>1</v>
      </c>
      <c r="N11372" s="14"/>
    </row>
    <row r="11373" spans="1:14" ht="141.75">
      <c r="A11373" s="6">
        <v>11372</v>
      </c>
      <c r="B11373" s="8" t="s">
        <v>16781</v>
      </c>
      <c r="C11373" s="9" t="s">
        <v>17190</v>
      </c>
      <c r="D11373" s="10" t="s">
        <v>17191</v>
      </c>
      <c r="E11373" s="11" t="s">
        <v>17192</v>
      </c>
      <c r="F11373" s="6">
        <v>550004</v>
      </c>
      <c r="G11373" s="6" t="s">
        <v>875</v>
      </c>
      <c r="H11373" s="16">
        <v>20518457.199999999</v>
      </c>
      <c r="I11373" s="12" t="s">
        <v>1677</v>
      </c>
      <c r="J11373" s="12">
        <v>44597</v>
      </c>
      <c r="K11373" s="15">
        <v>0</v>
      </c>
      <c r="L11373" s="13" t="s">
        <v>14</v>
      </c>
      <c r="M11373" s="7">
        <v>1</v>
      </c>
      <c r="N11373" s="14"/>
    </row>
    <row r="11374" spans="1:14" ht="110.25">
      <c r="A11374" s="6">
        <v>11373</v>
      </c>
      <c r="B11374" s="8" t="s">
        <v>16781</v>
      </c>
      <c r="C11374" s="9" t="s">
        <v>17193</v>
      </c>
      <c r="D11374" s="10" t="s">
        <v>17194</v>
      </c>
      <c r="E11374" s="11" t="s">
        <v>17195</v>
      </c>
      <c r="F11374" s="6">
        <v>550005</v>
      </c>
      <c r="G11374" s="6" t="s">
        <v>875</v>
      </c>
      <c r="H11374" s="16">
        <v>8851003.6999999993</v>
      </c>
      <c r="I11374" s="12" t="s">
        <v>14913</v>
      </c>
      <c r="J11374" s="12">
        <v>44625</v>
      </c>
      <c r="K11374" s="15">
        <v>4340000</v>
      </c>
      <c r="L11374" s="13" t="s">
        <v>14</v>
      </c>
      <c r="M11374" s="7">
        <v>1</v>
      </c>
      <c r="N11374" s="14"/>
    </row>
    <row r="11375" spans="1:14" ht="126">
      <c r="A11375" s="6">
        <v>11374</v>
      </c>
      <c r="B11375" s="8" t="s">
        <v>16781</v>
      </c>
      <c r="C11375" s="9" t="s">
        <v>17196</v>
      </c>
      <c r="D11375" s="10" t="s">
        <v>17092</v>
      </c>
      <c r="E11375" s="11" t="s">
        <v>17197</v>
      </c>
      <c r="F11375" s="6">
        <v>550006</v>
      </c>
      <c r="G11375" s="6" t="s">
        <v>875</v>
      </c>
      <c r="H11375" s="16">
        <v>9198403.5</v>
      </c>
      <c r="I11375" s="12" t="s">
        <v>17189</v>
      </c>
      <c r="J11375" s="12" t="s">
        <v>17198</v>
      </c>
      <c r="K11375" s="15">
        <v>0</v>
      </c>
      <c r="L11375" s="13" t="s">
        <v>14</v>
      </c>
      <c r="M11375" s="7">
        <v>1</v>
      </c>
      <c r="N11375" s="14"/>
    </row>
    <row r="11376" spans="1:14" ht="126">
      <c r="A11376" s="6">
        <v>11375</v>
      </c>
      <c r="B11376" s="8" t="s">
        <v>16781</v>
      </c>
      <c r="C11376" s="9" t="s">
        <v>17199</v>
      </c>
      <c r="D11376" s="10" t="s">
        <v>17200</v>
      </c>
      <c r="E11376" s="11" t="s">
        <v>17201</v>
      </c>
      <c r="F11376" s="6">
        <v>550007</v>
      </c>
      <c r="G11376" s="6" t="s">
        <v>875</v>
      </c>
      <c r="H11376" s="16">
        <v>11647248.9</v>
      </c>
      <c r="I11376" s="12" t="s">
        <v>17189</v>
      </c>
      <c r="J11376" s="12" t="s">
        <v>17198</v>
      </c>
      <c r="K11376" s="15">
        <v>7700000</v>
      </c>
      <c r="L11376" s="13" t="s">
        <v>14</v>
      </c>
      <c r="M11376" s="7">
        <v>1</v>
      </c>
      <c r="N11376" s="14"/>
    </row>
    <row r="11377" spans="1:14" ht="126">
      <c r="A11377" s="6">
        <v>11376</v>
      </c>
      <c r="B11377" s="8" t="s">
        <v>16781</v>
      </c>
      <c r="C11377" s="9" t="s">
        <v>17202</v>
      </c>
      <c r="D11377" s="10" t="s">
        <v>17203</v>
      </c>
      <c r="E11377" s="11" t="s">
        <v>17204</v>
      </c>
      <c r="F11377" s="6">
        <v>550008</v>
      </c>
      <c r="G11377" s="6" t="s">
        <v>875</v>
      </c>
      <c r="H11377" s="16">
        <v>10929785.15</v>
      </c>
      <c r="I11377" s="12" t="s">
        <v>17189</v>
      </c>
      <c r="J11377" s="12" t="s">
        <v>17198</v>
      </c>
      <c r="K11377" s="15">
        <v>6300000</v>
      </c>
      <c r="L11377" s="13" t="s">
        <v>14</v>
      </c>
      <c r="M11377" s="7">
        <v>1</v>
      </c>
      <c r="N11377" s="14"/>
    </row>
    <row r="11378" spans="1:14" ht="126">
      <c r="A11378" s="6">
        <v>11377</v>
      </c>
      <c r="B11378" s="8" t="s">
        <v>16781</v>
      </c>
      <c r="C11378" s="9" t="s">
        <v>17205</v>
      </c>
      <c r="D11378" s="10" t="s">
        <v>17206</v>
      </c>
      <c r="E11378" s="11" t="s">
        <v>17207</v>
      </c>
      <c r="F11378" s="6">
        <v>554220</v>
      </c>
      <c r="G11378" s="6" t="s">
        <v>875</v>
      </c>
      <c r="H11378" s="16">
        <v>9556835.6500000004</v>
      </c>
      <c r="I11378" s="12" t="s">
        <v>14913</v>
      </c>
      <c r="J11378" s="12">
        <v>44625</v>
      </c>
      <c r="K11378" s="15">
        <v>0</v>
      </c>
      <c r="L11378" s="13" t="s">
        <v>14</v>
      </c>
      <c r="M11378" s="7">
        <v>1</v>
      </c>
      <c r="N11378" s="14"/>
    </row>
    <row r="11379" spans="1:14" ht="110.25">
      <c r="A11379" s="6">
        <v>11378</v>
      </c>
      <c r="B11379" s="8" t="s">
        <v>16781</v>
      </c>
      <c r="C11379" s="9" t="s">
        <v>17208</v>
      </c>
      <c r="D11379" s="10" t="s">
        <v>17209</v>
      </c>
      <c r="E11379" s="11" t="s">
        <v>17210</v>
      </c>
      <c r="F11379" s="6">
        <v>554221</v>
      </c>
      <c r="G11379" s="6" t="s">
        <v>875</v>
      </c>
      <c r="H11379" s="16">
        <v>2751534.4</v>
      </c>
      <c r="I11379" s="12">
        <v>44444</v>
      </c>
      <c r="J11379" s="12" t="s">
        <v>16935</v>
      </c>
      <c r="K11379" s="15">
        <v>2000000</v>
      </c>
      <c r="L11379" s="13" t="s">
        <v>14</v>
      </c>
      <c r="M11379" s="7">
        <v>1</v>
      </c>
      <c r="N11379" s="14"/>
    </row>
    <row r="11380" spans="1:14" ht="110.25">
      <c r="A11380" s="6">
        <v>11379</v>
      </c>
      <c r="B11380" s="8" t="s">
        <v>16781</v>
      </c>
      <c r="C11380" s="9" t="s">
        <v>17211</v>
      </c>
      <c r="D11380" s="10" t="s">
        <v>17212</v>
      </c>
      <c r="E11380" s="11" t="s">
        <v>17213</v>
      </c>
      <c r="F11380" s="6">
        <v>554222</v>
      </c>
      <c r="G11380" s="6" t="s">
        <v>875</v>
      </c>
      <c r="H11380" s="16">
        <v>13089260.550000001</v>
      </c>
      <c r="I11380" s="12" t="s">
        <v>1748</v>
      </c>
      <c r="J11380" s="12" t="s">
        <v>17214</v>
      </c>
      <c r="K11380" s="15">
        <v>9490000</v>
      </c>
      <c r="L11380" s="13" t="s">
        <v>14</v>
      </c>
      <c r="M11380" s="7">
        <v>1</v>
      </c>
      <c r="N11380" s="14"/>
    </row>
    <row r="11381" spans="1:14" ht="126">
      <c r="A11381" s="6">
        <v>11380</v>
      </c>
      <c r="B11381" s="8" t="s">
        <v>16781</v>
      </c>
      <c r="C11381" s="9" t="s">
        <v>17215</v>
      </c>
      <c r="D11381" s="10" t="s">
        <v>17216</v>
      </c>
      <c r="E11381" s="11" t="s">
        <v>17217</v>
      </c>
      <c r="F11381" s="6">
        <v>554223</v>
      </c>
      <c r="G11381" s="6" t="s">
        <v>875</v>
      </c>
      <c r="H11381" s="16">
        <v>8181137</v>
      </c>
      <c r="I11381" s="12">
        <v>44321</v>
      </c>
      <c r="J11381" s="12">
        <v>44867</v>
      </c>
      <c r="K11381" s="15">
        <v>6900000</v>
      </c>
      <c r="L11381" s="13" t="s">
        <v>14</v>
      </c>
      <c r="M11381" s="7">
        <v>1</v>
      </c>
      <c r="N11381" s="14"/>
    </row>
    <row r="11382" spans="1:14" ht="94.5">
      <c r="A11382" s="6">
        <v>11381</v>
      </c>
      <c r="B11382" s="8" t="s">
        <v>16781</v>
      </c>
      <c r="C11382" s="9" t="s">
        <v>17218</v>
      </c>
      <c r="D11382" s="10" t="s">
        <v>17219</v>
      </c>
      <c r="E11382" s="11" t="s">
        <v>17220</v>
      </c>
      <c r="F11382" s="6">
        <v>584896</v>
      </c>
      <c r="G11382" s="6"/>
      <c r="H11382" s="16">
        <v>3885892.35</v>
      </c>
      <c r="I11382" s="12"/>
      <c r="J11382" s="12"/>
      <c r="K11382" s="15"/>
      <c r="L11382" s="13"/>
      <c r="M11382" s="7">
        <v>1</v>
      </c>
      <c r="N11382" s="14"/>
    </row>
    <row r="11383" spans="1:14" ht="110.25">
      <c r="A11383" s="6">
        <v>11382</v>
      </c>
      <c r="B11383" s="8" t="s">
        <v>16781</v>
      </c>
      <c r="C11383" s="9" t="s">
        <v>17221</v>
      </c>
      <c r="D11383" s="10" t="s">
        <v>17222</v>
      </c>
      <c r="E11383" s="11" t="s">
        <v>17223</v>
      </c>
      <c r="F11383" s="6">
        <v>584897</v>
      </c>
      <c r="G11383" s="6"/>
      <c r="H11383" s="16">
        <v>7354484.8499999996</v>
      </c>
      <c r="I11383" s="12"/>
      <c r="J11383" s="12"/>
      <c r="K11383" s="15"/>
      <c r="L11383" s="13"/>
      <c r="M11383" s="7">
        <v>1</v>
      </c>
      <c r="N11383" s="14"/>
    </row>
    <row r="11384" spans="1:14" ht="110.25">
      <c r="A11384" s="6">
        <v>11383</v>
      </c>
      <c r="B11384" s="8" t="s">
        <v>16781</v>
      </c>
      <c r="C11384" s="9" t="s">
        <v>17224</v>
      </c>
      <c r="D11384" s="10" t="s">
        <v>17225</v>
      </c>
      <c r="E11384" s="11" t="s">
        <v>17226</v>
      </c>
      <c r="F11384" s="6">
        <v>584898</v>
      </c>
      <c r="G11384" s="6"/>
      <c r="H11384" s="16">
        <v>4767449.5999999996</v>
      </c>
      <c r="I11384" s="12"/>
      <c r="J11384" s="12"/>
      <c r="K11384" s="15"/>
      <c r="L11384" s="13"/>
      <c r="M11384" s="7">
        <v>1</v>
      </c>
      <c r="N11384" s="14"/>
    </row>
    <row r="11385" spans="1:14" ht="126">
      <c r="A11385" s="6">
        <v>11384</v>
      </c>
      <c r="B11385" s="8" t="s">
        <v>16781</v>
      </c>
      <c r="C11385" s="9" t="s">
        <v>17227</v>
      </c>
      <c r="D11385" s="10" t="s">
        <v>17228</v>
      </c>
      <c r="E11385" s="11" t="s">
        <v>17229</v>
      </c>
      <c r="F11385" s="6">
        <v>584899</v>
      </c>
      <c r="G11385" s="6"/>
      <c r="H11385" s="16">
        <v>7601308.1500000004</v>
      </c>
      <c r="I11385" s="12"/>
      <c r="J11385" s="12"/>
      <c r="K11385" s="15"/>
      <c r="L11385" s="13"/>
      <c r="M11385" s="7">
        <v>1</v>
      </c>
      <c r="N11385" s="14"/>
    </row>
    <row r="11386" spans="1:14" ht="78.75">
      <c r="A11386" s="6">
        <v>11385</v>
      </c>
      <c r="B11386" s="8" t="s">
        <v>16781</v>
      </c>
      <c r="C11386" s="9" t="s">
        <v>17230</v>
      </c>
      <c r="D11386" s="10" t="s">
        <v>17231</v>
      </c>
      <c r="E11386" s="11" t="s">
        <v>17232</v>
      </c>
      <c r="F11386" s="6">
        <v>584900</v>
      </c>
      <c r="G11386" s="6"/>
      <c r="H11386" s="16">
        <v>7443794.3499999996</v>
      </c>
      <c r="I11386" s="12"/>
      <c r="J11386" s="12"/>
      <c r="K11386" s="15"/>
      <c r="L11386" s="13"/>
      <c r="M11386" s="7">
        <v>1</v>
      </c>
      <c r="N11386" s="14"/>
    </row>
    <row r="11387" spans="1:14" ht="189">
      <c r="A11387" s="6">
        <v>11386</v>
      </c>
      <c r="B11387" s="8" t="s">
        <v>16781</v>
      </c>
      <c r="C11387" s="9" t="s">
        <v>17233</v>
      </c>
      <c r="D11387" s="10" t="s">
        <v>926</v>
      </c>
      <c r="E11387" s="11" t="s">
        <v>17234</v>
      </c>
      <c r="F11387" s="6">
        <v>573428</v>
      </c>
      <c r="G11387" s="6" t="s">
        <v>1779</v>
      </c>
      <c r="H11387" s="16">
        <v>37182636.156999998</v>
      </c>
      <c r="I11387" s="12"/>
      <c r="J11387" s="12"/>
      <c r="K11387" s="15"/>
      <c r="L11387" s="13" t="s">
        <v>14</v>
      </c>
      <c r="M11387" s="7">
        <v>1</v>
      </c>
      <c r="N11387" s="14"/>
    </row>
    <row r="11388" spans="1:14" ht="189">
      <c r="A11388" s="6">
        <v>11387</v>
      </c>
      <c r="B11388" s="8" t="s">
        <v>16781</v>
      </c>
      <c r="C11388" s="9" t="s">
        <v>17235</v>
      </c>
      <c r="D11388" s="10" t="s">
        <v>926</v>
      </c>
      <c r="E11388" s="11" t="s">
        <v>17236</v>
      </c>
      <c r="F11388" s="6">
        <v>573429</v>
      </c>
      <c r="G11388" s="6" t="s">
        <v>1779</v>
      </c>
      <c r="H11388" s="16">
        <v>31708618.044</v>
      </c>
      <c r="I11388" s="12"/>
      <c r="J11388" s="12"/>
      <c r="K11388" s="15"/>
      <c r="L11388" s="13" t="s">
        <v>14</v>
      </c>
      <c r="M11388" s="7">
        <v>1</v>
      </c>
      <c r="N11388" s="14"/>
    </row>
    <row r="11389" spans="1:14" ht="110.25">
      <c r="A11389" s="6">
        <v>11388</v>
      </c>
      <c r="B11389" s="8" t="s">
        <v>16781</v>
      </c>
      <c r="C11389" s="9" t="s">
        <v>17237</v>
      </c>
      <c r="D11389" s="10" t="s">
        <v>16903</v>
      </c>
      <c r="E11389" s="11" t="s">
        <v>17238</v>
      </c>
      <c r="F11389" s="6">
        <v>573430</v>
      </c>
      <c r="G11389" s="6" t="s">
        <v>1779</v>
      </c>
      <c r="H11389" s="16">
        <v>12134996.572000001</v>
      </c>
      <c r="I11389" s="12"/>
      <c r="J11389" s="12"/>
      <c r="K11389" s="15"/>
      <c r="L11389" s="13" t="s">
        <v>14</v>
      </c>
      <c r="M11389" s="7">
        <v>1</v>
      </c>
      <c r="N11389" s="14"/>
    </row>
    <row r="11390" spans="1:14" ht="94.5">
      <c r="A11390" s="6">
        <v>11389</v>
      </c>
      <c r="B11390" s="8" t="s">
        <v>16781</v>
      </c>
      <c r="C11390" s="9" t="s">
        <v>17239</v>
      </c>
      <c r="D11390" s="10" t="s">
        <v>17240</v>
      </c>
      <c r="E11390" s="11" t="s">
        <v>17241</v>
      </c>
      <c r="F11390" s="6">
        <v>573431</v>
      </c>
      <c r="G11390" s="6" t="s">
        <v>1779</v>
      </c>
      <c r="H11390" s="16">
        <v>64026196.851000004</v>
      </c>
      <c r="I11390" s="12"/>
      <c r="J11390" s="12"/>
      <c r="K11390" s="15">
        <v>10150000</v>
      </c>
      <c r="L11390" s="13" t="s">
        <v>14</v>
      </c>
      <c r="M11390" s="7">
        <v>1</v>
      </c>
      <c r="N11390" s="14"/>
    </row>
    <row r="11391" spans="1:14" ht="189">
      <c r="A11391" s="6">
        <v>11390</v>
      </c>
      <c r="B11391" s="8" t="s">
        <v>16781</v>
      </c>
      <c r="C11391" s="9" t="s">
        <v>17233</v>
      </c>
      <c r="D11391" s="10" t="s">
        <v>926</v>
      </c>
      <c r="E11391" s="11" t="s">
        <v>17242</v>
      </c>
      <c r="F11391" s="6">
        <v>573427</v>
      </c>
      <c r="G11391" s="6" t="s">
        <v>1779</v>
      </c>
      <c r="H11391" s="16">
        <v>81951282.814999998</v>
      </c>
      <c r="I11391" s="12"/>
      <c r="J11391" s="12"/>
      <c r="K11391" s="15"/>
      <c r="L11391" s="13" t="s">
        <v>14</v>
      </c>
      <c r="M11391" s="7">
        <v>1</v>
      </c>
      <c r="N11391" s="14"/>
    </row>
    <row r="11392" spans="1:14" ht="94.5">
      <c r="A11392" s="6">
        <v>11391</v>
      </c>
      <c r="B11392" s="8" t="s">
        <v>16781</v>
      </c>
      <c r="C11392" s="9" t="s">
        <v>17243</v>
      </c>
      <c r="D11392" s="10" t="s">
        <v>14186</v>
      </c>
      <c r="E11392" s="11" t="s">
        <v>17244</v>
      </c>
      <c r="F11392" s="6">
        <v>573433</v>
      </c>
      <c r="G11392" s="6" t="s">
        <v>1779</v>
      </c>
      <c r="H11392" s="16">
        <v>20776569.293000001</v>
      </c>
      <c r="I11392" s="12"/>
      <c r="J11392" s="12"/>
      <c r="K11392" s="15"/>
      <c r="L11392" s="13" t="s">
        <v>14</v>
      </c>
      <c r="M11392" s="7">
        <v>1</v>
      </c>
      <c r="N11392" s="14"/>
    </row>
    <row r="11393" spans="1:14" ht="94.5">
      <c r="A11393" s="6">
        <v>11392</v>
      </c>
      <c r="B11393" s="8" t="s">
        <v>16781</v>
      </c>
      <c r="C11393" s="9" t="s">
        <v>17245</v>
      </c>
      <c r="D11393" s="10" t="s">
        <v>16805</v>
      </c>
      <c r="E11393" s="11" t="s">
        <v>17246</v>
      </c>
      <c r="F11393" s="6">
        <v>573434</v>
      </c>
      <c r="G11393" s="6" t="s">
        <v>1779</v>
      </c>
      <c r="H11393" s="16">
        <v>74480910.740999997</v>
      </c>
      <c r="I11393" s="12"/>
      <c r="J11393" s="12"/>
      <c r="K11393" s="15"/>
      <c r="L11393" s="13" t="s">
        <v>14</v>
      </c>
      <c r="M11393" s="7">
        <v>1</v>
      </c>
      <c r="N11393" s="14"/>
    </row>
    <row r="11394" spans="1:14" ht="110.25">
      <c r="A11394" s="6">
        <v>11393</v>
      </c>
      <c r="B11394" s="8" t="s">
        <v>16781</v>
      </c>
      <c r="C11394" s="9" t="s">
        <v>17247</v>
      </c>
      <c r="D11394" s="10" t="s">
        <v>2814</v>
      </c>
      <c r="E11394" s="11" t="s">
        <v>17248</v>
      </c>
      <c r="F11394" s="6">
        <v>573435</v>
      </c>
      <c r="G11394" s="6" t="s">
        <v>1779</v>
      </c>
      <c r="H11394" s="16">
        <v>25279407.600000001</v>
      </c>
      <c r="I11394" s="12"/>
      <c r="J11394" s="12"/>
      <c r="K11394" s="15">
        <v>10350000</v>
      </c>
      <c r="L11394" s="13" t="s">
        <v>14</v>
      </c>
      <c r="M11394" s="7">
        <v>1</v>
      </c>
      <c r="N11394" s="14"/>
    </row>
    <row r="11395" spans="1:14" ht="110.25">
      <c r="A11395" s="6">
        <v>11394</v>
      </c>
      <c r="B11395" s="8" t="s">
        <v>16781</v>
      </c>
      <c r="C11395" s="9" t="s">
        <v>17249</v>
      </c>
      <c r="D11395" s="10" t="s">
        <v>17250</v>
      </c>
      <c r="E11395" s="11" t="s">
        <v>17251</v>
      </c>
      <c r="F11395" s="6">
        <v>573436</v>
      </c>
      <c r="G11395" s="6" t="s">
        <v>1779</v>
      </c>
      <c r="H11395" s="16">
        <v>3197101.5</v>
      </c>
      <c r="I11395" s="12"/>
      <c r="J11395" s="12"/>
      <c r="K11395" s="15"/>
      <c r="L11395" s="13" t="s">
        <v>14</v>
      </c>
      <c r="M11395" s="7">
        <v>1</v>
      </c>
      <c r="N11395" s="14"/>
    </row>
    <row r="11396" spans="1:14" ht="94.5">
      <c r="A11396" s="6">
        <v>11395</v>
      </c>
      <c r="B11396" s="8" t="s">
        <v>16781</v>
      </c>
      <c r="C11396" s="9" t="s">
        <v>17252</v>
      </c>
      <c r="D11396" s="10" t="s">
        <v>17112</v>
      </c>
      <c r="E11396" s="11" t="s">
        <v>17253</v>
      </c>
      <c r="F11396" s="6">
        <v>573437</v>
      </c>
      <c r="G11396" s="6" t="s">
        <v>1779</v>
      </c>
      <c r="H11396" s="16">
        <v>14707500</v>
      </c>
      <c r="I11396" s="12"/>
      <c r="J11396" s="12"/>
      <c r="K11396" s="15"/>
      <c r="L11396" s="13" t="s">
        <v>70</v>
      </c>
      <c r="M11396" s="7">
        <v>1</v>
      </c>
      <c r="N11396" s="14"/>
    </row>
    <row r="11397" spans="1:14" ht="94.5">
      <c r="A11397" s="6">
        <v>11396</v>
      </c>
      <c r="B11397" s="8" t="s">
        <v>16781</v>
      </c>
      <c r="C11397" s="9" t="s">
        <v>17254</v>
      </c>
      <c r="D11397" s="10" t="s">
        <v>1625</v>
      </c>
      <c r="E11397" s="11" t="s">
        <v>17253</v>
      </c>
      <c r="F11397" s="6">
        <v>573437</v>
      </c>
      <c r="G11397" s="6" t="s">
        <v>1779</v>
      </c>
      <c r="H11397" s="16">
        <v>14707500</v>
      </c>
      <c r="I11397" s="12"/>
      <c r="J11397" s="12"/>
      <c r="K11397" s="15"/>
      <c r="L11397" s="13" t="s">
        <v>70</v>
      </c>
      <c r="M11397" s="7">
        <v>0.51</v>
      </c>
      <c r="N11397" s="14"/>
    </row>
    <row r="11398" spans="1:14" ht="94.5">
      <c r="A11398" s="6">
        <v>11397</v>
      </c>
      <c r="B11398" s="8" t="s">
        <v>16781</v>
      </c>
      <c r="C11398" s="9" t="s">
        <v>17255</v>
      </c>
      <c r="D11398" s="10" t="s">
        <v>17120</v>
      </c>
      <c r="E11398" s="11" t="s">
        <v>17253</v>
      </c>
      <c r="F11398" s="6">
        <v>573437</v>
      </c>
      <c r="G11398" s="6" t="s">
        <v>1779</v>
      </c>
      <c r="H11398" s="16">
        <v>14707500</v>
      </c>
      <c r="I11398" s="12"/>
      <c r="J11398" s="12"/>
      <c r="K11398" s="15"/>
      <c r="L11398" s="13" t="s">
        <v>70</v>
      </c>
      <c r="M11398" s="7">
        <v>0.49</v>
      </c>
      <c r="N11398" s="14"/>
    </row>
    <row r="11399" spans="1:14" ht="141.75">
      <c r="A11399" s="6">
        <v>11398</v>
      </c>
      <c r="B11399" s="8" t="s">
        <v>32558</v>
      </c>
      <c r="C11399" s="9" t="s">
        <v>32559</v>
      </c>
      <c r="D11399" s="10" t="s">
        <v>32560</v>
      </c>
      <c r="E11399" s="11" t="s">
        <v>32561</v>
      </c>
      <c r="F11399" s="6">
        <v>286822</v>
      </c>
      <c r="G11399" s="6" t="s">
        <v>1587</v>
      </c>
      <c r="H11399" s="16">
        <v>306253501.63099998</v>
      </c>
      <c r="I11399" s="12" t="s">
        <v>8798</v>
      </c>
      <c r="J11399" s="12" t="s">
        <v>21578</v>
      </c>
      <c r="K11399" s="15">
        <v>204358315</v>
      </c>
      <c r="L11399" s="13" t="s">
        <v>70</v>
      </c>
      <c r="M11399" s="7">
        <v>0.75</v>
      </c>
      <c r="N11399" s="14"/>
    </row>
    <row r="11400" spans="1:14" ht="141.75">
      <c r="A11400" s="6">
        <v>11399</v>
      </c>
      <c r="B11400" s="8" t="s">
        <v>32558</v>
      </c>
      <c r="C11400" s="9" t="s">
        <v>32562</v>
      </c>
      <c r="D11400" s="10" t="s">
        <v>20872</v>
      </c>
      <c r="E11400" s="11" t="s">
        <v>32561</v>
      </c>
      <c r="F11400" s="6">
        <v>286822</v>
      </c>
      <c r="G11400" s="6" t="s">
        <v>1587</v>
      </c>
      <c r="H11400" s="16">
        <v>306253501.63099998</v>
      </c>
      <c r="I11400" s="12" t="s">
        <v>8798</v>
      </c>
      <c r="J11400" s="12" t="s">
        <v>21578</v>
      </c>
      <c r="K11400" s="15">
        <v>204358315</v>
      </c>
      <c r="L11400" s="13" t="s">
        <v>70</v>
      </c>
      <c r="M11400" s="7">
        <v>0.25</v>
      </c>
      <c r="N11400" s="14"/>
    </row>
    <row r="11401" spans="1:14" ht="126">
      <c r="A11401" s="6">
        <v>11400</v>
      </c>
      <c r="B11401" s="8" t="s">
        <v>32558</v>
      </c>
      <c r="C11401" s="9" t="s">
        <v>32563</v>
      </c>
      <c r="D11401" s="10" t="s">
        <v>32564</v>
      </c>
      <c r="E11401" s="11" t="s">
        <v>32565</v>
      </c>
      <c r="F11401" s="6">
        <v>425359</v>
      </c>
      <c r="G11401" s="6" t="s">
        <v>1587</v>
      </c>
      <c r="H11401" s="16">
        <v>208311125.76899999</v>
      </c>
      <c r="I11401" s="12" t="s">
        <v>14417</v>
      </c>
      <c r="J11401" s="12" t="s">
        <v>32566</v>
      </c>
      <c r="K11401" s="15">
        <v>59378414</v>
      </c>
      <c r="L11401" s="13" t="s">
        <v>70</v>
      </c>
      <c r="M11401" s="7">
        <v>0.49</v>
      </c>
      <c r="N11401" s="14"/>
    </row>
    <row r="11402" spans="1:14" ht="126">
      <c r="A11402" s="6">
        <v>11401</v>
      </c>
      <c r="B11402" s="8" t="s">
        <v>32558</v>
      </c>
      <c r="C11402" s="9" t="s">
        <v>32567</v>
      </c>
      <c r="D11402" s="10" t="s">
        <v>3894</v>
      </c>
      <c r="E11402" s="11" t="s">
        <v>32565</v>
      </c>
      <c r="F11402" s="6">
        <v>425359</v>
      </c>
      <c r="G11402" s="6" t="s">
        <v>1587</v>
      </c>
      <c r="H11402" s="16">
        <v>208311125.76899999</v>
      </c>
      <c r="I11402" s="12" t="s">
        <v>14417</v>
      </c>
      <c r="J11402" s="12" t="s">
        <v>32566</v>
      </c>
      <c r="K11402" s="15">
        <v>59378414</v>
      </c>
      <c r="L11402" s="13" t="s">
        <v>70</v>
      </c>
      <c r="M11402" s="7">
        <v>0.51</v>
      </c>
      <c r="N11402" s="14"/>
    </row>
    <row r="11403" spans="1:14" ht="204.75">
      <c r="A11403" s="6">
        <v>11402</v>
      </c>
      <c r="B11403" s="8" t="s">
        <v>32558</v>
      </c>
      <c r="C11403" s="9" t="s">
        <v>32568</v>
      </c>
      <c r="D11403" s="10" t="s">
        <v>1611</v>
      </c>
      <c r="E11403" s="11" t="s">
        <v>32569</v>
      </c>
      <c r="F11403" s="6">
        <v>425887</v>
      </c>
      <c r="G11403" s="6" t="s">
        <v>1587</v>
      </c>
      <c r="H11403" s="16">
        <v>245839239.38299999</v>
      </c>
      <c r="I11403" s="12" t="s">
        <v>14417</v>
      </c>
      <c r="J11403" s="12" t="s">
        <v>32566</v>
      </c>
      <c r="K11403" s="15">
        <v>12410765</v>
      </c>
      <c r="L11403" s="13" t="s">
        <v>70</v>
      </c>
      <c r="M11403" s="7">
        <v>0.75</v>
      </c>
      <c r="N11403" s="14"/>
    </row>
    <row r="11404" spans="1:14" ht="204.75">
      <c r="A11404" s="6">
        <v>11403</v>
      </c>
      <c r="B11404" s="8" t="s">
        <v>32558</v>
      </c>
      <c r="C11404" s="9" t="s">
        <v>32570</v>
      </c>
      <c r="D11404" s="10" t="s">
        <v>32571</v>
      </c>
      <c r="E11404" s="11" t="s">
        <v>32569</v>
      </c>
      <c r="F11404" s="6">
        <v>425887</v>
      </c>
      <c r="G11404" s="6" t="s">
        <v>1587</v>
      </c>
      <c r="H11404" s="16">
        <v>245839239.38299999</v>
      </c>
      <c r="I11404" s="12" t="s">
        <v>14417</v>
      </c>
      <c r="J11404" s="12" t="s">
        <v>32566</v>
      </c>
      <c r="K11404" s="15">
        <v>12410765</v>
      </c>
      <c r="L11404" s="13" t="s">
        <v>70</v>
      </c>
      <c r="M11404" s="7">
        <v>0.25</v>
      </c>
      <c r="N11404" s="14"/>
    </row>
    <row r="11405" spans="1:14" ht="94.5">
      <c r="A11405" s="6">
        <v>11404</v>
      </c>
      <c r="B11405" s="8" t="s">
        <v>32558</v>
      </c>
      <c r="C11405" s="9" t="s">
        <v>32572</v>
      </c>
      <c r="D11405" s="10" t="s">
        <v>2281</v>
      </c>
      <c r="E11405" s="11" t="s">
        <v>32573</v>
      </c>
      <c r="F11405" s="6">
        <v>172736</v>
      </c>
      <c r="G11405" s="6" t="s">
        <v>7168</v>
      </c>
      <c r="H11405" s="16">
        <v>28314284.715999998</v>
      </c>
      <c r="I11405" s="12" t="s">
        <v>32574</v>
      </c>
      <c r="J11405" s="12" t="s">
        <v>8502</v>
      </c>
      <c r="K11405" s="15">
        <v>25376806</v>
      </c>
      <c r="L11405" s="13" t="s">
        <v>70</v>
      </c>
      <c r="M11405" s="7">
        <v>0.51</v>
      </c>
      <c r="N11405" s="14"/>
    </row>
    <row r="11406" spans="1:14" ht="94.5">
      <c r="A11406" s="6">
        <v>11405</v>
      </c>
      <c r="B11406" s="8" t="s">
        <v>32558</v>
      </c>
      <c r="C11406" s="9" t="s">
        <v>32575</v>
      </c>
      <c r="D11406" s="10" t="s">
        <v>32576</v>
      </c>
      <c r="E11406" s="11" t="s">
        <v>32573</v>
      </c>
      <c r="F11406" s="6">
        <v>172736</v>
      </c>
      <c r="G11406" s="6" t="s">
        <v>7168</v>
      </c>
      <c r="H11406" s="16">
        <v>28314284.715999998</v>
      </c>
      <c r="I11406" s="12" t="s">
        <v>32574</v>
      </c>
      <c r="J11406" s="12" t="s">
        <v>8502</v>
      </c>
      <c r="K11406" s="15">
        <v>25376806</v>
      </c>
      <c r="L11406" s="13" t="s">
        <v>70</v>
      </c>
      <c r="M11406" s="7">
        <v>0.49</v>
      </c>
      <c r="N11406" s="14"/>
    </row>
    <row r="11407" spans="1:14" ht="78.75">
      <c r="A11407" s="6">
        <v>11406</v>
      </c>
      <c r="B11407" s="8" t="s">
        <v>32558</v>
      </c>
      <c r="C11407" s="9" t="s">
        <v>32577</v>
      </c>
      <c r="D11407" s="10" t="s">
        <v>10784</v>
      </c>
      <c r="E11407" s="11" t="s">
        <v>32578</v>
      </c>
      <c r="F11407" s="6">
        <v>323869</v>
      </c>
      <c r="G11407" s="6" t="s">
        <v>7168</v>
      </c>
      <c r="H11407" s="16">
        <v>59601741.651000001</v>
      </c>
      <c r="I11407" s="12" t="s">
        <v>22563</v>
      </c>
      <c r="J11407" s="12" t="s">
        <v>22157</v>
      </c>
      <c r="K11407" s="15">
        <v>55024629</v>
      </c>
      <c r="L11407" s="13" t="s">
        <v>70</v>
      </c>
      <c r="M11407" s="7">
        <v>0.5</v>
      </c>
      <c r="N11407" s="14"/>
    </row>
    <row r="11408" spans="1:14" ht="78.75">
      <c r="A11408" s="6">
        <v>11407</v>
      </c>
      <c r="B11408" s="8" t="s">
        <v>32558</v>
      </c>
      <c r="C11408" s="9" t="s">
        <v>32579</v>
      </c>
      <c r="D11408" s="10" t="s">
        <v>32564</v>
      </c>
      <c r="E11408" s="11" t="s">
        <v>32578</v>
      </c>
      <c r="F11408" s="6">
        <v>323869</v>
      </c>
      <c r="G11408" s="6" t="s">
        <v>7168</v>
      </c>
      <c r="H11408" s="16">
        <v>59601741.651000001</v>
      </c>
      <c r="I11408" s="12" t="s">
        <v>22563</v>
      </c>
      <c r="J11408" s="12" t="s">
        <v>22157</v>
      </c>
      <c r="K11408" s="15">
        <v>55024629</v>
      </c>
      <c r="L11408" s="13" t="s">
        <v>70</v>
      </c>
      <c r="M11408" s="7">
        <v>0.5</v>
      </c>
      <c r="N11408" s="14"/>
    </row>
    <row r="11409" spans="1:14" ht="78.75">
      <c r="A11409" s="6">
        <v>11408</v>
      </c>
      <c r="B11409" s="8" t="s">
        <v>32558</v>
      </c>
      <c r="C11409" s="9" t="s">
        <v>32580</v>
      </c>
      <c r="D11409" s="10" t="s">
        <v>3894</v>
      </c>
      <c r="E11409" s="11" t="s">
        <v>32581</v>
      </c>
      <c r="F11409" s="6">
        <v>469281</v>
      </c>
      <c r="G11409" s="6" t="s">
        <v>7168</v>
      </c>
      <c r="H11409" s="16">
        <v>95811353.707000002</v>
      </c>
      <c r="I11409" s="12" t="s">
        <v>5357</v>
      </c>
      <c r="J11409" s="12" t="s">
        <v>8258</v>
      </c>
      <c r="K11409" s="15">
        <v>77299621</v>
      </c>
      <c r="L11409" s="13" t="s">
        <v>70</v>
      </c>
      <c r="M11409" s="7">
        <v>0.51</v>
      </c>
      <c r="N11409" s="14"/>
    </row>
    <row r="11410" spans="1:14" ht="78.75">
      <c r="A11410" s="6">
        <v>11409</v>
      </c>
      <c r="B11410" s="8" t="s">
        <v>32558</v>
      </c>
      <c r="C11410" s="9" t="s">
        <v>32579</v>
      </c>
      <c r="D11410" s="10" t="s">
        <v>32564</v>
      </c>
      <c r="E11410" s="11" t="s">
        <v>32581</v>
      </c>
      <c r="F11410" s="6">
        <v>469281</v>
      </c>
      <c r="G11410" s="6" t="s">
        <v>7168</v>
      </c>
      <c r="H11410" s="16">
        <v>95811353.707000002</v>
      </c>
      <c r="I11410" s="12" t="s">
        <v>5357</v>
      </c>
      <c r="J11410" s="12" t="s">
        <v>8258</v>
      </c>
      <c r="K11410" s="15">
        <v>77299621</v>
      </c>
      <c r="L11410" s="13" t="s">
        <v>70</v>
      </c>
      <c r="M11410" s="7">
        <v>0.49</v>
      </c>
      <c r="N11410" s="14"/>
    </row>
    <row r="11411" spans="1:14" ht="409.5">
      <c r="A11411" s="6">
        <v>11410</v>
      </c>
      <c r="B11411" s="8" t="s">
        <v>32558</v>
      </c>
      <c r="C11411" s="9" t="s">
        <v>32582</v>
      </c>
      <c r="D11411" s="10" t="s">
        <v>18146</v>
      </c>
      <c r="E11411" s="11" t="s">
        <v>32583</v>
      </c>
      <c r="F11411" s="6">
        <v>449146</v>
      </c>
      <c r="G11411" s="6" t="s">
        <v>1369</v>
      </c>
      <c r="H11411" s="16">
        <v>8709951.8790000007</v>
      </c>
      <c r="I11411" s="12" t="s">
        <v>22943</v>
      </c>
      <c r="J11411" s="12" t="s">
        <v>14821</v>
      </c>
      <c r="K11411" s="15">
        <v>6000000</v>
      </c>
      <c r="L11411" s="13" t="s">
        <v>70</v>
      </c>
      <c r="M11411" s="7">
        <v>0.51</v>
      </c>
      <c r="N11411" s="14"/>
    </row>
    <row r="11412" spans="1:14" ht="409.5">
      <c r="A11412" s="6">
        <v>11411</v>
      </c>
      <c r="B11412" s="8" t="s">
        <v>32558</v>
      </c>
      <c r="C11412" s="9" t="s">
        <v>32584</v>
      </c>
      <c r="D11412" s="10" t="s">
        <v>20872</v>
      </c>
      <c r="E11412" s="11" t="s">
        <v>32583</v>
      </c>
      <c r="F11412" s="6">
        <v>449146</v>
      </c>
      <c r="G11412" s="6" t="s">
        <v>1369</v>
      </c>
      <c r="H11412" s="16">
        <v>8709951.8790000007</v>
      </c>
      <c r="I11412" s="12" t="s">
        <v>22943</v>
      </c>
      <c r="J11412" s="12" t="s">
        <v>14821</v>
      </c>
      <c r="K11412" s="15">
        <v>6000000</v>
      </c>
      <c r="L11412" s="13" t="s">
        <v>70</v>
      </c>
      <c r="M11412" s="7">
        <v>0.49</v>
      </c>
      <c r="N11412" s="14"/>
    </row>
    <row r="11413" spans="1:14" ht="47.25">
      <c r="A11413" s="6">
        <v>11412</v>
      </c>
      <c r="B11413" s="8" t="s">
        <v>32558</v>
      </c>
      <c r="C11413" s="9" t="s">
        <v>32585</v>
      </c>
      <c r="D11413" s="10" t="s">
        <v>19712</v>
      </c>
      <c r="E11413" s="11" t="s">
        <v>32586</v>
      </c>
      <c r="F11413" s="6">
        <v>133909</v>
      </c>
      <c r="G11413" s="6" t="s">
        <v>77</v>
      </c>
      <c r="H11413" s="16">
        <v>8757900</v>
      </c>
      <c r="I11413" s="12">
        <v>43103</v>
      </c>
      <c r="J11413" s="12" t="s">
        <v>10916</v>
      </c>
      <c r="K11413" s="15">
        <v>7361762</v>
      </c>
      <c r="L11413" s="13" t="s">
        <v>14</v>
      </c>
      <c r="M11413" s="7">
        <v>1</v>
      </c>
      <c r="N11413" s="14"/>
    </row>
    <row r="11414" spans="1:14" ht="47.25">
      <c r="A11414" s="6">
        <v>11413</v>
      </c>
      <c r="B11414" s="8" t="s">
        <v>32558</v>
      </c>
      <c r="C11414" s="9" t="s">
        <v>32585</v>
      </c>
      <c r="D11414" s="10" t="s">
        <v>19712</v>
      </c>
      <c r="E11414" s="11" t="s">
        <v>32587</v>
      </c>
      <c r="F11414" s="6">
        <v>133910</v>
      </c>
      <c r="G11414" s="6" t="s">
        <v>77</v>
      </c>
      <c r="H11414" s="16">
        <v>8550000</v>
      </c>
      <c r="I11414" s="12">
        <v>43102</v>
      </c>
      <c r="J11414" s="12" t="s">
        <v>20892</v>
      </c>
      <c r="K11414" s="15">
        <v>7974203</v>
      </c>
      <c r="L11414" s="13" t="s">
        <v>14</v>
      </c>
      <c r="M11414" s="7">
        <v>1</v>
      </c>
      <c r="N11414" s="14"/>
    </row>
    <row r="11415" spans="1:14" ht="47.25">
      <c r="A11415" s="6">
        <v>11414</v>
      </c>
      <c r="B11415" s="8" t="s">
        <v>32558</v>
      </c>
      <c r="C11415" s="9" t="s">
        <v>32588</v>
      </c>
      <c r="D11415" s="10" t="s">
        <v>16619</v>
      </c>
      <c r="E11415" s="11" t="s">
        <v>32589</v>
      </c>
      <c r="F11415" s="6">
        <v>172734</v>
      </c>
      <c r="G11415" s="6" t="s">
        <v>77</v>
      </c>
      <c r="H11415" s="16">
        <v>9976900</v>
      </c>
      <c r="I11415" s="12" t="s">
        <v>32590</v>
      </c>
      <c r="J11415" s="12" t="s">
        <v>32591</v>
      </c>
      <c r="K11415" s="15">
        <v>9214486</v>
      </c>
      <c r="L11415" s="13" t="s">
        <v>14</v>
      </c>
      <c r="M11415" s="7">
        <v>1</v>
      </c>
      <c r="N11415" s="14"/>
    </row>
    <row r="11416" spans="1:14" ht="47.25">
      <c r="A11416" s="6">
        <v>11415</v>
      </c>
      <c r="B11416" s="8" t="s">
        <v>32558</v>
      </c>
      <c r="C11416" s="9" t="s">
        <v>32592</v>
      </c>
      <c r="D11416" s="10" t="s">
        <v>32593</v>
      </c>
      <c r="E11416" s="11" t="s">
        <v>32594</v>
      </c>
      <c r="F11416" s="6">
        <v>213836</v>
      </c>
      <c r="G11416" s="6" t="s">
        <v>4738</v>
      </c>
      <c r="H11416" s="16">
        <v>8353497.6490000002</v>
      </c>
      <c r="I11416" s="12" t="s">
        <v>32595</v>
      </c>
      <c r="J11416" s="12" t="s">
        <v>32596</v>
      </c>
      <c r="K11416" s="15">
        <v>4174941</v>
      </c>
      <c r="L11416" s="13" t="s">
        <v>14</v>
      </c>
      <c r="M11416" s="7">
        <v>1</v>
      </c>
      <c r="N11416" s="14"/>
    </row>
    <row r="11417" spans="1:14" ht="63">
      <c r="A11417" s="6">
        <v>11416</v>
      </c>
      <c r="B11417" s="8" t="s">
        <v>32558</v>
      </c>
      <c r="C11417" s="9" t="s">
        <v>32597</v>
      </c>
      <c r="D11417" s="10" t="s">
        <v>32598</v>
      </c>
      <c r="E11417" s="11" t="s">
        <v>32599</v>
      </c>
      <c r="F11417" s="6">
        <v>220494</v>
      </c>
      <c r="G11417" s="6" t="s">
        <v>4738</v>
      </c>
      <c r="H11417" s="16">
        <v>13099800.096999999</v>
      </c>
      <c r="I11417" s="12" t="s">
        <v>32595</v>
      </c>
      <c r="J11417" s="12" t="s">
        <v>32596</v>
      </c>
      <c r="K11417" s="15">
        <v>9162194</v>
      </c>
      <c r="L11417" s="13" t="s">
        <v>14</v>
      </c>
      <c r="M11417" s="7">
        <v>1</v>
      </c>
      <c r="N11417" s="14"/>
    </row>
    <row r="11418" spans="1:14" ht="126">
      <c r="A11418" s="6">
        <v>11417</v>
      </c>
      <c r="B11418" s="8" t="s">
        <v>32558</v>
      </c>
      <c r="C11418" s="9" t="s">
        <v>32600</v>
      </c>
      <c r="D11418" s="10" t="s">
        <v>32601</v>
      </c>
      <c r="E11418" s="11" t="s">
        <v>32602</v>
      </c>
      <c r="F11418" s="6">
        <v>349757</v>
      </c>
      <c r="G11418" s="6" t="s">
        <v>4738</v>
      </c>
      <c r="H11418" s="16">
        <v>14532274.036</v>
      </c>
      <c r="I11418" s="12" t="s">
        <v>32603</v>
      </c>
      <c r="J11418" s="12" t="s">
        <v>32604</v>
      </c>
      <c r="K11418" s="15">
        <v>0</v>
      </c>
      <c r="L11418" s="13" t="s">
        <v>70</v>
      </c>
      <c r="M11418" s="7">
        <v>0.6</v>
      </c>
      <c r="N11418" s="14"/>
    </row>
    <row r="11419" spans="1:14" ht="126">
      <c r="A11419" s="6">
        <v>11418</v>
      </c>
      <c r="B11419" s="8" t="s">
        <v>32558</v>
      </c>
      <c r="C11419" s="9" t="s">
        <v>32605</v>
      </c>
      <c r="D11419" s="10" t="s">
        <v>32606</v>
      </c>
      <c r="E11419" s="11" t="s">
        <v>32602</v>
      </c>
      <c r="F11419" s="6">
        <v>349757</v>
      </c>
      <c r="G11419" s="6" t="s">
        <v>4738</v>
      </c>
      <c r="H11419" s="16">
        <v>14532274.036</v>
      </c>
      <c r="I11419" s="12" t="s">
        <v>32603</v>
      </c>
      <c r="J11419" s="12" t="s">
        <v>32604</v>
      </c>
      <c r="K11419" s="15">
        <v>0</v>
      </c>
      <c r="L11419" s="13" t="s">
        <v>70</v>
      </c>
      <c r="M11419" s="7">
        <v>0.4</v>
      </c>
      <c r="N11419" s="14"/>
    </row>
    <row r="11420" spans="1:14" ht="126">
      <c r="A11420" s="6">
        <v>11419</v>
      </c>
      <c r="B11420" s="8" t="s">
        <v>32558</v>
      </c>
      <c r="C11420" s="9" t="s">
        <v>32607</v>
      </c>
      <c r="D11420" s="10" t="s">
        <v>32608</v>
      </c>
      <c r="E11420" s="11" t="s">
        <v>32609</v>
      </c>
      <c r="F11420" s="6">
        <v>349821</v>
      </c>
      <c r="G11420" s="6" t="s">
        <v>4738</v>
      </c>
      <c r="H11420" s="16">
        <v>19047158.908</v>
      </c>
      <c r="I11420" s="12" t="s">
        <v>10431</v>
      </c>
      <c r="J11420" s="12" t="s">
        <v>32610</v>
      </c>
      <c r="K11420" s="15">
        <v>16913218</v>
      </c>
      <c r="L11420" s="13" t="s">
        <v>70</v>
      </c>
      <c r="M11420" s="7">
        <v>0.3</v>
      </c>
      <c r="N11420" s="14"/>
    </row>
    <row r="11421" spans="1:14" ht="126">
      <c r="A11421" s="6">
        <v>11420</v>
      </c>
      <c r="B11421" s="8" t="s">
        <v>32558</v>
      </c>
      <c r="C11421" s="9" t="s">
        <v>32611</v>
      </c>
      <c r="D11421" s="10" t="s">
        <v>32612</v>
      </c>
      <c r="E11421" s="11" t="s">
        <v>32609</v>
      </c>
      <c r="F11421" s="6">
        <v>349821</v>
      </c>
      <c r="G11421" s="6" t="s">
        <v>4738</v>
      </c>
      <c r="H11421" s="16">
        <v>19047158.908</v>
      </c>
      <c r="I11421" s="12" t="s">
        <v>10431</v>
      </c>
      <c r="J11421" s="12" t="s">
        <v>32610</v>
      </c>
      <c r="K11421" s="15">
        <v>16913218</v>
      </c>
      <c r="L11421" s="13" t="s">
        <v>70</v>
      </c>
      <c r="M11421" s="7">
        <v>0.7</v>
      </c>
      <c r="N11421" s="14"/>
    </row>
    <row r="11422" spans="1:14" ht="94.5">
      <c r="A11422" s="6">
        <v>11421</v>
      </c>
      <c r="B11422" s="8" t="s">
        <v>32558</v>
      </c>
      <c r="C11422" s="9" t="s">
        <v>32613</v>
      </c>
      <c r="D11422" s="10" t="s">
        <v>32593</v>
      </c>
      <c r="E11422" s="11" t="s">
        <v>32614</v>
      </c>
      <c r="F11422" s="6">
        <v>220492</v>
      </c>
      <c r="G11422" s="6" t="s">
        <v>4738</v>
      </c>
      <c r="H11422" s="16">
        <v>11442237.380000001</v>
      </c>
      <c r="I11422" s="12" t="s">
        <v>32595</v>
      </c>
      <c r="J11422" s="12" t="s">
        <v>32596</v>
      </c>
      <c r="K11422" s="15">
        <v>7855958</v>
      </c>
      <c r="L11422" s="13" t="s">
        <v>14</v>
      </c>
      <c r="M11422" s="7">
        <v>1</v>
      </c>
      <c r="N11422" s="14"/>
    </row>
    <row r="11423" spans="1:14" ht="63">
      <c r="A11423" s="6">
        <v>11422</v>
      </c>
      <c r="B11423" s="8" t="s">
        <v>32558</v>
      </c>
      <c r="C11423" s="9" t="s">
        <v>32615</v>
      </c>
      <c r="D11423" s="10" t="s">
        <v>32616</v>
      </c>
      <c r="E11423" s="11" t="s">
        <v>32617</v>
      </c>
      <c r="F11423" s="6">
        <v>346093</v>
      </c>
      <c r="G11423" s="6" t="s">
        <v>4738</v>
      </c>
      <c r="H11423" s="16">
        <v>10454600.638</v>
      </c>
      <c r="I11423" s="12" t="s">
        <v>8785</v>
      </c>
      <c r="J11423" s="12" t="s">
        <v>9624</v>
      </c>
      <c r="K11423" s="15">
        <v>7328431</v>
      </c>
      <c r="L11423" s="13" t="s">
        <v>14</v>
      </c>
      <c r="M11423" s="7">
        <v>1</v>
      </c>
      <c r="N11423" s="14"/>
    </row>
    <row r="11424" spans="1:14" ht="47.25">
      <c r="A11424" s="6">
        <v>11423</v>
      </c>
      <c r="B11424" s="8" t="s">
        <v>32558</v>
      </c>
      <c r="C11424" s="9" t="s">
        <v>32618</v>
      </c>
      <c r="D11424" s="10" t="s">
        <v>32601</v>
      </c>
      <c r="E11424" s="11" t="s">
        <v>32619</v>
      </c>
      <c r="F11424" s="6">
        <v>349837</v>
      </c>
      <c r="G11424" s="6" t="s">
        <v>4738</v>
      </c>
      <c r="H11424" s="16">
        <v>11577384.903000001</v>
      </c>
      <c r="I11424" s="12" t="s">
        <v>32603</v>
      </c>
      <c r="J11424" s="12" t="s">
        <v>32604</v>
      </c>
      <c r="K11424" s="15">
        <v>5000000</v>
      </c>
      <c r="L11424" s="13" t="s">
        <v>70</v>
      </c>
      <c r="M11424" s="7">
        <v>0.6</v>
      </c>
      <c r="N11424" s="14"/>
    </row>
    <row r="11425" spans="1:14" ht="47.25">
      <c r="A11425" s="6">
        <v>11424</v>
      </c>
      <c r="B11425" s="8" t="s">
        <v>32558</v>
      </c>
      <c r="C11425" s="9" t="s">
        <v>32620</v>
      </c>
      <c r="D11425" s="10" t="s">
        <v>32606</v>
      </c>
      <c r="E11425" s="11" t="s">
        <v>32619</v>
      </c>
      <c r="F11425" s="6">
        <v>349837</v>
      </c>
      <c r="G11425" s="6" t="s">
        <v>4738</v>
      </c>
      <c r="H11425" s="16">
        <v>11577384.903000001</v>
      </c>
      <c r="I11425" s="12" t="s">
        <v>32603</v>
      </c>
      <c r="J11425" s="12" t="s">
        <v>32604</v>
      </c>
      <c r="K11425" s="15">
        <v>5000000</v>
      </c>
      <c r="L11425" s="13" t="s">
        <v>70</v>
      </c>
      <c r="M11425" s="7">
        <v>0.4</v>
      </c>
      <c r="N11425" s="14"/>
    </row>
    <row r="11426" spans="1:14" ht="63">
      <c r="A11426" s="6">
        <v>11425</v>
      </c>
      <c r="B11426" s="8" t="s">
        <v>32558</v>
      </c>
      <c r="C11426" s="9" t="s">
        <v>32621</v>
      </c>
      <c r="D11426" s="10" t="s">
        <v>32622</v>
      </c>
      <c r="E11426" s="11" t="s">
        <v>32623</v>
      </c>
      <c r="F11426" s="6">
        <v>318983</v>
      </c>
      <c r="G11426" s="6" t="s">
        <v>4738</v>
      </c>
      <c r="H11426" s="16">
        <v>21714244.432999998</v>
      </c>
      <c r="I11426" s="12" t="s">
        <v>8785</v>
      </c>
      <c r="J11426" s="12" t="s">
        <v>12467</v>
      </c>
      <c r="K11426" s="15">
        <v>13190224</v>
      </c>
      <c r="L11426" s="13" t="s">
        <v>14</v>
      </c>
      <c r="M11426" s="7">
        <v>1</v>
      </c>
      <c r="N11426" s="14"/>
    </row>
    <row r="11427" spans="1:14" ht="94.5">
      <c r="A11427" s="6">
        <v>11426</v>
      </c>
      <c r="B11427" s="8" t="s">
        <v>32558</v>
      </c>
      <c r="C11427" s="9" t="s">
        <v>32624</v>
      </c>
      <c r="D11427" s="10" t="s">
        <v>32616</v>
      </c>
      <c r="E11427" s="11" t="s">
        <v>32625</v>
      </c>
      <c r="F11427" s="6">
        <v>346287</v>
      </c>
      <c r="G11427" s="6" t="s">
        <v>4738</v>
      </c>
      <c r="H11427" s="16">
        <v>24267800.715999998</v>
      </c>
      <c r="I11427" s="12" t="s">
        <v>8785</v>
      </c>
      <c r="J11427" s="12" t="s">
        <v>12467</v>
      </c>
      <c r="K11427" s="15">
        <v>13991324</v>
      </c>
      <c r="L11427" s="13" t="s">
        <v>14</v>
      </c>
      <c r="M11427" s="7">
        <v>1</v>
      </c>
      <c r="N11427" s="14"/>
    </row>
    <row r="11428" spans="1:14" ht="78.75">
      <c r="A11428" s="6">
        <v>11427</v>
      </c>
      <c r="B11428" s="8" t="s">
        <v>32558</v>
      </c>
      <c r="C11428" s="9" t="s">
        <v>32626</v>
      </c>
      <c r="D11428" s="10" t="s">
        <v>32627</v>
      </c>
      <c r="E11428" s="11" t="s">
        <v>32628</v>
      </c>
      <c r="F11428" s="6">
        <v>346574</v>
      </c>
      <c r="G11428" s="6" t="s">
        <v>4738</v>
      </c>
      <c r="H11428" s="16">
        <v>7630688.3820000002</v>
      </c>
      <c r="I11428" s="12" t="s">
        <v>32629</v>
      </c>
      <c r="J11428" s="12" t="s">
        <v>9825</v>
      </c>
      <c r="K11428" s="15">
        <v>5074000</v>
      </c>
      <c r="L11428" s="13" t="s">
        <v>14</v>
      </c>
      <c r="M11428" s="7">
        <v>1</v>
      </c>
      <c r="N11428" s="14"/>
    </row>
    <row r="11429" spans="1:14" ht="47.25">
      <c r="A11429" s="6">
        <v>11428</v>
      </c>
      <c r="B11429" s="8" t="s">
        <v>32558</v>
      </c>
      <c r="C11429" s="9" t="s">
        <v>32630</v>
      </c>
      <c r="D11429" s="10" t="s">
        <v>32631</v>
      </c>
      <c r="E11429" s="11" t="s">
        <v>32632</v>
      </c>
      <c r="F11429" s="6">
        <v>220146</v>
      </c>
      <c r="G11429" s="6" t="s">
        <v>4738</v>
      </c>
      <c r="H11429" s="16">
        <v>4660434.0760000004</v>
      </c>
      <c r="I11429" s="12" t="s">
        <v>32595</v>
      </c>
      <c r="J11429" s="12" t="s">
        <v>32633</v>
      </c>
      <c r="K11429" s="15">
        <v>3610949</v>
      </c>
      <c r="L11429" s="13" t="s">
        <v>14</v>
      </c>
      <c r="M11429" s="7">
        <v>1</v>
      </c>
      <c r="N11429" s="14"/>
    </row>
    <row r="11430" spans="1:14" ht="47.25">
      <c r="A11430" s="6">
        <v>11429</v>
      </c>
      <c r="B11430" s="8" t="s">
        <v>32558</v>
      </c>
      <c r="C11430" s="9" t="s">
        <v>32634</v>
      </c>
      <c r="D11430" s="10" t="s">
        <v>32635</v>
      </c>
      <c r="E11430" s="11" t="s">
        <v>32636</v>
      </c>
      <c r="F11430" s="6">
        <v>288029</v>
      </c>
      <c r="G11430" s="6" t="s">
        <v>4738</v>
      </c>
      <c r="H11430" s="16">
        <v>10536137.58</v>
      </c>
      <c r="I11430" s="12" t="s">
        <v>20916</v>
      </c>
      <c r="J11430" s="12" t="s">
        <v>9824</v>
      </c>
      <c r="K11430" s="15">
        <v>6826340</v>
      </c>
      <c r="L11430" s="13" t="s">
        <v>14</v>
      </c>
      <c r="M11430" s="7">
        <v>1</v>
      </c>
      <c r="N11430" s="14"/>
    </row>
    <row r="11431" spans="1:14" ht="47.25">
      <c r="A11431" s="6">
        <v>11430</v>
      </c>
      <c r="B11431" s="8" t="s">
        <v>32558</v>
      </c>
      <c r="C11431" s="9" t="s">
        <v>32637</v>
      </c>
      <c r="D11431" s="10" t="s">
        <v>32638</v>
      </c>
      <c r="E11431" s="11" t="s">
        <v>32639</v>
      </c>
      <c r="F11431" s="6">
        <v>284699</v>
      </c>
      <c r="G11431" s="6" t="s">
        <v>4738</v>
      </c>
      <c r="H11431" s="16">
        <v>5718677.3609999996</v>
      </c>
      <c r="I11431" s="12" t="s">
        <v>32640</v>
      </c>
      <c r="J11431" s="12" t="s">
        <v>32641</v>
      </c>
      <c r="K11431" s="15">
        <v>2363420</v>
      </c>
      <c r="L11431" s="13" t="s">
        <v>14</v>
      </c>
      <c r="M11431" s="7">
        <v>1</v>
      </c>
      <c r="N11431" s="14"/>
    </row>
    <row r="11432" spans="1:14" ht="78.75">
      <c r="A11432" s="6">
        <v>11431</v>
      </c>
      <c r="B11432" s="8" t="s">
        <v>32558</v>
      </c>
      <c r="C11432" s="9" t="s">
        <v>32642</v>
      </c>
      <c r="D11432" s="10" t="s">
        <v>32643</v>
      </c>
      <c r="E11432" s="11" t="s">
        <v>32644</v>
      </c>
      <c r="F11432" s="6">
        <v>312480</v>
      </c>
      <c r="G11432" s="6" t="s">
        <v>4738</v>
      </c>
      <c r="H11432" s="16">
        <v>10883231.385</v>
      </c>
      <c r="I11432" s="12" t="s">
        <v>5426</v>
      </c>
      <c r="J11432" s="12" t="s">
        <v>709</v>
      </c>
      <c r="K11432" s="15">
        <v>8423792</v>
      </c>
      <c r="L11432" s="13" t="s">
        <v>14</v>
      </c>
      <c r="M11432" s="7">
        <v>1</v>
      </c>
      <c r="N11432" s="14"/>
    </row>
    <row r="11433" spans="1:14" ht="94.5">
      <c r="A11433" s="6">
        <v>11432</v>
      </c>
      <c r="B11433" s="8" t="s">
        <v>32558</v>
      </c>
      <c r="C11433" s="9" t="s">
        <v>32645</v>
      </c>
      <c r="D11433" s="10" t="s">
        <v>32564</v>
      </c>
      <c r="E11433" s="11" t="s">
        <v>32646</v>
      </c>
      <c r="F11433" s="6">
        <v>365979</v>
      </c>
      <c r="G11433" s="6" t="s">
        <v>4738</v>
      </c>
      <c r="H11433" s="16">
        <v>24814595.057999998</v>
      </c>
      <c r="I11433" s="12" t="s">
        <v>32647</v>
      </c>
      <c r="J11433" s="12" t="s">
        <v>32648</v>
      </c>
      <c r="K11433" s="15">
        <v>14441341</v>
      </c>
      <c r="L11433" s="13" t="s">
        <v>70</v>
      </c>
      <c r="M11433" s="7">
        <v>0.75</v>
      </c>
      <c r="N11433" s="14"/>
    </row>
    <row r="11434" spans="1:14" ht="94.5">
      <c r="A11434" s="6">
        <v>11433</v>
      </c>
      <c r="B11434" s="8" t="s">
        <v>32558</v>
      </c>
      <c r="C11434" s="9" t="s">
        <v>32649</v>
      </c>
      <c r="D11434" s="10" t="s">
        <v>32650</v>
      </c>
      <c r="E11434" s="11" t="s">
        <v>32646</v>
      </c>
      <c r="F11434" s="6">
        <v>365979</v>
      </c>
      <c r="G11434" s="6" t="s">
        <v>4738</v>
      </c>
      <c r="H11434" s="16">
        <v>24814595.057999998</v>
      </c>
      <c r="I11434" s="12" t="s">
        <v>32647</v>
      </c>
      <c r="J11434" s="12" t="s">
        <v>32648</v>
      </c>
      <c r="K11434" s="15">
        <v>14441341</v>
      </c>
      <c r="L11434" s="13" t="s">
        <v>70</v>
      </c>
      <c r="M11434" s="7">
        <v>0.25</v>
      </c>
      <c r="N11434" s="14"/>
    </row>
    <row r="11435" spans="1:14" ht="204.75">
      <c r="A11435" s="6">
        <v>11434</v>
      </c>
      <c r="B11435" s="8" t="s">
        <v>32558</v>
      </c>
      <c r="C11435" s="9" t="s">
        <v>32651</v>
      </c>
      <c r="D11435" s="10" t="s">
        <v>32652</v>
      </c>
      <c r="E11435" s="11" t="s">
        <v>32653</v>
      </c>
      <c r="F11435" s="6">
        <v>346289</v>
      </c>
      <c r="G11435" s="6" t="s">
        <v>4738</v>
      </c>
      <c r="H11435" s="16">
        <v>13718867.516000001</v>
      </c>
      <c r="I11435" s="12" t="s">
        <v>5426</v>
      </c>
      <c r="J11435" s="12" t="s">
        <v>709</v>
      </c>
      <c r="K11435" s="15">
        <v>8179461</v>
      </c>
      <c r="L11435" s="13" t="s">
        <v>14</v>
      </c>
      <c r="M11435" s="7">
        <v>1</v>
      </c>
      <c r="N11435" s="14"/>
    </row>
    <row r="11436" spans="1:14" ht="94.5">
      <c r="A11436" s="6">
        <v>11435</v>
      </c>
      <c r="B11436" s="8" t="s">
        <v>32558</v>
      </c>
      <c r="C11436" s="9" t="s">
        <v>32654</v>
      </c>
      <c r="D11436" s="10" t="s">
        <v>32616</v>
      </c>
      <c r="E11436" s="11" t="s">
        <v>32655</v>
      </c>
      <c r="F11436" s="6">
        <v>346292</v>
      </c>
      <c r="G11436" s="6" t="s">
        <v>4738</v>
      </c>
      <c r="H11436" s="16">
        <v>12607051.453</v>
      </c>
      <c r="I11436" s="12" t="s">
        <v>8785</v>
      </c>
      <c r="J11436" s="12" t="s">
        <v>9624</v>
      </c>
      <c r="K11436" s="15">
        <v>2115000</v>
      </c>
      <c r="L11436" s="13" t="s">
        <v>14</v>
      </c>
      <c r="M11436" s="7">
        <v>1</v>
      </c>
      <c r="N11436" s="14"/>
    </row>
    <row r="11437" spans="1:14" ht="189">
      <c r="A11437" s="6">
        <v>11436</v>
      </c>
      <c r="B11437" s="8" t="s">
        <v>32558</v>
      </c>
      <c r="C11437" s="9" t="s">
        <v>32656</v>
      </c>
      <c r="D11437" s="10" t="s">
        <v>32622</v>
      </c>
      <c r="E11437" s="11" t="s">
        <v>32657</v>
      </c>
      <c r="F11437" s="6">
        <v>414573</v>
      </c>
      <c r="G11437" s="6" t="s">
        <v>4738</v>
      </c>
      <c r="H11437" s="16">
        <v>14298429.506999999</v>
      </c>
      <c r="I11437" s="12" t="s">
        <v>32658</v>
      </c>
      <c r="J11437" s="12" t="s">
        <v>14344</v>
      </c>
      <c r="K11437" s="15">
        <v>2943000</v>
      </c>
      <c r="L11437" s="13" t="s">
        <v>14</v>
      </c>
      <c r="M11437" s="7">
        <v>1</v>
      </c>
      <c r="N11437" s="14"/>
    </row>
    <row r="11438" spans="1:14" ht="173.25">
      <c r="A11438" s="6">
        <v>11437</v>
      </c>
      <c r="B11438" s="8" t="s">
        <v>32558</v>
      </c>
      <c r="C11438" s="9" t="s">
        <v>32659</v>
      </c>
      <c r="D11438" s="10" t="s">
        <v>32660</v>
      </c>
      <c r="E11438" s="11" t="s">
        <v>32661</v>
      </c>
      <c r="F11438" s="6">
        <v>414870</v>
      </c>
      <c r="G11438" s="6" t="s">
        <v>4738</v>
      </c>
      <c r="H11438" s="16">
        <v>21506320.566</v>
      </c>
      <c r="I11438" s="12" t="s">
        <v>10681</v>
      </c>
      <c r="J11438" s="12" t="s">
        <v>17409</v>
      </c>
      <c r="K11438" s="15">
        <v>12797000</v>
      </c>
      <c r="L11438" s="13" t="s">
        <v>14</v>
      </c>
      <c r="M11438" s="7">
        <v>1</v>
      </c>
      <c r="N11438" s="14"/>
    </row>
    <row r="11439" spans="1:14" ht="173.25">
      <c r="A11439" s="6">
        <v>11438</v>
      </c>
      <c r="B11439" s="8" t="s">
        <v>32558</v>
      </c>
      <c r="C11439" s="9" t="s">
        <v>32662</v>
      </c>
      <c r="D11439" s="10" t="s">
        <v>32663</v>
      </c>
      <c r="E11439" s="11" t="s">
        <v>32664</v>
      </c>
      <c r="F11439" s="6">
        <v>414881</v>
      </c>
      <c r="G11439" s="6" t="s">
        <v>4738</v>
      </c>
      <c r="H11439" s="16">
        <v>8702963.5850000009</v>
      </c>
      <c r="I11439" s="12" t="s">
        <v>4050</v>
      </c>
      <c r="J11439" s="12" t="s">
        <v>4051</v>
      </c>
      <c r="K11439" s="15">
        <v>1344000</v>
      </c>
      <c r="L11439" s="13" t="s">
        <v>14</v>
      </c>
      <c r="M11439" s="7">
        <v>1</v>
      </c>
      <c r="N11439" s="14"/>
    </row>
    <row r="11440" spans="1:14" ht="189">
      <c r="A11440" s="6">
        <v>11439</v>
      </c>
      <c r="B11440" s="8" t="s">
        <v>32558</v>
      </c>
      <c r="C11440" s="9" t="s">
        <v>32659</v>
      </c>
      <c r="D11440" s="10" t="s">
        <v>32660</v>
      </c>
      <c r="E11440" s="11" t="s">
        <v>32665</v>
      </c>
      <c r="F11440" s="6">
        <v>414873</v>
      </c>
      <c r="G11440" s="6" t="s">
        <v>4738</v>
      </c>
      <c r="H11440" s="16">
        <v>18755257.838</v>
      </c>
      <c r="I11440" s="12" t="s">
        <v>10681</v>
      </c>
      <c r="J11440" s="12" t="s">
        <v>17409</v>
      </c>
      <c r="K11440" s="15">
        <v>9284000</v>
      </c>
      <c r="L11440" s="13" t="s">
        <v>14</v>
      </c>
      <c r="M11440" s="7">
        <v>1</v>
      </c>
      <c r="N11440" s="14"/>
    </row>
    <row r="11441" spans="1:14" ht="173.25">
      <c r="A11441" s="6">
        <v>11440</v>
      </c>
      <c r="B11441" s="8" t="s">
        <v>32558</v>
      </c>
      <c r="C11441" s="9" t="s">
        <v>32656</v>
      </c>
      <c r="D11441" s="10" t="s">
        <v>32622</v>
      </c>
      <c r="E11441" s="11" t="s">
        <v>32666</v>
      </c>
      <c r="F11441" s="6">
        <v>414859</v>
      </c>
      <c r="G11441" s="6" t="s">
        <v>4738</v>
      </c>
      <c r="H11441" s="16">
        <v>14554999.23</v>
      </c>
      <c r="I11441" s="12" t="s">
        <v>32658</v>
      </c>
      <c r="J11441" s="12" t="s">
        <v>14344</v>
      </c>
      <c r="K11441" s="15">
        <v>2700000</v>
      </c>
      <c r="L11441" s="13" t="s">
        <v>14</v>
      </c>
      <c r="M11441" s="7">
        <v>1</v>
      </c>
      <c r="N11441" s="14"/>
    </row>
    <row r="11442" spans="1:14" ht="47.25">
      <c r="A11442" s="6">
        <v>11441</v>
      </c>
      <c r="B11442" s="8" t="s">
        <v>32558</v>
      </c>
      <c r="C11442" s="9" t="s">
        <v>32667</v>
      </c>
      <c r="D11442" s="10" t="s">
        <v>32660</v>
      </c>
      <c r="E11442" s="11" t="s">
        <v>32668</v>
      </c>
      <c r="F11442" s="6">
        <v>492475</v>
      </c>
      <c r="G11442" s="6" t="s">
        <v>608</v>
      </c>
      <c r="H11442" s="16">
        <v>12606548.449999999</v>
      </c>
      <c r="I11442" s="12" t="s">
        <v>32669</v>
      </c>
      <c r="J11442" s="12">
        <v>44350</v>
      </c>
      <c r="K11442" s="15">
        <v>6999033</v>
      </c>
      <c r="L11442" s="13" t="s">
        <v>14</v>
      </c>
      <c r="M11442" s="7">
        <v>1</v>
      </c>
      <c r="N11442" s="14"/>
    </row>
    <row r="11443" spans="1:14" ht="63">
      <c r="A11443" s="6">
        <v>11442</v>
      </c>
      <c r="B11443" s="8" t="s">
        <v>32558</v>
      </c>
      <c r="C11443" s="9" t="s">
        <v>32670</v>
      </c>
      <c r="D11443" s="10" t="s">
        <v>32671</v>
      </c>
      <c r="E11443" s="11" t="s">
        <v>32672</v>
      </c>
      <c r="F11443" s="6">
        <v>492477</v>
      </c>
      <c r="G11443" s="6" t="s">
        <v>608</v>
      </c>
      <c r="H11443" s="16">
        <v>11453387.15</v>
      </c>
      <c r="I11443" s="12" t="s">
        <v>32669</v>
      </c>
      <c r="J11443" s="12">
        <v>44350</v>
      </c>
      <c r="K11443" s="15">
        <v>6318062</v>
      </c>
      <c r="L11443" s="13" t="s">
        <v>14</v>
      </c>
      <c r="M11443" s="7">
        <v>1</v>
      </c>
      <c r="N11443" s="14"/>
    </row>
    <row r="11444" spans="1:14" ht="78.75">
      <c r="A11444" s="6">
        <v>11443</v>
      </c>
      <c r="B11444" s="8" t="s">
        <v>32558</v>
      </c>
      <c r="C11444" s="9" t="s">
        <v>32673</v>
      </c>
      <c r="D11444" s="10" t="s">
        <v>32674</v>
      </c>
      <c r="E11444" s="11" t="s">
        <v>32675</v>
      </c>
      <c r="F11444" s="6">
        <v>491286</v>
      </c>
      <c r="G11444" s="6" t="s">
        <v>608</v>
      </c>
      <c r="H11444" s="16">
        <v>1144275</v>
      </c>
      <c r="I11444" s="12" t="s">
        <v>32676</v>
      </c>
      <c r="J11444" s="12">
        <v>44288</v>
      </c>
      <c r="K11444" s="15">
        <v>718935</v>
      </c>
      <c r="L11444" s="13" t="s">
        <v>14</v>
      </c>
      <c r="M11444" s="7">
        <v>1</v>
      </c>
      <c r="N11444" s="14"/>
    </row>
    <row r="11445" spans="1:14" ht="63">
      <c r="A11445" s="6">
        <v>11444</v>
      </c>
      <c r="B11445" s="8" t="s">
        <v>32558</v>
      </c>
      <c r="C11445" s="9" t="s">
        <v>32677</v>
      </c>
      <c r="D11445" s="10" t="s">
        <v>32678</v>
      </c>
      <c r="E11445" s="11" t="s">
        <v>32679</v>
      </c>
      <c r="F11445" s="6">
        <v>491977</v>
      </c>
      <c r="G11445" s="6" t="s">
        <v>608</v>
      </c>
      <c r="H11445" s="16">
        <v>1973718.1</v>
      </c>
      <c r="I11445" s="12" t="s">
        <v>5408</v>
      </c>
      <c r="J11445" s="12">
        <v>44229</v>
      </c>
      <c r="K11445" s="15" t="s">
        <v>1794</v>
      </c>
      <c r="L11445" s="13" t="s">
        <v>14</v>
      </c>
      <c r="M11445" s="7">
        <v>1</v>
      </c>
      <c r="N11445" s="14"/>
    </row>
    <row r="11446" spans="1:14" ht="94.5">
      <c r="A11446" s="6">
        <v>11445</v>
      </c>
      <c r="B11446" s="8" t="s">
        <v>32558</v>
      </c>
      <c r="C11446" s="9" t="s">
        <v>32680</v>
      </c>
      <c r="D11446" s="10" t="s">
        <v>16533</v>
      </c>
      <c r="E11446" s="11" t="s">
        <v>32681</v>
      </c>
      <c r="F11446" s="6">
        <v>491784</v>
      </c>
      <c r="G11446" s="6" t="s">
        <v>608</v>
      </c>
      <c r="H11446" s="16">
        <v>1157753.6000000001</v>
      </c>
      <c r="I11446" s="12" t="s">
        <v>32682</v>
      </c>
      <c r="J11446" s="12" t="s">
        <v>658</v>
      </c>
      <c r="K11446" s="15" t="s">
        <v>1794</v>
      </c>
      <c r="L11446" s="13" t="s">
        <v>14</v>
      </c>
      <c r="M11446" s="7">
        <v>1</v>
      </c>
      <c r="N11446" s="14"/>
    </row>
    <row r="11447" spans="1:14" ht="299.25">
      <c r="A11447" s="6">
        <v>11446</v>
      </c>
      <c r="B11447" s="8" t="s">
        <v>32558</v>
      </c>
      <c r="C11447" s="9" t="s">
        <v>32683</v>
      </c>
      <c r="D11447" s="10" t="s">
        <v>32684</v>
      </c>
      <c r="E11447" s="11" t="s">
        <v>32685</v>
      </c>
      <c r="F11447" s="6">
        <v>488470</v>
      </c>
      <c r="G11447" s="6" t="s">
        <v>808</v>
      </c>
      <c r="H11447" s="16">
        <v>11082176.550000001</v>
      </c>
      <c r="I11447" s="12">
        <v>44146</v>
      </c>
      <c r="J11447" s="12" t="s">
        <v>9633</v>
      </c>
      <c r="K11447" s="15">
        <v>3500000</v>
      </c>
      <c r="L11447" s="13" t="s">
        <v>14</v>
      </c>
      <c r="M11447" s="7">
        <v>1</v>
      </c>
      <c r="N11447" s="14"/>
    </row>
    <row r="11448" spans="1:14" ht="409.5">
      <c r="A11448" s="6">
        <v>11447</v>
      </c>
      <c r="B11448" s="8" t="s">
        <v>32558</v>
      </c>
      <c r="C11448" s="9" t="s">
        <v>32686</v>
      </c>
      <c r="D11448" s="10" t="s">
        <v>32687</v>
      </c>
      <c r="E11448" s="11" t="s">
        <v>32688</v>
      </c>
      <c r="F11448" s="6">
        <v>488469</v>
      </c>
      <c r="G11448" s="6" t="s">
        <v>808</v>
      </c>
      <c r="H11448" s="16">
        <v>10502375.4</v>
      </c>
      <c r="I11448" s="12" t="s">
        <v>9166</v>
      </c>
      <c r="J11448" s="12" t="s">
        <v>5136</v>
      </c>
      <c r="K11448" s="15" t="s">
        <v>1794</v>
      </c>
      <c r="L11448" s="13" t="s">
        <v>14</v>
      </c>
      <c r="M11448" s="7">
        <v>1</v>
      </c>
      <c r="N11448" s="14"/>
    </row>
    <row r="11449" spans="1:14" ht="236.25">
      <c r="A11449" s="6">
        <v>11448</v>
      </c>
      <c r="B11449" s="8" t="s">
        <v>32558</v>
      </c>
      <c r="C11449" s="9" t="s">
        <v>32689</v>
      </c>
      <c r="D11449" s="10" t="s">
        <v>32690</v>
      </c>
      <c r="E11449" s="11" t="s">
        <v>32691</v>
      </c>
      <c r="F11449" s="6">
        <v>495610</v>
      </c>
      <c r="G11449" s="6" t="s">
        <v>808</v>
      </c>
      <c r="H11449" s="16">
        <v>6146473.4000000004</v>
      </c>
      <c r="I11449" s="12">
        <v>44055</v>
      </c>
      <c r="J11449" s="12" t="s">
        <v>9197</v>
      </c>
      <c r="K11449" s="15" t="s">
        <v>1794</v>
      </c>
      <c r="L11449" s="13" t="s">
        <v>14</v>
      </c>
      <c r="M11449" s="7">
        <v>1</v>
      </c>
      <c r="N11449" s="14"/>
    </row>
    <row r="11450" spans="1:14" ht="236.25">
      <c r="A11450" s="6">
        <v>11449</v>
      </c>
      <c r="B11450" s="8" t="s">
        <v>32558</v>
      </c>
      <c r="C11450" s="9" t="s">
        <v>32692</v>
      </c>
      <c r="D11450" s="10" t="s">
        <v>32693</v>
      </c>
      <c r="E11450" s="11" t="s">
        <v>32694</v>
      </c>
      <c r="F11450" s="6">
        <v>495874</v>
      </c>
      <c r="G11450" s="6" t="s">
        <v>808</v>
      </c>
      <c r="H11450" s="16">
        <v>8207054.75</v>
      </c>
      <c r="I11450" s="12">
        <v>44055</v>
      </c>
      <c r="J11450" s="12" t="s">
        <v>9197</v>
      </c>
      <c r="K11450" s="15" t="s">
        <v>1794</v>
      </c>
      <c r="L11450" s="13" t="s">
        <v>14</v>
      </c>
      <c r="M11450" s="7">
        <v>1</v>
      </c>
      <c r="N11450" s="14"/>
    </row>
    <row r="11451" spans="1:14" ht="94.5">
      <c r="A11451" s="6">
        <v>11450</v>
      </c>
      <c r="B11451" s="8" t="s">
        <v>32558</v>
      </c>
      <c r="C11451" s="9" t="s">
        <v>32695</v>
      </c>
      <c r="D11451" s="10" t="s">
        <v>32696</v>
      </c>
      <c r="E11451" s="11" t="s">
        <v>32697</v>
      </c>
      <c r="F11451" s="6">
        <v>495891</v>
      </c>
      <c r="G11451" s="6" t="s">
        <v>808</v>
      </c>
      <c r="H11451" s="16">
        <v>6909008</v>
      </c>
      <c r="I11451" s="12">
        <v>44055</v>
      </c>
      <c r="J11451" s="12" t="s">
        <v>9197</v>
      </c>
      <c r="K11451" s="15" t="s">
        <v>1794</v>
      </c>
      <c r="L11451" s="13" t="s">
        <v>14</v>
      </c>
      <c r="M11451" s="7">
        <v>1</v>
      </c>
      <c r="N11451" s="14"/>
    </row>
    <row r="11452" spans="1:14" ht="110.25">
      <c r="A11452" s="6">
        <v>11451</v>
      </c>
      <c r="B11452" s="8" t="s">
        <v>32558</v>
      </c>
      <c r="C11452" s="9" t="s">
        <v>32698</v>
      </c>
      <c r="D11452" s="10" t="s">
        <v>32699</v>
      </c>
      <c r="E11452" s="11" t="s">
        <v>32700</v>
      </c>
      <c r="F11452" s="6">
        <v>438795</v>
      </c>
      <c r="G11452" s="6" t="s">
        <v>808</v>
      </c>
      <c r="H11452" s="16">
        <v>7911790</v>
      </c>
      <c r="I11452" s="12">
        <v>44142</v>
      </c>
      <c r="J11452" s="12" t="s">
        <v>32701</v>
      </c>
      <c r="K11452" s="15" t="s">
        <v>1794</v>
      </c>
      <c r="L11452" s="13" t="s">
        <v>14</v>
      </c>
      <c r="M11452" s="7">
        <v>1</v>
      </c>
      <c r="N11452" s="14"/>
    </row>
    <row r="11453" spans="1:14" ht="330.75">
      <c r="A11453" s="6">
        <v>11452</v>
      </c>
      <c r="B11453" s="8" t="s">
        <v>32558</v>
      </c>
      <c r="C11453" s="9" t="s">
        <v>32702</v>
      </c>
      <c r="D11453" s="10" t="s">
        <v>32703</v>
      </c>
      <c r="E11453" s="11" t="s">
        <v>32704</v>
      </c>
      <c r="F11453" s="6">
        <v>488299</v>
      </c>
      <c r="G11453" s="6" t="s">
        <v>808</v>
      </c>
      <c r="H11453" s="16">
        <v>5533077.4000000004</v>
      </c>
      <c r="I11453" s="12" t="s">
        <v>9166</v>
      </c>
      <c r="J11453" s="12" t="s">
        <v>5136</v>
      </c>
      <c r="K11453" s="15" t="s">
        <v>1794</v>
      </c>
      <c r="L11453" s="13" t="s">
        <v>14</v>
      </c>
      <c r="M11453" s="7">
        <v>1</v>
      </c>
      <c r="N11453" s="14"/>
    </row>
    <row r="11454" spans="1:14" ht="47.25">
      <c r="A11454" s="6">
        <v>11453</v>
      </c>
      <c r="B11454" s="8" t="s">
        <v>32558</v>
      </c>
      <c r="C11454" s="9" t="s">
        <v>32705</v>
      </c>
      <c r="D11454" s="10" t="s">
        <v>32706</v>
      </c>
      <c r="E11454" s="11" t="s">
        <v>32707</v>
      </c>
      <c r="F11454" s="6">
        <v>537265</v>
      </c>
      <c r="G11454" s="6" t="s">
        <v>808</v>
      </c>
      <c r="H11454" s="16">
        <v>15154579.550000001</v>
      </c>
      <c r="I11454" s="12">
        <v>44472</v>
      </c>
      <c r="J11454" s="12" t="s">
        <v>16832</v>
      </c>
      <c r="K11454" s="15" t="s">
        <v>1794</v>
      </c>
      <c r="L11454" s="13" t="s">
        <v>14</v>
      </c>
      <c r="M11454" s="7">
        <v>1</v>
      </c>
      <c r="N11454" s="14"/>
    </row>
    <row r="11455" spans="1:14" ht="63">
      <c r="A11455" s="6">
        <v>11454</v>
      </c>
      <c r="B11455" s="8" t="s">
        <v>32558</v>
      </c>
      <c r="C11455" s="9" t="s">
        <v>32708</v>
      </c>
      <c r="D11455" s="10" t="s">
        <v>32709</v>
      </c>
      <c r="E11455" s="11" t="s">
        <v>32710</v>
      </c>
      <c r="F11455" s="6">
        <v>537275</v>
      </c>
      <c r="G11455" s="6" t="s">
        <v>808</v>
      </c>
      <c r="H11455" s="16">
        <v>14153516.1</v>
      </c>
      <c r="I11455" s="12">
        <v>44472</v>
      </c>
      <c r="J11455" s="12" t="s">
        <v>16832</v>
      </c>
      <c r="K11455" s="15" t="s">
        <v>1794</v>
      </c>
      <c r="L11455" s="13" t="s">
        <v>14</v>
      </c>
      <c r="M11455" s="7">
        <v>1</v>
      </c>
      <c r="N11455" s="14"/>
    </row>
    <row r="11456" spans="1:14" ht="63">
      <c r="A11456" s="6">
        <v>11455</v>
      </c>
      <c r="B11456" s="8" t="s">
        <v>32558</v>
      </c>
      <c r="C11456" s="9" t="s">
        <v>32711</v>
      </c>
      <c r="D11456" s="10" t="s">
        <v>32712</v>
      </c>
      <c r="E11456" s="11" t="s">
        <v>32713</v>
      </c>
      <c r="F11456" s="6">
        <v>537278</v>
      </c>
      <c r="G11456" s="6" t="s">
        <v>808</v>
      </c>
      <c r="H11456" s="16">
        <v>4777865.4000000004</v>
      </c>
      <c r="I11456" s="12" t="s">
        <v>14418</v>
      </c>
      <c r="J11456" s="12" t="s">
        <v>32714</v>
      </c>
      <c r="K11456" s="15" t="s">
        <v>1794</v>
      </c>
      <c r="L11456" s="13" t="s">
        <v>14</v>
      </c>
      <c r="M11456" s="7">
        <v>1</v>
      </c>
      <c r="N11456" s="14"/>
    </row>
    <row r="11457" spans="1:14" ht="78.75">
      <c r="A11457" s="6">
        <v>11456</v>
      </c>
      <c r="B11457" s="8" t="s">
        <v>32558</v>
      </c>
      <c r="C11457" s="9" t="s">
        <v>32715</v>
      </c>
      <c r="D11457" s="10" t="s">
        <v>32716</v>
      </c>
      <c r="E11457" s="11" t="s">
        <v>32717</v>
      </c>
      <c r="F11457" s="6">
        <v>403958</v>
      </c>
      <c r="G11457" s="6" t="s">
        <v>794</v>
      </c>
      <c r="H11457" s="16">
        <v>12677000.130000001</v>
      </c>
      <c r="I11457" s="12">
        <v>43867</v>
      </c>
      <c r="J11457" s="12">
        <v>44383</v>
      </c>
      <c r="K11457" s="15" t="s">
        <v>1794</v>
      </c>
      <c r="L11457" s="13" t="s">
        <v>14</v>
      </c>
      <c r="M11457" s="7">
        <v>1</v>
      </c>
      <c r="N11457" s="14"/>
    </row>
    <row r="11458" spans="1:14" ht="78.75">
      <c r="A11458" s="6">
        <v>11457</v>
      </c>
      <c r="B11458" s="8" t="s">
        <v>32558</v>
      </c>
      <c r="C11458" s="9" t="s">
        <v>32718</v>
      </c>
      <c r="D11458" s="10" t="s">
        <v>32719</v>
      </c>
      <c r="E11458" s="11" t="s">
        <v>32720</v>
      </c>
      <c r="F11458" s="6">
        <v>543969</v>
      </c>
      <c r="G11458" s="6" t="s">
        <v>794</v>
      </c>
      <c r="H11458" s="16">
        <v>2945727.7</v>
      </c>
      <c r="I11458" s="12" t="s">
        <v>8367</v>
      </c>
      <c r="J11458" s="12" t="s">
        <v>4985</v>
      </c>
      <c r="K11458" s="15">
        <v>580661</v>
      </c>
      <c r="L11458" s="13" t="s">
        <v>14</v>
      </c>
      <c r="M11458" s="7">
        <v>1</v>
      </c>
      <c r="N11458" s="14"/>
    </row>
    <row r="11459" spans="1:14" ht="141.75">
      <c r="A11459" s="6">
        <v>11458</v>
      </c>
      <c r="B11459" s="8" t="s">
        <v>32558</v>
      </c>
      <c r="C11459" s="9" t="s">
        <v>32721</v>
      </c>
      <c r="D11459" s="10" t="s">
        <v>20872</v>
      </c>
      <c r="E11459" s="11" t="s">
        <v>32722</v>
      </c>
      <c r="F11459" s="6">
        <v>498234</v>
      </c>
      <c r="G11459" s="6" t="s">
        <v>4924</v>
      </c>
      <c r="H11459" s="16">
        <v>13559364.34</v>
      </c>
      <c r="I11459" s="12" t="s">
        <v>21483</v>
      </c>
      <c r="J11459" s="12" t="s">
        <v>4415</v>
      </c>
      <c r="K11459" s="15">
        <v>5305852</v>
      </c>
      <c r="L11459" s="13" t="s">
        <v>70</v>
      </c>
      <c r="M11459" s="7">
        <v>0.6</v>
      </c>
      <c r="N11459" s="14"/>
    </row>
    <row r="11460" spans="1:14" ht="141.75">
      <c r="A11460" s="6">
        <v>11459</v>
      </c>
      <c r="B11460" s="8" t="s">
        <v>32558</v>
      </c>
      <c r="C11460" s="9" t="s">
        <v>32723</v>
      </c>
      <c r="D11460" s="10" t="s">
        <v>6264</v>
      </c>
      <c r="E11460" s="11" t="s">
        <v>32722</v>
      </c>
      <c r="F11460" s="6">
        <v>498234</v>
      </c>
      <c r="G11460" s="6" t="s">
        <v>4924</v>
      </c>
      <c r="H11460" s="16">
        <v>13559364.34</v>
      </c>
      <c r="I11460" s="12" t="s">
        <v>21483</v>
      </c>
      <c r="J11460" s="12" t="s">
        <v>4415</v>
      </c>
      <c r="K11460" s="15">
        <v>5305852</v>
      </c>
      <c r="L11460" s="13" t="s">
        <v>70</v>
      </c>
      <c r="M11460" s="7">
        <v>0.4</v>
      </c>
      <c r="N11460" s="14"/>
    </row>
    <row r="11461" spans="1:14" ht="78.75">
      <c r="A11461" s="6">
        <v>11460</v>
      </c>
      <c r="B11461" s="8" t="s">
        <v>32558</v>
      </c>
      <c r="C11461" s="9" t="s">
        <v>32724</v>
      </c>
      <c r="D11461" s="10" t="s">
        <v>32725</v>
      </c>
      <c r="E11461" s="11" t="s">
        <v>32726</v>
      </c>
      <c r="F11461" s="6">
        <v>510318</v>
      </c>
      <c r="G11461" s="6" t="s">
        <v>340</v>
      </c>
      <c r="H11461" s="16">
        <v>7514304.2999999998</v>
      </c>
      <c r="I11461" s="12">
        <v>44317</v>
      </c>
      <c r="J11461" s="12">
        <v>44505</v>
      </c>
      <c r="K11461" s="15" t="s">
        <v>1794</v>
      </c>
      <c r="L11461" s="13" t="s">
        <v>14</v>
      </c>
      <c r="M11461" s="7">
        <v>1</v>
      </c>
      <c r="N11461" s="14"/>
    </row>
    <row r="11462" spans="1:14" ht="63">
      <c r="A11462" s="6">
        <v>11461</v>
      </c>
      <c r="B11462" s="8" t="s">
        <v>32558</v>
      </c>
      <c r="C11462" s="9" t="s">
        <v>32727</v>
      </c>
      <c r="D11462" s="10" t="s">
        <v>32728</v>
      </c>
      <c r="E11462" s="11" t="s">
        <v>32729</v>
      </c>
      <c r="F11462" s="6">
        <v>413036</v>
      </c>
      <c r="G11462" s="6" t="s">
        <v>801</v>
      </c>
      <c r="H11462" s="16">
        <v>17886026.660999998</v>
      </c>
      <c r="I11462" s="12">
        <v>43867</v>
      </c>
      <c r="J11462" s="12" t="s">
        <v>5136</v>
      </c>
      <c r="K11462" s="15">
        <v>4625517</v>
      </c>
      <c r="L11462" s="13" t="s">
        <v>14</v>
      </c>
      <c r="M11462" s="7">
        <v>1</v>
      </c>
      <c r="N11462" s="14"/>
    </row>
    <row r="11463" spans="1:14" ht="63">
      <c r="A11463" s="6">
        <v>11462</v>
      </c>
      <c r="B11463" s="8" t="s">
        <v>32558</v>
      </c>
      <c r="C11463" s="9" t="s">
        <v>32730</v>
      </c>
      <c r="D11463" s="10" t="s">
        <v>32571</v>
      </c>
      <c r="E11463" s="11" t="s">
        <v>32731</v>
      </c>
      <c r="F11463" s="6">
        <v>367303</v>
      </c>
      <c r="G11463" s="6" t="s">
        <v>801</v>
      </c>
      <c r="H11463" s="16">
        <v>16464715.155999999</v>
      </c>
      <c r="I11463" s="12" t="s">
        <v>4038</v>
      </c>
      <c r="J11463" s="12" t="s">
        <v>13869</v>
      </c>
      <c r="K11463" s="15">
        <v>9574483</v>
      </c>
      <c r="L11463" s="13" t="s">
        <v>14</v>
      </c>
      <c r="M11463" s="7">
        <v>1</v>
      </c>
      <c r="N11463" s="14"/>
    </row>
    <row r="11464" spans="1:14" ht="63">
      <c r="A11464" s="6">
        <v>11463</v>
      </c>
      <c r="B11464" s="8" t="s">
        <v>32558</v>
      </c>
      <c r="C11464" s="9" t="s">
        <v>32732</v>
      </c>
      <c r="D11464" s="10" t="s">
        <v>32733</v>
      </c>
      <c r="E11464" s="11" t="s">
        <v>32734</v>
      </c>
      <c r="F11464" s="6">
        <v>531150</v>
      </c>
      <c r="G11464" s="6" t="s">
        <v>1638</v>
      </c>
      <c r="H11464" s="16">
        <v>3488718.25</v>
      </c>
      <c r="I11464" s="12" t="s">
        <v>8907</v>
      </c>
      <c r="J11464" s="12" t="s">
        <v>5331</v>
      </c>
      <c r="K11464" s="15">
        <v>600000</v>
      </c>
      <c r="L11464" s="13" t="s">
        <v>14</v>
      </c>
      <c r="M11464" s="7">
        <v>1</v>
      </c>
      <c r="N11464" s="14"/>
    </row>
    <row r="11465" spans="1:14" ht="47.25">
      <c r="A11465" s="6">
        <v>11464</v>
      </c>
      <c r="B11465" s="8" t="s">
        <v>32558</v>
      </c>
      <c r="C11465" s="9" t="s">
        <v>32735</v>
      </c>
      <c r="D11465" s="10" t="s">
        <v>32736</v>
      </c>
      <c r="E11465" s="11" t="s">
        <v>32737</v>
      </c>
      <c r="F11465" s="6">
        <v>531258</v>
      </c>
      <c r="G11465" s="6" t="s">
        <v>1638</v>
      </c>
      <c r="H11465" s="16">
        <v>3451103</v>
      </c>
      <c r="I11465" s="12">
        <v>44379</v>
      </c>
      <c r="J11465" s="12" t="s">
        <v>5331</v>
      </c>
      <c r="K11465" s="15" t="s">
        <v>1794</v>
      </c>
      <c r="L11465" s="13" t="s">
        <v>14</v>
      </c>
      <c r="M11465" s="7">
        <v>1</v>
      </c>
      <c r="N11465" s="14"/>
    </row>
    <row r="11466" spans="1:14" ht="47.25">
      <c r="A11466" s="6">
        <v>11465</v>
      </c>
      <c r="B11466" s="8" t="s">
        <v>32558</v>
      </c>
      <c r="C11466" s="9" t="s">
        <v>32738</v>
      </c>
      <c r="D11466" s="10" t="s">
        <v>32739</v>
      </c>
      <c r="E11466" s="11" t="s">
        <v>32740</v>
      </c>
      <c r="F11466" s="6">
        <v>536062</v>
      </c>
      <c r="G11466" s="6" t="s">
        <v>1638</v>
      </c>
      <c r="H11466" s="16">
        <v>6042925.2999999998</v>
      </c>
      <c r="I11466" s="12" t="s">
        <v>8907</v>
      </c>
      <c r="J11466" s="12" t="s">
        <v>5331</v>
      </c>
      <c r="K11466" s="15">
        <v>1900000</v>
      </c>
      <c r="L11466" s="13" t="s">
        <v>14</v>
      </c>
      <c r="M11466" s="7">
        <v>1</v>
      </c>
      <c r="N11466" s="14"/>
    </row>
    <row r="11467" spans="1:14" ht="154.5">
      <c r="A11467" s="6">
        <v>11466</v>
      </c>
      <c r="B11467" s="8" t="s">
        <v>32558</v>
      </c>
      <c r="C11467" s="9" t="s">
        <v>32741</v>
      </c>
      <c r="D11467" s="10" t="s">
        <v>32742</v>
      </c>
      <c r="E11467" s="11" t="s">
        <v>32743</v>
      </c>
      <c r="F11467" s="6">
        <v>544078</v>
      </c>
      <c r="G11467" s="6" t="s">
        <v>875</v>
      </c>
      <c r="H11467" s="16">
        <v>10459077.658</v>
      </c>
      <c r="I11467" s="12" t="s">
        <v>8367</v>
      </c>
      <c r="J11467" s="12" t="s">
        <v>32744</v>
      </c>
      <c r="K11467" s="15" t="s">
        <v>1794</v>
      </c>
      <c r="L11467" s="13" t="s">
        <v>14</v>
      </c>
      <c r="M11467" s="7">
        <v>1</v>
      </c>
      <c r="N11467" s="14"/>
    </row>
    <row r="11468" spans="1:14" ht="75.75">
      <c r="A11468" s="6">
        <v>11467</v>
      </c>
      <c r="B11468" s="8" t="s">
        <v>32558</v>
      </c>
      <c r="C11468" s="9" t="s">
        <v>32745</v>
      </c>
      <c r="D11468" s="10" t="s">
        <v>32746</v>
      </c>
      <c r="E11468" s="11" t="s">
        <v>32747</v>
      </c>
      <c r="F11468" s="6">
        <v>544080</v>
      </c>
      <c r="G11468" s="6" t="s">
        <v>875</v>
      </c>
      <c r="H11468" s="16">
        <v>4044918.33</v>
      </c>
      <c r="I11468" s="12">
        <v>44504</v>
      </c>
      <c r="J11468" s="12" t="s">
        <v>32748</v>
      </c>
      <c r="K11468" s="15" t="s">
        <v>1794</v>
      </c>
      <c r="L11468" s="13" t="s">
        <v>14</v>
      </c>
      <c r="M11468" s="7">
        <v>1</v>
      </c>
      <c r="N11468" s="14"/>
    </row>
    <row r="11469" spans="1:14" ht="110.25">
      <c r="A11469" s="6">
        <v>11468</v>
      </c>
      <c r="B11469" s="8" t="s">
        <v>32558</v>
      </c>
      <c r="C11469" s="9" t="s">
        <v>32749</v>
      </c>
      <c r="D11469" s="10" t="s">
        <v>32750</v>
      </c>
      <c r="E11469" s="11" t="s">
        <v>32751</v>
      </c>
      <c r="F11469" s="6">
        <v>538248</v>
      </c>
      <c r="G11469" s="6" t="s">
        <v>875</v>
      </c>
      <c r="H11469" s="16">
        <v>9791250.3729999997</v>
      </c>
      <c r="I11469" s="12" t="s">
        <v>5209</v>
      </c>
      <c r="J11469" s="12" t="s">
        <v>32752</v>
      </c>
      <c r="K11469" s="15">
        <v>3581561</v>
      </c>
      <c r="L11469" s="13" t="s">
        <v>14</v>
      </c>
      <c r="M11469" s="7">
        <v>1</v>
      </c>
      <c r="N11469" s="14"/>
    </row>
    <row r="11470" spans="1:14" ht="110.25">
      <c r="A11470" s="6">
        <v>11469</v>
      </c>
      <c r="B11470" s="8" t="s">
        <v>32558</v>
      </c>
      <c r="C11470" s="9" t="s">
        <v>32753</v>
      </c>
      <c r="D11470" s="10" t="s">
        <v>32754</v>
      </c>
      <c r="E11470" s="11" t="s">
        <v>32755</v>
      </c>
      <c r="F11470" s="6">
        <v>528720</v>
      </c>
      <c r="G11470" s="6" t="s">
        <v>875</v>
      </c>
      <c r="H11470" s="16">
        <v>9358765.0500000007</v>
      </c>
      <c r="I11470" s="12">
        <v>44288</v>
      </c>
      <c r="J11470" s="12">
        <v>44806</v>
      </c>
      <c r="K11470" s="15">
        <v>6112309</v>
      </c>
      <c r="L11470" s="13" t="s">
        <v>14</v>
      </c>
      <c r="M11470" s="7">
        <v>1</v>
      </c>
      <c r="N11470" s="14"/>
    </row>
    <row r="11471" spans="1:14" ht="75.75">
      <c r="A11471" s="6">
        <v>11470</v>
      </c>
      <c r="B11471" s="8" t="s">
        <v>32558</v>
      </c>
      <c r="C11471" s="9" t="s">
        <v>32756</v>
      </c>
      <c r="D11471" s="10" t="s">
        <v>32757</v>
      </c>
      <c r="E11471" s="11" t="s">
        <v>32758</v>
      </c>
      <c r="F11471" s="6">
        <v>528715</v>
      </c>
      <c r="G11471" s="6" t="s">
        <v>875</v>
      </c>
      <c r="H11471" s="16">
        <v>4738407.78</v>
      </c>
      <c r="I11471" s="12" t="s">
        <v>10043</v>
      </c>
      <c r="J11471" s="12" t="s">
        <v>8543</v>
      </c>
      <c r="K11471" s="15">
        <v>3369659</v>
      </c>
      <c r="L11471" s="13" t="s">
        <v>14</v>
      </c>
      <c r="M11471" s="7">
        <v>1</v>
      </c>
      <c r="N11471" s="14"/>
    </row>
    <row r="11472" spans="1:14" ht="126">
      <c r="A11472" s="6">
        <v>11471</v>
      </c>
      <c r="B11472" s="8" t="s">
        <v>32558</v>
      </c>
      <c r="C11472" s="9" t="s">
        <v>32759</v>
      </c>
      <c r="D11472" s="10" t="s">
        <v>32760</v>
      </c>
      <c r="E11472" s="11" t="s">
        <v>32761</v>
      </c>
      <c r="F11472" s="6">
        <v>538251</v>
      </c>
      <c r="G11472" s="6" t="s">
        <v>875</v>
      </c>
      <c r="H11472" s="16">
        <v>9279200.1999999993</v>
      </c>
      <c r="I11472" s="12" t="s">
        <v>5209</v>
      </c>
      <c r="J11472" s="12" t="s">
        <v>32752</v>
      </c>
      <c r="K11472" s="15">
        <v>6608727</v>
      </c>
      <c r="L11472" s="13" t="s">
        <v>14</v>
      </c>
      <c r="M11472" s="7">
        <v>1</v>
      </c>
      <c r="N11472" s="14"/>
    </row>
    <row r="11473" spans="1:14" ht="78.75">
      <c r="A11473" s="6">
        <v>11472</v>
      </c>
      <c r="B11473" s="8" t="s">
        <v>32558</v>
      </c>
      <c r="C11473" s="9" t="s">
        <v>32762</v>
      </c>
      <c r="D11473" s="10" t="s">
        <v>17032</v>
      </c>
      <c r="E11473" s="11" t="s">
        <v>32763</v>
      </c>
      <c r="F11473" s="6">
        <v>512663</v>
      </c>
      <c r="G11473" s="6" t="s">
        <v>1034</v>
      </c>
      <c r="H11473" s="16">
        <v>60394442.566</v>
      </c>
      <c r="I11473" s="12">
        <v>44200</v>
      </c>
      <c r="J11473" s="12" t="s">
        <v>32764</v>
      </c>
      <c r="K11473" s="15" t="s">
        <v>1794</v>
      </c>
      <c r="L11473" s="13" t="s">
        <v>70</v>
      </c>
      <c r="M11473" s="7">
        <v>0.6</v>
      </c>
      <c r="N11473" s="14"/>
    </row>
    <row r="11474" spans="1:14" ht="63">
      <c r="A11474" s="6">
        <v>11473</v>
      </c>
      <c r="B11474" s="8" t="s">
        <v>32558</v>
      </c>
      <c r="C11474" s="9" t="s">
        <v>32765</v>
      </c>
      <c r="D11474" s="10" t="s">
        <v>26082</v>
      </c>
      <c r="E11474" s="11" t="s">
        <v>32766</v>
      </c>
      <c r="F11474" s="6">
        <v>512663</v>
      </c>
      <c r="G11474" s="6" t="s">
        <v>1034</v>
      </c>
      <c r="H11474" s="16">
        <v>60394442.566</v>
      </c>
      <c r="I11474" s="12">
        <v>44200</v>
      </c>
      <c r="J11474" s="12" t="s">
        <v>32764</v>
      </c>
      <c r="K11474" s="15" t="s">
        <v>1794</v>
      </c>
      <c r="L11474" s="13" t="s">
        <v>70</v>
      </c>
      <c r="M11474" s="7">
        <v>0.4</v>
      </c>
      <c r="N11474" s="14"/>
    </row>
    <row r="11475" spans="1:14" ht="110.25">
      <c r="A11475" s="6">
        <v>11474</v>
      </c>
      <c r="B11475" s="8" t="s">
        <v>32558</v>
      </c>
      <c r="C11475" s="9" t="s">
        <v>32767</v>
      </c>
      <c r="D11475" s="10" t="s">
        <v>16622</v>
      </c>
      <c r="E11475" s="11" t="s">
        <v>32768</v>
      </c>
      <c r="F11475" s="6">
        <v>558892</v>
      </c>
      <c r="G11475" s="6" t="s">
        <v>875</v>
      </c>
      <c r="H11475" s="16">
        <v>16293417.823999999</v>
      </c>
      <c r="I11475" s="12">
        <v>44403</v>
      </c>
      <c r="J11475" s="12">
        <v>44780</v>
      </c>
      <c r="K11475" s="15" t="s">
        <v>1794</v>
      </c>
      <c r="L11475" s="13" t="s">
        <v>14</v>
      </c>
      <c r="M11475" s="7">
        <v>1</v>
      </c>
      <c r="N11475" s="14"/>
    </row>
    <row r="11476" spans="1:14" ht="91.5">
      <c r="A11476" s="6">
        <v>11475</v>
      </c>
      <c r="B11476" s="8" t="s">
        <v>32558</v>
      </c>
      <c r="C11476" s="9" t="s">
        <v>32769</v>
      </c>
      <c r="D11476" s="10" t="s">
        <v>32770</v>
      </c>
      <c r="E11476" s="11" t="s">
        <v>32771</v>
      </c>
      <c r="F11476" s="6">
        <v>560900</v>
      </c>
      <c r="G11476" s="6" t="s">
        <v>875</v>
      </c>
      <c r="H11476" s="16">
        <v>5366183.8420000002</v>
      </c>
      <c r="I11476" s="12">
        <v>44392</v>
      </c>
      <c r="J11476" s="12" t="s">
        <v>32772</v>
      </c>
      <c r="K11476" s="15" t="s">
        <v>1794</v>
      </c>
      <c r="L11476" s="13" t="s">
        <v>14</v>
      </c>
      <c r="M11476" s="7">
        <v>1</v>
      </c>
      <c r="N11476" s="14"/>
    </row>
    <row r="11477" spans="1:14" ht="104.25">
      <c r="A11477" s="6">
        <v>11476</v>
      </c>
      <c r="B11477" s="8" t="s">
        <v>32558</v>
      </c>
      <c r="C11477" s="9" t="s">
        <v>32773</v>
      </c>
      <c r="D11477" s="10" t="s">
        <v>32774</v>
      </c>
      <c r="E11477" s="11" t="s">
        <v>32775</v>
      </c>
      <c r="F11477" s="6">
        <v>558827</v>
      </c>
      <c r="G11477" s="6" t="s">
        <v>875</v>
      </c>
      <c r="H11477" s="16">
        <v>7621587.477</v>
      </c>
      <c r="I11477" s="12">
        <v>44409</v>
      </c>
      <c r="J11477" s="12">
        <v>44779</v>
      </c>
      <c r="K11477" s="15" t="s">
        <v>1794</v>
      </c>
      <c r="L11477" s="13" t="s">
        <v>14</v>
      </c>
      <c r="M11477" s="7">
        <v>1</v>
      </c>
      <c r="N11477" s="14"/>
    </row>
    <row r="11478" spans="1:14" ht="141.75">
      <c r="A11478" s="6">
        <v>11477</v>
      </c>
      <c r="B11478" s="8" t="s">
        <v>32558</v>
      </c>
      <c r="C11478" s="9" t="s">
        <v>32776</v>
      </c>
      <c r="D11478" s="10" t="s">
        <v>32777</v>
      </c>
      <c r="E11478" s="11" t="s">
        <v>32778</v>
      </c>
      <c r="F11478" s="6">
        <v>560903</v>
      </c>
      <c r="G11478" s="6" t="s">
        <v>875</v>
      </c>
      <c r="H11478" s="16">
        <v>4188399.8909999998</v>
      </c>
      <c r="I11478" s="12">
        <v>44406</v>
      </c>
      <c r="J11478" s="12">
        <v>44777</v>
      </c>
      <c r="K11478" s="15" t="s">
        <v>1794</v>
      </c>
      <c r="L11478" s="13" t="s">
        <v>14</v>
      </c>
      <c r="M11478" s="7">
        <v>1</v>
      </c>
      <c r="N11478" s="14"/>
    </row>
    <row r="11479" spans="1:14" ht="126">
      <c r="A11479" s="6">
        <v>11478</v>
      </c>
      <c r="B11479" s="8" t="s">
        <v>32558</v>
      </c>
      <c r="C11479" s="9" t="s">
        <v>32779</v>
      </c>
      <c r="D11479" s="10" t="s">
        <v>32780</v>
      </c>
      <c r="E11479" s="11" t="s">
        <v>32781</v>
      </c>
      <c r="F11479" s="6">
        <v>556451</v>
      </c>
      <c r="G11479" s="6" t="s">
        <v>875</v>
      </c>
      <c r="H11479" s="16">
        <v>8771712.9859999996</v>
      </c>
      <c r="I11479" s="12">
        <v>44409</v>
      </c>
      <c r="J11479" s="12">
        <v>44657</v>
      </c>
      <c r="K11479" s="15" t="s">
        <v>1794</v>
      </c>
      <c r="L11479" s="13" t="s">
        <v>14</v>
      </c>
      <c r="M11479" s="7">
        <v>1</v>
      </c>
      <c r="N11479" s="14"/>
    </row>
    <row r="11480" spans="1:14" ht="141.75">
      <c r="A11480" s="6">
        <v>11479</v>
      </c>
      <c r="B11480" s="8" t="s">
        <v>32558</v>
      </c>
      <c r="C11480" s="9" t="s">
        <v>32782</v>
      </c>
      <c r="D11480" s="10" t="s">
        <v>32783</v>
      </c>
      <c r="E11480" s="11" t="s">
        <v>32784</v>
      </c>
      <c r="F11480" s="6">
        <v>560887</v>
      </c>
      <c r="G11480" s="6" t="s">
        <v>875</v>
      </c>
      <c r="H11480" s="16">
        <v>8891613.0370000005</v>
      </c>
      <c r="I11480" s="12">
        <v>44409</v>
      </c>
      <c r="J11480" s="12">
        <v>44667</v>
      </c>
      <c r="K11480" s="15" t="s">
        <v>1794</v>
      </c>
      <c r="L11480" s="13" t="s">
        <v>14</v>
      </c>
      <c r="M11480" s="7">
        <v>1</v>
      </c>
      <c r="N11480" s="14"/>
    </row>
    <row r="11481" spans="1:14" ht="78.75">
      <c r="A11481" s="6">
        <v>11480</v>
      </c>
      <c r="B11481" s="8" t="s">
        <v>32558</v>
      </c>
      <c r="C11481" s="9" t="s">
        <v>32785</v>
      </c>
      <c r="D11481" s="10" t="s">
        <v>32786</v>
      </c>
      <c r="E11481" s="11" t="s">
        <v>32787</v>
      </c>
      <c r="F11481" s="6">
        <v>560902</v>
      </c>
      <c r="G11481" s="6" t="s">
        <v>875</v>
      </c>
      <c r="H11481" s="16">
        <v>3645870.898</v>
      </c>
      <c r="I11481" s="12">
        <v>44392</v>
      </c>
      <c r="J11481" s="12">
        <v>44667</v>
      </c>
      <c r="K11481" s="15" t="s">
        <v>1794</v>
      </c>
      <c r="L11481" s="13" t="s">
        <v>14</v>
      </c>
      <c r="M11481" s="7">
        <v>1</v>
      </c>
      <c r="N11481" s="14"/>
    </row>
    <row r="11482" spans="1:14" ht="63">
      <c r="A11482" s="6">
        <v>11481</v>
      </c>
      <c r="B11482" s="8" t="s">
        <v>32558</v>
      </c>
      <c r="C11482" s="9" t="s">
        <v>32788</v>
      </c>
      <c r="D11482" s="10" t="s">
        <v>32564</v>
      </c>
      <c r="E11482" s="11" t="s">
        <v>32789</v>
      </c>
      <c r="F11482" s="6">
        <v>531816</v>
      </c>
      <c r="G11482" s="6" t="s">
        <v>1034</v>
      </c>
      <c r="H11482" s="16">
        <v>60894822.365999997</v>
      </c>
      <c r="I11482" s="12">
        <v>44439</v>
      </c>
      <c r="J11482" s="12">
        <v>44985</v>
      </c>
      <c r="K11482" s="15" t="s">
        <v>1794</v>
      </c>
      <c r="L11482" s="13" t="s">
        <v>70</v>
      </c>
      <c r="M11482" s="7">
        <v>0.49</v>
      </c>
      <c r="N11482" s="14"/>
    </row>
    <row r="11483" spans="1:14" ht="63">
      <c r="A11483" s="6">
        <v>11482</v>
      </c>
      <c r="B11483" s="8" t="s">
        <v>32558</v>
      </c>
      <c r="C11483" s="9" t="s">
        <v>32790</v>
      </c>
      <c r="D11483" s="10" t="s">
        <v>3894</v>
      </c>
      <c r="E11483" s="11" t="s">
        <v>32789</v>
      </c>
      <c r="F11483" s="6">
        <v>531816</v>
      </c>
      <c r="G11483" s="6" t="s">
        <v>1034</v>
      </c>
      <c r="H11483" s="16">
        <v>60894822.365999997</v>
      </c>
      <c r="I11483" s="12">
        <v>44439</v>
      </c>
      <c r="J11483" s="12">
        <v>44985</v>
      </c>
      <c r="K11483" s="15" t="s">
        <v>1794</v>
      </c>
      <c r="L11483" s="13" t="s">
        <v>70</v>
      </c>
      <c r="M11483" s="7">
        <v>0.51</v>
      </c>
      <c r="N11483" s="14"/>
    </row>
    <row r="11484" spans="1:14" ht="141.75">
      <c r="A11484" s="6">
        <v>11483</v>
      </c>
      <c r="B11484" s="8" t="s">
        <v>32791</v>
      </c>
      <c r="C11484" s="9" t="s">
        <v>32792</v>
      </c>
      <c r="D11484" s="10" t="s">
        <v>32793</v>
      </c>
      <c r="E11484" s="11" t="s">
        <v>32794</v>
      </c>
      <c r="F11484" s="6">
        <v>289688</v>
      </c>
      <c r="G11484" s="6" t="s">
        <v>97</v>
      </c>
      <c r="H11484" s="16">
        <v>28205622.057999998</v>
      </c>
      <c r="I11484" s="12" t="s">
        <v>32795</v>
      </c>
      <c r="J11484" s="12" t="s">
        <v>32796</v>
      </c>
      <c r="K11484" s="15">
        <v>5000000</v>
      </c>
      <c r="L11484" s="13" t="s">
        <v>70</v>
      </c>
      <c r="M11484" s="7">
        <v>1</v>
      </c>
      <c r="N11484" s="14"/>
    </row>
    <row r="11485" spans="1:14" ht="141.75">
      <c r="A11485" s="6">
        <v>11484</v>
      </c>
      <c r="B11485" s="8" t="s">
        <v>32791</v>
      </c>
      <c r="C11485" s="9" t="s">
        <v>32797</v>
      </c>
      <c r="D11485" s="10" t="s">
        <v>8065</v>
      </c>
      <c r="E11485" s="11" t="s">
        <v>32794</v>
      </c>
      <c r="F11485" s="6">
        <v>289688</v>
      </c>
      <c r="G11485" s="6" t="s">
        <v>97</v>
      </c>
      <c r="H11485" s="16">
        <v>28205622.057999998</v>
      </c>
      <c r="I11485" s="12" t="s">
        <v>32795</v>
      </c>
      <c r="J11485" s="12" t="s">
        <v>32796</v>
      </c>
      <c r="K11485" s="15">
        <v>5000000</v>
      </c>
      <c r="L11485" s="13" t="s">
        <v>70</v>
      </c>
      <c r="M11485" s="7">
        <v>0.49</v>
      </c>
      <c r="N11485" s="14"/>
    </row>
    <row r="11486" spans="1:14" ht="141.75">
      <c r="A11486" s="6">
        <v>11485</v>
      </c>
      <c r="B11486" s="8" t="s">
        <v>32791</v>
      </c>
      <c r="C11486" s="9" t="s">
        <v>32798</v>
      </c>
      <c r="D11486" s="10" t="s">
        <v>1108</v>
      </c>
      <c r="E11486" s="11" t="s">
        <v>32794</v>
      </c>
      <c r="F11486" s="6">
        <v>289688</v>
      </c>
      <c r="G11486" s="6" t="s">
        <v>97</v>
      </c>
      <c r="H11486" s="16">
        <v>28205622.057999998</v>
      </c>
      <c r="I11486" s="12" t="s">
        <v>32795</v>
      </c>
      <c r="J11486" s="12" t="s">
        <v>32796</v>
      </c>
      <c r="K11486" s="15">
        <v>5000000</v>
      </c>
      <c r="L11486" s="13" t="s">
        <v>70</v>
      </c>
      <c r="M11486" s="7">
        <v>0.51</v>
      </c>
      <c r="N11486" s="14"/>
    </row>
    <row r="11487" spans="1:14" ht="126">
      <c r="A11487" s="6">
        <v>11486</v>
      </c>
      <c r="B11487" s="8" t="s">
        <v>32791</v>
      </c>
      <c r="C11487" s="9" t="s">
        <v>32799</v>
      </c>
      <c r="D11487" s="10" t="s">
        <v>12790</v>
      </c>
      <c r="E11487" s="11" t="s">
        <v>32800</v>
      </c>
      <c r="F11487" s="6">
        <v>289689</v>
      </c>
      <c r="G11487" s="6" t="s">
        <v>97</v>
      </c>
      <c r="H11487" s="16">
        <v>21127749.614</v>
      </c>
      <c r="I11487" s="12" t="s">
        <v>32801</v>
      </c>
      <c r="J11487" s="12" t="s">
        <v>32802</v>
      </c>
      <c r="K11487" s="15">
        <v>7000000</v>
      </c>
      <c r="L11487" s="13" t="s">
        <v>14</v>
      </c>
      <c r="M11487" s="7">
        <v>1</v>
      </c>
      <c r="N11487" s="14"/>
    </row>
    <row r="11488" spans="1:14" ht="126">
      <c r="A11488" s="6">
        <v>11487</v>
      </c>
      <c r="B11488" s="8" t="s">
        <v>32791</v>
      </c>
      <c r="C11488" s="9" t="s">
        <v>32803</v>
      </c>
      <c r="D11488" s="10" t="s">
        <v>3905</v>
      </c>
      <c r="E11488" s="11" t="s">
        <v>32804</v>
      </c>
      <c r="F11488" s="6">
        <v>289690</v>
      </c>
      <c r="G11488" s="6" t="s">
        <v>97</v>
      </c>
      <c r="H11488" s="16">
        <v>22191185.675000001</v>
      </c>
      <c r="I11488" s="12" t="s">
        <v>28114</v>
      </c>
      <c r="J11488" s="12" t="s">
        <v>13190</v>
      </c>
      <c r="K11488" s="15">
        <v>2500000</v>
      </c>
      <c r="L11488" s="13" t="s">
        <v>70</v>
      </c>
      <c r="M11488" s="7">
        <v>1</v>
      </c>
      <c r="N11488" s="14"/>
    </row>
    <row r="11489" spans="1:14" ht="110.25">
      <c r="A11489" s="6">
        <v>11488</v>
      </c>
      <c r="B11489" s="8" t="s">
        <v>32791</v>
      </c>
      <c r="C11489" s="9" t="s">
        <v>2363</v>
      </c>
      <c r="D11489" s="10" t="s">
        <v>257</v>
      </c>
      <c r="E11489" s="11" t="s">
        <v>32804</v>
      </c>
      <c r="F11489" s="6">
        <v>289690</v>
      </c>
      <c r="G11489" s="6" t="s">
        <v>97</v>
      </c>
      <c r="H11489" s="16">
        <v>22191185.675000001</v>
      </c>
      <c r="I11489" s="12" t="s">
        <v>28114</v>
      </c>
      <c r="J11489" s="12" t="s">
        <v>13190</v>
      </c>
      <c r="K11489" s="15">
        <v>2500000</v>
      </c>
      <c r="L11489" s="13" t="s">
        <v>70</v>
      </c>
      <c r="M11489" s="7">
        <v>0.51</v>
      </c>
      <c r="N11489" s="14"/>
    </row>
    <row r="11490" spans="1:14" ht="110.25">
      <c r="A11490" s="6">
        <v>11489</v>
      </c>
      <c r="B11490" s="8" t="s">
        <v>32791</v>
      </c>
      <c r="C11490" s="9" t="s">
        <v>3907</v>
      </c>
      <c r="D11490" s="10" t="s">
        <v>3908</v>
      </c>
      <c r="E11490" s="11" t="s">
        <v>32804</v>
      </c>
      <c r="F11490" s="6">
        <v>289690</v>
      </c>
      <c r="G11490" s="6" t="s">
        <v>97</v>
      </c>
      <c r="H11490" s="16">
        <v>22191185.675000001</v>
      </c>
      <c r="I11490" s="12" t="s">
        <v>28114</v>
      </c>
      <c r="J11490" s="12" t="s">
        <v>13190</v>
      </c>
      <c r="K11490" s="15">
        <v>2500000</v>
      </c>
      <c r="L11490" s="13" t="s">
        <v>70</v>
      </c>
      <c r="M11490" s="7">
        <v>0.49</v>
      </c>
      <c r="N11490" s="14"/>
    </row>
    <row r="11491" spans="1:14" ht="126">
      <c r="A11491" s="6">
        <v>11490</v>
      </c>
      <c r="B11491" s="8" t="s">
        <v>32791</v>
      </c>
      <c r="C11491" s="9" t="s">
        <v>32805</v>
      </c>
      <c r="D11491" s="10" t="s">
        <v>32806</v>
      </c>
      <c r="E11491" s="11" t="s">
        <v>32807</v>
      </c>
      <c r="F11491" s="6">
        <v>289691</v>
      </c>
      <c r="G11491" s="6" t="s">
        <v>97</v>
      </c>
      <c r="H11491" s="16">
        <v>18230831.274</v>
      </c>
      <c r="I11491" s="12" t="s">
        <v>13127</v>
      </c>
      <c r="J11491" s="12" t="s">
        <v>32808</v>
      </c>
      <c r="K11491" s="15">
        <v>3000000</v>
      </c>
      <c r="L11491" s="13" t="s">
        <v>14</v>
      </c>
      <c r="M11491" s="7">
        <v>1</v>
      </c>
      <c r="N11491" s="14"/>
    </row>
    <row r="11492" spans="1:14" ht="126">
      <c r="A11492" s="6">
        <v>11491</v>
      </c>
      <c r="B11492" s="8" t="s">
        <v>32791</v>
      </c>
      <c r="C11492" s="9" t="s">
        <v>32792</v>
      </c>
      <c r="D11492" s="10" t="s">
        <v>32793</v>
      </c>
      <c r="E11492" s="11" t="s">
        <v>32809</v>
      </c>
      <c r="F11492" s="6">
        <v>289692</v>
      </c>
      <c r="G11492" s="6" t="s">
        <v>97</v>
      </c>
      <c r="H11492" s="16">
        <v>28201379.192000002</v>
      </c>
      <c r="I11492" s="12" t="s">
        <v>16485</v>
      </c>
      <c r="J11492" s="12" t="s">
        <v>2772</v>
      </c>
      <c r="K11492" s="15">
        <v>1600000</v>
      </c>
      <c r="L11492" s="13" t="s">
        <v>70</v>
      </c>
      <c r="M11492" s="7">
        <v>1</v>
      </c>
      <c r="N11492" s="14"/>
    </row>
    <row r="11493" spans="1:14" ht="126">
      <c r="A11493" s="6">
        <v>11492</v>
      </c>
      <c r="B11493" s="8" t="s">
        <v>32791</v>
      </c>
      <c r="C11493" s="9" t="s">
        <v>32797</v>
      </c>
      <c r="D11493" s="10" t="s">
        <v>8065</v>
      </c>
      <c r="E11493" s="11" t="s">
        <v>32809</v>
      </c>
      <c r="F11493" s="6">
        <v>289692</v>
      </c>
      <c r="G11493" s="6" t="s">
        <v>97</v>
      </c>
      <c r="H11493" s="16">
        <v>28201379.192000002</v>
      </c>
      <c r="I11493" s="12" t="s">
        <v>16485</v>
      </c>
      <c r="J11493" s="12" t="s">
        <v>2772</v>
      </c>
      <c r="K11493" s="15">
        <v>1600000</v>
      </c>
      <c r="L11493" s="13" t="s">
        <v>70</v>
      </c>
      <c r="M11493" s="7">
        <v>0.49</v>
      </c>
      <c r="N11493" s="14"/>
    </row>
    <row r="11494" spans="1:14" ht="126">
      <c r="A11494" s="6">
        <v>11493</v>
      </c>
      <c r="B11494" s="8" t="s">
        <v>32791</v>
      </c>
      <c r="C11494" s="9" t="s">
        <v>32798</v>
      </c>
      <c r="D11494" s="10" t="s">
        <v>1108</v>
      </c>
      <c r="E11494" s="11" t="s">
        <v>32809</v>
      </c>
      <c r="F11494" s="6">
        <v>289692</v>
      </c>
      <c r="G11494" s="6" t="s">
        <v>97</v>
      </c>
      <c r="H11494" s="16">
        <v>28201379.192000002</v>
      </c>
      <c r="I11494" s="12" t="s">
        <v>16485</v>
      </c>
      <c r="J11494" s="12" t="s">
        <v>2772</v>
      </c>
      <c r="K11494" s="15">
        <v>1600000</v>
      </c>
      <c r="L11494" s="13" t="s">
        <v>70</v>
      </c>
      <c r="M11494" s="7">
        <v>0.51</v>
      </c>
      <c r="N11494" s="14"/>
    </row>
    <row r="11495" spans="1:14" ht="141.75">
      <c r="A11495" s="6">
        <v>11494</v>
      </c>
      <c r="B11495" s="8" t="s">
        <v>32791</v>
      </c>
      <c r="C11495" s="9" t="s">
        <v>32810</v>
      </c>
      <c r="D11495" s="10" t="s">
        <v>32811</v>
      </c>
      <c r="E11495" s="11" t="s">
        <v>32812</v>
      </c>
      <c r="F11495" s="6">
        <v>289693</v>
      </c>
      <c r="G11495" s="6" t="s">
        <v>97</v>
      </c>
      <c r="H11495" s="16">
        <v>19178805.471000001</v>
      </c>
      <c r="I11495" s="12" t="s">
        <v>32813</v>
      </c>
      <c r="J11495" s="12" t="s">
        <v>13190</v>
      </c>
      <c r="K11495" s="15">
        <v>10792862</v>
      </c>
      <c r="L11495" s="13" t="s">
        <v>70</v>
      </c>
      <c r="M11495" s="7">
        <v>1</v>
      </c>
      <c r="N11495" s="14"/>
    </row>
    <row r="11496" spans="1:14" ht="141.75">
      <c r="A11496" s="6">
        <v>11495</v>
      </c>
      <c r="B11496" s="8" t="s">
        <v>32791</v>
      </c>
      <c r="C11496" s="9" t="s">
        <v>32814</v>
      </c>
      <c r="D11496" s="10" t="s">
        <v>32815</v>
      </c>
      <c r="E11496" s="11" t="s">
        <v>32812</v>
      </c>
      <c r="F11496" s="6">
        <v>289693</v>
      </c>
      <c r="G11496" s="6" t="s">
        <v>97</v>
      </c>
      <c r="H11496" s="16">
        <v>19178805.471000001</v>
      </c>
      <c r="I11496" s="12" t="s">
        <v>32813</v>
      </c>
      <c r="J11496" s="12" t="s">
        <v>13190</v>
      </c>
      <c r="K11496" s="15">
        <v>10792862</v>
      </c>
      <c r="L11496" s="13" t="s">
        <v>70</v>
      </c>
      <c r="M11496" s="7">
        <v>0.51</v>
      </c>
      <c r="N11496" s="14"/>
    </row>
    <row r="11497" spans="1:14" ht="141.75">
      <c r="A11497" s="6">
        <v>11496</v>
      </c>
      <c r="B11497" s="8" t="s">
        <v>32791</v>
      </c>
      <c r="C11497" s="9" t="s">
        <v>32816</v>
      </c>
      <c r="D11497" s="10" t="s">
        <v>32817</v>
      </c>
      <c r="E11497" s="11" t="s">
        <v>32812</v>
      </c>
      <c r="F11497" s="6">
        <v>289693</v>
      </c>
      <c r="G11497" s="6" t="s">
        <v>97</v>
      </c>
      <c r="H11497" s="16">
        <v>19178805.471000001</v>
      </c>
      <c r="I11497" s="12" t="s">
        <v>32813</v>
      </c>
      <c r="J11497" s="12" t="s">
        <v>13190</v>
      </c>
      <c r="K11497" s="15">
        <v>10792862</v>
      </c>
      <c r="L11497" s="13" t="s">
        <v>70</v>
      </c>
      <c r="M11497" s="7">
        <v>0.49</v>
      </c>
      <c r="N11497" s="14"/>
    </row>
    <row r="11498" spans="1:14" ht="94.5">
      <c r="A11498" s="6">
        <v>11497</v>
      </c>
      <c r="B11498" s="8" t="s">
        <v>32791</v>
      </c>
      <c r="C11498" s="9" t="s">
        <v>32818</v>
      </c>
      <c r="D11498" s="10" t="s">
        <v>1331</v>
      </c>
      <c r="E11498" s="11" t="s">
        <v>32819</v>
      </c>
      <c r="F11498" s="6">
        <v>289706</v>
      </c>
      <c r="G11498" s="6" t="s">
        <v>97</v>
      </c>
      <c r="H11498" s="16">
        <v>16096406.301999999</v>
      </c>
      <c r="I11498" s="12" t="s">
        <v>178</v>
      </c>
      <c r="J11498" s="12" t="s">
        <v>10117</v>
      </c>
      <c r="K11498" s="15">
        <v>4985928</v>
      </c>
      <c r="L11498" s="13" t="s">
        <v>14</v>
      </c>
      <c r="M11498" s="7">
        <v>1</v>
      </c>
      <c r="N11498" s="14"/>
    </row>
    <row r="11499" spans="1:14" ht="78.75">
      <c r="A11499" s="6">
        <v>11498</v>
      </c>
      <c r="B11499" s="8" t="s">
        <v>32791</v>
      </c>
      <c r="C11499" s="9" t="s">
        <v>32820</v>
      </c>
      <c r="D11499" s="10" t="s">
        <v>32821</v>
      </c>
      <c r="E11499" s="11" t="s">
        <v>32822</v>
      </c>
      <c r="F11499" s="6">
        <v>289707</v>
      </c>
      <c r="G11499" s="6" t="s">
        <v>97</v>
      </c>
      <c r="H11499" s="16">
        <v>10136782.15</v>
      </c>
      <c r="I11499" s="12" t="s">
        <v>16518</v>
      </c>
      <c r="J11499" s="12" t="s">
        <v>32823</v>
      </c>
      <c r="K11499" s="15">
        <v>0</v>
      </c>
      <c r="L11499" s="13" t="s">
        <v>14</v>
      </c>
      <c r="M11499" s="7">
        <v>1</v>
      </c>
      <c r="N11499" s="14"/>
    </row>
    <row r="11500" spans="1:14" ht="78.75">
      <c r="A11500" s="6">
        <v>11499</v>
      </c>
      <c r="B11500" s="8" t="s">
        <v>32791</v>
      </c>
      <c r="C11500" s="9" t="s">
        <v>32824</v>
      </c>
      <c r="D11500" s="10" t="s">
        <v>32825</v>
      </c>
      <c r="E11500" s="11" t="s">
        <v>32826</v>
      </c>
      <c r="F11500" s="6">
        <v>297142</v>
      </c>
      <c r="G11500" s="6" t="s">
        <v>97</v>
      </c>
      <c r="H11500" s="16">
        <v>10031207.699999999</v>
      </c>
      <c r="I11500" s="12" t="s">
        <v>27864</v>
      </c>
      <c r="J11500" s="12" t="s">
        <v>11745</v>
      </c>
      <c r="K11500" s="15">
        <v>0</v>
      </c>
      <c r="L11500" s="13" t="s">
        <v>14</v>
      </c>
      <c r="M11500" s="7">
        <v>1</v>
      </c>
      <c r="N11500" s="14"/>
    </row>
    <row r="11501" spans="1:14" ht="78.75">
      <c r="A11501" s="6">
        <v>11500</v>
      </c>
      <c r="B11501" s="8" t="s">
        <v>32791</v>
      </c>
      <c r="C11501" s="9" t="s">
        <v>32827</v>
      </c>
      <c r="D11501" s="10" t="s">
        <v>32828</v>
      </c>
      <c r="E11501" s="11" t="s">
        <v>32829</v>
      </c>
      <c r="F11501" s="6">
        <v>360584</v>
      </c>
      <c r="G11501" s="6" t="s">
        <v>97</v>
      </c>
      <c r="H11501" s="16">
        <v>11187300.699999999</v>
      </c>
      <c r="I11501" s="12" t="s">
        <v>16673</v>
      </c>
      <c r="J11501" s="12" t="s">
        <v>32830</v>
      </c>
      <c r="K11501" s="15">
        <v>0</v>
      </c>
      <c r="L11501" s="13" t="s">
        <v>14</v>
      </c>
      <c r="M11501" s="7">
        <v>1</v>
      </c>
      <c r="N11501" s="14"/>
    </row>
    <row r="11502" spans="1:14" ht="94.5">
      <c r="A11502" s="6">
        <v>11501</v>
      </c>
      <c r="B11502" s="8" t="s">
        <v>32791</v>
      </c>
      <c r="C11502" s="9" t="s">
        <v>32831</v>
      </c>
      <c r="D11502" s="10" t="s">
        <v>32832</v>
      </c>
      <c r="E11502" s="11" t="s">
        <v>32833</v>
      </c>
      <c r="F11502" s="6">
        <v>331231</v>
      </c>
      <c r="G11502" s="6" t="s">
        <v>97</v>
      </c>
      <c r="H11502" s="16">
        <v>11959984.15</v>
      </c>
      <c r="I11502" s="12" t="s">
        <v>16480</v>
      </c>
      <c r="J11502" s="12" t="s">
        <v>27604</v>
      </c>
      <c r="K11502" s="15">
        <v>4200000</v>
      </c>
      <c r="L11502" s="13" t="s">
        <v>14</v>
      </c>
      <c r="M11502" s="7">
        <v>1</v>
      </c>
      <c r="N11502" s="14"/>
    </row>
    <row r="11503" spans="1:14" ht="94.5">
      <c r="A11503" s="6">
        <v>11502</v>
      </c>
      <c r="B11503" s="8" t="s">
        <v>32791</v>
      </c>
      <c r="C11503" s="9" t="s">
        <v>32834</v>
      </c>
      <c r="D11503" s="10" t="s">
        <v>22528</v>
      </c>
      <c r="E11503" s="11" t="s">
        <v>32835</v>
      </c>
      <c r="F11503" s="6">
        <v>331233</v>
      </c>
      <c r="G11503" s="6" t="s">
        <v>97</v>
      </c>
      <c r="H11503" s="16">
        <v>17048530.537</v>
      </c>
      <c r="I11503" s="12" t="s">
        <v>28114</v>
      </c>
      <c r="J11503" s="12" t="s">
        <v>32836</v>
      </c>
      <c r="K11503" s="15">
        <v>7498012</v>
      </c>
      <c r="L11503" s="13" t="s">
        <v>14</v>
      </c>
      <c r="M11503" s="7">
        <v>1</v>
      </c>
      <c r="N11503" s="14"/>
    </row>
    <row r="11504" spans="1:14" ht="220.5">
      <c r="A11504" s="6">
        <v>11503</v>
      </c>
      <c r="B11504" s="8" t="s">
        <v>32791</v>
      </c>
      <c r="C11504" s="9" t="s">
        <v>32837</v>
      </c>
      <c r="D11504" s="10" t="s">
        <v>32838</v>
      </c>
      <c r="E11504" s="11" t="s">
        <v>32839</v>
      </c>
      <c r="F11504" s="6">
        <v>331236</v>
      </c>
      <c r="G11504" s="6" t="s">
        <v>97</v>
      </c>
      <c r="H11504" s="16">
        <v>57178462.993000001</v>
      </c>
      <c r="I11504" s="12" t="s">
        <v>16485</v>
      </c>
      <c r="J11504" s="12" t="s">
        <v>2772</v>
      </c>
      <c r="K11504" s="15">
        <v>3700000</v>
      </c>
      <c r="L11504" s="13" t="s">
        <v>70</v>
      </c>
      <c r="M11504" s="7">
        <v>1</v>
      </c>
      <c r="N11504" s="14"/>
    </row>
    <row r="11505" spans="1:14" ht="220.5">
      <c r="A11505" s="6">
        <v>11504</v>
      </c>
      <c r="B11505" s="8" t="s">
        <v>32791</v>
      </c>
      <c r="C11505" s="9" t="s">
        <v>32840</v>
      </c>
      <c r="D11505" s="10" t="s">
        <v>134</v>
      </c>
      <c r="E11505" s="11" t="s">
        <v>32839</v>
      </c>
      <c r="F11505" s="6">
        <v>331236</v>
      </c>
      <c r="G11505" s="6" t="s">
        <v>97</v>
      </c>
      <c r="H11505" s="16">
        <v>57178462.993000001</v>
      </c>
      <c r="I11505" s="12" t="s">
        <v>16485</v>
      </c>
      <c r="J11505" s="12" t="s">
        <v>2772</v>
      </c>
      <c r="K11505" s="15">
        <v>3700000</v>
      </c>
      <c r="L11505" s="13" t="s">
        <v>70</v>
      </c>
      <c r="M11505" s="7">
        <v>0.51</v>
      </c>
      <c r="N11505" s="14"/>
    </row>
    <row r="11506" spans="1:14" ht="220.5">
      <c r="A11506" s="6">
        <v>11505</v>
      </c>
      <c r="B11506" s="8" t="s">
        <v>32791</v>
      </c>
      <c r="C11506" s="9" t="s">
        <v>32841</v>
      </c>
      <c r="D11506" s="10" t="s">
        <v>32842</v>
      </c>
      <c r="E11506" s="11" t="s">
        <v>32839</v>
      </c>
      <c r="F11506" s="6">
        <v>331236</v>
      </c>
      <c r="G11506" s="6" t="s">
        <v>97</v>
      </c>
      <c r="H11506" s="16">
        <v>57178462.993000001</v>
      </c>
      <c r="I11506" s="12" t="s">
        <v>16485</v>
      </c>
      <c r="J11506" s="12" t="s">
        <v>2772</v>
      </c>
      <c r="K11506" s="15">
        <v>3700000</v>
      </c>
      <c r="L11506" s="13" t="s">
        <v>70</v>
      </c>
      <c r="M11506" s="7">
        <v>0.49</v>
      </c>
      <c r="N11506" s="14"/>
    </row>
    <row r="11507" spans="1:14" ht="94.5">
      <c r="A11507" s="6">
        <v>11506</v>
      </c>
      <c r="B11507" s="8" t="s">
        <v>32791</v>
      </c>
      <c r="C11507" s="9" t="s">
        <v>32843</v>
      </c>
      <c r="D11507" s="10" t="s">
        <v>32844</v>
      </c>
      <c r="E11507" s="11" t="s">
        <v>32845</v>
      </c>
      <c r="F11507" s="6">
        <v>419126</v>
      </c>
      <c r="G11507" s="6" t="s">
        <v>97</v>
      </c>
      <c r="H11507" s="16">
        <v>13687431.85</v>
      </c>
      <c r="I11507" s="12" t="s">
        <v>11495</v>
      </c>
      <c r="J11507" s="12" t="s">
        <v>4492</v>
      </c>
      <c r="K11507" s="15" t="s">
        <v>1794</v>
      </c>
      <c r="L11507" s="13" t="s">
        <v>14</v>
      </c>
      <c r="M11507" s="7">
        <v>1</v>
      </c>
      <c r="N11507" s="14"/>
    </row>
    <row r="11508" spans="1:14" ht="94.5">
      <c r="A11508" s="6">
        <v>11507</v>
      </c>
      <c r="B11508" s="8" t="s">
        <v>32791</v>
      </c>
      <c r="C11508" s="9" t="s">
        <v>32846</v>
      </c>
      <c r="D11508" s="10" t="s">
        <v>134</v>
      </c>
      <c r="E11508" s="11" t="s">
        <v>32847</v>
      </c>
      <c r="F11508" s="6">
        <v>159221</v>
      </c>
      <c r="G11508" s="6" t="s">
        <v>97</v>
      </c>
      <c r="H11508" s="16">
        <v>16592429</v>
      </c>
      <c r="I11508" s="12" t="s">
        <v>32848</v>
      </c>
      <c r="J11508" s="12" t="s">
        <v>411</v>
      </c>
      <c r="K11508" s="15">
        <v>8541583</v>
      </c>
      <c r="L11508" s="13" t="s">
        <v>14</v>
      </c>
      <c r="M11508" s="7">
        <v>1</v>
      </c>
      <c r="N11508" s="14"/>
    </row>
    <row r="11509" spans="1:14" ht="78.75">
      <c r="A11509" s="6">
        <v>11508</v>
      </c>
      <c r="B11509" s="8" t="s">
        <v>32791</v>
      </c>
      <c r="C11509" s="9" t="s">
        <v>32849</v>
      </c>
      <c r="D11509" s="10" t="s">
        <v>40</v>
      </c>
      <c r="E11509" s="11" t="s">
        <v>32850</v>
      </c>
      <c r="F11509" s="6" t="s">
        <v>32851</v>
      </c>
      <c r="G11509" s="6" t="s">
        <v>97</v>
      </c>
      <c r="H11509" s="16">
        <v>45114606.358000003</v>
      </c>
      <c r="I11509" s="12" t="s">
        <v>386</v>
      </c>
      <c r="J11509" s="12" t="s">
        <v>19008</v>
      </c>
      <c r="K11509" s="15">
        <v>22802757</v>
      </c>
      <c r="L11509" s="13" t="s">
        <v>14</v>
      </c>
      <c r="M11509" s="7">
        <v>1</v>
      </c>
      <c r="N11509" s="14"/>
    </row>
    <row r="11510" spans="1:14" ht="78.75">
      <c r="A11510" s="6">
        <v>11509</v>
      </c>
      <c r="B11510" s="8" t="s">
        <v>32791</v>
      </c>
      <c r="C11510" s="9" t="s">
        <v>32852</v>
      </c>
      <c r="D11510" s="10" t="s">
        <v>8065</v>
      </c>
      <c r="E11510" s="11" t="s">
        <v>32853</v>
      </c>
      <c r="F11510" s="6">
        <v>206832</v>
      </c>
      <c r="G11510" s="6" t="s">
        <v>97</v>
      </c>
      <c r="H11510" s="16">
        <v>10644994.15</v>
      </c>
      <c r="I11510" s="12" t="s">
        <v>32854</v>
      </c>
      <c r="J11510" s="12" t="s">
        <v>32795</v>
      </c>
      <c r="K11510" s="15">
        <v>4783650</v>
      </c>
      <c r="L11510" s="13" t="s">
        <v>14</v>
      </c>
      <c r="M11510" s="7">
        <v>1</v>
      </c>
      <c r="N11510" s="14"/>
    </row>
    <row r="11511" spans="1:14" ht="78.75">
      <c r="A11511" s="6">
        <v>11510</v>
      </c>
      <c r="B11511" s="8" t="s">
        <v>32791</v>
      </c>
      <c r="C11511" s="9" t="s">
        <v>32855</v>
      </c>
      <c r="D11511" s="10" t="s">
        <v>32856</v>
      </c>
      <c r="E11511" s="11" t="s">
        <v>32857</v>
      </c>
      <c r="F11511" s="6">
        <v>206834</v>
      </c>
      <c r="G11511" s="6" t="s">
        <v>97</v>
      </c>
      <c r="H11511" s="16">
        <v>15060194.199999999</v>
      </c>
      <c r="I11511" s="12" t="s">
        <v>32854</v>
      </c>
      <c r="J11511" s="12" t="s">
        <v>32795</v>
      </c>
      <c r="K11511" s="15">
        <v>8595840</v>
      </c>
      <c r="L11511" s="13" t="s">
        <v>14</v>
      </c>
      <c r="M11511" s="7">
        <v>1</v>
      </c>
      <c r="N11511" s="14"/>
    </row>
    <row r="11512" spans="1:14" ht="94.5">
      <c r="A11512" s="6">
        <v>11511</v>
      </c>
      <c r="B11512" s="8" t="s">
        <v>32791</v>
      </c>
      <c r="C11512" s="9" t="s">
        <v>32858</v>
      </c>
      <c r="D11512" s="10" t="s">
        <v>32859</v>
      </c>
      <c r="E11512" s="11" t="s">
        <v>32860</v>
      </c>
      <c r="F11512" s="6">
        <v>374117</v>
      </c>
      <c r="G11512" s="6" t="s">
        <v>97</v>
      </c>
      <c r="H11512" s="16">
        <v>8526509.3499999996</v>
      </c>
      <c r="I11512" s="12" t="s">
        <v>28051</v>
      </c>
      <c r="J11512" s="12" t="s">
        <v>32861</v>
      </c>
      <c r="K11512" s="15">
        <v>0</v>
      </c>
      <c r="L11512" s="13" t="s">
        <v>14</v>
      </c>
      <c r="M11512" s="7">
        <v>1</v>
      </c>
      <c r="N11512" s="14"/>
    </row>
    <row r="11513" spans="1:14" ht="78.75">
      <c r="A11513" s="6">
        <v>11512</v>
      </c>
      <c r="B11513" s="8" t="s">
        <v>32791</v>
      </c>
      <c r="C11513" s="9" t="s">
        <v>32862</v>
      </c>
      <c r="D11513" s="10" t="s">
        <v>5767</v>
      </c>
      <c r="E11513" s="11" t="s">
        <v>32863</v>
      </c>
      <c r="F11513" s="6">
        <v>374118</v>
      </c>
      <c r="G11513" s="6" t="s">
        <v>97</v>
      </c>
      <c r="H11513" s="16">
        <v>23631480.602000002</v>
      </c>
      <c r="I11513" s="12" t="s">
        <v>28019</v>
      </c>
      <c r="J11513" s="12" t="s">
        <v>4465</v>
      </c>
      <c r="K11513" s="15">
        <v>0</v>
      </c>
      <c r="L11513" s="13" t="s">
        <v>14</v>
      </c>
      <c r="M11513" s="7">
        <v>1</v>
      </c>
      <c r="N11513" s="14"/>
    </row>
    <row r="11514" spans="1:14" ht="78.75">
      <c r="A11514" s="6">
        <v>11513</v>
      </c>
      <c r="B11514" s="8" t="s">
        <v>32791</v>
      </c>
      <c r="C11514" s="9" t="s">
        <v>32864</v>
      </c>
      <c r="D11514" s="10" t="s">
        <v>910</v>
      </c>
      <c r="E11514" s="11" t="s">
        <v>32865</v>
      </c>
      <c r="F11514" s="6">
        <v>374119</v>
      </c>
      <c r="G11514" s="6" t="s">
        <v>97</v>
      </c>
      <c r="H11514" s="16">
        <v>16692845.643999999</v>
      </c>
      <c r="I11514" s="12" t="s">
        <v>28021</v>
      </c>
      <c r="J11514" s="12" t="s">
        <v>4524</v>
      </c>
      <c r="K11514" s="15">
        <v>0</v>
      </c>
      <c r="L11514" s="13" t="s">
        <v>14</v>
      </c>
      <c r="M11514" s="7">
        <v>1</v>
      </c>
      <c r="N11514" s="14"/>
    </row>
    <row r="11515" spans="1:14" ht="78.75">
      <c r="A11515" s="6">
        <v>11514</v>
      </c>
      <c r="B11515" s="8" t="s">
        <v>32791</v>
      </c>
      <c r="C11515" s="9" t="s">
        <v>32866</v>
      </c>
      <c r="D11515" s="10" t="s">
        <v>32867</v>
      </c>
      <c r="E11515" s="11" t="s">
        <v>32868</v>
      </c>
      <c r="F11515" s="6">
        <v>374120</v>
      </c>
      <c r="G11515" s="6" t="s">
        <v>97</v>
      </c>
      <c r="H11515" s="16">
        <v>9807635.6500000004</v>
      </c>
      <c r="I11515" s="12" t="s">
        <v>32869</v>
      </c>
      <c r="J11515" s="12" t="s">
        <v>32870</v>
      </c>
      <c r="K11515" s="15" t="s">
        <v>1794</v>
      </c>
      <c r="L11515" s="13" t="s">
        <v>14</v>
      </c>
      <c r="M11515" s="7">
        <v>1</v>
      </c>
      <c r="N11515" s="14"/>
    </row>
    <row r="11516" spans="1:14" ht="94.5">
      <c r="A11516" s="6">
        <v>11515</v>
      </c>
      <c r="B11516" s="8" t="s">
        <v>32791</v>
      </c>
      <c r="C11516" s="9" t="s">
        <v>32871</v>
      </c>
      <c r="D11516" s="10" t="s">
        <v>32872</v>
      </c>
      <c r="E11516" s="11" t="s">
        <v>32873</v>
      </c>
      <c r="F11516" s="6">
        <v>419123</v>
      </c>
      <c r="G11516" s="6" t="s">
        <v>97</v>
      </c>
      <c r="H11516" s="16">
        <v>8804112.6500000004</v>
      </c>
      <c r="I11516" s="12" t="s">
        <v>824</v>
      </c>
      <c r="J11516" s="12" t="s">
        <v>64</v>
      </c>
      <c r="K11516" s="15" t="s">
        <v>1794</v>
      </c>
      <c r="L11516" s="13" t="s">
        <v>14</v>
      </c>
      <c r="M11516" s="7">
        <v>1</v>
      </c>
      <c r="N11516" s="14"/>
    </row>
    <row r="11517" spans="1:14" ht="78.75">
      <c r="A11517" s="6">
        <v>11516</v>
      </c>
      <c r="B11517" s="8" t="s">
        <v>32791</v>
      </c>
      <c r="C11517" s="9" t="s">
        <v>32874</v>
      </c>
      <c r="D11517" s="10" t="s">
        <v>29</v>
      </c>
      <c r="E11517" s="11" t="s">
        <v>32875</v>
      </c>
      <c r="F11517" s="6">
        <v>419124</v>
      </c>
      <c r="G11517" s="6" t="s">
        <v>97</v>
      </c>
      <c r="H11517" s="16">
        <v>30372490.155000001</v>
      </c>
      <c r="I11517" s="12" t="s">
        <v>32876</v>
      </c>
      <c r="J11517" s="12" t="s">
        <v>32877</v>
      </c>
      <c r="K11517" s="15" t="s">
        <v>1794</v>
      </c>
      <c r="L11517" s="13" t="s">
        <v>14</v>
      </c>
      <c r="M11517" s="7">
        <v>1</v>
      </c>
      <c r="N11517" s="14"/>
    </row>
    <row r="11518" spans="1:14" ht="94.5">
      <c r="A11518" s="6">
        <v>11517</v>
      </c>
      <c r="B11518" s="8" t="s">
        <v>32791</v>
      </c>
      <c r="C11518" s="9" t="s">
        <v>32878</v>
      </c>
      <c r="D11518" s="10" t="s">
        <v>488</v>
      </c>
      <c r="E11518" s="11" t="s">
        <v>32879</v>
      </c>
      <c r="F11518" s="6">
        <v>419125</v>
      </c>
      <c r="G11518" s="6" t="s">
        <v>97</v>
      </c>
      <c r="H11518" s="16">
        <v>8636119.4000000004</v>
      </c>
      <c r="I11518" s="12" t="s">
        <v>233</v>
      </c>
      <c r="J11518" s="12" t="s">
        <v>21</v>
      </c>
      <c r="K11518" s="15" t="s">
        <v>1794</v>
      </c>
      <c r="L11518" s="13" t="s">
        <v>14</v>
      </c>
      <c r="M11518" s="7">
        <v>1</v>
      </c>
      <c r="N11518" s="14"/>
    </row>
    <row r="11519" spans="1:14" ht="78.75">
      <c r="A11519" s="6">
        <v>11518</v>
      </c>
      <c r="B11519" s="8" t="s">
        <v>32791</v>
      </c>
      <c r="C11519" s="9" t="s">
        <v>32880</v>
      </c>
      <c r="D11519" s="10" t="s">
        <v>32881</v>
      </c>
      <c r="E11519" s="11" t="s">
        <v>32882</v>
      </c>
      <c r="F11519" s="6">
        <v>159216</v>
      </c>
      <c r="G11519" s="6" t="s">
        <v>97</v>
      </c>
      <c r="H11519" s="16">
        <v>37426046.399999999</v>
      </c>
      <c r="I11519" s="12" t="s">
        <v>32848</v>
      </c>
      <c r="J11519" s="12" t="s">
        <v>78</v>
      </c>
      <c r="K11519" s="15">
        <v>18441353</v>
      </c>
      <c r="L11519" s="13" t="s">
        <v>14</v>
      </c>
      <c r="M11519" s="7">
        <v>1</v>
      </c>
      <c r="N11519" s="14"/>
    </row>
    <row r="11520" spans="1:14" ht="94.5">
      <c r="A11520" s="6">
        <v>11519</v>
      </c>
      <c r="B11520" s="8" t="s">
        <v>32791</v>
      </c>
      <c r="C11520" s="9" t="s">
        <v>32883</v>
      </c>
      <c r="D11520" s="10" t="s">
        <v>32884</v>
      </c>
      <c r="E11520" s="11" t="s">
        <v>32885</v>
      </c>
      <c r="F11520" s="6" t="s">
        <v>32886</v>
      </c>
      <c r="G11520" s="6" t="s">
        <v>97</v>
      </c>
      <c r="H11520" s="16">
        <v>26689386.708000001</v>
      </c>
      <c r="I11520" s="12" t="s">
        <v>18833</v>
      </c>
      <c r="J11520" s="12" t="s">
        <v>32887</v>
      </c>
      <c r="K11520" s="15">
        <v>10512202</v>
      </c>
      <c r="L11520" s="13" t="s">
        <v>70</v>
      </c>
      <c r="M11520" s="7">
        <v>1</v>
      </c>
      <c r="N11520" s="14"/>
    </row>
    <row r="11521" spans="1:14" ht="78.75">
      <c r="A11521" s="6">
        <v>11520</v>
      </c>
      <c r="B11521" s="8" t="s">
        <v>32791</v>
      </c>
      <c r="C11521" s="9" t="s">
        <v>32888</v>
      </c>
      <c r="D11521" s="10" t="s">
        <v>32889</v>
      </c>
      <c r="E11521" s="11" t="s">
        <v>32885</v>
      </c>
      <c r="F11521" s="6" t="s">
        <v>32886</v>
      </c>
      <c r="G11521" s="6" t="s">
        <v>97</v>
      </c>
      <c r="H11521" s="16">
        <v>26689386.708000001</v>
      </c>
      <c r="I11521" s="12" t="s">
        <v>18833</v>
      </c>
      <c r="J11521" s="12" t="s">
        <v>32887</v>
      </c>
      <c r="K11521" s="15">
        <v>10512202</v>
      </c>
      <c r="L11521" s="13" t="s">
        <v>70</v>
      </c>
      <c r="M11521" s="7">
        <v>0.51</v>
      </c>
      <c r="N11521" s="14"/>
    </row>
    <row r="11522" spans="1:14" ht="78.75">
      <c r="A11522" s="6">
        <v>11521</v>
      </c>
      <c r="B11522" s="8" t="s">
        <v>32791</v>
      </c>
      <c r="C11522" s="9" t="s">
        <v>32890</v>
      </c>
      <c r="D11522" s="10" t="s">
        <v>32891</v>
      </c>
      <c r="E11522" s="11" t="s">
        <v>32885</v>
      </c>
      <c r="F11522" s="6" t="s">
        <v>32886</v>
      </c>
      <c r="G11522" s="6" t="s">
        <v>97</v>
      </c>
      <c r="H11522" s="16">
        <v>26689386.708000001</v>
      </c>
      <c r="I11522" s="12" t="s">
        <v>18833</v>
      </c>
      <c r="J11522" s="12" t="s">
        <v>32887</v>
      </c>
      <c r="K11522" s="15">
        <v>10512202</v>
      </c>
      <c r="L11522" s="13" t="s">
        <v>70</v>
      </c>
      <c r="M11522" s="7">
        <v>0.49</v>
      </c>
      <c r="N11522" s="14"/>
    </row>
    <row r="11523" spans="1:14" ht="126">
      <c r="A11523" s="6">
        <v>11522</v>
      </c>
      <c r="B11523" s="8" t="s">
        <v>32791</v>
      </c>
      <c r="C11523" s="9" t="s">
        <v>32892</v>
      </c>
      <c r="D11523" s="10" t="s">
        <v>32893</v>
      </c>
      <c r="E11523" s="11" t="s">
        <v>32894</v>
      </c>
      <c r="F11523" s="6" t="s">
        <v>32895</v>
      </c>
      <c r="G11523" s="6" t="s">
        <v>97</v>
      </c>
      <c r="H11523" s="16">
        <v>4459750.3</v>
      </c>
      <c r="I11523" s="12" t="s">
        <v>32896</v>
      </c>
      <c r="J11523" s="12" t="s">
        <v>32897</v>
      </c>
      <c r="K11523" s="15">
        <v>4459558</v>
      </c>
      <c r="L11523" s="13" t="s">
        <v>14</v>
      </c>
      <c r="M11523" s="7">
        <v>1</v>
      </c>
      <c r="N11523" s="14"/>
    </row>
    <row r="11524" spans="1:14" ht="393.75">
      <c r="A11524" s="6">
        <v>11523</v>
      </c>
      <c r="B11524" s="8" t="s">
        <v>32791</v>
      </c>
      <c r="C11524" s="9" t="s">
        <v>32898</v>
      </c>
      <c r="D11524" s="10" t="s">
        <v>32899</v>
      </c>
      <c r="E11524" s="11" t="s">
        <v>32900</v>
      </c>
      <c r="F11524" s="6" t="s">
        <v>32901</v>
      </c>
      <c r="G11524" s="6" t="s">
        <v>97</v>
      </c>
      <c r="H11524" s="16">
        <v>50750008.266999997</v>
      </c>
      <c r="I11524" s="12" t="s">
        <v>16391</v>
      </c>
      <c r="J11524" s="12" t="s">
        <v>11847</v>
      </c>
      <c r="K11524" s="15">
        <v>0</v>
      </c>
      <c r="L11524" s="13" t="s">
        <v>70</v>
      </c>
      <c r="M11524" s="7">
        <v>1</v>
      </c>
      <c r="N11524" s="14"/>
    </row>
    <row r="11525" spans="1:14" ht="393.75">
      <c r="A11525" s="6">
        <v>11524</v>
      </c>
      <c r="B11525" s="8" t="s">
        <v>32791</v>
      </c>
      <c r="C11525" s="9" t="s">
        <v>32902</v>
      </c>
      <c r="D11525" s="10" t="s">
        <v>1075</v>
      </c>
      <c r="E11525" s="11" t="s">
        <v>32900</v>
      </c>
      <c r="F11525" s="6" t="s">
        <v>32901</v>
      </c>
      <c r="G11525" s="6" t="s">
        <v>97</v>
      </c>
      <c r="H11525" s="16">
        <v>50750008.266999997</v>
      </c>
      <c r="I11525" s="12" t="s">
        <v>16391</v>
      </c>
      <c r="J11525" s="12" t="s">
        <v>11847</v>
      </c>
      <c r="K11525" s="15">
        <v>0</v>
      </c>
      <c r="L11525" s="13" t="s">
        <v>70</v>
      </c>
      <c r="M11525" s="7">
        <v>0.51</v>
      </c>
      <c r="N11525" s="14"/>
    </row>
    <row r="11526" spans="1:14" ht="393.75">
      <c r="A11526" s="6">
        <v>11525</v>
      </c>
      <c r="B11526" s="8" t="s">
        <v>32791</v>
      </c>
      <c r="C11526" s="9" t="s">
        <v>32797</v>
      </c>
      <c r="D11526" s="10" t="s">
        <v>8065</v>
      </c>
      <c r="E11526" s="11" t="s">
        <v>32900</v>
      </c>
      <c r="F11526" s="6" t="s">
        <v>32901</v>
      </c>
      <c r="G11526" s="6" t="s">
        <v>97</v>
      </c>
      <c r="H11526" s="16">
        <v>50750008.266999997</v>
      </c>
      <c r="I11526" s="12" t="s">
        <v>16391</v>
      </c>
      <c r="J11526" s="12" t="s">
        <v>11847</v>
      </c>
      <c r="K11526" s="15">
        <v>0</v>
      </c>
      <c r="L11526" s="13" t="s">
        <v>70</v>
      </c>
      <c r="M11526" s="7">
        <v>0.49</v>
      </c>
      <c r="N11526" s="14"/>
    </row>
    <row r="11527" spans="1:14" ht="94.5">
      <c r="A11527" s="6">
        <v>11526</v>
      </c>
      <c r="B11527" s="8" t="s">
        <v>32791</v>
      </c>
      <c r="C11527" s="9" t="s">
        <v>32903</v>
      </c>
      <c r="D11527" s="10" t="s">
        <v>32904</v>
      </c>
      <c r="E11527" s="11" t="s">
        <v>32905</v>
      </c>
      <c r="F11527" s="6" t="s">
        <v>32906</v>
      </c>
      <c r="G11527" s="6" t="s">
        <v>97</v>
      </c>
      <c r="H11527" s="16">
        <v>7334341.0499999998</v>
      </c>
      <c r="I11527" s="12" t="s">
        <v>32897</v>
      </c>
      <c r="J11527" s="12" t="s">
        <v>9809</v>
      </c>
      <c r="K11527" s="15">
        <v>1500000</v>
      </c>
      <c r="L11527" s="13" t="s">
        <v>14</v>
      </c>
      <c r="M11527" s="7">
        <v>1</v>
      </c>
      <c r="N11527" s="14"/>
    </row>
    <row r="11528" spans="1:14" ht="94.5">
      <c r="A11528" s="6">
        <v>11527</v>
      </c>
      <c r="B11528" s="8" t="s">
        <v>32791</v>
      </c>
      <c r="C11528" s="9" t="s">
        <v>32907</v>
      </c>
      <c r="D11528" s="10" t="s">
        <v>32908</v>
      </c>
      <c r="E11528" s="11" t="s">
        <v>32909</v>
      </c>
      <c r="F11528" s="6" t="s">
        <v>32910</v>
      </c>
      <c r="G11528" s="6" t="s">
        <v>97</v>
      </c>
      <c r="H11528" s="16">
        <v>11572057.35</v>
      </c>
      <c r="I11528" s="12" t="s">
        <v>32911</v>
      </c>
      <c r="J11528" s="12" t="s">
        <v>2860</v>
      </c>
      <c r="K11528" s="15">
        <v>1600000</v>
      </c>
      <c r="L11528" s="13" t="s">
        <v>14</v>
      </c>
      <c r="M11528" s="7">
        <v>1</v>
      </c>
      <c r="N11528" s="14"/>
    </row>
    <row r="11529" spans="1:14" ht="220.5">
      <c r="A11529" s="6">
        <v>11528</v>
      </c>
      <c r="B11529" s="8" t="s">
        <v>32791</v>
      </c>
      <c r="C11529" s="9" t="s">
        <v>32912</v>
      </c>
      <c r="D11529" s="10" t="s">
        <v>32815</v>
      </c>
      <c r="E11529" s="11" t="s">
        <v>32913</v>
      </c>
      <c r="F11529" s="6" t="s">
        <v>32914</v>
      </c>
      <c r="G11529" s="6" t="s">
        <v>97</v>
      </c>
      <c r="H11529" s="16">
        <v>24848103.271000002</v>
      </c>
      <c r="I11529" s="12" t="s">
        <v>13143</v>
      </c>
      <c r="J11529" s="12" t="s">
        <v>11474</v>
      </c>
      <c r="K11529" s="15">
        <v>0</v>
      </c>
      <c r="L11529" s="13" t="s">
        <v>14</v>
      </c>
      <c r="M11529" s="7">
        <v>1</v>
      </c>
      <c r="N11529" s="14"/>
    </row>
    <row r="11530" spans="1:14" ht="157.5">
      <c r="A11530" s="6">
        <v>11529</v>
      </c>
      <c r="B11530" s="8" t="s">
        <v>32791</v>
      </c>
      <c r="C11530" s="9" t="s">
        <v>32912</v>
      </c>
      <c r="D11530" s="10" t="s">
        <v>32815</v>
      </c>
      <c r="E11530" s="11" t="s">
        <v>32915</v>
      </c>
      <c r="F11530" s="6" t="s">
        <v>32916</v>
      </c>
      <c r="G11530" s="6" t="s">
        <v>97</v>
      </c>
      <c r="H11530" s="16">
        <v>14969326.232000001</v>
      </c>
      <c r="I11530" s="12" t="s">
        <v>10594</v>
      </c>
      <c r="J11530" s="12" t="s">
        <v>32877</v>
      </c>
      <c r="K11530" s="15">
        <v>0</v>
      </c>
      <c r="L11530" s="13" t="s">
        <v>14</v>
      </c>
      <c r="M11530" s="7">
        <v>1</v>
      </c>
      <c r="N11530" s="14"/>
    </row>
    <row r="11531" spans="1:14" ht="110.25">
      <c r="A11531" s="6">
        <v>11530</v>
      </c>
      <c r="B11531" s="8" t="s">
        <v>32791</v>
      </c>
      <c r="C11531" s="9" t="s">
        <v>32917</v>
      </c>
      <c r="D11531" s="10" t="s">
        <v>32918</v>
      </c>
      <c r="E11531" s="11" t="s">
        <v>32919</v>
      </c>
      <c r="F11531" s="6" t="s">
        <v>32920</v>
      </c>
      <c r="G11531" s="6" t="s">
        <v>97</v>
      </c>
      <c r="H11531" s="16">
        <v>5645063.4000000004</v>
      </c>
      <c r="I11531" s="12" t="s">
        <v>11495</v>
      </c>
      <c r="J11531" s="12" t="s">
        <v>817</v>
      </c>
      <c r="K11531" s="15" t="s">
        <v>1794</v>
      </c>
      <c r="L11531" s="13" t="s">
        <v>14</v>
      </c>
      <c r="M11531" s="7">
        <v>1</v>
      </c>
      <c r="N11531" s="14"/>
    </row>
    <row r="11532" spans="1:14" ht="94.5">
      <c r="A11532" s="6">
        <v>11531</v>
      </c>
      <c r="B11532" s="8" t="s">
        <v>32791</v>
      </c>
      <c r="C11532" s="9" t="s">
        <v>32921</v>
      </c>
      <c r="D11532" s="10" t="s">
        <v>32922</v>
      </c>
      <c r="E11532" s="11" t="s">
        <v>32923</v>
      </c>
      <c r="F11532" s="6" t="s">
        <v>32924</v>
      </c>
      <c r="G11532" s="6" t="s">
        <v>97</v>
      </c>
      <c r="H11532" s="16">
        <v>8804546.0999999996</v>
      </c>
      <c r="I11532" s="12" t="s">
        <v>32925</v>
      </c>
      <c r="J11532" s="12" t="s">
        <v>28046</v>
      </c>
      <c r="K11532" s="15">
        <v>5301424</v>
      </c>
      <c r="L11532" s="13" t="s">
        <v>14</v>
      </c>
      <c r="M11532" s="7">
        <v>1</v>
      </c>
      <c r="N11532" s="14"/>
    </row>
    <row r="11533" spans="1:14" ht="94.5">
      <c r="A11533" s="6">
        <v>11532</v>
      </c>
      <c r="B11533" s="8" t="s">
        <v>32791</v>
      </c>
      <c r="C11533" s="9" t="s">
        <v>32926</v>
      </c>
      <c r="D11533" s="10" t="s">
        <v>32927</v>
      </c>
      <c r="E11533" s="11" t="s">
        <v>32928</v>
      </c>
      <c r="F11533" s="6" t="s">
        <v>32929</v>
      </c>
      <c r="G11533" s="6" t="s">
        <v>97</v>
      </c>
      <c r="H11533" s="16">
        <v>23478679.855999999</v>
      </c>
      <c r="I11533" s="12" t="s">
        <v>32930</v>
      </c>
      <c r="J11533" s="12" t="s">
        <v>32931</v>
      </c>
      <c r="K11533" s="15">
        <v>9047185</v>
      </c>
      <c r="L11533" s="13" t="s">
        <v>70</v>
      </c>
      <c r="M11533" s="7">
        <v>1</v>
      </c>
      <c r="N11533" s="14"/>
    </row>
    <row r="11534" spans="1:14" ht="63">
      <c r="A11534" s="6">
        <v>11533</v>
      </c>
      <c r="B11534" s="8" t="s">
        <v>32791</v>
      </c>
      <c r="C11534" s="9" t="s">
        <v>5514</v>
      </c>
      <c r="D11534" s="10" t="s">
        <v>1672</v>
      </c>
      <c r="E11534" s="11" t="s">
        <v>32928</v>
      </c>
      <c r="F11534" s="6" t="s">
        <v>32929</v>
      </c>
      <c r="G11534" s="6" t="s">
        <v>97</v>
      </c>
      <c r="H11534" s="16">
        <v>23478679.855999999</v>
      </c>
      <c r="I11534" s="12" t="s">
        <v>32930</v>
      </c>
      <c r="J11534" s="12" t="s">
        <v>32931</v>
      </c>
      <c r="K11534" s="15">
        <v>9047185</v>
      </c>
      <c r="L11534" s="13" t="s">
        <v>70</v>
      </c>
      <c r="M11534" s="7">
        <v>0.51</v>
      </c>
      <c r="N11534" s="14"/>
    </row>
    <row r="11535" spans="1:14" ht="94.5">
      <c r="A11535" s="6">
        <v>11534</v>
      </c>
      <c r="B11535" s="8" t="s">
        <v>32791</v>
      </c>
      <c r="C11535" s="9" t="s">
        <v>32932</v>
      </c>
      <c r="D11535" s="10" t="s">
        <v>32933</v>
      </c>
      <c r="E11535" s="11" t="s">
        <v>32928</v>
      </c>
      <c r="F11535" s="6" t="s">
        <v>32929</v>
      </c>
      <c r="G11535" s="6" t="s">
        <v>97</v>
      </c>
      <c r="H11535" s="16">
        <v>23478679.855999999</v>
      </c>
      <c r="I11535" s="12" t="s">
        <v>32930</v>
      </c>
      <c r="J11535" s="12" t="s">
        <v>32931</v>
      </c>
      <c r="K11535" s="15">
        <v>9047185</v>
      </c>
      <c r="L11535" s="13" t="s">
        <v>70</v>
      </c>
      <c r="M11535" s="7">
        <v>0.49</v>
      </c>
      <c r="N11535" s="14"/>
    </row>
    <row r="11536" spans="1:14" ht="78.75">
      <c r="A11536" s="6">
        <v>11535</v>
      </c>
      <c r="B11536" s="8" t="s">
        <v>32791</v>
      </c>
      <c r="C11536" s="9" t="s">
        <v>32820</v>
      </c>
      <c r="D11536" s="10" t="s">
        <v>32821</v>
      </c>
      <c r="E11536" s="11" t="s">
        <v>32934</v>
      </c>
      <c r="F11536" s="6" t="s">
        <v>32935</v>
      </c>
      <c r="G11536" s="6" t="s">
        <v>97</v>
      </c>
      <c r="H11536" s="16" t="s">
        <v>32936</v>
      </c>
      <c r="I11536" s="12" t="s">
        <v>32937</v>
      </c>
      <c r="J11536" s="12" t="s">
        <v>491</v>
      </c>
      <c r="K11536" s="15">
        <v>2951110</v>
      </c>
      <c r="L11536" s="13" t="s">
        <v>14</v>
      </c>
      <c r="M11536" s="7">
        <v>1</v>
      </c>
      <c r="N11536" s="14"/>
    </row>
    <row r="11537" spans="1:14" ht="78.75">
      <c r="A11537" s="6">
        <v>11536</v>
      </c>
      <c r="B11537" s="8" t="s">
        <v>32791</v>
      </c>
      <c r="C11537" s="9" t="s">
        <v>32938</v>
      </c>
      <c r="D11537" s="10" t="s">
        <v>32939</v>
      </c>
      <c r="E11537" s="11" t="s">
        <v>32940</v>
      </c>
      <c r="F11537" s="6">
        <v>154663</v>
      </c>
      <c r="G11537" s="6" t="s">
        <v>97</v>
      </c>
      <c r="H11537" s="16">
        <v>10719489.75</v>
      </c>
      <c r="I11537" s="12" t="s">
        <v>32937</v>
      </c>
      <c r="J11537" s="12" t="s">
        <v>491</v>
      </c>
      <c r="K11537" s="15">
        <v>1600000</v>
      </c>
      <c r="L11537" s="13" t="s">
        <v>14</v>
      </c>
      <c r="M11537" s="7">
        <v>1</v>
      </c>
      <c r="N11537" s="14"/>
    </row>
    <row r="11538" spans="1:14" ht="110.25">
      <c r="A11538" s="6">
        <v>11537</v>
      </c>
      <c r="B11538" s="8" t="s">
        <v>32791</v>
      </c>
      <c r="C11538" s="9" t="s">
        <v>32941</v>
      </c>
      <c r="D11538" s="10" t="s">
        <v>32942</v>
      </c>
      <c r="E11538" s="11" t="s">
        <v>32943</v>
      </c>
      <c r="F11538" s="6" t="s">
        <v>32944</v>
      </c>
      <c r="G11538" s="6" t="s">
        <v>97</v>
      </c>
      <c r="H11538" s="16">
        <v>23308500</v>
      </c>
      <c r="I11538" s="12" t="s">
        <v>32937</v>
      </c>
      <c r="J11538" s="12" t="s">
        <v>32945</v>
      </c>
      <c r="K11538" s="15">
        <v>3906098</v>
      </c>
      <c r="L11538" s="13" t="s">
        <v>70</v>
      </c>
      <c r="M11538" s="7">
        <v>1</v>
      </c>
      <c r="N11538" s="14"/>
    </row>
    <row r="11539" spans="1:14" ht="78.75">
      <c r="A11539" s="6">
        <v>11538</v>
      </c>
      <c r="B11539" s="8" t="s">
        <v>32791</v>
      </c>
      <c r="C11539" s="9" t="s">
        <v>2363</v>
      </c>
      <c r="D11539" s="10" t="s">
        <v>257</v>
      </c>
      <c r="E11539" s="11" t="s">
        <v>32943</v>
      </c>
      <c r="F11539" s="6" t="s">
        <v>32944</v>
      </c>
      <c r="G11539" s="6" t="s">
        <v>97</v>
      </c>
      <c r="H11539" s="16">
        <v>23308500</v>
      </c>
      <c r="I11539" s="12" t="s">
        <v>32937</v>
      </c>
      <c r="J11539" s="12" t="s">
        <v>32945</v>
      </c>
      <c r="K11539" s="15">
        <v>3906098</v>
      </c>
      <c r="L11539" s="13" t="s">
        <v>70</v>
      </c>
      <c r="M11539" s="7">
        <v>0.51</v>
      </c>
      <c r="N11539" s="14"/>
    </row>
    <row r="11540" spans="1:14" ht="94.5">
      <c r="A11540" s="6">
        <v>11539</v>
      </c>
      <c r="B11540" s="8" t="s">
        <v>32791</v>
      </c>
      <c r="C11540" s="9" t="s">
        <v>32946</v>
      </c>
      <c r="D11540" s="10" t="s">
        <v>32947</v>
      </c>
      <c r="E11540" s="11" t="s">
        <v>32943</v>
      </c>
      <c r="F11540" s="6" t="s">
        <v>32944</v>
      </c>
      <c r="G11540" s="6" t="s">
        <v>97</v>
      </c>
      <c r="H11540" s="16">
        <v>23308500</v>
      </c>
      <c r="I11540" s="12" t="s">
        <v>32937</v>
      </c>
      <c r="J11540" s="12" t="s">
        <v>32945</v>
      </c>
      <c r="K11540" s="15">
        <v>3906098</v>
      </c>
      <c r="L11540" s="13" t="s">
        <v>70</v>
      </c>
      <c r="M11540" s="7">
        <v>0.49</v>
      </c>
      <c r="N11540" s="14"/>
    </row>
    <row r="11541" spans="1:14" ht="78.75">
      <c r="A11541" s="6">
        <v>11540</v>
      </c>
      <c r="B11541" s="8" t="s">
        <v>32791</v>
      </c>
      <c r="C11541" s="9" t="s">
        <v>32852</v>
      </c>
      <c r="D11541" s="10" t="s">
        <v>8065</v>
      </c>
      <c r="E11541" s="11" t="s">
        <v>32948</v>
      </c>
      <c r="F11541" s="6" t="s">
        <v>32949</v>
      </c>
      <c r="G11541" s="6" t="s">
        <v>97</v>
      </c>
      <c r="H11541" s="16">
        <v>10333075.9</v>
      </c>
      <c r="I11541" s="12" t="s">
        <v>32950</v>
      </c>
      <c r="J11541" s="12" t="s">
        <v>428</v>
      </c>
      <c r="K11541" s="15">
        <v>2041957</v>
      </c>
      <c r="L11541" s="13" t="s">
        <v>14</v>
      </c>
      <c r="M11541" s="7">
        <v>1</v>
      </c>
      <c r="N11541" s="14"/>
    </row>
    <row r="11542" spans="1:14" ht="78.75">
      <c r="A11542" s="6">
        <v>11541</v>
      </c>
      <c r="B11542" s="8" t="s">
        <v>32791</v>
      </c>
      <c r="C11542" s="9" t="s">
        <v>32852</v>
      </c>
      <c r="D11542" s="10" t="s">
        <v>8065</v>
      </c>
      <c r="E11542" s="11" t="s">
        <v>32951</v>
      </c>
      <c r="F11542" s="6" t="s">
        <v>32952</v>
      </c>
      <c r="G11542" s="6" t="s">
        <v>97</v>
      </c>
      <c r="H11542" s="16">
        <v>15997869.85</v>
      </c>
      <c r="I11542" s="12" t="s">
        <v>32950</v>
      </c>
      <c r="J11542" s="12" t="s">
        <v>428</v>
      </c>
      <c r="K11542" s="15">
        <v>4157615</v>
      </c>
      <c r="L11542" s="13" t="s">
        <v>14</v>
      </c>
      <c r="M11542" s="7">
        <v>1</v>
      </c>
      <c r="N11542" s="14"/>
    </row>
    <row r="11543" spans="1:14" ht="78.75">
      <c r="A11543" s="6">
        <v>11542</v>
      </c>
      <c r="B11543" s="8" t="s">
        <v>32791</v>
      </c>
      <c r="C11543" s="9" t="s">
        <v>32953</v>
      </c>
      <c r="D11543" s="10" t="s">
        <v>522</v>
      </c>
      <c r="E11543" s="11" t="s">
        <v>32954</v>
      </c>
      <c r="F11543" s="6" t="s">
        <v>32955</v>
      </c>
      <c r="G11543" s="6" t="s">
        <v>97</v>
      </c>
      <c r="H11543" s="16">
        <v>15091940.267000001</v>
      </c>
      <c r="I11543" s="12" t="s">
        <v>32956</v>
      </c>
      <c r="J11543" s="12" t="s">
        <v>411</v>
      </c>
      <c r="K11543" s="15">
        <v>8015014</v>
      </c>
      <c r="L11543" s="13" t="s">
        <v>14</v>
      </c>
      <c r="M11543" s="7">
        <v>1</v>
      </c>
      <c r="N11543" s="14"/>
    </row>
    <row r="11544" spans="1:14" ht="94.5">
      <c r="A11544" s="6">
        <v>11543</v>
      </c>
      <c r="B11544" s="8" t="s">
        <v>32791</v>
      </c>
      <c r="C11544" s="9" t="s">
        <v>32957</v>
      </c>
      <c r="D11544" s="10" t="s">
        <v>8065</v>
      </c>
      <c r="E11544" s="11" t="s">
        <v>32958</v>
      </c>
      <c r="F11544" s="6" t="s">
        <v>32959</v>
      </c>
      <c r="G11544" s="6" t="s">
        <v>97</v>
      </c>
      <c r="H11544" s="16">
        <v>9714111</v>
      </c>
      <c r="I11544" s="12" t="s">
        <v>32950</v>
      </c>
      <c r="J11544" s="12" t="s">
        <v>428</v>
      </c>
      <c r="K11544" s="15">
        <v>0</v>
      </c>
      <c r="L11544" s="13" t="s">
        <v>14</v>
      </c>
      <c r="M11544" s="7">
        <v>1</v>
      </c>
      <c r="N11544" s="14"/>
    </row>
    <row r="11545" spans="1:14" ht="78.75">
      <c r="A11545" s="6">
        <v>11544</v>
      </c>
      <c r="B11545" s="8" t="s">
        <v>32791</v>
      </c>
      <c r="C11545" s="9" t="s">
        <v>32852</v>
      </c>
      <c r="D11545" s="10" t="s">
        <v>8065</v>
      </c>
      <c r="E11545" s="11" t="s">
        <v>32960</v>
      </c>
      <c r="F11545" s="6" t="s">
        <v>32961</v>
      </c>
      <c r="G11545" s="6" t="s">
        <v>97</v>
      </c>
      <c r="H11545" s="16">
        <v>18067912.25</v>
      </c>
      <c r="I11545" s="12" t="s">
        <v>32950</v>
      </c>
      <c r="J11545" s="12" t="s">
        <v>428</v>
      </c>
      <c r="K11545" s="15">
        <v>1482193</v>
      </c>
      <c r="L11545" s="13" t="s">
        <v>14</v>
      </c>
      <c r="M11545" s="7">
        <v>1</v>
      </c>
      <c r="N11545" s="14"/>
    </row>
    <row r="11546" spans="1:14" ht="78.75">
      <c r="A11546" s="6">
        <v>11545</v>
      </c>
      <c r="B11546" s="8" t="s">
        <v>32791</v>
      </c>
      <c r="C11546" s="9" t="s">
        <v>32852</v>
      </c>
      <c r="D11546" s="10" t="s">
        <v>8065</v>
      </c>
      <c r="E11546" s="11" t="s">
        <v>32962</v>
      </c>
      <c r="F11546" s="6" t="s">
        <v>32963</v>
      </c>
      <c r="G11546" s="6" t="s">
        <v>97</v>
      </c>
      <c r="H11546" s="16">
        <v>16855600.149999999</v>
      </c>
      <c r="I11546" s="12" t="s">
        <v>32950</v>
      </c>
      <c r="J11546" s="12" t="s">
        <v>428</v>
      </c>
      <c r="K11546" s="15">
        <v>0</v>
      </c>
      <c r="L11546" s="13" t="s">
        <v>14</v>
      </c>
      <c r="M11546" s="7">
        <v>1</v>
      </c>
      <c r="N11546" s="14"/>
    </row>
    <row r="11547" spans="1:14" ht="94.5">
      <c r="A11547" s="6">
        <v>11546</v>
      </c>
      <c r="B11547" s="8" t="s">
        <v>32791</v>
      </c>
      <c r="C11547" s="9" t="s">
        <v>32849</v>
      </c>
      <c r="D11547" s="10" t="s">
        <v>40</v>
      </c>
      <c r="E11547" s="11" t="s">
        <v>32964</v>
      </c>
      <c r="F11547" s="6" t="s">
        <v>32965</v>
      </c>
      <c r="G11547" s="6" t="s">
        <v>97</v>
      </c>
      <c r="H11547" s="16">
        <v>37998146.402000003</v>
      </c>
      <c r="I11547" s="12" t="s">
        <v>32854</v>
      </c>
      <c r="J11547" s="12" t="s">
        <v>4326</v>
      </c>
      <c r="K11547" s="15">
        <v>11029293</v>
      </c>
      <c r="L11547" s="13" t="s">
        <v>14</v>
      </c>
      <c r="M11547" s="7">
        <v>1</v>
      </c>
      <c r="N11547" s="14"/>
    </row>
    <row r="11548" spans="1:14" ht="78.75">
      <c r="A11548" s="6">
        <v>11547</v>
      </c>
      <c r="B11548" s="8" t="s">
        <v>32791</v>
      </c>
      <c r="C11548" s="9" t="s">
        <v>32852</v>
      </c>
      <c r="D11548" s="10" t="s">
        <v>8065</v>
      </c>
      <c r="E11548" s="11" t="s">
        <v>32966</v>
      </c>
      <c r="F11548" s="6" t="s">
        <v>32967</v>
      </c>
      <c r="G11548" s="6" t="s">
        <v>97</v>
      </c>
      <c r="H11548" s="16">
        <v>12762678.1</v>
      </c>
      <c r="I11548" s="12" t="s">
        <v>32950</v>
      </c>
      <c r="J11548" s="12" t="s">
        <v>428</v>
      </c>
      <c r="K11548" s="15">
        <v>0</v>
      </c>
      <c r="L11548" s="13" t="s">
        <v>14</v>
      </c>
      <c r="M11548" s="7">
        <v>1</v>
      </c>
      <c r="N11548" s="14"/>
    </row>
    <row r="11549" spans="1:14" ht="78.75">
      <c r="A11549" s="6">
        <v>11548</v>
      </c>
      <c r="B11549" s="8" t="s">
        <v>32791</v>
      </c>
      <c r="C11549" s="9" t="s">
        <v>32852</v>
      </c>
      <c r="D11549" s="10" t="s">
        <v>8065</v>
      </c>
      <c r="E11549" s="11" t="s">
        <v>32968</v>
      </c>
      <c r="F11549" s="6" t="s">
        <v>32969</v>
      </c>
      <c r="G11549" s="6" t="s">
        <v>97</v>
      </c>
      <c r="H11549" s="16">
        <v>12810667.35</v>
      </c>
      <c r="I11549" s="12" t="s">
        <v>32950</v>
      </c>
      <c r="J11549" s="12" t="s">
        <v>428</v>
      </c>
      <c r="K11549" s="15">
        <v>2058487</v>
      </c>
      <c r="L11549" s="13" t="s">
        <v>14</v>
      </c>
      <c r="M11549" s="7">
        <v>1</v>
      </c>
      <c r="N11549" s="14"/>
    </row>
    <row r="11550" spans="1:14" ht="94.5">
      <c r="A11550" s="6">
        <v>11549</v>
      </c>
      <c r="B11550" s="8" t="s">
        <v>32791</v>
      </c>
      <c r="C11550" s="9" t="s">
        <v>32970</v>
      </c>
      <c r="D11550" s="10" t="s">
        <v>32971</v>
      </c>
      <c r="E11550" s="11" t="s">
        <v>32972</v>
      </c>
      <c r="F11550" s="6" t="s">
        <v>32973</v>
      </c>
      <c r="G11550" s="6" t="s">
        <v>97</v>
      </c>
      <c r="H11550" s="16">
        <v>12762009.300000001</v>
      </c>
      <c r="I11550" s="12" t="s">
        <v>32974</v>
      </c>
      <c r="J11550" s="12" t="s">
        <v>411</v>
      </c>
      <c r="K11550" s="15">
        <v>6674346</v>
      </c>
      <c r="L11550" s="13" t="s">
        <v>14</v>
      </c>
      <c r="M11550" s="7">
        <v>1</v>
      </c>
      <c r="N11550" s="14"/>
    </row>
    <row r="11551" spans="1:14" ht="94.5">
      <c r="A11551" s="6">
        <v>11550</v>
      </c>
      <c r="B11551" s="8" t="s">
        <v>32791</v>
      </c>
      <c r="C11551" s="9" t="s">
        <v>32975</v>
      </c>
      <c r="D11551" s="10" t="s">
        <v>32971</v>
      </c>
      <c r="E11551" s="11" t="s">
        <v>32976</v>
      </c>
      <c r="F11551" s="6" t="s">
        <v>32977</v>
      </c>
      <c r="G11551" s="6" t="s">
        <v>97</v>
      </c>
      <c r="H11551" s="16">
        <v>13893849.75</v>
      </c>
      <c r="I11551" s="12" t="s">
        <v>32974</v>
      </c>
      <c r="J11551" s="12" t="s">
        <v>32978</v>
      </c>
      <c r="K11551" s="15">
        <v>0</v>
      </c>
      <c r="L11551" s="13" t="s">
        <v>14</v>
      </c>
      <c r="M11551" s="7">
        <v>1</v>
      </c>
      <c r="N11551" s="14"/>
    </row>
    <row r="11552" spans="1:14" ht="78.75">
      <c r="A11552" s="6">
        <v>11551</v>
      </c>
      <c r="B11552" s="8" t="s">
        <v>32791</v>
      </c>
      <c r="C11552" s="9" t="s">
        <v>32979</v>
      </c>
      <c r="D11552" s="10" t="s">
        <v>32806</v>
      </c>
      <c r="E11552" s="11" t="s">
        <v>32980</v>
      </c>
      <c r="F11552" s="6" t="s">
        <v>32981</v>
      </c>
      <c r="G11552" s="6" t="s">
        <v>97</v>
      </c>
      <c r="H11552" s="16">
        <v>14093589.15</v>
      </c>
      <c r="I11552" s="12" t="s">
        <v>32950</v>
      </c>
      <c r="J11552" s="12" t="s">
        <v>428</v>
      </c>
      <c r="K11552" s="15">
        <v>5818323</v>
      </c>
      <c r="L11552" s="13" t="s">
        <v>14</v>
      </c>
      <c r="M11552" s="7">
        <v>1</v>
      </c>
      <c r="N11552" s="14"/>
    </row>
    <row r="11553" spans="1:14" ht="94.5">
      <c r="A11553" s="6">
        <v>11552</v>
      </c>
      <c r="B11553" s="8" t="s">
        <v>32791</v>
      </c>
      <c r="C11553" s="9" t="s">
        <v>32849</v>
      </c>
      <c r="D11553" s="10" t="s">
        <v>40</v>
      </c>
      <c r="E11553" s="11" t="s">
        <v>32982</v>
      </c>
      <c r="F11553" s="6" t="s">
        <v>32983</v>
      </c>
      <c r="G11553" s="6" t="s">
        <v>97</v>
      </c>
      <c r="H11553" s="16">
        <v>13370946</v>
      </c>
      <c r="I11553" s="12" t="s">
        <v>32974</v>
      </c>
      <c r="J11553" s="12" t="s">
        <v>32978</v>
      </c>
      <c r="K11553" s="15">
        <v>5160093</v>
      </c>
      <c r="L11553" s="13" t="s">
        <v>14</v>
      </c>
      <c r="M11553" s="7">
        <v>1</v>
      </c>
      <c r="N11553" s="14"/>
    </row>
    <row r="11554" spans="1:14" ht="110.25">
      <c r="A11554" s="6">
        <v>11553</v>
      </c>
      <c r="B11554" s="8" t="s">
        <v>32791</v>
      </c>
      <c r="C11554" s="9" t="s">
        <v>32984</v>
      </c>
      <c r="D11554" s="10" t="s">
        <v>522</v>
      </c>
      <c r="E11554" s="11" t="s">
        <v>32985</v>
      </c>
      <c r="F11554" s="6" t="s">
        <v>32986</v>
      </c>
      <c r="G11554" s="6" t="s">
        <v>97</v>
      </c>
      <c r="H11554" s="16">
        <v>15419858.846999999</v>
      </c>
      <c r="I11554" s="12" t="s">
        <v>32987</v>
      </c>
      <c r="J11554" s="12" t="s">
        <v>32988</v>
      </c>
      <c r="K11554" s="15">
        <v>9928769</v>
      </c>
      <c r="L11554" s="13" t="s">
        <v>14</v>
      </c>
      <c r="M11554" s="7">
        <v>1</v>
      </c>
      <c r="N11554" s="14"/>
    </row>
    <row r="11555" spans="1:14" ht="78.75">
      <c r="A11555" s="6">
        <v>11554</v>
      </c>
      <c r="B11555" s="8" t="s">
        <v>32791</v>
      </c>
      <c r="C11555" s="9" t="s">
        <v>32989</v>
      </c>
      <c r="D11555" s="10" t="s">
        <v>32990</v>
      </c>
      <c r="E11555" s="11" t="s">
        <v>32991</v>
      </c>
      <c r="F11555" s="6" t="s">
        <v>32992</v>
      </c>
      <c r="G11555" s="6" t="s">
        <v>97</v>
      </c>
      <c r="H11555" s="16">
        <v>9314020.4000000004</v>
      </c>
      <c r="I11555" s="12" t="s">
        <v>32993</v>
      </c>
      <c r="J11555" s="12" t="s">
        <v>10333</v>
      </c>
      <c r="K11555" s="15">
        <v>0</v>
      </c>
      <c r="L11555" s="13" t="s">
        <v>14</v>
      </c>
      <c r="M11555" s="7">
        <v>1</v>
      </c>
      <c r="N11555" s="14"/>
    </row>
    <row r="11556" spans="1:14" ht="157.5">
      <c r="A11556" s="6">
        <v>11555</v>
      </c>
      <c r="B11556" s="8" t="s">
        <v>32791</v>
      </c>
      <c r="C11556" s="9" t="s">
        <v>32994</v>
      </c>
      <c r="D11556" s="10" t="s">
        <v>111</v>
      </c>
      <c r="E11556" s="11" t="s">
        <v>32995</v>
      </c>
      <c r="F11556" s="6" t="s">
        <v>32996</v>
      </c>
      <c r="G11556" s="6" t="s">
        <v>97</v>
      </c>
      <c r="H11556" s="16">
        <v>40749451.266999997</v>
      </c>
      <c r="I11556" s="12" t="s">
        <v>32997</v>
      </c>
      <c r="J11556" s="12" t="s">
        <v>2823</v>
      </c>
      <c r="K11556" s="15">
        <v>2400000</v>
      </c>
      <c r="L11556" s="13" t="s">
        <v>14</v>
      </c>
      <c r="M11556" s="7">
        <v>1</v>
      </c>
      <c r="N11556" s="14"/>
    </row>
    <row r="11557" spans="1:14" ht="94.5">
      <c r="A11557" s="6">
        <v>11556</v>
      </c>
      <c r="B11557" s="8" t="s">
        <v>32791</v>
      </c>
      <c r="C11557" s="9" t="s">
        <v>32998</v>
      </c>
      <c r="D11557" s="10" t="s">
        <v>32999</v>
      </c>
      <c r="E11557" s="11" t="s">
        <v>33000</v>
      </c>
      <c r="F11557" s="6" t="s">
        <v>33001</v>
      </c>
      <c r="G11557" s="6" t="s">
        <v>97</v>
      </c>
      <c r="H11557" s="16">
        <v>10612431.949999999</v>
      </c>
      <c r="I11557" s="12" t="s">
        <v>32993</v>
      </c>
      <c r="J11557" s="12" t="s">
        <v>68</v>
      </c>
      <c r="K11557" s="15">
        <v>3900000</v>
      </c>
      <c r="L11557" s="13" t="s">
        <v>14</v>
      </c>
      <c r="M11557" s="7">
        <v>1</v>
      </c>
      <c r="N11557" s="14"/>
    </row>
    <row r="11558" spans="1:14" ht="236.25">
      <c r="A11558" s="6">
        <v>11557</v>
      </c>
      <c r="B11558" s="8" t="s">
        <v>32791</v>
      </c>
      <c r="C11558" s="9" t="s">
        <v>33002</v>
      </c>
      <c r="D11558" s="10" t="s">
        <v>12790</v>
      </c>
      <c r="E11558" s="11" t="s">
        <v>33003</v>
      </c>
      <c r="F11558" s="6" t="s">
        <v>33004</v>
      </c>
      <c r="G11558" s="6" t="s">
        <v>97</v>
      </c>
      <c r="H11558" s="16">
        <v>19937190.094999999</v>
      </c>
      <c r="I11558" s="12" t="s">
        <v>32801</v>
      </c>
      <c r="J11558" s="12" t="s">
        <v>2592</v>
      </c>
      <c r="K11558" s="15">
        <v>4467373</v>
      </c>
      <c r="L11558" s="13" t="s">
        <v>14</v>
      </c>
      <c r="M11558" s="7">
        <v>1</v>
      </c>
      <c r="N11558" s="14"/>
    </row>
    <row r="11559" spans="1:14" ht="173.25">
      <c r="A11559" s="6">
        <v>11558</v>
      </c>
      <c r="B11559" s="8" t="s">
        <v>32791</v>
      </c>
      <c r="C11559" s="9" t="s">
        <v>32994</v>
      </c>
      <c r="D11559" s="10" t="s">
        <v>111</v>
      </c>
      <c r="E11559" s="11" t="s">
        <v>33005</v>
      </c>
      <c r="F11559" s="6" t="s">
        <v>33006</v>
      </c>
      <c r="G11559" s="6" t="s">
        <v>97</v>
      </c>
      <c r="H11559" s="16">
        <v>35817835.016000003</v>
      </c>
      <c r="I11559" s="12" t="s">
        <v>10274</v>
      </c>
      <c r="J11559" s="12" t="s">
        <v>33007</v>
      </c>
      <c r="K11559" s="15">
        <v>2630304</v>
      </c>
      <c r="L11559" s="13" t="s">
        <v>14</v>
      </c>
      <c r="M11559" s="7">
        <v>1</v>
      </c>
      <c r="N11559" s="14"/>
    </row>
    <row r="11560" spans="1:14" ht="78.75">
      <c r="A11560" s="6">
        <v>11559</v>
      </c>
      <c r="B11560" s="8" t="s">
        <v>32791</v>
      </c>
      <c r="C11560" s="9" t="s">
        <v>33002</v>
      </c>
      <c r="D11560" s="10" t="s">
        <v>12790</v>
      </c>
      <c r="E11560" s="11" t="s">
        <v>33008</v>
      </c>
      <c r="F11560" s="6" t="s">
        <v>33009</v>
      </c>
      <c r="G11560" s="6" t="s">
        <v>97</v>
      </c>
      <c r="H11560" s="16">
        <v>14630147.631999999</v>
      </c>
      <c r="I11560" s="12" t="s">
        <v>32801</v>
      </c>
      <c r="J11560" s="12" t="s">
        <v>2592</v>
      </c>
      <c r="K11560" s="15">
        <v>0</v>
      </c>
      <c r="L11560" s="13" t="s">
        <v>14</v>
      </c>
      <c r="M11560" s="7">
        <v>1</v>
      </c>
      <c r="N11560" s="14"/>
    </row>
    <row r="11561" spans="1:14" ht="78.75">
      <c r="A11561" s="6">
        <v>11560</v>
      </c>
      <c r="B11561" s="8" t="s">
        <v>32791</v>
      </c>
      <c r="C11561" s="9" t="s">
        <v>32989</v>
      </c>
      <c r="D11561" s="10" t="s">
        <v>32990</v>
      </c>
      <c r="E11561" s="11" t="s">
        <v>33010</v>
      </c>
      <c r="F11561" s="6" t="s">
        <v>33011</v>
      </c>
      <c r="G11561" s="6" t="s">
        <v>97</v>
      </c>
      <c r="H11561" s="16">
        <v>6992408.5</v>
      </c>
      <c r="I11561" s="12" t="s">
        <v>32993</v>
      </c>
      <c r="J11561" s="12" t="s">
        <v>10333</v>
      </c>
      <c r="K11561" s="15">
        <v>0</v>
      </c>
      <c r="L11561" s="13" t="s">
        <v>14</v>
      </c>
      <c r="M11561" s="7">
        <v>1</v>
      </c>
      <c r="N11561" s="14"/>
    </row>
    <row r="11562" spans="1:14" ht="78.75">
      <c r="A11562" s="6">
        <v>11561</v>
      </c>
      <c r="B11562" s="8" t="s">
        <v>32791</v>
      </c>
      <c r="C11562" s="9" t="s">
        <v>33012</v>
      </c>
      <c r="D11562" s="10" t="s">
        <v>257</v>
      </c>
      <c r="E11562" s="11" t="s">
        <v>33013</v>
      </c>
      <c r="F11562" s="6" t="s">
        <v>33014</v>
      </c>
      <c r="G11562" s="6" t="s">
        <v>97</v>
      </c>
      <c r="H11562" s="16">
        <v>17785825.541000001</v>
      </c>
      <c r="I11562" s="12" t="s">
        <v>33015</v>
      </c>
      <c r="J11562" s="12" t="s">
        <v>13210</v>
      </c>
      <c r="K11562" s="15">
        <v>0</v>
      </c>
      <c r="L11562" s="13" t="s">
        <v>14</v>
      </c>
      <c r="M11562" s="7">
        <v>1</v>
      </c>
      <c r="N11562" s="14"/>
    </row>
    <row r="11563" spans="1:14" ht="94.5">
      <c r="A11563" s="6">
        <v>11562</v>
      </c>
      <c r="B11563" s="8" t="s">
        <v>32791</v>
      </c>
      <c r="C11563" s="9" t="s">
        <v>33016</v>
      </c>
      <c r="D11563" s="10" t="s">
        <v>134</v>
      </c>
      <c r="E11563" s="11" t="s">
        <v>33017</v>
      </c>
      <c r="F11563" s="6" t="s">
        <v>33018</v>
      </c>
      <c r="G11563" s="6" t="s">
        <v>97</v>
      </c>
      <c r="H11563" s="16">
        <v>28914564.278000001</v>
      </c>
      <c r="I11563" s="12" t="s">
        <v>33019</v>
      </c>
      <c r="J11563" s="12" t="s">
        <v>3026</v>
      </c>
      <c r="K11563" s="15" t="s">
        <v>1794</v>
      </c>
      <c r="L11563" s="13" t="s">
        <v>14</v>
      </c>
      <c r="M11563" s="7">
        <v>1</v>
      </c>
      <c r="N11563" s="14"/>
    </row>
    <row r="11564" spans="1:14" ht="110.25">
      <c r="A11564" s="6">
        <v>11563</v>
      </c>
      <c r="B11564" s="8" t="s">
        <v>32791</v>
      </c>
      <c r="C11564" s="9" t="s">
        <v>33016</v>
      </c>
      <c r="D11564" s="10" t="s">
        <v>134</v>
      </c>
      <c r="E11564" s="11" t="s">
        <v>33020</v>
      </c>
      <c r="F11564" s="6" t="s">
        <v>33021</v>
      </c>
      <c r="G11564" s="6" t="s">
        <v>97</v>
      </c>
      <c r="H11564" s="16">
        <v>28914564.278000001</v>
      </c>
      <c r="I11564" s="12" t="s">
        <v>33019</v>
      </c>
      <c r="J11564" s="12" t="s">
        <v>3026</v>
      </c>
      <c r="K11564" s="15" t="s">
        <v>1794</v>
      </c>
      <c r="L11564" s="13" t="s">
        <v>14</v>
      </c>
      <c r="M11564" s="7">
        <v>1</v>
      </c>
      <c r="N11564" s="14"/>
    </row>
    <row r="11565" spans="1:14" ht="78.75">
      <c r="A11565" s="6">
        <v>11564</v>
      </c>
      <c r="B11565" s="8" t="s">
        <v>32791</v>
      </c>
      <c r="C11565" s="9" t="s">
        <v>33016</v>
      </c>
      <c r="D11565" s="10" t="s">
        <v>134</v>
      </c>
      <c r="E11565" s="11" t="s">
        <v>33022</v>
      </c>
      <c r="F11565" s="6" t="s">
        <v>33021</v>
      </c>
      <c r="G11565" s="6" t="s">
        <v>97</v>
      </c>
      <c r="H11565" s="16">
        <v>28914564.278000001</v>
      </c>
      <c r="I11565" s="12" t="s">
        <v>33019</v>
      </c>
      <c r="J11565" s="12" t="s">
        <v>3026</v>
      </c>
      <c r="K11565" s="15" t="s">
        <v>1794</v>
      </c>
      <c r="L11565" s="13" t="s">
        <v>14</v>
      </c>
      <c r="M11565" s="7">
        <v>1</v>
      </c>
      <c r="N11565" s="14"/>
    </row>
    <row r="11566" spans="1:14" ht="78.75">
      <c r="A11566" s="6">
        <v>11565</v>
      </c>
      <c r="B11566" s="8" t="s">
        <v>32791</v>
      </c>
      <c r="C11566" s="9" t="s">
        <v>33016</v>
      </c>
      <c r="D11566" s="10" t="s">
        <v>134</v>
      </c>
      <c r="E11566" s="11" t="s">
        <v>33023</v>
      </c>
      <c r="F11566" s="6" t="s">
        <v>33021</v>
      </c>
      <c r="G11566" s="6" t="s">
        <v>97</v>
      </c>
      <c r="H11566" s="16">
        <v>28914564.278000001</v>
      </c>
      <c r="I11566" s="12" t="s">
        <v>33019</v>
      </c>
      <c r="J11566" s="12" t="s">
        <v>3026</v>
      </c>
      <c r="K11566" s="15" t="s">
        <v>1794</v>
      </c>
      <c r="L11566" s="13" t="s">
        <v>14</v>
      </c>
      <c r="M11566" s="7">
        <v>1</v>
      </c>
      <c r="N11566" s="14"/>
    </row>
    <row r="11567" spans="1:14" ht="78.75">
      <c r="A11567" s="6">
        <v>11566</v>
      </c>
      <c r="B11567" s="8" t="s">
        <v>32791</v>
      </c>
      <c r="C11567" s="9" t="s">
        <v>33024</v>
      </c>
      <c r="D11567" s="10" t="s">
        <v>32889</v>
      </c>
      <c r="E11567" s="11" t="s">
        <v>33025</v>
      </c>
      <c r="F11567" s="6" t="s">
        <v>33026</v>
      </c>
      <c r="G11567" s="6" t="s">
        <v>97</v>
      </c>
      <c r="H11567" s="16">
        <v>24228986.239999998</v>
      </c>
      <c r="I11567" s="12" t="s">
        <v>92</v>
      </c>
      <c r="J11567" s="12" t="s">
        <v>11390</v>
      </c>
      <c r="K11567" s="15" t="s">
        <v>1794</v>
      </c>
      <c r="L11567" s="13" t="s">
        <v>14</v>
      </c>
      <c r="M11567" s="7">
        <v>1</v>
      </c>
      <c r="N11567" s="14"/>
    </row>
    <row r="11568" spans="1:14" ht="78.75">
      <c r="A11568" s="6">
        <v>11567</v>
      </c>
      <c r="B11568" s="8" t="s">
        <v>32791</v>
      </c>
      <c r="C11568" s="9" t="s">
        <v>33024</v>
      </c>
      <c r="D11568" s="10" t="s">
        <v>32889</v>
      </c>
      <c r="E11568" s="11" t="s">
        <v>33027</v>
      </c>
      <c r="F11568" s="6" t="s">
        <v>33021</v>
      </c>
      <c r="G11568" s="6" t="s">
        <v>97</v>
      </c>
      <c r="H11568" s="16">
        <v>24228986.239999998</v>
      </c>
      <c r="I11568" s="12" t="s">
        <v>92</v>
      </c>
      <c r="J11568" s="12" t="s">
        <v>11390</v>
      </c>
      <c r="K11568" s="15" t="s">
        <v>1794</v>
      </c>
      <c r="L11568" s="13" t="s">
        <v>14</v>
      </c>
      <c r="M11568" s="7">
        <v>1</v>
      </c>
      <c r="N11568" s="14"/>
    </row>
    <row r="11569" spans="1:14" ht="78.75">
      <c r="A11569" s="6">
        <v>11568</v>
      </c>
      <c r="B11569" s="8" t="s">
        <v>32791</v>
      </c>
      <c r="C11569" s="9" t="s">
        <v>33028</v>
      </c>
      <c r="D11569" s="10" t="s">
        <v>32884</v>
      </c>
      <c r="E11569" s="11" t="s">
        <v>33029</v>
      </c>
      <c r="F11569" s="6" t="s">
        <v>33030</v>
      </c>
      <c r="G11569" s="6" t="s">
        <v>97</v>
      </c>
      <c r="H11569" s="16">
        <v>42783767.519000001</v>
      </c>
      <c r="I11569" s="12" t="s">
        <v>92</v>
      </c>
      <c r="J11569" s="12" t="s">
        <v>11390</v>
      </c>
      <c r="K11569" s="15" t="s">
        <v>1794</v>
      </c>
      <c r="L11569" s="13" t="s">
        <v>70</v>
      </c>
      <c r="M11569" s="7">
        <v>1</v>
      </c>
      <c r="N11569" s="14"/>
    </row>
    <row r="11570" spans="1:14" ht="78.75">
      <c r="A11570" s="6">
        <v>11569</v>
      </c>
      <c r="B11570" s="8" t="s">
        <v>32791</v>
      </c>
      <c r="C11570" s="9" t="s">
        <v>32888</v>
      </c>
      <c r="D11570" s="10" t="s">
        <v>32889</v>
      </c>
      <c r="E11570" s="11" t="s">
        <v>33029</v>
      </c>
      <c r="F11570" s="6" t="s">
        <v>33030</v>
      </c>
      <c r="G11570" s="6" t="s">
        <v>97</v>
      </c>
      <c r="H11570" s="16">
        <v>42783767.519000001</v>
      </c>
      <c r="I11570" s="12" t="s">
        <v>92</v>
      </c>
      <c r="J11570" s="12" t="s">
        <v>11390</v>
      </c>
      <c r="K11570" s="15" t="s">
        <v>1794</v>
      </c>
      <c r="L11570" s="13" t="s">
        <v>70</v>
      </c>
      <c r="M11570" s="7">
        <v>0.51</v>
      </c>
      <c r="N11570" s="14"/>
    </row>
    <row r="11571" spans="1:14" ht="78.75">
      <c r="A11571" s="6">
        <v>11570</v>
      </c>
      <c r="B11571" s="8" t="s">
        <v>32791</v>
      </c>
      <c r="C11571" s="9" t="s">
        <v>32890</v>
      </c>
      <c r="D11571" s="10" t="s">
        <v>32891</v>
      </c>
      <c r="E11571" s="11" t="s">
        <v>33029</v>
      </c>
      <c r="F11571" s="6" t="s">
        <v>33030</v>
      </c>
      <c r="G11571" s="6" t="s">
        <v>97</v>
      </c>
      <c r="H11571" s="16">
        <v>42783767.519000001</v>
      </c>
      <c r="I11571" s="12" t="s">
        <v>92</v>
      </c>
      <c r="J11571" s="12" t="s">
        <v>11390</v>
      </c>
      <c r="K11571" s="15" t="s">
        <v>1794</v>
      </c>
      <c r="L11571" s="13" t="s">
        <v>70</v>
      </c>
      <c r="M11571" s="7">
        <v>0.49</v>
      </c>
      <c r="N11571" s="14"/>
    </row>
    <row r="11572" spans="1:14" ht="94.5">
      <c r="A11572" s="6">
        <v>11571</v>
      </c>
      <c r="B11572" s="8" t="s">
        <v>32791</v>
      </c>
      <c r="C11572" s="9" t="s">
        <v>33028</v>
      </c>
      <c r="D11572" s="10" t="s">
        <v>32884</v>
      </c>
      <c r="E11572" s="11" t="s">
        <v>33031</v>
      </c>
      <c r="F11572" s="6" t="s">
        <v>33021</v>
      </c>
      <c r="G11572" s="6" t="s">
        <v>97</v>
      </c>
      <c r="H11572" s="16">
        <v>42783767.519000001</v>
      </c>
      <c r="I11572" s="12" t="s">
        <v>92</v>
      </c>
      <c r="J11572" s="12" t="s">
        <v>11390</v>
      </c>
      <c r="K11572" s="15" t="s">
        <v>1794</v>
      </c>
      <c r="L11572" s="13" t="s">
        <v>70</v>
      </c>
      <c r="M11572" s="7">
        <v>1</v>
      </c>
      <c r="N11572" s="14"/>
    </row>
    <row r="11573" spans="1:14" ht="94.5">
      <c r="A11573" s="6">
        <v>11572</v>
      </c>
      <c r="B11573" s="8" t="s">
        <v>32791</v>
      </c>
      <c r="C11573" s="9" t="s">
        <v>32888</v>
      </c>
      <c r="D11573" s="10" t="s">
        <v>32889</v>
      </c>
      <c r="E11573" s="11" t="s">
        <v>33031</v>
      </c>
      <c r="F11573" s="6" t="s">
        <v>33021</v>
      </c>
      <c r="G11573" s="6" t="s">
        <v>97</v>
      </c>
      <c r="H11573" s="16">
        <v>42783767.519000001</v>
      </c>
      <c r="I11573" s="12" t="s">
        <v>92</v>
      </c>
      <c r="J11573" s="12" t="s">
        <v>11390</v>
      </c>
      <c r="K11573" s="15" t="s">
        <v>1794</v>
      </c>
      <c r="L11573" s="13" t="s">
        <v>70</v>
      </c>
      <c r="M11573" s="7">
        <v>0.51</v>
      </c>
      <c r="N11573" s="14"/>
    </row>
    <row r="11574" spans="1:14" ht="94.5">
      <c r="A11574" s="6">
        <v>11573</v>
      </c>
      <c r="B11574" s="8" t="s">
        <v>32791</v>
      </c>
      <c r="C11574" s="9" t="s">
        <v>32890</v>
      </c>
      <c r="D11574" s="10" t="s">
        <v>32891</v>
      </c>
      <c r="E11574" s="11" t="s">
        <v>33031</v>
      </c>
      <c r="F11574" s="6" t="s">
        <v>33021</v>
      </c>
      <c r="G11574" s="6" t="s">
        <v>97</v>
      </c>
      <c r="H11574" s="16">
        <v>42783767.519000001</v>
      </c>
      <c r="I11574" s="12" t="s">
        <v>92</v>
      </c>
      <c r="J11574" s="12" t="s">
        <v>11390</v>
      </c>
      <c r="K11574" s="15" t="s">
        <v>1794</v>
      </c>
      <c r="L11574" s="13" t="s">
        <v>70</v>
      </c>
      <c r="M11574" s="7">
        <v>0.49</v>
      </c>
      <c r="N11574" s="14"/>
    </row>
    <row r="11575" spans="1:14" ht="78.75">
      <c r="A11575" s="6">
        <v>11574</v>
      </c>
      <c r="B11575" s="8" t="s">
        <v>32791</v>
      </c>
      <c r="C11575" s="9" t="s">
        <v>33028</v>
      </c>
      <c r="D11575" s="10" t="s">
        <v>32884</v>
      </c>
      <c r="E11575" s="11" t="s">
        <v>33032</v>
      </c>
      <c r="F11575" s="6" t="s">
        <v>33021</v>
      </c>
      <c r="G11575" s="6" t="s">
        <v>97</v>
      </c>
      <c r="H11575" s="16">
        <v>42783767.519000001</v>
      </c>
      <c r="I11575" s="12" t="s">
        <v>92</v>
      </c>
      <c r="J11575" s="12" t="s">
        <v>11390</v>
      </c>
      <c r="K11575" s="15" t="s">
        <v>1794</v>
      </c>
      <c r="L11575" s="13" t="s">
        <v>70</v>
      </c>
      <c r="M11575" s="7">
        <v>1</v>
      </c>
      <c r="N11575" s="14"/>
    </row>
    <row r="11576" spans="1:14" ht="78.75">
      <c r="A11576" s="6">
        <v>11575</v>
      </c>
      <c r="B11576" s="8" t="s">
        <v>32791</v>
      </c>
      <c r="C11576" s="9" t="s">
        <v>32888</v>
      </c>
      <c r="D11576" s="10" t="s">
        <v>32889</v>
      </c>
      <c r="E11576" s="11" t="s">
        <v>33032</v>
      </c>
      <c r="F11576" s="6" t="s">
        <v>33021</v>
      </c>
      <c r="G11576" s="6" t="s">
        <v>97</v>
      </c>
      <c r="H11576" s="16">
        <v>42783767.519000001</v>
      </c>
      <c r="I11576" s="12" t="s">
        <v>92</v>
      </c>
      <c r="J11576" s="12" t="s">
        <v>11390</v>
      </c>
      <c r="K11576" s="15" t="s">
        <v>1794</v>
      </c>
      <c r="L11576" s="13" t="s">
        <v>70</v>
      </c>
      <c r="M11576" s="7">
        <v>0.51</v>
      </c>
      <c r="N11576" s="14"/>
    </row>
    <row r="11577" spans="1:14" ht="78.75">
      <c r="A11577" s="6">
        <v>11576</v>
      </c>
      <c r="B11577" s="8" t="s">
        <v>32791</v>
      </c>
      <c r="C11577" s="9" t="s">
        <v>32890</v>
      </c>
      <c r="D11577" s="10" t="s">
        <v>32891</v>
      </c>
      <c r="E11577" s="11" t="s">
        <v>33032</v>
      </c>
      <c r="F11577" s="6" t="s">
        <v>33021</v>
      </c>
      <c r="G11577" s="6" t="s">
        <v>97</v>
      </c>
      <c r="H11577" s="16">
        <v>42783767.519000001</v>
      </c>
      <c r="I11577" s="12" t="s">
        <v>92</v>
      </c>
      <c r="J11577" s="12" t="s">
        <v>11390</v>
      </c>
      <c r="K11577" s="15" t="s">
        <v>1794</v>
      </c>
      <c r="L11577" s="13" t="s">
        <v>70</v>
      </c>
      <c r="M11577" s="7">
        <v>0.49</v>
      </c>
      <c r="N11577" s="14"/>
    </row>
    <row r="11578" spans="1:14" ht="63">
      <c r="A11578" s="6">
        <v>11577</v>
      </c>
      <c r="B11578" s="8" t="s">
        <v>32791</v>
      </c>
      <c r="C11578" s="9" t="s">
        <v>33033</v>
      </c>
      <c r="D11578" s="10" t="s">
        <v>33034</v>
      </c>
      <c r="E11578" s="11" t="s">
        <v>33035</v>
      </c>
      <c r="F11578" s="6" t="s">
        <v>33036</v>
      </c>
      <c r="G11578" s="6" t="s">
        <v>97</v>
      </c>
      <c r="H11578" s="16">
        <v>5534996.4000000004</v>
      </c>
      <c r="I11578" s="12" t="s">
        <v>16673</v>
      </c>
      <c r="J11578" s="12" t="s">
        <v>27864</v>
      </c>
      <c r="K11578" s="15">
        <v>1500000</v>
      </c>
      <c r="L11578" s="13" t="s">
        <v>14</v>
      </c>
      <c r="M11578" s="7">
        <v>1</v>
      </c>
      <c r="N11578" s="14"/>
    </row>
    <row r="11579" spans="1:14" ht="94.5">
      <c r="A11579" s="6">
        <v>11578</v>
      </c>
      <c r="B11579" s="8" t="s">
        <v>32791</v>
      </c>
      <c r="C11579" s="9" t="s">
        <v>33037</v>
      </c>
      <c r="D11579" s="10" t="s">
        <v>17359</v>
      </c>
      <c r="E11579" s="11" t="s">
        <v>33038</v>
      </c>
      <c r="F11579" s="6" t="s">
        <v>33039</v>
      </c>
      <c r="G11579" s="6" t="s">
        <v>97</v>
      </c>
      <c r="H11579" s="16">
        <v>21431828.050999999</v>
      </c>
      <c r="I11579" s="12" t="s">
        <v>2789</v>
      </c>
      <c r="J11579" s="12" t="s">
        <v>27728</v>
      </c>
      <c r="K11579" s="15">
        <v>1500000</v>
      </c>
      <c r="L11579" s="13" t="s">
        <v>14</v>
      </c>
      <c r="M11579" s="7">
        <v>1</v>
      </c>
      <c r="N11579" s="14"/>
    </row>
    <row r="11580" spans="1:14" ht="110.25">
      <c r="A11580" s="6">
        <v>11579</v>
      </c>
      <c r="B11580" s="8" t="s">
        <v>32791</v>
      </c>
      <c r="C11580" s="9" t="s">
        <v>33037</v>
      </c>
      <c r="D11580" s="10" t="s">
        <v>17359</v>
      </c>
      <c r="E11580" s="11" t="s">
        <v>33040</v>
      </c>
      <c r="F11580" s="6" t="s">
        <v>33041</v>
      </c>
      <c r="G11580" s="6" t="s">
        <v>97</v>
      </c>
      <c r="H11580" s="16">
        <v>21431828.050999999</v>
      </c>
      <c r="I11580" s="12" t="s">
        <v>2789</v>
      </c>
      <c r="J11580" s="12" t="s">
        <v>27728</v>
      </c>
      <c r="K11580" s="15">
        <v>1500000</v>
      </c>
      <c r="L11580" s="13" t="s">
        <v>14</v>
      </c>
      <c r="M11580" s="7">
        <v>1</v>
      </c>
      <c r="N11580" s="14"/>
    </row>
    <row r="11581" spans="1:14" ht="110.25">
      <c r="A11581" s="6">
        <v>11580</v>
      </c>
      <c r="B11581" s="8" t="s">
        <v>32791</v>
      </c>
      <c r="C11581" s="9" t="s">
        <v>32846</v>
      </c>
      <c r="D11581" s="10" t="s">
        <v>134</v>
      </c>
      <c r="E11581" s="11" t="s">
        <v>33042</v>
      </c>
      <c r="F11581" s="6" t="s">
        <v>33043</v>
      </c>
      <c r="G11581" s="6" t="s">
        <v>97</v>
      </c>
      <c r="H11581" s="16">
        <v>31520503.193</v>
      </c>
      <c r="I11581" s="12" t="s">
        <v>33019</v>
      </c>
      <c r="J11581" s="12" t="s">
        <v>3026</v>
      </c>
      <c r="K11581" s="15" t="s">
        <v>1794</v>
      </c>
      <c r="L11581" s="13" t="s">
        <v>14</v>
      </c>
      <c r="M11581" s="7">
        <v>1</v>
      </c>
      <c r="N11581" s="14"/>
    </row>
    <row r="11582" spans="1:14" ht="94.5">
      <c r="A11582" s="6">
        <v>11581</v>
      </c>
      <c r="B11582" s="8" t="s">
        <v>32791</v>
      </c>
      <c r="C11582" s="9" t="s">
        <v>32846</v>
      </c>
      <c r="D11582" s="10" t="s">
        <v>134</v>
      </c>
      <c r="E11582" s="11" t="s">
        <v>33044</v>
      </c>
      <c r="F11582" s="6" t="s">
        <v>33041</v>
      </c>
      <c r="G11582" s="6" t="s">
        <v>97</v>
      </c>
      <c r="H11582" s="16">
        <v>31520503.193</v>
      </c>
      <c r="I11582" s="12" t="s">
        <v>33019</v>
      </c>
      <c r="J11582" s="12" t="s">
        <v>3026</v>
      </c>
      <c r="K11582" s="15" t="s">
        <v>1794</v>
      </c>
      <c r="L11582" s="13" t="s">
        <v>14</v>
      </c>
      <c r="M11582" s="7">
        <v>1</v>
      </c>
      <c r="N11582" s="14"/>
    </row>
    <row r="11583" spans="1:14" ht="110.25">
      <c r="A11583" s="6">
        <v>11582</v>
      </c>
      <c r="B11583" s="8" t="s">
        <v>32791</v>
      </c>
      <c r="C11583" s="9" t="s">
        <v>32846</v>
      </c>
      <c r="D11583" s="10" t="s">
        <v>134</v>
      </c>
      <c r="E11583" s="11" t="s">
        <v>33045</v>
      </c>
      <c r="F11583" s="6" t="s">
        <v>33041</v>
      </c>
      <c r="G11583" s="6" t="s">
        <v>97</v>
      </c>
      <c r="H11583" s="16">
        <v>31520503.193</v>
      </c>
      <c r="I11583" s="12" t="s">
        <v>33019</v>
      </c>
      <c r="J11583" s="12" t="s">
        <v>3026</v>
      </c>
      <c r="K11583" s="15" t="s">
        <v>1794</v>
      </c>
      <c r="L11583" s="13" t="s">
        <v>14</v>
      </c>
      <c r="M11583" s="7">
        <v>1</v>
      </c>
      <c r="N11583" s="14"/>
    </row>
    <row r="11584" spans="1:14" ht="94.5">
      <c r="A11584" s="6">
        <v>11583</v>
      </c>
      <c r="B11584" s="8" t="s">
        <v>32791</v>
      </c>
      <c r="C11584" s="9" t="s">
        <v>32846</v>
      </c>
      <c r="D11584" s="10" t="s">
        <v>134</v>
      </c>
      <c r="E11584" s="11" t="s">
        <v>33046</v>
      </c>
      <c r="F11584" s="6" t="s">
        <v>33041</v>
      </c>
      <c r="G11584" s="6" t="s">
        <v>97</v>
      </c>
      <c r="H11584" s="16">
        <v>31520503.193</v>
      </c>
      <c r="I11584" s="12" t="s">
        <v>33019</v>
      </c>
      <c r="J11584" s="12" t="s">
        <v>3026</v>
      </c>
      <c r="K11584" s="15" t="s">
        <v>1794</v>
      </c>
      <c r="L11584" s="13" t="s">
        <v>14</v>
      </c>
      <c r="M11584" s="7">
        <v>1</v>
      </c>
      <c r="N11584" s="14"/>
    </row>
    <row r="11585" spans="1:14" ht="78.75">
      <c r="A11585" s="6">
        <v>11584</v>
      </c>
      <c r="B11585" s="8" t="s">
        <v>32791</v>
      </c>
      <c r="C11585" s="9" t="s">
        <v>33047</v>
      </c>
      <c r="D11585" s="10" t="s">
        <v>33048</v>
      </c>
      <c r="E11585" s="11" t="s">
        <v>33049</v>
      </c>
      <c r="F11585" s="6" t="s">
        <v>33050</v>
      </c>
      <c r="G11585" s="6" t="s">
        <v>97</v>
      </c>
      <c r="H11585" s="16">
        <v>12514479.199999999</v>
      </c>
      <c r="I11585" s="12" t="s">
        <v>16673</v>
      </c>
      <c r="J11585" s="12" t="s">
        <v>27864</v>
      </c>
      <c r="K11585" s="15" t="s">
        <v>1794</v>
      </c>
      <c r="L11585" s="13" t="s">
        <v>14</v>
      </c>
      <c r="M11585" s="7">
        <v>1</v>
      </c>
      <c r="N11585" s="14"/>
    </row>
    <row r="11586" spans="1:14" ht="78.75">
      <c r="A11586" s="6">
        <v>11585</v>
      </c>
      <c r="B11586" s="8" t="s">
        <v>32791</v>
      </c>
      <c r="C11586" s="9" t="s">
        <v>33047</v>
      </c>
      <c r="D11586" s="10" t="s">
        <v>33048</v>
      </c>
      <c r="E11586" s="11" t="s">
        <v>33051</v>
      </c>
      <c r="F11586" s="6" t="s">
        <v>33052</v>
      </c>
      <c r="G11586" s="6" t="s">
        <v>97</v>
      </c>
      <c r="H11586" s="16">
        <v>12514479.199999999</v>
      </c>
      <c r="I11586" s="12" t="s">
        <v>16673</v>
      </c>
      <c r="J11586" s="12" t="s">
        <v>27864</v>
      </c>
      <c r="K11586" s="15" t="s">
        <v>1794</v>
      </c>
      <c r="L11586" s="13" t="s">
        <v>14</v>
      </c>
      <c r="M11586" s="7">
        <v>1</v>
      </c>
      <c r="N11586" s="14"/>
    </row>
    <row r="11587" spans="1:14" ht="94.5">
      <c r="A11587" s="6">
        <v>11586</v>
      </c>
      <c r="B11587" s="8" t="s">
        <v>32791</v>
      </c>
      <c r="C11587" s="9" t="s">
        <v>33053</v>
      </c>
      <c r="D11587" s="10" t="s">
        <v>33054</v>
      </c>
      <c r="E11587" s="11" t="s">
        <v>33055</v>
      </c>
      <c r="F11587" s="6" t="s">
        <v>33056</v>
      </c>
      <c r="G11587" s="6" t="s">
        <v>97</v>
      </c>
      <c r="H11587" s="16">
        <v>46905000</v>
      </c>
      <c r="I11587" s="12" t="s">
        <v>33015</v>
      </c>
      <c r="J11587" s="12" t="s">
        <v>2972</v>
      </c>
      <c r="K11587" s="15">
        <v>2700000</v>
      </c>
      <c r="L11587" s="13" t="s">
        <v>70</v>
      </c>
      <c r="M11587" s="7">
        <v>1</v>
      </c>
      <c r="N11587" s="14"/>
    </row>
    <row r="11588" spans="1:14" ht="94.5">
      <c r="A11588" s="6">
        <v>11587</v>
      </c>
      <c r="B11588" s="8" t="s">
        <v>32791</v>
      </c>
      <c r="C11588" s="9" t="s">
        <v>33057</v>
      </c>
      <c r="D11588" s="10" t="s">
        <v>4242</v>
      </c>
      <c r="E11588" s="11" t="s">
        <v>33055</v>
      </c>
      <c r="F11588" s="6" t="s">
        <v>33056</v>
      </c>
      <c r="G11588" s="6" t="s">
        <v>97</v>
      </c>
      <c r="H11588" s="16">
        <v>46905000</v>
      </c>
      <c r="I11588" s="12" t="s">
        <v>33015</v>
      </c>
      <c r="J11588" s="12" t="s">
        <v>2972</v>
      </c>
      <c r="K11588" s="15">
        <v>2700000</v>
      </c>
      <c r="L11588" s="13" t="s">
        <v>70</v>
      </c>
      <c r="M11588" s="7">
        <v>0.51</v>
      </c>
      <c r="N11588" s="14"/>
    </row>
    <row r="11589" spans="1:14" ht="94.5">
      <c r="A11589" s="6">
        <v>11588</v>
      </c>
      <c r="B11589" s="8" t="s">
        <v>32791</v>
      </c>
      <c r="C11589" s="9" t="s">
        <v>33058</v>
      </c>
      <c r="D11589" s="10" t="s">
        <v>33059</v>
      </c>
      <c r="E11589" s="11" t="s">
        <v>33055</v>
      </c>
      <c r="F11589" s="6" t="s">
        <v>33056</v>
      </c>
      <c r="G11589" s="6" t="s">
        <v>97</v>
      </c>
      <c r="H11589" s="16">
        <v>46905000</v>
      </c>
      <c r="I11589" s="12" t="s">
        <v>33015</v>
      </c>
      <c r="J11589" s="12" t="s">
        <v>2972</v>
      </c>
      <c r="K11589" s="15">
        <v>2700000</v>
      </c>
      <c r="L11589" s="13" t="s">
        <v>70</v>
      </c>
      <c r="M11589" s="7">
        <v>0.49</v>
      </c>
      <c r="N11589" s="14"/>
    </row>
    <row r="11590" spans="1:14" ht="110.25">
      <c r="A11590" s="6">
        <v>11589</v>
      </c>
      <c r="B11590" s="8" t="s">
        <v>32791</v>
      </c>
      <c r="C11590" s="9" t="s">
        <v>33053</v>
      </c>
      <c r="D11590" s="10" t="s">
        <v>33054</v>
      </c>
      <c r="E11590" s="11" t="s">
        <v>33060</v>
      </c>
      <c r="F11590" s="6" t="s">
        <v>33056</v>
      </c>
      <c r="G11590" s="6" t="s">
        <v>97</v>
      </c>
      <c r="H11590" s="16">
        <v>46905000</v>
      </c>
      <c r="I11590" s="12" t="s">
        <v>33015</v>
      </c>
      <c r="J11590" s="12" t="s">
        <v>2972</v>
      </c>
      <c r="K11590" s="15">
        <v>2700000</v>
      </c>
      <c r="L11590" s="13" t="s">
        <v>70</v>
      </c>
      <c r="M11590" s="7">
        <v>1</v>
      </c>
      <c r="N11590" s="14"/>
    </row>
    <row r="11591" spans="1:14" ht="110.25">
      <c r="A11591" s="6">
        <v>11590</v>
      </c>
      <c r="B11591" s="8" t="s">
        <v>32791</v>
      </c>
      <c r="C11591" s="9" t="s">
        <v>33057</v>
      </c>
      <c r="D11591" s="10" t="s">
        <v>4242</v>
      </c>
      <c r="E11591" s="11" t="s">
        <v>33060</v>
      </c>
      <c r="F11591" s="6" t="s">
        <v>33056</v>
      </c>
      <c r="G11591" s="6" t="s">
        <v>97</v>
      </c>
      <c r="H11591" s="16">
        <v>46905000</v>
      </c>
      <c r="I11591" s="12" t="s">
        <v>33015</v>
      </c>
      <c r="J11591" s="12" t="s">
        <v>2972</v>
      </c>
      <c r="K11591" s="15">
        <v>2700000</v>
      </c>
      <c r="L11591" s="13" t="s">
        <v>70</v>
      </c>
      <c r="M11591" s="7">
        <v>0.51</v>
      </c>
      <c r="N11591" s="14"/>
    </row>
    <row r="11592" spans="1:14" ht="110.25">
      <c r="A11592" s="6">
        <v>11591</v>
      </c>
      <c r="B11592" s="8" t="s">
        <v>32791</v>
      </c>
      <c r="C11592" s="9" t="s">
        <v>33058</v>
      </c>
      <c r="D11592" s="10" t="s">
        <v>33059</v>
      </c>
      <c r="E11592" s="11" t="s">
        <v>33060</v>
      </c>
      <c r="F11592" s="6" t="s">
        <v>33056</v>
      </c>
      <c r="G11592" s="6" t="s">
        <v>97</v>
      </c>
      <c r="H11592" s="16">
        <v>46905000</v>
      </c>
      <c r="I11592" s="12" t="s">
        <v>33015</v>
      </c>
      <c r="J11592" s="12" t="s">
        <v>2972</v>
      </c>
      <c r="K11592" s="15">
        <v>2700000</v>
      </c>
      <c r="L11592" s="13" t="s">
        <v>70</v>
      </c>
      <c r="M11592" s="7">
        <v>0.49</v>
      </c>
      <c r="N11592" s="14"/>
    </row>
    <row r="11593" spans="1:14" ht="78.75">
      <c r="A11593" s="6">
        <v>11592</v>
      </c>
      <c r="B11593" s="8" t="s">
        <v>32791</v>
      </c>
      <c r="C11593" s="9" t="s">
        <v>33053</v>
      </c>
      <c r="D11593" s="10" t="s">
        <v>33054</v>
      </c>
      <c r="E11593" s="11" t="s">
        <v>33061</v>
      </c>
      <c r="F11593" s="6" t="s">
        <v>33056</v>
      </c>
      <c r="G11593" s="6" t="s">
        <v>97</v>
      </c>
      <c r="H11593" s="16">
        <v>46905000</v>
      </c>
      <c r="I11593" s="12" t="s">
        <v>33015</v>
      </c>
      <c r="J11593" s="12" t="s">
        <v>2972</v>
      </c>
      <c r="K11593" s="15">
        <v>2700000</v>
      </c>
      <c r="L11593" s="13" t="s">
        <v>70</v>
      </c>
      <c r="M11593" s="7">
        <v>1</v>
      </c>
      <c r="N11593" s="14"/>
    </row>
    <row r="11594" spans="1:14" ht="78.75">
      <c r="A11594" s="6">
        <v>11593</v>
      </c>
      <c r="B11594" s="8" t="s">
        <v>32791</v>
      </c>
      <c r="C11594" s="9" t="s">
        <v>33057</v>
      </c>
      <c r="D11594" s="10" t="s">
        <v>4242</v>
      </c>
      <c r="E11594" s="11" t="s">
        <v>33061</v>
      </c>
      <c r="F11594" s="6" t="s">
        <v>33056</v>
      </c>
      <c r="G11594" s="6" t="s">
        <v>97</v>
      </c>
      <c r="H11594" s="16">
        <v>46905000</v>
      </c>
      <c r="I11594" s="12" t="s">
        <v>33015</v>
      </c>
      <c r="J11594" s="12" t="s">
        <v>2972</v>
      </c>
      <c r="K11594" s="15">
        <v>2700000</v>
      </c>
      <c r="L11594" s="13" t="s">
        <v>70</v>
      </c>
      <c r="M11594" s="7">
        <v>0.51</v>
      </c>
      <c r="N11594" s="14"/>
    </row>
    <row r="11595" spans="1:14" ht="78.75">
      <c r="A11595" s="6">
        <v>11594</v>
      </c>
      <c r="B11595" s="8" t="s">
        <v>32791</v>
      </c>
      <c r="C11595" s="9" t="s">
        <v>33058</v>
      </c>
      <c r="D11595" s="10" t="s">
        <v>33059</v>
      </c>
      <c r="E11595" s="11" t="s">
        <v>33061</v>
      </c>
      <c r="F11595" s="6" t="s">
        <v>33056</v>
      </c>
      <c r="G11595" s="6" t="s">
        <v>97</v>
      </c>
      <c r="H11595" s="16">
        <v>46905000</v>
      </c>
      <c r="I11595" s="12" t="s">
        <v>33015</v>
      </c>
      <c r="J11595" s="12" t="s">
        <v>2972</v>
      </c>
      <c r="K11595" s="15">
        <v>2700000</v>
      </c>
      <c r="L11595" s="13" t="s">
        <v>70</v>
      </c>
      <c r="M11595" s="7">
        <v>0.49</v>
      </c>
      <c r="N11595" s="14"/>
    </row>
    <row r="11596" spans="1:14" ht="94.5">
      <c r="A11596" s="6">
        <v>11595</v>
      </c>
      <c r="B11596" s="8" t="s">
        <v>32791</v>
      </c>
      <c r="C11596" s="9" t="s">
        <v>33062</v>
      </c>
      <c r="D11596" s="10" t="s">
        <v>33063</v>
      </c>
      <c r="E11596" s="11" t="s">
        <v>33064</v>
      </c>
      <c r="F11596" s="6" t="s">
        <v>33065</v>
      </c>
      <c r="G11596" s="6" t="s">
        <v>97</v>
      </c>
      <c r="H11596" s="16">
        <v>14686562.943</v>
      </c>
      <c r="I11596" s="12" t="s">
        <v>32930</v>
      </c>
      <c r="J11596" s="12" t="s">
        <v>78</v>
      </c>
      <c r="K11596" s="15">
        <v>6969380</v>
      </c>
      <c r="L11596" s="13" t="s">
        <v>14</v>
      </c>
      <c r="M11596" s="7">
        <v>1</v>
      </c>
      <c r="N11596" s="14"/>
    </row>
    <row r="11597" spans="1:14" ht="78.75">
      <c r="A11597" s="6">
        <v>11596</v>
      </c>
      <c r="B11597" s="8" t="s">
        <v>32791</v>
      </c>
      <c r="C11597" s="9" t="s">
        <v>32849</v>
      </c>
      <c r="D11597" s="10" t="s">
        <v>40</v>
      </c>
      <c r="E11597" s="11" t="s">
        <v>33066</v>
      </c>
      <c r="F11597" s="6" t="s">
        <v>33067</v>
      </c>
      <c r="G11597" s="6" t="s">
        <v>97</v>
      </c>
      <c r="H11597" s="16">
        <v>16474160.699999999</v>
      </c>
      <c r="I11597" s="12" t="s">
        <v>33068</v>
      </c>
      <c r="J11597" s="12" t="s">
        <v>33069</v>
      </c>
      <c r="K11597" s="15">
        <v>8799814</v>
      </c>
      <c r="L11597" s="13" t="s">
        <v>14</v>
      </c>
      <c r="M11597" s="7">
        <v>1</v>
      </c>
      <c r="N11597" s="14"/>
    </row>
    <row r="11598" spans="1:14" ht="63">
      <c r="A11598" s="6">
        <v>11597</v>
      </c>
      <c r="B11598" s="8" t="s">
        <v>32791</v>
      </c>
      <c r="C11598" s="9" t="s">
        <v>33070</v>
      </c>
      <c r="D11598" s="10" t="s">
        <v>33071</v>
      </c>
      <c r="E11598" s="11" t="s">
        <v>33072</v>
      </c>
      <c r="F11598" s="6" t="s">
        <v>33073</v>
      </c>
      <c r="G11598" s="6" t="s">
        <v>97</v>
      </c>
      <c r="H11598" s="16">
        <v>16521357.755000001</v>
      </c>
      <c r="I11598" s="12" t="s">
        <v>32925</v>
      </c>
      <c r="J11598" s="12" t="s">
        <v>33074</v>
      </c>
      <c r="K11598" s="15">
        <v>11914094</v>
      </c>
      <c r="L11598" s="13" t="s">
        <v>14</v>
      </c>
      <c r="M11598" s="7">
        <v>1</v>
      </c>
      <c r="N11598" s="14"/>
    </row>
    <row r="11599" spans="1:14" ht="78.75">
      <c r="A11599" s="6">
        <v>11598</v>
      </c>
      <c r="B11599" s="8" t="s">
        <v>32791</v>
      </c>
      <c r="C11599" s="9" t="s">
        <v>33075</v>
      </c>
      <c r="D11599" s="10" t="s">
        <v>8065</v>
      </c>
      <c r="E11599" s="11" t="s">
        <v>33076</v>
      </c>
      <c r="F11599" s="6" t="s">
        <v>33077</v>
      </c>
      <c r="G11599" s="6" t="s">
        <v>97</v>
      </c>
      <c r="H11599" s="16">
        <v>13022772.9</v>
      </c>
      <c r="I11599" s="12" t="s">
        <v>32950</v>
      </c>
      <c r="J11599" s="12" t="s">
        <v>428</v>
      </c>
      <c r="K11599" s="15">
        <v>4800688</v>
      </c>
      <c r="L11599" s="13" t="s">
        <v>14</v>
      </c>
      <c r="M11599" s="7">
        <v>1</v>
      </c>
      <c r="N11599" s="14"/>
    </row>
    <row r="11600" spans="1:14" ht="78.75">
      <c r="A11600" s="6">
        <v>11599</v>
      </c>
      <c r="B11600" s="8" t="s">
        <v>32791</v>
      </c>
      <c r="C11600" s="9" t="s">
        <v>32852</v>
      </c>
      <c r="D11600" s="10" t="s">
        <v>8065</v>
      </c>
      <c r="E11600" s="11" t="s">
        <v>33078</v>
      </c>
      <c r="F11600" s="6" t="s">
        <v>33079</v>
      </c>
      <c r="G11600" s="6" t="s">
        <v>97</v>
      </c>
      <c r="H11600" s="16">
        <v>13278532.85</v>
      </c>
      <c r="I11600" s="12" t="s">
        <v>32950</v>
      </c>
      <c r="J11600" s="12" t="s">
        <v>428</v>
      </c>
      <c r="K11600" s="15">
        <v>6836838</v>
      </c>
      <c r="L11600" s="13" t="s">
        <v>14</v>
      </c>
      <c r="M11600" s="7">
        <v>1</v>
      </c>
      <c r="N11600" s="14"/>
    </row>
    <row r="11601" spans="1:14" ht="94.5">
      <c r="A11601" s="6">
        <v>11600</v>
      </c>
      <c r="B11601" s="8" t="s">
        <v>32791</v>
      </c>
      <c r="C11601" s="9" t="s">
        <v>33080</v>
      </c>
      <c r="D11601" s="10" t="s">
        <v>32889</v>
      </c>
      <c r="E11601" s="11" t="s">
        <v>33081</v>
      </c>
      <c r="F11601" s="6" t="s">
        <v>33082</v>
      </c>
      <c r="G11601" s="6" t="s">
        <v>97</v>
      </c>
      <c r="H11601" s="16">
        <v>19391161.041999999</v>
      </c>
      <c r="I11601" s="12" t="s">
        <v>18833</v>
      </c>
      <c r="J11601" s="12" t="s">
        <v>32887</v>
      </c>
      <c r="K11601" s="15">
        <v>5789289</v>
      </c>
      <c r="L11601" s="13" t="s">
        <v>14</v>
      </c>
      <c r="M11601" s="7">
        <v>1</v>
      </c>
      <c r="N11601" s="14"/>
    </row>
    <row r="11602" spans="1:14" ht="110.25">
      <c r="A11602" s="6">
        <v>11601</v>
      </c>
      <c r="B11602" s="8" t="s">
        <v>32791</v>
      </c>
      <c r="C11602" s="9" t="s">
        <v>33083</v>
      </c>
      <c r="D11602" s="10" t="s">
        <v>33084</v>
      </c>
      <c r="E11602" s="11" t="s">
        <v>33085</v>
      </c>
      <c r="F11602" s="6" t="s">
        <v>33086</v>
      </c>
      <c r="G11602" s="6" t="s">
        <v>97</v>
      </c>
      <c r="H11602" s="16">
        <v>14482515.35</v>
      </c>
      <c r="I11602" s="12" t="s">
        <v>32896</v>
      </c>
      <c r="J11602" s="12" t="s">
        <v>33087</v>
      </c>
      <c r="K11602" s="15">
        <v>4025226</v>
      </c>
      <c r="L11602" s="13" t="s">
        <v>14</v>
      </c>
      <c r="M11602" s="7">
        <v>1</v>
      </c>
      <c r="N11602" s="14"/>
    </row>
    <row r="11603" spans="1:14" ht="94.5">
      <c r="A11603" s="6">
        <v>11602</v>
      </c>
      <c r="B11603" s="8" t="s">
        <v>32791</v>
      </c>
      <c r="C11603" s="9" t="s">
        <v>32799</v>
      </c>
      <c r="D11603" s="10" t="s">
        <v>12790</v>
      </c>
      <c r="E11603" s="11" t="s">
        <v>33088</v>
      </c>
      <c r="F11603" s="6" t="s">
        <v>33089</v>
      </c>
      <c r="G11603" s="6" t="s">
        <v>97</v>
      </c>
      <c r="H11603" s="16">
        <v>16154512.433</v>
      </c>
      <c r="I11603" s="12" t="s">
        <v>32801</v>
      </c>
      <c r="J11603" s="12" t="s">
        <v>2917</v>
      </c>
      <c r="K11603" s="15">
        <v>1800000</v>
      </c>
      <c r="L11603" s="13" t="s">
        <v>14</v>
      </c>
      <c r="M11603" s="7">
        <v>1</v>
      </c>
      <c r="N11603" s="14"/>
    </row>
    <row r="11604" spans="1:14" ht="78.75">
      <c r="A11604" s="6">
        <v>11603</v>
      </c>
      <c r="B11604" s="8" t="s">
        <v>32791</v>
      </c>
      <c r="C11604" s="9" t="s">
        <v>33090</v>
      </c>
      <c r="D11604" s="10" t="s">
        <v>33091</v>
      </c>
      <c r="E11604" s="11" t="s">
        <v>33092</v>
      </c>
      <c r="F11604" s="6" t="s">
        <v>33093</v>
      </c>
      <c r="G11604" s="6" t="s">
        <v>97</v>
      </c>
      <c r="H11604" s="16">
        <v>16616743.550000001</v>
      </c>
      <c r="I11604" s="12" t="s">
        <v>32950</v>
      </c>
      <c r="J11604" s="12" t="s">
        <v>428</v>
      </c>
      <c r="K11604" s="15">
        <v>5787429</v>
      </c>
      <c r="L11604" s="13" t="s">
        <v>14</v>
      </c>
      <c r="M11604" s="7">
        <v>1</v>
      </c>
      <c r="N11604" s="14"/>
    </row>
    <row r="11605" spans="1:14" ht="78.75">
      <c r="A11605" s="6">
        <v>11604</v>
      </c>
      <c r="B11605" s="8" t="s">
        <v>32791</v>
      </c>
      <c r="C11605" s="9" t="s">
        <v>32852</v>
      </c>
      <c r="D11605" s="10" t="s">
        <v>8065</v>
      </c>
      <c r="E11605" s="11" t="s">
        <v>33094</v>
      </c>
      <c r="F11605" s="6" t="s">
        <v>33095</v>
      </c>
      <c r="G11605" s="6" t="s">
        <v>97</v>
      </c>
      <c r="H11605" s="16">
        <v>7145253.0499999998</v>
      </c>
      <c r="I11605" s="12" t="s">
        <v>32950</v>
      </c>
      <c r="J11605" s="12" t="s">
        <v>428</v>
      </c>
      <c r="K11605" s="15">
        <v>4911443</v>
      </c>
      <c r="L11605" s="13" t="s">
        <v>14</v>
      </c>
      <c r="M11605" s="7">
        <v>1</v>
      </c>
      <c r="N11605" s="14"/>
    </row>
    <row r="11606" spans="1:14" ht="63">
      <c r="A11606" s="6">
        <v>11605</v>
      </c>
      <c r="B11606" s="8" t="s">
        <v>32791</v>
      </c>
      <c r="C11606" s="9" t="s">
        <v>33096</v>
      </c>
      <c r="D11606" s="10" t="s">
        <v>1108</v>
      </c>
      <c r="E11606" s="11" t="s">
        <v>33097</v>
      </c>
      <c r="F11606" s="6" t="s">
        <v>33098</v>
      </c>
      <c r="G11606" s="6" t="s">
        <v>97</v>
      </c>
      <c r="H11606" s="16">
        <v>26233403.890999999</v>
      </c>
      <c r="I11606" s="12" t="s">
        <v>32854</v>
      </c>
      <c r="J11606" s="12" t="s">
        <v>9809</v>
      </c>
      <c r="K11606" s="15">
        <v>19000000</v>
      </c>
      <c r="L11606" s="13" t="s">
        <v>14</v>
      </c>
      <c r="M11606" s="7">
        <v>1</v>
      </c>
      <c r="N11606" s="14"/>
    </row>
    <row r="11607" spans="1:14" ht="94.5">
      <c r="A11607" s="6">
        <v>11606</v>
      </c>
      <c r="B11607" s="8" t="s">
        <v>32791</v>
      </c>
      <c r="C11607" s="9" t="s">
        <v>32846</v>
      </c>
      <c r="D11607" s="10" t="s">
        <v>134</v>
      </c>
      <c r="E11607" s="11" t="s">
        <v>33099</v>
      </c>
      <c r="F11607" s="6" t="s">
        <v>33100</v>
      </c>
      <c r="G11607" s="6" t="s">
        <v>97</v>
      </c>
      <c r="H11607" s="16" t="s">
        <v>33101</v>
      </c>
      <c r="I11607" s="12" t="s">
        <v>32854</v>
      </c>
      <c r="J11607" s="12" t="s">
        <v>32795</v>
      </c>
      <c r="K11607" s="15">
        <v>21373865</v>
      </c>
      <c r="L11607" s="13" t="s">
        <v>14</v>
      </c>
      <c r="M11607" s="7">
        <v>1</v>
      </c>
      <c r="N11607" s="14"/>
    </row>
    <row r="11608" spans="1:14" ht="78.75">
      <c r="A11608" s="6">
        <v>11607</v>
      </c>
      <c r="B11608" s="8" t="s">
        <v>32791</v>
      </c>
      <c r="C11608" s="9" t="s">
        <v>33102</v>
      </c>
      <c r="D11608" s="10" t="s">
        <v>33103</v>
      </c>
      <c r="E11608" s="11" t="s">
        <v>33104</v>
      </c>
      <c r="F11608" s="6" t="s">
        <v>33105</v>
      </c>
      <c r="G11608" s="6" t="s">
        <v>97</v>
      </c>
      <c r="H11608" s="16">
        <v>7660660.3499999996</v>
      </c>
      <c r="I11608" s="12" t="s">
        <v>32854</v>
      </c>
      <c r="J11608" s="12" t="s">
        <v>33106</v>
      </c>
      <c r="K11608" s="15">
        <v>3996290</v>
      </c>
      <c r="L11608" s="13" t="s">
        <v>14</v>
      </c>
      <c r="M11608" s="7">
        <v>1</v>
      </c>
      <c r="N11608" s="14"/>
    </row>
    <row r="11609" spans="1:14" ht="110.25">
      <c r="A11609" s="6">
        <v>11608</v>
      </c>
      <c r="B11609" s="8" t="s">
        <v>32791</v>
      </c>
      <c r="C11609" s="9" t="s">
        <v>33083</v>
      </c>
      <c r="D11609" s="10" t="s">
        <v>32884</v>
      </c>
      <c r="E11609" s="11" t="s">
        <v>33107</v>
      </c>
      <c r="F11609" s="6" t="s">
        <v>33108</v>
      </c>
      <c r="G11609" s="6" t="s">
        <v>97</v>
      </c>
      <c r="H11609" s="16">
        <v>16114720.800000001</v>
      </c>
      <c r="I11609" s="12" t="s">
        <v>32896</v>
      </c>
      <c r="J11609" s="12" t="s">
        <v>33087</v>
      </c>
      <c r="K11609" s="15">
        <v>4023458</v>
      </c>
      <c r="L11609" s="13" t="s">
        <v>14</v>
      </c>
      <c r="M11609" s="7">
        <v>1</v>
      </c>
      <c r="N11609" s="14"/>
    </row>
    <row r="11610" spans="1:14" ht="94.5">
      <c r="A11610" s="6">
        <v>11609</v>
      </c>
      <c r="B11610" s="8" t="s">
        <v>32791</v>
      </c>
      <c r="C11610" s="9" t="s">
        <v>32883</v>
      </c>
      <c r="D11610" s="10" t="s">
        <v>32884</v>
      </c>
      <c r="E11610" s="11" t="s">
        <v>33109</v>
      </c>
      <c r="F11610" s="6" t="s">
        <v>33110</v>
      </c>
      <c r="G11610" s="6" t="s">
        <v>97</v>
      </c>
      <c r="H11610" s="16">
        <v>25984789.348000001</v>
      </c>
      <c r="I11610" s="12" t="s">
        <v>18833</v>
      </c>
      <c r="J11610" s="12" t="s">
        <v>32887</v>
      </c>
      <c r="K11610" s="15">
        <v>3800000</v>
      </c>
      <c r="L11610" s="13" t="s">
        <v>70</v>
      </c>
      <c r="M11610" s="7">
        <v>1</v>
      </c>
      <c r="N11610" s="14"/>
    </row>
    <row r="11611" spans="1:14" ht="78.75">
      <c r="A11611" s="6">
        <v>11610</v>
      </c>
      <c r="B11611" s="8" t="s">
        <v>32791</v>
      </c>
      <c r="C11611" s="9" t="s">
        <v>32888</v>
      </c>
      <c r="D11611" s="10" t="s">
        <v>32889</v>
      </c>
      <c r="E11611" s="11" t="s">
        <v>33109</v>
      </c>
      <c r="F11611" s="6" t="s">
        <v>33110</v>
      </c>
      <c r="G11611" s="6" t="s">
        <v>97</v>
      </c>
      <c r="H11611" s="16">
        <v>25984789.348000001</v>
      </c>
      <c r="I11611" s="12" t="s">
        <v>18833</v>
      </c>
      <c r="J11611" s="12" t="s">
        <v>32887</v>
      </c>
      <c r="K11611" s="15">
        <v>3800000</v>
      </c>
      <c r="L11611" s="13" t="s">
        <v>70</v>
      </c>
      <c r="M11611" s="7">
        <v>0.51</v>
      </c>
      <c r="N11611" s="14"/>
    </row>
    <row r="11612" spans="1:14" ht="78.75">
      <c r="A11612" s="6">
        <v>11611</v>
      </c>
      <c r="B11612" s="8" t="s">
        <v>32791</v>
      </c>
      <c r="C11612" s="9" t="s">
        <v>32890</v>
      </c>
      <c r="D11612" s="10" t="s">
        <v>32891</v>
      </c>
      <c r="E11612" s="11" t="s">
        <v>33109</v>
      </c>
      <c r="F11612" s="6" t="s">
        <v>33110</v>
      </c>
      <c r="G11612" s="6" t="s">
        <v>97</v>
      </c>
      <c r="H11612" s="16">
        <v>25984789.348000001</v>
      </c>
      <c r="I11612" s="12" t="s">
        <v>18833</v>
      </c>
      <c r="J11612" s="12" t="s">
        <v>32887</v>
      </c>
      <c r="K11612" s="15">
        <v>3800000</v>
      </c>
      <c r="L11612" s="13" t="s">
        <v>70</v>
      </c>
      <c r="M11612" s="7">
        <v>0.49</v>
      </c>
      <c r="N11612" s="14"/>
    </row>
    <row r="11613" spans="1:14" ht="78.75">
      <c r="A11613" s="6">
        <v>11612</v>
      </c>
      <c r="B11613" s="8" t="s">
        <v>32791</v>
      </c>
      <c r="C11613" s="9" t="s">
        <v>33111</v>
      </c>
      <c r="D11613" s="10" t="s">
        <v>33112</v>
      </c>
      <c r="E11613" s="11" t="s">
        <v>33113</v>
      </c>
      <c r="F11613" s="6" t="s">
        <v>33114</v>
      </c>
      <c r="G11613" s="6" t="s">
        <v>97</v>
      </c>
      <c r="H11613" s="16">
        <v>16653278.65</v>
      </c>
      <c r="I11613" s="12" t="s">
        <v>32896</v>
      </c>
      <c r="J11613" s="12" t="s">
        <v>33087</v>
      </c>
      <c r="K11613" s="15">
        <v>2280207</v>
      </c>
      <c r="L11613" s="13" t="s">
        <v>14</v>
      </c>
      <c r="M11613" s="7">
        <v>1</v>
      </c>
      <c r="N11613" s="14"/>
    </row>
    <row r="11614" spans="1:14" ht="110.25">
      <c r="A11614" s="6">
        <v>11613</v>
      </c>
      <c r="B11614" s="8" t="s">
        <v>32791</v>
      </c>
      <c r="C11614" s="9" t="s">
        <v>33115</v>
      </c>
      <c r="D11614" s="10" t="s">
        <v>33116</v>
      </c>
      <c r="E11614" s="11" t="s">
        <v>33117</v>
      </c>
      <c r="F11614" s="6" t="s">
        <v>33118</v>
      </c>
      <c r="G11614" s="6" t="s">
        <v>97</v>
      </c>
      <c r="H11614" s="16">
        <v>16838157.199999999</v>
      </c>
      <c r="I11614" s="12" t="s">
        <v>32896</v>
      </c>
      <c r="J11614" s="12" t="s">
        <v>33087</v>
      </c>
      <c r="K11614" s="15">
        <v>5105234</v>
      </c>
      <c r="L11614" s="13" t="s">
        <v>14</v>
      </c>
      <c r="M11614" s="7">
        <v>1</v>
      </c>
      <c r="N11614" s="14"/>
    </row>
    <row r="11615" spans="1:14" ht="94.5">
      <c r="A11615" s="6">
        <v>11614</v>
      </c>
      <c r="B11615" s="8" t="s">
        <v>32791</v>
      </c>
      <c r="C11615" s="9" t="s">
        <v>32846</v>
      </c>
      <c r="D11615" s="10" t="s">
        <v>134</v>
      </c>
      <c r="E11615" s="11" t="s">
        <v>33119</v>
      </c>
      <c r="F11615" s="6" t="s">
        <v>33120</v>
      </c>
      <c r="G11615" s="6" t="s">
        <v>97</v>
      </c>
      <c r="H11615" s="16">
        <v>4819297.75</v>
      </c>
      <c r="I11615" s="12" t="s">
        <v>16673</v>
      </c>
      <c r="J11615" s="12" t="s">
        <v>33121</v>
      </c>
      <c r="K11615" s="15">
        <v>0</v>
      </c>
      <c r="L11615" s="13" t="s">
        <v>14</v>
      </c>
      <c r="M11615" s="7">
        <v>1</v>
      </c>
      <c r="N11615" s="14"/>
    </row>
    <row r="11616" spans="1:14" ht="94.5">
      <c r="A11616" s="6">
        <v>11615</v>
      </c>
      <c r="B11616" s="8" t="s">
        <v>32791</v>
      </c>
      <c r="C11616" s="9" t="s">
        <v>33122</v>
      </c>
      <c r="D11616" s="10" t="s">
        <v>33071</v>
      </c>
      <c r="E11616" s="11" t="s">
        <v>33123</v>
      </c>
      <c r="F11616" s="6" t="s">
        <v>33124</v>
      </c>
      <c r="G11616" s="6" t="s">
        <v>97</v>
      </c>
      <c r="H11616" s="16">
        <v>13080856.096000001</v>
      </c>
      <c r="I11616" s="12" t="s">
        <v>33125</v>
      </c>
      <c r="J11616" s="12" t="s">
        <v>33126</v>
      </c>
      <c r="K11616" s="15">
        <v>9273198</v>
      </c>
      <c r="L11616" s="13" t="s">
        <v>14</v>
      </c>
      <c r="M11616" s="7">
        <v>1</v>
      </c>
      <c r="N11616" s="14"/>
    </row>
    <row r="11617" spans="1:14" ht="94.5">
      <c r="A11617" s="6">
        <v>11616</v>
      </c>
      <c r="B11617" s="8" t="s">
        <v>32791</v>
      </c>
      <c r="C11617" s="9" t="s">
        <v>32926</v>
      </c>
      <c r="D11617" s="10" t="s">
        <v>32927</v>
      </c>
      <c r="E11617" s="11" t="s">
        <v>33127</v>
      </c>
      <c r="F11617" s="6" t="s">
        <v>33128</v>
      </c>
      <c r="G11617" s="6" t="s">
        <v>97</v>
      </c>
      <c r="H11617" s="16">
        <v>34101050.439999998</v>
      </c>
      <c r="I11617" s="12" t="s">
        <v>32848</v>
      </c>
      <c r="J11617" s="12" t="s">
        <v>411</v>
      </c>
      <c r="K11617" s="15">
        <v>23110598</v>
      </c>
      <c r="L11617" s="13" t="s">
        <v>70</v>
      </c>
      <c r="M11617" s="7">
        <v>1</v>
      </c>
      <c r="N11617" s="14"/>
    </row>
    <row r="11618" spans="1:14" ht="94.5">
      <c r="A11618" s="6">
        <v>11617</v>
      </c>
      <c r="B11618" s="8" t="s">
        <v>32791</v>
      </c>
      <c r="C11618" s="9" t="s">
        <v>5514</v>
      </c>
      <c r="D11618" s="10" t="s">
        <v>1672</v>
      </c>
      <c r="E11618" s="11" t="s">
        <v>33127</v>
      </c>
      <c r="F11618" s="6" t="s">
        <v>33128</v>
      </c>
      <c r="G11618" s="6" t="s">
        <v>97</v>
      </c>
      <c r="H11618" s="16">
        <v>34101050.439999998</v>
      </c>
      <c r="I11618" s="12" t="s">
        <v>32848</v>
      </c>
      <c r="J11618" s="12" t="s">
        <v>411</v>
      </c>
      <c r="K11618" s="15">
        <v>23110598</v>
      </c>
      <c r="L11618" s="13" t="s">
        <v>70</v>
      </c>
      <c r="M11618" s="7">
        <v>0.51</v>
      </c>
      <c r="N11618" s="14"/>
    </row>
    <row r="11619" spans="1:14" ht="94.5">
      <c r="A11619" s="6">
        <v>11618</v>
      </c>
      <c r="B11619" s="8" t="s">
        <v>32791</v>
      </c>
      <c r="C11619" s="9" t="s">
        <v>32932</v>
      </c>
      <c r="D11619" s="10" t="s">
        <v>32933</v>
      </c>
      <c r="E11619" s="11" t="s">
        <v>33127</v>
      </c>
      <c r="F11619" s="6" t="s">
        <v>33128</v>
      </c>
      <c r="G11619" s="6" t="s">
        <v>97</v>
      </c>
      <c r="H11619" s="16">
        <v>34101050.439999998</v>
      </c>
      <c r="I11619" s="12" t="s">
        <v>32848</v>
      </c>
      <c r="J11619" s="12" t="s">
        <v>411</v>
      </c>
      <c r="K11619" s="15">
        <v>23110598</v>
      </c>
      <c r="L11619" s="13" t="s">
        <v>70</v>
      </c>
      <c r="M11619" s="7">
        <v>0.49</v>
      </c>
      <c r="N11619" s="14"/>
    </row>
    <row r="11620" spans="1:14" ht="63">
      <c r="A11620" s="6">
        <v>11619</v>
      </c>
      <c r="B11620" s="8" t="s">
        <v>32791</v>
      </c>
      <c r="C11620" s="9" t="s">
        <v>32824</v>
      </c>
      <c r="D11620" s="10" t="s">
        <v>32825</v>
      </c>
      <c r="E11620" s="11" t="s">
        <v>33129</v>
      </c>
      <c r="F11620" s="6" t="s">
        <v>33130</v>
      </c>
      <c r="G11620" s="6" t="s">
        <v>97</v>
      </c>
      <c r="H11620" s="16">
        <v>18033533</v>
      </c>
      <c r="I11620" s="12" t="s">
        <v>32950</v>
      </c>
      <c r="J11620" s="12" t="s">
        <v>428</v>
      </c>
      <c r="K11620" s="15">
        <v>5158950</v>
      </c>
      <c r="L11620" s="13" t="s">
        <v>14</v>
      </c>
      <c r="M11620" s="7">
        <v>1</v>
      </c>
      <c r="N11620" s="14"/>
    </row>
    <row r="11621" spans="1:14" ht="63">
      <c r="A11621" s="6">
        <v>11620</v>
      </c>
      <c r="B11621" s="8" t="s">
        <v>32791</v>
      </c>
      <c r="C11621" s="9" t="s">
        <v>33131</v>
      </c>
      <c r="D11621" s="10" t="s">
        <v>33132</v>
      </c>
      <c r="E11621" s="11" t="s">
        <v>33133</v>
      </c>
      <c r="F11621" s="6" t="s">
        <v>33134</v>
      </c>
      <c r="G11621" s="6" t="s">
        <v>97</v>
      </c>
      <c r="H11621" s="16">
        <v>10632666.949999999</v>
      </c>
      <c r="I11621" s="12" t="s">
        <v>32950</v>
      </c>
      <c r="J11621" s="12" t="s">
        <v>33135</v>
      </c>
      <c r="K11621" s="15">
        <v>3831903</v>
      </c>
      <c r="L11621" s="13" t="s">
        <v>14</v>
      </c>
      <c r="M11621" s="7">
        <v>1</v>
      </c>
      <c r="N11621" s="14"/>
    </row>
    <row r="11622" spans="1:14" ht="94.5">
      <c r="A11622" s="6">
        <v>11621</v>
      </c>
      <c r="B11622" s="8" t="s">
        <v>32791</v>
      </c>
      <c r="C11622" s="9" t="s">
        <v>33136</v>
      </c>
      <c r="D11622" s="10" t="s">
        <v>33137</v>
      </c>
      <c r="E11622" s="11" t="s">
        <v>33138</v>
      </c>
      <c r="F11622" s="6" t="s">
        <v>33139</v>
      </c>
      <c r="G11622" s="6" t="s">
        <v>97</v>
      </c>
      <c r="H11622" s="16">
        <v>15503404.767000001</v>
      </c>
      <c r="I11622" s="12" t="s">
        <v>33140</v>
      </c>
      <c r="J11622" s="12" t="s">
        <v>78</v>
      </c>
      <c r="K11622" s="15">
        <v>4164997</v>
      </c>
      <c r="L11622" s="13" t="s">
        <v>14</v>
      </c>
      <c r="M11622" s="7">
        <v>1</v>
      </c>
      <c r="N11622" s="14"/>
    </row>
    <row r="11623" spans="1:14" ht="63">
      <c r="A11623" s="6">
        <v>11622</v>
      </c>
      <c r="B11623" s="8" t="s">
        <v>32791</v>
      </c>
      <c r="C11623" s="9" t="s">
        <v>33141</v>
      </c>
      <c r="D11623" s="10" t="s">
        <v>33142</v>
      </c>
      <c r="E11623" s="11" t="s">
        <v>33143</v>
      </c>
      <c r="F11623" s="6" t="s">
        <v>33144</v>
      </c>
      <c r="G11623" s="6" t="s">
        <v>97</v>
      </c>
      <c r="H11623" s="16">
        <v>2875564</v>
      </c>
      <c r="I11623" s="12" t="s">
        <v>32950</v>
      </c>
      <c r="J11623" s="12" t="s">
        <v>820</v>
      </c>
      <c r="K11623" s="15">
        <v>1623299</v>
      </c>
      <c r="L11623" s="13" t="s">
        <v>14</v>
      </c>
      <c r="M11623" s="7">
        <v>1</v>
      </c>
      <c r="N11623" s="14"/>
    </row>
    <row r="11624" spans="1:14" ht="78.75">
      <c r="A11624" s="6">
        <v>11623</v>
      </c>
      <c r="B11624" s="8" t="s">
        <v>32791</v>
      </c>
      <c r="C11624" s="9" t="s">
        <v>33145</v>
      </c>
      <c r="D11624" s="10" t="s">
        <v>33063</v>
      </c>
      <c r="E11624" s="11" t="s">
        <v>33146</v>
      </c>
      <c r="F11624" s="6" t="s">
        <v>33147</v>
      </c>
      <c r="G11624" s="6" t="s">
        <v>97</v>
      </c>
      <c r="H11624" s="16">
        <v>27809427.622000001</v>
      </c>
      <c r="I11624" s="12" t="s">
        <v>9809</v>
      </c>
      <c r="J11624" s="12" t="s">
        <v>11293</v>
      </c>
      <c r="K11624" s="15">
        <v>0</v>
      </c>
      <c r="L11624" s="13" t="s">
        <v>14</v>
      </c>
      <c r="M11624" s="7">
        <v>1</v>
      </c>
      <c r="N11624" s="14"/>
    </row>
    <row r="11625" spans="1:14" ht="63">
      <c r="A11625" s="6">
        <v>11624</v>
      </c>
      <c r="B11625" s="8" t="s">
        <v>32791</v>
      </c>
      <c r="C11625" s="9" t="s">
        <v>33145</v>
      </c>
      <c r="D11625" s="10" t="s">
        <v>33063</v>
      </c>
      <c r="E11625" s="11" t="s">
        <v>33148</v>
      </c>
      <c r="F11625" s="6" t="s">
        <v>33147</v>
      </c>
      <c r="G11625" s="6" t="s">
        <v>97</v>
      </c>
      <c r="H11625" s="16">
        <v>27809427.622000001</v>
      </c>
      <c r="I11625" s="12" t="s">
        <v>9809</v>
      </c>
      <c r="J11625" s="12" t="s">
        <v>11293</v>
      </c>
      <c r="K11625" s="15">
        <v>0</v>
      </c>
      <c r="L11625" s="13" t="s">
        <v>14</v>
      </c>
      <c r="M11625" s="7">
        <v>1</v>
      </c>
      <c r="N11625" s="14"/>
    </row>
    <row r="11626" spans="1:14" ht="94.5">
      <c r="A11626" s="6">
        <v>11625</v>
      </c>
      <c r="B11626" s="8" t="s">
        <v>32791</v>
      </c>
      <c r="C11626" s="9" t="s">
        <v>33149</v>
      </c>
      <c r="D11626" s="10" t="s">
        <v>33150</v>
      </c>
      <c r="E11626" s="11" t="s">
        <v>33151</v>
      </c>
      <c r="F11626" s="6" t="s">
        <v>33152</v>
      </c>
      <c r="G11626" s="6" t="s">
        <v>97</v>
      </c>
      <c r="H11626" s="16">
        <v>42510751.480999999</v>
      </c>
      <c r="I11626" s="12" t="s">
        <v>9801</v>
      </c>
      <c r="J11626" s="12" t="s">
        <v>567</v>
      </c>
      <c r="K11626" s="15">
        <v>20990385</v>
      </c>
      <c r="L11626" s="13" t="s">
        <v>70</v>
      </c>
      <c r="M11626" s="7">
        <v>1</v>
      </c>
      <c r="N11626" s="14"/>
    </row>
    <row r="11627" spans="1:14" ht="78.75">
      <c r="A11627" s="6">
        <v>11626</v>
      </c>
      <c r="B11627" s="8" t="s">
        <v>32791</v>
      </c>
      <c r="C11627" s="9" t="s">
        <v>32849</v>
      </c>
      <c r="D11627" s="10" t="s">
        <v>40</v>
      </c>
      <c r="E11627" s="11" t="s">
        <v>33151</v>
      </c>
      <c r="F11627" s="6" t="s">
        <v>33152</v>
      </c>
      <c r="G11627" s="6" t="s">
        <v>97</v>
      </c>
      <c r="H11627" s="16">
        <v>42510751.480999999</v>
      </c>
      <c r="I11627" s="12" t="s">
        <v>9801</v>
      </c>
      <c r="J11627" s="12" t="s">
        <v>567</v>
      </c>
      <c r="K11627" s="15">
        <v>20990385</v>
      </c>
      <c r="L11627" s="13" t="s">
        <v>70</v>
      </c>
      <c r="M11627" s="7">
        <v>0.51</v>
      </c>
      <c r="N11627" s="14"/>
    </row>
    <row r="11628" spans="1:14" ht="63">
      <c r="A11628" s="6">
        <v>11627</v>
      </c>
      <c r="B11628" s="8" t="s">
        <v>32791</v>
      </c>
      <c r="C11628" s="9" t="s">
        <v>33153</v>
      </c>
      <c r="D11628" s="10" t="s">
        <v>12790</v>
      </c>
      <c r="E11628" s="11" t="s">
        <v>33151</v>
      </c>
      <c r="F11628" s="6" t="s">
        <v>33152</v>
      </c>
      <c r="G11628" s="6" t="s">
        <v>97</v>
      </c>
      <c r="H11628" s="16">
        <v>42510751.480999999</v>
      </c>
      <c r="I11628" s="12" t="s">
        <v>9801</v>
      </c>
      <c r="J11628" s="12" t="s">
        <v>567</v>
      </c>
      <c r="K11628" s="15">
        <v>20990385</v>
      </c>
      <c r="L11628" s="13" t="s">
        <v>70</v>
      </c>
      <c r="M11628" s="7">
        <v>0.49</v>
      </c>
      <c r="N11628" s="14"/>
    </row>
    <row r="11629" spans="1:14" ht="94.5">
      <c r="A11629" s="6">
        <v>11628</v>
      </c>
      <c r="B11629" s="8" t="s">
        <v>32791</v>
      </c>
      <c r="C11629" s="9" t="s">
        <v>33149</v>
      </c>
      <c r="D11629" s="10" t="s">
        <v>33150</v>
      </c>
      <c r="E11629" s="11" t="s">
        <v>33154</v>
      </c>
      <c r="F11629" s="6" t="s">
        <v>33152</v>
      </c>
      <c r="G11629" s="6" t="s">
        <v>97</v>
      </c>
      <c r="H11629" s="16">
        <v>42510751.480999999</v>
      </c>
      <c r="I11629" s="12" t="s">
        <v>9801</v>
      </c>
      <c r="J11629" s="12" t="s">
        <v>567</v>
      </c>
      <c r="K11629" s="15">
        <v>20990385</v>
      </c>
      <c r="L11629" s="13" t="s">
        <v>70</v>
      </c>
      <c r="M11629" s="7">
        <v>1</v>
      </c>
      <c r="N11629" s="14"/>
    </row>
    <row r="11630" spans="1:14" ht="78.75">
      <c r="A11630" s="6">
        <v>11629</v>
      </c>
      <c r="B11630" s="8" t="s">
        <v>32791</v>
      </c>
      <c r="C11630" s="9" t="s">
        <v>32849</v>
      </c>
      <c r="D11630" s="10" t="s">
        <v>40</v>
      </c>
      <c r="E11630" s="11" t="s">
        <v>33154</v>
      </c>
      <c r="F11630" s="6" t="s">
        <v>33152</v>
      </c>
      <c r="G11630" s="6" t="s">
        <v>97</v>
      </c>
      <c r="H11630" s="16">
        <v>42510751.480999999</v>
      </c>
      <c r="I11630" s="12" t="s">
        <v>9801</v>
      </c>
      <c r="J11630" s="12" t="s">
        <v>567</v>
      </c>
      <c r="K11630" s="15">
        <v>20990385</v>
      </c>
      <c r="L11630" s="13" t="s">
        <v>70</v>
      </c>
      <c r="M11630" s="7">
        <v>0.51</v>
      </c>
      <c r="N11630" s="14"/>
    </row>
    <row r="11631" spans="1:14" ht="63">
      <c r="A11631" s="6">
        <v>11630</v>
      </c>
      <c r="B11631" s="8" t="s">
        <v>32791</v>
      </c>
      <c r="C11631" s="9" t="s">
        <v>33153</v>
      </c>
      <c r="D11631" s="10" t="s">
        <v>12790</v>
      </c>
      <c r="E11631" s="11" t="s">
        <v>33154</v>
      </c>
      <c r="F11631" s="6" t="s">
        <v>33152</v>
      </c>
      <c r="G11631" s="6" t="s">
        <v>97</v>
      </c>
      <c r="H11631" s="16">
        <v>42510751.480999999</v>
      </c>
      <c r="I11631" s="12" t="s">
        <v>9801</v>
      </c>
      <c r="J11631" s="12" t="s">
        <v>567</v>
      </c>
      <c r="K11631" s="15">
        <v>20990385</v>
      </c>
      <c r="L11631" s="13" t="s">
        <v>70</v>
      </c>
      <c r="M11631" s="7">
        <v>0.49</v>
      </c>
      <c r="N11631" s="14"/>
    </row>
    <row r="11632" spans="1:14" ht="94.5">
      <c r="A11632" s="6">
        <v>11631</v>
      </c>
      <c r="B11632" s="8" t="s">
        <v>32791</v>
      </c>
      <c r="C11632" s="9" t="s">
        <v>33149</v>
      </c>
      <c r="D11632" s="10" t="s">
        <v>33150</v>
      </c>
      <c r="E11632" s="11" t="s">
        <v>33155</v>
      </c>
      <c r="F11632" s="6" t="s">
        <v>33156</v>
      </c>
      <c r="G11632" s="6" t="s">
        <v>97</v>
      </c>
      <c r="H11632" s="16">
        <v>41751074.266999997</v>
      </c>
      <c r="I11632" s="12" t="s">
        <v>9801</v>
      </c>
      <c r="J11632" s="12" t="s">
        <v>567</v>
      </c>
      <c r="K11632" s="15">
        <v>18194514</v>
      </c>
      <c r="L11632" s="13" t="s">
        <v>70</v>
      </c>
      <c r="M11632" s="7">
        <v>1</v>
      </c>
      <c r="N11632" s="14"/>
    </row>
    <row r="11633" spans="1:14" ht="78.75">
      <c r="A11633" s="6">
        <v>11632</v>
      </c>
      <c r="B11633" s="8" t="s">
        <v>32791</v>
      </c>
      <c r="C11633" s="9" t="s">
        <v>32849</v>
      </c>
      <c r="D11633" s="10" t="s">
        <v>40</v>
      </c>
      <c r="E11633" s="11" t="s">
        <v>33155</v>
      </c>
      <c r="F11633" s="6" t="s">
        <v>33156</v>
      </c>
      <c r="G11633" s="6" t="s">
        <v>97</v>
      </c>
      <c r="H11633" s="16">
        <v>41751074.266999997</v>
      </c>
      <c r="I11633" s="12" t="s">
        <v>9801</v>
      </c>
      <c r="J11633" s="12" t="s">
        <v>567</v>
      </c>
      <c r="K11633" s="15">
        <v>18194514</v>
      </c>
      <c r="L11633" s="13" t="s">
        <v>70</v>
      </c>
      <c r="M11633" s="7">
        <v>0.51</v>
      </c>
      <c r="N11633" s="14"/>
    </row>
    <row r="11634" spans="1:14" ht="63">
      <c r="A11634" s="6">
        <v>11633</v>
      </c>
      <c r="B11634" s="8" t="s">
        <v>32791</v>
      </c>
      <c r="C11634" s="9" t="s">
        <v>33153</v>
      </c>
      <c r="D11634" s="10" t="s">
        <v>12790</v>
      </c>
      <c r="E11634" s="11" t="s">
        <v>33155</v>
      </c>
      <c r="F11634" s="6" t="s">
        <v>33156</v>
      </c>
      <c r="G11634" s="6" t="s">
        <v>97</v>
      </c>
      <c r="H11634" s="16">
        <v>41751074.266999997</v>
      </c>
      <c r="I11634" s="12" t="s">
        <v>9801</v>
      </c>
      <c r="J11634" s="12" t="s">
        <v>567</v>
      </c>
      <c r="K11634" s="15">
        <v>18194514</v>
      </c>
      <c r="L11634" s="13" t="s">
        <v>70</v>
      </c>
      <c r="M11634" s="7">
        <v>0.49</v>
      </c>
      <c r="N11634" s="14"/>
    </row>
    <row r="11635" spans="1:14" ht="94.5">
      <c r="A11635" s="6">
        <v>11634</v>
      </c>
      <c r="B11635" s="8" t="s">
        <v>32791</v>
      </c>
      <c r="C11635" s="9" t="s">
        <v>33149</v>
      </c>
      <c r="D11635" s="10" t="s">
        <v>33150</v>
      </c>
      <c r="E11635" s="11" t="s">
        <v>33157</v>
      </c>
      <c r="F11635" s="6" t="s">
        <v>33156</v>
      </c>
      <c r="G11635" s="6" t="s">
        <v>97</v>
      </c>
      <c r="H11635" s="16">
        <v>41751074.266999997</v>
      </c>
      <c r="I11635" s="12" t="s">
        <v>9801</v>
      </c>
      <c r="J11635" s="12" t="s">
        <v>567</v>
      </c>
      <c r="K11635" s="15">
        <v>18194514</v>
      </c>
      <c r="L11635" s="13" t="s">
        <v>70</v>
      </c>
      <c r="M11635" s="7">
        <v>1</v>
      </c>
      <c r="N11635" s="14"/>
    </row>
    <row r="11636" spans="1:14" ht="78.75">
      <c r="A11636" s="6">
        <v>11635</v>
      </c>
      <c r="B11636" s="8" t="s">
        <v>32791</v>
      </c>
      <c r="C11636" s="9" t="s">
        <v>32849</v>
      </c>
      <c r="D11636" s="10" t="s">
        <v>40</v>
      </c>
      <c r="E11636" s="11" t="s">
        <v>33157</v>
      </c>
      <c r="F11636" s="6" t="s">
        <v>33156</v>
      </c>
      <c r="G11636" s="6" t="s">
        <v>97</v>
      </c>
      <c r="H11636" s="16">
        <v>41751074.266999997</v>
      </c>
      <c r="I11636" s="12" t="s">
        <v>9801</v>
      </c>
      <c r="J11636" s="12" t="s">
        <v>567</v>
      </c>
      <c r="K11636" s="15">
        <v>18194514</v>
      </c>
      <c r="L11636" s="13" t="s">
        <v>70</v>
      </c>
      <c r="M11636" s="7">
        <v>0.51</v>
      </c>
      <c r="N11636" s="14"/>
    </row>
    <row r="11637" spans="1:14" ht="78.75">
      <c r="A11637" s="6">
        <v>11636</v>
      </c>
      <c r="B11637" s="8" t="s">
        <v>32791</v>
      </c>
      <c r="C11637" s="9" t="s">
        <v>33153</v>
      </c>
      <c r="D11637" s="10" t="s">
        <v>12790</v>
      </c>
      <c r="E11637" s="11" t="s">
        <v>33157</v>
      </c>
      <c r="F11637" s="6" t="s">
        <v>33156</v>
      </c>
      <c r="G11637" s="6" t="s">
        <v>97</v>
      </c>
      <c r="H11637" s="16">
        <v>41751074.266999997</v>
      </c>
      <c r="I11637" s="12" t="s">
        <v>9801</v>
      </c>
      <c r="J11637" s="12" t="s">
        <v>567</v>
      </c>
      <c r="K11637" s="15">
        <v>18194514</v>
      </c>
      <c r="L11637" s="13" t="s">
        <v>70</v>
      </c>
      <c r="M11637" s="7">
        <v>0.49</v>
      </c>
      <c r="N11637" s="14"/>
    </row>
    <row r="11638" spans="1:14" ht="94.5">
      <c r="A11638" s="6">
        <v>11637</v>
      </c>
      <c r="B11638" s="8" t="s">
        <v>32791</v>
      </c>
      <c r="C11638" s="9" t="s">
        <v>33149</v>
      </c>
      <c r="D11638" s="10" t="s">
        <v>33150</v>
      </c>
      <c r="E11638" s="11" t="s">
        <v>33158</v>
      </c>
      <c r="F11638" s="6" t="s">
        <v>33159</v>
      </c>
      <c r="G11638" s="6" t="s">
        <v>97</v>
      </c>
      <c r="H11638" s="16">
        <v>51135596.443999998</v>
      </c>
      <c r="I11638" s="12" t="s">
        <v>9801</v>
      </c>
      <c r="J11638" s="12" t="s">
        <v>567</v>
      </c>
      <c r="K11638" s="15">
        <v>23022177</v>
      </c>
      <c r="L11638" s="13" t="s">
        <v>70</v>
      </c>
      <c r="M11638" s="7">
        <v>1</v>
      </c>
      <c r="N11638" s="14"/>
    </row>
    <row r="11639" spans="1:14" ht="78.75">
      <c r="A11639" s="6">
        <v>11638</v>
      </c>
      <c r="B11639" s="8" t="s">
        <v>32791</v>
      </c>
      <c r="C11639" s="9" t="s">
        <v>32849</v>
      </c>
      <c r="D11639" s="10" t="s">
        <v>40</v>
      </c>
      <c r="E11639" s="11" t="s">
        <v>33158</v>
      </c>
      <c r="F11639" s="6" t="s">
        <v>33159</v>
      </c>
      <c r="G11639" s="6" t="s">
        <v>97</v>
      </c>
      <c r="H11639" s="16">
        <v>51135596.443999998</v>
      </c>
      <c r="I11639" s="12" t="s">
        <v>9801</v>
      </c>
      <c r="J11639" s="12" t="s">
        <v>567</v>
      </c>
      <c r="K11639" s="15">
        <v>23022177</v>
      </c>
      <c r="L11639" s="13" t="s">
        <v>70</v>
      </c>
      <c r="M11639" s="7">
        <v>0.51</v>
      </c>
      <c r="N11639" s="14"/>
    </row>
    <row r="11640" spans="1:14" ht="78.75">
      <c r="A11640" s="6">
        <v>11639</v>
      </c>
      <c r="B11640" s="8" t="s">
        <v>32791</v>
      </c>
      <c r="C11640" s="9" t="s">
        <v>33153</v>
      </c>
      <c r="D11640" s="10" t="s">
        <v>12790</v>
      </c>
      <c r="E11640" s="11" t="s">
        <v>33158</v>
      </c>
      <c r="F11640" s="6" t="s">
        <v>33159</v>
      </c>
      <c r="G11640" s="6" t="s">
        <v>97</v>
      </c>
      <c r="H11640" s="16">
        <v>51135596.443999998</v>
      </c>
      <c r="I11640" s="12" t="s">
        <v>9801</v>
      </c>
      <c r="J11640" s="12" t="s">
        <v>567</v>
      </c>
      <c r="K11640" s="15">
        <v>23022177</v>
      </c>
      <c r="L11640" s="13" t="s">
        <v>70</v>
      </c>
      <c r="M11640" s="7">
        <v>0.49</v>
      </c>
      <c r="N11640" s="14"/>
    </row>
    <row r="11641" spans="1:14" ht="94.5">
      <c r="A11641" s="6">
        <v>11640</v>
      </c>
      <c r="B11641" s="8" t="s">
        <v>32791</v>
      </c>
      <c r="C11641" s="9" t="s">
        <v>33149</v>
      </c>
      <c r="D11641" s="10" t="s">
        <v>33150</v>
      </c>
      <c r="E11641" s="11" t="s">
        <v>33160</v>
      </c>
      <c r="F11641" s="6" t="s">
        <v>33159</v>
      </c>
      <c r="G11641" s="6" t="s">
        <v>97</v>
      </c>
      <c r="H11641" s="16">
        <v>51135596.443999998</v>
      </c>
      <c r="I11641" s="12" t="s">
        <v>9801</v>
      </c>
      <c r="J11641" s="12" t="s">
        <v>567</v>
      </c>
      <c r="K11641" s="15">
        <v>23022177</v>
      </c>
      <c r="L11641" s="13" t="s">
        <v>70</v>
      </c>
      <c r="M11641" s="7">
        <v>1</v>
      </c>
      <c r="N11641" s="14"/>
    </row>
    <row r="11642" spans="1:14" ht="78.75">
      <c r="A11642" s="6">
        <v>11641</v>
      </c>
      <c r="B11642" s="8" t="s">
        <v>32791</v>
      </c>
      <c r="C11642" s="9" t="s">
        <v>32849</v>
      </c>
      <c r="D11642" s="10" t="s">
        <v>40</v>
      </c>
      <c r="E11642" s="11" t="s">
        <v>33160</v>
      </c>
      <c r="F11642" s="6" t="s">
        <v>33159</v>
      </c>
      <c r="G11642" s="6" t="s">
        <v>97</v>
      </c>
      <c r="H11642" s="16">
        <v>51135596.443999998</v>
      </c>
      <c r="I11642" s="12" t="s">
        <v>9801</v>
      </c>
      <c r="J11642" s="12" t="s">
        <v>567</v>
      </c>
      <c r="K11642" s="15">
        <v>23022177</v>
      </c>
      <c r="L11642" s="13" t="s">
        <v>70</v>
      </c>
      <c r="M11642" s="7">
        <v>0.51</v>
      </c>
      <c r="N11642" s="14"/>
    </row>
    <row r="11643" spans="1:14" ht="78.75">
      <c r="A11643" s="6">
        <v>11642</v>
      </c>
      <c r="B11643" s="8" t="s">
        <v>32791</v>
      </c>
      <c r="C11643" s="9" t="s">
        <v>33153</v>
      </c>
      <c r="D11643" s="10" t="s">
        <v>12790</v>
      </c>
      <c r="E11643" s="11" t="s">
        <v>33160</v>
      </c>
      <c r="F11643" s="6" t="s">
        <v>33159</v>
      </c>
      <c r="G11643" s="6" t="s">
        <v>97</v>
      </c>
      <c r="H11643" s="16">
        <v>51135596.443999998</v>
      </c>
      <c r="I11643" s="12" t="s">
        <v>9801</v>
      </c>
      <c r="J11643" s="12" t="s">
        <v>567</v>
      </c>
      <c r="K11643" s="15">
        <v>23022177</v>
      </c>
      <c r="L11643" s="13" t="s">
        <v>70</v>
      </c>
      <c r="M11643" s="7">
        <v>0.49</v>
      </c>
      <c r="N11643" s="14"/>
    </row>
    <row r="11644" spans="1:14" ht="110.25">
      <c r="A11644" s="6">
        <v>11643</v>
      </c>
      <c r="B11644" s="8" t="s">
        <v>32791</v>
      </c>
      <c r="C11644" s="9" t="s">
        <v>32792</v>
      </c>
      <c r="D11644" s="10" t="s">
        <v>32793</v>
      </c>
      <c r="E11644" s="11" t="s">
        <v>33161</v>
      </c>
      <c r="F11644" s="6" t="s">
        <v>33162</v>
      </c>
      <c r="G11644" s="6" t="s">
        <v>97</v>
      </c>
      <c r="H11644" s="16">
        <v>31983309.291000001</v>
      </c>
      <c r="I11644" s="12" t="s">
        <v>32987</v>
      </c>
      <c r="J11644" s="12" t="s">
        <v>32988</v>
      </c>
      <c r="K11644" s="15">
        <v>2400000</v>
      </c>
      <c r="L11644" s="13" t="s">
        <v>70</v>
      </c>
      <c r="M11644" s="7">
        <v>1</v>
      </c>
      <c r="N11644" s="14"/>
    </row>
    <row r="11645" spans="1:14" ht="78.75">
      <c r="A11645" s="6">
        <v>11644</v>
      </c>
      <c r="B11645" s="8" t="s">
        <v>32791</v>
      </c>
      <c r="C11645" s="9" t="s">
        <v>32798</v>
      </c>
      <c r="D11645" s="10" t="s">
        <v>1108</v>
      </c>
      <c r="E11645" s="11" t="s">
        <v>33161</v>
      </c>
      <c r="F11645" s="6" t="s">
        <v>33162</v>
      </c>
      <c r="G11645" s="6" t="s">
        <v>97</v>
      </c>
      <c r="H11645" s="16">
        <v>31983309.291000001</v>
      </c>
      <c r="I11645" s="12" t="s">
        <v>32987</v>
      </c>
      <c r="J11645" s="12" t="s">
        <v>32988</v>
      </c>
      <c r="K11645" s="15">
        <v>2400000</v>
      </c>
      <c r="L11645" s="13" t="s">
        <v>70</v>
      </c>
      <c r="M11645" s="7">
        <v>0.51</v>
      </c>
      <c r="N11645" s="14"/>
    </row>
    <row r="11646" spans="1:14" ht="94.5">
      <c r="A11646" s="6">
        <v>11645</v>
      </c>
      <c r="B11646" s="8" t="s">
        <v>32791</v>
      </c>
      <c r="C11646" s="9" t="s">
        <v>32797</v>
      </c>
      <c r="D11646" s="10" t="s">
        <v>8065</v>
      </c>
      <c r="E11646" s="11" t="s">
        <v>33161</v>
      </c>
      <c r="F11646" s="6" t="s">
        <v>33162</v>
      </c>
      <c r="G11646" s="6" t="s">
        <v>97</v>
      </c>
      <c r="H11646" s="16">
        <v>31983309.291000001</v>
      </c>
      <c r="I11646" s="12" t="s">
        <v>32987</v>
      </c>
      <c r="J11646" s="12" t="s">
        <v>32988</v>
      </c>
      <c r="K11646" s="15">
        <v>2400000</v>
      </c>
      <c r="L11646" s="13" t="s">
        <v>70</v>
      </c>
      <c r="M11646" s="7">
        <v>0.49</v>
      </c>
      <c r="N11646" s="14"/>
    </row>
    <row r="11647" spans="1:14" ht="126">
      <c r="A11647" s="6">
        <v>11646</v>
      </c>
      <c r="B11647" s="8" t="s">
        <v>32791</v>
      </c>
      <c r="C11647" s="9" t="s">
        <v>33163</v>
      </c>
      <c r="D11647" s="10" t="s">
        <v>5655</v>
      </c>
      <c r="E11647" s="11" t="s">
        <v>33164</v>
      </c>
      <c r="F11647" s="6">
        <v>238034</v>
      </c>
      <c r="G11647" s="6" t="s">
        <v>340</v>
      </c>
      <c r="H11647" s="16">
        <v>52946955</v>
      </c>
      <c r="I11647" s="12">
        <v>43506</v>
      </c>
      <c r="J11647" s="12">
        <v>43864</v>
      </c>
      <c r="K11647" s="15">
        <v>27745299</v>
      </c>
      <c r="L11647" s="13" t="s">
        <v>14</v>
      </c>
      <c r="M11647" s="7">
        <v>1</v>
      </c>
      <c r="N11647" s="14"/>
    </row>
    <row r="11648" spans="1:14" ht="126">
      <c r="A11648" s="6">
        <v>11647</v>
      </c>
      <c r="B11648" s="8" t="s">
        <v>32791</v>
      </c>
      <c r="C11648" s="9" t="s">
        <v>33163</v>
      </c>
      <c r="D11648" s="10" t="s">
        <v>5655</v>
      </c>
      <c r="E11648" s="11" t="s">
        <v>33165</v>
      </c>
      <c r="F11648" s="6">
        <v>238034</v>
      </c>
      <c r="G11648" s="6" t="s">
        <v>340</v>
      </c>
      <c r="H11648" s="16">
        <v>52946955</v>
      </c>
      <c r="I11648" s="12">
        <v>43506</v>
      </c>
      <c r="J11648" s="12">
        <v>43864</v>
      </c>
      <c r="K11648" s="15">
        <v>27745299</v>
      </c>
      <c r="L11648" s="13" t="s">
        <v>14</v>
      </c>
      <c r="M11648" s="7">
        <v>1</v>
      </c>
      <c r="N11648" s="14"/>
    </row>
    <row r="11649" spans="1:14" ht="126">
      <c r="A11649" s="6">
        <v>11648</v>
      </c>
      <c r="B11649" s="8" t="s">
        <v>32791</v>
      </c>
      <c r="C11649" s="9" t="s">
        <v>33163</v>
      </c>
      <c r="D11649" s="10" t="s">
        <v>5655</v>
      </c>
      <c r="E11649" s="11" t="s">
        <v>33166</v>
      </c>
      <c r="F11649" s="6">
        <v>238034</v>
      </c>
      <c r="G11649" s="6" t="s">
        <v>340</v>
      </c>
      <c r="H11649" s="16">
        <v>52946955</v>
      </c>
      <c r="I11649" s="12">
        <v>43506</v>
      </c>
      <c r="J11649" s="12">
        <v>43864</v>
      </c>
      <c r="K11649" s="15">
        <v>27745299</v>
      </c>
      <c r="L11649" s="13" t="s">
        <v>14</v>
      </c>
      <c r="M11649" s="7">
        <v>1</v>
      </c>
      <c r="N11649" s="14"/>
    </row>
    <row r="11650" spans="1:14" ht="78.75">
      <c r="A11650" s="6">
        <v>11649</v>
      </c>
      <c r="B11650" s="8" t="s">
        <v>32791</v>
      </c>
      <c r="C11650" s="9" t="s">
        <v>33167</v>
      </c>
      <c r="D11650" s="10" t="s">
        <v>33168</v>
      </c>
      <c r="E11650" s="11" t="s">
        <v>33169</v>
      </c>
      <c r="F11650" s="6">
        <v>276530</v>
      </c>
      <c r="G11650" s="6" t="s">
        <v>340</v>
      </c>
      <c r="H11650" s="16">
        <v>36070677.909999996</v>
      </c>
      <c r="I11650" s="12">
        <v>43600</v>
      </c>
      <c r="J11650" s="12">
        <v>44124</v>
      </c>
      <c r="K11650" s="15">
        <v>20276882</v>
      </c>
      <c r="L11650" s="13" t="s">
        <v>70</v>
      </c>
      <c r="M11650" s="7">
        <v>1</v>
      </c>
      <c r="N11650" s="14"/>
    </row>
    <row r="11651" spans="1:14" ht="63">
      <c r="A11651" s="6">
        <v>11650</v>
      </c>
      <c r="B11651" s="8" t="s">
        <v>32791</v>
      </c>
      <c r="C11651" s="9" t="s">
        <v>21519</v>
      </c>
      <c r="D11651" s="10" t="s">
        <v>111</v>
      </c>
      <c r="E11651" s="11" t="s">
        <v>33169</v>
      </c>
      <c r="F11651" s="6">
        <v>276530</v>
      </c>
      <c r="G11651" s="6" t="s">
        <v>340</v>
      </c>
      <c r="H11651" s="16">
        <v>36070677.909999996</v>
      </c>
      <c r="I11651" s="12">
        <v>43600</v>
      </c>
      <c r="J11651" s="12">
        <v>44124</v>
      </c>
      <c r="K11651" s="15">
        <v>20276882</v>
      </c>
      <c r="L11651" s="13" t="s">
        <v>70</v>
      </c>
      <c r="M11651" s="7">
        <v>0.51</v>
      </c>
      <c r="N11651" s="14"/>
    </row>
    <row r="11652" spans="1:14" ht="78.75">
      <c r="A11652" s="6">
        <v>11651</v>
      </c>
      <c r="B11652" s="8" t="s">
        <v>32791</v>
      </c>
      <c r="C11652" s="9" t="s">
        <v>32840</v>
      </c>
      <c r="D11652" s="10" t="s">
        <v>134</v>
      </c>
      <c r="E11652" s="11" t="s">
        <v>33169</v>
      </c>
      <c r="F11652" s="6">
        <v>276530</v>
      </c>
      <c r="G11652" s="6" t="s">
        <v>340</v>
      </c>
      <c r="H11652" s="16">
        <v>36070677.909999996</v>
      </c>
      <c r="I11652" s="12">
        <v>43600</v>
      </c>
      <c r="J11652" s="12">
        <v>44124</v>
      </c>
      <c r="K11652" s="15">
        <v>20276882</v>
      </c>
      <c r="L11652" s="13" t="s">
        <v>70</v>
      </c>
      <c r="M11652" s="7">
        <v>0.49</v>
      </c>
      <c r="N11652" s="14"/>
    </row>
    <row r="11653" spans="1:14" ht="78.75">
      <c r="A11653" s="6">
        <v>11652</v>
      </c>
      <c r="B11653" s="8" t="s">
        <v>32791</v>
      </c>
      <c r="C11653" s="9" t="s">
        <v>33167</v>
      </c>
      <c r="D11653" s="10" t="s">
        <v>33168</v>
      </c>
      <c r="E11653" s="11" t="s">
        <v>33170</v>
      </c>
      <c r="F11653" s="6">
        <v>276530</v>
      </c>
      <c r="G11653" s="6" t="s">
        <v>340</v>
      </c>
      <c r="H11653" s="16">
        <v>36070677.909999996</v>
      </c>
      <c r="I11653" s="12">
        <v>43600</v>
      </c>
      <c r="J11653" s="12">
        <v>44124</v>
      </c>
      <c r="K11653" s="15">
        <v>20276882</v>
      </c>
      <c r="L11653" s="13" t="s">
        <v>70</v>
      </c>
      <c r="M11653" s="7">
        <v>1</v>
      </c>
      <c r="N11653" s="14"/>
    </row>
    <row r="11654" spans="1:14" ht="63">
      <c r="A11654" s="6">
        <v>11653</v>
      </c>
      <c r="B11654" s="8" t="s">
        <v>32791</v>
      </c>
      <c r="C11654" s="9" t="s">
        <v>21519</v>
      </c>
      <c r="D11654" s="10" t="s">
        <v>111</v>
      </c>
      <c r="E11654" s="11" t="s">
        <v>33170</v>
      </c>
      <c r="F11654" s="6">
        <v>276530</v>
      </c>
      <c r="G11654" s="6" t="s">
        <v>340</v>
      </c>
      <c r="H11654" s="16">
        <v>36070677.909999996</v>
      </c>
      <c r="I11654" s="12">
        <v>43600</v>
      </c>
      <c r="J11654" s="12">
        <v>44124</v>
      </c>
      <c r="K11654" s="15">
        <v>20276882</v>
      </c>
      <c r="L11654" s="13" t="s">
        <v>70</v>
      </c>
      <c r="M11654" s="7">
        <v>0.51</v>
      </c>
      <c r="N11654" s="14"/>
    </row>
    <row r="11655" spans="1:14" ht="78.75">
      <c r="A11655" s="6">
        <v>11654</v>
      </c>
      <c r="B11655" s="8" t="s">
        <v>32791</v>
      </c>
      <c r="C11655" s="9" t="s">
        <v>32840</v>
      </c>
      <c r="D11655" s="10" t="s">
        <v>134</v>
      </c>
      <c r="E11655" s="11" t="s">
        <v>33170</v>
      </c>
      <c r="F11655" s="6">
        <v>276530</v>
      </c>
      <c r="G11655" s="6" t="s">
        <v>340</v>
      </c>
      <c r="H11655" s="16">
        <v>36070677.909999996</v>
      </c>
      <c r="I11655" s="12">
        <v>43600</v>
      </c>
      <c r="J11655" s="12">
        <v>44124</v>
      </c>
      <c r="K11655" s="15">
        <v>20276882</v>
      </c>
      <c r="L11655" s="13" t="s">
        <v>70</v>
      </c>
      <c r="M11655" s="7">
        <v>0.49</v>
      </c>
      <c r="N11655" s="14"/>
    </row>
    <row r="11656" spans="1:14" ht="78.75">
      <c r="A11656" s="6">
        <v>11655</v>
      </c>
      <c r="B11656" s="8" t="s">
        <v>32791</v>
      </c>
      <c r="C11656" s="9" t="s">
        <v>33167</v>
      </c>
      <c r="D11656" s="10" t="s">
        <v>33168</v>
      </c>
      <c r="E11656" s="11" t="s">
        <v>33171</v>
      </c>
      <c r="F11656" s="6">
        <v>276532</v>
      </c>
      <c r="G11656" s="6" t="s">
        <v>340</v>
      </c>
      <c r="H11656" s="16">
        <v>56661341</v>
      </c>
      <c r="I11656" s="12">
        <v>43600</v>
      </c>
      <c r="J11656" s="12">
        <v>44226</v>
      </c>
      <c r="K11656" s="15">
        <v>27752580</v>
      </c>
      <c r="L11656" s="13" t="s">
        <v>70</v>
      </c>
      <c r="M11656" s="7">
        <v>1</v>
      </c>
      <c r="N11656" s="14"/>
    </row>
    <row r="11657" spans="1:14" ht="63">
      <c r="A11657" s="6">
        <v>11656</v>
      </c>
      <c r="B11657" s="8" t="s">
        <v>32791</v>
      </c>
      <c r="C11657" s="9" t="s">
        <v>21519</v>
      </c>
      <c r="D11657" s="10" t="s">
        <v>111</v>
      </c>
      <c r="E11657" s="11" t="s">
        <v>33171</v>
      </c>
      <c r="F11657" s="6">
        <v>276532</v>
      </c>
      <c r="G11657" s="6" t="s">
        <v>340</v>
      </c>
      <c r="H11657" s="16">
        <v>56661341</v>
      </c>
      <c r="I11657" s="12">
        <v>43600</v>
      </c>
      <c r="J11657" s="12">
        <v>44226</v>
      </c>
      <c r="K11657" s="15">
        <v>27752580</v>
      </c>
      <c r="L11657" s="13" t="s">
        <v>70</v>
      </c>
      <c r="M11657" s="7">
        <v>0.51</v>
      </c>
      <c r="N11657" s="14"/>
    </row>
    <row r="11658" spans="1:14" ht="78.75">
      <c r="A11658" s="6">
        <v>11657</v>
      </c>
      <c r="B11658" s="8" t="s">
        <v>32791</v>
      </c>
      <c r="C11658" s="9" t="s">
        <v>32840</v>
      </c>
      <c r="D11658" s="10" t="s">
        <v>134</v>
      </c>
      <c r="E11658" s="11" t="s">
        <v>33171</v>
      </c>
      <c r="F11658" s="6">
        <v>276532</v>
      </c>
      <c r="G11658" s="6" t="s">
        <v>340</v>
      </c>
      <c r="H11658" s="16">
        <v>56661341</v>
      </c>
      <c r="I11658" s="12">
        <v>43600</v>
      </c>
      <c r="J11658" s="12">
        <v>44226</v>
      </c>
      <c r="K11658" s="15">
        <v>27752580</v>
      </c>
      <c r="L11658" s="13" t="s">
        <v>70</v>
      </c>
      <c r="M11658" s="7">
        <v>0.49</v>
      </c>
      <c r="N11658" s="14"/>
    </row>
    <row r="11659" spans="1:14" ht="78.75">
      <c r="A11659" s="6">
        <v>11658</v>
      </c>
      <c r="B11659" s="8" t="s">
        <v>32791</v>
      </c>
      <c r="C11659" s="9" t="s">
        <v>33167</v>
      </c>
      <c r="D11659" s="10" t="s">
        <v>33168</v>
      </c>
      <c r="E11659" s="11" t="s">
        <v>33172</v>
      </c>
      <c r="F11659" s="6">
        <v>276532</v>
      </c>
      <c r="G11659" s="6" t="s">
        <v>340</v>
      </c>
      <c r="H11659" s="16">
        <v>56661341</v>
      </c>
      <c r="I11659" s="12">
        <v>43600</v>
      </c>
      <c r="J11659" s="12">
        <v>44226</v>
      </c>
      <c r="K11659" s="15">
        <v>27752580</v>
      </c>
      <c r="L11659" s="13" t="s">
        <v>70</v>
      </c>
      <c r="M11659" s="7">
        <v>1</v>
      </c>
      <c r="N11659" s="14"/>
    </row>
    <row r="11660" spans="1:14" ht="63">
      <c r="A11660" s="6">
        <v>11659</v>
      </c>
      <c r="B11660" s="8" t="s">
        <v>32791</v>
      </c>
      <c r="C11660" s="9" t="s">
        <v>21519</v>
      </c>
      <c r="D11660" s="10" t="s">
        <v>111</v>
      </c>
      <c r="E11660" s="11" t="s">
        <v>33172</v>
      </c>
      <c r="F11660" s="6">
        <v>276532</v>
      </c>
      <c r="G11660" s="6" t="s">
        <v>340</v>
      </c>
      <c r="H11660" s="16">
        <v>56661341</v>
      </c>
      <c r="I11660" s="12">
        <v>43600</v>
      </c>
      <c r="J11660" s="12">
        <v>44226</v>
      </c>
      <c r="K11660" s="15">
        <v>27752580</v>
      </c>
      <c r="L11660" s="13" t="s">
        <v>70</v>
      </c>
      <c r="M11660" s="7">
        <v>0.51</v>
      </c>
      <c r="N11660" s="14"/>
    </row>
    <row r="11661" spans="1:14" ht="78.75">
      <c r="A11661" s="6">
        <v>11660</v>
      </c>
      <c r="B11661" s="8" t="s">
        <v>32791</v>
      </c>
      <c r="C11661" s="9" t="s">
        <v>32840</v>
      </c>
      <c r="D11661" s="10" t="s">
        <v>134</v>
      </c>
      <c r="E11661" s="11" t="s">
        <v>33172</v>
      </c>
      <c r="F11661" s="6">
        <v>276532</v>
      </c>
      <c r="G11661" s="6" t="s">
        <v>340</v>
      </c>
      <c r="H11661" s="16">
        <v>56661341</v>
      </c>
      <c r="I11661" s="12">
        <v>43600</v>
      </c>
      <c r="J11661" s="12">
        <v>44226</v>
      </c>
      <c r="K11661" s="15">
        <v>27752580</v>
      </c>
      <c r="L11661" s="13" t="s">
        <v>70</v>
      </c>
      <c r="M11661" s="7">
        <v>0.49</v>
      </c>
      <c r="N11661" s="14"/>
    </row>
    <row r="11662" spans="1:14" ht="63">
      <c r="A11662" s="6">
        <v>11661</v>
      </c>
      <c r="B11662" s="8" t="s">
        <v>32791</v>
      </c>
      <c r="C11662" s="9" t="s">
        <v>33173</v>
      </c>
      <c r="D11662" s="10" t="s">
        <v>111</v>
      </c>
      <c r="E11662" s="11" t="s">
        <v>33174</v>
      </c>
      <c r="F11662" s="6">
        <v>288885</v>
      </c>
      <c r="G11662" s="6" t="s">
        <v>340</v>
      </c>
      <c r="H11662" s="16">
        <v>15996257.34</v>
      </c>
      <c r="I11662" s="12">
        <v>43639</v>
      </c>
      <c r="J11662" s="12">
        <v>44226</v>
      </c>
      <c r="K11662" s="15">
        <v>6215938</v>
      </c>
      <c r="L11662" s="13" t="s">
        <v>14</v>
      </c>
      <c r="M11662" s="7">
        <v>1</v>
      </c>
      <c r="N11662" s="14"/>
    </row>
    <row r="11663" spans="1:14" ht="78.75">
      <c r="A11663" s="6">
        <v>11662</v>
      </c>
      <c r="B11663" s="8" t="s">
        <v>32791</v>
      </c>
      <c r="C11663" s="9" t="s">
        <v>33175</v>
      </c>
      <c r="D11663" s="10" t="s">
        <v>134</v>
      </c>
      <c r="E11663" s="11" t="s">
        <v>33176</v>
      </c>
      <c r="F11663" s="6">
        <v>375887</v>
      </c>
      <c r="G11663" s="6" t="s">
        <v>340</v>
      </c>
      <c r="H11663" s="16">
        <v>22290315.658</v>
      </c>
      <c r="I11663" s="12">
        <v>43905</v>
      </c>
      <c r="J11663" s="12">
        <v>44084</v>
      </c>
      <c r="K11663" s="15">
        <v>20321382</v>
      </c>
      <c r="L11663" s="13" t="s">
        <v>14</v>
      </c>
      <c r="M11663" s="7">
        <v>1</v>
      </c>
      <c r="N11663" s="14"/>
    </row>
    <row r="11664" spans="1:14" ht="94.5">
      <c r="A11664" s="6">
        <v>11663</v>
      </c>
      <c r="B11664" s="8" t="s">
        <v>32791</v>
      </c>
      <c r="C11664" s="9" t="s">
        <v>33177</v>
      </c>
      <c r="D11664" s="10"/>
      <c r="E11664" s="11" t="s">
        <v>33178</v>
      </c>
      <c r="F11664" s="6" t="s">
        <v>33179</v>
      </c>
      <c r="G11664" s="6" t="s">
        <v>33180</v>
      </c>
      <c r="H11664" s="16">
        <v>1192894675</v>
      </c>
      <c r="I11664" s="12">
        <v>42606</v>
      </c>
      <c r="J11664" s="12">
        <v>44165</v>
      </c>
      <c r="K11664" s="15">
        <v>1034371242</v>
      </c>
      <c r="L11664" s="13" t="s">
        <v>70</v>
      </c>
      <c r="M11664" s="7">
        <v>1</v>
      </c>
      <c r="N11664" s="14"/>
    </row>
    <row r="11665" spans="1:14" ht="110.25">
      <c r="A11665" s="6">
        <v>11664</v>
      </c>
      <c r="B11665" s="8" t="s">
        <v>32791</v>
      </c>
      <c r="C11665" s="9" t="s">
        <v>33181</v>
      </c>
      <c r="D11665" s="10" t="s">
        <v>33182</v>
      </c>
      <c r="E11665" s="11" t="s">
        <v>33178</v>
      </c>
      <c r="F11665" s="6" t="s">
        <v>33179</v>
      </c>
      <c r="G11665" s="6" t="s">
        <v>33180</v>
      </c>
      <c r="H11665" s="16">
        <v>1192894675</v>
      </c>
      <c r="I11665" s="12">
        <v>42606</v>
      </c>
      <c r="J11665" s="12">
        <v>44165</v>
      </c>
      <c r="K11665" s="15">
        <v>1034371242</v>
      </c>
      <c r="L11665" s="13" t="s">
        <v>70</v>
      </c>
      <c r="M11665" s="7"/>
      <c r="N11665" s="14"/>
    </row>
    <row r="11666" spans="1:14" ht="94.5">
      <c r="A11666" s="6">
        <v>11665</v>
      </c>
      <c r="B11666" s="8" t="s">
        <v>32791</v>
      </c>
      <c r="C11666" s="9" t="s">
        <v>33183</v>
      </c>
      <c r="D11666" s="10" t="s">
        <v>33184</v>
      </c>
      <c r="E11666" s="11" t="s">
        <v>33185</v>
      </c>
      <c r="F11666" s="6">
        <v>37011</v>
      </c>
      <c r="G11666" s="6" t="s">
        <v>33180</v>
      </c>
      <c r="H11666" s="16">
        <v>160121793</v>
      </c>
      <c r="I11666" s="12">
        <v>42736</v>
      </c>
      <c r="J11666" s="12">
        <v>44165</v>
      </c>
      <c r="K11666" s="15">
        <v>117089545</v>
      </c>
      <c r="L11666" s="13" t="s">
        <v>70</v>
      </c>
      <c r="M11666" s="7">
        <v>1</v>
      </c>
      <c r="N11666" s="14"/>
    </row>
    <row r="11667" spans="1:14" ht="94.5">
      <c r="A11667" s="6">
        <v>11666</v>
      </c>
      <c r="B11667" s="8" t="s">
        <v>32791</v>
      </c>
      <c r="C11667" s="9" t="s">
        <v>33186</v>
      </c>
      <c r="D11667" s="10" t="s">
        <v>4173</v>
      </c>
      <c r="E11667" s="11" t="s">
        <v>33185</v>
      </c>
      <c r="F11667" s="6">
        <v>37011</v>
      </c>
      <c r="G11667" s="6" t="s">
        <v>33180</v>
      </c>
      <c r="H11667" s="16">
        <v>160121793</v>
      </c>
      <c r="I11667" s="12">
        <v>42736</v>
      </c>
      <c r="J11667" s="12">
        <v>44165</v>
      </c>
      <c r="K11667" s="15">
        <v>117089545</v>
      </c>
      <c r="L11667" s="13" t="s">
        <v>70</v>
      </c>
      <c r="M11667" s="7">
        <v>0.51</v>
      </c>
      <c r="N11667" s="14"/>
    </row>
    <row r="11668" spans="1:14" ht="94.5">
      <c r="A11668" s="6">
        <v>11667</v>
      </c>
      <c r="B11668" s="8" t="s">
        <v>32791</v>
      </c>
      <c r="C11668" s="9" t="s">
        <v>33187</v>
      </c>
      <c r="D11668" s="10" t="s">
        <v>33188</v>
      </c>
      <c r="E11668" s="11" t="s">
        <v>33185</v>
      </c>
      <c r="F11668" s="6">
        <v>37011</v>
      </c>
      <c r="G11668" s="6" t="s">
        <v>33180</v>
      </c>
      <c r="H11668" s="16">
        <v>160121793</v>
      </c>
      <c r="I11668" s="12">
        <v>42736</v>
      </c>
      <c r="J11668" s="12">
        <v>44165</v>
      </c>
      <c r="K11668" s="15">
        <v>117089545</v>
      </c>
      <c r="L11668" s="13" t="s">
        <v>70</v>
      </c>
      <c r="M11668" s="7">
        <v>0.49</v>
      </c>
      <c r="N11668" s="14"/>
    </row>
    <row r="11669" spans="1:14" ht="141.75">
      <c r="A11669" s="6">
        <v>11668</v>
      </c>
      <c r="B11669" s="8" t="s">
        <v>32791</v>
      </c>
      <c r="C11669" s="9" t="s">
        <v>33189</v>
      </c>
      <c r="D11669" s="10" t="s">
        <v>569</v>
      </c>
      <c r="E11669" s="11" t="s">
        <v>33190</v>
      </c>
      <c r="F11669" s="6">
        <v>498452</v>
      </c>
      <c r="G11669" s="6" t="s">
        <v>33180</v>
      </c>
      <c r="H11669" s="16">
        <v>70033500</v>
      </c>
      <c r="I11669" s="12">
        <v>44179</v>
      </c>
      <c r="J11669" s="12">
        <v>44275</v>
      </c>
      <c r="K11669" s="15" t="s">
        <v>1794</v>
      </c>
      <c r="L11669" s="13" t="s">
        <v>14</v>
      </c>
      <c r="M11669" s="7">
        <v>1</v>
      </c>
      <c r="N11669" s="14"/>
    </row>
    <row r="11670" spans="1:14" ht="141.75">
      <c r="A11670" s="6">
        <v>11669</v>
      </c>
      <c r="B11670" s="8" t="s">
        <v>32791</v>
      </c>
      <c r="C11670" s="9" t="s">
        <v>33191</v>
      </c>
      <c r="D11670" s="10" t="s">
        <v>33192</v>
      </c>
      <c r="E11670" s="11" t="s">
        <v>33193</v>
      </c>
      <c r="F11670" s="6">
        <v>147367</v>
      </c>
      <c r="G11670" s="6" t="s">
        <v>19</v>
      </c>
      <c r="H11670" s="16">
        <v>10951114.800000001</v>
      </c>
      <c r="I11670" s="12">
        <v>43180</v>
      </c>
      <c r="J11670" s="12">
        <v>43370</v>
      </c>
      <c r="K11670" s="15">
        <v>1868881</v>
      </c>
      <c r="L11670" s="13" t="s">
        <v>14</v>
      </c>
      <c r="M11670" s="7">
        <v>1</v>
      </c>
      <c r="N11670" s="14"/>
    </row>
    <row r="11671" spans="1:14" ht="110.25">
      <c r="A11671" s="6">
        <v>11670</v>
      </c>
      <c r="B11671" s="8" t="s">
        <v>32791</v>
      </c>
      <c r="C11671" s="9" t="s">
        <v>33194</v>
      </c>
      <c r="D11671" s="10" t="s">
        <v>33195</v>
      </c>
      <c r="E11671" s="11" t="s">
        <v>33196</v>
      </c>
      <c r="F11671" s="6">
        <v>217373</v>
      </c>
      <c r="G11671" s="6" t="s">
        <v>19</v>
      </c>
      <c r="H11671" s="16">
        <v>7830472.2570000002</v>
      </c>
      <c r="I11671" s="12">
        <v>43397</v>
      </c>
      <c r="J11671" s="12">
        <v>43584</v>
      </c>
      <c r="K11671" s="15">
        <v>2150000</v>
      </c>
      <c r="L11671" s="13" t="s">
        <v>14</v>
      </c>
      <c r="M11671" s="7">
        <v>1</v>
      </c>
      <c r="N11671" s="14"/>
    </row>
    <row r="11672" spans="1:14" ht="157.5">
      <c r="A11672" s="6">
        <v>11671</v>
      </c>
      <c r="B11672" s="8" t="s">
        <v>32791</v>
      </c>
      <c r="C11672" s="9" t="s">
        <v>33197</v>
      </c>
      <c r="D11672" s="10" t="s">
        <v>33198</v>
      </c>
      <c r="E11672" s="11" t="s">
        <v>33199</v>
      </c>
      <c r="F11672" s="6">
        <v>290175</v>
      </c>
      <c r="G11672" s="6" t="s">
        <v>19</v>
      </c>
      <c r="H11672" s="16">
        <v>7116421.1579999998</v>
      </c>
      <c r="I11672" s="12">
        <v>43580</v>
      </c>
      <c r="J11672" s="12">
        <v>44012</v>
      </c>
      <c r="K11672" s="15">
        <v>1700000</v>
      </c>
      <c r="L11672" s="13" t="s">
        <v>14</v>
      </c>
      <c r="M11672" s="7">
        <v>1</v>
      </c>
      <c r="N11672" s="14"/>
    </row>
    <row r="11673" spans="1:14" ht="110.25">
      <c r="A11673" s="6">
        <v>11672</v>
      </c>
      <c r="B11673" s="8" t="s">
        <v>32791</v>
      </c>
      <c r="C11673" s="9" t="s">
        <v>33200</v>
      </c>
      <c r="D11673" s="10" t="s">
        <v>32815</v>
      </c>
      <c r="E11673" s="11" t="s">
        <v>33201</v>
      </c>
      <c r="F11673" s="6">
        <v>269594</v>
      </c>
      <c r="G11673" s="6" t="s">
        <v>19</v>
      </c>
      <c r="H11673" s="16">
        <v>13728356.437999999</v>
      </c>
      <c r="I11673" s="12">
        <v>43580</v>
      </c>
      <c r="J11673" s="12">
        <v>43706</v>
      </c>
      <c r="K11673" s="15">
        <v>8608405</v>
      </c>
      <c r="L11673" s="13" t="s">
        <v>14</v>
      </c>
      <c r="M11673" s="7">
        <v>1</v>
      </c>
      <c r="N11673" s="14"/>
    </row>
    <row r="11674" spans="1:14" ht="78.75">
      <c r="A11674" s="6">
        <v>11673</v>
      </c>
      <c r="B11674" s="8" t="s">
        <v>32791</v>
      </c>
      <c r="C11674" s="9" t="s">
        <v>33202</v>
      </c>
      <c r="D11674" s="10" t="s">
        <v>499</v>
      </c>
      <c r="E11674" s="11" t="s">
        <v>33203</v>
      </c>
      <c r="F11674" s="6">
        <v>131265</v>
      </c>
      <c r="G11674" s="6" t="s">
        <v>19</v>
      </c>
      <c r="H11674" s="16">
        <v>12849606.16</v>
      </c>
      <c r="I11674" s="12">
        <v>43118</v>
      </c>
      <c r="J11674" s="12">
        <v>43489</v>
      </c>
      <c r="K11674" s="15">
        <v>11297598</v>
      </c>
      <c r="L11674" s="13" t="s">
        <v>14</v>
      </c>
      <c r="M11674" s="7">
        <v>1</v>
      </c>
      <c r="N11674" s="14"/>
    </row>
    <row r="11675" spans="1:14" ht="63">
      <c r="A11675" s="6">
        <v>11674</v>
      </c>
      <c r="B11675" s="8" t="s">
        <v>32791</v>
      </c>
      <c r="C11675" s="9" t="s">
        <v>33202</v>
      </c>
      <c r="D11675" s="10" t="s">
        <v>499</v>
      </c>
      <c r="E11675" s="11" t="s">
        <v>33204</v>
      </c>
      <c r="F11675" s="6">
        <v>131266</v>
      </c>
      <c r="G11675" s="6" t="s">
        <v>19</v>
      </c>
      <c r="H11675" s="16">
        <v>14840260.847999999</v>
      </c>
      <c r="I11675" s="12">
        <v>43118</v>
      </c>
      <c r="J11675" s="12">
        <v>43830</v>
      </c>
      <c r="K11675" s="15">
        <v>11859262</v>
      </c>
      <c r="L11675" s="13" t="s">
        <v>14</v>
      </c>
      <c r="M11675" s="7">
        <v>1</v>
      </c>
      <c r="N11675" s="14"/>
    </row>
    <row r="11676" spans="1:14" ht="78.75">
      <c r="A11676" s="6">
        <v>11675</v>
      </c>
      <c r="B11676" s="8" t="s">
        <v>32791</v>
      </c>
      <c r="C11676" s="9" t="s">
        <v>33202</v>
      </c>
      <c r="D11676" s="10" t="s">
        <v>499</v>
      </c>
      <c r="E11676" s="11" t="s">
        <v>33205</v>
      </c>
      <c r="F11676" s="6">
        <v>131267</v>
      </c>
      <c r="G11676" s="6" t="s">
        <v>19</v>
      </c>
      <c r="H11676" s="16">
        <v>11229967.654999999</v>
      </c>
      <c r="I11676" s="12">
        <v>43118</v>
      </c>
      <c r="J11676" s="12">
        <v>43489</v>
      </c>
      <c r="K11676" s="15">
        <v>9503330</v>
      </c>
      <c r="L11676" s="13" t="s">
        <v>14</v>
      </c>
      <c r="M11676" s="7">
        <v>1</v>
      </c>
      <c r="N11676" s="14"/>
    </row>
    <row r="11677" spans="1:14" ht="78.75">
      <c r="A11677" s="6">
        <v>11676</v>
      </c>
      <c r="B11677" s="8" t="s">
        <v>32791</v>
      </c>
      <c r="C11677" s="9" t="s">
        <v>33202</v>
      </c>
      <c r="D11677" s="10" t="s">
        <v>499</v>
      </c>
      <c r="E11677" s="11" t="s">
        <v>33206</v>
      </c>
      <c r="F11677" s="6">
        <v>131271</v>
      </c>
      <c r="G11677" s="6" t="s">
        <v>19</v>
      </c>
      <c r="H11677" s="16">
        <v>11166177.069</v>
      </c>
      <c r="I11677" s="12">
        <v>43118</v>
      </c>
      <c r="J11677" s="12">
        <v>43829</v>
      </c>
      <c r="K11677" s="15">
        <v>8309801</v>
      </c>
      <c r="L11677" s="13" t="s">
        <v>14</v>
      </c>
      <c r="M11677" s="7">
        <v>1</v>
      </c>
      <c r="N11677" s="14"/>
    </row>
    <row r="11678" spans="1:14" ht="94.5">
      <c r="A11678" s="6">
        <v>11677</v>
      </c>
      <c r="B11678" s="8" t="s">
        <v>32791</v>
      </c>
      <c r="C11678" s="9" t="s">
        <v>33207</v>
      </c>
      <c r="D11678" s="10" t="s">
        <v>33208</v>
      </c>
      <c r="E11678" s="11" t="s">
        <v>33209</v>
      </c>
      <c r="F11678" s="6">
        <v>405414</v>
      </c>
      <c r="G11678" s="6" t="s">
        <v>19</v>
      </c>
      <c r="H11678" s="16">
        <v>11013055.244000001</v>
      </c>
      <c r="I11678" s="12">
        <v>43909</v>
      </c>
      <c r="J11678" s="12">
        <v>44015</v>
      </c>
      <c r="K11678" s="15" t="s">
        <v>1794</v>
      </c>
      <c r="L11678" s="13" t="s">
        <v>14</v>
      </c>
      <c r="M11678" s="7">
        <v>1</v>
      </c>
      <c r="N11678" s="14"/>
    </row>
    <row r="11679" spans="1:14" ht="78.75">
      <c r="A11679" s="6">
        <v>11678</v>
      </c>
      <c r="B11679" s="8" t="s">
        <v>32791</v>
      </c>
      <c r="C11679" s="9" t="s">
        <v>33210</v>
      </c>
      <c r="D11679" s="10" t="s">
        <v>33211</v>
      </c>
      <c r="E11679" s="11" t="s">
        <v>33212</v>
      </c>
      <c r="F11679" s="6">
        <v>405413</v>
      </c>
      <c r="G11679" s="6" t="s">
        <v>19</v>
      </c>
      <c r="H11679" s="16">
        <v>11062126.267999999</v>
      </c>
      <c r="I11679" s="12">
        <v>43909</v>
      </c>
      <c r="J11679" s="12">
        <v>44015</v>
      </c>
      <c r="K11679" s="15" t="s">
        <v>1794</v>
      </c>
      <c r="L11679" s="13" t="s">
        <v>14</v>
      </c>
      <c r="M11679" s="7">
        <v>1</v>
      </c>
      <c r="N11679" s="14"/>
    </row>
    <row r="11680" spans="1:14" ht="63">
      <c r="A11680" s="6">
        <v>11679</v>
      </c>
      <c r="B11680" s="8" t="s">
        <v>32791</v>
      </c>
      <c r="C11680" s="9" t="s">
        <v>33200</v>
      </c>
      <c r="D11680" s="10" t="s">
        <v>32815</v>
      </c>
      <c r="E11680" s="11" t="s">
        <v>33213</v>
      </c>
      <c r="F11680" s="6">
        <v>405412</v>
      </c>
      <c r="G11680" s="6" t="s">
        <v>19</v>
      </c>
      <c r="H11680" s="16">
        <v>13160872.049000001</v>
      </c>
      <c r="I11680" s="12">
        <v>43968</v>
      </c>
      <c r="J11680" s="12">
        <v>44154</v>
      </c>
      <c r="K11680" s="15" t="s">
        <v>1794</v>
      </c>
      <c r="L11680" s="13" t="s">
        <v>14</v>
      </c>
      <c r="M11680" s="7">
        <v>1</v>
      </c>
      <c r="N11680" s="14"/>
    </row>
    <row r="11681" spans="1:14" ht="110.25">
      <c r="A11681" s="6">
        <v>11680</v>
      </c>
      <c r="B11681" s="8" t="s">
        <v>32791</v>
      </c>
      <c r="C11681" s="9" t="s">
        <v>33200</v>
      </c>
      <c r="D11681" s="10" t="s">
        <v>32815</v>
      </c>
      <c r="E11681" s="11" t="s">
        <v>33214</v>
      </c>
      <c r="F11681" s="6">
        <v>269596</v>
      </c>
      <c r="G11681" s="6" t="s">
        <v>19</v>
      </c>
      <c r="H11681" s="16">
        <v>10688183.982999999</v>
      </c>
      <c r="I11681" s="12">
        <v>43580</v>
      </c>
      <c r="J11681" s="12">
        <v>43706</v>
      </c>
      <c r="K11681" s="15">
        <v>7577563</v>
      </c>
      <c r="L11681" s="13" t="s">
        <v>14</v>
      </c>
      <c r="M11681" s="7">
        <v>1</v>
      </c>
      <c r="N11681" s="14"/>
    </row>
    <row r="11682" spans="1:14" ht="110.25">
      <c r="A11682" s="6">
        <v>11681</v>
      </c>
      <c r="B11682" s="8" t="s">
        <v>32791</v>
      </c>
      <c r="C11682" s="9" t="s">
        <v>33200</v>
      </c>
      <c r="D11682" s="10" t="s">
        <v>32815</v>
      </c>
      <c r="E11682" s="11" t="s">
        <v>33215</v>
      </c>
      <c r="F11682" s="6">
        <v>277979</v>
      </c>
      <c r="G11682" s="6" t="s">
        <v>19</v>
      </c>
      <c r="H11682" s="16">
        <v>14200725.198999999</v>
      </c>
      <c r="I11682" s="12">
        <v>43594</v>
      </c>
      <c r="J11682" s="12">
        <v>43751</v>
      </c>
      <c r="K11682" s="15">
        <v>8047228</v>
      </c>
      <c r="L11682" s="13" t="s">
        <v>14</v>
      </c>
      <c r="M11682" s="7">
        <v>1</v>
      </c>
      <c r="N11682" s="14"/>
    </row>
    <row r="11683" spans="1:14" ht="78.75">
      <c r="A11683" s="6">
        <v>11682</v>
      </c>
      <c r="B11683" s="8" t="s">
        <v>32791</v>
      </c>
      <c r="C11683" s="9" t="s">
        <v>33216</v>
      </c>
      <c r="D11683" s="10" t="s">
        <v>33217</v>
      </c>
      <c r="E11683" s="11" t="s">
        <v>33218</v>
      </c>
      <c r="F11683" s="6">
        <v>152095</v>
      </c>
      <c r="G11683" s="6" t="s">
        <v>19</v>
      </c>
      <c r="H11683" s="16">
        <v>24171959.214000002</v>
      </c>
      <c r="I11683" s="12">
        <v>43214</v>
      </c>
      <c r="J11683" s="12">
        <v>43585</v>
      </c>
      <c r="K11683" s="15">
        <v>23607480</v>
      </c>
      <c r="L11683" s="13" t="s">
        <v>70</v>
      </c>
      <c r="M11683" s="7">
        <v>1</v>
      </c>
      <c r="N11683" s="14"/>
    </row>
    <row r="11684" spans="1:14" ht="78.75">
      <c r="A11684" s="6">
        <v>11683</v>
      </c>
      <c r="B11684" s="8" t="s">
        <v>32791</v>
      </c>
      <c r="C11684" s="9" t="s">
        <v>33219</v>
      </c>
      <c r="D11684" s="10" t="s">
        <v>453</v>
      </c>
      <c r="E11684" s="11" t="s">
        <v>33218</v>
      </c>
      <c r="F11684" s="6">
        <v>152095</v>
      </c>
      <c r="G11684" s="6" t="s">
        <v>19</v>
      </c>
      <c r="H11684" s="16">
        <v>24171959.214000002</v>
      </c>
      <c r="I11684" s="12">
        <v>43214</v>
      </c>
      <c r="J11684" s="12">
        <v>43585</v>
      </c>
      <c r="K11684" s="15">
        <v>23607480</v>
      </c>
      <c r="L11684" s="13" t="s">
        <v>70</v>
      </c>
      <c r="M11684" s="7">
        <v>0.4</v>
      </c>
      <c r="N11684" s="14"/>
    </row>
    <row r="11685" spans="1:14" ht="94.5">
      <c r="A11685" s="6">
        <v>11684</v>
      </c>
      <c r="B11685" s="8" t="s">
        <v>32791</v>
      </c>
      <c r="C11685" s="9" t="s">
        <v>33220</v>
      </c>
      <c r="D11685" s="10" t="s">
        <v>499</v>
      </c>
      <c r="E11685" s="11" t="s">
        <v>33218</v>
      </c>
      <c r="F11685" s="6">
        <v>152095</v>
      </c>
      <c r="G11685" s="6" t="s">
        <v>19</v>
      </c>
      <c r="H11685" s="16">
        <v>24171959.214000002</v>
      </c>
      <c r="I11685" s="12">
        <v>43214</v>
      </c>
      <c r="J11685" s="12">
        <v>43585</v>
      </c>
      <c r="K11685" s="15">
        <v>23607480</v>
      </c>
      <c r="L11685" s="13" t="s">
        <v>70</v>
      </c>
      <c r="M11685" s="7">
        <v>0.35</v>
      </c>
      <c r="N11685" s="14"/>
    </row>
    <row r="11686" spans="1:14" ht="78.75">
      <c r="A11686" s="6">
        <v>11685</v>
      </c>
      <c r="B11686" s="8" t="s">
        <v>32791</v>
      </c>
      <c r="C11686" s="9" t="s">
        <v>33221</v>
      </c>
      <c r="D11686" s="10" t="s">
        <v>1112</v>
      </c>
      <c r="E11686" s="11" t="s">
        <v>33218</v>
      </c>
      <c r="F11686" s="6">
        <v>152095</v>
      </c>
      <c r="G11686" s="6" t="s">
        <v>19</v>
      </c>
      <c r="H11686" s="16">
        <v>24171959.214000002</v>
      </c>
      <c r="I11686" s="12">
        <v>43214</v>
      </c>
      <c r="J11686" s="12">
        <v>43585</v>
      </c>
      <c r="K11686" s="15">
        <v>23607480</v>
      </c>
      <c r="L11686" s="13" t="s">
        <v>70</v>
      </c>
      <c r="M11686" s="7">
        <v>0.25</v>
      </c>
      <c r="N11686" s="14"/>
    </row>
    <row r="11687" spans="1:14" ht="78.75">
      <c r="A11687" s="6">
        <v>11686</v>
      </c>
      <c r="B11687" s="8" t="s">
        <v>32791</v>
      </c>
      <c r="C11687" s="9" t="s">
        <v>33222</v>
      </c>
      <c r="D11687" s="10" t="s">
        <v>5655</v>
      </c>
      <c r="E11687" s="11" t="s">
        <v>33223</v>
      </c>
      <c r="F11687" s="6">
        <v>287556</v>
      </c>
      <c r="G11687" s="6" t="s">
        <v>19</v>
      </c>
      <c r="H11687" s="16">
        <v>25657219.712000001</v>
      </c>
      <c r="I11687" s="12">
        <v>43664</v>
      </c>
      <c r="J11687" s="12">
        <v>44036</v>
      </c>
      <c r="K11687" s="15">
        <v>19589462</v>
      </c>
      <c r="L11687" s="13" t="s">
        <v>14</v>
      </c>
      <c r="M11687" s="7">
        <v>1</v>
      </c>
      <c r="N11687" s="14"/>
    </row>
    <row r="11688" spans="1:14" ht="94.5">
      <c r="A11688" s="6">
        <v>11687</v>
      </c>
      <c r="B11688" s="8" t="s">
        <v>32791</v>
      </c>
      <c r="C11688" s="9" t="s">
        <v>33224</v>
      </c>
      <c r="D11688" s="10" t="s">
        <v>453</v>
      </c>
      <c r="E11688" s="11" t="s">
        <v>33225</v>
      </c>
      <c r="F11688" s="6">
        <v>115427</v>
      </c>
      <c r="G11688" s="6" t="s">
        <v>19</v>
      </c>
      <c r="H11688" s="16">
        <v>10062027.981000001</v>
      </c>
      <c r="I11688" s="12">
        <v>43044</v>
      </c>
      <c r="J11688" s="12">
        <v>43415</v>
      </c>
      <c r="K11688" s="15">
        <v>5406787</v>
      </c>
      <c r="L11688" s="13" t="s">
        <v>14</v>
      </c>
      <c r="M11688" s="7">
        <v>1</v>
      </c>
      <c r="N11688" s="14"/>
    </row>
    <row r="11689" spans="1:14" ht="110.25">
      <c r="A11689" s="6">
        <v>11688</v>
      </c>
      <c r="B11689" s="8" t="s">
        <v>32791</v>
      </c>
      <c r="C11689" s="9" t="s">
        <v>6041</v>
      </c>
      <c r="D11689" s="10" t="s">
        <v>33226</v>
      </c>
      <c r="E11689" s="11" t="s">
        <v>33227</v>
      </c>
      <c r="F11689" s="6">
        <v>115432</v>
      </c>
      <c r="G11689" s="6" t="s">
        <v>19</v>
      </c>
      <c r="H11689" s="16">
        <v>7560580.4280000003</v>
      </c>
      <c r="I11689" s="12">
        <v>43047</v>
      </c>
      <c r="J11689" s="12">
        <v>43819</v>
      </c>
      <c r="K11689" s="15" t="s">
        <v>1794</v>
      </c>
      <c r="L11689" s="13" t="s">
        <v>14</v>
      </c>
      <c r="M11689" s="7">
        <v>1</v>
      </c>
      <c r="N11689" s="14"/>
    </row>
    <row r="11690" spans="1:14" ht="94.5">
      <c r="A11690" s="6">
        <v>11689</v>
      </c>
      <c r="B11690" s="8" t="s">
        <v>32791</v>
      </c>
      <c r="C11690" s="9" t="s">
        <v>6041</v>
      </c>
      <c r="D11690" s="10" t="s">
        <v>33226</v>
      </c>
      <c r="E11690" s="11" t="s">
        <v>33228</v>
      </c>
      <c r="F11690" s="6">
        <v>115433</v>
      </c>
      <c r="G11690" s="6" t="s">
        <v>19</v>
      </c>
      <c r="H11690" s="16">
        <v>5500567.7549999999</v>
      </c>
      <c r="I11690" s="12">
        <v>43047</v>
      </c>
      <c r="J11690" s="12">
        <v>43829</v>
      </c>
      <c r="K11690" s="15">
        <v>1821696</v>
      </c>
      <c r="L11690" s="13" t="s">
        <v>14</v>
      </c>
      <c r="M11690" s="7">
        <v>1</v>
      </c>
      <c r="N11690" s="14"/>
    </row>
    <row r="11691" spans="1:14" ht="110.25">
      <c r="A11691" s="6">
        <v>11690</v>
      </c>
      <c r="B11691" s="8" t="s">
        <v>32791</v>
      </c>
      <c r="C11691" s="9" t="s">
        <v>8064</v>
      </c>
      <c r="D11691" s="10" t="s">
        <v>8065</v>
      </c>
      <c r="E11691" s="11" t="s">
        <v>33229</v>
      </c>
      <c r="F11691" s="6">
        <v>277977</v>
      </c>
      <c r="G11691" s="6" t="s">
        <v>19</v>
      </c>
      <c r="H11691" s="16">
        <v>7524962.9009999996</v>
      </c>
      <c r="I11691" s="12">
        <v>43573</v>
      </c>
      <c r="J11691" s="12">
        <v>43762</v>
      </c>
      <c r="K11691" s="15">
        <v>2050643</v>
      </c>
      <c r="L11691" s="13" t="s">
        <v>14</v>
      </c>
      <c r="M11691" s="7">
        <v>1</v>
      </c>
      <c r="N11691" s="14"/>
    </row>
    <row r="11692" spans="1:14" ht="173.25">
      <c r="A11692" s="6">
        <v>11691</v>
      </c>
      <c r="B11692" s="8" t="s">
        <v>32791</v>
      </c>
      <c r="C11692" s="9" t="s">
        <v>33230</v>
      </c>
      <c r="D11692" s="10" t="s">
        <v>33231</v>
      </c>
      <c r="E11692" s="11" t="s">
        <v>33232</v>
      </c>
      <c r="F11692" s="6">
        <v>360588</v>
      </c>
      <c r="G11692" s="6" t="s">
        <v>19</v>
      </c>
      <c r="H11692" s="16">
        <v>4960757.9939999999</v>
      </c>
      <c r="I11692" s="12">
        <v>43842</v>
      </c>
      <c r="J11692" s="12">
        <v>44000</v>
      </c>
      <c r="K11692" s="15">
        <v>500000</v>
      </c>
      <c r="L11692" s="13" t="s">
        <v>14</v>
      </c>
      <c r="M11692" s="7">
        <v>1</v>
      </c>
      <c r="N11692" s="14"/>
    </row>
    <row r="11693" spans="1:14" ht="173.25">
      <c r="A11693" s="6">
        <v>11692</v>
      </c>
      <c r="B11693" s="8" t="s">
        <v>32791</v>
      </c>
      <c r="C11693" s="9" t="s">
        <v>33233</v>
      </c>
      <c r="D11693" s="10" t="s">
        <v>12790</v>
      </c>
      <c r="E11693" s="11" t="s">
        <v>33234</v>
      </c>
      <c r="F11693" s="6">
        <v>306433</v>
      </c>
      <c r="G11693" s="6" t="s">
        <v>19</v>
      </c>
      <c r="H11693" s="16">
        <v>18712655.622000001</v>
      </c>
      <c r="I11693" s="12">
        <v>43699</v>
      </c>
      <c r="J11693" s="12">
        <v>43889</v>
      </c>
      <c r="K11693" s="15">
        <v>5500000</v>
      </c>
      <c r="L11693" s="13" t="s">
        <v>14</v>
      </c>
      <c r="M11693" s="7">
        <v>1</v>
      </c>
      <c r="N11693" s="14"/>
    </row>
    <row r="11694" spans="1:14" ht="110.25">
      <c r="A11694" s="6">
        <v>11693</v>
      </c>
      <c r="B11694" s="8" t="s">
        <v>32791</v>
      </c>
      <c r="C11694" s="9" t="s">
        <v>33235</v>
      </c>
      <c r="D11694" s="10" t="s">
        <v>33236</v>
      </c>
      <c r="E11694" s="11" t="s">
        <v>33237</v>
      </c>
      <c r="F11694" s="6">
        <v>325578</v>
      </c>
      <c r="G11694" s="6" t="s">
        <v>19</v>
      </c>
      <c r="H11694" s="16">
        <v>3831062.017</v>
      </c>
      <c r="I11694" s="12">
        <v>43703</v>
      </c>
      <c r="J11694" s="12">
        <v>43892</v>
      </c>
      <c r="K11694" s="15">
        <v>920366</v>
      </c>
      <c r="L11694" s="13" t="s">
        <v>14</v>
      </c>
      <c r="M11694" s="7">
        <v>1</v>
      </c>
      <c r="N11694" s="14"/>
    </row>
    <row r="11695" spans="1:14" ht="63">
      <c r="A11695" s="6">
        <v>11694</v>
      </c>
      <c r="B11695" s="8" t="s">
        <v>32791</v>
      </c>
      <c r="C11695" s="9" t="s">
        <v>33238</v>
      </c>
      <c r="D11695" s="10" t="s">
        <v>33239</v>
      </c>
      <c r="E11695" s="11" t="s">
        <v>33240</v>
      </c>
      <c r="F11695" s="6">
        <v>199862</v>
      </c>
      <c r="G11695" s="6" t="s">
        <v>19</v>
      </c>
      <c r="H11695" s="16">
        <v>14101982.562000001</v>
      </c>
      <c r="I11695" s="12">
        <v>43326</v>
      </c>
      <c r="J11695" s="12">
        <v>43697</v>
      </c>
      <c r="K11695" s="15">
        <v>12482579</v>
      </c>
      <c r="L11695" s="13" t="s">
        <v>14</v>
      </c>
      <c r="M11695" s="7">
        <v>1</v>
      </c>
      <c r="N11695" s="14"/>
    </row>
    <row r="11696" spans="1:14" ht="126">
      <c r="A11696" s="6">
        <v>11695</v>
      </c>
      <c r="B11696" s="8" t="s">
        <v>32791</v>
      </c>
      <c r="C11696" s="9" t="s">
        <v>8064</v>
      </c>
      <c r="D11696" s="10" t="s">
        <v>8065</v>
      </c>
      <c r="E11696" s="11" t="s">
        <v>33241</v>
      </c>
      <c r="F11696" s="6">
        <v>199866</v>
      </c>
      <c r="G11696" s="6" t="s">
        <v>19</v>
      </c>
      <c r="H11696" s="16">
        <v>9491917.0109999999</v>
      </c>
      <c r="I11696" s="12">
        <v>43314</v>
      </c>
      <c r="J11696" s="12">
        <v>43504</v>
      </c>
      <c r="K11696" s="15">
        <v>2656896</v>
      </c>
      <c r="L11696" s="13" t="s">
        <v>14</v>
      </c>
      <c r="M11696" s="7">
        <v>1</v>
      </c>
      <c r="N11696" s="14"/>
    </row>
    <row r="11697" spans="1:14" ht="126">
      <c r="A11697" s="6">
        <v>11696</v>
      </c>
      <c r="B11697" s="8" t="s">
        <v>32791</v>
      </c>
      <c r="C11697" s="9" t="s">
        <v>33242</v>
      </c>
      <c r="D11697" s="10" t="s">
        <v>33132</v>
      </c>
      <c r="E11697" s="11" t="s">
        <v>33243</v>
      </c>
      <c r="F11697" s="6">
        <v>199867</v>
      </c>
      <c r="G11697" s="6" t="s">
        <v>19</v>
      </c>
      <c r="H11697" s="16">
        <v>9154257.9409999996</v>
      </c>
      <c r="I11697" s="12">
        <v>43326</v>
      </c>
      <c r="J11697" s="12">
        <v>43516</v>
      </c>
      <c r="K11697" s="15">
        <v>5807923</v>
      </c>
      <c r="L11697" s="13" t="s">
        <v>14</v>
      </c>
      <c r="M11697" s="7">
        <v>1</v>
      </c>
      <c r="N11697" s="14"/>
    </row>
    <row r="11698" spans="1:14" ht="236.25">
      <c r="A11698" s="6">
        <v>11697</v>
      </c>
      <c r="B11698" s="8" t="s">
        <v>32791</v>
      </c>
      <c r="C11698" s="9" t="s">
        <v>13709</v>
      </c>
      <c r="D11698" s="10" t="s">
        <v>86</v>
      </c>
      <c r="E11698" s="11" t="s">
        <v>33244</v>
      </c>
      <c r="F11698" s="6">
        <v>325577</v>
      </c>
      <c r="G11698" s="6" t="s">
        <v>19</v>
      </c>
      <c r="H11698" s="16">
        <v>15197172.335999999</v>
      </c>
      <c r="I11698" s="12">
        <v>43733</v>
      </c>
      <c r="J11698" s="12">
        <v>43922</v>
      </c>
      <c r="K11698" s="15">
        <v>6100000</v>
      </c>
      <c r="L11698" s="13" t="s">
        <v>14</v>
      </c>
      <c r="M11698" s="7">
        <v>1</v>
      </c>
      <c r="N11698" s="14"/>
    </row>
    <row r="11699" spans="1:14" ht="78.75">
      <c r="A11699" s="6">
        <v>11698</v>
      </c>
      <c r="B11699" s="8" t="s">
        <v>32791</v>
      </c>
      <c r="C11699" s="9" t="s">
        <v>33245</v>
      </c>
      <c r="D11699" s="10" t="s">
        <v>33246</v>
      </c>
      <c r="E11699" s="11" t="s">
        <v>33247</v>
      </c>
      <c r="F11699" s="6">
        <v>306434</v>
      </c>
      <c r="G11699" s="6" t="s">
        <v>19</v>
      </c>
      <c r="H11699" s="16">
        <v>31184184.920000002</v>
      </c>
      <c r="I11699" s="12">
        <v>43709</v>
      </c>
      <c r="J11699" s="12">
        <v>44081</v>
      </c>
      <c r="K11699" s="15">
        <v>23503258</v>
      </c>
      <c r="L11699" s="13" t="s">
        <v>14</v>
      </c>
      <c r="M11699" s="7">
        <v>1</v>
      </c>
      <c r="N11699" s="14"/>
    </row>
    <row r="11700" spans="1:14" ht="78.75">
      <c r="A11700" s="6">
        <v>11699</v>
      </c>
      <c r="B11700" s="8" t="s">
        <v>32791</v>
      </c>
      <c r="C11700" s="9" t="s">
        <v>33248</v>
      </c>
      <c r="D11700" s="10" t="s">
        <v>134</v>
      </c>
      <c r="E11700" s="11" t="s">
        <v>33249</v>
      </c>
      <c r="F11700" s="6">
        <v>306435</v>
      </c>
      <c r="G11700" s="6" t="s">
        <v>19</v>
      </c>
      <c r="H11700" s="16">
        <v>18083479.852000002</v>
      </c>
      <c r="I11700" s="12">
        <v>43698</v>
      </c>
      <c r="J11700" s="12">
        <v>44070</v>
      </c>
      <c r="K11700" s="15">
        <v>12814035</v>
      </c>
      <c r="L11700" s="13" t="s">
        <v>14</v>
      </c>
      <c r="M11700" s="7">
        <v>1</v>
      </c>
      <c r="N11700" s="14"/>
    </row>
    <row r="11701" spans="1:14" ht="78.75">
      <c r="A11701" s="6">
        <v>11700</v>
      </c>
      <c r="B11701" s="8" t="s">
        <v>32791</v>
      </c>
      <c r="C11701" s="9" t="s">
        <v>33250</v>
      </c>
      <c r="D11701" s="10" t="s">
        <v>33251</v>
      </c>
      <c r="E11701" s="11" t="s">
        <v>33252</v>
      </c>
      <c r="F11701" s="6">
        <v>311824</v>
      </c>
      <c r="G11701" s="6" t="s">
        <v>19</v>
      </c>
      <c r="H11701" s="16">
        <v>15298728.925000001</v>
      </c>
      <c r="I11701" s="12">
        <v>43723</v>
      </c>
      <c r="J11701" s="12">
        <v>44033</v>
      </c>
      <c r="K11701" s="15">
        <v>6469429</v>
      </c>
      <c r="L11701" s="13" t="s">
        <v>70</v>
      </c>
      <c r="M11701" s="7">
        <v>1</v>
      </c>
      <c r="N11701" s="14"/>
    </row>
    <row r="11702" spans="1:14" ht="78.75">
      <c r="A11702" s="6">
        <v>11701</v>
      </c>
      <c r="B11702" s="8" t="s">
        <v>32791</v>
      </c>
      <c r="C11702" s="9" t="s">
        <v>33253</v>
      </c>
      <c r="D11702" s="10" t="s">
        <v>6960</v>
      </c>
      <c r="E11702" s="11" t="s">
        <v>33252</v>
      </c>
      <c r="F11702" s="6">
        <v>311824</v>
      </c>
      <c r="G11702" s="6" t="s">
        <v>19</v>
      </c>
      <c r="H11702" s="16">
        <v>15298728.925000001</v>
      </c>
      <c r="I11702" s="12">
        <v>43723</v>
      </c>
      <c r="J11702" s="12">
        <v>44033</v>
      </c>
      <c r="K11702" s="15">
        <v>6469429</v>
      </c>
      <c r="L11702" s="13" t="s">
        <v>70</v>
      </c>
      <c r="M11702" s="7">
        <v>0.51</v>
      </c>
      <c r="N11702" s="14"/>
    </row>
    <row r="11703" spans="1:14" ht="78.75">
      <c r="A11703" s="6">
        <v>11702</v>
      </c>
      <c r="B11703" s="8" t="s">
        <v>32791</v>
      </c>
      <c r="C11703" s="9" t="s">
        <v>33187</v>
      </c>
      <c r="D11703" s="10" t="s">
        <v>33188</v>
      </c>
      <c r="E11703" s="11" t="s">
        <v>33252</v>
      </c>
      <c r="F11703" s="6">
        <v>311824</v>
      </c>
      <c r="G11703" s="6" t="s">
        <v>19</v>
      </c>
      <c r="H11703" s="16">
        <v>15298728.925000001</v>
      </c>
      <c r="I11703" s="12">
        <v>43723</v>
      </c>
      <c r="J11703" s="12">
        <v>44033</v>
      </c>
      <c r="K11703" s="15">
        <v>6469429</v>
      </c>
      <c r="L11703" s="13" t="s">
        <v>70</v>
      </c>
      <c r="M11703" s="7">
        <v>0.49</v>
      </c>
      <c r="N11703" s="14"/>
    </row>
    <row r="11704" spans="1:14" ht="126">
      <c r="A11704" s="6">
        <v>11703</v>
      </c>
      <c r="B11704" s="8" t="s">
        <v>32791</v>
      </c>
      <c r="C11704" s="9" t="s">
        <v>33254</v>
      </c>
      <c r="D11704" s="10" t="s">
        <v>33255</v>
      </c>
      <c r="E11704" s="11" t="s">
        <v>33256</v>
      </c>
      <c r="F11704" s="6">
        <v>285035</v>
      </c>
      <c r="G11704" s="6" t="s">
        <v>19</v>
      </c>
      <c r="H11704" s="16">
        <v>4248830.4170000004</v>
      </c>
      <c r="I11704" s="12">
        <v>43573</v>
      </c>
      <c r="J11704" s="12">
        <v>43762</v>
      </c>
      <c r="K11704" s="15">
        <v>1400000</v>
      </c>
      <c r="L11704" s="13" t="s">
        <v>14</v>
      </c>
      <c r="M11704" s="7">
        <v>1</v>
      </c>
      <c r="N11704" s="14"/>
    </row>
    <row r="11705" spans="1:14" ht="110.25">
      <c r="A11705" s="6">
        <v>11704</v>
      </c>
      <c r="B11705" s="8" t="s">
        <v>32791</v>
      </c>
      <c r="C11705" s="9" t="s">
        <v>33257</v>
      </c>
      <c r="D11705" s="10" t="s">
        <v>40</v>
      </c>
      <c r="E11705" s="11" t="s">
        <v>33258</v>
      </c>
      <c r="F11705" s="6">
        <v>165321</v>
      </c>
      <c r="G11705" s="6" t="s">
        <v>19</v>
      </c>
      <c r="H11705" s="16">
        <v>16966359.552000001</v>
      </c>
      <c r="I11705" s="12">
        <v>43214</v>
      </c>
      <c r="J11705" s="12">
        <v>43900</v>
      </c>
      <c r="K11705" s="15">
        <v>11787637</v>
      </c>
      <c r="L11705" s="13" t="s">
        <v>14</v>
      </c>
      <c r="M11705" s="7">
        <v>1</v>
      </c>
      <c r="N11705" s="14"/>
    </row>
    <row r="11706" spans="1:14" ht="78.75">
      <c r="A11706" s="6">
        <v>11705</v>
      </c>
      <c r="B11706" s="8" t="s">
        <v>32791</v>
      </c>
      <c r="C11706" s="9" t="s">
        <v>33259</v>
      </c>
      <c r="D11706" s="10" t="s">
        <v>12790</v>
      </c>
      <c r="E11706" s="11" t="s">
        <v>33260</v>
      </c>
      <c r="F11706" s="6">
        <v>319409</v>
      </c>
      <c r="G11706" s="6" t="s">
        <v>19</v>
      </c>
      <c r="H11706" s="16">
        <v>25022256.782000002</v>
      </c>
      <c r="I11706" s="12">
        <v>43747</v>
      </c>
      <c r="J11706" s="12">
        <v>43936</v>
      </c>
      <c r="K11706" s="15" t="s">
        <v>1794</v>
      </c>
      <c r="L11706" s="13" t="s">
        <v>14</v>
      </c>
      <c r="M11706" s="7">
        <v>1</v>
      </c>
      <c r="N11706" s="14"/>
    </row>
    <row r="11707" spans="1:14" ht="204.75">
      <c r="A11707" s="6">
        <v>11706</v>
      </c>
      <c r="B11707" s="8" t="s">
        <v>32791</v>
      </c>
      <c r="C11707" s="9" t="s">
        <v>33261</v>
      </c>
      <c r="D11707" s="10" t="s">
        <v>1075</v>
      </c>
      <c r="E11707" s="11" t="s">
        <v>33262</v>
      </c>
      <c r="F11707" s="6">
        <v>285920</v>
      </c>
      <c r="G11707" s="6" t="s">
        <v>19</v>
      </c>
      <c r="H11707" s="16">
        <v>33338333.528000001</v>
      </c>
      <c r="I11707" s="12">
        <v>43752</v>
      </c>
      <c r="J11707" s="12">
        <v>43941</v>
      </c>
      <c r="K11707" s="15">
        <v>3536209</v>
      </c>
      <c r="L11707" s="13" t="s">
        <v>14</v>
      </c>
      <c r="M11707" s="7">
        <v>1</v>
      </c>
      <c r="N11707" s="14"/>
    </row>
    <row r="11708" spans="1:14" ht="78.75">
      <c r="A11708" s="6">
        <v>11707</v>
      </c>
      <c r="B11708" s="8" t="s">
        <v>32791</v>
      </c>
      <c r="C11708" s="9" t="s">
        <v>33216</v>
      </c>
      <c r="D11708" s="10" t="s">
        <v>33217</v>
      </c>
      <c r="E11708" s="11" t="s">
        <v>33263</v>
      </c>
      <c r="F11708" s="6">
        <v>152092</v>
      </c>
      <c r="G11708" s="6" t="s">
        <v>19</v>
      </c>
      <c r="H11708" s="16">
        <v>24172981.155000001</v>
      </c>
      <c r="I11708" s="12">
        <v>43214</v>
      </c>
      <c r="J11708" s="12">
        <v>43585</v>
      </c>
      <c r="K11708" s="15">
        <v>22201313</v>
      </c>
      <c r="L11708" s="13" t="s">
        <v>70</v>
      </c>
      <c r="M11708" s="7">
        <v>1</v>
      </c>
      <c r="N11708" s="14"/>
    </row>
    <row r="11709" spans="1:14" ht="63">
      <c r="A11709" s="6">
        <v>11708</v>
      </c>
      <c r="B11709" s="8" t="s">
        <v>32791</v>
      </c>
      <c r="C11709" s="9" t="s">
        <v>33219</v>
      </c>
      <c r="D11709" s="10" t="s">
        <v>453</v>
      </c>
      <c r="E11709" s="11" t="s">
        <v>33263</v>
      </c>
      <c r="F11709" s="6">
        <v>152092</v>
      </c>
      <c r="G11709" s="6" t="s">
        <v>19</v>
      </c>
      <c r="H11709" s="16">
        <v>24172981.155000001</v>
      </c>
      <c r="I11709" s="12">
        <v>43214</v>
      </c>
      <c r="J11709" s="12">
        <v>43585</v>
      </c>
      <c r="K11709" s="15">
        <v>22201313</v>
      </c>
      <c r="L11709" s="13" t="s">
        <v>70</v>
      </c>
      <c r="M11709" s="7">
        <v>0.4</v>
      </c>
      <c r="N11709" s="14"/>
    </row>
    <row r="11710" spans="1:14" ht="94.5">
      <c r="A11710" s="6">
        <v>11709</v>
      </c>
      <c r="B11710" s="8" t="s">
        <v>32791</v>
      </c>
      <c r="C11710" s="9" t="s">
        <v>33220</v>
      </c>
      <c r="D11710" s="10" t="s">
        <v>499</v>
      </c>
      <c r="E11710" s="11" t="s">
        <v>33263</v>
      </c>
      <c r="F11710" s="6">
        <v>152092</v>
      </c>
      <c r="G11710" s="6" t="s">
        <v>19</v>
      </c>
      <c r="H11710" s="16">
        <v>24172981.155000001</v>
      </c>
      <c r="I11710" s="12">
        <v>43214</v>
      </c>
      <c r="J11710" s="12">
        <v>43585</v>
      </c>
      <c r="K11710" s="15">
        <v>22201313</v>
      </c>
      <c r="L11710" s="13" t="s">
        <v>70</v>
      </c>
      <c r="M11710" s="7">
        <v>0.35</v>
      </c>
      <c r="N11710" s="14"/>
    </row>
    <row r="11711" spans="1:14" ht="78.75">
      <c r="A11711" s="6">
        <v>11710</v>
      </c>
      <c r="B11711" s="8" t="s">
        <v>32791</v>
      </c>
      <c r="C11711" s="9" t="s">
        <v>33221</v>
      </c>
      <c r="D11711" s="10" t="s">
        <v>1112</v>
      </c>
      <c r="E11711" s="11" t="s">
        <v>33263</v>
      </c>
      <c r="F11711" s="6">
        <v>152092</v>
      </c>
      <c r="G11711" s="6" t="s">
        <v>19</v>
      </c>
      <c r="H11711" s="16">
        <v>24172981.155000001</v>
      </c>
      <c r="I11711" s="12">
        <v>43214</v>
      </c>
      <c r="J11711" s="12">
        <v>43585</v>
      </c>
      <c r="K11711" s="15">
        <v>22201313</v>
      </c>
      <c r="L11711" s="13" t="s">
        <v>70</v>
      </c>
      <c r="M11711" s="7">
        <v>0.25</v>
      </c>
      <c r="N11711" s="14"/>
    </row>
    <row r="11712" spans="1:14" ht="110.25">
      <c r="A11712" s="6">
        <v>11711</v>
      </c>
      <c r="B11712" s="8" t="s">
        <v>32791</v>
      </c>
      <c r="C11712" s="9" t="s">
        <v>33264</v>
      </c>
      <c r="D11712" s="10" t="s">
        <v>33265</v>
      </c>
      <c r="E11712" s="11" t="s">
        <v>33266</v>
      </c>
      <c r="F11712" s="6">
        <v>94148</v>
      </c>
      <c r="G11712" s="6" t="s">
        <v>3596</v>
      </c>
      <c r="H11712" s="16">
        <v>84903606.099999994</v>
      </c>
      <c r="I11712" s="12">
        <v>43093</v>
      </c>
      <c r="J11712" s="12">
        <v>44012</v>
      </c>
      <c r="K11712" s="15">
        <v>62017416</v>
      </c>
      <c r="L11712" s="13" t="s">
        <v>70</v>
      </c>
      <c r="M11712" s="7">
        <v>1</v>
      </c>
      <c r="N11712" s="14"/>
    </row>
    <row r="11713" spans="1:14" ht="110.25">
      <c r="A11713" s="6">
        <v>11712</v>
      </c>
      <c r="B11713" s="8" t="s">
        <v>32791</v>
      </c>
      <c r="C11713" s="9" t="s">
        <v>3517</v>
      </c>
      <c r="D11713" s="10" t="s">
        <v>38</v>
      </c>
      <c r="E11713" s="11" t="s">
        <v>33266</v>
      </c>
      <c r="F11713" s="6">
        <v>94148</v>
      </c>
      <c r="G11713" s="6" t="s">
        <v>3596</v>
      </c>
      <c r="H11713" s="16">
        <v>84903606.099999994</v>
      </c>
      <c r="I11713" s="12">
        <v>43093</v>
      </c>
      <c r="J11713" s="12">
        <v>44012</v>
      </c>
      <c r="K11713" s="15">
        <v>62017416</v>
      </c>
      <c r="L11713" s="13" t="s">
        <v>70</v>
      </c>
      <c r="M11713" s="7"/>
      <c r="N11713" s="14"/>
    </row>
    <row r="11714" spans="1:14" ht="141.75">
      <c r="A11714" s="6">
        <v>11713</v>
      </c>
      <c r="B11714" s="8" t="s">
        <v>32791</v>
      </c>
      <c r="C11714" s="9" t="s">
        <v>33267</v>
      </c>
      <c r="D11714" s="10" t="s">
        <v>512</v>
      </c>
      <c r="E11714" s="11" t="s">
        <v>33266</v>
      </c>
      <c r="F11714" s="6">
        <v>94148</v>
      </c>
      <c r="G11714" s="6" t="s">
        <v>3596</v>
      </c>
      <c r="H11714" s="16">
        <v>84903606.099999994</v>
      </c>
      <c r="I11714" s="12">
        <v>43093</v>
      </c>
      <c r="J11714" s="12">
        <v>44012</v>
      </c>
      <c r="K11714" s="15">
        <v>62017416</v>
      </c>
      <c r="L11714" s="13" t="s">
        <v>70</v>
      </c>
      <c r="M11714" s="7"/>
      <c r="N11714" s="14"/>
    </row>
    <row r="11715" spans="1:14" ht="110.25">
      <c r="A11715" s="6">
        <v>11714</v>
      </c>
      <c r="B11715" s="8" t="s">
        <v>32791</v>
      </c>
      <c r="C11715" s="9" t="s">
        <v>33268</v>
      </c>
      <c r="D11715" s="10" t="s">
        <v>33269</v>
      </c>
      <c r="E11715" s="11" t="s">
        <v>33270</v>
      </c>
      <c r="F11715" s="6">
        <v>335575</v>
      </c>
      <c r="G11715" s="6" t="s">
        <v>3596</v>
      </c>
      <c r="H11715" s="16">
        <v>123039709.42</v>
      </c>
      <c r="I11715" s="12">
        <v>43755</v>
      </c>
      <c r="J11715" s="12">
        <v>44302</v>
      </c>
      <c r="K11715" s="15" t="s">
        <v>1794</v>
      </c>
      <c r="L11715" s="13" t="s">
        <v>14</v>
      </c>
      <c r="M11715" s="7">
        <v>1</v>
      </c>
      <c r="N11715" s="14"/>
    </row>
    <row r="11716" spans="1:14" ht="110.25">
      <c r="A11716" s="6">
        <v>11715</v>
      </c>
      <c r="B11716" s="8" t="s">
        <v>32791</v>
      </c>
      <c r="C11716" s="9" t="s">
        <v>33271</v>
      </c>
      <c r="D11716" s="10" t="s">
        <v>33272</v>
      </c>
      <c r="E11716" s="11" t="s">
        <v>33273</v>
      </c>
      <c r="F11716" s="6">
        <v>351190</v>
      </c>
      <c r="G11716" s="6" t="s">
        <v>3596</v>
      </c>
      <c r="H11716" s="16">
        <v>509081572.18699998</v>
      </c>
      <c r="I11716" s="12">
        <v>44042</v>
      </c>
      <c r="J11716" s="12">
        <v>44778</v>
      </c>
      <c r="K11716" s="15" t="s">
        <v>1794</v>
      </c>
      <c r="L11716" s="13" t="s">
        <v>70</v>
      </c>
      <c r="M11716" s="7">
        <v>1</v>
      </c>
      <c r="N11716" s="14"/>
    </row>
    <row r="11717" spans="1:14" ht="110.25">
      <c r="A11717" s="6">
        <v>11716</v>
      </c>
      <c r="B11717" s="8" t="s">
        <v>32791</v>
      </c>
      <c r="C11717" s="9" t="s">
        <v>3770</v>
      </c>
      <c r="D11717" s="10" t="s">
        <v>1136</v>
      </c>
      <c r="E11717" s="11" t="s">
        <v>33273</v>
      </c>
      <c r="F11717" s="6">
        <v>351190</v>
      </c>
      <c r="G11717" s="6" t="s">
        <v>3596</v>
      </c>
      <c r="H11717" s="16">
        <v>509081572.18699998</v>
      </c>
      <c r="I11717" s="12">
        <v>44042</v>
      </c>
      <c r="J11717" s="12">
        <v>44778</v>
      </c>
      <c r="K11717" s="15" t="s">
        <v>1794</v>
      </c>
      <c r="L11717" s="13" t="s">
        <v>70</v>
      </c>
      <c r="M11717" s="7">
        <v>0.51</v>
      </c>
      <c r="N11717" s="14"/>
    </row>
    <row r="11718" spans="1:14" ht="110.25">
      <c r="A11718" s="6">
        <v>11717</v>
      </c>
      <c r="B11718" s="8" t="s">
        <v>32791</v>
      </c>
      <c r="C11718" s="9" t="s">
        <v>21519</v>
      </c>
      <c r="D11718" s="10" t="s">
        <v>111</v>
      </c>
      <c r="E11718" s="11" t="s">
        <v>33273</v>
      </c>
      <c r="F11718" s="6">
        <v>351190</v>
      </c>
      <c r="G11718" s="6" t="s">
        <v>3596</v>
      </c>
      <c r="H11718" s="16">
        <v>509081572.18699998</v>
      </c>
      <c r="I11718" s="12">
        <v>44042</v>
      </c>
      <c r="J11718" s="12">
        <v>44778</v>
      </c>
      <c r="K11718" s="15" t="s">
        <v>1794</v>
      </c>
      <c r="L11718" s="13" t="s">
        <v>70</v>
      </c>
      <c r="M11718" s="7">
        <v>0.49</v>
      </c>
      <c r="N11718" s="14"/>
    </row>
    <row r="11719" spans="1:14" ht="63">
      <c r="A11719" s="6">
        <v>11718</v>
      </c>
      <c r="B11719" s="8" t="s">
        <v>32791</v>
      </c>
      <c r="C11719" s="9" t="s">
        <v>33274</v>
      </c>
      <c r="D11719" s="10" t="s">
        <v>40</v>
      </c>
      <c r="E11719" s="11" t="s">
        <v>33275</v>
      </c>
      <c r="F11719" s="6">
        <v>192574</v>
      </c>
      <c r="G11719" s="6" t="s">
        <v>385</v>
      </c>
      <c r="H11719" s="16" t="s">
        <v>1794</v>
      </c>
      <c r="I11719" s="12">
        <v>43326</v>
      </c>
      <c r="J11719" s="12">
        <v>43697</v>
      </c>
      <c r="K11719" s="15">
        <v>25077504</v>
      </c>
      <c r="L11719" s="13" t="s">
        <v>14</v>
      </c>
      <c r="M11719" s="7">
        <v>1</v>
      </c>
      <c r="N11719" s="14"/>
    </row>
    <row r="11720" spans="1:14" ht="110.25">
      <c r="A11720" s="6">
        <v>11719</v>
      </c>
      <c r="B11720" s="8" t="s">
        <v>32791</v>
      </c>
      <c r="C11720" s="9" t="s">
        <v>33276</v>
      </c>
      <c r="D11720" s="10" t="s">
        <v>33277</v>
      </c>
      <c r="E11720" s="11" t="s">
        <v>33278</v>
      </c>
      <c r="F11720" s="6">
        <v>192071</v>
      </c>
      <c r="G11720" s="6" t="s">
        <v>385</v>
      </c>
      <c r="H11720" s="16" t="s">
        <v>1794</v>
      </c>
      <c r="I11720" s="12">
        <v>43310</v>
      </c>
      <c r="J11720" s="12">
        <v>43681</v>
      </c>
      <c r="K11720" s="15">
        <v>20169778</v>
      </c>
      <c r="L11720" s="13" t="s">
        <v>14</v>
      </c>
      <c r="M11720" s="7">
        <v>1</v>
      </c>
      <c r="N11720" s="14"/>
    </row>
    <row r="11721" spans="1:14" ht="47.25">
      <c r="A11721" s="6">
        <v>11720</v>
      </c>
      <c r="B11721" s="8" t="s">
        <v>32791</v>
      </c>
      <c r="C11721" s="9" t="s">
        <v>33279</v>
      </c>
      <c r="D11721" s="10" t="s">
        <v>40</v>
      </c>
      <c r="E11721" s="11" t="s">
        <v>33280</v>
      </c>
      <c r="F11721" s="6">
        <v>192069</v>
      </c>
      <c r="G11721" s="6" t="s">
        <v>385</v>
      </c>
      <c r="H11721" s="16" t="s">
        <v>1794</v>
      </c>
      <c r="I11721" s="12">
        <v>43326</v>
      </c>
      <c r="J11721" s="12">
        <v>43697</v>
      </c>
      <c r="K11721" s="15">
        <v>39653788</v>
      </c>
      <c r="L11721" s="13" t="s">
        <v>14</v>
      </c>
      <c r="M11721" s="7">
        <v>1</v>
      </c>
      <c r="N11721" s="14"/>
    </row>
    <row r="11722" spans="1:14" ht="47.25">
      <c r="A11722" s="6">
        <v>11721</v>
      </c>
      <c r="B11722" s="8" t="s">
        <v>32791</v>
      </c>
      <c r="C11722" s="9" t="s">
        <v>33281</v>
      </c>
      <c r="D11722" s="10" t="s">
        <v>32806</v>
      </c>
      <c r="E11722" s="11" t="s">
        <v>33282</v>
      </c>
      <c r="F11722" s="6">
        <v>192070</v>
      </c>
      <c r="G11722" s="6" t="s">
        <v>385</v>
      </c>
      <c r="H11722" s="16" t="s">
        <v>1794</v>
      </c>
      <c r="I11722" s="12">
        <v>43326</v>
      </c>
      <c r="J11722" s="12">
        <v>43697</v>
      </c>
      <c r="K11722" s="15">
        <v>25977883</v>
      </c>
      <c r="L11722" s="13" t="s">
        <v>14</v>
      </c>
      <c r="M11722" s="7">
        <v>1</v>
      </c>
      <c r="N11722" s="14"/>
    </row>
    <row r="11723" spans="1:14" ht="78.75">
      <c r="A11723" s="6">
        <v>11722</v>
      </c>
      <c r="B11723" s="8" t="s">
        <v>32791</v>
      </c>
      <c r="C11723" s="9" t="s">
        <v>33283</v>
      </c>
      <c r="D11723" s="10" t="s">
        <v>33284</v>
      </c>
      <c r="E11723" s="11" t="s">
        <v>33285</v>
      </c>
      <c r="F11723" s="6">
        <v>192074</v>
      </c>
      <c r="G11723" s="6" t="s">
        <v>385</v>
      </c>
      <c r="H11723" s="16" t="s">
        <v>1794</v>
      </c>
      <c r="I11723" s="12">
        <v>43310</v>
      </c>
      <c r="J11723" s="12">
        <v>43681</v>
      </c>
      <c r="K11723" s="15">
        <v>12867098</v>
      </c>
      <c r="L11723" s="13" t="s">
        <v>14</v>
      </c>
      <c r="M11723" s="7">
        <v>1</v>
      </c>
      <c r="N11723" s="14"/>
    </row>
    <row r="11724" spans="1:14" ht="78.75">
      <c r="A11724" s="6">
        <v>11723</v>
      </c>
      <c r="B11724" s="8" t="s">
        <v>32791</v>
      </c>
      <c r="C11724" s="9" t="s">
        <v>33286</v>
      </c>
      <c r="D11724" s="10" t="s">
        <v>33239</v>
      </c>
      <c r="E11724" s="11" t="s">
        <v>33287</v>
      </c>
      <c r="F11724" s="6">
        <v>192576</v>
      </c>
      <c r="G11724" s="6" t="s">
        <v>385</v>
      </c>
      <c r="H11724" s="16" t="s">
        <v>1794</v>
      </c>
      <c r="I11724" s="12">
        <v>43310</v>
      </c>
      <c r="J11724" s="12">
        <v>43681</v>
      </c>
      <c r="K11724" s="15">
        <v>9548835</v>
      </c>
      <c r="L11724" s="13" t="s">
        <v>14</v>
      </c>
      <c r="M11724" s="7">
        <v>1</v>
      </c>
      <c r="N11724" s="14"/>
    </row>
    <row r="11725" spans="1:14" ht="63">
      <c r="A11725" s="6">
        <v>11724</v>
      </c>
      <c r="B11725" s="8" t="s">
        <v>32791</v>
      </c>
      <c r="C11725" s="9" t="s">
        <v>33279</v>
      </c>
      <c r="D11725" s="10" t="s">
        <v>40</v>
      </c>
      <c r="E11725" s="11" t="s">
        <v>33288</v>
      </c>
      <c r="F11725" s="6">
        <v>200701</v>
      </c>
      <c r="G11725" s="6" t="s">
        <v>385</v>
      </c>
      <c r="H11725" s="16" t="s">
        <v>1794</v>
      </c>
      <c r="I11725" s="12">
        <v>43331</v>
      </c>
      <c r="J11725" s="12">
        <v>43702</v>
      </c>
      <c r="K11725" s="15">
        <v>3924451</v>
      </c>
      <c r="L11725" s="13" t="s">
        <v>14</v>
      </c>
      <c r="M11725" s="7">
        <v>1</v>
      </c>
      <c r="N11725" s="14"/>
    </row>
    <row r="11726" spans="1:14" ht="63">
      <c r="A11726" s="6">
        <v>11725</v>
      </c>
      <c r="B11726" s="8" t="s">
        <v>32791</v>
      </c>
      <c r="C11726" s="9" t="s">
        <v>33289</v>
      </c>
      <c r="D11726" s="10" t="s">
        <v>33290</v>
      </c>
      <c r="E11726" s="11" t="s">
        <v>33291</v>
      </c>
      <c r="F11726" s="6">
        <v>293037</v>
      </c>
      <c r="G11726" s="6" t="s">
        <v>385</v>
      </c>
      <c r="H11726" s="16" t="s">
        <v>1794</v>
      </c>
      <c r="I11726" s="12">
        <v>43669</v>
      </c>
      <c r="J11726" s="12">
        <v>44104</v>
      </c>
      <c r="K11726" s="15">
        <v>6252767</v>
      </c>
      <c r="L11726" s="13" t="s">
        <v>14</v>
      </c>
      <c r="M11726" s="7">
        <v>1</v>
      </c>
      <c r="N11726" s="14"/>
    </row>
    <row r="11727" spans="1:14" ht="78.75">
      <c r="A11727" s="6">
        <v>11726</v>
      </c>
      <c r="B11727" s="8" t="s">
        <v>32791</v>
      </c>
      <c r="C11727" s="9" t="s">
        <v>33292</v>
      </c>
      <c r="D11727" s="10" t="s">
        <v>3905</v>
      </c>
      <c r="E11727" s="11" t="s">
        <v>33293</v>
      </c>
      <c r="F11727" s="6">
        <v>293038</v>
      </c>
      <c r="G11727" s="6" t="s">
        <v>385</v>
      </c>
      <c r="H11727" s="16" t="s">
        <v>1794</v>
      </c>
      <c r="I11727" s="12">
        <v>43738</v>
      </c>
      <c r="J11727" s="12">
        <v>44110</v>
      </c>
      <c r="K11727" s="15">
        <v>3836286</v>
      </c>
      <c r="L11727" s="13" t="s">
        <v>70</v>
      </c>
      <c r="M11727" s="7">
        <v>1</v>
      </c>
      <c r="N11727" s="14"/>
    </row>
    <row r="11728" spans="1:14" ht="78.75">
      <c r="A11728" s="6">
        <v>11727</v>
      </c>
      <c r="B11728" s="8" t="s">
        <v>32791</v>
      </c>
      <c r="C11728" s="9" t="s">
        <v>2363</v>
      </c>
      <c r="D11728" s="10" t="s">
        <v>257</v>
      </c>
      <c r="E11728" s="11" t="s">
        <v>33293</v>
      </c>
      <c r="F11728" s="6">
        <v>293038</v>
      </c>
      <c r="G11728" s="6" t="s">
        <v>385</v>
      </c>
      <c r="H11728" s="16" t="s">
        <v>1794</v>
      </c>
      <c r="I11728" s="12">
        <v>43738</v>
      </c>
      <c r="J11728" s="12">
        <v>44110</v>
      </c>
      <c r="K11728" s="15">
        <v>3836286</v>
      </c>
      <c r="L11728" s="13" t="s">
        <v>70</v>
      </c>
      <c r="M11728" s="7">
        <v>1</v>
      </c>
      <c r="N11728" s="14"/>
    </row>
    <row r="11729" spans="1:14" ht="78.75">
      <c r="A11729" s="6">
        <v>11728</v>
      </c>
      <c r="B11729" s="8" t="s">
        <v>32791</v>
      </c>
      <c r="C11729" s="9" t="s">
        <v>3907</v>
      </c>
      <c r="D11729" s="10" t="s">
        <v>3908</v>
      </c>
      <c r="E11729" s="11" t="s">
        <v>33293</v>
      </c>
      <c r="F11729" s="6">
        <v>293038</v>
      </c>
      <c r="G11729" s="6" t="s">
        <v>385</v>
      </c>
      <c r="H11729" s="16" t="s">
        <v>1794</v>
      </c>
      <c r="I11729" s="12">
        <v>43738</v>
      </c>
      <c r="J11729" s="12">
        <v>44110</v>
      </c>
      <c r="K11729" s="15">
        <v>3836286</v>
      </c>
      <c r="L11729" s="13" t="s">
        <v>70</v>
      </c>
      <c r="M11729" s="7">
        <v>1</v>
      </c>
      <c r="N11729" s="14"/>
    </row>
    <row r="11730" spans="1:14" ht="78.75">
      <c r="A11730" s="6">
        <v>11729</v>
      </c>
      <c r="B11730" s="8" t="s">
        <v>32791</v>
      </c>
      <c r="C11730" s="9" t="s">
        <v>33294</v>
      </c>
      <c r="D11730" s="10" t="s">
        <v>32815</v>
      </c>
      <c r="E11730" s="11" t="s">
        <v>33295</v>
      </c>
      <c r="F11730" s="6">
        <v>293039</v>
      </c>
      <c r="G11730" s="6" t="s">
        <v>385</v>
      </c>
      <c r="H11730" s="16" t="s">
        <v>1794</v>
      </c>
      <c r="I11730" s="12">
        <v>43723</v>
      </c>
      <c r="J11730" s="12">
        <v>44095</v>
      </c>
      <c r="K11730" s="15">
        <v>12631584</v>
      </c>
      <c r="L11730" s="13" t="s">
        <v>14</v>
      </c>
      <c r="M11730" s="7">
        <v>1</v>
      </c>
      <c r="N11730" s="14"/>
    </row>
    <row r="11731" spans="1:14" ht="78.75">
      <c r="A11731" s="6">
        <v>11730</v>
      </c>
      <c r="B11731" s="8" t="s">
        <v>32791</v>
      </c>
      <c r="C11731" s="9" t="s">
        <v>33296</v>
      </c>
      <c r="D11731" s="10" t="s">
        <v>33297</v>
      </c>
      <c r="E11731" s="11" t="s">
        <v>33298</v>
      </c>
      <c r="F11731" s="6">
        <v>293040</v>
      </c>
      <c r="G11731" s="6" t="s">
        <v>385</v>
      </c>
      <c r="H11731" s="16" t="s">
        <v>1794</v>
      </c>
      <c r="I11731" s="12">
        <v>43717</v>
      </c>
      <c r="J11731" s="12">
        <v>44082</v>
      </c>
      <c r="K11731" s="15">
        <v>22261262</v>
      </c>
      <c r="L11731" s="13" t="s">
        <v>70</v>
      </c>
      <c r="M11731" s="7">
        <v>1</v>
      </c>
      <c r="N11731" s="14"/>
    </row>
    <row r="11732" spans="1:14" ht="78.75">
      <c r="A11732" s="6">
        <v>11731</v>
      </c>
      <c r="B11732" s="8" t="s">
        <v>32791</v>
      </c>
      <c r="C11732" s="9" t="s">
        <v>33299</v>
      </c>
      <c r="D11732" s="10" t="s">
        <v>33300</v>
      </c>
      <c r="E11732" s="11" t="s">
        <v>33298</v>
      </c>
      <c r="F11732" s="6">
        <v>293040</v>
      </c>
      <c r="G11732" s="6" t="s">
        <v>385</v>
      </c>
      <c r="H11732" s="16" t="s">
        <v>1794</v>
      </c>
      <c r="I11732" s="12">
        <v>43717</v>
      </c>
      <c r="J11732" s="12">
        <v>44082</v>
      </c>
      <c r="K11732" s="15">
        <v>22261262</v>
      </c>
      <c r="L11732" s="13" t="s">
        <v>70</v>
      </c>
      <c r="M11732" s="7">
        <v>0.51</v>
      </c>
      <c r="N11732" s="14"/>
    </row>
    <row r="11733" spans="1:14" ht="78.75">
      <c r="A11733" s="6">
        <v>11732</v>
      </c>
      <c r="B11733" s="8" t="s">
        <v>32791</v>
      </c>
      <c r="C11733" s="9" t="s">
        <v>32890</v>
      </c>
      <c r="D11733" s="10" t="s">
        <v>32891</v>
      </c>
      <c r="E11733" s="11" t="s">
        <v>33298</v>
      </c>
      <c r="F11733" s="6">
        <v>293040</v>
      </c>
      <c r="G11733" s="6" t="s">
        <v>385</v>
      </c>
      <c r="H11733" s="16" t="s">
        <v>1794</v>
      </c>
      <c r="I11733" s="12">
        <v>43717</v>
      </c>
      <c r="J11733" s="12">
        <v>44082</v>
      </c>
      <c r="K11733" s="15">
        <v>22261262</v>
      </c>
      <c r="L11733" s="13" t="s">
        <v>70</v>
      </c>
      <c r="M11733" s="7">
        <v>0.49</v>
      </c>
      <c r="N11733" s="14"/>
    </row>
    <row r="11734" spans="1:14" ht="78.75">
      <c r="A11734" s="6">
        <v>11733</v>
      </c>
      <c r="B11734" s="8" t="s">
        <v>32791</v>
      </c>
      <c r="C11734" s="9" t="s">
        <v>33301</v>
      </c>
      <c r="D11734" s="10" t="s">
        <v>33302</v>
      </c>
      <c r="E11734" s="11" t="s">
        <v>33303</v>
      </c>
      <c r="F11734" s="6">
        <v>292876</v>
      </c>
      <c r="G11734" s="6" t="s">
        <v>385</v>
      </c>
      <c r="H11734" s="16" t="s">
        <v>1794</v>
      </c>
      <c r="I11734" s="12">
        <v>43669</v>
      </c>
      <c r="J11734" s="12">
        <v>44043</v>
      </c>
      <c r="K11734" s="15">
        <v>18260982</v>
      </c>
      <c r="L11734" s="13" t="s">
        <v>70</v>
      </c>
      <c r="M11734" s="7">
        <v>1</v>
      </c>
      <c r="N11734" s="14"/>
    </row>
    <row r="11735" spans="1:14" ht="126">
      <c r="A11735" s="6">
        <v>11734</v>
      </c>
      <c r="B11735" s="8" t="s">
        <v>32791</v>
      </c>
      <c r="C11735" s="9" t="s">
        <v>32902</v>
      </c>
      <c r="D11735" s="10" t="s">
        <v>1075</v>
      </c>
      <c r="E11735" s="11" t="s">
        <v>33303</v>
      </c>
      <c r="F11735" s="6">
        <v>292876</v>
      </c>
      <c r="G11735" s="6" t="s">
        <v>385</v>
      </c>
      <c r="H11735" s="16" t="s">
        <v>1794</v>
      </c>
      <c r="I11735" s="12">
        <v>43669</v>
      </c>
      <c r="J11735" s="12">
        <v>44043</v>
      </c>
      <c r="K11735" s="15">
        <v>18260982</v>
      </c>
      <c r="L11735" s="13" t="s">
        <v>70</v>
      </c>
      <c r="M11735" s="7">
        <v>0.51</v>
      </c>
      <c r="N11735" s="14"/>
    </row>
    <row r="11736" spans="1:14" ht="63">
      <c r="A11736" s="6">
        <v>11735</v>
      </c>
      <c r="B11736" s="8" t="s">
        <v>32791</v>
      </c>
      <c r="C11736" s="9" t="s">
        <v>33304</v>
      </c>
      <c r="D11736" s="10" t="s">
        <v>33305</v>
      </c>
      <c r="E11736" s="11" t="s">
        <v>33303</v>
      </c>
      <c r="F11736" s="6">
        <v>292876</v>
      </c>
      <c r="G11736" s="6" t="s">
        <v>385</v>
      </c>
      <c r="H11736" s="16" t="s">
        <v>1794</v>
      </c>
      <c r="I11736" s="12">
        <v>43669</v>
      </c>
      <c r="J11736" s="12">
        <v>44043</v>
      </c>
      <c r="K11736" s="15">
        <v>18260982</v>
      </c>
      <c r="L11736" s="13" t="s">
        <v>70</v>
      </c>
      <c r="M11736" s="7">
        <v>0.49</v>
      </c>
      <c r="N11736" s="14"/>
    </row>
    <row r="11737" spans="1:14" ht="78.75">
      <c r="A11737" s="6">
        <v>11736</v>
      </c>
      <c r="B11737" s="8" t="s">
        <v>32791</v>
      </c>
      <c r="C11737" s="9" t="s">
        <v>33306</v>
      </c>
      <c r="D11737" s="10" t="s">
        <v>33307</v>
      </c>
      <c r="E11737" s="11" t="s">
        <v>33308</v>
      </c>
      <c r="F11737" s="6">
        <v>238567</v>
      </c>
      <c r="G11737" s="6" t="s">
        <v>385</v>
      </c>
      <c r="H11737" s="16" t="s">
        <v>1794</v>
      </c>
      <c r="I11737" s="12">
        <v>43486</v>
      </c>
      <c r="J11737" s="12">
        <v>43858</v>
      </c>
      <c r="K11737" s="15">
        <v>9460101</v>
      </c>
      <c r="L11737" s="13" t="s">
        <v>14</v>
      </c>
      <c r="M11737" s="7">
        <v>1</v>
      </c>
      <c r="N11737" s="14"/>
    </row>
    <row r="11738" spans="1:14" ht="94.5">
      <c r="A11738" s="6">
        <v>11737</v>
      </c>
      <c r="B11738" s="8" t="s">
        <v>32791</v>
      </c>
      <c r="C11738" s="9" t="s">
        <v>33309</v>
      </c>
      <c r="D11738" s="10" t="s">
        <v>33310</v>
      </c>
      <c r="E11738" s="11" t="s">
        <v>33311</v>
      </c>
      <c r="F11738" s="6">
        <v>238571</v>
      </c>
      <c r="G11738" s="6" t="s">
        <v>385</v>
      </c>
      <c r="H11738" s="16" t="s">
        <v>1794</v>
      </c>
      <c r="I11738" s="12">
        <v>43486</v>
      </c>
      <c r="J11738" s="12">
        <v>43858</v>
      </c>
      <c r="K11738" s="15">
        <v>13392506</v>
      </c>
      <c r="L11738" s="13" t="s">
        <v>14</v>
      </c>
      <c r="M11738" s="7">
        <v>1</v>
      </c>
      <c r="N11738" s="14"/>
    </row>
    <row r="11739" spans="1:14" ht="78.75">
      <c r="A11739" s="6">
        <v>11738</v>
      </c>
      <c r="B11739" s="8" t="s">
        <v>32791</v>
      </c>
      <c r="C11739" s="9" t="s">
        <v>33312</v>
      </c>
      <c r="D11739" s="10" t="s">
        <v>33313</v>
      </c>
      <c r="E11739" s="11" t="s">
        <v>33314</v>
      </c>
      <c r="F11739" s="6">
        <v>287508</v>
      </c>
      <c r="G11739" s="6" t="s">
        <v>385</v>
      </c>
      <c r="H11739" s="16" t="s">
        <v>1794</v>
      </c>
      <c r="I11739" s="12">
        <v>43619</v>
      </c>
      <c r="J11739" s="12">
        <v>43991</v>
      </c>
      <c r="K11739" s="15">
        <v>10985211</v>
      </c>
      <c r="L11739" s="13" t="s">
        <v>70</v>
      </c>
      <c r="M11739" s="7">
        <v>1</v>
      </c>
      <c r="N11739" s="14"/>
    </row>
    <row r="11740" spans="1:14" ht="63">
      <c r="A11740" s="6">
        <v>11739</v>
      </c>
      <c r="B11740" s="8" t="s">
        <v>32791</v>
      </c>
      <c r="C11740" s="9" t="s">
        <v>21519</v>
      </c>
      <c r="D11740" s="10" t="s">
        <v>111</v>
      </c>
      <c r="E11740" s="11" t="s">
        <v>33314</v>
      </c>
      <c r="F11740" s="6">
        <v>287508</v>
      </c>
      <c r="G11740" s="6" t="s">
        <v>385</v>
      </c>
      <c r="H11740" s="16" t="s">
        <v>1794</v>
      </c>
      <c r="I11740" s="12">
        <v>43619</v>
      </c>
      <c r="J11740" s="12">
        <v>43991</v>
      </c>
      <c r="K11740" s="15">
        <v>10985211</v>
      </c>
      <c r="L11740" s="13" t="s">
        <v>70</v>
      </c>
      <c r="M11740" s="7">
        <v>0.51</v>
      </c>
      <c r="N11740" s="14"/>
    </row>
    <row r="11741" spans="1:14" ht="63">
      <c r="A11741" s="6">
        <v>11740</v>
      </c>
      <c r="B11741" s="8" t="s">
        <v>32791</v>
      </c>
      <c r="C11741" s="9" t="s">
        <v>33315</v>
      </c>
      <c r="D11741" s="10" t="s">
        <v>522</v>
      </c>
      <c r="E11741" s="11" t="s">
        <v>33314</v>
      </c>
      <c r="F11741" s="6">
        <v>287508</v>
      </c>
      <c r="G11741" s="6" t="s">
        <v>385</v>
      </c>
      <c r="H11741" s="16" t="s">
        <v>1794</v>
      </c>
      <c r="I11741" s="12">
        <v>43619</v>
      </c>
      <c r="J11741" s="12">
        <v>43991</v>
      </c>
      <c r="K11741" s="15">
        <v>10985211</v>
      </c>
      <c r="L11741" s="13" t="s">
        <v>70</v>
      </c>
      <c r="M11741" s="7">
        <v>0.49</v>
      </c>
      <c r="N11741" s="14"/>
    </row>
    <row r="11742" spans="1:14" ht="78.75">
      <c r="A11742" s="6">
        <v>11741</v>
      </c>
      <c r="B11742" s="8" t="s">
        <v>32791</v>
      </c>
      <c r="C11742" s="9" t="s">
        <v>33316</v>
      </c>
      <c r="D11742" s="10" t="s">
        <v>33317</v>
      </c>
      <c r="E11742" s="11" t="s">
        <v>33318</v>
      </c>
      <c r="F11742" s="6">
        <v>287507</v>
      </c>
      <c r="G11742" s="6" t="s">
        <v>385</v>
      </c>
      <c r="H11742" s="16" t="s">
        <v>1794</v>
      </c>
      <c r="I11742" s="12">
        <v>43619</v>
      </c>
      <c r="J11742" s="12">
        <v>43991</v>
      </c>
      <c r="K11742" s="15">
        <v>8515957</v>
      </c>
      <c r="L11742" s="13" t="s">
        <v>70</v>
      </c>
      <c r="M11742" s="7">
        <v>1</v>
      </c>
      <c r="N11742" s="14"/>
    </row>
    <row r="11743" spans="1:14" ht="78.75">
      <c r="A11743" s="6">
        <v>11742</v>
      </c>
      <c r="B11743" s="8" t="s">
        <v>32791</v>
      </c>
      <c r="C11743" s="9" t="s">
        <v>3517</v>
      </c>
      <c r="D11743" s="10" t="s">
        <v>38</v>
      </c>
      <c r="E11743" s="11" t="s">
        <v>33318</v>
      </c>
      <c r="F11743" s="6">
        <v>287507</v>
      </c>
      <c r="G11743" s="6" t="s">
        <v>385</v>
      </c>
      <c r="H11743" s="16" t="s">
        <v>1794</v>
      </c>
      <c r="I11743" s="12">
        <v>43619</v>
      </c>
      <c r="J11743" s="12">
        <v>43991</v>
      </c>
      <c r="K11743" s="15">
        <v>8515957</v>
      </c>
      <c r="L11743" s="13" t="s">
        <v>70</v>
      </c>
      <c r="M11743" s="7">
        <v>0.51</v>
      </c>
      <c r="N11743" s="14"/>
    </row>
    <row r="11744" spans="1:14" ht="141.75">
      <c r="A11744" s="6">
        <v>11743</v>
      </c>
      <c r="B11744" s="8" t="s">
        <v>32791</v>
      </c>
      <c r="C11744" s="9" t="s">
        <v>33267</v>
      </c>
      <c r="D11744" s="10" t="s">
        <v>512</v>
      </c>
      <c r="E11744" s="11" t="s">
        <v>33318</v>
      </c>
      <c r="F11744" s="6">
        <v>287507</v>
      </c>
      <c r="G11744" s="6" t="s">
        <v>385</v>
      </c>
      <c r="H11744" s="16" t="s">
        <v>1794</v>
      </c>
      <c r="I11744" s="12">
        <v>43619</v>
      </c>
      <c r="J11744" s="12">
        <v>43991</v>
      </c>
      <c r="K11744" s="15">
        <v>8515957</v>
      </c>
      <c r="L11744" s="13" t="s">
        <v>70</v>
      </c>
      <c r="M11744" s="7">
        <v>0.49</v>
      </c>
      <c r="N11744" s="14"/>
    </row>
    <row r="11745" spans="1:14" ht="94.5">
      <c r="A11745" s="6">
        <v>11744</v>
      </c>
      <c r="B11745" s="8" t="s">
        <v>32791</v>
      </c>
      <c r="C11745" s="9" t="s">
        <v>33316</v>
      </c>
      <c r="D11745" s="10" t="s">
        <v>33317</v>
      </c>
      <c r="E11745" s="11" t="s">
        <v>33319</v>
      </c>
      <c r="F11745" s="6">
        <v>269587</v>
      </c>
      <c r="G11745" s="6" t="s">
        <v>385</v>
      </c>
      <c r="H11745" s="16" t="s">
        <v>1794</v>
      </c>
      <c r="I11745" s="12">
        <v>43619</v>
      </c>
      <c r="J11745" s="12">
        <v>43991</v>
      </c>
      <c r="K11745" s="15">
        <v>23028436</v>
      </c>
      <c r="L11745" s="13" t="s">
        <v>70</v>
      </c>
      <c r="M11745" s="7">
        <v>1</v>
      </c>
      <c r="N11745" s="14"/>
    </row>
    <row r="11746" spans="1:14" ht="94.5">
      <c r="A11746" s="6">
        <v>11745</v>
      </c>
      <c r="B11746" s="8" t="s">
        <v>32791</v>
      </c>
      <c r="C11746" s="9" t="s">
        <v>3517</v>
      </c>
      <c r="D11746" s="10" t="s">
        <v>38</v>
      </c>
      <c r="E11746" s="11" t="s">
        <v>33319</v>
      </c>
      <c r="F11746" s="6">
        <v>269587</v>
      </c>
      <c r="G11746" s="6" t="s">
        <v>385</v>
      </c>
      <c r="H11746" s="16" t="s">
        <v>1794</v>
      </c>
      <c r="I11746" s="12">
        <v>43619</v>
      </c>
      <c r="J11746" s="12">
        <v>43991</v>
      </c>
      <c r="K11746" s="15">
        <v>23028436</v>
      </c>
      <c r="L11746" s="13" t="s">
        <v>70</v>
      </c>
      <c r="M11746" s="7">
        <v>0.51</v>
      </c>
      <c r="N11746" s="14"/>
    </row>
    <row r="11747" spans="1:14" ht="141.75">
      <c r="A11747" s="6">
        <v>11746</v>
      </c>
      <c r="B11747" s="8" t="s">
        <v>32791</v>
      </c>
      <c r="C11747" s="9" t="s">
        <v>33267</v>
      </c>
      <c r="D11747" s="10" t="s">
        <v>512</v>
      </c>
      <c r="E11747" s="11" t="s">
        <v>33319</v>
      </c>
      <c r="F11747" s="6">
        <v>269587</v>
      </c>
      <c r="G11747" s="6" t="s">
        <v>385</v>
      </c>
      <c r="H11747" s="16" t="s">
        <v>1794</v>
      </c>
      <c r="I11747" s="12">
        <v>43619</v>
      </c>
      <c r="J11747" s="12">
        <v>43991</v>
      </c>
      <c r="K11747" s="15">
        <v>23028436</v>
      </c>
      <c r="L11747" s="13" t="s">
        <v>70</v>
      </c>
      <c r="M11747" s="7">
        <v>0.49</v>
      </c>
      <c r="N11747" s="14"/>
    </row>
    <row r="11748" spans="1:14" ht="78.75">
      <c r="A11748" s="6">
        <v>11747</v>
      </c>
      <c r="B11748" s="8" t="s">
        <v>32791</v>
      </c>
      <c r="C11748" s="9" t="s">
        <v>33320</v>
      </c>
      <c r="D11748" s="10" t="s">
        <v>40</v>
      </c>
      <c r="E11748" s="11" t="s">
        <v>33321</v>
      </c>
      <c r="F11748" s="6">
        <v>269588</v>
      </c>
      <c r="G11748" s="6" t="s">
        <v>385</v>
      </c>
      <c r="H11748" s="16" t="s">
        <v>1794</v>
      </c>
      <c r="I11748" s="12">
        <v>43615</v>
      </c>
      <c r="J11748" s="12">
        <v>43989</v>
      </c>
      <c r="K11748" s="15" t="s">
        <v>1794</v>
      </c>
      <c r="L11748" s="13" t="s">
        <v>14</v>
      </c>
      <c r="M11748" s="7">
        <v>1</v>
      </c>
      <c r="N11748" s="14"/>
    </row>
    <row r="11749" spans="1:14" ht="94.5">
      <c r="A11749" s="6">
        <v>11748</v>
      </c>
      <c r="B11749" s="8" t="s">
        <v>32791</v>
      </c>
      <c r="C11749" s="9" t="s">
        <v>33292</v>
      </c>
      <c r="D11749" s="10" t="s">
        <v>3905</v>
      </c>
      <c r="E11749" s="11" t="s">
        <v>33322</v>
      </c>
      <c r="F11749" s="6">
        <v>269578</v>
      </c>
      <c r="G11749" s="6" t="s">
        <v>385</v>
      </c>
      <c r="H11749" s="16" t="s">
        <v>1794</v>
      </c>
      <c r="I11749" s="12">
        <v>43681</v>
      </c>
      <c r="J11749" s="12">
        <v>44053</v>
      </c>
      <c r="K11749" s="15">
        <v>22306456</v>
      </c>
      <c r="L11749" s="13" t="s">
        <v>70</v>
      </c>
      <c r="M11749" s="7">
        <v>1</v>
      </c>
      <c r="N11749" s="14"/>
    </row>
    <row r="11750" spans="1:14" ht="94.5">
      <c r="A11750" s="6">
        <v>11749</v>
      </c>
      <c r="B11750" s="8" t="s">
        <v>32791</v>
      </c>
      <c r="C11750" s="9" t="s">
        <v>2363</v>
      </c>
      <c r="D11750" s="10" t="s">
        <v>257</v>
      </c>
      <c r="E11750" s="11" t="s">
        <v>33322</v>
      </c>
      <c r="F11750" s="6">
        <v>269578</v>
      </c>
      <c r="G11750" s="6" t="s">
        <v>385</v>
      </c>
      <c r="H11750" s="16" t="s">
        <v>1794</v>
      </c>
      <c r="I11750" s="12">
        <v>43681</v>
      </c>
      <c r="J11750" s="12">
        <v>44053</v>
      </c>
      <c r="K11750" s="15">
        <v>22306456</v>
      </c>
      <c r="L11750" s="13" t="s">
        <v>70</v>
      </c>
      <c r="M11750" s="7">
        <v>0.51</v>
      </c>
      <c r="N11750" s="14"/>
    </row>
    <row r="11751" spans="1:14" ht="94.5">
      <c r="A11751" s="6">
        <v>11750</v>
      </c>
      <c r="B11751" s="8" t="s">
        <v>32791</v>
      </c>
      <c r="C11751" s="9" t="s">
        <v>3907</v>
      </c>
      <c r="D11751" s="10" t="s">
        <v>3908</v>
      </c>
      <c r="E11751" s="11" t="s">
        <v>33322</v>
      </c>
      <c r="F11751" s="6">
        <v>269578</v>
      </c>
      <c r="G11751" s="6" t="s">
        <v>385</v>
      </c>
      <c r="H11751" s="16" t="s">
        <v>1794</v>
      </c>
      <c r="I11751" s="12">
        <v>43681</v>
      </c>
      <c r="J11751" s="12">
        <v>44053</v>
      </c>
      <c r="K11751" s="15">
        <v>22306456</v>
      </c>
      <c r="L11751" s="13" t="s">
        <v>70</v>
      </c>
      <c r="M11751" s="7">
        <v>0.49</v>
      </c>
      <c r="N11751" s="14"/>
    </row>
    <row r="11752" spans="1:14" ht="78.75">
      <c r="A11752" s="6">
        <v>11751</v>
      </c>
      <c r="B11752" s="8" t="s">
        <v>32791</v>
      </c>
      <c r="C11752" s="9" t="s">
        <v>33323</v>
      </c>
      <c r="D11752" s="10" t="s">
        <v>33324</v>
      </c>
      <c r="E11752" s="11" t="s">
        <v>33325</v>
      </c>
      <c r="F11752" s="6">
        <v>269802</v>
      </c>
      <c r="G11752" s="6" t="s">
        <v>385</v>
      </c>
      <c r="H11752" s="16" t="s">
        <v>1794</v>
      </c>
      <c r="I11752" s="12">
        <v>43619</v>
      </c>
      <c r="J11752" s="12">
        <v>43991</v>
      </c>
      <c r="K11752" s="15">
        <v>52940540</v>
      </c>
      <c r="L11752" s="13" t="s">
        <v>70</v>
      </c>
      <c r="M11752" s="7">
        <v>1</v>
      </c>
      <c r="N11752" s="14"/>
    </row>
    <row r="11753" spans="1:14" ht="78.75">
      <c r="A11753" s="6">
        <v>11752</v>
      </c>
      <c r="B11753" s="8" t="s">
        <v>32791</v>
      </c>
      <c r="C11753" s="9" t="s">
        <v>33326</v>
      </c>
      <c r="D11753" s="10" t="s">
        <v>944</v>
      </c>
      <c r="E11753" s="11" t="s">
        <v>33325</v>
      </c>
      <c r="F11753" s="6">
        <v>269802</v>
      </c>
      <c r="G11753" s="6" t="s">
        <v>385</v>
      </c>
      <c r="H11753" s="16" t="s">
        <v>1794</v>
      </c>
      <c r="I11753" s="12">
        <v>43619</v>
      </c>
      <c r="J11753" s="12">
        <v>43991</v>
      </c>
      <c r="K11753" s="15">
        <v>52940540</v>
      </c>
      <c r="L11753" s="13" t="s">
        <v>70</v>
      </c>
      <c r="M11753" s="7">
        <v>0.51</v>
      </c>
      <c r="N11753" s="14"/>
    </row>
    <row r="11754" spans="1:14" ht="78.75">
      <c r="A11754" s="6">
        <v>11753</v>
      </c>
      <c r="B11754" s="8" t="s">
        <v>32791</v>
      </c>
      <c r="C11754" s="9" t="s">
        <v>32814</v>
      </c>
      <c r="D11754" s="10" t="s">
        <v>32815</v>
      </c>
      <c r="E11754" s="11" t="s">
        <v>33325</v>
      </c>
      <c r="F11754" s="6">
        <v>269802</v>
      </c>
      <c r="G11754" s="6" t="s">
        <v>385</v>
      </c>
      <c r="H11754" s="16" t="s">
        <v>1794</v>
      </c>
      <c r="I11754" s="12">
        <v>43619</v>
      </c>
      <c r="J11754" s="12">
        <v>43991</v>
      </c>
      <c r="K11754" s="15">
        <v>52940540</v>
      </c>
      <c r="L11754" s="13" t="s">
        <v>70</v>
      </c>
      <c r="M11754" s="7">
        <v>0.49</v>
      </c>
      <c r="N11754" s="14"/>
    </row>
    <row r="11755" spans="1:14" ht="78.75">
      <c r="A11755" s="6">
        <v>11754</v>
      </c>
      <c r="B11755" s="8" t="s">
        <v>32791</v>
      </c>
      <c r="C11755" s="9" t="s">
        <v>33316</v>
      </c>
      <c r="D11755" s="10" t="s">
        <v>33317</v>
      </c>
      <c r="E11755" s="11" t="s">
        <v>33327</v>
      </c>
      <c r="F11755" s="6">
        <v>269801</v>
      </c>
      <c r="G11755" s="6" t="s">
        <v>385</v>
      </c>
      <c r="H11755" s="16" t="s">
        <v>1794</v>
      </c>
      <c r="I11755" s="12">
        <v>43619</v>
      </c>
      <c r="J11755" s="12">
        <v>43991</v>
      </c>
      <c r="K11755" s="15">
        <v>12307664</v>
      </c>
      <c r="L11755" s="13" t="s">
        <v>70</v>
      </c>
      <c r="M11755" s="7">
        <v>1</v>
      </c>
      <c r="N11755" s="14"/>
    </row>
    <row r="11756" spans="1:14" ht="78.75">
      <c r="A11756" s="6">
        <v>11755</v>
      </c>
      <c r="B11756" s="8" t="s">
        <v>32791</v>
      </c>
      <c r="C11756" s="9" t="s">
        <v>3517</v>
      </c>
      <c r="D11756" s="10" t="s">
        <v>38</v>
      </c>
      <c r="E11756" s="11" t="s">
        <v>33327</v>
      </c>
      <c r="F11756" s="6">
        <v>269801</v>
      </c>
      <c r="G11756" s="6" t="s">
        <v>385</v>
      </c>
      <c r="H11756" s="16" t="s">
        <v>1794</v>
      </c>
      <c r="I11756" s="12">
        <v>43619</v>
      </c>
      <c r="J11756" s="12">
        <v>43991</v>
      </c>
      <c r="K11756" s="15">
        <v>12307664</v>
      </c>
      <c r="L11756" s="13" t="s">
        <v>70</v>
      </c>
      <c r="M11756" s="7">
        <v>0.51</v>
      </c>
      <c r="N11756" s="14"/>
    </row>
    <row r="11757" spans="1:14" ht="141.75">
      <c r="A11757" s="6">
        <v>11756</v>
      </c>
      <c r="B11757" s="8" t="s">
        <v>32791</v>
      </c>
      <c r="C11757" s="9" t="s">
        <v>33267</v>
      </c>
      <c r="D11757" s="10" t="s">
        <v>512</v>
      </c>
      <c r="E11757" s="11" t="s">
        <v>33327</v>
      </c>
      <c r="F11757" s="6">
        <v>269801</v>
      </c>
      <c r="G11757" s="6" t="s">
        <v>385</v>
      </c>
      <c r="H11757" s="16" t="s">
        <v>1794</v>
      </c>
      <c r="I11757" s="12">
        <v>43619</v>
      </c>
      <c r="J11757" s="12">
        <v>43991</v>
      </c>
      <c r="K11757" s="15">
        <v>12307664</v>
      </c>
      <c r="L11757" s="13" t="s">
        <v>70</v>
      </c>
      <c r="M11757" s="7">
        <v>0.49</v>
      </c>
      <c r="N11757" s="14"/>
    </row>
    <row r="11758" spans="1:14" ht="78.75">
      <c r="A11758" s="6">
        <v>11757</v>
      </c>
      <c r="B11758" s="8" t="s">
        <v>32791</v>
      </c>
      <c r="C11758" s="9" t="s">
        <v>33328</v>
      </c>
      <c r="D11758" s="10" t="s">
        <v>32867</v>
      </c>
      <c r="E11758" s="11" t="s">
        <v>33329</v>
      </c>
      <c r="F11758" s="6">
        <v>238569</v>
      </c>
      <c r="G11758" s="6" t="s">
        <v>385</v>
      </c>
      <c r="H11758" s="16" t="s">
        <v>1794</v>
      </c>
      <c r="I11758" s="12">
        <v>43486</v>
      </c>
      <c r="J11758" s="12">
        <v>43858</v>
      </c>
      <c r="K11758" s="15">
        <v>11843726</v>
      </c>
      <c r="L11758" s="13" t="s">
        <v>14</v>
      </c>
      <c r="M11758" s="7">
        <v>1</v>
      </c>
      <c r="N11758" s="14"/>
    </row>
    <row r="11759" spans="1:14" ht="78.75">
      <c r="A11759" s="6">
        <v>11758</v>
      </c>
      <c r="B11759" s="8" t="s">
        <v>32791</v>
      </c>
      <c r="C11759" s="9" t="s">
        <v>33312</v>
      </c>
      <c r="D11759" s="10" t="s">
        <v>33313</v>
      </c>
      <c r="E11759" s="11" t="s">
        <v>33330</v>
      </c>
      <c r="F11759" s="6">
        <v>269585</v>
      </c>
      <c r="G11759" s="6" t="s">
        <v>385</v>
      </c>
      <c r="H11759" s="16" t="s">
        <v>1794</v>
      </c>
      <c r="I11759" s="12">
        <v>43619</v>
      </c>
      <c r="J11759" s="12">
        <v>43991</v>
      </c>
      <c r="K11759" s="15">
        <v>15081017</v>
      </c>
      <c r="L11759" s="13" t="s">
        <v>70</v>
      </c>
      <c r="M11759" s="7">
        <v>1</v>
      </c>
      <c r="N11759" s="14"/>
    </row>
    <row r="11760" spans="1:14" ht="78.75">
      <c r="A11760" s="6">
        <v>11759</v>
      </c>
      <c r="B11760" s="8" t="s">
        <v>32791</v>
      </c>
      <c r="C11760" s="9" t="s">
        <v>21519</v>
      </c>
      <c r="D11760" s="10" t="s">
        <v>111</v>
      </c>
      <c r="E11760" s="11" t="s">
        <v>33330</v>
      </c>
      <c r="F11760" s="6">
        <v>269585</v>
      </c>
      <c r="G11760" s="6" t="s">
        <v>385</v>
      </c>
      <c r="H11760" s="16" t="s">
        <v>1794</v>
      </c>
      <c r="I11760" s="12">
        <v>43619</v>
      </c>
      <c r="J11760" s="12">
        <v>43991</v>
      </c>
      <c r="K11760" s="15">
        <v>15081017</v>
      </c>
      <c r="L11760" s="13" t="s">
        <v>70</v>
      </c>
      <c r="M11760" s="7">
        <v>0.51</v>
      </c>
      <c r="N11760" s="14"/>
    </row>
    <row r="11761" spans="1:14" ht="78.75">
      <c r="A11761" s="6">
        <v>11760</v>
      </c>
      <c r="B11761" s="8" t="s">
        <v>32791</v>
      </c>
      <c r="C11761" s="9" t="s">
        <v>33315</v>
      </c>
      <c r="D11761" s="10" t="s">
        <v>522</v>
      </c>
      <c r="E11761" s="11" t="s">
        <v>33330</v>
      </c>
      <c r="F11761" s="6">
        <v>269585</v>
      </c>
      <c r="G11761" s="6" t="s">
        <v>385</v>
      </c>
      <c r="H11761" s="16" t="s">
        <v>1794</v>
      </c>
      <c r="I11761" s="12">
        <v>43619</v>
      </c>
      <c r="J11761" s="12">
        <v>43991</v>
      </c>
      <c r="K11761" s="15">
        <v>15081017</v>
      </c>
      <c r="L11761" s="13" t="s">
        <v>70</v>
      </c>
      <c r="M11761" s="7">
        <v>0.49</v>
      </c>
      <c r="N11761" s="14"/>
    </row>
    <row r="11762" spans="1:14" ht="110.25">
      <c r="A11762" s="6">
        <v>11761</v>
      </c>
      <c r="B11762" s="8" t="s">
        <v>32791</v>
      </c>
      <c r="C11762" s="9" t="s">
        <v>33331</v>
      </c>
      <c r="D11762" s="10" t="s">
        <v>33332</v>
      </c>
      <c r="E11762" s="11" t="s">
        <v>33333</v>
      </c>
      <c r="F11762" s="6">
        <v>387577</v>
      </c>
      <c r="G11762" s="6" t="s">
        <v>385</v>
      </c>
      <c r="H11762" s="16" t="s">
        <v>1794</v>
      </c>
      <c r="I11762" s="12">
        <v>43923</v>
      </c>
      <c r="J11762" s="12">
        <v>44072</v>
      </c>
      <c r="K11762" s="15">
        <v>10452189</v>
      </c>
      <c r="L11762" s="13" t="s">
        <v>70</v>
      </c>
      <c r="M11762" s="7">
        <v>1</v>
      </c>
      <c r="N11762" s="14"/>
    </row>
    <row r="11763" spans="1:14" ht="141.75">
      <c r="A11763" s="6">
        <v>11762</v>
      </c>
      <c r="B11763" s="8" t="s">
        <v>32791</v>
      </c>
      <c r="C11763" s="9" t="s">
        <v>33267</v>
      </c>
      <c r="D11763" s="10" t="s">
        <v>512</v>
      </c>
      <c r="E11763" s="11" t="s">
        <v>33333</v>
      </c>
      <c r="F11763" s="6">
        <v>387577</v>
      </c>
      <c r="G11763" s="6" t="s">
        <v>385</v>
      </c>
      <c r="H11763" s="16" t="s">
        <v>1794</v>
      </c>
      <c r="I11763" s="12">
        <v>43923</v>
      </c>
      <c r="J11763" s="12">
        <v>44072</v>
      </c>
      <c r="K11763" s="15">
        <v>10452189</v>
      </c>
      <c r="L11763" s="13" t="s">
        <v>70</v>
      </c>
      <c r="M11763" s="7">
        <v>0.51</v>
      </c>
      <c r="N11763" s="14"/>
    </row>
    <row r="11764" spans="1:14" ht="63">
      <c r="A11764" s="6">
        <v>11763</v>
      </c>
      <c r="B11764" s="8" t="s">
        <v>32791</v>
      </c>
      <c r="C11764" s="9" t="s">
        <v>33334</v>
      </c>
      <c r="D11764" s="10" t="s">
        <v>33335</v>
      </c>
      <c r="E11764" s="11" t="s">
        <v>33333</v>
      </c>
      <c r="F11764" s="6">
        <v>387577</v>
      </c>
      <c r="G11764" s="6" t="s">
        <v>385</v>
      </c>
      <c r="H11764" s="16" t="s">
        <v>1794</v>
      </c>
      <c r="I11764" s="12">
        <v>43923</v>
      </c>
      <c r="J11764" s="12">
        <v>44072</v>
      </c>
      <c r="K11764" s="15">
        <v>10452189</v>
      </c>
      <c r="L11764" s="13" t="s">
        <v>70</v>
      </c>
      <c r="M11764" s="7">
        <v>0.49</v>
      </c>
      <c r="N11764" s="14"/>
    </row>
    <row r="11765" spans="1:14" ht="63">
      <c r="A11765" s="6">
        <v>11764</v>
      </c>
      <c r="B11765" s="8" t="s">
        <v>32791</v>
      </c>
      <c r="C11765" s="9" t="s">
        <v>33336</v>
      </c>
      <c r="D11765" s="10" t="s">
        <v>33290</v>
      </c>
      <c r="E11765" s="11" t="s">
        <v>33337</v>
      </c>
      <c r="F11765" s="6">
        <v>387602</v>
      </c>
      <c r="G11765" s="6" t="s">
        <v>385</v>
      </c>
      <c r="H11765" s="16" t="s">
        <v>1794</v>
      </c>
      <c r="I11765" s="12">
        <v>43857</v>
      </c>
      <c r="J11765" s="12">
        <v>43954</v>
      </c>
      <c r="K11765" s="15" t="s">
        <v>1794</v>
      </c>
      <c r="L11765" s="13" t="s">
        <v>14</v>
      </c>
      <c r="M11765" s="7">
        <v>1</v>
      </c>
      <c r="N11765" s="14"/>
    </row>
    <row r="11766" spans="1:14" ht="78.75">
      <c r="A11766" s="6">
        <v>11765</v>
      </c>
      <c r="B11766" s="8" t="s">
        <v>32791</v>
      </c>
      <c r="C11766" s="9" t="s">
        <v>33338</v>
      </c>
      <c r="D11766" s="10" t="s">
        <v>33339</v>
      </c>
      <c r="E11766" s="11" t="s">
        <v>33340</v>
      </c>
      <c r="F11766" s="6">
        <v>387604</v>
      </c>
      <c r="G11766" s="6" t="s">
        <v>385</v>
      </c>
      <c r="H11766" s="16" t="s">
        <v>1794</v>
      </c>
      <c r="I11766" s="12">
        <v>43877</v>
      </c>
      <c r="J11766" s="12">
        <v>43973</v>
      </c>
      <c r="K11766" s="15" t="s">
        <v>1794</v>
      </c>
      <c r="L11766" s="13" t="s">
        <v>14</v>
      </c>
      <c r="M11766" s="7">
        <v>1</v>
      </c>
      <c r="N11766" s="14"/>
    </row>
    <row r="11767" spans="1:14" ht="94.5">
      <c r="A11767" s="6">
        <v>11766</v>
      </c>
      <c r="B11767" s="8" t="s">
        <v>32791</v>
      </c>
      <c r="C11767" s="9" t="s">
        <v>33341</v>
      </c>
      <c r="D11767" s="10" t="s">
        <v>33342</v>
      </c>
      <c r="E11767" s="11" t="s">
        <v>33343</v>
      </c>
      <c r="F11767" s="6">
        <v>387605</v>
      </c>
      <c r="G11767" s="6" t="s">
        <v>385</v>
      </c>
      <c r="H11767" s="16" t="s">
        <v>1794</v>
      </c>
      <c r="I11767" s="12">
        <v>43858</v>
      </c>
      <c r="J11767" s="12">
        <v>43983</v>
      </c>
      <c r="K11767" s="15" t="s">
        <v>1794</v>
      </c>
      <c r="L11767" s="13" t="s">
        <v>14</v>
      </c>
      <c r="M11767" s="7">
        <v>1</v>
      </c>
      <c r="N11767" s="14"/>
    </row>
    <row r="11768" spans="1:14" ht="141.75">
      <c r="A11768" s="6">
        <v>11767</v>
      </c>
      <c r="B11768" s="8" t="s">
        <v>32791</v>
      </c>
      <c r="C11768" s="9" t="s">
        <v>33344</v>
      </c>
      <c r="D11768" s="10" t="s">
        <v>33345</v>
      </c>
      <c r="E11768" s="11" t="s">
        <v>33346</v>
      </c>
      <c r="F11768" s="6">
        <v>390000</v>
      </c>
      <c r="G11768" s="6" t="s">
        <v>385</v>
      </c>
      <c r="H11768" s="16" t="s">
        <v>1794</v>
      </c>
      <c r="I11768" s="12">
        <v>44089</v>
      </c>
      <c r="J11768" s="12">
        <v>44825</v>
      </c>
      <c r="K11768" s="15" t="s">
        <v>1794</v>
      </c>
      <c r="L11768" s="13" t="s">
        <v>70</v>
      </c>
      <c r="M11768" s="7">
        <v>1</v>
      </c>
      <c r="N11768" s="14"/>
    </row>
    <row r="11769" spans="1:14" ht="141.75">
      <c r="A11769" s="6">
        <v>11768</v>
      </c>
      <c r="B11769" s="8" t="s">
        <v>32791</v>
      </c>
      <c r="C11769" s="9" t="s">
        <v>24341</v>
      </c>
      <c r="D11769" s="10" t="s">
        <v>6276</v>
      </c>
      <c r="E11769" s="11" t="s">
        <v>33346</v>
      </c>
      <c r="F11769" s="6">
        <v>390000</v>
      </c>
      <c r="G11769" s="6" t="s">
        <v>385</v>
      </c>
      <c r="H11769" s="16" t="s">
        <v>1794</v>
      </c>
      <c r="I11769" s="12">
        <v>44089</v>
      </c>
      <c r="J11769" s="12">
        <v>44825</v>
      </c>
      <c r="K11769" s="15" t="s">
        <v>1794</v>
      </c>
      <c r="L11769" s="13" t="s">
        <v>70</v>
      </c>
      <c r="M11769" s="7">
        <v>0.51</v>
      </c>
      <c r="N11769" s="14"/>
    </row>
    <row r="11770" spans="1:14" ht="141.75">
      <c r="A11770" s="6">
        <v>11769</v>
      </c>
      <c r="B11770" s="8" t="s">
        <v>32791</v>
      </c>
      <c r="C11770" s="9" t="s">
        <v>33267</v>
      </c>
      <c r="D11770" s="10" t="s">
        <v>512</v>
      </c>
      <c r="E11770" s="11" t="s">
        <v>33346</v>
      </c>
      <c r="F11770" s="6">
        <v>390000</v>
      </c>
      <c r="G11770" s="6" t="s">
        <v>385</v>
      </c>
      <c r="H11770" s="16" t="s">
        <v>1794</v>
      </c>
      <c r="I11770" s="12">
        <v>44089</v>
      </c>
      <c r="J11770" s="12">
        <v>44825</v>
      </c>
      <c r="K11770" s="15" t="s">
        <v>1794</v>
      </c>
      <c r="L11770" s="13" t="s">
        <v>70</v>
      </c>
      <c r="M11770" s="7">
        <v>0.49</v>
      </c>
      <c r="N11770" s="14"/>
    </row>
    <row r="11771" spans="1:14" ht="141.75">
      <c r="A11771" s="6">
        <v>11770</v>
      </c>
      <c r="B11771" s="8" t="s">
        <v>32791</v>
      </c>
      <c r="C11771" s="9" t="s">
        <v>33347</v>
      </c>
      <c r="D11771" s="10" t="s">
        <v>33348</v>
      </c>
      <c r="E11771" s="11" t="s">
        <v>33349</v>
      </c>
      <c r="F11771" s="6">
        <v>390036</v>
      </c>
      <c r="G11771" s="6" t="s">
        <v>385</v>
      </c>
      <c r="H11771" s="16" t="s">
        <v>1794</v>
      </c>
      <c r="I11771" s="12">
        <v>43997</v>
      </c>
      <c r="J11771" s="12">
        <v>44733</v>
      </c>
      <c r="K11771" s="15" t="s">
        <v>1794</v>
      </c>
      <c r="L11771" s="13" t="s">
        <v>70</v>
      </c>
      <c r="M11771" s="7">
        <v>1</v>
      </c>
      <c r="N11771" s="14"/>
    </row>
    <row r="11772" spans="1:14" ht="78.75">
      <c r="A11772" s="6">
        <v>11771</v>
      </c>
      <c r="B11772" s="8" t="s">
        <v>32791</v>
      </c>
      <c r="C11772" s="9" t="s">
        <v>33350</v>
      </c>
      <c r="D11772" s="10" t="s">
        <v>2393</v>
      </c>
      <c r="E11772" s="11" t="s">
        <v>33349</v>
      </c>
      <c r="F11772" s="6">
        <v>390036</v>
      </c>
      <c r="G11772" s="6" t="s">
        <v>385</v>
      </c>
      <c r="H11772" s="16" t="s">
        <v>1794</v>
      </c>
      <c r="I11772" s="12">
        <v>43997</v>
      </c>
      <c r="J11772" s="12">
        <v>44733</v>
      </c>
      <c r="K11772" s="15" t="s">
        <v>1794</v>
      </c>
      <c r="L11772" s="13" t="s">
        <v>70</v>
      </c>
      <c r="M11772" s="7">
        <v>0.51</v>
      </c>
      <c r="N11772" s="14"/>
    </row>
    <row r="11773" spans="1:14" ht="141.75">
      <c r="A11773" s="6">
        <v>11772</v>
      </c>
      <c r="B11773" s="8" t="s">
        <v>32791</v>
      </c>
      <c r="C11773" s="9" t="s">
        <v>33267</v>
      </c>
      <c r="D11773" s="10" t="s">
        <v>512</v>
      </c>
      <c r="E11773" s="11" t="s">
        <v>33349</v>
      </c>
      <c r="F11773" s="6">
        <v>390036</v>
      </c>
      <c r="G11773" s="6" t="s">
        <v>385</v>
      </c>
      <c r="H11773" s="16" t="s">
        <v>1794</v>
      </c>
      <c r="I11773" s="12">
        <v>43997</v>
      </c>
      <c r="J11773" s="12">
        <v>44733</v>
      </c>
      <c r="K11773" s="15" t="s">
        <v>1794</v>
      </c>
      <c r="L11773" s="13" t="s">
        <v>70</v>
      </c>
      <c r="M11773" s="7">
        <v>0.49</v>
      </c>
      <c r="N11773" s="14"/>
    </row>
    <row r="11774" spans="1:14" ht="78.75">
      <c r="A11774" s="6">
        <v>11773</v>
      </c>
      <c r="B11774" s="8" t="s">
        <v>32791</v>
      </c>
      <c r="C11774" s="9" t="s">
        <v>33351</v>
      </c>
      <c r="D11774" s="10" t="s">
        <v>33352</v>
      </c>
      <c r="E11774" s="11" t="s">
        <v>33353</v>
      </c>
      <c r="F11774" s="6">
        <v>400820</v>
      </c>
      <c r="G11774" s="6" t="s">
        <v>462</v>
      </c>
      <c r="H11774" s="16">
        <v>18302963.408</v>
      </c>
      <c r="I11774" s="12">
        <v>44089</v>
      </c>
      <c r="J11774" s="12">
        <v>44460</v>
      </c>
      <c r="K11774" s="15">
        <v>3514134</v>
      </c>
      <c r="L11774" s="13" t="s">
        <v>70</v>
      </c>
      <c r="M11774" s="7">
        <v>1</v>
      </c>
      <c r="N11774" s="14"/>
    </row>
    <row r="11775" spans="1:14" ht="78.75">
      <c r="A11775" s="6">
        <v>11774</v>
      </c>
      <c r="B11775" s="8" t="s">
        <v>32791</v>
      </c>
      <c r="C11775" s="9" t="s">
        <v>33253</v>
      </c>
      <c r="D11775" s="10" t="s">
        <v>6960</v>
      </c>
      <c r="E11775" s="11" t="s">
        <v>33353</v>
      </c>
      <c r="F11775" s="6">
        <v>400820</v>
      </c>
      <c r="G11775" s="6" t="s">
        <v>462</v>
      </c>
      <c r="H11775" s="16">
        <v>18302963.408</v>
      </c>
      <c r="I11775" s="12">
        <v>44089</v>
      </c>
      <c r="J11775" s="12">
        <v>44460</v>
      </c>
      <c r="K11775" s="15">
        <v>3514134</v>
      </c>
      <c r="L11775" s="13" t="s">
        <v>70</v>
      </c>
      <c r="M11775" s="7">
        <v>0.51</v>
      </c>
      <c r="N11775" s="14"/>
    </row>
    <row r="11776" spans="1:14" ht="78.75">
      <c r="A11776" s="6">
        <v>11775</v>
      </c>
      <c r="B11776" s="8" t="s">
        <v>32791</v>
      </c>
      <c r="C11776" s="9" t="s">
        <v>33354</v>
      </c>
      <c r="D11776" s="10" t="s">
        <v>33188</v>
      </c>
      <c r="E11776" s="11" t="s">
        <v>33353</v>
      </c>
      <c r="F11776" s="6">
        <v>400820</v>
      </c>
      <c r="G11776" s="6" t="s">
        <v>462</v>
      </c>
      <c r="H11776" s="16">
        <v>18302963.408</v>
      </c>
      <c r="I11776" s="12">
        <v>44089</v>
      </c>
      <c r="J11776" s="12">
        <v>44460</v>
      </c>
      <c r="K11776" s="15">
        <v>3514134</v>
      </c>
      <c r="L11776" s="13" t="s">
        <v>70</v>
      </c>
      <c r="M11776" s="7">
        <v>0.49</v>
      </c>
      <c r="N11776" s="14"/>
    </row>
    <row r="11777" spans="1:14" ht="141.75">
      <c r="A11777" s="6">
        <v>11776</v>
      </c>
      <c r="B11777" s="8" t="s">
        <v>32791</v>
      </c>
      <c r="C11777" s="9" t="s">
        <v>33267</v>
      </c>
      <c r="D11777" s="10" t="s">
        <v>512</v>
      </c>
      <c r="E11777" s="11" t="s">
        <v>33355</v>
      </c>
      <c r="F11777" s="6">
        <v>400821</v>
      </c>
      <c r="G11777" s="6" t="s">
        <v>462</v>
      </c>
      <c r="H11777" s="16">
        <v>13405075.960000001</v>
      </c>
      <c r="I11777" s="12">
        <v>44091</v>
      </c>
      <c r="J11777" s="12">
        <v>44462</v>
      </c>
      <c r="K11777" s="15" t="s">
        <v>1794</v>
      </c>
      <c r="L11777" s="13" t="s">
        <v>14</v>
      </c>
      <c r="M11777" s="7">
        <v>1</v>
      </c>
      <c r="N11777" s="14"/>
    </row>
    <row r="11778" spans="1:14" ht="78.75">
      <c r="A11778" s="6">
        <v>11777</v>
      </c>
      <c r="B11778" s="8" t="s">
        <v>32791</v>
      </c>
      <c r="C11778" s="9" t="s">
        <v>33351</v>
      </c>
      <c r="D11778" s="10" t="s">
        <v>33352</v>
      </c>
      <c r="E11778" s="11" t="s">
        <v>33356</v>
      </c>
      <c r="F11778" s="6">
        <v>400822</v>
      </c>
      <c r="G11778" s="6" t="s">
        <v>462</v>
      </c>
      <c r="H11778" s="16">
        <v>21499618.083999999</v>
      </c>
      <c r="I11778" s="12">
        <v>44089</v>
      </c>
      <c r="J11778" s="12">
        <v>44460</v>
      </c>
      <c r="K11778" s="15" t="s">
        <v>1794</v>
      </c>
      <c r="L11778" s="13" t="s">
        <v>70</v>
      </c>
      <c r="M11778" s="7">
        <v>1</v>
      </c>
      <c r="N11778" s="14"/>
    </row>
    <row r="11779" spans="1:14" ht="63">
      <c r="A11779" s="6">
        <v>11778</v>
      </c>
      <c r="B11779" s="8" t="s">
        <v>32791</v>
      </c>
      <c r="C11779" s="9" t="s">
        <v>33253</v>
      </c>
      <c r="D11779" s="10" t="s">
        <v>6960</v>
      </c>
      <c r="E11779" s="11" t="s">
        <v>33356</v>
      </c>
      <c r="F11779" s="6">
        <v>400822</v>
      </c>
      <c r="G11779" s="6" t="s">
        <v>462</v>
      </c>
      <c r="H11779" s="16">
        <v>21499618.083999999</v>
      </c>
      <c r="I11779" s="12">
        <v>44089</v>
      </c>
      <c r="J11779" s="12">
        <v>44460</v>
      </c>
      <c r="K11779" s="15" t="s">
        <v>1794</v>
      </c>
      <c r="L11779" s="13" t="s">
        <v>70</v>
      </c>
      <c r="M11779" s="7">
        <v>0.51</v>
      </c>
      <c r="N11779" s="14"/>
    </row>
    <row r="11780" spans="1:14" ht="63">
      <c r="A11780" s="6">
        <v>11779</v>
      </c>
      <c r="B11780" s="8" t="s">
        <v>32791</v>
      </c>
      <c r="C11780" s="9" t="s">
        <v>33354</v>
      </c>
      <c r="D11780" s="10" t="s">
        <v>33188</v>
      </c>
      <c r="E11780" s="11" t="s">
        <v>33356</v>
      </c>
      <c r="F11780" s="6">
        <v>400822</v>
      </c>
      <c r="G11780" s="6" t="s">
        <v>462</v>
      </c>
      <c r="H11780" s="16">
        <v>21499618.083999999</v>
      </c>
      <c r="I11780" s="12">
        <v>44089</v>
      </c>
      <c r="J11780" s="12">
        <v>44460</v>
      </c>
      <c r="K11780" s="15" t="s">
        <v>1794</v>
      </c>
      <c r="L11780" s="13" t="s">
        <v>70</v>
      </c>
      <c r="M11780" s="7">
        <v>0.49</v>
      </c>
      <c r="N11780" s="14"/>
    </row>
    <row r="11781" spans="1:14" ht="78.75">
      <c r="A11781" s="6">
        <v>11780</v>
      </c>
      <c r="B11781" s="8" t="s">
        <v>32791</v>
      </c>
      <c r="C11781" s="9" t="s">
        <v>33351</v>
      </c>
      <c r="D11781" s="10" t="s">
        <v>33352</v>
      </c>
      <c r="E11781" s="11" t="s">
        <v>33357</v>
      </c>
      <c r="F11781" s="6">
        <v>400823</v>
      </c>
      <c r="G11781" s="6" t="s">
        <v>462</v>
      </c>
      <c r="H11781" s="16">
        <v>17497013.497000001</v>
      </c>
      <c r="I11781" s="12">
        <v>44089</v>
      </c>
      <c r="J11781" s="12">
        <v>44460</v>
      </c>
      <c r="K11781" s="15">
        <v>6039535</v>
      </c>
      <c r="L11781" s="13" t="s">
        <v>70</v>
      </c>
      <c r="M11781" s="7">
        <v>1</v>
      </c>
      <c r="N11781" s="14"/>
    </row>
    <row r="11782" spans="1:14" ht="63">
      <c r="A11782" s="6">
        <v>11781</v>
      </c>
      <c r="B11782" s="8" t="s">
        <v>32791</v>
      </c>
      <c r="C11782" s="9" t="s">
        <v>33253</v>
      </c>
      <c r="D11782" s="10" t="s">
        <v>6960</v>
      </c>
      <c r="E11782" s="11" t="s">
        <v>33357</v>
      </c>
      <c r="F11782" s="6">
        <v>400823</v>
      </c>
      <c r="G11782" s="6" t="s">
        <v>462</v>
      </c>
      <c r="H11782" s="16">
        <v>17497013.497000001</v>
      </c>
      <c r="I11782" s="12">
        <v>44089</v>
      </c>
      <c r="J11782" s="12">
        <v>44460</v>
      </c>
      <c r="K11782" s="15">
        <v>6039535</v>
      </c>
      <c r="L11782" s="13" t="s">
        <v>70</v>
      </c>
      <c r="M11782" s="7">
        <v>0.51</v>
      </c>
      <c r="N11782" s="14"/>
    </row>
    <row r="11783" spans="1:14" ht="63">
      <c r="A11783" s="6">
        <v>11782</v>
      </c>
      <c r="B11783" s="8" t="s">
        <v>32791</v>
      </c>
      <c r="C11783" s="9" t="s">
        <v>33354</v>
      </c>
      <c r="D11783" s="10" t="s">
        <v>33188</v>
      </c>
      <c r="E11783" s="11" t="s">
        <v>33357</v>
      </c>
      <c r="F11783" s="6">
        <v>400823</v>
      </c>
      <c r="G11783" s="6" t="s">
        <v>462</v>
      </c>
      <c r="H11783" s="16">
        <v>17497013.497000001</v>
      </c>
      <c r="I11783" s="12">
        <v>44089</v>
      </c>
      <c r="J11783" s="12">
        <v>44460</v>
      </c>
      <c r="K11783" s="15">
        <v>6039535</v>
      </c>
      <c r="L11783" s="13" t="s">
        <v>70</v>
      </c>
      <c r="M11783" s="7">
        <v>0.49</v>
      </c>
      <c r="N11783" s="14"/>
    </row>
    <row r="11784" spans="1:14" ht="78.75">
      <c r="A11784" s="6">
        <v>11783</v>
      </c>
      <c r="B11784" s="8" t="s">
        <v>32791</v>
      </c>
      <c r="C11784" s="9" t="s">
        <v>33351</v>
      </c>
      <c r="D11784" s="10" t="s">
        <v>33352</v>
      </c>
      <c r="E11784" s="11" t="s">
        <v>33358</v>
      </c>
      <c r="F11784" s="6">
        <v>400824</v>
      </c>
      <c r="G11784" s="6" t="s">
        <v>462</v>
      </c>
      <c r="H11784" s="16">
        <v>17859350.351</v>
      </c>
      <c r="I11784" s="12">
        <v>44089</v>
      </c>
      <c r="J11784" s="12">
        <v>44460</v>
      </c>
      <c r="K11784" s="15" t="s">
        <v>1794</v>
      </c>
      <c r="L11784" s="13" t="s">
        <v>70</v>
      </c>
      <c r="M11784" s="7">
        <v>1</v>
      </c>
      <c r="N11784" s="14"/>
    </row>
    <row r="11785" spans="1:14" ht="63">
      <c r="A11785" s="6">
        <v>11784</v>
      </c>
      <c r="B11785" s="8" t="s">
        <v>32791</v>
      </c>
      <c r="C11785" s="9" t="s">
        <v>33253</v>
      </c>
      <c r="D11785" s="10" t="s">
        <v>6960</v>
      </c>
      <c r="E11785" s="11" t="s">
        <v>33358</v>
      </c>
      <c r="F11785" s="6">
        <v>400824</v>
      </c>
      <c r="G11785" s="6" t="s">
        <v>462</v>
      </c>
      <c r="H11785" s="16">
        <v>17859350.351</v>
      </c>
      <c r="I11785" s="12">
        <v>44089</v>
      </c>
      <c r="J11785" s="12">
        <v>44460</v>
      </c>
      <c r="K11785" s="15" t="s">
        <v>1794</v>
      </c>
      <c r="L11785" s="13" t="s">
        <v>70</v>
      </c>
      <c r="M11785" s="7">
        <v>0.51</v>
      </c>
      <c r="N11785" s="14"/>
    </row>
    <row r="11786" spans="1:14" ht="63">
      <c r="A11786" s="6">
        <v>11785</v>
      </c>
      <c r="B11786" s="8" t="s">
        <v>32791</v>
      </c>
      <c r="C11786" s="9" t="s">
        <v>33354</v>
      </c>
      <c r="D11786" s="10" t="s">
        <v>33188</v>
      </c>
      <c r="E11786" s="11" t="s">
        <v>33358</v>
      </c>
      <c r="F11786" s="6">
        <v>400824</v>
      </c>
      <c r="G11786" s="6" t="s">
        <v>462</v>
      </c>
      <c r="H11786" s="16">
        <v>17859350.351</v>
      </c>
      <c r="I11786" s="12">
        <v>44089</v>
      </c>
      <c r="J11786" s="12">
        <v>44460</v>
      </c>
      <c r="K11786" s="15" t="s">
        <v>1794</v>
      </c>
      <c r="L11786" s="13" t="s">
        <v>70</v>
      </c>
      <c r="M11786" s="7">
        <v>0.49</v>
      </c>
      <c r="N11786" s="14"/>
    </row>
    <row r="11787" spans="1:14" ht="78.75">
      <c r="A11787" s="6">
        <v>11786</v>
      </c>
      <c r="B11787" s="8" t="s">
        <v>32791</v>
      </c>
      <c r="C11787" s="9" t="s">
        <v>33359</v>
      </c>
      <c r="D11787" s="10" t="s">
        <v>32815</v>
      </c>
      <c r="E11787" s="11" t="s">
        <v>33360</v>
      </c>
      <c r="F11787" s="6">
        <v>400825</v>
      </c>
      <c r="G11787" s="6" t="s">
        <v>462</v>
      </c>
      <c r="H11787" s="16">
        <v>14401265.687999999</v>
      </c>
      <c r="I11787" s="12">
        <v>44080</v>
      </c>
      <c r="J11787" s="12">
        <v>44451</v>
      </c>
      <c r="K11787" s="15" t="s">
        <v>1794</v>
      </c>
      <c r="L11787" s="13" t="s">
        <v>14</v>
      </c>
      <c r="M11787" s="7">
        <v>1</v>
      </c>
      <c r="N11787" s="14"/>
    </row>
    <row r="11788" spans="1:14" ht="63">
      <c r="A11788" s="6">
        <v>11787</v>
      </c>
      <c r="B11788" s="8" t="s">
        <v>32791</v>
      </c>
      <c r="C11788" s="9" t="s">
        <v>33359</v>
      </c>
      <c r="D11788" s="10" t="s">
        <v>32815</v>
      </c>
      <c r="E11788" s="11" t="s">
        <v>33361</v>
      </c>
      <c r="F11788" s="6">
        <v>400826</v>
      </c>
      <c r="G11788" s="6" t="s">
        <v>462</v>
      </c>
      <c r="H11788" s="16">
        <v>13636145.734999999</v>
      </c>
      <c r="I11788" s="12">
        <v>44063</v>
      </c>
      <c r="J11788" s="12">
        <v>44434</v>
      </c>
      <c r="K11788" s="15" t="s">
        <v>1794</v>
      </c>
      <c r="L11788" s="13" t="s">
        <v>14</v>
      </c>
      <c r="M11788" s="7">
        <v>1</v>
      </c>
      <c r="N11788" s="14"/>
    </row>
    <row r="11789" spans="1:14" ht="94.5">
      <c r="A11789" s="6">
        <v>11788</v>
      </c>
      <c r="B11789" s="8" t="s">
        <v>32791</v>
      </c>
      <c r="C11789" s="9" t="s">
        <v>33362</v>
      </c>
      <c r="D11789" s="10" t="s">
        <v>33352</v>
      </c>
      <c r="E11789" s="11" t="s">
        <v>33363</v>
      </c>
      <c r="F11789" s="6">
        <v>400828</v>
      </c>
      <c r="G11789" s="6" t="s">
        <v>462</v>
      </c>
      <c r="H11789" s="16">
        <v>12388579.426000001</v>
      </c>
      <c r="I11789" s="12">
        <v>44049</v>
      </c>
      <c r="J11789" s="12">
        <v>44420</v>
      </c>
      <c r="K11789" s="15" t="s">
        <v>1794</v>
      </c>
      <c r="L11789" s="13" t="s">
        <v>70</v>
      </c>
      <c r="M11789" s="7">
        <v>1</v>
      </c>
      <c r="N11789" s="14"/>
    </row>
    <row r="11790" spans="1:14" ht="63">
      <c r="A11790" s="6">
        <v>11789</v>
      </c>
      <c r="B11790" s="8" t="s">
        <v>32791</v>
      </c>
      <c r="C11790" s="9" t="s">
        <v>33253</v>
      </c>
      <c r="D11790" s="10" t="s">
        <v>6960</v>
      </c>
      <c r="E11790" s="11" t="s">
        <v>33363</v>
      </c>
      <c r="F11790" s="6">
        <v>400828</v>
      </c>
      <c r="G11790" s="6" t="s">
        <v>462</v>
      </c>
      <c r="H11790" s="16">
        <v>12388579.426000001</v>
      </c>
      <c r="I11790" s="12">
        <v>44049</v>
      </c>
      <c r="J11790" s="12">
        <v>44420</v>
      </c>
      <c r="K11790" s="15" t="s">
        <v>1794</v>
      </c>
      <c r="L11790" s="13" t="s">
        <v>70</v>
      </c>
      <c r="M11790" s="7">
        <v>0.51</v>
      </c>
      <c r="N11790" s="14"/>
    </row>
    <row r="11791" spans="1:14" ht="63">
      <c r="A11791" s="6">
        <v>11790</v>
      </c>
      <c r="B11791" s="8" t="s">
        <v>32791</v>
      </c>
      <c r="C11791" s="9" t="s">
        <v>33354</v>
      </c>
      <c r="D11791" s="10" t="s">
        <v>33188</v>
      </c>
      <c r="E11791" s="11" t="s">
        <v>33363</v>
      </c>
      <c r="F11791" s="6">
        <v>400828</v>
      </c>
      <c r="G11791" s="6" t="s">
        <v>462</v>
      </c>
      <c r="H11791" s="16">
        <v>12388579.426000001</v>
      </c>
      <c r="I11791" s="12">
        <v>44049</v>
      </c>
      <c r="J11791" s="12">
        <v>44420</v>
      </c>
      <c r="K11791" s="15" t="s">
        <v>1794</v>
      </c>
      <c r="L11791" s="13" t="s">
        <v>70</v>
      </c>
      <c r="M11791" s="7">
        <v>0.49</v>
      </c>
      <c r="N11791" s="14"/>
    </row>
    <row r="11792" spans="1:14" ht="78.75">
      <c r="A11792" s="6">
        <v>11791</v>
      </c>
      <c r="B11792" s="8" t="s">
        <v>32791</v>
      </c>
      <c r="C11792" s="9" t="s">
        <v>33351</v>
      </c>
      <c r="D11792" s="10" t="s">
        <v>33352</v>
      </c>
      <c r="E11792" s="11" t="s">
        <v>33364</v>
      </c>
      <c r="F11792" s="6">
        <v>400829</v>
      </c>
      <c r="G11792" s="6" t="s">
        <v>462</v>
      </c>
      <c r="H11792" s="16">
        <v>17817291.697000001</v>
      </c>
      <c r="I11792" s="12">
        <v>44049</v>
      </c>
      <c r="J11792" s="12">
        <v>44416</v>
      </c>
      <c r="K11792" s="15">
        <v>4938746</v>
      </c>
      <c r="L11792" s="13" t="s">
        <v>70</v>
      </c>
      <c r="M11792" s="7">
        <v>1</v>
      </c>
      <c r="N11792" s="14"/>
    </row>
    <row r="11793" spans="1:14" ht="63">
      <c r="A11793" s="6">
        <v>11792</v>
      </c>
      <c r="B11793" s="8" t="s">
        <v>32791</v>
      </c>
      <c r="C11793" s="9" t="s">
        <v>33253</v>
      </c>
      <c r="D11793" s="10" t="s">
        <v>6960</v>
      </c>
      <c r="E11793" s="11" t="s">
        <v>33364</v>
      </c>
      <c r="F11793" s="6">
        <v>400829</v>
      </c>
      <c r="G11793" s="6" t="s">
        <v>462</v>
      </c>
      <c r="H11793" s="16">
        <v>17817291.697000001</v>
      </c>
      <c r="I11793" s="12">
        <v>44049</v>
      </c>
      <c r="J11793" s="12">
        <v>44416</v>
      </c>
      <c r="K11793" s="15">
        <v>4938746</v>
      </c>
      <c r="L11793" s="13" t="s">
        <v>70</v>
      </c>
      <c r="M11793" s="7">
        <v>0.51</v>
      </c>
      <c r="N11793" s="14"/>
    </row>
    <row r="11794" spans="1:14" ht="63">
      <c r="A11794" s="6">
        <v>11793</v>
      </c>
      <c r="B11794" s="8" t="s">
        <v>32791</v>
      </c>
      <c r="C11794" s="9" t="s">
        <v>33354</v>
      </c>
      <c r="D11794" s="10" t="s">
        <v>33188</v>
      </c>
      <c r="E11794" s="11" t="s">
        <v>33364</v>
      </c>
      <c r="F11794" s="6">
        <v>400829</v>
      </c>
      <c r="G11794" s="6" t="s">
        <v>462</v>
      </c>
      <c r="H11794" s="16">
        <v>17817291.697000001</v>
      </c>
      <c r="I11794" s="12">
        <v>44049</v>
      </c>
      <c r="J11794" s="12">
        <v>44416</v>
      </c>
      <c r="K11794" s="15">
        <v>4938746</v>
      </c>
      <c r="L11794" s="13" t="s">
        <v>70</v>
      </c>
      <c r="M11794" s="7">
        <v>0.49</v>
      </c>
      <c r="N11794" s="14"/>
    </row>
    <row r="11795" spans="1:14" ht="141.75">
      <c r="A11795" s="6">
        <v>11794</v>
      </c>
      <c r="B11795" s="8" t="s">
        <v>32791</v>
      </c>
      <c r="C11795" s="9" t="s">
        <v>33267</v>
      </c>
      <c r="D11795" s="10" t="s">
        <v>512</v>
      </c>
      <c r="E11795" s="11" t="s">
        <v>33365</v>
      </c>
      <c r="F11795" s="6">
        <v>400830</v>
      </c>
      <c r="G11795" s="6" t="s">
        <v>462</v>
      </c>
      <c r="H11795" s="16">
        <v>13499441.848999999</v>
      </c>
      <c r="I11795" s="12">
        <v>44063</v>
      </c>
      <c r="J11795" s="12">
        <v>44434</v>
      </c>
      <c r="K11795" s="15" t="s">
        <v>1794</v>
      </c>
      <c r="L11795" s="13" t="s">
        <v>14</v>
      </c>
      <c r="M11795" s="7">
        <v>1</v>
      </c>
      <c r="N11795" s="14"/>
    </row>
    <row r="11796" spans="1:14" ht="78.75">
      <c r="A11796" s="6">
        <v>11795</v>
      </c>
      <c r="B11796" s="8" t="s">
        <v>32791</v>
      </c>
      <c r="C11796" s="9" t="s">
        <v>33351</v>
      </c>
      <c r="D11796" s="10" t="s">
        <v>33352</v>
      </c>
      <c r="E11796" s="11" t="s">
        <v>33366</v>
      </c>
      <c r="F11796" s="6">
        <v>400832</v>
      </c>
      <c r="G11796" s="6" t="s">
        <v>462</v>
      </c>
      <c r="H11796" s="16">
        <v>14056573.116</v>
      </c>
      <c r="I11796" s="12">
        <v>44049</v>
      </c>
      <c r="J11796" s="12">
        <v>44417</v>
      </c>
      <c r="K11796" s="15" t="s">
        <v>1794</v>
      </c>
      <c r="L11796" s="13" t="s">
        <v>70</v>
      </c>
      <c r="M11796" s="7">
        <v>1</v>
      </c>
      <c r="N11796" s="14"/>
    </row>
    <row r="11797" spans="1:14" ht="78.75">
      <c r="A11797" s="6">
        <v>11796</v>
      </c>
      <c r="B11797" s="8" t="s">
        <v>32791</v>
      </c>
      <c r="C11797" s="9" t="s">
        <v>33253</v>
      </c>
      <c r="D11797" s="10" t="s">
        <v>6960</v>
      </c>
      <c r="E11797" s="11" t="s">
        <v>33366</v>
      </c>
      <c r="F11797" s="6">
        <v>400832</v>
      </c>
      <c r="G11797" s="6" t="s">
        <v>462</v>
      </c>
      <c r="H11797" s="16">
        <v>14056573.116</v>
      </c>
      <c r="I11797" s="12">
        <v>44049</v>
      </c>
      <c r="J11797" s="12">
        <v>44417</v>
      </c>
      <c r="K11797" s="15" t="s">
        <v>1794</v>
      </c>
      <c r="L11797" s="13" t="s">
        <v>70</v>
      </c>
      <c r="M11797" s="7">
        <v>0.51</v>
      </c>
      <c r="N11797" s="14"/>
    </row>
    <row r="11798" spans="1:14" ht="78.75">
      <c r="A11798" s="6">
        <v>11797</v>
      </c>
      <c r="B11798" s="8" t="s">
        <v>32791</v>
      </c>
      <c r="C11798" s="9" t="s">
        <v>33354</v>
      </c>
      <c r="D11798" s="10" t="s">
        <v>33188</v>
      </c>
      <c r="E11798" s="11" t="s">
        <v>33366</v>
      </c>
      <c r="F11798" s="6">
        <v>400832</v>
      </c>
      <c r="G11798" s="6" t="s">
        <v>462</v>
      </c>
      <c r="H11798" s="16">
        <v>14056573.116</v>
      </c>
      <c r="I11798" s="12">
        <v>44049</v>
      </c>
      <c r="J11798" s="12">
        <v>44417</v>
      </c>
      <c r="K11798" s="15" t="s">
        <v>1794</v>
      </c>
      <c r="L11798" s="13" t="s">
        <v>70</v>
      </c>
      <c r="M11798" s="7">
        <v>0.49</v>
      </c>
      <c r="N11798" s="14"/>
    </row>
    <row r="11799" spans="1:14" ht="78.75">
      <c r="A11799" s="6">
        <v>11798</v>
      </c>
      <c r="B11799" s="8" t="s">
        <v>32791</v>
      </c>
      <c r="C11799" s="9" t="s">
        <v>32840</v>
      </c>
      <c r="D11799" s="10" t="s">
        <v>134</v>
      </c>
      <c r="E11799" s="11" t="s">
        <v>33367</v>
      </c>
      <c r="F11799" s="6">
        <v>451620</v>
      </c>
      <c r="G11799" s="6" t="s">
        <v>462</v>
      </c>
      <c r="H11799" s="16">
        <v>47285163.405000001</v>
      </c>
      <c r="I11799" s="12">
        <v>40483</v>
      </c>
      <c r="J11799" s="12">
        <v>44507</v>
      </c>
      <c r="K11799" s="15" t="s">
        <v>1794</v>
      </c>
      <c r="L11799" s="13" t="s">
        <v>14</v>
      </c>
      <c r="M11799" s="7">
        <v>1</v>
      </c>
      <c r="N11799" s="14"/>
    </row>
    <row r="11800" spans="1:14" ht="78.75">
      <c r="A11800" s="6">
        <v>11799</v>
      </c>
      <c r="B11800" s="8" t="s">
        <v>32791</v>
      </c>
      <c r="C11800" s="9" t="s">
        <v>32840</v>
      </c>
      <c r="D11800" s="10" t="s">
        <v>134</v>
      </c>
      <c r="E11800" s="11" t="s">
        <v>33368</v>
      </c>
      <c r="F11800" s="6">
        <v>451621</v>
      </c>
      <c r="G11800" s="6" t="s">
        <v>462</v>
      </c>
      <c r="H11800" s="16">
        <v>12303909.729</v>
      </c>
      <c r="I11800" s="12">
        <v>40483</v>
      </c>
      <c r="J11800" s="12">
        <v>44507</v>
      </c>
      <c r="K11800" s="15" t="s">
        <v>1794</v>
      </c>
      <c r="L11800" s="13" t="s">
        <v>14</v>
      </c>
      <c r="M11800" s="7">
        <v>1</v>
      </c>
      <c r="N11800" s="14"/>
    </row>
    <row r="11801" spans="1:14" ht="78.75">
      <c r="A11801" s="6">
        <v>11800</v>
      </c>
      <c r="B11801" s="8" t="s">
        <v>32791</v>
      </c>
      <c r="C11801" s="9" t="s">
        <v>32840</v>
      </c>
      <c r="D11801" s="10" t="s">
        <v>134</v>
      </c>
      <c r="E11801" s="11" t="s">
        <v>33369</v>
      </c>
      <c r="F11801" s="6">
        <v>451622</v>
      </c>
      <c r="G11801" s="6" t="s">
        <v>462</v>
      </c>
      <c r="H11801" s="16">
        <v>12692556.747</v>
      </c>
      <c r="I11801" s="12">
        <v>40483</v>
      </c>
      <c r="J11801" s="12">
        <v>44507</v>
      </c>
      <c r="K11801" s="15" t="s">
        <v>1794</v>
      </c>
      <c r="L11801" s="13" t="s">
        <v>14</v>
      </c>
      <c r="M11801" s="7">
        <v>1</v>
      </c>
      <c r="N11801" s="14"/>
    </row>
    <row r="11802" spans="1:14" ht="78.75">
      <c r="A11802" s="6">
        <v>11801</v>
      </c>
      <c r="B11802" s="8" t="s">
        <v>32791</v>
      </c>
      <c r="C11802" s="9" t="s">
        <v>32840</v>
      </c>
      <c r="D11802" s="10" t="s">
        <v>134</v>
      </c>
      <c r="E11802" s="11" t="s">
        <v>33370</v>
      </c>
      <c r="F11802" s="6">
        <v>451623</v>
      </c>
      <c r="G11802" s="6" t="s">
        <v>462</v>
      </c>
      <c r="H11802" s="16">
        <v>19049493.123</v>
      </c>
      <c r="I11802" s="12">
        <v>40483</v>
      </c>
      <c r="J11802" s="12">
        <v>44507</v>
      </c>
      <c r="K11802" s="15" t="s">
        <v>1794</v>
      </c>
      <c r="L11802" s="13" t="s">
        <v>14</v>
      </c>
      <c r="M11802" s="7">
        <v>1</v>
      </c>
      <c r="N11802" s="14"/>
    </row>
    <row r="11803" spans="1:14" ht="94.5">
      <c r="A11803" s="6">
        <v>11802</v>
      </c>
      <c r="B11803" s="8" t="s">
        <v>32791</v>
      </c>
      <c r="C11803" s="9" t="s">
        <v>32840</v>
      </c>
      <c r="D11803" s="10" t="s">
        <v>134</v>
      </c>
      <c r="E11803" s="11" t="s">
        <v>33371</v>
      </c>
      <c r="F11803" s="6">
        <v>451625</v>
      </c>
      <c r="G11803" s="6" t="s">
        <v>462</v>
      </c>
      <c r="H11803" s="16">
        <v>16224348.231000001</v>
      </c>
      <c r="I11803" s="12">
        <v>40483</v>
      </c>
      <c r="J11803" s="12">
        <v>44507</v>
      </c>
      <c r="K11803" s="15" t="s">
        <v>1794</v>
      </c>
      <c r="L11803" s="13" t="s">
        <v>14</v>
      </c>
      <c r="M11803" s="7">
        <v>1</v>
      </c>
      <c r="N11803" s="14"/>
    </row>
    <row r="11804" spans="1:14" ht="78.75">
      <c r="A11804" s="6">
        <v>11803</v>
      </c>
      <c r="B11804" s="8" t="s">
        <v>32791</v>
      </c>
      <c r="C11804" s="9" t="s">
        <v>33372</v>
      </c>
      <c r="D11804" s="10" t="s">
        <v>19825</v>
      </c>
      <c r="E11804" s="11" t="s">
        <v>33373</v>
      </c>
      <c r="F11804" s="6">
        <v>365143</v>
      </c>
      <c r="G11804" s="6" t="s">
        <v>462</v>
      </c>
      <c r="H11804" s="16">
        <v>29105588.873</v>
      </c>
      <c r="I11804" s="12">
        <v>43923</v>
      </c>
      <c r="J11804" s="12">
        <v>44294</v>
      </c>
      <c r="K11804" s="15" t="s">
        <v>1794</v>
      </c>
      <c r="L11804" s="13" t="s">
        <v>14</v>
      </c>
      <c r="M11804" s="7">
        <v>1</v>
      </c>
      <c r="N11804" s="14"/>
    </row>
    <row r="11805" spans="1:14" ht="94.5">
      <c r="A11805" s="6">
        <v>11804</v>
      </c>
      <c r="B11805" s="8" t="s">
        <v>32791</v>
      </c>
      <c r="C11805" s="9" t="s">
        <v>33374</v>
      </c>
      <c r="D11805" s="10" t="s">
        <v>134</v>
      </c>
      <c r="E11805" s="11" t="s">
        <v>33375</v>
      </c>
      <c r="F11805" s="6">
        <v>365145</v>
      </c>
      <c r="G11805" s="6" t="s">
        <v>462</v>
      </c>
      <c r="H11805" s="16">
        <v>14601812.718</v>
      </c>
      <c r="I11805" s="12">
        <v>43923</v>
      </c>
      <c r="J11805" s="12">
        <v>44294</v>
      </c>
      <c r="K11805" s="15" t="s">
        <v>1794</v>
      </c>
      <c r="L11805" s="13" t="s">
        <v>14</v>
      </c>
      <c r="M11805" s="7">
        <v>1</v>
      </c>
      <c r="N11805" s="14"/>
    </row>
    <row r="11806" spans="1:14" ht="78.75">
      <c r="A11806" s="6">
        <v>11805</v>
      </c>
      <c r="B11806" s="8" t="s">
        <v>32791</v>
      </c>
      <c r="C11806" s="9" t="s">
        <v>33374</v>
      </c>
      <c r="D11806" s="10" t="s">
        <v>134</v>
      </c>
      <c r="E11806" s="11" t="s">
        <v>33376</v>
      </c>
      <c r="F11806" s="6">
        <v>365146</v>
      </c>
      <c r="G11806" s="6" t="s">
        <v>462</v>
      </c>
      <c r="H11806" s="16">
        <v>14042719.676999999</v>
      </c>
      <c r="I11806" s="12">
        <v>43923</v>
      </c>
      <c r="J11806" s="12">
        <v>44294</v>
      </c>
      <c r="K11806" s="15" t="s">
        <v>1794</v>
      </c>
      <c r="L11806" s="13" t="s">
        <v>14</v>
      </c>
      <c r="M11806" s="7">
        <v>1</v>
      </c>
      <c r="N11806" s="14"/>
    </row>
    <row r="11807" spans="1:14" ht="94.5">
      <c r="A11807" s="6">
        <v>11806</v>
      </c>
      <c r="B11807" s="8" t="s">
        <v>32791</v>
      </c>
      <c r="C11807" s="9" t="s">
        <v>33377</v>
      </c>
      <c r="D11807" s="10" t="s">
        <v>33378</v>
      </c>
      <c r="E11807" s="11" t="s">
        <v>33379</v>
      </c>
      <c r="F11807" s="6">
        <v>365147</v>
      </c>
      <c r="G11807" s="6" t="s">
        <v>462</v>
      </c>
      <c r="H11807" s="16">
        <v>18590416.412</v>
      </c>
      <c r="I11807" s="12">
        <v>43919</v>
      </c>
      <c r="J11807" s="12">
        <v>44290</v>
      </c>
      <c r="K11807" s="15" t="s">
        <v>1794</v>
      </c>
      <c r="L11807" s="13" t="s">
        <v>70</v>
      </c>
      <c r="M11807" s="7">
        <v>1</v>
      </c>
      <c r="N11807" s="14"/>
    </row>
    <row r="11808" spans="1:14" ht="94.5">
      <c r="A11808" s="6">
        <v>11807</v>
      </c>
      <c r="B11808" s="8" t="s">
        <v>32791</v>
      </c>
      <c r="C11808" s="9" t="s">
        <v>33380</v>
      </c>
      <c r="D11808" s="10" t="s">
        <v>7877</v>
      </c>
      <c r="E11808" s="11" t="s">
        <v>33379</v>
      </c>
      <c r="F11808" s="6">
        <v>365147</v>
      </c>
      <c r="G11808" s="6" t="s">
        <v>462</v>
      </c>
      <c r="H11808" s="16">
        <v>18590416.412</v>
      </c>
      <c r="I11808" s="12">
        <v>43919</v>
      </c>
      <c r="J11808" s="12">
        <v>44290</v>
      </c>
      <c r="K11808" s="15" t="s">
        <v>1794</v>
      </c>
      <c r="L11808" s="13" t="s">
        <v>70</v>
      </c>
      <c r="M11808" s="7">
        <v>0.51</v>
      </c>
      <c r="N11808" s="14"/>
    </row>
    <row r="11809" spans="1:14" ht="94.5">
      <c r="A11809" s="6">
        <v>11808</v>
      </c>
      <c r="B11809" s="8" t="s">
        <v>32791</v>
      </c>
      <c r="C11809" s="9" t="s">
        <v>32814</v>
      </c>
      <c r="D11809" s="10" t="s">
        <v>32815</v>
      </c>
      <c r="E11809" s="11" t="s">
        <v>33379</v>
      </c>
      <c r="F11809" s="6">
        <v>365147</v>
      </c>
      <c r="G11809" s="6" t="s">
        <v>462</v>
      </c>
      <c r="H11809" s="16">
        <v>18590416.412</v>
      </c>
      <c r="I11809" s="12">
        <v>43919</v>
      </c>
      <c r="J11809" s="12">
        <v>44290</v>
      </c>
      <c r="K11809" s="15" t="s">
        <v>1794</v>
      </c>
      <c r="L11809" s="13" t="s">
        <v>70</v>
      </c>
      <c r="M11809" s="7">
        <v>0.49</v>
      </c>
      <c r="N11809" s="14"/>
    </row>
    <row r="11810" spans="1:14" ht="94.5">
      <c r="A11810" s="6">
        <v>11809</v>
      </c>
      <c r="B11810" s="8" t="s">
        <v>32791</v>
      </c>
      <c r="C11810" s="9" t="s">
        <v>33381</v>
      </c>
      <c r="D11810" s="10" t="s">
        <v>33313</v>
      </c>
      <c r="E11810" s="11" t="s">
        <v>33382</v>
      </c>
      <c r="F11810" s="6">
        <v>365148</v>
      </c>
      <c r="G11810" s="6" t="s">
        <v>462</v>
      </c>
      <c r="H11810" s="16">
        <v>28210506.655000001</v>
      </c>
      <c r="I11810" s="12">
        <v>43923</v>
      </c>
      <c r="J11810" s="12">
        <v>44294</v>
      </c>
      <c r="K11810" s="15" t="s">
        <v>1794</v>
      </c>
      <c r="L11810" s="13" t="s">
        <v>70</v>
      </c>
      <c r="M11810" s="7">
        <v>1</v>
      </c>
      <c r="N11810" s="14"/>
    </row>
    <row r="11811" spans="1:14" ht="94.5">
      <c r="A11811" s="6">
        <v>11810</v>
      </c>
      <c r="B11811" s="8" t="s">
        <v>32791</v>
      </c>
      <c r="C11811" s="9" t="s">
        <v>21519</v>
      </c>
      <c r="D11811" s="10" t="s">
        <v>111</v>
      </c>
      <c r="E11811" s="11" t="s">
        <v>33382</v>
      </c>
      <c r="F11811" s="6">
        <v>365148</v>
      </c>
      <c r="G11811" s="6" t="s">
        <v>462</v>
      </c>
      <c r="H11811" s="16">
        <v>28210506.655000001</v>
      </c>
      <c r="I11811" s="12">
        <v>43923</v>
      </c>
      <c r="J11811" s="12">
        <v>44294</v>
      </c>
      <c r="K11811" s="15" t="s">
        <v>1794</v>
      </c>
      <c r="L11811" s="13" t="s">
        <v>70</v>
      </c>
      <c r="M11811" s="7">
        <v>0.51</v>
      </c>
      <c r="N11811" s="14"/>
    </row>
    <row r="11812" spans="1:14" ht="94.5">
      <c r="A11812" s="6">
        <v>11811</v>
      </c>
      <c r="B11812" s="8" t="s">
        <v>32791</v>
      </c>
      <c r="C11812" s="9" t="s">
        <v>33315</v>
      </c>
      <c r="D11812" s="10" t="s">
        <v>522</v>
      </c>
      <c r="E11812" s="11" t="s">
        <v>33382</v>
      </c>
      <c r="F11812" s="6">
        <v>365148</v>
      </c>
      <c r="G11812" s="6" t="s">
        <v>462</v>
      </c>
      <c r="H11812" s="16">
        <v>28210506.655000001</v>
      </c>
      <c r="I11812" s="12">
        <v>43923</v>
      </c>
      <c r="J11812" s="12">
        <v>44294</v>
      </c>
      <c r="K11812" s="15" t="s">
        <v>1794</v>
      </c>
      <c r="L11812" s="13" t="s">
        <v>70</v>
      </c>
      <c r="M11812" s="7">
        <v>0.49</v>
      </c>
      <c r="N11812" s="14"/>
    </row>
    <row r="11813" spans="1:14" ht="94.5">
      <c r="A11813" s="6">
        <v>11812</v>
      </c>
      <c r="B11813" s="8" t="s">
        <v>32791</v>
      </c>
      <c r="C11813" s="9" t="s">
        <v>33377</v>
      </c>
      <c r="D11813" s="10" t="s">
        <v>33378</v>
      </c>
      <c r="E11813" s="11" t="s">
        <v>33383</v>
      </c>
      <c r="F11813" s="6">
        <v>365149</v>
      </c>
      <c r="G11813" s="6" t="s">
        <v>462</v>
      </c>
      <c r="H11813" s="16">
        <v>42463436.377999999</v>
      </c>
      <c r="I11813" s="12">
        <v>43919</v>
      </c>
      <c r="J11813" s="12">
        <v>44290</v>
      </c>
      <c r="K11813" s="15" t="s">
        <v>1794</v>
      </c>
      <c r="L11813" s="13" t="s">
        <v>70</v>
      </c>
      <c r="M11813" s="7">
        <v>1</v>
      </c>
      <c r="N11813" s="14"/>
    </row>
    <row r="11814" spans="1:14" ht="94.5">
      <c r="A11814" s="6">
        <v>11813</v>
      </c>
      <c r="B11814" s="8" t="s">
        <v>32791</v>
      </c>
      <c r="C11814" s="9" t="s">
        <v>33380</v>
      </c>
      <c r="D11814" s="10" t="s">
        <v>7877</v>
      </c>
      <c r="E11814" s="11" t="s">
        <v>33383</v>
      </c>
      <c r="F11814" s="6">
        <v>365149</v>
      </c>
      <c r="G11814" s="6" t="s">
        <v>462</v>
      </c>
      <c r="H11814" s="16">
        <v>42463436.377999999</v>
      </c>
      <c r="I11814" s="12">
        <v>43919</v>
      </c>
      <c r="J11814" s="12">
        <v>44290</v>
      </c>
      <c r="K11814" s="15" t="s">
        <v>1794</v>
      </c>
      <c r="L11814" s="13" t="s">
        <v>70</v>
      </c>
      <c r="M11814" s="7">
        <v>0.51</v>
      </c>
      <c r="N11814" s="14"/>
    </row>
    <row r="11815" spans="1:14" ht="94.5">
      <c r="A11815" s="6">
        <v>11814</v>
      </c>
      <c r="B11815" s="8" t="s">
        <v>32791</v>
      </c>
      <c r="C11815" s="9" t="s">
        <v>32814</v>
      </c>
      <c r="D11815" s="10" t="s">
        <v>32815</v>
      </c>
      <c r="E11815" s="11" t="s">
        <v>33383</v>
      </c>
      <c r="F11815" s="6">
        <v>365149</v>
      </c>
      <c r="G11815" s="6" t="s">
        <v>462</v>
      </c>
      <c r="H11815" s="16">
        <v>42463436.377999999</v>
      </c>
      <c r="I11815" s="12">
        <v>43919</v>
      </c>
      <c r="J11815" s="12">
        <v>44290</v>
      </c>
      <c r="K11815" s="15" t="s">
        <v>1794</v>
      </c>
      <c r="L11815" s="13" t="s">
        <v>70</v>
      </c>
      <c r="M11815" s="7">
        <v>0.49</v>
      </c>
      <c r="N11815" s="14"/>
    </row>
    <row r="11816" spans="1:14" ht="78.75">
      <c r="A11816" s="6">
        <v>11815</v>
      </c>
      <c r="B11816" s="8" t="s">
        <v>32791</v>
      </c>
      <c r="C11816" s="9" t="s">
        <v>33381</v>
      </c>
      <c r="D11816" s="10" t="s">
        <v>33313</v>
      </c>
      <c r="E11816" s="11" t="s">
        <v>33384</v>
      </c>
      <c r="F11816" s="6">
        <v>365150</v>
      </c>
      <c r="G11816" s="6" t="s">
        <v>462</v>
      </c>
      <c r="H11816" s="16">
        <v>38262395.998999998</v>
      </c>
      <c r="I11816" s="12">
        <v>43923</v>
      </c>
      <c r="J11816" s="12">
        <v>44294</v>
      </c>
      <c r="K11816" s="15" t="s">
        <v>1794</v>
      </c>
      <c r="L11816" s="13" t="s">
        <v>70</v>
      </c>
      <c r="M11816" s="7">
        <v>1</v>
      </c>
      <c r="N11816" s="14"/>
    </row>
    <row r="11817" spans="1:14" ht="78.75">
      <c r="A11817" s="6">
        <v>11816</v>
      </c>
      <c r="B11817" s="8" t="s">
        <v>32791</v>
      </c>
      <c r="C11817" s="9" t="s">
        <v>21519</v>
      </c>
      <c r="D11817" s="10" t="s">
        <v>111</v>
      </c>
      <c r="E11817" s="11" t="s">
        <v>33384</v>
      </c>
      <c r="F11817" s="6">
        <v>365150</v>
      </c>
      <c r="G11817" s="6" t="s">
        <v>462</v>
      </c>
      <c r="H11817" s="16">
        <v>38262395.998999998</v>
      </c>
      <c r="I11817" s="12">
        <v>43923</v>
      </c>
      <c r="J11817" s="12">
        <v>44294</v>
      </c>
      <c r="K11817" s="15" t="s">
        <v>1794</v>
      </c>
      <c r="L11817" s="13" t="s">
        <v>70</v>
      </c>
      <c r="M11817" s="7">
        <v>0.51</v>
      </c>
      <c r="N11817" s="14"/>
    </row>
    <row r="11818" spans="1:14" ht="78.75">
      <c r="A11818" s="6">
        <v>11817</v>
      </c>
      <c r="B11818" s="8" t="s">
        <v>32791</v>
      </c>
      <c r="C11818" s="9" t="s">
        <v>33315</v>
      </c>
      <c r="D11818" s="10" t="s">
        <v>522</v>
      </c>
      <c r="E11818" s="11" t="s">
        <v>33384</v>
      </c>
      <c r="F11818" s="6">
        <v>365150</v>
      </c>
      <c r="G11818" s="6" t="s">
        <v>462</v>
      </c>
      <c r="H11818" s="16">
        <v>38262395.998999998</v>
      </c>
      <c r="I11818" s="12">
        <v>43923</v>
      </c>
      <c r="J11818" s="12">
        <v>44294</v>
      </c>
      <c r="K11818" s="15" t="s">
        <v>1794</v>
      </c>
      <c r="L11818" s="13" t="s">
        <v>70</v>
      </c>
      <c r="M11818" s="7">
        <v>0.49</v>
      </c>
      <c r="N11818" s="14"/>
    </row>
    <row r="11819" spans="1:14" ht="94.5">
      <c r="A11819" s="6">
        <v>11818</v>
      </c>
      <c r="B11819" s="8" t="s">
        <v>32791</v>
      </c>
      <c r="C11819" s="9" t="s">
        <v>33385</v>
      </c>
      <c r="D11819" s="10" t="s">
        <v>33386</v>
      </c>
      <c r="E11819" s="11" t="s">
        <v>33387</v>
      </c>
      <c r="F11819" s="6">
        <v>480283</v>
      </c>
      <c r="G11819" s="6" t="s">
        <v>462</v>
      </c>
      <c r="H11819" s="16">
        <v>3788918.25</v>
      </c>
      <c r="I11819" s="12">
        <v>44187</v>
      </c>
      <c r="J11819" s="12">
        <v>44375</v>
      </c>
      <c r="K11819" s="15" t="s">
        <v>1794</v>
      </c>
      <c r="L11819" s="13" t="s">
        <v>14</v>
      </c>
      <c r="M11819" s="7">
        <v>1</v>
      </c>
      <c r="N11819" s="14"/>
    </row>
    <row r="11820" spans="1:14" ht="126">
      <c r="A11820" s="6">
        <v>11819</v>
      </c>
      <c r="B11820" s="8" t="s">
        <v>32791</v>
      </c>
      <c r="C11820" s="9" t="s">
        <v>33388</v>
      </c>
      <c r="D11820" s="10" t="s">
        <v>33389</v>
      </c>
      <c r="E11820" s="11" t="s">
        <v>33390</v>
      </c>
      <c r="F11820" s="6">
        <v>403400</v>
      </c>
      <c r="G11820" s="6" t="s">
        <v>462</v>
      </c>
      <c r="H11820" s="16">
        <v>9797824.0199999996</v>
      </c>
      <c r="I11820" s="12">
        <v>44010</v>
      </c>
      <c r="J11820" s="12">
        <v>44381</v>
      </c>
      <c r="K11820" s="15" t="s">
        <v>1794</v>
      </c>
      <c r="L11820" s="13" t="s">
        <v>70</v>
      </c>
      <c r="M11820" s="7">
        <v>1</v>
      </c>
      <c r="N11820" s="14"/>
    </row>
    <row r="11821" spans="1:14" ht="126">
      <c r="A11821" s="6">
        <v>11820</v>
      </c>
      <c r="B11821" s="8" t="s">
        <v>32791</v>
      </c>
      <c r="C11821" s="9" t="s">
        <v>32902</v>
      </c>
      <c r="D11821" s="10" t="s">
        <v>1075</v>
      </c>
      <c r="E11821" s="11" t="s">
        <v>33390</v>
      </c>
      <c r="F11821" s="6">
        <v>403400</v>
      </c>
      <c r="G11821" s="6" t="s">
        <v>462</v>
      </c>
      <c r="H11821" s="16">
        <v>9797824.0199999996</v>
      </c>
      <c r="I11821" s="12">
        <v>44010</v>
      </c>
      <c r="J11821" s="12">
        <v>44381</v>
      </c>
      <c r="K11821" s="15" t="s">
        <v>1794</v>
      </c>
      <c r="L11821" s="13" t="s">
        <v>70</v>
      </c>
      <c r="M11821" s="7">
        <v>0.51</v>
      </c>
      <c r="N11821" s="14"/>
    </row>
    <row r="11822" spans="1:14" ht="110.25">
      <c r="A11822" s="6">
        <v>11821</v>
      </c>
      <c r="B11822" s="8" t="s">
        <v>32791</v>
      </c>
      <c r="C11822" s="9" t="s">
        <v>33391</v>
      </c>
      <c r="D11822" s="10" t="s">
        <v>32821</v>
      </c>
      <c r="E11822" s="11" t="s">
        <v>33390</v>
      </c>
      <c r="F11822" s="6">
        <v>403400</v>
      </c>
      <c r="G11822" s="6" t="s">
        <v>462</v>
      </c>
      <c r="H11822" s="16">
        <v>9797824.0199999996</v>
      </c>
      <c r="I11822" s="12">
        <v>44010</v>
      </c>
      <c r="J11822" s="12">
        <v>44381</v>
      </c>
      <c r="K11822" s="15" t="s">
        <v>1794</v>
      </c>
      <c r="L11822" s="13" t="s">
        <v>70</v>
      </c>
      <c r="M11822" s="7">
        <v>0.49</v>
      </c>
      <c r="N11822" s="14"/>
    </row>
    <row r="11823" spans="1:14" ht="63">
      <c r="A11823" s="6">
        <v>11822</v>
      </c>
      <c r="B11823" s="8" t="s">
        <v>32791</v>
      </c>
      <c r="C11823" s="9" t="s">
        <v>33392</v>
      </c>
      <c r="D11823" s="10" t="s">
        <v>33393</v>
      </c>
      <c r="E11823" s="11" t="s">
        <v>33394</v>
      </c>
      <c r="F11823" s="6">
        <v>479418</v>
      </c>
      <c r="G11823" s="6" t="s">
        <v>462</v>
      </c>
      <c r="H11823" s="16">
        <v>5643631.75</v>
      </c>
      <c r="I11823" s="12">
        <v>44188</v>
      </c>
      <c r="J11823" s="12">
        <v>43950</v>
      </c>
      <c r="K11823" s="15" t="s">
        <v>1794</v>
      </c>
      <c r="L11823" s="13" t="s">
        <v>14</v>
      </c>
      <c r="M11823" s="7">
        <v>1</v>
      </c>
      <c r="N11823" s="14"/>
    </row>
    <row r="11824" spans="1:14" ht="63">
      <c r="A11824" s="6">
        <v>11823</v>
      </c>
      <c r="B11824" s="8" t="s">
        <v>32791</v>
      </c>
      <c r="C11824" s="9" t="s">
        <v>33395</v>
      </c>
      <c r="D11824" s="10" t="s">
        <v>33396</v>
      </c>
      <c r="E11824" s="11" t="s">
        <v>33397</v>
      </c>
      <c r="F11824" s="6">
        <v>479419</v>
      </c>
      <c r="G11824" s="6" t="s">
        <v>462</v>
      </c>
      <c r="H11824" s="16">
        <v>3859982.9959999998</v>
      </c>
      <c r="I11824" s="12">
        <v>44182</v>
      </c>
      <c r="J11824" s="12">
        <v>44309</v>
      </c>
      <c r="K11824" s="15" t="s">
        <v>1794</v>
      </c>
      <c r="L11824" s="13" t="s">
        <v>14</v>
      </c>
      <c r="M11824" s="7">
        <v>1</v>
      </c>
      <c r="N11824" s="14"/>
    </row>
    <row r="11825" spans="1:14" ht="94.5">
      <c r="A11825" s="6">
        <v>11824</v>
      </c>
      <c r="B11825" s="8" t="s">
        <v>32791</v>
      </c>
      <c r="C11825" s="9" t="s">
        <v>33362</v>
      </c>
      <c r="D11825" s="10" t="s">
        <v>33352</v>
      </c>
      <c r="E11825" s="11" t="s">
        <v>33398</v>
      </c>
      <c r="F11825" s="6">
        <v>369114</v>
      </c>
      <c r="G11825" s="6" t="s">
        <v>462</v>
      </c>
      <c r="H11825" s="16">
        <v>29348411.925999999</v>
      </c>
      <c r="I11825" s="12">
        <v>44049</v>
      </c>
      <c r="J11825" s="12">
        <v>44416</v>
      </c>
      <c r="K11825" s="15">
        <v>8045532</v>
      </c>
      <c r="L11825" s="13" t="s">
        <v>70</v>
      </c>
      <c r="M11825" s="7">
        <v>1</v>
      </c>
      <c r="N11825" s="14"/>
    </row>
    <row r="11826" spans="1:14" ht="94.5">
      <c r="A11826" s="6">
        <v>11825</v>
      </c>
      <c r="B11826" s="8" t="s">
        <v>32791</v>
      </c>
      <c r="C11826" s="9" t="s">
        <v>33253</v>
      </c>
      <c r="D11826" s="10" t="s">
        <v>6960</v>
      </c>
      <c r="E11826" s="11" t="s">
        <v>33398</v>
      </c>
      <c r="F11826" s="6">
        <v>369114</v>
      </c>
      <c r="G11826" s="6" t="s">
        <v>462</v>
      </c>
      <c r="H11826" s="16">
        <v>29348411.925999999</v>
      </c>
      <c r="I11826" s="12">
        <v>44049</v>
      </c>
      <c r="J11826" s="12">
        <v>44416</v>
      </c>
      <c r="K11826" s="15">
        <v>8045532</v>
      </c>
      <c r="L11826" s="13" t="s">
        <v>70</v>
      </c>
      <c r="M11826" s="7">
        <v>0.51</v>
      </c>
      <c r="N11826" s="14"/>
    </row>
    <row r="11827" spans="1:14" ht="94.5">
      <c r="A11827" s="6">
        <v>11826</v>
      </c>
      <c r="B11827" s="8" t="s">
        <v>32791</v>
      </c>
      <c r="C11827" s="9" t="s">
        <v>33354</v>
      </c>
      <c r="D11827" s="10" t="s">
        <v>33188</v>
      </c>
      <c r="E11827" s="11" t="s">
        <v>33398</v>
      </c>
      <c r="F11827" s="6">
        <v>369114</v>
      </c>
      <c r="G11827" s="6" t="s">
        <v>462</v>
      </c>
      <c r="H11827" s="16">
        <v>29348411.925999999</v>
      </c>
      <c r="I11827" s="12">
        <v>44049</v>
      </c>
      <c r="J11827" s="12">
        <v>44416</v>
      </c>
      <c r="K11827" s="15">
        <v>8045532</v>
      </c>
      <c r="L11827" s="13" t="s">
        <v>70</v>
      </c>
      <c r="M11827" s="7">
        <v>0.49</v>
      </c>
      <c r="N11827" s="14"/>
    </row>
    <row r="11828" spans="1:14" ht="94.5">
      <c r="A11828" s="6">
        <v>11827</v>
      </c>
      <c r="B11828" s="8" t="s">
        <v>32791</v>
      </c>
      <c r="C11828" s="9" t="s">
        <v>33374</v>
      </c>
      <c r="D11828" s="10" t="s">
        <v>134</v>
      </c>
      <c r="E11828" s="11" t="s">
        <v>33399</v>
      </c>
      <c r="F11828" s="6">
        <v>447187</v>
      </c>
      <c r="G11828" s="6" t="s">
        <v>462</v>
      </c>
      <c r="H11828" s="16">
        <v>24663160.800000001</v>
      </c>
      <c r="I11828" s="12">
        <v>44006</v>
      </c>
      <c r="J11828" s="12">
        <v>44377</v>
      </c>
      <c r="K11828" s="15" t="s">
        <v>1794</v>
      </c>
      <c r="L11828" s="13" t="s">
        <v>14</v>
      </c>
      <c r="M11828" s="7">
        <v>1</v>
      </c>
      <c r="N11828" s="14"/>
    </row>
    <row r="11829" spans="1:14" ht="63">
      <c r="A11829" s="6">
        <v>11828</v>
      </c>
      <c r="B11829" s="8" t="s">
        <v>32791</v>
      </c>
      <c r="C11829" s="9" t="s">
        <v>33374</v>
      </c>
      <c r="D11829" s="10" t="s">
        <v>134</v>
      </c>
      <c r="E11829" s="11" t="s">
        <v>33400</v>
      </c>
      <c r="F11829" s="6">
        <v>447190</v>
      </c>
      <c r="G11829" s="6" t="s">
        <v>462</v>
      </c>
      <c r="H11829" s="16">
        <v>27554138.100000001</v>
      </c>
      <c r="I11829" s="12">
        <v>44006</v>
      </c>
      <c r="J11829" s="12">
        <v>44377</v>
      </c>
      <c r="K11829" s="15" t="s">
        <v>1794</v>
      </c>
      <c r="L11829" s="13" t="s">
        <v>14</v>
      </c>
      <c r="M11829" s="7">
        <v>1</v>
      </c>
      <c r="N11829" s="14"/>
    </row>
    <row r="11830" spans="1:14" ht="78.75">
      <c r="A11830" s="6">
        <v>11829</v>
      </c>
      <c r="B11830" s="8" t="s">
        <v>32791</v>
      </c>
      <c r="C11830" s="9" t="s">
        <v>33374</v>
      </c>
      <c r="D11830" s="10" t="s">
        <v>134</v>
      </c>
      <c r="E11830" s="11" t="s">
        <v>33401</v>
      </c>
      <c r="F11830" s="6">
        <v>447194</v>
      </c>
      <c r="G11830" s="6" t="s">
        <v>462</v>
      </c>
      <c r="H11830" s="16">
        <v>19816260.300000001</v>
      </c>
      <c r="I11830" s="12">
        <v>44006</v>
      </c>
      <c r="J11830" s="12">
        <v>44377</v>
      </c>
      <c r="K11830" s="15" t="s">
        <v>1794</v>
      </c>
      <c r="L11830" s="13" t="s">
        <v>14</v>
      </c>
      <c r="M11830" s="7">
        <v>1</v>
      </c>
      <c r="N11830" s="14"/>
    </row>
    <row r="11831" spans="1:14" ht="94.5">
      <c r="A11831" s="6">
        <v>11830</v>
      </c>
      <c r="B11831" s="8" t="s">
        <v>32791</v>
      </c>
      <c r="C11831" s="9" t="s">
        <v>33374</v>
      </c>
      <c r="D11831" s="10" t="s">
        <v>134</v>
      </c>
      <c r="E11831" s="11" t="s">
        <v>33402</v>
      </c>
      <c r="F11831" s="6">
        <v>447196</v>
      </c>
      <c r="G11831" s="6" t="s">
        <v>462</v>
      </c>
      <c r="H11831" s="16">
        <v>19816260.300000001</v>
      </c>
      <c r="I11831" s="12">
        <v>44006</v>
      </c>
      <c r="J11831" s="12">
        <v>44377</v>
      </c>
      <c r="K11831" s="15" t="s">
        <v>1794</v>
      </c>
      <c r="L11831" s="13" t="s">
        <v>14</v>
      </c>
      <c r="M11831" s="7">
        <v>1</v>
      </c>
      <c r="N11831" s="14"/>
    </row>
    <row r="11832" spans="1:14" ht="78.75">
      <c r="A11832" s="6">
        <v>11831</v>
      </c>
      <c r="B11832" s="8" t="s">
        <v>32791</v>
      </c>
      <c r="C11832" s="9" t="s">
        <v>32840</v>
      </c>
      <c r="D11832" s="10" t="s">
        <v>134</v>
      </c>
      <c r="E11832" s="11" t="s">
        <v>33403</v>
      </c>
      <c r="F11832" s="6">
        <v>451626</v>
      </c>
      <c r="G11832" s="6" t="s">
        <v>462</v>
      </c>
      <c r="H11832" s="16">
        <v>18316625.993999999</v>
      </c>
      <c r="I11832" s="12">
        <v>44136</v>
      </c>
      <c r="J11832" s="12">
        <v>44507</v>
      </c>
      <c r="K11832" s="15" t="s">
        <v>1794</v>
      </c>
      <c r="L11832" s="13" t="s">
        <v>14</v>
      </c>
      <c r="M11832" s="7">
        <v>1</v>
      </c>
      <c r="N11832" s="14"/>
    </row>
    <row r="11833" spans="1:14" ht="94.5">
      <c r="A11833" s="6">
        <v>11832</v>
      </c>
      <c r="B11833" s="8" t="s">
        <v>32791</v>
      </c>
      <c r="C11833" s="9" t="s">
        <v>32840</v>
      </c>
      <c r="D11833" s="10" t="s">
        <v>134</v>
      </c>
      <c r="E11833" s="11" t="s">
        <v>33404</v>
      </c>
      <c r="F11833" s="6">
        <v>451627</v>
      </c>
      <c r="G11833" s="6" t="s">
        <v>462</v>
      </c>
      <c r="H11833" s="16">
        <v>53047381.049999997</v>
      </c>
      <c r="I11833" s="12">
        <v>44136</v>
      </c>
      <c r="J11833" s="12">
        <v>44507</v>
      </c>
      <c r="K11833" s="15" t="s">
        <v>1794</v>
      </c>
      <c r="L11833" s="13" t="s">
        <v>14</v>
      </c>
      <c r="M11833" s="7">
        <v>1</v>
      </c>
      <c r="N11833" s="14"/>
    </row>
    <row r="11834" spans="1:14" ht="78.75">
      <c r="A11834" s="6">
        <v>11833</v>
      </c>
      <c r="B11834" s="8" t="s">
        <v>32791</v>
      </c>
      <c r="C11834" s="9" t="s">
        <v>32840</v>
      </c>
      <c r="D11834" s="10" t="s">
        <v>134</v>
      </c>
      <c r="E11834" s="11" t="s">
        <v>33405</v>
      </c>
      <c r="F11834" s="6">
        <v>451629</v>
      </c>
      <c r="G11834" s="6" t="s">
        <v>462</v>
      </c>
      <c r="H11834" s="16">
        <v>49424465.313000001</v>
      </c>
      <c r="I11834" s="12">
        <v>44136</v>
      </c>
      <c r="J11834" s="12">
        <v>44507</v>
      </c>
      <c r="K11834" s="15" t="s">
        <v>1794</v>
      </c>
      <c r="L11834" s="13" t="s">
        <v>14</v>
      </c>
      <c r="M11834" s="7">
        <v>1</v>
      </c>
      <c r="N11834" s="14"/>
    </row>
    <row r="11835" spans="1:14" ht="346.5">
      <c r="A11835" s="6">
        <v>11834</v>
      </c>
      <c r="B11835" s="8" t="s">
        <v>32791</v>
      </c>
      <c r="C11835" s="9" t="s">
        <v>33388</v>
      </c>
      <c r="D11835" s="10" t="s">
        <v>33389</v>
      </c>
      <c r="E11835" s="11" t="s">
        <v>33406</v>
      </c>
      <c r="F11835" s="6">
        <v>403398</v>
      </c>
      <c r="G11835" s="6" t="s">
        <v>462</v>
      </c>
      <c r="H11835" s="16">
        <v>10656454.786</v>
      </c>
      <c r="I11835" s="12">
        <v>44010</v>
      </c>
      <c r="J11835" s="12">
        <v>44381</v>
      </c>
      <c r="K11835" s="15">
        <v>3353601</v>
      </c>
      <c r="L11835" s="13" t="s">
        <v>70</v>
      </c>
      <c r="M11835" s="7">
        <v>1</v>
      </c>
      <c r="N11835" s="14"/>
    </row>
    <row r="11836" spans="1:14" ht="346.5">
      <c r="A11836" s="6">
        <v>11835</v>
      </c>
      <c r="B11836" s="8" t="s">
        <v>32791</v>
      </c>
      <c r="C11836" s="9" t="s">
        <v>32902</v>
      </c>
      <c r="D11836" s="10" t="s">
        <v>1075</v>
      </c>
      <c r="E11836" s="11" t="s">
        <v>33406</v>
      </c>
      <c r="F11836" s="6">
        <v>403398</v>
      </c>
      <c r="G11836" s="6" t="s">
        <v>462</v>
      </c>
      <c r="H11836" s="16">
        <v>10656454.786</v>
      </c>
      <c r="I11836" s="12">
        <v>44010</v>
      </c>
      <c r="J11836" s="12">
        <v>44381</v>
      </c>
      <c r="K11836" s="15">
        <v>3353601</v>
      </c>
      <c r="L11836" s="13" t="s">
        <v>70</v>
      </c>
      <c r="M11836" s="7">
        <v>0.51</v>
      </c>
      <c r="N11836" s="14"/>
    </row>
    <row r="11837" spans="1:14" ht="346.5">
      <c r="A11837" s="6">
        <v>11836</v>
      </c>
      <c r="B11837" s="8" t="s">
        <v>32791</v>
      </c>
      <c r="C11837" s="9" t="s">
        <v>33391</v>
      </c>
      <c r="D11837" s="10" t="s">
        <v>32821</v>
      </c>
      <c r="E11837" s="11" t="s">
        <v>33406</v>
      </c>
      <c r="F11837" s="6">
        <v>403398</v>
      </c>
      <c r="G11837" s="6" t="s">
        <v>462</v>
      </c>
      <c r="H11837" s="16">
        <v>10656454.786</v>
      </c>
      <c r="I11837" s="12">
        <v>44010</v>
      </c>
      <c r="J11837" s="12">
        <v>44381</v>
      </c>
      <c r="K11837" s="15">
        <v>3353601</v>
      </c>
      <c r="L11837" s="13" t="s">
        <v>70</v>
      </c>
      <c r="M11837" s="7">
        <v>0.49</v>
      </c>
      <c r="N11837" s="14"/>
    </row>
    <row r="11838" spans="1:14" ht="110.25">
      <c r="A11838" s="6">
        <v>11837</v>
      </c>
      <c r="B11838" s="8" t="s">
        <v>32791</v>
      </c>
      <c r="C11838" s="9" t="s">
        <v>33407</v>
      </c>
      <c r="D11838" s="10" t="s">
        <v>33408</v>
      </c>
      <c r="E11838" s="11" t="s">
        <v>33409</v>
      </c>
      <c r="F11838" s="6">
        <v>480290</v>
      </c>
      <c r="G11838" s="6" t="s">
        <v>462</v>
      </c>
      <c r="H11838" s="16">
        <v>5961363.0499999998</v>
      </c>
      <c r="I11838" s="12">
        <v>44182</v>
      </c>
      <c r="J11838" s="12">
        <v>44370</v>
      </c>
      <c r="K11838" s="15" t="s">
        <v>1794</v>
      </c>
      <c r="L11838" s="13" t="s">
        <v>14</v>
      </c>
      <c r="M11838" s="7">
        <v>1</v>
      </c>
      <c r="N11838" s="14"/>
    </row>
    <row r="11839" spans="1:14" ht="126">
      <c r="A11839" s="6">
        <v>11838</v>
      </c>
      <c r="B11839" s="8" t="s">
        <v>32791</v>
      </c>
      <c r="C11839" s="9" t="s">
        <v>33388</v>
      </c>
      <c r="D11839" s="10" t="s">
        <v>33389</v>
      </c>
      <c r="E11839" s="11" t="s">
        <v>33410</v>
      </c>
      <c r="F11839" s="6">
        <v>403399</v>
      </c>
      <c r="G11839" s="6" t="s">
        <v>462</v>
      </c>
      <c r="H11839" s="16">
        <v>9957357.5930000003</v>
      </c>
      <c r="I11839" s="12">
        <v>44010</v>
      </c>
      <c r="J11839" s="12">
        <v>44381</v>
      </c>
      <c r="K11839" s="15">
        <v>1500000</v>
      </c>
      <c r="L11839" s="13" t="s">
        <v>70</v>
      </c>
      <c r="M11839" s="7">
        <v>1</v>
      </c>
      <c r="N11839" s="14"/>
    </row>
    <row r="11840" spans="1:14" ht="126">
      <c r="A11840" s="6">
        <v>11839</v>
      </c>
      <c r="B11840" s="8" t="s">
        <v>32791</v>
      </c>
      <c r="C11840" s="9" t="s">
        <v>32902</v>
      </c>
      <c r="D11840" s="10" t="s">
        <v>1075</v>
      </c>
      <c r="E11840" s="11" t="s">
        <v>33410</v>
      </c>
      <c r="F11840" s="6">
        <v>403399</v>
      </c>
      <c r="G11840" s="6" t="s">
        <v>462</v>
      </c>
      <c r="H11840" s="16">
        <v>9957357.5930000003</v>
      </c>
      <c r="I11840" s="12">
        <v>44010</v>
      </c>
      <c r="J11840" s="12">
        <v>44381</v>
      </c>
      <c r="K11840" s="15">
        <v>1500000</v>
      </c>
      <c r="L11840" s="13" t="s">
        <v>70</v>
      </c>
      <c r="M11840" s="7">
        <v>1</v>
      </c>
      <c r="N11840" s="14"/>
    </row>
    <row r="11841" spans="1:14" ht="78.75">
      <c r="A11841" s="6">
        <v>11840</v>
      </c>
      <c r="B11841" s="8" t="s">
        <v>32791</v>
      </c>
      <c r="C11841" s="9" t="s">
        <v>33391</v>
      </c>
      <c r="D11841" s="10" t="s">
        <v>32821</v>
      </c>
      <c r="E11841" s="11" t="s">
        <v>33410</v>
      </c>
      <c r="F11841" s="6">
        <v>403399</v>
      </c>
      <c r="G11841" s="6" t="s">
        <v>462</v>
      </c>
      <c r="H11841" s="16">
        <v>9957357.5930000003</v>
      </c>
      <c r="I11841" s="12">
        <v>44010</v>
      </c>
      <c r="J11841" s="12">
        <v>44381</v>
      </c>
      <c r="K11841" s="15">
        <v>1500000</v>
      </c>
      <c r="L11841" s="13" t="s">
        <v>70</v>
      </c>
      <c r="M11841" s="7">
        <v>0.51</v>
      </c>
      <c r="N11841" s="14"/>
    </row>
    <row r="11842" spans="1:14" ht="78.75">
      <c r="A11842" s="6">
        <v>11841</v>
      </c>
      <c r="B11842" s="8" t="s">
        <v>32791</v>
      </c>
      <c r="C11842" s="9" t="s">
        <v>33411</v>
      </c>
      <c r="D11842" s="10" t="s">
        <v>33198</v>
      </c>
      <c r="E11842" s="11" t="s">
        <v>33412</v>
      </c>
      <c r="F11842" s="6">
        <v>481326</v>
      </c>
      <c r="G11842" s="6" t="s">
        <v>462</v>
      </c>
      <c r="H11842" s="16">
        <v>2971356.2779999999</v>
      </c>
      <c r="I11842" s="12">
        <v>44188</v>
      </c>
      <c r="J11842" s="12">
        <v>44284</v>
      </c>
      <c r="K11842" s="15" t="s">
        <v>1794</v>
      </c>
      <c r="L11842" s="13" t="s">
        <v>14</v>
      </c>
      <c r="M11842" s="7">
        <v>0.49</v>
      </c>
      <c r="N11842" s="14"/>
    </row>
    <row r="11843" spans="1:14" ht="110.25">
      <c r="A11843" s="6">
        <v>11842</v>
      </c>
      <c r="B11843" s="8" t="s">
        <v>32791</v>
      </c>
      <c r="C11843" s="9" t="s">
        <v>33413</v>
      </c>
      <c r="D11843" s="10" t="s">
        <v>33414</v>
      </c>
      <c r="E11843" s="11" t="s">
        <v>33415</v>
      </c>
      <c r="F11843" s="6">
        <v>481447</v>
      </c>
      <c r="G11843" s="6" t="s">
        <v>462</v>
      </c>
      <c r="H11843" s="16">
        <v>3102987.594</v>
      </c>
      <c r="I11843" s="12">
        <v>44192</v>
      </c>
      <c r="J11843" s="12">
        <v>44288</v>
      </c>
      <c r="K11843" s="15" t="s">
        <v>1794</v>
      </c>
      <c r="L11843" s="13" t="s">
        <v>14</v>
      </c>
      <c r="M11843" s="7">
        <v>1</v>
      </c>
      <c r="N11843" s="14"/>
    </row>
    <row r="11844" spans="1:14" ht="94.5">
      <c r="A11844" s="6">
        <v>11843</v>
      </c>
      <c r="B11844" s="8" t="s">
        <v>32791</v>
      </c>
      <c r="C11844" s="9" t="s">
        <v>33416</v>
      </c>
      <c r="D11844" s="10" t="s">
        <v>33417</v>
      </c>
      <c r="E11844" s="11" t="s">
        <v>33418</v>
      </c>
      <c r="F11844" s="6">
        <v>481448</v>
      </c>
      <c r="G11844" s="6" t="s">
        <v>462</v>
      </c>
      <c r="H11844" s="16">
        <v>6407583.4460000005</v>
      </c>
      <c r="I11844" s="12">
        <v>44179</v>
      </c>
      <c r="J11844" s="12">
        <v>44275</v>
      </c>
      <c r="K11844" s="15" t="s">
        <v>1794</v>
      </c>
      <c r="L11844" s="13" t="s">
        <v>14</v>
      </c>
      <c r="M11844" s="7">
        <v>1</v>
      </c>
      <c r="N11844" s="14"/>
    </row>
    <row r="11845" spans="1:14" ht="94.5">
      <c r="A11845" s="6">
        <v>11844</v>
      </c>
      <c r="B11845" s="8" t="s">
        <v>32791</v>
      </c>
      <c r="C11845" s="9" t="s">
        <v>33419</v>
      </c>
      <c r="D11845" s="10" t="s">
        <v>33420</v>
      </c>
      <c r="E11845" s="11" t="s">
        <v>33421</v>
      </c>
      <c r="F11845" s="6">
        <v>481449</v>
      </c>
      <c r="G11845" s="6" t="s">
        <v>462</v>
      </c>
      <c r="H11845" s="16">
        <v>3190774.9750000001</v>
      </c>
      <c r="I11845" s="12">
        <v>44187</v>
      </c>
      <c r="J11845" s="12">
        <v>44283</v>
      </c>
      <c r="K11845" s="15" t="s">
        <v>1794</v>
      </c>
      <c r="L11845" s="13" t="s">
        <v>14</v>
      </c>
      <c r="M11845" s="7">
        <v>1</v>
      </c>
      <c r="N11845" s="14"/>
    </row>
    <row r="11846" spans="1:14" ht="78.75">
      <c r="A11846" s="6">
        <v>11845</v>
      </c>
      <c r="B11846" s="8" t="s">
        <v>32791</v>
      </c>
      <c r="C11846" s="9" t="s">
        <v>33422</v>
      </c>
      <c r="D11846" s="10" t="s">
        <v>33290</v>
      </c>
      <c r="E11846" s="11" t="s">
        <v>33423</v>
      </c>
      <c r="F11846" s="6">
        <v>481450</v>
      </c>
      <c r="G11846" s="6" t="s">
        <v>462</v>
      </c>
      <c r="H11846" s="16">
        <v>6403739.432</v>
      </c>
      <c r="I11846" s="12">
        <v>44188</v>
      </c>
      <c r="J11846" s="12">
        <v>44284</v>
      </c>
      <c r="K11846" s="15" t="s">
        <v>1794</v>
      </c>
      <c r="L11846" s="13" t="s">
        <v>14</v>
      </c>
      <c r="M11846" s="7">
        <v>1</v>
      </c>
      <c r="N11846" s="14"/>
    </row>
    <row r="11847" spans="1:14" ht="126">
      <c r="A11847" s="6">
        <v>11846</v>
      </c>
      <c r="B11847" s="8" t="s">
        <v>32791</v>
      </c>
      <c r="C11847" s="9" t="s">
        <v>33374</v>
      </c>
      <c r="D11847" s="10" t="s">
        <v>134</v>
      </c>
      <c r="E11847" s="11" t="s">
        <v>33424</v>
      </c>
      <c r="F11847" s="6">
        <v>447145</v>
      </c>
      <c r="G11847" s="6" t="s">
        <v>462</v>
      </c>
      <c r="H11847" s="16">
        <v>16759845</v>
      </c>
      <c r="I11847" s="12">
        <v>44147</v>
      </c>
      <c r="J11847" s="12">
        <v>44518</v>
      </c>
      <c r="K11847" s="15" t="s">
        <v>1794</v>
      </c>
      <c r="L11847" s="13" t="s">
        <v>14</v>
      </c>
      <c r="M11847" s="7">
        <v>1</v>
      </c>
      <c r="N11847" s="14"/>
    </row>
    <row r="11848" spans="1:14" ht="63">
      <c r="A11848" s="6">
        <v>11847</v>
      </c>
      <c r="B11848" s="8" t="s">
        <v>32791</v>
      </c>
      <c r="C11848" s="9" t="s">
        <v>33374</v>
      </c>
      <c r="D11848" s="10" t="s">
        <v>134</v>
      </c>
      <c r="E11848" s="11" t="s">
        <v>33425</v>
      </c>
      <c r="F11848" s="6">
        <v>447146</v>
      </c>
      <c r="G11848" s="6" t="s">
        <v>462</v>
      </c>
      <c r="H11848" s="16">
        <v>16054101</v>
      </c>
      <c r="I11848" s="12">
        <v>44006</v>
      </c>
      <c r="J11848" s="12">
        <v>44377</v>
      </c>
      <c r="K11848" s="15" t="s">
        <v>1794</v>
      </c>
      <c r="L11848" s="13" t="s">
        <v>14</v>
      </c>
      <c r="M11848" s="7">
        <v>1</v>
      </c>
      <c r="N11848" s="14"/>
    </row>
    <row r="11849" spans="1:14" ht="63">
      <c r="A11849" s="6">
        <v>11848</v>
      </c>
      <c r="B11849" s="8" t="s">
        <v>32791</v>
      </c>
      <c r="C11849" s="9" t="s">
        <v>33374</v>
      </c>
      <c r="D11849" s="10" t="s">
        <v>134</v>
      </c>
      <c r="E11849" s="11" t="s">
        <v>33426</v>
      </c>
      <c r="F11849" s="6">
        <v>447147</v>
      </c>
      <c r="G11849" s="6" t="s">
        <v>462</v>
      </c>
      <c r="H11849" s="16">
        <v>13623588</v>
      </c>
      <c r="I11849" s="12">
        <v>44147</v>
      </c>
      <c r="J11849" s="12">
        <v>44518</v>
      </c>
      <c r="K11849" s="15" t="s">
        <v>1794</v>
      </c>
      <c r="L11849" s="13" t="s">
        <v>14</v>
      </c>
      <c r="M11849" s="7">
        <v>1</v>
      </c>
      <c r="N11849" s="14"/>
    </row>
    <row r="11850" spans="1:14" ht="63">
      <c r="A11850" s="6">
        <v>11849</v>
      </c>
      <c r="B11850" s="8" t="s">
        <v>32791</v>
      </c>
      <c r="C11850" s="9" t="s">
        <v>33374</v>
      </c>
      <c r="D11850" s="10" t="s">
        <v>134</v>
      </c>
      <c r="E11850" s="11" t="s">
        <v>33427</v>
      </c>
      <c r="F11850" s="6">
        <v>447149</v>
      </c>
      <c r="G11850" s="6" t="s">
        <v>462</v>
      </c>
      <c r="H11850" s="16">
        <v>14243346</v>
      </c>
      <c r="I11850" s="12">
        <v>44147</v>
      </c>
      <c r="J11850" s="12">
        <v>44518</v>
      </c>
      <c r="K11850" s="15" t="s">
        <v>1794</v>
      </c>
      <c r="L11850" s="13" t="s">
        <v>14</v>
      </c>
      <c r="M11850" s="7">
        <v>1</v>
      </c>
      <c r="N11850" s="14"/>
    </row>
    <row r="11851" spans="1:14" ht="141.75">
      <c r="A11851" s="6">
        <v>11850</v>
      </c>
      <c r="B11851" s="8" t="s">
        <v>32791</v>
      </c>
      <c r="C11851" s="9" t="s">
        <v>33267</v>
      </c>
      <c r="D11851" s="10" t="s">
        <v>512</v>
      </c>
      <c r="E11851" s="11" t="s">
        <v>33428</v>
      </c>
      <c r="F11851" s="6">
        <v>447150</v>
      </c>
      <c r="G11851" s="6" t="s">
        <v>462</v>
      </c>
      <c r="H11851" s="16">
        <v>14670000</v>
      </c>
      <c r="I11851" s="12">
        <v>44147</v>
      </c>
      <c r="J11851" s="12">
        <v>44518</v>
      </c>
      <c r="K11851" s="15" t="s">
        <v>1794</v>
      </c>
      <c r="L11851" s="13" t="s">
        <v>14</v>
      </c>
      <c r="M11851" s="7">
        <v>1</v>
      </c>
      <c r="N11851" s="14"/>
    </row>
    <row r="11852" spans="1:14" ht="78.75">
      <c r="A11852" s="6">
        <v>11851</v>
      </c>
      <c r="B11852" s="8" t="s">
        <v>32791</v>
      </c>
      <c r="C11852" s="9" t="s">
        <v>33374</v>
      </c>
      <c r="D11852" s="10" t="s">
        <v>134</v>
      </c>
      <c r="E11852" s="11" t="s">
        <v>33429</v>
      </c>
      <c r="F11852" s="6">
        <v>447151</v>
      </c>
      <c r="G11852" s="6" t="s">
        <v>462</v>
      </c>
      <c r="H11852" s="16">
        <v>13985883</v>
      </c>
      <c r="I11852" s="12">
        <v>44147</v>
      </c>
      <c r="J11852" s="12">
        <v>44518</v>
      </c>
      <c r="K11852" s="15" t="s">
        <v>1794</v>
      </c>
      <c r="L11852" s="13" t="s">
        <v>14</v>
      </c>
      <c r="M11852" s="7">
        <v>1</v>
      </c>
      <c r="N11852" s="14"/>
    </row>
    <row r="11853" spans="1:14" ht="110.25">
      <c r="A11853" s="6">
        <v>11852</v>
      </c>
      <c r="B11853" s="8" t="s">
        <v>32791</v>
      </c>
      <c r="C11853" s="9" t="s">
        <v>33374</v>
      </c>
      <c r="D11853" s="10" t="s">
        <v>134</v>
      </c>
      <c r="E11853" s="11" t="s">
        <v>33430</v>
      </c>
      <c r="F11853" s="6">
        <v>447152</v>
      </c>
      <c r="G11853" s="6" t="s">
        <v>462</v>
      </c>
      <c r="H11853" s="16">
        <v>15337989</v>
      </c>
      <c r="I11853" s="12">
        <v>44147</v>
      </c>
      <c r="J11853" s="12">
        <v>44518</v>
      </c>
      <c r="K11853" s="15" t="s">
        <v>1794</v>
      </c>
      <c r="L11853" s="13" t="s">
        <v>14</v>
      </c>
      <c r="M11853" s="7">
        <v>1</v>
      </c>
      <c r="N11853" s="14"/>
    </row>
    <row r="11854" spans="1:14" ht="283.5">
      <c r="A11854" s="6">
        <v>11853</v>
      </c>
      <c r="B11854" s="8" t="s">
        <v>32791</v>
      </c>
      <c r="C11854" s="9" t="s">
        <v>33374</v>
      </c>
      <c r="D11854" s="10" t="s">
        <v>134</v>
      </c>
      <c r="E11854" s="11" t="s">
        <v>33431</v>
      </c>
      <c r="F11854" s="6">
        <v>447185</v>
      </c>
      <c r="G11854" s="6" t="s">
        <v>462</v>
      </c>
      <c r="H11854" s="16">
        <v>15151989.6</v>
      </c>
      <c r="I11854" s="12">
        <v>44006</v>
      </c>
      <c r="J11854" s="12">
        <v>44377</v>
      </c>
      <c r="K11854" s="15" t="s">
        <v>1794</v>
      </c>
      <c r="L11854" s="13" t="s">
        <v>14</v>
      </c>
      <c r="M11854" s="7">
        <v>1</v>
      </c>
      <c r="N11854" s="14"/>
    </row>
    <row r="11855" spans="1:14" ht="141.75">
      <c r="A11855" s="6">
        <v>11854</v>
      </c>
      <c r="B11855" s="8" t="s">
        <v>32791</v>
      </c>
      <c r="C11855" s="9" t="s">
        <v>33432</v>
      </c>
      <c r="D11855" s="10" t="s">
        <v>33433</v>
      </c>
      <c r="E11855" s="11" t="s">
        <v>33434</v>
      </c>
      <c r="F11855" s="6">
        <v>480287</v>
      </c>
      <c r="G11855" s="6" t="s">
        <v>462</v>
      </c>
      <c r="H11855" s="16">
        <v>8688107.5610000007</v>
      </c>
      <c r="I11855" s="12">
        <v>44182</v>
      </c>
      <c r="J11855" s="12">
        <v>44370</v>
      </c>
      <c r="K11855" s="15" t="s">
        <v>1794</v>
      </c>
      <c r="L11855" s="13" t="s">
        <v>14</v>
      </c>
      <c r="M11855" s="7">
        <v>1</v>
      </c>
      <c r="N11855" s="14"/>
    </row>
    <row r="11856" spans="1:14" ht="78.75">
      <c r="A11856" s="6">
        <v>11855</v>
      </c>
      <c r="B11856" s="8" t="s">
        <v>32791</v>
      </c>
      <c r="C11856" s="9" t="s">
        <v>33435</v>
      </c>
      <c r="D11856" s="10" t="s">
        <v>1108</v>
      </c>
      <c r="E11856" s="11" t="s">
        <v>33436</v>
      </c>
      <c r="F11856" s="6">
        <v>301695</v>
      </c>
      <c r="G11856" s="6" t="s">
        <v>462</v>
      </c>
      <c r="H11856" s="16">
        <v>12455316.956</v>
      </c>
      <c r="I11856" s="12">
        <v>43719</v>
      </c>
      <c r="J11856" s="12">
        <v>44091</v>
      </c>
      <c r="K11856" s="15">
        <v>11428638</v>
      </c>
      <c r="L11856" s="13" t="s">
        <v>14</v>
      </c>
      <c r="M11856" s="7">
        <v>1</v>
      </c>
      <c r="N11856" s="14"/>
    </row>
    <row r="11857" spans="1:14" ht="78.75">
      <c r="A11857" s="6">
        <v>11856</v>
      </c>
      <c r="B11857" s="8" t="s">
        <v>32791</v>
      </c>
      <c r="C11857" s="9" t="s">
        <v>2363</v>
      </c>
      <c r="D11857" s="10" t="s">
        <v>257</v>
      </c>
      <c r="E11857" s="11" t="s">
        <v>33437</v>
      </c>
      <c r="F11857" s="6">
        <v>301696</v>
      </c>
      <c r="G11857" s="6" t="s">
        <v>462</v>
      </c>
      <c r="H11857" s="16">
        <v>110298133.498</v>
      </c>
      <c r="I11857" s="12">
        <v>43719</v>
      </c>
      <c r="J11857" s="12">
        <v>44091</v>
      </c>
      <c r="K11857" s="15">
        <v>36907066</v>
      </c>
      <c r="L11857" s="13" t="s">
        <v>14</v>
      </c>
      <c r="M11857" s="7">
        <v>1</v>
      </c>
      <c r="N11857" s="14"/>
    </row>
    <row r="11858" spans="1:14" ht="94.5">
      <c r="A11858" s="6">
        <v>11857</v>
      </c>
      <c r="B11858" s="8" t="s">
        <v>32791</v>
      </c>
      <c r="C11858" s="9" t="s">
        <v>33438</v>
      </c>
      <c r="D11858" s="10" t="s">
        <v>7834</v>
      </c>
      <c r="E11858" s="11" t="s">
        <v>33439</v>
      </c>
      <c r="F11858" s="6">
        <v>301697</v>
      </c>
      <c r="G11858" s="6" t="s">
        <v>462</v>
      </c>
      <c r="H11858" s="16">
        <v>12402691.537</v>
      </c>
      <c r="I11858" s="12">
        <v>43719</v>
      </c>
      <c r="J11858" s="12">
        <v>44091</v>
      </c>
      <c r="K11858" s="15">
        <v>6635645</v>
      </c>
      <c r="L11858" s="13" t="s">
        <v>14</v>
      </c>
      <c r="M11858" s="7">
        <v>1</v>
      </c>
      <c r="N11858" s="14"/>
    </row>
    <row r="11859" spans="1:14" ht="78.75">
      <c r="A11859" s="6">
        <v>11858</v>
      </c>
      <c r="B11859" s="8" t="s">
        <v>32791</v>
      </c>
      <c r="C11859" s="9" t="s">
        <v>33438</v>
      </c>
      <c r="D11859" s="10" t="s">
        <v>7834</v>
      </c>
      <c r="E11859" s="11" t="s">
        <v>33440</v>
      </c>
      <c r="F11859" s="6">
        <v>301698</v>
      </c>
      <c r="G11859" s="6" t="s">
        <v>462</v>
      </c>
      <c r="H11859" s="16">
        <v>9798915.4440000001</v>
      </c>
      <c r="I11859" s="12">
        <v>43719</v>
      </c>
      <c r="J11859" s="12">
        <v>44091</v>
      </c>
      <c r="K11859" s="15">
        <v>5657345</v>
      </c>
      <c r="L11859" s="13" t="s">
        <v>14</v>
      </c>
      <c r="M11859" s="7">
        <v>1</v>
      </c>
      <c r="N11859" s="14"/>
    </row>
    <row r="11860" spans="1:14" ht="78.75">
      <c r="A11860" s="6">
        <v>11859</v>
      </c>
      <c r="B11860" s="8" t="s">
        <v>32791</v>
      </c>
      <c r="C11860" s="9" t="s">
        <v>33441</v>
      </c>
      <c r="D11860" s="10" t="s">
        <v>86</v>
      </c>
      <c r="E11860" s="11" t="s">
        <v>33442</v>
      </c>
      <c r="F11860" s="6">
        <v>301699</v>
      </c>
      <c r="G11860" s="6" t="s">
        <v>462</v>
      </c>
      <c r="H11860" s="16">
        <v>7842691.0789999999</v>
      </c>
      <c r="I11860" s="12">
        <v>43719</v>
      </c>
      <c r="J11860" s="12">
        <v>44091</v>
      </c>
      <c r="K11860" s="15">
        <v>7507500</v>
      </c>
      <c r="L11860" s="13" t="s">
        <v>14</v>
      </c>
      <c r="M11860" s="7">
        <v>1</v>
      </c>
      <c r="N11860" s="14"/>
    </row>
    <row r="11861" spans="1:14" ht="78.75">
      <c r="A11861" s="6">
        <v>11860</v>
      </c>
      <c r="B11861" s="8" t="s">
        <v>32791</v>
      </c>
      <c r="C11861" s="9" t="s">
        <v>33438</v>
      </c>
      <c r="D11861" s="10" t="s">
        <v>7834</v>
      </c>
      <c r="E11861" s="11" t="s">
        <v>33443</v>
      </c>
      <c r="F11861" s="6">
        <v>301700</v>
      </c>
      <c r="G11861" s="6" t="s">
        <v>462</v>
      </c>
      <c r="H11861" s="16">
        <v>14315560.767000001</v>
      </c>
      <c r="I11861" s="12">
        <v>43719</v>
      </c>
      <c r="J11861" s="12">
        <v>44091</v>
      </c>
      <c r="K11861" s="15">
        <v>6821930</v>
      </c>
      <c r="L11861" s="13" t="s">
        <v>14</v>
      </c>
      <c r="M11861" s="7">
        <v>1</v>
      </c>
      <c r="N11861" s="14"/>
    </row>
    <row r="11862" spans="1:14" ht="78.75">
      <c r="A11862" s="6">
        <v>11861</v>
      </c>
      <c r="B11862" s="8" t="s">
        <v>32791</v>
      </c>
      <c r="C11862" s="9" t="s">
        <v>33444</v>
      </c>
      <c r="D11862" s="10" t="s">
        <v>26313</v>
      </c>
      <c r="E11862" s="11" t="s">
        <v>33445</v>
      </c>
      <c r="F11862" s="6">
        <v>301701</v>
      </c>
      <c r="G11862" s="6" t="s">
        <v>462</v>
      </c>
      <c r="H11862" s="16">
        <v>27422656.103999998</v>
      </c>
      <c r="I11862" s="12">
        <v>43710</v>
      </c>
      <c r="J11862" s="12">
        <v>44082</v>
      </c>
      <c r="K11862" s="15">
        <v>22350446</v>
      </c>
      <c r="L11862" s="13" t="s">
        <v>14</v>
      </c>
      <c r="M11862" s="7">
        <v>1</v>
      </c>
      <c r="N11862" s="14"/>
    </row>
    <row r="11863" spans="1:14" ht="78.75">
      <c r="A11863" s="6">
        <v>11862</v>
      </c>
      <c r="B11863" s="8" t="s">
        <v>32791</v>
      </c>
      <c r="C11863" s="9" t="s">
        <v>33441</v>
      </c>
      <c r="D11863" s="10" t="s">
        <v>86</v>
      </c>
      <c r="E11863" s="11" t="s">
        <v>33446</v>
      </c>
      <c r="F11863" s="6">
        <v>301702</v>
      </c>
      <c r="G11863" s="6" t="s">
        <v>462</v>
      </c>
      <c r="H11863" s="16">
        <v>11130780.266000001</v>
      </c>
      <c r="I11863" s="12">
        <v>43719</v>
      </c>
      <c r="J11863" s="12">
        <v>44091</v>
      </c>
      <c r="K11863" s="15">
        <v>6507280</v>
      </c>
      <c r="L11863" s="13" t="s">
        <v>14</v>
      </c>
      <c r="M11863" s="7">
        <v>1</v>
      </c>
      <c r="N11863" s="14"/>
    </row>
    <row r="11864" spans="1:14" ht="94.5">
      <c r="A11864" s="6">
        <v>11863</v>
      </c>
      <c r="B11864" s="8" t="s">
        <v>32791</v>
      </c>
      <c r="C11864" s="9" t="s">
        <v>33444</v>
      </c>
      <c r="D11864" s="10" t="s">
        <v>26313</v>
      </c>
      <c r="E11864" s="11" t="s">
        <v>33447</v>
      </c>
      <c r="F11864" s="6">
        <v>301703</v>
      </c>
      <c r="G11864" s="6" t="s">
        <v>462</v>
      </c>
      <c r="H11864" s="16">
        <v>12622600.073999999</v>
      </c>
      <c r="I11864" s="12">
        <v>43710</v>
      </c>
      <c r="J11864" s="12">
        <v>44082</v>
      </c>
      <c r="K11864" s="15">
        <v>5300000</v>
      </c>
      <c r="L11864" s="13" t="s">
        <v>14</v>
      </c>
      <c r="M11864" s="7">
        <v>1</v>
      </c>
      <c r="N11864" s="14"/>
    </row>
    <row r="11865" spans="1:14" ht="63">
      <c r="A11865" s="6">
        <v>11864</v>
      </c>
      <c r="B11865" s="8" t="s">
        <v>32791</v>
      </c>
      <c r="C11865" s="9" t="s">
        <v>33444</v>
      </c>
      <c r="D11865" s="10" t="s">
        <v>26313</v>
      </c>
      <c r="E11865" s="11" t="s">
        <v>33448</v>
      </c>
      <c r="F11865" s="6">
        <v>301704</v>
      </c>
      <c r="G11865" s="6" t="s">
        <v>462</v>
      </c>
      <c r="H11865" s="16">
        <v>14028226.07</v>
      </c>
      <c r="I11865" s="12">
        <v>43710</v>
      </c>
      <c r="J11865" s="12">
        <v>44082</v>
      </c>
      <c r="K11865" s="15">
        <v>2467867</v>
      </c>
      <c r="L11865" s="13" t="s">
        <v>14</v>
      </c>
      <c r="M11865" s="7">
        <v>1</v>
      </c>
      <c r="N11865" s="14"/>
    </row>
    <row r="11866" spans="1:14" ht="78.75">
      <c r="A11866" s="6">
        <v>11865</v>
      </c>
      <c r="B11866" s="8" t="s">
        <v>32791</v>
      </c>
      <c r="C11866" s="9" t="s">
        <v>33444</v>
      </c>
      <c r="D11866" s="10" t="s">
        <v>26313</v>
      </c>
      <c r="E11866" s="11" t="s">
        <v>33449</v>
      </c>
      <c r="F11866" s="6">
        <v>301705</v>
      </c>
      <c r="G11866" s="6" t="s">
        <v>462</v>
      </c>
      <c r="H11866" s="16">
        <v>11405091.493000001</v>
      </c>
      <c r="I11866" s="12">
        <v>43710</v>
      </c>
      <c r="J11866" s="12">
        <v>44082</v>
      </c>
      <c r="K11866" s="15">
        <v>4250000</v>
      </c>
      <c r="L11866" s="13" t="s">
        <v>14</v>
      </c>
      <c r="M11866" s="7">
        <v>1</v>
      </c>
      <c r="N11866" s="14"/>
    </row>
    <row r="11867" spans="1:14" ht="78.75">
      <c r="A11867" s="6">
        <v>11866</v>
      </c>
      <c r="B11867" s="8" t="s">
        <v>32791</v>
      </c>
      <c r="C11867" s="9" t="s">
        <v>33435</v>
      </c>
      <c r="D11867" s="10" t="s">
        <v>1108</v>
      </c>
      <c r="E11867" s="11" t="s">
        <v>33450</v>
      </c>
      <c r="F11867" s="6">
        <v>301706</v>
      </c>
      <c r="G11867" s="6" t="s">
        <v>462</v>
      </c>
      <c r="H11867" s="16">
        <v>23052560.500999998</v>
      </c>
      <c r="I11867" s="12">
        <v>43719</v>
      </c>
      <c r="J11867" s="12">
        <v>44091</v>
      </c>
      <c r="K11867" s="15">
        <v>6623300</v>
      </c>
      <c r="L11867" s="13" t="s">
        <v>14</v>
      </c>
      <c r="M11867" s="7">
        <v>1</v>
      </c>
      <c r="N11867" s="14"/>
    </row>
    <row r="11868" spans="1:14" ht="78.75">
      <c r="A11868" s="6">
        <v>11867</v>
      </c>
      <c r="B11868" s="8" t="s">
        <v>32791</v>
      </c>
      <c r="C11868" s="9" t="s">
        <v>33444</v>
      </c>
      <c r="D11868" s="10" t="s">
        <v>26313</v>
      </c>
      <c r="E11868" s="11" t="s">
        <v>33451</v>
      </c>
      <c r="F11868" s="6">
        <v>301707</v>
      </c>
      <c r="G11868" s="6" t="s">
        <v>462</v>
      </c>
      <c r="H11868" s="16">
        <v>11391720.578</v>
      </c>
      <c r="I11868" s="12">
        <v>43710</v>
      </c>
      <c r="J11868" s="12">
        <v>44082</v>
      </c>
      <c r="K11868" s="15">
        <v>5168188</v>
      </c>
      <c r="L11868" s="13" t="s">
        <v>14</v>
      </c>
      <c r="M11868" s="7">
        <v>1</v>
      </c>
      <c r="N11868" s="14"/>
    </row>
    <row r="11869" spans="1:14" ht="94.5">
      <c r="A11869" s="6">
        <v>11868</v>
      </c>
      <c r="B11869" s="8" t="s">
        <v>32791</v>
      </c>
      <c r="C11869" s="9" t="s">
        <v>33441</v>
      </c>
      <c r="D11869" s="10" t="s">
        <v>86</v>
      </c>
      <c r="E11869" s="11" t="s">
        <v>33452</v>
      </c>
      <c r="F11869" s="6">
        <v>301708</v>
      </c>
      <c r="G11869" s="6" t="s">
        <v>462</v>
      </c>
      <c r="H11869" s="16">
        <v>11046489.907</v>
      </c>
      <c r="I11869" s="12">
        <v>43719</v>
      </c>
      <c r="J11869" s="12">
        <v>44091</v>
      </c>
      <c r="K11869" s="15">
        <v>4859209</v>
      </c>
      <c r="L11869" s="13" t="s">
        <v>14</v>
      </c>
      <c r="M11869" s="7">
        <v>1</v>
      </c>
      <c r="N11869" s="14"/>
    </row>
    <row r="11870" spans="1:14" ht="78.75">
      <c r="A11870" s="6">
        <v>11869</v>
      </c>
      <c r="B11870" s="8" t="s">
        <v>32791</v>
      </c>
      <c r="C11870" s="9" t="s">
        <v>33453</v>
      </c>
      <c r="D11870" s="10" t="s">
        <v>5750</v>
      </c>
      <c r="E11870" s="11" t="s">
        <v>33454</v>
      </c>
      <c r="F11870" s="6">
        <v>301709</v>
      </c>
      <c r="G11870" s="6" t="s">
        <v>462</v>
      </c>
      <c r="H11870" s="16">
        <v>10715979.594000001</v>
      </c>
      <c r="I11870" s="12">
        <v>43719</v>
      </c>
      <c r="J11870" s="12">
        <v>44091</v>
      </c>
      <c r="K11870" s="15">
        <v>7655510</v>
      </c>
      <c r="L11870" s="13" t="s">
        <v>14</v>
      </c>
      <c r="M11870" s="7">
        <v>1</v>
      </c>
      <c r="N11870" s="14"/>
    </row>
    <row r="11871" spans="1:14" ht="94.5">
      <c r="A11871" s="6">
        <v>11870</v>
      </c>
      <c r="B11871" s="8" t="s">
        <v>32791</v>
      </c>
      <c r="C11871" s="9" t="s">
        <v>33435</v>
      </c>
      <c r="D11871" s="10" t="s">
        <v>1108</v>
      </c>
      <c r="E11871" s="11" t="s">
        <v>33455</v>
      </c>
      <c r="F11871" s="6">
        <v>301710</v>
      </c>
      <c r="G11871" s="6" t="s">
        <v>462</v>
      </c>
      <c r="H11871" s="16">
        <v>10075568.513</v>
      </c>
      <c r="I11871" s="12">
        <v>43719</v>
      </c>
      <c r="J11871" s="12">
        <v>44091</v>
      </c>
      <c r="K11871" s="15">
        <v>5841374</v>
      </c>
      <c r="L11871" s="13" t="s">
        <v>14</v>
      </c>
      <c r="M11871" s="7">
        <v>1</v>
      </c>
      <c r="N11871" s="14"/>
    </row>
    <row r="11872" spans="1:14" ht="63">
      <c r="A11872" s="6">
        <v>11871</v>
      </c>
      <c r="B11872" s="8" t="s">
        <v>32791</v>
      </c>
      <c r="C11872" s="9" t="s">
        <v>33456</v>
      </c>
      <c r="D11872" s="10" t="s">
        <v>33457</v>
      </c>
      <c r="E11872" s="11" t="s">
        <v>33458</v>
      </c>
      <c r="F11872" s="6">
        <v>365144</v>
      </c>
      <c r="G11872" s="6" t="s">
        <v>462</v>
      </c>
      <c r="H11872" s="16">
        <v>4246656.75</v>
      </c>
      <c r="I11872" s="12" t="s">
        <v>1794</v>
      </c>
      <c r="J11872" s="12">
        <v>44007</v>
      </c>
      <c r="K11872" s="15">
        <v>4539641</v>
      </c>
      <c r="L11872" s="13" t="s">
        <v>14</v>
      </c>
      <c r="M11872" s="7">
        <v>1</v>
      </c>
      <c r="N11872" s="14"/>
    </row>
    <row r="11873" spans="1:14" ht="94.5">
      <c r="A11873" s="6">
        <v>11872</v>
      </c>
      <c r="B11873" s="8" t="s">
        <v>32791</v>
      </c>
      <c r="C11873" s="9" t="s">
        <v>33459</v>
      </c>
      <c r="D11873" s="10" t="s">
        <v>33460</v>
      </c>
      <c r="E11873" s="11" t="s">
        <v>33461</v>
      </c>
      <c r="F11873" s="6">
        <v>479416</v>
      </c>
      <c r="G11873" s="6" t="s">
        <v>462</v>
      </c>
      <c r="H11873" s="16">
        <v>846838.55</v>
      </c>
      <c r="I11873" s="12">
        <v>44188</v>
      </c>
      <c r="J11873" s="12">
        <v>44270</v>
      </c>
      <c r="K11873" s="15" t="s">
        <v>1794</v>
      </c>
      <c r="L11873" s="13" t="s">
        <v>14</v>
      </c>
      <c r="M11873" s="7">
        <v>1</v>
      </c>
      <c r="N11873" s="14"/>
    </row>
    <row r="11874" spans="1:14" ht="110.25">
      <c r="A11874" s="6">
        <v>11873</v>
      </c>
      <c r="B11874" s="8" t="s">
        <v>32791</v>
      </c>
      <c r="C11874" s="9" t="s">
        <v>33462</v>
      </c>
      <c r="D11874" s="10" t="s">
        <v>33463</v>
      </c>
      <c r="E11874" s="11" t="s">
        <v>33464</v>
      </c>
      <c r="F11874" s="6">
        <v>479414</v>
      </c>
      <c r="G11874" s="6" t="s">
        <v>462</v>
      </c>
      <c r="H11874" s="16">
        <v>971111.74600000004</v>
      </c>
      <c r="I11874" s="12">
        <v>44192</v>
      </c>
      <c r="J11874" s="12">
        <v>44288</v>
      </c>
      <c r="K11874" s="15" t="s">
        <v>1794</v>
      </c>
      <c r="L11874" s="13" t="s">
        <v>14</v>
      </c>
      <c r="M11874" s="7">
        <v>1</v>
      </c>
      <c r="N11874" s="14"/>
    </row>
    <row r="11875" spans="1:14" ht="94.5">
      <c r="A11875" s="6">
        <v>11874</v>
      </c>
      <c r="B11875" s="8" t="s">
        <v>32791</v>
      </c>
      <c r="C11875" s="9" t="s">
        <v>33435</v>
      </c>
      <c r="D11875" s="10" t="s">
        <v>1108</v>
      </c>
      <c r="E11875" s="11" t="s">
        <v>33465</v>
      </c>
      <c r="F11875" s="6">
        <v>301694</v>
      </c>
      <c r="G11875" s="6" t="s">
        <v>462</v>
      </c>
      <c r="H11875" s="16">
        <v>13190935.618000001</v>
      </c>
      <c r="I11875" s="12">
        <v>43719</v>
      </c>
      <c r="J11875" s="12">
        <v>44091</v>
      </c>
      <c r="K11875" s="15">
        <v>6693436</v>
      </c>
      <c r="L11875" s="13" t="s">
        <v>14</v>
      </c>
      <c r="M11875" s="7">
        <v>1</v>
      </c>
      <c r="N11875" s="14"/>
    </row>
    <row r="11876" spans="1:14" ht="94.5">
      <c r="A11876" s="6">
        <v>11875</v>
      </c>
      <c r="B11876" s="8" t="s">
        <v>32791</v>
      </c>
      <c r="C11876" s="9" t="s">
        <v>33381</v>
      </c>
      <c r="D11876" s="10" t="s">
        <v>33313</v>
      </c>
      <c r="E11876" s="11" t="s">
        <v>33466</v>
      </c>
      <c r="F11876" s="6">
        <v>365152</v>
      </c>
      <c r="G11876" s="6" t="s">
        <v>462</v>
      </c>
      <c r="H11876" s="16">
        <v>21858319.682999998</v>
      </c>
      <c r="I11876" s="12">
        <v>43923</v>
      </c>
      <c r="J11876" s="12">
        <v>44294</v>
      </c>
      <c r="K11876" s="15" t="s">
        <v>1794</v>
      </c>
      <c r="L11876" s="13" t="s">
        <v>70</v>
      </c>
      <c r="M11876" s="7">
        <v>1</v>
      </c>
      <c r="N11876" s="14"/>
    </row>
    <row r="11877" spans="1:14" ht="94.5">
      <c r="A11877" s="6">
        <v>11876</v>
      </c>
      <c r="B11877" s="8" t="s">
        <v>32791</v>
      </c>
      <c r="C11877" s="9" t="s">
        <v>21519</v>
      </c>
      <c r="D11877" s="10" t="s">
        <v>111</v>
      </c>
      <c r="E11877" s="11" t="s">
        <v>33466</v>
      </c>
      <c r="F11877" s="6">
        <v>365152</v>
      </c>
      <c r="G11877" s="6" t="s">
        <v>462</v>
      </c>
      <c r="H11877" s="16">
        <v>21858319.682999998</v>
      </c>
      <c r="I11877" s="12">
        <v>43923</v>
      </c>
      <c r="J11877" s="12">
        <v>44294</v>
      </c>
      <c r="K11877" s="15" t="s">
        <v>1794</v>
      </c>
      <c r="L11877" s="13" t="s">
        <v>70</v>
      </c>
      <c r="M11877" s="7">
        <v>0.51</v>
      </c>
      <c r="N11877" s="14"/>
    </row>
    <row r="11878" spans="1:14" ht="94.5">
      <c r="A11878" s="6">
        <v>11877</v>
      </c>
      <c r="B11878" s="8" t="s">
        <v>32791</v>
      </c>
      <c r="C11878" s="9" t="s">
        <v>33315</v>
      </c>
      <c r="D11878" s="10" t="s">
        <v>522</v>
      </c>
      <c r="E11878" s="11" t="s">
        <v>33466</v>
      </c>
      <c r="F11878" s="6">
        <v>365152</v>
      </c>
      <c r="G11878" s="6" t="s">
        <v>462</v>
      </c>
      <c r="H11878" s="16">
        <v>21858319.682999998</v>
      </c>
      <c r="I11878" s="12">
        <v>43923</v>
      </c>
      <c r="J11878" s="12">
        <v>44294</v>
      </c>
      <c r="K11878" s="15" t="s">
        <v>1794</v>
      </c>
      <c r="L11878" s="13" t="s">
        <v>70</v>
      </c>
      <c r="M11878" s="7">
        <v>0.49</v>
      </c>
      <c r="N11878" s="14"/>
    </row>
    <row r="11879" spans="1:14" ht="110.25">
      <c r="A11879" s="6">
        <v>11878</v>
      </c>
      <c r="B11879" s="8" t="s">
        <v>32791</v>
      </c>
      <c r="C11879" s="9" t="s">
        <v>33467</v>
      </c>
      <c r="D11879" s="10" t="s">
        <v>33468</v>
      </c>
      <c r="E11879" s="11" t="s">
        <v>33469</v>
      </c>
      <c r="F11879" s="6">
        <v>274433</v>
      </c>
      <c r="G11879" s="6" t="s">
        <v>3644</v>
      </c>
      <c r="H11879" s="16">
        <v>10866157.949999999</v>
      </c>
      <c r="I11879" s="12">
        <v>43544</v>
      </c>
      <c r="J11879" s="12">
        <v>43860</v>
      </c>
      <c r="K11879" s="15">
        <v>3797040</v>
      </c>
      <c r="L11879" s="13" t="s">
        <v>14</v>
      </c>
      <c r="M11879" s="7">
        <v>1</v>
      </c>
      <c r="N11879" s="14"/>
    </row>
    <row r="11880" spans="1:14" ht="126">
      <c r="A11880" s="6">
        <v>11879</v>
      </c>
      <c r="B11880" s="8" t="s">
        <v>32791</v>
      </c>
      <c r="C11880" s="9" t="s">
        <v>33470</v>
      </c>
      <c r="D11880" s="10" t="s">
        <v>33471</v>
      </c>
      <c r="E11880" s="11" t="s">
        <v>33472</v>
      </c>
      <c r="F11880" s="6">
        <v>357496</v>
      </c>
      <c r="G11880" s="6" t="s">
        <v>3644</v>
      </c>
      <c r="H11880" s="16">
        <v>8980999.8000000007</v>
      </c>
      <c r="I11880" s="12">
        <v>43814</v>
      </c>
      <c r="J11880" s="12">
        <v>44064</v>
      </c>
      <c r="K11880" s="15">
        <v>1500000</v>
      </c>
      <c r="L11880" s="13" t="s">
        <v>14</v>
      </c>
      <c r="M11880" s="7">
        <v>1</v>
      </c>
      <c r="N11880" s="14"/>
    </row>
    <row r="11881" spans="1:14" ht="126">
      <c r="A11881" s="6">
        <v>11880</v>
      </c>
      <c r="B11881" s="8" t="s">
        <v>32791</v>
      </c>
      <c r="C11881" s="9" t="s">
        <v>33473</v>
      </c>
      <c r="D11881" s="10" t="s">
        <v>32821</v>
      </c>
      <c r="E11881" s="11" t="s">
        <v>33474</v>
      </c>
      <c r="F11881" s="6">
        <v>45751</v>
      </c>
      <c r="G11881" s="6" t="s">
        <v>3644</v>
      </c>
      <c r="H11881" s="16">
        <v>1417494.7069999999</v>
      </c>
      <c r="I11881" s="12">
        <v>42456</v>
      </c>
      <c r="J11881" s="12">
        <v>42553</v>
      </c>
      <c r="K11881" s="15" t="s">
        <v>1794</v>
      </c>
      <c r="L11881" s="13" t="s">
        <v>14</v>
      </c>
      <c r="M11881" s="7">
        <v>1</v>
      </c>
      <c r="N11881" s="14"/>
    </row>
    <row r="11882" spans="1:14" ht="110.25">
      <c r="A11882" s="6">
        <v>11881</v>
      </c>
      <c r="B11882" s="8" t="s">
        <v>32791</v>
      </c>
      <c r="C11882" s="9" t="s">
        <v>32890</v>
      </c>
      <c r="D11882" s="10" t="s">
        <v>32891</v>
      </c>
      <c r="E11882" s="11" t="s">
        <v>33475</v>
      </c>
      <c r="F11882" s="6">
        <v>39190</v>
      </c>
      <c r="G11882" s="6" t="s">
        <v>3644</v>
      </c>
      <c r="H11882" s="16">
        <v>3145769.8909999998</v>
      </c>
      <c r="I11882" s="12">
        <v>42409</v>
      </c>
      <c r="J11882" s="12">
        <v>43829</v>
      </c>
      <c r="K11882" s="15">
        <v>1611520</v>
      </c>
      <c r="L11882" s="13" t="s">
        <v>14</v>
      </c>
      <c r="M11882" s="7">
        <v>1</v>
      </c>
      <c r="N11882" s="14"/>
    </row>
    <row r="11883" spans="1:14" ht="94.5">
      <c r="A11883" s="6">
        <v>11882</v>
      </c>
      <c r="B11883" s="8" t="s">
        <v>32791</v>
      </c>
      <c r="C11883" s="9" t="s">
        <v>33476</v>
      </c>
      <c r="D11883" s="10" t="s">
        <v>33048</v>
      </c>
      <c r="E11883" s="11" t="s">
        <v>33477</v>
      </c>
      <c r="F11883" s="6">
        <v>106754</v>
      </c>
      <c r="G11883" s="6" t="s">
        <v>3644</v>
      </c>
      <c r="H11883" s="16">
        <v>6883019.8600000003</v>
      </c>
      <c r="I11883" s="12">
        <v>42977</v>
      </c>
      <c r="J11883" s="12">
        <v>43799</v>
      </c>
      <c r="K11883" s="15">
        <v>4007646</v>
      </c>
      <c r="L11883" s="13" t="s">
        <v>14</v>
      </c>
      <c r="M11883" s="7">
        <v>1</v>
      </c>
      <c r="N11883" s="14"/>
    </row>
    <row r="11884" spans="1:14" ht="126">
      <c r="A11884" s="6">
        <v>11883</v>
      </c>
      <c r="B11884" s="8" t="s">
        <v>32791</v>
      </c>
      <c r="C11884" s="9" t="s">
        <v>33478</v>
      </c>
      <c r="D11884" s="10" t="s">
        <v>33479</v>
      </c>
      <c r="E11884" s="11" t="s">
        <v>33480</v>
      </c>
      <c r="F11884" s="6">
        <v>93925</v>
      </c>
      <c r="G11884" s="6" t="s">
        <v>3644</v>
      </c>
      <c r="H11884" s="16">
        <v>4448655.6179999998</v>
      </c>
      <c r="I11884" s="12">
        <v>42904</v>
      </c>
      <c r="J11884" s="12">
        <v>43250</v>
      </c>
      <c r="K11884" s="15">
        <v>2745677</v>
      </c>
      <c r="L11884" s="13" t="s">
        <v>14</v>
      </c>
      <c r="M11884" s="7">
        <v>1</v>
      </c>
      <c r="N11884" s="14"/>
    </row>
    <row r="11885" spans="1:14" ht="63">
      <c r="A11885" s="6">
        <v>11884</v>
      </c>
      <c r="B11885" s="8" t="s">
        <v>32791</v>
      </c>
      <c r="C11885" s="9" t="s">
        <v>33478</v>
      </c>
      <c r="D11885" s="10" t="s">
        <v>33479</v>
      </c>
      <c r="E11885" s="11" t="s">
        <v>33481</v>
      </c>
      <c r="F11885" s="6">
        <v>93942</v>
      </c>
      <c r="G11885" s="6" t="s">
        <v>3644</v>
      </c>
      <c r="H11885" s="16">
        <v>1950049.8859999999</v>
      </c>
      <c r="I11885" s="12">
        <v>42908</v>
      </c>
      <c r="J11885" s="12">
        <v>43250</v>
      </c>
      <c r="K11885" s="15">
        <v>1143850</v>
      </c>
      <c r="L11885" s="13" t="s">
        <v>14</v>
      </c>
      <c r="M11885" s="7">
        <v>1</v>
      </c>
      <c r="N11885" s="14"/>
    </row>
    <row r="11886" spans="1:14" ht="94.5">
      <c r="A11886" s="6">
        <v>11885</v>
      </c>
      <c r="B11886" s="8" t="s">
        <v>32791</v>
      </c>
      <c r="C11886" s="9" t="s">
        <v>33482</v>
      </c>
      <c r="D11886" s="10" t="s">
        <v>33483</v>
      </c>
      <c r="E11886" s="11" t="s">
        <v>33484</v>
      </c>
      <c r="F11886" s="6">
        <v>408321</v>
      </c>
      <c r="G11886" s="6" t="s">
        <v>3644</v>
      </c>
      <c r="H11886" s="16">
        <v>10803545.35</v>
      </c>
      <c r="I11886" s="12">
        <v>43885</v>
      </c>
      <c r="J11886" s="12">
        <v>43984</v>
      </c>
      <c r="K11886" s="15">
        <v>6833088</v>
      </c>
      <c r="L11886" s="13" t="s">
        <v>14</v>
      </c>
      <c r="M11886" s="7">
        <v>1</v>
      </c>
      <c r="N11886" s="14"/>
    </row>
    <row r="11887" spans="1:14" ht="94.5">
      <c r="A11887" s="6">
        <v>11886</v>
      </c>
      <c r="B11887" s="8" t="s">
        <v>32791</v>
      </c>
      <c r="C11887" s="9" t="s">
        <v>33485</v>
      </c>
      <c r="D11887" s="10" t="s">
        <v>33486</v>
      </c>
      <c r="E11887" s="11" t="s">
        <v>33487</v>
      </c>
      <c r="F11887" s="6">
        <v>143759</v>
      </c>
      <c r="G11887" s="6" t="s">
        <v>3644</v>
      </c>
      <c r="H11887" s="16">
        <v>6020634.0640000002</v>
      </c>
      <c r="I11887" s="12">
        <v>43188</v>
      </c>
      <c r="J11887" s="12">
        <v>43378</v>
      </c>
      <c r="K11887" s="15">
        <v>4428727</v>
      </c>
      <c r="L11887" s="13" t="s">
        <v>14</v>
      </c>
      <c r="M11887" s="7">
        <v>1</v>
      </c>
      <c r="N11887" s="14"/>
    </row>
    <row r="11888" spans="1:14" ht="141.75">
      <c r="A11888" s="6">
        <v>11887</v>
      </c>
      <c r="B11888" s="8" t="s">
        <v>32791</v>
      </c>
      <c r="C11888" s="9" t="s">
        <v>33488</v>
      </c>
      <c r="D11888" s="10" t="s">
        <v>33489</v>
      </c>
      <c r="E11888" s="11" t="s">
        <v>33490</v>
      </c>
      <c r="F11888" s="6">
        <v>253289</v>
      </c>
      <c r="G11888" s="6" t="s">
        <v>3644</v>
      </c>
      <c r="H11888" s="16">
        <v>9099716.5500000007</v>
      </c>
      <c r="I11888" s="12">
        <v>43499</v>
      </c>
      <c r="J11888" s="12">
        <v>43809</v>
      </c>
      <c r="K11888" s="15">
        <v>3700000</v>
      </c>
      <c r="L11888" s="13" t="s">
        <v>14</v>
      </c>
      <c r="M11888" s="7">
        <v>1</v>
      </c>
      <c r="N11888" s="14"/>
    </row>
    <row r="11889" spans="1:14" ht="173.25">
      <c r="A11889" s="6">
        <v>11888</v>
      </c>
      <c r="B11889" s="8" t="s">
        <v>32791</v>
      </c>
      <c r="C11889" s="9" t="s">
        <v>33491</v>
      </c>
      <c r="D11889" s="10" t="s">
        <v>33492</v>
      </c>
      <c r="E11889" s="11" t="s">
        <v>33493</v>
      </c>
      <c r="F11889" s="6">
        <v>357497</v>
      </c>
      <c r="G11889" s="6" t="s">
        <v>3644</v>
      </c>
      <c r="H11889" s="16">
        <v>25943180.791999999</v>
      </c>
      <c r="I11889" s="12">
        <v>43825</v>
      </c>
      <c r="J11889" s="12">
        <v>44043</v>
      </c>
      <c r="K11889" s="15">
        <v>19644218</v>
      </c>
      <c r="L11889" s="13" t="s">
        <v>70</v>
      </c>
      <c r="M11889" s="7">
        <v>1</v>
      </c>
      <c r="N11889" s="14"/>
    </row>
    <row r="11890" spans="1:14" ht="173.25">
      <c r="A11890" s="6">
        <v>11889</v>
      </c>
      <c r="B11890" s="8" t="s">
        <v>32791</v>
      </c>
      <c r="C11890" s="9" t="s">
        <v>32902</v>
      </c>
      <c r="D11890" s="10" t="s">
        <v>1075</v>
      </c>
      <c r="E11890" s="11" t="s">
        <v>33493</v>
      </c>
      <c r="F11890" s="6">
        <v>357497</v>
      </c>
      <c r="G11890" s="6" t="s">
        <v>3644</v>
      </c>
      <c r="H11890" s="16">
        <v>25943180.791999999</v>
      </c>
      <c r="I11890" s="12">
        <v>43825</v>
      </c>
      <c r="J11890" s="12">
        <v>44043</v>
      </c>
      <c r="K11890" s="15">
        <v>19644218</v>
      </c>
      <c r="L11890" s="13" t="s">
        <v>70</v>
      </c>
      <c r="M11890" s="7">
        <v>0.51</v>
      </c>
      <c r="N11890" s="14"/>
    </row>
    <row r="11891" spans="1:14" ht="173.25">
      <c r="A11891" s="6">
        <v>11890</v>
      </c>
      <c r="B11891" s="8" t="s">
        <v>32791</v>
      </c>
      <c r="C11891" s="9" t="s">
        <v>33494</v>
      </c>
      <c r="D11891" s="10" t="s">
        <v>33495</v>
      </c>
      <c r="E11891" s="11" t="s">
        <v>33493</v>
      </c>
      <c r="F11891" s="6">
        <v>357497</v>
      </c>
      <c r="G11891" s="6" t="s">
        <v>3644</v>
      </c>
      <c r="H11891" s="16">
        <v>25943180.791999999</v>
      </c>
      <c r="I11891" s="12">
        <v>43825</v>
      </c>
      <c r="J11891" s="12">
        <v>44043</v>
      </c>
      <c r="K11891" s="15">
        <v>19644218</v>
      </c>
      <c r="L11891" s="13" t="s">
        <v>70</v>
      </c>
      <c r="M11891" s="7">
        <v>0.49</v>
      </c>
      <c r="N11891" s="14"/>
    </row>
    <row r="11892" spans="1:14" ht="126">
      <c r="A11892" s="6">
        <v>11891</v>
      </c>
      <c r="B11892" s="8" t="s">
        <v>32791</v>
      </c>
      <c r="C11892" s="9" t="s">
        <v>33496</v>
      </c>
      <c r="D11892" s="10" t="s">
        <v>33497</v>
      </c>
      <c r="E11892" s="11" t="s">
        <v>33498</v>
      </c>
      <c r="F11892" s="6">
        <v>473477</v>
      </c>
      <c r="G11892" s="6" t="s">
        <v>3644</v>
      </c>
      <c r="H11892" s="16">
        <v>7834625.2999999998</v>
      </c>
      <c r="I11892" s="12">
        <v>44089</v>
      </c>
      <c r="J11892" s="12">
        <v>44337</v>
      </c>
      <c r="K11892" s="15" t="s">
        <v>1794</v>
      </c>
      <c r="L11892" s="13" t="s">
        <v>14</v>
      </c>
      <c r="M11892" s="7">
        <v>1</v>
      </c>
      <c r="N11892" s="14"/>
    </row>
    <row r="11893" spans="1:14" ht="126">
      <c r="A11893" s="6">
        <v>11892</v>
      </c>
      <c r="B11893" s="8" t="s">
        <v>32791</v>
      </c>
      <c r="C11893" s="9" t="s">
        <v>33499</v>
      </c>
      <c r="D11893" s="10" t="s">
        <v>33352</v>
      </c>
      <c r="E11893" s="11" t="s">
        <v>33500</v>
      </c>
      <c r="F11893" s="6">
        <v>473480</v>
      </c>
      <c r="G11893" s="6" t="s">
        <v>3644</v>
      </c>
      <c r="H11893" s="16">
        <v>26901011.956999999</v>
      </c>
      <c r="I11893" s="12">
        <v>44116</v>
      </c>
      <c r="J11893" s="12">
        <v>44372</v>
      </c>
      <c r="K11893" s="15" t="s">
        <v>1794</v>
      </c>
      <c r="L11893" s="13" t="s">
        <v>70</v>
      </c>
      <c r="M11893" s="7">
        <v>1</v>
      </c>
      <c r="N11893" s="14"/>
    </row>
    <row r="11894" spans="1:14" ht="126">
      <c r="A11894" s="6">
        <v>11893</v>
      </c>
      <c r="B11894" s="8" t="s">
        <v>32791</v>
      </c>
      <c r="C11894" s="9" t="s">
        <v>33253</v>
      </c>
      <c r="D11894" s="10" t="s">
        <v>6960</v>
      </c>
      <c r="E11894" s="11" t="s">
        <v>33500</v>
      </c>
      <c r="F11894" s="6">
        <v>473480</v>
      </c>
      <c r="G11894" s="6" t="s">
        <v>3644</v>
      </c>
      <c r="H11894" s="16">
        <v>26901011.956999999</v>
      </c>
      <c r="I11894" s="12">
        <v>44116</v>
      </c>
      <c r="J11894" s="12">
        <v>44372</v>
      </c>
      <c r="K11894" s="15" t="s">
        <v>1794</v>
      </c>
      <c r="L11894" s="13" t="s">
        <v>70</v>
      </c>
      <c r="M11894" s="7">
        <v>0.51</v>
      </c>
      <c r="N11894" s="14"/>
    </row>
    <row r="11895" spans="1:14" ht="126">
      <c r="A11895" s="6">
        <v>11894</v>
      </c>
      <c r="B11895" s="8" t="s">
        <v>32791</v>
      </c>
      <c r="C11895" s="9" t="s">
        <v>33354</v>
      </c>
      <c r="D11895" s="10" t="s">
        <v>33188</v>
      </c>
      <c r="E11895" s="11" t="s">
        <v>33500</v>
      </c>
      <c r="F11895" s="6">
        <v>473480</v>
      </c>
      <c r="G11895" s="6" t="s">
        <v>3644</v>
      </c>
      <c r="H11895" s="16">
        <v>26901011.956999999</v>
      </c>
      <c r="I11895" s="12">
        <v>44116</v>
      </c>
      <c r="J11895" s="12">
        <v>44372</v>
      </c>
      <c r="K11895" s="15" t="s">
        <v>1794</v>
      </c>
      <c r="L11895" s="13" t="s">
        <v>70</v>
      </c>
      <c r="M11895" s="7">
        <v>0.49</v>
      </c>
      <c r="N11895" s="14"/>
    </row>
    <row r="11896" spans="1:14" ht="47.25">
      <c r="A11896" s="6">
        <v>11895</v>
      </c>
      <c r="B11896" s="8" t="s">
        <v>32791</v>
      </c>
      <c r="C11896" s="9" t="s">
        <v>33501</v>
      </c>
      <c r="D11896" s="10" t="s">
        <v>33502</v>
      </c>
      <c r="E11896" s="11" t="s">
        <v>33503</v>
      </c>
      <c r="F11896" s="6">
        <v>285891</v>
      </c>
      <c r="G11896" s="6" t="s">
        <v>1638</v>
      </c>
      <c r="H11896" s="16">
        <v>3323377.4</v>
      </c>
      <c r="I11896" s="12">
        <v>43580</v>
      </c>
      <c r="J11896" s="12">
        <v>43768</v>
      </c>
      <c r="K11896" s="15" t="s">
        <v>1794</v>
      </c>
      <c r="L11896" s="13" t="s">
        <v>14</v>
      </c>
      <c r="M11896" s="7">
        <v>1</v>
      </c>
      <c r="N11896" s="14"/>
    </row>
    <row r="11897" spans="1:14" ht="47.25">
      <c r="A11897" s="6">
        <v>11896</v>
      </c>
      <c r="B11897" s="8" t="s">
        <v>32791</v>
      </c>
      <c r="C11897" s="9" t="s">
        <v>33504</v>
      </c>
      <c r="D11897" s="10" t="s">
        <v>33236</v>
      </c>
      <c r="E11897" s="11" t="s">
        <v>33505</v>
      </c>
      <c r="F11897" s="6">
        <v>285890</v>
      </c>
      <c r="G11897" s="6" t="s">
        <v>1638</v>
      </c>
      <c r="H11897" s="16">
        <v>3322625.95</v>
      </c>
      <c r="I11897" s="12">
        <v>43580</v>
      </c>
      <c r="J11897" s="12">
        <v>43768</v>
      </c>
      <c r="K11897" s="15">
        <v>1770598</v>
      </c>
      <c r="L11897" s="13" t="s">
        <v>14</v>
      </c>
      <c r="M11897" s="7">
        <v>1</v>
      </c>
      <c r="N11897" s="14"/>
    </row>
    <row r="11898" spans="1:14" ht="63">
      <c r="A11898" s="6">
        <v>11897</v>
      </c>
      <c r="B11898" s="8" t="s">
        <v>32791</v>
      </c>
      <c r="C11898" s="9" t="s">
        <v>33506</v>
      </c>
      <c r="D11898" s="10" t="s">
        <v>33507</v>
      </c>
      <c r="E11898" s="11" t="s">
        <v>33508</v>
      </c>
      <c r="F11898" s="6">
        <v>360585</v>
      </c>
      <c r="G11898" s="6" t="s">
        <v>1638</v>
      </c>
      <c r="H11898" s="16">
        <v>3324853.7</v>
      </c>
      <c r="I11898" s="12">
        <v>44042</v>
      </c>
      <c r="J11898" s="12">
        <v>44228</v>
      </c>
      <c r="K11898" s="15" t="s">
        <v>1794</v>
      </c>
      <c r="L11898" s="13" t="s">
        <v>14</v>
      </c>
      <c r="M11898" s="7">
        <v>1</v>
      </c>
      <c r="N11898" s="14"/>
    </row>
    <row r="11899" spans="1:14" ht="63">
      <c r="A11899" s="6">
        <v>11898</v>
      </c>
      <c r="B11899" s="8" t="s">
        <v>32791</v>
      </c>
      <c r="C11899" s="9" t="s">
        <v>33509</v>
      </c>
      <c r="D11899" s="10" t="s">
        <v>33510</v>
      </c>
      <c r="E11899" s="11" t="s">
        <v>33511</v>
      </c>
      <c r="F11899" s="6">
        <v>176123</v>
      </c>
      <c r="G11899" s="6" t="s">
        <v>4668</v>
      </c>
      <c r="H11899" s="16">
        <v>47447168.012000002</v>
      </c>
      <c r="I11899" s="12">
        <v>43272</v>
      </c>
      <c r="J11899" s="12">
        <v>43643</v>
      </c>
      <c r="K11899" s="15">
        <v>33960411</v>
      </c>
      <c r="L11899" s="13" t="s">
        <v>70</v>
      </c>
      <c r="M11899" s="7">
        <v>1</v>
      </c>
      <c r="N11899" s="14"/>
    </row>
    <row r="11900" spans="1:14" ht="63">
      <c r="A11900" s="6">
        <v>11899</v>
      </c>
      <c r="B11900" s="8" t="s">
        <v>32791</v>
      </c>
      <c r="C11900" s="9" t="s">
        <v>33512</v>
      </c>
      <c r="D11900" s="10" t="s">
        <v>38</v>
      </c>
      <c r="E11900" s="11" t="s">
        <v>33511</v>
      </c>
      <c r="F11900" s="6">
        <v>176123</v>
      </c>
      <c r="G11900" s="6" t="s">
        <v>4668</v>
      </c>
      <c r="H11900" s="16">
        <v>47447168.012000002</v>
      </c>
      <c r="I11900" s="12">
        <v>43272</v>
      </c>
      <c r="J11900" s="12">
        <v>43643</v>
      </c>
      <c r="K11900" s="15">
        <v>33960411</v>
      </c>
      <c r="L11900" s="13" t="s">
        <v>70</v>
      </c>
      <c r="M11900" s="7">
        <v>0.4</v>
      </c>
      <c r="N11900" s="14"/>
    </row>
    <row r="11901" spans="1:14" ht="63">
      <c r="A11901" s="6">
        <v>11900</v>
      </c>
      <c r="B11901" s="8" t="s">
        <v>32791</v>
      </c>
      <c r="C11901" s="9" t="s">
        <v>33513</v>
      </c>
      <c r="D11901" s="10" t="s">
        <v>40</v>
      </c>
      <c r="E11901" s="11" t="s">
        <v>33511</v>
      </c>
      <c r="F11901" s="6">
        <v>176123</v>
      </c>
      <c r="G11901" s="6" t="s">
        <v>4668</v>
      </c>
      <c r="H11901" s="16">
        <v>47447168.012000002</v>
      </c>
      <c r="I11901" s="12">
        <v>43272</v>
      </c>
      <c r="J11901" s="12">
        <v>43643</v>
      </c>
      <c r="K11901" s="15">
        <v>33960411</v>
      </c>
      <c r="L11901" s="13" t="s">
        <v>70</v>
      </c>
      <c r="M11901" s="7">
        <v>0.35</v>
      </c>
      <c r="N11901" s="14"/>
    </row>
    <row r="11902" spans="1:14" ht="63">
      <c r="A11902" s="6">
        <v>11901</v>
      </c>
      <c r="B11902" s="8" t="s">
        <v>32791</v>
      </c>
      <c r="C11902" s="9" t="s">
        <v>24320</v>
      </c>
      <c r="D11902" s="10" t="s">
        <v>14186</v>
      </c>
      <c r="E11902" s="11" t="s">
        <v>33511</v>
      </c>
      <c r="F11902" s="6">
        <v>176123</v>
      </c>
      <c r="G11902" s="6" t="s">
        <v>4668</v>
      </c>
      <c r="H11902" s="16">
        <v>47447168.012000002</v>
      </c>
      <c r="I11902" s="12">
        <v>43272</v>
      </c>
      <c r="J11902" s="12">
        <v>43643</v>
      </c>
      <c r="K11902" s="15">
        <v>33960411</v>
      </c>
      <c r="L11902" s="13" t="s">
        <v>70</v>
      </c>
      <c r="M11902" s="7">
        <v>0.25</v>
      </c>
      <c r="N11902" s="14"/>
    </row>
    <row r="11903" spans="1:14" ht="94.5">
      <c r="A11903" s="6">
        <v>11902</v>
      </c>
      <c r="B11903" s="8" t="s">
        <v>32791</v>
      </c>
      <c r="C11903" s="9" t="s">
        <v>33512</v>
      </c>
      <c r="D11903" s="10" t="s">
        <v>38</v>
      </c>
      <c r="E11903" s="11" t="s">
        <v>33514</v>
      </c>
      <c r="F11903" s="6">
        <v>204126</v>
      </c>
      <c r="G11903" s="6" t="s">
        <v>4668</v>
      </c>
      <c r="H11903" s="16">
        <v>28769920.140000001</v>
      </c>
      <c r="I11903" s="12">
        <v>43382</v>
      </c>
      <c r="J11903" s="12">
        <v>43754</v>
      </c>
      <c r="K11903" s="15">
        <v>13309479</v>
      </c>
      <c r="L11903" s="13" t="s">
        <v>14</v>
      </c>
      <c r="M11903" s="7">
        <v>1</v>
      </c>
      <c r="N11903" s="14"/>
    </row>
    <row r="11904" spans="1:14" ht="94.5">
      <c r="A11904" s="6">
        <v>11903</v>
      </c>
      <c r="B11904" s="8" t="s">
        <v>32791</v>
      </c>
      <c r="C11904" s="9" t="s">
        <v>33512</v>
      </c>
      <c r="D11904" s="10" t="s">
        <v>38</v>
      </c>
      <c r="E11904" s="11" t="s">
        <v>33515</v>
      </c>
      <c r="F11904" s="6">
        <v>204127</v>
      </c>
      <c r="G11904" s="6" t="s">
        <v>4668</v>
      </c>
      <c r="H11904" s="16">
        <v>33022353.469999999</v>
      </c>
      <c r="I11904" s="12">
        <v>43382</v>
      </c>
      <c r="J11904" s="12">
        <v>43754</v>
      </c>
      <c r="K11904" s="15">
        <v>22058602</v>
      </c>
      <c r="L11904" s="13" t="s">
        <v>14</v>
      </c>
      <c r="M11904" s="7">
        <v>1</v>
      </c>
      <c r="N11904" s="14"/>
    </row>
    <row r="11905" spans="1:14" ht="94.5">
      <c r="A11905" s="6">
        <v>11904</v>
      </c>
      <c r="B11905" s="8" t="s">
        <v>32791</v>
      </c>
      <c r="C11905" s="9" t="s">
        <v>33516</v>
      </c>
      <c r="D11905" s="10" t="s">
        <v>33</v>
      </c>
      <c r="E11905" s="11" t="s">
        <v>33517</v>
      </c>
      <c r="F11905" s="6">
        <v>214954</v>
      </c>
      <c r="G11905" s="6" t="s">
        <v>4668</v>
      </c>
      <c r="H11905" s="16">
        <v>31209961.899999999</v>
      </c>
      <c r="I11905" s="12">
        <v>43384</v>
      </c>
      <c r="J11905" s="12">
        <v>43756</v>
      </c>
      <c r="K11905" s="15">
        <v>18122066</v>
      </c>
      <c r="L11905" s="13" t="s">
        <v>70</v>
      </c>
      <c r="M11905" s="7">
        <v>1</v>
      </c>
      <c r="N11905" s="14"/>
    </row>
    <row r="11906" spans="1:14" ht="94.5">
      <c r="A11906" s="6">
        <v>11905</v>
      </c>
      <c r="B11906" s="8" t="s">
        <v>32791</v>
      </c>
      <c r="C11906" s="9" t="s">
        <v>3517</v>
      </c>
      <c r="D11906" s="10" t="s">
        <v>38</v>
      </c>
      <c r="E11906" s="11" t="s">
        <v>33517</v>
      </c>
      <c r="F11906" s="6">
        <v>214954</v>
      </c>
      <c r="G11906" s="6" t="s">
        <v>4668</v>
      </c>
      <c r="H11906" s="16">
        <v>31209961.899999999</v>
      </c>
      <c r="I11906" s="12">
        <v>43384</v>
      </c>
      <c r="J11906" s="12">
        <v>43756</v>
      </c>
      <c r="K11906" s="15">
        <v>18122066</v>
      </c>
      <c r="L11906" s="13" t="s">
        <v>70</v>
      </c>
      <c r="M11906" s="7">
        <v>0.51</v>
      </c>
      <c r="N11906" s="14"/>
    </row>
    <row r="11907" spans="1:14" ht="94.5">
      <c r="A11907" s="6">
        <v>11906</v>
      </c>
      <c r="B11907" s="8" t="s">
        <v>32791</v>
      </c>
      <c r="C11907" s="9" t="s">
        <v>33513</v>
      </c>
      <c r="D11907" s="10" t="s">
        <v>40</v>
      </c>
      <c r="E11907" s="11" t="s">
        <v>33517</v>
      </c>
      <c r="F11907" s="6">
        <v>214954</v>
      </c>
      <c r="G11907" s="6" t="s">
        <v>4668</v>
      </c>
      <c r="H11907" s="16">
        <v>31209961.899999999</v>
      </c>
      <c r="I11907" s="12">
        <v>43384</v>
      </c>
      <c r="J11907" s="12">
        <v>43756</v>
      </c>
      <c r="K11907" s="15">
        <v>18122066</v>
      </c>
      <c r="L11907" s="13" t="s">
        <v>70</v>
      </c>
      <c r="M11907" s="7">
        <v>0.49</v>
      </c>
      <c r="N11907" s="14"/>
    </row>
    <row r="11908" spans="1:14" ht="63">
      <c r="A11908" s="6">
        <v>11907</v>
      </c>
      <c r="B11908" s="8" t="s">
        <v>32791</v>
      </c>
      <c r="C11908" s="9" t="s">
        <v>33516</v>
      </c>
      <c r="D11908" s="10" t="s">
        <v>33</v>
      </c>
      <c r="E11908" s="11" t="s">
        <v>33518</v>
      </c>
      <c r="F11908" s="6">
        <v>214956</v>
      </c>
      <c r="G11908" s="6" t="s">
        <v>4668</v>
      </c>
      <c r="H11908" s="16">
        <v>32910032.664000001</v>
      </c>
      <c r="I11908" s="12">
        <v>43384</v>
      </c>
      <c r="J11908" s="12">
        <v>43756</v>
      </c>
      <c r="K11908" s="15">
        <v>24548028</v>
      </c>
      <c r="L11908" s="13" t="s">
        <v>70</v>
      </c>
      <c r="M11908" s="7">
        <v>1</v>
      </c>
      <c r="N11908" s="14"/>
    </row>
    <row r="11909" spans="1:14" ht="63">
      <c r="A11909" s="6">
        <v>11908</v>
      </c>
      <c r="B11909" s="8" t="s">
        <v>32791</v>
      </c>
      <c r="C11909" s="9" t="s">
        <v>3517</v>
      </c>
      <c r="D11909" s="10" t="s">
        <v>38</v>
      </c>
      <c r="E11909" s="11" t="s">
        <v>33518</v>
      </c>
      <c r="F11909" s="6">
        <v>214956</v>
      </c>
      <c r="G11909" s="6" t="s">
        <v>4668</v>
      </c>
      <c r="H11909" s="16">
        <v>32910032.664000001</v>
      </c>
      <c r="I11909" s="12">
        <v>43384</v>
      </c>
      <c r="J11909" s="12">
        <v>43756</v>
      </c>
      <c r="K11909" s="15">
        <v>24548028</v>
      </c>
      <c r="L11909" s="13" t="s">
        <v>70</v>
      </c>
      <c r="M11909" s="7">
        <v>0.51</v>
      </c>
      <c r="N11909" s="14"/>
    </row>
    <row r="11910" spans="1:14" ht="63">
      <c r="A11910" s="6">
        <v>11909</v>
      </c>
      <c r="B11910" s="8" t="s">
        <v>32791</v>
      </c>
      <c r="C11910" s="9" t="s">
        <v>33513</v>
      </c>
      <c r="D11910" s="10" t="s">
        <v>40</v>
      </c>
      <c r="E11910" s="11" t="s">
        <v>33518</v>
      </c>
      <c r="F11910" s="6">
        <v>214956</v>
      </c>
      <c r="G11910" s="6" t="s">
        <v>4668</v>
      </c>
      <c r="H11910" s="16">
        <v>32910032.664000001</v>
      </c>
      <c r="I11910" s="12">
        <v>43384</v>
      </c>
      <c r="J11910" s="12">
        <v>43756</v>
      </c>
      <c r="K11910" s="15">
        <v>24548028</v>
      </c>
      <c r="L11910" s="13" t="s">
        <v>70</v>
      </c>
      <c r="M11910" s="7">
        <v>0.49</v>
      </c>
      <c r="N11910" s="14"/>
    </row>
    <row r="11911" spans="1:14" ht="78.75">
      <c r="A11911" s="6">
        <v>11910</v>
      </c>
      <c r="B11911" s="8" t="s">
        <v>32791</v>
      </c>
      <c r="C11911" s="9" t="s">
        <v>33519</v>
      </c>
      <c r="D11911" s="10" t="s">
        <v>111</v>
      </c>
      <c r="E11911" s="11" t="s">
        <v>33520</v>
      </c>
      <c r="F11911" s="6">
        <v>214957</v>
      </c>
      <c r="G11911" s="6" t="s">
        <v>4668</v>
      </c>
      <c r="H11911" s="16">
        <v>25584896.780000001</v>
      </c>
      <c r="I11911" s="12">
        <v>43397</v>
      </c>
      <c r="J11911" s="12">
        <v>43769</v>
      </c>
      <c r="K11911" s="15">
        <v>10452507</v>
      </c>
      <c r="L11911" s="13" t="s">
        <v>14</v>
      </c>
      <c r="M11911" s="7">
        <v>1</v>
      </c>
      <c r="N11911" s="14"/>
    </row>
    <row r="11912" spans="1:14" ht="78.75">
      <c r="A11912" s="6">
        <v>11911</v>
      </c>
      <c r="B11912" s="8" t="s">
        <v>32791</v>
      </c>
      <c r="C11912" s="9" t="s">
        <v>33521</v>
      </c>
      <c r="D11912" s="10" t="s">
        <v>33522</v>
      </c>
      <c r="E11912" s="11" t="s">
        <v>33523</v>
      </c>
      <c r="F11912" s="6">
        <v>326839</v>
      </c>
      <c r="G11912" s="6" t="s">
        <v>4668</v>
      </c>
      <c r="H11912" s="16">
        <v>35670500</v>
      </c>
      <c r="I11912" s="12">
        <v>43808</v>
      </c>
      <c r="J11912" s="12">
        <v>44119</v>
      </c>
      <c r="K11912" s="15">
        <v>12000000</v>
      </c>
      <c r="L11912" s="13" t="s">
        <v>70</v>
      </c>
      <c r="M11912" s="7">
        <v>1</v>
      </c>
      <c r="N11912" s="14"/>
    </row>
    <row r="11913" spans="1:14" ht="78.75">
      <c r="A11913" s="6">
        <v>11912</v>
      </c>
      <c r="B11913" s="8" t="s">
        <v>32791</v>
      </c>
      <c r="C11913" s="9" t="s">
        <v>33524</v>
      </c>
      <c r="D11913" s="10" t="s">
        <v>33525</v>
      </c>
      <c r="E11913" s="11" t="s">
        <v>33523</v>
      </c>
      <c r="F11913" s="6">
        <v>326839</v>
      </c>
      <c r="G11913" s="6" t="s">
        <v>4668</v>
      </c>
      <c r="H11913" s="16">
        <v>35670500</v>
      </c>
      <c r="I11913" s="12">
        <v>43808</v>
      </c>
      <c r="J11913" s="12">
        <v>44119</v>
      </c>
      <c r="K11913" s="15">
        <v>12000000</v>
      </c>
      <c r="L11913" s="13" t="s">
        <v>70</v>
      </c>
      <c r="M11913" s="7">
        <v>0.51</v>
      </c>
      <c r="N11913" s="14"/>
    </row>
    <row r="11914" spans="1:14" ht="78.75">
      <c r="A11914" s="6">
        <v>11913</v>
      </c>
      <c r="B11914" s="8" t="s">
        <v>32791</v>
      </c>
      <c r="C11914" s="9" t="s">
        <v>33526</v>
      </c>
      <c r="D11914" s="10" t="s">
        <v>33527</v>
      </c>
      <c r="E11914" s="11" t="s">
        <v>33523</v>
      </c>
      <c r="F11914" s="6">
        <v>326839</v>
      </c>
      <c r="G11914" s="6" t="s">
        <v>4668</v>
      </c>
      <c r="H11914" s="16">
        <v>35670500</v>
      </c>
      <c r="I11914" s="12">
        <v>43808</v>
      </c>
      <c r="J11914" s="12">
        <v>44119</v>
      </c>
      <c r="K11914" s="15">
        <v>12000000</v>
      </c>
      <c r="L11914" s="13" t="s">
        <v>70</v>
      </c>
      <c r="M11914" s="7">
        <v>0.31</v>
      </c>
      <c r="N11914" s="14"/>
    </row>
    <row r="11915" spans="1:14" ht="78.75">
      <c r="A11915" s="6">
        <v>11914</v>
      </c>
      <c r="B11915" s="8" t="s">
        <v>32791</v>
      </c>
      <c r="C11915" s="9" t="s">
        <v>33528</v>
      </c>
      <c r="D11915" s="10" t="s">
        <v>33529</v>
      </c>
      <c r="E11915" s="11" t="s">
        <v>33523</v>
      </c>
      <c r="F11915" s="6">
        <v>326839</v>
      </c>
      <c r="G11915" s="6" t="s">
        <v>4668</v>
      </c>
      <c r="H11915" s="16">
        <v>35670500</v>
      </c>
      <c r="I11915" s="12">
        <v>43808</v>
      </c>
      <c r="J11915" s="12">
        <v>44119</v>
      </c>
      <c r="K11915" s="15">
        <v>12000000</v>
      </c>
      <c r="L11915" s="13" t="s">
        <v>70</v>
      </c>
      <c r="M11915" s="7">
        <v>0.19</v>
      </c>
      <c r="N11915" s="14"/>
    </row>
    <row r="11916" spans="1:14" ht="157.5">
      <c r="A11916" s="6">
        <v>11915</v>
      </c>
      <c r="B11916" s="8" t="s">
        <v>32791</v>
      </c>
      <c r="C11916" s="9" t="s">
        <v>33530</v>
      </c>
      <c r="D11916" s="10" t="s">
        <v>33531</v>
      </c>
      <c r="E11916" s="11" t="s">
        <v>33532</v>
      </c>
      <c r="F11916" s="6">
        <v>273218</v>
      </c>
      <c r="G11916" s="6" t="s">
        <v>4668</v>
      </c>
      <c r="H11916" s="16">
        <v>29254946.831999999</v>
      </c>
      <c r="I11916" s="12">
        <v>43628</v>
      </c>
      <c r="J11916" s="12">
        <v>44000</v>
      </c>
      <c r="K11916" s="15">
        <v>15665587</v>
      </c>
      <c r="L11916" s="13" t="s">
        <v>70</v>
      </c>
      <c r="M11916" s="7">
        <v>1</v>
      </c>
      <c r="N11916" s="14"/>
    </row>
    <row r="11917" spans="1:14" ht="157.5">
      <c r="A11917" s="6">
        <v>11916</v>
      </c>
      <c r="B11917" s="8" t="s">
        <v>32791</v>
      </c>
      <c r="C11917" s="9" t="s">
        <v>2363</v>
      </c>
      <c r="D11917" s="10" t="s">
        <v>257</v>
      </c>
      <c r="E11917" s="11" t="s">
        <v>33532</v>
      </c>
      <c r="F11917" s="6">
        <v>273218</v>
      </c>
      <c r="G11917" s="6" t="s">
        <v>4668</v>
      </c>
      <c r="H11917" s="16">
        <v>29254946.831999999</v>
      </c>
      <c r="I11917" s="12">
        <v>43628</v>
      </c>
      <c r="J11917" s="12">
        <v>44000</v>
      </c>
      <c r="K11917" s="15">
        <v>15665587</v>
      </c>
      <c r="L11917" s="13" t="s">
        <v>70</v>
      </c>
      <c r="M11917" s="7">
        <v>0.51</v>
      </c>
      <c r="N11917" s="14"/>
    </row>
    <row r="11918" spans="1:14" ht="157.5">
      <c r="A11918" s="6">
        <v>11917</v>
      </c>
      <c r="B11918" s="8" t="s">
        <v>32791</v>
      </c>
      <c r="C11918" s="9" t="s">
        <v>33533</v>
      </c>
      <c r="D11918" s="10" t="s">
        <v>33534</v>
      </c>
      <c r="E11918" s="11" t="s">
        <v>33532</v>
      </c>
      <c r="F11918" s="6">
        <v>273218</v>
      </c>
      <c r="G11918" s="6" t="s">
        <v>4668</v>
      </c>
      <c r="H11918" s="16">
        <v>29254946.831999999</v>
      </c>
      <c r="I11918" s="12">
        <v>43628</v>
      </c>
      <c r="J11918" s="12">
        <v>44000</v>
      </c>
      <c r="K11918" s="15">
        <v>15665587</v>
      </c>
      <c r="L11918" s="13" t="s">
        <v>70</v>
      </c>
      <c r="M11918" s="7">
        <v>0.49</v>
      </c>
      <c r="N11918" s="14"/>
    </row>
    <row r="11919" spans="1:14" ht="94.5">
      <c r="A11919" s="6">
        <v>11918</v>
      </c>
      <c r="B11919" s="8" t="s">
        <v>32791</v>
      </c>
      <c r="C11919" s="9" t="s">
        <v>33380</v>
      </c>
      <c r="D11919" s="10" t="s">
        <v>7877</v>
      </c>
      <c r="E11919" s="11" t="s">
        <v>33535</v>
      </c>
      <c r="F11919" s="6">
        <v>312506</v>
      </c>
      <c r="G11919" s="6" t="s">
        <v>4668</v>
      </c>
      <c r="H11919" s="16">
        <v>22418080.829</v>
      </c>
      <c r="I11919" s="12">
        <v>43704</v>
      </c>
      <c r="J11919" s="12">
        <v>44069</v>
      </c>
      <c r="K11919" s="15">
        <v>8823136</v>
      </c>
      <c r="L11919" s="13" t="s">
        <v>14</v>
      </c>
      <c r="M11919" s="7">
        <v>1</v>
      </c>
      <c r="N11919" s="14"/>
    </row>
    <row r="11920" spans="1:14" ht="78.75">
      <c r="A11920" s="6">
        <v>11919</v>
      </c>
      <c r="B11920" s="8" t="s">
        <v>32791</v>
      </c>
      <c r="C11920" s="9" t="s">
        <v>33536</v>
      </c>
      <c r="D11920" s="10" t="s">
        <v>453</v>
      </c>
      <c r="E11920" s="11" t="s">
        <v>33537</v>
      </c>
      <c r="F11920" s="6">
        <v>312507</v>
      </c>
      <c r="G11920" s="6" t="s">
        <v>4668</v>
      </c>
      <c r="H11920" s="16">
        <v>37550920.839000002</v>
      </c>
      <c r="I11920" s="12">
        <v>43704</v>
      </c>
      <c r="J11920" s="12">
        <v>44069</v>
      </c>
      <c r="K11920" s="15" t="s">
        <v>1794</v>
      </c>
      <c r="L11920" s="13" t="s">
        <v>14</v>
      </c>
      <c r="M11920" s="7">
        <v>1</v>
      </c>
      <c r="N11920" s="14"/>
    </row>
    <row r="11921" spans="1:14" ht="63">
      <c r="A11921" s="6">
        <v>11920</v>
      </c>
      <c r="B11921" s="8" t="s">
        <v>32791</v>
      </c>
      <c r="C11921" s="9" t="s">
        <v>33538</v>
      </c>
      <c r="D11921" s="10" t="s">
        <v>33188</v>
      </c>
      <c r="E11921" s="11" t="s">
        <v>33539</v>
      </c>
      <c r="F11921" s="6">
        <v>285497</v>
      </c>
      <c r="G11921" s="6" t="s">
        <v>2323</v>
      </c>
      <c r="H11921" s="16">
        <v>29068494.592999998</v>
      </c>
      <c r="I11921" s="12">
        <v>43730</v>
      </c>
      <c r="J11921" s="12">
        <v>44102</v>
      </c>
      <c r="K11921" s="15">
        <v>11182786</v>
      </c>
      <c r="L11921" s="13" t="s">
        <v>14</v>
      </c>
      <c r="M11921" s="7">
        <v>1</v>
      </c>
      <c r="N11921" s="14"/>
    </row>
    <row r="11922" spans="1:14" ht="189">
      <c r="A11922" s="6">
        <v>11921</v>
      </c>
      <c r="B11922" s="8" t="s">
        <v>33540</v>
      </c>
      <c r="C11922" s="9" t="s">
        <v>33541</v>
      </c>
      <c r="D11922" s="10" t="s">
        <v>33542</v>
      </c>
      <c r="E11922" s="11" t="s">
        <v>33543</v>
      </c>
      <c r="F11922" s="6">
        <v>441903</v>
      </c>
      <c r="G11922" s="6" t="s">
        <v>33544</v>
      </c>
      <c r="H11922" s="16">
        <v>23267453.535</v>
      </c>
      <c r="I11922" s="12" t="s">
        <v>11840</v>
      </c>
      <c r="J11922" s="12" t="s">
        <v>4579</v>
      </c>
      <c r="K11922" s="15">
        <v>9307000</v>
      </c>
      <c r="L11922" s="13" t="s">
        <v>14</v>
      </c>
      <c r="M11922" s="7">
        <v>1</v>
      </c>
      <c r="N11922" s="14"/>
    </row>
    <row r="11923" spans="1:14" ht="173.25">
      <c r="A11923" s="6">
        <v>11922</v>
      </c>
      <c r="B11923" s="8" t="s">
        <v>33540</v>
      </c>
      <c r="C11923" s="9" t="s">
        <v>33541</v>
      </c>
      <c r="D11923" s="10" t="s">
        <v>33542</v>
      </c>
      <c r="E11923" s="11" t="s">
        <v>33545</v>
      </c>
      <c r="F11923" s="6">
        <v>441902</v>
      </c>
      <c r="G11923" s="6" t="s">
        <v>33544</v>
      </c>
      <c r="H11923" s="16">
        <v>13245860.259</v>
      </c>
      <c r="I11923" s="12" t="s">
        <v>11840</v>
      </c>
      <c r="J11923" s="12" t="s">
        <v>4579</v>
      </c>
      <c r="K11923" s="15">
        <v>4636000</v>
      </c>
      <c r="L11923" s="13" t="s">
        <v>14</v>
      </c>
      <c r="M11923" s="7">
        <v>1</v>
      </c>
      <c r="N11923" s="14"/>
    </row>
    <row r="11924" spans="1:14" ht="141.75">
      <c r="A11924" s="6">
        <v>11923</v>
      </c>
      <c r="B11924" s="8" t="s">
        <v>33540</v>
      </c>
      <c r="C11924" s="9" t="s">
        <v>33541</v>
      </c>
      <c r="D11924" s="10" t="s">
        <v>33542</v>
      </c>
      <c r="E11924" s="11" t="s">
        <v>33546</v>
      </c>
      <c r="F11924" s="6">
        <v>441901</v>
      </c>
      <c r="G11924" s="6" t="s">
        <v>33544</v>
      </c>
      <c r="H11924" s="16">
        <v>9797683.4370000008</v>
      </c>
      <c r="I11924" s="12" t="s">
        <v>11840</v>
      </c>
      <c r="J11924" s="12" t="s">
        <v>4579</v>
      </c>
      <c r="K11924" s="15">
        <v>3919000</v>
      </c>
      <c r="L11924" s="13" t="s">
        <v>14</v>
      </c>
      <c r="M11924" s="7">
        <v>1</v>
      </c>
      <c r="N11924" s="14"/>
    </row>
    <row r="11925" spans="1:14" ht="173.25">
      <c r="A11925" s="6">
        <v>11924</v>
      </c>
      <c r="B11925" s="8" t="s">
        <v>33540</v>
      </c>
      <c r="C11925" s="9" t="s">
        <v>33547</v>
      </c>
      <c r="D11925" s="10" t="s">
        <v>33548</v>
      </c>
      <c r="E11925" s="11" t="s">
        <v>33549</v>
      </c>
      <c r="F11925" s="6">
        <v>367621</v>
      </c>
      <c r="G11925" s="6" t="s">
        <v>33544</v>
      </c>
      <c r="H11925" s="16">
        <v>18552120.647999998</v>
      </c>
      <c r="I11925" s="12" t="s">
        <v>11490</v>
      </c>
      <c r="J11925" s="12" t="s">
        <v>33550</v>
      </c>
      <c r="K11925" s="15">
        <v>0</v>
      </c>
      <c r="L11925" s="13" t="s">
        <v>14</v>
      </c>
      <c r="M11925" s="7">
        <v>1</v>
      </c>
      <c r="N11925" s="14"/>
    </row>
    <row r="11926" spans="1:14" ht="204.75">
      <c r="A11926" s="6">
        <v>11925</v>
      </c>
      <c r="B11926" s="8" t="s">
        <v>33540</v>
      </c>
      <c r="C11926" s="9" t="s">
        <v>33551</v>
      </c>
      <c r="D11926" s="10" t="s">
        <v>33552</v>
      </c>
      <c r="E11926" s="11" t="s">
        <v>33553</v>
      </c>
      <c r="F11926" s="6">
        <v>367622</v>
      </c>
      <c r="G11926" s="6" t="s">
        <v>33544</v>
      </c>
      <c r="H11926" s="16">
        <v>38544816.810999997</v>
      </c>
      <c r="I11926" s="12" t="s">
        <v>380</v>
      </c>
      <c r="J11926" s="12" t="s">
        <v>33550</v>
      </c>
      <c r="K11926" s="15">
        <v>37002000</v>
      </c>
      <c r="L11926" s="13" t="s">
        <v>14</v>
      </c>
      <c r="M11926" s="7">
        <v>1</v>
      </c>
      <c r="N11926" s="14"/>
    </row>
    <row r="11927" spans="1:14" ht="110.25">
      <c r="A11927" s="6">
        <v>11926</v>
      </c>
      <c r="B11927" s="8" t="s">
        <v>33540</v>
      </c>
      <c r="C11927" s="9" t="s">
        <v>33554</v>
      </c>
      <c r="D11927" s="10" t="s">
        <v>33555</v>
      </c>
      <c r="E11927" s="11" t="s">
        <v>33556</v>
      </c>
      <c r="F11927" s="6">
        <v>468745</v>
      </c>
      <c r="G11927" s="6" t="s">
        <v>33544</v>
      </c>
      <c r="H11927" s="16">
        <v>10852284.914000001</v>
      </c>
      <c r="I11927" s="12" t="s">
        <v>4348</v>
      </c>
      <c r="J11927" s="12" t="s">
        <v>33557</v>
      </c>
      <c r="K11927" s="15">
        <v>3256000</v>
      </c>
      <c r="L11927" s="13" t="s">
        <v>14</v>
      </c>
      <c r="M11927" s="7">
        <v>1</v>
      </c>
      <c r="N11927" s="14"/>
    </row>
    <row r="11928" spans="1:14" ht="330.75">
      <c r="A11928" s="6">
        <v>11927</v>
      </c>
      <c r="B11928" s="8" t="s">
        <v>33540</v>
      </c>
      <c r="C11928" s="9" t="s">
        <v>33551</v>
      </c>
      <c r="D11928" s="10" t="s">
        <v>33558</v>
      </c>
      <c r="E11928" s="11" t="s">
        <v>33559</v>
      </c>
      <c r="F11928" s="6">
        <v>468746</v>
      </c>
      <c r="G11928" s="6" t="s">
        <v>33544</v>
      </c>
      <c r="H11928" s="16">
        <v>17738511.478999998</v>
      </c>
      <c r="I11928" s="12" t="s">
        <v>2804</v>
      </c>
      <c r="J11928" s="12" t="s">
        <v>4448</v>
      </c>
      <c r="K11928" s="15">
        <v>0</v>
      </c>
      <c r="L11928" s="13" t="s">
        <v>14</v>
      </c>
      <c r="M11928" s="7">
        <v>1</v>
      </c>
      <c r="N11928" s="14"/>
    </row>
    <row r="11929" spans="1:14" ht="126">
      <c r="A11929" s="6">
        <v>11928</v>
      </c>
      <c r="B11929" s="8" t="s">
        <v>33540</v>
      </c>
      <c r="C11929" s="9" t="s">
        <v>33560</v>
      </c>
      <c r="D11929" s="10" t="s">
        <v>33561</v>
      </c>
      <c r="E11929" s="11" t="s">
        <v>33562</v>
      </c>
      <c r="F11929" s="6">
        <v>454709</v>
      </c>
      <c r="G11929" s="6" t="s">
        <v>33544</v>
      </c>
      <c r="H11929" s="16">
        <v>9093351.0940000005</v>
      </c>
      <c r="I11929" s="12" t="s">
        <v>17063</v>
      </c>
      <c r="J11929" s="12" t="s">
        <v>32552</v>
      </c>
      <c r="K11929" s="15">
        <v>4547000</v>
      </c>
      <c r="L11929" s="13" t="s">
        <v>14</v>
      </c>
      <c r="M11929" s="7">
        <v>1</v>
      </c>
      <c r="N11929" s="14"/>
    </row>
    <row r="11930" spans="1:14" ht="110.25">
      <c r="A11930" s="6">
        <v>11929</v>
      </c>
      <c r="B11930" s="8" t="s">
        <v>33540</v>
      </c>
      <c r="C11930" s="9" t="s">
        <v>33563</v>
      </c>
      <c r="D11930" s="10" t="s">
        <v>33564</v>
      </c>
      <c r="E11930" s="11" t="s">
        <v>33565</v>
      </c>
      <c r="F11930" s="6">
        <v>418042</v>
      </c>
      <c r="G11930" s="6" t="s">
        <v>33544</v>
      </c>
      <c r="H11930" s="16">
        <v>11768140.436000001</v>
      </c>
      <c r="I11930" s="12" t="s">
        <v>27604</v>
      </c>
      <c r="J11930" s="12" t="s">
        <v>33566</v>
      </c>
      <c r="K11930" s="15">
        <v>2360000</v>
      </c>
      <c r="L11930" s="13" t="s">
        <v>14</v>
      </c>
      <c r="M11930" s="7">
        <v>1</v>
      </c>
      <c r="N11930" s="14"/>
    </row>
    <row r="11931" spans="1:14" ht="173.25">
      <c r="A11931" s="6">
        <v>11930</v>
      </c>
      <c r="B11931" s="8" t="s">
        <v>33540</v>
      </c>
      <c r="C11931" s="9" t="s">
        <v>33567</v>
      </c>
      <c r="D11931" s="10" t="s">
        <v>33568</v>
      </c>
      <c r="E11931" s="11" t="s">
        <v>33569</v>
      </c>
      <c r="F11931" s="6">
        <v>441910</v>
      </c>
      <c r="G11931" s="6" t="s">
        <v>33544</v>
      </c>
      <c r="H11931" s="16">
        <v>26286169</v>
      </c>
      <c r="I11931" s="12" t="s">
        <v>9651</v>
      </c>
      <c r="J11931" s="12" t="s">
        <v>2955</v>
      </c>
      <c r="K11931" s="15">
        <v>24972000</v>
      </c>
      <c r="L11931" s="13" t="s">
        <v>14</v>
      </c>
      <c r="M11931" s="7">
        <v>1</v>
      </c>
      <c r="N11931" s="14"/>
    </row>
    <row r="11932" spans="1:14" ht="157.5">
      <c r="A11932" s="6">
        <v>11931</v>
      </c>
      <c r="B11932" s="8" t="s">
        <v>33540</v>
      </c>
      <c r="C11932" s="9" t="s">
        <v>33570</v>
      </c>
      <c r="D11932" s="10" t="s">
        <v>33564</v>
      </c>
      <c r="E11932" s="11" t="s">
        <v>33571</v>
      </c>
      <c r="F11932" s="6">
        <v>441909</v>
      </c>
      <c r="G11932" s="6" t="s">
        <v>33544</v>
      </c>
      <c r="H11932" s="16">
        <v>13387734</v>
      </c>
      <c r="I11932" s="12" t="s">
        <v>9651</v>
      </c>
      <c r="J11932" s="12" t="s">
        <v>2955</v>
      </c>
      <c r="K11932" s="15">
        <v>11513000</v>
      </c>
      <c r="L11932" s="13" t="s">
        <v>14</v>
      </c>
      <c r="M11932" s="7">
        <v>1</v>
      </c>
      <c r="N11932" s="14"/>
    </row>
    <row r="11933" spans="1:14" ht="157.5">
      <c r="A11933" s="6">
        <v>11932</v>
      </c>
      <c r="B11933" s="8" t="s">
        <v>33540</v>
      </c>
      <c r="C11933" s="9" t="s">
        <v>33572</v>
      </c>
      <c r="D11933" s="10" t="s">
        <v>33573</v>
      </c>
      <c r="E11933" s="11" t="s">
        <v>33574</v>
      </c>
      <c r="F11933" s="6">
        <v>441908</v>
      </c>
      <c r="G11933" s="6" t="s">
        <v>33544</v>
      </c>
      <c r="H11933" s="16">
        <v>10379534</v>
      </c>
      <c r="I11933" s="12" t="s">
        <v>9651</v>
      </c>
      <c r="J11933" s="12" t="s">
        <v>2955</v>
      </c>
      <c r="K11933" s="15">
        <v>8823000</v>
      </c>
      <c r="L11933" s="13" t="s">
        <v>14</v>
      </c>
      <c r="M11933" s="7">
        <v>1</v>
      </c>
      <c r="N11933" s="14"/>
    </row>
    <row r="11934" spans="1:14" ht="267.75">
      <c r="A11934" s="6">
        <v>11933</v>
      </c>
      <c r="B11934" s="8" t="s">
        <v>33540</v>
      </c>
      <c r="C11934" s="9" t="s">
        <v>33567</v>
      </c>
      <c r="D11934" s="10" t="s">
        <v>33568</v>
      </c>
      <c r="E11934" s="11" t="s">
        <v>33575</v>
      </c>
      <c r="F11934" s="6">
        <v>441907</v>
      </c>
      <c r="G11934" s="6" t="s">
        <v>33544</v>
      </c>
      <c r="H11934" s="16">
        <v>14534903</v>
      </c>
      <c r="I11934" s="12" t="s">
        <v>9651</v>
      </c>
      <c r="J11934" s="12" t="s">
        <v>2955</v>
      </c>
      <c r="K11934" s="15">
        <v>13081000</v>
      </c>
      <c r="L11934" s="13" t="s">
        <v>14</v>
      </c>
      <c r="M11934" s="7">
        <v>1</v>
      </c>
      <c r="N11934" s="14"/>
    </row>
    <row r="11935" spans="1:14" ht="204.75">
      <c r="A11935" s="6">
        <v>11934</v>
      </c>
      <c r="B11935" s="8" t="s">
        <v>33540</v>
      </c>
      <c r="C11935" s="9" t="s">
        <v>33567</v>
      </c>
      <c r="D11935" s="10" t="s">
        <v>33568</v>
      </c>
      <c r="E11935" s="11" t="s">
        <v>33576</v>
      </c>
      <c r="F11935" s="6">
        <v>441906</v>
      </c>
      <c r="G11935" s="6" t="s">
        <v>33544</v>
      </c>
      <c r="H11935" s="16">
        <v>18681442</v>
      </c>
      <c r="I11935" s="12" t="s">
        <v>9651</v>
      </c>
      <c r="J11935" s="12" t="s">
        <v>2955</v>
      </c>
      <c r="K11935" s="15">
        <v>17178000</v>
      </c>
      <c r="L11935" s="13" t="s">
        <v>14</v>
      </c>
      <c r="M11935" s="7">
        <v>1</v>
      </c>
      <c r="N11935" s="14"/>
    </row>
    <row r="11936" spans="1:14" ht="220.5">
      <c r="A11936" s="6">
        <v>11935</v>
      </c>
      <c r="B11936" s="8" t="s">
        <v>33540</v>
      </c>
      <c r="C11936" s="9" t="s">
        <v>33567</v>
      </c>
      <c r="D11936" s="10" t="s">
        <v>33568</v>
      </c>
      <c r="E11936" s="11" t="s">
        <v>33577</v>
      </c>
      <c r="F11936" s="6">
        <v>441905</v>
      </c>
      <c r="G11936" s="6" t="s">
        <v>33544</v>
      </c>
      <c r="H11936" s="16">
        <v>28194956.774999999</v>
      </c>
      <c r="I11936" s="12" t="s">
        <v>9651</v>
      </c>
      <c r="J11936" s="12" t="s">
        <v>2955</v>
      </c>
      <c r="K11936" s="15">
        <v>25375000</v>
      </c>
      <c r="L11936" s="13" t="s">
        <v>14</v>
      </c>
      <c r="M11936" s="7">
        <v>1</v>
      </c>
      <c r="N11936" s="14"/>
    </row>
    <row r="11937" spans="1:14" ht="126">
      <c r="A11937" s="6">
        <v>11936</v>
      </c>
      <c r="B11937" s="8" t="s">
        <v>33540</v>
      </c>
      <c r="C11937" s="9" t="s">
        <v>33578</v>
      </c>
      <c r="D11937" s="10" t="s">
        <v>33579</v>
      </c>
      <c r="E11937" s="11" t="s">
        <v>33580</v>
      </c>
      <c r="F11937" s="6">
        <v>441904</v>
      </c>
      <c r="G11937" s="6" t="s">
        <v>33544</v>
      </c>
      <c r="H11937" s="16">
        <v>11673689.094000001</v>
      </c>
      <c r="I11937" s="12" t="s">
        <v>9651</v>
      </c>
      <c r="J11937" s="12" t="s">
        <v>2955</v>
      </c>
      <c r="K11937" s="15">
        <v>7588000</v>
      </c>
      <c r="L11937" s="13" t="s">
        <v>14</v>
      </c>
      <c r="M11937" s="7">
        <v>1</v>
      </c>
      <c r="N11937" s="14"/>
    </row>
    <row r="11938" spans="1:14" ht="78.75">
      <c r="A11938" s="6">
        <v>11937</v>
      </c>
      <c r="B11938" s="8" t="s">
        <v>33540</v>
      </c>
      <c r="C11938" s="9" t="s">
        <v>33581</v>
      </c>
      <c r="D11938" s="10" t="s">
        <v>33581</v>
      </c>
      <c r="E11938" s="11" t="s">
        <v>33582</v>
      </c>
      <c r="F11938" s="6">
        <v>394430</v>
      </c>
      <c r="G11938" s="6" t="s">
        <v>33544</v>
      </c>
      <c r="H11938" s="16">
        <v>9357199</v>
      </c>
      <c r="I11938" s="12" t="s">
        <v>33583</v>
      </c>
      <c r="J11938" s="12" t="s">
        <v>915</v>
      </c>
      <c r="K11938" s="15">
        <v>1800000</v>
      </c>
      <c r="L11938" s="13" t="s">
        <v>70</v>
      </c>
      <c r="M11938" s="7">
        <v>1</v>
      </c>
      <c r="N11938" s="14"/>
    </row>
    <row r="11939" spans="1:14" ht="78.75">
      <c r="A11939" s="6">
        <v>11938</v>
      </c>
      <c r="B11939" s="8" t="s">
        <v>33540</v>
      </c>
      <c r="C11939" s="9" t="s">
        <v>33584</v>
      </c>
      <c r="D11939" s="10" t="s">
        <v>9417</v>
      </c>
      <c r="E11939" s="11" t="s">
        <v>33582</v>
      </c>
      <c r="F11939" s="6">
        <v>394430</v>
      </c>
      <c r="G11939" s="6" t="s">
        <v>33544</v>
      </c>
      <c r="H11939" s="16">
        <v>9357199</v>
      </c>
      <c r="I11939" s="12" t="s">
        <v>33583</v>
      </c>
      <c r="J11939" s="12" t="s">
        <v>915</v>
      </c>
      <c r="K11939" s="15">
        <v>1800000</v>
      </c>
      <c r="L11939" s="13" t="s">
        <v>70</v>
      </c>
      <c r="M11939" s="7">
        <v>0.6</v>
      </c>
      <c r="N11939" s="14"/>
    </row>
    <row r="11940" spans="1:14" ht="78.75">
      <c r="A11940" s="6">
        <v>11939</v>
      </c>
      <c r="B11940" s="8" t="s">
        <v>33540</v>
      </c>
      <c r="C11940" s="9" t="s">
        <v>33585</v>
      </c>
      <c r="D11940" s="10" t="s">
        <v>33586</v>
      </c>
      <c r="E11940" s="11" t="s">
        <v>33582</v>
      </c>
      <c r="F11940" s="6">
        <v>394430</v>
      </c>
      <c r="G11940" s="6" t="s">
        <v>33544</v>
      </c>
      <c r="H11940" s="16">
        <v>9357199</v>
      </c>
      <c r="I11940" s="12" t="s">
        <v>33583</v>
      </c>
      <c r="J11940" s="12" t="s">
        <v>915</v>
      </c>
      <c r="K11940" s="15">
        <v>1800000</v>
      </c>
      <c r="L11940" s="13" t="s">
        <v>70</v>
      </c>
      <c r="M11940" s="7">
        <v>0.4</v>
      </c>
      <c r="N11940" s="14"/>
    </row>
    <row r="11941" spans="1:14" ht="220.5">
      <c r="A11941" s="6">
        <v>11940</v>
      </c>
      <c r="B11941" s="8" t="s">
        <v>33540</v>
      </c>
      <c r="C11941" s="9" t="s">
        <v>33587</v>
      </c>
      <c r="D11941" s="10" t="s">
        <v>33564</v>
      </c>
      <c r="E11941" s="11" t="s">
        <v>33588</v>
      </c>
      <c r="F11941" s="6">
        <v>394431</v>
      </c>
      <c r="G11941" s="6" t="s">
        <v>33544</v>
      </c>
      <c r="H11941" s="16">
        <v>16320147</v>
      </c>
      <c r="I11941" s="12" t="s">
        <v>33583</v>
      </c>
      <c r="J11941" s="12" t="s">
        <v>915</v>
      </c>
      <c r="K11941" s="15">
        <v>983000</v>
      </c>
      <c r="L11941" s="13" t="s">
        <v>14</v>
      </c>
      <c r="M11941" s="7">
        <v>1</v>
      </c>
      <c r="N11941" s="14"/>
    </row>
    <row r="11942" spans="1:14" ht="233.25">
      <c r="A11942" s="6">
        <v>11941</v>
      </c>
      <c r="B11942" s="8" t="s">
        <v>33540</v>
      </c>
      <c r="C11942" s="9" t="s">
        <v>33587</v>
      </c>
      <c r="D11942" s="10" t="s">
        <v>33564</v>
      </c>
      <c r="E11942" s="11" t="s">
        <v>33589</v>
      </c>
      <c r="F11942" s="6">
        <v>394432</v>
      </c>
      <c r="G11942" s="6" t="s">
        <v>33544</v>
      </c>
      <c r="H11942" s="16">
        <v>26668721</v>
      </c>
      <c r="I11942" s="12" t="s">
        <v>33583</v>
      </c>
      <c r="J11942" s="12" t="s">
        <v>915</v>
      </c>
      <c r="K11942" s="15">
        <v>1100000</v>
      </c>
      <c r="L11942" s="13" t="s">
        <v>14</v>
      </c>
      <c r="M11942" s="7">
        <v>1</v>
      </c>
      <c r="N11942" s="14"/>
    </row>
    <row r="11943" spans="1:14" ht="299.25">
      <c r="A11943" s="6">
        <v>11942</v>
      </c>
      <c r="B11943" s="8" t="s">
        <v>33540</v>
      </c>
      <c r="C11943" s="9" t="s">
        <v>33590</v>
      </c>
      <c r="D11943" s="10" t="s">
        <v>134</v>
      </c>
      <c r="E11943" s="11" t="s">
        <v>33591</v>
      </c>
      <c r="F11943" s="6">
        <v>562412</v>
      </c>
      <c r="G11943" s="6" t="s">
        <v>33544</v>
      </c>
      <c r="H11943" s="16">
        <v>23700080.699999999</v>
      </c>
      <c r="I11943" s="12" t="s">
        <v>4473</v>
      </c>
      <c r="J11943" s="12" t="s">
        <v>33592</v>
      </c>
      <c r="K11943" s="15">
        <v>0</v>
      </c>
      <c r="L11943" s="13" t="s">
        <v>14</v>
      </c>
      <c r="M11943" s="7">
        <v>1</v>
      </c>
      <c r="N11943" s="14"/>
    </row>
    <row r="11944" spans="1:14" ht="330.75">
      <c r="A11944" s="6">
        <v>11943</v>
      </c>
      <c r="B11944" s="8" t="s">
        <v>33540</v>
      </c>
      <c r="C11944" s="9" t="s">
        <v>33590</v>
      </c>
      <c r="D11944" s="10" t="s">
        <v>134</v>
      </c>
      <c r="E11944" s="11" t="s">
        <v>33593</v>
      </c>
      <c r="F11944" s="6">
        <v>562414</v>
      </c>
      <c r="G11944" s="6" t="s">
        <v>33544</v>
      </c>
      <c r="H11944" s="16">
        <v>25107804</v>
      </c>
      <c r="I11944" s="12" t="s">
        <v>4473</v>
      </c>
      <c r="J11944" s="12" t="s">
        <v>33592</v>
      </c>
      <c r="K11944" s="15">
        <v>0</v>
      </c>
      <c r="L11944" s="13" t="s">
        <v>14</v>
      </c>
      <c r="M11944" s="7">
        <v>1</v>
      </c>
      <c r="N11944" s="14"/>
    </row>
    <row r="11945" spans="1:14" ht="378">
      <c r="A11945" s="6">
        <v>11944</v>
      </c>
      <c r="B11945" s="8" t="s">
        <v>33540</v>
      </c>
      <c r="C11945" s="9" t="s">
        <v>33590</v>
      </c>
      <c r="D11945" s="10" t="s">
        <v>134</v>
      </c>
      <c r="E11945" s="11" t="s">
        <v>33594</v>
      </c>
      <c r="F11945" s="6">
        <v>562413</v>
      </c>
      <c r="G11945" s="6" t="s">
        <v>33544</v>
      </c>
      <c r="H11945" s="16">
        <v>19013596.199999999</v>
      </c>
      <c r="I11945" s="12" t="s">
        <v>4473</v>
      </c>
      <c r="J11945" s="12" t="s">
        <v>33592</v>
      </c>
      <c r="K11945" s="15">
        <v>0</v>
      </c>
      <c r="L11945" s="13" t="s">
        <v>14</v>
      </c>
      <c r="M11945" s="7">
        <v>1</v>
      </c>
      <c r="N11945" s="14"/>
    </row>
    <row r="11946" spans="1:14" ht="252">
      <c r="A11946" s="6">
        <v>11945</v>
      </c>
      <c r="B11946" s="8" t="s">
        <v>33540</v>
      </c>
      <c r="C11946" s="9" t="s">
        <v>33590</v>
      </c>
      <c r="D11946" s="10" t="s">
        <v>134</v>
      </c>
      <c r="E11946" s="11" t="s">
        <v>33595</v>
      </c>
      <c r="F11946" s="6">
        <v>562415</v>
      </c>
      <c r="G11946" s="6" t="s">
        <v>33544</v>
      </c>
      <c r="H11946" s="16">
        <v>19047852.899999999</v>
      </c>
      <c r="I11946" s="12" t="s">
        <v>4473</v>
      </c>
      <c r="J11946" s="12" t="s">
        <v>33592</v>
      </c>
      <c r="K11946" s="15">
        <v>0</v>
      </c>
      <c r="L11946" s="13" t="s">
        <v>14</v>
      </c>
      <c r="M11946" s="7">
        <v>1</v>
      </c>
      <c r="N11946" s="14"/>
    </row>
    <row r="11947" spans="1:14" ht="378">
      <c r="A11947" s="6">
        <v>11946</v>
      </c>
      <c r="B11947" s="8" t="s">
        <v>33540</v>
      </c>
      <c r="C11947" s="9" t="s">
        <v>33590</v>
      </c>
      <c r="D11947" s="10" t="s">
        <v>134</v>
      </c>
      <c r="E11947" s="11" t="s">
        <v>33596</v>
      </c>
      <c r="F11947" s="6">
        <v>562417</v>
      </c>
      <c r="G11947" s="6" t="s">
        <v>33544</v>
      </c>
      <c r="H11947" s="16">
        <v>23733215.100000001</v>
      </c>
      <c r="I11947" s="12" t="s">
        <v>4473</v>
      </c>
      <c r="J11947" s="12" t="s">
        <v>33592</v>
      </c>
      <c r="K11947" s="15">
        <v>0</v>
      </c>
      <c r="L11947" s="13" t="s">
        <v>14</v>
      </c>
      <c r="M11947" s="7">
        <v>1</v>
      </c>
      <c r="N11947" s="14"/>
    </row>
    <row r="11948" spans="1:14" ht="299.25">
      <c r="A11948" s="6">
        <v>11947</v>
      </c>
      <c r="B11948" s="8" t="s">
        <v>33540</v>
      </c>
      <c r="C11948" s="9" t="s">
        <v>33590</v>
      </c>
      <c r="D11948" s="10" t="s">
        <v>134</v>
      </c>
      <c r="E11948" s="11" t="s">
        <v>33597</v>
      </c>
      <c r="F11948" s="6">
        <v>556826</v>
      </c>
      <c r="G11948" s="6" t="s">
        <v>33544</v>
      </c>
      <c r="H11948" s="16">
        <v>23344581.600000001</v>
      </c>
      <c r="I11948" s="12" t="s">
        <v>4473</v>
      </c>
      <c r="J11948" s="12" t="s">
        <v>33592</v>
      </c>
      <c r="K11948" s="15">
        <v>0</v>
      </c>
      <c r="L11948" s="13" t="s">
        <v>14</v>
      </c>
      <c r="M11948" s="7">
        <v>1</v>
      </c>
      <c r="N11948" s="14"/>
    </row>
    <row r="11949" spans="1:14" ht="409.5">
      <c r="A11949" s="6">
        <v>11948</v>
      </c>
      <c r="B11949" s="8" t="s">
        <v>33540</v>
      </c>
      <c r="C11949" s="9" t="s">
        <v>33590</v>
      </c>
      <c r="D11949" s="10" t="s">
        <v>134</v>
      </c>
      <c r="E11949" s="11" t="s">
        <v>33598</v>
      </c>
      <c r="F11949" s="6">
        <v>556829</v>
      </c>
      <c r="G11949" s="6" t="s">
        <v>33544</v>
      </c>
      <c r="H11949" s="16">
        <v>29340126</v>
      </c>
      <c r="I11949" s="12" t="s">
        <v>4473</v>
      </c>
      <c r="J11949" s="12" t="s">
        <v>33592</v>
      </c>
      <c r="K11949" s="15">
        <v>0</v>
      </c>
      <c r="L11949" s="13" t="s">
        <v>14</v>
      </c>
      <c r="M11949" s="7">
        <v>1</v>
      </c>
      <c r="N11949" s="14"/>
    </row>
    <row r="11950" spans="1:14" ht="236.25">
      <c r="A11950" s="6">
        <v>11949</v>
      </c>
      <c r="B11950" s="8" t="s">
        <v>33540</v>
      </c>
      <c r="C11950" s="9" t="s">
        <v>33590</v>
      </c>
      <c r="D11950" s="10" t="s">
        <v>134</v>
      </c>
      <c r="E11950" s="11" t="s">
        <v>33599</v>
      </c>
      <c r="F11950" s="6">
        <v>556827</v>
      </c>
      <c r="G11950" s="6" t="s">
        <v>33544</v>
      </c>
      <c r="H11950" s="16">
        <v>25822527.300000001</v>
      </c>
      <c r="I11950" s="12" t="s">
        <v>4473</v>
      </c>
      <c r="J11950" s="12" t="s">
        <v>33592</v>
      </c>
      <c r="K11950" s="15">
        <v>0</v>
      </c>
      <c r="L11950" s="13" t="s">
        <v>14</v>
      </c>
      <c r="M11950" s="7">
        <v>1</v>
      </c>
      <c r="N11950" s="14"/>
    </row>
    <row r="11951" spans="1:14" ht="204.75">
      <c r="A11951" s="6">
        <v>11950</v>
      </c>
      <c r="B11951" s="8" t="s">
        <v>33540</v>
      </c>
      <c r="C11951" s="9" t="s">
        <v>33590</v>
      </c>
      <c r="D11951" s="10" t="s">
        <v>134</v>
      </c>
      <c r="E11951" s="11" t="s">
        <v>33600</v>
      </c>
      <c r="F11951" s="6">
        <v>562418</v>
      </c>
      <c r="G11951" s="6" t="s">
        <v>33544</v>
      </c>
      <c r="H11951" s="16">
        <v>25695000</v>
      </c>
      <c r="I11951" s="12" t="s">
        <v>4473</v>
      </c>
      <c r="J11951" s="12" t="s">
        <v>33592</v>
      </c>
      <c r="K11951" s="15">
        <v>0</v>
      </c>
      <c r="L11951" s="13" t="s">
        <v>14</v>
      </c>
      <c r="M11951" s="7">
        <v>1</v>
      </c>
      <c r="N11951" s="14"/>
    </row>
    <row r="11952" spans="1:14" ht="236.25">
      <c r="A11952" s="6">
        <v>11951</v>
      </c>
      <c r="B11952" s="8" t="s">
        <v>33540</v>
      </c>
      <c r="C11952" s="9" t="s">
        <v>33590</v>
      </c>
      <c r="D11952" s="10" t="s">
        <v>134</v>
      </c>
      <c r="E11952" s="11" t="s">
        <v>33601</v>
      </c>
      <c r="F11952" s="6">
        <v>562416</v>
      </c>
      <c r="G11952" s="6" t="s">
        <v>33544</v>
      </c>
      <c r="H11952" s="16">
        <v>19197977.399999999</v>
      </c>
      <c r="I11952" s="12" t="s">
        <v>4473</v>
      </c>
      <c r="J11952" s="12" t="s">
        <v>33592</v>
      </c>
      <c r="K11952" s="15">
        <v>0</v>
      </c>
      <c r="L11952" s="13" t="s">
        <v>14</v>
      </c>
      <c r="M11952" s="7">
        <v>1</v>
      </c>
      <c r="N11952" s="14"/>
    </row>
    <row r="11953" spans="1:14" ht="330.75">
      <c r="A11953" s="6">
        <v>11952</v>
      </c>
      <c r="B11953" s="8" t="s">
        <v>33540</v>
      </c>
      <c r="C11953" s="9" t="s">
        <v>33590</v>
      </c>
      <c r="D11953" s="10" t="s">
        <v>134</v>
      </c>
      <c r="E11953" s="11" t="s">
        <v>33602</v>
      </c>
      <c r="F11953" s="6">
        <v>559649</v>
      </c>
      <c r="G11953" s="6" t="s">
        <v>33544</v>
      </c>
      <c r="H11953" s="16">
        <v>22315858.199999999</v>
      </c>
      <c r="I11953" s="12" t="s">
        <v>4473</v>
      </c>
      <c r="J11953" s="12" t="s">
        <v>33592</v>
      </c>
      <c r="K11953" s="15">
        <v>0</v>
      </c>
      <c r="L11953" s="13" t="s">
        <v>14</v>
      </c>
      <c r="M11953" s="7">
        <v>1</v>
      </c>
      <c r="N11953" s="14"/>
    </row>
    <row r="11954" spans="1:14" ht="315">
      <c r="A11954" s="6">
        <v>11953</v>
      </c>
      <c r="B11954" s="8" t="s">
        <v>33540</v>
      </c>
      <c r="C11954" s="9" t="s">
        <v>33603</v>
      </c>
      <c r="D11954" s="10" t="s">
        <v>33604</v>
      </c>
      <c r="E11954" s="11" t="s">
        <v>33605</v>
      </c>
      <c r="F11954" s="6">
        <v>304314</v>
      </c>
      <c r="G11954" s="6" t="s">
        <v>33606</v>
      </c>
      <c r="H11954" s="16">
        <v>20519653.782000002</v>
      </c>
      <c r="I11954" s="12" t="s">
        <v>23547</v>
      </c>
      <c r="J11954" s="12" t="s">
        <v>33607</v>
      </c>
      <c r="K11954" s="15">
        <v>2000000</v>
      </c>
      <c r="L11954" s="13" t="s">
        <v>70</v>
      </c>
      <c r="M11954" s="7">
        <v>1</v>
      </c>
      <c r="N11954" s="14"/>
    </row>
    <row r="11955" spans="1:14" ht="315">
      <c r="A11955" s="6">
        <v>11954</v>
      </c>
      <c r="B11955" s="8" t="s">
        <v>33540</v>
      </c>
      <c r="C11955" s="9" t="s">
        <v>33608</v>
      </c>
      <c r="D11955" s="10" t="s">
        <v>257</v>
      </c>
      <c r="E11955" s="11" t="s">
        <v>33605</v>
      </c>
      <c r="F11955" s="6">
        <v>304314</v>
      </c>
      <c r="G11955" s="6" t="s">
        <v>33606</v>
      </c>
      <c r="H11955" s="16">
        <v>20519653.782000002</v>
      </c>
      <c r="I11955" s="12" t="s">
        <v>23547</v>
      </c>
      <c r="J11955" s="12" t="s">
        <v>33607</v>
      </c>
      <c r="K11955" s="15">
        <v>2000000</v>
      </c>
      <c r="L11955" s="13" t="s">
        <v>70</v>
      </c>
      <c r="M11955" s="7">
        <v>0.51</v>
      </c>
      <c r="N11955" s="14"/>
    </row>
    <row r="11956" spans="1:14" ht="315">
      <c r="A11956" s="6">
        <v>11955</v>
      </c>
      <c r="B11956" s="8" t="s">
        <v>33540</v>
      </c>
      <c r="C11956" s="9" t="s">
        <v>33609</v>
      </c>
      <c r="D11956" s="10" t="s">
        <v>33610</v>
      </c>
      <c r="E11956" s="11" t="s">
        <v>33605</v>
      </c>
      <c r="F11956" s="6">
        <v>304314</v>
      </c>
      <c r="G11956" s="6" t="s">
        <v>33606</v>
      </c>
      <c r="H11956" s="16">
        <v>20519653.782000002</v>
      </c>
      <c r="I11956" s="12" t="s">
        <v>23547</v>
      </c>
      <c r="J11956" s="12" t="s">
        <v>33607</v>
      </c>
      <c r="K11956" s="15">
        <v>2000000</v>
      </c>
      <c r="L11956" s="13" t="s">
        <v>70</v>
      </c>
      <c r="M11956" s="7">
        <v>0.49</v>
      </c>
      <c r="N11956" s="14"/>
    </row>
    <row r="11957" spans="1:14" ht="204.75">
      <c r="A11957" s="6">
        <v>11956</v>
      </c>
      <c r="B11957" s="8" t="s">
        <v>33540</v>
      </c>
      <c r="C11957" s="9" t="s">
        <v>33611</v>
      </c>
      <c r="D11957" s="10" t="s">
        <v>33604</v>
      </c>
      <c r="E11957" s="11" t="s">
        <v>33612</v>
      </c>
      <c r="F11957" s="6">
        <v>304318</v>
      </c>
      <c r="G11957" s="6" t="s">
        <v>33606</v>
      </c>
      <c r="H11957" s="16">
        <v>24003100.646000002</v>
      </c>
      <c r="I11957" s="12" t="s">
        <v>23547</v>
      </c>
      <c r="J11957" s="12" t="s">
        <v>33607</v>
      </c>
      <c r="K11957" s="15">
        <v>8862288</v>
      </c>
      <c r="L11957" s="13" t="s">
        <v>70</v>
      </c>
      <c r="M11957" s="7">
        <v>1</v>
      </c>
      <c r="N11957" s="14"/>
    </row>
    <row r="11958" spans="1:14" ht="204.75">
      <c r="A11958" s="6">
        <v>11957</v>
      </c>
      <c r="B11958" s="8" t="s">
        <v>33540</v>
      </c>
      <c r="C11958" s="9" t="s">
        <v>33608</v>
      </c>
      <c r="D11958" s="10" t="s">
        <v>257</v>
      </c>
      <c r="E11958" s="11" t="s">
        <v>33612</v>
      </c>
      <c r="F11958" s="6">
        <v>304318</v>
      </c>
      <c r="G11958" s="6" t="s">
        <v>33606</v>
      </c>
      <c r="H11958" s="16">
        <v>24003100.646000002</v>
      </c>
      <c r="I11958" s="12" t="s">
        <v>23547</v>
      </c>
      <c r="J11958" s="12" t="s">
        <v>33607</v>
      </c>
      <c r="K11958" s="15">
        <v>8862288</v>
      </c>
      <c r="L11958" s="13" t="s">
        <v>70</v>
      </c>
      <c r="M11958" s="7">
        <v>0.51</v>
      </c>
      <c r="N11958" s="14"/>
    </row>
    <row r="11959" spans="1:14" ht="204.75">
      <c r="A11959" s="6">
        <v>11958</v>
      </c>
      <c r="B11959" s="8" t="s">
        <v>33540</v>
      </c>
      <c r="C11959" s="9" t="s">
        <v>33609</v>
      </c>
      <c r="D11959" s="10" t="s">
        <v>33610</v>
      </c>
      <c r="E11959" s="11" t="s">
        <v>33612</v>
      </c>
      <c r="F11959" s="6">
        <v>304318</v>
      </c>
      <c r="G11959" s="6" t="s">
        <v>33606</v>
      </c>
      <c r="H11959" s="16">
        <v>24003100.646000002</v>
      </c>
      <c r="I11959" s="12" t="s">
        <v>23547</v>
      </c>
      <c r="J11959" s="12" t="s">
        <v>33607</v>
      </c>
      <c r="K11959" s="15">
        <v>8862288</v>
      </c>
      <c r="L11959" s="13" t="s">
        <v>70</v>
      </c>
      <c r="M11959" s="7">
        <v>0.49</v>
      </c>
      <c r="N11959" s="14"/>
    </row>
    <row r="11960" spans="1:14" ht="204.75">
      <c r="A11960" s="6">
        <v>11959</v>
      </c>
      <c r="B11960" s="8" t="s">
        <v>33540</v>
      </c>
      <c r="C11960" s="9" t="s">
        <v>33613</v>
      </c>
      <c r="D11960" s="10" t="s">
        <v>33614</v>
      </c>
      <c r="E11960" s="11" t="s">
        <v>33615</v>
      </c>
      <c r="F11960" s="6">
        <v>304319</v>
      </c>
      <c r="G11960" s="6" t="s">
        <v>33606</v>
      </c>
      <c r="H11960" s="16">
        <v>12518482.342</v>
      </c>
      <c r="I11960" s="12" t="s">
        <v>23547</v>
      </c>
      <c r="J11960" s="12" t="s">
        <v>33607</v>
      </c>
      <c r="K11960" s="15">
        <v>8718000</v>
      </c>
      <c r="L11960" s="13" t="s">
        <v>70</v>
      </c>
      <c r="M11960" s="7">
        <v>1</v>
      </c>
      <c r="N11960" s="14"/>
    </row>
    <row r="11961" spans="1:14" ht="299.25">
      <c r="A11961" s="6">
        <v>11960</v>
      </c>
      <c r="B11961" s="8" t="s">
        <v>33540</v>
      </c>
      <c r="C11961" s="9" t="s">
        <v>33611</v>
      </c>
      <c r="D11961" s="10" t="s">
        <v>33604</v>
      </c>
      <c r="E11961" s="11" t="s">
        <v>33616</v>
      </c>
      <c r="F11961" s="6">
        <v>304321</v>
      </c>
      <c r="G11961" s="6" t="s">
        <v>33606</v>
      </c>
      <c r="H11961" s="16">
        <v>21535788.901000001</v>
      </c>
      <c r="I11961" s="12" t="s">
        <v>23547</v>
      </c>
      <c r="J11961" s="12" t="s">
        <v>33607</v>
      </c>
      <c r="K11961" s="15">
        <v>13170000</v>
      </c>
      <c r="L11961" s="13" t="s">
        <v>70</v>
      </c>
      <c r="M11961" s="7">
        <v>1</v>
      </c>
      <c r="N11961" s="14"/>
    </row>
    <row r="11962" spans="1:14" ht="299.25">
      <c r="A11962" s="6">
        <v>11961</v>
      </c>
      <c r="B11962" s="8" t="s">
        <v>33540</v>
      </c>
      <c r="C11962" s="9" t="s">
        <v>33608</v>
      </c>
      <c r="D11962" s="10" t="s">
        <v>257</v>
      </c>
      <c r="E11962" s="11" t="s">
        <v>33616</v>
      </c>
      <c r="F11962" s="6">
        <v>304321</v>
      </c>
      <c r="G11962" s="6" t="s">
        <v>33606</v>
      </c>
      <c r="H11962" s="16">
        <v>21535788.901000001</v>
      </c>
      <c r="I11962" s="12" t="s">
        <v>23547</v>
      </c>
      <c r="J11962" s="12" t="s">
        <v>33607</v>
      </c>
      <c r="K11962" s="15">
        <v>13170000</v>
      </c>
      <c r="L11962" s="13" t="s">
        <v>70</v>
      </c>
      <c r="M11962" s="7">
        <v>0.51</v>
      </c>
      <c r="N11962" s="14"/>
    </row>
    <row r="11963" spans="1:14" ht="299.25">
      <c r="A11963" s="6">
        <v>11962</v>
      </c>
      <c r="B11963" s="8" t="s">
        <v>33540</v>
      </c>
      <c r="C11963" s="9" t="s">
        <v>33609</v>
      </c>
      <c r="D11963" s="10" t="s">
        <v>33610</v>
      </c>
      <c r="E11963" s="11" t="s">
        <v>33616</v>
      </c>
      <c r="F11963" s="6">
        <v>304321</v>
      </c>
      <c r="G11963" s="6" t="s">
        <v>33606</v>
      </c>
      <c r="H11963" s="16">
        <v>21535788.901000001</v>
      </c>
      <c r="I11963" s="12" t="s">
        <v>23547</v>
      </c>
      <c r="J11963" s="12" t="s">
        <v>33607</v>
      </c>
      <c r="K11963" s="15">
        <v>13170000</v>
      </c>
      <c r="L11963" s="13" t="s">
        <v>70</v>
      </c>
      <c r="M11963" s="7">
        <v>0.49</v>
      </c>
      <c r="N11963" s="14"/>
    </row>
    <row r="11964" spans="1:14" ht="346.5">
      <c r="A11964" s="6">
        <v>11963</v>
      </c>
      <c r="B11964" s="8" t="s">
        <v>33540</v>
      </c>
      <c r="C11964" s="9" t="s">
        <v>33611</v>
      </c>
      <c r="D11964" s="10" t="s">
        <v>33604</v>
      </c>
      <c r="E11964" s="11" t="s">
        <v>33617</v>
      </c>
      <c r="F11964" s="6">
        <v>304322</v>
      </c>
      <c r="G11964" s="6" t="s">
        <v>33606</v>
      </c>
      <c r="H11964" s="16">
        <v>22878530.405000001</v>
      </c>
      <c r="I11964" s="12" t="s">
        <v>23547</v>
      </c>
      <c r="J11964" s="12" t="s">
        <v>33607</v>
      </c>
      <c r="K11964" s="15">
        <v>11921000</v>
      </c>
      <c r="L11964" s="13" t="s">
        <v>70</v>
      </c>
      <c r="M11964" s="7">
        <v>1</v>
      </c>
      <c r="N11964" s="14"/>
    </row>
    <row r="11965" spans="1:14" ht="346.5">
      <c r="A11965" s="6">
        <v>11964</v>
      </c>
      <c r="B11965" s="8" t="s">
        <v>33540</v>
      </c>
      <c r="C11965" s="9" t="s">
        <v>33608</v>
      </c>
      <c r="D11965" s="10" t="s">
        <v>257</v>
      </c>
      <c r="E11965" s="11" t="s">
        <v>33617</v>
      </c>
      <c r="F11965" s="6">
        <v>304322</v>
      </c>
      <c r="G11965" s="6" t="s">
        <v>33606</v>
      </c>
      <c r="H11965" s="16">
        <v>22878530.405000001</v>
      </c>
      <c r="I11965" s="12" t="s">
        <v>23547</v>
      </c>
      <c r="J11965" s="12" t="s">
        <v>33607</v>
      </c>
      <c r="K11965" s="15">
        <v>11921000</v>
      </c>
      <c r="L11965" s="13" t="s">
        <v>70</v>
      </c>
      <c r="M11965" s="7">
        <v>0.51</v>
      </c>
      <c r="N11965" s="14"/>
    </row>
    <row r="11966" spans="1:14" ht="346.5">
      <c r="A11966" s="6">
        <v>11965</v>
      </c>
      <c r="B11966" s="8" t="s">
        <v>33540</v>
      </c>
      <c r="C11966" s="9" t="s">
        <v>33609</v>
      </c>
      <c r="D11966" s="10" t="s">
        <v>33610</v>
      </c>
      <c r="E11966" s="11" t="s">
        <v>33617</v>
      </c>
      <c r="F11966" s="6">
        <v>304322</v>
      </c>
      <c r="G11966" s="6" t="s">
        <v>33606</v>
      </c>
      <c r="H11966" s="16">
        <v>22878530.405000001</v>
      </c>
      <c r="I11966" s="12" t="s">
        <v>23547</v>
      </c>
      <c r="J11966" s="12" t="s">
        <v>33607</v>
      </c>
      <c r="K11966" s="15">
        <v>11921000</v>
      </c>
      <c r="L11966" s="13" t="s">
        <v>70</v>
      </c>
      <c r="M11966" s="7">
        <v>0.49</v>
      </c>
      <c r="N11966" s="14"/>
    </row>
    <row r="11967" spans="1:14" ht="299.25">
      <c r="A11967" s="6">
        <v>11966</v>
      </c>
      <c r="B11967" s="8" t="s">
        <v>33540</v>
      </c>
      <c r="C11967" s="9" t="s">
        <v>33611</v>
      </c>
      <c r="D11967" s="10" t="s">
        <v>33604</v>
      </c>
      <c r="E11967" s="11" t="s">
        <v>33618</v>
      </c>
      <c r="F11967" s="6">
        <v>304323</v>
      </c>
      <c r="G11967" s="6" t="s">
        <v>33606</v>
      </c>
      <c r="H11967" s="16">
        <v>22595161.274</v>
      </c>
      <c r="I11967" s="12" t="s">
        <v>23547</v>
      </c>
      <c r="J11967" s="12" t="s">
        <v>33607</v>
      </c>
      <c r="K11967" s="15">
        <v>3295000</v>
      </c>
      <c r="L11967" s="13" t="s">
        <v>70</v>
      </c>
      <c r="M11967" s="7">
        <v>1</v>
      </c>
      <c r="N11967" s="14"/>
    </row>
    <row r="11968" spans="1:14" ht="299.25">
      <c r="A11968" s="6">
        <v>11967</v>
      </c>
      <c r="B11968" s="8" t="s">
        <v>33540</v>
      </c>
      <c r="C11968" s="9" t="s">
        <v>33608</v>
      </c>
      <c r="D11968" s="10" t="s">
        <v>257</v>
      </c>
      <c r="E11968" s="11" t="s">
        <v>33618</v>
      </c>
      <c r="F11968" s="6">
        <v>304323</v>
      </c>
      <c r="G11968" s="6" t="s">
        <v>33606</v>
      </c>
      <c r="H11968" s="16">
        <v>22595161.274</v>
      </c>
      <c r="I11968" s="12" t="s">
        <v>23547</v>
      </c>
      <c r="J11968" s="12" t="s">
        <v>33607</v>
      </c>
      <c r="K11968" s="15">
        <v>3295000</v>
      </c>
      <c r="L11968" s="13" t="s">
        <v>70</v>
      </c>
      <c r="M11968" s="7">
        <v>0.51</v>
      </c>
      <c r="N11968" s="14"/>
    </row>
    <row r="11969" spans="1:14" ht="299.25">
      <c r="A11969" s="6">
        <v>11968</v>
      </c>
      <c r="B11969" s="8" t="s">
        <v>33540</v>
      </c>
      <c r="C11969" s="9" t="s">
        <v>33609</v>
      </c>
      <c r="D11969" s="10" t="s">
        <v>33610</v>
      </c>
      <c r="E11969" s="11" t="s">
        <v>33618</v>
      </c>
      <c r="F11969" s="6">
        <v>304323</v>
      </c>
      <c r="G11969" s="6" t="s">
        <v>33606</v>
      </c>
      <c r="H11969" s="16">
        <v>22595161.274</v>
      </c>
      <c r="I11969" s="12" t="s">
        <v>23547</v>
      </c>
      <c r="J11969" s="12" t="s">
        <v>33607</v>
      </c>
      <c r="K11969" s="15">
        <v>3295000</v>
      </c>
      <c r="L11969" s="13" t="s">
        <v>70</v>
      </c>
      <c r="M11969" s="7">
        <v>0.49</v>
      </c>
      <c r="N11969" s="14"/>
    </row>
    <row r="11970" spans="1:14" ht="299.25">
      <c r="A11970" s="6">
        <v>11969</v>
      </c>
      <c r="B11970" s="8" t="s">
        <v>33540</v>
      </c>
      <c r="C11970" s="9" t="s">
        <v>33611</v>
      </c>
      <c r="D11970" s="10" t="s">
        <v>33604</v>
      </c>
      <c r="E11970" s="11" t="s">
        <v>33619</v>
      </c>
      <c r="F11970" s="6">
        <v>304324</v>
      </c>
      <c r="G11970" s="6" t="s">
        <v>33606</v>
      </c>
      <c r="H11970" s="16">
        <v>20904047.322000001</v>
      </c>
      <c r="I11970" s="12" t="s">
        <v>23547</v>
      </c>
      <c r="J11970" s="12" t="s">
        <v>33607</v>
      </c>
      <c r="K11970" s="15">
        <v>17824000</v>
      </c>
      <c r="L11970" s="13" t="s">
        <v>70</v>
      </c>
      <c r="M11970" s="7">
        <v>1</v>
      </c>
      <c r="N11970" s="14"/>
    </row>
    <row r="11971" spans="1:14" ht="299.25">
      <c r="A11971" s="6">
        <v>11970</v>
      </c>
      <c r="B11971" s="8" t="s">
        <v>33540</v>
      </c>
      <c r="C11971" s="9" t="s">
        <v>33608</v>
      </c>
      <c r="D11971" s="10" t="s">
        <v>257</v>
      </c>
      <c r="E11971" s="11" t="s">
        <v>33619</v>
      </c>
      <c r="F11971" s="6">
        <v>304324</v>
      </c>
      <c r="G11971" s="6" t="s">
        <v>33606</v>
      </c>
      <c r="H11971" s="16">
        <v>20904047.322000001</v>
      </c>
      <c r="I11971" s="12" t="s">
        <v>23547</v>
      </c>
      <c r="J11971" s="12" t="s">
        <v>33607</v>
      </c>
      <c r="K11971" s="15">
        <v>17824000</v>
      </c>
      <c r="L11971" s="13" t="s">
        <v>70</v>
      </c>
      <c r="M11971" s="7">
        <v>0.51</v>
      </c>
      <c r="N11971" s="14"/>
    </row>
    <row r="11972" spans="1:14" ht="299.25">
      <c r="A11972" s="6">
        <v>11971</v>
      </c>
      <c r="B11972" s="8" t="s">
        <v>33540</v>
      </c>
      <c r="C11972" s="9" t="s">
        <v>33609</v>
      </c>
      <c r="D11972" s="10" t="s">
        <v>33610</v>
      </c>
      <c r="E11972" s="11" t="s">
        <v>33619</v>
      </c>
      <c r="F11972" s="6">
        <v>304324</v>
      </c>
      <c r="G11972" s="6" t="s">
        <v>33606</v>
      </c>
      <c r="H11972" s="16">
        <v>20904047.322000001</v>
      </c>
      <c r="I11972" s="12" t="s">
        <v>23547</v>
      </c>
      <c r="J11972" s="12" t="s">
        <v>33607</v>
      </c>
      <c r="K11972" s="15">
        <v>17824000</v>
      </c>
      <c r="L11972" s="13" t="s">
        <v>70</v>
      </c>
      <c r="M11972" s="7">
        <v>0.49</v>
      </c>
      <c r="N11972" s="14"/>
    </row>
    <row r="11973" spans="1:14" ht="252">
      <c r="A11973" s="6">
        <v>11972</v>
      </c>
      <c r="B11973" s="8" t="s">
        <v>33540</v>
      </c>
      <c r="C11973" s="9" t="s">
        <v>33613</v>
      </c>
      <c r="D11973" s="10" t="s">
        <v>33614</v>
      </c>
      <c r="E11973" s="11" t="s">
        <v>33620</v>
      </c>
      <c r="F11973" s="6">
        <v>304325</v>
      </c>
      <c r="G11973" s="6" t="s">
        <v>33606</v>
      </c>
      <c r="H11973" s="16">
        <v>15217834.646</v>
      </c>
      <c r="I11973" s="12" t="s">
        <v>23547</v>
      </c>
      <c r="J11973" s="12" t="s">
        <v>33607</v>
      </c>
      <c r="K11973" s="15">
        <v>8268000</v>
      </c>
      <c r="L11973" s="13" t="s">
        <v>14</v>
      </c>
      <c r="M11973" s="7">
        <v>1</v>
      </c>
      <c r="N11973" s="14"/>
    </row>
    <row r="11974" spans="1:14" ht="78.75">
      <c r="A11974" s="6">
        <v>11973</v>
      </c>
      <c r="B11974" s="8" t="s">
        <v>33540</v>
      </c>
      <c r="C11974" s="9" t="s">
        <v>33611</v>
      </c>
      <c r="D11974" s="10" t="s">
        <v>33604</v>
      </c>
      <c r="E11974" s="11" t="s">
        <v>33621</v>
      </c>
      <c r="F11974" s="6">
        <v>304326</v>
      </c>
      <c r="G11974" s="6" t="s">
        <v>33606</v>
      </c>
      <c r="H11974" s="16">
        <v>22558469.484999999</v>
      </c>
      <c r="I11974" s="12" t="s">
        <v>23547</v>
      </c>
      <c r="J11974" s="12" t="s">
        <v>33607</v>
      </c>
      <c r="K11974" s="15">
        <v>12012000</v>
      </c>
      <c r="L11974" s="13" t="s">
        <v>70</v>
      </c>
      <c r="M11974" s="7">
        <v>1</v>
      </c>
      <c r="N11974" s="14"/>
    </row>
    <row r="11975" spans="1:14" ht="78.75">
      <c r="A11975" s="6">
        <v>11974</v>
      </c>
      <c r="B11975" s="8" t="s">
        <v>33540</v>
      </c>
      <c r="C11975" s="9" t="s">
        <v>33608</v>
      </c>
      <c r="D11975" s="10" t="s">
        <v>257</v>
      </c>
      <c r="E11975" s="11" t="s">
        <v>33621</v>
      </c>
      <c r="F11975" s="6">
        <v>304326</v>
      </c>
      <c r="G11975" s="6" t="s">
        <v>33606</v>
      </c>
      <c r="H11975" s="16">
        <v>22558469.484999999</v>
      </c>
      <c r="I11975" s="12" t="s">
        <v>23547</v>
      </c>
      <c r="J11975" s="12" t="s">
        <v>33607</v>
      </c>
      <c r="K11975" s="15">
        <v>12012000</v>
      </c>
      <c r="L11975" s="13" t="s">
        <v>70</v>
      </c>
      <c r="M11975" s="7">
        <v>0.51</v>
      </c>
      <c r="N11975" s="14"/>
    </row>
    <row r="11976" spans="1:14" ht="78.75">
      <c r="A11976" s="6">
        <v>11975</v>
      </c>
      <c r="B11976" s="8" t="s">
        <v>33540</v>
      </c>
      <c r="C11976" s="9" t="s">
        <v>33609</v>
      </c>
      <c r="D11976" s="10" t="s">
        <v>33610</v>
      </c>
      <c r="E11976" s="11" t="s">
        <v>33621</v>
      </c>
      <c r="F11976" s="6">
        <v>304326</v>
      </c>
      <c r="G11976" s="6" t="s">
        <v>33606</v>
      </c>
      <c r="H11976" s="16">
        <v>22558469.484999999</v>
      </c>
      <c r="I11976" s="12" t="s">
        <v>23547</v>
      </c>
      <c r="J11976" s="12" t="s">
        <v>33607</v>
      </c>
      <c r="K11976" s="15">
        <v>12012000</v>
      </c>
      <c r="L11976" s="13" t="s">
        <v>70</v>
      </c>
      <c r="M11976" s="7">
        <v>0.49</v>
      </c>
      <c r="N11976" s="14"/>
    </row>
    <row r="11977" spans="1:14" ht="63">
      <c r="A11977" s="6">
        <v>11976</v>
      </c>
      <c r="B11977" s="8" t="s">
        <v>33540</v>
      </c>
      <c r="C11977" s="9" t="s">
        <v>33622</v>
      </c>
      <c r="D11977" s="10" t="s">
        <v>33623</v>
      </c>
      <c r="E11977" s="11" t="s">
        <v>33624</v>
      </c>
      <c r="F11977" s="6">
        <v>364055</v>
      </c>
      <c r="G11977" s="6" t="s">
        <v>33606</v>
      </c>
      <c r="H11977" s="16">
        <v>11983448.199999999</v>
      </c>
      <c r="I11977" s="12" t="s">
        <v>33625</v>
      </c>
      <c r="J11977" s="12" t="s">
        <v>33626</v>
      </c>
      <c r="K11977" s="15">
        <v>8773000</v>
      </c>
      <c r="L11977" s="13" t="s">
        <v>14</v>
      </c>
      <c r="M11977" s="7">
        <v>1</v>
      </c>
      <c r="N11977" s="14"/>
    </row>
    <row r="11978" spans="1:14" ht="63">
      <c r="A11978" s="6">
        <v>11977</v>
      </c>
      <c r="B11978" s="8" t="s">
        <v>33540</v>
      </c>
      <c r="C11978" s="9" t="s">
        <v>33627</v>
      </c>
      <c r="D11978" s="10" t="s">
        <v>33628</v>
      </c>
      <c r="E11978" s="11" t="s">
        <v>33629</v>
      </c>
      <c r="F11978" s="6">
        <v>364056</v>
      </c>
      <c r="G11978" s="6" t="s">
        <v>33606</v>
      </c>
      <c r="H11978" s="16">
        <v>13662653.949999999</v>
      </c>
      <c r="I11978" s="12" t="s">
        <v>23471</v>
      </c>
      <c r="J11978" s="12" t="s">
        <v>2459</v>
      </c>
      <c r="K11978" s="15">
        <v>9493000</v>
      </c>
      <c r="L11978" s="13" t="s">
        <v>14</v>
      </c>
      <c r="M11978" s="7">
        <v>1</v>
      </c>
      <c r="N11978" s="14"/>
    </row>
    <row r="11979" spans="1:14" ht="78.75">
      <c r="A11979" s="6">
        <v>11978</v>
      </c>
      <c r="B11979" s="8" t="s">
        <v>33540</v>
      </c>
      <c r="C11979" s="9" t="s">
        <v>33630</v>
      </c>
      <c r="D11979" s="10" t="s">
        <v>33631</v>
      </c>
      <c r="E11979" s="11" t="s">
        <v>33632</v>
      </c>
      <c r="F11979" s="6">
        <v>364057</v>
      </c>
      <c r="G11979" s="6" t="s">
        <v>33606</v>
      </c>
      <c r="H11979" s="16">
        <v>12949280.9</v>
      </c>
      <c r="I11979" s="12" t="s">
        <v>33625</v>
      </c>
      <c r="J11979" s="12" t="s">
        <v>33626</v>
      </c>
      <c r="K11979" s="15">
        <v>1955000</v>
      </c>
      <c r="L11979" s="13" t="s">
        <v>14</v>
      </c>
      <c r="M11979" s="7">
        <v>1</v>
      </c>
      <c r="N11979" s="14"/>
    </row>
    <row r="11980" spans="1:14" ht="78.75">
      <c r="A11980" s="6">
        <v>11979</v>
      </c>
      <c r="B11980" s="8" t="s">
        <v>33540</v>
      </c>
      <c r="C11980" s="9" t="s">
        <v>33633</v>
      </c>
      <c r="D11980" s="10" t="s">
        <v>33634</v>
      </c>
      <c r="E11980" s="11" t="s">
        <v>33635</v>
      </c>
      <c r="F11980" s="6">
        <v>364058</v>
      </c>
      <c r="G11980" s="6" t="s">
        <v>33606</v>
      </c>
      <c r="H11980" s="16">
        <v>12265025.35</v>
      </c>
      <c r="I11980" s="12" t="s">
        <v>7479</v>
      </c>
      <c r="J11980" s="12" t="s">
        <v>33626</v>
      </c>
      <c r="K11980" s="15">
        <v>1100000</v>
      </c>
      <c r="L11980" s="13" t="s">
        <v>14</v>
      </c>
      <c r="M11980" s="7">
        <v>1</v>
      </c>
      <c r="N11980" s="14"/>
    </row>
    <row r="11981" spans="1:14" ht="78.75">
      <c r="A11981" s="6">
        <v>11980</v>
      </c>
      <c r="B11981" s="8" t="s">
        <v>33540</v>
      </c>
      <c r="C11981" s="9" t="s">
        <v>33636</v>
      </c>
      <c r="D11981" s="10" t="s">
        <v>33637</v>
      </c>
      <c r="E11981" s="11" t="s">
        <v>33638</v>
      </c>
      <c r="F11981" s="6">
        <v>364072</v>
      </c>
      <c r="G11981" s="6" t="s">
        <v>33606</v>
      </c>
      <c r="H11981" s="16">
        <v>10225775.300000001</v>
      </c>
      <c r="I11981" s="12" t="s">
        <v>2458</v>
      </c>
      <c r="J11981" s="12" t="s">
        <v>33626</v>
      </c>
      <c r="K11981" s="15">
        <v>5000000</v>
      </c>
      <c r="L11981" s="13" t="s">
        <v>14</v>
      </c>
      <c r="M11981" s="7">
        <v>1</v>
      </c>
      <c r="N11981" s="14"/>
    </row>
    <row r="11982" spans="1:14" ht="78.75">
      <c r="A11982" s="6">
        <v>11981</v>
      </c>
      <c r="B11982" s="8" t="s">
        <v>33540</v>
      </c>
      <c r="C11982" s="9" t="s">
        <v>33639</v>
      </c>
      <c r="D11982" s="10" t="s">
        <v>33640</v>
      </c>
      <c r="E11982" s="11" t="s">
        <v>33641</v>
      </c>
      <c r="F11982" s="6">
        <v>364061</v>
      </c>
      <c r="G11982" s="6" t="s">
        <v>33606</v>
      </c>
      <c r="H11982" s="16">
        <v>10954317</v>
      </c>
      <c r="I11982" s="12" t="s">
        <v>7479</v>
      </c>
      <c r="J11982" s="12" t="s">
        <v>33626</v>
      </c>
      <c r="K11982" s="15">
        <v>1600000</v>
      </c>
      <c r="L11982" s="13" t="s">
        <v>14</v>
      </c>
      <c r="M11982" s="7">
        <v>1</v>
      </c>
      <c r="N11982" s="14"/>
    </row>
    <row r="11983" spans="1:14" ht="94.5">
      <c r="A11983" s="6">
        <v>11982</v>
      </c>
      <c r="B11983" s="8" t="s">
        <v>33540</v>
      </c>
      <c r="C11983" s="9" t="s">
        <v>33642</v>
      </c>
      <c r="D11983" s="10" t="s">
        <v>33643</v>
      </c>
      <c r="E11983" s="11" t="s">
        <v>33644</v>
      </c>
      <c r="F11983" s="6">
        <v>364062</v>
      </c>
      <c r="G11983" s="6" t="s">
        <v>33606</v>
      </c>
      <c r="H11983" s="16">
        <v>12043614.550000001</v>
      </c>
      <c r="I11983" s="12" t="s">
        <v>2458</v>
      </c>
      <c r="J11983" s="12" t="s">
        <v>33626</v>
      </c>
      <c r="K11983" s="15">
        <v>5122000</v>
      </c>
      <c r="L11983" s="13" t="s">
        <v>14</v>
      </c>
      <c r="M11983" s="7">
        <v>1</v>
      </c>
      <c r="N11983" s="14"/>
    </row>
    <row r="11984" spans="1:14" ht="78.75">
      <c r="A11984" s="6">
        <v>11983</v>
      </c>
      <c r="B11984" s="8" t="s">
        <v>33540</v>
      </c>
      <c r="C11984" s="9" t="s">
        <v>33645</v>
      </c>
      <c r="D11984" s="10" t="s">
        <v>33646</v>
      </c>
      <c r="E11984" s="11" t="s">
        <v>33647</v>
      </c>
      <c r="F11984" s="6">
        <v>364075</v>
      </c>
      <c r="G11984" s="6" t="s">
        <v>33606</v>
      </c>
      <c r="H11984" s="16">
        <v>14045712.949999999</v>
      </c>
      <c r="I11984" s="12" t="s">
        <v>7479</v>
      </c>
      <c r="J11984" s="12" t="s">
        <v>33626</v>
      </c>
      <c r="K11984" s="15">
        <v>6000000</v>
      </c>
      <c r="L11984" s="13" t="s">
        <v>14</v>
      </c>
      <c r="M11984" s="7">
        <v>1</v>
      </c>
      <c r="N11984" s="14"/>
    </row>
    <row r="11985" spans="1:14" ht="78.75">
      <c r="A11985" s="6">
        <v>11984</v>
      </c>
      <c r="B11985" s="8" t="s">
        <v>33540</v>
      </c>
      <c r="C11985" s="9" t="s">
        <v>33648</v>
      </c>
      <c r="D11985" s="10" t="s">
        <v>33614</v>
      </c>
      <c r="E11985" s="11" t="s">
        <v>33649</v>
      </c>
      <c r="F11985" s="6">
        <v>357168</v>
      </c>
      <c r="G11985" s="6" t="s">
        <v>33606</v>
      </c>
      <c r="H11985" s="16">
        <v>18139459.907000002</v>
      </c>
      <c r="I11985" s="12" t="s">
        <v>2297</v>
      </c>
      <c r="J11985" s="12" t="s">
        <v>11293</v>
      </c>
      <c r="K11985" s="15">
        <v>0</v>
      </c>
      <c r="L11985" s="13" t="s">
        <v>14</v>
      </c>
      <c r="M11985" s="7">
        <v>1</v>
      </c>
      <c r="N11985" s="14"/>
    </row>
    <row r="11986" spans="1:14" ht="63">
      <c r="A11986" s="6">
        <v>11985</v>
      </c>
      <c r="B11986" s="8" t="s">
        <v>33540</v>
      </c>
      <c r="C11986" s="9" t="s">
        <v>33648</v>
      </c>
      <c r="D11986" s="10" t="s">
        <v>33614</v>
      </c>
      <c r="E11986" s="11" t="s">
        <v>33650</v>
      </c>
      <c r="F11986" s="6">
        <v>357169</v>
      </c>
      <c r="G11986" s="6" t="s">
        <v>33606</v>
      </c>
      <c r="H11986" s="16">
        <v>16872852.533</v>
      </c>
      <c r="I11986" s="12" t="s">
        <v>9809</v>
      </c>
      <c r="J11986" s="12" t="s">
        <v>11293</v>
      </c>
      <c r="K11986" s="15">
        <v>0</v>
      </c>
      <c r="L11986" s="13" t="s">
        <v>14</v>
      </c>
      <c r="M11986" s="7">
        <v>1</v>
      </c>
      <c r="N11986" s="14"/>
    </row>
    <row r="11987" spans="1:14" ht="78.75">
      <c r="A11987" s="6">
        <v>11986</v>
      </c>
      <c r="B11987" s="8" t="s">
        <v>33540</v>
      </c>
      <c r="C11987" s="9" t="s">
        <v>33648</v>
      </c>
      <c r="D11987" s="10" t="s">
        <v>33614</v>
      </c>
      <c r="E11987" s="11" t="s">
        <v>33651</v>
      </c>
      <c r="F11987" s="6">
        <v>357170</v>
      </c>
      <c r="G11987" s="6" t="s">
        <v>33606</v>
      </c>
      <c r="H11987" s="16">
        <v>13848810.084000001</v>
      </c>
      <c r="I11987" s="12" t="s">
        <v>9809</v>
      </c>
      <c r="J11987" s="12" t="s">
        <v>11293</v>
      </c>
      <c r="K11987" s="15">
        <v>4530000</v>
      </c>
      <c r="L11987" s="13" t="s">
        <v>14</v>
      </c>
      <c r="M11987" s="7">
        <v>1</v>
      </c>
      <c r="N11987" s="14"/>
    </row>
    <row r="11988" spans="1:14" ht="78.75">
      <c r="A11988" s="6">
        <v>11987</v>
      </c>
      <c r="B11988" s="8" t="s">
        <v>33540</v>
      </c>
      <c r="C11988" s="9" t="s">
        <v>33652</v>
      </c>
      <c r="D11988" s="10" t="s">
        <v>453</v>
      </c>
      <c r="E11988" s="11" t="s">
        <v>33653</v>
      </c>
      <c r="F11988" s="6">
        <v>357171</v>
      </c>
      <c r="G11988" s="6" t="s">
        <v>33606</v>
      </c>
      <c r="H11988" s="16">
        <v>13769339.505999999</v>
      </c>
      <c r="I11988" s="12" t="s">
        <v>4285</v>
      </c>
      <c r="J11988" s="12" t="s">
        <v>11293</v>
      </c>
      <c r="K11988" s="15">
        <v>1300000</v>
      </c>
      <c r="L11988" s="13" t="s">
        <v>14</v>
      </c>
      <c r="M11988" s="7">
        <v>1</v>
      </c>
      <c r="N11988" s="14"/>
    </row>
    <row r="11989" spans="1:14" ht="78.75">
      <c r="A11989" s="6">
        <v>11988</v>
      </c>
      <c r="B11989" s="8" t="s">
        <v>33540</v>
      </c>
      <c r="C11989" s="9" t="s">
        <v>33654</v>
      </c>
      <c r="D11989" s="10" t="s">
        <v>33655</v>
      </c>
      <c r="E11989" s="11" t="s">
        <v>33656</v>
      </c>
      <c r="F11989" s="6">
        <v>364073</v>
      </c>
      <c r="G11989" s="6" t="s">
        <v>33606</v>
      </c>
      <c r="H11989" s="16">
        <v>13468796</v>
      </c>
      <c r="I11989" s="12" t="s">
        <v>3653</v>
      </c>
      <c r="J11989" s="12" t="s">
        <v>2803</v>
      </c>
      <c r="K11989" s="15">
        <v>4000000</v>
      </c>
      <c r="L11989" s="13" t="s">
        <v>14</v>
      </c>
      <c r="M11989" s="7">
        <v>1</v>
      </c>
      <c r="N11989" s="14"/>
    </row>
    <row r="11990" spans="1:14" ht="78.75">
      <c r="A11990" s="6">
        <v>11989</v>
      </c>
      <c r="B11990" s="8" t="s">
        <v>33540</v>
      </c>
      <c r="C11990" s="9" t="s">
        <v>33657</v>
      </c>
      <c r="D11990" s="10" t="s">
        <v>33658</v>
      </c>
      <c r="E11990" s="11" t="s">
        <v>33659</v>
      </c>
      <c r="F11990" s="6">
        <v>364074</v>
      </c>
      <c r="G11990" s="6" t="s">
        <v>33606</v>
      </c>
      <c r="H11990" s="16">
        <v>12186941.050000001</v>
      </c>
      <c r="I11990" s="12" t="s">
        <v>7479</v>
      </c>
      <c r="J11990" s="12" t="s">
        <v>2803</v>
      </c>
      <c r="K11990" s="15">
        <v>1400000</v>
      </c>
      <c r="L11990" s="13" t="s">
        <v>14</v>
      </c>
      <c r="M11990" s="7">
        <v>1</v>
      </c>
      <c r="N11990" s="14"/>
    </row>
    <row r="11991" spans="1:14" ht="63">
      <c r="A11991" s="6">
        <v>11990</v>
      </c>
      <c r="B11991" s="8" t="s">
        <v>33540</v>
      </c>
      <c r="C11991" s="9" t="s">
        <v>33660</v>
      </c>
      <c r="D11991" s="10" t="s">
        <v>33661</v>
      </c>
      <c r="E11991" s="11" t="s">
        <v>33662</v>
      </c>
      <c r="F11991" s="6">
        <v>364067</v>
      </c>
      <c r="G11991" s="6" t="s">
        <v>33606</v>
      </c>
      <c r="H11991" s="16">
        <v>13961463.15</v>
      </c>
      <c r="I11991" s="12" t="s">
        <v>33625</v>
      </c>
      <c r="J11991" s="12" t="s">
        <v>2803</v>
      </c>
      <c r="K11991" s="15">
        <v>5280000</v>
      </c>
      <c r="L11991" s="13" t="s">
        <v>14</v>
      </c>
      <c r="M11991" s="7">
        <v>1</v>
      </c>
      <c r="N11991" s="14"/>
    </row>
    <row r="11992" spans="1:14" ht="63">
      <c r="A11992" s="6">
        <v>11991</v>
      </c>
      <c r="B11992" s="8" t="s">
        <v>33540</v>
      </c>
      <c r="C11992" s="9" t="s">
        <v>33648</v>
      </c>
      <c r="D11992" s="10" t="s">
        <v>33614</v>
      </c>
      <c r="E11992" s="11" t="s">
        <v>33663</v>
      </c>
      <c r="F11992" s="6">
        <v>357172</v>
      </c>
      <c r="G11992" s="6" t="s">
        <v>33606</v>
      </c>
      <c r="H11992" s="16">
        <v>12959692.904999999</v>
      </c>
      <c r="I11992" s="12" t="s">
        <v>9809</v>
      </c>
      <c r="J11992" s="12" t="s">
        <v>11293</v>
      </c>
      <c r="K11992" s="15">
        <v>0</v>
      </c>
      <c r="L11992" s="13" t="s">
        <v>14</v>
      </c>
      <c r="M11992" s="7">
        <v>1</v>
      </c>
      <c r="N11992" s="14"/>
    </row>
    <row r="11993" spans="1:14" ht="63">
      <c r="A11993" s="6">
        <v>11992</v>
      </c>
      <c r="B11993" s="8" t="s">
        <v>33540</v>
      </c>
      <c r="C11993" s="9" t="s">
        <v>33652</v>
      </c>
      <c r="D11993" s="10" t="s">
        <v>453</v>
      </c>
      <c r="E11993" s="11" t="s">
        <v>33664</v>
      </c>
      <c r="F11993" s="6">
        <v>357173</v>
      </c>
      <c r="G11993" s="6" t="s">
        <v>33606</v>
      </c>
      <c r="H11993" s="16">
        <v>17738734.852000002</v>
      </c>
      <c r="I11993" s="12" t="s">
        <v>4285</v>
      </c>
      <c r="J11993" s="12" t="s">
        <v>11293</v>
      </c>
      <c r="K11993" s="15">
        <v>0</v>
      </c>
      <c r="L11993" s="13" t="s">
        <v>14</v>
      </c>
      <c r="M11993" s="7">
        <v>1</v>
      </c>
      <c r="N11993" s="14"/>
    </row>
    <row r="11994" spans="1:14" ht="63">
      <c r="A11994" s="6">
        <v>11993</v>
      </c>
      <c r="B11994" s="8" t="s">
        <v>33540</v>
      </c>
      <c r="C11994" s="9" t="s">
        <v>33652</v>
      </c>
      <c r="D11994" s="10" t="s">
        <v>33665</v>
      </c>
      <c r="E11994" s="11" t="s">
        <v>33666</v>
      </c>
      <c r="F11994" s="6">
        <v>357174</v>
      </c>
      <c r="G11994" s="6" t="s">
        <v>33606</v>
      </c>
      <c r="H11994" s="16">
        <v>16049880.812999999</v>
      </c>
      <c r="I11994" s="12" t="s">
        <v>4285</v>
      </c>
      <c r="J11994" s="12" t="s">
        <v>11293</v>
      </c>
      <c r="K11994" s="15">
        <v>0</v>
      </c>
      <c r="L11994" s="13" t="s">
        <v>14</v>
      </c>
      <c r="M11994" s="7">
        <v>1</v>
      </c>
      <c r="N11994" s="14"/>
    </row>
    <row r="11995" spans="1:14" ht="63">
      <c r="A11995" s="6">
        <v>11994</v>
      </c>
      <c r="B11995" s="8" t="s">
        <v>33540</v>
      </c>
      <c r="C11995" s="9" t="s">
        <v>33648</v>
      </c>
      <c r="D11995" s="10" t="s">
        <v>33614</v>
      </c>
      <c r="E11995" s="11" t="s">
        <v>33667</v>
      </c>
      <c r="F11995" s="6">
        <v>357175</v>
      </c>
      <c r="G11995" s="6" t="s">
        <v>33606</v>
      </c>
      <c r="H11995" s="16">
        <v>19228093.901000001</v>
      </c>
      <c r="I11995" s="12" t="s">
        <v>9809</v>
      </c>
      <c r="J11995" s="12" t="s">
        <v>11293</v>
      </c>
      <c r="K11995" s="15">
        <v>8893000</v>
      </c>
      <c r="L11995" s="13" t="s">
        <v>14</v>
      </c>
      <c r="M11995" s="7">
        <v>1</v>
      </c>
      <c r="N11995" s="14"/>
    </row>
    <row r="11996" spans="1:14" ht="63">
      <c r="A11996" s="6">
        <v>11995</v>
      </c>
      <c r="B11996" s="8" t="s">
        <v>33540</v>
      </c>
      <c r="C11996" s="9" t="s">
        <v>33668</v>
      </c>
      <c r="D11996" s="10" t="s">
        <v>33669</v>
      </c>
      <c r="E11996" s="11" t="s">
        <v>33670</v>
      </c>
      <c r="F11996" s="6">
        <v>357176</v>
      </c>
      <c r="G11996" s="6" t="s">
        <v>33606</v>
      </c>
      <c r="H11996" s="16">
        <v>24885732.425999999</v>
      </c>
      <c r="I11996" s="12" t="s">
        <v>11511</v>
      </c>
      <c r="J11996" s="12" t="s">
        <v>84</v>
      </c>
      <c r="K11996" s="15">
        <v>8893000</v>
      </c>
      <c r="L11996" s="13" t="s">
        <v>70</v>
      </c>
      <c r="M11996" s="7">
        <v>1</v>
      </c>
      <c r="N11996" s="14"/>
    </row>
    <row r="11997" spans="1:14" ht="63">
      <c r="A11997" s="6">
        <v>11996</v>
      </c>
      <c r="B11997" s="8" t="s">
        <v>33540</v>
      </c>
      <c r="C11997" s="9" t="s">
        <v>33671</v>
      </c>
      <c r="D11997" s="10" t="s">
        <v>33672</v>
      </c>
      <c r="E11997" s="11" t="s">
        <v>33670</v>
      </c>
      <c r="F11997" s="6">
        <v>357176</v>
      </c>
      <c r="G11997" s="6" t="s">
        <v>33606</v>
      </c>
      <c r="H11997" s="16">
        <v>24885732.425999999</v>
      </c>
      <c r="I11997" s="12" t="s">
        <v>11511</v>
      </c>
      <c r="J11997" s="12" t="s">
        <v>84</v>
      </c>
      <c r="K11997" s="15">
        <v>8893000</v>
      </c>
      <c r="L11997" s="13" t="s">
        <v>70</v>
      </c>
      <c r="M11997" s="7">
        <v>0.49</v>
      </c>
      <c r="N11997" s="14"/>
    </row>
    <row r="11998" spans="1:14" ht="63">
      <c r="A11998" s="6">
        <v>11997</v>
      </c>
      <c r="B11998" s="8" t="s">
        <v>33540</v>
      </c>
      <c r="C11998" s="9" t="s">
        <v>33673</v>
      </c>
      <c r="D11998" s="10" t="s">
        <v>33669</v>
      </c>
      <c r="E11998" s="11" t="s">
        <v>33670</v>
      </c>
      <c r="F11998" s="6">
        <v>357176</v>
      </c>
      <c r="G11998" s="6" t="s">
        <v>33606</v>
      </c>
      <c r="H11998" s="16">
        <v>24885732.425999999</v>
      </c>
      <c r="I11998" s="12" t="s">
        <v>11511</v>
      </c>
      <c r="J11998" s="12" t="s">
        <v>84</v>
      </c>
      <c r="K11998" s="15">
        <v>7500000</v>
      </c>
      <c r="L11998" s="13" t="s">
        <v>70</v>
      </c>
      <c r="M11998" s="7">
        <v>0.51</v>
      </c>
      <c r="N11998" s="14"/>
    </row>
    <row r="11999" spans="1:14" ht="78.75">
      <c r="A11999" s="6">
        <v>11998</v>
      </c>
      <c r="B11999" s="8" t="s">
        <v>33540</v>
      </c>
      <c r="C11999" s="9" t="s">
        <v>33648</v>
      </c>
      <c r="D11999" s="10" t="s">
        <v>33614</v>
      </c>
      <c r="E11999" s="11" t="s">
        <v>33674</v>
      </c>
      <c r="F11999" s="6">
        <v>357177</v>
      </c>
      <c r="G11999" s="6" t="s">
        <v>33606</v>
      </c>
      <c r="H11999" s="16">
        <v>19731386.473999999</v>
      </c>
      <c r="I11999" s="12" t="s">
        <v>9809</v>
      </c>
      <c r="J11999" s="12" t="s">
        <v>11293</v>
      </c>
      <c r="K11999" s="15">
        <v>0</v>
      </c>
      <c r="L11999" s="13" t="s">
        <v>14</v>
      </c>
      <c r="M11999" s="7">
        <v>1</v>
      </c>
      <c r="N11999" s="14"/>
    </row>
    <row r="12000" spans="1:14" ht="63">
      <c r="A12000" s="6">
        <v>11999</v>
      </c>
      <c r="B12000" s="8" t="s">
        <v>33540</v>
      </c>
      <c r="C12000" s="9" t="s">
        <v>33648</v>
      </c>
      <c r="D12000" s="10" t="s">
        <v>33614</v>
      </c>
      <c r="E12000" s="11" t="s">
        <v>33675</v>
      </c>
      <c r="F12000" s="6">
        <v>357179</v>
      </c>
      <c r="G12000" s="6" t="s">
        <v>33606</v>
      </c>
      <c r="H12000" s="16">
        <v>13400333.161</v>
      </c>
      <c r="I12000" s="12" t="s">
        <v>9809</v>
      </c>
      <c r="J12000" s="12" t="s">
        <v>11293</v>
      </c>
      <c r="K12000" s="15">
        <v>0</v>
      </c>
      <c r="L12000" s="13" t="s">
        <v>14</v>
      </c>
      <c r="M12000" s="7">
        <v>1</v>
      </c>
      <c r="N12000" s="14"/>
    </row>
    <row r="12001" spans="1:14" ht="78.75">
      <c r="A12001" s="6">
        <v>12000</v>
      </c>
      <c r="B12001" s="8" t="s">
        <v>33540</v>
      </c>
      <c r="C12001" s="9" t="s">
        <v>33676</v>
      </c>
      <c r="D12001" s="10" t="s">
        <v>33677</v>
      </c>
      <c r="E12001" s="11" t="s">
        <v>33678</v>
      </c>
      <c r="F12001" s="6">
        <v>364069</v>
      </c>
      <c r="G12001" s="6" t="s">
        <v>33606</v>
      </c>
      <c r="H12001" s="16">
        <v>13688306.800000001</v>
      </c>
      <c r="I12001" s="12" t="s">
        <v>2526</v>
      </c>
      <c r="J12001" s="12" t="s">
        <v>33626</v>
      </c>
      <c r="K12001" s="15">
        <v>4115000</v>
      </c>
      <c r="L12001" s="13" t="s">
        <v>14</v>
      </c>
      <c r="M12001" s="7">
        <v>1</v>
      </c>
      <c r="N12001" s="14"/>
    </row>
    <row r="12002" spans="1:14" ht="63">
      <c r="A12002" s="6">
        <v>12001</v>
      </c>
      <c r="B12002" s="8" t="s">
        <v>33540</v>
      </c>
      <c r="C12002" s="9" t="s">
        <v>33652</v>
      </c>
      <c r="D12002" s="10" t="s">
        <v>453</v>
      </c>
      <c r="E12002" s="11" t="s">
        <v>33679</v>
      </c>
      <c r="F12002" s="6">
        <v>357183</v>
      </c>
      <c r="G12002" s="6" t="s">
        <v>33606</v>
      </c>
      <c r="H12002" s="16">
        <v>15095463.037</v>
      </c>
      <c r="I12002" s="12" t="s">
        <v>55</v>
      </c>
      <c r="J12002" s="12" t="s">
        <v>16615</v>
      </c>
      <c r="K12002" s="15">
        <v>0</v>
      </c>
      <c r="L12002" s="13" t="s">
        <v>14</v>
      </c>
      <c r="M12002" s="7">
        <v>1</v>
      </c>
      <c r="N12002" s="14"/>
    </row>
    <row r="12003" spans="1:14" ht="78.75">
      <c r="A12003" s="6">
        <v>12002</v>
      </c>
      <c r="B12003" s="8" t="s">
        <v>33540</v>
      </c>
      <c r="C12003" s="9" t="s">
        <v>33652</v>
      </c>
      <c r="D12003" s="10" t="s">
        <v>453</v>
      </c>
      <c r="E12003" s="11" t="s">
        <v>33680</v>
      </c>
      <c r="F12003" s="6">
        <v>357184</v>
      </c>
      <c r="G12003" s="6" t="s">
        <v>33606</v>
      </c>
      <c r="H12003" s="16">
        <v>15441048.664000001</v>
      </c>
      <c r="I12003" s="12" t="s">
        <v>55</v>
      </c>
      <c r="J12003" s="12" t="s">
        <v>16615</v>
      </c>
      <c r="K12003" s="15">
        <v>7500000</v>
      </c>
      <c r="L12003" s="13" t="s">
        <v>14</v>
      </c>
      <c r="M12003" s="7">
        <v>1</v>
      </c>
      <c r="N12003" s="14"/>
    </row>
    <row r="12004" spans="1:14" ht="78.75">
      <c r="A12004" s="6">
        <v>12003</v>
      </c>
      <c r="B12004" s="8" t="s">
        <v>33540</v>
      </c>
      <c r="C12004" s="9" t="s">
        <v>33681</v>
      </c>
      <c r="D12004" s="10" t="s">
        <v>33579</v>
      </c>
      <c r="E12004" s="11" t="s">
        <v>33682</v>
      </c>
      <c r="F12004" s="6">
        <v>468750</v>
      </c>
      <c r="G12004" s="6" t="s">
        <v>33606</v>
      </c>
      <c r="H12004" s="16">
        <v>12943970.4</v>
      </c>
      <c r="I12004" s="12" t="s">
        <v>2986</v>
      </c>
      <c r="J12004" s="12" t="s">
        <v>16642</v>
      </c>
      <c r="K12004" s="15">
        <v>0</v>
      </c>
      <c r="L12004" s="13" t="s">
        <v>14</v>
      </c>
      <c r="M12004" s="7">
        <v>1</v>
      </c>
      <c r="N12004" s="14"/>
    </row>
    <row r="12005" spans="1:14" ht="78.75">
      <c r="A12005" s="6">
        <v>12004</v>
      </c>
      <c r="B12005" s="8" t="s">
        <v>33540</v>
      </c>
      <c r="C12005" s="9" t="s">
        <v>33683</v>
      </c>
      <c r="D12005" s="10" t="s">
        <v>33684</v>
      </c>
      <c r="E12005" s="11" t="s">
        <v>33685</v>
      </c>
      <c r="F12005" s="6">
        <v>367623</v>
      </c>
      <c r="G12005" s="6" t="s">
        <v>33606</v>
      </c>
      <c r="H12005" s="16">
        <v>21140781.603</v>
      </c>
      <c r="I12005" s="12" t="s">
        <v>147</v>
      </c>
      <c r="J12005" s="12" t="s">
        <v>27728</v>
      </c>
      <c r="K12005" s="15">
        <v>7700000</v>
      </c>
      <c r="L12005" s="13" t="s">
        <v>70</v>
      </c>
      <c r="M12005" s="7">
        <v>1</v>
      </c>
      <c r="N12005" s="14"/>
    </row>
    <row r="12006" spans="1:14" ht="78.75">
      <c r="A12006" s="6">
        <v>12005</v>
      </c>
      <c r="B12006" s="8" t="s">
        <v>33540</v>
      </c>
      <c r="C12006" s="9" t="s">
        <v>33686</v>
      </c>
      <c r="D12006" s="10" t="s">
        <v>9546</v>
      </c>
      <c r="E12006" s="11" t="s">
        <v>33685</v>
      </c>
      <c r="F12006" s="6">
        <v>367623</v>
      </c>
      <c r="G12006" s="6" t="s">
        <v>33606</v>
      </c>
      <c r="H12006" s="16">
        <v>21140781.603</v>
      </c>
      <c r="I12006" s="12" t="s">
        <v>147</v>
      </c>
      <c r="J12006" s="12" t="s">
        <v>27728</v>
      </c>
      <c r="K12006" s="15">
        <v>7700000</v>
      </c>
      <c r="L12006" s="13" t="s">
        <v>70</v>
      </c>
      <c r="M12006" s="7">
        <v>0.51</v>
      </c>
      <c r="N12006" s="14"/>
    </row>
    <row r="12007" spans="1:14" ht="78.75">
      <c r="A12007" s="6">
        <v>12006</v>
      </c>
      <c r="B12007" s="8" t="s">
        <v>33540</v>
      </c>
      <c r="C12007" s="9" t="s">
        <v>33687</v>
      </c>
      <c r="D12007" s="10" t="s">
        <v>33529</v>
      </c>
      <c r="E12007" s="11" t="s">
        <v>33685</v>
      </c>
      <c r="F12007" s="6">
        <v>367623</v>
      </c>
      <c r="G12007" s="6" t="s">
        <v>33606</v>
      </c>
      <c r="H12007" s="16">
        <v>21140781.603</v>
      </c>
      <c r="I12007" s="12" t="s">
        <v>147</v>
      </c>
      <c r="J12007" s="12" t="s">
        <v>27728</v>
      </c>
      <c r="K12007" s="15">
        <v>7700000</v>
      </c>
      <c r="L12007" s="13" t="s">
        <v>70</v>
      </c>
      <c r="M12007" s="7">
        <v>0.49</v>
      </c>
      <c r="N12007" s="14"/>
    </row>
    <row r="12008" spans="1:14" ht="78.75">
      <c r="A12008" s="6">
        <v>12007</v>
      </c>
      <c r="B12008" s="8" t="s">
        <v>33540</v>
      </c>
      <c r="C12008" s="9" t="s">
        <v>33683</v>
      </c>
      <c r="D12008" s="10" t="s">
        <v>33684</v>
      </c>
      <c r="E12008" s="11" t="s">
        <v>33688</v>
      </c>
      <c r="F12008" s="6">
        <v>367624</v>
      </c>
      <c r="G12008" s="6" t="s">
        <v>33606</v>
      </c>
      <c r="H12008" s="16">
        <v>17956373.344999999</v>
      </c>
      <c r="I12008" s="12" t="s">
        <v>147</v>
      </c>
      <c r="J12008" s="12" t="s">
        <v>27728</v>
      </c>
      <c r="K12008" s="15">
        <v>7500000</v>
      </c>
      <c r="L12008" s="13" t="s">
        <v>70</v>
      </c>
      <c r="M12008" s="7">
        <v>1</v>
      </c>
      <c r="N12008" s="14"/>
    </row>
    <row r="12009" spans="1:14" ht="78.75">
      <c r="A12009" s="6">
        <v>12008</v>
      </c>
      <c r="B12009" s="8" t="s">
        <v>33540</v>
      </c>
      <c r="C12009" s="9" t="s">
        <v>33686</v>
      </c>
      <c r="D12009" s="10" t="s">
        <v>9546</v>
      </c>
      <c r="E12009" s="11" t="s">
        <v>33688</v>
      </c>
      <c r="F12009" s="6">
        <v>367624</v>
      </c>
      <c r="G12009" s="6" t="s">
        <v>33606</v>
      </c>
      <c r="H12009" s="16">
        <v>17956373.344999999</v>
      </c>
      <c r="I12009" s="12" t="s">
        <v>147</v>
      </c>
      <c r="J12009" s="12" t="s">
        <v>27728</v>
      </c>
      <c r="K12009" s="15">
        <v>7500000</v>
      </c>
      <c r="L12009" s="13" t="s">
        <v>70</v>
      </c>
      <c r="M12009" s="7">
        <v>0.51</v>
      </c>
      <c r="N12009" s="14"/>
    </row>
    <row r="12010" spans="1:14" ht="78.75">
      <c r="A12010" s="6">
        <v>12009</v>
      </c>
      <c r="B12010" s="8" t="s">
        <v>33540</v>
      </c>
      <c r="C12010" s="9" t="s">
        <v>33687</v>
      </c>
      <c r="D12010" s="10" t="s">
        <v>33529</v>
      </c>
      <c r="E12010" s="11" t="s">
        <v>33688</v>
      </c>
      <c r="F12010" s="6">
        <v>367624</v>
      </c>
      <c r="G12010" s="6" t="s">
        <v>33606</v>
      </c>
      <c r="H12010" s="16">
        <v>17956373.344999999</v>
      </c>
      <c r="I12010" s="12" t="s">
        <v>147</v>
      </c>
      <c r="J12010" s="12" t="s">
        <v>27728</v>
      </c>
      <c r="K12010" s="15">
        <v>7500000</v>
      </c>
      <c r="L12010" s="13" t="s">
        <v>70</v>
      </c>
      <c r="M12010" s="7">
        <v>0.49</v>
      </c>
      <c r="N12010" s="14"/>
    </row>
    <row r="12011" spans="1:14" ht="78.75">
      <c r="A12011" s="6">
        <v>12010</v>
      </c>
      <c r="B12011" s="8" t="s">
        <v>33540</v>
      </c>
      <c r="C12011" s="9" t="s">
        <v>33683</v>
      </c>
      <c r="D12011" s="10" t="s">
        <v>33684</v>
      </c>
      <c r="E12011" s="11" t="s">
        <v>33689</v>
      </c>
      <c r="F12011" s="6">
        <v>367625</v>
      </c>
      <c r="G12011" s="6" t="s">
        <v>33606</v>
      </c>
      <c r="H12011" s="16">
        <v>17697354.456999999</v>
      </c>
      <c r="I12011" s="12" t="s">
        <v>147</v>
      </c>
      <c r="J12011" s="12" t="s">
        <v>27728</v>
      </c>
      <c r="K12011" s="15">
        <v>3000000</v>
      </c>
      <c r="L12011" s="13" t="s">
        <v>70</v>
      </c>
      <c r="M12011" s="7">
        <v>1</v>
      </c>
      <c r="N12011" s="14"/>
    </row>
    <row r="12012" spans="1:14" ht="78.75">
      <c r="A12012" s="6">
        <v>12011</v>
      </c>
      <c r="B12012" s="8" t="s">
        <v>33540</v>
      </c>
      <c r="C12012" s="9" t="s">
        <v>33686</v>
      </c>
      <c r="D12012" s="10" t="s">
        <v>9546</v>
      </c>
      <c r="E12012" s="11" t="s">
        <v>33689</v>
      </c>
      <c r="F12012" s="6">
        <v>367625</v>
      </c>
      <c r="G12012" s="6" t="s">
        <v>33606</v>
      </c>
      <c r="H12012" s="16">
        <v>17697354.456999999</v>
      </c>
      <c r="I12012" s="12" t="s">
        <v>147</v>
      </c>
      <c r="J12012" s="12" t="s">
        <v>27728</v>
      </c>
      <c r="K12012" s="15">
        <v>3000000</v>
      </c>
      <c r="L12012" s="13" t="s">
        <v>70</v>
      </c>
      <c r="M12012" s="7">
        <v>0.51</v>
      </c>
      <c r="N12012" s="14"/>
    </row>
    <row r="12013" spans="1:14" ht="78.75">
      <c r="A12013" s="6">
        <v>12012</v>
      </c>
      <c r="B12013" s="8" t="s">
        <v>33540</v>
      </c>
      <c r="C12013" s="9" t="s">
        <v>33687</v>
      </c>
      <c r="D12013" s="10" t="s">
        <v>33529</v>
      </c>
      <c r="E12013" s="11" t="s">
        <v>33689</v>
      </c>
      <c r="F12013" s="6">
        <v>367625</v>
      </c>
      <c r="G12013" s="6" t="s">
        <v>33606</v>
      </c>
      <c r="H12013" s="16">
        <v>17697354.456999999</v>
      </c>
      <c r="I12013" s="12" t="s">
        <v>147</v>
      </c>
      <c r="J12013" s="12" t="s">
        <v>27728</v>
      </c>
      <c r="K12013" s="15">
        <v>3000000</v>
      </c>
      <c r="L12013" s="13" t="s">
        <v>70</v>
      </c>
      <c r="M12013" s="7">
        <v>0.49</v>
      </c>
      <c r="N12013" s="14"/>
    </row>
    <row r="12014" spans="1:14" ht="78.75">
      <c r="A12014" s="6">
        <v>12013</v>
      </c>
      <c r="B12014" s="8" t="s">
        <v>33540</v>
      </c>
      <c r="C12014" s="9" t="s">
        <v>33690</v>
      </c>
      <c r="D12014" s="10" t="s">
        <v>33691</v>
      </c>
      <c r="E12014" s="11" t="s">
        <v>33692</v>
      </c>
      <c r="F12014" s="6">
        <v>367626</v>
      </c>
      <c r="G12014" s="6" t="s">
        <v>33606</v>
      </c>
      <c r="H12014" s="16">
        <v>11257445.85</v>
      </c>
      <c r="I12014" s="12" t="s">
        <v>29524</v>
      </c>
      <c r="J12014" s="12" t="s">
        <v>11591</v>
      </c>
      <c r="K12014" s="15">
        <v>7687500</v>
      </c>
      <c r="L12014" s="13" t="s">
        <v>14</v>
      </c>
      <c r="M12014" s="7">
        <v>1</v>
      </c>
      <c r="N12014" s="14"/>
    </row>
    <row r="12015" spans="1:14" ht="63">
      <c r="A12015" s="6">
        <v>12014</v>
      </c>
      <c r="B12015" s="8" t="s">
        <v>33540</v>
      </c>
      <c r="C12015" s="9" t="s">
        <v>33693</v>
      </c>
      <c r="D12015" s="10" t="s">
        <v>33552</v>
      </c>
      <c r="E12015" s="11" t="s">
        <v>33694</v>
      </c>
      <c r="F12015" s="6">
        <v>394427</v>
      </c>
      <c r="G12015" s="6" t="s">
        <v>33606</v>
      </c>
      <c r="H12015" s="16">
        <v>58799272.814999998</v>
      </c>
      <c r="I12015" s="12" t="s">
        <v>141</v>
      </c>
      <c r="J12015" s="12" t="s">
        <v>4536</v>
      </c>
      <c r="K12015" s="15">
        <v>14100000</v>
      </c>
      <c r="L12015" s="13" t="s">
        <v>14</v>
      </c>
      <c r="M12015" s="7">
        <v>1</v>
      </c>
      <c r="N12015" s="14"/>
    </row>
    <row r="12016" spans="1:14" ht="78.75">
      <c r="A12016" s="6">
        <v>12015</v>
      </c>
      <c r="B12016" s="8" t="s">
        <v>33540</v>
      </c>
      <c r="C12016" s="9" t="s">
        <v>33695</v>
      </c>
      <c r="D12016" s="10" t="s">
        <v>33696</v>
      </c>
      <c r="E12016" s="11" t="s">
        <v>33697</v>
      </c>
      <c r="F12016" s="6">
        <v>479193</v>
      </c>
      <c r="G12016" s="6" t="s">
        <v>33606</v>
      </c>
      <c r="H12016" s="16">
        <v>22593425.438000001</v>
      </c>
      <c r="I12016" s="12" t="s">
        <v>12711</v>
      </c>
      <c r="J12016" s="12" t="s">
        <v>4525</v>
      </c>
      <c r="K12016" s="15">
        <v>0</v>
      </c>
      <c r="L12016" s="13" t="s">
        <v>70</v>
      </c>
      <c r="M12016" s="7">
        <v>1</v>
      </c>
      <c r="N12016" s="14"/>
    </row>
    <row r="12017" spans="1:14" ht="78.75">
      <c r="A12017" s="6">
        <v>12016</v>
      </c>
      <c r="B12017" s="8" t="s">
        <v>33540</v>
      </c>
      <c r="C12017" s="9" t="s">
        <v>33698</v>
      </c>
      <c r="D12017" s="10" t="s">
        <v>21217</v>
      </c>
      <c r="E12017" s="11" t="s">
        <v>33697</v>
      </c>
      <c r="F12017" s="6">
        <v>479193</v>
      </c>
      <c r="G12017" s="6" t="s">
        <v>33606</v>
      </c>
      <c r="H12017" s="16">
        <v>22593425.438000001</v>
      </c>
      <c r="I12017" s="12" t="s">
        <v>12711</v>
      </c>
      <c r="J12017" s="12" t="s">
        <v>4525</v>
      </c>
      <c r="K12017" s="15">
        <v>0</v>
      </c>
      <c r="L12017" s="13" t="s">
        <v>70</v>
      </c>
      <c r="M12017" s="7">
        <v>0.49</v>
      </c>
      <c r="N12017" s="14"/>
    </row>
    <row r="12018" spans="1:14" ht="78.75">
      <c r="A12018" s="6">
        <v>12017</v>
      </c>
      <c r="B12018" s="8" t="s">
        <v>33540</v>
      </c>
      <c r="C12018" s="9" t="s">
        <v>33699</v>
      </c>
      <c r="D12018" s="10" t="s">
        <v>17032</v>
      </c>
      <c r="E12018" s="11" t="s">
        <v>33697</v>
      </c>
      <c r="F12018" s="6">
        <v>479193</v>
      </c>
      <c r="G12018" s="6" t="s">
        <v>33606</v>
      </c>
      <c r="H12018" s="16">
        <v>22593425.438000001</v>
      </c>
      <c r="I12018" s="12" t="s">
        <v>12711</v>
      </c>
      <c r="J12018" s="12" t="s">
        <v>4525</v>
      </c>
      <c r="K12018" s="15">
        <v>0</v>
      </c>
      <c r="L12018" s="13" t="s">
        <v>70</v>
      </c>
      <c r="M12018" s="7">
        <v>0.51</v>
      </c>
      <c r="N12018" s="14"/>
    </row>
    <row r="12019" spans="1:14" ht="157.5">
      <c r="A12019" s="6">
        <v>12018</v>
      </c>
      <c r="B12019" s="8" t="s">
        <v>33540</v>
      </c>
      <c r="C12019" s="9" t="s">
        <v>33700</v>
      </c>
      <c r="D12019" s="10" t="s">
        <v>33701</v>
      </c>
      <c r="E12019" s="11" t="s">
        <v>33702</v>
      </c>
      <c r="F12019" s="6">
        <v>476554</v>
      </c>
      <c r="G12019" s="6" t="s">
        <v>33606</v>
      </c>
      <c r="H12019" s="16">
        <v>3953601.7</v>
      </c>
      <c r="I12019" s="12" t="s">
        <v>16481</v>
      </c>
      <c r="J12019" s="12" t="s">
        <v>582</v>
      </c>
      <c r="K12019" s="15">
        <v>0</v>
      </c>
      <c r="L12019" s="13" t="s">
        <v>14</v>
      </c>
      <c r="M12019" s="7">
        <v>1</v>
      </c>
      <c r="N12019" s="14"/>
    </row>
    <row r="12020" spans="1:14" ht="78.75">
      <c r="A12020" s="6">
        <v>12019</v>
      </c>
      <c r="B12020" s="8" t="s">
        <v>33540</v>
      </c>
      <c r="C12020" s="9" t="s">
        <v>33703</v>
      </c>
      <c r="D12020" s="10" t="s">
        <v>2957</v>
      </c>
      <c r="E12020" s="11" t="s">
        <v>33704</v>
      </c>
      <c r="F12020" s="6">
        <v>328019</v>
      </c>
      <c r="G12020" s="6" t="s">
        <v>33606</v>
      </c>
      <c r="H12020" s="16">
        <v>14630558.700999999</v>
      </c>
      <c r="I12020" s="12" t="s">
        <v>33625</v>
      </c>
      <c r="J12020" s="12" t="s">
        <v>16573</v>
      </c>
      <c r="K12020" s="15">
        <v>4000000</v>
      </c>
      <c r="L12020" s="13" t="s">
        <v>14</v>
      </c>
      <c r="M12020" s="7">
        <v>1</v>
      </c>
      <c r="N12020" s="14"/>
    </row>
    <row r="12021" spans="1:14" ht="78.75">
      <c r="A12021" s="6">
        <v>12020</v>
      </c>
      <c r="B12021" s="8" t="s">
        <v>33540</v>
      </c>
      <c r="C12021" s="9" t="s">
        <v>33705</v>
      </c>
      <c r="D12021" s="10" t="s">
        <v>33706</v>
      </c>
      <c r="E12021" s="11" t="s">
        <v>33707</v>
      </c>
      <c r="F12021" s="6">
        <v>328020</v>
      </c>
      <c r="G12021" s="6" t="s">
        <v>33606</v>
      </c>
      <c r="H12021" s="16">
        <v>13645066.632999999</v>
      </c>
      <c r="I12021" s="12" t="s">
        <v>125</v>
      </c>
      <c r="J12021" s="12" t="s">
        <v>48</v>
      </c>
      <c r="K12021" s="15">
        <v>3829000</v>
      </c>
      <c r="L12021" s="13" t="s">
        <v>14</v>
      </c>
      <c r="M12021" s="7">
        <v>1</v>
      </c>
      <c r="N12021" s="14"/>
    </row>
    <row r="12022" spans="1:14" ht="94.5">
      <c r="A12022" s="6">
        <v>12021</v>
      </c>
      <c r="B12022" s="8" t="s">
        <v>33540</v>
      </c>
      <c r="C12022" s="9" t="s">
        <v>33705</v>
      </c>
      <c r="D12022" s="10" t="s">
        <v>33706</v>
      </c>
      <c r="E12022" s="11" t="s">
        <v>33708</v>
      </c>
      <c r="F12022" s="6">
        <v>328021</v>
      </c>
      <c r="G12022" s="6" t="s">
        <v>33606</v>
      </c>
      <c r="H12022" s="16">
        <v>17920836.482000001</v>
      </c>
      <c r="I12022" s="12" t="s">
        <v>125</v>
      </c>
      <c r="J12022" s="12" t="s">
        <v>48</v>
      </c>
      <c r="K12022" s="15">
        <v>5690000</v>
      </c>
      <c r="L12022" s="13" t="s">
        <v>14</v>
      </c>
      <c r="M12022" s="7">
        <v>1</v>
      </c>
      <c r="N12022" s="14"/>
    </row>
    <row r="12023" spans="1:14" ht="63">
      <c r="A12023" s="6">
        <v>12022</v>
      </c>
      <c r="B12023" s="8" t="s">
        <v>33540</v>
      </c>
      <c r="C12023" s="9" t="s">
        <v>33709</v>
      </c>
      <c r="D12023" s="10" t="s">
        <v>6292</v>
      </c>
      <c r="E12023" s="11" t="s">
        <v>33710</v>
      </c>
      <c r="F12023" s="6">
        <v>328022</v>
      </c>
      <c r="G12023" s="6" t="s">
        <v>33606</v>
      </c>
      <c r="H12023" s="16">
        <v>22061161.635000002</v>
      </c>
      <c r="I12023" s="12" t="s">
        <v>29618</v>
      </c>
      <c r="J12023" s="12" t="s">
        <v>2803</v>
      </c>
      <c r="K12023" s="15">
        <v>0</v>
      </c>
      <c r="L12023" s="13" t="s">
        <v>14</v>
      </c>
      <c r="M12023" s="7">
        <v>1</v>
      </c>
      <c r="N12023" s="14"/>
    </row>
    <row r="12024" spans="1:14" ht="78.75">
      <c r="A12024" s="6">
        <v>12023</v>
      </c>
      <c r="B12024" s="8" t="s">
        <v>33540</v>
      </c>
      <c r="C12024" s="9" t="s">
        <v>33711</v>
      </c>
      <c r="D12024" s="10" t="s">
        <v>2957</v>
      </c>
      <c r="E12024" s="11" t="s">
        <v>33712</v>
      </c>
      <c r="F12024" s="6">
        <v>328023</v>
      </c>
      <c r="G12024" s="6" t="s">
        <v>33606</v>
      </c>
      <c r="H12024" s="16">
        <v>24522242.184999999</v>
      </c>
      <c r="I12024" s="12" t="s">
        <v>33713</v>
      </c>
      <c r="J12024" s="12" t="s">
        <v>4265</v>
      </c>
      <c r="K12024" s="15">
        <v>4700000</v>
      </c>
      <c r="L12024" s="13" t="s">
        <v>14</v>
      </c>
      <c r="M12024" s="7">
        <v>1</v>
      </c>
      <c r="N12024" s="14"/>
    </row>
    <row r="12025" spans="1:14" ht="78.75">
      <c r="A12025" s="6">
        <v>12024</v>
      </c>
      <c r="B12025" s="8" t="s">
        <v>33540</v>
      </c>
      <c r="C12025" s="9" t="s">
        <v>33714</v>
      </c>
      <c r="D12025" s="10" t="s">
        <v>445</v>
      </c>
      <c r="E12025" s="11" t="s">
        <v>33715</v>
      </c>
      <c r="F12025" s="6">
        <v>328024</v>
      </c>
      <c r="G12025" s="6" t="s">
        <v>33606</v>
      </c>
      <c r="H12025" s="16">
        <v>41414050.538999997</v>
      </c>
      <c r="I12025" s="12" t="s">
        <v>4305</v>
      </c>
      <c r="J12025" s="12" t="s">
        <v>4265</v>
      </c>
      <c r="K12025" s="15">
        <v>0</v>
      </c>
      <c r="L12025" s="13" t="s">
        <v>70</v>
      </c>
      <c r="M12025" s="7">
        <v>1</v>
      </c>
      <c r="N12025" s="14"/>
    </row>
    <row r="12026" spans="1:14" ht="78.75">
      <c r="A12026" s="6">
        <v>12025</v>
      </c>
      <c r="B12026" s="8" t="s">
        <v>33540</v>
      </c>
      <c r="C12026" s="9" t="s">
        <v>33716</v>
      </c>
      <c r="D12026" s="10" t="s">
        <v>33717</v>
      </c>
      <c r="E12026" s="11" t="s">
        <v>33715</v>
      </c>
      <c r="F12026" s="6">
        <v>328024</v>
      </c>
      <c r="G12026" s="6" t="s">
        <v>33606</v>
      </c>
      <c r="H12026" s="16">
        <v>41414050.538999997</v>
      </c>
      <c r="I12026" s="12" t="s">
        <v>4305</v>
      </c>
      <c r="J12026" s="12" t="s">
        <v>4265</v>
      </c>
      <c r="K12026" s="15">
        <v>0</v>
      </c>
      <c r="L12026" s="13" t="s">
        <v>70</v>
      </c>
      <c r="M12026" s="7">
        <v>0.51</v>
      </c>
      <c r="N12026" s="14"/>
    </row>
    <row r="12027" spans="1:14" ht="78.75">
      <c r="A12027" s="6">
        <v>12026</v>
      </c>
      <c r="B12027" s="8" t="s">
        <v>33540</v>
      </c>
      <c r="C12027" s="9" t="s">
        <v>33718</v>
      </c>
      <c r="D12027" s="10" t="s">
        <v>235</v>
      </c>
      <c r="E12027" s="11" t="s">
        <v>33715</v>
      </c>
      <c r="F12027" s="6">
        <v>328024</v>
      </c>
      <c r="G12027" s="6" t="s">
        <v>33606</v>
      </c>
      <c r="H12027" s="16">
        <v>41414050.538999997</v>
      </c>
      <c r="I12027" s="12" t="s">
        <v>4305</v>
      </c>
      <c r="J12027" s="12" t="s">
        <v>4265</v>
      </c>
      <c r="K12027" s="15">
        <v>0</v>
      </c>
      <c r="L12027" s="13" t="s">
        <v>70</v>
      </c>
      <c r="M12027" s="7">
        <v>0.49</v>
      </c>
      <c r="N12027" s="14"/>
    </row>
    <row r="12028" spans="1:14" ht="78.75">
      <c r="A12028" s="6">
        <v>12027</v>
      </c>
      <c r="B12028" s="8" t="s">
        <v>33540</v>
      </c>
      <c r="C12028" s="9" t="s">
        <v>33719</v>
      </c>
      <c r="D12028" s="10" t="s">
        <v>569</v>
      </c>
      <c r="E12028" s="11" t="s">
        <v>33720</v>
      </c>
      <c r="F12028" s="6">
        <v>328025</v>
      </c>
      <c r="G12028" s="6" t="s">
        <v>33606</v>
      </c>
      <c r="H12028" s="16">
        <v>26219782.037</v>
      </c>
      <c r="I12028" s="12" t="s">
        <v>13198</v>
      </c>
      <c r="J12028" s="12" t="s">
        <v>16573</v>
      </c>
      <c r="K12028" s="15">
        <v>0</v>
      </c>
      <c r="L12028" s="13" t="s">
        <v>14</v>
      </c>
      <c r="M12028" s="7">
        <v>1</v>
      </c>
      <c r="N12028" s="14"/>
    </row>
    <row r="12029" spans="1:14" ht="78.75">
      <c r="A12029" s="6">
        <v>12028</v>
      </c>
      <c r="B12029" s="8" t="s">
        <v>33540</v>
      </c>
      <c r="C12029" s="9" t="s">
        <v>33721</v>
      </c>
      <c r="D12029" s="10" t="s">
        <v>6292</v>
      </c>
      <c r="E12029" s="11" t="s">
        <v>33722</v>
      </c>
      <c r="F12029" s="6">
        <v>328026</v>
      </c>
      <c r="G12029" s="6" t="s">
        <v>33606</v>
      </c>
      <c r="H12029" s="16">
        <v>25519937.311999999</v>
      </c>
      <c r="I12029" s="12" t="s">
        <v>29618</v>
      </c>
      <c r="J12029" s="12" t="s">
        <v>2803</v>
      </c>
      <c r="K12029" s="15">
        <v>0</v>
      </c>
      <c r="L12029" s="13" t="s">
        <v>14</v>
      </c>
      <c r="M12029" s="7">
        <v>1</v>
      </c>
      <c r="N12029" s="14"/>
    </row>
    <row r="12030" spans="1:14" ht="110.25">
      <c r="A12030" s="6">
        <v>12029</v>
      </c>
      <c r="B12030" s="8" t="s">
        <v>33540</v>
      </c>
      <c r="C12030" s="9" t="s">
        <v>33723</v>
      </c>
      <c r="D12030" s="10" t="s">
        <v>22495</v>
      </c>
      <c r="E12030" s="11" t="s">
        <v>33724</v>
      </c>
      <c r="F12030" s="6">
        <v>357180</v>
      </c>
      <c r="G12030" s="6" t="s">
        <v>33606</v>
      </c>
      <c r="H12030" s="16">
        <v>43713637.193999998</v>
      </c>
      <c r="I12030" s="12" t="s">
        <v>55</v>
      </c>
      <c r="J12030" s="12" t="s">
        <v>16615</v>
      </c>
      <c r="K12030" s="15">
        <v>0</v>
      </c>
      <c r="L12030" s="13" t="s">
        <v>70</v>
      </c>
      <c r="M12030" s="7">
        <v>0.49</v>
      </c>
      <c r="N12030" s="14"/>
    </row>
    <row r="12031" spans="1:14" ht="110.25">
      <c r="A12031" s="6">
        <v>12030</v>
      </c>
      <c r="B12031" s="8" t="s">
        <v>33540</v>
      </c>
      <c r="C12031" s="9" t="s">
        <v>33723</v>
      </c>
      <c r="D12031" s="10" t="s">
        <v>22495</v>
      </c>
      <c r="E12031" s="11" t="s">
        <v>33725</v>
      </c>
      <c r="F12031" s="6">
        <v>357181</v>
      </c>
      <c r="G12031" s="6" t="s">
        <v>33606</v>
      </c>
      <c r="H12031" s="16">
        <v>43848613.855999999</v>
      </c>
      <c r="I12031" s="12" t="s">
        <v>55</v>
      </c>
      <c r="J12031" s="12" t="s">
        <v>16615</v>
      </c>
      <c r="K12031" s="15">
        <v>0</v>
      </c>
      <c r="L12031" s="13" t="s">
        <v>70</v>
      </c>
      <c r="M12031" s="7">
        <v>0.49</v>
      </c>
      <c r="N12031" s="14"/>
    </row>
    <row r="12032" spans="1:14" ht="94.5">
      <c r="A12032" s="6">
        <v>12031</v>
      </c>
      <c r="B12032" s="8" t="s">
        <v>33540</v>
      </c>
      <c r="C12032" s="9" t="s">
        <v>33723</v>
      </c>
      <c r="D12032" s="10" t="s">
        <v>22495</v>
      </c>
      <c r="E12032" s="11" t="s">
        <v>33726</v>
      </c>
      <c r="F12032" s="6">
        <v>357182</v>
      </c>
      <c r="G12032" s="6" t="s">
        <v>33606</v>
      </c>
      <c r="H12032" s="16">
        <v>48454066.281999998</v>
      </c>
      <c r="I12032" s="12" t="s">
        <v>55</v>
      </c>
      <c r="J12032" s="12" t="s">
        <v>16615</v>
      </c>
      <c r="K12032" s="15">
        <v>6485000</v>
      </c>
      <c r="L12032" s="13" t="s">
        <v>70</v>
      </c>
      <c r="M12032" s="7">
        <v>0.49</v>
      </c>
      <c r="N12032" s="14"/>
    </row>
    <row r="12033" spans="1:14" ht="78.75">
      <c r="A12033" s="6">
        <v>12032</v>
      </c>
      <c r="B12033" s="8" t="s">
        <v>33540</v>
      </c>
      <c r="C12033" s="9" t="s">
        <v>33695</v>
      </c>
      <c r="D12033" s="10" t="s">
        <v>33727</v>
      </c>
      <c r="E12033" s="11" t="s">
        <v>33728</v>
      </c>
      <c r="F12033" s="6">
        <v>394428</v>
      </c>
      <c r="G12033" s="6" t="s">
        <v>33606</v>
      </c>
      <c r="H12033" s="16">
        <v>18774252.897999998</v>
      </c>
      <c r="I12033" s="12" t="s">
        <v>9832</v>
      </c>
      <c r="J12033" s="12" t="s">
        <v>11653</v>
      </c>
      <c r="K12033" s="15">
        <v>0</v>
      </c>
      <c r="L12033" s="13" t="s">
        <v>70</v>
      </c>
      <c r="M12033" s="7">
        <v>1</v>
      </c>
      <c r="N12033" s="14"/>
    </row>
    <row r="12034" spans="1:14" ht="78.75">
      <c r="A12034" s="6">
        <v>12033</v>
      </c>
      <c r="B12034" s="8" t="s">
        <v>33540</v>
      </c>
      <c r="C12034" s="9" t="s">
        <v>33698</v>
      </c>
      <c r="D12034" s="10" t="s">
        <v>21217</v>
      </c>
      <c r="E12034" s="11" t="s">
        <v>33728</v>
      </c>
      <c r="F12034" s="6">
        <v>394428</v>
      </c>
      <c r="G12034" s="6" t="s">
        <v>33606</v>
      </c>
      <c r="H12034" s="16">
        <v>18774252.897999998</v>
      </c>
      <c r="I12034" s="12" t="s">
        <v>9832</v>
      </c>
      <c r="J12034" s="12" t="s">
        <v>11653</v>
      </c>
      <c r="K12034" s="15">
        <v>0</v>
      </c>
      <c r="L12034" s="13" t="s">
        <v>70</v>
      </c>
      <c r="M12034" s="7">
        <v>0.49</v>
      </c>
      <c r="N12034" s="14"/>
    </row>
    <row r="12035" spans="1:14" ht="78.75">
      <c r="A12035" s="6">
        <v>12034</v>
      </c>
      <c r="B12035" s="8" t="s">
        <v>33540</v>
      </c>
      <c r="C12035" s="9" t="s">
        <v>33699</v>
      </c>
      <c r="D12035" s="10" t="s">
        <v>17032</v>
      </c>
      <c r="E12035" s="11" t="s">
        <v>33728</v>
      </c>
      <c r="F12035" s="6">
        <v>394428</v>
      </c>
      <c r="G12035" s="6" t="s">
        <v>33606</v>
      </c>
      <c r="H12035" s="16">
        <v>18774252.897999998</v>
      </c>
      <c r="I12035" s="12" t="s">
        <v>9832</v>
      </c>
      <c r="J12035" s="12" t="s">
        <v>11653</v>
      </c>
      <c r="K12035" s="15">
        <v>0</v>
      </c>
      <c r="L12035" s="13" t="s">
        <v>70</v>
      </c>
      <c r="M12035" s="7">
        <v>0.51</v>
      </c>
      <c r="N12035" s="14"/>
    </row>
    <row r="12036" spans="1:14" ht="94.5">
      <c r="A12036" s="6">
        <v>12035</v>
      </c>
      <c r="B12036" s="8" t="s">
        <v>33540</v>
      </c>
      <c r="C12036" s="9" t="s">
        <v>33714</v>
      </c>
      <c r="D12036" s="10" t="s">
        <v>445</v>
      </c>
      <c r="E12036" s="11" t="s">
        <v>33729</v>
      </c>
      <c r="F12036" s="6">
        <v>277154</v>
      </c>
      <c r="G12036" s="6" t="s">
        <v>33606</v>
      </c>
      <c r="H12036" s="16">
        <v>43560933.730999999</v>
      </c>
      <c r="I12036" s="12" t="s">
        <v>7488</v>
      </c>
      <c r="J12036" s="12" t="s">
        <v>20381</v>
      </c>
      <c r="K12036" s="15">
        <v>38500000</v>
      </c>
      <c r="L12036" s="13" t="s">
        <v>70</v>
      </c>
      <c r="M12036" s="7">
        <v>1</v>
      </c>
      <c r="N12036" s="14"/>
    </row>
    <row r="12037" spans="1:14" ht="94.5">
      <c r="A12037" s="6">
        <v>12036</v>
      </c>
      <c r="B12037" s="8" t="s">
        <v>33540</v>
      </c>
      <c r="C12037" s="9" t="s">
        <v>33716</v>
      </c>
      <c r="D12037" s="10" t="s">
        <v>33717</v>
      </c>
      <c r="E12037" s="11" t="s">
        <v>33729</v>
      </c>
      <c r="F12037" s="6">
        <v>277154</v>
      </c>
      <c r="G12037" s="6" t="s">
        <v>33606</v>
      </c>
      <c r="H12037" s="16">
        <v>43560933.730999999</v>
      </c>
      <c r="I12037" s="12" t="s">
        <v>7488</v>
      </c>
      <c r="J12037" s="12" t="s">
        <v>20381</v>
      </c>
      <c r="K12037" s="15">
        <v>38500000</v>
      </c>
      <c r="L12037" s="13" t="s">
        <v>70</v>
      </c>
      <c r="M12037" s="7">
        <v>0.51</v>
      </c>
      <c r="N12037" s="14"/>
    </row>
    <row r="12038" spans="1:14" ht="94.5">
      <c r="A12038" s="6">
        <v>12037</v>
      </c>
      <c r="B12038" s="8" t="s">
        <v>33540</v>
      </c>
      <c r="C12038" s="9" t="s">
        <v>33718</v>
      </c>
      <c r="D12038" s="10" t="s">
        <v>235</v>
      </c>
      <c r="E12038" s="11" t="s">
        <v>33729</v>
      </c>
      <c r="F12038" s="6">
        <v>277154</v>
      </c>
      <c r="G12038" s="6" t="s">
        <v>33606</v>
      </c>
      <c r="H12038" s="16">
        <v>43560933.730999999</v>
      </c>
      <c r="I12038" s="12" t="s">
        <v>7488</v>
      </c>
      <c r="J12038" s="12" t="s">
        <v>20381</v>
      </c>
      <c r="K12038" s="15">
        <v>38500000</v>
      </c>
      <c r="L12038" s="13" t="s">
        <v>70</v>
      </c>
      <c r="M12038" s="7">
        <v>0.49</v>
      </c>
      <c r="N12038" s="14"/>
    </row>
    <row r="12039" spans="1:14" ht="94.5">
      <c r="A12039" s="6">
        <v>12038</v>
      </c>
      <c r="B12039" s="8" t="s">
        <v>33540</v>
      </c>
      <c r="C12039" s="9" t="s">
        <v>33730</v>
      </c>
      <c r="D12039" s="10" t="s">
        <v>33731</v>
      </c>
      <c r="E12039" s="11" t="s">
        <v>33732</v>
      </c>
      <c r="F12039" s="6">
        <v>328027</v>
      </c>
      <c r="G12039" s="6" t="s">
        <v>33606</v>
      </c>
      <c r="H12039" s="16">
        <v>23048638.101</v>
      </c>
      <c r="I12039" s="12" t="s">
        <v>19335</v>
      </c>
      <c r="J12039" s="12" t="s">
        <v>5762</v>
      </c>
      <c r="K12039" s="15">
        <v>9042000</v>
      </c>
      <c r="L12039" s="13" t="s">
        <v>70</v>
      </c>
      <c r="M12039" s="7">
        <v>1</v>
      </c>
      <c r="N12039" s="14"/>
    </row>
    <row r="12040" spans="1:14" ht="94.5">
      <c r="A12040" s="6">
        <v>12039</v>
      </c>
      <c r="B12040" s="8" t="s">
        <v>33540</v>
      </c>
      <c r="C12040" s="9" t="s">
        <v>33718</v>
      </c>
      <c r="D12040" s="10" t="s">
        <v>235</v>
      </c>
      <c r="E12040" s="11" t="s">
        <v>33732</v>
      </c>
      <c r="F12040" s="6">
        <v>328027</v>
      </c>
      <c r="G12040" s="6" t="s">
        <v>33606</v>
      </c>
      <c r="H12040" s="16">
        <v>23048638.101</v>
      </c>
      <c r="I12040" s="12" t="s">
        <v>19335</v>
      </c>
      <c r="J12040" s="12" t="s">
        <v>5762</v>
      </c>
      <c r="K12040" s="15">
        <v>9042000</v>
      </c>
      <c r="L12040" s="13" t="s">
        <v>70</v>
      </c>
      <c r="M12040" s="7">
        <v>0.3</v>
      </c>
      <c r="N12040" s="14"/>
    </row>
    <row r="12041" spans="1:14" ht="94.5">
      <c r="A12041" s="6">
        <v>12040</v>
      </c>
      <c r="B12041" s="8" t="s">
        <v>33540</v>
      </c>
      <c r="C12041" s="9" t="s">
        <v>33733</v>
      </c>
      <c r="D12041" s="10" t="s">
        <v>33734</v>
      </c>
      <c r="E12041" s="11" t="s">
        <v>33732</v>
      </c>
      <c r="F12041" s="6">
        <v>328027</v>
      </c>
      <c r="G12041" s="6" t="s">
        <v>33606</v>
      </c>
      <c r="H12041" s="16">
        <v>23048638.101</v>
      </c>
      <c r="I12041" s="12" t="s">
        <v>19335</v>
      </c>
      <c r="J12041" s="12" t="s">
        <v>5762</v>
      </c>
      <c r="K12041" s="15">
        <v>9042000</v>
      </c>
      <c r="L12041" s="13" t="s">
        <v>70</v>
      </c>
      <c r="M12041" s="7">
        <v>0.7</v>
      </c>
      <c r="N12041" s="14"/>
    </row>
    <row r="12042" spans="1:14" ht="78.75">
      <c r="A12042" s="6">
        <v>12041</v>
      </c>
      <c r="B12042" s="8" t="s">
        <v>33540</v>
      </c>
      <c r="C12042" s="9" t="s">
        <v>33735</v>
      </c>
      <c r="D12042" s="10" t="s">
        <v>33736</v>
      </c>
      <c r="E12042" s="11" t="s">
        <v>33737</v>
      </c>
      <c r="F12042" s="6">
        <v>328028</v>
      </c>
      <c r="G12042" s="6" t="s">
        <v>33606</v>
      </c>
      <c r="H12042" s="16">
        <v>16542405.221000001</v>
      </c>
      <c r="I12042" s="12" t="s">
        <v>19335</v>
      </c>
      <c r="J12042" s="12" t="s">
        <v>5762</v>
      </c>
      <c r="K12042" s="15">
        <v>0</v>
      </c>
      <c r="L12042" s="13" t="s">
        <v>70</v>
      </c>
      <c r="M12042" s="7">
        <v>1</v>
      </c>
      <c r="N12042" s="14"/>
    </row>
    <row r="12043" spans="1:14" ht="78.75">
      <c r="A12043" s="6">
        <v>12042</v>
      </c>
      <c r="B12043" s="8" t="s">
        <v>33540</v>
      </c>
      <c r="C12043" s="9" t="s">
        <v>33738</v>
      </c>
      <c r="D12043" s="10" t="s">
        <v>33525</v>
      </c>
      <c r="E12043" s="11" t="s">
        <v>33737</v>
      </c>
      <c r="F12043" s="6">
        <v>328028</v>
      </c>
      <c r="G12043" s="6" t="s">
        <v>33606</v>
      </c>
      <c r="H12043" s="16">
        <v>16542405.221000001</v>
      </c>
      <c r="I12043" s="12" t="s">
        <v>19335</v>
      </c>
      <c r="J12043" s="12" t="s">
        <v>5762</v>
      </c>
      <c r="K12043" s="15">
        <v>0</v>
      </c>
      <c r="L12043" s="13" t="s">
        <v>70</v>
      </c>
      <c r="M12043" s="7">
        <v>0.51</v>
      </c>
      <c r="N12043" s="14"/>
    </row>
    <row r="12044" spans="1:14" ht="78.75">
      <c r="A12044" s="6">
        <v>12043</v>
      </c>
      <c r="B12044" s="8" t="s">
        <v>33540</v>
      </c>
      <c r="C12044" s="9" t="s">
        <v>33687</v>
      </c>
      <c r="D12044" s="10" t="s">
        <v>33529</v>
      </c>
      <c r="E12044" s="11" t="s">
        <v>33737</v>
      </c>
      <c r="F12044" s="6">
        <v>328028</v>
      </c>
      <c r="G12044" s="6" t="s">
        <v>33606</v>
      </c>
      <c r="H12044" s="16">
        <v>16542405.221000001</v>
      </c>
      <c r="I12044" s="12" t="s">
        <v>19335</v>
      </c>
      <c r="J12044" s="12" t="s">
        <v>5762</v>
      </c>
      <c r="K12044" s="15">
        <v>0</v>
      </c>
      <c r="L12044" s="13" t="s">
        <v>70</v>
      </c>
      <c r="M12044" s="7">
        <v>0.49</v>
      </c>
      <c r="N12044" s="14"/>
    </row>
    <row r="12045" spans="1:14" ht="78.75">
      <c r="A12045" s="6">
        <v>12044</v>
      </c>
      <c r="B12045" s="8" t="s">
        <v>33540</v>
      </c>
      <c r="C12045" s="9" t="s">
        <v>33739</v>
      </c>
      <c r="D12045" s="10" t="s">
        <v>33740</v>
      </c>
      <c r="E12045" s="11" t="s">
        <v>33741</v>
      </c>
      <c r="F12045" s="6">
        <v>328030</v>
      </c>
      <c r="G12045" s="6" t="s">
        <v>33606</v>
      </c>
      <c r="H12045" s="16">
        <v>8808132.8849999998</v>
      </c>
      <c r="I12045" s="12" t="s">
        <v>6251</v>
      </c>
      <c r="J12045" s="12" t="s">
        <v>5941</v>
      </c>
      <c r="K12045" s="15">
        <v>1400000</v>
      </c>
      <c r="L12045" s="13" t="s">
        <v>14</v>
      </c>
      <c r="M12045" s="7">
        <v>1</v>
      </c>
      <c r="N12045" s="14"/>
    </row>
    <row r="12046" spans="1:14" ht="78.75">
      <c r="A12046" s="6">
        <v>12045</v>
      </c>
      <c r="B12046" s="8" t="s">
        <v>33540</v>
      </c>
      <c r="C12046" s="9" t="s">
        <v>33735</v>
      </c>
      <c r="D12046" s="10" t="s">
        <v>33742</v>
      </c>
      <c r="E12046" s="11" t="s">
        <v>33743</v>
      </c>
      <c r="F12046" s="6">
        <v>328031</v>
      </c>
      <c r="G12046" s="6" t="s">
        <v>33606</v>
      </c>
      <c r="H12046" s="16">
        <v>17874171.684</v>
      </c>
      <c r="I12046" s="12" t="s">
        <v>19335</v>
      </c>
      <c r="J12046" s="12" t="s">
        <v>5762</v>
      </c>
      <c r="K12046" s="15">
        <v>0</v>
      </c>
      <c r="L12046" s="13" t="s">
        <v>70</v>
      </c>
      <c r="M12046" s="7">
        <v>1</v>
      </c>
      <c r="N12046" s="14"/>
    </row>
    <row r="12047" spans="1:14" ht="78.75">
      <c r="A12047" s="6">
        <v>12046</v>
      </c>
      <c r="B12047" s="8" t="s">
        <v>33540</v>
      </c>
      <c r="C12047" s="9" t="s">
        <v>33738</v>
      </c>
      <c r="D12047" s="10" t="s">
        <v>33525</v>
      </c>
      <c r="E12047" s="11" t="s">
        <v>33743</v>
      </c>
      <c r="F12047" s="6">
        <v>328031</v>
      </c>
      <c r="G12047" s="6" t="s">
        <v>33606</v>
      </c>
      <c r="H12047" s="16">
        <v>17874171.684</v>
      </c>
      <c r="I12047" s="12" t="s">
        <v>19335</v>
      </c>
      <c r="J12047" s="12" t="s">
        <v>5762</v>
      </c>
      <c r="K12047" s="15">
        <v>0</v>
      </c>
      <c r="L12047" s="13" t="s">
        <v>70</v>
      </c>
      <c r="M12047" s="7">
        <v>0.51</v>
      </c>
      <c r="N12047" s="14"/>
    </row>
    <row r="12048" spans="1:14" ht="78.75">
      <c r="A12048" s="6">
        <v>12047</v>
      </c>
      <c r="B12048" s="8" t="s">
        <v>33540</v>
      </c>
      <c r="C12048" s="9" t="s">
        <v>33687</v>
      </c>
      <c r="D12048" s="10" t="s">
        <v>33529</v>
      </c>
      <c r="E12048" s="11" t="s">
        <v>33743</v>
      </c>
      <c r="F12048" s="6">
        <v>328031</v>
      </c>
      <c r="G12048" s="6" t="s">
        <v>33606</v>
      </c>
      <c r="H12048" s="16">
        <v>17874171.684</v>
      </c>
      <c r="I12048" s="12" t="s">
        <v>19335</v>
      </c>
      <c r="J12048" s="12" t="s">
        <v>5762</v>
      </c>
      <c r="K12048" s="15">
        <v>0</v>
      </c>
      <c r="L12048" s="13" t="s">
        <v>70</v>
      </c>
      <c r="M12048" s="7">
        <v>0.49</v>
      </c>
      <c r="N12048" s="14"/>
    </row>
    <row r="12049" spans="1:14" ht="78.75">
      <c r="A12049" s="6">
        <v>12048</v>
      </c>
      <c r="B12049" s="8" t="s">
        <v>33540</v>
      </c>
      <c r="C12049" s="9" t="s">
        <v>33735</v>
      </c>
      <c r="D12049" s="10" t="s">
        <v>33742</v>
      </c>
      <c r="E12049" s="11" t="s">
        <v>33744</v>
      </c>
      <c r="F12049" s="6">
        <v>328032</v>
      </c>
      <c r="G12049" s="6" t="s">
        <v>33606</v>
      </c>
      <c r="H12049" s="16">
        <v>27833905.386999998</v>
      </c>
      <c r="I12049" s="12" t="s">
        <v>19335</v>
      </c>
      <c r="J12049" s="12" t="s">
        <v>5762</v>
      </c>
      <c r="K12049" s="15">
        <v>0</v>
      </c>
      <c r="L12049" s="13" t="s">
        <v>70</v>
      </c>
      <c r="M12049" s="7">
        <v>1</v>
      </c>
      <c r="N12049" s="14"/>
    </row>
    <row r="12050" spans="1:14" ht="78.75">
      <c r="A12050" s="6">
        <v>12049</v>
      </c>
      <c r="B12050" s="8" t="s">
        <v>33540</v>
      </c>
      <c r="C12050" s="9" t="s">
        <v>33738</v>
      </c>
      <c r="D12050" s="10" t="s">
        <v>33525</v>
      </c>
      <c r="E12050" s="11" t="s">
        <v>33744</v>
      </c>
      <c r="F12050" s="6">
        <v>328032</v>
      </c>
      <c r="G12050" s="6" t="s">
        <v>33606</v>
      </c>
      <c r="H12050" s="16">
        <v>27833905.386999998</v>
      </c>
      <c r="I12050" s="12" t="s">
        <v>19335</v>
      </c>
      <c r="J12050" s="12" t="s">
        <v>5762</v>
      </c>
      <c r="K12050" s="15">
        <v>0</v>
      </c>
      <c r="L12050" s="13" t="s">
        <v>70</v>
      </c>
      <c r="M12050" s="7">
        <v>0.51</v>
      </c>
      <c r="N12050" s="14"/>
    </row>
    <row r="12051" spans="1:14" ht="78.75">
      <c r="A12051" s="6">
        <v>12050</v>
      </c>
      <c r="B12051" s="8" t="s">
        <v>33540</v>
      </c>
      <c r="C12051" s="9" t="s">
        <v>33687</v>
      </c>
      <c r="D12051" s="10" t="s">
        <v>33529</v>
      </c>
      <c r="E12051" s="11" t="s">
        <v>33744</v>
      </c>
      <c r="F12051" s="6">
        <v>328032</v>
      </c>
      <c r="G12051" s="6" t="s">
        <v>33606</v>
      </c>
      <c r="H12051" s="16">
        <v>27833905.386999998</v>
      </c>
      <c r="I12051" s="12" t="s">
        <v>19335</v>
      </c>
      <c r="J12051" s="12" t="s">
        <v>5762</v>
      </c>
      <c r="K12051" s="15">
        <v>0</v>
      </c>
      <c r="L12051" s="13" t="s">
        <v>70</v>
      </c>
      <c r="M12051" s="7">
        <v>0.49</v>
      </c>
      <c r="N12051" s="14"/>
    </row>
    <row r="12052" spans="1:14" ht="78.75">
      <c r="A12052" s="6">
        <v>12051</v>
      </c>
      <c r="B12052" s="8" t="s">
        <v>33540</v>
      </c>
      <c r="C12052" s="9" t="s">
        <v>33735</v>
      </c>
      <c r="D12052" s="10" t="s">
        <v>33742</v>
      </c>
      <c r="E12052" s="11" t="s">
        <v>33745</v>
      </c>
      <c r="F12052" s="6">
        <v>328033</v>
      </c>
      <c r="G12052" s="6" t="s">
        <v>33606</v>
      </c>
      <c r="H12052" s="16">
        <v>19405587.896000002</v>
      </c>
      <c r="I12052" s="12" t="s">
        <v>19335</v>
      </c>
      <c r="J12052" s="12" t="s">
        <v>5762</v>
      </c>
      <c r="K12052" s="15">
        <v>0</v>
      </c>
      <c r="L12052" s="13" t="s">
        <v>70</v>
      </c>
      <c r="M12052" s="7">
        <v>1</v>
      </c>
      <c r="N12052" s="14"/>
    </row>
    <row r="12053" spans="1:14" ht="78.75">
      <c r="A12053" s="6">
        <v>12052</v>
      </c>
      <c r="B12053" s="8" t="s">
        <v>33540</v>
      </c>
      <c r="C12053" s="9" t="s">
        <v>33738</v>
      </c>
      <c r="D12053" s="10" t="s">
        <v>33525</v>
      </c>
      <c r="E12053" s="11" t="s">
        <v>33745</v>
      </c>
      <c r="F12053" s="6">
        <v>328033</v>
      </c>
      <c r="G12053" s="6" t="s">
        <v>33606</v>
      </c>
      <c r="H12053" s="16">
        <v>19405587.896000002</v>
      </c>
      <c r="I12053" s="12" t="s">
        <v>19335</v>
      </c>
      <c r="J12053" s="12" t="s">
        <v>5762</v>
      </c>
      <c r="K12053" s="15">
        <v>0</v>
      </c>
      <c r="L12053" s="13" t="s">
        <v>70</v>
      </c>
      <c r="M12053" s="7">
        <v>0.51</v>
      </c>
      <c r="N12053" s="14"/>
    </row>
    <row r="12054" spans="1:14" ht="78.75">
      <c r="A12054" s="6">
        <v>12053</v>
      </c>
      <c r="B12054" s="8" t="s">
        <v>33540</v>
      </c>
      <c r="C12054" s="9" t="s">
        <v>33687</v>
      </c>
      <c r="D12054" s="10" t="s">
        <v>33529</v>
      </c>
      <c r="E12054" s="11" t="s">
        <v>33745</v>
      </c>
      <c r="F12054" s="6">
        <v>328033</v>
      </c>
      <c r="G12054" s="6" t="s">
        <v>33606</v>
      </c>
      <c r="H12054" s="16">
        <v>19405587.896000002</v>
      </c>
      <c r="I12054" s="12" t="s">
        <v>19335</v>
      </c>
      <c r="J12054" s="12" t="s">
        <v>5762</v>
      </c>
      <c r="K12054" s="15">
        <v>0</v>
      </c>
      <c r="L12054" s="13" t="s">
        <v>70</v>
      </c>
      <c r="M12054" s="7">
        <v>0.49</v>
      </c>
      <c r="N12054" s="14"/>
    </row>
    <row r="12055" spans="1:14" ht="78.75">
      <c r="A12055" s="6">
        <v>12054</v>
      </c>
      <c r="B12055" s="8" t="s">
        <v>33540</v>
      </c>
      <c r="C12055" s="9" t="s">
        <v>33686</v>
      </c>
      <c r="D12055" s="10" t="s">
        <v>9546</v>
      </c>
      <c r="E12055" s="11" t="s">
        <v>33746</v>
      </c>
      <c r="F12055" s="6">
        <v>357189</v>
      </c>
      <c r="G12055" s="6" t="s">
        <v>33606</v>
      </c>
      <c r="H12055" s="16">
        <v>19938151.482000001</v>
      </c>
      <c r="I12055" s="12" t="s">
        <v>2301</v>
      </c>
      <c r="J12055" s="12" t="s">
        <v>16615</v>
      </c>
      <c r="K12055" s="15">
        <v>3300000</v>
      </c>
      <c r="L12055" s="13" t="s">
        <v>14</v>
      </c>
      <c r="M12055" s="7">
        <v>1</v>
      </c>
      <c r="N12055" s="14"/>
    </row>
    <row r="12056" spans="1:14" ht="94.5">
      <c r="A12056" s="6">
        <v>12055</v>
      </c>
      <c r="B12056" s="8" t="s">
        <v>33540</v>
      </c>
      <c r="C12056" s="9" t="s">
        <v>33747</v>
      </c>
      <c r="D12056" s="10" t="s">
        <v>33748</v>
      </c>
      <c r="E12056" s="11" t="s">
        <v>33749</v>
      </c>
      <c r="F12056" s="6">
        <v>358084</v>
      </c>
      <c r="G12056" s="6" t="s">
        <v>33606</v>
      </c>
      <c r="H12056" s="16">
        <v>24158502.555</v>
      </c>
      <c r="I12056" s="12" t="s">
        <v>33750</v>
      </c>
      <c r="J12056" s="12" t="s">
        <v>542</v>
      </c>
      <c r="K12056" s="15">
        <v>0</v>
      </c>
      <c r="L12056" s="13" t="s">
        <v>70</v>
      </c>
      <c r="M12056" s="7">
        <v>1</v>
      </c>
      <c r="N12056" s="14"/>
    </row>
    <row r="12057" spans="1:14" ht="94.5">
      <c r="A12057" s="6">
        <v>12056</v>
      </c>
      <c r="B12057" s="8" t="s">
        <v>33540</v>
      </c>
      <c r="C12057" s="9" t="s">
        <v>33751</v>
      </c>
      <c r="D12057" s="10" t="s">
        <v>2911</v>
      </c>
      <c r="E12057" s="11" t="s">
        <v>33749</v>
      </c>
      <c r="F12057" s="6">
        <v>358084</v>
      </c>
      <c r="G12057" s="6" t="s">
        <v>33606</v>
      </c>
      <c r="H12057" s="16">
        <v>24158502.555</v>
      </c>
      <c r="I12057" s="12" t="s">
        <v>33750</v>
      </c>
      <c r="J12057" s="12" t="s">
        <v>542</v>
      </c>
      <c r="K12057" s="15">
        <v>0</v>
      </c>
      <c r="L12057" s="13" t="s">
        <v>70</v>
      </c>
      <c r="M12057" s="7">
        <v>0.51</v>
      </c>
      <c r="N12057" s="14"/>
    </row>
    <row r="12058" spans="1:14" ht="94.5">
      <c r="A12058" s="6">
        <v>12057</v>
      </c>
      <c r="B12058" s="8" t="s">
        <v>33540</v>
      </c>
      <c r="C12058" s="9" t="s">
        <v>33687</v>
      </c>
      <c r="D12058" s="10" t="s">
        <v>33529</v>
      </c>
      <c r="E12058" s="11" t="s">
        <v>33749</v>
      </c>
      <c r="F12058" s="6">
        <v>358084</v>
      </c>
      <c r="G12058" s="6" t="s">
        <v>33606</v>
      </c>
      <c r="H12058" s="16">
        <v>24158502.555</v>
      </c>
      <c r="I12058" s="12" t="s">
        <v>33750</v>
      </c>
      <c r="J12058" s="12" t="s">
        <v>542</v>
      </c>
      <c r="K12058" s="15">
        <v>0</v>
      </c>
      <c r="L12058" s="13" t="s">
        <v>70</v>
      </c>
      <c r="M12058" s="7">
        <v>0.49</v>
      </c>
      <c r="N12058" s="14"/>
    </row>
    <row r="12059" spans="1:14" ht="94.5">
      <c r="A12059" s="6">
        <v>12058</v>
      </c>
      <c r="B12059" s="8" t="s">
        <v>33540</v>
      </c>
      <c r="C12059" s="9" t="s">
        <v>33714</v>
      </c>
      <c r="D12059" s="10" t="s">
        <v>445</v>
      </c>
      <c r="E12059" s="11" t="s">
        <v>33752</v>
      </c>
      <c r="F12059" s="6">
        <v>357187</v>
      </c>
      <c r="G12059" s="6" t="s">
        <v>33606</v>
      </c>
      <c r="H12059" s="16">
        <v>70093289.277999997</v>
      </c>
      <c r="I12059" s="12" t="s">
        <v>7745</v>
      </c>
      <c r="J12059" s="12" t="s">
        <v>1009</v>
      </c>
      <c r="K12059" s="15">
        <v>0</v>
      </c>
      <c r="L12059" s="13" t="s">
        <v>70</v>
      </c>
      <c r="M12059" s="7">
        <v>1</v>
      </c>
      <c r="N12059" s="14"/>
    </row>
    <row r="12060" spans="1:14" ht="94.5">
      <c r="A12060" s="6">
        <v>12059</v>
      </c>
      <c r="B12060" s="8" t="s">
        <v>33540</v>
      </c>
      <c r="C12060" s="9" t="s">
        <v>33716</v>
      </c>
      <c r="D12060" s="10" t="s">
        <v>445</v>
      </c>
      <c r="E12060" s="11" t="s">
        <v>33752</v>
      </c>
      <c r="F12060" s="6">
        <v>357187</v>
      </c>
      <c r="G12060" s="6" t="s">
        <v>33606</v>
      </c>
      <c r="H12060" s="16">
        <v>70093289.277999997</v>
      </c>
      <c r="I12060" s="12" t="s">
        <v>7745</v>
      </c>
      <c r="J12060" s="12" t="s">
        <v>1009</v>
      </c>
      <c r="K12060" s="15">
        <v>0</v>
      </c>
      <c r="L12060" s="13" t="s">
        <v>70</v>
      </c>
      <c r="M12060" s="7">
        <v>0.51</v>
      </c>
      <c r="N12060" s="14"/>
    </row>
    <row r="12061" spans="1:14" ht="94.5">
      <c r="A12061" s="6">
        <v>12060</v>
      </c>
      <c r="B12061" s="8" t="s">
        <v>33540</v>
      </c>
      <c r="C12061" s="9" t="s">
        <v>33718</v>
      </c>
      <c r="D12061" s="10" t="s">
        <v>235</v>
      </c>
      <c r="E12061" s="11" t="s">
        <v>33752</v>
      </c>
      <c r="F12061" s="6">
        <v>357187</v>
      </c>
      <c r="G12061" s="6" t="s">
        <v>33606</v>
      </c>
      <c r="H12061" s="16">
        <v>70093289.277999997</v>
      </c>
      <c r="I12061" s="12" t="s">
        <v>7745</v>
      </c>
      <c r="J12061" s="12" t="s">
        <v>1009</v>
      </c>
      <c r="K12061" s="15">
        <v>0</v>
      </c>
      <c r="L12061" s="13" t="s">
        <v>70</v>
      </c>
      <c r="M12061" s="7">
        <v>0.49</v>
      </c>
      <c r="N12061" s="14"/>
    </row>
    <row r="12062" spans="1:14" ht="94.5">
      <c r="A12062" s="6">
        <v>12061</v>
      </c>
      <c r="B12062" s="8" t="s">
        <v>33540</v>
      </c>
      <c r="C12062" s="9" t="s">
        <v>33686</v>
      </c>
      <c r="D12062" s="10" t="s">
        <v>9546</v>
      </c>
      <c r="E12062" s="11" t="s">
        <v>33753</v>
      </c>
      <c r="F12062" s="6">
        <v>418040</v>
      </c>
      <c r="G12062" s="6" t="s">
        <v>33606</v>
      </c>
      <c r="H12062" s="16">
        <v>22117843.943</v>
      </c>
      <c r="I12062" s="12" t="s">
        <v>27604</v>
      </c>
      <c r="J12062" s="12" t="s">
        <v>33566</v>
      </c>
      <c r="K12062" s="15">
        <v>0</v>
      </c>
      <c r="L12062" s="13" t="s">
        <v>14</v>
      </c>
      <c r="M12062" s="7">
        <v>1</v>
      </c>
      <c r="N12062" s="14"/>
    </row>
    <row r="12063" spans="1:14" ht="94.5">
      <c r="A12063" s="6">
        <v>12062</v>
      </c>
      <c r="B12063" s="8" t="s">
        <v>33540</v>
      </c>
      <c r="C12063" s="9" t="s">
        <v>33754</v>
      </c>
      <c r="D12063" s="10" t="s">
        <v>33755</v>
      </c>
      <c r="E12063" s="11" t="s">
        <v>33756</v>
      </c>
      <c r="F12063" s="6">
        <v>357188</v>
      </c>
      <c r="G12063" s="6" t="s">
        <v>33606</v>
      </c>
      <c r="H12063" s="16">
        <v>18370450.859000001</v>
      </c>
      <c r="I12063" s="12" t="s">
        <v>6072</v>
      </c>
      <c r="J12063" s="12" t="s">
        <v>6422</v>
      </c>
      <c r="K12063" s="15">
        <v>1300000</v>
      </c>
      <c r="L12063" s="13" t="s">
        <v>70</v>
      </c>
      <c r="M12063" s="7">
        <v>1</v>
      </c>
      <c r="N12063" s="14"/>
    </row>
    <row r="12064" spans="1:14" ht="78.75">
      <c r="A12064" s="6">
        <v>12063</v>
      </c>
      <c r="B12064" s="8" t="s">
        <v>33540</v>
      </c>
      <c r="C12064" s="9" t="s">
        <v>33757</v>
      </c>
      <c r="D12064" s="10" t="s">
        <v>33758</v>
      </c>
      <c r="E12064" s="11" t="s">
        <v>33759</v>
      </c>
      <c r="F12064" s="6">
        <v>357188</v>
      </c>
      <c r="G12064" s="6" t="s">
        <v>33606</v>
      </c>
      <c r="H12064" s="16">
        <v>18370450.859000001</v>
      </c>
      <c r="I12064" s="12" t="s">
        <v>6072</v>
      </c>
      <c r="J12064" s="12" t="s">
        <v>6422</v>
      </c>
      <c r="K12064" s="15">
        <v>1300000</v>
      </c>
      <c r="L12064" s="13" t="s">
        <v>70</v>
      </c>
      <c r="M12064" s="7">
        <v>0.25</v>
      </c>
      <c r="N12064" s="14"/>
    </row>
    <row r="12065" spans="1:14" ht="78.75">
      <c r="A12065" s="6">
        <v>12064</v>
      </c>
      <c r="B12065" s="8" t="s">
        <v>33540</v>
      </c>
      <c r="C12065" s="9" t="s">
        <v>33760</v>
      </c>
      <c r="D12065" s="10" t="s">
        <v>9546</v>
      </c>
      <c r="E12065" s="11" t="s">
        <v>33759</v>
      </c>
      <c r="F12065" s="6">
        <v>357188</v>
      </c>
      <c r="G12065" s="6" t="s">
        <v>33606</v>
      </c>
      <c r="H12065" s="16">
        <v>18370450.859000001</v>
      </c>
      <c r="I12065" s="12" t="s">
        <v>6072</v>
      </c>
      <c r="J12065" s="12" t="s">
        <v>6422</v>
      </c>
      <c r="K12065" s="15">
        <v>1300000</v>
      </c>
      <c r="L12065" s="13" t="s">
        <v>70</v>
      </c>
      <c r="M12065" s="7">
        <v>0.75</v>
      </c>
      <c r="N12065" s="14"/>
    </row>
    <row r="12066" spans="1:14" ht="110.25">
      <c r="A12066" s="6">
        <v>12065</v>
      </c>
      <c r="B12066" s="8" t="s">
        <v>33540</v>
      </c>
      <c r="C12066" s="9" t="s">
        <v>33541</v>
      </c>
      <c r="D12066" s="10" t="s">
        <v>926</v>
      </c>
      <c r="E12066" s="11" t="s">
        <v>33761</v>
      </c>
      <c r="F12066" s="6">
        <v>426733</v>
      </c>
      <c r="G12066" s="6" t="s">
        <v>33606</v>
      </c>
      <c r="H12066" s="16">
        <v>16316346.591</v>
      </c>
      <c r="I12066" s="12" t="s">
        <v>2887</v>
      </c>
      <c r="J12066" s="12" t="s">
        <v>4579</v>
      </c>
      <c r="K12066" s="15">
        <v>0</v>
      </c>
      <c r="L12066" s="13" t="s">
        <v>14</v>
      </c>
      <c r="M12066" s="7">
        <v>1</v>
      </c>
      <c r="N12066" s="14"/>
    </row>
    <row r="12067" spans="1:14" ht="110.25">
      <c r="A12067" s="6">
        <v>12066</v>
      </c>
      <c r="B12067" s="8" t="s">
        <v>33540</v>
      </c>
      <c r="C12067" s="9" t="s">
        <v>33541</v>
      </c>
      <c r="D12067" s="10" t="s">
        <v>926</v>
      </c>
      <c r="E12067" s="11" t="s">
        <v>33762</v>
      </c>
      <c r="F12067" s="6">
        <v>426734</v>
      </c>
      <c r="G12067" s="6" t="s">
        <v>33606</v>
      </c>
      <c r="H12067" s="16">
        <v>42713131.167000003</v>
      </c>
      <c r="I12067" s="12" t="s">
        <v>2887</v>
      </c>
      <c r="J12067" s="12" t="s">
        <v>4579</v>
      </c>
      <c r="K12067" s="15">
        <v>0</v>
      </c>
      <c r="L12067" s="13" t="s">
        <v>14</v>
      </c>
      <c r="M12067" s="7">
        <v>1</v>
      </c>
      <c r="N12067" s="14"/>
    </row>
    <row r="12068" spans="1:14" ht="110.25">
      <c r="A12068" s="6">
        <v>12067</v>
      </c>
      <c r="B12068" s="8" t="s">
        <v>33540</v>
      </c>
      <c r="C12068" s="9" t="s">
        <v>33541</v>
      </c>
      <c r="D12068" s="10" t="s">
        <v>926</v>
      </c>
      <c r="E12068" s="11" t="s">
        <v>33763</v>
      </c>
      <c r="F12068" s="6">
        <v>426735</v>
      </c>
      <c r="G12068" s="6" t="s">
        <v>33606</v>
      </c>
      <c r="H12068" s="16">
        <v>13219901.946</v>
      </c>
      <c r="I12068" s="12" t="s">
        <v>2887</v>
      </c>
      <c r="J12068" s="12" t="s">
        <v>4579</v>
      </c>
      <c r="K12068" s="15">
        <v>0</v>
      </c>
      <c r="L12068" s="13" t="s">
        <v>14</v>
      </c>
      <c r="M12068" s="7">
        <v>1</v>
      </c>
      <c r="N12068" s="14"/>
    </row>
    <row r="12069" spans="1:14" ht="110.25">
      <c r="A12069" s="6">
        <v>12068</v>
      </c>
      <c r="B12069" s="8" t="s">
        <v>33540</v>
      </c>
      <c r="C12069" s="9" t="s">
        <v>33541</v>
      </c>
      <c r="D12069" s="10" t="s">
        <v>926</v>
      </c>
      <c r="E12069" s="11" t="s">
        <v>33764</v>
      </c>
      <c r="F12069" s="6">
        <v>426736</v>
      </c>
      <c r="G12069" s="6" t="s">
        <v>33606</v>
      </c>
      <c r="H12069" s="16">
        <v>51458789.943000004</v>
      </c>
      <c r="I12069" s="12" t="s">
        <v>2887</v>
      </c>
      <c r="J12069" s="12" t="s">
        <v>4579</v>
      </c>
      <c r="K12069" s="15">
        <v>0</v>
      </c>
      <c r="L12069" s="13" t="s">
        <v>14</v>
      </c>
      <c r="M12069" s="7">
        <v>1</v>
      </c>
      <c r="N12069" s="14"/>
    </row>
    <row r="12070" spans="1:14" ht="110.25">
      <c r="A12070" s="6">
        <v>12069</v>
      </c>
      <c r="B12070" s="8" t="s">
        <v>33540</v>
      </c>
      <c r="C12070" s="9" t="s">
        <v>33541</v>
      </c>
      <c r="D12070" s="10" t="s">
        <v>926</v>
      </c>
      <c r="E12070" s="11" t="s">
        <v>33765</v>
      </c>
      <c r="F12070" s="6">
        <v>426737</v>
      </c>
      <c r="G12070" s="6" t="s">
        <v>33606</v>
      </c>
      <c r="H12070" s="16">
        <v>12959813.187000001</v>
      </c>
      <c r="I12070" s="12" t="s">
        <v>2887</v>
      </c>
      <c r="J12070" s="12" t="s">
        <v>4579</v>
      </c>
      <c r="K12070" s="15">
        <v>0</v>
      </c>
      <c r="L12070" s="13" t="s">
        <v>14</v>
      </c>
      <c r="M12070" s="7">
        <v>1</v>
      </c>
      <c r="N12070" s="14"/>
    </row>
    <row r="12071" spans="1:14" ht="110.25">
      <c r="A12071" s="6">
        <v>12070</v>
      </c>
      <c r="B12071" s="8" t="s">
        <v>33540</v>
      </c>
      <c r="C12071" s="9" t="s">
        <v>33541</v>
      </c>
      <c r="D12071" s="10" t="s">
        <v>926</v>
      </c>
      <c r="E12071" s="11" t="s">
        <v>33766</v>
      </c>
      <c r="F12071" s="6">
        <v>426738</v>
      </c>
      <c r="G12071" s="6" t="s">
        <v>33606</v>
      </c>
      <c r="H12071" s="16">
        <v>9603856.2689999994</v>
      </c>
      <c r="I12071" s="12" t="s">
        <v>2887</v>
      </c>
      <c r="J12071" s="12" t="s">
        <v>4579</v>
      </c>
      <c r="K12071" s="15">
        <v>0</v>
      </c>
      <c r="L12071" s="13" t="s">
        <v>14</v>
      </c>
      <c r="M12071" s="7">
        <v>1</v>
      </c>
      <c r="N12071" s="14"/>
    </row>
    <row r="12072" spans="1:14" ht="110.25">
      <c r="A12072" s="6">
        <v>12071</v>
      </c>
      <c r="B12072" s="8" t="s">
        <v>33540</v>
      </c>
      <c r="C12072" s="9" t="s">
        <v>33541</v>
      </c>
      <c r="D12072" s="10" t="s">
        <v>926</v>
      </c>
      <c r="E12072" s="11" t="s">
        <v>33767</v>
      </c>
      <c r="F12072" s="6">
        <v>426739</v>
      </c>
      <c r="G12072" s="6" t="s">
        <v>33606</v>
      </c>
      <c r="H12072" s="16">
        <v>8878915.9619999994</v>
      </c>
      <c r="I12072" s="12" t="s">
        <v>2887</v>
      </c>
      <c r="J12072" s="12" t="s">
        <v>4579</v>
      </c>
      <c r="K12072" s="15">
        <v>0</v>
      </c>
      <c r="L12072" s="13" t="s">
        <v>14</v>
      </c>
      <c r="M12072" s="7">
        <v>1</v>
      </c>
      <c r="N12072" s="14"/>
    </row>
    <row r="12073" spans="1:14" ht="110.25">
      <c r="A12073" s="6">
        <v>12072</v>
      </c>
      <c r="B12073" s="8" t="s">
        <v>33540</v>
      </c>
      <c r="C12073" s="9" t="s">
        <v>33541</v>
      </c>
      <c r="D12073" s="10" t="s">
        <v>926</v>
      </c>
      <c r="E12073" s="11" t="s">
        <v>33768</v>
      </c>
      <c r="F12073" s="6">
        <v>426740</v>
      </c>
      <c r="G12073" s="6" t="s">
        <v>33606</v>
      </c>
      <c r="H12073" s="16">
        <v>13490485.236</v>
      </c>
      <c r="I12073" s="12" t="s">
        <v>2887</v>
      </c>
      <c r="J12073" s="12" t="s">
        <v>4579</v>
      </c>
      <c r="K12073" s="15">
        <v>0</v>
      </c>
      <c r="L12073" s="13" t="s">
        <v>14</v>
      </c>
      <c r="M12073" s="7">
        <v>1</v>
      </c>
      <c r="N12073" s="14"/>
    </row>
    <row r="12074" spans="1:14" ht="110.25">
      <c r="A12074" s="6">
        <v>12073</v>
      </c>
      <c r="B12074" s="8" t="s">
        <v>33540</v>
      </c>
      <c r="C12074" s="9" t="s">
        <v>33541</v>
      </c>
      <c r="D12074" s="10" t="s">
        <v>926</v>
      </c>
      <c r="E12074" s="11" t="s">
        <v>33769</v>
      </c>
      <c r="F12074" s="6">
        <v>426741</v>
      </c>
      <c r="G12074" s="6" t="s">
        <v>33606</v>
      </c>
      <c r="H12074" s="16">
        <v>18873257.517000001</v>
      </c>
      <c r="I12074" s="12" t="s">
        <v>2887</v>
      </c>
      <c r="J12074" s="12" t="s">
        <v>4579</v>
      </c>
      <c r="K12074" s="15">
        <v>0</v>
      </c>
      <c r="L12074" s="13" t="s">
        <v>14</v>
      </c>
      <c r="M12074" s="7">
        <v>1</v>
      </c>
      <c r="N12074" s="14"/>
    </row>
    <row r="12075" spans="1:14" ht="110.25">
      <c r="A12075" s="6">
        <v>12074</v>
      </c>
      <c r="B12075" s="8" t="s">
        <v>33540</v>
      </c>
      <c r="C12075" s="9" t="s">
        <v>33541</v>
      </c>
      <c r="D12075" s="10" t="s">
        <v>4837</v>
      </c>
      <c r="E12075" s="11" t="s">
        <v>33770</v>
      </c>
      <c r="F12075" s="6">
        <v>426742</v>
      </c>
      <c r="G12075" s="6" t="s">
        <v>33606</v>
      </c>
      <c r="H12075" s="16">
        <v>13929401.988</v>
      </c>
      <c r="I12075" s="12" t="s">
        <v>2887</v>
      </c>
      <c r="J12075" s="12" t="s">
        <v>4579</v>
      </c>
      <c r="K12075" s="15">
        <v>0</v>
      </c>
      <c r="L12075" s="13" t="s">
        <v>14</v>
      </c>
      <c r="M12075" s="7">
        <v>1</v>
      </c>
      <c r="N12075" s="14"/>
    </row>
    <row r="12076" spans="1:14" ht="110.25">
      <c r="A12076" s="6">
        <v>12075</v>
      </c>
      <c r="B12076" s="8" t="s">
        <v>33540</v>
      </c>
      <c r="C12076" s="9" t="s">
        <v>33541</v>
      </c>
      <c r="D12076" s="10" t="s">
        <v>926</v>
      </c>
      <c r="E12076" s="11" t="s">
        <v>33771</v>
      </c>
      <c r="F12076" s="6">
        <v>426743</v>
      </c>
      <c r="G12076" s="6" t="s">
        <v>33606</v>
      </c>
      <c r="H12076" s="16">
        <v>12413101.797</v>
      </c>
      <c r="I12076" s="12" t="s">
        <v>2887</v>
      </c>
      <c r="J12076" s="12" t="s">
        <v>4579</v>
      </c>
      <c r="K12076" s="15">
        <v>0</v>
      </c>
      <c r="L12076" s="13" t="s">
        <v>14</v>
      </c>
      <c r="M12076" s="7">
        <v>1</v>
      </c>
      <c r="N12076" s="14"/>
    </row>
    <row r="12077" spans="1:14" ht="78.75">
      <c r="A12077" s="6">
        <v>12076</v>
      </c>
      <c r="B12077" s="8" t="s">
        <v>33540</v>
      </c>
      <c r="C12077" s="9" t="s">
        <v>33772</v>
      </c>
      <c r="D12077" s="10" t="s">
        <v>5750</v>
      </c>
      <c r="E12077" s="11" t="s">
        <v>33773</v>
      </c>
      <c r="F12077" s="6">
        <v>347911</v>
      </c>
      <c r="G12077" s="6" t="s">
        <v>33606</v>
      </c>
      <c r="H12077" s="16">
        <v>20679866.504999999</v>
      </c>
      <c r="I12077" s="12" t="s">
        <v>2264</v>
      </c>
      <c r="J12077" s="12" t="s">
        <v>6014</v>
      </c>
      <c r="K12077" s="15">
        <v>0</v>
      </c>
      <c r="L12077" s="13" t="s">
        <v>14</v>
      </c>
      <c r="M12077" s="7">
        <v>1</v>
      </c>
      <c r="N12077" s="14"/>
    </row>
    <row r="12078" spans="1:14" ht="104.25">
      <c r="A12078" s="6">
        <v>12077</v>
      </c>
      <c r="B12078" s="8" t="s">
        <v>33540</v>
      </c>
      <c r="C12078" s="9" t="s">
        <v>33774</v>
      </c>
      <c r="D12078" s="10" t="s">
        <v>33552</v>
      </c>
      <c r="E12078" s="11" t="s">
        <v>33775</v>
      </c>
      <c r="F12078" s="6">
        <v>403787</v>
      </c>
      <c r="G12078" s="6" t="s">
        <v>31503</v>
      </c>
      <c r="H12078" s="16">
        <v>26470151.883000001</v>
      </c>
      <c r="I12078" s="12" t="s">
        <v>5634</v>
      </c>
      <c r="J12078" s="12" t="s">
        <v>33776</v>
      </c>
      <c r="K12078" s="15">
        <v>5290000</v>
      </c>
      <c r="L12078" s="13" t="s">
        <v>3578</v>
      </c>
      <c r="M12078" s="7" t="s">
        <v>3578</v>
      </c>
      <c r="N12078" s="14"/>
    </row>
    <row r="12079" spans="1:14" ht="91.5">
      <c r="A12079" s="6">
        <v>12078</v>
      </c>
      <c r="B12079" s="8" t="s">
        <v>33540</v>
      </c>
      <c r="C12079" s="9" t="s">
        <v>33777</v>
      </c>
      <c r="D12079" s="10" t="s">
        <v>33525</v>
      </c>
      <c r="E12079" s="11" t="s">
        <v>33778</v>
      </c>
      <c r="F12079" s="6">
        <v>338740</v>
      </c>
      <c r="G12079" s="6" t="s">
        <v>31503</v>
      </c>
      <c r="H12079" s="16">
        <v>16369929.575999999</v>
      </c>
      <c r="I12079" s="12" t="s">
        <v>33779</v>
      </c>
      <c r="J12079" s="12" t="s">
        <v>33780</v>
      </c>
      <c r="K12079" s="15">
        <v>0</v>
      </c>
      <c r="L12079" s="13" t="s">
        <v>14</v>
      </c>
      <c r="M12079" s="7">
        <v>1</v>
      </c>
      <c r="N12079" s="14"/>
    </row>
    <row r="12080" spans="1:14" ht="104.25">
      <c r="A12080" s="6">
        <v>12079</v>
      </c>
      <c r="B12080" s="8" t="s">
        <v>33540</v>
      </c>
      <c r="C12080" s="9" t="s">
        <v>33781</v>
      </c>
      <c r="D12080" s="10" t="s">
        <v>33782</v>
      </c>
      <c r="E12080" s="11" t="s">
        <v>33783</v>
      </c>
      <c r="F12080" s="6">
        <v>342239</v>
      </c>
      <c r="G12080" s="6" t="s">
        <v>31503</v>
      </c>
      <c r="H12080" s="16">
        <v>7676979.4500000002</v>
      </c>
      <c r="I12080" s="12" t="s">
        <v>33784</v>
      </c>
      <c r="J12080" s="12" t="s">
        <v>2818</v>
      </c>
      <c r="K12080" s="15">
        <v>0</v>
      </c>
      <c r="L12080" s="13" t="s">
        <v>14</v>
      </c>
      <c r="M12080" s="7">
        <v>1</v>
      </c>
      <c r="N12080" s="14"/>
    </row>
    <row r="12081" spans="1:14" ht="198.75">
      <c r="A12081" s="6">
        <v>12080</v>
      </c>
      <c r="B12081" s="8" t="s">
        <v>33540</v>
      </c>
      <c r="C12081" s="9" t="s">
        <v>33785</v>
      </c>
      <c r="D12081" s="10" t="s">
        <v>33786</v>
      </c>
      <c r="E12081" s="11" t="s">
        <v>33787</v>
      </c>
      <c r="F12081" s="6">
        <v>398556</v>
      </c>
      <c r="G12081" s="6" t="s">
        <v>31503</v>
      </c>
      <c r="H12081" s="16">
        <v>12122321</v>
      </c>
      <c r="I12081" s="12" t="s">
        <v>455</v>
      </c>
      <c r="J12081" s="12" t="s">
        <v>16493</v>
      </c>
      <c r="K12081" s="15">
        <v>0</v>
      </c>
      <c r="L12081" s="13" t="s">
        <v>14</v>
      </c>
      <c r="M12081" s="7">
        <v>1</v>
      </c>
      <c r="N12081" s="14"/>
    </row>
    <row r="12082" spans="1:14" ht="198.75">
      <c r="A12082" s="6">
        <v>12081</v>
      </c>
      <c r="B12082" s="8" t="s">
        <v>33540</v>
      </c>
      <c r="C12082" s="9" t="s">
        <v>33788</v>
      </c>
      <c r="D12082" s="10" t="s">
        <v>33789</v>
      </c>
      <c r="E12082" s="11" t="s">
        <v>33790</v>
      </c>
      <c r="F12082" s="6">
        <v>398557</v>
      </c>
      <c r="G12082" s="6" t="s">
        <v>31503</v>
      </c>
      <c r="H12082" s="16">
        <v>1585316.3</v>
      </c>
      <c r="I12082" s="12" t="s">
        <v>455</v>
      </c>
      <c r="J12082" s="12" t="s">
        <v>2772</v>
      </c>
      <c r="K12082" s="15">
        <v>0</v>
      </c>
      <c r="L12082" s="13" t="s">
        <v>14</v>
      </c>
      <c r="M12082" s="7">
        <v>1</v>
      </c>
      <c r="N12082" s="14"/>
    </row>
    <row r="12083" spans="1:14" ht="217.5">
      <c r="A12083" s="6">
        <v>12082</v>
      </c>
      <c r="B12083" s="8" t="s">
        <v>33540</v>
      </c>
      <c r="C12083" s="9" t="s">
        <v>33791</v>
      </c>
      <c r="D12083" s="10" t="s">
        <v>33579</v>
      </c>
      <c r="E12083" s="11" t="s">
        <v>33792</v>
      </c>
      <c r="F12083" s="6">
        <v>398558</v>
      </c>
      <c r="G12083" s="6" t="s">
        <v>31503</v>
      </c>
      <c r="H12083" s="16">
        <v>18223958.238000002</v>
      </c>
      <c r="I12083" s="12" t="s">
        <v>584</v>
      </c>
      <c r="J12083" s="12" t="s">
        <v>33793</v>
      </c>
      <c r="K12083" s="15">
        <v>0</v>
      </c>
      <c r="L12083" s="13" t="s">
        <v>14</v>
      </c>
      <c r="M12083" s="7">
        <v>1</v>
      </c>
      <c r="N12083" s="14"/>
    </row>
    <row r="12084" spans="1:14" ht="126">
      <c r="A12084" s="6">
        <v>12083</v>
      </c>
      <c r="B12084" s="8" t="s">
        <v>33540</v>
      </c>
      <c r="C12084" s="9" t="s">
        <v>33794</v>
      </c>
      <c r="D12084" s="10" t="s">
        <v>33795</v>
      </c>
      <c r="E12084" s="11" t="s">
        <v>33796</v>
      </c>
      <c r="F12084" s="6">
        <v>475558</v>
      </c>
      <c r="G12084" s="6" t="s">
        <v>31503</v>
      </c>
      <c r="H12084" s="16">
        <v>13320735.155999999</v>
      </c>
      <c r="I12084" s="12" t="s">
        <v>398</v>
      </c>
      <c r="J12084" s="12" t="s">
        <v>4448</v>
      </c>
      <c r="K12084" s="15">
        <v>0</v>
      </c>
      <c r="L12084" s="13" t="s">
        <v>70</v>
      </c>
      <c r="M12084" s="7">
        <v>1</v>
      </c>
      <c r="N12084" s="14"/>
    </row>
    <row r="12085" spans="1:14" ht="126">
      <c r="A12085" s="6">
        <v>12084</v>
      </c>
      <c r="B12085" s="8" t="s">
        <v>33540</v>
      </c>
      <c r="C12085" s="9" t="s">
        <v>33797</v>
      </c>
      <c r="D12085" s="10" t="s">
        <v>33798</v>
      </c>
      <c r="E12085" s="11" t="s">
        <v>33796</v>
      </c>
      <c r="F12085" s="6">
        <v>475558</v>
      </c>
      <c r="G12085" s="6" t="s">
        <v>31503</v>
      </c>
      <c r="H12085" s="16">
        <v>13320735.155999999</v>
      </c>
      <c r="I12085" s="12" t="s">
        <v>398</v>
      </c>
      <c r="J12085" s="12" t="s">
        <v>4448</v>
      </c>
      <c r="K12085" s="15">
        <v>0</v>
      </c>
      <c r="L12085" s="13" t="s">
        <v>70</v>
      </c>
      <c r="M12085" s="7">
        <v>0.75</v>
      </c>
      <c r="N12085" s="14"/>
    </row>
    <row r="12086" spans="1:14" ht="126">
      <c r="A12086" s="6">
        <v>12085</v>
      </c>
      <c r="B12086" s="8" t="s">
        <v>33540</v>
      </c>
      <c r="C12086" s="9" t="s">
        <v>33799</v>
      </c>
      <c r="D12086" s="10" t="s">
        <v>33800</v>
      </c>
      <c r="E12086" s="11" t="s">
        <v>33801</v>
      </c>
      <c r="F12086" s="6">
        <v>475558</v>
      </c>
      <c r="G12086" s="6" t="s">
        <v>31503</v>
      </c>
      <c r="H12086" s="16">
        <v>13320735.155999999</v>
      </c>
      <c r="I12086" s="12" t="s">
        <v>398</v>
      </c>
      <c r="J12086" s="12" t="s">
        <v>4448</v>
      </c>
      <c r="K12086" s="15">
        <v>0</v>
      </c>
      <c r="L12086" s="13" t="s">
        <v>70</v>
      </c>
      <c r="M12086" s="7">
        <v>0.25</v>
      </c>
      <c r="N12086" s="14"/>
    </row>
    <row r="12087" spans="1:14" ht="94.5">
      <c r="A12087" s="6">
        <v>12086</v>
      </c>
      <c r="B12087" s="8" t="s">
        <v>33540</v>
      </c>
      <c r="C12087" s="9" t="s">
        <v>33802</v>
      </c>
      <c r="D12087" s="10" t="s">
        <v>569</v>
      </c>
      <c r="E12087" s="11" t="s">
        <v>33803</v>
      </c>
      <c r="F12087" s="6">
        <v>315394</v>
      </c>
      <c r="G12087" s="6" t="s">
        <v>801</v>
      </c>
      <c r="H12087" s="16">
        <v>32055409.761999998</v>
      </c>
      <c r="I12087" s="12" t="s">
        <v>7040</v>
      </c>
      <c r="J12087" s="12" t="s">
        <v>5906</v>
      </c>
      <c r="K12087" s="15">
        <v>20000000</v>
      </c>
      <c r="L12087" s="13" t="s">
        <v>14</v>
      </c>
      <c r="M12087" s="7">
        <v>1</v>
      </c>
      <c r="N12087" s="14"/>
    </row>
    <row r="12088" spans="1:14" ht="78.75">
      <c r="A12088" s="6">
        <v>12087</v>
      </c>
      <c r="B12088" s="8" t="s">
        <v>33540</v>
      </c>
      <c r="C12088" s="9" t="s">
        <v>33804</v>
      </c>
      <c r="D12088" s="10" t="s">
        <v>33552</v>
      </c>
      <c r="E12088" s="11" t="s">
        <v>33805</v>
      </c>
      <c r="F12088" s="6">
        <v>348672</v>
      </c>
      <c r="G12088" s="6" t="s">
        <v>801</v>
      </c>
      <c r="H12088" s="16">
        <v>28710232.155999999</v>
      </c>
      <c r="I12088" s="12" t="s">
        <v>33625</v>
      </c>
      <c r="J12088" s="12" t="s">
        <v>6455</v>
      </c>
      <c r="K12088" s="15">
        <v>0</v>
      </c>
      <c r="L12088" s="13" t="s">
        <v>14</v>
      </c>
      <c r="M12088" s="7">
        <v>1</v>
      </c>
      <c r="N12088" s="14"/>
    </row>
    <row r="12089" spans="1:14" ht="78.75">
      <c r="A12089" s="6">
        <v>12088</v>
      </c>
      <c r="B12089" s="8" t="s">
        <v>33540</v>
      </c>
      <c r="C12089" s="9" t="s">
        <v>33806</v>
      </c>
      <c r="D12089" s="10" t="s">
        <v>33807</v>
      </c>
      <c r="E12089" s="11" t="s">
        <v>33808</v>
      </c>
      <c r="F12089" s="6">
        <v>367631</v>
      </c>
      <c r="G12089" s="6" t="s">
        <v>33809</v>
      </c>
      <c r="H12089" s="16">
        <v>12055500</v>
      </c>
      <c r="I12089" s="12" t="s">
        <v>33810</v>
      </c>
      <c r="J12089" s="12" t="s">
        <v>812</v>
      </c>
      <c r="K12089" s="15">
        <v>2063000</v>
      </c>
      <c r="L12089" s="13" t="s">
        <v>14</v>
      </c>
      <c r="M12089" s="7">
        <v>1</v>
      </c>
      <c r="N12089" s="14"/>
    </row>
    <row r="12090" spans="1:14" ht="63">
      <c r="A12090" s="6">
        <v>12089</v>
      </c>
      <c r="B12090" s="8" t="s">
        <v>33540</v>
      </c>
      <c r="C12090" s="9" t="s">
        <v>33811</v>
      </c>
      <c r="D12090" s="10" t="s">
        <v>33812</v>
      </c>
      <c r="E12090" s="11" t="s">
        <v>33813</v>
      </c>
      <c r="F12090" s="6">
        <v>367630</v>
      </c>
      <c r="G12090" s="6" t="s">
        <v>33809</v>
      </c>
      <c r="H12090" s="16">
        <v>13449150</v>
      </c>
      <c r="I12090" s="12" t="s">
        <v>33814</v>
      </c>
      <c r="J12090" s="12" t="s">
        <v>113</v>
      </c>
      <c r="K12090" s="15">
        <v>5300000</v>
      </c>
      <c r="L12090" s="13" t="s">
        <v>14</v>
      </c>
      <c r="M12090" s="7">
        <v>1</v>
      </c>
      <c r="N12090" s="14"/>
    </row>
    <row r="12091" spans="1:14" ht="63">
      <c r="A12091" s="6">
        <v>12090</v>
      </c>
      <c r="B12091" s="8" t="s">
        <v>33540</v>
      </c>
      <c r="C12091" s="9" t="s">
        <v>33815</v>
      </c>
      <c r="D12091" s="10" t="s">
        <v>33816</v>
      </c>
      <c r="E12091" s="11" t="s">
        <v>33817</v>
      </c>
      <c r="F12091" s="6">
        <v>367629</v>
      </c>
      <c r="G12091" s="6" t="s">
        <v>33809</v>
      </c>
      <c r="H12091" s="16">
        <v>18005910.513999999</v>
      </c>
      <c r="I12091" s="12" t="s">
        <v>2921</v>
      </c>
      <c r="J12091" s="12" t="s">
        <v>4515</v>
      </c>
      <c r="K12091" s="15">
        <v>5209000</v>
      </c>
      <c r="L12091" s="13" t="s">
        <v>70</v>
      </c>
      <c r="M12091" s="7">
        <v>1</v>
      </c>
      <c r="N12091" s="14"/>
    </row>
    <row r="12092" spans="1:14" ht="63">
      <c r="A12092" s="6">
        <v>12091</v>
      </c>
      <c r="B12092" s="8" t="s">
        <v>33540</v>
      </c>
      <c r="C12092" s="9" t="s">
        <v>33818</v>
      </c>
      <c r="D12092" s="10" t="s">
        <v>33579</v>
      </c>
      <c r="E12092" s="11" t="s">
        <v>33817</v>
      </c>
      <c r="F12092" s="6">
        <v>367629</v>
      </c>
      <c r="G12092" s="6" t="s">
        <v>33809</v>
      </c>
      <c r="H12092" s="16">
        <v>18005910.513999999</v>
      </c>
      <c r="I12092" s="12" t="s">
        <v>2921</v>
      </c>
      <c r="J12092" s="12" t="s">
        <v>4515</v>
      </c>
      <c r="K12092" s="15">
        <v>0</v>
      </c>
      <c r="L12092" s="13" t="s">
        <v>70</v>
      </c>
      <c r="M12092" s="7">
        <v>0.3</v>
      </c>
      <c r="N12092" s="14"/>
    </row>
    <row r="12093" spans="1:14" ht="63">
      <c r="A12093" s="6">
        <v>12092</v>
      </c>
      <c r="B12093" s="8" t="s">
        <v>33540</v>
      </c>
      <c r="C12093" s="9" t="s">
        <v>33819</v>
      </c>
      <c r="D12093" s="10" t="s">
        <v>33820</v>
      </c>
      <c r="E12093" s="11" t="s">
        <v>33817</v>
      </c>
      <c r="F12093" s="6">
        <v>367629</v>
      </c>
      <c r="G12093" s="6" t="s">
        <v>33809</v>
      </c>
      <c r="H12093" s="16">
        <v>18005910.513999999</v>
      </c>
      <c r="I12093" s="12" t="s">
        <v>2921</v>
      </c>
      <c r="J12093" s="12" t="s">
        <v>4515</v>
      </c>
      <c r="K12093" s="15">
        <v>0</v>
      </c>
      <c r="L12093" s="13" t="s">
        <v>70</v>
      </c>
      <c r="M12093" s="7">
        <v>0.7</v>
      </c>
      <c r="N12093" s="14"/>
    </row>
    <row r="12094" spans="1:14" ht="78.75">
      <c r="A12094" s="6">
        <v>12093</v>
      </c>
      <c r="B12094" s="8" t="s">
        <v>33540</v>
      </c>
      <c r="C12094" s="9" t="s">
        <v>33821</v>
      </c>
      <c r="D12094" s="10" t="s">
        <v>33822</v>
      </c>
      <c r="E12094" s="11" t="s">
        <v>33823</v>
      </c>
      <c r="F12094" s="6">
        <v>367628</v>
      </c>
      <c r="G12094" s="6" t="s">
        <v>33809</v>
      </c>
      <c r="H12094" s="16">
        <v>17611996</v>
      </c>
      <c r="I12094" s="12" t="s">
        <v>92</v>
      </c>
      <c r="J12094" s="12" t="s">
        <v>249</v>
      </c>
      <c r="K12094" s="15">
        <v>3366800</v>
      </c>
      <c r="L12094" s="13" t="s">
        <v>70</v>
      </c>
      <c r="M12094" s="7">
        <v>1</v>
      </c>
      <c r="N12094" s="14"/>
    </row>
    <row r="12095" spans="1:14" ht="63">
      <c r="A12095" s="6">
        <v>12094</v>
      </c>
      <c r="B12095" s="8" t="s">
        <v>33540</v>
      </c>
      <c r="C12095" s="9" t="s">
        <v>33824</v>
      </c>
      <c r="D12095" s="10" t="s">
        <v>6292</v>
      </c>
      <c r="E12095" s="11" t="s">
        <v>33823</v>
      </c>
      <c r="F12095" s="6">
        <v>367628</v>
      </c>
      <c r="G12095" s="6" t="s">
        <v>33809</v>
      </c>
      <c r="H12095" s="16">
        <v>17611996</v>
      </c>
      <c r="I12095" s="12" t="s">
        <v>92</v>
      </c>
      <c r="J12095" s="12" t="s">
        <v>249</v>
      </c>
      <c r="K12095" s="15">
        <v>3366800</v>
      </c>
      <c r="L12095" s="13" t="s">
        <v>70</v>
      </c>
      <c r="M12095" s="7">
        <v>0.6</v>
      </c>
      <c r="N12095" s="14"/>
    </row>
    <row r="12096" spans="1:14" ht="63">
      <c r="A12096" s="6">
        <v>12095</v>
      </c>
      <c r="B12096" s="8" t="s">
        <v>33540</v>
      </c>
      <c r="C12096" s="9" t="s">
        <v>33825</v>
      </c>
      <c r="D12096" s="10" t="s">
        <v>33826</v>
      </c>
      <c r="E12096" s="11" t="s">
        <v>33823</v>
      </c>
      <c r="F12096" s="6">
        <v>367628</v>
      </c>
      <c r="G12096" s="6" t="s">
        <v>33809</v>
      </c>
      <c r="H12096" s="16">
        <v>17611996</v>
      </c>
      <c r="I12096" s="12" t="s">
        <v>92</v>
      </c>
      <c r="J12096" s="12" t="s">
        <v>249</v>
      </c>
      <c r="K12096" s="15">
        <v>3366800</v>
      </c>
      <c r="L12096" s="13" t="s">
        <v>70</v>
      </c>
      <c r="M12096" s="7">
        <v>0.4</v>
      </c>
      <c r="N12096" s="14"/>
    </row>
    <row r="12097" spans="1:14" ht="78.75">
      <c r="A12097" s="6">
        <v>12096</v>
      </c>
      <c r="B12097" s="8" t="s">
        <v>33540</v>
      </c>
      <c r="C12097" s="9" t="s">
        <v>33827</v>
      </c>
      <c r="D12097" s="10" t="s">
        <v>33552</v>
      </c>
      <c r="E12097" s="11" t="s">
        <v>33828</v>
      </c>
      <c r="F12097" s="6">
        <v>367627</v>
      </c>
      <c r="G12097" s="6" t="s">
        <v>33809</v>
      </c>
      <c r="H12097" s="16">
        <v>19080579.294</v>
      </c>
      <c r="I12097" s="12" t="s">
        <v>92</v>
      </c>
      <c r="J12097" s="12" t="s">
        <v>249</v>
      </c>
      <c r="K12097" s="15">
        <v>7983200</v>
      </c>
      <c r="L12097" s="13" t="s">
        <v>14</v>
      </c>
      <c r="M12097" s="7">
        <v>1</v>
      </c>
      <c r="N12097" s="14"/>
    </row>
    <row r="12098" spans="1:14" ht="63">
      <c r="A12098" s="6">
        <v>12097</v>
      </c>
      <c r="B12098" s="8" t="s">
        <v>33540</v>
      </c>
      <c r="C12098" s="9" t="s">
        <v>33829</v>
      </c>
      <c r="D12098" s="10" t="s">
        <v>33830</v>
      </c>
      <c r="E12098" s="11" t="s">
        <v>33831</v>
      </c>
      <c r="F12098" s="6">
        <v>398555</v>
      </c>
      <c r="G12098" s="6" t="s">
        <v>33809</v>
      </c>
      <c r="H12098" s="16">
        <v>8464500</v>
      </c>
      <c r="I12098" s="12" t="s">
        <v>33832</v>
      </c>
      <c r="J12098" s="12" t="s">
        <v>376</v>
      </c>
      <c r="K12098" s="15">
        <v>5286800</v>
      </c>
      <c r="L12098" s="13" t="s">
        <v>14</v>
      </c>
      <c r="M12098" s="7">
        <v>1</v>
      </c>
      <c r="N12098" s="14"/>
    </row>
    <row r="12099" spans="1:14" ht="78.75">
      <c r="A12099" s="6">
        <v>12098</v>
      </c>
      <c r="B12099" s="8" t="s">
        <v>33540</v>
      </c>
      <c r="C12099" s="9" t="s">
        <v>33833</v>
      </c>
      <c r="D12099" s="10" t="s">
        <v>33834</v>
      </c>
      <c r="E12099" s="11" t="s">
        <v>33835</v>
      </c>
      <c r="F12099" s="6">
        <v>388385</v>
      </c>
      <c r="G12099" s="6" t="s">
        <v>33809</v>
      </c>
      <c r="H12099" s="16">
        <v>8070250</v>
      </c>
      <c r="I12099" s="12" t="s">
        <v>33836</v>
      </c>
      <c r="J12099" s="12" t="s">
        <v>9833</v>
      </c>
      <c r="K12099" s="15">
        <v>3000000</v>
      </c>
      <c r="L12099" s="13" t="s">
        <v>14</v>
      </c>
      <c r="M12099" s="7">
        <v>1</v>
      </c>
      <c r="N12099" s="14"/>
    </row>
    <row r="12100" spans="1:14" ht="78.75">
      <c r="A12100" s="6">
        <v>12099</v>
      </c>
      <c r="B12100" s="8" t="s">
        <v>33540</v>
      </c>
      <c r="C12100" s="9" t="s">
        <v>33837</v>
      </c>
      <c r="D12100" s="10" t="s">
        <v>22488</v>
      </c>
      <c r="E12100" s="11" t="s">
        <v>33838</v>
      </c>
      <c r="F12100" s="6">
        <v>388387</v>
      </c>
      <c r="G12100" s="6" t="s">
        <v>33809</v>
      </c>
      <c r="H12100" s="16">
        <v>8660000</v>
      </c>
      <c r="I12100" s="12" t="s">
        <v>549</v>
      </c>
      <c r="J12100" s="12" t="s">
        <v>11310</v>
      </c>
      <c r="K12100" s="15">
        <v>7275000</v>
      </c>
      <c r="L12100" s="13" t="s">
        <v>14</v>
      </c>
      <c r="M12100" s="7">
        <v>1</v>
      </c>
      <c r="N12100" s="14"/>
    </row>
    <row r="12101" spans="1:14" ht="94.5">
      <c r="A12101" s="6">
        <v>12100</v>
      </c>
      <c r="B12101" s="8" t="s">
        <v>33540</v>
      </c>
      <c r="C12101" s="9" t="s">
        <v>33839</v>
      </c>
      <c r="D12101" s="10" t="s">
        <v>569</v>
      </c>
      <c r="E12101" s="11" t="s">
        <v>33840</v>
      </c>
      <c r="F12101" s="6">
        <v>498475</v>
      </c>
      <c r="G12101" s="6" t="s">
        <v>3582</v>
      </c>
      <c r="H12101" s="16">
        <v>33746436.740000002</v>
      </c>
      <c r="I12101" s="12" t="s">
        <v>17090</v>
      </c>
      <c r="J12101" s="12" t="s">
        <v>33841</v>
      </c>
      <c r="K12101" s="15">
        <v>30350000</v>
      </c>
      <c r="L12101" s="13" t="s">
        <v>14</v>
      </c>
      <c r="M12101" s="7">
        <v>1</v>
      </c>
      <c r="N12101" s="14"/>
    </row>
    <row r="12102" spans="1:14" ht="94.5">
      <c r="A12102" s="6">
        <v>12101</v>
      </c>
      <c r="B12102" s="8" t="s">
        <v>33540</v>
      </c>
      <c r="C12102" s="9" t="s">
        <v>33839</v>
      </c>
      <c r="D12102" s="10" t="s">
        <v>569</v>
      </c>
      <c r="E12102" s="11" t="s">
        <v>33842</v>
      </c>
      <c r="F12102" s="6">
        <v>498476</v>
      </c>
      <c r="G12102" s="6" t="s">
        <v>3582</v>
      </c>
      <c r="H12102" s="16">
        <v>36819234.899999999</v>
      </c>
      <c r="I12102" s="12" t="s">
        <v>17090</v>
      </c>
      <c r="J12102" s="12" t="s">
        <v>33841</v>
      </c>
      <c r="K12102" s="15">
        <v>34950000</v>
      </c>
      <c r="L12102" s="13" t="s">
        <v>14</v>
      </c>
      <c r="M12102" s="7">
        <v>1</v>
      </c>
      <c r="N12102" s="14"/>
    </row>
    <row r="12103" spans="1:14" ht="94.5">
      <c r="A12103" s="6">
        <v>12102</v>
      </c>
      <c r="B12103" s="8" t="s">
        <v>33540</v>
      </c>
      <c r="C12103" s="9" t="s">
        <v>33839</v>
      </c>
      <c r="D12103" s="10" t="s">
        <v>569</v>
      </c>
      <c r="E12103" s="11" t="s">
        <v>33843</v>
      </c>
      <c r="F12103" s="6">
        <v>498477</v>
      </c>
      <c r="G12103" s="6" t="s">
        <v>3582</v>
      </c>
      <c r="H12103" s="16">
        <v>35799329.770000003</v>
      </c>
      <c r="I12103" s="12" t="s">
        <v>17090</v>
      </c>
      <c r="J12103" s="12" t="s">
        <v>33841</v>
      </c>
      <c r="K12103" s="15">
        <v>32210000</v>
      </c>
      <c r="L12103" s="13" t="s">
        <v>14</v>
      </c>
      <c r="M12103" s="7">
        <v>1</v>
      </c>
      <c r="N12103" s="14"/>
    </row>
    <row r="12104" spans="1:14" ht="108.75">
      <c r="A12104" s="6">
        <v>12103</v>
      </c>
      <c r="B12104" s="8" t="s">
        <v>33540</v>
      </c>
      <c r="C12104" s="9" t="s">
        <v>33844</v>
      </c>
      <c r="D12104" s="10" t="s">
        <v>134</v>
      </c>
      <c r="E12104" s="11" t="s">
        <v>33845</v>
      </c>
      <c r="F12104" s="6">
        <v>498479</v>
      </c>
      <c r="G12104" s="6" t="s">
        <v>3582</v>
      </c>
      <c r="H12104" s="16">
        <v>24019402.842</v>
      </c>
      <c r="I12104" s="12" t="s">
        <v>160</v>
      </c>
      <c r="J12104" s="12" t="s">
        <v>4769</v>
      </c>
      <c r="K12104" s="15">
        <v>11990000</v>
      </c>
      <c r="L12104" s="13" t="s">
        <v>14</v>
      </c>
      <c r="M12104" s="7">
        <v>1</v>
      </c>
      <c r="N12104" s="14"/>
    </row>
    <row r="12105" spans="1:14" ht="94.5">
      <c r="A12105" s="6">
        <v>12104</v>
      </c>
      <c r="B12105" s="8" t="s">
        <v>33540</v>
      </c>
      <c r="C12105" s="9" t="s">
        <v>33844</v>
      </c>
      <c r="D12105" s="10" t="s">
        <v>134</v>
      </c>
      <c r="E12105" s="11" t="s">
        <v>33846</v>
      </c>
      <c r="F12105" s="6">
        <v>498478</v>
      </c>
      <c r="G12105" s="6" t="s">
        <v>3582</v>
      </c>
      <c r="H12105" s="16">
        <v>23051496.932999998</v>
      </c>
      <c r="I12105" s="12" t="s">
        <v>160</v>
      </c>
      <c r="J12105" s="12" t="s">
        <v>4769</v>
      </c>
      <c r="K12105" s="15">
        <v>20500000</v>
      </c>
      <c r="L12105" s="13" t="s">
        <v>14</v>
      </c>
      <c r="M12105" s="7">
        <v>1</v>
      </c>
      <c r="N12105" s="14"/>
    </row>
    <row r="12106" spans="1:14" ht="409.5">
      <c r="A12106" s="6">
        <v>12105</v>
      </c>
      <c r="B12106" s="8" t="s">
        <v>33540</v>
      </c>
      <c r="C12106" s="9" t="s">
        <v>33847</v>
      </c>
      <c r="D12106" s="10" t="s">
        <v>33552</v>
      </c>
      <c r="E12106" s="11" t="s">
        <v>33848</v>
      </c>
      <c r="F12106" s="6">
        <v>485499</v>
      </c>
      <c r="G12106" s="6" t="s">
        <v>33849</v>
      </c>
      <c r="H12106" s="16">
        <v>5270559.7810000004</v>
      </c>
      <c r="I12106" s="12" t="s">
        <v>311</v>
      </c>
      <c r="J12106" s="12" t="s">
        <v>11585</v>
      </c>
      <c r="K12106" s="15">
        <v>0</v>
      </c>
      <c r="L12106" s="13" t="s">
        <v>14</v>
      </c>
      <c r="M12106" s="7">
        <v>1</v>
      </c>
      <c r="N12106" s="14"/>
    </row>
    <row r="12107" spans="1:14" ht="110.25">
      <c r="A12107" s="6">
        <v>12106</v>
      </c>
      <c r="B12107" s="8" t="s">
        <v>33540</v>
      </c>
      <c r="C12107" s="9" t="s">
        <v>33847</v>
      </c>
      <c r="D12107" s="10" t="s">
        <v>33552</v>
      </c>
      <c r="E12107" s="11" t="s">
        <v>33850</v>
      </c>
      <c r="F12107" s="6">
        <v>499370</v>
      </c>
      <c r="G12107" s="6" t="s">
        <v>33849</v>
      </c>
      <c r="H12107" s="16">
        <v>14770128.563999999</v>
      </c>
      <c r="I12107" s="12" t="s">
        <v>11799</v>
      </c>
      <c r="J12107" s="12" t="s">
        <v>11585</v>
      </c>
      <c r="K12107" s="15">
        <v>0</v>
      </c>
      <c r="L12107" s="13" t="s">
        <v>14</v>
      </c>
      <c r="M12107" s="7">
        <v>1</v>
      </c>
      <c r="N12107" s="14"/>
    </row>
    <row r="12108" spans="1:14" ht="63">
      <c r="A12108" s="6">
        <v>12107</v>
      </c>
      <c r="B12108" s="8" t="s">
        <v>33540</v>
      </c>
      <c r="C12108" s="9" t="s">
        <v>33851</v>
      </c>
      <c r="D12108" s="10" t="s">
        <v>33852</v>
      </c>
      <c r="E12108" s="11" t="s">
        <v>33853</v>
      </c>
      <c r="F12108" s="6">
        <v>371206</v>
      </c>
      <c r="G12108" s="6" t="s">
        <v>808</v>
      </c>
      <c r="H12108" s="16">
        <v>1810234.5</v>
      </c>
      <c r="I12108" s="12" t="s">
        <v>33625</v>
      </c>
      <c r="J12108" s="12" t="s">
        <v>25980</v>
      </c>
      <c r="K12108" s="15">
        <v>0</v>
      </c>
      <c r="L12108" s="13" t="s">
        <v>14</v>
      </c>
      <c r="M12108" s="7">
        <v>1</v>
      </c>
      <c r="N12108" s="14"/>
    </row>
    <row r="12109" spans="1:14" ht="110.25">
      <c r="A12109" s="6">
        <v>12108</v>
      </c>
      <c r="B12109" s="8" t="s">
        <v>33540</v>
      </c>
      <c r="C12109" s="9" t="s">
        <v>33854</v>
      </c>
      <c r="D12109" s="10" t="s">
        <v>22917</v>
      </c>
      <c r="E12109" s="11" t="s">
        <v>33855</v>
      </c>
      <c r="F12109" s="6">
        <v>418044</v>
      </c>
      <c r="G12109" s="6" t="s">
        <v>808</v>
      </c>
      <c r="H12109" s="16">
        <v>1906033.45</v>
      </c>
      <c r="I12109" s="12" t="s">
        <v>5744</v>
      </c>
      <c r="J12109" s="12" t="s">
        <v>2199</v>
      </c>
      <c r="K12109" s="15">
        <v>0</v>
      </c>
      <c r="L12109" s="13" t="s">
        <v>14</v>
      </c>
      <c r="M12109" s="7">
        <v>1</v>
      </c>
      <c r="N12109" s="14"/>
    </row>
    <row r="12110" spans="1:14" ht="267.75">
      <c r="A12110" s="6">
        <v>12109</v>
      </c>
      <c r="B12110" s="8" t="s">
        <v>33540</v>
      </c>
      <c r="C12110" s="9" t="s">
        <v>33856</v>
      </c>
      <c r="D12110" s="10" t="s">
        <v>33857</v>
      </c>
      <c r="E12110" s="11" t="s">
        <v>33858</v>
      </c>
      <c r="F12110" s="6">
        <v>436777</v>
      </c>
      <c r="G12110" s="6" t="s">
        <v>808</v>
      </c>
      <c r="H12110" s="16">
        <v>3940793.8</v>
      </c>
      <c r="I12110" s="12" t="s">
        <v>33859</v>
      </c>
      <c r="J12110" s="12" t="s">
        <v>6217</v>
      </c>
      <c r="K12110" s="15">
        <v>0</v>
      </c>
      <c r="L12110" s="13" t="s">
        <v>14</v>
      </c>
      <c r="M12110" s="7">
        <v>1</v>
      </c>
      <c r="N12110" s="14"/>
    </row>
    <row r="12111" spans="1:14" ht="236.25">
      <c r="A12111" s="6">
        <v>12110</v>
      </c>
      <c r="B12111" s="8" t="s">
        <v>33540</v>
      </c>
      <c r="C12111" s="9" t="s">
        <v>33860</v>
      </c>
      <c r="D12111" s="10" t="s">
        <v>33861</v>
      </c>
      <c r="E12111" s="11" t="s">
        <v>33862</v>
      </c>
      <c r="F12111" s="6">
        <v>500452</v>
      </c>
      <c r="G12111" s="6" t="s">
        <v>808</v>
      </c>
      <c r="H12111" s="16">
        <v>3694519.6</v>
      </c>
      <c r="I12111" s="12" t="s">
        <v>360</v>
      </c>
      <c r="J12111" s="12" t="s">
        <v>33776</v>
      </c>
      <c r="K12111" s="15">
        <v>0</v>
      </c>
      <c r="L12111" s="13" t="s">
        <v>14</v>
      </c>
      <c r="M12111" s="7">
        <v>1</v>
      </c>
      <c r="N12111" s="14"/>
    </row>
    <row r="12112" spans="1:14" ht="378">
      <c r="A12112" s="6">
        <v>12111</v>
      </c>
      <c r="B12112" s="8" t="s">
        <v>33540</v>
      </c>
      <c r="C12112" s="9" t="s">
        <v>33863</v>
      </c>
      <c r="D12112" s="10" t="s">
        <v>33864</v>
      </c>
      <c r="E12112" s="11" t="s">
        <v>33865</v>
      </c>
      <c r="F12112" s="6">
        <v>500453</v>
      </c>
      <c r="G12112" s="6" t="s">
        <v>808</v>
      </c>
      <c r="H12112" s="16">
        <v>5065387.6500000004</v>
      </c>
      <c r="I12112" s="12" t="s">
        <v>360</v>
      </c>
      <c r="J12112" s="12" t="s">
        <v>33776</v>
      </c>
      <c r="K12112" s="15">
        <v>0</v>
      </c>
      <c r="L12112" s="13" t="s">
        <v>14</v>
      </c>
      <c r="M12112" s="7">
        <v>1</v>
      </c>
      <c r="N12112" s="14"/>
    </row>
    <row r="12113" spans="1:14" ht="94.5">
      <c r="A12113" s="6">
        <v>12112</v>
      </c>
      <c r="B12113" s="8" t="s">
        <v>33540</v>
      </c>
      <c r="C12113" s="9" t="s">
        <v>33866</v>
      </c>
      <c r="D12113" s="10" t="s">
        <v>33867</v>
      </c>
      <c r="E12113" s="11" t="s">
        <v>33868</v>
      </c>
      <c r="F12113" s="6">
        <v>538437</v>
      </c>
      <c r="G12113" s="6" t="s">
        <v>875</v>
      </c>
      <c r="H12113" s="16">
        <v>20708626.300000001</v>
      </c>
      <c r="I12113" s="12" t="s">
        <v>843</v>
      </c>
      <c r="J12113" s="12" t="s">
        <v>17153</v>
      </c>
      <c r="K12113" s="15">
        <v>13000000</v>
      </c>
      <c r="L12113" s="13" t="s">
        <v>14</v>
      </c>
      <c r="M12113" s="7">
        <v>1</v>
      </c>
      <c r="N12113" s="14"/>
    </row>
    <row r="12114" spans="1:14" ht="78.75">
      <c r="A12114" s="6">
        <v>12113</v>
      </c>
      <c r="B12114" s="8" t="s">
        <v>33540</v>
      </c>
      <c r="C12114" s="9" t="s">
        <v>33869</v>
      </c>
      <c r="D12114" s="10" t="s">
        <v>33870</v>
      </c>
      <c r="E12114" s="11" t="s">
        <v>33871</v>
      </c>
      <c r="F12114" s="6">
        <v>538438</v>
      </c>
      <c r="G12114" s="6" t="s">
        <v>875</v>
      </c>
      <c r="H12114" s="16">
        <v>28369005.449999999</v>
      </c>
      <c r="I12114" s="12" t="s">
        <v>843</v>
      </c>
      <c r="J12114" s="12" t="s">
        <v>17153</v>
      </c>
      <c r="K12114" s="15">
        <v>18000000</v>
      </c>
      <c r="L12114" s="13" t="s">
        <v>14</v>
      </c>
      <c r="M12114" s="7">
        <v>1</v>
      </c>
      <c r="N12114" s="14"/>
    </row>
    <row r="12115" spans="1:14" ht="157.5">
      <c r="A12115" s="6">
        <v>12114</v>
      </c>
      <c r="B12115" s="8" t="s">
        <v>33540</v>
      </c>
      <c r="C12115" s="9" t="s">
        <v>33872</v>
      </c>
      <c r="D12115" s="10" t="s">
        <v>33873</v>
      </c>
      <c r="E12115" s="11" t="s">
        <v>33874</v>
      </c>
      <c r="F12115" s="6">
        <v>538439</v>
      </c>
      <c r="G12115" s="6" t="s">
        <v>875</v>
      </c>
      <c r="H12115" s="16">
        <v>13265043.800000001</v>
      </c>
      <c r="I12115" s="12" t="s">
        <v>843</v>
      </c>
      <c r="J12115" s="12" t="s">
        <v>17153</v>
      </c>
      <c r="K12115" s="15">
        <v>10000000</v>
      </c>
      <c r="L12115" s="13" t="s">
        <v>14</v>
      </c>
      <c r="M12115" s="7">
        <v>1</v>
      </c>
      <c r="N12115" s="14"/>
    </row>
    <row r="12116" spans="1:14" ht="126">
      <c r="A12116" s="6">
        <v>12115</v>
      </c>
      <c r="B12116" s="8" t="s">
        <v>33540</v>
      </c>
      <c r="C12116" s="9" t="s">
        <v>33875</v>
      </c>
      <c r="D12116" s="10" t="s">
        <v>33876</v>
      </c>
      <c r="E12116" s="11" t="s">
        <v>33877</v>
      </c>
      <c r="F12116" s="6">
        <v>538440</v>
      </c>
      <c r="G12116" s="6" t="s">
        <v>875</v>
      </c>
      <c r="H12116" s="16">
        <v>6013862.9000000004</v>
      </c>
      <c r="I12116" s="12" t="s">
        <v>843</v>
      </c>
      <c r="J12116" s="12" t="s">
        <v>17153</v>
      </c>
      <c r="K12116" s="15">
        <v>3000000</v>
      </c>
      <c r="L12116" s="13" t="s">
        <v>14</v>
      </c>
      <c r="M12116" s="7">
        <v>1</v>
      </c>
      <c r="N12116" s="14"/>
    </row>
    <row r="12117" spans="1:14" ht="141.75">
      <c r="A12117" s="6">
        <v>12116</v>
      </c>
      <c r="B12117" s="8" t="s">
        <v>33540</v>
      </c>
      <c r="C12117" s="9" t="s">
        <v>33878</v>
      </c>
      <c r="D12117" s="10" t="s">
        <v>22589</v>
      </c>
      <c r="E12117" s="11" t="s">
        <v>33879</v>
      </c>
      <c r="F12117" s="6">
        <v>538441</v>
      </c>
      <c r="G12117" s="6" t="s">
        <v>875</v>
      </c>
      <c r="H12117" s="16">
        <v>13996703.4</v>
      </c>
      <c r="I12117" s="12" t="s">
        <v>843</v>
      </c>
      <c r="J12117" s="12" t="s">
        <v>17153</v>
      </c>
      <c r="K12117" s="15">
        <v>8000000</v>
      </c>
      <c r="L12117" s="13" t="s">
        <v>14</v>
      </c>
      <c r="M12117" s="7">
        <v>1</v>
      </c>
      <c r="N12117" s="14"/>
    </row>
    <row r="12118" spans="1:14" ht="110.25">
      <c r="A12118" s="6">
        <v>12117</v>
      </c>
      <c r="B12118" s="8" t="s">
        <v>33540</v>
      </c>
      <c r="C12118" s="9" t="s">
        <v>33880</v>
      </c>
      <c r="D12118" s="10" t="s">
        <v>33881</v>
      </c>
      <c r="E12118" s="11" t="s">
        <v>33882</v>
      </c>
      <c r="F12118" s="6">
        <v>538442</v>
      </c>
      <c r="G12118" s="6" t="s">
        <v>875</v>
      </c>
      <c r="H12118" s="16">
        <v>9692413.9499999993</v>
      </c>
      <c r="I12118" s="12" t="s">
        <v>843</v>
      </c>
      <c r="J12118" s="12" t="s">
        <v>17153</v>
      </c>
      <c r="K12118" s="15">
        <v>3500000</v>
      </c>
      <c r="L12118" s="13" t="s">
        <v>14</v>
      </c>
      <c r="M12118" s="7">
        <v>1</v>
      </c>
      <c r="N12118" s="14"/>
    </row>
    <row r="12119" spans="1:14" ht="110.25">
      <c r="A12119" s="6">
        <v>12118</v>
      </c>
      <c r="B12119" s="8" t="s">
        <v>33540</v>
      </c>
      <c r="C12119" s="9" t="s">
        <v>33883</v>
      </c>
      <c r="D12119" s="10" t="s">
        <v>33884</v>
      </c>
      <c r="E12119" s="11" t="s">
        <v>33885</v>
      </c>
      <c r="F12119" s="6">
        <v>538443</v>
      </c>
      <c r="G12119" s="6" t="s">
        <v>875</v>
      </c>
      <c r="H12119" s="16">
        <v>15213077.699999999</v>
      </c>
      <c r="I12119" s="12" t="s">
        <v>843</v>
      </c>
      <c r="J12119" s="12" t="s">
        <v>17153</v>
      </c>
      <c r="K12119" s="15"/>
      <c r="L12119" s="13" t="s">
        <v>14</v>
      </c>
      <c r="M12119" s="7">
        <v>1</v>
      </c>
      <c r="N12119" s="14"/>
    </row>
    <row r="12120" spans="1:14" ht="110.25">
      <c r="A12120" s="6">
        <v>12119</v>
      </c>
      <c r="B12120" s="8" t="s">
        <v>33540</v>
      </c>
      <c r="C12120" s="9" t="s">
        <v>6409</v>
      </c>
      <c r="D12120" s="10" t="s">
        <v>33886</v>
      </c>
      <c r="E12120" s="11" t="s">
        <v>33887</v>
      </c>
      <c r="F12120" s="6">
        <v>538444</v>
      </c>
      <c r="G12120" s="6" t="s">
        <v>875</v>
      </c>
      <c r="H12120" s="16">
        <v>5387731.2000000002</v>
      </c>
      <c r="I12120" s="12" t="s">
        <v>843</v>
      </c>
      <c r="J12120" s="12" t="s">
        <v>17153</v>
      </c>
      <c r="K12120" s="15"/>
      <c r="L12120" s="13" t="s">
        <v>14</v>
      </c>
      <c r="M12120" s="7">
        <v>1</v>
      </c>
      <c r="N12120" s="14"/>
    </row>
    <row r="12121" spans="1:14" ht="126">
      <c r="A12121" s="6">
        <v>12120</v>
      </c>
      <c r="B12121" s="8" t="s">
        <v>33540</v>
      </c>
      <c r="C12121" s="9" t="s">
        <v>33888</v>
      </c>
      <c r="D12121" s="10" t="s">
        <v>33861</v>
      </c>
      <c r="E12121" s="11" t="s">
        <v>33889</v>
      </c>
      <c r="F12121" s="6">
        <v>538445</v>
      </c>
      <c r="G12121" s="6" t="s">
        <v>875</v>
      </c>
      <c r="H12121" s="16">
        <v>12172516.25</v>
      </c>
      <c r="I12121" s="12" t="s">
        <v>843</v>
      </c>
      <c r="J12121" s="12" t="s">
        <v>17153</v>
      </c>
      <c r="K12121" s="15"/>
      <c r="L12121" s="13" t="s">
        <v>14</v>
      </c>
      <c r="M12121" s="7">
        <v>1</v>
      </c>
      <c r="N12121" s="14"/>
    </row>
    <row r="12122" spans="1:14" ht="126">
      <c r="A12122" s="6">
        <v>12121</v>
      </c>
      <c r="B12122" s="8" t="s">
        <v>33540</v>
      </c>
      <c r="C12122" s="9" t="s">
        <v>33890</v>
      </c>
      <c r="D12122" s="10" t="s">
        <v>33891</v>
      </c>
      <c r="E12122" s="11" t="s">
        <v>33892</v>
      </c>
      <c r="F12122" s="6">
        <v>538446</v>
      </c>
      <c r="G12122" s="6" t="s">
        <v>875</v>
      </c>
      <c r="H12122" s="16">
        <v>5846796.8499999996</v>
      </c>
      <c r="I12122" s="12" t="s">
        <v>843</v>
      </c>
      <c r="J12122" s="12" t="s">
        <v>17153</v>
      </c>
      <c r="K12122" s="15">
        <v>3000000</v>
      </c>
      <c r="L12122" s="13" t="s">
        <v>14</v>
      </c>
      <c r="M12122" s="7">
        <v>1</v>
      </c>
      <c r="N12122" s="14"/>
    </row>
    <row r="12123" spans="1:14" ht="110.25">
      <c r="A12123" s="6">
        <v>12122</v>
      </c>
      <c r="B12123" s="8" t="s">
        <v>33540</v>
      </c>
      <c r="C12123" s="9" t="s">
        <v>33893</v>
      </c>
      <c r="D12123" s="10" t="s">
        <v>33894</v>
      </c>
      <c r="E12123" s="11" t="s">
        <v>33895</v>
      </c>
      <c r="F12123" s="6">
        <v>538447</v>
      </c>
      <c r="G12123" s="6" t="s">
        <v>875</v>
      </c>
      <c r="H12123" s="16">
        <v>5236039.95</v>
      </c>
      <c r="I12123" s="12" t="s">
        <v>843</v>
      </c>
      <c r="J12123" s="12" t="s">
        <v>17153</v>
      </c>
      <c r="K12123" s="15">
        <v>2200000</v>
      </c>
      <c r="L12123" s="13" t="s">
        <v>14</v>
      </c>
      <c r="M12123" s="7">
        <v>1</v>
      </c>
      <c r="N12123" s="14"/>
    </row>
    <row r="12124" spans="1:14" ht="141.75">
      <c r="A12124" s="6">
        <v>12123</v>
      </c>
      <c r="B12124" s="8" t="s">
        <v>33540</v>
      </c>
      <c r="C12124" s="9" t="s">
        <v>33896</v>
      </c>
      <c r="D12124" s="10" t="s">
        <v>33897</v>
      </c>
      <c r="E12124" s="11" t="s">
        <v>33898</v>
      </c>
      <c r="F12124" s="6">
        <v>543754</v>
      </c>
      <c r="G12124" s="6" t="s">
        <v>875</v>
      </c>
      <c r="H12124" s="16">
        <v>13718678.300000001</v>
      </c>
      <c r="I12124" s="12" t="s">
        <v>843</v>
      </c>
      <c r="J12124" s="12" t="s">
        <v>17153</v>
      </c>
      <c r="K12124" s="15">
        <v>8000000</v>
      </c>
      <c r="L12124" s="13" t="s">
        <v>14</v>
      </c>
      <c r="M12124" s="7">
        <v>1</v>
      </c>
      <c r="N12124" s="14"/>
    </row>
    <row r="12125" spans="1:14" ht="173.25">
      <c r="A12125" s="6">
        <v>12124</v>
      </c>
      <c r="B12125" s="8" t="s">
        <v>33540</v>
      </c>
      <c r="C12125" s="9" t="s">
        <v>33899</v>
      </c>
      <c r="D12125" s="10" t="s">
        <v>33900</v>
      </c>
      <c r="E12125" s="11" t="s">
        <v>33901</v>
      </c>
      <c r="F12125" s="6">
        <v>543755</v>
      </c>
      <c r="G12125" s="6" t="s">
        <v>875</v>
      </c>
      <c r="H12125" s="16">
        <v>9685557.8000000007</v>
      </c>
      <c r="I12125" s="12" t="s">
        <v>843</v>
      </c>
      <c r="J12125" s="12" t="s">
        <v>17153</v>
      </c>
      <c r="K12125" s="15">
        <v>3500000</v>
      </c>
      <c r="L12125" s="13" t="s">
        <v>14</v>
      </c>
      <c r="M12125" s="7">
        <v>1</v>
      </c>
      <c r="N12125" s="14"/>
    </row>
    <row r="12126" spans="1:14" ht="126">
      <c r="A12126" s="6">
        <v>12125</v>
      </c>
      <c r="B12126" s="8" t="s">
        <v>33540</v>
      </c>
      <c r="C12126" s="9" t="s">
        <v>33902</v>
      </c>
      <c r="D12126" s="10" t="s">
        <v>22648</v>
      </c>
      <c r="E12126" s="11" t="s">
        <v>33903</v>
      </c>
      <c r="F12126" s="6">
        <v>543756</v>
      </c>
      <c r="G12126" s="6" t="s">
        <v>875</v>
      </c>
      <c r="H12126" s="16">
        <v>8181309.75</v>
      </c>
      <c r="I12126" s="12" t="s">
        <v>843</v>
      </c>
      <c r="J12126" s="12" t="s">
        <v>17153</v>
      </c>
      <c r="K12126" s="15">
        <v>5500000</v>
      </c>
      <c r="L12126" s="13" t="s">
        <v>14</v>
      </c>
      <c r="M12126" s="7">
        <v>1</v>
      </c>
      <c r="N12126" s="14"/>
    </row>
    <row r="12127" spans="1:14" ht="157.5">
      <c r="A12127" s="6">
        <v>12126</v>
      </c>
      <c r="B12127" s="8" t="s">
        <v>33540</v>
      </c>
      <c r="C12127" s="9" t="s">
        <v>33904</v>
      </c>
      <c r="D12127" s="10" t="s">
        <v>33905</v>
      </c>
      <c r="E12127" s="11" t="s">
        <v>33906</v>
      </c>
      <c r="F12127" s="6">
        <v>543757</v>
      </c>
      <c r="G12127" s="6" t="s">
        <v>875</v>
      </c>
      <c r="H12127" s="16">
        <v>7025288.9500000002</v>
      </c>
      <c r="I12127" s="12" t="s">
        <v>843</v>
      </c>
      <c r="J12127" s="12" t="s">
        <v>17153</v>
      </c>
      <c r="K12127" s="15">
        <v>2300000</v>
      </c>
      <c r="L12127" s="13" t="s">
        <v>14</v>
      </c>
      <c r="M12127" s="7">
        <v>1</v>
      </c>
      <c r="N12127" s="14"/>
    </row>
    <row r="12128" spans="1:14" ht="126">
      <c r="A12128" s="6">
        <v>12127</v>
      </c>
      <c r="B12128" s="8" t="s">
        <v>33540</v>
      </c>
      <c r="C12128" s="9" t="s">
        <v>33907</v>
      </c>
      <c r="D12128" s="10" t="s">
        <v>33908</v>
      </c>
      <c r="E12128" s="11" t="s">
        <v>33909</v>
      </c>
      <c r="F12128" s="6">
        <v>543758</v>
      </c>
      <c r="G12128" s="6" t="s">
        <v>875</v>
      </c>
      <c r="H12128" s="16">
        <v>11441190.1</v>
      </c>
      <c r="I12128" s="12" t="s">
        <v>843</v>
      </c>
      <c r="J12128" s="12" t="s">
        <v>17153</v>
      </c>
      <c r="K12128" s="15"/>
      <c r="L12128" s="13" t="s">
        <v>14</v>
      </c>
      <c r="M12128" s="7">
        <v>1</v>
      </c>
      <c r="N12128" s="14"/>
    </row>
    <row r="12129" spans="1:14" ht="110.25">
      <c r="A12129" s="6">
        <v>12128</v>
      </c>
      <c r="B12129" s="8" t="s">
        <v>33540</v>
      </c>
      <c r="C12129" s="9" t="s">
        <v>33910</v>
      </c>
      <c r="D12129" s="10" t="s">
        <v>33579</v>
      </c>
      <c r="E12129" s="11" t="s">
        <v>33911</v>
      </c>
      <c r="F12129" s="6">
        <v>563774</v>
      </c>
      <c r="G12129" s="6" t="s">
        <v>33912</v>
      </c>
      <c r="H12129" s="16">
        <v>35858000</v>
      </c>
      <c r="I12129" s="12" t="s">
        <v>2706</v>
      </c>
      <c r="J12129" s="12" t="s">
        <v>33913</v>
      </c>
      <c r="K12129" s="15"/>
      <c r="L12129" s="13" t="s">
        <v>14</v>
      </c>
      <c r="M12129" s="7">
        <v>1</v>
      </c>
      <c r="N12129" s="14"/>
    </row>
    <row r="12130" spans="1:14" ht="110.25">
      <c r="A12130" s="6">
        <v>12129</v>
      </c>
      <c r="B12130" s="8" t="s">
        <v>33540</v>
      </c>
      <c r="C12130" s="9" t="s">
        <v>33910</v>
      </c>
      <c r="D12130" s="10" t="s">
        <v>33579</v>
      </c>
      <c r="E12130" s="11" t="s">
        <v>33914</v>
      </c>
      <c r="F12130" s="6">
        <v>563772</v>
      </c>
      <c r="G12130" s="6" t="s">
        <v>33912</v>
      </c>
      <c r="H12130" s="16">
        <v>36128000</v>
      </c>
      <c r="I12130" s="12" t="s">
        <v>2706</v>
      </c>
      <c r="J12130" s="12" t="s">
        <v>33913</v>
      </c>
      <c r="K12130" s="15"/>
      <c r="L12130" s="13" t="s">
        <v>14</v>
      </c>
      <c r="M12130" s="7">
        <v>1</v>
      </c>
      <c r="N12130" s="14"/>
    </row>
    <row r="12131" spans="1:14" ht="110.25">
      <c r="A12131" s="6">
        <v>12130</v>
      </c>
      <c r="B12131" s="8" t="s">
        <v>33540</v>
      </c>
      <c r="C12131" s="9" t="s">
        <v>33719</v>
      </c>
      <c r="D12131" s="10" t="s">
        <v>569</v>
      </c>
      <c r="E12131" s="11" t="s">
        <v>33915</v>
      </c>
      <c r="F12131" s="6">
        <v>563773</v>
      </c>
      <c r="G12131" s="6" t="s">
        <v>33912</v>
      </c>
      <c r="H12131" s="16">
        <v>20525000</v>
      </c>
      <c r="I12131" s="12" t="s">
        <v>2706</v>
      </c>
      <c r="J12131" s="12" t="s">
        <v>33913</v>
      </c>
      <c r="K12131" s="15"/>
      <c r="L12131" s="13" t="s">
        <v>14</v>
      </c>
      <c r="M12131" s="7">
        <v>1</v>
      </c>
      <c r="N12131" s="14"/>
    </row>
    <row r="12132" spans="1:14" ht="110.25">
      <c r="A12132" s="6">
        <v>12131</v>
      </c>
      <c r="B12132" s="8" t="s">
        <v>33540</v>
      </c>
      <c r="C12132" s="9" t="s">
        <v>33719</v>
      </c>
      <c r="D12132" s="10" t="s">
        <v>569</v>
      </c>
      <c r="E12132" s="11" t="s">
        <v>33916</v>
      </c>
      <c r="F12132" s="6">
        <v>563771</v>
      </c>
      <c r="G12132" s="6" t="s">
        <v>33912</v>
      </c>
      <c r="H12132" s="16">
        <v>13206000</v>
      </c>
      <c r="I12132" s="12" t="s">
        <v>2706</v>
      </c>
      <c r="J12132" s="12" t="s">
        <v>33913</v>
      </c>
      <c r="K12132" s="15"/>
      <c r="L12132" s="13" t="s">
        <v>14</v>
      </c>
      <c r="M12132" s="7">
        <v>1</v>
      </c>
      <c r="N12132" s="14"/>
    </row>
    <row r="12133" spans="1:14" ht="220.5">
      <c r="A12133" s="6">
        <v>12132</v>
      </c>
      <c r="B12133" s="8" t="s">
        <v>33540</v>
      </c>
      <c r="C12133" s="9" t="s">
        <v>33719</v>
      </c>
      <c r="D12133" s="10" t="s">
        <v>569</v>
      </c>
      <c r="E12133" s="11" t="s">
        <v>33917</v>
      </c>
      <c r="F12133" s="6">
        <v>577607</v>
      </c>
      <c r="G12133" s="6" t="s">
        <v>33912</v>
      </c>
      <c r="H12133" s="16">
        <v>14966000</v>
      </c>
      <c r="I12133" s="12" t="s">
        <v>2706</v>
      </c>
      <c r="J12133" s="12" t="s">
        <v>33913</v>
      </c>
      <c r="K12133" s="15"/>
      <c r="L12133" s="13" t="s">
        <v>14</v>
      </c>
      <c r="M12133" s="7">
        <v>1</v>
      </c>
      <c r="N12133" s="14"/>
    </row>
    <row r="12134" spans="1:14" ht="126">
      <c r="A12134" s="6">
        <v>12133</v>
      </c>
      <c r="B12134" s="8" t="s">
        <v>33540</v>
      </c>
      <c r="C12134" s="9" t="s">
        <v>33719</v>
      </c>
      <c r="D12134" s="10" t="s">
        <v>569</v>
      </c>
      <c r="E12134" s="11" t="s">
        <v>33918</v>
      </c>
      <c r="F12134" s="6">
        <v>577608</v>
      </c>
      <c r="G12134" s="6" t="s">
        <v>33912</v>
      </c>
      <c r="H12134" s="16">
        <v>20705000</v>
      </c>
      <c r="I12134" s="12" t="s">
        <v>2706</v>
      </c>
      <c r="J12134" s="12" t="s">
        <v>33913</v>
      </c>
      <c r="K12134" s="15"/>
      <c r="L12134" s="13" t="s">
        <v>14</v>
      </c>
      <c r="M12134" s="7">
        <v>1</v>
      </c>
      <c r="N12134" s="14"/>
    </row>
    <row r="12135" spans="1:14" ht="63">
      <c r="A12135" s="6">
        <v>12134</v>
      </c>
      <c r="B12135" s="8" t="s">
        <v>17256</v>
      </c>
      <c r="C12135" s="9" t="s">
        <v>17257</v>
      </c>
      <c r="D12135" s="10" t="s">
        <v>17258</v>
      </c>
      <c r="E12135" s="11" t="s">
        <v>17259</v>
      </c>
      <c r="F12135" s="6">
        <v>438685</v>
      </c>
      <c r="G12135" s="6" t="s">
        <v>801</v>
      </c>
      <c r="H12135" s="16">
        <v>21759186</v>
      </c>
      <c r="I12135" s="12" t="s">
        <v>17260</v>
      </c>
      <c r="J12135" s="12" t="s">
        <v>7704</v>
      </c>
      <c r="K12135" s="15">
        <v>0</v>
      </c>
      <c r="L12135" s="13" t="s">
        <v>14</v>
      </c>
      <c r="M12135" s="7">
        <v>1</v>
      </c>
      <c r="N12135" s="14"/>
    </row>
    <row r="12136" spans="1:14" ht="63">
      <c r="A12136" s="6">
        <v>12135</v>
      </c>
      <c r="B12136" s="8" t="s">
        <v>17256</v>
      </c>
      <c r="C12136" s="9" t="s">
        <v>17257</v>
      </c>
      <c r="D12136" s="10" t="s">
        <v>17258</v>
      </c>
      <c r="E12136" s="11" t="s">
        <v>17261</v>
      </c>
      <c r="F12136" s="6">
        <v>479694</v>
      </c>
      <c r="G12136" s="6" t="s">
        <v>801</v>
      </c>
      <c r="H12136" s="16">
        <v>13165862</v>
      </c>
      <c r="I12136" s="12" t="s">
        <v>7569</v>
      </c>
      <c r="J12136" s="12" t="s">
        <v>17262</v>
      </c>
      <c r="K12136" s="15">
        <v>0</v>
      </c>
      <c r="L12136" s="13" t="s">
        <v>14</v>
      </c>
      <c r="M12136" s="7">
        <v>1</v>
      </c>
      <c r="N12136" s="14"/>
    </row>
    <row r="12137" spans="1:14" ht="78.75">
      <c r="A12137" s="6">
        <v>12136</v>
      </c>
      <c r="B12137" s="8" t="s">
        <v>17256</v>
      </c>
      <c r="C12137" s="9" t="s">
        <v>17257</v>
      </c>
      <c r="D12137" s="10" t="s">
        <v>17258</v>
      </c>
      <c r="E12137" s="11" t="s">
        <v>17263</v>
      </c>
      <c r="F12137" s="6">
        <v>492582</v>
      </c>
      <c r="G12137" s="6" t="s">
        <v>17264</v>
      </c>
      <c r="H12137" s="16">
        <v>19020607</v>
      </c>
      <c r="I12137" s="12" t="s">
        <v>17265</v>
      </c>
      <c r="J12137" s="12" t="s">
        <v>4689</v>
      </c>
      <c r="K12137" s="15">
        <v>0</v>
      </c>
      <c r="L12137" s="13" t="s">
        <v>14</v>
      </c>
      <c r="M12137" s="7">
        <v>1</v>
      </c>
      <c r="N12137" s="14"/>
    </row>
    <row r="12138" spans="1:14" ht="267.75">
      <c r="A12138" s="6">
        <v>12137</v>
      </c>
      <c r="B12138" s="8" t="s">
        <v>17256</v>
      </c>
      <c r="C12138" s="9" t="s">
        <v>17266</v>
      </c>
      <c r="D12138" s="10" t="s">
        <v>17267</v>
      </c>
      <c r="E12138" s="11" t="s">
        <v>17268</v>
      </c>
      <c r="F12138" s="6">
        <v>254743</v>
      </c>
      <c r="G12138" s="6" t="s">
        <v>1587</v>
      </c>
      <c r="H12138" s="16">
        <v>268945879</v>
      </c>
      <c r="I12138" s="12" t="s">
        <v>5919</v>
      </c>
      <c r="J12138" s="12" t="s">
        <v>1828</v>
      </c>
      <c r="K12138" s="15">
        <v>113777566</v>
      </c>
      <c r="L12138" s="13" t="s">
        <v>14</v>
      </c>
      <c r="M12138" s="7">
        <v>1</v>
      </c>
      <c r="N12138" s="14"/>
    </row>
    <row r="12139" spans="1:14" ht="110.25">
      <c r="A12139" s="6">
        <v>12138</v>
      </c>
      <c r="B12139" s="8" t="s">
        <v>17256</v>
      </c>
      <c r="C12139" s="9" t="s">
        <v>17269</v>
      </c>
      <c r="D12139" s="10" t="s">
        <v>17267</v>
      </c>
      <c r="E12139" s="11" t="s">
        <v>17270</v>
      </c>
      <c r="F12139" s="6">
        <v>425738</v>
      </c>
      <c r="G12139" s="6" t="s">
        <v>1587</v>
      </c>
      <c r="H12139" s="16">
        <v>232317224.53099999</v>
      </c>
      <c r="I12139" s="12" t="s">
        <v>2036</v>
      </c>
      <c r="J12139" s="12" t="s">
        <v>2234</v>
      </c>
      <c r="K12139" s="15">
        <v>0</v>
      </c>
      <c r="L12139" s="13" t="s">
        <v>14</v>
      </c>
      <c r="M12139" s="7">
        <v>1</v>
      </c>
      <c r="N12139" s="14"/>
    </row>
    <row r="12140" spans="1:14" ht="141.75">
      <c r="A12140" s="6">
        <v>12139</v>
      </c>
      <c r="B12140" s="8" t="s">
        <v>17256</v>
      </c>
      <c r="C12140" s="9" t="s">
        <v>17271</v>
      </c>
      <c r="D12140" s="10" t="s">
        <v>17272</v>
      </c>
      <c r="E12140" s="11" t="s">
        <v>17273</v>
      </c>
      <c r="F12140" s="6">
        <v>425739</v>
      </c>
      <c r="G12140" s="6" t="s">
        <v>1587</v>
      </c>
      <c r="H12140" s="16">
        <v>231656335.64899999</v>
      </c>
      <c r="I12140" s="12" t="s">
        <v>2036</v>
      </c>
      <c r="J12140" s="12" t="s">
        <v>2234</v>
      </c>
      <c r="K12140" s="15">
        <v>0</v>
      </c>
      <c r="L12140" s="13" t="s">
        <v>14</v>
      </c>
      <c r="M12140" s="7">
        <v>1</v>
      </c>
      <c r="N12140" s="14"/>
    </row>
    <row r="12141" spans="1:14" ht="78.75">
      <c r="A12141" s="6">
        <v>12140</v>
      </c>
      <c r="B12141" s="8" t="s">
        <v>17256</v>
      </c>
      <c r="C12141" s="9" t="s">
        <v>17274</v>
      </c>
      <c r="D12141" s="10" t="s">
        <v>5691</v>
      </c>
      <c r="E12141" s="11" t="s">
        <v>17275</v>
      </c>
      <c r="F12141" s="6">
        <v>425740</v>
      </c>
      <c r="G12141" s="6" t="s">
        <v>1587</v>
      </c>
      <c r="H12141" s="16">
        <v>85958304.074000001</v>
      </c>
      <c r="I12141" s="12" t="s">
        <v>7783</v>
      </c>
      <c r="J12141" s="12" t="s">
        <v>17276</v>
      </c>
      <c r="K12141" s="15">
        <v>0</v>
      </c>
      <c r="L12141" s="13" t="s">
        <v>70</v>
      </c>
      <c r="M12141" s="7">
        <v>1</v>
      </c>
      <c r="N12141" s="14"/>
    </row>
    <row r="12142" spans="1:14" ht="63">
      <c r="A12142" s="6">
        <v>12141</v>
      </c>
      <c r="B12142" s="8" t="s">
        <v>17256</v>
      </c>
      <c r="C12142" s="9" t="s">
        <v>17277</v>
      </c>
      <c r="D12142" s="10" t="s">
        <v>5696</v>
      </c>
      <c r="E12142" s="11" t="s">
        <v>17275</v>
      </c>
      <c r="F12142" s="6">
        <v>425740</v>
      </c>
      <c r="G12142" s="6" t="s">
        <v>1587</v>
      </c>
      <c r="H12142" s="16">
        <v>85958304.074000001</v>
      </c>
      <c r="I12142" s="12" t="s">
        <v>7783</v>
      </c>
      <c r="J12142" s="12" t="s">
        <v>17276</v>
      </c>
      <c r="K12142" s="15">
        <v>0</v>
      </c>
      <c r="L12142" s="13" t="s">
        <v>70</v>
      </c>
      <c r="M12142" s="7">
        <v>0.4</v>
      </c>
      <c r="N12142" s="14"/>
    </row>
    <row r="12143" spans="1:14" ht="63">
      <c r="A12143" s="6">
        <v>12142</v>
      </c>
      <c r="B12143" s="8" t="s">
        <v>17256</v>
      </c>
      <c r="C12143" s="9" t="s">
        <v>17278</v>
      </c>
      <c r="D12143" s="10" t="s">
        <v>3894</v>
      </c>
      <c r="E12143" s="11" t="s">
        <v>17275</v>
      </c>
      <c r="F12143" s="6">
        <v>425740</v>
      </c>
      <c r="G12143" s="6" t="s">
        <v>1587</v>
      </c>
      <c r="H12143" s="16">
        <v>85958304.074000001</v>
      </c>
      <c r="I12143" s="12" t="s">
        <v>7783</v>
      </c>
      <c r="J12143" s="12" t="s">
        <v>17276</v>
      </c>
      <c r="K12143" s="15">
        <v>0</v>
      </c>
      <c r="L12143" s="13" t="s">
        <v>70</v>
      </c>
      <c r="M12143" s="7">
        <v>0.6</v>
      </c>
      <c r="N12143" s="14"/>
    </row>
    <row r="12144" spans="1:14" ht="78.75">
      <c r="A12144" s="6">
        <v>12143</v>
      </c>
      <c r="B12144" s="8" t="s">
        <v>17256</v>
      </c>
      <c r="C12144" s="9" t="s">
        <v>17279</v>
      </c>
      <c r="D12144" s="10" t="s">
        <v>5691</v>
      </c>
      <c r="E12144" s="11" t="s">
        <v>17280</v>
      </c>
      <c r="F12144" s="6">
        <v>402432</v>
      </c>
      <c r="G12144" s="6" t="s">
        <v>4045</v>
      </c>
      <c r="H12144" s="16">
        <v>42388821</v>
      </c>
      <c r="I12144" s="12" t="s">
        <v>5664</v>
      </c>
      <c r="J12144" s="12" t="s">
        <v>2693</v>
      </c>
      <c r="K12144" s="15">
        <v>9482691</v>
      </c>
      <c r="L12144" s="13" t="s">
        <v>70</v>
      </c>
      <c r="M12144" s="7">
        <v>1</v>
      </c>
      <c r="N12144" s="14"/>
    </row>
    <row r="12145" spans="1:14" ht="78.75">
      <c r="A12145" s="6">
        <v>12144</v>
      </c>
      <c r="B12145" s="8" t="s">
        <v>17256</v>
      </c>
      <c r="C12145" s="9" t="s">
        <v>17277</v>
      </c>
      <c r="D12145" s="10" t="s">
        <v>5696</v>
      </c>
      <c r="E12145" s="11" t="s">
        <v>17280</v>
      </c>
      <c r="F12145" s="6">
        <v>402432</v>
      </c>
      <c r="G12145" s="6" t="s">
        <v>4045</v>
      </c>
      <c r="H12145" s="16">
        <v>42388821</v>
      </c>
      <c r="I12145" s="12" t="s">
        <v>5664</v>
      </c>
      <c r="J12145" s="12" t="s">
        <v>2693</v>
      </c>
      <c r="K12145" s="15">
        <v>0</v>
      </c>
      <c r="L12145" s="13" t="s">
        <v>70</v>
      </c>
      <c r="M12145" s="7">
        <v>0.4</v>
      </c>
      <c r="N12145" s="14"/>
    </row>
    <row r="12146" spans="1:14" ht="78.75">
      <c r="A12146" s="6">
        <v>12145</v>
      </c>
      <c r="B12146" s="8" t="s">
        <v>17256</v>
      </c>
      <c r="C12146" s="9" t="s">
        <v>17278</v>
      </c>
      <c r="D12146" s="10" t="s">
        <v>3894</v>
      </c>
      <c r="E12146" s="11" t="s">
        <v>17280</v>
      </c>
      <c r="F12146" s="6">
        <v>402432</v>
      </c>
      <c r="G12146" s="6" t="s">
        <v>4045</v>
      </c>
      <c r="H12146" s="16">
        <v>42388821</v>
      </c>
      <c r="I12146" s="12" t="s">
        <v>5664</v>
      </c>
      <c r="J12146" s="12" t="s">
        <v>2693</v>
      </c>
      <c r="K12146" s="15">
        <v>0</v>
      </c>
      <c r="L12146" s="13" t="s">
        <v>70</v>
      </c>
      <c r="M12146" s="7">
        <v>0.6</v>
      </c>
      <c r="N12146" s="14"/>
    </row>
    <row r="12147" spans="1:14" ht="63">
      <c r="A12147" s="6">
        <v>12146</v>
      </c>
      <c r="B12147" s="8" t="s">
        <v>17256</v>
      </c>
      <c r="C12147" s="9" t="s">
        <v>17281</v>
      </c>
      <c r="D12147" s="10" t="s">
        <v>17282</v>
      </c>
      <c r="E12147" s="11" t="s">
        <v>17283</v>
      </c>
      <c r="F12147" s="6">
        <v>485783</v>
      </c>
      <c r="G12147" s="6" t="s">
        <v>801</v>
      </c>
      <c r="H12147" s="16">
        <v>22113000</v>
      </c>
      <c r="I12147" s="12" t="s">
        <v>17284</v>
      </c>
      <c r="J12147" s="12" t="s">
        <v>7703</v>
      </c>
      <c r="K12147" s="15">
        <v>0</v>
      </c>
      <c r="L12147" s="13" t="s">
        <v>70</v>
      </c>
      <c r="M12147" s="7">
        <v>1</v>
      </c>
      <c r="N12147" s="14"/>
    </row>
    <row r="12148" spans="1:14" ht="63">
      <c r="A12148" s="6">
        <v>12147</v>
      </c>
      <c r="B12148" s="8" t="s">
        <v>17256</v>
      </c>
      <c r="C12148" s="9" t="s">
        <v>17285</v>
      </c>
      <c r="D12148" s="10" t="s">
        <v>2517</v>
      </c>
      <c r="E12148" s="11" t="s">
        <v>17283</v>
      </c>
      <c r="F12148" s="6">
        <v>485783</v>
      </c>
      <c r="G12148" s="6" t="s">
        <v>801</v>
      </c>
      <c r="H12148" s="16">
        <v>22113000</v>
      </c>
      <c r="I12148" s="12" t="s">
        <v>17284</v>
      </c>
      <c r="J12148" s="12" t="s">
        <v>7703</v>
      </c>
      <c r="K12148" s="15">
        <v>0</v>
      </c>
      <c r="L12148" s="13" t="s">
        <v>70</v>
      </c>
      <c r="M12148" s="7">
        <v>0.51</v>
      </c>
      <c r="N12148" s="14"/>
    </row>
    <row r="12149" spans="1:14" ht="63">
      <c r="A12149" s="6">
        <v>12148</v>
      </c>
      <c r="B12149" s="8" t="s">
        <v>17256</v>
      </c>
      <c r="C12149" s="9" t="s">
        <v>17286</v>
      </c>
      <c r="D12149" s="10" t="s">
        <v>4110</v>
      </c>
      <c r="E12149" s="11" t="s">
        <v>17283</v>
      </c>
      <c r="F12149" s="6">
        <v>485783</v>
      </c>
      <c r="G12149" s="6" t="s">
        <v>801</v>
      </c>
      <c r="H12149" s="16">
        <v>22113000</v>
      </c>
      <c r="I12149" s="12" t="s">
        <v>17284</v>
      </c>
      <c r="J12149" s="12" t="s">
        <v>7703</v>
      </c>
      <c r="K12149" s="15">
        <v>0</v>
      </c>
      <c r="L12149" s="13" t="s">
        <v>70</v>
      </c>
      <c r="M12149" s="7">
        <v>0.49</v>
      </c>
      <c r="N12149" s="14"/>
    </row>
    <row r="12150" spans="1:14" ht="63">
      <c r="A12150" s="6">
        <v>12149</v>
      </c>
      <c r="B12150" s="8" t="s">
        <v>17256</v>
      </c>
      <c r="C12150" s="9" t="s">
        <v>17287</v>
      </c>
      <c r="D12150" s="10" t="s">
        <v>17288</v>
      </c>
      <c r="E12150" s="11" t="s">
        <v>17289</v>
      </c>
      <c r="F12150" s="6">
        <v>341913</v>
      </c>
      <c r="G12150" s="6" t="s">
        <v>801</v>
      </c>
      <c r="H12150" s="16">
        <v>20995000</v>
      </c>
      <c r="I12150" s="12" t="s">
        <v>5715</v>
      </c>
      <c r="J12150" s="12" t="s">
        <v>17290</v>
      </c>
      <c r="K12150" s="15">
        <f>O12150</f>
        <v>0</v>
      </c>
      <c r="L12150" s="13" t="s">
        <v>70</v>
      </c>
      <c r="M12150" s="7">
        <v>1</v>
      </c>
      <c r="N12150" s="14"/>
    </row>
    <row r="12151" spans="1:14" ht="63">
      <c r="A12151" s="6">
        <v>12150</v>
      </c>
      <c r="B12151" s="8" t="s">
        <v>17256</v>
      </c>
      <c r="C12151" s="9" t="s">
        <v>17291</v>
      </c>
      <c r="D12151" s="10" t="s">
        <v>17292</v>
      </c>
      <c r="E12151" s="11" t="s">
        <v>17289</v>
      </c>
      <c r="F12151" s="6">
        <v>341913</v>
      </c>
      <c r="G12151" s="6" t="s">
        <v>801</v>
      </c>
      <c r="H12151" s="16">
        <v>20995000</v>
      </c>
      <c r="I12151" s="12" t="s">
        <v>5715</v>
      </c>
      <c r="J12151" s="12" t="s">
        <v>17290</v>
      </c>
      <c r="K12151" s="15"/>
      <c r="L12151" s="13" t="s">
        <v>70</v>
      </c>
      <c r="M12151" s="7">
        <v>0.4</v>
      </c>
      <c r="N12151" s="14"/>
    </row>
    <row r="12152" spans="1:14" ht="63">
      <c r="A12152" s="6">
        <v>12151</v>
      </c>
      <c r="B12152" s="8" t="s">
        <v>17256</v>
      </c>
      <c r="C12152" s="9" t="s">
        <v>17293</v>
      </c>
      <c r="D12152" s="10" t="s">
        <v>17294</v>
      </c>
      <c r="E12152" s="11" t="s">
        <v>17289</v>
      </c>
      <c r="F12152" s="6">
        <v>341913</v>
      </c>
      <c r="G12152" s="6" t="s">
        <v>801</v>
      </c>
      <c r="H12152" s="16">
        <v>20995000</v>
      </c>
      <c r="I12152" s="12" t="s">
        <v>5715</v>
      </c>
      <c r="J12152" s="12" t="s">
        <v>17290</v>
      </c>
      <c r="K12152" s="15"/>
      <c r="L12152" s="13" t="s">
        <v>70</v>
      </c>
      <c r="M12152" s="7">
        <v>0.3</v>
      </c>
      <c r="N12152" s="14"/>
    </row>
    <row r="12153" spans="1:14" ht="63">
      <c r="A12153" s="6">
        <v>12152</v>
      </c>
      <c r="B12153" s="8" t="s">
        <v>17256</v>
      </c>
      <c r="C12153" s="9" t="s">
        <v>17295</v>
      </c>
      <c r="D12153" s="10" t="s">
        <v>17296</v>
      </c>
      <c r="E12153" s="11" t="s">
        <v>17289</v>
      </c>
      <c r="F12153" s="6">
        <v>341913</v>
      </c>
      <c r="G12153" s="6" t="s">
        <v>801</v>
      </c>
      <c r="H12153" s="16">
        <v>20995000</v>
      </c>
      <c r="I12153" s="12" t="s">
        <v>5715</v>
      </c>
      <c r="J12153" s="12" t="s">
        <v>17290</v>
      </c>
      <c r="K12153" s="15"/>
      <c r="L12153" s="13" t="s">
        <v>70</v>
      </c>
      <c r="M12153" s="7">
        <v>0.3</v>
      </c>
      <c r="N12153" s="14"/>
    </row>
    <row r="12154" spans="1:14" ht="63">
      <c r="A12154" s="6">
        <v>12153</v>
      </c>
      <c r="B12154" s="8" t="s">
        <v>17256</v>
      </c>
      <c r="C12154" s="9" t="s">
        <v>17297</v>
      </c>
      <c r="D12154" s="10" t="s">
        <v>17298</v>
      </c>
      <c r="E12154" s="11" t="s">
        <v>17299</v>
      </c>
      <c r="F12154" s="6">
        <v>397016</v>
      </c>
      <c r="G12154" s="6" t="s">
        <v>801</v>
      </c>
      <c r="H12154" s="16">
        <v>25850984</v>
      </c>
      <c r="I12154" s="12" t="s">
        <v>5715</v>
      </c>
      <c r="J12154" s="12" t="s">
        <v>17290</v>
      </c>
      <c r="K12154" s="15">
        <v>10000000</v>
      </c>
      <c r="L12154" s="13" t="s">
        <v>14</v>
      </c>
      <c r="M12154" s="7">
        <v>1</v>
      </c>
      <c r="N12154" s="14"/>
    </row>
    <row r="12155" spans="1:14" ht="63">
      <c r="A12155" s="6">
        <v>12154</v>
      </c>
      <c r="B12155" s="8" t="s">
        <v>17256</v>
      </c>
      <c r="C12155" s="9" t="s">
        <v>17297</v>
      </c>
      <c r="D12155" s="10" t="s">
        <v>17298</v>
      </c>
      <c r="E12155" s="11" t="s">
        <v>17300</v>
      </c>
      <c r="F12155" s="6">
        <v>475744</v>
      </c>
      <c r="G12155" s="6" t="s">
        <v>17264</v>
      </c>
      <c r="H12155" s="16">
        <v>14316094</v>
      </c>
      <c r="I12155" s="12" t="s">
        <v>17301</v>
      </c>
      <c r="J12155" s="12" t="s">
        <v>17302</v>
      </c>
      <c r="K12155" s="15">
        <v>0</v>
      </c>
      <c r="L12155" s="13" t="s">
        <v>14</v>
      </c>
      <c r="M12155" s="7">
        <v>1</v>
      </c>
      <c r="N12155" s="14"/>
    </row>
    <row r="12156" spans="1:14" ht="78.75">
      <c r="A12156" s="6">
        <v>12155</v>
      </c>
      <c r="B12156" s="8" t="s">
        <v>17256</v>
      </c>
      <c r="C12156" s="9" t="s">
        <v>17303</v>
      </c>
      <c r="D12156" s="10" t="s">
        <v>17304</v>
      </c>
      <c r="E12156" s="11" t="s">
        <v>17305</v>
      </c>
      <c r="F12156" s="6">
        <v>402434</v>
      </c>
      <c r="G12156" s="6" t="s">
        <v>4045</v>
      </c>
      <c r="H12156" s="16">
        <v>130233650</v>
      </c>
      <c r="I12156" s="12" t="s">
        <v>17306</v>
      </c>
      <c r="J12156" s="12" t="s">
        <v>7224</v>
      </c>
      <c r="K12156" s="15">
        <v>0</v>
      </c>
      <c r="L12156" s="13" t="s">
        <v>14</v>
      </c>
      <c r="M12156" s="7">
        <v>1</v>
      </c>
      <c r="N12156" s="14"/>
    </row>
    <row r="12157" spans="1:14" ht="110.25">
      <c r="A12157" s="6">
        <v>12156</v>
      </c>
      <c r="B12157" s="8" t="s">
        <v>17256</v>
      </c>
      <c r="C12157" s="9" t="s">
        <v>17307</v>
      </c>
      <c r="D12157" s="10" t="s">
        <v>17308</v>
      </c>
      <c r="E12157" s="11" t="s">
        <v>17309</v>
      </c>
      <c r="F12157" s="6">
        <v>414694</v>
      </c>
      <c r="G12157" s="6" t="s">
        <v>4045</v>
      </c>
      <c r="H12157" s="16">
        <v>200700000.73199999</v>
      </c>
      <c r="I12157" s="12" t="s">
        <v>2445</v>
      </c>
      <c r="J12157" s="12" t="s">
        <v>17310</v>
      </c>
      <c r="K12157" s="15">
        <v>11406057</v>
      </c>
      <c r="L12157" s="13" t="s">
        <v>70</v>
      </c>
      <c r="M12157" s="7">
        <v>1</v>
      </c>
      <c r="N12157" s="14"/>
    </row>
    <row r="12158" spans="1:14" ht="78.75">
      <c r="A12158" s="6">
        <v>12157</v>
      </c>
      <c r="B12158" s="8" t="s">
        <v>17256</v>
      </c>
      <c r="C12158" s="9" t="s">
        <v>17311</v>
      </c>
      <c r="D12158" s="10" t="s">
        <v>5657</v>
      </c>
      <c r="E12158" s="11" t="s">
        <v>17309</v>
      </c>
      <c r="F12158" s="6">
        <v>414694</v>
      </c>
      <c r="G12158" s="6" t="s">
        <v>4045</v>
      </c>
      <c r="H12158" s="16">
        <v>200700000.73199999</v>
      </c>
      <c r="I12158" s="12" t="s">
        <v>2445</v>
      </c>
      <c r="J12158" s="12" t="s">
        <v>17310</v>
      </c>
      <c r="K12158" s="15">
        <v>0</v>
      </c>
      <c r="L12158" s="13" t="s">
        <v>70</v>
      </c>
      <c r="M12158" s="7">
        <v>0.49</v>
      </c>
      <c r="N12158" s="14"/>
    </row>
    <row r="12159" spans="1:14" ht="78.75">
      <c r="A12159" s="6">
        <v>12158</v>
      </c>
      <c r="B12159" s="8" t="s">
        <v>17256</v>
      </c>
      <c r="C12159" s="9" t="s">
        <v>17312</v>
      </c>
      <c r="D12159" s="10" t="s">
        <v>5655</v>
      </c>
      <c r="E12159" s="11" t="s">
        <v>17309</v>
      </c>
      <c r="F12159" s="6">
        <v>414694</v>
      </c>
      <c r="G12159" s="6" t="s">
        <v>4045</v>
      </c>
      <c r="H12159" s="16">
        <v>200700000.73199999</v>
      </c>
      <c r="I12159" s="12" t="s">
        <v>2445</v>
      </c>
      <c r="J12159" s="12" t="s">
        <v>17310</v>
      </c>
      <c r="K12159" s="15">
        <v>0</v>
      </c>
      <c r="L12159" s="13" t="s">
        <v>70</v>
      </c>
      <c r="M12159" s="7">
        <v>0.51</v>
      </c>
      <c r="N12159" s="14"/>
    </row>
    <row r="12160" spans="1:14" ht="78.75">
      <c r="A12160" s="6">
        <v>12159</v>
      </c>
      <c r="B12160" s="8" t="s">
        <v>17256</v>
      </c>
      <c r="C12160" s="9" t="s">
        <v>17313</v>
      </c>
      <c r="D12160" s="10" t="s">
        <v>17314</v>
      </c>
      <c r="E12160" s="11" t="s">
        <v>17315</v>
      </c>
      <c r="F12160" s="6">
        <v>452503</v>
      </c>
      <c r="G12160" s="6" t="s">
        <v>4045</v>
      </c>
      <c r="H12160" s="16">
        <v>63802924</v>
      </c>
      <c r="I12160" s="12" t="s">
        <v>17316</v>
      </c>
      <c r="J12160" s="12" t="s">
        <v>6488</v>
      </c>
      <c r="K12160" s="15">
        <v>0</v>
      </c>
      <c r="L12160" s="13" t="s">
        <v>70</v>
      </c>
      <c r="M12160" s="7">
        <v>1</v>
      </c>
      <c r="N12160" s="14"/>
    </row>
    <row r="12161" spans="1:14" ht="78.75">
      <c r="A12161" s="6">
        <v>12160</v>
      </c>
      <c r="B12161" s="8" t="s">
        <v>17256</v>
      </c>
      <c r="C12161" s="9" t="s">
        <v>17317</v>
      </c>
      <c r="D12161" s="10" t="s">
        <v>3262</v>
      </c>
      <c r="E12161" s="11" t="s">
        <v>17315</v>
      </c>
      <c r="F12161" s="6">
        <v>452503</v>
      </c>
      <c r="G12161" s="6" t="s">
        <v>4045</v>
      </c>
      <c r="H12161" s="16">
        <v>63802924</v>
      </c>
      <c r="I12161" s="12" t="s">
        <v>17316</v>
      </c>
      <c r="J12161" s="12" t="s">
        <v>6488</v>
      </c>
      <c r="K12161" s="15">
        <v>0</v>
      </c>
      <c r="L12161" s="13" t="s">
        <v>70</v>
      </c>
      <c r="M12161" s="7">
        <v>0.51</v>
      </c>
      <c r="N12161" s="14"/>
    </row>
    <row r="12162" spans="1:14" ht="78.75">
      <c r="A12162" s="6">
        <v>12161</v>
      </c>
      <c r="B12162" s="8" t="s">
        <v>17256</v>
      </c>
      <c r="C12162" s="9" t="s">
        <v>17318</v>
      </c>
      <c r="D12162" s="10" t="s">
        <v>17319</v>
      </c>
      <c r="E12162" s="11" t="s">
        <v>17315</v>
      </c>
      <c r="F12162" s="6">
        <v>452503</v>
      </c>
      <c r="G12162" s="6" t="s">
        <v>4045</v>
      </c>
      <c r="H12162" s="16">
        <v>63802924</v>
      </c>
      <c r="I12162" s="12" t="s">
        <v>17316</v>
      </c>
      <c r="J12162" s="12" t="s">
        <v>6488</v>
      </c>
      <c r="K12162" s="15">
        <v>0</v>
      </c>
      <c r="L12162" s="13" t="s">
        <v>70</v>
      </c>
      <c r="M12162" s="7">
        <v>0.49</v>
      </c>
      <c r="N12162" s="14"/>
    </row>
    <row r="12163" spans="1:14" ht="110.25">
      <c r="A12163" s="6">
        <v>12162</v>
      </c>
      <c r="B12163" s="8" t="s">
        <v>17256</v>
      </c>
      <c r="C12163" s="9" t="s">
        <v>17320</v>
      </c>
      <c r="D12163" s="10" t="s">
        <v>17321</v>
      </c>
      <c r="E12163" s="11" t="s">
        <v>17322</v>
      </c>
      <c r="F12163" s="6">
        <v>567404</v>
      </c>
      <c r="G12163" s="6" t="s">
        <v>4045</v>
      </c>
      <c r="H12163" s="16">
        <v>104700855.3</v>
      </c>
      <c r="I12163" s="12" t="s">
        <v>17323</v>
      </c>
      <c r="J12163" s="12" t="s">
        <v>17324</v>
      </c>
      <c r="K12163" s="15">
        <v>0</v>
      </c>
      <c r="L12163" s="13" t="s">
        <v>70</v>
      </c>
      <c r="M12163" s="7">
        <v>1</v>
      </c>
      <c r="N12163" s="14"/>
    </row>
    <row r="12164" spans="1:14" ht="110.25">
      <c r="A12164" s="6">
        <v>12163</v>
      </c>
      <c r="B12164" s="8" t="s">
        <v>17256</v>
      </c>
      <c r="C12164" s="9" t="s">
        <v>17325</v>
      </c>
      <c r="D12164" s="10" t="s">
        <v>6122</v>
      </c>
      <c r="E12164" s="11" t="s">
        <v>17322</v>
      </c>
      <c r="F12164" s="6">
        <v>567404</v>
      </c>
      <c r="G12164" s="6" t="s">
        <v>4045</v>
      </c>
      <c r="H12164" s="16">
        <v>104700855.3</v>
      </c>
      <c r="I12164" s="12" t="s">
        <v>17323</v>
      </c>
      <c r="J12164" s="12" t="s">
        <v>17324</v>
      </c>
      <c r="K12164" s="15">
        <v>0</v>
      </c>
      <c r="L12164" s="13" t="s">
        <v>70</v>
      </c>
      <c r="M12164" s="7">
        <v>0.49</v>
      </c>
      <c r="N12164" s="14"/>
    </row>
    <row r="12165" spans="1:14" ht="110.25">
      <c r="A12165" s="6">
        <v>12164</v>
      </c>
      <c r="B12165" s="8" t="s">
        <v>17256</v>
      </c>
      <c r="C12165" s="9" t="s">
        <v>17326</v>
      </c>
      <c r="D12165" s="10" t="s">
        <v>4242</v>
      </c>
      <c r="E12165" s="11" t="s">
        <v>17322</v>
      </c>
      <c r="F12165" s="6">
        <v>567404</v>
      </c>
      <c r="G12165" s="6" t="s">
        <v>4045</v>
      </c>
      <c r="H12165" s="16">
        <v>104700855.3</v>
      </c>
      <c r="I12165" s="12" t="s">
        <v>17323</v>
      </c>
      <c r="J12165" s="12" t="s">
        <v>17324</v>
      </c>
      <c r="K12165" s="15">
        <v>0</v>
      </c>
      <c r="L12165" s="13" t="s">
        <v>70</v>
      </c>
      <c r="M12165" s="7">
        <v>0.51</v>
      </c>
      <c r="N12165" s="14"/>
    </row>
    <row r="12166" spans="1:14" ht="110.25">
      <c r="A12166" s="6">
        <v>12165</v>
      </c>
      <c r="B12166" s="8" t="s">
        <v>17256</v>
      </c>
      <c r="C12166" s="9" t="s">
        <v>17320</v>
      </c>
      <c r="D12166" s="10" t="s">
        <v>17321</v>
      </c>
      <c r="E12166" s="11" t="s">
        <v>17327</v>
      </c>
      <c r="F12166" s="6">
        <v>546561</v>
      </c>
      <c r="G12166" s="6" t="s">
        <v>4045</v>
      </c>
      <c r="H12166" s="16">
        <v>134599827.78999999</v>
      </c>
      <c r="I12166" s="12" t="s">
        <v>17323</v>
      </c>
      <c r="J12166" s="12" t="s">
        <v>17324</v>
      </c>
      <c r="K12166" s="15">
        <v>0</v>
      </c>
      <c r="L12166" s="13" t="s">
        <v>70</v>
      </c>
      <c r="M12166" s="7">
        <v>1</v>
      </c>
      <c r="N12166" s="14"/>
    </row>
    <row r="12167" spans="1:14" ht="110.25">
      <c r="A12167" s="6">
        <v>12166</v>
      </c>
      <c r="B12167" s="8" t="s">
        <v>17256</v>
      </c>
      <c r="C12167" s="9" t="s">
        <v>17325</v>
      </c>
      <c r="D12167" s="10" t="s">
        <v>6122</v>
      </c>
      <c r="E12167" s="11" t="s">
        <v>17327</v>
      </c>
      <c r="F12167" s="6">
        <v>546561</v>
      </c>
      <c r="G12167" s="6" t="s">
        <v>4045</v>
      </c>
      <c r="H12167" s="16">
        <v>134599827.78999999</v>
      </c>
      <c r="I12167" s="12" t="s">
        <v>17323</v>
      </c>
      <c r="J12167" s="12" t="s">
        <v>17324</v>
      </c>
      <c r="K12167" s="15">
        <v>0</v>
      </c>
      <c r="L12167" s="13" t="s">
        <v>70</v>
      </c>
      <c r="M12167" s="7">
        <v>0.49</v>
      </c>
      <c r="N12167" s="14"/>
    </row>
    <row r="12168" spans="1:14" ht="110.25">
      <c r="A12168" s="6">
        <v>12167</v>
      </c>
      <c r="B12168" s="8" t="s">
        <v>17256</v>
      </c>
      <c r="C12168" s="9" t="s">
        <v>17326</v>
      </c>
      <c r="D12168" s="10" t="s">
        <v>4242</v>
      </c>
      <c r="E12168" s="11" t="s">
        <v>17327</v>
      </c>
      <c r="F12168" s="6">
        <v>546561</v>
      </c>
      <c r="G12168" s="6" t="s">
        <v>4045</v>
      </c>
      <c r="H12168" s="16">
        <v>134599827.78999999</v>
      </c>
      <c r="I12168" s="12" t="s">
        <v>17323</v>
      </c>
      <c r="J12168" s="12" t="s">
        <v>17324</v>
      </c>
      <c r="K12168" s="15">
        <v>0</v>
      </c>
      <c r="L12168" s="13" t="s">
        <v>70</v>
      </c>
      <c r="M12168" s="7">
        <v>0.51</v>
      </c>
      <c r="N12168" s="14"/>
    </row>
    <row r="12169" spans="1:14" ht="110.25">
      <c r="A12169" s="6">
        <v>12168</v>
      </c>
      <c r="B12169" s="8" t="s">
        <v>17256</v>
      </c>
      <c r="C12169" s="9" t="s">
        <v>17320</v>
      </c>
      <c r="D12169" s="10" t="s">
        <v>17321</v>
      </c>
      <c r="E12169" s="11" t="s">
        <v>17328</v>
      </c>
      <c r="F12169" s="6">
        <v>546563</v>
      </c>
      <c r="G12169" s="6" t="s">
        <v>4045</v>
      </c>
      <c r="H12169" s="16">
        <v>90473858</v>
      </c>
      <c r="I12169" s="12" t="s">
        <v>17323</v>
      </c>
      <c r="J12169" s="12" t="s">
        <v>17324</v>
      </c>
      <c r="K12169" s="15">
        <v>0</v>
      </c>
      <c r="L12169" s="13" t="s">
        <v>70</v>
      </c>
      <c r="M12169" s="7">
        <v>1</v>
      </c>
      <c r="N12169" s="14"/>
    </row>
    <row r="12170" spans="1:14" ht="110.25">
      <c r="A12170" s="6">
        <v>12169</v>
      </c>
      <c r="B12170" s="8" t="s">
        <v>17256</v>
      </c>
      <c r="C12170" s="9" t="s">
        <v>17325</v>
      </c>
      <c r="D12170" s="10" t="s">
        <v>6122</v>
      </c>
      <c r="E12170" s="11" t="s">
        <v>17328</v>
      </c>
      <c r="F12170" s="6">
        <v>546563</v>
      </c>
      <c r="G12170" s="6" t="s">
        <v>4045</v>
      </c>
      <c r="H12170" s="16">
        <v>90473858</v>
      </c>
      <c r="I12170" s="12" t="s">
        <v>17323</v>
      </c>
      <c r="J12170" s="12" t="s">
        <v>17324</v>
      </c>
      <c r="K12170" s="15">
        <v>0</v>
      </c>
      <c r="L12170" s="13" t="s">
        <v>70</v>
      </c>
      <c r="M12170" s="7">
        <v>0.49</v>
      </c>
      <c r="N12170" s="14"/>
    </row>
    <row r="12171" spans="1:14" ht="110.25">
      <c r="A12171" s="6">
        <v>12170</v>
      </c>
      <c r="B12171" s="8" t="s">
        <v>17256</v>
      </c>
      <c r="C12171" s="9" t="s">
        <v>17326</v>
      </c>
      <c r="D12171" s="10" t="s">
        <v>4242</v>
      </c>
      <c r="E12171" s="11" t="s">
        <v>17328</v>
      </c>
      <c r="F12171" s="6">
        <v>546563</v>
      </c>
      <c r="G12171" s="6" t="s">
        <v>4045</v>
      </c>
      <c r="H12171" s="16">
        <v>90473858</v>
      </c>
      <c r="I12171" s="12" t="s">
        <v>17323</v>
      </c>
      <c r="J12171" s="12" t="s">
        <v>17324</v>
      </c>
      <c r="K12171" s="15">
        <v>0</v>
      </c>
      <c r="L12171" s="13" t="s">
        <v>70</v>
      </c>
      <c r="M12171" s="7">
        <v>0.5</v>
      </c>
      <c r="N12171" s="14"/>
    </row>
    <row r="12172" spans="1:14" ht="110.25">
      <c r="A12172" s="6">
        <v>12171</v>
      </c>
      <c r="B12172" s="8" t="s">
        <v>17256</v>
      </c>
      <c r="C12172" s="9" t="s">
        <v>17320</v>
      </c>
      <c r="D12172" s="10" t="s">
        <v>17321</v>
      </c>
      <c r="E12172" s="11" t="s">
        <v>17329</v>
      </c>
      <c r="F12172" s="6">
        <v>546557</v>
      </c>
      <c r="G12172" s="6" t="s">
        <v>4045</v>
      </c>
      <c r="H12172" s="16" t="s">
        <v>9630</v>
      </c>
      <c r="I12172" s="12" t="s">
        <v>9630</v>
      </c>
      <c r="J12172" s="12" t="s">
        <v>9630</v>
      </c>
      <c r="K12172" s="15" t="s">
        <v>9630</v>
      </c>
      <c r="L12172" s="13" t="s">
        <v>70</v>
      </c>
      <c r="M12172" s="7">
        <v>1</v>
      </c>
      <c r="N12172" s="14"/>
    </row>
    <row r="12173" spans="1:14" ht="110.25">
      <c r="A12173" s="6">
        <v>12172</v>
      </c>
      <c r="B12173" s="8" t="s">
        <v>17256</v>
      </c>
      <c r="C12173" s="9" t="s">
        <v>17325</v>
      </c>
      <c r="D12173" s="10" t="s">
        <v>6122</v>
      </c>
      <c r="E12173" s="11" t="s">
        <v>17329</v>
      </c>
      <c r="F12173" s="6">
        <v>546557</v>
      </c>
      <c r="G12173" s="6" t="s">
        <v>4045</v>
      </c>
      <c r="H12173" s="16"/>
      <c r="I12173" s="12"/>
      <c r="J12173" s="12"/>
      <c r="K12173" s="15"/>
      <c r="L12173" s="13" t="s">
        <v>70</v>
      </c>
      <c r="M12173" s="7">
        <v>0.49</v>
      </c>
      <c r="N12173" s="14"/>
    </row>
    <row r="12174" spans="1:14" ht="110.25">
      <c r="A12174" s="6">
        <v>12173</v>
      </c>
      <c r="B12174" s="8" t="s">
        <v>17256</v>
      </c>
      <c r="C12174" s="9" t="s">
        <v>17326</v>
      </c>
      <c r="D12174" s="10" t="s">
        <v>4242</v>
      </c>
      <c r="E12174" s="11" t="s">
        <v>17329</v>
      </c>
      <c r="F12174" s="6">
        <v>546557</v>
      </c>
      <c r="G12174" s="6" t="s">
        <v>4045</v>
      </c>
      <c r="H12174" s="16"/>
      <c r="I12174" s="12"/>
      <c r="J12174" s="12"/>
      <c r="K12174" s="15"/>
      <c r="L12174" s="13" t="s">
        <v>70</v>
      </c>
      <c r="M12174" s="7">
        <v>0.51</v>
      </c>
      <c r="N12174" s="14"/>
    </row>
    <row r="12175" spans="1:14" ht="94.5">
      <c r="A12175" s="6">
        <v>12174</v>
      </c>
      <c r="B12175" s="8" t="s">
        <v>17256</v>
      </c>
      <c r="C12175" s="9" t="s">
        <v>17330</v>
      </c>
      <c r="D12175" s="10" t="s">
        <v>17331</v>
      </c>
      <c r="E12175" s="11" t="s">
        <v>17332</v>
      </c>
      <c r="F12175" s="6">
        <v>568381</v>
      </c>
      <c r="G12175" s="6" t="s">
        <v>4045</v>
      </c>
      <c r="H12175" s="16">
        <v>130233650</v>
      </c>
      <c r="I12175" s="12"/>
      <c r="J12175" s="12"/>
      <c r="K12175" s="15"/>
      <c r="L12175" s="13" t="s">
        <v>70</v>
      </c>
      <c r="M12175" s="7">
        <v>1</v>
      </c>
      <c r="N12175" s="14"/>
    </row>
    <row r="12176" spans="1:14" ht="94.5">
      <c r="A12176" s="6">
        <v>12175</v>
      </c>
      <c r="B12176" s="8" t="s">
        <v>17256</v>
      </c>
      <c r="C12176" s="9" t="s">
        <v>6145</v>
      </c>
      <c r="D12176" s="10" t="s">
        <v>6146</v>
      </c>
      <c r="E12176" s="11" t="s">
        <v>17332</v>
      </c>
      <c r="F12176" s="6">
        <v>568381</v>
      </c>
      <c r="G12176" s="6" t="s">
        <v>4045</v>
      </c>
      <c r="H12176" s="16">
        <v>130233650</v>
      </c>
      <c r="I12176" s="12"/>
      <c r="J12176" s="12"/>
      <c r="K12176" s="15"/>
      <c r="L12176" s="13" t="s">
        <v>70</v>
      </c>
      <c r="M12176" s="7">
        <v>0.51</v>
      </c>
      <c r="N12176" s="14"/>
    </row>
    <row r="12177" spans="1:14" ht="94.5">
      <c r="A12177" s="6">
        <v>12176</v>
      </c>
      <c r="B12177" s="8" t="s">
        <v>17256</v>
      </c>
      <c r="C12177" s="9" t="s">
        <v>17333</v>
      </c>
      <c r="D12177" s="10" t="s">
        <v>3272</v>
      </c>
      <c r="E12177" s="11" t="s">
        <v>17332</v>
      </c>
      <c r="F12177" s="6">
        <v>568381</v>
      </c>
      <c r="G12177" s="6" t="s">
        <v>4045</v>
      </c>
      <c r="H12177" s="16">
        <v>130233650</v>
      </c>
      <c r="I12177" s="12"/>
      <c r="J12177" s="12"/>
      <c r="K12177" s="15"/>
      <c r="L12177" s="13" t="s">
        <v>70</v>
      </c>
      <c r="M12177" s="7">
        <v>0.49</v>
      </c>
      <c r="N12177" s="14"/>
    </row>
    <row r="12178" spans="1:14" ht="78.75">
      <c r="A12178" s="6">
        <v>12177</v>
      </c>
      <c r="B12178" s="8" t="s">
        <v>17256</v>
      </c>
      <c r="C12178" s="9" t="s">
        <v>17334</v>
      </c>
      <c r="D12178" s="10" t="s">
        <v>17335</v>
      </c>
      <c r="E12178" s="11" t="s">
        <v>17336</v>
      </c>
      <c r="F12178" s="6">
        <v>526315</v>
      </c>
      <c r="G12178" s="6" t="s">
        <v>4045</v>
      </c>
      <c r="H12178" s="16"/>
      <c r="I12178" s="12"/>
      <c r="J12178" s="12"/>
      <c r="K12178" s="15"/>
      <c r="L12178" s="13" t="s">
        <v>70</v>
      </c>
      <c r="M12178" s="7">
        <v>1</v>
      </c>
      <c r="N12178" s="14"/>
    </row>
    <row r="12179" spans="1:14" ht="78.75">
      <c r="A12179" s="6">
        <v>12178</v>
      </c>
      <c r="B12179" s="8" t="s">
        <v>17256</v>
      </c>
      <c r="C12179" s="9" t="s">
        <v>17337</v>
      </c>
      <c r="D12179" s="10" t="s">
        <v>3894</v>
      </c>
      <c r="E12179" s="11" t="s">
        <v>17336</v>
      </c>
      <c r="F12179" s="6">
        <v>526315</v>
      </c>
      <c r="G12179" s="6" t="s">
        <v>4045</v>
      </c>
      <c r="H12179" s="16"/>
      <c r="I12179" s="12"/>
      <c r="J12179" s="12"/>
      <c r="K12179" s="15"/>
      <c r="L12179" s="13" t="s">
        <v>70</v>
      </c>
      <c r="M12179" s="7">
        <v>0.4</v>
      </c>
      <c r="N12179" s="14"/>
    </row>
    <row r="12180" spans="1:14" ht="78.75">
      <c r="A12180" s="6">
        <v>12179</v>
      </c>
      <c r="B12180" s="8" t="s">
        <v>17256</v>
      </c>
      <c r="C12180" s="9" t="s">
        <v>17338</v>
      </c>
      <c r="D12180" s="10" t="s">
        <v>6119</v>
      </c>
      <c r="E12180" s="11" t="s">
        <v>17336</v>
      </c>
      <c r="F12180" s="6">
        <v>526315</v>
      </c>
      <c r="G12180" s="6" t="s">
        <v>4045</v>
      </c>
      <c r="H12180" s="16"/>
      <c r="I12180" s="12"/>
      <c r="J12180" s="12"/>
      <c r="K12180" s="15"/>
      <c r="L12180" s="13" t="s">
        <v>70</v>
      </c>
      <c r="M12180" s="7">
        <v>0.6</v>
      </c>
      <c r="N12180" s="14"/>
    </row>
    <row r="12181" spans="1:14" ht="346.5">
      <c r="A12181" s="6">
        <v>12180</v>
      </c>
      <c r="B12181" s="8" t="s">
        <v>17256</v>
      </c>
      <c r="C12181" s="9" t="s">
        <v>17339</v>
      </c>
      <c r="D12181" s="10" t="s">
        <v>3892</v>
      </c>
      <c r="E12181" s="11" t="s">
        <v>17340</v>
      </c>
      <c r="F12181" s="6">
        <v>338736</v>
      </c>
      <c r="G12181" s="6" t="s">
        <v>9618</v>
      </c>
      <c r="H12181" s="16">
        <v>1715543</v>
      </c>
      <c r="I12181" s="12" t="s">
        <v>2711</v>
      </c>
      <c r="J12181" s="12" t="s">
        <v>6961</v>
      </c>
      <c r="K12181" s="15">
        <v>0</v>
      </c>
      <c r="L12181" s="13" t="s">
        <v>14</v>
      </c>
      <c r="M12181" s="7">
        <v>1</v>
      </c>
      <c r="N12181" s="14"/>
    </row>
    <row r="12182" spans="1:14" ht="189">
      <c r="A12182" s="6">
        <v>12181</v>
      </c>
      <c r="B12182" s="8" t="s">
        <v>17256</v>
      </c>
      <c r="C12182" s="9" t="s">
        <v>17341</v>
      </c>
      <c r="D12182" s="10" t="s">
        <v>17342</v>
      </c>
      <c r="E12182" s="11" t="s">
        <v>17343</v>
      </c>
      <c r="F12182" s="6">
        <v>338737</v>
      </c>
      <c r="G12182" s="6" t="s">
        <v>9618</v>
      </c>
      <c r="H12182" s="16">
        <v>2257398</v>
      </c>
      <c r="I12182" s="12" t="s">
        <v>2356</v>
      </c>
      <c r="J12182" s="12" t="s">
        <v>5863</v>
      </c>
      <c r="K12182" s="15">
        <v>0</v>
      </c>
      <c r="L12182" s="13" t="s">
        <v>14</v>
      </c>
      <c r="M12182" s="7">
        <v>1</v>
      </c>
      <c r="N12182" s="14"/>
    </row>
    <row r="12183" spans="1:14" ht="78.75">
      <c r="A12183" s="6">
        <v>12182</v>
      </c>
      <c r="B12183" s="8" t="s">
        <v>17256</v>
      </c>
      <c r="C12183" s="9" t="s">
        <v>17344</v>
      </c>
      <c r="D12183" s="10" t="s">
        <v>6122</v>
      </c>
      <c r="E12183" s="11" t="s">
        <v>17345</v>
      </c>
      <c r="F12183" s="6">
        <v>269460</v>
      </c>
      <c r="G12183" s="6" t="s">
        <v>17264</v>
      </c>
      <c r="H12183" s="16">
        <v>11255091</v>
      </c>
      <c r="I12183" s="12" t="s">
        <v>5998</v>
      </c>
      <c r="J12183" s="12" t="s">
        <v>16866</v>
      </c>
      <c r="K12183" s="15">
        <v>6572000</v>
      </c>
      <c r="L12183" s="13" t="s">
        <v>14</v>
      </c>
      <c r="M12183" s="7">
        <v>1</v>
      </c>
      <c r="N12183" s="14"/>
    </row>
    <row r="12184" spans="1:14" ht="110.25">
      <c r="A12184" s="6">
        <v>12183</v>
      </c>
      <c r="B12184" s="8" t="s">
        <v>17256</v>
      </c>
      <c r="C12184" s="9" t="s">
        <v>17344</v>
      </c>
      <c r="D12184" s="10" t="s">
        <v>6122</v>
      </c>
      <c r="E12184" s="11" t="s">
        <v>17346</v>
      </c>
      <c r="F12184" s="6">
        <v>269463</v>
      </c>
      <c r="G12184" s="6" t="s">
        <v>17264</v>
      </c>
      <c r="H12184" s="16">
        <v>14494685</v>
      </c>
      <c r="I12184" s="12" t="s">
        <v>17347</v>
      </c>
      <c r="J12184" s="12" t="s">
        <v>2618</v>
      </c>
      <c r="K12184" s="15">
        <v>4573000</v>
      </c>
      <c r="L12184" s="13" t="s">
        <v>14</v>
      </c>
      <c r="M12184" s="7">
        <v>1</v>
      </c>
      <c r="N12184" s="14"/>
    </row>
    <row r="12185" spans="1:14" ht="157.5">
      <c r="A12185" s="6">
        <v>12184</v>
      </c>
      <c r="B12185" s="8" t="s">
        <v>17256</v>
      </c>
      <c r="C12185" s="9" t="s">
        <v>17348</v>
      </c>
      <c r="D12185" s="10" t="s">
        <v>17349</v>
      </c>
      <c r="E12185" s="11" t="s">
        <v>17350</v>
      </c>
      <c r="F12185" s="6">
        <v>278437</v>
      </c>
      <c r="G12185" s="6" t="s">
        <v>17264</v>
      </c>
      <c r="H12185" s="16">
        <v>12094442</v>
      </c>
      <c r="I12185" s="12" t="s">
        <v>7116</v>
      </c>
      <c r="J12185" s="12" t="s">
        <v>5771</v>
      </c>
      <c r="K12185" s="15"/>
      <c r="L12185" s="13" t="s">
        <v>14</v>
      </c>
      <c r="M12185" s="7">
        <v>1</v>
      </c>
      <c r="N12185" s="14"/>
    </row>
    <row r="12186" spans="1:14" ht="157.5">
      <c r="A12186" s="6">
        <v>12185</v>
      </c>
      <c r="B12186" s="8" t="s">
        <v>17256</v>
      </c>
      <c r="C12186" s="9" t="s">
        <v>17351</v>
      </c>
      <c r="D12186" s="10" t="s">
        <v>17349</v>
      </c>
      <c r="E12186" s="11" t="s">
        <v>17352</v>
      </c>
      <c r="F12186" s="6">
        <v>289607</v>
      </c>
      <c r="G12186" s="6" t="s">
        <v>17264</v>
      </c>
      <c r="H12186" s="16">
        <v>12513898</v>
      </c>
      <c r="I12186" s="12" t="s">
        <v>17353</v>
      </c>
      <c r="J12186" s="12" t="s">
        <v>5771</v>
      </c>
      <c r="K12186" s="15">
        <v>2821000</v>
      </c>
      <c r="L12186" s="13" t="s">
        <v>14</v>
      </c>
      <c r="M12186" s="7">
        <v>1</v>
      </c>
      <c r="N12186" s="14"/>
    </row>
    <row r="12187" spans="1:14" ht="63">
      <c r="A12187" s="6">
        <v>12186</v>
      </c>
      <c r="B12187" s="8" t="s">
        <v>17256</v>
      </c>
      <c r="C12187" s="9" t="s">
        <v>17354</v>
      </c>
      <c r="D12187" s="10" t="s">
        <v>17355</v>
      </c>
      <c r="E12187" s="11" t="s">
        <v>17356</v>
      </c>
      <c r="F12187" s="6">
        <v>297827</v>
      </c>
      <c r="G12187" s="6" t="s">
        <v>17264</v>
      </c>
      <c r="H12187" s="16">
        <v>28409125</v>
      </c>
      <c r="I12187" s="12" t="s">
        <v>17357</v>
      </c>
      <c r="J12187" s="12" t="s">
        <v>2361</v>
      </c>
      <c r="K12187" s="15">
        <v>8997200</v>
      </c>
      <c r="L12187" s="13" t="s">
        <v>70</v>
      </c>
      <c r="M12187" s="7">
        <v>1</v>
      </c>
      <c r="N12187" s="14"/>
    </row>
    <row r="12188" spans="1:14" ht="63">
      <c r="A12188" s="6">
        <v>12187</v>
      </c>
      <c r="B12188" s="8" t="s">
        <v>17256</v>
      </c>
      <c r="C12188" s="9" t="s">
        <v>17358</v>
      </c>
      <c r="D12188" s="10" t="s">
        <v>17359</v>
      </c>
      <c r="E12188" s="11" t="s">
        <v>17356</v>
      </c>
      <c r="F12188" s="6">
        <v>297827</v>
      </c>
      <c r="G12188" s="6" t="s">
        <v>17264</v>
      </c>
      <c r="H12188" s="16">
        <v>28409125</v>
      </c>
      <c r="I12188" s="12" t="s">
        <v>17357</v>
      </c>
      <c r="J12188" s="12" t="s">
        <v>2361</v>
      </c>
      <c r="K12188" s="15">
        <v>0</v>
      </c>
      <c r="L12188" s="13" t="s">
        <v>70</v>
      </c>
      <c r="M12188" s="7">
        <v>0.51</v>
      </c>
      <c r="N12188" s="14"/>
    </row>
    <row r="12189" spans="1:14" ht="63">
      <c r="A12189" s="6">
        <v>12188</v>
      </c>
      <c r="B12189" s="8" t="s">
        <v>17256</v>
      </c>
      <c r="C12189" s="9" t="s">
        <v>17360</v>
      </c>
      <c r="D12189" s="10" t="s">
        <v>1075</v>
      </c>
      <c r="E12189" s="11" t="s">
        <v>17356</v>
      </c>
      <c r="F12189" s="6">
        <v>297827</v>
      </c>
      <c r="G12189" s="6" t="s">
        <v>17264</v>
      </c>
      <c r="H12189" s="16">
        <v>28409125</v>
      </c>
      <c r="I12189" s="12" t="s">
        <v>17357</v>
      </c>
      <c r="J12189" s="12" t="s">
        <v>2361</v>
      </c>
      <c r="K12189" s="15">
        <v>0</v>
      </c>
      <c r="L12189" s="13" t="s">
        <v>70</v>
      </c>
      <c r="M12189" s="7">
        <v>0.49</v>
      </c>
      <c r="N12189" s="14"/>
    </row>
    <row r="12190" spans="1:14" ht="110.25">
      <c r="A12190" s="6">
        <v>12189</v>
      </c>
      <c r="B12190" s="8" t="s">
        <v>17256</v>
      </c>
      <c r="C12190" s="9" t="s">
        <v>17361</v>
      </c>
      <c r="D12190" s="10" t="s">
        <v>17362</v>
      </c>
      <c r="E12190" s="11" t="s">
        <v>17363</v>
      </c>
      <c r="F12190" s="6">
        <v>423221</v>
      </c>
      <c r="G12190" s="6" t="s">
        <v>17264</v>
      </c>
      <c r="H12190" s="16">
        <v>13056003</v>
      </c>
      <c r="I12190" s="12" t="s">
        <v>2255</v>
      </c>
      <c r="J12190" s="12" t="s">
        <v>17364</v>
      </c>
      <c r="K12190" s="15">
        <v>3069000</v>
      </c>
      <c r="L12190" s="13"/>
      <c r="M12190" s="7"/>
      <c r="N12190" s="14"/>
    </row>
    <row r="12191" spans="1:14" ht="63">
      <c r="A12191" s="6">
        <v>12190</v>
      </c>
      <c r="B12191" s="8" t="s">
        <v>17256</v>
      </c>
      <c r="C12191" s="9" t="s">
        <v>17365</v>
      </c>
      <c r="D12191" s="10" t="s">
        <v>17366</v>
      </c>
      <c r="E12191" s="11" t="s">
        <v>17367</v>
      </c>
      <c r="F12191" s="6">
        <v>490564</v>
      </c>
      <c r="G12191" s="6" t="s">
        <v>17264</v>
      </c>
      <c r="H12191" s="16">
        <v>7935351</v>
      </c>
      <c r="I12191" s="12" t="s">
        <v>1030</v>
      </c>
      <c r="J12191" s="12" t="s">
        <v>17368</v>
      </c>
      <c r="K12191" s="15">
        <v>0</v>
      </c>
      <c r="L12191" s="13"/>
      <c r="M12191" s="7"/>
      <c r="N12191" s="14"/>
    </row>
    <row r="12192" spans="1:14" ht="31.5">
      <c r="A12192" s="6">
        <v>12191</v>
      </c>
      <c r="B12192" s="8" t="s">
        <v>17256</v>
      </c>
      <c r="C12192" s="9" t="s">
        <v>17369</v>
      </c>
      <c r="D12192" s="10" t="s">
        <v>17370</v>
      </c>
      <c r="E12192" s="11" t="s">
        <v>17371</v>
      </c>
      <c r="F12192" s="6">
        <v>568524</v>
      </c>
      <c r="G12192" s="6" t="s">
        <v>848</v>
      </c>
      <c r="H12192" s="16">
        <v>13931395</v>
      </c>
      <c r="I12192" s="12">
        <v>44324</v>
      </c>
      <c r="J12192" s="12">
        <v>44687</v>
      </c>
      <c r="K12192" s="15"/>
      <c r="L12192" s="13"/>
      <c r="M12192" s="7"/>
      <c r="N12192" s="14"/>
    </row>
    <row r="12193" spans="1:14" ht="47.25">
      <c r="A12193" s="6">
        <v>12192</v>
      </c>
      <c r="B12193" s="8" t="s">
        <v>17256</v>
      </c>
      <c r="C12193" s="9" t="s">
        <v>6709</v>
      </c>
      <c r="D12193" s="10" t="s">
        <v>17372</v>
      </c>
      <c r="E12193" s="11" t="s">
        <v>17373</v>
      </c>
      <c r="F12193" s="6">
        <v>568525</v>
      </c>
      <c r="G12193" s="6" t="s">
        <v>848</v>
      </c>
      <c r="H12193" s="16">
        <v>3882324</v>
      </c>
      <c r="I12193" s="12">
        <v>44324</v>
      </c>
      <c r="J12193" s="12">
        <v>44687</v>
      </c>
      <c r="K12193" s="15"/>
      <c r="L12193" s="13"/>
      <c r="M12193" s="7"/>
      <c r="N12193" s="14"/>
    </row>
    <row r="12194" spans="1:14" ht="47.25">
      <c r="A12194" s="6">
        <v>12193</v>
      </c>
      <c r="B12194" s="8" t="s">
        <v>17256</v>
      </c>
      <c r="C12194" s="9" t="s">
        <v>17374</v>
      </c>
      <c r="D12194" s="10" t="s">
        <v>17375</v>
      </c>
      <c r="E12194" s="11" t="s">
        <v>17376</v>
      </c>
      <c r="F12194" s="6">
        <v>568526</v>
      </c>
      <c r="G12194" s="6" t="s">
        <v>848</v>
      </c>
      <c r="H12194" s="16">
        <v>3354008</v>
      </c>
      <c r="I12194" s="12">
        <v>44447</v>
      </c>
      <c r="J12194" s="12">
        <v>44778</v>
      </c>
      <c r="K12194" s="15"/>
      <c r="L12194" s="13"/>
      <c r="M12194" s="7"/>
      <c r="N12194" s="14"/>
    </row>
    <row r="12195" spans="1:14" ht="47.25">
      <c r="A12195" s="6">
        <v>12194</v>
      </c>
      <c r="B12195" s="8" t="s">
        <v>17256</v>
      </c>
      <c r="C12195" s="9" t="s">
        <v>17377</v>
      </c>
      <c r="D12195" s="10" t="s">
        <v>17378</v>
      </c>
      <c r="E12195" s="11" t="s">
        <v>17379</v>
      </c>
      <c r="F12195" s="6">
        <v>568527</v>
      </c>
      <c r="G12195" s="6" t="s">
        <v>848</v>
      </c>
      <c r="H12195" s="16">
        <v>3233533</v>
      </c>
      <c r="I12195" s="12">
        <v>44324</v>
      </c>
      <c r="J12195" s="12">
        <v>44687</v>
      </c>
      <c r="K12195" s="15"/>
      <c r="L12195" s="13"/>
      <c r="M12195" s="7"/>
      <c r="N12195" s="14"/>
    </row>
    <row r="12196" spans="1:14" ht="47.25">
      <c r="A12196" s="6">
        <v>12195</v>
      </c>
      <c r="B12196" s="8" t="s">
        <v>17256</v>
      </c>
      <c r="C12196" s="9" t="s">
        <v>6709</v>
      </c>
      <c r="D12196" s="10" t="s">
        <v>17372</v>
      </c>
      <c r="E12196" s="11" t="s">
        <v>17380</v>
      </c>
      <c r="F12196" s="6">
        <v>568528</v>
      </c>
      <c r="G12196" s="6" t="s">
        <v>848</v>
      </c>
      <c r="H12196" s="16">
        <v>2852778</v>
      </c>
      <c r="I12196" s="12">
        <v>44324</v>
      </c>
      <c r="J12196" s="12">
        <v>44687</v>
      </c>
      <c r="K12196" s="15"/>
      <c r="L12196" s="13"/>
      <c r="M12196" s="7"/>
      <c r="N12196" s="14"/>
    </row>
    <row r="12197" spans="1:14" ht="47.25">
      <c r="A12197" s="6">
        <v>12196</v>
      </c>
      <c r="B12197" s="8" t="s">
        <v>17256</v>
      </c>
      <c r="C12197" s="9" t="s">
        <v>17381</v>
      </c>
      <c r="D12197" s="10" t="s">
        <v>17382</v>
      </c>
      <c r="E12197" s="11" t="s">
        <v>17383</v>
      </c>
      <c r="F12197" s="6">
        <v>568521</v>
      </c>
      <c r="G12197" s="6" t="s">
        <v>848</v>
      </c>
      <c r="H12197" s="16">
        <v>6787280</v>
      </c>
      <c r="I12197" s="12">
        <v>44324</v>
      </c>
      <c r="J12197" s="12">
        <v>44686</v>
      </c>
      <c r="K12197" s="15"/>
      <c r="L12197" s="13"/>
      <c r="M12197" s="7"/>
      <c r="N12197" s="14"/>
    </row>
    <row r="12198" spans="1:14" ht="78.75">
      <c r="A12198" s="6">
        <v>12197</v>
      </c>
      <c r="B12198" s="8" t="s">
        <v>17256</v>
      </c>
      <c r="C12198" s="9" t="s">
        <v>17384</v>
      </c>
      <c r="D12198" s="10" t="s">
        <v>17382</v>
      </c>
      <c r="E12198" s="11" t="s">
        <v>17385</v>
      </c>
      <c r="F12198" s="6">
        <v>550144</v>
      </c>
      <c r="G12198" s="6" t="s">
        <v>848</v>
      </c>
      <c r="H12198" s="16">
        <v>11599955</v>
      </c>
      <c r="I12198" s="12" t="s">
        <v>17386</v>
      </c>
      <c r="J12198" s="12" t="s">
        <v>17387</v>
      </c>
      <c r="K12198" s="15"/>
      <c r="L12198" s="13"/>
      <c r="M12198" s="7"/>
      <c r="N12198" s="14"/>
    </row>
    <row r="12199" spans="1:14" ht="31.5">
      <c r="A12199" s="6">
        <v>12198</v>
      </c>
      <c r="B12199" s="8" t="s">
        <v>17256</v>
      </c>
      <c r="C12199" s="9" t="s">
        <v>17388</v>
      </c>
      <c r="D12199" s="10" t="s">
        <v>17389</v>
      </c>
      <c r="E12199" s="11" t="s">
        <v>17390</v>
      </c>
      <c r="F12199" s="6">
        <v>568522</v>
      </c>
      <c r="G12199" s="6" t="s">
        <v>848</v>
      </c>
      <c r="H12199" s="16">
        <v>6666682</v>
      </c>
      <c r="I12199" s="12">
        <v>44324</v>
      </c>
      <c r="J12199" s="12" t="s">
        <v>17391</v>
      </c>
      <c r="K12199" s="15"/>
      <c r="L12199" s="13"/>
      <c r="M12199" s="7"/>
      <c r="N12199" s="14"/>
    </row>
    <row r="12200" spans="1:14" ht="31.5">
      <c r="A12200" s="6">
        <v>12199</v>
      </c>
      <c r="B12200" s="8" t="s">
        <v>17256</v>
      </c>
      <c r="C12200" s="9" t="s">
        <v>17392</v>
      </c>
      <c r="D12200" s="10" t="s">
        <v>17393</v>
      </c>
      <c r="E12200" s="11" t="s">
        <v>17394</v>
      </c>
      <c r="F12200" s="6">
        <v>568523</v>
      </c>
      <c r="G12200" s="6" t="s">
        <v>848</v>
      </c>
      <c r="H12200" s="16">
        <v>3895582</v>
      </c>
      <c r="I12200" s="12">
        <v>44447</v>
      </c>
      <c r="J12200" s="12">
        <v>44809</v>
      </c>
      <c r="K12200" s="15"/>
      <c r="L12200" s="13"/>
      <c r="M12200" s="7"/>
      <c r="N12200" s="14"/>
    </row>
    <row r="12201" spans="1:14" ht="94.5">
      <c r="A12201" s="6">
        <v>12200</v>
      </c>
      <c r="B12201" s="8" t="s">
        <v>17256</v>
      </c>
      <c r="C12201" s="9" t="s">
        <v>17395</v>
      </c>
      <c r="D12201" s="10" t="s">
        <v>17396</v>
      </c>
      <c r="E12201" s="11" t="s">
        <v>17397</v>
      </c>
      <c r="F12201" s="6">
        <v>160280</v>
      </c>
      <c r="G12201" s="6" t="s">
        <v>1177</v>
      </c>
      <c r="H12201" s="16">
        <v>72000805</v>
      </c>
      <c r="I12201" s="12" t="s">
        <v>17398</v>
      </c>
      <c r="J12201" s="12" t="s">
        <v>17399</v>
      </c>
      <c r="K12201" s="15">
        <v>22640000</v>
      </c>
      <c r="L12201" s="13" t="s">
        <v>70</v>
      </c>
      <c r="M12201" s="7">
        <v>1</v>
      </c>
      <c r="N12201" s="14"/>
    </row>
    <row r="12202" spans="1:14" ht="94.5">
      <c r="A12202" s="6">
        <v>12201</v>
      </c>
      <c r="B12202" s="8" t="s">
        <v>17256</v>
      </c>
      <c r="C12202" s="9" t="s">
        <v>17400</v>
      </c>
      <c r="D12202" s="10" t="s">
        <v>14093</v>
      </c>
      <c r="E12202" s="11" t="s">
        <v>17397</v>
      </c>
      <c r="F12202" s="6">
        <v>160280</v>
      </c>
      <c r="G12202" s="6" t="s">
        <v>1177</v>
      </c>
      <c r="H12202" s="16">
        <v>72000805</v>
      </c>
      <c r="I12202" s="12" t="s">
        <v>17398</v>
      </c>
      <c r="J12202" s="12" t="s">
        <v>17399</v>
      </c>
      <c r="K12202" s="15">
        <v>22640000</v>
      </c>
      <c r="L12202" s="13" t="s">
        <v>70</v>
      </c>
      <c r="M12202" s="7">
        <v>0.51</v>
      </c>
      <c r="N12202" s="14"/>
    </row>
    <row r="12203" spans="1:14" ht="94.5">
      <c r="A12203" s="6">
        <v>12202</v>
      </c>
      <c r="B12203" s="8" t="s">
        <v>17256</v>
      </c>
      <c r="C12203" s="9" t="s">
        <v>17401</v>
      </c>
      <c r="D12203" s="10" t="s">
        <v>4020</v>
      </c>
      <c r="E12203" s="11" t="s">
        <v>17397</v>
      </c>
      <c r="F12203" s="6">
        <v>160280</v>
      </c>
      <c r="G12203" s="6" t="s">
        <v>1177</v>
      </c>
      <c r="H12203" s="16">
        <v>72000805</v>
      </c>
      <c r="I12203" s="12" t="s">
        <v>17398</v>
      </c>
      <c r="J12203" s="12" t="s">
        <v>17399</v>
      </c>
      <c r="K12203" s="15">
        <v>22640000</v>
      </c>
      <c r="L12203" s="13" t="s">
        <v>70</v>
      </c>
      <c r="M12203" s="7">
        <v>0.49</v>
      </c>
      <c r="N12203" s="14"/>
    </row>
    <row r="12204" spans="1:14" ht="110.25">
      <c r="A12204" s="6">
        <v>12203</v>
      </c>
      <c r="B12204" s="8" t="s">
        <v>17256</v>
      </c>
      <c r="C12204" s="9" t="s">
        <v>17395</v>
      </c>
      <c r="D12204" s="10" t="s">
        <v>17396</v>
      </c>
      <c r="E12204" s="11" t="s">
        <v>17402</v>
      </c>
      <c r="F12204" s="6">
        <v>179237</v>
      </c>
      <c r="G12204" s="6" t="s">
        <v>1177</v>
      </c>
      <c r="H12204" s="16">
        <v>71912928</v>
      </c>
      <c r="I12204" s="12" t="s">
        <v>17398</v>
      </c>
      <c r="J12204" s="12" t="s">
        <v>17399</v>
      </c>
      <c r="K12204" s="15">
        <v>53057700</v>
      </c>
      <c r="L12204" s="13" t="s">
        <v>70</v>
      </c>
      <c r="M12204" s="7">
        <v>1</v>
      </c>
      <c r="N12204" s="14"/>
    </row>
    <row r="12205" spans="1:14" ht="110.25">
      <c r="A12205" s="6">
        <v>12204</v>
      </c>
      <c r="B12205" s="8" t="s">
        <v>17256</v>
      </c>
      <c r="C12205" s="9" t="s">
        <v>17400</v>
      </c>
      <c r="D12205" s="10" t="s">
        <v>14093</v>
      </c>
      <c r="E12205" s="11" t="s">
        <v>17402</v>
      </c>
      <c r="F12205" s="6">
        <v>179237</v>
      </c>
      <c r="G12205" s="6" t="s">
        <v>1177</v>
      </c>
      <c r="H12205" s="16">
        <v>71912928</v>
      </c>
      <c r="I12205" s="12" t="s">
        <v>17398</v>
      </c>
      <c r="J12205" s="12" t="s">
        <v>17399</v>
      </c>
      <c r="K12205" s="15">
        <v>53057700</v>
      </c>
      <c r="L12205" s="13" t="s">
        <v>70</v>
      </c>
      <c r="M12205" s="7">
        <v>0.51</v>
      </c>
      <c r="N12205" s="14"/>
    </row>
    <row r="12206" spans="1:14" ht="110.25">
      <c r="A12206" s="6">
        <v>12205</v>
      </c>
      <c r="B12206" s="8" t="s">
        <v>17256</v>
      </c>
      <c r="C12206" s="9" t="s">
        <v>17403</v>
      </c>
      <c r="D12206" s="10" t="s">
        <v>4020</v>
      </c>
      <c r="E12206" s="11" t="s">
        <v>17402</v>
      </c>
      <c r="F12206" s="6">
        <v>179237</v>
      </c>
      <c r="G12206" s="6" t="s">
        <v>1177</v>
      </c>
      <c r="H12206" s="16">
        <v>71912928</v>
      </c>
      <c r="I12206" s="12" t="s">
        <v>17398</v>
      </c>
      <c r="J12206" s="12" t="s">
        <v>17399</v>
      </c>
      <c r="K12206" s="15">
        <v>53057700</v>
      </c>
      <c r="L12206" s="13" t="s">
        <v>70</v>
      </c>
      <c r="M12206" s="7">
        <v>0.49</v>
      </c>
      <c r="N12206" s="14"/>
    </row>
    <row r="12207" spans="1:14" ht="94.5">
      <c r="A12207" s="6">
        <v>12206</v>
      </c>
      <c r="B12207" s="8" t="s">
        <v>17256</v>
      </c>
      <c r="C12207" s="9" t="s">
        <v>17404</v>
      </c>
      <c r="D12207" s="10"/>
      <c r="E12207" s="11" t="s">
        <v>17405</v>
      </c>
      <c r="F12207" s="6">
        <v>562149</v>
      </c>
      <c r="G12207" s="6" t="s">
        <v>1177</v>
      </c>
      <c r="H12207" s="16">
        <v>43679492</v>
      </c>
      <c r="I12207" s="12"/>
      <c r="J12207" s="12"/>
      <c r="K12207" s="15"/>
      <c r="L12207" s="13"/>
      <c r="M12207" s="7"/>
      <c r="N12207" s="14"/>
    </row>
    <row r="12208" spans="1:14" ht="346.5">
      <c r="A12208" s="6">
        <v>12207</v>
      </c>
      <c r="B12208" s="8" t="s">
        <v>17256</v>
      </c>
      <c r="C12208" s="9" t="s">
        <v>17406</v>
      </c>
      <c r="D12208" s="10" t="s">
        <v>17407</v>
      </c>
      <c r="E12208" s="11" t="s">
        <v>17408</v>
      </c>
      <c r="F12208" s="6">
        <v>504056</v>
      </c>
      <c r="G12208" s="6" t="s">
        <v>808</v>
      </c>
      <c r="H12208" s="16">
        <v>7171966</v>
      </c>
      <c r="I12208" s="12" t="s">
        <v>1353</v>
      </c>
      <c r="J12208" s="12" t="s">
        <v>17409</v>
      </c>
      <c r="K12208" s="15">
        <v>0</v>
      </c>
      <c r="L12208" s="13" t="s">
        <v>14</v>
      </c>
      <c r="M12208" s="7">
        <v>1</v>
      </c>
      <c r="N12208" s="14"/>
    </row>
    <row r="12209" spans="1:14" ht="204.75">
      <c r="A12209" s="6">
        <v>12208</v>
      </c>
      <c r="B12209" s="8" t="s">
        <v>17256</v>
      </c>
      <c r="C12209" s="9" t="s">
        <v>17410</v>
      </c>
      <c r="D12209" s="10" t="s">
        <v>17411</v>
      </c>
      <c r="E12209" s="11" t="s">
        <v>17412</v>
      </c>
      <c r="F12209" s="6">
        <v>504057</v>
      </c>
      <c r="G12209" s="6" t="s">
        <v>808</v>
      </c>
      <c r="H12209" s="16">
        <v>5994368</v>
      </c>
      <c r="I12209" s="12" t="s">
        <v>1353</v>
      </c>
      <c r="J12209" s="12" t="s">
        <v>17409</v>
      </c>
      <c r="K12209" s="15">
        <v>0</v>
      </c>
      <c r="L12209" s="13" t="s">
        <v>14</v>
      </c>
      <c r="M12209" s="7">
        <v>1</v>
      </c>
      <c r="N12209" s="14"/>
    </row>
    <row r="12210" spans="1:14" ht="126">
      <c r="A12210" s="6">
        <v>12209</v>
      </c>
      <c r="B12210" s="8" t="s">
        <v>17256</v>
      </c>
      <c r="C12210" s="9" t="s">
        <v>17413</v>
      </c>
      <c r="D12210" s="10" t="s">
        <v>17414</v>
      </c>
      <c r="E12210" s="11" t="s">
        <v>17415</v>
      </c>
      <c r="F12210" s="6">
        <v>407842</v>
      </c>
      <c r="G12210" s="6" t="s">
        <v>794</v>
      </c>
      <c r="H12210" s="16">
        <v>11161944</v>
      </c>
      <c r="I12210" s="12" t="s">
        <v>17416</v>
      </c>
      <c r="J12210" s="12" t="s">
        <v>2411</v>
      </c>
      <c r="K12210" s="15">
        <v>0</v>
      </c>
      <c r="L12210" s="13" t="s">
        <v>14</v>
      </c>
      <c r="M12210" s="7">
        <v>1</v>
      </c>
      <c r="N12210" s="14"/>
    </row>
    <row r="12211" spans="1:14" ht="63">
      <c r="A12211" s="6">
        <v>12210</v>
      </c>
      <c r="B12211" s="8" t="s">
        <v>17256</v>
      </c>
      <c r="C12211" s="9" t="s">
        <v>17417</v>
      </c>
      <c r="D12211" s="10" t="s">
        <v>17418</v>
      </c>
      <c r="E12211" s="11" t="s">
        <v>17419</v>
      </c>
      <c r="F12211" s="6">
        <v>407841</v>
      </c>
      <c r="G12211" s="6" t="s">
        <v>794</v>
      </c>
      <c r="H12211" s="16">
        <v>10642856</v>
      </c>
      <c r="I12211" s="12" t="s">
        <v>17416</v>
      </c>
      <c r="J12211" s="12" t="s">
        <v>2411</v>
      </c>
      <c r="K12211" s="15">
        <v>496000</v>
      </c>
      <c r="L12211" s="13" t="s">
        <v>14</v>
      </c>
      <c r="M12211" s="7">
        <v>1</v>
      </c>
      <c r="N12211" s="14"/>
    </row>
    <row r="12212" spans="1:14" ht="141.75">
      <c r="A12212" s="6">
        <v>12211</v>
      </c>
      <c r="B12212" s="8" t="s">
        <v>17256</v>
      </c>
      <c r="C12212" s="9" t="s">
        <v>17420</v>
      </c>
      <c r="D12212" s="10" t="s">
        <v>1075</v>
      </c>
      <c r="E12212" s="11" t="s">
        <v>17421</v>
      </c>
      <c r="F12212" s="6">
        <v>407843</v>
      </c>
      <c r="G12212" s="6" t="s">
        <v>794</v>
      </c>
      <c r="H12212" s="16">
        <v>16829980</v>
      </c>
      <c r="I12212" s="12" t="s">
        <v>953</v>
      </c>
      <c r="J12212" s="12" t="s">
        <v>2481</v>
      </c>
      <c r="K12212" s="15">
        <v>0</v>
      </c>
      <c r="L12212" s="13" t="s">
        <v>14</v>
      </c>
      <c r="M12212" s="7">
        <v>1</v>
      </c>
      <c r="N12212" s="14"/>
    </row>
    <row r="12213" spans="1:14" ht="78.75">
      <c r="A12213" s="6">
        <v>12212</v>
      </c>
      <c r="B12213" s="8" t="s">
        <v>17256</v>
      </c>
      <c r="C12213" s="9" t="s">
        <v>17422</v>
      </c>
      <c r="D12213" s="10" t="s">
        <v>17423</v>
      </c>
      <c r="E12213" s="11" t="s">
        <v>17424</v>
      </c>
      <c r="F12213" s="6">
        <v>407844</v>
      </c>
      <c r="G12213" s="6" t="s">
        <v>794</v>
      </c>
      <c r="H12213" s="16">
        <v>2159407</v>
      </c>
      <c r="I12213" s="12" t="s">
        <v>17425</v>
      </c>
      <c r="J12213" s="12" t="s">
        <v>2604</v>
      </c>
      <c r="K12213" s="15">
        <v>0</v>
      </c>
      <c r="L12213" s="13" t="s">
        <v>14</v>
      </c>
      <c r="M12213" s="7">
        <v>1</v>
      </c>
      <c r="N12213" s="14"/>
    </row>
    <row r="12214" spans="1:14" ht="141.75">
      <c r="A12214" s="6">
        <v>12213</v>
      </c>
      <c r="B12214" s="8" t="s">
        <v>17256</v>
      </c>
      <c r="C12214" s="9" t="s">
        <v>17426</v>
      </c>
      <c r="D12214" s="10" t="s">
        <v>17427</v>
      </c>
      <c r="E12214" s="11" t="s">
        <v>17428</v>
      </c>
      <c r="F12214" s="6">
        <v>520875</v>
      </c>
      <c r="G12214" s="6" t="s">
        <v>17264</v>
      </c>
      <c r="H12214" s="16">
        <v>6728561</v>
      </c>
      <c r="I12214" s="12" t="s">
        <v>7460</v>
      </c>
      <c r="J12214" s="12" t="s">
        <v>2362</v>
      </c>
      <c r="K12214" s="15">
        <v>0</v>
      </c>
      <c r="L12214" s="13" t="s">
        <v>9630</v>
      </c>
      <c r="M12214" s="7"/>
      <c r="N12214" s="14"/>
    </row>
    <row r="12215" spans="1:14" ht="78.75">
      <c r="A12215" s="6">
        <v>12214</v>
      </c>
      <c r="B12215" s="8" t="s">
        <v>17256</v>
      </c>
      <c r="C12215" s="9" t="s">
        <v>17429</v>
      </c>
      <c r="D12215" s="10" t="s">
        <v>6201</v>
      </c>
      <c r="E12215" s="11" t="s">
        <v>17430</v>
      </c>
      <c r="F12215" s="6">
        <v>520874</v>
      </c>
      <c r="G12215" s="6" t="s">
        <v>17264</v>
      </c>
      <c r="H12215" s="16">
        <v>8313164</v>
      </c>
      <c r="I12215" s="12" t="s">
        <v>7460</v>
      </c>
      <c r="J12215" s="12" t="s">
        <v>5792</v>
      </c>
      <c r="K12215" s="15">
        <v>0</v>
      </c>
      <c r="L12215" s="13"/>
      <c r="M12215" s="7"/>
      <c r="N12215" s="14"/>
    </row>
    <row r="12216" spans="1:14" ht="157.5">
      <c r="A12216" s="6">
        <v>12215</v>
      </c>
      <c r="B12216" s="8" t="s">
        <v>17256</v>
      </c>
      <c r="C12216" s="9" t="s">
        <v>17431</v>
      </c>
      <c r="D12216" s="10" t="s">
        <v>17432</v>
      </c>
      <c r="E12216" s="11" t="s">
        <v>17433</v>
      </c>
      <c r="F12216" s="6">
        <v>520894</v>
      </c>
      <c r="G12216" s="6" t="s">
        <v>17264</v>
      </c>
      <c r="H12216" s="16">
        <v>8064777.0499999998</v>
      </c>
      <c r="I12216" s="12" t="s">
        <v>1853</v>
      </c>
      <c r="J12216" s="12" t="s">
        <v>3153</v>
      </c>
      <c r="K12216" s="15">
        <v>0</v>
      </c>
      <c r="L12216" s="13"/>
      <c r="M12216" s="7"/>
      <c r="N12216" s="14"/>
    </row>
    <row r="12217" spans="1:14" ht="78.75">
      <c r="A12217" s="6">
        <v>12216</v>
      </c>
      <c r="B12217" s="8" t="s">
        <v>17256</v>
      </c>
      <c r="C12217" s="9" t="s">
        <v>17434</v>
      </c>
      <c r="D12217" s="10" t="s">
        <v>17435</v>
      </c>
      <c r="E12217" s="11" t="s">
        <v>17436</v>
      </c>
      <c r="F12217" s="6">
        <v>520873</v>
      </c>
      <c r="G12217" s="6" t="s">
        <v>17264</v>
      </c>
      <c r="H12217" s="16">
        <v>11670881</v>
      </c>
      <c r="I12217" s="12" t="s">
        <v>7460</v>
      </c>
      <c r="J12217" s="12" t="s">
        <v>5792</v>
      </c>
      <c r="K12217" s="15">
        <v>0</v>
      </c>
      <c r="L12217" s="13"/>
      <c r="M12217" s="7"/>
      <c r="N12217" s="14"/>
    </row>
    <row r="12218" spans="1:14" ht="110.25">
      <c r="A12218" s="6">
        <v>12217</v>
      </c>
      <c r="B12218" s="8" t="s">
        <v>17256</v>
      </c>
      <c r="C12218" s="9" t="s">
        <v>17437</v>
      </c>
      <c r="D12218" s="10" t="s">
        <v>17438</v>
      </c>
      <c r="E12218" s="11" t="s">
        <v>17439</v>
      </c>
      <c r="F12218" s="6">
        <v>527406</v>
      </c>
      <c r="G12218" s="6" t="s">
        <v>17264</v>
      </c>
      <c r="H12218" s="16">
        <v>8710027</v>
      </c>
      <c r="I12218" s="12" t="s">
        <v>6378</v>
      </c>
      <c r="J12218" s="12" t="s">
        <v>5728</v>
      </c>
      <c r="K12218" s="15">
        <v>0</v>
      </c>
      <c r="L12218" s="13"/>
      <c r="M12218" s="7"/>
      <c r="N12218" s="14"/>
    </row>
    <row r="12219" spans="1:14" ht="141.75">
      <c r="A12219" s="6">
        <v>12218</v>
      </c>
      <c r="B12219" s="8" t="s">
        <v>17256</v>
      </c>
      <c r="C12219" s="9" t="s">
        <v>17440</v>
      </c>
      <c r="D12219" s="10" t="s">
        <v>17441</v>
      </c>
      <c r="E12219" s="11" t="s">
        <v>17442</v>
      </c>
      <c r="F12219" s="6">
        <v>520870</v>
      </c>
      <c r="G12219" s="6" t="s">
        <v>17264</v>
      </c>
      <c r="H12219" s="16">
        <v>5179923</v>
      </c>
      <c r="I12219" s="12" t="s">
        <v>7460</v>
      </c>
      <c r="J12219" s="12" t="s">
        <v>5792</v>
      </c>
      <c r="K12219" s="15">
        <v>0</v>
      </c>
      <c r="L12219" s="13"/>
      <c r="M12219" s="7"/>
      <c r="N12219" s="14"/>
    </row>
    <row r="12220" spans="1:14" ht="78.75">
      <c r="A12220" s="6">
        <v>12219</v>
      </c>
      <c r="B12220" s="8" t="s">
        <v>17256</v>
      </c>
      <c r="C12220" s="9" t="s">
        <v>17443</v>
      </c>
      <c r="D12220" s="10" t="s">
        <v>17444</v>
      </c>
      <c r="E12220" s="11" t="s">
        <v>17445</v>
      </c>
      <c r="F12220" s="6">
        <v>520869</v>
      </c>
      <c r="G12220" s="6" t="s">
        <v>17264</v>
      </c>
      <c r="H12220" s="16">
        <v>7053372</v>
      </c>
      <c r="I12220" s="12" t="s">
        <v>7460</v>
      </c>
      <c r="J12220" s="12" t="s">
        <v>17446</v>
      </c>
      <c r="K12220" s="15">
        <v>0</v>
      </c>
      <c r="L12220" s="13"/>
      <c r="M12220" s="7"/>
      <c r="N12220" s="14"/>
    </row>
    <row r="12221" spans="1:14" ht="78.75">
      <c r="A12221" s="6">
        <v>12220</v>
      </c>
      <c r="B12221" s="8" t="s">
        <v>17256</v>
      </c>
      <c r="C12221" s="9" t="s">
        <v>17447</v>
      </c>
      <c r="D12221" s="10" t="s">
        <v>17448</v>
      </c>
      <c r="E12221" s="11" t="s">
        <v>17449</v>
      </c>
      <c r="F12221" s="6">
        <v>520876</v>
      </c>
      <c r="G12221" s="6" t="s">
        <v>17264</v>
      </c>
      <c r="H12221" s="16">
        <v>4672219</v>
      </c>
      <c r="I12221" s="12" t="s">
        <v>17450</v>
      </c>
      <c r="J12221" s="12" t="s">
        <v>7267</v>
      </c>
      <c r="K12221" s="15">
        <v>0</v>
      </c>
      <c r="L12221" s="13"/>
      <c r="M12221" s="7"/>
      <c r="N12221" s="14"/>
    </row>
    <row r="12222" spans="1:14" ht="78.75">
      <c r="A12222" s="6">
        <v>12221</v>
      </c>
      <c r="B12222" s="8" t="s">
        <v>17256</v>
      </c>
      <c r="C12222" s="9" t="s">
        <v>17451</v>
      </c>
      <c r="D12222" s="10" t="s">
        <v>17452</v>
      </c>
      <c r="E12222" s="11" t="s">
        <v>17453</v>
      </c>
      <c r="F12222" s="6">
        <v>520868</v>
      </c>
      <c r="G12222" s="6" t="s">
        <v>17264</v>
      </c>
      <c r="H12222" s="16">
        <v>6347900</v>
      </c>
      <c r="I12222" s="12" t="s">
        <v>17454</v>
      </c>
      <c r="J12222" s="12" t="s">
        <v>17446</v>
      </c>
      <c r="K12222" s="15">
        <v>0</v>
      </c>
      <c r="L12222" s="13"/>
      <c r="M12222" s="7"/>
      <c r="N12222" s="14"/>
    </row>
    <row r="12223" spans="1:14" ht="94.5">
      <c r="A12223" s="6">
        <v>12222</v>
      </c>
      <c r="B12223" s="8" t="s">
        <v>17256</v>
      </c>
      <c r="C12223" s="9" t="s">
        <v>17451</v>
      </c>
      <c r="D12223" s="10" t="s">
        <v>17452</v>
      </c>
      <c r="E12223" s="11" t="s">
        <v>17455</v>
      </c>
      <c r="F12223" s="6">
        <v>527407</v>
      </c>
      <c r="G12223" s="6" t="s">
        <v>17264</v>
      </c>
      <c r="H12223" s="16">
        <v>10454633</v>
      </c>
      <c r="I12223" s="12"/>
      <c r="J12223" s="12"/>
      <c r="K12223" s="15"/>
      <c r="L12223" s="13"/>
      <c r="M12223" s="7"/>
      <c r="N12223" s="14"/>
    </row>
    <row r="12224" spans="1:14" ht="110.25">
      <c r="A12224" s="6">
        <v>12223</v>
      </c>
      <c r="B12224" s="8" t="s">
        <v>17256</v>
      </c>
      <c r="C12224" s="9" t="s">
        <v>17456</v>
      </c>
      <c r="D12224" s="10" t="s">
        <v>17457</v>
      </c>
      <c r="E12224" s="11" t="s">
        <v>17458</v>
      </c>
      <c r="F12224" s="6">
        <v>527410</v>
      </c>
      <c r="G12224" s="6" t="s">
        <v>17264</v>
      </c>
      <c r="H12224" s="16">
        <v>13121295</v>
      </c>
      <c r="I12224" s="12" t="s">
        <v>2082</v>
      </c>
      <c r="J12224" s="12" t="s">
        <v>17459</v>
      </c>
      <c r="K12224" s="15"/>
      <c r="L12224" s="13"/>
      <c r="M12224" s="7"/>
      <c r="N12224" s="14"/>
    </row>
    <row r="12225" spans="1:14" ht="94.5">
      <c r="A12225" s="6">
        <v>12224</v>
      </c>
      <c r="B12225" s="8" t="s">
        <v>17256</v>
      </c>
      <c r="C12225" s="9" t="s">
        <v>17460</v>
      </c>
      <c r="D12225" s="10" t="s">
        <v>17461</v>
      </c>
      <c r="E12225" s="11" t="s">
        <v>17462</v>
      </c>
      <c r="F12225" s="6">
        <v>527411</v>
      </c>
      <c r="G12225" s="6" t="s">
        <v>17264</v>
      </c>
      <c r="H12225" s="16">
        <v>6009694</v>
      </c>
      <c r="I12225" s="12" t="s">
        <v>17157</v>
      </c>
      <c r="J12225" s="12" t="s">
        <v>6479</v>
      </c>
      <c r="K12225" s="15"/>
      <c r="L12225" s="13"/>
      <c r="M12225" s="7"/>
      <c r="N12225" s="14"/>
    </row>
    <row r="12226" spans="1:14" ht="110.25">
      <c r="A12226" s="6">
        <v>12225</v>
      </c>
      <c r="B12226" s="8" t="s">
        <v>17256</v>
      </c>
      <c r="C12226" s="9" t="s">
        <v>17463</v>
      </c>
      <c r="D12226" s="10" t="s">
        <v>17464</v>
      </c>
      <c r="E12226" s="11" t="s">
        <v>17465</v>
      </c>
      <c r="F12226" s="6">
        <v>527412</v>
      </c>
      <c r="G12226" s="6" t="s">
        <v>17264</v>
      </c>
      <c r="H12226" s="16">
        <v>10996761</v>
      </c>
      <c r="I12226" s="12" t="s">
        <v>6449</v>
      </c>
      <c r="J12226" s="12" t="s">
        <v>2220</v>
      </c>
      <c r="K12226" s="15"/>
      <c r="L12226" s="13"/>
      <c r="M12226" s="7"/>
      <c r="N12226" s="14"/>
    </row>
    <row r="12227" spans="1:14" ht="141.75">
      <c r="A12227" s="6">
        <v>12226</v>
      </c>
      <c r="B12227" s="8" t="s">
        <v>17256</v>
      </c>
      <c r="C12227" s="9" t="s">
        <v>17466</v>
      </c>
      <c r="D12227" s="10" t="s">
        <v>17467</v>
      </c>
      <c r="E12227" s="11" t="s">
        <v>17468</v>
      </c>
      <c r="F12227" s="6">
        <v>527345</v>
      </c>
      <c r="G12227" s="6" t="s">
        <v>17264</v>
      </c>
      <c r="H12227" s="16">
        <v>10216210</v>
      </c>
      <c r="I12227" s="12" t="s">
        <v>2082</v>
      </c>
      <c r="J12227" s="12" t="s">
        <v>17459</v>
      </c>
      <c r="K12227" s="15"/>
      <c r="L12227" s="13"/>
      <c r="M12227" s="7"/>
      <c r="N12227" s="14"/>
    </row>
    <row r="12228" spans="1:14" ht="78.75">
      <c r="A12228" s="6">
        <v>12227</v>
      </c>
      <c r="B12228" s="8" t="s">
        <v>17256</v>
      </c>
      <c r="C12228" s="9" t="s">
        <v>17469</v>
      </c>
      <c r="D12228" s="10" t="s">
        <v>926</v>
      </c>
      <c r="E12228" s="11" t="s">
        <v>17470</v>
      </c>
      <c r="F12228" s="6">
        <v>520897</v>
      </c>
      <c r="G12228" s="6" t="s">
        <v>17264</v>
      </c>
      <c r="H12228" s="16">
        <v>13242011.4</v>
      </c>
      <c r="I12228" s="12" t="s">
        <v>2164</v>
      </c>
      <c r="J12228" s="12" t="s">
        <v>17471</v>
      </c>
      <c r="K12228" s="15"/>
      <c r="L12228" s="13"/>
      <c r="M12228" s="7" t="s">
        <v>9630</v>
      </c>
      <c r="N12228" s="14"/>
    </row>
    <row r="12229" spans="1:14" ht="126">
      <c r="A12229" s="6">
        <v>12228</v>
      </c>
      <c r="B12229" s="8" t="s">
        <v>17256</v>
      </c>
      <c r="C12229" s="9" t="s">
        <v>17469</v>
      </c>
      <c r="D12229" s="10" t="s">
        <v>926</v>
      </c>
      <c r="E12229" s="11" t="s">
        <v>17472</v>
      </c>
      <c r="F12229" s="6">
        <v>520895</v>
      </c>
      <c r="G12229" s="6" t="s">
        <v>17264</v>
      </c>
      <c r="H12229" s="16">
        <v>15563069.1</v>
      </c>
      <c r="I12229" s="12" t="s">
        <v>2164</v>
      </c>
      <c r="J12229" s="12" t="s">
        <v>17471</v>
      </c>
      <c r="K12229" s="15"/>
      <c r="L12229" s="13"/>
      <c r="M12229" s="7" t="s">
        <v>9630</v>
      </c>
      <c r="N12229" s="14"/>
    </row>
    <row r="12230" spans="1:14" ht="78.75">
      <c r="A12230" s="6">
        <v>12229</v>
      </c>
      <c r="B12230" s="8" t="s">
        <v>17256</v>
      </c>
      <c r="C12230" s="9" t="s">
        <v>17469</v>
      </c>
      <c r="D12230" s="10" t="s">
        <v>926</v>
      </c>
      <c r="E12230" s="11" t="s">
        <v>17473</v>
      </c>
      <c r="F12230" s="6">
        <v>520891</v>
      </c>
      <c r="G12230" s="6" t="s">
        <v>17264</v>
      </c>
      <c r="H12230" s="16">
        <v>15332756</v>
      </c>
      <c r="I12230" s="12" t="s">
        <v>2164</v>
      </c>
      <c r="J12230" s="12" t="s">
        <v>17471</v>
      </c>
      <c r="K12230" s="15"/>
      <c r="L12230" s="13"/>
      <c r="M12230" s="7" t="s">
        <v>9630</v>
      </c>
      <c r="N12230" s="14"/>
    </row>
    <row r="12231" spans="1:14" ht="141.75">
      <c r="A12231" s="6">
        <v>12230</v>
      </c>
      <c r="B12231" s="8" t="s">
        <v>17256</v>
      </c>
      <c r="C12231" s="9" t="s">
        <v>17474</v>
      </c>
      <c r="D12231" s="10" t="s">
        <v>17423</v>
      </c>
      <c r="E12231" s="11" t="s">
        <v>17475</v>
      </c>
      <c r="F12231" s="6">
        <v>510524</v>
      </c>
      <c r="G12231" s="6" t="s">
        <v>17264</v>
      </c>
      <c r="H12231" s="16">
        <v>534692</v>
      </c>
      <c r="I12231" s="12" t="s">
        <v>17476</v>
      </c>
      <c r="J12231" s="12" t="s">
        <v>5798</v>
      </c>
      <c r="K12231" s="15"/>
      <c r="L12231" s="13"/>
      <c r="M12231" s="7" t="s">
        <v>9630</v>
      </c>
      <c r="N12231" s="14"/>
    </row>
    <row r="12232" spans="1:14" ht="110.25">
      <c r="A12232" s="6">
        <v>12231</v>
      </c>
      <c r="B12232" s="8" t="s">
        <v>17256</v>
      </c>
      <c r="C12232" s="9" t="s">
        <v>17477</v>
      </c>
      <c r="D12232" s="10" t="s">
        <v>17478</v>
      </c>
      <c r="E12232" s="11" t="s">
        <v>17479</v>
      </c>
      <c r="F12232" s="6">
        <v>527402</v>
      </c>
      <c r="G12232" s="6" t="s">
        <v>17264</v>
      </c>
      <c r="H12232" s="16">
        <v>4215860</v>
      </c>
      <c r="I12232" s="12" t="s">
        <v>6378</v>
      </c>
      <c r="J12232" s="12" t="s">
        <v>5728</v>
      </c>
      <c r="K12232" s="15"/>
      <c r="L12232" s="13"/>
      <c r="M12232" s="7" t="s">
        <v>9630</v>
      </c>
      <c r="N12232" s="14"/>
    </row>
    <row r="12233" spans="1:14" ht="141.75">
      <c r="A12233" s="6">
        <v>12232</v>
      </c>
      <c r="B12233" s="8" t="s">
        <v>17256</v>
      </c>
      <c r="C12233" s="9" t="s">
        <v>17477</v>
      </c>
      <c r="D12233" s="10" t="s">
        <v>17480</v>
      </c>
      <c r="E12233" s="11" t="s">
        <v>17481</v>
      </c>
      <c r="F12233" s="6">
        <v>520896</v>
      </c>
      <c r="G12233" s="6" t="s">
        <v>17264</v>
      </c>
      <c r="H12233" s="16">
        <v>4433620</v>
      </c>
      <c r="I12233" s="12" t="s">
        <v>6378</v>
      </c>
      <c r="J12233" s="12" t="s">
        <v>5728</v>
      </c>
      <c r="K12233" s="15"/>
      <c r="L12233" s="13"/>
      <c r="M12233" s="7" t="s">
        <v>9630</v>
      </c>
      <c r="N12233" s="14"/>
    </row>
    <row r="12234" spans="1:14" ht="141.75">
      <c r="A12234" s="6">
        <v>12233</v>
      </c>
      <c r="B12234" s="8" t="s">
        <v>17256</v>
      </c>
      <c r="C12234" s="9" t="s">
        <v>17482</v>
      </c>
      <c r="D12234" s="10" t="s">
        <v>5718</v>
      </c>
      <c r="E12234" s="11" t="s">
        <v>17483</v>
      </c>
      <c r="F12234" s="6">
        <v>546118</v>
      </c>
      <c r="G12234" s="6" t="s">
        <v>17264</v>
      </c>
      <c r="H12234" s="16">
        <v>5642954</v>
      </c>
      <c r="I12234" s="12" t="s">
        <v>998</v>
      </c>
      <c r="J12234" s="12" t="s">
        <v>17484</v>
      </c>
      <c r="K12234" s="15"/>
      <c r="L12234" s="13"/>
      <c r="M12234" s="7" t="s">
        <v>9630</v>
      </c>
      <c r="N12234" s="14"/>
    </row>
    <row r="12235" spans="1:14" ht="78.75">
      <c r="A12235" s="6">
        <v>12234</v>
      </c>
      <c r="B12235" s="8" t="s">
        <v>17256</v>
      </c>
      <c r="C12235" s="9" t="s">
        <v>17485</v>
      </c>
      <c r="D12235" s="10" t="s">
        <v>17486</v>
      </c>
      <c r="E12235" s="11" t="s">
        <v>17487</v>
      </c>
      <c r="F12235" s="6">
        <v>510525</v>
      </c>
      <c r="G12235" s="6" t="s">
        <v>17264</v>
      </c>
      <c r="H12235" s="16">
        <v>2620876</v>
      </c>
      <c r="I12235" s="12" t="s">
        <v>17476</v>
      </c>
      <c r="J12235" s="12" t="s">
        <v>5798</v>
      </c>
      <c r="K12235" s="15"/>
      <c r="L12235" s="13"/>
      <c r="M12235" s="7" t="s">
        <v>9630</v>
      </c>
      <c r="N12235" s="14"/>
    </row>
    <row r="12236" spans="1:14" ht="63">
      <c r="A12236" s="6">
        <v>12235</v>
      </c>
      <c r="B12236" s="8" t="s">
        <v>17256</v>
      </c>
      <c r="C12236" s="9" t="s">
        <v>17488</v>
      </c>
      <c r="D12236" s="10" t="s">
        <v>17489</v>
      </c>
      <c r="E12236" s="11" t="s">
        <v>17490</v>
      </c>
      <c r="F12236" s="6">
        <v>516111</v>
      </c>
      <c r="G12236" s="6" t="s">
        <v>17264</v>
      </c>
      <c r="H12236" s="16">
        <v>2539676</v>
      </c>
      <c r="I12236" s="12" t="s">
        <v>998</v>
      </c>
      <c r="J12236" s="12" t="s">
        <v>17484</v>
      </c>
      <c r="K12236" s="15"/>
      <c r="L12236" s="13"/>
      <c r="M12236" s="7" t="s">
        <v>9630</v>
      </c>
      <c r="N12236" s="14"/>
    </row>
    <row r="12237" spans="1:14" ht="110.25">
      <c r="A12237" s="6">
        <v>12236</v>
      </c>
      <c r="B12237" s="8" t="s">
        <v>17256</v>
      </c>
      <c r="C12237" s="9" t="s">
        <v>17491</v>
      </c>
      <c r="D12237" s="10" t="s">
        <v>17492</v>
      </c>
      <c r="E12237" s="11" t="s">
        <v>17493</v>
      </c>
      <c r="F12237" s="6">
        <v>546113</v>
      </c>
      <c r="G12237" s="6" t="s">
        <v>17264</v>
      </c>
      <c r="H12237" s="16">
        <v>3692821</v>
      </c>
      <c r="I12237" s="12" t="s">
        <v>998</v>
      </c>
      <c r="J12237" s="12" t="s">
        <v>17484</v>
      </c>
      <c r="K12237" s="15"/>
      <c r="L12237" s="13"/>
      <c r="M12237" s="7"/>
      <c r="N12237" s="14"/>
    </row>
    <row r="12238" spans="1:14" ht="78.75">
      <c r="A12238" s="6">
        <v>12237</v>
      </c>
      <c r="B12238" s="8" t="s">
        <v>17256</v>
      </c>
      <c r="C12238" s="9" t="s">
        <v>17494</v>
      </c>
      <c r="D12238" s="10" t="s">
        <v>17495</v>
      </c>
      <c r="E12238" s="11" t="s">
        <v>17496</v>
      </c>
      <c r="F12238" s="6">
        <v>520893</v>
      </c>
      <c r="G12238" s="6" t="s">
        <v>17264</v>
      </c>
      <c r="H12238" s="16">
        <v>7085755</v>
      </c>
      <c r="I12238" s="12" t="s">
        <v>17497</v>
      </c>
      <c r="J12238" s="12" t="s">
        <v>3153</v>
      </c>
      <c r="K12238" s="15"/>
      <c r="L12238" s="13"/>
      <c r="M12238" s="7"/>
      <c r="N12238" s="14"/>
    </row>
    <row r="12239" spans="1:14" ht="94.5">
      <c r="A12239" s="6">
        <v>12238</v>
      </c>
      <c r="B12239" s="8" t="s">
        <v>17256</v>
      </c>
      <c r="C12239" s="9" t="s">
        <v>17498</v>
      </c>
      <c r="D12239" s="10" t="s">
        <v>17499</v>
      </c>
      <c r="E12239" s="11" t="s">
        <v>17500</v>
      </c>
      <c r="F12239" s="6">
        <v>520892</v>
      </c>
      <c r="G12239" s="6" t="s">
        <v>17264</v>
      </c>
      <c r="H12239" s="16">
        <v>7039679</v>
      </c>
      <c r="I12239" s="12" t="s">
        <v>1838</v>
      </c>
      <c r="J12239" s="12" t="s">
        <v>3153</v>
      </c>
      <c r="K12239" s="15">
        <v>3954600</v>
      </c>
      <c r="L12239" s="13"/>
      <c r="M12239" s="7"/>
      <c r="N12239" s="14"/>
    </row>
    <row r="12240" spans="1:14" ht="204.75">
      <c r="A12240" s="6">
        <v>12239</v>
      </c>
      <c r="B12240" s="8" t="s">
        <v>17256</v>
      </c>
      <c r="C12240" s="9" t="s">
        <v>17501</v>
      </c>
      <c r="D12240" s="10" t="s">
        <v>17502</v>
      </c>
      <c r="E12240" s="11" t="s">
        <v>17503</v>
      </c>
      <c r="F12240" s="6">
        <v>475745</v>
      </c>
      <c r="G12240" s="6" t="s">
        <v>17264</v>
      </c>
      <c r="H12240" s="16">
        <v>5840152</v>
      </c>
      <c r="I12240" s="12" t="s">
        <v>17504</v>
      </c>
      <c r="J12240" s="12" t="s">
        <v>1170</v>
      </c>
      <c r="K12240" s="15"/>
      <c r="L12240" s="13"/>
      <c r="M12240" s="7"/>
      <c r="N12240" s="14"/>
    </row>
    <row r="12241" spans="1:14" ht="110.25">
      <c r="A12241" s="6">
        <v>12240</v>
      </c>
      <c r="B12241" s="8" t="s">
        <v>17256</v>
      </c>
      <c r="C12241" s="9" t="s">
        <v>17257</v>
      </c>
      <c r="D12241" s="10" t="s">
        <v>17258</v>
      </c>
      <c r="E12241" s="11" t="s">
        <v>17505</v>
      </c>
      <c r="F12241" s="6">
        <v>492582</v>
      </c>
      <c r="G12241" s="6" t="s">
        <v>17264</v>
      </c>
      <c r="H12241" s="16">
        <v>19020607</v>
      </c>
      <c r="I12241" s="12" t="s">
        <v>2667</v>
      </c>
      <c r="J12241" s="12" t="s">
        <v>850</v>
      </c>
      <c r="K12241" s="15">
        <v>0</v>
      </c>
      <c r="L12241" s="13"/>
      <c r="M12241" s="7"/>
      <c r="N12241" s="14"/>
    </row>
    <row r="12242" spans="1:14" ht="94.5">
      <c r="A12242" s="6">
        <v>12241</v>
      </c>
      <c r="B12242" s="8" t="s">
        <v>17256</v>
      </c>
      <c r="C12242" s="9" t="s">
        <v>17506</v>
      </c>
      <c r="D12242" s="10" t="s">
        <v>3262</v>
      </c>
      <c r="E12242" s="11" t="s">
        <v>17507</v>
      </c>
      <c r="F12242" s="6">
        <v>510522</v>
      </c>
      <c r="G12242" s="6" t="s">
        <v>17264</v>
      </c>
      <c r="H12242" s="16">
        <v>21979170</v>
      </c>
      <c r="I12242" s="12" t="s">
        <v>2164</v>
      </c>
      <c r="J12242" s="12" t="s">
        <v>17471</v>
      </c>
      <c r="K12242" s="15" t="s">
        <v>9630</v>
      </c>
      <c r="L12242" s="13"/>
      <c r="M12242" s="7"/>
      <c r="N12242" s="14"/>
    </row>
    <row r="12243" spans="1:14" ht="173.25">
      <c r="A12243" s="6">
        <v>12242</v>
      </c>
      <c r="B12243" s="8" t="s">
        <v>17256</v>
      </c>
      <c r="C12243" s="9" t="s">
        <v>17508</v>
      </c>
      <c r="D12243" s="10" t="s">
        <v>17509</v>
      </c>
      <c r="E12243" s="11" t="s">
        <v>17510</v>
      </c>
      <c r="F12243" s="6">
        <v>546099</v>
      </c>
      <c r="G12243" s="6" t="s">
        <v>17264</v>
      </c>
      <c r="H12243" s="16">
        <v>8121125</v>
      </c>
      <c r="I12243" s="12" t="s">
        <v>998</v>
      </c>
      <c r="J12243" s="12" t="s">
        <v>17484</v>
      </c>
      <c r="K12243" s="15" t="s">
        <v>9630</v>
      </c>
      <c r="L12243" s="13"/>
      <c r="M12243" s="7"/>
      <c r="N12243" s="14"/>
    </row>
    <row r="12244" spans="1:14" ht="63">
      <c r="A12244" s="6">
        <v>12243</v>
      </c>
      <c r="B12244" s="8" t="s">
        <v>17256</v>
      </c>
      <c r="C12244" s="9" t="s">
        <v>17511</v>
      </c>
      <c r="D12244" s="10" t="s">
        <v>17512</v>
      </c>
      <c r="E12244" s="11" t="s">
        <v>17513</v>
      </c>
      <c r="F12244" s="6">
        <v>546114</v>
      </c>
      <c r="G12244" s="6" t="s">
        <v>17264</v>
      </c>
      <c r="H12244" s="16">
        <v>9345400</v>
      </c>
      <c r="I12244" s="12" t="s">
        <v>998</v>
      </c>
      <c r="J12244" s="12" t="s">
        <v>17484</v>
      </c>
      <c r="K12244" s="15"/>
      <c r="L12244" s="13"/>
      <c r="M12244" s="7"/>
      <c r="N12244" s="14"/>
    </row>
    <row r="12245" spans="1:14" ht="63">
      <c r="A12245" s="6">
        <v>12244</v>
      </c>
      <c r="B12245" s="8" t="s">
        <v>17256</v>
      </c>
      <c r="C12245" s="9" t="s">
        <v>17514</v>
      </c>
      <c r="D12245" s="10" t="s">
        <v>17515</v>
      </c>
      <c r="E12245" s="11" t="s">
        <v>17516</v>
      </c>
      <c r="F12245" s="6">
        <v>580761</v>
      </c>
      <c r="G12245" s="6" t="s">
        <v>17264</v>
      </c>
      <c r="H12245" s="16">
        <v>22072374</v>
      </c>
      <c r="I12245" s="12" t="s">
        <v>2241</v>
      </c>
      <c r="J12245" s="12" t="s">
        <v>6635</v>
      </c>
      <c r="K12245" s="15"/>
      <c r="L12245" s="13"/>
      <c r="M12245" s="7"/>
      <c r="N12245" s="14"/>
    </row>
    <row r="12246" spans="1:14" ht="110.25">
      <c r="A12246" s="6">
        <v>12245</v>
      </c>
      <c r="B12246" s="8" t="s">
        <v>17256</v>
      </c>
      <c r="C12246" s="9" t="s">
        <v>17517</v>
      </c>
      <c r="D12246" s="10" t="s">
        <v>17518</v>
      </c>
      <c r="E12246" s="11" t="s">
        <v>17519</v>
      </c>
      <c r="F12246" s="6">
        <v>581281</v>
      </c>
      <c r="G12246" s="6" t="s">
        <v>17264</v>
      </c>
      <c r="H12246" s="16">
        <v>6785645</v>
      </c>
      <c r="I12246" s="12" t="s">
        <v>6267</v>
      </c>
      <c r="J12246" s="12" t="s">
        <v>6610</v>
      </c>
      <c r="K12246" s="15"/>
      <c r="L12246" s="13"/>
      <c r="M12246" s="7"/>
      <c r="N12246" s="14"/>
    </row>
    <row r="12247" spans="1:14" ht="78.75">
      <c r="A12247" s="6">
        <v>12246</v>
      </c>
      <c r="B12247" s="8" t="s">
        <v>17256</v>
      </c>
      <c r="C12247" s="9" t="s">
        <v>17520</v>
      </c>
      <c r="D12247" s="10" t="s">
        <v>17521</v>
      </c>
      <c r="E12247" s="11" t="s">
        <v>17522</v>
      </c>
      <c r="F12247" s="6">
        <v>527834</v>
      </c>
      <c r="G12247" s="6" t="s">
        <v>17523</v>
      </c>
      <c r="H12247" s="16">
        <v>3324999.05</v>
      </c>
      <c r="I12247" s="12" t="s">
        <v>17524</v>
      </c>
      <c r="J12247" s="12" t="s">
        <v>2593</v>
      </c>
      <c r="K12247" s="15">
        <v>0</v>
      </c>
      <c r="L12247" s="13"/>
      <c r="M12247" s="7"/>
      <c r="N12247" s="14"/>
    </row>
    <row r="12248" spans="1:14" ht="63">
      <c r="A12248" s="6">
        <v>12247</v>
      </c>
      <c r="B12248" s="8" t="s">
        <v>17256</v>
      </c>
      <c r="C12248" s="9" t="s">
        <v>17525</v>
      </c>
      <c r="D12248" s="10" t="s">
        <v>6787</v>
      </c>
      <c r="E12248" s="11" t="s">
        <v>17526</v>
      </c>
      <c r="F12248" s="6">
        <v>534341</v>
      </c>
      <c r="G12248" s="6" t="s">
        <v>17527</v>
      </c>
      <c r="H12248" s="16">
        <v>7122256</v>
      </c>
      <c r="I12248" s="12" t="s">
        <v>1247</v>
      </c>
      <c r="J12248" s="12" t="s">
        <v>7622</v>
      </c>
      <c r="K12248" s="15"/>
      <c r="L12248" s="13"/>
      <c r="M12248" s="7"/>
      <c r="N12248" s="14"/>
    </row>
    <row r="12249" spans="1:14" ht="63">
      <c r="A12249" s="6">
        <v>12248</v>
      </c>
      <c r="B12249" s="8" t="s">
        <v>17256</v>
      </c>
      <c r="C12249" s="9" t="s">
        <v>17528</v>
      </c>
      <c r="D12249" s="10" t="s">
        <v>17529</v>
      </c>
      <c r="E12249" s="11" t="s">
        <v>17530</v>
      </c>
      <c r="F12249" s="6">
        <v>534339</v>
      </c>
      <c r="G12249" s="6" t="s">
        <v>17527</v>
      </c>
      <c r="H12249" s="16">
        <v>3959787</v>
      </c>
      <c r="I12249" s="12" t="s">
        <v>1247</v>
      </c>
      <c r="J12249" s="12" t="s">
        <v>7622</v>
      </c>
      <c r="K12249" s="15"/>
      <c r="L12249" s="13"/>
      <c r="M12249" s="7"/>
      <c r="N12249" s="14"/>
    </row>
    <row r="12250" spans="1:14" ht="63">
      <c r="A12250" s="6">
        <v>12249</v>
      </c>
      <c r="B12250" s="8" t="s">
        <v>17256</v>
      </c>
      <c r="C12250" s="9" t="s">
        <v>17531</v>
      </c>
      <c r="D12250" s="10" t="s">
        <v>5934</v>
      </c>
      <c r="E12250" s="11" t="s">
        <v>17532</v>
      </c>
      <c r="F12250" s="6">
        <v>534340</v>
      </c>
      <c r="G12250" s="6" t="s">
        <v>17527</v>
      </c>
      <c r="H12250" s="16">
        <v>3923386</v>
      </c>
      <c r="I12250" s="12" t="s">
        <v>17533</v>
      </c>
      <c r="J12250" s="12" t="s">
        <v>7622</v>
      </c>
      <c r="K12250" s="15"/>
      <c r="L12250" s="13"/>
      <c r="M12250" s="7"/>
      <c r="N12250" s="14"/>
    </row>
    <row r="12251" spans="1:14" ht="47.25">
      <c r="A12251" s="6">
        <v>12250</v>
      </c>
      <c r="B12251" s="8" t="s">
        <v>17256</v>
      </c>
      <c r="C12251" s="9" t="s">
        <v>17534</v>
      </c>
      <c r="D12251" s="10" t="s">
        <v>17535</v>
      </c>
      <c r="E12251" s="11" t="s">
        <v>17536</v>
      </c>
      <c r="F12251" s="6">
        <v>534343</v>
      </c>
      <c r="G12251" s="6" t="s">
        <v>17527</v>
      </c>
      <c r="H12251" s="16">
        <v>6992431</v>
      </c>
      <c r="I12251" s="12" t="s">
        <v>17533</v>
      </c>
      <c r="J12251" s="12" t="s">
        <v>2123</v>
      </c>
      <c r="K12251" s="15"/>
      <c r="L12251" s="13"/>
      <c r="M12251" s="7"/>
      <c r="N12251" s="14"/>
    </row>
    <row r="12252" spans="1:14" ht="47.25">
      <c r="A12252" s="6">
        <v>12251</v>
      </c>
      <c r="B12252" s="8" t="s">
        <v>17256</v>
      </c>
      <c r="C12252" s="9" t="s">
        <v>17537</v>
      </c>
      <c r="D12252" s="10" t="s">
        <v>17538</v>
      </c>
      <c r="E12252" s="11" t="s">
        <v>17539</v>
      </c>
      <c r="F12252" s="6">
        <v>534345</v>
      </c>
      <c r="G12252" s="6" t="s">
        <v>17527</v>
      </c>
      <c r="H12252" s="16">
        <v>6927906</v>
      </c>
      <c r="I12252" s="12" t="s">
        <v>1247</v>
      </c>
      <c r="J12252" s="12" t="s">
        <v>6532</v>
      </c>
      <c r="K12252" s="15"/>
      <c r="L12252" s="13"/>
      <c r="M12252" s="7"/>
      <c r="N12252" s="14"/>
    </row>
    <row r="12253" spans="1:14" ht="47.25">
      <c r="A12253" s="6">
        <v>12252</v>
      </c>
      <c r="B12253" s="8" t="s">
        <v>17256</v>
      </c>
      <c r="C12253" s="9" t="s">
        <v>17540</v>
      </c>
      <c r="D12253" s="10" t="s">
        <v>17541</v>
      </c>
      <c r="E12253" s="11" t="s">
        <v>17542</v>
      </c>
      <c r="F12253" s="6">
        <v>534348</v>
      </c>
      <c r="G12253" s="6" t="s">
        <v>17527</v>
      </c>
      <c r="H12253" s="16">
        <v>3626990</v>
      </c>
      <c r="I12253" s="12" t="s">
        <v>1247</v>
      </c>
      <c r="J12253" s="12" t="s">
        <v>6532</v>
      </c>
      <c r="K12253" s="15"/>
      <c r="L12253" s="13"/>
      <c r="M12253" s="7"/>
      <c r="N12253" s="14"/>
    </row>
    <row r="12254" spans="1:14" ht="141.75">
      <c r="A12254" s="6">
        <v>12253</v>
      </c>
      <c r="B12254" s="8" t="s">
        <v>17256</v>
      </c>
      <c r="C12254" s="9" t="s">
        <v>17543</v>
      </c>
      <c r="D12254" s="10" t="s">
        <v>17544</v>
      </c>
      <c r="E12254" s="11" t="s">
        <v>17545</v>
      </c>
      <c r="F12254" s="6">
        <v>534344</v>
      </c>
      <c r="G12254" s="6" t="s">
        <v>17527</v>
      </c>
      <c r="H12254" s="16">
        <v>5848058</v>
      </c>
      <c r="I12254" s="12" t="s">
        <v>1133</v>
      </c>
      <c r="J12254" s="12" t="s">
        <v>5815</v>
      </c>
      <c r="K12254" s="15"/>
      <c r="L12254" s="13"/>
      <c r="M12254" s="7"/>
      <c r="N12254" s="14"/>
    </row>
    <row r="12255" spans="1:14" ht="94.5">
      <c r="A12255" s="6">
        <v>12254</v>
      </c>
      <c r="B12255" s="8" t="s">
        <v>17256</v>
      </c>
      <c r="C12255" s="9" t="s">
        <v>17546</v>
      </c>
      <c r="D12255" s="10" t="s">
        <v>17389</v>
      </c>
      <c r="E12255" s="11" t="s">
        <v>17547</v>
      </c>
      <c r="F12255" s="6">
        <v>534342</v>
      </c>
      <c r="G12255" s="6" t="s">
        <v>17527</v>
      </c>
      <c r="H12255" s="16">
        <v>4056927</v>
      </c>
      <c r="I12255" s="12" t="s">
        <v>2066</v>
      </c>
      <c r="J12255" s="12" t="s">
        <v>2653</v>
      </c>
      <c r="K12255" s="15"/>
      <c r="L12255" s="13"/>
      <c r="M12255" s="7"/>
      <c r="N12255" s="14"/>
    </row>
    <row r="12256" spans="1:14" ht="47.25">
      <c r="A12256" s="6">
        <v>12255</v>
      </c>
      <c r="B12256" s="8" t="s">
        <v>17256</v>
      </c>
      <c r="C12256" s="9" t="s">
        <v>17548</v>
      </c>
      <c r="D12256" s="10" t="s">
        <v>17549</v>
      </c>
      <c r="E12256" s="11" t="s">
        <v>17550</v>
      </c>
      <c r="F12256" s="6">
        <v>542969</v>
      </c>
      <c r="G12256" s="6" t="s">
        <v>17527</v>
      </c>
      <c r="H12256" s="16">
        <v>5283117.2</v>
      </c>
      <c r="I12256" s="12" t="s">
        <v>1247</v>
      </c>
      <c r="J12256" s="12" t="s">
        <v>1265</v>
      </c>
      <c r="K12256" s="15"/>
      <c r="L12256" s="13"/>
      <c r="M12256" s="7"/>
      <c r="N12256" s="14"/>
    </row>
    <row r="12257" spans="1:14" ht="63">
      <c r="A12257" s="6">
        <v>12256</v>
      </c>
      <c r="B12257" s="8" t="s">
        <v>17256</v>
      </c>
      <c r="C12257" s="9" t="s">
        <v>17551</v>
      </c>
      <c r="D12257" s="10" t="s">
        <v>17552</v>
      </c>
      <c r="E12257" s="11" t="s">
        <v>17553</v>
      </c>
      <c r="F12257" s="6"/>
      <c r="G12257" s="6" t="s">
        <v>17527</v>
      </c>
      <c r="H12257" s="16">
        <v>3949744.7</v>
      </c>
      <c r="I12257" s="12" t="s">
        <v>2066</v>
      </c>
      <c r="J12257" s="12" t="s">
        <v>13108</v>
      </c>
      <c r="K12257" s="15"/>
      <c r="L12257" s="13"/>
      <c r="M12257" s="7"/>
      <c r="N12257" s="14"/>
    </row>
    <row r="12258" spans="1:14" ht="94.5">
      <c r="A12258" s="6">
        <v>12257</v>
      </c>
      <c r="B12258" s="8" t="s">
        <v>17256</v>
      </c>
      <c r="C12258" s="9" t="s">
        <v>17554</v>
      </c>
      <c r="D12258" s="10" t="s">
        <v>17555</v>
      </c>
      <c r="E12258" s="11" t="s">
        <v>17556</v>
      </c>
      <c r="F12258" s="6">
        <v>542973</v>
      </c>
      <c r="G12258" s="6" t="s">
        <v>17527</v>
      </c>
      <c r="H12258" s="16">
        <v>6898624.5</v>
      </c>
      <c r="I12258" s="12" t="s">
        <v>2066</v>
      </c>
      <c r="J12258" s="12" t="s">
        <v>13108</v>
      </c>
      <c r="K12258" s="15"/>
      <c r="L12258" s="13"/>
      <c r="M12258" s="7"/>
      <c r="N12258" s="14"/>
    </row>
    <row r="12259" spans="1:14" ht="94.5">
      <c r="A12259" s="6">
        <v>12258</v>
      </c>
      <c r="B12259" s="8" t="s">
        <v>17256</v>
      </c>
      <c r="C12259" s="9" t="s">
        <v>17557</v>
      </c>
      <c r="D12259" s="10" t="s">
        <v>17558</v>
      </c>
      <c r="E12259" s="11" t="s">
        <v>17559</v>
      </c>
      <c r="F12259" s="6"/>
      <c r="G12259" s="6" t="s">
        <v>17527</v>
      </c>
      <c r="H12259" s="16">
        <v>5174817.2</v>
      </c>
      <c r="I12259" s="12" t="s">
        <v>17560</v>
      </c>
      <c r="J12259" s="12" t="s">
        <v>17561</v>
      </c>
      <c r="K12259" s="15"/>
      <c r="L12259" s="13"/>
      <c r="M12259" s="7"/>
      <c r="N12259" s="14"/>
    </row>
    <row r="12260" spans="1:14" ht="94.5">
      <c r="A12260" s="6">
        <v>12259</v>
      </c>
      <c r="B12260" s="8" t="s">
        <v>17256</v>
      </c>
      <c r="C12260" s="9" t="s">
        <v>17562</v>
      </c>
      <c r="D12260" s="10" t="s">
        <v>17563</v>
      </c>
      <c r="E12260" s="11" t="s">
        <v>17564</v>
      </c>
      <c r="F12260" s="6">
        <v>556426</v>
      </c>
      <c r="G12260" s="6" t="s">
        <v>17527</v>
      </c>
      <c r="H12260" s="16">
        <v>6474862</v>
      </c>
      <c r="I12260" s="12" t="s">
        <v>17565</v>
      </c>
      <c r="J12260" s="12" t="s">
        <v>17566</v>
      </c>
      <c r="K12260" s="15"/>
      <c r="L12260" s="13"/>
      <c r="M12260" s="7"/>
      <c r="N12260" s="14"/>
    </row>
    <row r="12261" spans="1:14" ht="110.25">
      <c r="A12261" s="6">
        <v>12260</v>
      </c>
      <c r="B12261" s="8" t="s">
        <v>17256</v>
      </c>
      <c r="C12261" s="9" t="s">
        <v>17567</v>
      </c>
      <c r="D12261" s="10" t="s">
        <v>17568</v>
      </c>
      <c r="E12261" s="11" t="s">
        <v>17569</v>
      </c>
      <c r="F12261" s="6">
        <v>510527</v>
      </c>
      <c r="G12261" s="6" t="s">
        <v>1034</v>
      </c>
      <c r="H12261" s="16">
        <v>34666021</v>
      </c>
      <c r="I12261" s="12" t="s">
        <v>17570</v>
      </c>
      <c r="J12261" s="12" t="s">
        <v>17571</v>
      </c>
      <c r="K12261" s="15"/>
      <c r="L12261" s="13"/>
      <c r="M12261" s="7">
        <v>1</v>
      </c>
      <c r="N12261" s="14"/>
    </row>
    <row r="12262" spans="1:14" ht="110.25">
      <c r="A12262" s="6">
        <v>12261</v>
      </c>
      <c r="B12262" s="8" t="s">
        <v>17256</v>
      </c>
      <c r="C12262" s="9" t="s">
        <v>17572</v>
      </c>
      <c r="D12262" s="10" t="s">
        <v>17573</v>
      </c>
      <c r="E12262" s="11" t="s">
        <v>17569</v>
      </c>
      <c r="F12262" s="6">
        <v>510527</v>
      </c>
      <c r="G12262" s="6" t="s">
        <v>1034</v>
      </c>
      <c r="H12262" s="16"/>
      <c r="I12262" s="12"/>
      <c r="J12262" s="12"/>
      <c r="K12262" s="15"/>
      <c r="L12262" s="13"/>
      <c r="M12262" s="7">
        <v>0.51</v>
      </c>
      <c r="N12262" s="14"/>
    </row>
    <row r="12263" spans="1:14" ht="110.25">
      <c r="A12263" s="6">
        <v>12262</v>
      </c>
      <c r="B12263" s="8" t="s">
        <v>17256</v>
      </c>
      <c r="C12263" s="9" t="s">
        <v>17574</v>
      </c>
      <c r="D12263" s="10" t="s">
        <v>17298</v>
      </c>
      <c r="E12263" s="11" t="s">
        <v>17569</v>
      </c>
      <c r="F12263" s="6">
        <v>510527</v>
      </c>
      <c r="G12263" s="6" t="s">
        <v>1034</v>
      </c>
      <c r="H12263" s="16"/>
      <c r="I12263" s="12"/>
      <c r="J12263" s="12"/>
      <c r="K12263" s="15"/>
      <c r="L12263" s="13"/>
      <c r="M12263" s="7">
        <v>0.49</v>
      </c>
      <c r="N12263" s="14"/>
    </row>
    <row r="12264" spans="1:14" ht="110.25">
      <c r="A12264" s="6">
        <v>12263</v>
      </c>
      <c r="B12264" s="8" t="s">
        <v>17256</v>
      </c>
      <c r="C12264" s="9" t="s">
        <v>17575</v>
      </c>
      <c r="D12264" s="10" t="s">
        <v>2517</v>
      </c>
      <c r="E12264" s="11" t="s">
        <v>17576</v>
      </c>
      <c r="F12264" s="6">
        <v>513388</v>
      </c>
      <c r="G12264" s="6" t="s">
        <v>1034</v>
      </c>
      <c r="H12264" s="16">
        <v>42500040</v>
      </c>
      <c r="I12264" s="12"/>
      <c r="J12264" s="12"/>
      <c r="K12264" s="15"/>
      <c r="L12264" s="13"/>
      <c r="M12264" s="7"/>
      <c r="N12264" s="14"/>
    </row>
    <row r="12265" spans="1:14" ht="94.5">
      <c r="A12265" s="6">
        <v>12264</v>
      </c>
      <c r="B12265" s="8" t="s">
        <v>17256</v>
      </c>
      <c r="C12265" s="9" t="s">
        <v>17577</v>
      </c>
      <c r="D12265" s="10" t="s">
        <v>17335</v>
      </c>
      <c r="E12265" s="11" t="s">
        <v>17578</v>
      </c>
      <c r="F12265" s="6">
        <v>513389</v>
      </c>
      <c r="G12265" s="6" t="s">
        <v>1034</v>
      </c>
      <c r="H12265" s="16">
        <v>65793392.369999997</v>
      </c>
      <c r="I12265" s="12" t="s">
        <v>6386</v>
      </c>
      <c r="J12265" s="12" t="s">
        <v>17579</v>
      </c>
      <c r="K12265" s="15"/>
      <c r="L12265" s="13"/>
      <c r="M12265" s="7">
        <v>1</v>
      </c>
      <c r="N12265" s="14"/>
    </row>
    <row r="12266" spans="1:14" ht="94.5">
      <c r="A12266" s="6">
        <v>12265</v>
      </c>
      <c r="B12266" s="8" t="s">
        <v>17256</v>
      </c>
      <c r="C12266" s="9" t="s">
        <v>17580</v>
      </c>
      <c r="D12266" s="10" t="s">
        <v>3894</v>
      </c>
      <c r="E12266" s="11" t="s">
        <v>17578</v>
      </c>
      <c r="F12266" s="6">
        <v>513389</v>
      </c>
      <c r="G12266" s="6" t="s">
        <v>1034</v>
      </c>
      <c r="H12266" s="16">
        <v>65793392.369999997</v>
      </c>
      <c r="I12266" s="12"/>
      <c r="J12266" s="12"/>
      <c r="K12266" s="15"/>
      <c r="L12266" s="13"/>
      <c r="M12266" s="7">
        <v>0.51</v>
      </c>
      <c r="N12266" s="14"/>
    </row>
    <row r="12267" spans="1:14" ht="94.5">
      <c r="A12267" s="6">
        <v>12266</v>
      </c>
      <c r="B12267" s="8" t="s">
        <v>17256</v>
      </c>
      <c r="C12267" s="9" t="s">
        <v>17581</v>
      </c>
      <c r="D12267" s="10" t="s">
        <v>6119</v>
      </c>
      <c r="E12267" s="11" t="s">
        <v>17578</v>
      </c>
      <c r="F12267" s="6">
        <v>513389</v>
      </c>
      <c r="G12267" s="6" t="s">
        <v>1034</v>
      </c>
      <c r="H12267" s="16">
        <v>65793392.369999997</v>
      </c>
      <c r="I12267" s="12"/>
      <c r="J12267" s="12"/>
      <c r="K12267" s="15"/>
      <c r="L12267" s="13"/>
      <c r="M12267" s="7">
        <v>0.49</v>
      </c>
      <c r="N12267" s="14"/>
    </row>
    <row r="12268" spans="1:14" ht="220.5">
      <c r="A12268" s="6">
        <v>12267</v>
      </c>
      <c r="B12268" s="8" t="s">
        <v>17256</v>
      </c>
      <c r="C12268" s="9" t="s">
        <v>17582</v>
      </c>
      <c r="D12268" s="10" t="s">
        <v>3892</v>
      </c>
      <c r="E12268" s="11" t="s">
        <v>17583</v>
      </c>
      <c r="F12268" s="6">
        <v>505008</v>
      </c>
      <c r="G12268" s="6" t="s">
        <v>4924</v>
      </c>
      <c r="H12268" s="16">
        <v>22969896.190000001</v>
      </c>
      <c r="I12268" s="12" t="s">
        <v>1828</v>
      </c>
      <c r="J12268" s="12" t="s">
        <v>17584</v>
      </c>
      <c r="K12268" s="15"/>
      <c r="L12268" s="13"/>
      <c r="M12268" s="7" t="s">
        <v>9630</v>
      </c>
      <c r="N12268" s="14"/>
    </row>
    <row r="12269" spans="1:14" ht="220.5">
      <c r="A12269" s="6">
        <v>12268</v>
      </c>
      <c r="B12269" s="8" t="s">
        <v>17256</v>
      </c>
      <c r="C12269" s="9" t="s">
        <v>17585</v>
      </c>
      <c r="D12269" s="10" t="s">
        <v>17586</v>
      </c>
      <c r="E12269" s="11" t="s">
        <v>17587</v>
      </c>
      <c r="F12269" s="6">
        <v>505009</v>
      </c>
      <c r="G12269" s="6" t="s">
        <v>4924</v>
      </c>
      <c r="H12269" s="16">
        <v>19050000</v>
      </c>
      <c r="I12269" s="12" t="s">
        <v>1828</v>
      </c>
      <c r="J12269" s="12" t="s">
        <v>17584</v>
      </c>
      <c r="K12269" s="15"/>
      <c r="L12269" s="13"/>
      <c r="M12269" s="7">
        <v>1</v>
      </c>
      <c r="N12269" s="14"/>
    </row>
    <row r="12270" spans="1:14" ht="220.5">
      <c r="A12270" s="6">
        <v>12269</v>
      </c>
      <c r="B12270" s="8" t="s">
        <v>17256</v>
      </c>
      <c r="C12270" s="9" t="s">
        <v>17588</v>
      </c>
      <c r="D12270" s="10" t="s">
        <v>17589</v>
      </c>
      <c r="E12270" s="11" t="s">
        <v>17587</v>
      </c>
      <c r="F12270" s="6">
        <v>505009</v>
      </c>
      <c r="G12270" s="6" t="s">
        <v>4924</v>
      </c>
      <c r="H12270" s="16">
        <v>19050000</v>
      </c>
      <c r="I12270" s="12" t="s">
        <v>1828</v>
      </c>
      <c r="J12270" s="12" t="s">
        <v>17584</v>
      </c>
      <c r="K12270" s="15"/>
      <c r="L12270" s="13"/>
      <c r="M12270" s="7">
        <v>0.51</v>
      </c>
      <c r="N12270" s="14"/>
    </row>
    <row r="12271" spans="1:14" ht="220.5">
      <c r="A12271" s="6">
        <v>12270</v>
      </c>
      <c r="B12271" s="8" t="s">
        <v>17256</v>
      </c>
      <c r="C12271" s="9" t="s">
        <v>17590</v>
      </c>
      <c r="D12271" s="10" t="s">
        <v>1075</v>
      </c>
      <c r="E12271" s="11" t="s">
        <v>17587</v>
      </c>
      <c r="F12271" s="6">
        <v>505009</v>
      </c>
      <c r="G12271" s="6" t="s">
        <v>4924</v>
      </c>
      <c r="H12271" s="16">
        <v>19050000</v>
      </c>
      <c r="I12271" s="12" t="s">
        <v>1828</v>
      </c>
      <c r="J12271" s="12" t="s">
        <v>17584</v>
      </c>
      <c r="K12271" s="15"/>
      <c r="L12271" s="13"/>
      <c r="M12271" s="7">
        <v>0.49</v>
      </c>
      <c r="N12271" s="14"/>
    </row>
    <row r="12272" spans="1:14" ht="173.25">
      <c r="A12272" s="6">
        <v>12271</v>
      </c>
      <c r="B12272" s="8" t="s">
        <v>17256</v>
      </c>
      <c r="C12272" s="9" t="s">
        <v>17591</v>
      </c>
      <c r="D12272" s="10" t="s">
        <v>17592</v>
      </c>
      <c r="E12272" s="11" t="s">
        <v>17593</v>
      </c>
      <c r="F12272" s="6">
        <v>528038</v>
      </c>
      <c r="G12272" s="6" t="s">
        <v>4924</v>
      </c>
      <c r="H12272" s="16">
        <v>14156948</v>
      </c>
      <c r="I12272" s="12" t="s">
        <v>9630</v>
      </c>
      <c r="J12272" s="12" t="s">
        <v>9630</v>
      </c>
      <c r="K12272" s="15"/>
      <c r="L12272" s="13"/>
      <c r="M12272" s="7">
        <v>1</v>
      </c>
      <c r="N12272" s="14"/>
    </row>
    <row r="12273" spans="1:14" ht="173.25">
      <c r="A12273" s="6">
        <v>12272</v>
      </c>
      <c r="B12273" s="8" t="s">
        <v>17256</v>
      </c>
      <c r="C12273" s="9" t="s">
        <v>17594</v>
      </c>
      <c r="D12273" s="10" t="s">
        <v>3908</v>
      </c>
      <c r="E12273" s="11" t="s">
        <v>17593</v>
      </c>
      <c r="F12273" s="6">
        <v>528038</v>
      </c>
      <c r="G12273" s="6" t="s">
        <v>4924</v>
      </c>
      <c r="H12273" s="16">
        <v>14156948</v>
      </c>
      <c r="I12273" s="12"/>
      <c r="J12273" s="12"/>
      <c r="K12273" s="15"/>
      <c r="L12273" s="13"/>
      <c r="M12273" s="7">
        <v>0.51</v>
      </c>
      <c r="N12273" s="14"/>
    </row>
    <row r="12274" spans="1:14" ht="173.25">
      <c r="A12274" s="6">
        <v>12273</v>
      </c>
      <c r="B12274" s="8" t="s">
        <v>17256</v>
      </c>
      <c r="C12274" s="9" t="s">
        <v>17595</v>
      </c>
      <c r="D12274" s="10" t="s">
        <v>257</v>
      </c>
      <c r="E12274" s="11" t="s">
        <v>17593</v>
      </c>
      <c r="F12274" s="6">
        <v>528038</v>
      </c>
      <c r="G12274" s="6" t="s">
        <v>4924</v>
      </c>
      <c r="H12274" s="16">
        <v>14156948</v>
      </c>
      <c r="I12274" s="12"/>
      <c r="J12274" s="12"/>
      <c r="K12274" s="15"/>
      <c r="L12274" s="13"/>
      <c r="M12274" s="7">
        <v>0.49</v>
      </c>
      <c r="N12274" s="14"/>
    </row>
    <row r="12275" spans="1:14" ht="141.75">
      <c r="A12275" s="6">
        <v>12274</v>
      </c>
      <c r="B12275" s="8" t="s">
        <v>17256</v>
      </c>
      <c r="C12275" s="9" t="s">
        <v>17596</v>
      </c>
      <c r="D12275" s="10" t="s">
        <v>17597</v>
      </c>
      <c r="E12275" s="11" t="s">
        <v>17598</v>
      </c>
      <c r="F12275" s="6">
        <v>539597</v>
      </c>
      <c r="G12275" s="6" t="s">
        <v>4924</v>
      </c>
      <c r="H12275" s="16">
        <v>11602844</v>
      </c>
      <c r="I12275" s="12"/>
      <c r="J12275" s="12"/>
      <c r="K12275" s="15"/>
      <c r="L12275" s="13"/>
      <c r="M12275" s="7">
        <v>1</v>
      </c>
      <c r="N12275" s="14"/>
    </row>
    <row r="12276" spans="1:14" ht="141.75">
      <c r="A12276" s="6">
        <v>12275</v>
      </c>
      <c r="B12276" s="8" t="s">
        <v>17256</v>
      </c>
      <c r="C12276" s="9" t="s">
        <v>17599</v>
      </c>
      <c r="D12276" s="10" t="s">
        <v>17600</v>
      </c>
      <c r="E12276" s="11" t="s">
        <v>17598</v>
      </c>
      <c r="F12276" s="6">
        <v>539597</v>
      </c>
      <c r="G12276" s="6" t="s">
        <v>4924</v>
      </c>
      <c r="H12276" s="16">
        <v>11602844</v>
      </c>
      <c r="I12276" s="12"/>
      <c r="J12276" s="12"/>
      <c r="K12276" s="15"/>
      <c r="L12276" s="13"/>
      <c r="M12276" s="7">
        <v>0.51</v>
      </c>
      <c r="N12276" s="14"/>
    </row>
    <row r="12277" spans="1:14" ht="141.75">
      <c r="A12277" s="6">
        <v>12276</v>
      </c>
      <c r="B12277" s="8" t="s">
        <v>17256</v>
      </c>
      <c r="C12277" s="9" t="s">
        <v>17601</v>
      </c>
      <c r="D12277" s="10" t="s">
        <v>17319</v>
      </c>
      <c r="E12277" s="11" t="s">
        <v>17598</v>
      </c>
      <c r="F12277" s="6">
        <v>539597</v>
      </c>
      <c r="G12277" s="6" t="s">
        <v>4924</v>
      </c>
      <c r="H12277" s="16">
        <v>11602844</v>
      </c>
      <c r="I12277" s="12"/>
      <c r="J12277" s="12"/>
      <c r="K12277" s="15"/>
      <c r="L12277" s="13"/>
      <c r="M12277" s="7">
        <v>0.49</v>
      </c>
      <c r="N12277" s="14"/>
    </row>
    <row r="12278" spans="1:14" ht="126">
      <c r="A12278" s="6">
        <v>12277</v>
      </c>
      <c r="B12278" s="8" t="s">
        <v>17256</v>
      </c>
      <c r="C12278" s="9" t="s">
        <v>17596</v>
      </c>
      <c r="D12278" s="10" t="s">
        <v>17597</v>
      </c>
      <c r="E12278" s="11" t="s">
        <v>17602</v>
      </c>
      <c r="F12278" s="6">
        <v>549881</v>
      </c>
      <c r="G12278" s="6" t="s">
        <v>4924</v>
      </c>
      <c r="H12278" s="16">
        <v>9662745</v>
      </c>
      <c r="I12278" s="12"/>
      <c r="J12278" s="12"/>
      <c r="K12278" s="15"/>
      <c r="L12278" s="13"/>
      <c r="M12278" s="7">
        <v>1</v>
      </c>
      <c r="N12278" s="14"/>
    </row>
    <row r="12279" spans="1:14" ht="126">
      <c r="A12279" s="6">
        <v>12278</v>
      </c>
      <c r="B12279" s="8" t="s">
        <v>17256</v>
      </c>
      <c r="C12279" s="9" t="s">
        <v>17599</v>
      </c>
      <c r="D12279" s="10" t="s">
        <v>17600</v>
      </c>
      <c r="E12279" s="11" t="s">
        <v>17602</v>
      </c>
      <c r="F12279" s="6">
        <v>549881</v>
      </c>
      <c r="G12279" s="6" t="s">
        <v>4924</v>
      </c>
      <c r="H12279" s="16">
        <v>9662745</v>
      </c>
      <c r="I12279" s="12"/>
      <c r="J12279" s="12"/>
      <c r="K12279" s="15"/>
      <c r="L12279" s="13"/>
      <c r="M12279" s="7">
        <v>0.51</v>
      </c>
      <c r="N12279" s="14"/>
    </row>
    <row r="12280" spans="1:14" ht="126">
      <c r="A12280" s="6">
        <v>12279</v>
      </c>
      <c r="B12280" s="8" t="s">
        <v>17256</v>
      </c>
      <c r="C12280" s="9" t="s">
        <v>17601</v>
      </c>
      <c r="D12280" s="10" t="s">
        <v>17319</v>
      </c>
      <c r="E12280" s="11" t="s">
        <v>17602</v>
      </c>
      <c r="F12280" s="6">
        <v>549881</v>
      </c>
      <c r="G12280" s="6" t="s">
        <v>4924</v>
      </c>
      <c r="H12280" s="16">
        <v>9662745</v>
      </c>
      <c r="I12280" s="12"/>
      <c r="J12280" s="12"/>
      <c r="K12280" s="15"/>
      <c r="L12280" s="13"/>
      <c r="M12280" s="7">
        <v>0.49</v>
      </c>
      <c r="N12280" s="14"/>
    </row>
    <row r="12281" spans="1:14" ht="63">
      <c r="A12281" s="6">
        <v>12280</v>
      </c>
      <c r="B12281" s="8" t="s">
        <v>17603</v>
      </c>
      <c r="C12281" s="9" t="s">
        <v>17604</v>
      </c>
      <c r="D12281" s="10" t="s">
        <v>17605</v>
      </c>
      <c r="E12281" s="11" t="s">
        <v>17606</v>
      </c>
      <c r="F12281" s="6">
        <v>207687</v>
      </c>
      <c r="G12281" s="6" t="s">
        <v>340</v>
      </c>
      <c r="H12281" s="16">
        <v>47625744</v>
      </c>
      <c r="I12281" s="12">
        <v>43363</v>
      </c>
      <c r="J12281" s="12" t="s">
        <v>17607</v>
      </c>
      <c r="K12281" s="15">
        <v>7704200</v>
      </c>
      <c r="L12281" s="13" t="s">
        <v>14</v>
      </c>
      <c r="M12281" s="7">
        <v>1</v>
      </c>
      <c r="N12281" s="14"/>
    </row>
    <row r="12282" spans="1:14" ht="78.75">
      <c r="A12282" s="6">
        <v>12281</v>
      </c>
      <c r="B12282" s="8" t="s">
        <v>17603</v>
      </c>
      <c r="C12282" s="9" t="s">
        <v>17608</v>
      </c>
      <c r="D12282" s="10" t="s">
        <v>17609</v>
      </c>
      <c r="E12282" s="11" t="s">
        <v>17610</v>
      </c>
      <c r="F12282" s="6">
        <v>418775</v>
      </c>
      <c r="G12282" s="6" t="s">
        <v>340</v>
      </c>
      <c r="H12282" s="16">
        <v>34104563</v>
      </c>
      <c r="I12282" s="12" t="s">
        <v>17611</v>
      </c>
      <c r="J12282" s="12" t="s">
        <v>17612</v>
      </c>
      <c r="K12282" s="15">
        <v>6785000</v>
      </c>
      <c r="L12282" s="13" t="s">
        <v>14</v>
      </c>
      <c r="M12282" s="7">
        <v>1</v>
      </c>
      <c r="N12282" s="14"/>
    </row>
    <row r="12283" spans="1:14" ht="94.5">
      <c r="A12283" s="6">
        <v>12282</v>
      </c>
      <c r="B12283" s="8" t="s">
        <v>17603</v>
      </c>
      <c r="C12283" s="9" t="s">
        <v>17613</v>
      </c>
      <c r="D12283" s="10" t="s">
        <v>17614</v>
      </c>
      <c r="E12283" s="11" t="s">
        <v>17615</v>
      </c>
      <c r="F12283" s="6">
        <v>66944</v>
      </c>
      <c r="G12283" s="6" t="s">
        <v>3644</v>
      </c>
      <c r="H12283" s="16">
        <v>2801750</v>
      </c>
      <c r="I12283" s="12" t="s">
        <v>17616</v>
      </c>
      <c r="J12283" s="12" t="s">
        <v>17617</v>
      </c>
      <c r="K12283" s="15">
        <v>2801750</v>
      </c>
      <c r="L12283" s="13" t="s">
        <v>14</v>
      </c>
      <c r="M12283" s="7">
        <v>1</v>
      </c>
      <c r="N12283" s="14"/>
    </row>
    <row r="12284" spans="1:14" ht="78.75">
      <c r="A12284" s="6">
        <v>12283</v>
      </c>
      <c r="B12284" s="8" t="s">
        <v>17603</v>
      </c>
      <c r="C12284" s="9" t="s">
        <v>17613</v>
      </c>
      <c r="D12284" s="10" t="s">
        <v>17614</v>
      </c>
      <c r="E12284" s="11" t="s">
        <v>17618</v>
      </c>
      <c r="F12284" s="6">
        <v>66948</v>
      </c>
      <c r="G12284" s="6" t="s">
        <v>3644</v>
      </c>
      <c r="H12284" s="16">
        <v>2912700</v>
      </c>
      <c r="I12284" s="12" t="s">
        <v>17616</v>
      </c>
      <c r="J12284" s="12" t="s">
        <v>17617</v>
      </c>
      <c r="K12284" s="15">
        <v>2912700</v>
      </c>
      <c r="L12284" s="13" t="s">
        <v>14</v>
      </c>
      <c r="M12284" s="7">
        <v>1</v>
      </c>
      <c r="N12284" s="14"/>
    </row>
    <row r="12285" spans="1:14" ht="94.5">
      <c r="A12285" s="6">
        <v>12284</v>
      </c>
      <c r="B12285" s="8" t="s">
        <v>17603</v>
      </c>
      <c r="C12285" s="9" t="s">
        <v>17613</v>
      </c>
      <c r="D12285" s="10" t="s">
        <v>17614</v>
      </c>
      <c r="E12285" s="11" t="s">
        <v>17619</v>
      </c>
      <c r="F12285" s="6">
        <v>41960</v>
      </c>
      <c r="G12285" s="6" t="s">
        <v>3644</v>
      </c>
      <c r="H12285" s="16">
        <v>1649100</v>
      </c>
      <c r="I12285" s="12" t="s">
        <v>17620</v>
      </c>
      <c r="J12285" s="12" t="s">
        <v>17621</v>
      </c>
      <c r="K12285" s="15">
        <v>1649100</v>
      </c>
      <c r="L12285" s="13" t="s">
        <v>14</v>
      </c>
      <c r="M12285" s="7">
        <v>1</v>
      </c>
      <c r="N12285" s="14"/>
    </row>
    <row r="12286" spans="1:14" ht="126">
      <c r="A12286" s="6">
        <v>12285</v>
      </c>
      <c r="B12286" s="8" t="s">
        <v>17603</v>
      </c>
      <c r="C12286" s="9" t="s">
        <v>17622</v>
      </c>
      <c r="D12286" s="10" t="s">
        <v>926</v>
      </c>
      <c r="E12286" s="11" t="s">
        <v>17623</v>
      </c>
      <c r="F12286" s="6">
        <v>104887</v>
      </c>
      <c r="G12286" s="6" t="s">
        <v>3644</v>
      </c>
      <c r="H12286" s="16">
        <v>3384747</v>
      </c>
      <c r="I12286" s="12" t="s">
        <v>17624</v>
      </c>
      <c r="J12286" s="12" t="s">
        <v>17625</v>
      </c>
      <c r="K12286" s="15">
        <v>3324812</v>
      </c>
      <c r="L12286" s="13" t="s">
        <v>14</v>
      </c>
      <c r="M12286" s="7">
        <v>1</v>
      </c>
      <c r="N12286" s="14"/>
    </row>
    <row r="12287" spans="1:14" ht="126">
      <c r="A12287" s="6">
        <v>12286</v>
      </c>
      <c r="B12287" s="8" t="s">
        <v>17603</v>
      </c>
      <c r="C12287" s="9" t="s">
        <v>17622</v>
      </c>
      <c r="D12287" s="10" t="s">
        <v>926</v>
      </c>
      <c r="E12287" s="11" t="s">
        <v>17626</v>
      </c>
      <c r="F12287" s="6">
        <v>109221</v>
      </c>
      <c r="G12287" s="6" t="s">
        <v>3644</v>
      </c>
      <c r="H12287" s="16">
        <v>3678379</v>
      </c>
      <c r="I12287" s="12" t="s">
        <v>17627</v>
      </c>
      <c r="J12287" s="12" t="s">
        <v>17625</v>
      </c>
      <c r="K12287" s="15">
        <v>3457800</v>
      </c>
      <c r="L12287" s="13" t="s">
        <v>14</v>
      </c>
      <c r="M12287" s="7">
        <v>1</v>
      </c>
      <c r="N12287" s="14"/>
    </row>
    <row r="12288" spans="1:14" ht="78.75">
      <c r="A12288" s="6">
        <v>12287</v>
      </c>
      <c r="B12288" s="8" t="s">
        <v>17603</v>
      </c>
      <c r="C12288" s="9" t="s">
        <v>17628</v>
      </c>
      <c r="D12288" s="10" t="s">
        <v>10923</v>
      </c>
      <c r="E12288" s="11" t="s">
        <v>17629</v>
      </c>
      <c r="F12288" s="6">
        <v>109222</v>
      </c>
      <c r="G12288" s="6" t="s">
        <v>3644</v>
      </c>
      <c r="H12288" s="16">
        <v>2799664</v>
      </c>
      <c r="I12288" s="12" t="s">
        <v>17630</v>
      </c>
      <c r="J12288" s="12" t="s">
        <v>17631</v>
      </c>
      <c r="K12288" s="15">
        <v>2787000</v>
      </c>
      <c r="L12288" s="13" t="s">
        <v>14</v>
      </c>
      <c r="M12288" s="7">
        <v>1</v>
      </c>
      <c r="N12288" s="14"/>
    </row>
    <row r="12289" spans="1:14" ht="78.75">
      <c r="A12289" s="6">
        <v>12288</v>
      </c>
      <c r="B12289" s="8" t="s">
        <v>17603</v>
      </c>
      <c r="C12289" s="9" t="s">
        <v>17628</v>
      </c>
      <c r="D12289" s="10" t="s">
        <v>10923</v>
      </c>
      <c r="E12289" s="11" t="s">
        <v>17632</v>
      </c>
      <c r="F12289" s="6">
        <v>109226</v>
      </c>
      <c r="G12289" s="6" t="s">
        <v>3644</v>
      </c>
      <c r="H12289" s="16">
        <v>6236407</v>
      </c>
      <c r="I12289" s="12" t="s">
        <v>17630</v>
      </c>
      <c r="J12289" s="12" t="s">
        <v>17633</v>
      </c>
      <c r="K12289" s="15">
        <v>6232178</v>
      </c>
      <c r="L12289" s="13" t="s">
        <v>14</v>
      </c>
      <c r="M12289" s="7">
        <v>1</v>
      </c>
      <c r="N12289" s="14"/>
    </row>
    <row r="12290" spans="1:14" ht="78.75">
      <c r="A12290" s="6">
        <v>12289</v>
      </c>
      <c r="B12290" s="8" t="s">
        <v>17603</v>
      </c>
      <c r="C12290" s="9" t="s">
        <v>17628</v>
      </c>
      <c r="D12290" s="10" t="s">
        <v>10923</v>
      </c>
      <c r="E12290" s="11" t="s">
        <v>17634</v>
      </c>
      <c r="F12290" s="6">
        <v>109228</v>
      </c>
      <c r="G12290" s="6" t="s">
        <v>3644</v>
      </c>
      <c r="H12290" s="16">
        <v>11923879</v>
      </c>
      <c r="I12290" s="12" t="s">
        <v>17630</v>
      </c>
      <c r="J12290" s="12" t="s">
        <v>17631</v>
      </c>
      <c r="K12290" s="15">
        <v>0</v>
      </c>
      <c r="L12290" s="13" t="s">
        <v>14</v>
      </c>
      <c r="M12290" s="7">
        <v>1</v>
      </c>
      <c r="N12290" s="14"/>
    </row>
    <row r="12291" spans="1:14" ht="47.25">
      <c r="A12291" s="6">
        <v>12290</v>
      </c>
      <c r="B12291" s="8" t="s">
        <v>17603</v>
      </c>
      <c r="C12291" s="9" t="s">
        <v>17635</v>
      </c>
      <c r="D12291" s="10" t="s">
        <v>17636</v>
      </c>
      <c r="E12291" s="11" t="s">
        <v>17637</v>
      </c>
      <c r="F12291" s="6">
        <v>532541</v>
      </c>
      <c r="G12291" s="6" t="s">
        <v>3644</v>
      </c>
      <c r="H12291" s="16">
        <v>4430351</v>
      </c>
      <c r="I12291" s="12" t="s">
        <v>17638</v>
      </c>
      <c r="J12291" s="12" t="s">
        <v>17639</v>
      </c>
      <c r="K12291" s="15">
        <v>2253000</v>
      </c>
      <c r="L12291" s="13" t="s">
        <v>14</v>
      </c>
      <c r="M12291" s="7">
        <v>1</v>
      </c>
      <c r="N12291" s="14"/>
    </row>
    <row r="12292" spans="1:14" ht="47.25">
      <c r="A12292" s="6">
        <v>12291</v>
      </c>
      <c r="B12292" s="8" t="s">
        <v>17603</v>
      </c>
      <c r="C12292" s="9" t="s">
        <v>17640</v>
      </c>
      <c r="D12292" s="10" t="s">
        <v>17641</v>
      </c>
      <c r="E12292" s="11" t="s">
        <v>17642</v>
      </c>
      <c r="F12292" s="6">
        <v>532539</v>
      </c>
      <c r="G12292" s="6" t="s">
        <v>3644</v>
      </c>
      <c r="H12292" s="16">
        <v>2765478</v>
      </c>
      <c r="I12292" s="12" t="s">
        <v>17643</v>
      </c>
      <c r="J12292" s="12" t="s">
        <v>17644</v>
      </c>
      <c r="K12292" s="15">
        <v>2764200</v>
      </c>
      <c r="L12292" s="13" t="s">
        <v>14</v>
      </c>
      <c r="M12292" s="7">
        <v>1</v>
      </c>
      <c r="N12292" s="14"/>
    </row>
    <row r="12293" spans="1:14" ht="47.25">
      <c r="A12293" s="6">
        <v>12292</v>
      </c>
      <c r="B12293" s="8" t="s">
        <v>17603</v>
      </c>
      <c r="C12293" s="9" t="s">
        <v>17645</v>
      </c>
      <c r="D12293" s="10" t="s">
        <v>15565</v>
      </c>
      <c r="E12293" s="11" t="s">
        <v>17646</v>
      </c>
      <c r="F12293" s="6">
        <v>532540</v>
      </c>
      <c r="G12293" s="6" t="s">
        <v>3644</v>
      </c>
      <c r="H12293" s="16">
        <v>3351440</v>
      </c>
      <c r="I12293" s="12" t="s">
        <v>17647</v>
      </c>
      <c r="J12293" s="12" t="s">
        <v>17648</v>
      </c>
      <c r="K12293" s="15">
        <v>3348400</v>
      </c>
      <c r="L12293" s="13" t="s">
        <v>14</v>
      </c>
      <c r="M12293" s="7">
        <v>1</v>
      </c>
      <c r="N12293" s="14"/>
    </row>
    <row r="12294" spans="1:14" ht="78.75">
      <c r="A12294" s="6">
        <v>12293</v>
      </c>
      <c r="B12294" s="8" t="s">
        <v>17603</v>
      </c>
      <c r="C12294" s="9" t="s">
        <v>17649</v>
      </c>
      <c r="D12294" s="10" t="s">
        <v>17650</v>
      </c>
      <c r="E12294" s="11" t="s">
        <v>17651</v>
      </c>
      <c r="F12294" s="6">
        <v>345845</v>
      </c>
      <c r="G12294" s="6" t="s">
        <v>2816</v>
      </c>
      <c r="H12294" s="16">
        <v>6187312</v>
      </c>
      <c r="I12294" s="12" t="s">
        <v>17652</v>
      </c>
      <c r="J12294" s="12" t="s">
        <v>17653</v>
      </c>
      <c r="K12294" s="15">
        <v>6187200</v>
      </c>
      <c r="L12294" s="13" t="s">
        <v>14</v>
      </c>
      <c r="M12294" s="7">
        <v>1</v>
      </c>
      <c r="N12294" s="14"/>
    </row>
    <row r="12295" spans="1:14" ht="78.75">
      <c r="A12295" s="6">
        <v>12294</v>
      </c>
      <c r="B12295" s="8" t="s">
        <v>17603</v>
      </c>
      <c r="C12295" s="9" t="s">
        <v>17654</v>
      </c>
      <c r="D12295" s="10" t="s">
        <v>17655</v>
      </c>
      <c r="E12295" s="11" t="s">
        <v>17656</v>
      </c>
      <c r="F12295" s="6">
        <v>471759</v>
      </c>
      <c r="G12295" s="6" t="s">
        <v>2816</v>
      </c>
      <c r="H12295" s="16">
        <v>6970112</v>
      </c>
      <c r="I12295" s="12" t="s">
        <v>17657</v>
      </c>
      <c r="J12295" s="12">
        <v>44230</v>
      </c>
      <c r="K12295" s="15">
        <v>6970000</v>
      </c>
      <c r="L12295" s="13" t="s">
        <v>14</v>
      </c>
      <c r="M12295" s="7">
        <v>1</v>
      </c>
      <c r="N12295" s="14"/>
    </row>
    <row r="12296" spans="1:14" ht="63">
      <c r="A12296" s="6">
        <v>12295</v>
      </c>
      <c r="B12296" s="8" t="s">
        <v>17603</v>
      </c>
      <c r="C12296" s="9" t="s">
        <v>17658</v>
      </c>
      <c r="D12296" s="10" t="s">
        <v>16008</v>
      </c>
      <c r="E12296" s="11" t="s">
        <v>17659</v>
      </c>
      <c r="F12296" s="6">
        <v>471760</v>
      </c>
      <c r="G12296" s="6" t="s">
        <v>2816</v>
      </c>
      <c r="H12296" s="16">
        <v>10701702</v>
      </c>
      <c r="I12296" s="12" t="s">
        <v>17660</v>
      </c>
      <c r="J12296" s="12">
        <v>44257</v>
      </c>
      <c r="K12296" s="15">
        <v>9685000</v>
      </c>
      <c r="L12296" s="13" t="s">
        <v>14</v>
      </c>
      <c r="M12296" s="7">
        <v>1</v>
      </c>
      <c r="N12296" s="14"/>
    </row>
    <row r="12297" spans="1:14" ht="47.25">
      <c r="A12297" s="6">
        <v>12296</v>
      </c>
      <c r="B12297" s="8" t="s">
        <v>17603</v>
      </c>
      <c r="C12297" s="9" t="s">
        <v>17661</v>
      </c>
      <c r="D12297" s="10" t="s">
        <v>17662</v>
      </c>
      <c r="E12297" s="11" t="s">
        <v>17663</v>
      </c>
      <c r="F12297" s="6">
        <v>471761</v>
      </c>
      <c r="G12297" s="6" t="s">
        <v>2816</v>
      </c>
      <c r="H12297" s="16">
        <v>5149066</v>
      </c>
      <c r="I12297" s="12" t="s">
        <v>17664</v>
      </c>
      <c r="J12297" s="12" t="s">
        <v>17665</v>
      </c>
      <c r="K12297" s="15">
        <v>5149000</v>
      </c>
      <c r="L12297" s="13" t="s">
        <v>14</v>
      </c>
      <c r="M12297" s="7">
        <v>1</v>
      </c>
      <c r="N12297" s="14"/>
    </row>
    <row r="12298" spans="1:14" ht="78.75">
      <c r="A12298" s="6">
        <v>12297</v>
      </c>
      <c r="B12298" s="8" t="s">
        <v>17603</v>
      </c>
      <c r="C12298" s="9" t="s">
        <v>17666</v>
      </c>
      <c r="D12298" s="10" t="s">
        <v>17667</v>
      </c>
      <c r="E12298" s="11" t="s">
        <v>17668</v>
      </c>
      <c r="F12298" s="6">
        <v>395226</v>
      </c>
      <c r="G12298" s="6" t="s">
        <v>2816</v>
      </c>
      <c r="H12298" s="16">
        <v>18199058</v>
      </c>
      <c r="I12298" s="12" t="s">
        <v>17669</v>
      </c>
      <c r="J12298" s="12" t="s">
        <v>17670</v>
      </c>
      <c r="K12298" s="15">
        <v>0</v>
      </c>
      <c r="L12298" s="13" t="s">
        <v>14</v>
      </c>
      <c r="M12298" s="7">
        <v>1</v>
      </c>
      <c r="N12298" s="14"/>
    </row>
    <row r="12299" spans="1:14" ht="78.75">
      <c r="A12299" s="6">
        <v>12298</v>
      </c>
      <c r="B12299" s="8" t="s">
        <v>17603</v>
      </c>
      <c r="C12299" s="9" t="s">
        <v>17671</v>
      </c>
      <c r="D12299" s="10" t="s">
        <v>17672</v>
      </c>
      <c r="E12299" s="11" t="s">
        <v>17673</v>
      </c>
      <c r="F12299" s="6">
        <v>425653</v>
      </c>
      <c r="G12299" s="6" t="s">
        <v>2816</v>
      </c>
      <c r="H12299" s="16">
        <v>8438253</v>
      </c>
      <c r="I12299" s="12">
        <v>43958</v>
      </c>
      <c r="J12299" s="12">
        <v>43832</v>
      </c>
      <c r="K12299" s="15">
        <v>8436600</v>
      </c>
      <c r="L12299" s="13" t="s">
        <v>14</v>
      </c>
      <c r="M12299" s="7">
        <v>1</v>
      </c>
      <c r="N12299" s="14"/>
    </row>
    <row r="12300" spans="1:14" ht="94.5">
      <c r="A12300" s="6">
        <v>12299</v>
      </c>
      <c r="B12300" s="8" t="s">
        <v>17603</v>
      </c>
      <c r="C12300" s="9" t="s">
        <v>17674</v>
      </c>
      <c r="D12300" s="10" t="s">
        <v>17675</v>
      </c>
      <c r="E12300" s="11" t="s">
        <v>17676</v>
      </c>
      <c r="F12300" s="6">
        <v>425655</v>
      </c>
      <c r="G12300" s="6" t="s">
        <v>2816</v>
      </c>
      <c r="H12300" s="16">
        <v>5287701</v>
      </c>
      <c r="I12300" s="12">
        <v>43955</v>
      </c>
      <c r="J12300" s="12">
        <v>44144</v>
      </c>
      <c r="K12300" s="15">
        <v>5283500</v>
      </c>
      <c r="L12300" s="13" t="s">
        <v>14</v>
      </c>
      <c r="M12300" s="7">
        <v>1</v>
      </c>
      <c r="N12300" s="14"/>
    </row>
    <row r="12301" spans="1:14" ht="110.25">
      <c r="A12301" s="6">
        <v>12300</v>
      </c>
      <c r="B12301" s="8" t="s">
        <v>17603</v>
      </c>
      <c r="C12301" s="9" t="s">
        <v>17677</v>
      </c>
      <c r="D12301" s="10" t="s">
        <v>17678</v>
      </c>
      <c r="E12301" s="11" t="s">
        <v>17679</v>
      </c>
      <c r="F12301" s="6">
        <v>92517</v>
      </c>
      <c r="G12301" s="6" t="s">
        <v>2816</v>
      </c>
      <c r="H12301" s="16">
        <v>5090112</v>
      </c>
      <c r="I12301" s="12" t="s">
        <v>17680</v>
      </c>
      <c r="J12301" s="12" t="s">
        <v>17681</v>
      </c>
      <c r="K12301" s="15">
        <v>4939000</v>
      </c>
      <c r="L12301" s="13" t="s">
        <v>14</v>
      </c>
      <c r="M12301" s="7">
        <v>1</v>
      </c>
      <c r="N12301" s="14"/>
    </row>
    <row r="12302" spans="1:14" ht="78.75">
      <c r="A12302" s="6">
        <v>12301</v>
      </c>
      <c r="B12302" s="8" t="s">
        <v>17603</v>
      </c>
      <c r="C12302" s="9" t="s">
        <v>17682</v>
      </c>
      <c r="D12302" s="10" t="s">
        <v>17683</v>
      </c>
      <c r="E12302" s="11" t="s">
        <v>17684</v>
      </c>
      <c r="F12302" s="6">
        <v>197968</v>
      </c>
      <c r="G12302" s="6" t="s">
        <v>2816</v>
      </c>
      <c r="H12302" s="16">
        <v>9574453</v>
      </c>
      <c r="I12302" s="12" t="s">
        <v>17685</v>
      </c>
      <c r="J12302" s="12" t="s">
        <v>17686</v>
      </c>
      <c r="K12302" s="15">
        <v>9571800</v>
      </c>
      <c r="L12302" s="13" t="s">
        <v>14</v>
      </c>
      <c r="M12302" s="7">
        <v>1</v>
      </c>
      <c r="N12302" s="14"/>
    </row>
    <row r="12303" spans="1:14" ht="78.75">
      <c r="A12303" s="6">
        <v>12302</v>
      </c>
      <c r="B12303" s="8" t="s">
        <v>17603</v>
      </c>
      <c r="C12303" s="9" t="s">
        <v>17687</v>
      </c>
      <c r="D12303" s="10" t="s">
        <v>15501</v>
      </c>
      <c r="E12303" s="11" t="s">
        <v>17688</v>
      </c>
      <c r="F12303" s="6">
        <v>356336</v>
      </c>
      <c r="G12303" s="6" t="s">
        <v>2816</v>
      </c>
      <c r="H12303" s="16">
        <v>12078008</v>
      </c>
      <c r="I12303" s="12" t="s">
        <v>17689</v>
      </c>
      <c r="J12303" s="12">
        <v>43958</v>
      </c>
      <c r="K12303" s="15">
        <v>0</v>
      </c>
      <c r="L12303" s="13" t="s">
        <v>14</v>
      </c>
      <c r="M12303" s="7">
        <v>1</v>
      </c>
      <c r="N12303" s="14"/>
    </row>
    <row r="12304" spans="1:14" ht="94.5">
      <c r="A12304" s="6">
        <v>12303</v>
      </c>
      <c r="B12304" s="8" t="s">
        <v>17603</v>
      </c>
      <c r="C12304" s="9" t="s">
        <v>17690</v>
      </c>
      <c r="D12304" s="10" t="s">
        <v>15788</v>
      </c>
      <c r="E12304" s="11" t="s">
        <v>17691</v>
      </c>
      <c r="F12304" s="6">
        <v>471762</v>
      </c>
      <c r="G12304" s="6" t="s">
        <v>2816</v>
      </c>
      <c r="H12304" s="16">
        <v>7659812</v>
      </c>
      <c r="I12304" s="12">
        <v>44077</v>
      </c>
      <c r="J12304" s="12">
        <v>44265</v>
      </c>
      <c r="K12304" s="15">
        <v>3002000</v>
      </c>
      <c r="L12304" s="13" t="s">
        <v>14</v>
      </c>
      <c r="M12304" s="7">
        <v>1</v>
      </c>
      <c r="N12304" s="14"/>
    </row>
    <row r="12305" spans="1:14" ht="63">
      <c r="A12305" s="6">
        <v>12304</v>
      </c>
      <c r="B12305" s="8" t="s">
        <v>17603</v>
      </c>
      <c r="C12305" s="9" t="s">
        <v>17692</v>
      </c>
      <c r="D12305" s="10" t="s">
        <v>15945</v>
      </c>
      <c r="E12305" s="11" t="s">
        <v>17693</v>
      </c>
      <c r="F12305" s="6">
        <v>370848</v>
      </c>
      <c r="G12305" s="6" t="s">
        <v>2816</v>
      </c>
      <c r="H12305" s="16">
        <v>4697372</v>
      </c>
      <c r="I12305" s="12" t="s">
        <v>17694</v>
      </c>
      <c r="J12305" s="12" t="s">
        <v>17695</v>
      </c>
      <c r="K12305" s="15">
        <v>4674500</v>
      </c>
      <c r="L12305" s="13" t="s">
        <v>14</v>
      </c>
      <c r="M12305" s="7">
        <v>1</v>
      </c>
      <c r="N12305" s="14"/>
    </row>
    <row r="12306" spans="1:14" ht="78.75">
      <c r="A12306" s="6">
        <v>12305</v>
      </c>
      <c r="B12306" s="8" t="s">
        <v>17603</v>
      </c>
      <c r="C12306" s="9" t="s">
        <v>17696</v>
      </c>
      <c r="D12306" s="10" t="s">
        <v>17697</v>
      </c>
      <c r="E12306" s="11" t="s">
        <v>17698</v>
      </c>
      <c r="F12306" s="6" t="s">
        <v>17699</v>
      </c>
      <c r="G12306" s="6" t="s">
        <v>2816</v>
      </c>
      <c r="H12306" s="16">
        <v>12456880</v>
      </c>
      <c r="I12306" s="12" t="s">
        <v>17700</v>
      </c>
      <c r="J12306" s="12" t="s">
        <v>17701</v>
      </c>
      <c r="K12306" s="15">
        <v>4226600</v>
      </c>
      <c r="L12306" s="13" t="s">
        <v>14</v>
      </c>
      <c r="M12306" s="7">
        <v>1</v>
      </c>
      <c r="N12306" s="14"/>
    </row>
    <row r="12307" spans="1:14" ht="47.25">
      <c r="A12307" s="6">
        <v>12306</v>
      </c>
      <c r="B12307" s="8" t="s">
        <v>17603</v>
      </c>
      <c r="C12307" s="9" t="s">
        <v>17702</v>
      </c>
      <c r="D12307" s="10" t="s">
        <v>17703</v>
      </c>
      <c r="E12307" s="11" t="s">
        <v>17704</v>
      </c>
      <c r="F12307" s="6">
        <v>294715</v>
      </c>
      <c r="G12307" s="6" t="s">
        <v>2816</v>
      </c>
      <c r="H12307" s="16">
        <v>7805000</v>
      </c>
      <c r="I12307" s="12" t="s">
        <v>17705</v>
      </c>
      <c r="J12307" s="12" t="s">
        <v>10930</v>
      </c>
      <c r="K12307" s="15">
        <v>7805000</v>
      </c>
      <c r="L12307" s="13" t="s">
        <v>14</v>
      </c>
      <c r="M12307" s="7">
        <v>1</v>
      </c>
      <c r="N12307" s="14"/>
    </row>
    <row r="12308" spans="1:14" ht="94.5">
      <c r="A12308" s="6">
        <v>12307</v>
      </c>
      <c r="B12308" s="8" t="s">
        <v>17603</v>
      </c>
      <c r="C12308" s="9" t="s">
        <v>17706</v>
      </c>
      <c r="D12308" s="10" t="s">
        <v>17707</v>
      </c>
      <c r="E12308" s="11" t="s">
        <v>17708</v>
      </c>
      <c r="F12308" s="6">
        <v>368777</v>
      </c>
      <c r="G12308" s="6" t="s">
        <v>2816</v>
      </c>
      <c r="H12308" s="16">
        <v>4497718</v>
      </c>
      <c r="I12308" s="12">
        <v>43817</v>
      </c>
      <c r="J12308" s="12" t="s">
        <v>17695</v>
      </c>
      <c r="K12308" s="15">
        <v>4496900</v>
      </c>
      <c r="L12308" s="13" t="s">
        <v>14</v>
      </c>
      <c r="M12308" s="7">
        <v>1</v>
      </c>
      <c r="N12308" s="14"/>
    </row>
    <row r="12309" spans="1:14" ht="78.75">
      <c r="A12309" s="6">
        <v>12308</v>
      </c>
      <c r="B12309" s="8" t="s">
        <v>17603</v>
      </c>
      <c r="C12309" s="9" t="s">
        <v>17709</v>
      </c>
      <c r="D12309" s="10" t="s">
        <v>17710</v>
      </c>
      <c r="E12309" s="11" t="s">
        <v>17711</v>
      </c>
      <c r="F12309" s="6">
        <v>368778</v>
      </c>
      <c r="G12309" s="6" t="s">
        <v>2816</v>
      </c>
      <c r="H12309" s="16">
        <v>6203560</v>
      </c>
      <c r="I12309" s="12" t="s">
        <v>17712</v>
      </c>
      <c r="J12309" s="12" t="s">
        <v>17713</v>
      </c>
      <c r="K12309" s="15">
        <v>6203500</v>
      </c>
      <c r="L12309" s="13" t="s">
        <v>14</v>
      </c>
      <c r="M12309" s="7">
        <v>1</v>
      </c>
      <c r="N12309" s="14"/>
    </row>
    <row r="12310" spans="1:14" ht="78.75">
      <c r="A12310" s="6">
        <v>12309</v>
      </c>
      <c r="B12310" s="8" t="s">
        <v>17603</v>
      </c>
      <c r="C12310" s="9" t="s">
        <v>17714</v>
      </c>
      <c r="D12310" s="10" t="s">
        <v>17715</v>
      </c>
      <c r="E12310" s="11" t="s">
        <v>17716</v>
      </c>
      <c r="F12310" s="6">
        <v>368779</v>
      </c>
      <c r="G12310" s="6" t="s">
        <v>2816</v>
      </c>
      <c r="H12310" s="16">
        <v>13512545</v>
      </c>
      <c r="I12310" s="12" t="s">
        <v>17712</v>
      </c>
      <c r="J12310" s="12" t="s">
        <v>17713</v>
      </c>
      <c r="K12310" s="15">
        <v>5780000</v>
      </c>
      <c r="L12310" s="13" t="s">
        <v>14</v>
      </c>
      <c r="M12310" s="7">
        <v>1</v>
      </c>
      <c r="N12310" s="14"/>
    </row>
    <row r="12311" spans="1:14" ht="94.5">
      <c r="A12311" s="6">
        <v>12310</v>
      </c>
      <c r="B12311" s="8" t="s">
        <v>17603</v>
      </c>
      <c r="C12311" s="9" t="s">
        <v>17717</v>
      </c>
      <c r="D12311" s="10" t="s">
        <v>17718</v>
      </c>
      <c r="E12311" s="11" t="s">
        <v>17719</v>
      </c>
      <c r="F12311" s="6">
        <v>368780</v>
      </c>
      <c r="G12311" s="6" t="s">
        <v>2816</v>
      </c>
      <c r="H12311" s="16">
        <v>2894366</v>
      </c>
      <c r="I12311" s="12" t="s">
        <v>17633</v>
      </c>
      <c r="J12311" s="12" t="s">
        <v>17720</v>
      </c>
      <c r="K12311" s="15">
        <v>0</v>
      </c>
      <c r="L12311" s="13" t="s">
        <v>14</v>
      </c>
      <c r="M12311" s="7">
        <v>1</v>
      </c>
      <c r="N12311" s="14"/>
    </row>
    <row r="12312" spans="1:14" ht="78.75">
      <c r="A12312" s="6">
        <v>12311</v>
      </c>
      <c r="B12312" s="8" t="s">
        <v>17603</v>
      </c>
      <c r="C12312" s="9" t="s">
        <v>17721</v>
      </c>
      <c r="D12312" s="10" t="s">
        <v>17722</v>
      </c>
      <c r="E12312" s="11" t="s">
        <v>17723</v>
      </c>
      <c r="F12312" s="6">
        <v>376559</v>
      </c>
      <c r="G12312" s="6" t="s">
        <v>2816</v>
      </c>
      <c r="H12312" s="16">
        <v>7266442</v>
      </c>
      <c r="I12312" s="12" t="s">
        <v>17712</v>
      </c>
      <c r="J12312" s="12" t="s">
        <v>17713</v>
      </c>
      <c r="K12312" s="15">
        <v>7264800</v>
      </c>
      <c r="L12312" s="13" t="s">
        <v>14</v>
      </c>
      <c r="M12312" s="7">
        <v>1</v>
      </c>
      <c r="N12312" s="14"/>
    </row>
    <row r="12313" spans="1:14" ht="78.75">
      <c r="A12313" s="6">
        <v>12312</v>
      </c>
      <c r="B12313" s="8" t="s">
        <v>17603</v>
      </c>
      <c r="C12313" s="9" t="s">
        <v>17724</v>
      </c>
      <c r="D12313" s="10" t="s">
        <v>17725</v>
      </c>
      <c r="E12313" s="11" t="s">
        <v>17726</v>
      </c>
      <c r="F12313" s="6">
        <v>146406</v>
      </c>
      <c r="G12313" s="6" t="s">
        <v>2816</v>
      </c>
      <c r="H12313" s="16">
        <v>3757942</v>
      </c>
      <c r="I12313" s="12" t="s">
        <v>17727</v>
      </c>
      <c r="J12313" s="12" t="s">
        <v>17728</v>
      </c>
      <c r="K12313" s="15">
        <v>0</v>
      </c>
      <c r="L12313" s="13" t="s">
        <v>14</v>
      </c>
      <c r="M12313" s="7">
        <v>1</v>
      </c>
      <c r="N12313" s="14"/>
    </row>
    <row r="12314" spans="1:14" ht="63">
      <c r="A12314" s="6">
        <v>12313</v>
      </c>
      <c r="B12314" s="8" t="s">
        <v>17603</v>
      </c>
      <c r="C12314" s="9" t="s">
        <v>17729</v>
      </c>
      <c r="D12314" s="10" t="s">
        <v>17730</v>
      </c>
      <c r="E12314" s="11" t="s">
        <v>17731</v>
      </c>
      <c r="F12314" s="6">
        <v>176050</v>
      </c>
      <c r="G12314" s="6" t="s">
        <v>2816</v>
      </c>
      <c r="H12314" s="16">
        <v>19401246</v>
      </c>
      <c r="I12314" s="12">
        <v>43255</v>
      </c>
      <c r="J12314" s="12" t="s">
        <v>11031</v>
      </c>
      <c r="K12314" s="15">
        <v>17854321</v>
      </c>
      <c r="L12314" s="13" t="s">
        <v>14</v>
      </c>
      <c r="M12314" s="7">
        <v>1</v>
      </c>
      <c r="N12314" s="14"/>
    </row>
    <row r="12315" spans="1:14" ht="78.75">
      <c r="A12315" s="6">
        <v>12314</v>
      </c>
      <c r="B12315" s="8" t="s">
        <v>17603</v>
      </c>
      <c r="C12315" s="9" t="s">
        <v>17732</v>
      </c>
      <c r="D12315" s="10" t="s">
        <v>17733</v>
      </c>
      <c r="E12315" s="11" t="s">
        <v>17734</v>
      </c>
      <c r="F12315" s="6">
        <v>368003</v>
      </c>
      <c r="G12315" s="6" t="s">
        <v>2816</v>
      </c>
      <c r="H12315" s="16">
        <v>2818698</v>
      </c>
      <c r="I12315" s="12" t="s">
        <v>17735</v>
      </c>
      <c r="J12315" s="12" t="s">
        <v>17701</v>
      </c>
      <c r="K12315" s="15">
        <v>2818400</v>
      </c>
      <c r="L12315" s="13" t="s">
        <v>14</v>
      </c>
      <c r="M12315" s="7">
        <v>1</v>
      </c>
      <c r="N12315" s="14"/>
    </row>
    <row r="12316" spans="1:14" ht="78.75">
      <c r="A12316" s="6">
        <v>12315</v>
      </c>
      <c r="B12316" s="8" t="s">
        <v>17603</v>
      </c>
      <c r="C12316" s="9" t="s">
        <v>17736</v>
      </c>
      <c r="D12316" s="10" t="s">
        <v>2915</v>
      </c>
      <c r="E12316" s="11" t="s">
        <v>17737</v>
      </c>
      <c r="F12316" s="6">
        <v>449467</v>
      </c>
      <c r="G12316" s="6" t="s">
        <v>2816</v>
      </c>
      <c r="H12316" s="16">
        <v>8148771</v>
      </c>
      <c r="I12316" s="12">
        <v>43994</v>
      </c>
      <c r="J12316" s="12">
        <v>44174</v>
      </c>
      <c r="K12316" s="15">
        <v>5925000</v>
      </c>
      <c r="L12316" s="13" t="s">
        <v>14</v>
      </c>
      <c r="M12316" s="7">
        <v>1</v>
      </c>
      <c r="N12316" s="14"/>
    </row>
    <row r="12317" spans="1:14" ht="47.25">
      <c r="A12317" s="6">
        <v>12316</v>
      </c>
      <c r="B12317" s="8" t="s">
        <v>17603</v>
      </c>
      <c r="C12317" s="9" t="s">
        <v>17738</v>
      </c>
      <c r="D12317" s="10" t="s">
        <v>17739</v>
      </c>
      <c r="E12317" s="11" t="s">
        <v>17740</v>
      </c>
      <c r="F12317" s="6">
        <v>449468</v>
      </c>
      <c r="G12317" s="6" t="s">
        <v>2816</v>
      </c>
      <c r="H12317" s="16">
        <v>8148771</v>
      </c>
      <c r="I12317" s="12" t="s">
        <v>17695</v>
      </c>
      <c r="J12317" s="12">
        <v>44201</v>
      </c>
      <c r="K12317" s="15">
        <v>0</v>
      </c>
      <c r="L12317" s="13" t="s">
        <v>14</v>
      </c>
      <c r="M12317" s="7">
        <v>1</v>
      </c>
      <c r="N12317" s="14"/>
    </row>
    <row r="12318" spans="1:14" ht="31.5">
      <c r="A12318" s="6">
        <v>12317</v>
      </c>
      <c r="B12318" s="8" t="s">
        <v>17603</v>
      </c>
      <c r="C12318" s="9" t="s">
        <v>17741</v>
      </c>
      <c r="D12318" s="10" t="s">
        <v>17742</v>
      </c>
      <c r="E12318" s="11" t="s">
        <v>17743</v>
      </c>
      <c r="F12318" s="6">
        <v>237315</v>
      </c>
      <c r="G12318" s="6" t="s">
        <v>2816</v>
      </c>
      <c r="H12318" s="16">
        <v>6859219</v>
      </c>
      <c r="I12318" s="12">
        <v>43385</v>
      </c>
      <c r="J12318" s="12" t="s">
        <v>17744</v>
      </c>
      <c r="K12318" s="15">
        <v>4215600</v>
      </c>
      <c r="L12318" s="13" t="s">
        <v>14</v>
      </c>
      <c r="M12318" s="7">
        <v>1</v>
      </c>
      <c r="N12318" s="14"/>
    </row>
    <row r="12319" spans="1:14" ht="78.75">
      <c r="A12319" s="6">
        <v>12318</v>
      </c>
      <c r="B12319" s="8" t="s">
        <v>17603</v>
      </c>
      <c r="C12319" s="9" t="s">
        <v>17745</v>
      </c>
      <c r="D12319" s="10" t="s">
        <v>17746</v>
      </c>
      <c r="E12319" s="11" t="s">
        <v>17747</v>
      </c>
      <c r="F12319" s="6">
        <v>356331</v>
      </c>
      <c r="G12319" s="6" t="s">
        <v>2816</v>
      </c>
      <c r="H12319" s="16">
        <v>4635001</v>
      </c>
      <c r="I12319" s="12" t="s">
        <v>17748</v>
      </c>
      <c r="J12319" s="12">
        <v>43926</v>
      </c>
      <c r="K12319" s="15">
        <v>4617500</v>
      </c>
      <c r="L12319" s="13" t="s">
        <v>14</v>
      </c>
      <c r="M12319" s="7">
        <v>1</v>
      </c>
      <c r="N12319" s="14"/>
    </row>
    <row r="12320" spans="1:14" ht="78.75">
      <c r="A12320" s="6">
        <v>12319</v>
      </c>
      <c r="B12320" s="8" t="s">
        <v>17603</v>
      </c>
      <c r="C12320" s="9" t="s">
        <v>17749</v>
      </c>
      <c r="D12320" s="10" t="s">
        <v>17750</v>
      </c>
      <c r="E12320" s="11" t="s">
        <v>17751</v>
      </c>
      <c r="F12320" s="6">
        <v>356332</v>
      </c>
      <c r="G12320" s="6" t="s">
        <v>2816</v>
      </c>
      <c r="H12320" s="16">
        <v>3415423</v>
      </c>
      <c r="I12320" s="12" t="s">
        <v>17752</v>
      </c>
      <c r="J12320" s="12" t="s">
        <v>17753</v>
      </c>
      <c r="K12320" s="15">
        <v>3415400</v>
      </c>
      <c r="L12320" s="13" t="s">
        <v>14</v>
      </c>
      <c r="M12320" s="7">
        <v>1</v>
      </c>
      <c r="N12320" s="14"/>
    </row>
    <row r="12321" spans="1:14" ht="63">
      <c r="A12321" s="6">
        <v>12320</v>
      </c>
      <c r="B12321" s="8" t="s">
        <v>17603</v>
      </c>
      <c r="C12321" s="9" t="s">
        <v>17754</v>
      </c>
      <c r="D12321" s="10" t="s">
        <v>15676</v>
      </c>
      <c r="E12321" s="11" t="s">
        <v>17755</v>
      </c>
      <c r="F12321" s="6">
        <v>356334</v>
      </c>
      <c r="G12321" s="6" t="s">
        <v>2816</v>
      </c>
      <c r="H12321" s="16">
        <v>2123421</v>
      </c>
      <c r="I12321" s="12" t="s">
        <v>17752</v>
      </c>
      <c r="J12321" s="12" t="s">
        <v>17756</v>
      </c>
      <c r="K12321" s="15">
        <v>1179000</v>
      </c>
      <c r="L12321" s="13" t="s">
        <v>14</v>
      </c>
      <c r="M12321" s="7">
        <v>1</v>
      </c>
      <c r="N12321" s="14"/>
    </row>
    <row r="12322" spans="1:14" ht="78.75">
      <c r="A12322" s="6">
        <v>12321</v>
      </c>
      <c r="B12322" s="8" t="s">
        <v>17603</v>
      </c>
      <c r="C12322" s="9" t="s">
        <v>17757</v>
      </c>
      <c r="D12322" s="10" t="s">
        <v>17758</v>
      </c>
      <c r="E12322" s="11" t="s">
        <v>17759</v>
      </c>
      <c r="F12322" s="6">
        <v>356335</v>
      </c>
      <c r="G12322" s="6" t="s">
        <v>2816</v>
      </c>
      <c r="H12322" s="16">
        <v>2054589</v>
      </c>
      <c r="I12322" s="12" t="s">
        <v>17752</v>
      </c>
      <c r="J12322" s="12">
        <v>43873</v>
      </c>
      <c r="K12322" s="15">
        <v>2051300</v>
      </c>
      <c r="L12322" s="13" t="s">
        <v>14</v>
      </c>
      <c r="M12322" s="7">
        <v>1</v>
      </c>
      <c r="N12322" s="14"/>
    </row>
    <row r="12323" spans="1:14" ht="78.75">
      <c r="A12323" s="6">
        <v>12322</v>
      </c>
      <c r="B12323" s="8" t="s">
        <v>17603</v>
      </c>
      <c r="C12323" s="9" t="s">
        <v>17760</v>
      </c>
      <c r="D12323" s="10" t="s">
        <v>17761</v>
      </c>
      <c r="E12323" s="11" t="s">
        <v>17762</v>
      </c>
      <c r="F12323" s="6">
        <v>356337</v>
      </c>
      <c r="G12323" s="6" t="s">
        <v>2816</v>
      </c>
      <c r="H12323" s="16">
        <v>14068778</v>
      </c>
      <c r="I12323" s="12">
        <v>43776</v>
      </c>
      <c r="J12323" s="12" t="s">
        <v>17763</v>
      </c>
      <c r="K12323" s="15">
        <v>14067600</v>
      </c>
      <c r="L12323" s="13" t="s">
        <v>14</v>
      </c>
      <c r="M12323" s="7">
        <v>1</v>
      </c>
      <c r="N12323" s="14"/>
    </row>
    <row r="12324" spans="1:14" ht="63">
      <c r="A12324" s="6">
        <v>12323</v>
      </c>
      <c r="B12324" s="8" t="s">
        <v>17603</v>
      </c>
      <c r="C12324" s="9" t="s">
        <v>17764</v>
      </c>
      <c r="D12324" s="10" t="s">
        <v>15625</v>
      </c>
      <c r="E12324" s="11" t="s">
        <v>17765</v>
      </c>
      <c r="F12324" s="6">
        <v>471094</v>
      </c>
      <c r="G12324" s="6" t="s">
        <v>2816</v>
      </c>
      <c r="H12324" s="16">
        <v>7196720</v>
      </c>
      <c r="I12324" s="12">
        <v>44076</v>
      </c>
      <c r="J12324" s="12">
        <v>44263</v>
      </c>
      <c r="K12324" s="15">
        <v>7196500</v>
      </c>
      <c r="L12324" s="13" t="s">
        <v>14</v>
      </c>
      <c r="M12324" s="7">
        <v>1</v>
      </c>
      <c r="N12324" s="14"/>
    </row>
    <row r="12325" spans="1:14" ht="78.75">
      <c r="A12325" s="6">
        <v>12324</v>
      </c>
      <c r="B12325" s="8" t="s">
        <v>17603</v>
      </c>
      <c r="C12325" s="9" t="s">
        <v>17766</v>
      </c>
      <c r="D12325" s="10" t="s">
        <v>17767</v>
      </c>
      <c r="E12325" s="11" t="s">
        <v>17768</v>
      </c>
      <c r="F12325" s="6">
        <v>471095</v>
      </c>
      <c r="G12325" s="6" t="s">
        <v>2816</v>
      </c>
      <c r="H12325" s="16">
        <v>7120057</v>
      </c>
      <c r="I12325" s="12">
        <v>44076</v>
      </c>
      <c r="J12325" s="12">
        <v>44173</v>
      </c>
      <c r="K12325" s="15">
        <v>4516100</v>
      </c>
      <c r="L12325" s="13" t="s">
        <v>14</v>
      </c>
      <c r="M12325" s="7">
        <v>1</v>
      </c>
      <c r="N12325" s="14"/>
    </row>
    <row r="12326" spans="1:14" ht="78.75">
      <c r="A12326" s="6">
        <v>12325</v>
      </c>
      <c r="B12326" s="8" t="s">
        <v>17603</v>
      </c>
      <c r="C12326" s="9" t="s">
        <v>17769</v>
      </c>
      <c r="D12326" s="10" t="s">
        <v>17770</v>
      </c>
      <c r="E12326" s="11" t="s">
        <v>17771</v>
      </c>
      <c r="F12326" s="6">
        <v>471096</v>
      </c>
      <c r="G12326" s="6" t="s">
        <v>2816</v>
      </c>
      <c r="H12326" s="16">
        <v>6644369</v>
      </c>
      <c r="I12326" s="12">
        <v>44076</v>
      </c>
      <c r="J12326" s="12">
        <v>44263</v>
      </c>
      <c r="K12326" s="15">
        <v>2740000</v>
      </c>
      <c r="L12326" s="13" t="s">
        <v>14</v>
      </c>
      <c r="M12326" s="7">
        <v>1</v>
      </c>
      <c r="N12326" s="14"/>
    </row>
    <row r="12327" spans="1:14" ht="78.75">
      <c r="A12327" s="6">
        <v>12326</v>
      </c>
      <c r="B12327" s="8" t="s">
        <v>17603</v>
      </c>
      <c r="C12327" s="9" t="s">
        <v>17772</v>
      </c>
      <c r="D12327" s="10" t="s">
        <v>17773</v>
      </c>
      <c r="E12327" s="11" t="s">
        <v>17774</v>
      </c>
      <c r="F12327" s="6">
        <v>476566</v>
      </c>
      <c r="G12327" s="6" t="s">
        <v>2816</v>
      </c>
      <c r="H12327" s="16">
        <v>8081522</v>
      </c>
      <c r="I12327" s="12">
        <v>44076</v>
      </c>
      <c r="J12327" s="12">
        <v>44411</v>
      </c>
      <c r="K12327" s="15">
        <v>0</v>
      </c>
      <c r="L12327" s="13" t="s">
        <v>14</v>
      </c>
      <c r="M12327" s="7">
        <v>1</v>
      </c>
      <c r="N12327" s="14"/>
    </row>
    <row r="12328" spans="1:14" ht="63">
      <c r="A12328" s="6">
        <v>12327</v>
      </c>
      <c r="B12328" s="8" t="s">
        <v>17603</v>
      </c>
      <c r="C12328" s="9" t="s">
        <v>17775</v>
      </c>
      <c r="D12328" s="10" t="s">
        <v>17776</v>
      </c>
      <c r="E12328" s="11" t="s">
        <v>17777</v>
      </c>
      <c r="F12328" s="6">
        <v>508715</v>
      </c>
      <c r="G12328" s="6" t="s">
        <v>2816</v>
      </c>
      <c r="H12328" s="16">
        <v>8447595.6999999993</v>
      </c>
      <c r="I12328" s="12" t="s">
        <v>17778</v>
      </c>
      <c r="J12328" s="12">
        <v>44374</v>
      </c>
      <c r="K12328" s="15">
        <v>3172500</v>
      </c>
      <c r="L12328" s="13" t="s">
        <v>14</v>
      </c>
      <c r="M12328" s="7">
        <v>1</v>
      </c>
      <c r="N12328" s="14"/>
    </row>
    <row r="12329" spans="1:14" ht="63">
      <c r="A12329" s="6">
        <v>12328</v>
      </c>
      <c r="B12329" s="8" t="s">
        <v>17603</v>
      </c>
      <c r="C12329" s="9" t="s">
        <v>17779</v>
      </c>
      <c r="D12329" s="10" t="s">
        <v>17780</v>
      </c>
      <c r="E12329" s="11" t="s">
        <v>17781</v>
      </c>
      <c r="F12329" s="6">
        <v>512378</v>
      </c>
      <c r="G12329" s="6" t="s">
        <v>2816</v>
      </c>
      <c r="H12329" s="16">
        <v>2643065.2999999998</v>
      </c>
      <c r="I12329" s="12" t="s">
        <v>17782</v>
      </c>
      <c r="J12329" s="12">
        <v>44356</v>
      </c>
      <c r="K12329" s="15">
        <v>1760000</v>
      </c>
      <c r="L12329" s="13" t="s">
        <v>14</v>
      </c>
      <c r="M12329" s="7">
        <v>1</v>
      </c>
      <c r="N12329" s="14"/>
    </row>
    <row r="12330" spans="1:14" ht="63">
      <c r="A12330" s="6">
        <v>12329</v>
      </c>
      <c r="B12330" s="8" t="s">
        <v>17603</v>
      </c>
      <c r="C12330" s="9" t="s">
        <v>17783</v>
      </c>
      <c r="D12330" s="10" t="s">
        <v>17776</v>
      </c>
      <c r="E12330" s="11" t="s">
        <v>17784</v>
      </c>
      <c r="F12330" s="6">
        <v>512379</v>
      </c>
      <c r="G12330" s="6" t="s">
        <v>2816</v>
      </c>
      <c r="H12330" s="16">
        <v>8447595</v>
      </c>
      <c r="I12330" s="12">
        <v>44187</v>
      </c>
      <c r="J12330" s="12">
        <v>44374</v>
      </c>
      <c r="K12330" s="15">
        <v>0</v>
      </c>
      <c r="L12330" s="13" t="s">
        <v>14</v>
      </c>
      <c r="M12330" s="7">
        <v>1</v>
      </c>
      <c r="N12330" s="14"/>
    </row>
    <row r="12331" spans="1:14" ht="378">
      <c r="A12331" s="6">
        <v>12330</v>
      </c>
      <c r="B12331" s="8" t="s">
        <v>17603</v>
      </c>
      <c r="C12331" s="9" t="s">
        <v>17785</v>
      </c>
      <c r="D12331" s="10" t="s">
        <v>17786</v>
      </c>
      <c r="E12331" s="11" t="s">
        <v>17787</v>
      </c>
      <c r="F12331" s="6">
        <v>246235</v>
      </c>
      <c r="G12331" s="6" t="s">
        <v>1508</v>
      </c>
      <c r="H12331" s="16">
        <v>34398961</v>
      </c>
      <c r="I12331" s="12">
        <v>43557</v>
      </c>
      <c r="J12331" s="12">
        <v>43897</v>
      </c>
      <c r="K12331" s="15">
        <v>34397600</v>
      </c>
      <c r="L12331" s="13" t="s">
        <v>14</v>
      </c>
      <c r="M12331" s="7">
        <v>1</v>
      </c>
      <c r="N12331" s="14"/>
    </row>
    <row r="12332" spans="1:14" ht="126">
      <c r="A12332" s="6">
        <v>12331</v>
      </c>
      <c r="B12332" s="8" t="s">
        <v>17603</v>
      </c>
      <c r="C12332" s="9" t="s">
        <v>17788</v>
      </c>
      <c r="D12332" s="10" t="s">
        <v>15501</v>
      </c>
      <c r="E12332" s="11" t="s">
        <v>17789</v>
      </c>
      <c r="F12332" s="6">
        <v>423118</v>
      </c>
      <c r="G12332" s="6" t="s">
        <v>1508</v>
      </c>
      <c r="H12332" s="16">
        <v>8462436</v>
      </c>
      <c r="I12332" s="12">
        <v>43986</v>
      </c>
      <c r="J12332" s="12">
        <v>44174</v>
      </c>
      <c r="K12332" s="15">
        <v>2600000</v>
      </c>
      <c r="L12332" s="13" t="s">
        <v>14</v>
      </c>
      <c r="M12332" s="7">
        <v>1</v>
      </c>
      <c r="N12332" s="14"/>
    </row>
    <row r="12333" spans="1:14" ht="220.5">
      <c r="A12333" s="6">
        <v>12332</v>
      </c>
      <c r="B12333" s="8" t="s">
        <v>17603</v>
      </c>
      <c r="C12333" s="9" t="s">
        <v>17788</v>
      </c>
      <c r="D12333" s="10" t="s">
        <v>15501</v>
      </c>
      <c r="E12333" s="11" t="s">
        <v>17790</v>
      </c>
      <c r="F12333" s="6">
        <v>423119</v>
      </c>
      <c r="G12333" s="6" t="s">
        <v>1508</v>
      </c>
      <c r="H12333" s="16">
        <v>8641243</v>
      </c>
      <c r="I12333" s="12">
        <v>43986</v>
      </c>
      <c r="J12333" s="12">
        <v>44174</v>
      </c>
      <c r="K12333" s="15">
        <v>3800000</v>
      </c>
      <c r="L12333" s="13" t="s">
        <v>14</v>
      </c>
      <c r="M12333" s="7">
        <v>1</v>
      </c>
      <c r="N12333" s="14"/>
    </row>
    <row r="12334" spans="1:14" ht="173.25">
      <c r="A12334" s="6">
        <v>12333</v>
      </c>
      <c r="B12334" s="8" t="s">
        <v>17603</v>
      </c>
      <c r="C12334" s="9" t="s">
        <v>17791</v>
      </c>
      <c r="D12334" s="10" t="s">
        <v>17792</v>
      </c>
      <c r="E12334" s="11" t="s">
        <v>17793</v>
      </c>
      <c r="F12334" s="6">
        <v>423120</v>
      </c>
      <c r="G12334" s="6" t="s">
        <v>1508</v>
      </c>
      <c r="H12334" s="16">
        <v>8511554</v>
      </c>
      <c r="I12334" s="12">
        <v>43986</v>
      </c>
      <c r="J12334" s="12">
        <v>44174</v>
      </c>
      <c r="K12334" s="15">
        <v>0</v>
      </c>
      <c r="L12334" s="13" t="s">
        <v>14</v>
      </c>
      <c r="M12334" s="7">
        <v>1</v>
      </c>
      <c r="N12334" s="14"/>
    </row>
    <row r="12335" spans="1:14" ht="189">
      <c r="A12335" s="6">
        <v>12334</v>
      </c>
      <c r="B12335" s="8" t="s">
        <v>17603</v>
      </c>
      <c r="C12335" s="9" t="s">
        <v>17794</v>
      </c>
      <c r="D12335" s="10" t="s">
        <v>15415</v>
      </c>
      <c r="E12335" s="11" t="s">
        <v>17795</v>
      </c>
      <c r="F12335" s="6">
        <v>423121</v>
      </c>
      <c r="G12335" s="6" t="s">
        <v>1508</v>
      </c>
      <c r="H12335" s="16">
        <v>6306290</v>
      </c>
      <c r="I12335" s="12">
        <v>43982</v>
      </c>
      <c r="J12335" s="12">
        <v>44172</v>
      </c>
      <c r="K12335" s="15">
        <v>5583200</v>
      </c>
      <c r="L12335" s="13" t="s">
        <v>14</v>
      </c>
      <c r="M12335" s="7">
        <v>1</v>
      </c>
      <c r="N12335" s="14"/>
    </row>
    <row r="12336" spans="1:14" ht="110.25">
      <c r="A12336" s="6">
        <v>12335</v>
      </c>
      <c r="B12336" s="8" t="s">
        <v>17603</v>
      </c>
      <c r="C12336" s="9" t="s">
        <v>17796</v>
      </c>
      <c r="D12336" s="10" t="s">
        <v>17797</v>
      </c>
      <c r="E12336" s="11" t="s">
        <v>17798</v>
      </c>
      <c r="F12336" s="6">
        <v>423122</v>
      </c>
      <c r="G12336" s="6" t="s">
        <v>1508</v>
      </c>
      <c r="H12336" s="16">
        <v>8370213</v>
      </c>
      <c r="I12336" s="12">
        <v>43986</v>
      </c>
      <c r="J12336" s="12">
        <v>44174</v>
      </c>
      <c r="K12336" s="15">
        <v>0</v>
      </c>
      <c r="L12336" s="13" t="s">
        <v>14</v>
      </c>
      <c r="M12336" s="7">
        <v>1</v>
      </c>
      <c r="N12336" s="14"/>
    </row>
    <row r="12337" spans="1:14" ht="236.25">
      <c r="A12337" s="6">
        <v>12336</v>
      </c>
      <c r="B12337" s="8" t="s">
        <v>17603</v>
      </c>
      <c r="C12337" s="9" t="s">
        <v>17799</v>
      </c>
      <c r="D12337" s="10" t="s">
        <v>17800</v>
      </c>
      <c r="E12337" s="11" t="s">
        <v>17801</v>
      </c>
      <c r="F12337" s="6">
        <v>423123</v>
      </c>
      <c r="G12337" s="6" t="s">
        <v>1508</v>
      </c>
      <c r="H12337" s="16">
        <v>5148347</v>
      </c>
      <c r="I12337" s="12">
        <v>43986</v>
      </c>
      <c r="J12337" s="12">
        <v>44174</v>
      </c>
      <c r="K12337" s="15">
        <v>0</v>
      </c>
      <c r="L12337" s="13" t="s">
        <v>14</v>
      </c>
      <c r="M12337" s="7">
        <v>1</v>
      </c>
      <c r="N12337" s="14"/>
    </row>
    <row r="12338" spans="1:14" ht="409.5">
      <c r="A12338" s="6">
        <v>12337</v>
      </c>
      <c r="B12338" s="8" t="s">
        <v>17603</v>
      </c>
      <c r="C12338" s="9" t="s">
        <v>17802</v>
      </c>
      <c r="D12338" s="10" t="s">
        <v>17786</v>
      </c>
      <c r="E12338" s="11" t="s">
        <v>17803</v>
      </c>
      <c r="F12338" s="6">
        <v>246233</v>
      </c>
      <c r="G12338" s="6" t="s">
        <v>1508</v>
      </c>
      <c r="H12338" s="16">
        <v>55522721</v>
      </c>
      <c r="I12338" s="12">
        <v>43557</v>
      </c>
      <c r="J12338" s="12">
        <v>43897</v>
      </c>
      <c r="K12338" s="15">
        <v>45300000</v>
      </c>
      <c r="L12338" s="13" t="s">
        <v>14</v>
      </c>
      <c r="M12338" s="7">
        <v>1</v>
      </c>
      <c r="N12338" s="14"/>
    </row>
    <row r="12339" spans="1:14" ht="94.5">
      <c r="A12339" s="6">
        <v>12338</v>
      </c>
      <c r="B12339" s="8" t="s">
        <v>17603</v>
      </c>
      <c r="C12339" s="9" t="s">
        <v>17804</v>
      </c>
      <c r="D12339" s="10" t="s">
        <v>10784</v>
      </c>
      <c r="E12339" s="11" t="s">
        <v>17805</v>
      </c>
      <c r="F12339" s="6">
        <v>237280</v>
      </c>
      <c r="G12339" s="6" t="s">
        <v>1508</v>
      </c>
      <c r="H12339" s="16">
        <v>41893737</v>
      </c>
      <c r="I12339" s="12">
        <v>43486</v>
      </c>
      <c r="J12339" s="12">
        <v>43738</v>
      </c>
      <c r="K12339" s="15">
        <v>40380000</v>
      </c>
      <c r="L12339" s="13" t="s">
        <v>14</v>
      </c>
      <c r="M12339" s="7">
        <v>1</v>
      </c>
      <c r="N12339" s="14"/>
    </row>
    <row r="12340" spans="1:14" ht="78.75">
      <c r="A12340" s="6">
        <v>12339</v>
      </c>
      <c r="B12340" s="8" t="s">
        <v>17603</v>
      </c>
      <c r="C12340" s="9" t="s">
        <v>17806</v>
      </c>
      <c r="D12340" s="10" t="s">
        <v>2855</v>
      </c>
      <c r="E12340" s="11" t="s">
        <v>17807</v>
      </c>
      <c r="F12340" s="6">
        <v>421445</v>
      </c>
      <c r="G12340" s="6" t="s">
        <v>1508</v>
      </c>
      <c r="H12340" s="16">
        <v>7270227</v>
      </c>
      <c r="I12340" s="12">
        <v>43986</v>
      </c>
      <c r="J12340" s="12">
        <v>44145</v>
      </c>
      <c r="K12340" s="15">
        <v>0</v>
      </c>
      <c r="L12340" s="13" t="s">
        <v>14</v>
      </c>
      <c r="M12340" s="7">
        <v>1</v>
      </c>
      <c r="N12340" s="14"/>
    </row>
    <row r="12341" spans="1:14" ht="110.25">
      <c r="A12341" s="6">
        <v>12340</v>
      </c>
      <c r="B12341" s="8" t="s">
        <v>17603</v>
      </c>
      <c r="C12341" s="9" t="s">
        <v>17808</v>
      </c>
      <c r="D12341" s="10" t="s">
        <v>17809</v>
      </c>
      <c r="E12341" s="11" t="s">
        <v>17810</v>
      </c>
      <c r="F12341" s="6">
        <v>421446</v>
      </c>
      <c r="G12341" s="6" t="s">
        <v>1508</v>
      </c>
      <c r="H12341" s="16">
        <v>7927802</v>
      </c>
      <c r="I12341" s="12">
        <v>43986</v>
      </c>
      <c r="J12341" s="12">
        <v>44174</v>
      </c>
      <c r="K12341" s="15">
        <v>0</v>
      </c>
      <c r="L12341" s="13" t="s">
        <v>14</v>
      </c>
      <c r="M12341" s="7">
        <v>1</v>
      </c>
      <c r="N12341" s="14"/>
    </row>
    <row r="12342" spans="1:14" ht="63">
      <c r="A12342" s="6">
        <v>12341</v>
      </c>
      <c r="B12342" s="8" t="s">
        <v>17603</v>
      </c>
      <c r="C12342" s="9" t="s">
        <v>17811</v>
      </c>
      <c r="D12342" s="10" t="s">
        <v>17812</v>
      </c>
      <c r="E12342" s="11" t="s">
        <v>17813</v>
      </c>
      <c r="F12342" s="6">
        <v>421447</v>
      </c>
      <c r="G12342" s="6" t="s">
        <v>1508</v>
      </c>
      <c r="H12342" s="16">
        <v>7182804</v>
      </c>
      <c r="I12342" s="12">
        <v>43986</v>
      </c>
      <c r="J12342" s="12">
        <v>44174</v>
      </c>
      <c r="K12342" s="15">
        <v>4800000</v>
      </c>
      <c r="L12342" s="13" t="s">
        <v>14</v>
      </c>
      <c r="M12342" s="7">
        <v>1</v>
      </c>
      <c r="N12342" s="14"/>
    </row>
    <row r="12343" spans="1:14" ht="94.5">
      <c r="A12343" s="6">
        <v>12342</v>
      </c>
      <c r="B12343" s="8" t="s">
        <v>17603</v>
      </c>
      <c r="C12343" s="9" t="s">
        <v>17814</v>
      </c>
      <c r="D12343" s="10" t="s">
        <v>17815</v>
      </c>
      <c r="E12343" s="11" t="s">
        <v>17816</v>
      </c>
      <c r="F12343" s="6">
        <v>421448</v>
      </c>
      <c r="G12343" s="6" t="s">
        <v>1508</v>
      </c>
      <c r="H12343" s="16">
        <v>8419784</v>
      </c>
      <c r="I12343" s="12">
        <v>43985</v>
      </c>
      <c r="J12343" s="12">
        <v>44174</v>
      </c>
      <c r="K12343" s="15">
        <v>0</v>
      </c>
      <c r="L12343" s="13" t="s">
        <v>14</v>
      </c>
      <c r="M12343" s="7">
        <v>1</v>
      </c>
      <c r="N12343" s="14"/>
    </row>
    <row r="12344" spans="1:14" ht="94.5">
      <c r="A12344" s="6">
        <v>12343</v>
      </c>
      <c r="B12344" s="8" t="s">
        <v>17603</v>
      </c>
      <c r="C12344" s="9" t="s">
        <v>17817</v>
      </c>
      <c r="D12344" s="10" t="s">
        <v>17818</v>
      </c>
      <c r="E12344" s="11" t="s">
        <v>17819</v>
      </c>
      <c r="F12344" s="6">
        <v>421449</v>
      </c>
      <c r="G12344" s="6" t="s">
        <v>1508</v>
      </c>
      <c r="H12344" s="16">
        <v>8140403</v>
      </c>
      <c r="I12344" s="12">
        <v>43983</v>
      </c>
      <c r="J12344" s="12">
        <v>44142</v>
      </c>
      <c r="K12344" s="15">
        <v>2800000</v>
      </c>
      <c r="L12344" s="13" t="s">
        <v>14</v>
      </c>
      <c r="M12344" s="7">
        <v>1</v>
      </c>
      <c r="N12344" s="14"/>
    </row>
    <row r="12345" spans="1:14" ht="78.75">
      <c r="A12345" s="6">
        <v>12344</v>
      </c>
      <c r="B12345" s="8" t="s">
        <v>17603</v>
      </c>
      <c r="C12345" s="9" t="s">
        <v>17820</v>
      </c>
      <c r="D12345" s="10" t="s">
        <v>15940</v>
      </c>
      <c r="E12345" s="11" t="s">
        <v>17821</v>
      </c>
      <c r="F12345" s="6">
        <v>421450</v>
      </c>
      <c r="G12345" s="6" t="s">
        <v>1508</v>
      </c>
      <c r="H12345" s="16">
        <v>6709929</v>
      </c>
      <c r="I12345" s="12">
        <v>43985</v>
      </c>
      <c r="J12345" s="12">
        <v>44174</v>
      </c>
      <c r="K12345" s="15">
        <v>500000</v>
      </c>
      <c r="L12345" s="13" t="s">
        <v>14</v>
      </c>
      <c r="M12345" s="7">
        <v>1</v>
      </c>
      <c r="N12345" s="14"/>
    </row>
    <row r="12346" spans="1:14" ht="78.75">
      <c r="A12346" s="6">
        <v>12345</v>
      </c>
      <c r="B12346" s="8" t="s">
        <v>17603</v>
      </c>
      <c r="C12346" s="9" t="s">
        <v>17822</v>
      </c>
      <c r="D12346" s="10" t="s">
        <v>17823</v>
      </c>
      <c r="E12346" s="11" t="s">
        <v>17824</v>
      </c>
      <c r="F12346" s="6">
        <v>421451</v>
      </c>
      <c r="G12346" s="6" t="s">
        <v>1508</v>
      </c>
      <c r="H12346" s="16">
        <v>6658680</v>
      </c>
      <c r="I12346" s="12">
        <v>43986</v>
      </c>
      <c r="J12346" s="12">
        <v>44174</v>
      </c>
      <c r="K12346" s="15">
        <v>3000000</v>
      </c>
      <c r="L12346" s="13" t="s">
        <v>14</v>
      </c>
      <c r="M12346" s="7">
        <v>1</v>
      </c>
      <c r="N12346" s="14"/>
    </row>
    <row r="12347" spans="1:14" ht="78.75">
      <c r="A12347" s="6">
        <v>12346</v>
      </c>
      <c r="B12347" s="8" t="s">
        <v>17603</v>
      </c>
      <c r="C12347" s="9" t="s">
        <v>17825</v>
      </c>
      <c r="D12347" s="10" t="s">
        <v>17826</v>
      </c>
      <c r="E12347" s="11" t="s">
        <v>17827</v>
      </c>
      <c r="F12347" s="6">
        <v>421452</v>
      </c>
      <c r="G12347" s="6" t="s">
        <v>1508</v>
      </c>
      <c r="H12347" s="16">
        <v>7725939</v>
      </c>
      <c r="I12347" s="12">
        <v>43986</v>
      </c>
      <c r="J12347" s="12">
        <v>44174</v>
      </c>
      <c r="K12347" s="15">
        <v>0</v>
      </c>
      <c r="L12347" s="13" t="s">
        <v>14</v>
      </c>
      <c r="M12347" s="7">
        <v>1</v>
      </c>
      <c r="N12347" s="14"/>
    </row>
    <row r="12348" spans="1:14" ht="94.5">
      <c r="A12348" s="6">
        <v>12347</v>
      </c>
      <c r="B12348" s="8" t="s">
        <v>17603</v>
      </c>
      <c r="C12348" s="9" t="s">
        <v>17828</v>
      </c>
      <c r="D12348" s="10" t="s">
        <v>17829</v>
      </c>
      <c r="E12348" s="11" t="s">
        <v>17830</v>
      </c>
      <c r="F12348" s="6">
        <v>421453</v>
      </c>
      <c r="G12348" s="6" t="s">
        <v>1508</v>
      </c>
      <c r="H12348" s="16">
        <v>8512981</v>
      </c>
      <c r="I12348" s="12">
        <v>43986</v>
      </c>
      <c r="J12348" s="12">
        <v>44174</v>
      </c>
      <c r="K12348" s="15">
        <v>0</v>
      </c>
      <c r="L12348" s="13" t="s">
        <v>14</v>
      </c>
      <c r="M12348" s="7">
        <v>1</v>
      </c>
      <c r="N12348" s="14"/>
    </row>
    <row r="12349" spans="1:14" ht="157.5">
      <c r="A12349" s="6">
        <v>12348</v>
      </c>
      <c r="B12349" s="8" t="s">
        <v>17603</v>
      </c>
      <c r="C12349" s="9" t="s">
        <v>17831</v>
      </c>
      <c r="D12349" s="10" t="s">
        <v>17832</v>
      </c>
      <c r="E12349" s="11" t="s">
        <v>17833</v>
      </c>
      <c r="F12349" s="6">
        <v>421454</v>
      </c>
      <c r="G12349" s="6" t="s">
        <v>1508</v>
      </c>
      <c r="H12349" s="16">
        <v>12901786</v>
      </c>
      <c r="I12349" s="12">
        <v>43985</v>
      </c>
      <c r="J12349" s="12">
        <v>44174</v>
      </c>
      <c r="K12349" s="15">
        <v>6000000</v>
      </c>
      <c r="L12349" s="13" t="s">
        <v>14</v>
      </c>
      <c r="M12349" s="7">
        <v>1</v>
      </c>
      <c r="N12349" s="14"/>
    </row>
    <row r="12350" spans="1:14" ht="110.25">
      <c r="A12350" s="6">
        <v>12349</v>
      </c>
      <c r="B12350" s="8" t="s">
        <v>17603</v>
      </c>
      <c r="C12350" s="9" t="s">
        <v>17834</v>
      </c>
      <c r="D12350" s="10" t="s">
        <v>17835</v>
      </c>
      <c r="E12350" s="11" t="s">
        <v>17836</v>
      </c>
      <c r="F12350" s="6">
        <v>421455</v>
      </c>
      <c r="G12350" s="6" t="s">
        <v>1508</v>
      </c>
      <c r="H12350" s="16">
        <v>7630284</v>
      </c>
      <c r="I12350" s="12">
        <v>43985</v>
      </c>
      <c r="J12350" s="12">
        <v>44174</v>
      </c>
      <c r="K12350" s="15">
        <v>0</v>
      </c>
      <c r="L12350" s="13" t="s">
        <v>14</v>
      </c>
      <c r="M12350" s="7">
        <v>1</v>
      </c>
      <c r="N12350" s="14"/>
    </row>
    <row r="12351" spans="1:14" ht="157.5">
      <c r="A12351" s="6">
        <v>12350</v>
      </c>
      <c r="B12351" s="8" t="s">
        <v>17603</v>
      </c>
      <c r="C12351" s="9" t="s">
        <v>17837</v>
      </c>
      <c r="D12351" s="10" t="s">
        <v>17742</v>
      </c>
      <c r="E12351" s="11" t="s">
        <v>17838</v>
      </c>
      <c r="F12351" s="6">
        <v>421456</v>
      </c>
      <c r="G12351" s="6" t="s">
        <v>1508</v>
      </c>
      <c r="H12351" s="16">
        <v>8468968</v>
      </c>
      <c r="I12351" s="12">
        <v>43986</v>
      </c>
      <c r="J12351" s="12">
        <v>44174</v>
      </c>
      <c r="K12351" s="15">
        <v>5700000</v>
      </c>
      <c r="L12351" s="13" t="s">
        <v>14</v>
      </c>
      <c r="M12351" s="7">
        <v>1</v>
      </c>
      <c r="N12351" s="14"/>
    </row>
    <row r="12352" spans="1:14" ht="173.25">
      <c r="A12352" s="6">
        <v>12351</v>
      </c>
      <c r="B12352" s="8" t="s">
        <v>17603</v>
      </c>
      <c r="C12352" s="9" t="s">
        <v>17839</v>
      </c>
      <c r="D12352" s="10" t="s">
        <v>15585</v>
      </c>
      <c r="E12352" s="11" t="s">
        <v>17840</v>
      </c>
      <c r="F12352" s="6">
        <v>421457</v>
      </c>
      <c r="G12352" s="6" t="s">
        <v>1508</v>
      </c>
      <c r="H12352" s="16">
        <v>8985115</v>
      </c>
      <c r="I12352" s="12">
        <v>43986</v>
      </c>
      <c r="J12352" s="12">
        <v>44174</v>
      </c>
      <c r="K12352" s="15">
        <v>1400000</v>
      </c>
      <c r="L12352" s="13" t="s">
        <v>14</v>
      </c>
      <c r="M12352" s="7">
        <v>1</v>
      </c>
      <c r="N12352" s="14"/>
    </row>
    <row r="12353" spans="1:14" ht="362.25">
      <c r="A12353" s="6">
        <v>12352</v>
      </c>
      <c r="B12353" s="8" t="s">
        <v>17603</v>
      </c>
      <c r="C12353" s="9" t="s">
        <v>17841</v>
      </c>
      <c r="D12353" s="10" t="s">
        <v>1611</v>
      </c>
      <c r="E12353" s="11" t="s">
        <v>17842</v>
      </c>
      <c r="F12353" s="6">
        <v>241131</v>
      </c>
      <c r="G12353" s="6" t="s">
        <v>1508</v>
      </c>
      <c r="H12353" s="16">
        <v>45458370</v>
      </c>
      <c r="I12353" s="12">
        <v>43520</v>
      </c>
      <c r="J12353" s="12">
        <v>44196</v>
      </c>
      <c r="K12353" s="15">
        <v>45439200</v>
      </c>
      <c r="L12353" s="13" t="s">
        <v>14</v>
      </c>
      <c r="M12353" s="7">
        <v>1</v>
      </c>
      <c r="N12353" s="14"/>
    </row>
    <row r="12354" spans="1:14" ht="94.5">
      <c r="A12354" s="6">
        <v>12353</v>
      </c>
      <c r="B12354" s="8" t="s">
        <v>17603</v>
      </c>
      <c r="C12354" s="9" t="s">
        <v>17843</v>
      </c>
      <c r="D12354" s="10" t="s">
        <v>17844</v>
      </c>
      <c r="E12354" s="11" t="s">
        <v>17845</v>
      </c>
      <c r="F12354" s="6">
        <v>277373</v>
      </c>
      <c r="G12354" s="6" t="s">
        <v>1508</v>
      </c>
      <c r="H12354" s="16">
        <v>5344246</v>
      </c>
      <c r="I12354" s="12">
        <v>43549</v>
      </c>
      <c r="J12354" s="12">
        <v>43830</v>
      </c>
      <c r="K12354" s="15">
        <v>0</v>
      </c>
      <c r="L12354" s="13" t="s">
        <v>14</v>
      </c>
      <c r="M12354" s="7">
        <v>1</v>
      </c>
      <c r="N12354" s="14"/>
    </row>
    <row r="12355" spans="1:14" ht="110.25">
      <c r="A12355" s="6">
        <v>12354</v>
      </c>
      <c r="B12355" s="8" t="s">
        <v>17603</v>
      </c>
      <c r="C12355" s="9" t="s">
        <v>17846</v>
      </c>
      <c r="D12355" s="10" t="s">
        <v>15705</v>
      </c>
      <c r="E12355" s="11" t="s">
        <v>17847</v>
      </c>
      <c r="F12355" s="6">
        <v>415351</v>
      </c>
      <c r="G12355" s="6" t="s">
        <v>1508</v>
      </c>
      <c r="H12355" s="16">
        <v>10456926</v>
      </c>
      <c r="I12355" s="12">
        <v>43941</v>
      </c>
      <c r="J12355" s="12">
        <v>40477</v>
      </c>
      <c r="K12355" s="15">
        <v>4850000</v>
      </c>
      <c r="L12355" s="13" t="s">
        <v>14</v>
      </c>
      <c r="M12355" s="7">
        <v>1</v>
      </c>
      <c r="N12355" s="14"/>
    </row>
    <row r="12356" spans="1:14" ht="78.75">
      <c r="A12356" s="6">
        <v>12355</v>
      </c>
      <c r="B12356" s="8" t="s">
        <v>17603</v>
      </c>
      <c r="C12356" s="9" t="s">
        <v>17848</v>
      </c>
      <c r="D12356" s="10" t="s">
        <v>17849</v>
      </c>
      <c r="E12356" s="11" t="s">
        <v>17850</v>
      </c>
      <c r="F12356" s="6">
        <v>415352</v>
      </c>
      <c r="G12356" s="6" t="s">
        <v>1508</v>
      </c>
      <c r="H12356" s="16">
        <v>7756728</v>
      </c>
      <c r="I12356" s="12">
        <v>43941</v>
      </c>
      <c r="J12356" s="12">
        <v>44161</v>
      </c>
      <c r="K12356" s="15">
        <v>600000</v>
      </c>
      <c r="L12356" s="13" t="s">
        <v>14</v>
      </c>
      <c r="M12356" s="7">
        <v>1</v>
      </c>
      <c r="N12356" s="14"/>
    </row>
    <row r="12357" spans="1:14" ht="94.5">
      <c r="A12357" s="6">
        <v>12356</v>
      </c>
      <c r="B12357" s="8" t="s">
        <v>17603</v>
      </c>
      <c r="C12357" s="9" t="s">
        <v>17820</v>
      </c>
      <c r="D12357" s="10" t="s">
        <v>15940</v>
      </c>
      <c r="E12357" s="11" t="s">
        <v>17851</v>
      </c>
      <c r="F12357" s="6">
        <v>415353</v>
      </c>
      <c r="G12357" s="6" t="s">
        <v>1508</v>
      </c>
      <c r="H12357" s="16">
        <v>6465089</v>
      </c>
      <c r="I12357" s="12">
        <v>43941</v>
      </c>
      <c r="J12357" s="12">
        <v>44161</v>
      </c>
      <c r="K12357" s="15">
        <v>4500000</v>
      </c>
      <c r="L12357" s="13" t="s">
        <v>14</v>
      </c>
      <c r="M12357" s="7">
        <v>1</v>
      </c>
      <c r="N12357" s="14"/>
    </row>
    <row r="12358" spans="1:14" ht="78.75">
      <c r="A12358" s="6">
        <v>12357</v>
      </c>
      <c r="B12358" s="8" t="s">
        <v>17603</v>
      </c>
      <c r="C12358" s="9" t="s">
        <v>17852</v>
      </c>
      <c r="D12358" s="10" t="s">
        <v>17853</v>
      </c>
      <c r="E12358" s="11" t="s">
        <v>17854</v>
      </c>
      <c r="F12358" s="6">
        <v>415354</v>
      </c>
      <c r="G12358" s="6" t="s">
        <v>1508</v>
      </c>
      <c r="H12358" s="16">
        <v>6415810</v>
      </c>
      <c r="I12358" s="12">
        <v>43941</v>
      </c>
      <c r="J12358" s="12">
        <v>44161</v>
      </c>
      <c r="K12358" s="15">
        <v>1200000</v>
      </c>
      <c r="L12358" s="13" t="s">
        <v>14</v>
      </c>
      <c r="M12358" s="7">
        <v>1</v>
      </c>
      <c r="N12358" s="14"/>
    </row>
    <row r="12359" spans="1:14" ht="126">
      <c r="A12359" s="6">
        <v>12358</v>
      </c>
      <c r="B12359" s="8" t="s">
        <v>17603</v>
      </c>
      <c r="C12359" s="9" t="s">
        <v>17855</v>
      </c>
      <c r="D12359" s="10" t="s">
        <v>17856</v>
      </c>
      <c r="E12359" s="11" t="s">
        <v>17857</v>
      </c>
      <c r="F12359" s="6">
        <v>415355</v>
      </c>
      <c r="G12359" s="6" t="s">
        <v>1508</v>
      </c>
      <c r="H12359" s="16">
        <v>10823052</v>
      </c>
      <c r="I12359" s="12">
        <v>43941</v>
      </c>
      <c r="J12359" s="12">
        <v>44161</v>
      </c>
      <c r="K12359" s="15">
        <v>0</v>
      </c>
      <c r="L12359" s="13" t="s">
        <v>14</v>
      </c>
      <c r="M12359" s="7">
        <v>1</v>
      </c>
      <c r="N12359" s="14"/>
    </row>
    <row r="12360" spans="1:14" ht="63">
      <c r="A12360" s="6">
        <v>12359</v>
      </c>
      <c r="B12360" s="8" t="s">
        <v>17603</v>
      </c>
      <c r="C12360" s="9" t="s">
        <v>17858</v>
      </c>
      <c r="D12360" s="10" t="s">
        <v>17859</v>
      </c>
      <c r="E12360" s="11" t="s">
        <v>17860</v>
      </c>
      <c r="F12360" s="6">
        <v>415349</v>
      </c>
      <c r="G12360" s="6" t="s">
        <v>1508</v>
      </c>
      <c r="H12360" s="16">
        <v>16530000</v>
      </c>
      <c r="I12360" s="12">
        <v>44026</v>
      </c>
      <c r="J12360" s="12">
        <v>44185</v>
      </c>
      <c r="K12360" s="15">
        <v>5000000</v>
      </c>
      <c r="L12360" s="13" t="s">
        <v>70</v>
      </c>
      <c r="M12360" s="7">
        <v>1</v>
      </c>
      <c r="N12360" s="14"/>
    </row>
    <row r="12361" spans="1:14" ht="94.5">
      <c r="A12361" s="6">
        <v>12360</v>
      </c>
      <c r="B12361" s="8" t="s">
        <v>17603</v>
      </c>
      <c r="C12361" s="9" t="s">
        <v>17861</v>
      </c>
      <c r="D12361" s="10" t="s">
        <v>17862</v>
      </c>
      <c r="E12361" s="11" t="s">
        <v>17863</v>
      </c>
      <c r="F12361" s="6">
        <v>415349</v>
      </c>
      <c r="G12361" s="6" t="s">
        <v>1508</v>
      </c>
      <c r="H12361" s="16">
        <v>16530000</v>
      </c>
      <c r="I12361" s="12">
        <v>44026</v>
      </c>
      <c r="J12361" s="12">
        <v>44185</v>
      </c>
      <c r="K12361" s="15">
        <v>2750000</v>
      </c>
      <c r="L12361" s="13" t="s">
        <v>70</v>
      </c>
      <c r="M12361" s="7">
        <v>0.55000000000000004</v>
      </c>
      <c r="N12361" s="14"/>
    </row>
    <row r="12362" spans="1:14" ht="78.75">
      <c r="A12362" s="6">
        <v>12361</v>
      </c>
      <c r="B12362" s="8" t="s">
        <v>17603</v>
      </c>
      <c r="C12362" s="9" t="s">
        <v>17864</v>
      </c>
      <c r="D12362" s="10" t="s">
        <v>17797</v>
      </c>
      <c r="E12362" s="11" t="s">
        <v>17863</v>
      </c>
      <c r="F12362" s="6">
        <v>415349</v>
      </c>
      <c r="G12362" s="6" t="s">
        <v>1508</v>
      </c>
      <c r="H12362" s="16">
        <v>16530000</v>
      </c>
      <c r="I12362" s="12">
        <v>44026</v>
      </c>
      <c r="J12362" s="12">
        <v>44185</v>
      </c>
      <c r="K12362" s="15">
        <v>2250000</v>
      </c>
      <c r="L12362" s="13" t="s">
        <v>70</v>
      </c>
      <c r="M12362" s="7">
        <v>0.45</v>
      </c>
      <c r="N12362" s="14"/>
    </row>
    <row r="12363" spans="1:14" ht="141.75">
      <c r="A12363" s="6">
        <v>12362</v>
      </c>
      <c r="B12363" s="8" t="s">
        <v>17603</v>
      </c>
      <c r="C12363" s="9" t="s">
        <v>17858</v>
      </c>
      <c r="D12363" s="10" t="s">
        <v>17859</v>
      </c>
      <c r="E12363" s="11" t="s">
        <v>17865</v>
      </c>
      <c r="F12363" s="6">
        <v>415350</v>
      </c>
      <c r="G12363" s="6" t="s">
        <v>1508</v>
      </c>
      <c r="H12363" s="16">
        <v>18140000</v>
      </c>
      <c r="I12363" s="12">
        <v>44026</v>
      </c>
      <c r="J12363" s="12">
        <v>44185</v>
      </c>
      <c r="K12363" s="15">
        <v>5000000</v>
      </c>
      <c r="L12363" s="13" t="s">
        <v>70</v>
      </c>
      <c r="M12363" s="7">
        <v>1</v>
      </c>
      <c r="N12363" s="14"/>
    </row>
    <row r="12364" spans="1:14" ht="141.75">
      <c r="A12364" s="6">
        <v>12363</v>
      </c>
      <c r="B12364" s="8" t="s">
        <v>17603</v>
      </c>
      <c r="C12364" s="9" t="s">
        <v>17866</v>
      </c>
      <c r="D12364" s="10" t="s">
        <v>17862</v>
      </c>
      <c r="E12364" s="11" t="s">
        <v>17865</v>
      </c>
      <c r="F12364" s="6">
        <v>415350</v>
      </c>
      <c r="G12364" s="6" t="s">
        <v>1508</v>
      </c>
      <c r="H12364" s="16">
        <v>18140000</v>
      </c>
      <c r="I12364" s="12">
        <v>44026</v>
      </c>
      <c r="J12364" s="12">
        <v>44185</v>
      </c>
      <c r="K12364" s="15">
        <v>2750000</v>
      </c>
      <c r="L12364" s="13" t="s">
        <v>70</v>
      </c>
      <c r="M12364" s="7">
        <v>0.55000000000000004</v>
      </c>
      <c r="N12364" s="14"/>
    </row>
    <row r="12365" spans="1:14" ht="141.75">
      <c r="A12365" s="6">
        <v>12364</v>
      </c>
      <c r="B12365" s="8" t="s">
        <v>17603</v>
      </c>
      <c r="C12365" s="9" t="s">
        <v>17864</v>
      </c>
      <c r="D12365" s="10" t="s">
        <v>17797</v>
      </c>
      <c r="E12365" s="11" t="s">
        <v>17865</v>
      </c>
      <c r="F12365" s="6">
        <v>415350</v>
      </c>
      <c r="G12365" s="6" t="s">
        <v>1508</v>
      </c>
      <c r="H12365" s="16">
        <v>18140000</v>
      </c>
      <c r="I12365" s="12">
        <v>44026</v>
      </c>
      <c r="J12365" s="12">
        <v>44185</v>
      </c>
      <c r="K12365" s="15">
        <v>2250000</v>
      </c>
      <c r="L12365" s="13" t="s">
        <v>70</v>
      </c>
      <c r="M12365" s="7">
        <v>0.45</v>
      </c>
      <c r="N12365" s="14"/>
    </row>
    <row r="12366" spans="1:14" ht="126">
      <c r="A12366" s="6">
        <v>12365</v>
      </c>
      <c r="B12366" s="8" t="s">
        <v>17603</v>
      </c>
      <c r="C12366" s="9" t="s">
        <v>17867</v>
      </c>
      <c r="D12366" s="10" t="s">
        <v>17868</v>
      </c>
      <c r="E12366" s="11" t="s">
        <v>17869</v>
      </c>
      <c r="F12366" s="6">
        <v>210186</v>
      </c>
      <c r="G12366" s="6" t="s">
        <v>1508</v>
      </c>
      <c r="H12366" s="16">
        <v>14273430</v>
      </c>
      <c r="I12366" s="12">
        <v>43360</v>
      </c>
      <c r="J12366" s="12">
        <v>43676</v>
      </c>
      <c r="K12366" s="15">
        <v>6600000</v>
      </c>
      <c r="L12366" s="13" t="s">
        <v>14</v>
      </c>
      <c r="M12366" s="7">
        <v>1</v>
      </c>
      <c r="N12366" s="14"/>
    </row>
    <row r="12367" spans="1:14" ht="63">
      <c r="A12367" s="6">
        <v>12366</v>
      </c>
      <c r="B12367" s="8" t="s">
        <v>17603</v>
      </c>
      <c r="C12367" s="9" t="s">
        <v>17870</v>
      </c>
      <c r="D12367" s="10" t="s">
        <v>17871</v>
      </c>
      <c r="E12367" s="11" t="s">
        <v>17872</v>
      </c>
      <c r="F12367" s="6">
        <v>254758</v>
      </c>
      <c r="G12367" s="6" t="s">
        <v>1508</v>
      </c>
      <c r="H12367" s="16">
        <v>23680354</v>
      </c>
      <c r="I12367" s="12">
        <v>43587</v>
      </c>
      <c r="J12367" s="12">
        <v>43917</v>
      </c>
      <c r="K12367" s="15">
        <v>11000000</v>
      </c>
      <c r="L12367" s="13" t="s">
        <v>70</v>
      </c>
      <c r="M12367" s="7">
        <v>1</v>
      </c>
      <c r="N12367" s="14"/>
    </row>
    <row r="12368" spans="1:14" ht="63">
      <c r="A12368" s="6">
        <v>12367</v>
      </c>
      <c r="B12368" s="8" t="s">
        <v>17603</v>
      </c>
      <c r="C12368" s="9" t="s">
        <v>17841</v>
      </c>
      <c r="D12368" s="10" t="s">
        <v>17871</v>
      </c>
      <c r="E12368" s="11" t="s">
        <v>17872</v>
      </c>
      <c r="F12368" s="6">
        <v>254758</v>
      </c>
      <c r="G12368" s="6" t="s">
        <v>1508</v>
      </c>
      <c r="H12368" s="16">
        <v>23680354</v>
      </c>
      <c r="I12368" s="12">
        <v>43587</v>
      </c>
      <c r="J12368" s="12">
        <v>43917</v>
      </c>
      <c r="K12368" s="15">
        <v>4400000</v>
      </c>
      <c r="L12368" s="13" t="s">
        <v>70</v>
      </c>
      <c r="M12368" s="7">
        <v>0.4</v>
      </c>
      <c r="N12368" s="14"/>
    </row>
    <row r="12369" spans="1:14" ht="63">
      <c r="A12369" s="6">
        <v>12368</v>
      </c>
      <c r="B12369" s="8" t="s">
        <v>17603</v>
      </c>
      <c r="C12369" s="9" t="s">
        <v>17873</v>
      </c>
      <c r="D12369" s="10" t="s">
        <v>17874</v>
      </c>
      <c r="E12369" s="11" t="s">
        <v>17872</v>
      </c>
      <c r="F12369" s="6">
        <v>254758</v>
      </c>
      <c r="G12369" s="6" t="s">
        <v>1508</v>
      </c>
      <c r="H12369" s="16">
        <v>23680354</v>
      </c>
      <c r="I12369" s="12">
        <v>43587</v>
      </c>
      <c r="J12369" s="12">
        <v>43917</v>
      </c>
      <c r="K12369" s="15">
        <v>6600000</v>
      </c>
      <c r="L12369" s="13" t="s">
        <v>70</v>
      </c>
      <c r="M12369" s="7">
        <v>0.6</v>
      </c>
      <c r="N12369" s="14"/>
    </row>
    <row r="12370" spans="1:14" ht="173.25">
      <c r="A12370" s="6">
        <v>12369</v>
      </c>
      <c r="B12370" s="8" t="s">
        <v>17603</v>
      </c>
      <c r="C12370" s="9" t="s">
        <v>17875</v>
      </c>
      <c r="D12370" s="10" t="s">
        <v>17871</v>
      </c>
      <c r="E12370" s="11" t="s">
        <v>17876</v>
      </c>
      <c r="F12370" s="6">
        <v>254759</v>
      </c>
      <c r="G12370" s="6" t="s">
        <v>1508</v>
      </c>
      <c r="H12370" s="16">
        <v>26692076</v>
      </c>
      <c r="I12370" s="12">
        <v>43587</v>
      </c>
      <c r="J12370" s="12">
        <v>43917</v>
      </c>
      <c r="K12370" s="15">
        <v>5000000</v>
      </c>
      <c r="L12370" s="13" t="s">
        <v>70</v>
      </c>
      <c r="M12370" s="7">
        <v>1</v>
      </c>
      <c r="N12370" s="14"/>
    </row>
    <row r="12371" spans="1:14" ht="141.75">
      <c r="A12371" s="6">
        <v>12370</v>
      </c>
      <c r="B12371" s="8" t="s">
        <v>17603</v>
      </c>
      <c r="C12371" s="9" t="s">
        <v>17877</v>
      </c>
      <c r="D12371" s="10" t="s">
        <v>17874</v>
      </c>
      <c r="E12371" s="11" t="s">
        <v>17878</v>
      </c>
      <c r="F12371" s="6">
        <v>254759</v>
      </c>
      <c r="G12371" s="6" t="s">
        <v>1508</v>
      </c>
      <c r="H12371" s="16">
        <v>26692076</v>
      </c>
      <c r="I12371" s="12">
        <v>43587</v>
      </c>
      <c r="J12371" s="12">
        <v>43917</v>
      </c>
      <c r="K12371" s="15">
        <v>3000000</v>
      </c>
      <c r="L12371" s="13" t="s">
        <v>70</v>
      </c>
      <c r="M12371" s="7">
        <v>0.6</v>
      </c>
      <c r="N12371" s="14"/>
    </row>
    <row r="12372" spans="1:14" ht="141.75">
      <c r="A12372" s="6">
        <v>12371</v>
      </c>
      <c r="B12372" s="8" t="s">
        <v>17603</v>
      </c>
      <c r="C12372" s="9" t="s">
        <v>17841</v>
      </c>
      <c r="D12372" s="10" t="s">
        <v>1611</v>
      </c>
      <c r="E12372" s="11" t="s">
        <v>17878</v>
      </c>
      <c r="F12372" s="6">
        <v>254759</v>
      </c>
      <c r="G12372" s="6" t="s">
        <v>1508</v>
      </c>
      <c r="H12372" s="16">
        <v>26692076</v>
      </c>
      <c r="I12372" s="12">
        <v>43587</v>
      </c>
      <c r="J12372" s="12">
        <v>43917</v>
      </c>
      <c r="K12372" s="15">
        <v>2000000</v>
      </c>
      <c r="L12372" s="13" t="s">
        <v>70</v>
      </c>
      <c r="M12372" s="7">
        <v>0.4</v>
      </c>
      <c r="N12372" s="14"/>
    </row>
    <row r="12373" spans="1:14" ht="315">
      <c r="A12373" s="6">
        <v>12372</v>
      </c>
      <c r="B12373" s="8" t="s">
        <v>17603</v>
      </c>
      <c r="C12373" s="9" t="s">
        <v>17879</v>
      </c>
      <c r="D12373" s="10" t="s">
        <v>17880</v>
      </c>
      <c r="E12373" s="11" t="s">
        <v>17881</v>
      </c>
      <c r="F12373" s="6">
        <v>309383</v>
      </c>
      <c r="G12373" s="6" t="s">
        <v>1508</v>
      </c>
      <c r="H12373" s="16">
        <v>30280171</v>
      </c>
      <c r="I12373" s="12">
        <v>43699</v>
      </c>
      <c r="J12373" s="12">
        <v>44124</v>
      </c>
      <c r="K12373" s="15">
        <v>26550000</v>
      </c>
      <c r="L12373" s="13" t="s">
        <v>70</v>
      </c>
      <c r="M12373" s="7">
        <v>1</v>
      </c>
      <c r="N12373" s="14"/>
    </row>
    <row r="12374" spans="1:14" ht="315">
      <c r="A12374" s="6">
        <v>12373</v>
      </c>
      <c r="B12374" s="8" t="s">
        <v>17603</v>
      </c>
      <c r="C12374" s="9" t="s">
        <v>17608</v>
      </c>
      <c r="D12374" s="10" t="s">
        <v>17882</v>
      </c>
      <c r="E12374" s="11" t="s">
        <v>17881</v>
      </c>
      <c r="F12374" s="6">
        <v>309383</v>
      </c>
      <c r="G12374" s="6" t="s">
        <v>1508</v>
      </c>
      <c r="H12374" s="16">
        <v>30280171</v>
      </c>
      <c r="I12374" s="12">
        <v>43699</v>
      </c>
      <c r="J12374" s="12">
        <v>44124</v>
      </c>
      <c r="K12374" s="15">
        <v>13540500</v>
      </c>
      <c r="L12374" s="13" t="s">
        <v>70</v>
      </c>
      <c r="M12374" s="7">
        <v>0.51</v>
      </c>
      <c r="N12374" s="14"/>
    </row>
    <row r="12375" spans="1:14" ht="409.5">
      <c r="A12375" s="6">
        <v>12374</v>
      </c>
      <c r="B12375" s="8" t="s">
        <v>17603</v>
      </c>
      <c r="C12375" s="9" t="s">
        <v>17883</v>
      </c>
      <c r="D12375" s="10" t="s">
        <v>17884</v>
      </c>
      <c r="E12375" s="11" t="s">
        <v>17885</v>
      </c>
      <c r="F12375" s="6">
        <v>309383</v>
      </c>
      <c r="G12375" s="6" t="s">
        <v>1508</v>
      </c>
      <c r="H12375" s="16">
        <v>30280171</v>
      </c>
      <c r="I12375" s="12">
        <v>43699</v>
      </c>
      <c r="J12375" s="12">
        <v>44124</v>
      </c>
      <c r="K12375" s="15">
        <v>13009500</v>
      </c>
      <c r="L12375" s="13" t="s">
        <v>70</v>
      </c>
      <c r="M12375" s="7">
        <v>0.49</v>
      </c>
      <c r="N12375" s="14"/>
    </row>
    <row r="12376" spans="1:14" ht="63">
      <c r="A12376" s="6">
        <v>12375</v>
      </c>
      <c r="B12376" s="8" t="s">
        <v>17603</v>
      </c>
      <c r="C12376" s="9" t="s">
        <v>17886</v>
      </c>
      <c r="D12376" s="10" t="s">
        <v>17887</v>
      </c>
      <c r="E12376" s="11" t="s">
        <v>17888</v>
      </c>
      <c r="F12376" s="6" t="s">
        <v>17889</v>
      </c>
      <c r="G12376" s="6" t="s">
        <v>1508</v>
      </c>
      <c r="H12376" s="16">
        <v>3212749</v>
      </c>
      <c r="I12376" s="12">
        <v>43986</v>
      </c>
      <c r="J12376" s="12">
        <v>44174</v>
      </c>
      <c r="K12376" s="15">
        <v>0</v>
      </c>
      <c r="L12376" s="13" t="s">
        <v>14</v>
      </c>
      <c r="M12376" s="7">
        <v>1</v>
      </c>
      <c r="N12376" s="14"/>
    </row>
    <row r="12377" spans="1:14" ht="78.75">
      <c r="A12377" s="6">
        <v>12376</v>
      </c>
      <c r="B12377" s="8" t="s">
        <v>17603</v>
      </c>
      <c r="C12377" s="9" t="s">
        <v>17890</v>
      </c>
      <c r="D12377" s="10" t="s">
        <v>17891</v>
      </c>
      <c r="E12377" s="11" t="s">
        <v>17892</v>
      </c>
      <c r="F12377" s="6">
        <v>254756</v>
      </c>
      <c r="G12377" s="6" t="s">
        <v>1508</v>
      </c>
      <c r="H12377" s="16">
        <v>16210256</v>
      </c>
      <c r="I12377" s="12">
        <v>43566</v>
      </c>
      <c r="J12377" s="12">
        <v>43910</v>
      </c>
      <c r="K12377" s="15">
        <v>8700000</v>
      </c>
      <c r="L12377" s="13" t="s">
        <v>14</v>
      </c>
      <c r="M12377" s="7">
        <v>1</v>
      </c>
      <c r="N12377" s="14"/>
    </row>
    <row r="12378" spans="1:14" ht="299.25">
      <c r="A12378" s="6">
        <v>12377</v>
      </c>
      <c r="B12378" s="8" t="s">
        <v>17603</v>
      </c>
      <c r="C12378" s="9" t="s">
        <v>17893</v>
      </c>
      <c r="D12378" s="10" t="s">
        <v>2806</v>
      </c>
      <c r="E12378" s="11" t="s">
        <v>17894</v>
      </c>
      <c r="F12378" s="6">
        <v>204630</v>
      </c>
      <c r="G12378" s="6" t="s">
        <v>1508</v>
      </c>
      <c r="H12378" s="16">
        <v>22487935</v>
      </c>
      <c r="I12378" s="12">
        <v>43362</v>
      </c>
      <c r="J12378" s="12">
        <v>43860</v>
      </c>
      <c r="K12378" s="15">
        <v>18099100</v>
      </c>
      <c r="L12378" s="13" t="s">
        <v>14</v>
      </c>
      <c r="M12378" s="7">
        <v>1</v>
      </c>
      <c r="N12378" s="14"/>
    </row>
    <row r="12379" spans="1:14" ht="315">
      <c r="A12379" s="6">
        <v>12378</v>
      </c>
      <c r="B12379" s="8" t="s">
        <v>17603</v>
      </c>
      <c r="C12379" s="9" t="s">
        <v>17895</v>
      </c>
      <c r="D12379" s="10" t="s">
        <v>17896</v>
      </c>
      <c r="E12379" s="11" t="s">
        <v>17897</v>
      </c>
      <c r="F12379" s="6">
        <v>277376</v>
      </c>
      <c r="G12379" s="6" t="s">
        <v>1508</v>
      </c>
      <c r="H12379" s="16">
        <v>33959000</v>
      </c>
      <c r="I12379" s="12">
        <v>43599</v>
      </c>
      <c r="J12379" s="12">
        <v>43909</v>
      </c>
      <c r="K12379" s="15">
        <v>28000000</v>
      </c>
      <c r="L12379" s="13" t="s">
        <v>70</v>
      </c>
      <c r="M12379" s="7">
        <v>1</v>
      </c>
      <c r="N12379" s="14"/>
    </row>
    <row r="12380" spans="1:14" ht="315">
      <c r="A12380" s="6">
        <v>12379</v>
      </c>
      <c r="B12380" s="8" t="s">
        <v>17603</v>
      </c>
      <c r="C12380" s="9" t="s">
        <v>17898</v>
      </c>
      <c r="D12380" s="10" t="s">
        <v>17874</v>
      </c>
      <c r="E12380" s="11" t="s">
        <v>17897</v>
      </c>
      <c r="F12380" s="6">
        <v>277376</v>
      </c>
      <c r="G12380" s="6" t="s">
        <v>1508</v>
      </c>
      <c r="H12380" s="16">
        <v>33959000</v>
      </c>
      <c r="I12380" s="12">
        <v>43599</v>
      </c>
      <c r="J12380" s="12">
        <v>43909</v>
      </c>
      <c r="K12380" s="15">
        <v>14000000</v>
      </c>
      <c r="L12380" s="13" t="s">
        <v>70</v>
      </c>
      <c r="M12380" s="7">
        <v>0.5</v>
      </c>
      <c r="N12380" s="14"/>
    </row>
    <row r="12381" spans="1:14" ht="315">
      <c r="A12381" s="6">
        <v>12380</v>
      </c>
      <c r="B12381" s="8" t="s">
        <v>17603</v>
      </c>
      <c r="C12381" s="9" t="s">
        <v>17899</v>
      </c>
      <c r="D12381" s="10" t="s">
        <v>6264</v>
      </c>
      <c r="E12381" s="11" t="s">
        <v>17897</v>
      </c>
      <c r="F12381" s="6">
        <v>277376</v>
      </c>
      <c r="G12381" s="6" t="s">
        <v>1508</v>
      </c>
      <c r="H12381" s="16">
        <v>33959000</v>
      </c>
      <c r="I12381" s="12">
        <v>43599</v>
      </c>
      <c r="J12381" s="12">
        <v>43909</v>
      </c>
      <c r="K12381" s="15">
        <v>14000000</v>
      </c>
      <c r="L12381" s="13" t="s">
        <v>70</v>
      </c>
      <c r="M12381" s="7">
        <v>0.5</v>
      </c>
      <c r="N12381" s="14"/>
    </row>
    <row r="12382" spans="1:14" ht="157.5">
      <c r="A12382" s="6">
        <v>12381</v>
      </c>
      <c r="B12382" s="8" t="s">
        <v>17603</v>
      </c>
      <c r="C12382" s="9" t="s">
        <v>17900</v>
      </c>
      <c r="D12382" s="10" t="s">
        <v>17901</v>
      </c>
      <c r="E12382" s="11" t="s">
        <v>17902</v>
      </c>
      <c r="F12382" s="6">
        <v>367679</v>
      </c>
      <c r="G12382" s="6" t="s">
        <v>1508</v>
      </c>
      <c r="H12382" s="16">
        <v>7288088</v>
      </c>
      <c r="I12382" s="12">
        <v>43822</v>
      </c>
      <c r="J12382" s="12">
        <v>44012</v>
      </c>
      <c r="K12382" s="15">
        <v>7287000</v>
      </c>
      <c r="L12382" s="13" t="s">
        <v>14</v>
      </c>
      <c r="M12382" s="7">
        <v>1</v>
      </c>
      <c r="N12382" s="14"/>
    </row>
    <row r="12383" spans="1:14" ht="204.75">
      <c r="A12383" s="6">
        <v>12382</v>
      </c>
      <c r="B12383" s="8" t="s">
        <v>17603</v>
      </c>
      <c r="C12383" s="9" t="s">
        <v>17903</v>
      </c>
      <c r="D12383" s="10" t="s">
        <v>17715</v>
      </c>
      <c r="E12383" s="11" t="s">
        <v>17904</v>
      </c>
      <c r="F12383" s="6">
        <v>399137</v>
      </c>
      <c r="G12383" s="6" t="s">
        <v>1508</v>
      </c>
      <c r="H12383" s="16">
        <v>9309250</v>
      </c>
      <c r="I12383" s="12">
        <v>43871</v>
      </c>
      <c r="J12383" s="12">
        <v>44059</v>
      </c>
      <c r="K12383" s="15">
        <v>8906300</v>
      </c>
      <c r="L12383" s="13" t="s">
        <v>14</v>
      </c>
      <c r="M12383" s="7">
        <v>1</v>
      </c>
      <c r="N12383" s="14"/>
    </row>
    <row r="12384" spans="1:14" ht="283.5">
      <c r="A12384" s="6">
        <v>12383</v>
      </c>
      <c r="B12384" s="8" t="s">
        <v>17603</v>
      </c>
      <c r="C12384" s="9" t="s">
        <v>17905</v>
      </c>
      <c r="D12384" s="10" t="s">
        <v>2877</v>
      </c>
      <c r="E12384" s="11" t="s">
        <v>17906</v>
      </c>
      <c r="F12384" s="6">
        <v>399138</v>
      </c>
      <c r="G12384" s="6" t="s">
        <v>1508</v>
      </c>
      <c r="H12384" s="16">
        <v>8086945</v>
      </c>
      <c r="I12384" s="12">
        <v>43877</v>
      </c>
      <c r="J12384" s="12">
        <v>44058</v>
      </c>
      <c r="K12384" s="15">
        <v>3300000</v>
      </c>
      <c r="L12384" s="13" t="s">
        <v>14</v>
      </c>
      <c r="M12384" s="7">
        <v>1</v>
      </c>
      <c r="N12384" s="14"/>
    </row>
    <row r="12385" spans="1:14" ht="189">
      <c r="A12385" s="6">
        <v>12384</v>
      </c>
      <c r="B12385" s="8" t="s">
        <v>17603</v>
      </c>
      <c r="C12385" s="9" t="s">
        <v>17907</v>
      </c>
      <c r="D12385" s="10" t="s">
        <v>3088</v>
      </c>
      <c r="E12385" s="11" t="s">
        <v>17908</v>
      </c>
      <c r="F12385" s="6">
        <v>405622</v>
      </c>
      <c r="G12385" s="6" t="s">
        <v>1508</v>
      </c>
      <c r="H12385" s="16">
        <v>9944081</v>
      </c>
      <c r="I12385" s="12">
        <v>43898</v>
      </c>
      <c r="J12385" s="12">
        <v>44088</v>
      </c>
      <c r="K12385" s="15">
        <v>9944000</v>
      </c>
      <c r="L12385" s="13" t="s">
        <v>14</v>
      </c>
      <c r="M12385" s="7">
        <v>1</v>
      </c>
      <c r="N12385" s="14"/>
    </row>
    <row r="12386" spans="1:14" ht="189">
      <c r="A12386" s="6">
        <v>12385</v>
      </c>
      <c r="B12386" s="8" t="s">
        <v>17603</v>
      </c>
      <c r="C12386" s="9" t="s">
        <v>17909</v>
      </c>
      <c r="D12386" s="10" t="s">
        <v>15978</v>
      </c>
      <c r="E12386" s="11" t="s">
        <v>17910</v>
      </c>
      <c r="F12386" s="6">
        <v>405623</v>
      </c>
      <c r="G12386" s="6" t="s">
        <v>1508</v>
      </c>
      <c r="H12386" s="16">
        <v>11606136</v>
      </c>
      <c r="I12386" s="12">
        <v>43892</v>
      </c>
      <c r="J12386" s="12">
        <v>44083</v>
      </c>
      <c r="K12386" s="15">
        <v>11605000</v>
      </c>
      <c r="L12386" s="13" t="s">
        <v>14</v>
      </c>
      <c r="M12386" s="7">
        <v>1</v>
      </c>
      <c r="N12386" s="14"/>
    </row>
    <row r="12387" spans="1:14" ht="220.5">
      <c r="A12387" s="6">
        <v>12386</v>
      </c>
      <c r="B12387" s="8" t="s">
        <v>17603</v>
      </c>
      <c r="C12387" s="9" t="s">
        <v>17783</v>
      </c>
      <c r="D12387" s="10" t="s">
        <v>17776</v>
      </c>
      <c r="E12387" s="11" t="s">
        <v>17911</v>
      </c>
      <c r="F12387" s="6">
        <v>405624</v>
      </c>
      <c r="G12387" s="6" t="s">
        <v>1508</v>
      </c>
      <c r="H12387" s="16">
        <v>9343866</v>
      </c>
      <c r="I12387" s="12">
        <v>43898</v>
      </c>
      <c r="J12387" s="12">
        <v>44088</v>
      </c>
      <c r="K12387" s="15">
        <v>3680000</v>
      </c>
      <c r="L12387" s="13" t="s">
        <v>14</v>
      </c>
      <c r="M12387" s="7">
        <v>1</v>
      </c>
      <c r="N12387" s="14"/>
    </row>
    <row r="12388" spans="1:14" ht="409.5">
      <c r="A12388" s="6">
        <v>12387</v>
      </c>
      <c r="B12388" s="8" t="s">
        <v>17603</v>
      </c>
      <c r="C12388" s="9" t="s">
        <v>17912</v>
      </c>
      <c r="D12388" s="10" t="s">
        <v>17913</v>
      </c>
      <c r="E12388" s="11" t="s">
        <v>17914</v>
      </c>
      <c r="F12388" s="6">
        <v>220791</v>
      </c>
      <c r="G12388" s="6" t="s">
        <v>1508</v>
      </c>
      <c r="H12388" s="16">
        <v>23470328</v>
      </c>
      <c r="I12388" s="12">
        <v>43443</v>
      </c>
      <c r="J12388" s="12">
        <v>44063</v>
      </c>
      <c r="K12388" s="15">
        <v>22225300</v>
      </c>
      <c r="L12388" s="13" t="s">
        <v>70</v>
      </c>
      <c r="M12388" s="7">
        <v>1</v>
      </c>
      <c r="N12388" s="14"/>
    </row>
    <row r="12389" spans="1:14" ht="409.5">
      <c r="A12389" s="6">
        <v>12388</v>
      </c>
      <c r="B12389" s="8" t="s">
        <v>17603</v>
      </c>
      <c r="C12389" s="9" t="s">
        <v>17915</v>
      </c>
      <c r="D12389" s="10" t="s">
        <v>2953</v>
      </c>
      <c r="E12389" s="11" t="s">
        <v>17914</v>
      </c>
      <c r="F12389" s="6">
        <v>220791</v>
      </c>
      <c r="G12389" s="6" t="s">
        <v>1508</v>
      </c>
      <c r="H12389" s="16">
        <v>23470328</v>
      </c>
      <c r="I12389" s="12">
        <v>43443</v>
      </c>
      <c r="J12389" s="12">
        <v>44063</v>
      </c>
      <c r="K12389" s="15">
        <v>11334903</v>
      </c>
      <c r="L12389" s="13" t="s">
        <v>70</v>
      </c>
      <c r="M12389" s="7">
        <v>0.51</v>
      </c>
      <c r="N12389" s="14"/>
    </row>
    <row r="12390" spans="1:14" ht="409.5">
      <c r="A12390" s="6">
        <v>12389</v>
      </c>
      <c r="B12390" s="8" t="s">
        <v>17603</v>
      </c>
      <c r="C12390" s="9" t="s">
        <v>17682</v>
      </c>
      <c r="D12390" s="10" t="s">
        <v>17683</v>
      </c>
      <c r="E12390" s="11" t="s">
        <v>17914</v>
      </c>
      <c r="F12390" s="6">
        <v>220791</v>
      </c>
      <c r="G12390" s="6" t="s">
        <v>1508</v>
      </c>
      <c r="H12390" s="16">
        <v>23470328</v>
      </c>
      <c r="I12390" s="12">
        <v>43443</v>
      </c>
      <c r="J12390" s="12">
        <v>44063</v>
      </c>
      <c r="K12390" s="15">
        <v>10890397</v>
      </c>
      <c r="L12390" s="13" t="s">
        <v>70</v>
      </c>
      <c r="M12390" s="7">
        <v>0.49</v>
      </c>
      <c r="N12390" s="14"/>
    </row>
    <row r="12391" spans="1:14" ht="409.5">
      <c r="A12391" s="6">
        <v>12390</v>
      </c>
      <c r="B12391" s="8" t="s">
        <v>17603</v>
      </c>
      <c r="C12391" s="9" t="s">
        <v>17912</v>
      </c>
      <c r="D12391" s="10" t="s">
        <v>17913</v>
      </c>
      <c r="E12391" s="11" t="s">
        <v>17916</v>
      </c>
      <c r="F12391" s="6">
        <v>220794</v>
      </c>
      <c r="G12391" s="6" t="s">
        <v>1508</v>
      </c>
      <c r="H12391" s="16">
        <v>17698397</v>
      </c>
      <c r="I12391" s="12">
        <v>43443</v>
      </c>
      <c r="J12391" s="12">
        <v>43789</v>
      </c>
      <c r="K12391" s="15">
        <v>17697500</v>
      </c>
      <c r="L12391" s="13" t="s">
        <v>70</v>
      </c>
      <c r="M12391" s="7">
        <v>1</v>
      </c>
      <c r="N12391" s="14"/>
    </row>
    <row r="12392" spans="1:14" ht="409.5">
      <c r="A12392" s="6">
        <v>12391</v>
      </c>
      <c r="B12392" s="8" t="s">
        <v>17603</v>
      </c>
      <c r="C12392" s="9" t="s">
        <v>17915</v>
      </c>
      <c r="D12392" s="10" t="s">
        <v>2953</v>
      </c>
      <c r="E12392" s="11" t="s">
        <v>17916</v>
      </c>
      <c r="F12392" s="6">
        <v>220794</v>
      </c>
      <c r="G12392" s="6" t="s">
        <v>1508</v>
      </c>
      <c r="H12392" s="16">
        <v>17698397</v>
      </c>
      <c r="I12392" s="12">
        <v>43443</v>
      </c>
      <c r="J12392" s="12">
        <v>43789</v>
      </c>
      <c r="K12392" s="15">
        <v>8211000</v>
      </c>
      <c r="L12392" s="13" t="s">
        <v>70</v>
      </c>
      <c r="M12392" s="7">
        <v>0.51</v>
      </c>
      <c r="N12392" s="14"/>
    </row>
    <row r="12393" spans="1:14" ht="409.5">
      <c r="A12393" s="6">
        <v>12392</v>
      </c>
      <c r="B12393" s="8" t="s">
        <v>17603</v>
      </c>
      <c r="C12393" s="9" t="s">
        <v>17682</v>
      </c>
      <c r="D12393" s="10" t="s">
        <v>17683</v>
      </c>
      <c r="E12393" s="11" t="s">
        <v>17916</v>
      </c>
      <c r="F12393" s="6">
        <v>220794</v>
      </c>
      <c r="G12393" s="6" t="s">
        <v>1508</v>
      </c>
      <c r="H12393" s="16">
        <v>17698397</v>
      </c>
      <c r="I12393" s="12">
        <v>43443</v>
      </c>
      <c r="J12393" s="12">
        <v>43789</v>
      </c>
      <c r="K12393" s="15">
        <v>8671775</v>
      </c>
      <c r="L12393" s="13" t="s">
        <v>70</v>
      </c>
      <c r="M12393" s="7">
        <v>0.49</v>
      </c>
      <c r="N12393" s="14"/>
    </row>
    <row r="12394" spans="1:14" ht="110.25">
      <c r="A12394" s="6">
        <v>12393</v>
      </c>
      <c r="B12394" s="8" t="s">
        <v>17603</v>
      </c>
      <c r="C12394" s="9" t="s">
        <v>17917</v>
      </c>
      <c r="D12394" s="10" t="s">
        <v>15776</v>
      </c>
      <c r="E12394" s="11" t="s">
        <v>17918</v>
      </c>
      <c r="F12394" s="6">
        <v>285426</v>
      </c>
      <c r="G12394" s="6" t="s">
        <v>1508</v>
      </c>
      <c r="H12394" s="16">
        <v>5389222</v>
      </c>
      <c r="I12394" s="12">
        <v>43598</v>
      </c>
      <c r="J12394" s="12">
        <v>44104</v>
      </c>
      <c r="K12394" s="15">
        <v>0</v>
      </c>
      <c r="L12394" s="13" t="s">
        <v>14</v>
      </c>
      <c r="M12394" s="7">
        <v>1</v>
      </c>
      <c r="N12394" s="14"/>
    </row>
    <row r="12395" spans="1:14" ht="110.25">
      <c r="A12395" s="6">
        <v>12394</v>
      </c>
      <c r="B12395" s="8" t="s">
        <v>17603</v>
      </c>
      <c r="C12395" s="9" t="s">
        <v>17919</v>
      </c>
      <c r="D12395" s="10" t="s">
        <v>3100</v>
      </c>
      <c r="E12395" s="11" t="s">
        <v>17920</v>
      </c>
      <c r="F12395" s="6">
        <v>285933</v>
      </c>
      <c r="G12395" s="6" t="s">
        <v>1508</v>
      </c>
      <c r="H12395" s="16">
        <v>4936905</v>
      </c>
      <c r="I12395" s="12">
        <v>43604</v>
      </c>
      <c r="J12395" s="12">
        <v>44134</v>
      </c>
      <c r="K12395" s="15">
        <v>4936900</v>
      </c>
      <c r="L12395" s="13" t="s">
        <v>14</v>
      </c>
      <c r="M12395" s="7">
        <v>1</v>
      </c>
      <c r="N12395" s="14"/>
    </row>
    <row r="12396" spans="1:14" ht="141.75">
      <c r="A12396" s="6">
        <v>12395</v>
      </c>
      <c r="B12396" s="8" t="s">
        <v>17603</v>
      </c>
      <c r="C12396" s="9" t="s">
        <v>17921</v>
      </c>
      <c r="D12396" s="10" t="s">
        <v>17922</v>
      </c>
      <c r="E12396" s="11" t="s">
        <v>17923</v>
      </c>
      <c r="F12396" s="6">
        <v>285924</v>
      </c>
      <c r="G12396" s="6" t="s">
        <v>1508</v>
      </c>
      <c r="H12396" s="16">
        <v>5360715</v>
      </c>
      <c r="I12396" s="12">
        <v>43600</v>
      </c>
      <c r="J12396" s="12">
        <v>43790</v>
      </c>
      <c r="K12396" s="15">
        <v>5339000</v>
      </c>
      <c r="L12396" s="13" t="s">
        <v>14</v>
      </c>
      <c r="M12396" s="7">
        <v>1</v>
      </c>
      <c r="N12396" s="14"/>
    </row>
    <row r="12397" spans="1:14" ht="126">
      <c r="A12397" s="6">
        <v>12396</v>
      </c>
      <c r="B12397" s="8" t="s">
        <v>17603</v>
      </c>
      <c r="C12397" s="9" t="s">
        <v>17917</v>
      </c>
      <c r="D12397" s="10" t="s">
        <v>15776</v>
      </c>
      <c r="E12397" s="11" t="s">
        <v>17924</v>
      </c>
      <c r="F12397" s="6">
        <v>288522</v>
      </c>
      <c r="G12397" s="6" t="s">
        <v>1508</v>
      </c>
      <c r="H12397" s="16">
        <v>5438604</v>
      </c>
      <c r="I12397" s="12">
        <v>43598</v>
      </c>
      <c r="J12397" s="12">
        <v>44104</v>
      </c>
      <c r="K12397" s="15">
        <v>5438000</v>
      </c>
      <c r="L12397" s="13" t="s">
        <v>14</v>
      </c>
      <c r="M12397" s="7">
        <v>1</v>
      </c>
      <c r="N12397" s="14"/>
    </row>
    <row r="12398" spans="1:14" ht="63">
      <c r="A12398" s="6">
        <v>12397</v>
      </c>
      <c r="B12398" s="8" t="s">
        <v>17603</v>
      </c>
      <c r="C12398" s="9" t="s">
        <v>17925</v>
      </c>
      <c r="D12398" s="10" t="s">
        <v>17926</v>
      </c>
      <c r="E12398" s="11" t="s">
        <v>17927</v>
      </c>
      <c r="F12398" s="6">
        <v>288532</v>
      </c>
      <c r="G12398" s="6" t="s">
        <v>1508</v>
      </c>
      <c r="H12398" s="16">
        <v>4858197</v>
      </c>
      <c r="I12398" s="12">
        <v>43633</v>
      </c>
      <c r="J12398" s="12">
        <v>44042</v>
      </c>
      <c r="K12398" s="15">
        <v>4858000</v>
      </c>
      <c r="L12398" s="13" t="s">
        <v>14</v>
      </c>
      <c r="M12398" s="7">
        <v>1</v>
      </c>
      <c r="N12398" s="14"/>
    </row>
    <row r="12399" spans="1:14" ht="126">
      <c r="A12399" s="6">
        <v>12398</v>
      </c>
      <c r="B12399" s="8" t="s">
        <v>17603</v>
      </c>
      <c r="C12399" s="9" t="s">
        <v>17928</v>
      </c>
      <c r="D12399" s="10" t="s">
        <v>17929</v>
      </c>
      <c r="E12399" s="11" t="s">
        <v>17930</v>
      </c>
      <c r="F12399" s="6">
        <v>301635</v>
      </c>
      <c r="G12399" s="6" t="s">
        <v>1508</v>
      </c>
      <c r="H12399" s="16">
        <v>2526762</v>
      </c>
      <c r="I12399" s="12">
        <v>43636</v>
      </c>
      <c r="J12399" s="12">
        <v>43829</v>
      </c>
      <c r="K12399" s="15">
        <v>2526000</v>
      </c>
      <c r="L12399" s="13" t="s">
        <v>14</v>
      </c>
      <c r="M12399" s="7">
        <v>1</v>
      </c>
      <c r="N12399" s="14"/>
    </row>
    <row r="12400" spans="1:14" ht="173.25">
      <c r="A12400" s="6">
        <v>12399</v>
      </c>
      <c r="B12400" s="8" t="s">
        <v>17603</v>
      </c>
      <c r="C12400" s="9" t="s">
        <v>17702</v>
      </c>
      <c r="D12400" s="10" t="s">
        <v>17703</v>
      </c>
      <c r="E12400" s="11" t="s">
        <v>17931</v>
      </c>
      <c r="F12400" s="6">
        <v>301657</v>
      </c>
      <c r="G12400" s="6" t="s">
        <v>1508</v>
      </c>
      <c r="H12400" s="16">
        <v>3769027</v>
      </c>
      <c r="I12400" s="12">
        <v>43650</v>
      </c>
      <c r="J12400" s="12">
        <v>44073</v>
      </c>
      <c r="K12400" s="15">
        <v>3768800</v>
      </c>
      <c r="L12400" s="13" t="s">
        <v>14</v>
      </c>
      <c r="M12400" s="7">
        <v>1</v>
      </c>
      <c r="N12400" s="14"/>
    </row>
    <row r="12401" spans="1:14" ht="110.25">
      <c r="A12401" s="6">
        <v>12400</v>
      </c>
      <c r="B12401" s="8" t="s">
        <v>17603</v>
      </c>
      <c r="C12401" s="9" t="s">
        <v>17932</v>
      </c>
      <c r="D12401" s="10" t="s">
        <v>17933</v>
      </c>
      <c r="E12401" s="11" t="s">
        <v>17934</v>
      </c>
      <c r="F12401" s="6">
        <v>285427</v>
      </c>
      <c r="G12401" s="6" t="s">
        <v>1508</v>
      </c>
      <c r="H12401" s="16">
        <v>34255127</v>
      </c>
      <c r="I12401" s="12">
        <v>43599</v>
      </c>
      <c r="J12401" s="12">
        <v>43789</v>
      </c>
      <c r="K12401" s="15">
        <v>3377200</v>
      </c>
      <c r="L12401" s="13" t="s">
        <v>14</v>
      </c>
      <c r="M12401" s="7">
        <v>1</v>
      </c>
      <c r="N12401" s="14"/>
    </row>
    <row r="12402" spans="1:14" ht="110.25">
      <c r="A12402" s="6">
        <v>12401</v>
      </c>
      <c r="B12402" s="8" t="s">
        <v>17603</v>
      </c>
      <c r="C12402" s="9" t="s">
        <v>17846</v>
      </c>
      <c r="D12402" s="10" t="s">
        <v>15705</v>
      </c>
      <c r="E12402" s="11" t="s">
        <v>17935</v>
      </c>
      <c r="F12402" s="6">
        <v>285429</v>
      </c>
      <c r="G12402" s="6" t="s">
        <v>1508</v>
      </c>
      <c r="H12402" s="16">
        <v>7319689</v>
      </c>
      <c r="I12402" s="12">
        <v>43604</v>
      </c>
      <c r="J12402" s="12">
        <v>43794</v>
      </c>
      <c r="K12402" s="15">
        <v>7319000</v>
      </c>
      <c r="L12402" s="13" t="s">
        <v>14</v>
      </c>
      <c r="M12402" s="7">
        <v>1</v>
      </c>
      <c r="N12402" s="14"/>
    </row>
    <row r="12403" spans="1:14" ht="110.25">
      <c r="A12403" s="6">
        <v>12402</v>
      </c>
      <c r="B12403" s="8" t="s">
        <v>17603</v>
      </c>
      <c r="C12403" s="9" t="s">
        <v>17831</v>
      </c>
      <c r="D12403" s="10" t="s">
        <v>17832</v>
      </c>
      <c r="E12403" s="11" t="s">
        <v>17936</v>
      </c>
      <c r="F12403" s="6">
        <v>285430</v>
      </c>
      <c r="G12403" s="6" t="s">
        <v>1508</v>
      </c>
      <c r="H12403" s="16">
        <v>6462824</v>
      </c>
      <c r="I12403" s="12">
        <v>43600</v>
      </c>
      <c r="J12403" s="12">
        <v>43790</v>
      </c>
      <c r="K12403" s="15">
        <v>5000000</v>
      </c>
      <c r="L12403" s="13" t="s">
        <v>14</v>
      </c>
      <c r="M12403" s="7">
        <v>1</v>
      </c>
      <c r="N12403" s="14"/>
    </row>
    <row r="12404" spans="1:14" ht="78.75">
      <c r="A12404" s="6">
        <v>12403</v>
      </c>
      <c r="B12404" s="8" t="s">
        <v>17603</v>
      </c>
      <c r="C12404" s="9" t="s">
        <v>17937</v>
      </c>
      <c r="D12404" s="10" t="s">
        <v>17938</v>
      </c>
      <c r="E12404" s="11" t="s">
        <v>17939</v>
      </c>
      <c r="F12404" s="6">
        <v>285927</v>
      </c>
      <c r="G12404" s="6" t="s">
        <v>1508</v>
      </c>
      <c r="H12404" s="16">
        <v>3332264</v>
      </c>
      <c r="I12404" s="12">
        <v>43604</v>
      </c>
      <c r="J12404" s="12">
        <v>43941</v>
      </c>
      <c r="K12404" s="15">
        <v>3332000</v>
      </c>
      <c r="L12404" s="13" t="s">
        <v>14</v>
      </c>
      <c r="M12404" s="7">
        <v>1</v>
      </c>
      <c r="N12404" s="14"/>
    </row>
    <row r="12405" spans="1:14" ht="78.75">
      <c r="A12405" s="6">
        <v>12404</v>
      </c>
      <c r="B12405" s="8" t="s">
        <v>17603</v>
      </c>
      <c r="C12405" s="9" t="s">
        <v>17917</v>
      </c>
      <c r="D12405" s="10" t="s">
        <v>15776</v>
      </c>
      <c r="E12405" s="11" t="s">
        <v>17940</v>
      </c>
      <c r="F12405" s="6">
        <v>285932</v>
      </c>
      <c r="G12405" s="6" t="s">
        <v>1508</v>
      </c>
      <c r="H12405" s="16">
        <v>3075536</v>
      </c>
      <c r="I12405" s="12">
        <v>43598</v>
      </c>
      <c r="J12405" s="12">
        <v>44073</v>
      </c>
      <c r="K12405" s="15">
        <v>3075000</v>
      </c>
      <c r="L12405" s="13" t="s">
        <v>14</v>
      </c>
      <c r="M12405" s="7">
        <v>1</v>
      </c>
      <c r="N12405" s="14"/>
    </row>
    <row r="12406" spans="1:14" ht="126">
      <c r="A12406" s="6">
        <v>12405</v>
      </c>
      <c r="B12406" s="8" t="s">
        <v>17603</v>
      </c>
      <c r="C12406" s="9" t="s">
        <v>17941</v>
      </c>
      <c r="D12406" s="10" t="s">
        <v>15987</v>
      </c>
      <c r="E12406" s="11" t="s">
        <v>17942</v>
      </c>
      <c r="F12406" s="6">
        <v>301638</v>
      </c>
      <c r="G12406" s="6" t="s">
        <v>1508</v>
      </c>
      <c r="H12406" s="16">
        <v>3629851</v>
      </c>
      <c r="I12406" s="12">
        <v>43660</v>
      </c>
      <c r="J12406" s="12">
        <v>43799</v>
      </c>
      <c r="K12406" s="15">
        <v>3629800</v>
      </c>
      <c r="L12406" s="13" t="s">
        <v>14</v>
      </c>
      <c r="M12406" s="7">
        <v>1</v>
      </c>
      <c r="N12406" s="14"/>
    </row>
    <row r="12407" spans="1:14" ht="63">
      <c r="A12407" s="6">
        <v>12406</v>
      </c>
      <c r="B12407" s="8" t="s">
        <v>17603</v>
      </c>
      <c r="C12407" s="9" t="s">
        <v>17702</v>
      </c>
      <c r="D12407" s="10" t="s">
        <v>17703</v>
      </c>
      <c r="E12407" s="11" t="s">
        <v>17943</v>
      </c>
      <c r="F12407" s="6">
        <v>301639</v>
      </c>
      <c r="G12407" s="6" t="s">
        <v>1508</v>
      </c>
      <c r="H12407" s="16">
        <v>3227694</v>
      </c>
      <c r="I12407" s="12">
        <v>43650</v>
      </c>
      <c r="J12407" s="12">
        <v>43799</v>
      </c>
      <c r="K12407" s="15">
        <v>3227000</v>
      </c>
      <c r="L12407" s="13" t="s">
        <v>14</v>
      </c>
      <c r="M12407" s="7">
        <v>1</v>
      </c>
      <c r="N12407" s="14"/>
    </row>
    <row r="12408" spans="1:14" ht="409.5">
      <c r="A12408" s="6">
        <v>12407</v>
      </c>
      <c r="B12408" s="8" t="s">
        <v>17603</v>
      </c>
      <c r="C12408" s="9" t="s">
        <v>17804</v>
      </c>
      <c r="D12408" s="10" t="s">
        <v>10784</v>
      </c>
      <c r="E12408" s="11" t="s">
        <v>17944</v>
      </c>
      <c r="F12408" s="6">
        <v>301640</v>
      </c>
      <c r="G12408" s="6" t="s">
        <v>1508</v>
      </c>
      <c r="H12408" s="16">
        <v>28330676</v>
      </c>
      <c r="I12408" s="12">
        <v>43717</v>
      </c>
      <c r="J12408" s="12">
        <v>44233</v>
      </c>
      <c r="K12408" s="15">
        <v>16330000</v>
      </c>
      <c r="L12408" s="13" t="s">
        <v>14</v>
      </c>
      <c r="M12408" s="7">
        <v>1</v>
      </c>
      <c r="N12408" s="14"/>
    </row>
    <row r="12409" spans="1:14" ht="283.5">
      <c r="A12409" s="6">
        <v>12408</v>
      </c>
      <c r="B12409" s="8" t="s">
        <v>17603</v>
      </c>
      <c r="C12409" s="9" t="s">
        <v>17682</v>
      </c>
      <c r="D12409" s="10" t="s">
        <v>17683</v>
      </c>
      <c r="E12409" s="11" t="s">
        <v>17945</v>
      </c>
      <c r="F12409" s="6">
        <v>301642</v>
      </c>
      <c r="G12409" s="6" t="s">
        <v>1508</v>
      </c>
      <c r="H12409" s="16">
        <v>13566080</v>
      </c>
      <c r="I12409" s="12">
        <v>43710</v>
      </c>
      <c r="J12409" s="12">
        <v>44073</v>
      </c>
      <c r="K12409" s="15">
        <v>13554200</v>
      </c>
      <c r="L12409" s="13" t="s">
        <v>14</v>
      </c>
      <c r="M12409" s="7">
        <v>1</v>
      </c>
      <c r="N12409" s="14"/>
    </row>
    <row r="12410" spans="1:14" ht="157.5">
      <c r="A12410" s="6">
        <v>12409</v>
      </c>
      <c r="B12410" s="8" t="s">
        <v>17603</v>
      </c>
      <c r="C12410" s="9" t="s">
        <v>17769</v>
      </c>
      <c r="D12410" s="10" t="s">
        <v>17770</v>
      </c>
      <c r="E12410" s="11" t="s">
        <v>17946</v>
      </c>
      <c r="F12410" s="6">
        <v>301643</v>
      </c>
      <c r="G12410" s="6" t="s">
        <v>1508</v>
      </c>
      <c r="H12410" s="16">
        <v>5282740</v>
      </c>
      <c r="I12410" s="12">
        <v>43657</v>
      </c>
      <c r="J12410" s="12">
        <v>43972</v>
      </c>
      <c r="K12410" s="15">
        <v>4300000</v>
      </c>
      <c r="L12410" s="13" t="s">
        <v>14</v>
      </c>
      <c r="M12410" s="7">
        <v>1</v>
      </c>
      <c r="N12410" s="14"/>
    </row>
    <row r="12411" spans="1:14" ht="126">
      <c r="A12411" s="6">
        <v>12410</v>
      </c>
      <c r="B12411" s="8" t="s">
        <v>17603</v>
      </c>
      <c r="C12411" s="9" t="s">
        <v>17947</v>
      </c>
      <c r="D12411" s="10" t="s">
        <v>17758</v>
      </c>
      <c r="E12411" s="11" t="s">
        <v>17948</v>
      </c>
      <c r="F12411" s="6">
        <v>301645</v>
      </c>
      <c r="G12411" s="6" t="s">
        <v>1508</v>
      </c>
      <c r="H12411" s="16">
        <v>7185944</v>
      </c>
      <c r="I12411" s="12">
        <v>43650</v>
      </c>
      <c r="J12411" s="12">
        <v>43840</v>
      </c>
      <c r="K12411" s="15">
        <v>7185000</v>
      </c>
      <c r="L12411" s="13" t="s">
        <v>14</v>
      </c>
      <c r="M12411" s="7">
        <v>1</v>
      </c>
      <c r="N12411" s="14"/>
    </row>
    <row r="12412" spans="1:14" ht="157.5">
      <c r="A12412" s="6">
        <v>12411</v>
      </c>
      <c r="B12412" s="8" t="s">
        <v>17603</v>
      </c>
      <c r="C12412" s="9" t="s">
        <v>17949</v>
      </c>
      <c r="D12412" s="10" t="s">
        <v>17950</v>
      </c>
      <c r="E12412" s="11" t="s">
        <v>17951</v>
      </c>
      <c r="F12412" s="6">
        <v>301646</v>
      </c>
      <c r="G12412" s="6" t="s">
        <v>1508</v>
      </c>
      <c r="H12412" s="16">
        <v>6135251</v>
      </c>
      <c r="I12412" s="12">
        <v>43650</v>
      </c>
      <c r="J12412" s="12">
        <v>43840</v>
      </c>
      <c r="K12412" s="15">
        <v>6129000</v>
      </c>
      <c r="L12412" s="13" t="s">
        <v>14</v>
      </c>
      <c r="M12412" s="7">
        <v>1</v>
      </c>
      <c r="N12412" s="14"/>
    </row>
    <row r="12413" spans="1:14" ht="141.75">
      <c r="A12413" s="6">
        <v>12412</v>
      </c>
      <c r="B12413" s="8" t="s">
        <v>17603</v>
      </c>
      <c r="C12413" s="9" t="s">
        <v>17828</v>
      </c>
      <c r="D12413" s="10" t="s">
        <v>17829</v>
      </c>
      <c r="E12413" s="11" t="s">
        <v>17952</v>
      </c>
      <c r="F12413" s="6">
        <v>301647</v>
      </c>
      <c r="G12413" s="6" t="s">
        <v>1508</v>
      </c>
      <c r="H12413" s="16">
        <v>6554094</v>
      </c>
      <c r="I12413" s="12">
        <v>43650</v>
      </c>
      <c r="J12413" s="12">
        <v>43840</v>
      </c>
      <c r="K12413" s="15">
        <v>6553400</v>
      </c>
      <c r="L12413" s="13" t="s">
        <v>14</v>
      </c>
      <c r="M12413" s="7">
        <v>1</v>
      </c>
      <c r="N12413" s="14"/>
    </row>
    <row r="12414" spans="1:14" ht="110.25">
      <c r="A12414" s="6">
        <v>12413</v>
      </c>
      <c r="B12414" s="8" t="s">
        <v>17603</v>
      </c>
      <c r="C12414" s="9" t="s">
        <v>17953</v>
      </c>
      <c r="D12414" s="10" t="s">
        <v>2953</v>
      </c>
      <c r="E12414" s="11" t="s">
        <v>17954</v>
      </c>
      <c r="F12414" s="6">
        <v>301648</v>
      </c>
      <c r="G12414" s="6" t="s">
        <v>1508</v>
      </c>
      <c r="H12414" s="16">
        <v>12100000</v>
      </c>
      <c r="I12414" s="12">
        <v>43773</v>
      </c>
      <c r="J12414" s="12">
        <v>44129</v>
      </c>
      <c r="K12414" s="15">
        <v>10098700</v>
      </c>
      <c r="L12414" s="13" t="s">
        <v>14</v>
      </c>
      <c r="M12414" s="7">
        <v>1</v>
      </c>
      <c r="N12414" s="14"/>
    </row>
    <row r="12415" spans="1:14" ht="204.75">
      <c r="A12415" s="6">
        <v>12414</v>
      </c>
      <c r="B12415" s="8" t="s">
        <v>17603</v>
      </c>
      <c r="C12415" s="9" t="s">
        <v>17955</v>
      </c>
      <c r="D12415" s="10" t="s">
        <v>17956</v>
      </c>
      <c r="E12415" s="11" t="s">
        <v>17957</v>
      </c>
      <c r="F12415" s="6">
        <v>301649</v>
      </c>
      <c r="G12415" s="6" t="s">
        <v>1508</v>
      </c>
      <c r="H12415" s="16">
        <v>5190273</v>
      </c>
      <c r="I12415" s="12">
        <v>43647</v>
      </c>
      <c r="J12415" s="12">
        <v>43836</v>
      </c>
      <c r="K12415" s="15">
        <v>5190200</v>
      </c>
      <c r="L12415" s="13" t="s">
        <v>14</v>
      </c>
      <c r="M12415" s="7">
        <v>1</v>
      </c>
      <c r="N12415" s="14"/>
    </row>
    <row r="12416" spans="1:14" ht="126">
      <c r="A12416" s="6">
        <v>12415</v>
      </c>
      <c r="B12416" s="8" t="s">
        <v>17603</v>
      </c>
      <c r="C12416" s="9" t="s">
        <v>17958</v>
      </c>
      <c r="D12416" s="10" t="s">
        <v>17959</v>
      </c>
      <c r="E12416" s="11" t="s">
        <v>17960</v>
      </c>
      <c r="F12416" s="6">
        <v>301652</v>
      </c>
      <c r="G12416" s="6" t="s">
        <v>1508</v>
      </c>
      <c r="H12416" s="16">
        <v>6401866</v>
      </c>
      <c r="I12416" s="12">
        <v>43660</v>
      </c>
      <c r="J12416" s="12">
        <v>44176</v>
      </c>
      <c r="K12416" s="15">
        <v>6355000</v>
      </c>
      <c r="L12416" s="13" t="s">
        <v>14</v>
      </c>
      <c r="M12416" s="7">
        <v>1</v>
      </c>
      <c r="N12416" s="14"/>
    </row>
    <row r="12417" spans="1:14" ht="110.25">
      <c r="A12417" s="6">
        <v>12416</v>
      </c>
      <c r="B12417" s="8" t="s">
        <v>17603</v>
      </c>
      <c r="C12417" s="9" t="s">
        <v>17937</v>
      </c>
      <c r="D12417" s="10" t="s">
        <v>17938</v>
      </c>
      <c r="E12417" s="11" t="s">
        <v>17961</v>
      </c>
      <c r="F12417" s="6">
        <v>301653</v>
      </c>
      <c r="G12417" s="6" t="s">
        <v>1508</v>
      </c>
      <c r="H12417" s="16">
        <v>6736213</v>
      </c>
      <c r="I12417" s="12">
        <v>43650</v>
      </c>
      <c r="J12417" s="12">
        <v>43910</v>
      </c>
      <c r="K12417" s="15">
        <v>6736000</v>
      </c>
      <c r="L12417" s="13" t="s">
        <v>14</v>
      </c>
      <c r="M12417" s="7">
        <v>1</v>
      </c>
      <c r="N12417" s="14"/>
    </row>
    <row r="12418" spans="1:14" ht="94.5">
      <c r="A12418" s="6">
        <v>12417</v>
      </c>
      <c r="B12418" s="8" t="s">
        <v>17603</v>
      </c>
      <c r="C12418" s="9" t="s">
        <v>17962</v>
      </c>
      <c r="D12418" s="10" t="s">
        <v>17963</v>
      </c>
      <c r="E12418" s="11" t="s">
        <v>17964</v>
      </c>
      <c r="F12418" s="6">
        <v>301654</v>
      </c>
      <c r="G12418" s="6" t="s">
        <v>1508</v>
      </c>
      <c r="H12418" s="16">
        <v>7005774</v>
      </c>
      <c r="I12418" s="12">
        <v>43657</v>
      </c>
      <c r="J12418" s="12">
        <v>43850</v>
      </c>
      <c r="K12418" s="15">
        <v>7005400</v>
      </c>
      <c r="L12418" s="13" t="s">
        <v>14</v>
      </c>
      <c r="M12418" s="7">
        <v>1</v>
      </c>
      <c r="N12418" s="14"/>
    </row>
    <row r="12419" spans="1:14" ht="110.25">
      <c r="A12419" s="6">
        <v>12418</v>
      </c>
      <c r="B12419" s="8" t="s">
        <v>17603</v>
      </c>
      <c r="C12419" s="9" t="s">
        <v>17965</v>
      </c>
      <c r="D12419" s="10" t="s">
        <v>17966</v>
      </c>
      <c r="E12419" s="11" t="s">
        <v>17967</v>
      </c>
      <c r="F12419" s="6">
        <v>301655</v>
      </c>
      <c r="G12419" s="6" t="s">
        <v>1508</v>
      </c>
      <c r="H12419" s="16">
        <v>10212808</v>
      </c>
      <c r="I12419" s="12">
        <v>43711</v>
      </c>
      <c r="J12419" s="12">
        <v>43951</v>
      </c>
      <c r="K12419" s="15">
        <v>6990000</v>
      </c>
      <c r="L12419" s="13" t="s">
        <v>14</v>
      </c>
      <c r="M12419" s="7">
        <v>1</v>
      </c>
      <c r="N12419" s="14"/>
    </row>
    <row r="12420" spans="1:14" ht="126">
      <c r="A12420" s="6">
        <v>12419</v>
      </c>
      <c r="B12420" s="8" t="s">
        <v>17603</v>
      </c>
      <c r="C12420" s="9" t="s">
        <v>17968</v>
      </c>
      <c r="D12420" s="10" t="s">
        <v>17969</v>
      </c>
      <c r="E12420" s="11" t="s">
        <v>17970</v>
      </c>
      <c r="F12420" s="6">
        <v>370211</v>
      </c>
      <c r="G12420" s="6" t="s">
        <v>1508</v>
      </c>
      <c r="H12420" s="16">
        <v>5075594</v>
      </c>
      <c r="I12420" s="12">
        <v>43836</v>
      </c>
      <c r="J12420" s="12">
        <v>44195</v>
      </c>
      <c r="K12420" s="15">
        <v>5075500</v>
      </c>
      <c r="L12420" s="13" t="s">
        <v>14</v>
      </c>
      <c r="M12420" s="7">
        <v>1</v>
      </c>
      <c r="N12420" s="14"/>
    </row>
    <row r="12421" spans="1:14" ht="63">
      <c r="A12421" s="6">
        <v>12420</v>
      </c>
      <c r="B12421" s="8" t="s">
        <v>17603</v>
      </c>
      <c r="C12421" s="9" t="s">
        <v>17971</v>
      </c>
      <c r="D12421" s="10" t="s">
        <v>17972</v>
      </c>
      <c r="E12421" s="11" t="s">
        <v>17973</v>
      </c>
      <c r="F12421" s="6">
        <v>405621</v>
      </c>
      <c r="G12421" s="6" t="s">
        <v>1508</v>
      </c>
      <c r="H12421" s="16">
        <v>7254428</v>
      </c>
      <c r="I12421" s="12">
        <v>43905</v>
      </c>
      <c r="J12421" s="12">
        <v>44095</v>
      </c>
      <c r="K12421" s="15">
        <v>7254000</v>
      </c>
      <c r="L12421" s="13" t="s">
        <v>14</v>
      </c>
      <c r="M12421" s="7">
        <v>1</v>
      </c>
      <c r="N12421" s="14"/>
    </row>
    <row r="12422" spans="1:14" ht="267.75">
      <c r="A12422" s="6">
        <v>12421</v>
      </c>
      <c r="B12422" s="8" t="s">
        <v>17603</v>
      </c>
      <c r="C12422" s="9" t="s">
        <v>17974</v>
      </c>
      <c r="D12422" s="10" t="s">
        <v>15456</v>
      </c>
      <c r="E12422" s="11" t="s">
        <v>17975</v>
      </c>
      <c r="F12422" s="6">
        <v>431479</v>
      </c>
      <c r="G12422" s="6" t="s">
        <v>1508</v>
      </c>
      <c r="H12422" s="16">
        <v>3448396</v>
      </c>
      <c r="I12422" s="12">
        <v>43958</v>
      </c>
      <c r="J12422" s="12">
        <v>44165</v>
      </c>
      <c r="K12422" s="15">
        <v>3448300</v>
      </c>
      <c r="L12422" s="13" t="s">
        <v>14</v>
      </c>
      <c r="M12422" s="7">
        <v>1</v>
      </c>
      <c r="N12422" s="14"/>
    </row>
    <row r="12423" spans="1:14" ht="409.5">
      <c r="A12423" s="6">
        <v>12422</v>
      </c>
      <c r="B12423" s="8" t="s">
        <v>17603</v>
      </c>
      <c r="C12423" s="9" t="s">
        <v>17976</v>
      </c>
      <c r="D12423" s="10" t="s">
        <v>17977</v>
      </c>
      <c r="E12423" s="11" t="s">
        <v>17978</v>
      </c>
      <c r="F12423" s="6">
        <v>241128</v>
      </c>
      <c r="G12423" s="6" t="s">
        <v>1508</v>
      </c>
      <c r="H12423" s="16">
        <v>70959979</v>
      </c>
      <c r="I12423" s="12">
        <v>43529</v>
      </c>
      <c r="J12423" s="12">
        <v>44032</v>
      </c>
      <c r="K12423" s="15">
        <v>59250000</v>
      </c>
      <c r="L12423" s="13" t="s">
        <v>70</v>
      </c>
      <c r="M12423" s="7">
        <v>1</v>
      </c>
      <c r="N12423" s="14"/>
    </row>
    <row r="12424" spans="1:14" ht="409.5">
      <c r="A12424" s="6">
        <v>12423</v>
      </c>
      <c r="B12424" s="8" t="s">
        <v>17603</v>
      </c>
      <c r="C12424" s="9" t="s">
        <v>17979</v>
      </c>
      <c r="D12424" s="10" t="s">
        <v>14243</v>
      </c>
      <c r="E12424" s="11" t="s">
        <v>17978</v>
      </c>
      <c r="F12424" s="6">
        <v>241128</v>
      </c>
      <c r="G12424" s="6" t="s">
        <v>1508</v>
      </c>
      <c r="H12424" s="16">
        <v>70959979</v>
      </c>
      <c r="I12424" s="12">
        <v>43529</v>
      </c>
      <c r="J12424" s="12">
        <v>44032</v>
      </c>
      <c r="K12424" s="15">
        <v>23700000</v>
      </c>
      <c r="L12424" s="13" t="s">
        <v>70</v>
      </c>
      <c r="M12424" s="7">
        <v>0.4</v>
      </c>
      <c r="N12424" s="14"/>
    </row>
    <row r="12425" spans="1:14" ht="409.5">
      <c r="A12425" s="6">
        <v>12424</v>
      </c>
      <c r="B12425" s="8" t="s">
        <v>17603</v>
      </c>
      <c r="C12425" s="9" t="s">
        <v>17980</v>
      </c>
      <c r="D12425" s="10" t="s">
        <v>17981</v>
      </c>
      <c r="E12425" s="11" t="s">
        <v>17978</v>
      </c>
      <c r="F12425" s="6">
        <v>241128</v>
      </c>
      <c r="G12425" s="6" t="s">
        <v>1508</v>
      </c>
      <c r="H12425" s="16">
        <v>70959979</v>
      </c>
      <c r="I12425" s="12">
        <v>43529</v>
      </c>
      <c r="J12425" s="12">
        <v>44032</v>
      </c>
      <c r="K12425" s="15">
        <v>35550000</v>
      </c>
      <c r="L12425" s="13" t="s">
        <v>70</v>
      </c>
      <c r="M12425" s="7">
        <v>0.6</v>
      </c>
      <c r="N12425" s="14"/>
    </row>
    <row r="12426" spans="1:14" ht="409.5">
      <c r="A12426" s="6">
        <v>12425</v>
      </c>
      <c r="B12426" s="8" t="s">
        <v>17603</v>
      </c>
      <c r="C12426" s="9" t="s">
        <v>17976</v>
      </c>
      <c r="D12426" s="10" t="s">
        <v>17977</v>
      </c>
      <c r="E12426" s="11" t="s">
        <v>17982</v>
      </c>
      <c r="F12426" s="6">
        <v>241130</v>
      </c>
      <c r="G12426" s="6" t="s">
        <v>1508</v>
      </c>
      <c r="H12426" s="16">
        <v>54119341</v>
      </c>
      <c r="I12426" s="12">
        <v>43543</v>
      </c>
      <c r="J12426" s="12">
        <v>43871</v>
      </c>
      <c r="K12426" s="15">
        <v>31150000</v>
      </c>
      <c r="L12426" s="13" t="s">
        <v>70</v>
      </c>
      <c r="M12426" s="7">
        <v>1</v>
      </c>
      <c r="N12426" s="14"/>
    </row>
    <row r="12427" spans="1:14" ht="409.5">
      <c r="A12427" s="6">
        <v>12426</v>
      </c>
      <c r="B12427" s="8" t="s">
        <v>17603</v>
      </c>
      <c r="C12427" s="9" t="s">
        <v>17979</v>
      </c>
      <c r="D12427" s="10" t="s">
        <v>14243</v>
      </c>
      <c r="E12427" s="11" t="s">
        <v>17982</v>
      </c>
      <c r="F12427" s="6">
        <v>241130</v>
      </c>
      <c r="G12427" s="6" t="s">
        <v>1508</v>
      </c>
      <c r="H12427" s="16">
        <v>54119341</v>
      </c>
      <c r="I12427" s="12">
        <v>43543</v>
      </c>
      <c r="J12427" s="12">
        <v>43871</v>
      </c>
      <c r="K12427" s="15">
        <v>12460000</v>
      </c>
      <c r="L12427" s="13" t="s">
        <v>70</v>
      </c>
      <c r="M12427" s="7">
        <v>0.4</v>
      </c>
      <c r="N12427" s="14"/>
    </row>
    <row r="12428" spans="1:14" ht="409.5">
      <c r="A12428" s="6">
        <v>12427</v>
      </c>
      <c r="B12428" s="8" t="s">
        <v>17603</v>
      </c>
      <c r="C12428" s="9" t="s">
        <v>17980</v>
      </c>
      <c r="D12428" s="10" t="s">
        <v>17981</v>
      </c>
      <c r="E12428" s="11" t="s">
        <v>17982</v>
      </c>
      <c r="F12428" s="6">
        <v>241130</v>
      </c>
      <c r="G12428" s="6" t="s">
        <v>1508</v>
      </c>
      <c r="H12428" s="16">
        <v>54119341</v>
      </c>
      <c r="I12428" s="12">
        <v>43543</v>
      </c>
      <c r="J12428" s="12">
        <v>43871</v>
      </c>
      <c r="K12428" s="15">
        <v>18690000</v>
      </c>
      <c r="L12428" s="13" t="s">
        <v>70</v>
      </c>
      <c r="M12428" s="7">
        <v>0.6</v>
      </c>
      <c r="N12428" s="14"/>
    </row>
    <row r="12429" spans="1:14" ht="393.75">
      <c r="A12429" s="6">
        <v>12428</v>
      </c>
      <c r="B12429" s="8" t="s">
        <v>17603</v>
      </c>
      <c r="C12429" s="9" t="s">
        <v>17983</v>
      </c>
      <c r="D12429" s="10" t="s">
        <v>10923</v>
      </c>
      <c r="E12429" s="11" t="s">
        <v>17984</v>
      </c>
      <c r="F12429" s="6">
        <v>254753</v>
      </c>
      <c r="G12429" s="6" t="s">
        <v>1508</v>
      </c>
      <c r="H12429" s="16">
        <v>17864000</v>
      </c>
      <c r="I12429" s="12">
        <v>43572</v>
      </c>
      <c r="J12429" s="12">
        <v>43912</v>
      </c>
      <c r="K12429" s="15">
        <v>16279000</v>
      </c>
      <c r="L12429" s="13" t="s">
        <v>14</v>
      </c>
      <c r="M12429" s="7">
        <v>1</v>
      </c>
      <c r="N12429" s="14"/>
    </row>
    <row r="12430" spans="1:14" ht="409.5">
      <c r="A12430" s="6">
        <v>12429</v>
      </c>
      <c r="B12430" s="8" t="s">
        <v>17603</v>
      </c>
      <c r="C12430" s="9" t="s">
        <v>17841</v>
      </c>
      <c r="D12430" s="10" t="s">
        <v>1611</v>
      </c>
      <c r="E12430" s="11" t="s">
        <v>17985</v>
      </c>
      <c r="F12430" s="6">
        <v>254754</v>
      </c>
      <c r="G12430" s="6" t="s">
        <v>1508</v>
      </c>
      <c r="H12430" s="16">
        <v>21078511</v>
      </c>
      <c r="I12430" s="12">
        <v>43580</v>
      </c>
      <c r="J12430" s="12">
        <v>43920</v>
      </c>
      <c r="K12430" s="15">
        <v>21065300</v>
      </c>
      <c r="L12430" s="13" t="s">
        <v>14</v>
      </c>
      <c r="M12430" s="7">
        <v>1</v>
      </c>
      <c r="N12430" s="14"/>
    </row>
    <row r="12431" spans="1:14" ht="409.5">
      <c r="A12431" s="6">
        <v>12430</v>
      </c>
      <c r="B12431" s="8" t="s">
        <v>17603</v>
      </c>
      <c r="C12431" s="9" t="s">
        <v>17986</v>
      </c>
      <c r="D12431" s="10" t="s">
        <v>2797</v>
      </c>
      <c r="E12431" s="11" t="s">
        <v>17987</v>
      </c>
      <c r="F12431" s="6">
        <v>335158</v>
      </c>
      <c r="G12431" s="6" t="s">
        <v>1508</v>
      </c>
      <c r="H12431" s="16">
        <v>35994741</v>
      </c>
      <c r="I12431" s="12">
        <v>43768</v>
      </c>
      <c r="J12431" s="12">
        <v>43867</v>
      </c>
      <c r="K12431" s="15">
        <v>35990000</v>
      </c>
      <c r="L12431" s="13" t="s">
        <v>14</v>
      </c>
      <c r="M12431" s="7">
        <v>1</v>
      </c>
      <c r="N12431" s="14"/>
    </row>
    <row r="12432" spans="1:14" ht="283.5">
      <c r="A12432" s="6">
        <v>12431</v>
      </c>
      <c r="B12432" s="8" t="s">
        <v>17603</v>
      </c>
      <c r="C12432" s="9" t="s">
        <v>17988</v>
      </c>
      <c r="D12432" s="10" t="s">
        <v>17989</v>
      </c>
      <c r="E12432" s="11" t="s">
        <v>17990</v>
      </c>
      <c r="F12432" s="6">
        <v>367678</v>
      </c>
      <c r="G12432" s="6" t="s">
        <v>1508</v>
      </c>
      <c r="H12432" s="16">
        <v>12186378</v>
      </c>
      <c r="I12432" s="12">
        <v>43830</v>
      </c>
      <c r="J12432" s="12">
        <v>44080</v>
      </c>
      <c r="K12432" s="15">
        <v>12185000</v>
      </c>
      <c r="L12432" s="13" t="s">
        <v>14</v>
      </c>
      <c r="M12432" s="7">
        <v>1</v>
      </c>
      <c r="N12432" s="14"/>
    </row>
    <row r="12433" spans="1:14" ht="252">
      <c r="A12433" s="6">
        <v>12432</v>
      </c>
      <c r="B12433" s="8" t="s">
        <v>17603</v>
      </c>
      <c r="C12433" s="9" t="s">
        <v>17991</v>
      </c>
      <c r="D12433" s="10" t="s">
        <v>15495</v>
      </c>
      <c r="E12433" s="11" t="s">
        <v>17992</v>
      </c>
      <c r="F12433" s="6">
        <v>381824</v>
      </c>
      <c r="G12433" s="6" t="s">
        <v>1508</v>
      </c>
      <c r="H12433" s="16">
        <v>12525360</v>
      </c>
      <c r="I12433" s="12">
        <v>43844</v>
      </c>
      <c r="J12433" s="12">
        <v>44032</v>
      </c>
      <c r="K12433" s="15">
        <v>5450000</v>
      </c>
      <c r="L12433" s="13" t="s">
        <v>14</v>
      </c>
      <c r="M12433" s="7">
        <v>1</v>
      </c>
      <c r="N12433" s="14"/>
    </row>
    <row r="12434" spans="1:14" ht="157.5">
      <c r="A12434" s="6">
        <v>12433</v>
      </c>
      <c r="B12434" s="8" t="s">
        <v>17603</v>
      </c>
      <c r="C12434" s="9" t="s">
        <v>17993</v>
      </c>
      <c r="D12434" s="10" t="s">
        <v>3206</v>
      </c>
      <c r="E12434" s="11" t="s">
        <v>17994</v>
      </c>
      <c r="F12434" s="6">
        <v>370210</v>
      </c>
      <c r="G12434" s="6" t="s">
        <v>1508</v>
      </c>
      <c r="H12434" s="16">
        <v>4853114</v>
      </c>
      <c r="I12434" s="12">
        <v>43829</v>
      </c>
      <c r="J12434" s="12">
        <v>44196</v>
      </c>
      <c r="K12434" s="15">
        <v>3440000</v>
      </c>
      <c r="L12434" s="13" t="s">
        <v>14</v>
      </c>
      <c r="M12434" s="7">
        <v>1</v>
      </c>
      <c r="N12434" s="14"/>
    </row>
    <row r="12435" spans="1:14" ht="63">
      <c r="A12435" s="6">
        <v>12434</v>
      </c>
      <c r="B12435" s="8" t="s">
        <v>17603</v>
      </c>
      <c r="C12435" s="9" t="s">
        <v>17995</v>
      </c>
      <c r="D12435" s="10" t="s">
        <v>17996</v>
      </c>
      <c r="E12435" s="11" t="s">
        <v>17997</v>
      </c>
      <c r="F12435" s="6">
        <v>417073</v>
      </c>
      <c r="G12435" s="6" t="s">
        <v>1508</v>
      </c>
      <c r="H12435" s="16">
        <v>5729781</v>
      </c>
      <c r="I12435" s="12">
        <v>43985</v>
      </c>
      <c r="J12435" s="12">
        <v>44174</v>
      </c>
      <c r="K12435" s="15">
        <v>1155000</v>
      </c>
      <c r="L12435" s="13" t="s">
        <v>14</v>
      </c>
      <c r="M12435" s="7">
        <v>1</v>
      </c>
      <c r="N12435" s="14"/>
    </row>
    <row r="12436" spans="1:14" ht="362.25">
      <c r="A12436" s="6">
        <v>12435</v>
      </c>
      <c r="B12436" s="8" t="s">
        <v>17603</v>
      </c>
      <c r="C12436" s="9" t="s">
        <v>17998</v>
      </c>
      <c r="D12436" s="10" t="s">
        <v>17999</v>
      </c>
      <c r="E12436" s="11" t="s">
        <v>18000</v>
      </c>
      <c r="F12436" s="6">
        <v>417074</v>
      </c>
      <c r="G12436" s="6" t="s">
        <v>1508</v>
      </c>
      <c r="H12436" s="16">
        <v>8545571</v>
      </c>
      <c r="I12436" s="12">
        <v>43979</v>
      </c>
      <c r="J12436" s="12">
        <v>44202</v>
      </c>
      <c r="K12436" s="15">
        <v>4744900</v>
      </c>
      <c r="L12436" s="13" t="s">
        <v>14</v>
      </c>
      <c r="M12436" s="7">
        <v>1</v>
      </c>
      <c r="N12436" s="14"/>
    </row>
    <row r="12437" spans="1:14" ht="78.75">
      <c r="A12437" s="6">
        <v>12436</v>
      </c>
      <c r="B12437" s="8" t="s">
        <v>17603</v>
      </c>
      <c r="C12437" s="9" t="s">
        <v>18001</v>
      </c>
      <c r="D12437" s="10" t="s">
        <v>17655</v>
      </c>
      <c r="E12437" s="11" t="s">
        <v>18002</v>
      </c>
      <c r="F12437" s="6">
        <v>508717</v>
      </c>
      <c r="G12437" s="6" t="s">
        <v>1508</v>
      </c>
      <c r="H12437" s="16">
        <v>7751339.75</v>
      </c>
      <c r="I12437" s="12">
        <v>44200</v>
      </c>
      <c r="J12437" s="12">
        <v>44387</v>
      </c>
      <c r="K12437" s="15">
        <v>0</v>
      </c>
      <c r="L12437" s="13" t="s">
        <v>14</v>
      </c>
      <c r="M12437" s="7">
        <v>1</v>
      </c>
      <c r="N12437" s="14"/>
    </row>
    <row r="12438" spans="1:14" ht="110.25">
      <c r="A12438" s="6">
        <v>12437</v>
      </c>
      <c r="B12438" s="8" t="s">
        <v>17603</v>
      </c>
      <c r="C12438" s="9" t="s">
        <v>18003</v>
      </c>
      <c r="D12438" s="10" t="s">
        <v>17776</v>
      </c>
      <c r="E12438" s="11" t="s">
        <v>18004</v>
      </c>
      <c r="F12438" s="6">
        <v>508715</v>
      </c>
      <c r="G12438" s="6" t="s">
        <v>1508</v>
      </c>
      <c r="H12438" s="16">
        <v>8695464</v>
      </c>
      <c r="I12438" s="12">
        <v>44200</v>
      </c>
      <c r="J12438" s="12">
        <v>44387</v>
      </c>
      <c r="K12438" s="15">
        <v>4690000</v>
      </c>
      <c r="L12438" s="13" t="s">
        <v>14</v>
      </c>
      <c r="M12438" s="7">
        <v>1</v>
      </c>
      <c r="N12438" s="14"/>
    </row>
    <row r="12439" spans="1:14" ht="94.5">
      <c r="A12439" s="6">
        <v>12438</v>
      </c>
      <c r="B12439" s="8" t="s">
        <v>17603</v>
      </c>
      <c r="C12439" s="9" t="s">
        <v>18005</v>
      </c>
      <c r="D12439" s="10" t="s">
        <v>18006</v>
      </c>
      <c r="E12439" s="11" t="s">
        <v>18007</v>
      </c>
      <c r="F12439" s="6">
        <v>508716</v>
      </c>
      <c r="G12439" s="6" t="s">
        <v>1508</v>
      </c>
      <c r="H12439" s="16">
        <v>7415421</v>
      </c>
      <c r="I12439" s="12">
        <v>44193</v>
      </c>
      <c r="J12439" s="12">
        <v>44342</v>
      </c>
      <c r="K12439" s="15">
        <v>3850000</v>
      </c>
      <c r="L12439" s="13" t="s">
        <v>14</v>
      </c>
      <c r="M12439" s="7">
        <v>1</v>
      </c>
      <c r="N12439" s="14"/>
    </row>
    <row r="12440" spans="1:14" ht="126">
      <c r="A12440" s="6">
        <v>12439</v>
      </c>
      <c r="B12440" s="8" t="s">
        <v>17603</v>
      </c>
      <c r="C12440" s="9" t="s">
        <v>18008</v>
      </c>
      <c r="D12440" s="10" t="s">
        <v>15402</v>
      </c>
      <c r="E12440" s="11" t="s">
        <v>18009</v>
      </c>
      <c r="F12440" s="6">
        <v>508718</v>
      </c>
      <c r="G12440" s="6" t="s">
        <v>1508</v>
      </c>
      <c r="H12440" s="16">
        <v>5490801</v>
      </c>
      <c r="I12440" s="12">
        <v>44203</v>
      </c>
      <c r="J12440" s="12">
        <v>44390</v>
      </c>
      <c r="K12440" s="15">
        <v>800000</v>
      </c>
      <c r="L12440" s="13" t="s">
        <v>14</v>
      </c>
      <c r="M12440" s="7">
        <v>1</v>
      </c>
      <c r="N12440" s="14"/>
    </row>
    <row r="12441" spans="1:14" ht="94.5">
      <c r="A12441" s="6">
        <v>12440</v>
      </c>
      <c r="B12441" s="8" t="s">
        <v>17603</v>
      </c>
      <c r="C12441" s="9" t="s">
        <v>18010</v>
      </c>
      <c r="D12441" s="10" t="s">
        <v>18011</v>
      </c>
      <c r="E12441" s="11" t="s">
        <v>18012</v>
      </c>
      <c r="F12441" s="6">
        <v>508719</v>
      </c>
      <c r="G12441" s="6" t="s">
        <v>1508</v>
      </c>
      <c r="H12441" s="16">
        <v>8033321</v>
      </c>
      <c r="I12441" s="12">
        <v>44193</v>
      </c>
      <c r="J12441" s="12">
        <v>44342</v>
      </c>
      <c r="K12441" s="15">
        <v>1150000</v>
      </c>
      <c r="L12441" s="13" t="s">
        <v>14</v>
      </c>
      <c r="M12441" s="7">
        <v>1</v>
      </c>
      <c r="N12441" s="14"/>
    </row>
    <row r="12442" spans="1:14" ht="110.25">
      <c r="A12442" s="6">
        <v>12441</v>
      </c>
      <c r="B12442" s="8" t="s">
        <v>17603</v>
      </c>
      <c r="C12442" s="9" t="s">
        <v>17775</v>
      </c>
      <c r="D12442" s="10" t="s">
        <v>17776</v>
      </c>
      <c r="E12442" s="11" t="s">
        <v>18013</v>
      </c>
      <c r="F12442" s="6">
        <v>508715</v>
      </c>
      <c r="G12442" s="6" t="s">
        <v>1508</v>
      </c>
      <c r="H12442" s="16">
        <v>8695464.9499999993</v>
      </c>
      <c r="I12442" s="12" t="s">
        <v>18014</v>
      </c>
      <c r="J12442" s="12" t="s">
        <v>18015</v>
      </c>
      <c r="K12442" s="15">
        <v>1990000</v>
      </c>
      <c r="L12442" s="13" t="s">
        <v>14</v>
      </c>
      <c r="M12442" s="7">
        <v>1</v>
      </c>
      <c r="N12442" s="14"/>
    </row>
    <row r="12443" spans="1:14" ht="94.5">
      <c r="A12443" s="6">
        <v>12442</v>
      </c>
      <c r="B12443" s="8" t="s">
        <v>17603</v>
      </c>
      <c r="C12443" s="9" t="s">
        <v>18005</v>
      </c>
      <c r="D12443" s="10" t="s">
        <v>18006</v>
      </c>
      <c r="E12443" s="11" t="s">
        <v>18016</v>
      </c>
      <c r="F12443" s="6">
        <v>508716</v>
      </c>
      <c r="G12443" s="6" t="s">
        <v>1508</v>
      </c>
      <c r="H12443" s="16">
        <v>7415421.6500000004</v>
      </c>
      <c r="I12443" s="12" t="s">
        <v>8827</v>
      </c>
      <c r="J12443" s="12" t="s">
        <v>18017</v>
      </c>
      <c r="K12443" s="15">
        <v>3850000</v>
      </c>
      <c r="L12443" s="13" t="s">
        <v>14</v>
      </c>
      <c r="M12443" s="7">
        <v>1</v>
      </c>
      <c r="N12443" s="14"/>
    </row>
    <row r="12444" spans="1:14" ht="78.75">
      <c r="A12444" s="6">
        <v>12443</v>
      </c>
      <c r="B12444" s="8" t="s">
        <v>17603</v>
      </c>
      <c r="C12444" s="9" t="s">
        <v>18001</v>
      </c>
      <c r="D12444" s="10" t="s">
        <v>17655</v>
      </c>
      <c r="E12444" s="11" t="s">
        <v>18002</v>
      </c>
      <c r="F12444" s="6">
        <v>508717</v>
      </c>
      <c r="G12444" s="6" t="s">
        <v>1508</v>
      </c>
      <c r="H12444" s="16">
        <v>7751339.75</v>
      </c>
      <c r="I12444" s="12" t="s">
        <v>18014</v>
      </c>
      <c r="J12444" s="12" t="s">
        <v>18015</v>
      </c>
      <c r="K12444" s="15">
        <v>0</v>
      </c>
      <c r="L12444" s="13" t="s">
        <v>14</v>
      </c>
      <c r="M12444" s="7">
        <v>1</v>
      </c>
      <c r="N12444" s="14"/>
    </row>
    <row r="12445" spans="1:14" ht="126">
      <c r="A12445" s="6">
        <v>12444</v>
      </c>
      <c r="B12445" s="8" t="s">
        <v>17603</v>
      </c>
      <c r="C12445" s="9" t="s">
        <v>18018</v>
      </c>
      <c r="D12445" s="10" t="s">
        <v>15402</v>
      </c>
      <c r="E12445" s="11" t="s">
        <v>18019</v>
      </c>
      <c r="F12445" s="6">
        <v>508718</v>
      </c>
      <c r="G12445" s="6" t="s">
        <v>1508</v>
      </c>
      <c r="H12445" s="16">
        <v>5490801.4500000002</v>
      </c>
      <c r="I12445" s="12" t="s">
        <v>18020</v>
      </c>
      <c r="J12445" s="12" t="s">
        <v>18021</v>
      </c>
      <c r="K12445" s="15">
        <v>300000</v>
      </c>
      <c r="L12445" s="13" t="s">
        <v>14</v>
      </c>
      <c r="M12445" s="7">
        <v>1</v>
      </c>
      <c r="N12445" s="14"/>
    </row>
    <row r="12446" spans="1:14" ht="94.5">
      <c r="A12446" s="6">
        <v>12445</v>
      </c>
      <c r="B12446" s="8" t="s">
        <v>17603</v>
      </c>
      <c r="C12446" s="9" t="s">
        <v>18022</v>
      </c>
      <c r="D12446" s="10" t="s">
        <v>18011</v>
      </c>
      <c r="E12446" s="11" t="s">
        <v>18023</v>
      </c>
      <c r="F12446" s="6">
        <v>508719</v>
      </c>
      <c r="G12446" s="6" t="s">
        <v>1508</v>
      </c>
      <c r="H12446" s="16">
        <v>8033321.5999999996</v>
      </c>
      <c r="I12446" s="12" t="s">
        <v>8827</v>
      </c>
      <c r="J12446" s="12" t="s">
        <v>18024</v>
      </c>
      <c r="K12446" s="15">
        <v>3150000</v>
      </c>
      <c r="L12446" s="13" t="s">
        <v>14</v>
      </c>
      <c r="M12446" s="7">
        <v>1</v>
      </c>
      <c r="N12446" s="14"/>
    </row>
    <row r="12447" spans="1:14" ht="94.5">
      <c r="A12447" s="6">
        <v>12446</v>
      </c>
      <c r="B12447" s="8" t="s">
        <v>17603</v>
      </c>
      <c r="C12447" s="9" t="s">
        <v>18025</v>
      </c>
      <c r="D12447" s="10" t="s">
        <v>15452</v>
      </c>
      <c r="E12447" s="11" t="s">
        <v>18026</v>
      </c>
      <c r="F12447" s="6">
        <v>555946</v>
      </c>
      <c r="G12447" s="6" t="s">
        <v>1508</v>
      </c>
      <c r="H12447" s="16">
        <v>3675115.85</v>
      </c>
      <c r="I12447" s="12" t="s">
        <v>18021</v>
      </c>
      <c r="J12447" s="12" t="s">
        <v>18027</v>
      </c>
      <c r="K12447" s="15"/>
      <c r="L12447" s="13" t="s">
        <v>14</v>
      </c>
      <c r="M12447" s="7">
        <v>1</v>
      </c>
      <c r="N12447" s="14"/>
    </row>
    <row r="12448" spans="1:14" ht="94.5">
      <c r="A12448" s="6">
        <v>12447</v>
      </c>
      <c r="B12448" s="8" t="s">
        <v>17603</v>
      </c>
      <c r="C12448" s="9" t="s">
        <v>18028</v>
      </c>
      <c r="D12448" s="10" t="s">
        <v>17710</v>
      </c>
      <c r="E12448" s="11" t="s">
        <v>18029</v>
      </c>
      <c r="F12448" s="6">
        <v>555947</v>
      </c>
      <c r="G12448" s="6" t="s">
        <v>1508</v>
      </c>
      <c r="H12448" s="16">
        <v>6148657.4500000002</v>
      </c>
      <c r="I12448" s="12" t="s">
        <v>18021</v>
      </c>
      <c r="J12448" s="12" t="s">
        <v>18027</v>
      </c>
      <c r="K12448" s="15">
        <v>0</v>
      </c>
      <c r="L12448" s="13" t="s">
        <v>14</v>
      </c>
      <c r="M12448" s="7">
        <v>1</v>
      </c>
      <c r="N12448" s="14"/>
    </row>
    <row r="12449" spans="1:14" ht="94.5">
      <c r="A12449" s="6">
        <v>12448</v>
      </c>
      <c r="B12449" s="8" t="s">
        <v>17603</v>
      </c>
      <c r="C12449" s="9" t="s">
        <v>18030</v>
      </c>
      <c r="D12449" s="10" t="s">
        <v>18031</v>
      </c>
      <c r="E12449" s="11" t="s">
        <v>18032</v>
      </c>
      <c r="F12449" s="6">
        <v>555948</v>
      </c>
      <c r="G12449" s="6" t="s">
        <v>1508</v>
      </c>
      <c r="H12449" s="16">
        <v>7178196.2000000002</v>
      </c>
      <c r="I12449" s="12" t="s">
        <v>18033</v>
      </c>
      <c r="J12449" s="12" t="s">
        <v>18027</v>
      </c>
      <c r="K12449" s="15">
        <v>0</v>
      </c>
      <c r="L12449" s="13" t="s">
        <v>14</v>
      </c>
      <c r="M12449" s="7">
        <v>1</v>
      </c>
      <c r="N12449" s="14"/>
    </row>
    <row r="12450" spans="1:14" ht="94.5">
      <c r="A12450" s="6">
        <v>12449</v>
      </c>
      <c r="B12450" s="8" t="s">
        <v>17603</v>
      </c>
      <c r="C12450" s="9" t="s">
        <v>18034</v>
      </c>
      <c r="D12450" s="10" t="s">
        <v>18035</v>
      </c>
      <c r="E12450" s="11" t="s">
        <v>18036</v>
      </c>
      <c r="F12450" s="6">
        <v>555950</v>
      </c>
      <c r="G12450" s="6" t="s">
        <v>1508</v>
      </c>
      <c r="H12450" s="16">
        <v>3553066.5</v>
      </c>
      <c r="I12450" s="12" t="s">
        <v>18037</v>
      </c>
      <c r="J12450" s="12" t="s">
        <v>18027</v>
      </c>
      <c r="K12450" s="15">
        <v>0</v>
      </c>
      <c r="L12450" s="13" t="s">
        <v>14</v>
      </c>
      <c r="M12450" s="7">
        <v>1</v>
      </c>
      <c r="N12450" s="14"/>
    </row>
    <row r="12451" spans="1:14" ht="78.75">
      <c r="A12451" s="6">
        <v>12450</v>
      </c>
      <c r="B12451" s="8" t="s">
        <v>17603</v>
      </c>
      <c r="C12451" s="9" t="s">
        <v>18038</v>
      </c>
      <c r="D12451" s="10" t="s">
        <v>18039</v>
      </c>
      <c r="E12451" s="11" t="s">
        <v>18040</v>
      </c>
      <c r="F12451" s="6">
        <v>558044</v>
      </c>
      <c r="G12451" s="6" t="s">
        <v>1508</v>
      </c>
      <c r="H12451" s="16">
        <v>4367651.5999999996</v>
      </c>
      <c r="I12451" s="12" t="s">
        <v>18041</v>
      </c>
      <c r="J12451" s="12" t="s">
        <v>18027</v>
      </c>
      <c r="K12451" s="15">
        <v>0</v>
      </c>
      <c r="L12451" s="13" t="s">
        <v>14</v>
      </c>
      <c r="M12451" s="7">
        <v>1</v>
      </c>
      <c r="N12451" s="14"/>
    </row>
    <row r="12452" spans="1:14" ht="78.75">
      <c r="A12452" s="6">
        <v>12451</v>
      </c>
      <c r="B12452" s="8" t="s">
        <v>17603</v>
      </c>
      <c r="C12452" s="9" t="s">
        <v>18042</v>
      </c>
      <c r="D12452" s="10" t="s">
        <v>17800</v>
      </c>
      <c r="E12452" s="11" t="s">
        <v>18043</v>
      </c>
      <c r="F12452" s="6">
        <v>558045</v>
      </c>
      <c r="G12452" s="6" t="s">
        <v>1508</v>
      </c>
      <c r="H12452" s="16">
        <v>2537224.85</v>
      </c>
      <c r="I12452" s="12" t="s">
        <v>18033</v>
      </c>
      <c r="J12452" s="12" t="s">
        <v>18027</v>
      </c>
      <c r="K12452" s="15">
        <v>0</v>
      </c>
      <c r="L12452" s="13" t="s">
        <v>14</v>
      </c>
      <c r="M12452" s="7">
        <v>1</v>
      </c>
      <c r="N12452" s="14"/>
    </row>
    <row r="12453" spans="1:14" ht="94.5">
      <c r="A12453" s="6">
        <v>12452</v>
      </c>
      <c r="B12453" s="8" t="s">
        <v>17603</v>
      </c>
      <c r="C12453" s="9" t="s">
        <v>18044</v>
      </c>
      <c r="D12453" s="10" t="s">
        <v>18045</v>
      </c>
      <c r="E12453" s="11" t="s">
        <v>18046</v>
      </c>
      <c r="F12453" s="6">
        <v>558046</v>
      </c>
      <c r="G12453" s="6" t="s">
        <v>1508</v>
      </c>
      <c r="H12453" s="16">
        <v>7161683.2999999998</v>
      </c>
      <c r="I12453" s="12" t="s">
        <v>18033</v>
      </c>
      <c r="J12453" s="12" t="s">
        <v>18027</v>
      </c>
      <c r="K12453" s="15">
        <v>0</v>
      </c>
      <c r="L12453" s="13" t="s">
        <v>14</v>
      </c>
      <c r="M12453" s="7">
        <v>1</v>
      </c>
      <c r="N12453" s="14"/>
    </row>
    <row r="12454" spans="1:14" ht="78.75">
      <c r="A12454" s="6">
        <v>12453</v>
      </c>
      <c r="B12454" s="8" t="s">
        <v>17603</v>
      </c>
      <c r="C12454" s="9" t="s">
        <v>18044</v>
      </c>
      <c r="D12454" s="10" t="s">
        <v>18045</v>
      </c>
      <c r="E12454" s="11" t="s">
        <v>18047</v>
      </c>
      <c r="F12454" s="6">
        <v>558047</v>
      </c>
      <c r="G12454" s="6" t="s">
        <v>1508</v>
      </c>
      <c r="H12454" s="16">
        <v>5682677.7000000002</v>
      </c>
      <c r="I12454" s="12" t="s">
        <v>18033</v>
      </c>
      <c r="J12454" s="12" t="s">
        <v>18027</v>
      </c>
      <c r="K12454" s="15">
        <v>0</v>
      </c>
      <c r="L12454" s="13" t="s">
        <v>14</v>
      </c>
      <c r="M12454" s="7">
        <v>1</v>
      </c>
      <c r="N12454" s="14"/>
    </row>
    <row r="12455" spans="1:14" ht="78.75">
      <c r="A12455" s="6">
        <v>12454</v>
      </c>
      <c r="B12455" s="8" t="s">
        <v>17603</v>
      </c>
      <c r="C12455" s="9" t="s">
        <v>18025</v>
      </c>
      <c r="D12455" s="10" t="s">
        <v>15452</v>
      </c>
      <c r="E12455" s="11" t="s">
        <v>18048</v>
      </c>
      <c r="F12455" s="6">
        <v>558048</v>
      </c>
      <c r="G12455" s="6" t="s">
        <v>1508</v>
      </c>
      <c r="H12455" s="16">
        <v>5073334.4000000004</v>
      </c>
      <c r="I12455" s="12" t="s">
        <v>18021</v>
      </c>
      <c r="J12455" s="12" t="s">
        <v>18027</v>
      </c>
      <c r="K12455" s="15">
        <v>0</v>
      </c>
      <c r="L12455" s="13" t="s">
        <v>14</v>
      </c>
      <c r="M12455" s="7">
        <v>1</v>
      </c>
      <c r="N12455" s="14"/>
    </row>
    <row r="12456" spans="1:14" ht="126">
      <c r="A12456" s="6">
        <v>12455</v>
      </c>
      <c r="B12456" s="8" t="s">
        <v>17603</v>
      </c>
      <c r="C12456" s="9" t="s">
        <v>18049</v>
      </c>
      <c r="D12456" s="10" t="s">
        <v>18050</v>
      </c>
      <c r="E12456" s="11" t="s">
        <v>18051</v>
      </c>
      <c r="F12456" s="6">
        <v>558049</v>
      </c>
      <c r="G12456" s="6" t="s">
        <v>1508</v>
      </c>
      <c r="H12456" s="16">
        <v>7490064.0999999996</v>
      </c>
      <c r="I12456" s="12" t="s">
        <v>18021</v>
      </c>
      <c r="J12456" s="12" t="s">
        <v>18027</v>
      </c>
      <c r="K12456" s="15">
        <v>0</v>
      </c>
      <c r="L12456" s="13" t="s">
        <v>14</v>
      </c>
      <c r="M12456" s="7">
        <v>1</v>
      </c>
      <c r="N12456" s="14"/>
    </row>
    <row r="12457" spans="1:14" ht="78.75">
      <c r="A12457" s="6">
        <v>12456</v>
      </c>
      <c r="B12457" s="8" t="s">
        <v>17603</v>
      </c>
      <c r="C12457" s="9" t="s">
        <v>18044</v>
      </c>
      <c r="D12457" s="10" t="s">
        <v>18045</v>
      </c>
      <c r="E12457" s="11" t="s">
        <v>18052</v>
      </c>
      <c r="F12457" s="6">
        <v>558051</v>
      </c>
      <c r="G12457" s="6" t="s">
        <v>1508</v>
      </c>
      <c r="H12457" s="16">
        <v>5182411.5</v>
      </c>
      <c r="I12457" s="12" t="s">
        <v>18033</v>
      </c>
      <c r="J12457" s="12" t="s">
        <v>18027</v>
      </c>
      <c r="K12457" s="15">
        <v>0</v>
      </c>
      <c r="L12457" s="13" t="s">
        <v>14</v>
      </c>
      <c r="M12457" s="7">
        <v>1</v>
      </c>
      <c r="N12457" s="14"/>
    </row>
    <row r="12458" spans="1:14" ht="78.75">
      <c r="A12458" s="6">
        <v>12457</v>
      </c>
      <c r="B12458" s="8" t="s">
        <v>17603</v>
      </c>
      <c r="C12458" s="9" t="s">
        <v>18053</v>
      </c>
      <c r="D12458" s="10" t="s">
        <v>3138</v>
      </c>
      <c r="E12458" s="11" t="s">
        <v>18054</v>
      </c>
      <c r="F12458" s="6">
        <v>566736</v>
      </c>
      <c r="G12458" s="6" t="s">
        <v>1508</v>
      </c>
      <c r="H12458" s="16">
        <v>2508565.25</v>
      </c>
      <c r="I12458" s="12" t="s">
        <v>18033</v>
      </c>
      <c r="J12458" s="12" t="s">
        <v>18027</v>
      </c>
      <c r="K12458" s="15">
        <v>0</v>
      </c>
      <c r="L12458" s="13" t="s">
        <v>14</v>
      </c>
      <c r="M12458" s="7">
        <v>1</v>
      </c>
      <c r="N12458" s="14"/>
    </row>
    <row r="12459" spans="1:14" ht="78.75">
      <c r="A12459" s="6">
        <v>12458</v>
      </c>
      <c r="B12459" s="8" t="s">
        <v>17603</v>
      </c>
      <c r="C12459" s="9" t="s">
        <v>18055</v>
      </c>
      <c r="D12459" s="10" t="s">
        <v>18056</v>
      </c>
      <c r="E12459" s="11" t="s">
        <v>18057</v>
      </c>
      <c r="F12459" s="6">
        <v>566737</v>
      </c>
      <c r="G12459" s="6" t="s">
        <v>1508</v>
      </c>
      <c r="H12459" s="16">
        <v>6791459.75</v>
      </c>
      <c r="I12459" s="12" t="s">
        <v>18037</v>
      </c>
      <c r="J12459" s="12" t="s">
        <v>18058</v>
      </c>
      <c r="K12459" s="15">
        <v>0</v>
      </c>
      <c r="L12459" s="13" t="s">
        <v>14</v>
      </c>
      <c r="M12459" s="7">
        <v>1</v>
      </c>
      <c r="N12459" s="14"/>
    </row>
    <row r="12460" spans="1:14" ht="78.75">
      <c r="A12460" s="6">
        <v>12459</v>
      </c>
      <c r="B12460" s="8" t="s">
        <v>17603</v>
      </c>
      <c r="C12460" s="9" t="s">
        <v>18059</v>
      </c>
      <c r="D12460" s="10" t="s">
        <v>18060</v>
      </c>
      <c r="E12460" s="11" t="s">
        <v>18061</v>
      </c>
      <c r="F12460" s="6">
        <v>566738</v>
      </c>
      <c r="G12460" s="6" t="s">
        <v>1508</v>
      </c>
      <c r="H12460" s="16">
        <v>1232841.6000000001</v>
      </c>
      <c r="I12460" s="12" t="s">
        <v>18062</v>
      </c>
      <c r="J12460" s="12" t="s">
        <v>18063</v>
      </c>
      <c r="K12460" s="15">
        <v>0</v>
      </c>
      <c r="L12460" s="13" t="s">
        <v>14</v>
      </c>
      <c r="M12460" s="7">
        <v>1</v>
      </c>
      <c r="N12460" s="14"/>
    </row>
    <row r="12461" spans="1:14" ht="78.75">
      <c r="A12461" s="6">
        <v>12460</v>
      </c>
      <c r="B12461" s="8" t="s">
        <v>17603</v>
      </c>
      <c r="C12461" s="9" t="s">
        <v>18064</v>
      </c>
      <c r="D12461" s="10" t="s">
        <v>15830</v>
      </c>
      <c r="E12461" s="11" t="s">
        <v>18065</v>
      </c>
      <c r="F12461" s="6">
        <v>566739</v>
      </c>
      <c r="G12461" s="6" t="s">
        <v>1508</v>
      </c>
      <c r="H12461" s="16">
        <v>5420493.8499999996</v>
      </c>
      <c r="I12461" s="12" t="s">
        <v>18037</v>
      </c>
      <c r="J12461" s="12" t="s">
        <v>18066</v>
      </c>
      <c r="K12461" s="15">
        <v>0</v>
      </c>
      <c r="L12461" s="13" t="s">
        <v>14</v>
      </c>
      <c r="M12461" s="7">
        <v>1</v>
      </c>
      <c r="N12461" s="14"/>
    </row>
    <row r="12462" spans="1:14" ht="78.75">
      <c r="A12462" s="6">
        <v>12461</v>
      </c>
      <c r="B12462" s="8" t="s">
        <v>17603</v>
      </c>
      <c r="C12462" s="9" t="s">
        <v>18067</v>
      </c>
      <c r="D12462" s="10" t="s">
        <v>18068</v>
      </c>
      <c r="E12462" s="11" t="s">
        <v>18069</v>
      </c>
      <c r="F12462" s="6">
        <v>566740</v>
      </c>
      <c r="G12462" s="6" t="s">
        <v>1508</v>
      </c>
      <c r="H12462" s="16">
        <v>5028739.5</v>
      </c>
      <c r="I12462" s="12" t="s">
        <v>18033</v>
      </c>
      <c r="J12462" s="12" t="s">
        <v>18058</v>
      </c>
      <c r="K12462" s="15">
        <v>0</v>
      </c>
      <c r="L12462" s="13" t="s">
        <v>14</v>
      </c>
      <c r="M12462" s="7">
        <v>1</v>
      </c>
      <c r="N12462" s="14"/>
    </row>
    <row r="12463" spans="1:14" ht="94.5">
      <c r="A12463" s="6">
        <v>12462</v>
      </c>
      <c r="B12463" s="8" t="s">
        <v>17603</v>
      </c>
      <c r="C12463" s="9" t="s">
        <v>18070</v>
      </c>
      <c r="D12463" s="10" t="s">
        <v>16003</v>
      </c>
      <c r="E12463" s="11" t="s">
        <v>18071</v>
      </c>
      <c r="F12463" s="6">
        <v>566741</v>
      </c>
      <c r="G12463" s="6" t="s">
        <v>1508</v>
      </c>
      <c r="H12463" s="16">
        <v>693066.8</v>
      </c>
      <c r="I12463" s="12" t="s">
        <v>18072</v>
      </c>
      <c r="J12463" s="12" t="s">
        <v>18073</v>
      </c>
      <c r="K12463" s="15">
        <v>0</v>
      </c>
      <c r="L12463" s="13" t="s">
        <v>14</v>
      </c>
      <c r="M12463" s="7">
        <v>1</v>
      </c>
      <c r="N12463" s="14"/>
    </row>
    <row r="12464" spans="1:14" ht="78.75">
      <c r="A12464" s="6">
        <v>12463</v>
      </c>
      <c r="B12464" s="8" t="s">
        <v>17603</v>
      </c>
      <c r="C12464" s="9" t="s">
        <v>18074</v>
      </c>
      <c r="D12464" s="10" t="s">
        <v>15760</v>
      </c>
      <c r="E12464" s="11" t="s">
        <v>18075</v>
      </c>
      <c r="F12464" s="6">
        <v>558039</v>
      </c>
      <c r="G12464" s="6" t="s">
        <v>1508</v>
      </c>
      <c r="H12464" s="16">
        <v>3353140.9</v>
      </c>
      <c r="I12464" s="12" t="s">
        <v>18076</v>
      </c>
      <c r="J12464" s="12" t="s">
        <v>18077</v>
      </c>
      <c r="K12464" s="15">
        <v>0</v>
      </c>
      <c r="L12464" s="13" t="s">
        <v>14</v>
      </c>
      <c r="M12464" s="7">
        <v>1</v>
      </c>
      <c r="N12464" s="14"/>
    </row>
    <row r="12465" spans="1:14" ht="94.5">
      <c r="A12465" s="6">
        <v>12464</v>
      </c>
      <c r="B12465" s="8" t="s">
        <v>17603</v>
      </c>
      <c r="C12465" s="9" t="s">
        <v>17628</v>
      </c>
      <c r="D12465" s="10" t="s">
        <v>10923</v>
      </c>
      <c r="E12465" s="11" t="s">
        <v>18078</v>
      </c>
      <c r="F12465" s="6">
        <v>558040</v>
      </c>
      <c r="G12465" s="6" t="s">
        <v>1508</v>
      </c>
      <c r="H12465" s="16">
        <v>2056781.35</v>
      </c>
      <c r="I12465" s="12" t="s">
        <v>18076</v>
      </c>
      <c r="J12465" s="12" t="s">
        <v>18077</v>
      </c>
      <c r="K12465" s="15">
        <v>0</v>
      </c>
      <c r="L12465" s="13" t="s">
        <v>14</v>
      </c>
      <c r="M12465" s="7">
        <v>1</v>
      </c>
      <c r="N12465" s="14"/>
    </row>
    <row r="12466" spans="1:14" ht="78.75">
      <c r="A12466" s="6">
        <v>12465</v>
      </c>
      <c r="B12466" s="8" t="s">
        <v>17603</v>
      </c>
      <c r="C12466" s="9" t="s">
        <v>18079</v>
      </c>
      <c r="D12466" s="10" t="s">
        <v>17887</v>
      </c>
      <c r="E12466" s="11" t="s">
        <v>18080</v>
      </c>
      <c r="F12466" s="6">
        <v>558041</v>
      </c>
      <c r="G12466" s="6" t="s">
        <v>1508</v>
      </c>
      <c r="H12466" s="16">
        <v>2627283.9</v>
      </c>
      <c r="I12466" s="12" t="s">
        <v>18076</v>
      </c>
      <c r="J12466" s="12" t="s">
        <v>18077</v>
      </c>
      <c r="K12466" s="15">
        <v>0</v>
      </c>
      <c r="L12466" s="13" t="s">
        <v>14</v>
      </c>
      <c r="M12466" s="7">
        <v>1</v>
      </c>
      <c r="N12466" s="14"/>
    </row>
    <row r="12467" spans="1:14" ht="78.75">
      <c r="A12467" s="6">
        <v>12466</v>
      </c>
      <c r="B12467" s="8" t="s">
        <v>17603</v>
      </c>
      <c r="C12467" s="9" t="s">
        <v>18081</v>
      </c>
      <c r="D12467" s="10" t="s">
        <v>18082</v>
      </c>
      <c r="E12467" s="11" t="s">
        <v>18083</v>
      </c>
      <c r="F12467" s="6">
        <v>558042</v>
      </c>
      <c r="G12467" s="6" t="s">
        <v>1508</v>
      </c>
      <c r="H12467" s="16">
        <v>3311825.4</v>
      </c>
      <c r="I12467" s="12" t="s">
        <v>18084</v>
      </c>
      <c r="J12467" s="12" t="s">
        <v>18027</v>
      </c>
      <c r="K12467" s="15">
        <v>0</v>
      </c>
      <c r="L12467" s="13" t="s">
        <v>14</v>
      </c>
      <c r="M12467" s="7">
        <v>1</v>
      </c>
      <c r="N12467" s="14"/>
    </row>
    <row r="12468" spans="1:14" ht="94.5">
      <c r="A12468" s="6">
        <v>12467</v>
      </c>
      <c r="B12468" s="8" t="s">
        <v>17603</v>
      </c>
      <c r="C12468" s="9" t="s">
        <v>17702</v>
      </c>
      <c r="D12468" s="10" t="s">
        <v>17703</v>
      </c>
      <c r="E12468" s="11" t="s">
        <v>18085</v>
      </c>
      <c r="F12468" s="6">
        <v>558043</v>
      </c>
      <c r="G12468" s="6" t="s">
        <v>1508</v>
      </c>
      <c r="H12468" s="16">
        <v>2292110.6</v>
      </c>
      <c r="I12468" s="12" t="s">
        <v>18076</v>
      </c>
      <c r="J12468" s="12" t="s">
        <v>18077</v>
      </c>
      <c r="K12468" s="15">
        <v>0</v>
      </c>
      <c r="L12468" s="13" t="s">
        <v>14</v>
      </c>
      <c r="M12468" s="7">
        <v>1</v>
      </c>
      <c r="N12468" s="14"/>
    </row>
    <row r="12469" spans="1:14" ht="110.25">
      <c r="A12469" s="6">
        <v>12468</v>
      </c>
      <c r="B12469" s="8" t="s">
        <v>17603</v>
      </c>
      <c r="C12469" s="9" t="s">
        <v>17804</v>
      </c>
      <c r="D12469" s="10" t="s">
        <v>10784</v>
      </c>
      <c r="E12469" s="11" t="s">
        <v>18086</v>
      </c>
      <c r="F12469" s="6">
        <v>555949</v>
      </c>
      <c r="G12469" s="6" t="s">
        <v>1508</v>
      </c>
      <c r="H12469" s="16">
        <v>15449141.318</v>
      </c>
      <c r="I12469" s="12" t="s">
        <v>8067</v>
      </c>
      <c r="J12469" s="12" t="s">
        <v>18087</v>
      </c>
      <c r="K12469" s="15">
        <v>0</v>
      </c>
      <c r="L12469" s="13" t="s">
        <v>14</v>
      </c>
      <c r="M12469" s="7">
        <v>1</v>
      </c>
      <c r="N12469" s="14"/>
    </row>
    <row r="12470" spans="1:14" ht="78.75">
      <c r="A12470" s="6">
        <v>12469</v>
      </c>
      <c r="B12470" s="8" t="s">
        <v>17603</v>
      </c>
      <c r="C12470" s="9" t="s">
        <v>18088</v>
      </c>
      <c r="D12470" s="10" t="s">
        <v>18089</v>
      </c>
      <c r="E12470" s="11" t="s">
        <v>18090</v>
      </c>
      <c r="F12470" s="6">
        <v>590762</v>
      </c>
      <c r="G12470" s="6" t="s">
        <v>1508</v>
      </c>
      <c r="H12470" s="16">
        <v>3700325</v>
      </c>
      <c r="I12470" s="12" t="s">
        <v>18091</v>
      </c>
      <c r="J12470" s="12" t="s">
        <v>8082</v>
      </c>
      <c r="K12470" s="15">
        <v>0</v>
      </c>
      <c r="L12470" s="13" t="s">
        <v>14</v>
      </c>
      <c r="M12470" s="7">
        <v>1</v>
      </c>
      <c r="N12470" s="14"/>
    </row>
    <row r="12471" spans="1:14" ht="78.75">
      <c r="A12471" s="6">
        <v>12470</v>
      </c>
      <c r="B12471" s="8" t="s">
        <v>17603</v>
      </c>
      <c r="C12471" s="9" t="s">
        <v>18092</v>
      </c>
      <c r="D12471" s="10" t="s">
        <v>15456</v>
      </c>
      <c r="E12471" s="11" t="s">
        <v>18093</v>
      </c>
      <c r="F12471" s="6">
        <v>590764</v>
      </c>
      <c r="G12471" s="6" t="s">
        <v>1508</v>
      </c>
      <c r="H12471" s="16">
        <v>1490372</v>
      </c>
      <c r="I12471" s="12" t="s">
        <v>18091</v>
      </c>
      <c r="J12471" s="12" t="s">
        <v>8082</v>
      </c>
      <c r="K12471" s="15">
        <v>0</v>
      </c>
      <c r="L12471" s="13" t="s">
        <v>14</v>
      </c>
      <c r="M12471" s="7">
        <v>1</v>
      </c>
      <c r="N12471" s="14"/>
    </row>
    <row r="12472" spans="1:14" ht="78.75">
      <c r="A12472" s="6">
        <v>12471</v>
      </c>
      <c r="B12472" s="8" t="s">
        <v>17603</v>
      </c>
      <c r="C12472" s="9" t="s">
        <v>18094</v>
      </c>
      <c r="D12472" s="10" t="s">
        <v>18095</v>
      </c>
      <c r="E12472" s="11" t="s">
        <v>18096</v>
      </c>
      <c r="F12472" s="6">
        <v>590771</v>
      </c>
      <c r="G12472" s="6" t="s">
        <v>1508</v>
      </c>
      <c r="H12472" s="16">
        <v>4984590</v>
      </c>
      <c r="I12472" s="12" t="s">
        <v>18097</v>
      </c>
      <c r="J12472" s="12" t="s">
        <v>18098</v>
      </c>
      <c r="K12472" s="15">
        <v>0</v>
      </c>
      <c r="L12472" s="13" t="s">
        <v>14</v>
      </c>
      <c r="M12472" s="7">
        <v>1</v>
      </c>
      <c r="N12472" s="14"/>
    </row>
    <row r="12473" spans="1:14" ht="78.75">
      <c r="A12473" s="6">
        <v>12472</v>
      </c>
      <c r="B12473" s="8" t="s">
        <v>17603</v>
      </c>
      <c r="C12473" s="9" t="s">
        <v>18099</v>
      </c>
      <c r="D12473" s="10" t="s">
        <v>18100</v>
      </c>
      <c r="E12473" s="11" t="s">
        <v>18101</v>
      </c>
      <c r="F12473" s="6">
        <v>590773</v>
      </c>
      <c r="G12473" s="6" t="s">
        <v>1508</v>
      </c>
      <c r="H12473" s="16">
        <v>2797648</v>
      </c>
      <c r="I12473" s="12" t="s">
        <v>18102</v>
      </c>
      <c r="J12473" s="12" t="s">
        <v>8082</v>
      </c>
      <c r="K12473" s="15">
        <v>0</v>
      </c>
      <c r="L12473" s="13" t="s">
        <v>14</v>
      </c>
      <c r="M12473" s="7">
        <v>1</v>
      </c>
      <c r="N12473" s="14"/>
    </row>
    <row r="12474" spans="1:14" ht="78.75">
      <c r="A12474" s="6">
        <v>12473</v>
      </c>
      <c r="B12474" s="8" t="s">
        <v>17603</v>
      </c>
      <c r="C12474" s="9" t="s">
        <v>18103</v>
      </c>
      <c r="D12474" s="10" t="s">
        <v>18104</v>
      </c>
      <c r="E12474" s="11" t="s">
        <v>18105</v>
      </c>
      <c r="F12474" s="6">
        <v>590775</v>
      </c>
      <c r="G12474" s="6" t="s">
        <v>1508</v>
      </c>
      <c r="H12474" s="16">
        <v>1597463</v>
      </c>
      <c r="I12474" s="12" t="s">
        <v>18097</v>
      </c>
      <c r="J12474" s="12" t="s">
        <v>18098</v>
      </c>
      <c r="K12474" s="15">
        <v>0</v>
      </c>
      <c r="L12474" s="13" t="s">
        <v>14</v>
      </c>
      <c r="M12474" s="7">
        <v>1</v>
      </c>
      <c r="N12474" s="14"/>
    </row>
    <row r="12475" spans="1:14" ht="78.75">
      <c r="A12475" s="6">
        <v>12474</v>
      </c>
      <c r="B12475" s="8" t="s">
        <v>17603</v>
      </c>
      <c r="C12475" s="9" t="s">
        <v>18099</v>
      </c>
      <c r="D12475" s="10" t="s">
        <v>18100</v>
      </c>
      <c r="E12475" s="11" t="s">
        <v>18106</v>
      </c>
      <c r="F12475" s="6">
        <v>590776</v>
      </c>
      <c r="G12475" s="6" t="s">
        <v>1508</v>
      </c>
      <c r="H12475" s="16">
        <v>1636703</v>
      </c>
      <c r="I12475" s="12" t="s">
        <v>18102</v>
      </c>
      <c r="J12475" s="12" t="s">
        <v>18098</v>
      </c>
      <c r="K12475" s="15">
        <v>0</v>
      </c>
      <c r="L12475" s="13" t="s">
        <v>14</v>
      </c>
      <c r="M12475" s="7">
        <v>1</v>
      </c>
      <c r="N12475" s="14"/>
    </row>
    <row r="12476" spans="1:14" ht="78.75">
      <c r="A12476" s="6">
        <v>12475</v>
      </c>
      <c r="B12476" s="8" t="s">
        <v>17603</v>
      </c>
      <c r="C12476" s="9" t="s">
        <v>18107</v>
      </c>
      <c r="D12476" s="10" t="s">
        <v>18108</v>
      </c>
      <c r="E12476" s="11" t="s">
        <v>18109</v>
      </c>
      <c r="F12476" s="6">
        <v>590779</v>
      </c>
      <c r="G12476" s="6" t="s">
        <v>1508</v>
      </c>
      <c r="H12476" s="16">
        <v>2775724</v>
      </c>
      <c r="I12476" s="12" t="s">
        <v>18097</v>
      </c>
      <c r="J12476" s="12" t="s">
        <v>18098</v>
      </c>
      <c r="K12476" s="15">
        <v>0</v>
      </c>
      <c r="L12476" s="13" t="s">
        <v>14</v>
      </c>
      <c r="M12476" s="7">
        <v>1</v>
      </c>
      <c r="N12476" s="14"/>
    </row>
    <row r="12477" spans="1:14" ht="94.5">
      <c r="A12477" s="6">
        <v>12476</v>
      </c>
      <c r="B12477" s="8" t="s">
        <v>17603</v>
      </c>
      <c r="C12477" s="9" t="s">
        <v>18110</v>
      </c>
      <c r="D12477" s="10" t="s">
        <v>18111</v>
      </c>
      <c r="E12477" s="11" t="s">
        <v>18112</v>
      </c>
      <c r="F12477" s="6">
        <v>590781</v>
      </c>
      <c r="G12477" s="6" t="s">
        <v>1508</v>
      </c>
      <c r="H12477" s="16">
        <v>5972721</v>
      </c>
      <c r="I12477" s="12" t="s">
        <v>18091</v>
      </c>
      <c r="J12477" s="12" t="s">
        <v>8082</v>
      </c>
      <c r="K12477" s="15">
        <v>0</v>
      </c>
      <c r="L12477" s="13" t="s">
        <v>14</v>
      </c>
      <c r="M12477" s="7">
        <v>1</v>
      </c>
      <c r="N12477" s="14"/>
    </row>
    <row r="12478" spans="1:14" ht="78.75">
      <c r="A12478" s="6">
        <v>12477</v>
      </c>
      <c r="B12478" s="8" t="s">
        <v>17603</v>
      </c>
      <c r="C12478" s="9" t="s">
        <v>18113</v>
      </c>
      <c r="D12478" s="10" t="s">
        <v>18114</v>
      </c>
      <c r="E12478" s="11" t="s">
        <v>18115</v>
      </c>
      <c r="F12478" s="6">
        <v>476833</v>
      </c>
      <c r="G12478" s="6" t="s">
        <v>359</v>
      </c>
      <c r="H12478" s="16">
        <v>313500</v>
      </c>
      <c r="I12478" s="12" t="s">
        <v>18116</v>
      </c>
      <c r="J12478" s="12" t="s">
        <v>18117</v>
      </c>
      <c r="K12478" s="15">
        <v>313400</v>
      </c>
      <c r="L12478" s="13" t="s">
        <v>14</v>
      </c>
      <c r="M12478" s="7">
        <v>1</v>
      </c>
      <c r="N12478" s="14"/>
    </row>
    <row r="12479" spans="1:14" ht="63">
      <c r="A12479" s="6">
        <v>12478</v>
      </c>
      <c r="B12479" s="8" t="s">
        <v>17603</v>
      </c>
      <c r="C12479" s="9" t="s">
        <v>18118</v>
      </c>
      <c r="D12479" s="10" t="s">
        <v>15773</v>
      </c>
      <c r="E12479" s="11" t="s">
        <v>18119</v>
      </c>
      <c r="F12479" s="6">
        <v>488077</v>
      </c>
      <c r="G12479" s="6" t="s">
        <v>359</v>
      </c>
      <c r="H12479" s="16">
        <v>1074649</v>
      </c>
      <c r="I12479" s="12" t="s">
        <v>18120</v>
      </c>
      <c r="J12479" s="12" t="s">
        <v>18121</v>
      </c>
      <c r="K12479" s="15">
        <v>1074300</v>
      </c>
      <c r="L12479" s="13" t="s">
        <v>14</v>
      </c>
      <c r="M12479" s="7">
        <v>1</v>
      </c>
      <c r="N12479" s="14"/>
    </row>
    <row r="12480" spans="1:14" ht="78.75">
      <c r="A12480" s="6">
        <v>12479</v>
      </c>
      <c r="B12480" s="8" t="s">
        <v>17603</v>
      </c>
      <c r="C12480" s="9" t="s">
        <v>18122</v>
      </c>
      <c r="D12480" s="10" t="s">
        <v>18123</v>
      </c>
      <c r="E12480" s="11" t="s">
        <v>18124</v>
      </c>
      <c r="F12480" s="6">
        <v>496593</v>
      </c>
      <c r="G12480" s="6" t="s">
        <v>359</v>
      </c>
      <c r="H12480" s="16">
        <v>475000</v>
      </c>
      <c r="I12480" s="12" t="s">
        <v>18125</v>
      </c>
      <c r="J12480" s="12" t="s">
        <v>18121</v>
      </c>
      <c r="K12480" s="15">
        <v>475000</v>
      </c>
      <c r="L12480" s="13" t="s">
        <v>14</v>
      </c>
      <c r="M12480" s="7">
        <v>1</v>
      </c>
      <c r="N12480" s="14"/>
    </row>
    <row r="12481" spans="1:14" ht="63">
      <c r="A12481" s="6">
        <v>12480</v>
      </c>
      <c r="B12481" s="8" t="s">
        <v>17603</v>
      </c>
      <c r="C12481" s="9" t="s">
        <v>18126</v>
      </c>
      <c r="D12481" s="10" t="s">
        <v>15773</v>
      </c>
      <c r="E12481" s="11" t="s">
        <v>18127</v>
      </c>
      <c r="F12481" s="6">
        <v>488077</v>
      </c>
      <c r="G12481" s="6" t="s">
        <v>359</v>
      </c>
      <c r="H12481" s="16">
        <v>1074649</v>
      </c>
      <c r="I12481" s="12">
        <v>44122</v>
      </c>
      <c r="J12481" s="12">
        <v>44190</v>
      </c>
      <c r="K12481" s="15">
        <v>1074300</v>
      </c>
      <c r="L12481" s="13" t="s">
        <v>14</v>
      </c>
      <c r="M12481" s="7">
        <v>1</v>
      </c>
      <c r="N12481" s="14"/>
    </row>
    <row r="12482" spans="1:14" ht="94.5">
      <c r="A12482" s="6">
        <v>12481</v>
      </c>
      <c r="B12482" s="8" t="s">
        <v>17603</v>
      </c>
      <c r="C12482" s="9" t="s">
        <v>18128</v>
      </c>
      <c r="D12482" s="10" t="s">
        <v>18123</v>
      </c>
      <c r="E12482" s="11" t="s">
        <v>18129</v>
      </c>
      <c r="F12482" s="6">
        <v>496593</v>
      </c>
      <c r="G12482" s="6" t="s">
        <v>359</v>
      </c>
      <c r="H12482" s="16">
        <v>475000</v>
      </c>
      <c r="I12482" s="12">
        <v>44131</v>
      </c>
      <c r="J12482" s="12">
        <v>44190</v>
      </c>
      <c r="K12482" s="15">
        <v>475000</v>
      </c>
      <c r="L12482" s="13" t="s">
        <v>14</v>
      </c>
      <c r="M12482" s="7">
        <v>1</v>
      </c>
      <c r="N12482" s="14"/>
    </row>
    <row r="12483" spans="1:14" ht="78.75">
      <c r="A12483" s="6">
        <v>12482</v>
      </c>
      <c r="B12483" s="8" t="s">
        <v>17603</v>
      </c>
      <c r="C12483" s="9" t="s">
        <v>18130</v>
      </c>
      <c r="D12483" s="10" t="s">
        <v>15681</v>
      </c>
      <c r="E12483" s="11" t="s">
        <v>18131</v>
      </c>
      <c r="F12483" s="6">
        <v>500284</v>
      </c>
      <c r="G12483" s="6" t="s">
        <v>359</v>
      </c>
      <c r="H12483" s="16">
        <v>489250</v>
      </c>
      <c r="I12483" s="12">
        <v>44151</v>
      </c>
      <c r="J12483" s="12">
        <v>44251</v>
      </c>
      <c r="K12483" s="15">
        <v>0</v>
      </c>
      <c r="L12483" s="13" t="s">
        <v>14</v>
      </c>
      <c r="M12483" s="7">
        <v>1</v>
      </c>
      <c r="N12483" s="14"/>
    </row>
    <row r="12484" spans="1:14" ht="78.75">
      <c r="A12484" s="6">
        <v>12483</v>
      </c>
      <c r="B12484" s="8" t="s">
        <v>17603</v>
      </c>
      <c r="C12484" s="9" t="s">
        <v>18132</v>
      </c>
      <c r="D12484" s="10" t="s">
        <v>18133</v>
      </c>
      <c r="E12484" s="11" t="s">
        <v>18134</v>
      </c>
      <c r="F12484" s="6">
        <v>527775</v>
      </c>
      <c r="G12484" s="6" t="s">
        <v>359</v>
      </c>
      <c r="H12484" s="16">
        <v>978348</v>
      </c>
      <c r="I12484" s="12">
        <v>44229</v>
      </c>
      <c r="J12484" s="12">
        <v>44296</v>
      </c>
      <c r="K12484" s="15">
        <v>978300</v>
      </c>
      <c r="L12484" s="13" t="s">
        <v>14</v>
      </c>
      <c r="M12484" s="7">
        <v>1</v>
      </c>
      <c r="N12484" s="14"/>
    </row>
    <row r="12485" spans="1:14" ht="94.5">
      <c r="A12485" s="6">
        <v>12484</v>
      </c>
      <c r="B12485" s="8" t="s">
        <v>17603</v>
      </c>
      <c r="C12485" s="9" t="s">
        <v>18135</v>
      </c>
      <c r="D12485" s="10" t="s">
        <v>18136</v>
      </c>
      <c r="E12485" s="11" t="s">
        <v>18137</v>
      </c>
      <c r="F12485" s="6">
        <v>361850</v>
      </c>
      <c r="G12485" s="6" t="s">
        <v>359</v>
      </c>
      <c r="H12485" s="16">
        <v>533066</v>
      </c>
      <c r="I12485" s="12" t="s">
        <v>10110</v>
      </c>
      <c r="J12485" s="12" t="s">
        <v>4050</v>
      </c>
      <c r="K12485" s="15">
        <v>533066</v>
      </c>
      <c r="L12485" s="13" t="s">
        <v>14</v>
      </c>
      <c r="M12485" s="7">
        <v>1</v>
      </c>
      <c r="N12485" s="14"/>
    </row>
    <row r="12486" spans="1:14" ht="78.75">
      <c r="A12486" s="6">
        <v>12485</v>
      </c>
      <c r="B12486" s="8" t="s">
        <v>17603</v>
      </c>
      <c r="C12486" s="9" t="s">
        <v>18138</v>
      </c>
      <c r="D12486" s="10" t="s">
        <v>18139</v>
      </c>
      <c r="E12486" s="11" t="s">
        <v>18140</v>
      </c>
      <c r="F12486" s="6">
        <v>527776</v>
      </c>
      <c r="G12486" s="6" t="s">
        <v>359</v>
      </c>
      <c r="H12486" s="16">
        <v>720956</v>
      </c>
      <c r="I12486" s="12">
        <v>44222</v>
      </c>
      <c r="J12486" s="12">
        <v>44290</v>
      </c>
      <c r="K12486" s="15">
        <v>720900</v>
      </c>
      <c r="L12486" s="13" t="s">
        <v>14</v>
      </c>
      <c r="M12486" s="7">
        <v>1</v>
      </c>
      <c r="N12486" s="14"/>
    </row>
    <row r="12487" spans="1:14" ht="78.75">
      <c r="A12487" s="6">
        <v>12486</v>
      </c>
      <c r="B12487" s="8" t="s">
        <v>17603</v>
      </c>
      <c r="C12487" s="9" t="s">
        <v>18141</v>
      </c>
      <c r="D12487" s="10" t="s">
        <v>18142</v>
      </c>
      <c r="E12487" s="11" t="s">
        <v>18143</v>
      </c>
      <c r="F12487" s="6">
        <v>149478</v>
      </c>
      <c r="G12487" s="6" t="s">
        <v>3596</v>
      </c>
      <c r="H12487" s="16">
        <v>55731118</v>
      </c>
      <c r="I12487" s="12" t="s">
        <v>18144</v>
      </c>
      <c r="J12487" s="12">
        <v>44293</v>
      </c>
      <c r="K12487" s="15">
        <v>46600000</v>
      </c>
      <c r="L12487" s="13" t="s">
        <v>70</v>
      </c>
      <c r="M12487" s="7">
        <v>1</v>
      </c>
      <c r="N12487" s="14"/>
    </row>
    <row r="12488" spans="1:14" ht="78.75">
      <c r="A12488" s="6">
        <v>12487</v>
      </c>
      <c r="B12488" s="8" t="s">
        <v>17603</v>
      </c>
      <c r="C12488" s="9" t="s">
        <v>17666</v>
      </c>
      <c r="D12488" s="10" t="s">
        <v>17667</v>
      </c>
      <c r="E12488" s="11" t="s">
        <v>18143</v>
      </c>
      <c r="F12488" s="6">
        <v>149478</v>
      </c>
      <c r="G12488" s="6" t="s">
        <v>3596</v>
      </c>
      <c r="H12488" s="16">
        <v>55731118</v>
      </c>
      <c r="I12488" s="12" t="s">
        <v>18144</v>
      </c>
      <c r="J12488" s="12">
        <v>44293</v>
      </c>
      <c r="K12488" s="15">
        <v>22834000</v>
      </c>
      <c r="L12488" s="13" t="s">
        <v>70</v>
      </c>
      <c r="M12488" s="7">
        <v>0.49</v>
      </c>
      <c r="N12488" s="14"/>
    </row>
    <row r="12489" spans="1:14" ht="78.75">
      <c r="A12489" s="6">
        <v>12488</v>
      </c>
      <c r="B12489" s="8" t="s">
        <v>17603</v>
      </c>
      <c r="C12489" s="9" t="s">
        <v>18145</v>
      </c>
      <c r="D12489" s="10" t="s">
        <v>18146</v>
      </c>
      <c r="E12489" s="11" t="s">
        <v>18147</v>
      </c>
      <c r="F12489" s="6">
        <v>149478</v>
      </c>
      <c r="G12489" s="6" t="s">
        <v>3596</v>
      </c>
      <c r="H12489" s="16">
        <v>55731118</v>
      </c>
      <c r="I12489" s="12" t="s">
        <v>18144</v>
      </c>
      <c r="J12489" s="12">
        <v>44293</v>
      </c>
      <c r="K12489" s="15">
        <v>23766000</v>
      </c>
      <c r="L12489" s="13" t="s">
        <v>70</v>
      </c>
      <c r="M12489" s="7">
        <v>0.51</v>
      </c>
      <c r="N12489" s="14"/>
    </row>
    <row r="12490" spans="1:14" ht="110.25">
      <c r="A12490" s="6">
        <v>12489</v>
      </c>
      <c r="B12490" s="8" t="s">
        <v>17603</v>
      </c>
      <c r="C12490" s="9" t="s">
        <v>18148</v>
      </c>
      <c r="D12490" s="10" t="s">
        <v>2782</v>
      </c>
      <c r="E12490" s="11" t="s">
        <v>18149</v>
      </c>
      <c r="F12490" s="6">
        <v>151755</v>
      </c>
      <c r="G12490" s="6" t="s">
        <v>77</v>
      </c>
      <c r="H12490" s="16">
        <v>8830137</v>
      </c>
      <c r="I12490" s="12">
        <v>43170</v>
      </c>
      <c r="J12490" s="12" t="s">
        <v>18150</v>
      </c>
      <c r="K12490" s="15">
        <v>7843700</v>
      </c>
      <c r="L12490" s="13" t="s">
        <v>14</v>
      </c>
      <c r="M12490" s="7">
        <v>1</v>
      </c>
      <c r="N12490" s="14"/>
    </row>
    <row r="12491" spans="1:14" ht="110.25">
      <c r="A12491" s="6">
        <v>12490</v>
      </c>
      <c r="B12491" s="8" t="s">
        <v>17603</v>
      </c>
      <c r="C12491" s="9" t="s">
        <v>18151</v>
      </c>
      <c r="D12491" s="10" t="s">
        <v>17730</v>
      </c>
      <c r="E12491" s="11" t="s">
        <v>18152</v>
      </c>
      <c r="F12491" s="6">
        <v>151756</v>
      </c>
      <c r="G12491" s="6" t="s">
        <v>77</v>
      </c>
      <c r="H12491" s="16">
        <v>8890200</v>
      </c>
      <c r="I12491" s="12" t="s">
        <v>18153</v>
      </c>
      <c r="J12491" s="12" t="s">
        <v>18154</v>
      </c>
      <c r="K12491" s="15">
        <v>3995300</v>
      </c>
      <c r="L12491" s="13" t="s">
        <v>14</v>
      </c>
      <c r="M12491" s="7">
        <v>1</v>
      </c>
      <c r="N12491" s="14"/>
    </row>
    <row r="12492" spans="1:14" ht="63">
      <c r="A12492" s="6">
        <v>12491</v>
      </c>
      <c r="B12492" s="8" t="s">
        <v>17603</v>
      </c>
      <c r="C12492" s="9" t="s">
        <v>18155</v>
      </c>
      <c r="D12492" s="10" t="s">
        <v>15483</v>
      </c>
      <c r="E12492" s="11" t="s">
        <v>18156</v>
      </c>
      <c r="F12492" s="6">
        <v>361852</v>
      </c>
      <c r="G12492" s="6" t="s">
        <v>77</v>
      </c>
      <c r="H12492" s="16">
        <v>11175800</v>
      </c>
      <c r="I12492" s="12" t="s">
        <v>18157</v>
      </c>
      <c r="J12492" s="12" t="s">
        <v>18158</v>
      </c>
      <c r="K12492" s="15">
        <v>6654900</v>
      </c>
      <c r="L12492" s="13" t="s">
        <v>14</v>
      </c>
      <c r="M12492" s="7">
        <v>1</v>
      </c>
      <c r="N12492" s="14"/>
    </row>
    <row r="12493" spans="1:14" ht="78.75">
      <c r="A12493" s="6">
        <v>12492</v>
      </c>
      <c r="B12493" s="8" t="s">
        <v>17603</v>
      </c>
      <c r="C12493" s="9" t="s">
        <v>18159</v>
      </c>
      <c r="D12493" s="10" t="s">
        <v>18160</v>
      </c>
      <c r="E12493" s="11" t="s">
        <v>18161</v>
      </c>
      <c r="F12493" s="6">
        <v>390969</v>
      </c>
      <c r="G12493" s="6" t="s">
        <v>77</v>
      </c>
      <c r="H12493" s="16">
        <v>6645250</v>
      </c>
      <c r="I12493" s="12" t="s">
        <v>18162</v>
      </c>
      <c r="J12493" s="12" t="s">
        <v>9113</v>
      </c>
      <c r="K12493" s="15">
        <v>6120000</v>
      </c>
      <c r="L12493" s="13" t="s">
        <v>14</v>
      </c>
      <c r="M12493" s="7">
        <v>1</v>
      </c>
      <c r="N12493" s="14"/>
    </row>
    <row r="12494" spans="1:14" ht="63">
      <c r="A12494" s="6">
        <v>12493</v>
      </c>
      <c r="B12494" s="8" t="s">
        <v>17603</v>
      </c>
      <c r="C12494" s="9" t="s">
        <v>18163</v>
      </c>
      <c r="D12494" s="10" t="s">
        <v>18164</v>
      </c>
      <c r="E12494" s="11" t="s">
        <v>18165</v>
      </c>
      <c r="F12494" s="6">
        <v>390970</v>
      </c>
      <c r="G12494" s="6" t="s">
        <v>77</v>
      </c>
      <c r="H12494" s="16">
        <v>6384000</v>
      </c>
      <c r="I12494" s="12" t="s">
        <v>18162</v>
      </c>
      <c r="J12494" s="12" t="s">
        <v>9108</v>
      </c>
      <c r="K12494" s="15">
        <v>3977100</v>
      </c>
      <c r="L12494" s="13" t="s">
        <v>14</v>
      </c>
      <c r="M12494" s="7">
        <v>1</v>
      </c>
      <c r="N12494" s="14"/>
    </row>
    <row r="12495" spans="1:14" ht="47.25">
      <c r="A12495" s="6">
        <v>12494</v>
      </c>
      <c r="B12495" s="8" t="s">
        <v>17603</v>
      </c>
      <c r="C12495" s="9" t="s">
        <v>18166</v>
      </c>
      <c r="D12495" s="10" t="s">
        <v>16048</v>
      </c>
      <c r="E12495" s="11" t="s">
        <v>18167</v>
      </c>
      <c r="F12495" s="6">
        <v>397375</v>
      </c>
      <c r="G12495" s="6" t="s">
        <v>77</v>
      </c>
      <c r="H12495" s="16">
        <v>6498000</v>
      </c>
      <c r="I12495" s="12">
        <v>43866</v>
      </c>
      <c r="J12495" s="12">
        <v>44176</v>
      </c>
      <c r="K12495" s="15">
        <v>6086000</v>
      </c>
      <c r="L12495" s="13" t="s">
        <v>14</v>
      </c>
      <c r="M12495" s="7">
        <v>1</v>
      </c>
      <c r="N12495" s="14"/>
    </row>
    <row r="12496" spans="1:14" ht="47.25">
      <c r="A12496" s="6">
        <v>12495</v>
      </c>
      <c r="B12496" s="8" t="s">
        <v>17603</v>
      </c>
      <c r="C12496" s="9" t="s">
        <v>18168</v>
      </c>
      <c r="D12496" s="10" t="s">
        <v>15987</v>
      </c>
      <c r="E12496" s="11" t="s">
        <v>18169</v>
      </c>
      <c r="F12496" s="6">
        <v>397376</v>
      </c>
      <c r="G12496" s="6" t="s">
        <v>77</v>
      </c>
      <c r="H12496" s="16">
        <v>6469500</v>
      </c>
      <c r="I12496" s="12">
        <v>43864</v>
      </c>
      <c r="J12496" s="12">
        <v>44440</v>
      </c>
      <c r="K12496" s="15">
        <v>1540000</v>
      </c>
      <c r="L12496" s="13" t="s">
        <v>14</v>
      </c>
      <c r="M12496" s="7">
        <v>1</v>
      </c>
      <c r="N12496" s="14"/>
    </row>
    <row r="12497" spans="1:14" ht="47.25">
      <c r="A12497" s="6">
        <v>12496</v>
      </c>
      <c r="B12497" s="8" t="s">
        <v>17603</v>
      </c>
      <c r="C12497" s="9" t="s">
        <v>18170</v>
      </c>
      <c r="D12497" s="10" t="s">
        <v>18171</v>
      </c>
      <c r="E12497" s="11" t="s">
        <v>18172</v>
      </c>
      <c r="F12497" s="6">
        <v>458793</v>
      </c>
      <c r="G12497" s="6" t="s">
        <v>77</v>
      </c>
      <c r="H12497" s="16">
        <v>6255750</v>
      </c>
      <c r="I12497" s="12">
        <v>44018</v>
      </c>
      <c r="J12497" s="12" t="s">
        <v>17644</v>
      </c>
      <c r="K12497" s="15">
        <v>1500000</v>
      </c>
      <c r="L12497" s="13" t="s">
        <v>14</v>
      </c>
      <c r="M12497" s="7">
        <v>1</v>
      </c>
      <c r="N12497" s="14"/>
    </row>
    <row r="12498" spans="1:14" ht="47.25">
      <c r="A12498" s="6">
        <v>12497</v>
      </c>
      <c r="B12498" s="8" t="s">
        <v>17603</v>
      </c>
      <c r="C12498" s="9" t="s">
        <v>18173</v>
      </c>
      <c r="D12498" s="10" t="s">
        <v>2806</v>
      </c>
      <c r="E12498" s="11" t="s">
        <v>18174</v>
      </c>
      <c r="F12498" s="6">
        <v>251631</v>
      </c>
      <c r="G12498" s="6" t="s">
        <v>2323</v>
      </c>
      <c r="H12498" s="16">
        <v>20642762</v>
      </c>
      <c r="I12498" s="12" t="s">
        <v>18175</v>
      </c>
      <c r="J12498" s="12" t="s">
        <v>17670</v>
      </c>
      <c r="K12498" s="15">
        <v>19888000</v>
      </c>
      <c r="L12498" s="13" t="s">
        <v>14</v>
      </c>
      <c r="M12498" s="7">
        <v>1</v>
      </c>
      <c r="N12498" s="14"/>
    </row>
    <row r="12499" spans="1:14" ht="47.25">
      <c r="A12499" s="6">
        <v>12498</v>
      </c>
      <c r="B12499" s="8" t="s">
        <v>17603</v>
      </c>
      <c r="C12499" s="9" t="s">
        <v>18173</v>
      </c>
      <c r="D12499" s="10" t="s">
        <v>2806</v>
      </c>
      <c r="E12499" s="11" t="s">
        <v>18176</v>
      </c>
      <c r="F12499" s="6">
        <v>303136</v>
      </c>
      <c r="G12499" s="6" t="s">
        <v>2323</v>
      </c>
      <c r="H12499" s="16">
        <v>22346142</v>
      </c>
      <c r="I12499" s="12" t="s">
        <v>18177</v>
      </c>
      <c r="J12499" s="12" t="s">
        <v>18178</v>
      </c>
      <c r="K12499" s="15">
        <v>19808500</v>
      </c>
      <c r="L12499" s="13" t="s">
        <v>14</v>
      </c>
      <c r="M12499" s="7">
        <v>1</v>
      </c>
      <c r="N12499" s="14"/>
    </row>
    <row r="12500" spans="1:14" ht="63">
      <c r="A12500" s="6">
        <v>12499</v>
      </c>
      <c r="B12500" s="8" t="s">
        <v>17603</v>
      </c>
      <c r="C12500" s="9" t="s">
        <v>18179</v>
      </c>
      <c r="D12500" s="10" t="s">
        <v>18180</v>
      </c>
      <c r="E12500" s="11" t="s">
        <v>18181</v>
      </c>
      <c r="F12500" s="6">
        <v>282159</v>
      </c>
      <c r="G12500" s="6" t="s">
        <v>1638</v>
      </c>
      <c r="H12500" s="16">
        <v>3264986</v>
      </c>
      <c r="I12500" s="12">
        <v>43562</v>
      </c>
      <c r="J12500" s="12">
        <v>43752</v>
      </c>
      <c r="K12500" s="15">
        <v>3262000</v>
      </c>
      <c r="L12500" s="13" t="s">
        <v>14</v>
      </c>
      <c r="M12500" s="7">
        <v>1</v>
      </c>
      <c r="N12500" s="14"/>
    </row>
    <row r="12501" spans="1:14" ht="63">
      <c r="A12501" s="6">
        <v>12500</v>
      </c>
      <c r="B12501" s="8" t="s">
        <v>17603</v>
      </c>
      <c r="C12501" s="9" t="s">
        <v>18182</v>
      </c>
      <c r="D12501" s="10" t="s">
        <v>18183</v>
      </c>
      <c r="E12501" s="11" t="s">
        <v>18184</v>
      </c>
      <c r="F12501" s="6">
        <v>397864</v>
      </c>
      <c r="G12501" s="6" t="s">
        <v>1638</v>
      </c>
      <c r="H12501" s="16">
        <v>5516639</v>
      </c>
      <c r="I12501" s="12">
        <v>43871</v>
      </c>
      <c r="J12501" s="12">
        <v>43982</v>
      </c>
      <c r="K12501" s="15">
        <v>3259400</v>
      </c>
      <c r="L12501" s="13" t="s">
        <v>14</v>
      </c>
      <c r="M12501" s="7">
        <v>1</v>
      </c>
      <c r="N12501" s="14"/>
    </row>
    <row r="12502" spans="1:14" ht="63">
      <c r="A12502" s="6">
        <v>12501</v>
      </c>
      <c r="B12502" s="8" t="s">
        <v>17603</v>
      </c>
      <c r="C12502" s="9" t="s">
        <v>18185</v>
      </c>
      <c r="D12502" s="10" t="s">
        <v>15585</v>
      </c>
      <c r="E12502" s="11" t="s">
        <v>18186</v>
      </c>
      <c r="F12502" s="6">
        <v>397865</v>
      </c>
      <c r="G12502" s="6" t="s">
        <v>1638</v>
      </c>
      <c r="H12502" s="16">
        <v>3324991</v>
      </c>
      <c r="I12502" s="12">
        <v>43871</v>
      </c>
      <c r="J12502" s="12">
        <v>43982</v>
      </c>
      <c r="K12502" s="15">
        <v>950000</v>
      </c>
      <c r="L12502" s="13" t="s">
        <v>14</v>
      </c>
      <c r="M12502" s="7">
        <v>1</v>
      </c>
      <c r="N12502" s="14"/>
    </row>
    <row r="12503" spans="1:14" ht="78.75">
      <c r="A12503" s="6">
        <v>12502</v>
      </c>
      <c r="B12503" s="8" t="s">
        <v>17603</v>
      </c>
      <c r="C12503" s="9" t="s">
        <v>18187</v>
      </c>
      <c r="D12503" s="10" t="s">
        <v>18188</v>
      </c>
      <c r="E12503" s="11" t="s">
        <v>18189</v>
      </c>
      <c r="F12503" s="6">
        <v>395117</v>
      </c>
      <c r="G12503" s="6" t="s">
        <v>1587</v>
      </c>
      <c r="H12503" s="16">
        <v>218903982</v>
      </c>
      <c r="I12503" s="12" t="s">
        <v>7981</v>
      </c>
      <c r="J12503" s="12" t="s">
        <v>18190</v>
      </c>
      <c r="K12503" s="15">
        <v>85640404</v>
      </c>
      <c r="L12503" s="13" t="s">
        <v>70</v>
      </c>
      <c r="M12503" s="7">
        <v>1</v>
      </c>
      <c r="N12503" s="14"/>
    </row>
    <row r="12504" spans="1:14" ht="78.75">
      <c r="A12504" s="6">
        <v>12503</v>
      </c>
      <c r="B12504" s="8" t="s">
        <v>17603</v>
      </c>
      <c r="C12504" s="9" t="s">
        <v>18191</v>
      </c>
      <c r="D12504" s="10" t="s">
        <v>1611</v>
      </c>
      <c r="E12504" s="11" t="s">
        <v>18189</v>
      </c>
      <c r="F12504" s="6">
        <v>395117</v>
      </c>
      <c r="G12504" s="6" t="s">
        <v>1587</v>
      </c>
      <c r="H12504" s="16">
        <v>218903982</v>
      </c>
      <c r="I12504" s="12" t="s">
        <v>7981</v>
      </c>
      <c r="J12504" s="12" t="s">
        <v>18190</v>
      </c>
      <c r="K12504" s="15">
        <v>43676606</v>
      </c>
      <c r="L12504" s="13" t="s">
        <v>70</v>
      </c>
      <c r="M12504" s="7">
        <v>0.51</v>
      </c>
      <c r="N12504" s="14"/>
    </row>
    <row r="12505" spans="1:14" ht="78.75">
      <c r="A12505" s="6">
        <v>12504</v>
      </c>
      <c r="B12505" s="8" t="s">
        <v>17603</v>
      </c>
      <c r="C12505" s="9" t="s">
        <v>17604</v>
      </c>
      <c r="D12505" s="10" t="s">
        <v>17605</v>
      </c>
      <c r="E12505" s="11" t="s">
        <v>18189</v>
      </c>
      <c r="F12505" s="6">
        <v>395117</v>
      </c>
      <c r="G12505" s="6" t="s">
        <v>1587</v>
      </c>
      <c r="H12505" s="16">
        <v>218903982</v>
      </c>
      <c r="I12505" s="12" t="s">
        <v>7981</v>
      </c>
      <c r="J12505" s="12" t="s">
        <v>18190</v>
      </c>
      <c r="K12505" s="15">
        <v>41963798</v>
      </c>
      <c r="L12505" s="13" t="s">
        <v>70</v>
      </c>
      <c r="M12505" s="7">
        <v>0.49</v>
      </c>
      <c r="N12505" s="14"/>
    </row>
    <row r="12506" spans="1:14" ht="157.5">
      <c r="A12506" s="6">
        <v>12505</v>
      </c>
      <c r="B12506" s="8" t="s">
        <v>17603</v>
      </c>
      <c r="C12506" s="9" t="s">
        <v>18192</v>
      </c>
      <c r="D12506" s="10" t="s">
        <v>18193</v>
      </c>
      <c r="E12506" s="11" t="s">
        <v>18194</v>
      </c>
      <c r="F12506" s="6">
        <v>336136</v>
      </c>
      <c r="G12506" s="6" t="s">
        <v>1587</v>
      </c>
      <c r="H12506" s="16">
        <v>215066345.77900001</v>
      </c>
      <c r="I12506" s="12" t="s">
        <v>18195</v>
      </c>
      <c r="J12506" s="12" t="s">
        <v>18196</v>
      </c>
      <c r="K12506" s="15">
        <v>69716984</v>
      </c>
      <c r="L12506" s="13" t="s">
        <v>14</v>
      </c>
      <c r="M12506" s="7">
        <v>1</v>
      </c>
      <c r="N12506" s="14"/>
    </row>
    <row r="12507" spans="1:14" ht="173.25">
      <c r="A12507" s="6">
        <v>12506</v>
      </c>
      <c r="B12507" s="8" t="s">
        <v>17603</v>
      </c>
      <c r="C12507" s="9" t="s">
        <v>18192</v>
      </c>
      <c r="D12507" s="10" t="s">
        <v>18193</v>
      </c>
      <c r="E12507" s="11" t="s">
        <v>18197</v>
      </c>
      <c r="F12507" s="6">
        <v>462098</v>
      </c>
      <c r="G12507" s="6" t="s">
        <v>1587</v>
      </c>
      <c r="H12507" s="16">
        <v>206446578.69600001</v>
      </c>
      <c r="I12507" s="12" t="s">
        <v>18198</v>
      </c>
      <c r="J12507" s="12" t="s">
        <v>18199</v>
      </c>
      <c r="K12507" s="15">
        <v>27563300</v>
      </c>
      <c r="L12507" s="13" t="s">
        <v>14</v>
      </c>
      <c r="M12507" s="7">
        <v>1</v>
      </c>
      <c r="N12507" s="14"/>
    </row>
    <row r="12508" spans="1:14" ht="189">
      <c r="A12508" s="6">
        <v>12507</v>
      </c>
      <c r="B12508" s="8" t="s">
        <v>17603</v>
      </c>
      <c r="C12508" s="9" t="s">
        <v>18200</v>
      </c>
      <c r="D12508" s="10" t="s">
        <v>18201</v>
      </c>
      <c r="E12508" s="11" t="s">
        <v>18202</v>
      </c>
      <c r="F12508" s="6">
        <v>344340</v>
      </c>
      <c r="G12508" s="6" t="s">
        <v>1587</v>
      </c>
      <c r="H12508" s="16">
        <v>297093500.58399999</v>
      </c>
      <c r="I12508" s="12" t="s">
        <v>18203</v>
      </c>
      <c r="J12508" s="12" t="s">
        <v>18204</v>
      </c>
      <c r="K12508" s="15">
        <v>117919525</v>
      </c>
      <c r="L12508" s="13" t="s">
        <v>70</v>
      </c>
      <c r="M12508" s="7">
        <v>1</v>
      </c>
      <c r="N12508" s="14"/>
    </row>
    <row r="12509" spans="1:14" ht="189">
      <c r="A12509" s="6">
        <v>12508</v>
      </c>
      <c r="B12509" s="8" t="s">
        <v>17603</v>
      </c>
      <c r="C12509" s="9" t="s">
        <v>18205</v>
      </c>
      <c r="D12509" s="10" t="s">
        <v>18206</v>
      </c>
      <c r="E12509" s="11" t="s">
        <v>18202</v>
      </c>
      <c r="F12509" s="6">
        <v>344340</v>
      </c>
      <c r="G12509" s="6" t="s">
        <v>1587</v>
      </c>
      <c r="H12509" s="16">
        <v>297093500.58399999</v>
      </c>
      <c r="I12509" s="12" t="s">
        <v>18203</v>
      </c>
      <c r="J12509" s="12" t="s">
        <v>18204</v>
      </c>
      <c r="K12509" s="15">
        <v>64855741</v>
      </c>
      <c r="L12509" s="13" t="s">
        <v>70</v>
      </c>
      <c r="M12509" s="7">
        <v>0.55000000000000004</v>
      </c>
      <c r="N12509" s="14"/>
    </row>
    <row r="12510" spans="1:14" ht="189">
      <c r="A12510" s="6">
        <v>12509</v>
      </c>
      <c r="B12510" s="8" t="s">
        <v>17603</v>
      </c>
      <c r="C12510" s="9" t="s">
        <v>18207</v>
      </c>
      <c r="D12510" s="10" t="s">
        <v>18208</v>
      </c>
      <c r="E12510" s="11" t="s">
        <v>18202</v>
      </c>
      <c r="F12510" s="6">
        <v>344340</v>
      </c>
      <c r="G12510" s="6" t="s">
        <v>1587</v>
      </c>
      <c r="H12510" s="16">
        <v>297093500.58399999</v>
      </c>
      <c r="I12510" s="12" t="s">
        <v>18203</v>
      </c>
      <c r="J12510" s="12" t="s">
        <v>18204</v>
      </c>
      <c r="K12510" s="15">
        <v>53063788</v>
      </c>
      <c r="L12510" s="13" t="s">
        <v>70</v>
      </c>
      <c r="M12510" s="7">
        <v>0.45</v>
      </c>
      <c r="N12510" s="14"/>
    </row>
    <row r="12511" spans="1:14" ht="126">
      <c r="A12511" s="6">
        <v>12510</v>
      </c>
      <c r="B12511" s="8" t="s">
        <v>17603</v>
      </c>
      <c r="C12511" s="9" t="s">
        <v>18209</v>
      </c>
      <c r="D12511" s="10" t="s">
        <v>18188</v>
      </c>
      <c r="E12511" s="11" t="s">
        <v>18210</v>
      </c>
      <c r="F12511" s="6">
        <v>410622</v>
      </c>
      <c r="G12511" s="6" t="s">
        <v>1587</v>
      </c>
      <c r="H12511" s="16">
        <v>207816324.391</v>
      </c>
      <c r="I12511" s="12" t="s">
        <v>18211</v>
      </c>
      <c r="J12511" s="12" t="s">
        <v>18212</v>
      </c>
      <c r="K12511" s="15">
        <v>117990668</v>
      </c>
      <c r="L12511" s="13" t="s">
        <v>70</v>
      </c>
      <c r="M12511" s="7">
        <v>1</v>
      </c>
      <c r="N12511" s="14"/>
    </row>
    <row r="12512" spans="1:14" ht="126">
      <c r="A12512" s="6">
        <v>12511</v>
      </c>
      <c r="B12512" s="8" t="s">
        <v>17603</v>
      </c>
      <c r="C12512" s="9" t="s">
        <v>18191</v>
      </c>
      <c r="D12512" s="10" t="s">
        <v>1611</v>
      </c>
      <c r="E12512" s="11" t="s">
        <v>18210</v>
      </c>
      <c r="F12512" s="6">
        <v>410622</v>
      </c>
      <c r="G12512" s="6" t="s">
        <v>1587</v>
      </c>
      <c r="H12512" s="16">
        <v>207816324.391</v>
      </c>
      <c r="I12512" s="12" t="s">
        <v>18211</v>
      </c>
      <c r="J12512" s="12" t="s">
        <v>18212</v>
      </c>
      <c r="K12512" s="15">
        <v>60175241</v>
      </c>
      <c r="L12512" s="13" t="s">
        <v>70</v>
      </c>
      <c r="M12512" s="7">
        <v>0.51</v>
      </c>
      <c r="N12512" s="14"/>
    </row>
    <row r="12513" spans="1:14" ht="126">
      <c r="A12513" s="6">
        <v>12512</v>
      </c>
      <c r="B12513" s="8" t="s">
        <v>17603</v>
      </c>
      <c r="C12513" s="9" t="s">
        <v>17604</v>
      </c>
      <c r="D12513" s="10" t="s">
        <v>17605</v>
      </c>
      <c r="E12513" s="11" t="s">
        <v>18210</v>
      </c>
      <c r="F12513" s="6" t="s">
        <v>18213</v>
      </c>
      <c r="G12513" s="6" t="s">
        <v>1587</v>
      </c>
      <c r="H12513" s="16">
        <v>207816324.391</v>
      </c>
      <c r="I12513" s="12" t="s">
        <v>18211</v>
      </c>
      <c r="J12513" s="12" t="s">
        <v>18212</v>
      </c>
      <c r="K12513" s="15">
        <v>57815427</v>
      </c>
      <c r="L12513" s="13" t="s">
        <v>70</v>
      </c>
      <c r="M12513" s="7">
        <v>0.49</v>
      </c>
      <c r="N12513" s="14"/>
    </row>
    <row r="12514" spans="1:14" ht="141.75">
      <c r="A12514" s="6">
        <v>12513</v>
      </c>
      <c r="B12514" s="8" t="s">
        <v>17603</v>
      </c>
      <c r="C12514" s="9" t="s">
        <v>18214</v>
      </c>
      <c r="D12514" s="10" t="s">
        <v>18215</v>
      </c>
      <c r="E12514" s="11" t="s">
        <v>18216</v>
      </c>
      <c r="F12514" s="6">
        <v>410623</v>
      </c>
      <c r="G12514" s="6" t="s">
        <v>1587</v>
      </c>
      <c r="H12514" s="16">
        <v>213799958</v>
      </c>
      <c r="I12514" s="12" t="s">
        <v>18217</v>
      </c>
      <c r="J12514" s="12" t="s">
        <v>18218</v>
      </c>
      <c r="K12514" s="15">
        <v>64717093</v>
      </c>
      <c r="L12514" s="13" t="s">
        <v>70</v>
      </c>
      <c r="M12514" s="7">
        <v>1</v>
      </c>
      <c r="N12514" s="14"/>
    </row>
    <row r="12515" spans="1:14" ht="141.75">
      <c r="A12515" s="6">
        <v>12514</v>
      </c>
      <c r="B12515" s="8" t="s">
        <v>17603</v>
      </c>
      <c r="C12515" s="9" t="s">
        <v>18191</v>
      </c>
      <c r="D12515" s="10" t="s">
        <v>1611</v>
      </c>
      <c r="E12515" s="11" t="s">
        <v>18216</v>
      </c>
      <c r="F12515" s="6">
        <v>410623</v>
      </c>
      <c r="G12515" s="6" t="s">
        <v>1587</v>
      </c>
      <c r="H12515" s="16">
        <v>213799958</v>
      </c>
      <c r="I12515" s="12" t="s">
        <v>18217</v>
      </c>
      <c r="J12515" s="12" t="s">
        <v>18218</v>
      </c>
      <c r="K12515" s="15">
        <v>330057</v>
      </c>
      <c r="L12515" s="13" t="s">
        <v>70</v>
      </c>
      <c r="M12515" s="7">
        <v>0.51</v>
      </c>
      <c r="N12515" s="14"/>
    </row>
    <row r="12516" spans="1:14" ht="141.75">
      <c r="A12516" s="6">
        <v>12515</v>
      </c>
      <c r="B12516" s="8" t="s">
        <v>17603</v>
      </c>
      <c r="C12516" s="9" t="s">
        <v>18219</v>
      </c>
      <c r="D12516" s="10" t="s">
        <v>10923</v>
      </c>
      <c r="E12516" s="11" t="s">
        <v>18216</v>
      </c>
      <c r="F12516" s="6">
        <v>410623</v>
      </c>
      <c r="G12516" s="6" t="s">
        <v>1587</v>
      </c>
      <c r="H12516" s="16">
        <v>213799958</v>
      </c>
      <c r="I12516" s="12" t="s">
        <v>18217</v>
      </c>
      <c r="J12516" s="12" t="s">
        <v>18218</v>
      </c>
      <c r="K12516" s="15">
        <v>24279063</v>
      </c>
      <c r="L12516" s="13" t="s">
        <v>70</v>
      </c>
      <c r="M12516" s="7">
        <v>0.49</v>
      </c>
      <c r="N12516" s="14"/>
    </row>
    <row r="12517" spans="1:14" ht="236.25">
      <c r="A12517" s="6">
        <v>12516</v>
      </c>
      <c r="B12517" s="8" t="s">
        <v>17603</v>
      </c>
      <c r="C12517" s="9" t="s">
        <v>18220</v>
      </c>
      <c r="D12517" s="10" t="s">
        <v>18221</v>
      </c>
      <c r="E12517" s="11" t="s">
        <v>18222</v>
      </c>
      <c r="F12517" s="6">
        <v>410624</v>
      </c>
      <c r="G12517" s="6" t="s">
        <v>1587</v>
      </c>
      <c r="H12517" s="16">
        <v>221900000.52500001</v>
      </c>
      <c r="I12517" s="12" t="s">
        <v>17657</v>
      </c>
      <c r="J12517" s="12" t="s">
        <v>18223</v>
      </c>
      <c r="K12517" s="15">
        <v>68873102</v>
      </c>
      <c r="L12517" s="13" t="s">
        <v>14</v>
      </c>
      <c r="M12517" s="7">
        <v>1</v>
      </c>
      <c r="N12517" s="14"/>
    </row>
    <row r="12518" spans="1:14" ht="141.75">
      <c r="A12518" s="6">
        <v>12517</v>
      </c>
      <c r="B12518" s="8" t="s">
        <v>17603</v>
      </c>
      <c r="C12518" s="9" t="s">
        <v>18220</v>
      </c>
      <c r="D12518" s="10" t="s">
        <v>18221</v>
      </c>
      <c r="E12518" s="11" t="s">
        <v>18224</v>
      </c>
      <c r="F12518" s="6">
        <v>416837</v>
      </c>
      <c r="G12518" s="6" t="s">
        <v>1587</v>
      </c>
      <c r="H12518" s="16">
        <v>239900000.472</v>
      </c>
      <c r="I12518" s="12" t="s">
        <v>17657</v>
      </c>
      <c r="J12518" s="12" t="s">
        <v>18223</v>
      </c>
      <c r="K12518" s="15">
        <v>143391061</v>
      </c>
      <c r="L12518" s="13" t="s">
        <v>14</v>
      </c>
      <c r="M12518" s="7">
        <v>1</v>
      </c>
      <c r="N12518" s="14"/>
    </row>
    <row r="12519" spans="1:14" ht="204.75">
      <c r="A12519" s="6">
        <v>12518</v>
      </c>
      <c r="B12519" s="8" t="s">
        <v>17603</v>
      </c>
      <c r="C12519" s="9" t="s">
        <v>18225</v>
      </c>
      <c r="D12519" s="10" t="s">
        <v>18226</v>
      </c>
      <c r="E12519" s="11" t="s">
        <v>18227</v>
      </c>
      <c r="F12519" s="6">
        <v>419424</v>
      </c>
      <c r="G12519" s="6" t="s">
        <v>1587</v>
      </c>
      <c r="H12519" s="16">
        <v>267478707.17500001</v>
      </c>
      <c r="I12519" s="12" t="s">
        <v>17657</v>
      </c>
      <c r="J12519" s="12" t="s">
        <v>18228</v>
      </c>
      <c r="K12519" s="15">
        <v>26747870</v>
      </c>
      <c r="L12519" s="13" t="s">
        <v>70</v>
      </c>
      <c r="M12519" s="7">
        <v>1</v>
      </c>
      <c r="N12519" s="14"/>
    </row>
    <row r="12520" spans="1:14" ht="204.75">
      <c r="A12520" s="6">
        <v>12519</v>
      </c>
      <c r="B12520" s="8" t="s">
        <v>17603</v>
      </c>
      <c r="C12520" s="9" t="s">
        <v>18229</v>
      </c>
      <c r="D12520" s="10" t="s">
        <v>2258</v>
      </c>
      <c r="E12520" s="11" t="s">
        <v>18227</v>
      </c>
      <c r="F12520" s="6">
        <v>419424</v>
      </c>
      <c r="G12520" s="6" t="s">
        <v>1587</v>
      </c>
      <c r="H12520" s="16">
        <v>267478707.17500001</v>
      </c>
      <c r="I12520" s="12" t="s">
        <v>17657</v>
      </c>
      <c r="J12520" s="12" t="s">
        <v>18228</v>
      </c>
      <c r="K12520" s="15">
        <v>13641414</v>
      </c>
      <c r="L12520" s="13" t="s">
        <v>70</v>
      </c>
      <c r="M12520" s="7">
        <v>0.51</v>
      </c>
      <c r="N12520" s="14"/>
    </row>
    <row r="12521" spans="1:14" ht="204.75">
      <c r="A12521" s="6">
        <v>12520</v>
      </c>
      <c r="B12521" s="8" t="s">
        <v>17603</v>
      </c>
      <c r="C12521" s="9" t="s">
        <v>18230</v>
      </c>
      <c r="D12521" s="10" t="s">
        <v>10784</v>
      </c>
      <c r="E12521" s="11" t="s">
        <v>18227</v>
      </c>
      <c r="F12521" s="6">
        <v>419424</v>
      </c>
      <c r="G12521" s="6" t="s">
        <v>1587</v>
      </c>
      <c r="H12521" s="16">
        <v>267478707.17500001</v>
      </c>
      <c r="I12521" s="12" t="s">
        <v>17657</v>
      </c>
      <c r="J12521" s="12" t="s">
        <v>18228</v>
      </c>
      <c r="K12521" s="15">
        <v>13106456</v>
      </c>
      <c r="L12521" s="13" t="s">
        <v>70</v>
      </c>
      <c r="M12521" s="7">
        <v>0.49</v>
      </c>
      <c r="N12521" s="14"/>
    </row>
    <row r="12522" spans="1:14" ht="63">
      <c r="A12522" s="6">
        <v>12521</v>
      </c>
      <c r="B12522" s="8" t="s">
        <v>17603</v>
      </c>
      <c r="C12522" s="9" t="s">
        <v>18231</v>
      </c>
      <c r="D12522" s="10" t="s">
        <v>18232</v>
      </c>
      <c r="E12522" s="11" t="s">
        <v>18233</v>
      </c>
      <c r="F12522" s="6">
        <v>315540</v>
      </c>
      <c r="G12522" s="6" t="s">
        <v>4575</v>
      </c>
      <c r="H12522" s="16">
        <v>75443199</v>
      </c>
      <c r="I12522" s="12" t="s">
        <v>18234</v>
      </c>
      <c r="J12522" s="12" t="s">
        <v>9108</v>
      </c>
      <c r="K12522" s="15">
        <v>38332305</v>
      </c>
      <c r="L12522" s="13" t="s">
        <v>70</v>
      </c>
      <c r="M12522" s="7">
        <v>1</v>
      </c>
      <c r="N12522" s="14"/>
    </row>
    <row r="12523" spans="1:14" ht="63">
      <c r="A12523" s="6">
        <v>12522</v>
      </c>
      <c r="B12523" s="8" t="s">
        <v>17603</v>
      </c>
      <c r="C12523" s="9" t="s">
        <v>18235</v>
      </c>
      <c r="D12523" s="10" t="s">
        <v>18236</v>
      </c>
      <c r="E12523" s="11" t="s">
        <v>18233</v>
      </c>
      <c r="F12523" s="6">
        <v>315540</v>
      </c>
      <c r="G12523" s="6" t="s">
        <v>4575</v>
      </c>
      <c r="H12523" s="16">
        <v>75443199</v>
      </c>
      <c r="I12523" s="12" t="s">
        <v>18234</v>
      </c>
      <c r="J12523" s="12" t="s">
        <v>9108</v>
      </c>
      <c r="K12523" s="15">
        <v>15332922</v>
      </c>
      <c r="L12523" s="13" t="s">
        <v>70</v>
      </c>
      <c r="M12523" s="7">
        <v>0.4</v>
      </c>
      <c r="N12523" s="14"/>
    </row>
    <row r="12524" spans="1:14" ht="63">
      <c r="A12524" s="6">
        <v>12523</v>
      </c>
      <c r="B12524" s="8" t="s">
        <v>17603</v>
      </c>
      <c r="C12524" s="9" t="s">
        <v>18237</v>
      </c>
      <c r="D12524" s="10" t="s">
        <v>18238</v>
      </c>
      <c r="E12524" s="11" t="s">
        <v>18233</v>
      </c>
      <c r="F12524" s="6" t="s">
        <v>18239</v>
      </c>
      <c r="G12524" s="6" t="s">
        <v>4575</v>
      </c>
      <c r="H12524" s="16">
        <v>75443199</v>
      </c>
      <c r="I12524" s="12" t="s">
        <v>18234</v>
      </c>
      <c r="J12524" s="12" t="s">
        <v>9108</v>
      </c>
      <c r="K12524" s="15">
        <v>22999383</v>
      </c>
      <c r="L12524" s="13" t="s">
        <v>70</v>
      </c>
      <c r="M12524" s="7">
        <v>0.6</v>
      </c>
      <c r="N12524" s="14"/>
    </row>
    <row r="12525" spans="1:14" ht="157.5">
      <c r="A12525" s="6">
        <v>12524</v>
      </c>
      <c r="B12525" s="8" t="s">
        <v>17603</v>
      </c>
      <c r="C12525" s="9" t="s">
        <v>18240</v>
      </c>
      <c r="D12525" s="10" t="s">
        <v>15532</v>
      </c>
      <c r="E12525" s="11" t="s">
        <v>18241</v>
      </c>
      <c r="F12525" s="6">
        <v>367677</v>
      </c>
      <c r="G12525" s="6" t="s">
        <v>4575</v>
      </c>
      <c r="H12525" s="16">
        <v>1514481</v>
      </c>
      <c r="I12525" s="12" t="s">
        <v>17700</v>
      </c>
      <c r="J12525" s="12" t="s">
        <v>18242</v>
      </c>
      <c r="K12525" s="15">
        <v>1293000</v>
      </c>
      <c r="L12525" s="13" t="s">
        <v>14</v>
      </c>
      <c r="M12525" s="7">
        <v>1</v>
      </c>
      <c r="N12525" s="14"/>
    </row>
    <row r="12526" spans="1:14" ht="63">
      <c r="A12526" s="6">
        <v>12525</v>
      </c>
      <c r="B12526" s="8" t="s">
        <v>17603</v>
      </c>
      <c r="C12526" s="9" t="s">
        <v>18240</v>
      </c>
      <c r="D12526" s="10" t="s">
        <v>15532</v>
      </c>
      <c r="E12526" s="11" t="s">
        <v>18243</v>
      </c>
      <c r="F12526" s="6">
        <v>417775</v>
      </c>
      <c r="G12526" s="6" t="s">
        <v>4575</v>
      </c>
      <c r="H12526" s="16">
        <v>1795070</v>
      </c>
      <c r="I12526" s="12" t="s">
        <v>18244</v>
      </c>
      <c r="J12526" s="12" t="s">
        <v>18245</v>
      </c>
      <c r="K12526" s="15">
        <v>1716200</v>
      </c>
      <c r="L12526" s="13" t="s">
        <v>14</v>
      </c>
      <c r="M12526" s="7">
        <v>1</v>
      </c>
      <c r="N12526" s="14"/>
    </row>
    <row r="12527" spans="1:14" ht="94.5">
      <c r="A12527" s="6">
        <v>12526</v>
      </c>
      <c r="B12527" s="8" t="s">
        <v>17603</v>
      </c>
      <c r="C12527" s="9" t="s">
        <v>18246</v>
      </c>
      <c r="D12527" s="10" t="s">
        <v>10784</v>
      </c>
      <c r="E12527" s="11" t="s">
        <v>18247</v>
      </c>
      <c r="F12527" s="6">
        <v>348475</v>
      </c>
      <c r="G12527" s="6" t="s">
        <v>801</v>
      </c>
      <c r="H12527" s="16">
        <v>26791370</v>
      </c>
      <c r="I12527" s="12" t="s">
        <v>18248</v>
      </c>
      <c r="J12527" s="12" t="s">
        <v>18249</v>
      </c>
      <c r="K12527" s="15">
        <v>0</v>
      </c>
      <c r="L12527" s="13" t="s">
        <v>14</v>
      </c>
      <c r="M12527" s="7">
        <v>1</v>
      </c>
      <c r="N12527" s="14"/>
    </row>
    <row r="12528" spans="1:14" ht="47.25">
      <c r="A12528" s="6">
        <v>12527</v>
      </c>
      <c r="B12528" s="8" t="s">
        <v>17603</v>
      </c>
      <c r="C12528" s="9" t="s">
        <v>18250</v>
      </c>
      <c r="D12528" s="10" t="s">
        <v>18251</v>
      </c>
      <c r="E12528" s="11" t="s">
        <v>18252</v>
      </c>
      <c r="F12528" s="6">
        <v>349692</v>
      </c>
      <c r="G12528" s="6" t="s">
        <v>801</v>
      </c>
      <c r="H12528" s="16">
        <v>25241563</v>
      </c>
      <c r="I12528" s="12" t="s">
        <v>18157</v>
      </c>
      <c r="J12528" s="12" t="s">
        <v>18253</v>
      </c>
      <c r="K12528" s="15">
        <v>14148000</v>
      </c>
      <c r="L12528" s="13" t="s">
        <v>70</v>
      </c>
      <c r="M12528" s="7">
        <v>1</v>
      </c>
      <c r="N12528" s="14"/>
    </row>
    <row r="12529" spans="1:14" ht="63">
      <c r="A12529" s="6">
        <v>12528</v>
      </c>
      <c r="B12529" s="8" t="s">
        <v>17603</v>
      </c>
      <c r="C12529" s="9" t="s">
        <v>18254</v>
      </c>
      <c r="D12529" s="10" t="s">
        <v>15492</v>
      </c>
      <c r="E12529" s="11" t="s">
        <v>18252</v>
      </c>
      <c r="F12529" s="6">
        <v>349692</v>
      </c>
      <c r="G12529" s="6" t="s">
        <v>801</v>
      </c>
      <c r="H12529" s="16">
        <v>25241563</v>
      </c>
      <c r="I12529" s="12" t="s">
        <v>18157</v>
      </c>
      <c r="J12529" s="12" t="s">
        <v>18253</v>
      </c>
      <c r="K12529" s="15">
        <v>5659200</v>
      </c>
      <c r="L12529" s="13" t="s">
        <v>70</v>
      </c>
      <c r="M12529" s="7">
        <v>0.4</v>
      </c>
      <c r="N12529" s="14"/>
    </row>
    <row r="12530" spans="1:14" ht="47.25">
      <c r="A12530" s="6">
        <v>12529</v>
      </c>
      <c r="B12530" s="8" t="s">
        <v>17603</v>
      </c>
      <c r="C12530" s="9" t="s">
        <v>18255</v>
      </c>
      <c r="D12530" s="10" t="s">
        <v>18256</v>
      </c>
      <c r="E12530" s="11" t="s">
        <v>18252</v>
      </c>
      <c r="F12530" s="6">
        <v>349692</v>
      </c>
      <c r="G12530" s="6" t="s">
        <v>801</v>
      </c>
      <c r="H12530" s="16">
        <v>25241563</v>
      </c>
      <c r="I12530" s="12" t="s">
        <v>18157</v>
      </c>
      <c r="J12530" s="12" t="s">
        <v>18253</v>
      </c>
      <c r="K12530" s="15">
        <v>8488800</v>
      </c>
      <c r="L12530" s="13" t="s">
        <v>70</v>
      </c>
      <c r="M12530" s="7">
        <v>0.6</v>
      </c>
      <c r="N12530" s="14"/>
    </row>
    <row r="12531" spans="1:14" ht="63">
      <c r="A12531" s="6">
        <v>12530</v>
      </c>
      <c r="B12531" s="8" t="s">
        <v>17603</v>
      </c>
      <c r="C12531" s="9" t="s">
        <v>18257</v>
      </c>
      <c r="D12531" s="10" t="s">
        <v>2779</v>
      </c>
      <c r="E12531" s="11" t="s">
        <v>18258</v>
      </c>
      <c r="F12531" s="6">
        <v>383795</v>
      </c>
      <c r="G12531" s="6" t="s">
        <v>801</v>
      </c>
      <c r="H12531" s="16">
        <v>21802327</v>
      </c>
      <c r="I12531" s="12" t="s">
        <v>18259</v>
      </c>
      <c r="J12531" s="12" t="s">
        <v>18260</v>
      </c>
      <c r="K12531" s="15">
        <v>0</v>
      </c>
      <c r="L12531" s="13" t="s">
        <v>14</v>
      </c>
      <c r="M12531" s="7">
        <v>1</v>
      </c>
      <c r="N12531" s="14"/>
    </row>
    <row r="12532" spans="1:14" ht="63">
      <c r="A12532" s="6">
        <v>12531</v>
      </c>
      <c r="B12532" s="8" t="s">
        <v>17603</v>
      </c>
      <c r="C12532" s="9" t="s">
        <v>18257</v>
      </c>
      <c r="D12532" s="10" t="s">
        <v>2779</v>
      </c>
      <c r="E12532" s="11" t="s">
        <v>18261</v>
      </c>
      <c r="F12532" s="6">
        <v>383794</v>
      </c>
      <c r="G12532" s="6" t="s">
        <v>801</v>
      </c>
      <c r="H12532" s="16">
        <v>21805444</v>
      </c>
      <c r="I12532" s="12" t="s">
        <v>18262</v>
      </c>
      <c r="J12532" s="12" t="s">
        <v>17607</v>
      </c>
      <c r="K12532" s="15">
        <v>0</v>
      </c>
      <c r="L12532" s="13" t="s">
        <v>14</v>
      </c>
      <c r="M12532" s="7">
        <v>1</v>
      </c>
      <c r="N12532" s="14"/>
    </row>
    <row r="12533" spans="1:14" ht="63">
      <c r="A12533" s="6">
        <v>12532</v>
      </c>
      <c r="B12533" s="8" t="s">
        <v>17603</v>
      </c>
      <c r="C12533" s="9" t="s">
        <v>18257</v>
      </c>
      <c r="D12533" s="10" t="s">
        <v>2779</v>
      </c>
      <c r="E12533" s="11" t="s">
        <v>18263</v>
      </c>
      <c r="F12533" s="6">
        <v>412256</v>
      </c>
      <c r="G12533" s="6" t="s">
        <v>801</v>
      </c>
      <c r="H12533" s="16">
        <v>24952106</v>
      </c>
      <c r="I12533" s="12" t="s">
        <v>18264</v>
      </c>
      <c r="J12533" s="12" t="s">
        <v>18265</v>
      </c>
      <c r="K12533" s="15">
        <v>4452000</v>
      </c>
      <c r="L12533" s="13" t="s">
        <v>14</v>
      </c>
      <c r="M12533" s="7">
        <v>1</v>
      </c>
      <c r="N12533" s="14"/>
    </row>
    <row r="12534" spans="1:14" ht="63">
      <c r="A12534" s="6">
        <v>12533</v>
      </c>
      <c r="B12534" s="8" t="s">
        <v>17603</v>
      </c>
      <c r="C12534" s="9" t="s">
        <v>18266</v>
      </c>
      <c r="D12534" s="10" t="s">
        <v>18238</v>
      </c>
      <c r="E12534" s="11" t="s">
        <v>18267</v>
      </c>
      <c r="F12534" s="6">
        <v>405405</v>
      </c>
      <c r="G12534" s="6" t="s">
        <v>801</v>
      </c>
      <c r="H12534" s="16">
        <v>23967612</v>
      </c>
      <c r="I12534" s="12" t="s">
        <v>18264</v>
      </c>
      <c r="J12534" s="12" t="s">
        <v>18268</v>
      </c>
      <c r="K12534" s="15">
        <v>0</v>
      </c>
      <c r="L12534" s="13" t="s">
        <v>14</v>
      </c>
      <c r="M12534" s="7">
        <v>1</v>
      </c>
      <c r="N12534" s="14"/>
    </row>
    <row r="12535" spans="1:14" ht="63">
      <c r="A12535" s="6">
        <v>12534</v>
      </c>
      <c r="B12535" s="8" t="s">
        <v>17603</v>
      </c>
      <c r="C12535" s="9" t="s">
        <v>18269</v>
      </c>
      <c r="D12535" s="10" t="s">
        <v>6264</v>
      </c>
      <c r="E12535" s="11" t="s">
        <v>18270</v>
      </c>
      <c r="F12535" s="6">
        <v>434588</v>
      </c>
      <c r="G12535" s="6" t="s">
        <v>801</v>
      </c>
      <c r="H12535" s="16">
        <v>24381997</v>
      </c>
      <c r="I12535" s="12" t="s">
        <v>18271</v>
      </c>
      <c r="J12535" s="12" t="s">
        <v>18272</v>
      </c>
      <c r="K12535" s="15">
        <v>0</v>
      </c>
      <c r="L12535" s="13" t="s">
        <v>14</v>
      </c>
      <c r="M12535" s="7">
        <v>1</v>
      </c>
      <c r="N12535" s="14"/>
    </row>
    <row r="12536" spans="1:14" ht="63">
      <c r="A12536" s="6">
        <v>12535</v>
      </c>
      <c r="B12536" s="8" t="s">
        <v>17603</v>
      </c>
      <c r="C12536" s="9" t="s">
        <v>18273</v>
      </c>
      <c r="D12536" s="10" t="s">
        <v>18274</v>
      </c>
      <c r="E12536" s="11" t="s">
        <v>18275</v>
      </c>
      <c r="F12536" s="6">
        <v>483270</v>
      </c>
      <c r="G12536" s="6" t="s">
        <v>801</v>
      </c>
      <c r="H12536" s="16">
        <v>22563750</v>
      </c>
      <c r="I12536" s="12" t="s">
        <v>18276</v>
      </c>
      <c r="J12536" s="12">
        <v>44505</v>
      </c>
      <c r="K12536" s="15">
        <v>3400000</v>
      </c>
      <c r="L12536" s="13" t="s">
        <v>70</v>
      </c>
      <c r="M12536" s="7">
        <v>1</v>
      </c>
      <c r="N12536" s="14"/>
    </row>
    <row r="12537" spans="1:14" ht="94.5">
      <c r="A12537" s="6">
        <v>12536</v>
      </c>
      <c r="B12537" s="8" t="s">
        <v>17603</v>
      </c>
      <c r="C12537" s="9" t="s">
        <v>18277</v>
      </c>
      <c r="D12537" s="10" t="s">
        <v>17605</v>
      </c>
      <c r="E12537" s="11" t="s">
        <v>18275</v>
      </c>
      <c r="F12537" s="6">
        <v>483270</v>
      </c>
      <c r="G12537" s="6" t="s">
        <v>801</v>
      </c>
      <c r="H12537" s="16">
        <v>22563750</v>
      </c>
      <c r="I12537" s="12" t="s">
        <v>18276</v>
      </c>
      <c r="J12537" s="12">
        <v>44505</v>
      </c>
      <c r="K12537" s="15">
        <v>1734000</v>
      </c>
      <c r="L12537" s="13" t="s">
        <v>70</v>
      </c>
      <c r="M12537" s="7">
        <v>0.51</v>
      </c>
      <c r="N12537" s="14"/>
    </row>
    <row r="12538" spans="1:14" ht="110.25">
      <c r="A12538" s="6">
        <v>12537</v>
      </c>
      <c r="B12538" s="8" t="s">
        <v>17603</v>
      </c>
      <c r="C12538" s="9" t="s">
        <v>18278</v>
      </c>
      <c r="D12538" s="10" t="s">
        <v>17678</v>
      </c>
      <c r="E12538" s="11" t="s">
        <v>18275</v>
      </c>
      <c r="F12538" s="6">
        <v>483270</v>
      </c>
      <c r="G12538" s="6" t="s">
        <v>801</v>
      </c>
      <c r="H12538" s="16">
        <v>22563750</v>
      </c>
      <c r="I12538" s="12" t="s">
        <v>18276</v>
      </c>
      <c r="J12538" s="12">
        <v>44505</v>
      </c>
      <c r="K12538" s="15">
        <v>1666000</v>
      </c>
      <c r="L12538" s="13" t="s">
        <v>70</v>
      </c>
      <c r="M12538" s="7">
        <v>0.49</v>
      </c>
      <c r="N12538" s="14"/>
    </row>
    <row r="12539" spans="1:14" ht="47.25">
      <c r="A12539" s="6">
        <v>12538</v>
      </c>
      <c r="B12539" s="8" t="s">
        <v>17603</v>
      </c>
      <c r="C12539" s="9" t="s">
        <v>18279</v>
      </c>
      <c r="D12539" s="10" t="s">
        <v>18280</v>
      </c>
      <c r="E12539" s="11" t="s">
        <v>18281</v>
      </c>
      <c r="F12539" s="6" t="s">
        <v>18282</v>
      </c>
      <c r="G12539" s="6" t="s">
        <v>18283</v>
      </c>
      <c r="H12539" s="16">
        <v>5964831</v>
      </c>
      <c r="I12539" s="12" t="s">
        <v>18284</v>
      </c>
      <c r="J12539" s="12" t="s">
        <v>18285</v>
      </c>
      <c r="K12539" s="15">
        <v>2350000</v>
      </c>
      <c r="L12539" s="13" t="s">
        <v>14</v>
      </c>
      <c r="M12539" s="7">
        <v>1</v>
      </c>
      <c r="N12539" s="14"/>
    </row>
    <row r="12540" spans="1:14" ht="409.5">
      <c r="A12540" s="6">
        <v>12539</v>
      </c>
      <c r="B12540" s="8" t="s">
        <v>17603</v>
      </c>
      <c r="C12540" s="9" t="s">
        <v>18286</v>
      </c>
      <c r="D12540" s="10" t="s">
        <v>18287</v>
      </c>
      <c r="E12540" s="11" t="s">
        <v>18288</v>
      </c>
      <c r="F12540" s="6">
        <v>465389</v>
      </c>
      <c r="G12540" s="6" t="s">
        <v>1369</v>
      </c>
      <c r="H12540" s="16">
        <v>5761924.3260000004</v>
      </c>
      <c r="I12540" s="12" t="s">
        <v>18289</v>
      </c>
      <c r="J12540" s="12" t="s">
        <v>9578</v>
      </c>
      <c r="K12540" s="15">
        <v>1800000</v>
      </c>
      <c r="L12540" s="13" t="s">
        <v>70</v>
      </c>
      <c r="M12540" s="7">
        <v>1</v>
      </c>
      <c r="N12540" s="14"/>
    </row>
    <row r="12541" spans="1:14" ht="409.5">
      <c r="A12541" s="6">
        <v>12540</v>
      </c>
      <c r="B12541" s="8" t="s">
        <v>17603</v>
      </c>
      <c r="C12541" s="9" t="s">
        <v>18290</v>
      </c>
      <c r="D12541" s="10" t="s">
        <v>3262</v>
      </c>
      <c r="E12541" s="11" t="s">
        <v>18288</v>
      </c>
      <c r="F12541" s="6" t="s">
        <v>18291</v>
      </c>
      <c r="G12541" s="6" t="s">
        <v>1369</v>
      </c>
      <c r="H12541" s="16">
        <v>5761924.3260000004</v>
      </c>
      <c r="I12541" s="12" t="s">
        <v>18289</v>
      </c>
      <c r="J12541" s="12" t="s">
        <v>9578</v>
      </c>
      <c r="K12541" s="15">
        <v>918000</v>
      </c>
      <c r="L12541" s="13" t="s">
        <v>70</v>
      </c>
      <c r="M12541" s="7">
        <v>0.51</v>
      </c>
      <c r="N12541" s="14"/>
    </row>
    <row r="12542" spans="1:14" ht="409.5">
      <c r="A12542" s="6">
        <v>12541</v>
      </c>
      <c r="B12542" s="8" t="s">
        <v>17603</v>
      </c>
      <c r="C12542" s="9" t="s">
        <v>18292</v>
      </c>
      <c r="D12542" s="10" t="s">
        <v>18293</v>
      </c>
      <c r="E12542" s="11" t="s">
        <v>18288</v>
      </c>
      <c r="F12542" s="6">
        <v>465389</v>
      </c>
      <c r="G12542" s="6" t="s">
        <v>1369</v>
      </c>
      <c r="H12542" s="16">
        <v>5761924.3260000004</v>
      </c>
      <c r="I12542" s="12" t="s">
        <v>18289</v>
      </c>
      <c r="J12542" s="12" t="s">
        <v>9578</v>
      </c>
      <c r="K12542" s="15">
        <v>882000</v>
      </c>
      <c r="L12542" s="13" t="s">
        <v>70</v>
      </c>
      <c r="M12542" s="7">
        <v>0.49</v>
      </c>
      <c r="N12542" s="14"/>
    </row>
    <row r="12543" spans="1:14" ht="86.25">
      <c r="A12543" s="6">
        <v>12542</v>
      </c>
      <c r="B12543" s="8" t="s">
        <v>17603</v>
      </c>
      <c r="C12543" s="9" t="s">
        <v>18294</v>
      </c>
      <c r="D12543" s="10" t="s">
        <v>18295</v>
      </c>
      <c r="E12543" s="11" t="s">
        <v>18296</v>
      </c>
      <c r="F12543" s="6">
        <v>451275</v>
      </c>
      <c r="G12543" s="6" t="s">
        <v>7075</v>
      </c>
      <c r="H12543" s="16">
        <v>41628600</v>
      </c>
      <c r="I12543" s="12" t="s">
        <v>18297</v>
      </c>
      <c r="J12543" s="12" t="s">
        <v>18298</v>
      </c>
      <c r="K12543" s="15">
        <v>0</v>
      </c>
      <c r="L12543" s="13" t="s">
        <v>70</v>
      </c>
      <c r="M12543" s="7">
        <v>1</v>
      </c>
      <c r="N12543" s="14"/>
    </row>
    <row r="12544" spans="1:14" ht="110.25">
      <c r="A12544" s="6">
        <v>12543</v>
      </c>
      <c r="B12544" s="8" t="s">
        <v>17603</v>
      </c>
      <c r="C12544" s="9" t="s">
        <v>17677</v>
      </c>
      <c r="D12544" s="10" t="s">
        <v>17678</v>
      </c>
      <c r="E12544" s="11" t="s">
        <v>18296</v>
      </c>
      <c r="F12544" s="6">
        <v>451275</v>
      </c>
      <c r="G12544" s="6" t="s">
        <v>7075</v>
      </c>
      <c r="H12544" s="16">
        <v>41628600</v>
      </c>
      <c r="I12544" s="12" t="s">
        <v>18297</v>
      </c>
      <c r="J12544" s="12" t="s">
        <v>18298</v>
      </c>
      <c r="K12544" s="15">
        <v>0</v>
      </c>
      <c r="L12544" s="13" t="s">
        <v>70</v>
      </c>
      <c r="M12544" s="7">
        <v>0.49</v>
      </c>
      <c r="N12544" s="14"/>
    </row>
    <row r="12545" spans="1:14" ht="86.25">
      <c r="A12545" s="6">
        <v>12544</v>
      </c>
      <c r="B12545" s="8" t="s">
        <v>17603</v>
      </c>
      <c r="C12545" s="9" t="s">
        <v>18299</v>
      </c>
      <c r="D12545" s="10" t="s">
        <v>1625</v>
      </c>
      <c r="E12545" s="11" t="s">
        <v>18296</v>
      </c>
      <c r="F12545" s="6">
        <v>451275</v>
      </c>
      <c r="G12545" s="6" t="s">
        <v>7075</v>
      </c>
      <c r="H12545" s="16">
        <v>41628600</v>
      </c>
      <c r="I12545" s="12" t="s">
        <v>18297</v>
      </c>
      <c r="J12545" s="12" t="s">
        <v>18298</v>
      </c>
      <c r="K12545" s="15">
        <v>0</v>
      </c>
      <c r="L12545" s="13" t="s">
        <v>70</v>
      </c>
      <c r="M12545" s="7">
        <v>0.51</v>
      </c>
      <c r="N12545" s="14"/>
    </row>
    <row r="12546" spans="1:14" ht="69">
      <c r="A12546" s="6">
        <v>12545</v>
      </c>
      <c r="B12546" s="8" t="s">
        <v>17603</v>
      </c>
      <c r="C12546" s="9" t="s">
        <v>18300</v>
      </c>
      <c r="D12546" s="10" t="s">
        <v>17667</v>
      </c>
      <c r="E12546" s="11" t="s">
        <v>18301</v>
      </c>
      <c r="F12546" s="6">
        <v>451276</v>
      </c>
      <c r="G12546" s="6" t="s">
        <v>7075</v>
      </c>
      <c r="H12546" s="16">
        <v>44513332</v>
      </c>
      <c r="I12546" s="12" t="s">
        <v>18302</v>
      </c>
      <c r="J12546" s="12" t="s">
        <v>18303</v>
      </c>
      <c r="K12546" s="15">
        <v>0</v>
      </c>
      <c r="L12546" s="13" t="s">
        <v>14</v>
      </c>
      <c r="M12546" s="7">
        <v>1</v>
      </c>
      <c r="N12546" s="14"/>
    </row>
    <row r="12547" spans="1:14" ht="69">
      <c r="A12547" s="6">
        <v>12546</v>
      </c>
      <c r="B12547" s="8" t="s">
        <v>17603</v>
      </c>
      <c r="C12547" s="9" t="s">
        <v>18257</v>
      </c>
      <c r="D12547" s="10" t="s">
        <v>2779</v>
      </c>
      <c r="E12547" s="11" t="s">
        <v>18304</v>
      </c>
      <c r="F12547" s="6">
        <v>451274</v>
      </c>
      <c r="G12547" s="6" t="s">
        <v>7075</v>
      </c>
      <c r="H12547" s="16">
        <v>30798873</v>
      </c>
      <c r="I12547" s="12" t="s">
        <v>17660</v>
      </c>
      <c r="J12547" s="12" t="s">
        <v>18223</v>
      </c>
      <c r="K12547" s="15">
        <v>17454000</v>
      </c>
      <c r="L12547" s="13" t="s">
        <v>14</v>
      </c>
      <c r="M12547" s="7">
        <v>1</v>
      </c>
      <c r="N12547" s="14"/>
    </row>
    <row r="12548" spans="1:14" ht="94.5">
      <c r="A12548" s="6">
        <v>12547</v>
      </c>
      <c r="B12548" s="8" t="s">
        <v>17603</v>
      </c>
      <c r="C12548" s="9" t="s">
        <v>18305</v>
      </c>
      <c r="D12548" s="10" t="s">
        <v>10215</v>
      </c>
      <c r="E12548" s="11" t="s">
        <v>18306</v>
      </c>
      <c r="F12548" s="6">
        <v>543254</v>
      </c>
      <c r="G12548" s="6" t="s">
        <v>7075</v>
      </c>
      <c r="H12548" s="16">
        <v>68900564.954999998</v>
      </c>
      <c r="I12548" s="12">
        <v>44313</v>
      </c>
      <c r="J12548" s="12">
        <v>44869</v>
      </c>
      <c r="K12548" s="15">
        <v>0</v>
      </c>
      <c r="L12548" s="13" t="s">
        <v>14</v>
      </c>
      <c r="M12548" s="7">
        <v>1</v>
      </c>
      <c r="N12548" s="14"/>
    </row>
    <row r="12549" spans="1:14" ht="63">
      <c r="A12549" s="6">
        <v>12548</v>
      </c>
      <c r="B12549" s="8" t="s">
        <v>17603</v>
      </c>
      <c r="C12549" s="9" t="s">
        <v>18307</v>
      </c>
      <c r="D12549" s="10" t="s">
        <v>4779</v>
      </c>
      <c r="E12549" s="11" t="s">
        <v>18308</v>
      </c>
      <c r="F12549" s="6">
        <v>516294</v>
      </c>
      <c r="G12549" s="6" t="s">
        <v>18309</v>
      </c>
      <c r="H12549" s="16">
        <v>8070199</v>
      </c>
      <c r="I12549" s="12">
        <v>44210</v>
      </c>
      <c r="J12549" s="12">
        <v>44309</v>
      </c>
      <c r="K12549" s="15">
        <v>8070100</v>
      </c>
      <c r="L12549" s="13" t="s">
        <v>14</v>
      </c>
      <c r="M12549" s="7">
        <v>1</v>
      </c>
      <c r="N12549" s="14"/>
    </row>
    <row r="12550" spans="1:14" ht="63">
      <c r="A12550" s="6">
        <v>12549</v>
      </c>
      <c r="B12550" s="8" t="s">
        <v>17603</v>
      </c>
      <c r="C12550" s="9" t="s">
        <v>18307</v>
      </c>
      <c r="D12550" s="10" t="s">
        <v>4779</v>
      </c>
      <c r="E12550" s="11" t="s">
        <v>18310</v>
      </c>
      <c r="F12550" s="6">
        <v>535493</v>
      </c>
      <c r="G12550" s="6" t="s">
        <v>18309</v>
      </c>
      <c r="H12550" s="16">
        <v>8933686.1999999993</v>
      </c>
      <c r="I12550" s="12">
        <v>44241</v>
      </c>
      <c r="J12550" s="12">
        <v>44339</v>
      </c>
      <c r="K12550" s="15">
        <v>8932900</v>
      </c>
      <c r="L12550" s="13" t="s">
        <v>14</v>
      </c>
      <c r="M12550" s="7">
        <v>1</v>
      </c>
      <c r="N12550" s="14"/>
    </row>
    <row r="12551" spans="1:14" ht="346.5">
      <c r="A12551" s="6">
        <v>12550</v>
      </c>
      <c r="B12551" s="8" t="s">
        <v>17603</v>
      </c>
      <c r="C12551" s="9" t="s">
        <v>18311</v>
      </c>
      <c r="D12551" s="10" t="s">
        <v>18312</v>
      </c>
      <c r="E12551" s="11" t="s">
        <v>18313</v>
      </c>
      <c r="F12551" s="6">
        <v>505751</v>
      </c>
      <c r="G12551" s="6" t="s">
        <v>2822</v>
      </c>
      <c r="H12551" s="16">
        <v>18136000</v>
      </c>
      <c r="I12551" s="12">
        <v>44172</v>
      </c>
      <c r="J12551" s="12">
        <v>44452</v>
      </c>
      <c r="K12551" s="15">
        <v>12464000</v>
      </c>
      <c r="L12551" s="13" t="s">
        <v>70</v>
      </c>
      <c r="M12551" s="7">
        <v>1</v>
      </c>
      <c r="N12551" s="14"/>
    </row>
    <row r="12552" spans="1:14" ht="346.5">
      <c r="A12552" s="6">
        <v>12551</v>
      </c>
      <c r="B12552" s="8" t="s">
        <v>17603</v>
      </c>
      <c r="C12552" s="9" t="s">
        <v>18314</v>
      </c>
      <c r="D12552" s="10" t="s">
        <v>18315</v>
      </c>
      <c r="E12552" s="11" t="s">
        <v>18313</v>
      </c>
      <c r="F12552" s="6">
        <v>505751</v>
      </c>
      <c r="G12552" s="6" t="s">
        <v>2822</v>
      </c>
      <c r="H12552" s="16">
        <v>18136000</v>
      </c>
      <c r="I12552" s="12">
        <v>44172</v>
      </c>
      <c r="J12552" s="12">
        <v>44452</v>
      </c>
      <c r="K12552" s="15">
        <v>6356640</v>
      </c>
      <c r="L12552" s="13" t="s">
        <v>70</v>
      </c>
      <c r="M12552" s="7">
        <v>0.51</v>
      </c>
      <c r="N12552" s="14"/>
    </row>
    <row r="12553" spans="1:14" ht="346.5">
      <c r="A12553" s="6">
        <v>12552</v>
      </c>
      <c r="B12553" s="8" t="s">
        <v>17603</v>
      </c>
      <c r="C12553" s="9" t="s">
        <v>18316</v>
      </c>
      <c r="D12553" s="10" t="s">
        <v>2797</v>
      </c>
      <c r="E12553" s="11" t="s">
        <v>18313</v>
      </c>
      <c r="F12553" s="6">
        <v>505751</v>
      </c>
      <c r="G12553" s="6" t="s">
        <v>2822</v>
      </c>
      <c r="H12553" s="16">
        <v>18136000</v>
      </c>
      <c r="I12553" s="12">
        <v>44172</v>
      </c>
      <c r="J12553" s="12">
        <v>44452</v>
      </c>
      <c r="K12553" s="15">
        <v>6107360</v>
      </c>
      <c r="L12553" s="13" t="s">
        <v>70</v>
      </c>
      <c r="M12553" s="7">
        <v>0.49</v>
      </c>
      <c r="N12553" s="14"/>
    </row>
    <row r="12554" spans="1:14" ht="78.75">
      <c r="A12554" s="6">
        <v>12553</v>
      </c>
      <c r="B12554" s="8" t="s">
        <v>17603</v>
      </c>
      <c r="C12554" s="9" t="s">
        <v>18317</v>
      </c>
      <c r="D12554" s="10" t="s">
        <v>15381</v>
      </c>
      <c r="E12554" s="11" t="s">
        <v>18318</v>
      </c>
      <c r="F12554" s="6">
        <v>490769</v>
      </c>
      <c r="G12554" s="6" t="s">
        <v>18319</v>
      </c>
      <c r="H12554" s="16">
        <v>6492329</v>
      </c>
      <c r="I12554" s="12">
        <v>44137</v>
      </c>
      <c r="J12554" s="12">
        <v>44217</v>
      </c>
      <c r="K12554" s="15">
        <v>6492200</v>
      </c>
      <c r="L12554" s="13" t="s">
        <v>14</v>
      </c>
      <c r="M12554" s="7">
        <v>1</v>
      </c>
      <c r="N12554" s="14"/>
    </row>
    <row r="12555" spans="1:14" ht="63">
      <c r="A12555" s="6">
        <v>12554</v>
      </c>
      <c r="B12555" s="8" t="s">
        <v>17603</v>
      </c>
      <c r="C12555" s="9" t="s">
        <v>18182</v>
      </c>
      <c r="D12555" s="10" t="s">
        <v>18183</v>
      </c>
      <c r="E12555" s="11" t="s">
        <v>18320</v>
      </c>
      <c r="F12555" s="6">
        <v>490735</v>
      </c>
      <c r="G12555" s="6" t="s">
        <v>18319</v>
      </c>
      <c r="H12555" s="16">
        <v>4636258</v>
      </c>
      <c r="I12555" s="12">
        <v>44131</v>
      </c>
      <c r="J12555" s="12">
        <v>43862</v>
      </c>
      <c r="K12555" s="15">
        <v>4635500</v>
      </c>
      <c r="L12555" s="13" t="s">
        <v>14</v>
      </c>
      <c r="M12555" s="7">
        <v>1</v>
      </c>
      <c r="N12555" s="14"/>
    </row>
    <row r="12556" spans="1:14" ht="78.75">
      <c r="A12556" s="6">
        <v>12555</v>
      </c>
      <c r="B12556" s="8" t="s">
        <v>17603</v>
      </c>
      <c r="C12556" s="9" t="s">
        <v>18321</v>
      </c>
      <c r="D12556" s="10" t="s">
        <v>18322</v>
      </c>
      <c r="E12556" s="11" t="s">
        <v>18323</v>
      </c>
      <c r="F12556" s="6">
        <v>490736</v>
      </c>
      <c r="G12556" s="6" t="s">
        <v>18319</v>
      </c>
      <c r="H12556" s="16">
        <v>4324265</v>
      </c>
      <c r="I12556" s="12">
        <v>44132</v>
      </c>
      <c r="J12556" s="12">
        <v>44256</v>
      </c>
      <c r="K12556" s="15">
        <v>4321700</v>
      </c>
      <c r="L12556" s="13" t="s">
        <v>14</v>
      </c>
      <c r="M12556" s="7">
        <v>1</v>
      </c>
      <c r="N12556" s="14"/>
    </row>
    <row r="12557" spans="1:14" ht="63">
      <c r="A12557" s="6">
        <v>12556</v>
      </c>
      <c r="B12557" s="8" t="s">
        <v>17603</v>
      </c>
      <c r="C12557" s="9" t="s">
        <v>17745</v>
      </c>
      <c r="D12557" s="10" t="s">
        <v>17746</v>
      </c>
      <c r="E12557" s="11" t="s">
        <v>18324</v>
      </c>
      <c r="F12557" s="6">
        <v>490737</v>
      </c>
      <c r="G12557" s="6" t="s">
        <v>18319</v>
      </c>
      <c r="H12557" s="16">
        <v>2167790</v>
      </c>
      <c r="I12557" s="12">
        <v>44131</v>
      </c>
      <c r="J12557" s="12">
        <v>44256</v>
      </c>
      <c r="K12557" s="15">
        <v>2167700</v>
      </c>
      <c r="L12557" s="13" t="s">
        <v>14</v>
      </c>
      <c r="M12557" s="7">
        <v>1</v>
      </c>
      <c r="N12557" s="14"/>
    </row>
    <row r="12558" spans="1:14" ht="63">
      <c r="A12558" s="6">
        <v>12557</v>
      </c>
      <c r="B12558" s="8" t="s">
        <v>17603</v>
      </c>
      <c r="C12558" s="9" t="s">
        <v>18325</v>
      </c>
      <c r="D12558" s="10" t="s">
        <v>15885</v>
      </c>
      <c r="E12558" s="11" t="s">
        <v>18326</v>
      </c>
      <c r="F12558" s="6">
        <v>490738</v>
      </c>
      <c r="G12558" s="6" t="s">
        <v>18319</v>
      </c>
      <c r="H12558" s="16">
        <v>3474670</v>
      </c>
      <c r="I12558" s="12">
        <v>44131</v>
      </c>
      <c r="J12558" s="12">
        <v>44228</v>
      </c>
      <c r="K12558" s="15">
        <v>3473500</v>
      </c>
      <c r="L12558" s="13" t="s">
        <v>14</v>
      </c>
      <c r="M12558" s="7">
        <v>1</v>
      </c>
      <c r="N12558" s="14"/>
    </row>
    <row r="12559" spans="1:14" ht="78.75">
      <c r="A12559" s="6">
        <v>12558</v>
      </c>
      <c r="B12559" s="8" t="s">
        <v>17603</v>
      </c>
      <c r="C12559" s="9" t="s">
        <v>18327</v>
      </c>
      <c r="D12559" s="10" t="s">
        <v>17829</v>
      </c>
      <c r="E12559" s="11" t="s">
        <v>18328</v>
      </c>
      <c r="F12559" s="6">
        <v>490739</v>
      </c>
      <c r="G12559" s="6" t="s">
        <v>18319</v>
      </c>
      <c r="H12559" s="16">
        <v>2113436</v>
      </c>
      <c r="I12559" s="12">
        <v>44131</v>
      </c>
      <c r="J12559" s="12">
        <v>44228</v>
      </c>
      <c r="K12559" s="15">
        <v>2108500</v>
      </c>
      <c r="L12559" s="13" t="s">
        <v>14</v>
      </c>
      <c r="M12559" s="7">
        <v>1</v>
      </c>
      <c r="N12559" s="14"/>
    </row>
    <row r="12560" spans="1:14" ht="63">
      <c r="A12560" s="6">
        <v>12559</v>
      </c>
      <c r="B12560" s="8" t="s">
        <v>17603</v>
      </c>
      <c r="C12560" s="9" t="s">
        <v>18329</v>
      </c>
      <c r="D12560" s="10" t="s">
        <v>18330</v>
      </c>
      <c r="E12560" s="11" t="s">
        <v>18331</v>
      </c>
      <c r="F12560" s="6">
        <v>490740</v>
      </c>
      <c r="G12560" s="6" t="s">
        <v>18319</v>
      </c>
      <c r="H12560" s="16">
        <v>2381319</v>
      </c>
      <c r="I12560" s="12">
        <v>44131</v>
      </c>
      <c r="J12560" s="12">
        <v>44228</v>
      </c>
      <c r="K12560" s="15">
        <v>2380000</v>
      </c>
      <c r="L12560" s="13" t="s">
        <v>14</v>
      </c>
      <c r="M12560" s="7">
        <v>1</v>
      </c>
      <c r="N12560" s="14"/>
    </row>
    <row r="12561" spans="1:14" ht="63">
      <c r="A12561" s="6">
        <v>12560</v>
      </c>
      <c r="B12561" s="8" t="s">
        <v>17603</v>
      </c>
      <c r="C12561" s="9" t="s">
        <v>18332</v>
      </c>
      <c r="D12561" s="10" t="s">
        <v>17742</v>
      </c>
      <c r="E12561" s="11" t="s">
        <v>18333</v>
      </c>
      <c r="F12561" s="6">
        <v>490741</v>
      </c>
      <c r="G12561" s="6" t="s">
        <v>18319</v>
      </c>
      <c r="H12561" s="16">
        <v>1284907</v>
      </c>
      <c r="I12561" s="12">
        <v>44131</v>
      </c>
      <c r="J12561" s="12">
        <v>44228</v>
      </c>
      <c r="K12561" s="15">
        <v>1284300</v>
      </c>
      <c r="L12561" s="13" t="s">
        <v>14</v>
      </c>
      <c r="M12561" s="7">
        <v>1</v>
      </c>
      <c r="N12561" s="14"/>
    </row>
    <row r="12562" spans="1:14" ht="78.75">
      <c r="A12562" s="6">
        <v>12561</v>
      </c>
      <c r="B12562" s="8" t="s">
        <v>17603</v>
      </c>
      <c r="C12562" s="9" t="s">
        <v>18334</v>
      </c>
      <c r="D12562" s="10" t="s">
        <v>18335</v>
      </c>
      <c r="E12562" s="11" t="s">
        <v>18336</v>
      </c>
      <c r="F12562" s="6">
        <v>490742</v>
      </c>
      <c r="G12562" s="6" t="s">
        <v>18319</v>
      </c>
      <c r="H12562" s="16">
        <v>1423743</v>
      </c>
      <c r="I12562" s="12">
        <v>44131</v>
      </c>
      <c r="J12562" s="12">
        <v>44287</v>
      </c>
      <c r="K12562" s="15">
        <v>1419900</v>
      </c>
      <c r="L12562" s="13" t="s">
        <v>14</v>
      </c>
      <c r="M12562" s="7">
        <v>1</v>
      </c>
      <c r="N12562" s="14"/>
    </row>
    <row r="12563" spans="1:14" ht="63">
      <c r="A12563" s="6">
        <v>12562</v>
      </c>
      <c r="B12563" s="8" t="s">
        <v>17603</v>
      </c>
      <c r="C12563" s="9" t="s">
        <v>18337</v>
      </c>
      <c r="D12563" s="10" t="s">
        <v>3118</v>
      </c>
      <c r="E12563" s="11" t="s">
        <v>18338</v>
      </c>
      <c r="F12563" s="6">
        <v>490743</v>
      </c>
      <c r="G12563" s="6" t="s">
        <v>18319</v>
      </c>
      <c r="H12563" s="16">
        <v>1626811</v>
      </c>
      <c r="I12563" s="12">
        <v>44122</v>
      </c>
      <c r="J12563" s="12">
        <v>44189</v>
      </c>
      <c r="K12563" s="15">
        <v>1626100</v>
      </c>
      <c r="L12563" s="13" t="s">
        <v>14</v>
      </c>
      <c r="M12563" s="7">
        <v>1</v>
      </c>
      <c r="N12563" s="14"/>
    </row>
    <row r="12564" spans="1:14" ht="63">
      <c r="A12564" s="6">
        <v>12563</v>
      </c>
      <c r="B12564" s="8" t="s">
        <v>17603</v>
      </c>
      <c r="C12564" s="9" t="s">
        <v>18339</v>
      </c>
      <c r="D12564" s="10" t="s">
        <v>18340</v>
      </c>
      <c r="E12564" s="11" t="s">
        <v>18341</v>
      </c>
      <c r="F12564" s="6">
        <v>490744</v>
      </c>
      <c r="G12564" s="6" t="s">
        <v>18319</v>
      </c>
      <c r="H12564" s="16">
        <v>1815508</v>
      </c>
      <c r="I12564" s="12">
        <v>44122</v>
      </c>
      <c r="J12564" s="12">
        <v>44189</v>
      </c>
      <c r="K12564" s="15">
        <v>1802100</v>
      </c>
      <c r="L12564" s="13" t="s">
        <v>14</v>
      </c>
      <c r="M12564" s="7">
        <v>1</v>
      </c>
      <c r="N12564" s="14"/>
    </row>
    <row r="12565" spans="1:14" ht="78.75">
      <c r="A12565" s="6">
        <v>12564</v>
      </c>
      <c r="B12565" s="8" t="s">
        <v>17603</v>
      </c>
      <c r="C12565" s="9" t="s">
        <v>18342</v>
      </c>
      <c r="D12565" s="10" t="s">
        <v>18343</v>
      </c>
      <c r="E12565" s="11" t="s">
        <v>18344</v>
      </c>
      <c r="F12565" s="6" t="s">
        <v>18345</v>
      </c>
      <c r="G12565" s="6" t="s">
        <v>18319</v>
      </c>
      <c r="H12565" s="16">
        <v>13164218</v>
      </c>
      <c r="I12565" s="12">
        <v>43843</v>
      </c>
      <c r="J12565" s="12">
        <v>44195</v>
      </c>
      <c r="K12565" s="15">
        <v>13160700</v>
      </c>
      <c r="L12565" s="13" t="s">
        <v>14</v>
      </c>
      <c r="M12565" s="7">
        <v>1</v>
      </c>
      <c r="N12565" s="14"/>
    </row>
    <row r="12566" spans="1:14" ht="63">
      <c r="A12566" s="6">
        <v>12565</v>
      </c>
      <c r="B12566" s="8" t="s">
        <v>17603</v>
      </c>
      <c r="C12566" s="9" t="s">
        <v>18292</v>
      </c>
      <c r="D12566" s="10" t="s">
        <v>18293</v>
      </c>
      <c r="E12566" s="11" t="s">
        <v>18346</v>
      </c>
      <c r="F12566" s="6">
        <v>490788</v>
      </c>
      <c r="G12566" s="6" t="s">
        <v>18319</v>
      </c>
      <c r="H12566" s="16">
        <v>15210282</v>
      </c>
      <c r="I12566" s="12">
        <v>44171</v>
      </c>
      <c r="J12566" s="12">
        <v>44300</v>
      </c>
      <c r="K12566" s="15">
        <v>2493000</v>
      </c>
      <c r="L12566" s="13" t="s">
        <v>14</v>
      </c>
      <c r="M12566" s="7">
        <v>1</v>
      </c>
      <c r="N12566" s="14"/>
    </row>
    <row r="12567" spans="1:14" ht="94.5">
      <c r="A12567" s="6">
        <v>12566</v>
      </c>
      <c r="B12567" s="8" t="s">
        <v>17603</v>
      </c>
      <c r="C12567" s="9" t="s">
        <v>18347</v>
      </c>
      <c r="D12567" s="10" t="s">
        <v>10784</v>
      </c>
      <c r="E12567" s="11" t="s">
        <v>18348</v>
      </c>
      <c r="F12567" s="6">
        <v>490789</v>
      </c>
      <c r="G12567" s="6" t="s">
        <v>18319</v>
      </c>
      <c r="H12567" s="16">
        <v>28226528</v>
      </c>
      <c r="I12567" s="12">
        <v>44157</v>
      </c>
      <c r="J12567" s="12">
        <v>44295</v>
      </c>
      <c r="K12567" s="15">
        <v>28221200</v>
      </c>
      <c r="L12567" s="13" t="s">
        <v>14</v>
      </c>
      <c r="M12567" s="7">
        <v>1</v>
      </c>
      <c r="N12567" s="14"/>
    </row>
    <row r="12568" spans="1:14" ht="94.5">
      <c r="A12568" s="6">
        <v>12567</v>
      </c>
      <c r="B12568" s="8" t="s">
        <v>17603</v>
      </c>
      <c r="C12568" s="9" t="s">
        <v>18347</v>
      </c>
      <c r="D12568" s="10" t="s">
        <v>10784</v>
      </c>
      <c r="E12568" s="11" t="s">
        <v>18349</v>
      </c>
      <c r="F12568" s="6">
        <v>490790</v>
      </c>
      <c r="G12568" s="6" t="s">
        <v>18319</v>
      </c>
      <c r="H12568" s="16">
        <v>29137871</v>
      </c>
      <c r="I12568" s="12">
        <v>44157</v>
      </c>
      <c r="J12568" s="12">
        <v>44295</v>
      </c>
      <c r="K12568" s="15">
        <v>29131800</v>
      </c>
      <c r="L12568" s="13" t="s">
        <v>14</v>
      </c>
      <c r="M12568" s="7">
        <v>1</v>
      </c>
      <c r="N12568" s="14"/>
    </row>
    <row r="12569" spans="1:14" ht="63">
      <c r="A12569" s="6">
        <v>12568</v>
      </c>
      <c r="B12569" s="8" t="s">
        <v>17603</v>
      </c>
      <c r="C12569" s="9" t="s">
        <v>18286</v>
      </c>
      <c r="D12569" s="10" t="s">
        <v>18350</v>
      </c>
      <c r="E12569" s="11" t="s">
        <v>18351</v>
      </c>
      <c r="F12569" s="6">
        <v>490791</v>
      </c>
      <c r="G12569" s="6" t="s">
        <v>18319</v>
      </c>
      <c r="H12569" s="16">
        <v>22699731</v>
      </c>
      <c r="I12569" s="12">
        <v>44180</v>
      </c>
      <c r="J12569" s="12">
        <v>44307</v>
      </c>
      <c r="K12569" s="15">
        <v>9734000</v>
      </c>
      <c r="L12569" s="13" t="s">
        <v>70</v>
      </c>
      <c r="M12569" s="7">
        <v>1</v>
      </c>
      <c r="N12569" s="14"/>
    </row>
    <row r="12570" spans="1:14" ht="63">
      <c r="A12570" s="6">
        <v>12569</v>
      </c>
      <c r="B12570" s="8" t="s">
        <v>17603</v>
      </c>
      <c r="C12570" s="9" t="s">
        <v>18290</v>
      </c>
      <c r="D12570" s="10" t="s">
        <v>3262</v>
      </c>
      <c r="E12570" s="11" t="s">
        <v>18351</v>
      </c>
      <c r="F12570" s="6">
        <v>490791</v>
      </c>
      <c r="G12570" s="6" t="s">
        <v>18319</v>
      </c>
      <c r="H12570" s="16">
        <v>22699731</v>
      </c>
      <c r="I12570" s="12">
        <v>44180</v>
      </c>
      <c r="J12570" s="12">
        <v>44307</v>
      </c>
      <c r="K12570" s="15">
        <v>0</v>
      </c>
      <c r="L12570" s="13" t="s">
        <v>70</v>
      </c>
      <c r="M12570" s="7">
        <v>0.51</v>
      </c>
      <c r="N12570" s="14"/>
    </row>
    <row r="12571" spans="1:14" ht="63">
      <c r="A12571" s="6">
        <v>12570</v>
      </c>
      <c r="B12571" s="8" t="s">
        <v>17603</v>
      </c>
      <c r="C12571" s="9" t="s">
        <v>18292</v>
      </c>
      <c r="D12571" s="10" t="s">
        <v>18293</v>
      </c>
      <c r="E12571" s="11" t="s">
        <v>18351</v>
      </c>
      <c r="F12571" s="6">
        <v>490791</v>
      </c>
      <c r="G12571" s="6" t="s">
        <v>18319</v>
      </c>
      <c r="H12571" s="16">
        <v>22699731</v>
      </c>
      <c r="I12571" s="12">
        <v>44180</v>
      </c>
      <c r="J12571" s="12">
        <v>44307</v>
      </c>
      <c r="K12571" s="15">
        <v>0</v>
      </c>
      <c r="L12571" s="13" t="s">
        <v>70</v>
      </c>
      <c r="M12571" s="7">
        <v>0.49</v>
      </c>
      <c r="N12571" s="14"/>
    </row>
    <row r="12572" spans="1:14" ht="63">
      <c r="A12572" s="6">
        <v>12571</v>
      </c>
      <c r="B12572" s="8" t="s">
        <v>17603</v>
      </c>
      <c r="C12572" s="9" t="s">
        <v>18352</v>
      </c>
      <c r="D12572" s="10" t="s">
        <v>18353</v>
      </c>
      <c r="E12572" s="11" t="s">
        <v>18354</v>
      </c>
      <c r="F12572" s="6">
        <v>490753</v>
      </c>
      <c r="G12572" s="6" t="s">
        <v>18319</v>
      </c>
      <c r="H12572" s="16">
        <v>545789</v>
      </c>
      <c r="I12572" s="12">
        <v>44131</v>
      </c>
      <c r="J12572" s="12">
        <v>44168</v>
      </c>
      <c r="K12572" s="15">
        <v>399700</v>
      </c>
      <c r="L12572" s="13" t="s">
        <v>14</v>
      </c>
      <c r="M12572" s="7">
        <v>1</v>
      </c>
      <c r="N12572" s="14"/>
    </row>
    <row r="12573" spans="1:14" ht="63">
      <c r="A12573" s="6">
        <v>12572</v>
      </c>
      <c r="B12573" s="8" t="s">
        <v>17603</v>
      </c>
      <c r="C12573" s="9" t="s">
        <v>18352</v>
      </c>
      <c r="D12573" s="10" t="s">
        <v>18353</v>
      </c>
      <c r="E12573" s="11" t="s">
        <v>18355</v>
      </c>
      <c r="F12573" s="6">
        <v>490754</v>
      </c>
      <c r="G12573" s="6" t="s">
        <v>18319</v>
      </c>
      <c r="H12573" s="16">
        <v>345526</v>
      </c>
      <c r="I12573" s="12">
        <v>44131</v>
      </c>
      <c r="J12573" s="12">
        <v>44168</v>
      </c>
      <c r="K12573" s="15">
        <v>342900</v>
      </c>
      <c r="L12573" s="13" t="s">
        <v>14</v>
      </c>
      <c r="M12573" s="7">
        <v>1</v>
      </c>
      <c r="N12573" s="14"/>
    </row>
    <row r="12574" spans="1:14" ht="47.25">
      <c r="A12574" s="6">
        <v>12573</v>
      </c>
      <c r="B12574" s="8" t="s">
        <v>17603</v>
      </c>
      <c r="C12574" s="9" t="s">
        <v>18356</v>
      </c>
      <c r="D12574" s="10" t="s">
        <v>18357</v>
      </c>
      <c r="E12574" s="11" t="s">
        <v>18358</v>
      </c>
      <c r="F12574" s="6">
        <v>490755</v>
      </c>
      <c r="G12574" s="6" t="s">
        <v>18319</v>
      </c>
      <c r="H12574" s="16">
        <v>1003954</v>
      </c>
      <c r="I12574" s="12">
        <v>44129</v>
      </c>
      <c r="J12574" s="12">
        <v>44168</v>
      </c>
      <c r="K12574" s="15">
        <v>1003800</v>
      </c>
      <c r="L12574" s="13" t="s">
        <v>14</v>
      </c>
      <c r="M12574" s="7">
        <v>1</v>
      </c>
      <c r="N12574" s="14"/>
    </row>
    <row r="12575" spans="1:14" ht="78.75">
      <c r="A12575" s="6">
        <v>12574</v>
      </c>
      <c r="B12575" s="8" t="s">
        <v>17603</v>
      </c>
      <c r="C12575" s="9" t="s">
        <v>18359</v>
      </c>
      <c r="D12575" s="10" t="s">
        <v>18360</v>
      </c>
      <c r="E12575" s="11" t="s">
        <v>18361</v>
      </c>
      <c r="F12575" s="6">
        <v>490756</v>
      </c>
      <c r="G12575" s="6" t="s">
        <v>18319</v>
      </c>
      <c r="H12575" s="16">
        <v>268659</v>
      </c>
      <c r="I12575" s="12">
        <v>44150</v>
      </c>
      <c r="J12575" s="12">
        <v>44182</v>
      </c>
      <c r="K12575" s="15">
        <v>267600</v>
      </c>
      <c r="L12575" s="13" t="s">
        <v>14</v>
      </c>
      <c r="M12575" s="7">
        <v>1</v>
      </c>
      <c r="N12575" s="14"/>
    </row>
    <row r="12576" spans="1:14" ht="110.25">
      <c r="A12576" s="6">
        <v>12575</v>
      </c>
      <c r="B12576" s="8" t="s">
        <v>17603</v>
      </c>
      <c r="C12576" s="9" t="s">
        <v>18362</v>
      </c>
      <c r="D12576" s="10" t="s">
        <v>3191</v>
      </c>
      <c r="E12576" s="11" t="s">
        <v>18363</v>
      </c>
      <c r="F12576" s="6">
        <v>490758</v>
      </c>
      <c r="G12576" s="6" t="s">
        <v>18319</v>
      </c>
      <c r="H12576" s="16">
        <v>146334</v>
      </c>
      <c r="I12576" s="12">
        <v>44143</v>
      </c>
      <c r="J12576" s="12">
        <v>44189</v>
      </c>
      <c r="K12576" s="15">
        <v>146300</v>
      </c>
      <c r="L12576" s="13" t="s">
        <v>14</v>
      </c>
      <c r="M12576" s="7">
        <v>1</v>
      </c>
      <c r="N12576" s="14"/>
    </row>
    <row r="12577" spans="1:14" ht="63">
      <c r="A12577" s="6">
        <v>12576</v>
      </c>
      <c r="B12577" s="8" t="s">
        <v>17603</v>
      </c>
      <c r="C12577" s="9" t="s">
        <v>18364</v>
      </c>
      <c r="D12577" s="10" t="s">
        <v>18365</v>
      </c>
      <c r="E12577" s="11" t="s">
        <v>18366</v>
      </c>
      <c r="F12577" s="6">
        <v>512208</v>
      </c>
      <c r="G12577" s="6" t="s">
        <v>18319</v>
      </c>
      <c r="H12577" s="16">
        <v>763231</v>
      </c>
      <c r="I12577" s="12">
        <v>44186</v>
      </c>
      <c r="J12577" s="12">
        <v>44223</v>
      </c>
      <c r="K12577" s="15">
        <v>763200</v>
      </c>
      <c r="L12577" s="13" t="s">
        <v>14</v>
      </c>
      <c r="M12577" s="7">
        <v>1</v>
      </c>
      <c r="N12577" s="14"/>
    </row>
    <row r="12578" spans="1:14" ht="63">
      <c r="A12578" s="6">
        <v>12577</v>
      </c>
      <c r="B12578" s="8" t="s">
        <v>17603</v>
      </c>
      <c r="C12578" s="9" t="s">
        <v>18367</v>
      </c>
      <c r="D12578" s="10" t="s">
        <v>18368</v>
      </c>
      <c r="E12578" s="11" t="s">
        <v>18369</v>
      </c>
      <c r="F12578" s="6" t="s">
        <v>18370</v>
      </c>
      <c r="G12578" s="6" t="s">
        <v>18319</v>
      </c>
      <c r="H12578" s="16">
        <v>2973196</v>
      </c>
      <c r="I12578" s="12">
        <v>44165</v>
      </c>
      <c r="J12578" s="12">
        <v>44212</v>
      </c>
      <c r="K12578" s="15">
        <v>2851100</v>
      </c>
      <c r="L12578" s="13" t="s">
        <v>14</v>
      </c>
      <c r="M12578" s="7">
        <v>1</v>
      </c>
      <c r="N12578" s="14"/>
    </row>
    <row r="12579" spans="1:14" ht="78.75">
      <c r="A12579" s="6">
        <v>12578</v>
      </c>
      <c r="B12579" s="8" t="s">
        <v>17603</v>
      </c>
      <c r="C12579" s="9" t="s">
        <v>18371</v>
      </c>
      <c r="D12579" s="10" t="s">
        <v>18372</v>
      </c>
      <c r="E12579" s="11" t="s">
        <v>18373</v>
      </c>
      <c r="F12579" s="6">
        <v>490783</v>
      </c>
      <c r="G12579" s="6" t="s">
        <v>18319</v>
      </c>
      <c r="H12579" s="16">
        <v>9390386</v>
      </c>
      <c r="I12579" s="12">
        <v>44133</v>
      </c>
      <c r="J12579" s="12">
        <v>44229</v>
      </c>
      <c r="K12579" s="15">
        <v>9390200</v>
      </c>
      <c r="L12579" s="13" t="s">
        <v>14</v>
      </c>
      <c r="M12579" s="7">
        <v>1</v>
      </c>
      <c r="N12579" s="14"/>
    </row>
    <row r="12580" spans="1:14" ht="63">
      <c r="A12580" s="6">
        <v>12579</v>
      </c>
      <c r="B12580" s="8" t="s">
        <v>17603</v>
      </c>
      <c r="C12580" s="9" t="s">
        <v>17764</v>
      </c>
      <c r="D12580" s="10" t="s">
        <v>15625</v>
      </c>
      <c r="E12580" s="11" t="s">
        <v>18374</v>
      </c>
      <c r="F12580" s="6">
        <v>490785</v>
      </c>
      <c r="G12580" s="6" t="s">
        <v>18319</v>
      </c>
      <c r="H12580" s="16">
        <v>13311676</v>
      </c>
      <c r="I12580" s="12">
        <v>44171</v>
      </c>
      <c r="J12580" s="12">
        <v>44299</v>
      </c>
      <c r="K12580" s="15">
        <v>2840000</v>
      </c>
      <c r="L12580" s="13" t="s">
        <v>14</v>
      </c>
      <c r="M12580" s="7">
        <v>1</v>
      </c>
      <c r="N12580" s="14"/>
    </row>
    <row r="12581" spans="1:14" ht="63">
      <c r="A12581" s="6">
        <v>12580</v>
      </c>
      <c r="B12581" s="8" t="s">
        <v>17603</v>
      </c>
      <c r="C12581" s="9" t="s">
        <v>18375</v>
      </c>
      <c r="D12581" s="10" t="s">
        <v>18376</v>
      </c>
      <c r="E12581" s="11" t="s">
        <v>18377</v>
      </c>
      <c r="F12581" s="6">
        <v>490771</v>
      </c>
      <c r="G12581" s="6" t="s">
        <v>18319</v>
      </c>
      <c r="H12581" s="16">
        <v>5650807</v>
      </c>
      <c r="I12581" s="12">
        <v>44138</v>
      </c>
      <c r="J12581" s="12">
        <v>44219</v>
      </c>
      <c r="K12581" s="15">
        <v>5650200</v>
      </c>
      <c r="L12581" s="13" t="s">
        <v>14</v>
      </c>
      <c r="M12581" s="7">
        <v>1</v>
      </c>
      <c r="N12581" s="14"/>
    </row>
    <row r="12582" spans="1:14" ht="63">
      <c r="A12582" s="6">
        <v>12581</v>
      </c>
      <c r="B12582" s="8" t="s">
        <v>17603</v>
      </c>
      <c r="C12582" s="9" t="s">
        <v>18378</v>
      </c>
      <c r="D12582" s="10" t="s">
        <v>15507</v>
      </c>
      <c r="E12582" s="11" t="s">
        <v>18379</v>
      </c>
      <c r="F12582" s="6">
        <v>490772</v>
      </c>
      <c r="G12582" s="6" t="s">
        <v>18319</v>
      </c>
      <c r="H12582" s="16">
        <v>6800703</v>
      </c>
      <c r="I12582" s="12">
        <v>44136</v>
      </c>
      <c r="J12582" s="12">
        <v>44218</v>
      </c>
      <c r="K12582" s="15">
        <v>6800000</v>
      </c>
      <c r="L12582" s="13" t="s">
        <v>14</v>
      </c>
      <c r="M12582" s="7">
        <v>1</v>
      </c>
      <c r="N12582" s="14"/>
    </row>
    <row r="12583" spans="1:14" ht="94.5">
      <c r="A12583" s="6">
        <v>12582</v>
      </c>
      <c r="B12583" s="8" t="s">
        <v>17603</v>
      </c>
      <c r="C12583" s="9" t="s">
        <v>17690</v>
      </c>
      <c r="D12583" s="10" t="s">
        <v>15788</v>
      </c>
      <c r="E12583" s="11" t="s">
        <v>18380</v>
      </c>
      <c r="F12583" s="6">
        <v>490731</v>
      </c>
      <c r="G12583" s="6" t="s">
        <v>18319</v>
      </c>
      <c r="H12583" s="16">
        <v>726842</v>
      </c>
      <c r="I12583" s="12">
        <v>44124</v>
      </c>
      <c r="J12583" s="12">
        <v>44192</v>
      </c>
      <c r="K12583" s="15">
        <v>726200</v>
      </c>
      <c r="L12583" s="13" t="s">
        <v>14</v>
      </c>
      <c r="M12583" s="7">
        <v>1</v>
      </c>
      <c r="N12583" s="14"/>
    </row>
    <row r="12584" spans="1:14" ht="94.5">
      <c r="A12584" s="6">
        <v>12583</v>
      </c>
      <c r="B12584" s="8" t="s">
        <v>17603</v>
      </c>
      <c r="C12584" s="9" t="s">
        <v>18381</v>
      </c>
      <c r="D12584" s="10" t="s">
        <v>15833</v>
      </c>
      <c r="E12584" s="11" t="s">
        <v>18382</v>
      </c>
      <c r="F12584" s="6">
        <v>490745</v>
      </c>
      <c r="G12584" s="6" t="s">
        <v>18319</v>
      </c>
      <c r="H12584" s="16">
        <v>880430</v>
      </c>
      <c r="I12584" s="12">
        <v>44136</v>
      </c>
      <c r="J12584" s="12">
        <v>44203</v>
      </c>
      <c r="K12584" s="15">
        <v>880300</v>
      </c>
      <c r="L12584" s="13" t="s">
        <v>14</v>
      </c>
      <c r="M12584" s="7">
        <v>1</v>
      </c>
      <c r="N12584" s="14"/>
    </row>
    <row r="12585" spans="1:14" ht="63">
      <c r="A12585" s="6">
        <v>12584</v>
      </c>
      <c r="B12585" s="8" t="s">
        <v>17603</v>
      </c>
      <c r="C12585" s="9" t="s">
        <v>18383</v>
      </c>
      <c r="D12585" s="10" t="s">
        <v>18384</v>
      </c>
      <c r="E12585" s="11" t="s">
        <v>18385</v>
      </c>
      <c r="F12585" s="6">
        <v>490746</v>
      </c>
      <c r="G12585" s="6" t="s">
        <v>18319</v>
      </c>
      <c r="H12585" s="16">
        <v>2197465</v>
      </c>
      <c r="I12585" s="12">
        <v>44133</v>
      </c>
      <c r="J12585" s="12">
        <v>44199</v>
      </c>
      <c r="K12585" s="15">
        <v>2197100</v>
      </c>
      <c r="L12585" s="13" t="s">
        <v>14</v>
      </c>
      <c r="M12585" s="7">
        <v>1</v>
      </c>
      <c r="N12585" s="14"/>
    </row>
    <row r="12586" spans="1:14" ht="78.75">
      <c r="A12586" s="6">
        <v>12585</v>
      </c>
      <c r="B12586" s="8" t="s">
        <v>17603</v>
      </c>
      <c r="C12586" s="9" t="s">
        <v>17820</v>
      </c>
      <c r="D12586" s="10" t="s">
        <v>15940</v>
      </c>
      <c r="E12586" s="11" t="s">
        <v>18386</v>
      </c>
      <c r="F12586" s="6">
        <v>490750</v>
      </c>
      <c r="G12586" s="6" t="s">
        <v>18319</v>
      </c>
      <c r="H12586" s="16">
        <v>4588774</v>
      </c>
      <c r="I12586" s="12">
        <v>44124</v>
      </c>
      <c r="J12586" s="12">
        <v>44191</v>
      </c>
      <c r="K12586" s="15">
        <v>4586100</v>
      </c>
      <c r="L12586" s="13" t="s">
        <v>14</v>
      </c>
      <c r="M12586" s="7">
        <v>1</v>
      </c>
      <c r="N12586" s="14"/>
    </row>
    <row r="12587" spans="1:14" ht="63">
      <c r="A12587" s="6">
        <v>12586</v>
      </c>
      <c r="B12587" s="8" t="s">
        <v>17603</v>
      </c>
      <c r="C12587" s="9" t="s">
        <v>18387</v>
      </c>
      <c r="D12587" s="10" t="s">
        <v>18388</v>
      </c>
      <c r="E12587" s="11" t="s">
        <v>18389</v>
      </c>
      <c r="F12587" s="6">
        <v>490757</v>
      </c>
      <c r="G12587" s="6" t="s">
        <v>18319</v>
      </c>
      <c r="H12587" s="16">
        <v>462226</v>
      </c>
      <c r="I12587" s="12">
        <v>44144</v>
      </c>
      <c r="J12587" s="12">
        <v>44181</v>
      </c>
      <c r="K12587" s="15">
        <v>462800</v>
      </c>
      <c r="L12587" s="13" t="s">
        <v>14</v>
      </c>
      <c r="M12587" s="7">
        <v>1</v>
      </c>
      <c r="N12587" s="14"/>
    </row>
    <row r="12588" spans="1:14" ht="78.75">
      <c r="A12588" s="6">
        <v>12587</v>
      </c>
      <c r="B12588" s="8" t="s">
        <v>17603</v>
      </c>
      <c r="C12588" s="9" t="s">
        <v>18390</v>
      </c>
      <c r="D12588" s="10" t="s">
        <v>18391</v>
      </c>
      <c r="E12588" s="11" t="s">
        <v>18392</v>
      </c>
      <c r="F12588" s="6">
        <v>524300</v>
      </c>
      <c r="G12588" s="6" t="s">
        <v>18319</v>
      </c>
      <c r="H12588" s="16">
        <v>2076397</v>
      </c>
      <c r="I12588" s="12">
        <v>44199</v>
      </c>
      <c r="J12588" s="12">
        <v>44266</v>
      </c>
      <c r="K12588" s="15">
        <v>2075400</v>
      </c>
      <c r="L12588" s="13" t="s">
        <v>14</v>
      </c>
      <c r="M12588" s="7">
        <v>1</v>
      </c>
      <c r="N12588" s="14"/>
    </row>
    <row r="12589" spans="1:14" ht="78.75">
      <c r="A12589" s="6">
        <v>12588</v>
      </c>
      <c r="B12589" s="8" t="s">
        <v>17603</v>
      </c>
      <c r="C12589" s="9" t="s">
        <v>18393</v>
      </c>
      <c r="D12589" s="10" t="s">
        <v>18394</v>
      </c>
      <c r="E12589" s="11" t="s">
        <v>18395</v>
      </c>
      <c r="F12589" s="6">
        <v>524301</v>
      </c>
      <c r="G12589" s="6" t="s">
        <v>18319</v>
      </c>
      <c r="H12589" s="16">
        <v>2480744</v>
      </c>
      <c r="I12589" s="12">
        <v>44223</v>
      </c>
      <c r="J12589" s="12">
        <v>44291</v>
      </c>
      <c r="K12589" s="15">
        <v>2479600</v>
      </c>
      <c r="L12589" s="13" t="s">
        <v>14</v>
      </c>
      <c r="M12589" s="7">
        <v>1</v>
      </c>
      <c r="N12589" s="14"/>
    </row>
    <row r="12590" spans="1:14" ht="47.25">
      <c r="A12590" s="6">
        <v>12589</v>
      </c>
      <c r="B12590" s="8" t="s">
        <v>17603</v>
      </c>
      <c r="C12590" s="9" t="s">
        <v>18396</v>
      </c>
      <c r="D12590" s="10" t="s">
        <v>18397</v>
      </c>
      <c r="E12590" s="11" t="s">
        <v>18398</v>
      </c>
      <c r="F12590" s="6">
        <v>524302</v>
      </c>
      <c r="G12590" s="6" t="s">
        <v>18319</v>
      </c>
      <c r="H12590" s="16">
        <v>3224752</v>
      </c>
      <c r="I12590" s="12">
        <v>44210</v>
      </c>
      <c r="J12590" s="12">
        <v>44276</v>
      </c>
      <c r="K12590" s="15">
        <v>3054900</v>
      </c>
      <c r="L12590" s="13" t="s">
        <v>14</v>
      </c>
      <c r="M12590" s="7">
        <v>1</v>
      </c>
      <c r="N12590" s="14"/>
    </row>
    <row r="12591" spans="1:14" ht="63">
      <c r="A12591" s="6">
        <v>12590</v>
      </c>
      <c r="B12591" s="8" t="s">
        <v>17603</v>
      </c>
      <c r="C12591" s="9" t="s">
        <v>18399</v>
      </c>
      <c r="D12591" s="10" t="s">
        <v>18400</v>
      </c>
      <c r="E12591" s="11" t="s">
        <v>18401</v>
      </c>
      <c r="F12591" s="6">
        <v>524303</v>
      </c>
      <c r="G12591" s="6" t="s">
        <v>18319</v>
      </c>
      <c r="H12591" s="16">
        <v>2761492</v>
      </c>
      <c r="I12591" s="12">
        <v>44221</v>
      </c>
      <c r="J12591" s="12">
        <v>44287</v>
      </c>
      <c r="K12591" s="15">
        <v>2759500</v>
      </c>
      <c r="L12591" s="13" t="s">
        <v>14</v>
      </c>
      <c r="M12591" s="7">
        <v>1</v>
      </c>
      <c r="N12591" s="14"/>
    </row>
    <row r="12592" spans="1:14" ht="63">
      <c r="A12592" s="6">
        <v>12591</v>
      </c>
      <c r="B12592" s="8" t="s">
        <v>17603</v>
      </c>
      <c r="C12592" s="9" t="s">
        <v>18402</v>
      </c>
      <c r="D12592" s="10" t="s">
        <v>18384</v>
      </c>
      <c r="E12592" s="11" t="s">
        <v>18403</v>
      </c>
      <c r="F12592" s="6">
        <v>524304</v>
      </c>
      <c r="G12592" s="6" t="s">
        <v>18319</v>
      </c>
      <c r="H12592" s="16">
        <v>4858200</v>
      </c>
      <c r="I12592" s="12">
        <v>44224</v>
      </c>
      <c r="J12592" s="12">
        <v>44291</v>
      </c>
      <c r="K12592" s="15">
        <v>4857400</v>
      </c>
      <c r="L12592" s="13" t="s">
        <v>14</v>
      </c>
      <c r="M12592" s="7">
        <v>1</v>
      </c>
      <c r="N12592" s="14"/>
    </row>
    <row r="12593" spans="1:14" ht="78.75">
      <c r="A12593" s="6">
        <v>12592</v>
      </c>
      <c r="B12593" s="8" t="s">
        <v>17603</v>
      </c>
      <c r="C12593" s="9" t="s">
        <v>18122</v>
      </c>
      <c r="D12593" s="10" t="s">
        <v>18123</v>
      </c>
      <c r="E12593" s="11" t="s">
        <v>18404</v>
      </c>
      <c r="F12593" s="6">
        <v>543489</v>
      </c>
      <c r="G12593" s="6" t="s">
        <v>18319</v>
      </c>
      <c r="H12593" s="16">
        <v>1207229</v>
      </c>
      <c r="I12593" s="12">
        <v>44271</v>
      </c>
      <c r="J12593" s="12">
        <v>44337</v>
      </c>
      <c r="K12593" s="15">
        <v>0</v>
      </c>
      <c r="L12593" s="13" t="s">
        <v>14</v>
      </c>
      <c r="M12593" s="7">
        <v>1</v>
      </c>
      <c r="N12593" s="14"/>
    </row>
    <row r="12594" spans="1:14" ht="110.25">
      <c r="A12594" s="6">
        <v>12593</v>
      </c>
      <c r="B12594" s="8" t="s">
        <v>17603</v>
      </c>
      <c r="C12594" s="9" t="s">
        <v>17677</v>
      </c>
      <c r="D12594" s="10" t="s">
        <v>17678</v>
      </c>
      <c r="E12594" s="11" t="s">
        <v>18405</v>
      </c>
      <c r="F12594" s="6" t="s">
        <v>18406</v>
      </c>
      <c r="G12594" s="6" t="s">
        <v>18319</v>
      </c>
      <c r="H12594" s="16">
        <v>12642800</v>
      </c>
      <c r="I12594" s="12">
        <v>43829</v>
      </c>
      <c r="J12594" s="12">
        <v>44160</v>
      </c>
      <c r="K12594" s="15">
        <v>12591600</v>
      </c>
      <c r="L12594" s="13" t="s">
        <v>14</v>
      </c>
      <c r="M12594" s="7">
        <v>1</v>
      </c>
      <c r="N12594" s="14"/>
    </row>
    <row r="12595" spans="1:14" ht="78.75">
      <c r="A12595" s="6">
        <v>12594</v>
      </c>
      <c r="B12595" s="8" t="s">
        <v>17603</v>
      </c>
      <c r="C12595" s="9" t="s">
        <v>18407</v>
      </c>
      <c r="D12595" s="10" t="s">
        <v>18408</v>
      </c>
      <c r="E12595" s="11" t="s">
        <v>18409</v>
      </c>
      <c r="F12595" s="6">
        <v>490765</v>
      </c>
      <c r="G12595" s="6" t="s">
        <v>18319</v>
      </c>
      <c r="H12595" s="16">
        <v>5464995</v>
      </c>
      <c r="I12595" s="12">
        <v>44132</v>
      </c>
      <c r="J12595" s="12">
        <v>44214</v>
      </c>
      <c r="K12595" s="15">
        <v>5463500</v>
      </c>
      <c r="L12595" s="13" t="s">
        <v>14</v>
      </c>
      <c r="M12595" s="7">
        <v>1</v>
      </c>
      <c r="N12595" s="14"/>
    </row>
    <row r="12596" spans="1:14" ht="63">
      <c r="A12596" s="6">
        <v>12595</v>
      </c>
      <c r="B12596" s="8" t="s">
        <v>17603</v>
      </c>
      <c r="C12596" s="9" t="s">
        <v>18410</v>
      </c>
      <c r="D12596" s="10" t="s">
        <v>17725</v>
      </c>
      <c r="E12596" s="11" t="s">
        <v>18411</v>
      </c>
      <c r="F12596" s="6">
        <v>490766</v>
      </c>
      <c r="G12596" s="6" t="s">
        <v>18319</v>
      </c>
      <c r="H12596" s="16">
        <v>5052674</v>
      </c>
      <c r="I12596" s="12">
        <v>44133</v>
      </c>
      <c r="J12596" s="12">
        <v>44184</v>
      </c>
      <c r="K12596" s="15">
        <v>5051300</v>
      </c>
      <c r="L12596" s="13" t="s">
        <v>14</v>
      </c>
      <c r="M12596" s="7">
        <v>1</v>
      </c>
      <c r="N12596" s="14"/>
    </row>
    <row r="12597" spans="1:14" ht="63">
      <c r="A12597" s="6">
        <v>12596</v>
      </c>
      <c r="B12597" s="8" t="s">
        <v>17603</v>
      </c>
      <c r="C12597" s="9" t="s">
        <v>18412</v>
      </c>
      <c r="D12597" s="10" t="s">
        <v>18413</v>
      </c>
      <c r="E12597" s="11" t="s">
        <v>18414</v>
      </c>
      <c r="F12597" s="6">
        <v>490767</v>
      </c>
      <c r="G12597" s="6" t="s">
        <v>18319</v>
      </c>
      <c r="H12597" s="16">
        <v>4969222</v>
      </c>
      <c r="I12597" s="12">
        <v>44136</v>
      </c>
      <c r="J12597" s="12">
        <v>44217</v>
      </c>
      <c r="K12597" s="15">
        <v>4968100</v>
      </c>
      <c r="L12597" s="13" t="s">
        <v>14</v>
      </c>
      <c r="M12597" s="7">
        <v>1</v>
      </c>
      <c r="N12597" s="14"/>
    </row>
    <row r="12598" spans="1:14" ht="78.75">
      <c r="A12598" s="6">
        <v>12597</v>
      </c>
      <c r="B12598" s="8" t="s">
        <v>17603</v>
      </c>
      <c r="C12598" s="9" t="s">
        <v>18415</v>
      </c>
      <c r="D12598" s="10" t="s">
        <v>18416</v>
      </c>
      <c r="E12598" s="11" t="s">
        <v>18417</v>
      </c>
      <c r="F12598" s="6">
        <v>490768</v>
      </c>
      <c r="G12598" s="6" t="s">
        <v>18319</v>
      </c>
      <c r="H12598" s="16">
        <v>5061316</v>
      </c>
      <c r="I12598" s="12">
        <v>44136</v>
      </c>
      <c r="J12598" s="12">
        <v>44217</v>
      </c>
      <c r="K12598" s="15">
        <v>5059000</v>
      </c>
      <c r="L12598" s="13" t="s">
        <v>14</v>
      </c>
      <c r="M12598" s="7">
        <v>1</v>
      </c>
      <c r="N12598" s="14"/>
    </row>
    <row r="12599" spans="1:14" ht="47.25">
      <c r="A12599" s="6">
        <v>12598</v>
      </c>
      <c r="B12599" s="8" t="s">
        <v>17603</v>
      </c>
      <c r="C12599" s="9" t="s">
        <v>17604</v>
      </c>
      <c r="D12599" s="10" t="s">
        <v>17605</v>
      </c>
      <c r="E12599" s="11" t="s">
        <v>18418</v>
      </c>
      <c r="F12599" s="6" t="s">
        <v>18419</v>
      </c>
      <c r="G12599" s="6" t="s">
        <v>18319</v>
      </c>
      <c r="H12599" s="16">
        <v>17042724</v>
      </c>
      <c r="I12599" s="12">
        <v>43885</v>
      </c>
      <c r="J12599" s="12">
        <v>44012</v>
      </c>
      <c r="K12599" s="15">
        <v>16992800</v>
      </c>
      <c r="L12599" s="13" t="s">
        <v>14</v>
      </c>
      <c r="M12599" s="7">
        <v>1</v>
      </c>
      <c r="N12599" s="14"/>
    </row>
    <row r="12600" spans="1:14" ht="63">
      <c r="A12600" s="6">
        <v>12599</v>
      </c>
      <c r="B12600" s="8" t="s">
        <v>17603</v>
      </c>
      <c r="C12600" s="9" t="s">
        <v>18420</v>
      </c>
      <c r="D12600" s="10" t="s">
        <v>18421</v>
      </c>
      <c r="E12600" s="11" t="s">
        <v>18422</v>
      </c>
      <c r="F12600" s="6">
        <v>490773</v>
      </c>
      <c r="G12600" s="6" t="s">
        <v>18319</v>
      </c>
      <c r="H12600" s="16">
        <v>13448023</v>
      </c>
      <c r="I12600" s="12">
        <v>44126</v>
      </c>
      <c r="J12600" s="12">
        <v>44253</v>
      </c>
      <c r="K12600" s="15">
        <v>12839000</v>
      </c>
      <c r="L12600" s="13" t="s">
        <v>14</v>
      </c>
      <c r="M12600" s="7">
        <v>1</v>
      </c>
      <c r="N12600" s="14"/>
    </row>
    <row r="12601" spans="1:14" ht="78.75">
      <c r="A12601" s="6">
        <v>12600</v>
      </c>
      <c r="B12601" s="8" t="s">
        <v>17603</v>
      </c>
      <c r="C12601" s="9" t="s">
        <v>18423</v>
      </c>
      <c r="D12601" s="10" t="s">
        <v>18424</v>
      </c>
      <c r="E12601" s="11" t="s">
        <v>18425</v>
      </c>
      <c r="F12601" s="6">
        <v>490774</v>
      </c>
      <c r="G12601" s="6" t="s">
        <v>18319</v>
      </c>
      <c r="H12601" s="16">
        <v>13750723</v>
      </c>
      <c r="I12601" s="12">
        <v>44136</v>
      </c>
      <c r="J12601" s="12">
        <v>44263</v>
      </c>
      <c r="K12601" s="15">
        <v>13750300</v>
      </c>
      <c r="L12601" s="13" t="s">
        <v>14</v>
      </c>
      <c r="M12601" s="7">
        <v>1</v>
      </c>
      <c r="N12601" s="14"/>
    </row>
    <row r="12602" spans="1:14" ht="63">
      <c r="A12602" s="6">
        <v>12601</v>
      </c>
      <c r="B12602" s="8" t="s">
        <v>17603</v>
      </c>
      <c r="C12602" s="9" t="s">
        <v>18426</v>
      </c>
      <c r="D12602" s="10" t="s">
        <v>15461</v>
      </c>
      <c r="E12602" s="11" t="s">
        <v>18427</v>
      </c>
      <c r="F12602" s="6">
        <v>490761</v>
      </c>
      <c r="G12602" s="6" t="s">
        <v>18319</v>
      </c>
      <c r="H12602" s="16">
        <v>5224760</v>
      </c>
      <c r="I12602" s="12">
        <v>44106</v>
      </c>
      <c r="J12602" s="12">
        <v>44218</v>
      </c>
      <c r="K12602" s="15">
        <v>5224500</v>
      </c>
      <c r="L12602" s="13" t="s">
        <v>14</v>
      </c>
      <c r="M12602" s="7">
        <v>1</v>
      </c>
      <c r="N12602" s="14"/>
    </row>
    <row r="12603" spans="1:14" ht="63">
      <c r="A12603" s="6">
        <v>12602</v>
      </c>
      <c r="B12603" s="8" t="s">
        <v>17603</v>
      </c>
      <c r="C12603" s="9" t="s">
        <v>18428</v>
      </c>
      <c r="D12603" s="10" t="s">
        <v>15705</v>
      </c>
      <c r="E12603" s="11" t="s">
        <v>18429</v>
      </c>
      <c r="F12603" s="6">
        <v>490762</v>
      </c>
      <c r="G12603" s="6" t="s">
        <v>18319</v>
      </c>
      <c r="H12603" s="16">
        <v>5590959</v>
      </c>
      <c r="I12603" s="12">
        <v>44132</v>
      </c>
      <c r="J12603" s="12">
        <v>43852</v>
      </c>
      <c r="K12603" s="15">
        <v>5574600</v>
      </c>
      <c r="L12603" s="13" t="s">
        <v>14</v>
      </c>
      <c r="M12603" s="7">
        <v>1</v>
      </c>
      <c r="N12603" s="14"/>
    </row>
    <row r="12604" spans="1:14" ht="47.25">
      <c r="A12604" s="6">
        <v>12603</v>
      </c>
      <c r="B12604" s="8" t="s">
        <v>17603</v>
      </c>
      <c r="C12604" s="9" t="s">
        <v>17702</v>
      </c>
      <c r="D12604" s="10" t="s">
        <v>17703</v>
      </c>
      <c r="E12604" s="11" t="s">
        <v>18430</v>
      </c>
      <c r="F12604" s="6">
        <v>490732</v>
      </c>
      <c r="G12604" s="6" t="s">
        <v>18319</v>
      </c>
      <c r="H12604" s="16">
        <v>4295046</v>
      </c>
      <c r="I12604" s="12">
        <v>44132</v>
      </c>
      <c r="J12604" s="12">
        <v>44200</v>
      </c>
      <c r="K12604" s="15">
        <v>4294800</v>
      </c>
      <c r="L12604" s="13" t="s">
        <v>14</v>
      </c>
      <c r="M12604" s="7">
        <v>1</v>
      </c>
      <c r="N12604" s="14"/>
    </row>
    <row r="12605" spans="1:14" ht="63">
      <c r="A12605" s="6">
        <v>12604</v>
      </c>
      <c r="B12605" s="8" t="s">
        <v>17603</v>
      </c>
      <c r="C12605" s="9" t="s">
        <v>18431</v>
      </c>
      <c r="D12605" s="10" t="s">
        <v>18432</v>
      </c>
      <c r="E12605" s="11" t="s">
        <v>18433</v>
      </c>
      <c r="F12605" s="6">
        <v>490733</v>
      </c>
      <c r="G12605" s="6" t="s">
        <v>18319</v>
      </c>
      <c r="H12605" s="16">
        <v>1667960</v>
      </c>
      <c r="I12605" s="12">
        <v>44124</v>
      </c>
      <c r="J12605" s="12">
        <v>44191</v>
      </c>
      <c r="K12605" s="15">
        <v>1667000</v>
      </c>
      <c r="L12605" s="13" t="s">
        <v>14</v>
      </c>
      <c r="M12605" s="7">
        <v>1</v>
      </c>
      <c r="N12605" s="14"/>
    </row>
    <row r="12606" spans="1:14" ht="63">
      <c r="A12606" s="6">
        <v>12605</v>
      </c>
      <c r="B12606" s="8" t="s">
        <v>17603</v>
      </c>
      <c r="C12606" s="9" t="s">
        <v>18434</v>
      </c>
      <c r="D12606" s="10" t="s">
        <v>18435</v>
      </c>
      <c r="E12606" s="11" t="s">
        <v>18436</v>
      </c>
      <c r="F12606" s="6">
        <v>490734</v>
      </c>
      <c r="G12606" s="6" t="s">
        <v>18319</v>
      </c>
      <c r="H12606" s="16">
        <v>3552471</v>
      </c>
      <c r="I12606" s="12">
        <v>44132</v>
      </c>
      <c r="J12606" s="12">
        <v>44203</v>
      </c>
      <c r="K12606" s="15">
        <v>3509900</v>
      </c>
      <c r="L12606" s="13" t="s">
        <v>14</v>
      </c>
      <c r="M12606" s="7">
        <v>1</v>
      </c>
      <c r="N12606" s="14"/>
    </row>
    <row r="12607" spans="1:14" ht="63">
      <c r="A12607" s="6">
        <v>12606</v>
      </c>
      <c r="B12607" s="8" t="s">
        <v>17603</v>
      </c>
      <c r="C12607" s="9" t="s">
        <v>18437</v>
      </c>
      <c r="D12607" s="10" t="s">
        <v>18438</v>
      </c>
      <c r="E12607" s="11" t="s">
        <v>18439</v>
      </c>
      <c r="F12607" s="6">
        <v>490780</v>
      </c>
      <c r="G12607" s="6" t="s">
        <v>18319</v>
      </c>
      <c r="H12607" s="16">
        <v>8617633</v>
      </c>
      <c r="I12607" s="12">
        <v>44136</v>
      </c>
      <c r="J12607" s="12">
        <v>44233</v>
      </c>
      <c r="K12607" s="15">
        <v>8615200</v>
      </c>
      <c r="L12607" s="13" t="s">
        <v>14</v>
      </c>
      <c r="M12607" s="7">
        <v>1</v>
      </c>
      <c r="N12607" s="14"/>
    </row>
    <row r="12608" spans="1:14" ht="78.75">
      <c r="A12608" s="6">
        <v>12607</v>
      </c>
      <c r="B12608" s="8" t="s">
        <v>17603</v>
      </c>
      <c r="C12608" s="9" t="s">
        <v>18440</v>
      </c>
      <c r="D12608" s="10" t="s">
        <v>15381</v>
      </c>
      <c r="E12608" s="11" t="s">
        <v>18441</v>
      </c>
      <c r="F12608" s="6">
        <v>490784</v>
      </c>
      <c r="G12608" s="6" t="s">
        <v>18319</v>
      </c>
      <c r="H12608" s="16">
        <v>16867177</v>
      </c>
      <c r="I12608" s="12">
        <v>44171</v>
      </c>
      <c r="J12608" s="12">
        <v>44299</v>
      </c>
      <c r="K12608" s="15">
        <v>10024290</v>
      </c>
      <c r="L12608" s="13" t="s">
        <v>14</v>
      </c>
      <c r="M12608" s="7">
        <v>1</v>
      </c>
      <c r="N12608" s="14"/>
    </row>
    <row r="12609" spans="1:14" ht="63">
      <c r="A12609" s="6">
        <v>12608</v>
      </c>
      <c r="B12609" s="8" t="s">
        <v>17603</v>
      </c>
      <c r="C12609" s="9" t="s">
        <v>18442</v>
      </c>
      <c r="D12609" s="10" t="s">
        <v>15492</v>
      </c>
      <c r="E12609" s="11" t="s">
        <v>18443</v>
      </c>
      <c r="F12609" s="6">
        <v>490763</v>
      </c>
      <c r="G12609" s="6" t="s">
        <v>18319</v>
      </c>
      <c r="H12609" s="16">
        <v>5969479</v>
      </c>
      <c r="I12609" s="12">
        <v>44146</v>
      </c>
      <c r="J12609" s="12">
        <v>44227</v>
      </c>
      <c r="K12609" s="15">
        <v>5965700</v>
      </c>
      <c r="L12609" s="13" t="s">
        <v>14</v>
      </c>
      <c r="M12609" s="7">
        <v>1</v>
      </c>
      <c r="N12609" s="14"/>
    </row>
    <row r="12610" spans="1:14" ht="63">
      <c r="A12610" s="6">
        <v>12609</v>
      </c>
      <c r="B12610" s="8" t="s">
        <v>17603</v>
      </c>
      <c r="C12610" s="9" t="s">
        <v>18444</v>
      </c>
      <c r="D12610" s="10" t="s">
        <v>18445</v>
      </c>
      <c r="E12610" s="11" t="s">
        <v>18446</v>
      </c>
      <c r="F12610" s="6">
        <v>490770</v>
      </c>
      <c r="G12610" s="6" t="s">
        <v>18319</v>
      </c>
      <c r="H12610" s="16">
        <v>6336431</v>
      </c>
      <c r="I12610" s="12">
        <v>44136</v>
      </c>
      <c r="J12610" s="12">
        <v>44217</v>
      </c>
      <c r="K12610" s="15">
        <v>6335700</v>
      </c>
      <c r="L12610" s="13" t="s">
        <v>14</v>
      </c>
      <c r="M12610" s="7">
        <v>1</v>
      </c>
      <c r="N12610" s="14"/>
    </row>
    <row r="12611" spans="1:14" ht="63">
      <c r="A12611" s="6">
        <v>12610</v>
      </c>
      <c r="B12611" s="8" t="s">
        <v>17603</v>
      </c>
      <c r="C12611" s="9" t="s">
        <v>18447</v>
      </c>
      <c r="D12611" s="10" t="s">
        <v>15720</v>
      </c>
      <c r="E12611" s="11" t="s">
        <v>18448</v>
      </c>
      <c r="F12611" s="6">
        <v>490747</v>
      </c>
      <c r="G12611" s="6" t="s">
        <v>18319</v>
      </c>
      <c r="H12611" s="16">
        <v>3815537</v>
      </c>
      <c r="I12611" s="12">
        <v>44132</v>
      </c>
      <c r="J12611" s="12">
        <v>44199</v>
      </c>
      <c r="K12611" s="15">
        <v>3814900</v>
      </c>
      <c r="L12611" s="13" t="s">
        <v>14</v>
      </c>
      <c r="M12611" s="7">
        <v>1</v>
      </c>
      <c r="N12611" s="14"/>
    </row>
    <row r="12612" spans="1:14" ht="63">
      <c r="A12612" s="6">
        <v>12611</v>
      </c>
      <c r="B12612" s="8" t="s">
        <v>17603</v>
      </c>
      <c r="C12612" s="9" t="s">
        <v>17709</v>
      </c>
      <c r="D12612" s="10" t="s">
        <v>17710</v>
      </c>
      <c r="E12612" s="11" t="s">
        <v>18449</v>
      </c>
      <c r="F12612" s="6">
        <v>490749</v>
      </c>
      <c r="G12612" s="6" t="s">
        <v>18319</v>
      </c>
      <c r="H12612" s="16">
        <v>4717396</v>
      </c>
      <c r="I12612" s="12">
        <v>44132</v>
      </c>
      <c r="J12612" s="12">
        <v>44199</v>
      </c>
      <c r="K12612" s="15">
        <v>4714800</v>
      </c>
      <c r="L12612" s="13" t="s">
        <v>14</v>
      </c>
      <c r="M12612" s="7">
        <v>1</v>
      </c>
      <c r="N12612" s="14"/>
    </row>
    <row r="12613" spans="1:14" ht="63">
      <c r="A12613" s="6">
        <v>12612</v>
      </c>
      <c r="B12613" s="8" t="s">
        <v>17603</v>
      </c>
      <c r="C12613" s="9" t="s">
        <v>18450</v>
      </c>
      <c r="D12613" s="10" t="s">
        <v>18451</v>
      </c>
      <c r="E12613" s="11" t="s">
        <v>18452</v>
      </c>
      <c r="F12613" s="6">
        <v>490778</v>
      </c>
      <c r="G12613" s="6" t="s">
        <v>18319</v>
      </c>
      <c r="H12613" s="16">
        <v>11390251</v>
      </c>
      <c r="I12613" s="12">
        <v>44138</v>
      </c>
      <c r="J12613" s="12">
        <v>44234</v>
      </c>
      <c r="K12613" s="15">
        <v>11388000</v>
      </c>
      <c r="L12613" s="13" t="s">
        <v>14</v>
      </c>
      <c r="M12613" s="7">
        <v>1</v>
      </c>
      <c r="N12613" s="14"/>
    </row>
    <row r="12614" spans="1:14" ht="94.5">
      <c r="A12614" s="6">
        <v>12613</v>
      </c>
      <c r="B12614" s="8" t="s">
        <v>17603</v>
      </c>
      <c r="C12614" s="9" t="s">
        <v>18453</v>
      </c>
      <c r="D12614" s="10" t="s">
        <v>17862</v>
      </c>
      <c r="E12614" s="11" t="s">
        <v>18454</v>
      </c>
      <c r="F12614" s="6">
        <v>490779</v>
      </c>
      <c r="G12614" s="6" t="s">
        <v>18319</v>
      </c>
      <c r="H12614" s="16">
        <v>18300000</v>
      </c>
      <c r="I12614" s="12">
        <v>44171</v>
      </c>
      <c r="J12614" s="12">
        <v>44298</v>
      </c>
      <c r="K12614" s="15">
        <v>18263300</v>
      </c>
      <c r="L12614" s="13" t="s">
        <v>14</v>
      </c>
      <c r="M12614" s="7">
        <v>1</v>
      </c>
      <c r="N12614" s="14"/>
    </row>
    <row r="12615" spans="1:14" ht="63">
      <c r="A12615" s="6">
        <v>12614</v>
      </c>
      <c r="B12615" s="8" t="s">
        <v>17603</v>
      </c>
      <c r="C12615" s="9" t="s">
        <v>18455</v>
      </c>
      <c r="D12615" s="10" t="s">
        <v>18456</v>
      </c>
      <c r="E12615" s="11" t="s">
        <v>18457</v>
      </c>
      <c r="F12615" s="6">
        <v>490787</v>
      </c>
      <c r="G12615" s="6" t="s">
        <v>18319</v>
      </c>
      <c r="H12615" s="16">
        <v>8424760</v>
      </c>
      <c r="I12615" s="12">
        <v>44132</v>
      </c>
      <c r="J12615" s="12">
        <v>44231</v>
      </c>
      <c r="K12615" s="15">
        <v>8424700</v>
      </c>
      <c r="L12615" s="13" t="s">
        <v>14</v>
      </c>
      <c r="M12615" s="7">
        <v>1</v>
      </c>
      <c r="N12615" s="14"/>
    </row>
    <row r="12616" spans="1:14" ht="47.25">
      <c r="A12616" s="6">
        <v>12615</v>
      </c>
      <c r="B12616" s="8" t="s">
        <v>17603</v>
      </c>
      <c r="C12616" s="9" t="s">
        <v>18458</v>
      </c>
      <c r="D12616" s="10" t="s">
        <v>18459</v>
      </c>
      <c r="E12616" s="11" t="s">
        <v>18460</v>
      </c>
      <c r="F12616" s="6">
        <v>490751</v>
      </c>
      <c r="G12616" s="6" t="s">
        <v>18319</v>
      </c>
      <c r="H12616" s="16">
        <v>3443380</v>
      </c>
      <c r="I12616" s="12">
        <v>44132</v>
      </c>
      <c r="J12616" s="12">
        <v>44199</v>
      </c>
      <c r="K12616" s="15">
        <v>3441200</v>
      </c>
      <c r="L12616" s="13" t="s">
        <v>14</v>
      </c>
      <c r="M12616" s="7">
        <v>1</v>
      </c>
      <c r="N12616" s="14"/>
    </row>
    <row r="12617" spans="1:14" ht="47.25">
      <c r="A12617" s="6">
        <v>12616</v>
      </c>
      <c r="B12617" s="8" t="s">
        <v>17603</v>
      </c>
      <c r="C12617" s="9" t="s">
        <v>17899</v>
      </c>
      <c r="D12617" s="10" t="s">
        <v>6264</v>
      </c>
      <c r="E12617" s="11" t="s">
        <v>18461</v>
      </c>
      <c r="F12617" s="6" t="s">
        <v>18462</v>
      </c>
      <c r="G12617" s="6" t="s">
        <v>18319</v>
      </c>
      <c r="H12617" s="16">
        <v>11056348</v>
      </c>
      <c r="I12617" s="12">
        <v>43885</v>
      </c>
      <c r="J12617" s="12">
        <v>44012</v>
      </c>
      <c r="K12617" s="15">
        <v>11046600</v>
      </c>
      <c r="L12617" s="13" t="s">
        <v>14</v>
      </c>
      <c r="M12617" s="7">
        <v>1</v>
      </c>
      <c r="N12617" s="14"/>
    </row>
    <row r="12618" spans="1:14" ht="63">
      <c r="A12618" s="6">
        <v>12617</v>
      </c>
      <c r="B12618" s="8" t="s">
        <v>17603</v>
      </c>
      <c r="C12618" s="9" t="s">
        <v>18463</v>
      </c>
      <c r="D12618" s="10" t="s">
        <v>15391</v>
      </c>
      <c r="E12618" s="11" t="s">
        <v>18464</v>
      </c>
      <c r="F12618" s="6">
        <v>490781</v>
      </c>
      <c r="G12618" s="6" t="s">
        <v>18319</v>
      </c>
      <c r="H12618" s="16">
        <v>22696401</v>
      </c>
      <c r="I12618" s="12">
        <v>44167</v>
      </c>
      <c r="J12618" s="12">
        <v>44294</v>
      </c>
      <c r="K12618" s="15">
        <v>22694800</v>
      </c>
      <c r="L12618" s="13" t="s">
        <v>14</v>
      </c>
      <c r="M12618" s="7">
        <v>1</v>
      </c>
      <c r="N12618" s="14"/>
    </row>
    <row r="12619" spans="1:14" ht="47.25">
      <c r="A12619" s="6">
        <v>12618</v>
      </c>
      <c r="B12619" s="8" t="s">
        <v>17603</v>
      </c>
      <c r="C12619" s="9" t="s">
        <v>18465</v>
      </c>
      <c r="D12619" s="10" t="s">
        <v>18466</v>
      </c>
      <c r="E12619" s="11" t="s">
        <v>18467</v>
      </c>
      <c r="F12619" s="6">
        <v>490782</v>
      </c>
      <c r="G12619" s="6" t="s">
        <v>18319</v>
      </c>
      <c r="H12619" s="16">
        <v>10856944</v>
      </c>
      <c r="I12619" s="12">
        <v>44145</v>
      </c>
      <c r="J12619" s="12">
        <v>44242</v>
      </c>
      <c r="K12619" s="15">
        <v>10854400</v>
      </c>
      <c r="L12619" s="13" t="s">
        <v>14</v>
      </c>
      <c r="M12619" s="7">
        <v>1</v>
      </c>
      <c r="N12619" s="14"/>
    </row>
    <row r="12620" spans="1:14" ht="63">
      <c r="A12620" s="6">
        <v>12619</v>
      </c>
      <c r="B12620" s="8" t="s">
        <v>17603</v>
      </c>
      <c r="C12620" s="9" t="s">
        <v>18468</v>
      </c>
      <c r="D12620" s="10" t="s">
        <v>18469</v>
      </c>
      <c r="E12620" s="11" t="s">
        <v>18470</v>
      </c>
      <c r="F12620" s="6">
        <v>490764</v>
      </c>
      <c r="G12620" s="6" t="s">
        <v>18319</v>
      </c>
      <c r="H12620" s="16">
        <v>6874988</v>
      </c>
      <c r="I12620" s="12">
        <v>44136</v>
      </c>
      <c r="J12620" s="12">
        <v>44218</v>
      </c>
      <c r="K12620" s="15">
        <v>6869100</v>
      </c>
      <c r="L12620" s="13" t="s">
        <v>14</v>
      </c>
      <c r="M12620" s="7">
        <v>1</v>
      </c>
      <c r="N12620" s="14"/>
    </row>
    <row r="12621" spans="1:14" ht="47.25">
      <c r="A12621" s="6">
        <v>12620</v>
      </c>
      <c r="B12621" s="8" t="s">
        <v>17603</v>
      </c>
      <c r="C12621" s="9" t="s">
        <v>18471</v>
      </c>
      <c r="D12621" s="10" t="s">
        <v>18472</v>
      </c>
      <c r="E12621" s="11" t="s">
        <v>18473</v>
      </c>
      <c r="F12621" s="6">
        <v>490775</v>
      </c>
      <c r="G12621" s="6" t="s">
        <v>18319</v>
      </c>
      <c r="H12621" s="16">
        <v>12237284</v>
      </c>
      <c r="I12621" s="12">
        <v>44132</v>
      </c>
      <c r="J12621" s="12">
        <v>44261</v>
      </c>
      <c r="K12621" s="15">
        <v>12235000</v>
      </c>
      <c r="L12621" s="13" t="s">
        <v>14</v>
      </c>
      <c r="M12621" s="7">
        <v>1</v>
      </c>
      <c r="N12621" s="14"/>
    </row>
    <row r="12622" spans="1:14" ht="78.75">
      <c r="A12622" s="6">
        <v>12621</v>
      </c>
      <c r="B12622" s="8" t="s">
        <v>17603</v>
      </c>
      <c r="C12622" s="9" t="s">
        <v>18474</v>
      </c>
      <c r="D12622" s="10" t="s">
        <v>18475</v>
      </c>
      <c r="E12622" s="11" t="s">
        <v>18476</v>
      </c>
      <c r="F12622" s="6">
        <v>490776</v>
      </c>
      <c r="G12622" s="6" t="s">
        <v>18319</v>
      </c>
      <c r="H12622" s="16">
        <v>11180748</v>
      </c>
      <c r="I12622" s="12">
        <v>44132</v>
      </c>
      <c r="J12622" s="12">
        <v>44230</v>
      </c>
      <c r="K12622" s="15">
        <v>11180100</v>
      </c>
      <c r="L12622" s="13" t="s">
        <v>14</v>
      </c>
      <c r="M12622" s="7">
        <v>1</v>
      </c>
      <c r="N12622" s="14"/>
    </row>
    <row r="12623" spans="1:14" ht="47.25">
      <c r="A12623" s="6">
        <v>12622</v>
      </c>
      <c r="B12623" s="8" t="s">
        <v>17603</v>
      </c>
      <c r="C12623" s="9" t="s">
        <v>18477</v>
      </c>
      <c r="D12623" s="10" t="s">
        <v>18478</v>
      </c>
      <c r="E12623" s="11" t="s">
        <v>18479</v>
      </c>
      <c r="F12623" s="6">
        <v>490777</v>
      </c>
      <c r="G12623" s="6" t="s">
        <v>18319</v>
      </c>
      <c r="H12623" s="16">
        <v>14117138</v>
      </c>
      <c r="I12623" s="12">
        <v>44137</v>
      </c>
      <c r="J12623" s="12">
        <v>44264</v>
      </c>
      <c r="K12623" s="15">
        <v>14021300</v>
      </c>
      <c r="L12623" s="13" t="s">
        <v>14</v>
      </c>
      <c r="M12623" s="7">
        <v>1</v>
      </c>
      <c r="N12623" s="14"/>
    </row>
    <row r="12624" spans="1:14" ht="78.75">
      <c r="A12624" s="6">
        <v>12623</v>
      </c>
      <c r="B12624" s="8" t="s">
        <v>17603</v>
      </c>
      <c r="C12624" s="9" t="s">
        <v>18480</v>
      </c>
      <c r="D12624" s="10" t="s">
        <v>15951</v>
      </c>
      <c r="E12624" s="11" t="s">
        <v>18481</v>
      </c>
      <c r="F12624" s="6">
        <v>490786</v>
      </c>
      <c r="G12624" s="6" t="s">
        <v>18319</v>
      </c>
      <c r="H12624" s="16">
        <v>9725872</v>
      </c>
      <c r="I12624" s="12">
        <v>44132</v>
      </c>
      <c r="J12624" s="12">
        <v>44233</v>
      </c>
      <c r="K12624" s="15">
        <v>9722200</v>
      </c>
      <c r="L12624" s="13" t="s">
        <v>14</v>
      </c>
      <c r="M12624" s="7">
        <v>1</v>
      </c>
      <c r="N12624" s="14"/>
    </row>
    <row r="12625" spans="1:14" ht="63">
      <c r="A12625" s="6">
        <v>12624</v>
      </c>
      <c r="B12625" s="8" t="s">
        <v>17603</v>
      </c>
      <c r="C12625" s="9" t="s">
        <v>18482</v>
      </c>
      <c r="D12625" s="10" t="s">
        <v>18483</v>
      </c>
      <c r="E12625" s="11" t="s">
        <v>18484</v>
      </c>
      <c r="F12625" s="6">
        <v>490752</v>
      </c>
      <c r="G12625" s="6" t="s">
        <v>18319</v>
      </c>
      <c r="H12625" s="16">
        <v>358474</v>
      </c>
      <c r="I12625" s="12">
        <v>44129</v>
      </c>
      <c r="J12625" s="12">
        <v>43873</v>
      </c>
      <c r="K12625" s="15">
        <v>358400</v>
      </c>
      <c r="L12625" s="13" t="s">
        <v>14</v>
      </c>
      <c r="M12625" s="7">
        <v>1</v>
      </c>
      <c r="N12625" s="14"/>
    </row>
    <row r="12626" spans="1:14" ht="78.75">
      <c r="A12626" s="6">
        <v>12625</v>
      </c>
      <c r="B12626" s="8" t="s">
        <v>17603</v>
      </c>
      <c r="C12626" s="9" t="s">
        <v>17799</v>
      </c>
      <c r="D12626" s="10" t="s">
        <v>17800</v>
      </c>
      <c r="E12626" s="11" t="s">
        <v>18485</v>
      </c>
      <c r="F12626" s="6">
        <v>438872</v>
      </c>
      <c r="G12626" s="6" t="s">
        <v>848</v>
      </c>
      <c r="H12626" s="16">
        <v>4125268</v>
      </c>
      <c r="I12626" s="12">
        <v>43986</v>
      </c>
      <c r="J12626" s="12">
        <v>44082</v>
      </c>
      <c r="K12626" s="15">
        <v>4124900</v>
      </c>
      <c r="L12626" s="13" t="s">
        <v>14</v>
      </c>
      <c r="M12626" s="7">
        <v>1</v>
      </c>
      <c r="N12626" s="14"/>
    </row>
    <row r="12627" spans="1:14" ht="31.5">
      <c r="A12627" s="6">
        <v>12626</v>
      </c>
      <c r="B12627" s="8" t="s">
        <v>17603</v>
      </c>
      <c r="C12627" s="9" t="s">
        <v>18486</v>
      </c>
      <c r="D12627" s="10" t="s">
        <v>18487</v>
      </c>
      <c r="E12627" s="11" t="s">
        <v>18488</v>
      </c>
      <c r="F12627" s="6">
        <v>514516</v>
      </c>
      <c r="G12627" s="6" t="s">
        <v>848</v>
      </c>
      <c r="H12627" s="16">
        <v>4430439</v>
      </c>
      <c r="I12627" s="12">
        <v>44231</v>
      </c>
      <c r="J12627" s="12">
        <v>44297</v>
      </c>
      <c r="K12627" s="15">
        <v>4425300</v>
      </c>
      <c r="L12627" s="13" t="s">
        <v>14</v>
      </c>
      <c r="M12627" s="7">
        <v>1</v>
      </c>
      <c r="N12627" s="14"/>
    </row>
    <row r="12628" spans="1:14" ht="78.75">
      <c r="A12628" s="6">
        <v>12627</v>
      </c>
      <c r="B12628" s="8" t="s">
        <v>17603</v>
      </c>
      <c r="C12628" s="9" t="s">
        <v>18489</v>
      </c>
      <c r="D12628" s="10" t="s">
        <v>18490</v>
      </c>
      <c r="E12628" s="11" t="s">
        <v>18491</v>
      </c>
      <c r="F12628" s="6">
        <v>287122</v>
      </c>
      <c r="G12628" s="6" t="s">
        <v>848</v>
      </c>
      <c r="H12628" s="16">
        <v>5530284</v>
      </c>
      <c r="I12628" s="12">
        <v>43583</v>
      </c>
      <c r="J12628" s="12">
        <v>43819</v>
      </c>
      <c r="K12628" s="15">
        <v>3241630</v>
      </c>
      <c r="L12628" s="13" t="s">
        <v>14</v>
      </c>
      <c r="M12628" s="7">
        <v>1</v>
      </c>
      <c r="N12628" s="14"/>
    </row>
    <row r="12629" spans="1:14" ht="63">
      <c r="A12629" s="6">
        <v>12628</v>
      </c>
      <c r="B12629" s="8" t="s">
        <v>17603</v>
      </c>
      <c r="C12629" s="9" t="s">
        <v>18492</v>
      </c>
      <c r="D12629" s="10" t="s">
        <v>15562</v>
      </c>
      <c r="E12629" s="11" t="s">
        <v>18493</v>
      </c>
      <c r="F12629" s="6">
        <v>514517</v>
      </c>
      <c r="G12629" s="6" t="s">
        <v>848</v>
      </c>
      <c r="H12629" s="16">
        <v>5942812</v>
      </c>
      <c r="I12629" s="12">
        <v>44230</v>
      </c>
      <c r="J12629" s="12">
        <v>44311</v>
      </c>
      <c r="K12629" s="15">
        <v>2880000</v>
      </c>
      <c r="L12629" s="13" t="s">
        <v>14</v>
      </c>
      <c r="M12629" s="7">
        <v>1</v>
      </c>
      <c r="N12629" s="14"/>
    </row>
    <row r="12630" spans="1:14" ht="63">
      <c r="A12630" s="6">
        <v>12629</v>
      </c>
      <c r="B12630" s="8" t="s">
        <v>17603</v>
      </c>
      <c r="C12630" s="9" t="s">
        <v>17898</v>
      </c>
      <c r="D12630" s="10" t="s">
        <v>17874</v>
      </c>
      <c r="E12630" s="11" t="s">
        <v>18494</v>
      </c>
      <c r="F12630" s="6">
        <v>426748</v>
      </c>
      <c r="G12630" s="6" t="s">
        <v>848</v>
      </c>
      <c r="H12630" s="16">
        <v>8774019</v>
      </c>
      <c r="I12630" s="12">
        <v>44021</v>
      </c>
      <c r="J12630" s="12">
        <v>44150</v>
      </c>
      <c r="K12630" s="15">
        <v>8773900</v>
      </c>
      <c r="L12630" s="13" t="s">
        <v>14</v>
      </c>
      <c r="M12630" s="7">
        <v>1</v>
      </c>
      <c r="N12630" s="14"/>
    </row>
    <row r="12631" spans="1:14" ht="47.25">
      <c r="A12631" s="6">
        <v>12630</v>
      </c>
      <c r="B12631" s="8" t="s">
        <v>17603</v>
      </c>
      <c r="C12631" s="9" t="s">
        <v>18495</v>
      </c>
      <c r="D12631" s="10" t="s">
        <v>18496</v>
      </c>
      <c r="E12631" s="11" t="s">
        <v>18497</v>
      </c>
      <c r="F12631" s="6">
        <v>510922</v>
      </c>
      <c r="G12631" s="6" t="s">
        <v>848</v>
      </c>
      <c r="H12631" s="16">
        <v>2324813</v>
      </c>
      <c r="I12631" s="12">
        <v>44201</v>
      </c>
      <c r="J12631" s="12" t="s">
        <v>18498</v>
      </c>
      <c r="K12631" s="15">
        <v>2172500</v>
      </c>
      <c r="L12631" s="13" t="s">
        <v>14</v>
      </c>
      <c r="M12631" s="7">
        <v>1</v>
      </c>
      <c r="N12631" s="14"/>
    </row>
    <row r="12632" spans="1:14" ht="63">
      <c r="A12632" s="6">
        <v>12631</v>
      </c>
      <c r="B12632" s="8" t="s">
        <v>17603</v>
      </c>
      <c r="C12632" s="9" t="s">
        <v>18499</v>
      </c>
      <c r="D12632" s="10" t="s">
        <v>18490</v>
      </c>
      <c r="E12632" s="11" t="s">
        <v>18500</v>
      </c>
      <c r="F12632" s="6">
        <v>510933</v>
      </c>
      <c r="G12632" s="6" t="s">
        <v>848</v>
      </c>
      <c r="H12632" s="16">
        <v>1582370</v>
      </c>
      <c r="I12632" s="12">
        <v>44167</v>
      </c>
      <c r="J12632" s="12" t="s">
        <v>18501</v>
      </c>
      <c r="K12632" s="15">
        <v>1571400</v>
      </c>
      <c r="L12632" s="13" t="s">
        <v>14</v>
      </c>
      <c r="M12632" s="7">
        <v>1</v>
      </c>
      <c r="N12632" s="14"/>
    </row>
    <row r="12633" spans="1:14" ht="47.25">
      <c r="A12633" s="6">
        <v>12632</v>
      </c>
      <c r="B12633" s="8" t="s">
        <v>17603</v>
      </c>
      <c r="C12633" s="9" t="s">
        <v>18502</v>
      </c>
      <c r="D12633" s="10" t="s">
        <v>15987</v>
      </c>
      <c r="E12633" s="11" t="s">
        <v>18503</v>
      </c>
      <c r="F12633" s="6">
        <v>510934</v>
      </c>
      <c r="G12633" s="6" t="s">
        <v>848</v>
      </c>
      <c r="H12633" s="16">
        <v>3350331</v>
      </c>
      <c r="I12633" s="12">
        <v>44203</v>
      </c>
      <c r="J12633" s="12" t="s">
        <v>18504</v>
      </c>
      <c r="K12633" s="15">
        <v>3350100</v>
      </c>
      <c r="L12633" s="13" t="s">
        <v>14</v>
      </c>
      <c r="M12633" s="7">
        <v>1</v>
      </c>
      <c r="N12633" s="14"/>
    </row>
    <row r="12634" spans="1:14" ht="47.25">
      <c r="A12634" s="6">
        <v>12633</v>
      </c>
      <c r="B12634" s="8" t="s">
        <v>17603</v>
      </c>
      <c r="C12634" s="9" t="s">
        <v>18505</v>
      </c>
      <c r="D12634" s="10" t="s">
        <v>15535</v>
      </c>
      <c r="E12634" s="11" t="s">
        <v>18506</v>
      </c>
      <c r="F12634" s="6">
        <v>510926</v>
      </c>
      <c r="G12634" s="6" t="s">
        <v>848</v>
      </c>
      <c r="H12634" s="16">
        <v>2844926</v>
      </c>
      <c r="I12634" s="12">
        <v>44194</v>
      </c>
      <c r="J12634" s="12" t="s">
        <v>18501</v>
      </c>
      <c r="K12634" s="15">
        <v>2843400</v>
      </c>
      <c r="L12634" s="13" t="s">
        <v>14</v>
      </c>
      <c r="M12634" s="7">
        <v>1</v>
      </c>
      <c r="N12634" s="14"/>
    </row>
    <row r="12635" spans="1:14" ht="63">
      <c r="A12635" s="6">
        <v>12634</v>
      </c>
      <c r="B12635" s="8" t="s">
        <v>17603</v>
      </c>
      <c r="C12635" s="9" t="s">
        <v>18507</v>
      </c>
      <c r="D12635" s="10" t="s">
        <v>3051</v>
      </c>
      <c r="E12635" s="11" t="s">
        <v>18508</v>
      </c>
      <c r="F12635" s="6">
        <v>510936</v>
      </c>
      <c r="G12635" s="6" t="s">
        <v>848</v>
      </c>
      <c r="H12635" s="16">
        <v>4831498</v>
      </c>
      <c r="I12635" s="12">
        <v>44214</v>
      </c>
      <c r="J12635" s="12" t="s">
        <v>18509</v>
      </c>
      <c r="K12635" s="15">
        <v>559500</v>
      </c>
      <c r="L12635" s="13" t="s">
        <v>14</v>
      </c>
      <c r="M12635" s="7">
        <v>1</v>
      </c>
      <c r="N12635" s="14"/>
    </row>
    <row r="12636" spans="1:14" ht="63">
      <c r="A12636" s="6">
        <v>12635</v>
      </c>
      <c r="B12636" s="8" t="s">
        <v>17603</v>
      </c>
      <c r="C12636" s="9" t="s">
        <v>18510</v>
      </c>
      <c r="D12636" s="10" t="s">
        <v>18511</v>
      </c>
      <c r="E12636" s="11" t="s">
        <v>18512</v>
      </c>
      <c r="F12636" s="6">
        <v>510935</v>
      </c>
      <c r="G12636" s="6" t="s">
        <v>848</v>
      </c>
      <c r="H12636" s="16">
        <v>5132937</v>
      </c>
      <c r="I12636" s="12">
        <v>44216</v>
      </c>
      <c r="J12636" s="12">
        <v>44297</v>
      </c>
      <c r="K12636" s="15">
        <v>5132700</v>
      </c>
      <c r="L12636" s="13" t="s">
        <v>14</v>
      </c>
      <c r="M12636" s="7">
        <v>1</v>
      </c>
      <c r="N12636" s="14"/>
    </row>
    <row r="12637" spans="1:14" ht="78.75">
      <c r="A12637" s="6">
        <v>12636</v>
      </c>
      <c r="B12637" s="8" t="s">
        <v>17603</v>
      </c>
      <c r="C12637" s="9" t="s">
        <v>18513</v>
      </c>
      <c r="D12637" s="10" t="s">
        <v>17797</v>
      </c>
      <c r="E12637" s="11" t="s">
        <v>18514</v>
      </c>
      <c r="F12637" s="6">
        <v>441846</v>
      </c>
      <c r="G12637" s="6" t="s">
        <v>848</v>
      </c>
      <c r="H12637" s="16">
        <v>9233193</v>
      </c>
      <c r="I12637" s="12">
        <v>44062</v>
      </c>
      <c r="J12637" s="12">
        <v>44179</v>
      </c>
      <c r="K12637" s="15">
        <v>9229600</v>
      </c>
      <c r="L12637" s="13" t="s">
        <v>14</v>
      </c>
      <c r="M12637" s="7">
        <v>1</v>
      </c>
      <c r="N12637" s="14"/>
    </row>
    <row r="12638" spans="1:14" ht="47.25">
      <c r="A12638" s="6">
        <v>12637</v>
      </c>
      <c r="B12638" s="8" t="s">
        <v>17603</v>
      </c>
      <c r="C12638" s="9" t="s">
        <v>18515</v>
      </c>
      <c r="D12638" s="10" t="s">
        <v>18516</v>
      </c>
      <c r="E12638" s="11" t="s">
        <v>18517</v>
      </c>
      <c r="F12638" s="6">
        <v>441855</v>
      </c>
      <c r="G12638" s="6" t="s">
        <v>848</v>
      </c>
      <c r="H12638" s="16">
        <v>13770284</v>
      </c>
      <c r="I12638" s="12">
        <v>44063</v>
      </c>
      <c r="J12638" s="12">
        <v>44189</v>
      </c>
      <c r="K12638" s="15">
        <v>13761000</v>
      </c>
      <c r="L12638" s="13" t="s">
        <v>70</v>
      </c>
      <c r="M12638" s="7">
        <v>1</v>
      </c>
      <c r="N12638" s="14"/>
    </row>
    <row r="12639" spans="1:14" ht="63">
      <c r="A12639" s="6">
        <v>12638</v>
      </c>
      <c r="B12639" s="8" t="s">
        <v>17603</v>
      </c>
      <c r="C12639" s="9" t="s">
        <v>18518</v>
      </c>
      <c r="D12639" s="10" t="s">
        <v>18519</v>
      </c>
      <c r="E12639" s="11" t="s">
        <v>18517</v>
      </c>
      <c r="F12639" s="6">
        <v>441855</v>
      </c>
      <c r="G12639" s="6" t="s">
        <v>848</v>
      </c>
      <c r="H12639" s="16">
        <v>13770284</v>
      </c>
      <c r="I12639" s="12">
        <v>44063</v>
      </c>
      <c r="J12639" s="12">
        <v>44189</v>
      </c>
      <c r="K12639" s="15">
        <v>0</v>
      </c>
      <c r="L12639" s="13" t="s">
        <v>70</v>
      </c>
      <c r="M12639" s="7">
        <v>0.8</v>
      </c>
      <c r="N12639" s="14"/>
    </row>
    <row r="12640" spans="1:14" ht="63">
      <c r="A12640" s="6">
        <v>12639</v>
      </c>
      <c r="B12640" s="8" t="s">
        <v>17603</v>
      </c>
      <c r="C12640" s="9" t="s">
        <v>18520</v>
      </c>
      <c r="D12640" s="10" t="s">
        <v>18238</v>
      </c>
      <c r="E12640" s="11" t="s">
        <v>18517</v>
      </c>
      <c r="F12640" s="6">
        <v>441855</v>
      </c>
      <c r="G12640" s="6" t="s">
        <v>848</v>
      </c>
      <c r="H12640" s="16">
        <v>13770284</v>
      </c>
      <c r="I12640" s="12">
        <v>44063</v>
      </c>
      <c r="J12640" s="12">
        <v>44189</v>
      </c>
      <c r="K12640" s="15">
        <v>0</v>
      </c>
      <c r="L12640" s="13" t="s">
        <v>70</v>
      </c>
      <c r="M12640" s="7">
        <v>0.2</v>
      </c>
      <c r="N12640" s="14"/>
    </row>
    <row r="12641" spans="1:14" ht="63">
      <c r="A12641" s="6">
        <v>12640</v>
      </c>
      <c r="B12641" s="8" t="s">
        <v>17603</v>
      </c>
      <c r="C12641" s="9" t="s">
        <v>18521</v>
      </c>
      <c r="D12641" s="10" t="s">
        <v>18522</v>
      </c>
      <c r="E12641" s="11" t="s">
        <v>18523</v>
      </c>
      <c r="F12641" s="6">
        <v>448865</v>
      </c>
      <c r="G12641" s="6" t="s">
        <v>848</v>
      </c>
      <c r="H12641" s="16">
        <v>3530725</v>
      </c>
      <c r="I12641" s="12">
        <v>43985</v>
      </c>
      <c r="J12641" s="12">
        <v>44052</v>
      </c>
      <c r="K12641" s="15">
        <v>3530400</v>
      </c>
      <c r="L12641" s="13" t="s">
        <v>14</v>
      </c>
      <c r="M12641" s="7">
        <v>1</v>
      </c>
      <c r="N12641" s="14"/>
    </row>
    <row r="12642" spans="1:14" ht="63">
      <c r="A12642" s="6">
        <v>12641</v>
      </c>
      <c r="B12642" s="8" t="s">
        <v>17603</v>
      </c>
      <c r="C12642" s="9" t="s">
        <v>18524</v>
      </c>
      <c r="D12642" s="10" t="s">
        <v>18525</v>
      </c>
      <c r="E12642" s="11" t="s">
        <v>18526</v>
      </c>
      <c r="F12642" s="6">
        <v>448866</v>
      </c>
      <c r="G12642" s="6" t="s">
        <v>848</v>
      </c>
      <c r="H12642" s="16">
        <v>6018710</v>
      </c>
      <c r="I12642" s="12">
        <v>43989</v>
      </c>
      <c r="J12642" s="12">
        <v>44057</v>
      </c>
      <c r="K12642" s="15">
        <v>6013400</v>
      </c>
      <c r="L12642" s="13" t="s">
        <v>14</v>
      </c>
      <c r="M12642" s="7">
        <v>1</v>
      </c>
      <c r="N12642" s="14"/>
    </row>
    <row r="12643" spans="1:14" ht="63">
      <c r="A12643" s="6">
        <v>12642</v>
      </c>
      <c r="B12643" s="8" t="s">
        <v>17603</v>
      </c>
      <c r="C12643" s="9" t="s">
        <v>18527</v>
      </c>
      <c r="D12643" s="10" t="s">
        <v>18528</v>
      </c>
      <c r="E12643" s="11" t="s">
        <v>18529</v>
      </c>
      <c r="F12643" s="6">
        <v>448867</v>
      </c>
      <c r="G12643" s="6" t="s">
        <v>848</v>
      </c>
      <c r="H12643" s="16">
        <v>2057377</v>
      </c>
      <c r="I12643" s="12">
        <v>43989</v>
      </c>
      <c r="J12643" s="12">
        <v>44057</v>
      </c>
      <c r="K12643" s="15">
        <v>2055700</v>
      </c>
      <c r="L12643" s="13" t="s">
        <v>14</v>
      </c>
      <c r="M12643" s="7">
        <v>1</v>
      </c>
      <c r="N12643" s="14"/>
    </row>
    <row r="12644" spans="1:14" ht="47.25">
      <c r="A12644" s="6">
        <v>12643</v>
      </c>
      <c r="B12644" s="8" t="s">
        <v>17603</v>
      </c>
      <c r="C12644" s="9" t="s">
        <v>17764</v>
      </c>
      <c r="D12644" s="10" t="s">
        <v>15625</v>
      </c>
      <c r="E12644" s="11" t="s">
        <v>18530</v>
      </c>
      <c r="F12644" s="6">
        <v>448868</v>
      </c>
      <c r="G12644" s="6" t="s">
        <v>848</v>
      </c>
      <c r="H12644" s="16">
        <v>7992758</v>
      </c>
      <c r="I12644" s="12">
        <v>43997</v>
      </c>
      <c r="J12644" s="12">
        <v>44064</v>
      </c>
      <c r="K12644" s="15">
        <v>7880100</v>
      </c>
      <c r="L12644" s="13" t="s">
        <v>14</v>
      </c>
      <c r="M12644" s="7">
        <v>1</v>
      </c>
      <c r="N12644" s="14"/>
    </row>
    <row r="12645" spans="1:14" ht="47.25">
      <c r="A12645" s="6">
        <v>12644</v>
      </c>
      <c r="B12645" s="8" t="s">
        <v>17603</v>
      </c>
      <c r="C12645" s="9" t="s">
        <v>18531</v>
      </c>
      <c r="D12645" s="10" t="s">
        <v>17797</v>
      </c>
      <c r="E12645" s="11" t="s">
        <v>18532</v>
      </c>
      <c r="F12645" s="6">
        <v>527611</v>
      </c>
      <c r="G12645" s="6" t="s">
        <v>848</v>
      </c>
      <c r="H12645" s="16">
        <v>3983506</v>
      </c>
      <c r="I12645" s="12">
        <v>44255</v>
      </c>
      <c r="J12645" s="12">
        <v>44321</v>
      </c>
      <c r="K12645" s="15">
        <v>0</v>
      </c>
      <c r="L12645" s="13" t="s">
        <v>14</v>
      </c>
      <c r="M12645" s="7">
        <v>1</v>
      </c>
      <c r="N12645" s="14"/>
    </row>
    <row r="12646" spans="1:14" ht="63">
      <c r="A12646" s="6">
        <v>12645</v>
      </c>
      <c r="B12646" s="8" t="s">
        <v>17603</v>
      </c>
      <c r="C12646" s="9" t="s">
        <v>18533</v>
      </c>
      <c r="D12646" s="10" t="s">
        <v>18534</v>
      </c>
      <c r="E12646" s="11" t="s">
        <v>18535</v>
      </c>
      <c r="F12646" s="6">
        <v>527612</v>
      </c>
      <c r="G12646" s="6" t="s">
        <v>848</v>
      </c>
      <c r="H12646" s="16">
        <v>5509657</v>
      </c>
      <c r="I12646" s="12">
        <v>44255</v>
      </c>
      <c r="J12646" s="12">
        <v>44336</v>
      </c>
      <c r="K12646" s="15">
        <v>5507300</v>
      </c>
      <c r="L12646" s="13" t="s">
        <v>14</v>
      </c>
      <c r="M12646" s="7">
        <v>1</v>
      </c>
      <c r="N12646" s="14"/>
    </row>
    <row r="12647" spans="1:14" ht="47.25">
      <c r="A12647" s="6">
        <v>12646</v>
      </c>
      <c r="B12647" s="8" t="s">
        <v>17603</v>
      </c>
      <c r="C12647" s="9" t="s">
        <v>18536</v>
      </c>
      <c r="D12647" s="10" t="s">
        <v>3206</v>
      </c>
      <c r="E12647" s="11" t="s">
        <v>18537</v>
      </c>
      <c r="F12647" s="6">
        <v>527613</v>
      </c>
      <c r="G12647" s="6" t="s">
        <v>848</v>
      </c>
      <c r="H12647" s="16">
        <v>3971994</v>
      </c>
      <c r="I12647" s="12">
        <v>44255</v>
      </c>
      <c r="J12647" s="12">
        <v>44321</v>
      </c>
      <c r="K12647" s="15">
        <v>3969900</v>
      </c>
      <c r="L12647" s="13" t="s">
        <v>14</v>
      </c>
      <c r="M12647" s="7">
        <v>1</v>
      </c>
      <c r="N12647" s="14"/>
    </row>
    <row r="12648" spans="1:14" ht="47.25">
      <c r="A12648" s="6">
        <v>12647</v>
      </c>
      <c r="B12648" s="8" t="s">
        <v>17603</v>
      </c>
      <c r="C12648" s="9" t="s">
        <v>18538</v>
      </c>
      <c r="D12648" s="10" t="s">
        <v>18539</v>
      </c>
      <c r="E12648" s="11" t="s">
        <v>18540</v>
      </c>
      <c r="F12648" s="6">
        <v>527614</v>
      </c>
      <c r="G12648" s="6" t="s">
        <v>848</v>
      </c>
      <c r="H12648" s="16">
        <v>7899279</v>
      </c>
      <c r="I12648" s="12">
        <v>44255</v>
      </c>
      <c r="J12648" s="12">
        <v>44346</v>
      </c>
      <c r="K12648" s="15">
        <v>7897400</v>
      </c>
      <c r="L12648" s="13" t="s">
        <v>14</v>
      </c>
      <c r="M12648" s="7">
        <v>1</v>
      </c>
      <c r="N12648" s="14"/>
    </row>
    <row r="12649" spans="1:14" ht="47.25">
      <c r="A12649" s="6">
        <v>12648</v>
      </c>
      <c r="B12649" s="8" t="s">
        <v>17603</v>
      </c>
      <c r="C12649" s="9" t="s">
        <v>18541</v>
      </c>
      <c r="D12649" s="10" t="s">
        <v>2938</v>
      </c>
      <c r="E12649" s="11" t="s">
        <v>18542</v>
      </c>
      <c r="F12649" s="6">
        <v>533968</v>
      </c>
      <c r="G12649" s="6" t="s">
        <v>848</v>
      </c>
      <c r="H12649" s="16">
        <v>2534104</v>
      </c>
      <c r="I12649" s="12">
        <v>44255</v>
      </c>
      <c r="J12649" s="12">
        <v>44321</v>
      </c>
      <c r="K12649" s="15">
        <v>2529300</v>
      </c>
      <c r="L12649" s="13" t="s">
        <v>14</v>
      </c>
      <c r="M12649" s="7">
        <v>1</v>
      </c>
      <c r="N12649" s="14"/>
    </row>
    <row r="12650" spans="1:14" ht="47.25">
      <c r="A12650" s="6">
        <v>12649</v>
      </c>
      <c r="B12650" s="8" t="s">
        <v>17603</v>
      </c>
      <c r="C12650" s="9" t="s">
        <v>18543</v>
      </c>
      <c r="D12650" s="10" t="s">
        <v>18544</v>
      </c>
      <c r="E12650" s="11" t="s">
        <v>18545</v>
      </c>
      <c r="F12650" s="6">
        <v>580293</v>
      </c>
      <c r="G12650" s="6" t="s">
        <v>848</v>
      </c>
      <c r="H12650" s="16">
        <v>5521673</v>
      </c>
      <c r="I12650" s="12">
        <v>44419</v>
      </c>
      <c r="J12650" s="12">
        <v>44504</v>
      </c>
      <c r="K12650" s="15">
        <v>0</v>
      </c>
      <c r="L12650" s="13" t="s">
        <v>14</v>
      </c>
      <c r="M12650" s="7">
        <v>1</v>
      </c>
      <c r="N12650" s="14"/>
    </row>
    <row r="12651" spans="1:14" ht="31.5">
      <c r="A12651" s="6">
        <v>12650</v>
      </c>
      <c r="B12651" s="8" t="s">
        <v>17603</v>
      </c>
      <c r="C12651" s="9" t="s">
        <v>18546</v>
      </c>
      <c r="D12651" s="10" t="s">
        <v>15535</v>
      </c>
      <c r="E12651" s="11" t="s">
        <v>18547</v>
      </c>
      <c r="F12651" s="6">
        <v>580289</v>
      </c>
      <c r="G12651" s="6" t="s">
        <v>848</v>
      </c>
      <c r="H12651" s="16">
        <v>4779383</v>
      </c>
      <c r="I12651" s="12">
        <v>44409</v>
      </c>
      <c r="J12651" s="12">
        <v>44490</v>
      </c>
      <c r="K12651" s="15">
        <v>4774300</v>
      </c>
      <c r="L12651" s="13" t="s">
        <v>14</v>
      </c>
      <c r="M12651" s="7">
        <v>1</v>
      </c>
      <c r="N12651" s="14"/>
    </row>
    <row r="12652" spans="1:14" ht="47.25">
      <c r="A12652" s="6">
        <v>12651</v>
      </c>
      <c r="B12652" s="8" t="s">
        <v>17603</v>
      </c>
      <c r="C12652" s="9" t="s">
        <v>18548</v>
      </c>
      <c r="D12652" s="10" t="s">
        <v>18549</v>
      </c>
      <c r="E12652" s="11" t="s">
        <v>18550</v>
      </c>
      <c r="F12652" s="6">
        <v>580290</v>
      </c>
      <c r="G12652" s="6" t="s">
        <v>848</v>
      </c>
      <c r="H12652" s="16">
        <v>3348680</v>
      </c>
      <c r="I12652" s="12">
        <v>44410</v>
      </c>
      <c r="J12652" s="12">
        <v>44482</v>
      </c>
      <c r="K12652" s="15">
        <v>0</v>
      </c>
      <c r="L12652" s="13" t="s">
        <v>14</v>
      </c>
      <c r="M12652" s="7">
        <v>1</v>
      </c>
      <c r="N12652" s="14"/>
    </row>
    <row r="12653" spans="1:14" ht="47.25">
      <c r="A12653" s="6">
        <v>12652</v>
      </c>
      <c r="B12653" s="8" t="s">
        <v>17603</v>
      </c>
      <c r="C12653" s="9" t="s">
        <v>18551</v>
      </c>
      <c r="D12653" s="10" t="s">
        <v>18552</v>
      </c>
      <c r="E12653" s="11" t="s">
        <v>18553</v>
      </c>
      <c r="F12653" s="6">
        <v>580291</v>
      </c>
      <c r="G12653" s="6" t="s">
        <v>848</v>
      </c>
      <c r="H12653" s="16">
        <v>3450321</v>
      </c>
      <c r="I12653" s="12">
        <v>44406</v>
      </c>
      <c r="J12653" s="12">
        <v>44445</v>
      </c>
      <c r="K12653" s="15">
        <v>0</v>
      </c>
      <c r="L12653" s="13" t="s">
        <v>14</v>
      </c>
      <c r="M12653" s="7">
        <v>1</v>
      </c>
      <c r="N12653" s="14"/>
    </row>
    <row r="12654" spans="1:14" ht="31.5">
      <c r="A12654" s="6">
        <v>12653</v>
      </c>
      <c r="B12654" s="8" t="s">
        <v>17603</v>
      </c>
      <c r="C12654" s="9" t="s">
        <v>18554</v>
      </c>
      <c r="D12654" s="10" t="s">
        <v>17832</v>
      </c>
      <c r="E12654" s="11" t="s">
        <v>18555</v>
      </c>
      <c r="F12654" s="6">
        <v>580292</v>
      </c>
      <c r="G12654" s="6" t="s">
        <v>848</v>
      </c>
      <c r="H12654" s="16">
        <v>3828725</v>
      </c>
      <c r="I12654" s="12">
        <v>44406</v>
      </c>
      <c r="J12654" s="12">
        <v>44445</v>
      </c>
      <c r="K12654" s="15">
        <v>0</v>
      </c>
      <c r="L12654" s="13" t="s">
        <v>14</v>
      </c>
      <c r="M12654" s="7">
        <v>1</v>
      </c>
      <c r="N12654" s="14"/>
    </row>
    <row r="12655" spans="1:14" ht="47.25">
      <c r="A12655" s="6">
        <v>12654</v>
      </c>
      <c r="B12655" s="8" t="s">
        <v>17603</v>
      </c>
      <c r="C12655" s="9" t="s">
        <v>18515</v>
      </c>
      <c r="D12655" s="10" t="s">
        <v>18483</v>
      </c>
      <c r="E12655" s="11" t="s">
        <v>18556</v>
      </c>
      <c r="F12655" s="6">
        <v>441843</v>
      </c>
      <c r="G12655" s="6" t="s">
        <v>848</v>
      </c>
      <c r="H12655" s="16">
        <v>10011926</v>
      </c>
      <c r="I12655" s="12">
        <v>44068</v>
      </c>
      <c r="J12655" s="12">
        <v>44201</v>
      </c>
      <c r="K12655" s="15">
        <v>10004900</v>
      </c>
      <c r="L12655" s="13" t="s">
        <v>70</v>
      </c>
      <c r="M12655" s="7">
        <v>1</v>
      </c>
      <c r="N12655" s="14"/>
    </row>
    <row r="12656" spans="1:14" ht="63">
      <c r="A12656" s="6">
        <v>12655</v>
      </c>
      <c r="B12656" s="8" t="s">
        <v>17603</v>
      </c>
      <c r="C12656" s="9" t="s">
        <v>17898</v>
      </c>
      <c r="D12656" s="10" t="s">
        <v>17874</v>
      </c>
      <c r="E12656" s="11" t="s">
        <v>18556</v>
      </c>
      <c r="F12656" s="6">
        <v>441843</v>
      </c>
      <c r="G12656" s="6" t="s">
        <v>848</v>
      </c>
      <c r="H12656" s="16">
        <v>10011926</v>
      </c>
      <c r="I12656" s="12">
        <v>44068</v>
      </c>
      <c r="J12656" s="12">
        <v>44201</v>
      </c>
      <c r="K12656" s="15">
        <v>0</v>
      </c>
      <c r="L12656" s="13" t="s">
        <v>70</v>
      </c>
      <c r="M12656" s="7">
        <v>0.8</v>
      </c>
      <c r="N12656" s="14"/>
    </row>
    <row r="12657" spans="1:14" ht="63">
      <c r="A12657" s="6">
        <v>12656</v>
      </c>
      <c r="B12657" s="8" t="s">
        <v>17603</v>
      </c>
      <c r="C12657" s="9" t="s">
        <v>18520</v>
      </c>
      <c r="D12657" s="10" t="s">
        <v>18238</v>
      </c>
      <c r="E12657" s="11" t="s">
        <v>18556</v>
      </c>
      <c r="F12657" s="6">
        <v>441843</v>
      </c>
      <c r="G12657" s="6" t="s">
        <v>848</v>
      </c>
      <c r="H12657" s="16">
        <v>10011926</v>
      </c>
      <c r="I12657" s="12">
        <v>44068</v>
      </c>
      <c r="J12657" s="12">
        <v>44201</v>
      </c>
      <c r="K12657" s="15">
        <v>0</v>
      </c>
      <c r="L12657" s="13" t="s">
        <v>70</v>
      </c>
      <c r="M12657" s="7">
        <v>0.2</v>
      </c>
      <c r="N12657" s="14"/>
    </row>
    <row r="12658" spans="1:14" ht="63">
      <c r="A12658" s="6">
        <v>12657</v>
      </c>
      <c r="B12658" s="8" t="s">
        <v>17603</v>
      </c>
      <c r="C12658" s="9" t="s">
        <v>17915</v>
      </c>
      <c r="D12658" s="10" t="s">
        <v>2953</v>
      </c>
      <c r="E12658" s="11" t="s">
        <v>18557</v>
      </c>
      <c r="F12658" s="6">
        <v>441848</v>
      </c>
      <c r="G12658" s="6" t="s">
        <v>848</v>
      </c>
      <c r="H12658" s="16">
        <v>9919553</v>
      </c>
      <c r="I12658" s="12">
        <v>44049</v>
      </c>
      <c r="J12658" s="12">
        <v>44180</v>
      </c>
      <c r="K12658" s="15">
        <v>8712400</v>
      </c>
      <c r="L12658" s="13" t="s">
        <v>14</v>
      </c>
      <c r="M12658" s="7">
        <v>1</v>
      </c>
      <c r="N12658" s="14"/>
    </row>
    <row r="12659" spans="1:14" ht="63">
      <c r="A12659" s="6">
        <v>12658</v>
      </c>
      <c r="B12659" s="8" t="s">
        <v>17603</v>
      </c>
      <c r="C12659" s="9" t="s">
        <v>17898</v>
      </c>
      <c r="D12659" s="10" t="s">
        <v>17874</v>
      </c>
      <c r="E12659" s="11" t="s">
        <v>18558</v>
      </c>
      <c r="F12659" s="6">
        <v>423544</v>
      </c>
      <c r="G12659" s="6" t="s">
        <v>848</v>
      </c>
      <c r="H12659" s="16">
        <v>8453931</v>
      </c>
      <c r="I12659" s="12">
        <v>43982</v>
      </c>
      <c r="J12659" s="12">
        <v>44110</v>
      </c>
      <c r="K12659" s="15">
        <v>8453700</v>
      </c>
      <c r="L12659" s="13" t="s">
        <v>14</v>
      </c>
      <c r="M12659" s="7">
        <v>1</v>
      </c>
      <c r="N12659" s="14"/>
    </row>
    <row r="12660" spans="1:14" ht="78.75">
      <c r="A12660" s="6">
        <v>12659</v>
      </c>
      <c r="B12660" s="8" t="s">
        <v>17603</v>
      </c>
      <c r="C12660" s="9" t="s">
        <v>18559</v>
      </c>
      <c r="D12660" s="10" t="s">
        <v>18560</v>
      </c>
      <c r="E12660" s="11" t="s">
        <v>18561</v>
      </c>
      <c r="F12660" s="6">
        <v>423545</v>
      </c>
      <c r="G12660" s="6" t="s">
        <v>848</v>
      </c>
      <c r="H12660" s="16">
        <v>4172613</v>
      </c>
      <c r="I12660" s="12">
        <v>43951</v>
      </c>
      <c r="J12660" s="12">
        <v>43989</v>
      </c>
      <c r="K12660" s="15">
        <v>4172400</v>
      </c>
      <c r="L12660" s="13" t="s">
        <v>14</v>
      </c>
      <c r="M12660" s="7">
        <v>1</v>
      </c>
      <c r="N12660" s="14"/>
    </row>
    <row r="12661" spans="1:14" ht="63">
      <c r="A12661" s="6">
        <v>12660</v>
      </c>
      <c r="B12661" s="8" t="s">
        <v>17603</v>
      </c>
      <c r="C12661" s="9" t="s">
        <v>18562</v>
      </c>
      <c r="D12661" s="10" t="s">
        <v>17792</v>
      </c>
      <c r="E12661" s="11" t="s">
        <v>18563</v>
      </c>
      <c r="F12661" s="6">
        <v>423547</v>
      </c>
      <c r="G12661" s="6" t="s">
        <v>848</v>
      </c>
      <c r="H12661" s="16">
        <v>4142418</v>
      </c>
      <c r="I12661" s="12">
        <v>43956</v>
      </c>
      <c r="J12661" s="12">
        <v>44142</v>
      </c>
      <c r="K12661" s="15">
        <v>4107500</v>
      </c>
      <c r="L12661" s="13" t="s">
        <v>14</v>
      </c>
      <c r="M12661" s="7">
        <v>1</v>
      </c>
      <c r="N12661" s="14"/>
    </row>
    <row r="12662" spans="1:14" ht="63">
      <c r="A12662" s="6">
        <v>12661</v>
      </c>
      <c r="B12662" s="8" t="s">
        <v>17603</v>
      </c>
      <c r="C12662" s="9" t="s">
        <v>18447</v>
      </c>
      <c r="D12662" s="10" t="s">
        <v>15720</v>
      </c>
      <c r="E12662" s="11" t="s">
        <v>18564</v>
      </c>
      <c r="F12662" s="6">
        <v>426749</v>
      </c>
      <c r="G12662" s="6" t="s">
        <v>848</v>
      </c>
      <c r="H12662" s="16">
        <v>5667290</v>
      </c>
      <c r="I12662" s="12">
        <v>43949</v>
      </c>
      <c r="J12662" s="12">
        <v>44031</v>
      </c>
      <c r="K12662" s="15">
        <v>5667000</v>
      </c>
      <c r="L12662" s="13" t="s">
        <v>14</v>
      </c>
      <c r="M12662" s="7">
        <v>1</v>
      </c>
      <c r="N12662" s="14"/>
    </row>
    <row r="12663" spans="1:14" ht="78.75">
      <c r="A12663" s="6">
        <v>12662</v>
      </c>
      <c r="B12663" s="8" t="s">
        <v>17603</v>
      </c>
      <c r="C12663" s="9" t="s">
        <v>18565</v>
      </c>
      <c r="D12663" s="10" t="s">
        <v>18566</v>
      </c>
      <c r="E12663" s="11" t="s">
        <v>18567</v>
      </c>
      <c r="F12663" s="6">
        <v>514518</v>
      </c>
      <c r="G12663" s="6" t="s">
        <v>848</v>
      </c>
      <c r="H12663" s="16">
        <v>5837062</v>
      </c>
      <c r="I12663" s="12">
        <v>44231</v>
      </c>
      <c r="J12663" s="12">
        <v>44312</v>
      </c>
      <c r="K12663" s="15">
        <v>5837000</v>
      </c>
      <c r="L12663" s="13" t="s">
        <v>14</v>
      </c>
      <c r="M12663" s="7">
        <v>1</v>
      </c>
      <c r="N12663" s="14"/>
    </row>
    <row r="12664" spans="1:14" ht="31.5">
      <c r="A12664" s="6">
        <v>12663</v>
      </c>
      <c r="B12664" s="8" t="s">
        <v>17603</v>
      </c>
      <c r="C12664" s="9" t="s">
        <v>18568</v>
      </c>
      <c r="D12664" s="10" t="s">
        <v>18569</v>
      </c>
      <c r="E12664" s="11" t="s">
        <v>18570</v>
      </c>
      <c r="F12664" s="6">
        <v>514520</v>
      </c>
      <c r="G12664" s="6" t="s">
        <v>848</v>
      </c>
      <c r="H12664" s="16">
        <v>6254360</v>
      </c>
      <c r="I12664" s="12">
        <v>44234</v>
      </c>
      <c r="J12664" s="12">
        <v>44332</v>
      </c>
      <c r="K12664" s="15">
        <v>6242400</v>
      </c>
      <c r="L12664" s="13" t="s">
        <v>14</v>
      </c>
      <c r="M12664" s="7">
        <v>1</v>
      </c>
      <c r="N12664" s="14"/>
    </row>
    <row r="12665" spans="1:14" ht="31.5">
      <c r="A12665" s="6">
        <v>12664</v>
      </c>
      <c r="B12665" s="8" t="s">
        <v>17603</v>
      </c>
      <c r="C12665" s="9" t="s">
        <v>18571</v>
      </c>
      <c r="D12665" s="10" t="s">
        <v>18572</v>
      </c>
      <c r="E12665" s="11" t="s">
        <v>18573</v>
      </c>
      <c r="F12665" s="6">
        <v>514525</v>
      </c>
      <c r="G12665" s="6" t="s">
        <v>848</v>
      </c>
      <c r="H12665" s="16">
        <v>4940260</v>
      </c>
      <c r="I12665" s="12">
        <v>44231</v>
      </c>
      <c r="J12665" s="12">
        <v>44312</v>
      </c>
      <c r="K12665" s="15">
        <v>4940200</v>
      </c>
      <c r="L12665" s="13" t="s">
        <v>14</v>
      </c>
      <c r="M12665" s="7">
        <v>1</v>
      </c>
      <c r="N12665" s="14"/>
    </row>
    <row r="12666" spans="1:14" ht="47.25">
      <c r="A12666" s="6">
        <v>12665</v>
      </c>
      <c r="B12666" s="8" t="s">
        <v>17603</v>
      </c>
      <c r="C12666" s="9" t="s">
        <v>18574</v>
      </c>
      <c r="D12666" s="10" t="s">
        <v>15402</v>
      </c>
      <c r="E12666" s="11" t="s">
        <v>18575</v>
      </c>
      <c r="F12666" s="6">
        <v>514519</v>
      </c>
      <c r="G12666" s="6" t="s">
        <v>848</v>
      </c>
      <c r="H12666" s="16">
        <v>4190011</v>
      </c>
      <c r="I12666" s="12">
        <v>44231</v>
      </c>
      <c r="J12666" s="12">
        <v>44297</v>
      </c>
      <c r="K12666" s="15">
        <v>4189200</v>
      </c>
      <c r="L12666" s="13" t="s">
        <v>14</v>
      </c>
      <c r="M12666" s="7">
        <v>1</v>
      </c>
      <c r="N12666" s="14"/>
    </row>
    <row r="12667" spans="1:14" ht="78.75">
      <c r="A12667" s="6">
        <v>12666</v>
      </c>
      <c r="B12667" s="8" t="s">
        <v>17603</v>
      </c>
      <c r="C12667" s="9" t="s">
        <v>18576</v>
      </c>
      <c r="D12667" s="10" t="s">
        <v>18577</v>
      </c>
      <c r="E12667" s="11" t="s">
        <v>18578</v>
      </c>
      <c r="F12667" s="6">
        <v>514524</v>
      </c>
      <c r="G12667" s="6" t="s">
        <v>848</v>
      </c>
      <c r="H12667" s="16">
        <v>1618028</v>
      </c>
      <c r="I12667" s="12">
        <v>44231</v>
      </c>
      <c r="J12667" s="12">
        <v>44297</v>
      </c>
      <c r="K12667" s="15">
        <v>1618000</v>
      </c>
      <c r="L12667" s="13" t="s">
        <v>14</v>
      </c>
      <c r="M12667" s="7">
        <v>1</v>
      </c>
      <c r="N12667" s="14"/>
    </row>
    <row r="12668" spans="1:14" ht="63">
      <c r="A12668" s="6">
        <v>12667</v>
      </c>
      <c r="B12668" s="8" t="s">
        <v>17603</v>
      </c>
      <c r="C12668" s="9" t="s">
        <v>18579</v>
      </c>
      <c r="D12668" s="10" t="s">
        <v>2966</v>
      </c>
      <c r="E12668" s="11" t="s">
        <v>18580</v>
      </c>
      <c r="F12668" s="6">
        <v>514526</v>
      </c>
      <c r="G12668" s="6" t="s">
        <v>848</v>
      </c>
      <c r="H12668" s="16">
        <v>6630312</v>
      </c>
      <c r="I12668" s="12">
        <v>44231</v>
      </c>
      <c r="J12668" s="12">
        <v>44312</v>
      </c>
      <c r="K12668" s="15">
        <v>6630000</v>
      </c>
      <c r="L12668" s="13" t="s">
        <v>14</v>
      </c>
      <c r="M12668" s="7">
        <v>1</v>
      </c>
      <c r="N12668" s="14"/>
    </row>
    <row r="12669" spans="1:14" ht="47.25">
      <c r="A12669" s="6">
        <v>12668</v>
      </c>
      <c r="B12669" s="8" t="s">
        <v>17603</v>
      </c>
      <c r="C12669" s="9" t="s">
        <v>18581</v>
      </c>
      <c r="D12669" s="10" t="s">
        <v>17891</v>
      </c>
      <c r="E12669" s="11" t="s">
        <v>18582</v>
      </c>
      <c r="F12669" s="6">
        <v>514522</v>
      </c>
      <c r="G12669" s="6" t="s">
        <v>848</v>
      </c>
      <c r="H12669" s="16">
        <v>11633246</v>
      </c>
      <c r="I12669" s="12">
        <v>44277</v>
      </c>
      <c r="J12669" s="12">
        <v>44406</v>
      </c>
      <c r="K12669" s="15">
        <v>0</v>
      </c>
      <c r="L12669" s="13" t="s">
        <v>14</v>
      </c>
      <c r="M12669" s="7">
        <v>1</v>
      </c>
      <c r="N12669" s="14"/>
    </row>
    <row r="12670" spans="1:14" ht="47.25">
      <c r="A12670" s="6">
        <v>12669</v>
      </c>
      <c r="B12670" s="8" t="s">
        <v>17603</v>
      </c>
      <c r="C12670" s="9" t="s">
        <v>18583</v>
      </c>
      <c r="D12670" s="10" t="s">
        <v>18251</v>
      </c>
      <c r="E12670" s="11" t="s">
        <v>18584</v>
      </c>
      <c r="F12670" s="6">
        <v>514523</v>
      </c>
      <c r="G12670" s="6" t="s">
        <v>848</v>
      </c>
      <c r="H12670" s="16">
        <v>11325316</v>
      </c>
      <c r="I12670" s="12">
        <v>44277</v>
      </c>
      <c r="J12670" s="12">
        <v>44406</v>
      </c>
      <c r="K12670" s="15">
        <v>11325200</v>
      </c>
      <c r="L12670" s="13" t="s">
        <v>70</v>
      </c>
      <c r="M12670" s="7">
        <v>1</v>
      </c>
      <c r="N12670" s="14"/>
    </row>
    <row r="12671" spans="1:14" ht="31.5">
      <c r="A12671" s="6">
        <v>12670</v>
      </c>
      <c r="B12671" s="8" t="s">
        <v>17603</v>
      </c>
      <c r="C12671" s="9" t="s">
        <v>18585</v>
      </c>
      <c r="D12671" s="10" t="s">
        <v>15492</v>
      </c>
      <c r="E12671" s="11" t="s">
        <v>18584</v>
      </c>
      <c r="F12671" s="6">
        <v>514523</v>
      </c>
      <c r="G12671" s="6" t="s">
        <v>848</v>
      </c>
      <c r="H12671" s="16">
        <v>11325316</v>
      </c>
      <c r="I12671" s="12">
        <v>44277</v>
      </c>
      <c r="J12671" s="12">
        <v>44406</v>
      </c>
      <c r="K12671" s="15">
        <v>0</v>
      </c>
      <c r="L12671" s="13" t="s">
        <v>70</v>
      </c>
      <c r="M12671" s="7">
        <v>0.4</v>
      </c>
      <c r="N12671" s="14"/>
    </row>
    <row r="12672" spans="1:14" ht="31.5">
      <c r="A12672" s="6">
        <v>12671</v>
      </c>
      <c r="B12672" s="8" t="s">
        <v>17603</v>
      </c>
      <c r="C12672" s="9" t="s">
        <v>18586</v>
      </c>
      <c r="D12672" s="10" t="s">
        <v>18256</v>
      </c>
      <c r="E12672" s="11" t="s">
        <v>18584</v>
      </c>
      <c r="F12672" s="6">
        <v>514523</v>
      </c>
      <c r="G12672" s="6" t="s">
        <v>848</v>
      </c>
      <c r="H12672" s="16">
        <v>11325316</v>
      </c>
      <c r="I12672" s="12">
        <v>44277</v>
      </c>
      <c r="J12672" s="12">
        <v>44406</v>
      </c>
      <c r="K12672" s="15">
        <v>0</v>
      </c>
      <c r="L12672" s="13" t="s">
        <v>70</v>
      </c>
      <c r="M12672" s="7">
        <v>0.6</v>
      </c>
      <c r="N12672" s="14"/>
    </row>
    <row r="12673" spans="1:14" ht="63">
      <c r="A12673" s="6">
        <v>12672</v>
      </c>
      <c r="B12673" s="8" t="s">
        <v>17603</v>
      </c>
      <c r="C12673" s="9" t="s">
        <v>18587</v>
      </c>
      <c r="D12673" s="10" t="s">
        <v>15443</v>
      </c>
      <c r="E12673" s="11" t="s">
        <v>18588</v>
      </c>
      <c r="F12673" s="6">
        <v>531093</v>
      </c>
      <c r="G12673" s="6" t="s">
        <v>848</v>
      </c>
      <c r="H12673" s="16">
        <v>5040567</v>
      </c>
      <c r="I12673" s="12">
        <v>44249</v>
      </c>
      <c r="J12673" s="12">
        <v>44332</v>
      </c>
      <c r="K12673" s="15">
        <v>5015800</v>
      </c>
      <c r="L12673" s="13" t="s">
        <v>14</v>
      </c>
      <c r="M12673" s="7">
        <v>1</v>
      </c>
      <c r="N12673" s="14"/>
    </row>
    <row r="12674" spans="1:14" ht="31.5">
      <c r="A12674" s="6">
        <v>12673</v>
      </c>
      <c r="B12674" s="8" t="s">
        <v>17603</v>
      </c>
      <c r="C12674" s="9" t="s">
        <v>17604</v>
      </c>
      <c r="D12674" s="10" t="s">
        <v>17605</v>
      </c>
      <c r="E12674" s="11" t="s">
        <v>18589</v>
      </c>
      <c r="F12674" s="6">
        <v>441851</v>
      </c>
      <c r="G12674" s="6" t="s">
        <v>848</v>
      </c>
      <c r="H12674" s="16">
        <v>8248964</v>
      </c>
      <c r="I12674" s="12">
        <v>44075</v>
      </c>
      <c r="J12674" s="12">
        <v>44203</v>
      </c>
      <c r="K12674" s="15">
        <v>2700000</v>
      </c>
      <c r="L12674" s="13" t="s">
        <v>14</v>
      </c>
      <c r="M12674" s="7">
        <v>1</v>
      </c>
      <c r="N12674" s="14"/>
    </row>
    <row r="12675" spans="1:14" ht="31.5">
      <c r="A12675" s="6">
        <v>12674</v>
      </c>
      <c r="B12675" s="8" t="s">
        <v>17603</v>
      </c>
      <c r="C12675" s="9" t="s">
        <v>17604</v>
      </c>
      <c r="D12675" s="10" t="s">
        <v>17605</v>
      </c>
      <c r="E12675" s="11" t="s">
        <v>18590</v>
      </c>
      <c r="F12675" s="6">
        <v>441850</v>
      </c>
      <c r="G12675" s="6" t="s">
        <v>848</v>
      </c>
      <c r="H12675" s="16">
        <v>10361294</v>
      </c>
      <c r="I12675" s="12">
        <v>44034</v>
      </c>
      <c r="J12675" s="12">
        <v>44168</v>
      </c>
      <c r="K12675" s="15">
        <v>3500000</v>
      </c>
      <c r="L12675" s="13" t="s">
        <v>14</v>
      </c>
      <c r="M12675" s="7">
        <v>1</v>
      </c>
      <c r="N12675" s="14"/>
    </row>
    <row r="12676" spans="1:14" ht="78.75">
      <c r="A12676" s="6">
        <v>12675</v>
      </c>
      <c r="B12676" s="8" t="s">
        <v>17603</v>
      </c>
      <c r="C12676" s="9" t="s">
        <v>18591</v>
      </c>
      <c r="D12676" s="10" t="s">
        <v>18483</v>
      </c>
      <c r="E12676" s="11" t="s">
        <v>18592</v>
      </c>
      <c r="F12676" s="6">
        <v>514501</v>
      </c>
      <c r="G12676" s="6" t="s">
        <v>848</v>
      </c>
      <c r="H12676" s="16">
        <v>2823377</v>
      </c>
      <c r="I12676" s="12">
        <v>44231</v>
      </c>
      <c r="J12676" s="12">
        <v>44297</v>
      </c>
      <c r="K12676" s="15">
        <v>2823100</v>
      </c>
      <c r="L12676" s="13" t="s">
        <v>14</v>
      </c>
      <c r="M12676" s="7">
        <v>1</v>
      </c>
      <c r="N12676" s="14"/>
    </row>
    <row r="12677" spans="1:14" ht="63">
      <c r="A12677" s="6">
        <v>12676</v>
      </c>
      <c r="B12677" s="8" t="s">
        <v>17603</v>
      </c>
      <c r="C12677" s="9" t="s">
        <v>18593</v>
      </c>
      <c r="D12677" s="10" t="s">
        <v>18594</v>
      </c>
      <c r="E12677" s="11" t="s">
        <v>18595</v>
      </c>
      <c r="F12677" s="6">
        <v>514502</v>
      </c>
      <c r="G12677" s="6" t="s">
        <v>848</v>
      </c>
      <c r="H12677" s="16">
        <v>4026232</v>
      </c>
      <c r="I12677" s="12">
        <v>44234</v>
      </c>
      <c r="J12677" s="12">
        <v>44332</v>
      </c>
      <c r="K12677" s="15">
        <v>3903100</v>
      </c>
      <c r="L12677" s="13" t="s">
        <v>14</v>
      </c>
      <c r="M12677" s="7">
        <v>1</v>
      </c>
      <c r="N12677" s="14"/>
    </row>
    <row r="12678" spans="1:14" ht="63">
      <c r="A12678" s="6">
        <v>12677</v>
      </c>
      <c r="B12678" s="8" t="s">
        <v>17603</v>
      </c>
      <c r="C12678" s="9" t="s">
        <v>18596</v>
      </c>
      <c r="D12678" s="10" t="s">
        <v>17868</v>
      </c>
      <c r="E12678" s="11" t="s">
        <v>18597</v>
      </c>
      <c r="F12678" s="6">
        <v>514504</v>
      </c>
      <c r="G12678" s="6" t="s">
        <v>848</v>
      </c>
      <c r="H12678" s="16">
        <v>5356876</v>
      </c>
      <c r="I12678" s="12">
        <v>44234</v>
      </c>
      <c r="J12678" s="12">
        <v>44346</v>
      </c>
      <c r="K12678" s="15">
        <v>2500000</v>
      </c>
      <c r="L12678" s="13" t="s">
        <v>14</v>
      </c>
      <c r="M12678" s="7">
        <v>1</v>
      </c>
      <c r="N12678" s="14"/>
    </row>
    <row r="12679" spans="1:14" ht="63">
      <c r="A12679" s="6">
        <v>12678</v>
      </c>
      <c r="B12679" s="8" t="s">
        <v>17603</v>
      </c>
      <c r="C12679" s="9" t="s">
        <v>18598</v>
      </c>
      <c r="D12679" s="10" t="s">
        <v>3051</v>
      </c>
      <c r="E12679" s="11" t="s">
        <v>18599</v>
      </c>
      <c r="F12679" s="6">
        <v>514505</v>
      </c>
      <c r="G12679" s="6" t="s">
        <v>848</v>
      </c>
      <c r="H12679" s="16">
        <v>6844369</v>
      </c>
      <c r="I12679" s="12">
        <v>44231</v>
      </c>
      <c r="J12679" s="12">
        <v>44312</v>
      </c>
      <c r="K12679" s="15">
        <v>6843600</v>
      </c>
      <c r="L12679" s="13" t="s">
        <v>14</v>
      </c>
      <c r="M12679" s="7">
        <v>1</v>
      </c>
      <c r="N12679" s="14"/>
    </row>
    <row r="12680" spans="1:14" ht="78.75">
      <c r="A12680" s="6">
        <v>12679</v>
      </c>
      <c r="B12680" s="8" t="s">
        <v>17603</v>
      </c>
      <c r="C12680" s="9" t="s">
        <v>18600</v>
      </c>
      <c r="D12680" s="10" t="s">
        <v>2851</v>
      </c>
      <c r="E12680" s="11" t="s">
        <v>18601</v>
      </c>
      <c r="F12680" s="6">
        <v>514508</v>
      </c>
      <c r="G12680" s="6" t="s">
        <v>848</v>
      </c>
      <c r="H12680" s="16">
        <v>6679061</v>
      </c>
      <c r="I12680" s="12">
        <v>44229</v>
      </c>
      <c r="J12680" s="12">
        <v>44309</v>
      </c>
      <c r="K12680" s="15">
        <v>6666900</v>
      </c>
      <c r="L12680" s="13" t="s">
        <v>14</v>
      </c>
      <c r="M12680" s="7">
        <v>1</v>
      </c>
      <c r="N12680" s="14"/>
    </row>
    <row r="12681" spans="1:14" ht="47.25">
      <c r="A12681" s="6">
        <v>12680</v>
      </c>
      <c r="B12681" s="8" t="s">
        <v>17603</v>
      </c>
      <c r="C12681" s="9" t="s">
        <v>18602</v>
      </c>
      <c r="D12681" s="10" t="s">
        <v>18603</v>
      </c>
      <c r="E12681" s="11" t="s">
        <v>18604</v>
      </c>
      <c r="F12681" s="6">
        <v>514503</v>
      </c>
      <c r="G12681" s="6" t="s">
        <v>848</v>
      </c>
      <c r="H12681" s="16">
        <v>2508294</v>
      </c>
      <c r="I12681" s="12">
        <v>44231</v>
      </c>
      <c r="J12681" s="12">
        <v>44297</v>
      </c>
      <c r="K12681" s="15">
        <v>2507400</v>
      </c>
      <c r="L12681" s="13" t="s">
        <v>14</v>
      </c>
      <c r="M12681" s="7">
        <v>1</v>
      </c>
      <c r="N12681" s="14"/>
    </row>
    <row r="12682" spans="1:14" ht="94.5">
      <c r="A12682" s="6">
        <v>12681</v>
      </c>
      <c r="B12682" s="8" t="s">
        <v>17603</v>
      </c>
      <c r="C12682" s="9" t="s">
        <v>18605</v>
      </c>
      <c r="D12682" s="10" t="s">
        <v>17862</v>
      </c>
      <c r="E12682" s="11" t="s">
        <v>18606</v>
      </c>
      <c r="F12682" s="6">
        <v>514507</v>
      </c>
      <c r="G12682" s="6" t="s">
        <v>848</v>
      </c>
      <c r="H12682" s="16">
        <v>9125000</v>
      </c>
      <c r="I12682" s="12">
        <v>44283</v>
      </c>
      <c r="J12682" s="12">
        <v>44412</v>
      </c>
      <c r="K12682" s="15">
        <v>9116900</v>
      </c>
      <c r="L12682" s="13" t="s">
        <v>14</v>
      </c>
      <c r="M12682" s="7">
        <v>1</v>
      </c>
      <c r="N12682" s="14"/>
    </row>
    <row r="12683" spans="1:14" ht="78.75">
      <c r="A12683" s="6">
        <v>12682</v>
      </c>
      <c r="B12683" s="8" t="s">
        <v>17603</v>
      </c>
      <c r="C12683" s="9" t="s">
        <v>18607</v>
      </c>
      <c r="D12683" s="10" t="s">
        <v>18608</v>
      </c>
      <c r="E12683" s="11" t="s">
        <v>18609</v>
      </c>
      <c r="F12683" s="6">
        <v>514506</v>
      </c>
      <c r="G12683" s="6" t="s">
        <v>848</v>
      </c>
      <c r="H12683" s="16">
        <v>8711700</v>
      </c>
      <c r="I12683" s="12">
        <v>44290</v>
      </c>
      <c r="J12683" s="12">
        <v>44416</v>
      </c>
      <c r="K12683" s="15">
        <v>0</v>
      </c>
      <c r="L12683" s="13" t="s">
        <v>70</v>
      </c>
      <c r="M12683" s="7">
        <v>1</v>
      </c>
      <c r="N12683" s="14"/>
    </row>
    <row r="12684" spans="1:14" ht="110.25">
      <c r="A12684" s="6">
        <v>12683</v>
      </c>
      <c r="B12684" s="8" t="s">
        <v>17603</v>
      </c>
      <c r="C12684" s="9" t="s">
        <v>18610</v>
      </c>
      <c r="D12684" s="10" t="s">
        <v>18611</v>
      </c>
      <c r="E12684" s="11" t="s">
        <v>18609</v>
      </c>
      <c r="F12684" s="6">
        <v>514506</v>
      </c>
      <c r="G12684" s="6" t="s">
        <v>848</v>
      </c>
      <c r="H12684" s="16">
        <v>8711700</v>
      </c>
      <c r="I12684" s="12">
        <v>44290</v>
      </c>
      <c r="J12684" s="12">
        <v>44416</v>
      </c>
      <c r="K12684" s="15">
        <v>0</v>
      </c>
      <c r="L12684" s="13" t="s">
        <v>70</v>
      </c>
      <c r="M12684" s="7">
        <v>0.49</v>
      </c>
      <c r="N12684" s="14"/>
    </row>
    <row r="12685" spans="1:14" ht="78.75">
      <c r="A12685" s="6">
        <v>12684</v>
      </c>
      <c r="B12685" s="8" t="s">
        <v>17603</v>
      </c>
      <c r="C12685" s="9" t="s">
        <v>18612</v>
      </c>
      <c r="D12685" s="10" t="s">
        <v>18613</v>
      </c>
      <c r="E12685" s="11" t="s">
        <v>18609</v>
      </c>
      <c r="F12685" s="6">
        <v>514506</v>
      </c>
      <c r="G12685" s="6" t="s">
        <v>848</v>
      </c>
      <c r="H12685" s="16">
        <v>8711700</v>
      </c>
      <c r="I12685" s="12">
        <v>44290</v>
      </c>
      <c r="J12685" s="12">
        <v>44416</v>
      </c>
      <c r="K12685" s="15">
        <v>0</v>
      </c>
      <c r="L12685" s="13" t="s">
        <v>70</v>
      </c>
      <c r="M12685" s="7">
        <v>0.51</v>
      </c>
      <c r="N12685" s="14"/>
    </row>
    <row r="12686" spans="1:14" ht="204.75">
      <c r="A12686" s="6">
        <v>12685</v>
      </c>
      <c r="B12686" s="8" t="s">
        <v>17603</v>
      </c>
      <c r="C12686" s="9" t="s">
        <v>18605</v>
      </c>
      <c r="D12686" s="10" t="s">
        <v>17862</v>
      </c>
      <c r="E12686" s="11" t="s">
        <v>18614</v>
      </c>
      <c r="F12686" s="6">
        <v>441852</v>
      </c>
      <c r="G12686" s="6" t="s">
        <v>848</v>
      </c>
      <c r="H12686" s="16">
        <v>14200000</v>
      </c>
      <c r="I12686" s="12">
        <v>44062</v>
      </c>
      <c r="J12686" s="12">
        <v>44189</v>
      </c>
      <c r="K12686" s="15">
        <v>14196100</v>
      </c>
      <c r="L12686" s="13" t="s">
        <v>14</v>
      </c>
      <c r="M12686" s="7">
        <v>1</v>
      </c>
      <c r="N12686" s="14"/>
    </row>
    <row r="12687" spans="1:14" ht="189">
      <c r="A12687" s="6">
        <v>12686</v>
      </c>
      <c r="B12687" s="8" t="s">
        <v>17603</v>
      </c>
      <c r="C12687" s="9" t="s">
        <v>18615</v>
      </c>
      <c r="D12687" s="10" t="s">
        <v>17786</v>
      </c>
      <c r="E12687" s="11" t="s">
        <v>18616</v>
      </c>
      <c r="F12687" s="6">
        <v>441856</v>
      </c>
      <c r="G12687" s="6" t="s">
        <v>848</v>
      </c>
      <c r="H12687" s="16">
        <v>20376182</v>
      </c>
      <c r="I12687" s="12">
        <v>44053</v>
      </c>
      <c r="J12687" s="12">
        <v>44179</v>
      </c>
      <c r="K12687" s="15">
        <v>20273700</v>
      </c>
      <c r="L12687" s="13" t="s">
        <v>14</v>
      </c>
      <c r="M12687" s="7">
        <v>1</v>
      </c>
      <c r="N12687" s="14"/>
    </row>
    <row r="12688" spans="1:14" ht="141.75">
      <c r="A12688" s="6">
        <v>12687</v>
      </c>
      <c r="B12688" s="8" t="s">
        <v>17603</v>
      </c>
      <c r="C12688" s="9" t="s">
        <v>18515</v>
      </c>
      <c r="D12688" s="10" t="s">
        <v>18516</v>
      </c>
      <c r="E12688" s="11" t="s">
        <v>18617</v>
      </c>
      <c r="F12688" s="6">
        <v>441849</v>
      </c>
      <c r="G12688" s="6" t="s">
        <v>848</v>
      </c>
      <c r="H12688" s="16">
        <v>14283395</v>
      </c>
      <c r="I12688" s="12">
        <v>44068</v>
      </c>
      <c r="J12688" s="12">
        <v>44196</v>
      </c>
      <c r="K12688" s="15">
        <v>14282000</v>
      </c>
      <c r="L12688" s="13" t="s">
        <v>70</v>
      </c>
      <c r="M12688" s="7">
        <v>1</v>
      </c>
      <c r="N12688" s="14"/>
    </row>
    <row r="12689" spans="1:14" ht="141.75">
      <c r="A12689" s="6">
        <v>12688</v>
      </c>
      <c r="B12689" s="8" t="s">
        <v>17603</v>
      </c>
      <c r="C12689" s="9" t="s">
        <v>17898</v>
      </c>
      <c r="D12689" s="10" t="s">
        <v>17874</v>
      </c>
      <c r="E12689" s="11" t="s">
        <v>18617</v>
      </c>
      <c r="F12689" s="6">
        <v>441849</v>
      </c>
      <c r="G12689" s="6" t="s">
        <v>848</v>
      </c>
      <c r="H12689" s="16">
        <v>14283395</v>
      </c>
      <c r="I12689" s="12">
        <v>44068</v>
      </c>
      <c r="J12689" s="12">
        <v>44196</v>
      </c>
      <c r="K12689" s="15">
        <v>0</v>
      </c>
      <c r="L12689" s="13" t="s">
        <v>70</v>
      </c>
      <c r="M12689" s="7">
        <v>0.8</v>
      </c>
      <c r="N12689" s="14"/>
    </row>
    <row r="12690" spans="1:14" ht="141.75">
      <c r="A12690" s="6">
        <v>12689</v>
      </c>
      <c r="B12690" s="8" t="s">
        <v>17603</v>
      </c>
      <c r="C12690" s="9" t="s">
        <v>18520</v>
      </c>
      <c r="D12690" s="10" t="s">
        <v>18238</v>
      </c>
      <c r="E12690" s="11" t="s">
        <v>18617</v>
      </c>
      <c r="F12690" s="6">
        <v>441849</v>
      </c>
      <c r="G12690" s="6" t="s">
        <v>848</v>
      </c>
      <c r="H12690" s="16">
        <v>14283395</v>
      </c>
      <c r="I12690" s="12">
        <v>44068</v>
      </c>
      <c r="J12690" s="12">
        <v>44196</v>
      </c>
      <c r="K12690" s="15">
        <v>0</v>
      </c>
      <c r="L12690" s="13" t="s">
        <v>70</v>
      </c>
      <c r="M12690" s="7">
        <v>0.2</v>
      </c>
      <c r="N12690" s="14"/>
    </row>
    <row r="12691" spans="1:14" ht="63">
      <c r="A12691" s="6">
        <v>12690</v>
      </c>
      <c r="B12691" s="8" t="s">
        <v>17603</v>
      </c>
      <c r="C12691" s="9" t="s">
        <v>18618</v>
      </c>
      <c r="D12691" s="10" t="s">
        <v>15550</v>
      </c>
      <c r="E12691" s="11" t="s">
        <v>18619</v>
      </c>
      <c r="F12691" s="6">
        <v>514510</v>
      </c>
      <c r="G12691" s="6" t="s">
        <v>848</v>
      </c>
      <c r="H12691" s="16">
        <v>4147476</v>
      </c>
      <c r="I12691" s="12">
        <v>44224</v>
      </c>
      <c r="J12691" s="12">
        <v>44294</v>
      </c>
      <c r="K12691" s="15">
        <v>4145000</v>
      </c>
      <c r="L12691" s="13" t="s">
        <v>14</v>
      </c>
      <c r="M12691" s="7">
        <v>1</v>
      </c>
      <c r="N12691" s="14"/>
    </row>
    <row r="12692" spans="1:14" ht="63">
      <c r="A12692" s="6">
        <v>12691</v>
      </c>
      <c r="B12692" s="8" t="s">
        <v>17603</v>
      </c>
      <c r="C12692" s="9" t="s">
        <v>18620</v>
      </c>
      <c r="D12692" s="10" t="s">
        <v>18621</v>
      </c>
      <c r="E12692" s="11" t="s">
        <v>18622</v>
      </c>
      <c r="F12692" s="6">
        <v>514511</v>
      </c>
      <c r="G12692" s="6" t="s">
        <v>848</v>
      </c>
      <c r="H12692" s="16">
        <v>3760029</v>
      </c>
      <c r="I12692" s="12">
        <v>44224</v>
      </c>
      <c r="J12692" s="12">
        <v>44294</v>
      </c>
      <c r="K12692" s="15">
        <v>3609000</v>
      </c>
      <c r="L12692" s="13" t="s">
        <v>14</v>
      </c>
      <c r="M12692" s="7">
        <v>1</v>
      </c>
      <c r="N12692" s="14"/>
    </row>
    <row r="12693" spans="1:14" ht="78.75">
      <c r="A12693" s="6">
        <v>12692</v>
      </c>
      <c r="B12693" s="8" t="s">
        <v>17603</v>
      </c>
      <c r="C12693" s="9" t="s">
        <v>18623</v>
      </c>
      <c r="D12693" s="10" t="s">
        <v>3065</v>
      </c>
      <c r="E12693" s="11" t="s">
        <v>18624</v>
      </c>
      <c r="F12693" s="6">
        <v>514509</v>
      </c>
      <c r="G12693" s="6" t="s">
        <v>848</v>
      </c>
      <c r="H12693" s="16">
        <v>4203693</v>
      </c>
      <c r="I12693" s="12">
        <v>44229</v>
      </c>
      <c r="J12693" s="12">
        <v>44306</v>
      </c>
      <c r="K12693" s="15">
        <v>4200500</v>
      </c>
      <c r="L12693" s="13" t="s">
        <v>14</v>
      </c>
      <c r="M12693" s="7">
        <v>1</v>
      </c>
      <c r="N12693" s="14"/>
    </row>
    <row r="12694" spans="1:14" ht="78.75">
      <c r="A12694" s="6">
        <v>12693</v>
      </c>
      <c r="B12694" s="8" t="s">
        <v>17603</v>
      </c>
      <c r="C12694" s="9" t="s">
        <v>18625</v>
      </c>
      <c r="D12694" s="10" t="s">
        <v>18626</v>
      </c>
      <c r="E12694" s="11" t="s">
        <v>18627</v>
      </c>
      <c r="F12694" s="6">
        <v>514512</v>
      </c>
      <c r="G12694" s="6" t="s">
        <v>848</v>
      </c>
      <c r="H12694" s="16">
        <v>4335629</v>
      </c>
      <c r="I12694" s="12">
        <v>44229</v>
      </c>
      <c r="J12694" s="12">
        <v>44296</v>
      </c>
      <c r="K12694" s="15">
        <v>4326500</v>
      </c>
      <c r="L12694" s="13" t="s">
        <v>14</v>
      </c>
      <c r="M12694" s="7">
        <v>1</v>
      </c>
      <c r="N12694" s="14"/>
    </row>
    <row r="12695" spans="1:14" ht="31.5">
      <c r="A12695" s="6">
        <v>12694</v>
      </c>
      <c r="B12695" s="8" t="s">
        <v>17603</v>
      </c>
      <c r="C12695" s="9" t="s">
        <v>18628</v>
      </c>
      <c r="D12695" s="10" t="s">
        <v>18629</v>
      </c>
      <c r="E12695" s="11" t="s">
        <v>18630</v>
      </c>
      <c r="F12695" s="6">
        <v>514513</v>
      </c>
      <c r="G12695" s="6" t="s">
        <v>848</v>
      </c>
      <c r="H12695" s="16">
        <v>2791914</v>
      </c>
      <c r="I12695" s="12">
        <v>44229</v>
      </c>
      <c r="J12695" s="12">
        <v>44296</v>
      </c>
      <c r="K12695" s="15">
        <v>2782500</v>
      </c>
      <c r="L12695" s="13" t="s">
        <v>14</v>
      </c>
      <c r="M12695" s="7">
        <v>1</v>
      </c>
      <c r="N12695" s="14"/>
    </row>
    <row r="12696" spans="1:14" ht="31.5">
      <c r="A12696" s="6">
        <v>12695</v>
      </c>
      <c r="B12696" s="8" t="s">
        <v>17603</v>
      </c>
      <c r="C12696" s="9" t="s">
        <v>18631</v>
      </c>
      <c r="D12696" s="10" t="s">
        <v>18632</v>
      </c>
      <c r="E12696" s="11" t="s">
        <v>18633</v>
      </c>
      <c r="F12696" s="6">
        <v>514514</v>
      </c>
      <c r="G12696" s="6" t="s">
        <v>848</v>
      </c>
      <c r="H12696" s="16">
        <v>3240494</v>
      </c>
      <c r="I12696" s="12">
        <v>44229</v>
      </c>
      <c r="J12696" s="12">
        <v>44296</v>
      </c>
      <c r="K12696" s="15">
        <v>2702800</v>
      </c>
      <c r="L12696" s="13" t="s">
        <v>14</v>
      </c>
      <c r="M12696" s="7">
        <v>1</v>
      </c>
      <c r="N12696" s="14"/>
    </row>
    <row r="12697" spans="1:14" ht="63">
      <c r="A12697" s="6">
        <v>12696</v>
      </c>
      <c r="B12697" s="8" t="s">
        <v>17603</v>
      </c>
      <c r="C12697" s="9" t="s">
        <v>18634</v>
      </c>
      <c r="D12697" s="10" t="s">
        <v>18635</v>
      </c>
      <c r="E12697" s="11" t="s">
        <v>18636</v>
      </c>
      <c r="F12697" s="6">
        <v>514515</v>
      </c>
      <c r="G12697" s="6" t="s">
        <v>848</v>
      </c>
      <c r="H12697" s="16">
        <v>1113890</v>
      </c>
      <c r="I12697" s="12">
        <v>44221</v>
      </c>
      <c r="J12697" s="12">
        <v>44287</v>
      </c>
      <c r="K12697" s="15">
        <v>0</v>
      </c>
      <c r="L12697" s="13" t="s">
        <v>14</v>
      </c>
      <c r="M12697" s="7">
        <v>1</v>
      </c>
      <c r="N12697" s="14"/>
    </row>
    <row r="12698" spans="1:14" ht="78.75">
      <c r="A12698" s="6">
        <v>12697</v>
      </c>
      <c r="B12698" s="8" t="s">
        <v>17603</v>
      </c>
      <c r="C12698" s="9" t="s">
        <v>17915</v>
      </c>
      <c r="D12698" s="10" t="s">
        <v>2953</v>
      </c>
      <c r="E12698" s="11" t="s">
        <v>18637</v>
      </c>
      <c r="F12698" s="6">
        <v>441847</v>
      </c>
      <c r="G12698" s="6" t="s">
        <v>848</v>
      </c>
      <c r="H12698" s="16">
        <v>8795695</v>
      </c>
      <c r="I12698" s="12">
        <v>44049</v>
      </c>
      <c r="J12698" s="12">
        <v>44180</v>
      </c>
      <c r="K12698" s="15">
        <v>8791900</v>
      </c>
      <c r="L12698" s="13" t="s">
        <v>14</v>
      </c>
      <c r="M12698" s="7">
        <v>1</v>
      </c>
      <c r="N12698" s="14"/>
    </row>
    <row r="12699" spans="1:14" ht="63">
      <c r="A12699" s="6">
        <v>12698</v>
      </c>
      <c r="B12699" s="8" t="s">
        <v>17603</v>
      </c>
      <c r="C12699" s="9" t="s">
        <v>18410</v>
      </c>
      <c r="D12699" s="10" t="s">
        <v>17725</v>
      </c>
      <c r="E12699" s="11" t="s">
        <v>18638</v>
      </c>
      <c r="F12699" s="6">
        <v>438868</v>
      </c>
      <c r="G12699" s="6" t="s">
        <v>848</v>
      </c>
      <c r="H12699" s="16">
        <v>7306072</v>
      </c>
      <c r="I12699" s="12">
        <v>43985</v>
      </c>
      <c r="J12699" s="12">
        <v>44083</v>
      </c>
      <c r="K12699" s="15">
        <v>7305900</v>
      </c>
      <c r="L12699" s="13" t="s">
        <v>14</v>
      </c>
      <c r="M12699" s="7">
        <v>1</v>
      </c>
      <c r="N12699" s="14"/>
    </row>
    <row r="12700" spans="1:14" ht="63">
      <c r="A12700" s="6">
        <v>12699</v>
      </c>
      <c r="B12700" s="8" t="s">
        <v>17603</v>
      </c>
      <c r="C12700" s="9" t="s">
        <v>18639</v>
      </c>
      <c r="D12700" s="10" t="s">
        <v>18640</v>
      </c>
      <c r="E12700" s="11" t="s">
        <v>18641</v>
      </c>
      <c r="F12700" s="6">
        <v>438869</v>
      </c>
      <c r="G12700" s="6" t="s">
        <v>848</v>
      </c>
      <c r="H12700" s="16">
        <v>4610855</v>
      </c>
      <c r="I12700" s="12">
        <v>43991</v>
      </c>
      <c r="J12700" s="12">
        <v>44059</v>
      </c>
      <c r="K12700" s="15">
        <v>4489400</v>
      </c>
      <c r="L12700" s="13" t="s">
        <v>14</v>
      </c>
      <c r="M12700" s="7">
        <v>1</v>
      </c>
      <c r="N12700" s="14"/>
    </row>
    <row r="12701" spans="1:14" ht="94.5">
      <c r="A12701" s="6">
        <v>12700</v>
      </c>
      <c r="B12701" s="8" t="s">
        <v>17603</v>
      </c>
      <c r="C12701" s="9" t="s">
        <v>18642</v>
      </c>
      <c r="D12701" s="10" t="s">
        <v>15692</v>
      </c>
      <c r="E12701" s="11" t="s">
        <v>18643</v>
      </c>
      <c r="F12701" s="6">
        <v>541782</v>
      </c>
      <c r="G12701" s="6" t="s">
        <v>875</v>
      </c>
      <c r="H12701" s="16">
        <v>7473823</v>
      </c>
      <c r="I12701" s="12" t="s">
        <v>18644</v>
      </c>
      <c r="J12701" s="12" t="s">
        <v>18645</v>
      </c>
      <c r="K12701" s="15">
        <v>0</v>
      </c>
      <c r="L12701" s="13" t="s">
        <v>14</v>
      </c>
      <c r="M12701" s="7">
        <v>1</v>
      </c>
      <c r="N12701" s="14"/>
    </row>
    <row r="12702" spans="1:14" ht="94.5">
      <c r="A12702" s="6">
        <v>12701</v>
      </c>
      <c r="B12702" s="8" t="s">
        <v>17603</v>
      </c>
      <c r="C12702" s="9" t="s">
        <v>18646</v>
      </c>
      <c r="D12702" s="10" t="s">
        <v>18647</v>
      </c>
      <c r="E12702" s="11" t="s">
        <v>18648</v>
      </c>
      <c r="F12702" s="6">
        <v>541781</v>
      </c>
      <c r="G12702" s="6" t="s">
        <v>875</v>
      </c>
      <c r="H12702" s="16">
        <v>6833342</v>
      </c>
      <c r="I12702" s="12" t="s">
        <v>18649</v>
      </c>
      <c r="J12702" s="12" t="s">
        <v>18650</v>
      </c>
      <c r="K12702" s="15">
        <v>0</v>
      </c>
      <c r="L12702" s="13" t="s">
        <v>14</v>
      </c>
      <c r="M12702" s="7">
        <v>1</v>
      </c>
      <c r="N12702" s="14"/>
    </row>
    <row r="12703" spans="1:14" ht="63">
      <c r="A12703" s="6">
        <v>12702</v>
      </c>
      <c r="B12703" s="8" t="s">
        <v>17603</v>
      </c>
      <c r="C12703" s="9" t="s">
        <v>18651</v>
      </c>
      <c r="D12703" s="10" t="s">
        <v>15727</v>
      </c>
      <c r="E12703" s="11" t="s">
        <v>18652</v>
      </c>
      <c r="F12703" s="6">
        <v>541780</v>
      </c>
      <c r="G12703" s="6" t="s">
        <v>875</v>
      </c>
      <c r="H12703" s="16">
        <v>6162626</v>
      </c>
      <c r="I12703" s="12" t="s">
        <v>18649</v>
      </c>
      <c r="J12703" s="12" t="s">
        <v>18650</v>
      </c>
      <c r="K12703" s="15">
        <v>3756000</v>
      </c>
      <c r="L12703" s="13" t="s">
        <v>14</v>
      </c>
      <c r="M12703" s="7">
        <v>1</v>
      </c>
      <c r="N12703" s="14"/>
    </row>
    <row r="12704" spans="1:14" ht="47.25">
      <c r="A12704" s="6">
        <v>12703</v>
      </c>
      <c r="B12704" s="8" t="s">
        <v>17603</v>
      </c>
      <c r="C12704" s="9" t="s">
        <v>18653</v>
      </c>
      <c r="D12704" s="10" t="s">
        <v>18006</v>
      </c>
      <c r="E12704" s="11" t="s">
        <v>18654</v>
      </c>
      <c r="F12704" s="6">
        <v>537579</v>
      </c>
      <c r="G12704" s="6" t="s">
        <v>875</v>
      </c>
      <c r="H12704" s="16">
        <v>2364504</v>
      </c>
      <c r="I12704" s="12" t="s">
        <v>18655</v>
      </c>
      <c r="J12704" s="12" t="s">
        <v>11012</v>
      </c>
      <c r="K12704" s="15">
        <v>1580000</v>
      </c>
      <c r="L12704" s="13" t="s">
        <v>14</v>
      </c>
      <c r="M12704" s="7">
        <v>1</v>
      </c>
      <c r="N12704" s="14"/>
    </row>
    <row r="12705" spans="1:14" ht="63">
      <c r="A12705" s="6">
        <v>12704</v>
      </c>
      <c r="B12705" s="8" t="s">
        <v>17603</v>
      </c>
      <c r="C12705" s="9" t="s">
        <v>18656</v>
      </c>
      <c r="D12705" s="10" t="s">
        <v>15625</v>
      </c>
      <c r="E12705" s="11" t="s">
        <v>18657</v>
      </c>
      <c r="F12705" s="6">
        <v>537580</v>
      </c>
      <c r="G12705" s="6" t="s">
        <v>875</v>
      </c>
      <c r="H12705" s="16">
        <v>4117203</v>
      </c>
      <c r="I12705" s="12" t="s">
        <v>18644</v>
      </c>
      <c r="J12705" s="12" t="s">
        <v>18645</v>
      </c>
      <c r="K12705" s="15">
        <v>2400000</v>
      </c>
      <c r="L12705" s="13" t="s">
        <v>14</v>
      </c>
      <c r="M12705" s="7">
        <v>1</v>
      </c>
      <c r="N12705" s="14"/>
    </row>
    <row r="12706" spans="1:14" ht="94.5">
      <c r="A12706" s="6">
        <v>12705</v>
      </c>
      <c r="B12706" s="8" t="s">
        <v>17603</v>
      </c>
      <c r="C12706" s="9" t="s">
        <v>18658</v>
      </c>
      <c r="D12706" s="10" t="s">
        <v>18139</v>
      </c>
      <c r="E12706" s="11" t="s">
        <v>18659</v>
      </c>
      <c r="F12706" s="6">
        <v>537581</v>
      </c>
      <c r="G12706" s="6" t="s">
        <v>875</v>
      </c>
      <c r="H12706" s="16">
        <v>3271077</v>
      </c>
      <c r="I12706" s="12" t="s">
        <v>18655</v>
      </c>
      <c r="J12706" s="12" t="s">
        <v>18650</v>
      </c>
      <c r="K12706" s="15">
        <v>2320000</v>
      </c>
      <c r="L12706" s="13" t="s">
        <v>14</v>
      </c>
      <c r="M12706" s="7">
        <v>1</v>
      </c>
      <c r="N12706" s="14"/>
    </row>
    <row r="12707" spans="1:14" ht="63">
      <c r="A12707" s="6">
        <v>12706</v>
      </c>
      <c r="B12707" s="8" t="s">
        <v>17603</v>
      </c>
      <c r="C12707" s="9" t="s">
        <v>18660</v>
      </c>
      <c r="D12707" s="10" t="s">
        <v>18661</v>
      </c>
      <c r="E12707" s="11" t="s">
        <v>18662</v>
      </c>
      <c r="F12707" s="6">
        <v>537582</v>
      </c>
      <c r="G12707" s="6" t="s">
        <v>875</v>
      </c>
      <c r="H12707" s="16">
        <v>3381723</v>
      </c>
      <c r="I12707" s="12" t="s">
        <v>18655</v>
      </c>
      <c r="J12707" s="12" t="s">
        <v>18650</v>
      </c>
      <c r="K12707" s="15">
        <v>2000000</v>
      </c>
      <c r="L12707" s="13" t="s">
        <v>14</v>
      </c>
      <c r="M12707" s="7">
        <v>1</v>
      </c>
      <c r="N12707" s="14"/>
    </row>
    <row r="12708" spans="1:14" ht="78.75">
      <c r="A12708" s="6">
        <v>12707</v>
      </c>
      <c r="B12708" s="8" t="s">
        <v>17603</v>
      </c>
      <c r="C12708" s="9" t="s">
        <v>18663</v>
      </c>
      <c r="D12708" s="10" t="s">
        <v>15773</v>
      </c>
      <c r="E12708" s="11" t="s">
        <v>18664</v>
      </c>
      <c r="F12708" s="6">
        <v>537583</v>
      </c>
      <c r="G12708" s="6" t="s">
        <v>875</v>
      </c>
      <c r="H12708" s="16">
        <v>1851647</v>
      </c>
      <c r="I12708" s="12" t="s">
        <v>18655</v>
      </c>
      <c r="J12708" s="12" t="s">
        <v>18650</v>
      </c>
      <c r="K12708" s="15">
        <v>1267000</v>
      </c>
      <c r="L12708" s="13" t="s">
        <v>14</v>
      </c>
      <c r="M12708" s="7">
        <v>1</v>
      </c>
      <c r="N12708" s="14"/>
    </row>
    <row r="12709" spans="1:14" ht="94.5">
      <c r="A12709" s="6">
        <v>12708</v>
      </c>
      <c r="B12709" s="8" t="s">
        <v>17603</v>
      </c>
      <c r="C12709" s="9" t="s">
        <v>18665</v>
      </c>
      <c r="D12709" s="10" t="s">
        <v>15776</v>
      </c>
      <c r="E12709" s="11" t="s">
        <v>18666</v>
      </c>
      <c r="F12709" s="6">
        <v>537584</v>
      </c>
      <c r="G12709" s="6" t="s">
        <v>875</v>
      </c>
      <c r="H12709" s="16">
        <v>2734241</v>
      </c>
      <c r="I12709" s="12" t="s">
        <v>18655</v>
      </c>
      <c r="J12709" s="12" t="s">
        <v>18650</v>
      </c>
      <c r="K12709" s="15">
        <v>0</v>
      </c>
      <c r="L12709" s="13" t="s">
        <v>14</v>
      </c>
      <c r="M12709" s="7">
        <v>1</v>
      </c>
      <c r="N12709" s="14"/>
    </row>
    <row r="12710" spans="1:14" ht="78.75">
      <c r="A12710" s="6">
        <v>12709</v>
      </c>
      <c r="B12710" s="8" t="s">
        <v>17603</v>
      </c>
      <c r="C12710" s="9" t="s">
        <v>18667</v>
      </c>
      <c r="D12710" s="10" t="s">
        <v>18668</v>
      </c>
      <c r="E12710" s="11" t="s">
        <v>18669</v>
      </c>
      <c r="F12710" s="6">
        <v>537566</v>
      </c>
      <c r="G12710" s="6" t="s">
        <v>875</v>
      </c>
      <c r="H12710" s="16">
        <v>2903587.6</v>
      </c>
      <c r="I12710" s="12" t="s">
        <v>18670</v>
      </c>
      <c r="J12710" s="12" t="s">
        <v>18671</v>
      </c>
      <c r="K12710" s="15">
        <v>0</v>
      </c>
      <c r="L12710" s="13" t="s">
        <v>14</v>
      </c>
      <c r="M12710" s="7">
        <v>1</v>
      </c>
      <c r="N12710" s="14"/>
    </row>
    <row r="12711" spans="1:14" ht="78.75">
      <c r="A12711" s="6">
        <v>12710</v>
      </c>
      <c r="B12711" s="8" t="s">
        <v>17603</v>
      </c>
      <c r="C12711" s="9" t="s">
        <v>18672</v>
      </c>
      <c r="D12711" s="10" t="s">
        <v>15746</v>
      </c>
      <c r="E12711" s="11" t="s">
        <v>18673</v>
      </c>
      <c r="F12711" s="6">
        <v>537567</v>
      </c>
      <c r="G12711" s="6" t="s">
        <v>875</v>
      </c>
      <c r="H12711" s="16">
        <v>2508840</v>
      </c>
      <c r="I12711" s="12" t="s">
        <v>18644</v>
      </c>
      <c r="J12711" s="12" t="s">
        <v>18645</v>
      </c>
      <c r="K12711" s="15">
        <v>0</v>
      </c>
      <c r="L12711" s="13" t="s">
        <v>14</v>
      </c>
      <c r="M12711" s="7">
        <v>1</v>
      </c>
      <c r="N12711" s="14"/>
    </row>
    <row r="12712" spans="1:14" ht="63">
      <c r="A12712" s="6">
        <v>12711</v>
      </c>
      <c r="B12712" s="8" t="s">
        <v>17603</v>
      </c>
      <c r="C12712" s="9" t="s">
        <v>18674</v>
      </c>
      <c r="D12712" s="10" t="s">
        <v>18675</v>
      </c>
      <c r="E12712" s="11" t="s">
        <v>18676</v>
      </c>
      <c r="F12712" s="6">
        <v>537568</v>
      </c>
      <c r="G12712" s="6" t="s">
        <v>875</v>
      </c>
      <c r="H12712" s="16">
        <v>2366171</v>
      </c>
      <c r="I12712" s="12" t="s">
        <v>18677</v>
      </c>
      <c r="J12712" s="12" t="s">
        <v>8062</v>
      </c>
      <c r="K12712" s="15">
        <v>2000000</v>
      </c>
      <c r="L12712" s="13" t="s">
        <v>14</v>
      </c>
      <c r="M12712" s="7">
        <v>1</v>
      </c>
      <c r="N12712" s="14"/>
    </row>
    <row r="12713" spans="1:14" ht="78.75">
      <c r="A12713" s="6">
        <v>12712</v>
      </c>
      <c r="B12713" s="8" t="s">
        <v>17603</v>
      </c>
      <c r="C12713" s="9" t="s">
        <v>18678</v>
      </c>
      <c r="D12713" s="10" t="s">
        <v>16020</v>
      </c>
      <c r="E12713" s="11" t="s">
        <v>18679</v>
      </c>
      <c r="F12713" s="6">
        <v>537569</v>
      </c>
      <c r="G12713" s="6" t="s">
        <v>875</v>
      </c>
      <c r="H12713" s="16">
        <v>1879610</v>
      </c>
      <c r="I12713" s="12" t="s">
        <v>18649</v>
      </c>
      <c r="J12713" s="12" t="s">
        <v>18650</v>
      </c>
      <c r="K12713" s="15">
        <v>0</v>
      </c>
      <c r="L12713" s="13" t="s">
        <v>14</v>
      </c>
      <c r="M12713" s="7">
        <v>1</v>
      </c>
      <c r="N12713" s="14"/>
    </row>
    <row r="12714" spans="1:14" ht="63">
      <c r="A12714" s="6">
        <v>12713</v>
      </c>
      <c r="B12714" s="8" t="s">
        <v>17603</v>
      </c>
      <c r="C12714" s="9" t="s">
        <v>18651</v>
      </c>
      <c r="D12714" s="10" t="s">
        <v>15727</v>
      </c>
      <c r="E12714" s="11" t="s">
        <v>18680</v>
      </c>
      <c r="F12714" s="6">
        <v>537570</v>
      </c>
      <c r="G12714" s="6" t="s">
        <v>875</v>
      </c>
      <c r="H12714" s="16">
        <v>1808538</v>
      </c>
      <c r="I12714" s="12" t="s">
        <v>18649</v>
      </c>
      <c r="J12714" s="12" t="s">
        <v>18650</v>
      </c>
      <c r="K12714" s="15">
        <v>1193000</v>
      </c>
      <c r="L12714" s="13" t="s">
        <v>14</v>
      </c>
      <c r="M12714" s="7">
        <v>1</v>
      </c>
      <c r="N12714" s="14"/>
    </row>
    <row r="12715" spans="1:14" ht="63">
      <c r="A12715" s="6">
        <v>12714</v>
      </c>
      <c r="B12715" s="8" t="s">
        <v>17603</v>
      </c>
      <c r="C12715" s="9" t="s">
        <v>18681</v>
      </c>
      <c r="D12715" s="10" t="s">
        <v>18682</v>
      </c>
      <c r="E12715" s="11" t="s">
        <v>18683</v>
      </c>
      <c r="F12715" s="6">
        <v>537571</v>
      </c>
      <c r="G12715" s="6" t="s">
        <v>875</v>
      </c>
      <c r="H12715" s="16">
        <v>5034722</v>
      </c>
      <c r="I12715" s="12" t="s">
        <v>18684</v>
      </c>
      <c r="J12715" s="12" t="s">
        <v>18685</v>
      </c>
      <c r="K12715" s="15">
        <v>3484000</v>
      </c>
      <c r="L12715" s="13" t="s">
        <v>14</v>
      </c>
      <c r="M12715" s="7">
        <v>1</v>
      </c>
      <c r="N12715" s="14"/>
    </row>
    <row r="12716" spans="1:14" ht="63">
      <c r="A12716" s="6">
        <v>12715</v>
      </c>
      <c r="B12716" s="8" t="s">
        <v>17603</v>
      </c>
      <c r="C12716" s="9" t="s">
        <v>18686</v>
      </c>
      <c r="D12716" s="10" t="s">
        <v>10923</v>
      </c>
      <c r="E12716" s="11" t="s">
        <v>18687</v>
      </c>
      <c r="F12716" s="6">
        <v>537572</v>
      </c>
      <c r="G12716" s="6" t="s">
        <v>875</v>
      </c>
      <c r="H12716" s="16">
        <v>1561580</v>
      </c>
      <c r="I12716" s="12" t="s">
        <v>18684</v>
      </c>
      <c r="J12716" s="12" t="s">
        <v>18688</v>
      </c>
      <c r="K12716" s="15">
        <v>0</v>
      </c>
      <c r="L12716" s="13" t="s">
        <v>14</v>
      </c>
      <c r="M12716" s="7">
        <v>1</v>
      </c>
      <c r="N12716" s="14"/>
    </row>
    <row r="12717" spans="1:14" ht="63">
      <c r="A12717" s="6">
        <v>12716</v>
      </c>
      <c r="B12717" s="8" t="s">
        <v>17603</v>
      </c>
      <c r="C12717" s="9" t="s">
        <v>18678</v>
      </c>
      <c r="D12717" s="10" t="s">
        <v>16020</v>
      </c>
      <c r="E12717" s="11" t="s">
        <v>18689</v>
      </c>
      <c r="F12717" s="6">
        <v>537573</v>
      </c>
      <c r="G12717" s="6" t="s">
        <v>875</v>
      </c>
      <c r="H12717" s="16">
        <v>1689914</v>
      </c>
      <c r="I12717" s="12" t="s">
        <v>18649</v>
      </c>
      <c r="J12717" s="12" t="s">
        <v>18650</v>
      </c>
      <c r="K12717" s="15">
        <v>0</v>
      </c>
      <c r="L12717" s="13" t="s">
        <v>14</v>
      </c>
      <c r="M12717" s="7">
        <v>1</v>
      </c>
      <c r="N12717" s="14"/>
    </row>
    <row r="12718" spans="1:14" ht="63">
      <c r="A12718" s="6">
        <v>12717</v>
      </c>
      <c r="B12718" s="8" t="s">
        <v>17603</v>
      </c>
      <c r="C12718" s="9" t="s">
        <v>18678</v>
      </c>
      <c r="D12718" s="10" t="s">
        <v>16020</v>
      </c>
      <c r="E12718" s="11" t="s">
        <v>18690</v>
      </c>
      <c r="F12718" s="6">
        <v>537575</v>
      </c>
      <c r="G12718" s="6" t="s">
        <v>875</v>
      </c>
      <c r="H12718" s="16">
        <v>1690257</v>
      </c>
      <c r="I12718" s="12" t="s">
        <v>18649</v>
      </c>
      <c r="J12718" s="12" t="s">
        <v>18650</v>
      </c>
      <c r="K12718" s="15">
        <v>0</v>
      </c>
      <c r="L12718" s="13" t="s">
        <v>14</v>
      </c>
      <c r="M12718" s="7">
        <v>1</v>
      </c>
      <c r="N12718" s="14"/>
    </row>
    <row r="12719" spans="1:14" ht="63">
      <c r="A12719" s="6">
        <v>12718</v>
      </c>
      <c r="B12719" s="8" t="s">
        <v>17603</v>
      </c>
      <c r="C12719" s="9" t="s">
        <v>18691</v>
      </c>
      <c r="D12719" s="10" t="s">
        <v>15880</v>
      </c>
      <c r="E12719" s="11" t="s">
        <v>18692</v>
      </c>
      <c r="F12719" s="6">
        <v>537576</v>
      </c>
      <c r="G12719" s="6" t="s">
        <v>875</v>
      </c>
      <c r="H12719" s="16">
        <v>3778819</v>
      </c>
      <c r="I12719" s="12" t="s">
        <v>18693</v>
      </c>
      <c r="J12719" s="12" t="s">
        <v>18694</v>
      </c>
      <c r="K12719" s="15">
        <v>0</v>
      </c>
      <c r="L12719" s="13" t="s">
        <v>14</v>
      </c>
      <c r="M12719" s="7">
        <v>1</v>
      </c>
      <c r="N12719" s="14"/>
    </row>
    <row r="12720" spans="1:14" ht="63">
      <c r="A12720" s="6">
        <v>12719</v>
      </c>
      <c r="B12720" s="8" t="s">
        <v>17603</v>
      </c>
      <c r="C12720" s="9" t="s">
        <v>18695</v>
      </c>
      <c r="D12720" s="10" t="s">
        <v>17887</v>
      </c>
      <c r="E12720" s="11" t="s">
        <v>18696</v>
      </c>
      <c r="F12720" s="6">
        <v>537577</v>
      </c>
      <c r="G12720" s="6" t="s">
        <v>875</v>
      </c>
      <c r="H12720" s="16">
        <v>2427818</v>
      </c>
      <c r="I12720" s="12" t="s">
        <v>18504</v>
      </c>
      <c r="J12720" s="12" t="s">
        <v>18650</v>
      </c>
      <c r="K12720" s="15">
        <v>0</v>
      </c>
      <c r="L12720" s="13" t="s">
        <v>14</v>
      </c>
      <c r="M12720" s="7">
        <v>1</v>
      </c>
      <c r="N12720" s="14"/>
    </row>
    <row r="12721" spans="1:14" ht="63">
      <c r="A12721" s="6">
        <v>12720</v>
      </c>
      <c r="B12721" s="8" t="s">
        <v>17603</v>
      </c>
      <c r="C12721" s="9" t="s">
        <v>18697</v>
      </c>
      <c r="D12721" s="10" t="s">
        <v>15776</v>
      </c>
      <c r="E12721" s="11" t="s">
        <v>18698</v>
      </c>
      <c r="F12721" s="6">
        <v>537578</v>
      </c>
      <c r="G12721" s="6" t="s">
        <v>875</v>
      </c>
      <c r="H12721" s="16">
        <v>1741558</v>
      </c>
      <c r="I12721" s="12" t="s">
        <v>18655</v>
      </c>
      <c r="J12721" s="12" t="s">
        <v>18650</v>
      </c>
      <c r="K12721" s="15">
        <v>0</v>
      </c>
      <c r="L12721" s="13" t="s">
        <v>14</v>
      </c>
      <c r="M12721" s="7">
        <v>1</v>
      </c>
      <c r="N12721" s="14"/>
    </row>
    <row r="12722" spans="1:14" ht="94.5">
      <c r="A12722" s="6">
        <v>12721</v>
      </c>
      <c r="B12722" s="8" t="s">
        <v>17603</v>
      </c>
      <c r="C12722" s="9" t="s">
        <v>18699</v>
      </c>
      <c r="D12722" s="10" t="s">
        <v>15669</v>
      </c>
      <c r="E12722" s="11" t="s">
        <v>18700</v>
      </c>
      <c r="F12722" s="6">
        <v>557191</v>
      </c>
      <c r="G12722" s="6" t="s">
        <v>875</v>
      </c>
      <c r="H12722" s="16">
        <v>9238208.5</v>
      </c>
      <c r="I12722" s="12" t="s">
        <v>18701</v>
      </c>
      <c r="J12722" s="12" t="s">
        <v>18027</v>
      </c>
      <c r="K12722" s="15">
        <v>0</v>
      </c>
      <c r="L12722" s="13" t="s">
        <v>14</v>
      </c>
      <c r="M12722" s="7">
        <v>1</v>
      </c>
      <c r="N12722" s="14"/>
    </row>
    <row r="12723" spans="1:14" ht="63">
      <c r="A12723" s="6">
        <v>12722</v>
      </c>
      <c r="B12723" s="8" t="s">
        <v>17603</v>
      </c>
      <c r="C12723" s="9" t="s">
        <v>18702</v>
      </c>
      <c r="D12723" s="10" t="s">
        <v>18133</v>
      </c>
      <c r="E12723" s="11" t="s">
        <v>18703</v>
      </c>
      <c r="F12723" s="6">
        <v>557192</v>
      </c>
      <c r="G12723" s="6" t="s">
        <v>875</v>
      </c>
      <c r="H12723" s="16">
        <v>5911237.25</v>
      </c>
      <c r="I12723" s="12" t="s">
        <v>18704</v>
      </c>
      <c r="J12723" s="12" t="s">
        <v>18705</v>
      </c>
      <c r="K12723" s="15">
        <v>0</v>
      </c>
      <c r="L12723" s="13" t="s">
        <v>14</v>
      </c>
      <c r="M12723" s="7">
        <v>1</v>
      </c>
      <c r="N12723" s="14"/>
    </row>
    <row r="12724" spans="1:14" ht="94.5">
      <c r="A12724" s="6">
        <v>12723</v>
      </c>
      <c r="B12724" s="8" t="s">
        <v>17603</v>
      </c>
      <c r="C12724" s="9" t="s">
        <v>18706</v>
      </c>
      <c r="D12724" s="10" t="s">
        <v>15746</v>
      </c>
      <c r="E12724" s="11" t="s">
        <v>18707</v>
      </c>
      <c r="F12724" s="6">
        <v>557193</v>
      </c>
      <c r="G12724" s="6" t="s">
        <v>875</v>
      </c>
      <c r="H12724" s="16">
        <v>8559196.9499999993</v>
      </c>
      <c r="I12724" s="12" t="s">
        <v>18037</v>
      </c>
      <c r="J12724" s="12" t="s">
        <v>18708</v>
      </c>
      <c r="K12724" s="15">
        <v>0</v>
      </c>
      <c r="L12724" s="13" t="s">
        <v>14</v>
      </c>
      <c r="M12724" s="7">
        <v>1</v>
      </c>
      <c r="N12724" s="14"/>
    </row>
    <row r="12725" spans="1:14" ht="110.25">
      <c r="A12725" s="6">
        <v>12724</v>
      </c>
      <c r="B12725" s="8" t="s">
        <v>17603</v>
      </c>
      <c r="C12725" s="9" t="s">
        <v>18709</v>
      </c>
      <c r="D12725" s="10" t="s">
        <v>18682</v>
      </c>
      <c r="E12725" s="11" t="s">
        <v>18710</v>
      </c>
      <c r="F12725" s="6">
        <v>557194</v>
      </c>
      <c r="G12725" s="6" t="s">
        <v>875</v>
      </c>
      <c r="H12725" s="16">
        <v>4524010.2</v>
      </c>
      <c r="I12725" s="12" t="s">
        <v>18037</v>
      </c>
      <c r="J12725" s="12" t="s">
        <v>18058</v>
      </c>
      <c r="K12725" s="15">
        <v>0</v>
      </c>
      <c r="L12725" s="13" t="s">
        <v>14</v>
      </c>
      <c r="M12725" s="7">
        <v>1</v>
      </c>
      <c r="N12725" s="14"/>
    </row>
    <row r="12726" spans="1:14" ht="94.5">
      <c r="A12726" s="6">
        <v>12725</v>
      </c>
      <c r="B12726" s="8" t="s">
        <v>17603</v>
      </c>
      <c r="C12726" s="9" t="s">
        <v>18711</v>
      </c>
      <c r="D12726" s="10" t="s">
        <v>18712</v>
      </c>
      <c r="E12726" s="11" t="s">
        <v>18713</v>
      </c>
      <c r="F12726" s="6">
        <v>557195</v>
      </c>
      <c r="G12726" s="6" t="s">
        <v>875</v>
      </c>
      <c r="H12726" s="16">
        <v>4478338.95</v>
      </c>
      <c r="I12726" s="12" t="s">
        <v>18041</v>
      </c>
      <c r="J12726" s="12" t="s">
        <v>18705</v>
      </c>
      <c r="K12726" s="15">
        <v>0</v>
      </c>
      <c r="L12726" s="13" t="s">
        <v>14</v>
      </c>
      <c r="M12726" s="7">
        <v>1</v>
      </c>
      <c r="N12726" s="14"/>
    </row>
    <row r="12727" spans="1:14" ht="110.25">
      <c r="A12727" s="6">
        <v>12726</v>
      </c>
      <c r="B12727" s="8" t="s">
        <v>17603</v>
      </c>
      <c r="C12727" s="9" t="s">
        <v>18714</v>
      </c>
      <c r="D12727" s="10" t="s">
        <v>15535</v>
      </c>
      <c r="E12727" s="11" t="s">
        <v>18715</v>
      </c>
      <c r="F12727" s="6">
        <v>557196</v>
      </c>
      <c r="G12727" s="6" t="s">
        <v>875</v>
      </c>
      <c r="H12727" s="16">
        <v>7633467.5499999998</v>
      </c>
      <c r="I12727" s="12" t="s">
        <v>18041</v>
      </c>
      <c r="J12727" s="12" t="s">
        <v>18716</v>
      </c>
      <c r="K12727" s="15">
        <v>0</v>
      </c>
      <c r="L12727" s="13" t="s">
        <v>14</v>
      </c>
      <c r="M12727" s="7">
        <v>1</v>
      </c>
      <c r="N12727" s="14"/>
    </row>
    <row r="12728" spans="1:14" ht="63">
      <c r="A12728" s="6">
        <v>12727</v>
      </c>
      <c r="B12728" s="8" t="s">
        <v>17603</v>
      </c>
      <c r="C12728" s="9" t="s">
        <v>18717</v>
      </c>
      <c r="D12728" s="10" t="s">
        <v>18718</v>
      </c>
      <c r="E12728" s="11" t="s">
        <v>18719</v>
      </c>
      <c r="F12728" s="6">
        <v>557197</v>
      </c>
      <c r="G12728" s="6" t="s">
        <v>875</v>
      </c>
      <c r="H12728" s="16">
        <v>3358096.1</v>
      </c>
      <c r="I12728" s="12" t="s">
        <v>18720</v>
      </c>
      <c r="J12728" s="12" t="s">
        <v>18705</v>
      </c>
      <c r="K12728" s="15">
        <v>0</v>
      </c>
      <c r="L12728" s="13" t="s">
        <v>14</v>
      </c>
      <c r="M12728" s="7">
        <v>1</v>
      </c>
      <c r="N12728" s="14"/>
    </row>
    <row r="12729" spans="1:14" ht="94.5">
      <c r="A12729" s="6">
        <v>12728</v>
      </c>
      <c r="B12729" s="8" t="s">
        <v>17603</v>
      </c>
      <c r="C12729" s="9" t="s">
        <v>18721</v>
      </c>
      <c r="D12729" s="10" t="s">
        <v>18432</v>
      </c>
      <c r="E12729" s="11" t="s">
        <v>18722</v>
      </c>
      <c r="F12729" s="6">
        <v>557198</v>
      </c>
      <c r="G12729" s="6" t="s">
        <v>875</v>
      </c>
      <c r="H12729" s="16">
        <v>4084838.5</v>
      </c>
      <c r="I12729" s="12" t="s">
        <v>18041</v>
      </c>
      <c r="J12729" s="12" t="s">
        <v>18705</v>
      </c>
      <c r="K12729" s="15">
        <v>0</v>
      </c>
      <c r="L12729" s="13" t="s">
        <v>14</v>
      </c>
      <c r="M12729" s="7">
        <v>1</v>
      </c>
      <c r="N12729" s="14"/>
    </row>
    <row r="12730" spans="1:14" ht="94.5">
      <c r="A12730" s="6">
        <v>12729</v>
      </c>
      <c r="B12730" s="8" t="s">
        <v>17603</v>
      </c>
      <c r="C12730" s="9" t="s">
        <v>18723</v>
      </c>
      <c r="D12730" s="10" t="s">
        <v>18724</v>
      </c>
      <c r="E12730" s="11" t="s">
        <v>18725</v>
      </c>
      <c r="F12730" s="6">
        <v>561697</v>
      </c>
      <c r="G12730" s="6" t="s">
        <v>875</v>
      </c>
      <c r="H12730" s="16">
        <v>6360848.5</v>
      </c>
      <c r="I12730" s="12" t="s">
        <v>18072</v>
      </c>
      <c r="J12730" s="12" t="s">
        <v>18726</v>
      </c>
      <c r="K12730" s="15">
        <v>0</v>
      </c>
      <c r="L12730" s="13" t="s">
        <v>14</v>
      </c>
      <c r="M12730" s="7">
        <v>1</v>
      </c>
      <c r="N12730" s="14"/>
    </row>
    <row r="12731" spans="1:14" ht="94.5">
      <c r="A12731" s="6">
        <v>12730</v>
      </c>
      <c r="B12731" s="8" t="s">
        <v>17603</v>
      </c>
      <c r="C12731" s="9" t="s">
        <v>18727</v>
      </c>
      <c r="D12731" s="10" t="s">
        <v>18728</v>
      </c>
      <c r="E12731" s="11" t="s">
        <v>18729</v>
      </c>
      <c r="F12731" s="6">
        <v>561698</v>
      </c>
      <c r="G12731" s="6" t="s">
        <v>875</v>
      </c>
      <c r="H12731" s="16">
        <v>5521698.2999999998</v>
      </c>
      <c r="I12731" s="12" t="s">
        <v>18021</v>
      </c>
      <c r="J12731" s="12" t="s">
        <v>18730</v>
      </c>
      <c r="K12731" s="15">
        <v>0</v>
      </c>
      <c r="L12731" s="13" t="s">
        <v>14</v>
      </c>
      <c r="M12731" s="7">
        <v>1</v>
      </c>
      <c r="N12731" s="14"/>
    </row>
    <row r="12732" spans="1:14" ht="126">
      <c r="A12732" s="6">
        <v>12731</v>
      </c>
      <c r="B12732" s="8" t="s">
        <v>17603</v>
      </c>
      <c r="C12732" s="9" t="s">
        <v>18731</v>
      </c>
      <c r="D12732" s="10" t="s">
        <v>17823</v>
      </c>
      <c r="E12732" s="11" t="s">
        <v>18732</v>
      </c>
      <c r="F12732" s="6">
        <v>557188</v>
      </c>
      <c r="G12732" s="6" t="s">
        <v>875</v>
      </c>
      <c r="H12732" s="16">
        <v>7852750.3499999996</v>
      </c>
      <c r="I12732" s="12" t="s">
        <v>18041</v>
      </c>
      <c r="J12732" s="12" t="s">
        <v>18705</v>
      </c>
      <c r="K12732" s="15">
        <v>0</v>
      </c>
      <c r="L12732" s="13" t="s">
        <v>14</v>
      </c>
      <c r="M12732" s="7">
        <v>1</v>
      </c>
      <c r="N12732" s="14"/>
    </row>
    <row r="12733" spans="1:14" ht="126">
      <c r="A12733" s="6">
        <v>12732</v>
      </c>
      <c r="B12733" s="8" t="s">
        <v>17603</v>
      </c>
      <c r="C12733" s="9" t="s">
        <v>18733</v>
      </c>
      <c r="D12733" s="10" t="s">
        <v>10923</v>
      </c>
      <c r="E12733" s="11" t="s">
        <v>18734</v>
      </c>
      <c r="F12733" s="6">
        <v>541783</v>
      </c>
      <c r="G12733" s="6" t="s">
        <v>875</v>
      </c>
      <c r="H12733" s="16">
        <v>26473832.912</v>
      </c>
      <c r="I12733" s="12" t="s">
        <v>18076</v>
      </c>
      <c r="J12733" s="12" t="s">
        <v>18716</v>
      </c>
      <c r="K12733" s="15">
        <v>0</v>
      </c>
      <c r="L12733" s="13" t="s">
        <v>14</v>
      </c>
      <c r="M12733" s="7">
        <v>1</v>
      </c>
      <c r="N12733" s="14"/>
    </row>
    <row r="12734" spans="1:14" ht="94.5">
      <c r="A12734" s="6">
        <v>12733</v>
      </c>
      <c r="B12734" s="8" t="s">
        <v>17603</v>
      </c>
      <c r="C12734" s="9" t="s">
        <v>18735</v>
      </c>
      <c r="D12734" s="10" t="s">
        <v>18736</v>
      </c>
      <c r="E12734" s="11" t="s">
        <v>18737</v>
      </c>
      <c r="F12734" s="6">
        <v>557189</v>
      </c>
      <c r="G12734" s="6" t="s">
        <v>875</v>
      </c>
      <c r="H12734" s="16">
        <v>9661902</v>
      </c>
      <c r="I12734" s="12" t="s">
        <v>18021</v>
      </c>
      <c r="J12734" s="12" t="s">
        <v>18027</v>
      </c>
      <c r="K12734" s="15">
        <v>0</v>
      </c>
      <c r="L12734" s="13" t="s">
        <v>14</v>
      </c>
      <c r="M12734" s="7">
        <v>1</v>
      </c>
      <c r="N12734" s="14"/>
    </row>
    <row r="12735" spans="1:14" ht="94.5">
      <c r="A12735" s="6">
        <v>12734</v>
      </c>
      <c r="B12735" s="8" t="s">
        <v>17603</v>
      </c>
      <c r="C12735" s="9" t="s">
        <v>18738</v>
      </c>
      <c r="D12735" s="10" t="s">
        <v>18739</v>
      </c>
      <c r="E12735" s="11" t="s">
        <v>18740</v>
      </c>
      <c r="F12735" s="6">
        <v>557190</v>
      </c>
      <c r="G12735" s="6" t="s">
        <v>875</v>
      </c>
      <c r="H12735" s="16">
        <v>8656308</v>
      </c>
      <c r="I12735" s="12" t="s">
        <v>18021</v>
      </c>
      <c r="J12735" s="12" t="s">
        <v>18027</v>
      </c>
      <c r="K12735" s="15">
        <v>0</v>
      </c>
      <c r="L12735" s="13" t="s">
        <v>14</v>
      </c>
      <c r="M12735" s="7">
        <v>1</v>
      </c>
      <c r="N12735" s="14"/>
    </row>
    <row r="12736" spans="1:14" ht="110.25">
      <c r="A12736" s="6">
        <v>12735</v>
      </c>
      <c r="B12736" s="8" t="s">
        <v>17603</v>
      </c>
      <c r="C12736" s="9" t="s">
        <v>18741</v>
      </c>
      <c r="D12736" s="10" t="s">
        <v>17800</v>
      </c>
      <c r="E12736" s="11" t="s">
        <v>18742</v>
      </c>
      <c r="F12736" s="6">
        <v>584662</v>
      </c>
      <c r="G12736" s="6" t="s">
        <v>875</v>
      </c>
      <c r="H12736" s="16">
        <v>7444906.7999999998</v>
      </c>
      <c r="I12736" s="12" t="s">
        <v>18033</v>
      </c>
      <c r="J12736" s="12" t="s">
        <v>18027</v>
      </c>
      <c r="K12736" s="15">
        <v>0</v>
      </c>
      <c r="L12736" s="13" t="s">
        <v>14</v>
      </c>
      <c r="M12736" s="7">
        <v>1</v>
      </c>
      <c r="N12736" s="14"/>
    </row>
    <row r="12737" spans="1:14" ht="78.75">
      <c r="A12737" s="6">
        <v>12736</v>
      </c>
      <c r="B12737" s="8" t="s">
        <v>17603</v>
      </c>
      <c r="C12737" s="9" t="s">
        <v>18743</v>
      </c>
      <c r="D12737" s="10" t="s">
        <v>17938</v>
      </c>
      <c r="E12737" s="11" t="s">
        <v>18744</v>
      </c>
      <c r="F12737" s="6">
        <v>584663</v>
      </c>
      <c r="G12737" s="6" t="s">
        <v>875</v>
      </c>
      <c r="H12737" s="16">
        <v>8604328</v>
      </c>
      <c r="I12737" s="12" t="s">
        <v>18076</v>
      </c>
      <c r="J12737" s="12" t="s">
        <v>18716</v>
      </c>
      <c r="K12737" s="15">
        <v>0</v>
      </c>
      <c r="L12737" s="13" t="s">
        <v>14</v>
      </c>
      <c r="M12737" s="7">
        <v>1</v>
      </c>
      <c r="N12737" s="14"/>
    </row>
    <row r="12738" spans="1:14" ht="94.5">
      <c r="A12738" s="6">
        <v>12737</v>
      </c>
      <c r="B12738" s="8" t="s">
        <v>17603</v>
      </c>
      <c r="C12738" s="9" t="s">
        <v>18745</v>
      </c>
      <c r="D12738" s="10" t="s">
        <v>18746</v>
      </c>
      <c r="E12738" s="11" t="s">
        <v>18747</v>
      </c>
      <c r="F12738" s="6">
        <v>584665</v>
      </c>
      <c r="G12738" s="6" t="s">
        <v>875</v>
      </c>
      <c r="H12738" s="16">
        <v>11708683.5</v>
      </c>
      <c r="I12738" s="12" t="s">
        <v>18021</v>
      </c>
      <c r="J12738" s="12" t="s">
        <v>18027</v>
      </c>
      <c r="K12738" s="15">
        <v>0</v>
      </c>
      <c r="L12738" s="13" t="s">
        <v>14</v>
      </c>
      <c r="M12738" s="7">
        <v>1</v>
      </c>
      <c r="N12738" s="14"/>
    </row>
    <row r="12739" spans="1:14" ht="78.75">
      <c r="A12739" s="6">
        <v>12738</v>
      </c>
      <c r="B12739" s="8" t="s">
        <v>17603</v>
      </c>
      <c r="C12739" s="9" t="s">
        <v>18706</v>
      </c>
      <c r="D12739" s="10" t="s">
        <v>15746</v>
      </c>
      <c r="E12739" s="11" t="s">
        <v>18748</v>
      </c>
      <c r="F12739" s="6">
        <v>561699</v>
      </c>
      <c r="G12739" s="6" t="s">
        <v>875</v>
      </c>
      <c r="H12739" s="16">
        <v>2038373.2</v>
      </c>
      <c r="I12739" s="12" t="s">
        <v>18037</v>
      </c>
      <c r="J12739" s="12" t="s">
        <v>18058</v>
      </c>
      <c r="K12739" s="15">
        <v>0</v>
      </c>
      <c r="L12739" s="13" t="s">
        <v>14</v>
      </c>
      <c r="M12739" s="7">
        <v>1</v>
      </c>
      <c r="N12739" s="14"/>
    </row>
    <row r="12740" spans="1:14" ht="110.25">
      <c r="A12740" s="6">
        <v>12739</v>
      </c>
      <c r="B12740" s="8" t="s">
        <v>17603</v>
      </c>
      <c r="C12740" s="9" t="s">
        <v>18749</v>
      </c>
      <c r="D12740" s="10" t="s">
        <v>3191</v>
      </c>
      <c r="E12740" s="11" t="s">
        <v>18750</v>
      </c>
      <c r="F12740" s="6">
        <v>561700</v>
      </c>
      <c r="G12740" s="6" t="s">
        <v>875</v>
      </c>
      <c r="H12740" s="16">
        <v>3449463.3</v>
      </c>
      <c r="I12740" s="12" t="s">
        <v>18072</v>
      </c>
      <c r="J12740" s="12" t="s">
        <v>18073</v>
      </c>
      <c r="K12740" s="15">
        <v>0</v>
      </c>
      <c r="L12740" s="13" t="s">
        <v>14</v>
      </c>
      <c r="M12740" s="7">
        <v>1</v>
      </c>
      <c r="N12740" s="14"/>
    </row>
    <row r="12741" spans="1:14" ht="94.5">
      <c r="A12741" s="6">
        <v>12740</v>
      </c>
      <c r="B12741" s="8" t="s">
        <v>17603</v>
      </c>
      <c r="C12741" s="9" t="s">
        <v>18751</v>
      </c>
      <c r="D12741" s="10" t="s">
        <v>3206</v>
      </c>
      <c r="E12741" s="11" t="s">
        <v>18752</v>
      </c>
      <c r="F12741" s="6">
        <v>561701</v>
      </c>
      <c r="G12741" s="6" t="s">
        <v>875</v>
      </c>
      <c r="H12741" s="16">
        <v>4223476.75</v>
      </c>
      <c r="I12741" s="12" t="s">
        <v>18033</v>
      </c>
      <c r="J12741" s="12" t="s">
        <v>18027</v>
      </c>
      <c r="K12741" s="15">
        <v>0</v>
      </c>
      <c r="L12741" s="13" t="s">
        <v>14</v>
      </c>
      <c r="M12741" s="7">
        <v>1</v>
      </c>
      <c r="N12741" s="14"/>
    </row>
    <row r="12742" spans="1:14" ht="78.75">
      <c r="A12742" s="6">
        <v>12741</v>
      </c>
      <c r="B12742" s="8" t="s">
        <v>17603</v>
      </c>
      <c r="C12742" s="9" t="s">
        <v>18753</v>
      </c>
      <c r="D12742" s="10" t="s">
        <v>18114</v>
      </c>
      <c r="E12742" s="11" t="s">
        <v>18754</v>
      </c>
      <c r="F12742" s="6">
        <v>561702</v>
      </c>
      <c r="G12742" s="6" t="s">
        <v>875</v>
      </c>
      <c r="H12742" s="16">
        <v>3489063.1</v>
      </c>
      <c r="I12742" s="12" t="s">
        <v>18704</v>
      </c>
      <c r="J12742" s="12" t="s">
        <v>18027</v>
      </c>
      <c r="K12742" s="15">
        <v>0</v>
      </c>
      <c r="L12742" s="13" t="s">
        <v>14</v>
      </c>
      <c r="M12742" s="7">
        <v>1</v>
      </c>
      <c r="N12742" s="14"/>
    </row>
    <row r="12743" spans="1:14" ht="94.5">
      <c r="A12743" s="6">
        <v>12742</v>
      </c>
      <c r="B12743" s="8" t="s">
        <v>17603</v>
      </c>
      <c r="C12743" s="9" t="s">
        <v>18755</v>
      </c>
      <c r="D12743" s="10" t="s">
        <v>18293</v>
      </c>
      <c r="E12743" s="11" t="s">
        <v>18756</v>
      </c>
      <c r="F12743" s="6">
        <v>561703</v>
      </c>
      <c r="G12743" s="6" t="s">
        <v>875</v>
      </c>
      <c r="H12743" s="16">
        <v>4644614.5999999996</v>
      </c>
      <c r="I12743" s="12" t="s">
        <v>18076</v>
      </c>
      <c r="J12743" s="12" t="s">
        <v>18058</v>
      </c>
      <c r="K12743" s="15">
        <v>0</v>
      </c>
      <c r="L12743" s="13" t="s">
        <v>14</v>
      </c>
      <c r="M12743" s="7">
        <v>1</v>
      </c>
      <c r="N12743" s="14"/>
    </row>
    <row r="12744" spans="1:14" ht="94.5">
      <c r="A12744" s="6">
        <v>12743</v>
      </c>
      <c r="B12744" s="8" t="s">
        <v>17603</v>
      </c>
      <c r="C12744" s="9" t="s">
        <v>18757</v>
      </c>
      <c r="D12744" s="10" t="s">
        <v>18758</v>
      </c>
      <c r="E12744" s="11" t="s">
        <v>18759</v>
      </c>
      <c r="F12744" s="6">
        <v>561704</v>
      </c>
      <c r="G12744" s="6" t="s">
        <v>875</v>
      </c>
      <c r="H12744" s="16">
        <v>3727474.15</v>
      </c>
      <c r="I12744" s="12" t="s">
        <v>18072</v>
      </c>
      <c r="J12744" s="12" t="s">
        <v>18073</v>
      </c>
      <c r="K12744" s="15">
        <v>0</v>
      </c>
      <c r="L12744" s="13" t="s">
        <v>14</v>
      </c>
      <c r="M12744" s="7">
        <v>1</v>
      </c>
      <c r="N12744" s="14"/>
    </row>
    <row r="12745" spans="1:14" ht="78.75">
      <c r="A12745" s="6">
        <v>12744</v>
      </c>
      <c r="B12745" s="8" t="s">
        <v>17603</v>
      </c>
      <c r="C12745" s="9" t="s">
        <v>18760</v>
      </c>
      <c r="D12745" s="10" t="s">
        <v>15757</v>
      </c>
      <c r="E12745" s="11" t="s">
        <v>18761</v>
      </c>
      <c r="F12745" s="6">
        <v>561705</v>
      </c>
      <c r="G12745" s="6" t="s">
        <v>875</v>
      </c>
      <c r="H12745" s="16">
        <v>3759202.25</v>
      </c>
      <c r="I12745" s="12" t="s">
        <v>18762</v>
      </c>
      <c r="J12745" s="12" t="s">
        <v>18027</v>
      </c>
      <c r="K12745" s="15">
        <v>0</v>
      </c>
      <c r="L12745" s="13" t="s">
        <v>14</v>
      </c>
      <c r="M12745" s="7">
        <v>1</v>
      </c>
      <c r="N12745" s="14"/>
    </row>
    <row r="12746" spans="1:14" ht="78.75">
      <c r="A12746" s="6">
        <v>12745</v>
      </c>
      <c r="B12746" s="8" t="s">
        <v>17603</v>
      </c>
      <c r="C12746" s="9" t="s">
        <v>18763</v>
      </c>
      <c r="D12746" s="10" t="s">
        <v>18764</v>
      </c>
      <c r="E12746" s="11" t="s">
        <v>18765</v>
      </c>
      <c r="F12746" s="6">
        <v>561706</v>
      </c>
      <c r="G12746" s="6" t="s">
        <v>875</v>
      </c>
      <c r="H12746" s="16">
        <v>3546376.6</v>
      </c>
      <c r="I12746" s="12" t="s">
        <v>18072</v>
      </c>
      <c r="J12746" s="12" t="s">
        <v>18766</v>
      </c>
      <c r="K12746" s="15">
        <v>0</v>
      </c>
      <c r="L12746" s="13" t="s">
        <v>14</v>
      </c>
      <c r="M12746" s="7">
        <v>1</v>
      </c>
      <c r="N12746" s="14"/>
    </row>
    <row r="12747" spans="1:14" ht="94.5">
      <c r="A12747" s="6">
        <v>12746</v>
      </c>
      <c r="B12747" s="8" t="s">
        <v>17603</v>
      </c>
      <c r="C12747" s="9" t="s">
        <v>18767</v>
      </c>
      <c r="D12747" s="10" t="s">
        <v>17770</v>
      </c>
      <c r="E12747" s="11" t="s">
        <v>18768</v>
      </c>
      <c r="F12747" s="6">
        <v>561696</v>
      </c>
      <c r="G12747" s="6" t="s">
        <v>875</v>
      </c>
      <c r="H12747" s="16">
        <v>3113432.15</v>
      </c>
      <c r="I12747" s="12" t="s">
        <v>18072</v>
      </c>
      <c r="J12747" s="12" t="s">
        <v>18769</v>
      </c>
      <c r="K12747" s="15">
        <v>0</v>
      </c>
      <c r="L12747" s="13" t="s">
        <v>14</v>
      </c>
      <c r="M12747" s="7">
        <v>1</v>
      </c>
      <c r="N12747" s="14"/>
    </row>
    <row r="12748" spans="1:14" ht="63">
      <c r="A12748" s="6">
        <v>12747</v>
      </c>
      <c r="B12748" s="8" t="s">
        <v>18770</v>
      </c>
      <c r="C12748" s="9" t="s">
        <v>18771</v>
      </c>
      <c r="D12748" s="10" t="s">
        <v>3710</v>
      </c>
      <c r="E12748" s="11" t="s">
        <v>18772</v>
      </c>
      <c r="F12748" s="6">
        <v>215312</v>
      </c>
      <c r="G12748" s="6" t="s">
        <v>18773</v>
      </c>
      <c r="H12748" s="16">
        <v>36371822</v>
      </c>
      <c r="I12748" s="12" t="s">
        <v>18774</v>
      </c>
      <c r="J12748" s="12" t="s">
        <v>2037</v>
      </c>
      <c r="K12748" s="15">
        <v>34329446</v>
      </c>
      <c r="L12748" s="13" t="s">
        <v>14</v>
      </c>
      <c r="M12748" s="7">
        <v>1</v>
      </c>
      <c r="N12748" s="14"/>
    </row>
    <row r="12749" spans="1:14" ht="63">
      <c r="A12749" s="6">
        <v>12748</v>
      </c>
      <c r="B12749" s="8" t="s">
        <v>18770</v>
      </c>
      <c r="C12749" s="9" t="s">
        <v>18771</v>
      </c>
      <c r="D12749" s="10" t="s">
        <v>3710</v>
      </c>
      <c r="E12749" s="11" t="s">
        <v>18775</v>
      </c>
      <c r="F12749" s="6">
        <v>325691</v>
      </c>
      <c r="G12749" s="6" t="s">
        <v>18773</v>
      </c>
      <c r="H12749" s="16">
        <v>8225239</v>
      </c>
      <c r="I12749" s="12" t="s">
        <v>18776</v>
      </c>
      <c r="J12749" s="12" t="s">
        <v>18777</v>
      </c>
      <c r="K12749" s="15">
        <v>4829490</v>
      </c>
      <c r="L12749" s="13" t="s">
        <v>14</v>
      </c>
      <c r="M12749" s="7">
        <v>1</v>
      </c>
      <c r="N12749" s="14"/>
    </row>
    <row r="12750" spans="1:14" ht="47.25">
      <c r="A12750" s="6">
        <v>12749</v>
      </c>
      <c r="B12750" s="8" t="s">
        <v>18770</v>
      </c>
      <c r="C12750" s="9" t="s">
        <v>18778</v>
      </c>
      <c r="D12750" s="10" t="s">
        <v>18779</v>
      </c>
      <c r="E12750" s="11" t="s">
        <v>18780</v>
      </c>
      <c r="F12750" s="6">
        <v>39567</v>
      </c>
      <c r="G12750" s="6" t="s">
        <v>18781</v>
      </c>
      <c r="H12750" s="16">
        <v>13495464.82</v>
      </c>
      <c r="I12750" s="12" t="s">
        <v>18782</v>
      </c>
      <c r="J12750" s="12" t="s">
        <v>18783</v>
      </c>
      <c r="K12750" s="15">
        <v>12007931</v>
      </c>
      <c r="L12750" s="13" t="s">
        <v>14</v>
      </c>
      <c r="M12750" s="7">
        <v>1</v>
      </c>
      <c r="N12750" s="14"/>
    </row>
    <row r="12751" spans="1:14" ht="78.75">
      <c r="A12751" s="6">
        <v>12750</v>
      </c>
      <c r="B12751" s="8" t="s">
        <v>18770</v>
      </c>
      <c r="C12751" s="9" t="s">
        <v>18784</v>
      </c>
      <c r="D12751" s="10" t="s">
        <v>3710</v>
      </c>
      <c r="E12751" s="11" t="s">
        <v>18785</v>
      </c>
      <c r="F12751" s="6">
        <v>92816</v>
      </c>
      <c r="G12751" s="6" t="s">
        <v>18781</v>
      </c>
      <c r="H12751" s="16">
        <v>59249812.836000003</v>
      </c>
      <c r="I12751" s="12" t="s">
        <v>18786</v>
      </c>
      <c r="J12751" s="12" t="s">
        <v>18787</v>
      </c>
      <c r="K12751" s="15">
        <v>42591994</v>
      </c>
      <c r="L12751" s="13" t="s">
        <v>14</v>
      </c>
      <c r="M12751" s="7">
        <v>1</v>
      </c>
      <c r="N12751" s="14"/>
    </row>
    <row r="12752" spans="1:14" ht="126">
      <c r="A12752" s="6">
        <v>12751</v>
      </c>
      <c r="B12752" s="8" t="s">
        <v>18770</v>
      </c>
      <c r="C12752" s="9" t="s">
        <v>18788</v>
      </c>
      <c r="D12752" s="10" t="s">
        <v>18789</v>
      </c>
      <c r="E12752" s="11" t="s">
        <v>18790</v>
      </c>
      <c r="F12752" s="6">
        <v>181362</v>
      </c>
      <c r="G12752" s="6" t="s">
        <v>18781</v>
      </c>
      <c r="H12752" s="16">
        <v>75909536.283999994</v>
      </c>
      <c r="I12752" s="12" t="s">
        <v>18791</v>
      </c>
      <c r="J12752" s="12" t="s">
        <v>18792</v>
      </c>
      <c r="K12752" s="15">
        <v>43814215</v>
      </c>
      <c r="L12752" s="13" t="s">
        <v>70</v>
      </c>
      <c r="M12752" s="7">
        <v>1</v>
      </c>
      <c r="N12752" s="14"/>
    </row>
    <row r="12753" spans="1:14" ht="110.25">
      <c r="A12753" s="6">
        <v>12752</v>
      </c>
      <c r="B12753" s="8" t="s">
        <v>18770</v>
      </c>
      <c r="C12753" s="9" t="s">
        <v>3550</v>
      </c>
      <c r="D12753" s="10" t="s">
        <v>1000</v>
      </c>
      <c r="E12753" s="11" t="s">
        <v>18790</v>
      </c>
      <c r="F12753" s="6">
        <v>181362</v>
      </c>
      <c r="G12753" s="6" t="s">
        <v>18781</v>
      </c>
      <c r="H12753" s="16">
        <v>75909536.283999994</v>
      </c>
      <c r="I12753" s="12" t="s">
        <v>18791</v>
      </c>
      <c r="J12753" s="12" t="s">
        <v>18792</v>
      </c>
      <c r="K12753" s="15">
        <v>43814215</v>
      </c>
      <c r="L12753" s="13" t="s">
        <v>70</v>
      </c>
      <c r="M12753" s="7">
        <v>0.6</v>
      </c>
      <c r="N12753" s="14"/>
    </row>
    <row r="12754" spans="1:14" ht="78.75">
      <c r="A12754" s="6">
        <v>12753</v>
      </c>
      <c r="B12754" s="8" t="s">
        <v>18770</v>
      </c>
      <c r="C12754" s="9" t="s">
        <v>18793</v>
      </c>
      <c r="D12754" s="10" t="s">
        <v>2353</v>
      </c>
      <c r="E12754" s="11" t="s">
        <v>18790</v>
      </c>
      <c r="F12754" s="6">
        <v>181362</v>
      </c>
      <c r="G12754" s="6" t="s">
        <v>18781</v>
      </c>
      <c r="H12754" s="16">
        <v>75909536.283999994</v>
      </c>
      <c r="I12754" s="12" t="s">
        <v>18791</v>
      </c>
      <c r="J12754" s="12" t="s">
        <v>18792</v>
      </c>
      <c r="K12754" s="15">
        <v>43814215</v>
      </c>
      <c r="L12754" s="13" t="s">
        <v>70</v>
      </c>
      <c r="M12754" s="7">
        <v>0.4</v>
      </c>
      <c r="N12754" s="14"/>
    </row>
    <row r="12755" spans="1:14" ht="63">
      <c r="A12755" s="6">
        <v>12754</v>
      </c>
      <c r="B12755" s="8" t="s">
        <v>18770</v>
      </c>
      <c r="C12755" s="9" t="s">
        <v>18794</v>
      </c>
      <c r="D12755" s="10" t="s">
        <v>18795</v>
      </c>
      <c r="E12755" s="11" t="s">
        <v>18796</v>
      </c>
      <c r="F12755" s="6">
        <v>153012</v>
      </c>
      <c r="G12755" s="6" t="s">
        <v>18781</v>
      </c>
      <c r="H12755" s="16">
        <v>10115659.472999999</v>
      </c>
      <c r="I12755" s="12" t="s">
        <v>18797</v>
      </c>
      <c r="J12755" s="12" t="s">
        <v>18798</v>
      </c>
      <c r="K12755" s="15">
        <v>8018581</v>
      </c>
      <c r="L12755" s="13" t="s">
        <v>14</v>
      </c>
      <c r="M12755" s="7">
        <v>1</v>
      </c>
      <c r="N12755" s="14"/>
    </row>
    <row r="12756" spans="1:14" ht="78.75">
      <c r="A12756" s="6">
        <v>12755</v>
      </c>
      <c r="B12756" s="8" t="s">
        <v>18770</v>
      </c>
      <c r="C12756" s="9" t="s">
        <v>18799</v>
      </c>
      <c r="D12756" s="10" t="s">
        <v>2353</v>
      </c>
      <c r="E12756" s="11" t="s">
        <v>18800</v>
      </c>
      <c r="F12756" s="6">
        <v>266245</v>
      </c>
      <c r="G12756" s="6" t="s">
        <v>18781</v>
      </c>
      <c r="H12756" s="16">
        <v>42055135.255999997</v>
      </c>
      <c r="I12756" s="12">
        <v>43542</v>
      </c>
      <c r="J12756" s="12" t="s">
        <v>18801</v>
      </c>
      <c r="K12756" s="15">
        <v>26832646</v>
      </c>
      <c r="L12756" s="13" t="s">
        <v>14</v>
      </c>
      <c r="M12756" s="7">
        <v>1</v>
      </c>
      <c r="N12756" s="14"/>
    </row>
    <row r="12757" spans="1:14" ht="126">
      <c r="A12757" s="6">
        <v>12756</v>
      </c>
      <c r="B12757" s="8" t="s">
        <v>18770</v>
      </c>
      <c r="C12757" s="9" t="s">
        <v>18802</v>
      </c>
      <c r="D12757" s="10" t="s">
        <v>18803</v>
      </c>
      <c r="E12757" s="11" t="s">
        <v>18804</v>
      </c>
      <c r="F12757" s="6">
        <v>147527</v>
      </c>
      <c r="G12757" s="6" t="s">
        <v>18781</v>
      </c>
      <c r="H12757" s="16">
        <v>63477377.780000001</v>
      </c>
      <c r="I12757" s="12" t="s">
        <v>18797</v>
      </c>
      <c r="J12757" s="12" t="s">
        <v>18805</v>
      </c>
      <c r="K12757" s="15">
        <v>55509066</v>
      </c>
      <c r="L12757" s="13" t="s">
        <v>70</v>
      </c>
      <c r="M12757" s="7">
        <v>1</v>
      </c>
      <c r="N12757" s="14"/>
    </row>
    <row r="12758" spans="1:14" ht="110.25">
      <c r="A12758" s="6">
        <v>12757</v>
      </c>
      <c r="B12758" s="8" t="s">
        <v>18770</v>
      </c>
      <c r="C12758" s="9" t="s">
        <v>3550</v>
      </c>
      <c r="D12758" s="10" t="s">
        <v>1000</v>
      </c>
      <c r="E12758" s="11" t="s">
        <v>18804</v>
      </c>
      <c r="F12758" s="6">
        <v>147527</v>
      </c>
      <c r="G12758" s="6" t="s">
        <v>18781</v>
      </c>
      <c r="H12758" s="16">
        <v>63477377.780000001</v>
      </c>
      <c r="I12758" s="12" t="s">
        <v>18797</v>
      </c>
      <c r="J12758" s="12" t="s">
        <v>18805</v>
      </c>
      <c r="K12758" s="15">
        <v>55509066</v>
      </c>
      <c r="L12758" s="13" t="s">
        <v>70</v>
      </c>
      <c r="M12758" s="7">
        <v>0.55000000000000004</v>
      </c>
      <c r="N12758" s="14"/>
    </row>
    <row r="12759" spans="1:14" ht="94.5">
      <c r="A12759" s="6">
        <v>12758</v>
      </c>
      <c r="B12759" s="8" t="s">
        <v>18770</v>
      </c>
      <c r="C12759" s="9" t="s">
        <v>3580</v>
      </c>
      <c r="D12759" s="10" t="s">
        <v>3567</v>
      </c>
      <c r="E12759" s="11" t="s">
        <v>18804</v>
      </c>
      <c r="F12759" s="6">
        <v>147527</v>
      </c>
      <c r="G12759" s="6" t="s">
        <v>18781</v>
      </c>
      <c r="H12759" s="16">
        <v>63477377.780000001</v>
      </c>
      <c r="I12759" s="12" t="s">
        <v>18797</v>
      </c>
      <c r="J12759" s="12" t="s">
        <v>18805</v>
      </c>
      <c r="K12759" s="15">
        <v>55509066</v>
      </c>
      <c r="L12759" s="13" t="s">
        <v>70</v>
      </c>
      <c r="M12759" s="7">
        <v>0.45</v>
      </c>
      <c r="N12759" s="14"/>
    </row>
    <row r="12760" spans="1:14" ht="63">
      <c r="A12760" s="6">
        <v>12759</v>
      </c>
      <c r="B12760" s="8" t="s">
        <v>18770</v>
      </c>
      <c r="C12760" s="9" t="s">
        <v>18806</v>
      </c>
      <c r="D12760" s="10" t="s">
        <v>8414</v>
      </c>
      <c r="E12760" s="11" t="s">
        <v>18807</v>
      </c>
      <c r="F12760" s="6">
        <v>133277</v>
      </c>
      <c r="G12760" s="6" t="s">
        <v>18781</v>
      </c>
      <c r="H12760" s="16">
        <v>28569953.136</v>
      </c>
      <c r="I12760" s="12" t="s">
        <v>18808</v>
      </c>
      <c r="J12760" s="12" t="s">
        <v>18809</v>
      </c>
      <c r="K12760" s="15">
        <v>18469067</v>
      </c>
      <c r="L12760" s="13" t="s">
        <v>14</v>
      </c>
      <c r="M12760" s="7">
        <v>1</v>
      </c>
      <c r="N12760" s="14"/>
    </row>
    <row r="12761" spans="1:14" ht="78.75">
      <c r="A12761" s="6">
        <v>12760</v>
      </c>
      <c r="B12761" s="8" t="s">
        <v>18770</v>
      </c>
      <c r="C12761" s="9" t="s">
        <v>18806</v>
      </c>
      <c r="D12761" s="10" t="s">
        <v>8414</v>
      </c>
      <c r="E12761" s="11" t="s">
        <v>18810</v>
      </c>
      <c r="F12761" s="6">
        <v>133278</v>
      </c>
      <c r="G12761" s="6" t="s">
        <v>18781</v>
      </c>
      <c r="H12761" s="16">
        <v>45799061.020000003</v>
      </c>
      <c r="I12761" s="12">
        <v>43111</v>
      </c>
      <c r="J12761" s="12" t="s">
        <v>18811</v>
      </c>
      <c r="K12761" s="15">
        <v>18625911</v>
      </c>
      <c r="L12761" s="13" t="s">
        <v>14</v>
      </c>
      <c r="M12761" s="7">
        <v>1</v>
      </c>
      <c r="N12761" s="14"/>
    </row>
    <row r="12762" spans="1:14" ht="78.75">
      <c r="A12762" s="6">
        <v>12761</v>
      </c>
      <c r="B12762" s="8" t="s">
        <v>18770</v>
      </c>
      <c r="C12762" s="9" t="s">
        <v>18812</v>
      </c>
      <c r="D12762" s="10" t="s">
        <v>8414</v>
      </c>
      <c r="E12762" s="11" t="s">
        <v>18813</v>
      </c>
      <c r="F12762" s="6">
        <v>181358</v>
      </c>
      <c r="G12762" s="6" t="s">
        <v>18781</v>
      </c>
      <c r="H12762" s="16">
        <v>31021590.103</v>
      </c>
      <c r="I12762" s="12" t="s">
        <v>18791</v>
      </c>
      <c r="J12762" s="12" t="s">
        <v>18814</v>
      </c>
      <c r="K12762" s="15">
        <v>25962822</v>
      </c>
      <c r="L12762" s="13" t="s">
        <v>14</v>
      </c>
      <c r="M12762" s="7">
        <v>1</v>
      </c>
      <c r="N12762" s="14"/>
    </row>
    <row r="12763" spans="1:14" ht="63">
      <c r="A12763" s="6">
        <v>12762</v>
      </c>
      <c r="B12763" s="8" t="s">
        <v>18770</v>
      </c>
      <c r="C12763" s="9" t="s">
        <v>18812</v>
      </c>
      <c r="D12763" s="10" t="s">
        <v>8414</v>
      </c>
      <c r="E12763" s="11" t="s">
        <v>18815</v>
      </c>
      <c r="F12763" s="6">
        <v>191185</v>
      </c>
      <c r="G12763" s="6" t="s">
        <v>18781</v>
      </c>
      <c r="H12763" s="16">
        <v>25066460.100000001</v>
      </c>
      <c r="I12763" s="12" t="s">
        <v>18791</v>
      </c>
      <c r="J12763" s="12" t="s">
        <v>3522</v>
      </c>
      <c r="K12763" s="15">
        <v>15187790</v>
      </c>
      <c r="L12763" s="13" t="s">
        <v>14</v>
      </c>
      <c r="M12763" s="7">
        <v>1</v>
      </c>
      <c r="N12763" s="14"/>
    </row>
    <row r="12764" spans="1:14" ht="78.75">
      <c r="A12764" s="6">
        <v>12763</v>
      </c>
      <c r="B12764" s="8" t="s">
        <v>18770</v>
      </c>
      <c r="C12764" s="9" t="s">
        <v>18816</v>
      </c>
      <c r="D12764" s="10" t="s">
        <v>3710</v>
      </c>
      <c r="E12764" s="11" t="s">
        <v>18817</v>
      </c>
      <c r="F12764" s="6">
        <v>201079</v>
      </c>
      <c r="G12764" s="6" t="s">
        <v>18781</v>
      </c>
      <c r="H12764" s="16">
        <v>20090020.397999998</v>
      </c>
      <c r="I12764" s="12" t="s">
        <v>18818</v>
      </c>
      <c r="J12764" s="12" t="s">
        <v>18819</v>
      </c>
      <c r="K12764" s="15">
        <v>19077006</v>
      </c>
      <c r="L12764" s="13" t="s">
        <v>14</v>
      </c>
      <c r="M12764" s="7">
        <v>1</v>
      </c>
      <c r="N12764" s="14"/>
    </row>
    <row r="12765" spans="1:14" ht="63">
      <c r="A12765" s="6">
        <v>12764</v>
      </c>
      <c r="B12765" s="8" t="s">
        <v>18770</v>
      </c>
      <c r="C12765" s="9" t="s">
        <v>18820</v>
      </c>
      <c r="D12765" s="10" t="s">
        <v>3710</v>
      </c>
      <c r="E12765" s="11" t="s">
        <v>18821</v>
      </c>
      <c r="F12765" s="6">
        <v>331887</v>
      </c>
      <c r="G12765" s="6" t="s">
        <v>18781</v>
      </c>
      <c r="H12765" s="16">
        <v>38239080.840000004</v>
      </c>
      <c r="I12765" s="12">
        <v>43886</v>
      </c>
      <c r="J12765" s="12" t="s">
        <v>18822</v>
      </c>
      <c r="K12765" s="15">
        <v>0</v>
      </c>
      <c r="L12765" s="13" t="s">
        <v>14</v>
      </c>
      <c r="M12765" s="7">
        <v>1</v>
      </c>
      <c r="N12765" s="14"/>
    </row>
    <row r="12766" spans="1:14" ht="126">
      <c r="A12766" s="6">
        <v>12765</v>
      </c>
      <c r="B12766" s="8" t="s">
        <v>18770</v>
      </c>
      <c r="C12766" s="9" t="s">
        <v>18823</v>
      </c>
      <c r="D12766" s="10" t="s">
        <v>18824</v>
      </c>
      <c r="E12766" s="11" t="s">
        <v>18825</v>
      </c>
      <c r="F12766" s="6">
        <v>449736</v>
      </c>
      <c r="G12766" s="6" t="s">
        <v>340</v>
      </c>
      <c r="H12766" s="16">
        <v>32392216.745999999</v>
      </c>
      <c r="I12766" s="12" t="s">
        <v>18826</v>
      </c>
      <c r="J12766" s="12">
        <v>44230</v>
      </c>
      <c r="K12766" s="15">
        <v>0</v>
      </c>
      <c r="L12766" s="13" t="s">
        <v>70</v>
      </c>
      <c r="M12766" s="7">
        <v>1</v>
      </c>
      <c r="N12766" s="14"/>
    </row>
    <row r="12767" spans="1:14" ht="126">
      <c r="A12767" s="6">
        <v>12766</v>
      </c>
      <c r="B12767" s="8" t="s">
        <v>18770</v>
      </c>
      <c r="C12767" s="9" t="s">
        <v>18827</v>
      </c>
      <c r="D12767" s="10" t="s">
        <v>18828</v>
      </c>
      <c r="E12767" s="11" t="s">
        <v>18825</v>
      </c>
      <c r="F12767" s="6">
        <v>449736</v>
      </c>
      <c r="G12767" s="6" t="s">
        <v>340</v>
      </c>
      <c r="H12767" s="16">
        <v>32392216.745999999</v>
      </c>
      <c r="I12767" s="12" t="s">
        <v>18826</v>
      </c>
      <c r="J12767" s="12">
        <v>44230</v>
      </c>
      <c r="K12767" s="15">
        <v>0</v>
      </c>
      <c r="L12767" s="13" t="s">
        <v>70</v>
      </c>
      <c r="M12767" s="7">
        <v>0.25</v>
      </c>
      <c r="N12767" s="14"/>
    </row>
    <row r="12768" spans="1:14" ht="126">
      <c r="A12768" s="6">
        <v>12767</v>
      </c>
      <c r="B12768" s="8" t="s">
        <v>18770</v>
      </c>
      <c r="C12768" s="9" t="s">
        <v>18829</v>
      </c>
      <c r="D12768" s="10" t="s">
        <v>3445</v>
      </c>
      <c r="E12768" s="11" t="s">
        <v>18825</v>
      </c>
      <c r="F12768" s="6">
        <v>449736</v>
      </c>
      <c r="G12768" s="6" t="s">
        <v>340</v>
      </c>
      <c r="H12768" s="16">
        <v>32392216.745999999</v>
      </c>
      <c r="I12768" s="12" t="s">
        <v>18826</v>
      </c>
      <c r="J12768" s="12">
        <v>44230</v>
      </c>
      <c r="K12768" s="15">
        <v>0</v>
      </c>
      <c r="L12768" s="13" t="s">
        <v>70</v>
      </c>
      <c r="M12768" s="7">
        <v>0.75</v>
      </c>
      <c r="N12768" s="14"/>
    </row>
    <row r="12769" spans="1:14" ht="78.75">
      <c r="A12769" s="6">
        <v>12768</v>
      </c>
      <c r="B12769" s="8" t="s">
        <v>18770</v>
      </c>
      <c r="C12769" s="9" t="s">
        <v>18830</v>
      </c>
      <c r="D12769" s="10" t="s">
        <v>18831</v>
      </c>
      <c r="E12769" s="11" t="s">
        <v>18832</v>
      </c>
      <c r="F12769" s="6">
        <v>271075</v>
      </c>
      <c r="G12769" s="6" t="s">
        <v>1638</v>
      </c>
      <c r="H12769" s="16">
        <v>5706449</v>
      </c>
      <c r="I12769" s="12" t="s">
        <v>18833</v>
      </c>
      <c r="J12769" s="12" t="s">
        <v>18834</v>
      </c>
      <c r="K12769" s="15">
        <v>4395591</v>
      </c>
      <c r="L12769" s="13" t="s">
        <v>14</v>
      </c>
      <c r="M12769" s="7">
        <v>1</v>
      </c>
      <c r="N12769" s="14"/>
    </row>
    <row r="12770" spans="1:14" ht="47.25">
      <c r="A12770" s="6">
        <v>12769</v>
      </c>
      <c r="B12770" s="8" t="s">
        <v>18770</v>
      </c>
      <c r="C12770" s="9" t="s">
        <v>18835</v>
      </c>
      <c r="D12770" s="10" t="s">
        <v>18836</v>
      </c>
      <c r="E12770" s="11" t="s">
        <v>18837</v>
      </c>
      <c r="F12770" s="6">
        <v>366026</v>
      </c>
      <c r="G12770" s="6" t="s">
        <v>1638</v>
      </c>
      <c r="H12770" s="16">
        <v>5516165.909</v>
      </c>
      <c r="I12770" s="12" t="s">
        <v>4257</v>
      </c>
      <c r="J12770" s="12" t="s">
        <v>18838</v>
      </c>
      <c r="K12770" s="15">
        <v>4044814</v>
      </c>
      <c r="L12770" s="13" t="s">
        <v>14</v>
      </c>
      <c r="M12770" s="7">
        <v>1</v>
      </c>
      <c r="N12770" s="14"/>
    </row>
    <row r="12771" spans="1:14" ht="47.25">
      <c r="A12771" s="6">
        <v>12770</v>
      </c>
      <c r="B12771" s="8" t="s">
        <v>18770</v>
      </c>
      <c r="C12771" s="9" t="s">
        <v>18839</v>
      </c>
      <c r="D12771" s="10" t="s">
        <v>18840</v>
      </c>
      <c r="E12771" s="11" t="s">
        <v>18841</v>
      </c>
      <c r="F12771" s="6">
        <v>366027</v>
      </c>
      <c r="G12771" s="6" t="s">
        <v>1638</v>
      </c>
      <c r="H12771" s="16">
        <v>5516172.3119999999</v>
      </c>
      <c r="I12771" s="12" t="s">
        <v>18842</v>
      </c>
      <c r="J12771" s="12" t="s">
        <v>18843</v>
      </c>
      <c r="K12771" s="15">
        <v>3321552</v>
      </c>
      <c r="L12771" s="13" t="s">
        <v>14</v>
      </c>
      <c r="M12771" s="7">
        <v>1</v>
      </c>
      <c r="N12771" s="14"/>
    </row>
    <row r="12772" spans="1:14" ht="47.25">
      <c r="A12772" s="6">
        <v>12771</v>
      </c>
      <c r="B12772" s="8" t="s">
        <v>18770</v>
      </c>
      <c r="C12772" s="9" t="s">
        <v>18844</v>
      </c>
      <c r="D12772" s="10" t="s">
        <v>18845</v>
      </c>
      <c r="E12772" s="11" t="s">
        <v>18846</v>
      </c>
      <c r="F12772" s="6">
        <v>378479</v>
      </c>
      <c r="G12772" s="6" t="s">
        <v>1638</v>
      </c>
      <c r="H12772" s="16">
        <v>5516165.9560000002</v>
      </c>
      <c r="I12772" s="12" t="s">
        <v>18847</v>
      </c>
      <c r="J12772" s="12" t="s">
        <v>18848</v>
      </c>
      <c r="K12772" s="15">
        <v>3522634</v>
      </c>
      <c r="L12772" s="13" t="s">
        <v>14</v>
      </c>
      <c r="M12772" s="7">
        <v>1</v>
      </c>
      <c r="N12772" s="14"/>
    </row>
    <row r="12773" spans="1:14" ht="63">
      <c r="A12773" s="6">
        <v>12772</v>
      </c>
      <c r="B12773" s="8" t="s">
        <v>18770</v>
      </c>
      <c r="C12773" s="9" t="s">
        <v>18849</v>
      </c>
      <c r="D12773" s="10" t="s">
        <v>3827</v>
      </c>
      <c r="E12773" s="11" t="s">
        <v>18850</v>
      </c>
      <c r="F12773" s="6">
        <v>449434</v>
      </c>
      <c r="G12773" s="6" t="s">
        <v>2323</v>
      </c>
      <c r="H12773" s="16">
        <v>21215288.311000001</v>
      </c>
      <c r="I12773" s="12" t="s">
        <v>18851</v>
      </c>
      <c r="J12773" s="12" t="s">
        <v>18062</v>
      </c>
      <c r="K12773" s="15">
        <v>5721658</v>
      </c>
      <c r="L12773" s="13" t="s">
        <v>14</v>
      </c>
      <c r="M12773" s="7">
        <v>1</v>
      </c>
      <c r="N12773" s="14"/>
    </row>
    <row r="12774" spans="1:14" ht="78.75">
      <c r="A12774" s="6">
        <v>12773</v>
      </c>
      <c r="B12774" s="8" t="s">
        <v>18770</v>
      </c>
      <c r="C12774" s="9" t="s">
        <v>18852</v>
      </c>
      <c r="D12774" s="10" t="s">
        <v>18828</v>
      </c>
      <c r="E12774" s="11" t="s">
        <v>18853</v>
      </c>
      <c r="F12774" s="6">
        <v>436114</v>
      </c>
      <c r="G12774" s="6" t="s">
        <v>794</v>
      </c>
      <c r="H12774" s="16">
        <v>1831162.05</v>
      </c>
      <c r="I12774" s="12" t="s">
        <v>2592</v>
      </c>
      <c r="J12774" s="12" t="s">
        <v>18854</v>
      </c>
      <c r="K12774" s="15">
        <v>0</v>
      </c>
      <c r="L12774" s="13" t="s">
        <v>14</v>
      </c>
      <c r="M12774" s="7">
        <v>1</v>
      </c>
      <c r="N12774" s="14"/>
    </row>
    <row r="12775" spans="1:14" ht="78.75">
      <c r="A12775" s="6">
        <v>12774</v>
      </c>
      <c r="B12775" s="8" t="s">
        <v>18770</v>
      </c>
      <c r="C12775" s="9" t="s">
        <v>18855</v>
      </c>
      <c r="D12775" s="10" t="s">
        <v>18836</v>
      </c>
      <c r="E12775" s="11" t="s">
        <v>18856</v>
      </c>
      <c r="F12775" s="6">
        <v>436109</v>
      </c>
      <c r="G12775" s="6" t="s">
        <v>794</v>
      </c>
      <c r="H12775" s="16">
        <v>718200</v>
      </c>
      <c r="I12775" s="12" t="s">
        <v>2592</v>
      </c>
      <c r="J12775" s="12" t="s">
        <v>18854</v>
      </c>
      <c r="K12775" s="15">
        <v>0</v>
      </c>
      <c r="L12775" s="13" t="s">
        <v>14</v>
      </c>
      <c r="M12775" s="7">
        <v>1</v>
      </c>
      <c r="N12775" s="14"/>
    </row>
    <row r="12776" spans="1:14" ht="78.75">
      <c r="A12776" s="6">
        <v>12775</v>
      </c>
      <c r="B12776" s="8" t="s">
        <v>18770</v>
      </c>
      <c r="C12776" s="9" t="s">
        <v>18857</v>
      </c>
      <c r="D12776" s="10" t="s">
        <v>18858</v>
      </c>
      <c r="E12776" s="11" t="s">
        <v>18859</v>
      </c>
      <c r="F12776" s="6">
        <v>436103</v>
      </c>
      <c r="G12776" s="6" t="s">
        <v>794</v>
      </c>
      <c r="H12776" s="16">
        <v>9076659.8000000007</v>
      </c>
      <c r="I12776" s="12" t="s">
        <v>9802</v>
      </c>
      <c r="J12776" s="12" t="s">
        <v>18860</v>
      </c>
      <c r="K12776" s="15">
        <v>0</v>
      </c>
      <c r="L12776" s="13" t="s">
        <v>14</v>
      </c>
      <c r="M12776" s="7">
        <v>1</v>
      </c>
      <c r="N12776" s="14"/>
    </row>
    <row r="12777" spans="1:14" ht="78.75">
      <c r="A12777" s="6">
        <v>12776</v>
      </c>
      <c r="B12777" s="8" t="s">
        <v>18770</v>
      </c>
      <c r="C12777" s="9" t="s">
        <v>18861</v>
      </c>
      <c r="D12777" s="10" t="s">
        <v>18862</v>
      </c>
      <c r="E12777" s="11" t="s">
        <v>18863</v>
      </c>
      <c r="F12777" s="6">
        <v>436055</v>
      </c>
      <c r="G12777" s="6" t="s">
        <v>794</v>
      </c>
      <c r="H12777" s="16">
        <v>3812621</v>
      </c>
      <c r="I12777" s="12" t="s">
        <v>2592</v>
      </c>
      <c r="J12777" s="12" t="s">
        <v>18854</v>
      </c>
      <c r="K12777" s="15">
        <v>0</v>
      </c>
      <c r="L12777" s="13" t="s">
        <v>14</v>
      </c>
      <c r="M12777" s="7">
        <v>1</v>
      </c>
      <c r="N12777" s="14"/>
    </row>
    <row r="12778" spans="1:14" ht="47.25">
      <c r="A12778" s="6">
        <v>12777</v>
      </c>
      <c r="B12778" s="8" t="s">
        <v>18770</v>
      </c>
      <c r="C12778" s="9" t="s">
        <v>18864</v>
      </c>
      <c r="D12778" s="10" t="s">
        <v>18865</v>
      </c>
      <c r="E12778" s="11" t="s">
        <v>18866</v>
      </c>
      <c r="F12778" s="6">
        <v>454171</v>
      </c>
      <c r="G12778" s="6" t="s">
        <v>2777</v>
      </c>
      <c r="H12778" s="16">
        <v>1940228.7</v>
      </c>
      <c r="I12778" s="12" t="s">
        <v>18867</v>
      </c>
      <c r="J12778" s="12" t="s">
        <v>18868</v>
      </c>
      <c r="K12778" s="15">
        <v>0</v>
      </c>
      <c r="L12778" s="13" t="s">
        <v>14</v>
      </c>
      <c r="M12778" s="7">
        <v>1</v>
      </c>
      <c r="N12778" s="14"/>
    </row>
    <row r="12779" spans="1:14" ht="78.75">
      <c r="A12779" s="6">
        <v>12778</v>
      </c>
      <c r="B12779" s="8" t="s">
        <v>18770</v>
      </c>
      <c r="C12779" s="9" t="s">
        <v>18869</v>
      </c>
      <c r="D12779" s="10" t="s">
        <v>3827</v>
      </c>
      <c r="E12779" s="11" t="s">
        <v>18870</v>
      </c>
      <c r="F12779" s="6">
        <v>406081</v>
      </c>
      <c r="G12779" s="6" t="s">
        <v>7075</v>
      </c>
      <c r="H12779" s="16">
        <v>94498994.819999993</v>
      </c>
      <c r="I12779" s="12">
        <v>43940</v>
      </c>
      <c r="J12779" s="12" t="s">
        <v>18871</v>
      </c>
      <c r="K12779" s="15">
        <v>0</v>
      </c>
      <c r="L12779" s="13" t="s">
        <v>14</v>
      </c>
      <c r="M12779" s="7">
        <v>1</v>
      </c>
      <c r="N12779" s="14"/>
    </row>
    <row r="12780" spans="1:14" ht="78.75">
      <c r="A12780" s="6">
        <v>12779</v>
      </c>
      <c r="B12780" s="8" t="s">
        <v>18770</v>
      </c>
      <c r="C12780" s="9" t="s">
        <v>18872</v>
      </c>
      <c r="D12780" s="10" t="s">
        <v>2353</v>
      </c>
      <c r="E12780" s="11" t="s">
        <v>18873</v>
      </c>
      <c r="F12780" s="6">
        <v>342060</v>
      </c>
      <c r="G12780" s="6" t="s">
        <v>18874</v>
      </c>
      <c r="H12780" s="16">
        <v>42885755.093000002</v>
      </c>
      <c r="I12780" s="12" t="s">
        <v>18875</v>
      </c>
      <c r="J12780" s="12" t="s">
        <v>18876</v>
      </c>
      <c r="K12780" s="15">
        <v>27079384</v>
      </c>
      <c r="L12780" s="13" t="s">
        <v>14</v>
      </c>
      <c r="M12780" s="7">
        <v>1</v>
      </c>
      <c r="N12780" s="14"/>
    </row>
    <row r="12781" spans="1:14" ht="78.75">
      <c r="A12781" s="6">
        <v>12780</v>
      </c>
      <c r="B12781" s="8" t="s">
        <v>18770</v>
      </c>
      <c r="C12781" s="9" t="s">
        <v>18877</v>
      </c>
      <c r="D12781" s="10" t="s">
        <v>18789</v>
      </c>
      <c r="E12781" s="11" t="s">
        <v>18878</v>
      </c>
      <c r="F12781" s="6">
        <v>298784</v>
      </c>
      <c r="G12781" s="6" t="s">
        <v>18874</v>
      </c>
      <c r="H12781" s="16">
        <v>16263958.631999999</v>
      </c>
      <c r="I12781" s="12" t="s">
        <v>18879</v>
      </c>
      <c r="J12781" s="12" t="s">
        <v>16399</v>
      </c>
      <c r="K12781" s="15">
        <v>4706859</v>
      </c>
      <c r="L12781" s="13" t="s">
        <v>14</v>
      </c>
      <c r="M12781" s="7">
        <v>1</v>
      </c>
      <c r="N12781" s="14"/>
    </row>
    <row r="12782" spans="1:14" ht="78.75">
      <c r="A12782" s="6">
        <v>12781</v>
      </c>
      <c r="B12782" s="8" t="s">
        <v>18770</v>
      </c>
      <c r="C12782" s="9" t="s">
        <v>18872</v>
      </c>
      <c r="D12782" s="10" t="s">
        <v>2353</v>
      </c>
      <c r="E12782" s="11" t="s">
        <v>18880</v>
      </c>
      <c r="F12782" s="6">
        <v>342257</v>
      </c>
      <c r="G12782" s="6" t="s">
        <v>18874</v>
      </c>
      <c r="H12782" s="16">
        <v>29919825.870000001</v>
      </c>
      <c r="I12782" s="12" t="s">
        <v>9797</v>
      </c>
      <c r="J12782" s="12" t="s">
        <v>18868</v>
      </c>
      <c r="K12782" s="15">
        <v>29916179</v>
      </c>
      <c r="L12782" s="13" t="s">
        <v>14</v>
      </c>
      <c r="M12782" s="7">
        <v>1</v>
      </c>
      <c r="N12782" s="14"/>
    </row>
    <row r="12783" spans="1:14" ht="78.75">
      <c r="A12783" s="6">
        <v>12782</v>
      </c>
      <c r="B12783" s="8" t="s">
        <v>18770</v>
      </c>
      <c r="C12783" s="9" t="s">
        <v>18872</v>
      </c>
      <c r="D12783" s="10" t="s">
        <v>2353</v>
      </c>
      <c r="E12783" s="11" t="s">
        <v>18881</v>
      </c>
      <c r="F12783" s="6">
        <v>303020</v>
      </c>
      <c r="G12783" s="6" t="s">
        <v>18874</v>
      </c>
      <c r="H12783" s="16">
        <v>65883462.854000002</v>
      </c>
      <c r="I12783" s="12" t="s">
        <v>18882</v>
      </c>
      <c r="J12783" s="12" t="s">
        <v>18883</v>
      </c>
      <c r="K12783" s="15">
        <v>0</v>
      </c>
      <c r="L12783" s="13" t="s">
        <v>14</v>
      </c>
      <c r="M12783" s="7">
        <v>1</v>
      </c>
      <c r="N12783" s="14"/>
    </row>
    <row r="12784" spans="1:14" ht="94.5">
      <c r="A12784" s="6">
        <v>12783</v>
      </c>
      <c r="B12784" s="8" t="s">
        <v>18770</v>
      </c>
      <c r="C12784" s="9" t="s">
        <v>18884</v>
      </c>
      <c r="D12784" s="10" t="s">
        <v>18885</v>
      </c>
      <c r="E12784" s="11" t="s">
        <v>18886</v>
      </c>
      <c r="F12784" s="6">
        <v>397875</v>
      </c>
      <c r="G12784" s="6" t="s">
        <v>18874</v>
      </c>
      <c r="H12784" s="16">
        <v>103392005.097</v>
      </c>
      <c r="I12784" s="12">
        <v>43898</v>
      </c>
      <c r="J12784" s="12" t="s">
        <v>18504</v>
      </c>
      <c r="K12784" s="15">
        <v>25113418</v>
      </c>
      <c r="L12784" s="13" t="s">
        <v>70</v>
      </c>
      <c r="M12784" s="7">
        <v>1</v>
      </c>
      <c r="N12784" s="14"/>
    </row>
    <row r="12785" spans="1:14" ht="78.75">
      <c r="A12785" s="6">
        <v>12784</v>
      </c>
      <c r="B12785" s="8" t="s">
        <v>18770</v>
      </c>
      <c r="C12785" s="9" t="s">
        <v>18793</v>
      </c>
      <c r="D12785" s="10" t="s">
        <v>2353</v>
      </c>
      <c r="E12785" s="11" t="s">
        <v>18886</v>
      </c>
      <c r="F12785" s="6">
        <v>397875</v>
      </c>
      <c r="G12785" s="6" t="s">
        <v>18874</v>
      </c>
      <c r="H12785" s="16">
        <v>103392005.097</v>
      </c>
      <c r="I12785" s="12">
        <v>43898</v>
      </c>
      <c r="J12785" s="12" t="s">
        <v>18504</v>
      </c>
      <c r="K12785" s="15">
        <v>25113418</v>
      </c>
      <c r="L12785" s="13" t="s">
        <v>70</v>
      </c>
      <c r="M12785" s="7">
        <v>0.75</v>
      </c>
      <c r="N12785" s="14"/>
    </row>
    <row r="12786" spans="1:14" ht="94.5">
      <c r="A12786" s="6">
        <v>12785</v>
      </c>
      <c r="B12786" s="8" t="s">
        <v>18770</v>
      </c>
      <c r="C12786" s="9" t="s">
        <v>18887</v>
      </c>
      <c r="D12786" s="10" t="s">
        <v>18888</v>
      </c>
      <c r="E12786" s="11" t="s">
        <v>18886</v>
      </c>
      <c r="F12786" s="6">
        <v>397875</v>
      </c>
      <c r="G12786" s="6" t="s">
        <v>18874</v>
      </c>
      <c r="H12786" s="16">
        <v>103392005.097</v>
      </c>
      <c r="I12786" s="12">
        <v>43898</v>
      </c>
      <c r="J12786" s="12" t="s">
        <v>18504</v>
      </c>
      <c r="K12786" s="15">
        <v>25113418</v>
      </c>
      <c r="L12786" s="13" t="s">
        <v>70</v>
      </c>
      <c r="M12786" s="7">
        <v>0.25</v>
      </c>
      <c r="N12786" s="14"/>
    </row>
    <row r="12787" spans="1:14" ht="47.25">
      <c r="A12787" s="6">
        <v>12786</v>
      </c>
      <c r="B12787" s="8" t="s">
        <v>18770</v>
      </c>
      <c r="C12787" s="9" t="s">
        <v>18889</v>
      </c>
      <c r="D12787" s="10" t="s">
        <v>3710</v>
      </c>
      <c r="E12787" s="11" t="s">
        <v>18890</v>
      </c>
      <c r="F12787" s="6">
        <v>378478</v>
      </c>
      <c r="G12787" s="6" t="s">
        <v>18874</v>
      </c>
      <c r="H12787" s="16">
        <v>24586471.778999999</v>
      </c>
      <c r="I12787" s="12">
        <v>43898</v>
      </c>
      <c r="J12787" s="12" t="s">
        <v>18891</v>
      </c>
      <c r="K12787" s="15">
        <v>15001816</v>
      </c>
      <c r="L12787" s="13" t="s">
        <v>14</v>
      </c>
      <c r="M12787" s="7">
        <v>1</v>
      </c>
      <c r="N12787" s="14"/>
    </row>
    <row r="12788" spans="1:14" ht="63">
      <c r="A12788" s="6">
        <v>12787</v>
      </c>
      <c r="B12788" s="8" t="s">
        <v>18770</v>
      </c>
      <c r="C12788" s="9" t="s">
        <v>18892</v>
      </c>
      <c r="D12788" s="10" t="s">
        <v>3710</v>
      </c>
      <c r="E12788" s="11" t="s">
        <v>18893</v>
      </c>
      <c r="F12788" s="6">
        <v>385727</v>
      </c>
      <c r="G12788" s="6" t="s">
        <v>18874</v>
      </c>
      <c r="H12788" s="16">
        <v>48846702.703000002</v>
      </c>
      <c r="I12788" s="12" t="s">
        <v>11027</v>
      </c>
      <c r="J12788" s="12" t="s">
        <v>18894</v>
      </c>
      <c r="K12788" s="15">
        <v>1361861</v>
      </c>
      <c r="L12788" s="13" t="s">
        <v>14</v>
      </c>
      <c r="M12788" s="7">
        <v>1</v>
      </c>
      <c r="N12788" s="14"/>
    </row>
    <row r="12789" spans="1:14" ht="63">
      <c r="A12789" s="6">
        <v>12788</v>
      </c>
      <c r="B12789" s="8" t="s">
        <v>18770</v>
      </c>
      <c r="C12789" s="9" t="s">
        <v>18892</v>
      </c>
      <c r="D12789" s="10" t="s">
        <v>3710</v>
      </c>
      <c r="E12789" s="11" t="s">
        <v>18895</v>
      </c>
      <c r="F12789" s="6">
        <v>385728</v>
      </c>
      <c r="G12789" s="6" t="s">
        <v>18874</v>
      </c>
      <c r="H12789" s="16">
        <v>61925741.380000003</v>
      </c>
      <c r="I12789" s="12" t="s">
        <v>11027</v>
      </c>
      <c r="J12789" s="12" t="s">
        <v>18896</v>
      </c>
      <c r="K12789" s="15">
        <v>0</v>
      </c>
      <c r="L12789" s="13" t="s">
        <v>14</v>
      </c>
      <c r="M12789" s="7">
        <v>1</v>
      </c>
      <c r="N12789" s="14"/>
    </row>
    <row r="12790" spans="1:14" ht="63">
      <c r="A12790" s="6">
        <v>12789</v>
      </c>
      <c r="B12790" s="8" t="s">
        <v>18770</v>
      </c>
      <c r="C12790" s="9" t="s">
        <v>18897</v>
      </c>
      <c r="D12790" s="10" t="s">
        <v>2353</v>
      </c>
      <c r="E12790" s="11" t="s">
        <v>18898</v>
      </c>
      <c r="F12790" s="6">
        <v>385729</v>
      </c>
      <c r="G12790" s="6" t="s">
        <v>18874</v>
      </c>
      <c r="H12790" s="16">
        <v>49932550.311999999</v>
      </c>
      <c r="I12790" s="12" t="s">
        <v>18899</v>
      </c>
      <c r="J12790" s="12" t="s">
        <v>18900</v>
      </c>
      <c r="K12790" s="15">
        <v>3632128</v>
      </c>
      <c r="L12790" s="13" t="s">
        <v>14</v>
      </c>
      <c r="M12790" s="7">
        <v>1</v>
      </c>
      <c r="N12790" s="14"/>
    </row>
    <row r="12791" spans="1:14" ht="78.75">
      <c r="A12791" s="6">
        <v>12790</v>
      </c>
      <c r="B12791" s="8" t="s">
        <v>18770</v>
      </c>
      <c r="C12791" s="9" t="s">
        <v>18901</v>
      </c>
      <c r="D12791" s="10" t="s">
        <v>18902</v>
      </c>
      <c r="E12791" s="11" t="s">
        <v>18903</v>
      </c>
      <c r="F12791" s="6">
        <v>406049</v>
      </c>
      <c r="G12791" s="6" t="s">
        <v>18874</v>
      </c>
      <c r="H12791" s="16">
        <v>101961963.458</v>
      </c>
      <c r="I12791" s="12">
        <v>43991</v>
      </c>
      <c r="J12791" s="12" t="s">
        <v>18904</v>
      </c>
      <c r="K12791" s="15">
        <v>13324234</v>
      </c>
      <c r="L12791" s="13" t="s">
        <v>70</v>
      </c>
      <c r="M12791" s="7">
        <v>1</v>
      </c>
      <c r="N12791" s="14"/>
    </row>
    <row r="12792" spans="1:14" ht="94.5">
      <c r="A12792" s="6">
        <v>12791</v>
      </c>
      <c r="B12792" s="8" t="s">
        <v>18770</v>
      </c>
      <c r="C12792" s="9" t="s">
        <v>18887</v>
      </c>
      <c r="D12792" s="10" t="s">
        <v>18888</v>
      </c>
      <c r="E12792" s="11" t="s">
        <v>18903</v>
      </c>
      <c r="F12792" s="6">
        <v>406049</v>
      </c>
      <c r="G12792" s="6" t="s">
        <v>18874</v>
      </c>
      <c r="H12792" s="16">
        <v>101961963.458</v>
      </c>
      <c r="I12792" s="12">
        <v>43991</v>
      </c>
      <c r="J12792" s="12" t="s">
        <v>18904</v>
      </c>
      <c r="K12792" s="15">
        <v>13324234</v>
      </c>
      <c r="L12792" s="13" t="s">
        <v>70</v>
      </c>
      <c r="M12792" s="7">
        <v>0.65</v>
      </c>
      <c r="N12792" s="14"/>
    </row>
    <row r="12793" spans="1:14" ht="63">
      <c r="A12793" s="6">
        <v>12792</v>
      </c>
      <c r="B12793" s="8" t="s">
        <v>18770</v>
      </c>
      <c r="C12793" s="9" t="s">
        <v>18905</v>
      </c>
      <c r="D12793" s="10" t="s">
        <v>18906</v>
      </c>
      <c r="E12793" s="11" t="s">
        <v>18903</v>
      </c>
      <c r="F12793" s="6">
        <v>406049</v>
      </c>
      <c r="G12793" s="6" t="s">
        <v>18874</v>
      </c>
      <c r="H12793" s="16">
        <v>101961963.458</v>
      </c>
      <c r="I12793" s="12">
        <v>43991</v>
      </c>
      <c r="J12793" s="12" t="s">
        <v>18904</v>
      </c>
      <c r="K12793" s="15">
        <v>13324234</v>
      </c>
      <c r="L12793" s="13" t="s">
        <v>70</v>
      </c>
      <c r="M12793" s="7">
        <v>0.35</v>
      </c>
      <c r="N12793" s="14"/>
    </row>
    <row r="12794" spans="1:14" ht="78.75">
      <c r="A12794" s="6">
        <v>12793</v>
      </c>
      <c r="B12794" s="8" t="s">
        <v>18770</v>
      </c>
      <c r="C12794" s="9" t="s">
        <v>18901</v>
      </c>
      <c r="D12794" s="10" t="s">
        <v>18902</v>
      </c>
      <c r="E12794" s="11" t="s">
        <v>18907</v>
      </c>
      <c r="F12794" s="6">
        <v>406075</v>
      </c>
      <c r="G12794" s="6" t="s">
        <v>18874</v>
      </c>
      <c r="H12794" s="16">
        <v>102015338.65000001</v>
      </c>
      <c r="I12794" s="12" t="s">
        <v>10988</v>
      </c>
      <c r="J12794" s="12" t="s">
        <v>18908</v>
      </c>
      <c r="K12794" s="15">
        <v>0</v>
      </c>
      <c r="L12794" s="13" t="s">
        <v>70</v>
      </c>
      <c r="M12794" s="7">
        <v>1</v>
      </c>
      <c r="N12794" s="14"/>
    </row>
    <row r="12795" spans="1:14" ht="94.5">
      <c r="A12795" s="6">
        <v>12794</v>
      </c>
      <c r="B12795" s="8" t="s">
        <v>18770</v>
      </c>
      <c r="C12795" s="9" t="s">
        <v>18887</v>
      </c>
      <c r="D12795" s="10" t="s">
        <v>18888</v>
      </c>
      <c r="E12795" s="11" t="s">
        <v>18909</v>
      </c>
      <c r="F12795" s="6">
        <v>406075</v>
      </c>
      <c r="G12795" s="6" t="s">
        <v>18874</v>
      </c>
      <c r="H12795" s="16">
        <v>102015338.65000001</v>
      </c>
      <c r="I12795" s="12" t="s">
        <v>10988</v>
      </c>
      <c r="J12795" s="12" t="s">
        <v>18908</v>
      </c>
      <c r="K12795" s="15">
        <v>0</v>
      </c>
      <c r="L12795" s="13" t="s">
        <v>70</v>
      </c>
      <c r="M12795" s="7">
        <v>0.65</v>
      </c>
      <c r="N12795" s="14"/>
    </row>
    <row r="12796" spans="1:14" ht="63">
      <c r="A12796" s="6">
        <v>12795</v>
      </c>
      <c r="B12796" s="8" t="s">
        <v>18770</v>
      </c>
      <c r="C12796" s="9" t="s">
        <v>18905</v>
      </c>
      <c r="D12796" s="10" t="s">
        <v>18906</v>
      </c>
      <c r="E12796" s="11" t="s">
        <v>18910</v>
      </c>
      <c r="F12796" s="6">
        <v>406075</v>
      </c>
      <c r="G12796" s="6" t="s">
        <v>18874</v>
      </c>
      <c r="H12796" s="16">
        <v>102015338.65000001</v>
      </c>
      <c r="I12796" s="12" t="s">
        <v>10988</v>
      </c>
      <c r="J12796" s="12" t="s">
        <v>18908</v>
      </c>
      <c r="K12796" s="15">
        <v>0</v>
      </c>
      <c r="L12796" s="13" t="s">
        <v>70</v>
      </c>
      <c r="M12796" s="7">
        <v>0.35</v>
      </c>
      <c r="N12796" s="14"/>
    </row>
    <row r="12797" spans="1:14" ht="78.75">
      <c r="A12797" s="6">
        <v>12796</v>
      </c>
      <c r="B12797" s="8" t="s">
        <v>18770</v>
      </c>
      <c r="C12797" s="9" t="s">
        <v>18889</v>
      </c>
      <c r="D12797" s="10" t="s">
        <v>3710</v>
      </c>
      <c r="E12797" s="11" t="s">
        <v>18911</v>
      </c>
      <c r="F12797" s="6">
        <v>408007</v>
      </c>
      <c r="G12797" s="6" t="s">
        <v>18874</v>
      </c>
      <c r="H12797" s="16">
        <v>46798380.950999998</v>
      </c>
      <c r="I12797" s="12" t="s">
        <v>10988</v>
      </c>
      <c r="J12797" s="12" t="s">
        <v>18912</v>
      </c>
      <c r="K12797" s="15">
        <v>12444646</v>
      </c>
      <c r="L12797" s="13" t="s">
        <v>14</v>
      </c>
      <c r="M12797" s="7">
        <v>1</v>
      </c>
      <c r="N12797" s="14"/>
    </row>
    <row r="12798" spans="1:14" ht="94.5">
      <c r="A12798" s="6">
        <v>12797</v>
      </c>
      <c r="B12798" s="8" t="s">
        <v>18770</v>
      </c>
      <c r="C12798" s="9" t="s">
        <v>18913</v>
      </c>
      <c r="D12798" s="10" t="s">
        <v>18902</v>
      </c>
      <c r="E12798" s="11" t="s">
        <v>18914</v>
      </c>
      <c r="F12798" s="6">
        <v>407934</v>
      </c>
      <c r="G12798" s="6" t="s">
        <v>18874</v>
      </c>
      <c r="H12798" s="16">
        <v>74208390.195999995</v>
      </c>
      <c r="I12798" s="12">
        <v>43971</v>
      </c>
      <c r="J12798" s="12" t="s">
        <v>18871</v>
      </c>
      <c r="K12798" s="15">
        <v>11964958</v>
      </c>
      <c r="L12798" s="13" t="s">
        <v>70</v>
      </c>
      <c r="M12798" s="7">
        <v>1</v>
      </c>
      <c r="N12798" s="14"/>
    </row>
    <row r="12799" spans="1:14" ht="94.5">
      <c r="A12799" s="6">
        <v>12798</v>
      </c>
      <c r="B12799" s="8" t="s">
        <v>18770</v>
      </c>
      <c r="C12799" s="9" t="s">
        <v>18887</v>
      </c>
      <c r="D12799" s="10" t="s">
        <v>18888</v>
      </c>
      <c r="E12799" s="11" t="s">
        <v>18914</v>
      </c>
      <c r="F12799" s="6">
        <v>407934</v>
      </c>
      <c r="G12799" s="6" t="s">
        <v>18874</v>
      </c>
      <c r="H12799" s="16">
        <v>74208390.195999995</v>
      </c>
      <c r="I12799" s="12">
        <v>43971</v>
      </c>
      <c r="J12799" s="12" t="s">
        <v>18871</v>
      </c>
      <c r="K12799" s="15">
        <v>11964958</v>
      </c>
      <c r="L12799" s="13" t="s">
        <v>70</v>
      </c>
      <c r="M12799" s="7">
        <v>0.65</v>
      </c>
      <c r="N12799" s="14"/>
    </row>
    <row r="12800" spans="1:14" ht="94.5">
      <c r="A12800" s="6">
        <v>12799</v>
      </c>
      <c r="B12800" s="8" t="s">
        <v>18770</v>
      </c>
      <c r="C12800" s="9" t="s">
        <v>18905</v>
      </c>
      <c r="D12800" s="10" t="s">
        <v>18906</v>
      </c>
      <c r="E12800" s="11" t="s">
        <v>18914</v>
      </c>
      <c r="F12800" s="6">
        <v>407934</v>
      </c>
      <c r="G12800" s="6" t="s">
        <v>18874</v>
      </c>
      <c r="H12800" s="16">
        <v>74208390.195999995</v>
      </c>
      <c r="I12800" s="12">
        <v>43971</v>
      </c>
      <c r="J12800" s="12" t="s">
        <v>18871</v>
      </c>
      <c r="K12800" s="15">
        <v>11964958</v>
      </c>
      <c r="L12800" s="13" t="s">
        <v>70</v>
      </c>
      <c r="M12800" s="7">
        <v>0.35</v>
      </c>
      <c r="N12800" s="14"/>
    </row>
    <row r="12801" spans="1:14" ht="110.25">
      <c r="A12801" s="6">
        <v>12800</v>
      </c>
      <c r="B12801" s="8" t="s">
        <v>18770</v>
      </c>
      <c r="C12801" s="9" t="s">
        <v>18915</v>
      </c>
      <c r="D12801" s="10" t="s">
        <v>18916</v>
      </c>
      <c r="E12801" s="11" t="s">
        <v>18917</v>
      </c>
      <c r="F12801" s="6">
        <v>411618</v>
      </c>
      <c r="G12801" s="6" t="s">
        <v>18874</v>
      </c>
      <c r="H12801" s="16">
        <v>111575363.206</v>
      </c>
      <c r="I12801" s="12">
        <v>43991</v>
      </c>
      <c r="J12801" s="12" t="s">
        <v>18918</v>
      </c>
      <c r="K12801" s="15">
        <v>0</v>
      </c>
      <c r="L12801" s="13" t="s">
        <v>70</v>
      </c>
      <c r="M12801" s="7">
        <v>1</v>
      </c>
      <c r="N12801" s="14"/>
    </row>
    <row r="12802" spans="1:14" ht="94.5">
      <c r="A12802" s="6">
        <v>12801</v>
      </c>
      <c r="B12802" s="8" t="s">
        <v>18770</v>
      </c>
      <c r="C12802" s="9" t="s">
        <v>18887</v>
      </c>
      <c r="D12802" s="10" t="s">
        <v>18888</v>
      </c>
      <c r="E12802" s="11" t="s">
        <v>18917</v>
      </c>
      <c r="F12802" s="6">
        <v>411618</v>
      </c>
      <c r="G12802" s="6" t="s">
        <v>18874</v>
      </c>
      <c r="H12802" s="16">
        <v>111575363.206</v>
      </c>
      <c r="I12802" s="12">
        <v>43991</v>
      </c>
      <c r="J12802" s="12" t="s">
        <v>18918</v>
      </c>
      <c r="K12802" s="15">
        <v>0</v>
      </c>
      <c r="L12802" s="13" t="s">
        <v>70</v>
      </c>
      <c r="M12802" s="7">
        <v>0.51</v>
      </c>
      <c r="N12802" s="14"/>
    </row>
    <row r="12803" spans="1:14" ht="63">
      <c r="A12803" s="6">
        <v>12802</v>
      </c>
      <c r="B12803" s="8" t="s">
        <v>18770</v>
      </c>
      <c r="C12803" s="9" t="s">
        <v>18793</v>
      </c>
      <c r="D12803" s="10" t="s">
        <v>2353</v>
      </c>
      <c r="E12803" s="11" t="s">
        <v>18917</v>
      </c>
      <c r="F12803" s="6">
        <v>411618</v>
      </c>
      <c r="G12803" s="6" t="s">
        <v>18874</v>
      </c>
      <c r="H12803" s="16">
        <v>111575363.206</v>
      </c>
      <c r="I12803" s="12">
        <v>43991</v>
      </c>
      <c r="J12803" s="12" t="s">
        <v>18918</v>
      </c>
      <c r="K12803" s="15">
        <v>0</v>
      </c>
      <c r="L12803" s="13" t="s">
        <v>70</v>
      </c>
      <c r="M12803" s="7">
        <v>0.49</v>
      </c>
      <c r="N12803" s="14"/>
    </row>
    <row r="12804" spans="1:14" ht="63">
      <c r="A12804" s="6">
        <v>12803</v>
      </c>
      <c r="B12804" s="8" t="s">
        <v>18770</v>
      </c>
      <c r="C12804" s="9" t="s">
        <v>18889</v>
      </c>
      <c r="D12804" s="10" t="s">
        <v>3710</v>
      </c>
      <c r="E12804" s="11" t="s">
        <v>18919</v>
      </c>
      <c r="F12804" s="6">
        <v>460839</v>
      </c>
      <c r="G12804" s="6" t="s">
        <v>18874</v>
      </c>
      <c r="H12804" s="16">
        <v>104821736.053</v>
      </c>
      <c r="I12804" s="12" t="s">
        <v>17660</v>
      </c>
      <c r="J12804" s="12" t="s">
        <v>18920</v>
      </c>
      <c r="K12804" s="15">
        <v>0</v>
      </c>
      <c r="L12804" s="13" t="s">
        <v>14</v>
      </c>
      <c r="M12804" s="7">
        <v>1</v>
      </c>
      <c r="N12804" s="14"/>
    </row>
    <row r="12805" spans="1:14" ht="63">
      <c r="A12805" s="6">
        <v>12804</v>
      </c>
      <c r="B12805" s="8" t="s">
        <v>18770</v>
      </c>
      <c r="C12805" s="9" t="s">
        <v>18921</v>
      </c>
      <c r="D12805" s="10" t="s">
        <v>18922</v>
      </c>
      <c r="E12805" s="11" t="s">
        <v>18923</v>
      </c>
      <c r="F12805" s="6">
        <v>432058</v>
      </c>
      <c r="G12805" s="6" t="s">
        <v>18874</v>
      </c>
      <c r="H12805" s="16">
        <v>36420876.270999998</v>
      </c>
      <c r="I12805" s="12">
        <v>44041</v>
      </c>
      <c r="J12805" s="12" t="s">
        <v>18924</v>
      </c>
      <c r="K12805" s="15">
        <v>5700636</v>
      </c>
      <c r="L12805" s="13" t="s">
        <v>70</v>
      </c>
      <c r="M12805" s="7">
        <v>1</v>
      </c>
      <c r="N12805" s="14"/>
    </row>
    <row r="12806" spans="1:14" ht="110.25">
      <c r="A12806" s="6">
        <v>12805</v>
      </c>
      <c r="B12806" s="8" t="s">
        <v>18770</v>
      </c>
      <c r="C12806" s="9" t="s">
        <v>18827</v>
      </c>
      <c r="D12806" s="10" t="s">
        <v>18828</v>
      </c>
      <c r="E12806" s="11" t="s">
        <v>18925</v>
      </c>
      <c r="F12806" s="6">
        <v>432058</v>
      </c>
      <c r="G12806" s="6" t="s">
        <v>18874</v>
      </c>
      <c r="H12806" s="16">
        <v>36420876.270999998</v>
      </c>
      <c r="I12806" s="12">
        <v>44041</v>
      </c>
      <c r="J12806" s="12" t="s">
        <v>18924</v>
      </c>
      <c r="K12806" s="15">
        <v>5700636</v>
      </c>
      <c r="L12806" s="13" t="s">
        <v>70</v>
      </c>
      <c r="M12806" s="7">
        <v>0.6</v>
      </c>
      <c r="N12806" s="14"/>
    </row>
    <row r="12807" spans="1:14" ht="94.5">
      <c r="A12807" s="6">
        <v>12806</v>
      </c>
      <c r="B12807" s="8" t="s">
        <v>18770</v>
      </c>
      <c r="C12807" s="9" t="s">
        <v>18926</v>
      </c>
      <c r="D12807" s="10" t="s">
        <v>18927</v>
      </c>
      <c r="E12807" s="11" t="s">
        <v>18928</v>
      </c>
      <c r="F12807" s="6">
        <v>432058</v>
      </c>
      <c r="G12807" s="6" t="s">
        <v>18874</v>
      </c>
      <c r="H12807" s="16">
        <v>36420876.270999998</v>
      </c>
      <c r="I12807" s="12">
        <v>44041</v>
      </c>
      <c r="J12807" s="12" t="s">
        <v>18924</v>
      </c>
      <c r="K12807" s="15">
        <v>5700636</v>
      </c>
      <c r="L12807" s="13" t="s">
        <v>70</v>
      </c>
      <c r="M12807" s="7">
        <v>0.4</v>
      </c>
      <c r="N12807" s="14"/>
    </row>
    <row r="12808" spans="1:14" ht="94.5">
      <c r="A12808" s="6">
        <v>12807</v>
      </c>
      <c r="B12808" s="8" t="s">
        <v>18770</v>
      </c>
      <c r="C12808" s="9" t="s">
        <v>18929</v>
      </c>
      <c r="D12808" s="10" t="s">
        <v>18930</v>
      </c>
      <c r="E12808" s="11" t="s">
        <v>18931</v>
      </c>
      <c r="F12808" s="6">
        <v>456063</v>
      </c>
      <c r="G12808" s="6" t="s">
        <v>18874</v>
      </c>
      <c r="H12808" s="16">
        <v>50314805.5</v>
      </c>
      <c r="I12808" s="12" t="s">
        <v>17660</v>
      </c>
      <c r="J12808" s="12" t="s">
        <v>18920</v>
      </c>
      <c r="K12808" s="15">
        <v>0</v>
      </c>
      <c r="L12808" s="13" t="s">
        <v>70</v>
      </c>
      <c r="M12808" s="7">
        <v>1</v>
      </c>
      <c r="N12808" s="14"/>
    </row>
    <row r="12809" spans="1:14" ht="47.25">
      <c r="A12809" s="6">
        <v>12808</v>
      </c>
      <c r="B12809" s="8" t="s">
        <v>18770</v>
      </c>
      <c r="C12809" s="9" t="s">
        <v>18932</v>
      </c>
      <c r="D12809" s="10" t="s">
        <v>18933</v>
      </c>
      <c r="E12809" s="11" t="s">
        <v>18931</v>
      </c>
      <c r="F12809" s="6">
        <v>456063</v>
      </c>
      <c r="G12809" s="6" t="s">
        <v>18874</v>
      </c>
      <c r="H12809" s="16">
        <v>50314805.5</v>
      </c>
      <c r="I12809" s="12" t="s">
        <v>17660</v>
      </c>
      <c r="J12809" s="12" t="s">
        <v>18920</v>
      </c>
      <c r="K12809" s="15">
        <v>0</v>
      </c>
      <c r="L12809" s="13" t="s">
        <v>70</v>
      </c>
      <c r="M12809" s="7">
        <v>0.25</v>
      </c>
      <c r="N12809" s="14"/>
    </row>
    <row r="12810" spans="1:14" ht="94.5">
      <c r="A12810" s="6">
        <v>12809</v>
      </c>
      <c r="B12810" s="8" t="s">
        <v>18770</v>
      </c>
      <c r="C12810" s="9" t="s">
        <v>18887</v>
      </c>
      <c r="D12810" s="10" t="s">
        <v>18888</v>
      </c>
      <c r="E12810" s="11" t="s">
        <v>18931</v>
      </c>
      <c r="F12810" s="6">
        <v>456063</v>
      </c>
      <c r="G12810" s="6" t="s">
        <v>18874</v>
      </c>
      <c r="H12810" s="16">
        <v>50314805.5</v>
      </c>
      <c r="I12810" s="12" t="s">
        <v>17660</v>
      </c>
      <c r="J12810" s="12" t="s">
        <v>18920</v>
      </c>
      <c r="K12810" s="15">
        <v>0</v>
      </c>
      <c r="L12810" s="13" t="s">
        <v>70</v>
      </c>
      <c r="M12810" s="7">
        <v>0.5</v>
      </c>
      <c r="N12810" s="14"/>
    </row>
    <row r="12811" spans="1:14" ht="94.5">
      <c r="A12811" s="6">
        <v>12810</v>
      </c>
      <c r="B12811" s="8" t="s">
        <v>18770</v>
      </c>
      <c r="C12811" s="9" t="s">
        <v>18926</v>
      </c>
      <c r="D12811" s="10" t="s">
        <v>18927</v>
      </c>
      <c r="E12811" s="11" t="s">
        <v>18931</v>
      </c>
      <c r="F12811" s="6">
        <v>456063</v>
      </c>
      <c r="G12811" s="6" t="s">
        <v>18874</v>
      </c>
      <c r="H12811" s="16">
        <v>50314805.5</v>
      </c>
      <c r="I12811" s="12" t="s">
        <v>17660</v>
      </c>
      <c r="J12811" s="12" t="s">
        <v>18920</v>
      </c>
      <c r="K12811" s="15">
        <v>0</v>
      </c>
      <c r="L12811" s="13" t="s">
        <v>70</v>
      </c>
      <c r="M12811" s="7">
        <v>0.25</v>
      </c>
      <c r="N12811" s="14"/>
    </row>
    <row r="12812" spans="1:14" ht="47.25">
      <c r="A12812" s="6">
        <v>12811</v>
      </c>
      <c r="B12812" s="8" t="s">
        <v>18770</v>
      </c>
      <c r="C12812" s="9" t="s">
        <v>18934</v>
      </c>
      <c r="D12812" s="10" t="s">
        <v>18935</v>
      </c>
      <c r="E12812" s="11" t="s">
        <v>18936</v>
      </c>
      <c r="F12812" s="6">
        <v>448359</v>
      </c>
      <c r="G12812" s="6" t="s">
        <v>18874</v>
      </c>
      <c r="H12812" s="16">
        <v>14302533</v>
      </c>
      <c r="I12812" s="12">
        <v>43993</v>
      </c>
      <c r="J12812" s="12" t="s">
        <v>18937</v>
      </c>
      <c r="K12812" s="15">
        <v>13205135</v>
      </c>
      <c r="L12812" s="13" t="s">
        <v>14</v>
      </c>
      <c r="M12812" s="7">
        <v>1</v>
      </c>
      <c r="N12812" s="14"/>
    </row>
    <row r="12813" spans="1:14" ht="63">
      <c r="A12813" s="6">
        <v>12812</v>
      </c>
      <c r="B12813" s="8" t="s">
        <v>18770</v>
      </c>
      <c r="C12813" s="9" t="s">
        <v>18938</v>
      </c>
      <c r="D12813" s="10" t="s">
        <v>18795</v>
      </c>
      <c r="E12813" s="11" t="s">
        <v>18939</v>
      </c>
      <c r="F12813" s="6">
        <v>510593</v>
      </c>
      <c r="G12813" s="6" t="s">
        <v>18874</v>
      </c>
      <c r="H12813" s="16">
        <v>21423402.662999999</v>
      </c>
      <c r="I12813" s="12">
        <v>44227</v>
      </c>
      <c r="J12813" s="12">
        <v>44532</v>
      </c>
      <c r="K12813" s="15">
        <v>0</v>
      </c>
      <c r="L12813" s="13" t="s">
        <v>14</v>
      </c>
      <c r="M12813" s="7">
        <v>1</v>
      </c>
      <c r="N12813" s="14"/>
    </row>
    <row r="12814" spans="1:14" ht="63">
      <c r="A12814" s="6">
        <v>12813</v>
      </c>
      <c r="B12814" s="8" t="s">
        <v>18770</v>
      </c>
      <c r="C12814" s="9" t="s">
        <v>18793</v>
      </c>
      <c r="D12814" s="10" t="s">
        <v>2353</v>
      </c>
      <c r="E12814" s="11" t="s">
        <v>18940</v>
      </c>
      <c r="F12814" s="6">
        <v>510772</v>
      </c>
      <c r="G12814" s="6" t="s">
        <v>18874</v>
      </c>
      <c r="H12814" s="16">
        <v>27308215.5</v>
      </c>
      <c r="I12814" s="12">
        <v>44220</v>
      </c>
      <c r="J12814" s="12" t="s">
        <v>18941</v>
      </c>
      <c r="K12814" s="15">
        <v>0</v>
      </c>
      <c r="L12814" s="13" t="s">
        <v>14</v>
      </c>
      <c r="M12814" s="7">
        <v>1</v>
      </c>
      <c r="N12814" s="14"/>
    </row>
    <row r="12815" spans="1:14" ht="94.5">
      <c r="A12815" s="6">
        <v>12814</v>
      </c>
      <c r="B12815" s="8" t="s">
        <v>18770</v>
      </c>
      <c r="C12815" s="9" t="s">
        <v>18942</v>
      </c>
      <c r="D12815" s="10" t="s">
        <v>18943</v>
      </c>
      <c r="E12815" s="11" t="s">
        <v>18944</v>
      </c>
      <c r="F12815" s="6">
        <v>498099</v>
      </c>
      <c r="G12815" s="6" t="s">
        <v>18874</v>
      </c>
      <c r="H12815" s="16">
        <v>17004731.802999999</v>
      </c>
      <c r="I12815" s="12">
        <v>44209</v>
      </c>
      <c r="J12815" s="12">
        <v>44599</v>
      </c>
      <c r="K12815" s="15">
        <v>0</v>
      </c>
      <c r="L12815" s="13" t="s">
        <v>70</v>
      </c>
      <c r="M12815" s="7">
        <v>1</v>
      </c>
      <c r="N12815" s="14"/>
    </row>
    <row r="12816" spans="1:14" ht="94.5">
      <c r="A12816" s="6">
        <v>12815</v>
      </c>
      <c r="B12816" s="8" t="s">
        <v>18770</v>
      </c>
      <c r="C12816" s="9" t="s">
        <v>18945</v>
      </c>
      <c r="D12816" s="10" t="s">
        <v>18906</v>
      </c>
      <c r="E12816" s="11" t="s">
        <v>18944</v>
      </c>
      <c r="F12816" s="6">
        <v>498099</v>
      </c>
      <c r="G12816" s="6" t="s">
        <v>18874</v>
      </c>
      <c r="H12816" s="16">
        <v>17004731.802999999</v>
      </c>
      <c r="I12816" s="12">
        <v>44209</v>
      </c>
      <c r="J12816" s="12">
        <v>44599</v>
      </c>
      <c r="K12816" s="15">
        <v>0</v>
      </c>
      <c r="L12816" s="13" t="s">
        <v>70</v>
      </c>
      <c r="M12816" s="7">
        <v>0.65</v>
      </c>
      <c r="N12816" s="14"/>
    </row>
    <row r="12817" spans="1:14" ht="94.5">
      <c r="A12817" s="6">
        <v>12816</v>
      </c>
      <c r="B12817" s="8" t="s">
        <v>18770</v>
      </c>
      <c r="C12817" s="9" t="s">
        <v>18946</v>
      </c>
      <c r="D12817" s="10" t="s">
        <v>18947</v>
      </c>
      <c r="E12817" s="11" t="s">
        <v>18944</v>
      </c>
      <c r="F12817" s="6">
        <v>498099</v>
      </c>
      <c r="G12817" s="6" t="s">
        <v>18874</v>
      </c>
      <c r="H12817" s="16">
        <v>17004731.802999999</v>
      </c>
      <c r="I12817" s="12">
        <v>44209</v>
      </c>
      <c r="J12817" s="12">
        <v>44599</v>
      </c>
      <c r="K12817" s="15">
        <v>0</v>
      </c>
      <c r="L12817" s="13" t="s">
        <v>70</v>
      </c>
      <c r="M12817" s="7">
        <v>0.35</v>
      </c>
      <c r="N12817" s="14"/>
    </row>
    <row r="12818" spans="1:14" ht="78.75">
      <c r="A12818" s="6">
        <v>12817</v>
      </c>
      <c r="B12818" s="8" t="s">
        <v>18770</v>
      </c>
      <c r="C12818" s="9" t="s">
        <v>18889</v>
      </c>
      <c r="D12818" s="10" t="s">
        <v>3710</v>
      </c>
      <c r="E12818" s="11" t="s">
        <v>18948</v>
      </c>
      <c r="F12818" s="6">
        <v>499571</v>
      </c>
      <c r="G12818" s="6" t="s">
        <v>801</v>
      </c>
      <c r="H12818" s="16">
        <v>23375574.806000002</v>
      </c>
      <c r="I12818" s="12">
        <v>44207</v>
      </c>
      <c r="J12818" s="12">
        <v>44520</v>
      </c>
      <c r="K12818" s="15">
        <v>0</v>
      </c>
      <c r="L12818" s="13" t="s">
        <v>14</v>
      </c>
      <c r="M12818" s="7">
        <v>1</v>
      </c>
      <c r="N12818" s="14"/>
    </row>
    <row r="12819" spans="1:14" ht="126">
      <c r="A12819" s="6">
        <v>12818</v>
      </c>
      <c r="B12819" s="8" t="s">
        <v>18770</v>
      </c>
      <c r="C12819" s="9" t="s">
        <v>18949</v>
      </c>
      <c r="D12819" s="10" t="s">
        <v>18950</v>
      </c>
      <c r="E12819" s="11" t="s">
        <v>18951</v>
      </c>
      <c r="F12819" s="6">
        <v>502956</v>
      </c>
      <c r="G12819" s="6" t="s">
        <v>18874</v>
      </c>
      <c r="H12819" s="16">
        <v>25227975.815000001</v>
      </c>
      <c r="I12819" s="12">
        <v>44207</v>
      </c>
      <c r="J12819" s="12">
        <v>44579</v>
      </c>
      <c r="K12819" s="15">
        <v>0</v>
      </c>
      <c r="L12819" s="13" t="s">
        <v>70</v>
      </c>
      <c r="M12819" s="7">
        <v>1</v>
      </c>
      <c r="N12819" s="14"/>
    </row>
    <row r="12820" spans="1:14" ht="126">
      <c r="A12820" s="6">
        <v>12819</v>
      </c>
      <c r="B12820" s="8" t="s">
        <v>18770</v>
      </c>
      <c r="C12820" s="9" t="s">
        <v>18952</v>
      </c>
      <c r="D12820" s="10" t="s">
        <v>1000</v>
      </c>
      <c r="E12820" s="11" t="s">
        <v>18951</v>
      </c>
      <c r="F12820" s="6">
        <v>502956</v>
      </c>
      <c r="G12820" s="6" t="s">
        <v>18874</v>
      </c>
      <c r="H12820" s="16">
        <v>25227975.815000001</v>
      </c>
      <c r="I12820" s="12">
        <v>44207</v>
      </c>
      <c r="J12820" s="12">
        <v>44579</v>
      </c>
      <c r="K12820" s="15">
        <v>0</v>
      </c>
      <c r="L12820" s="13" t="s">
        <v>70</v>
      </c>
      <c r="M12820" s="7">
        <v>0.49</v>
      </c>
      <c r="N12820" s="14"/>
    </row>
    <row r="12821" spans="1:14" ht="78.75">
      <c r="A12821" s="6">
        <v>12820</v>
      </c>
      <c r="B12821" s="8" t="s">
        <v>18770</v>
      </c>
      <c r="C12821" s="9" t="s">
        <v>18953</v>
      </c>
      <c r="D12821" s="10" t="s">
        <v>3567</v>
      </c>
      <c r="E12821" s="11" t="s">
        <v>18951</v>
      </c>
      <c r="F12821" s="6">
        <v>502956</v>
      </c>
      <c r="G12821" s="6" t="s">
        <v>18874</v>
      </c>
      <c r="H12821" s="16">
        <v>25227975.815000001</v>
      </c>
      <c r="I12821" s="12">
        <v>44207</v>
      </c>
      <c r="J12821" s="12">
        <v>44579</v>
      </c>
      <c r="K12821" s="15">
        <v>0</v>
      </c>
      <c r="L12821" s="13" t="s">
        <v>70</v>
      </c>
      <c r="M12821" s="7">
        <v>0.51</v>
      </c>
      <c r="N12821" s="14"/>
    </row>
    <row r="12822" spans="1:14" ht="126">
      <c r="A12822" s="6">
        <v>12821</v>
      </c>
      <c r="B12822" s="8" t="s">
        <v>18770</v>
      </c>
      <c r="C12822" s="9" t="s">
        <v>18954</v>
      </c>
      <c r="D12822" s="10" t="s">
        <v>18955</v>
      </c>
      <c r="E12822" s="11" t="s">
        <v>18956</v>
      </c>
      <c r="F12822" s="6">
        <v>487742</v>
      </c>
      <c r="G12822" s="6" t="s">
        <v>608</v>
      </c>
      <c r="H12822" s="16">
        <v>14122490.050000001</v>
      </c>
      <c r="I12822" s="12">
        <v>44115</v>
      </c>
      <c r="J12822" s="12">
        <v>44245</v>
      </c>
      <c r="K12822" s="15">
        <v>9790681</v>
      </c>
      <c r="L12822" s="13" t="s">
        <v>14</v>
      </c>
      <c r="M12822" s="7">
        <v>1</v>
      </c>
      <c r="N12822" s="14"/>
    </row>
    <row r="12823" spans="1:14" ht="94.5">
      <c r="A12823" s="6">
        <v>12822</v>
      </c>
      <c r="B12823" s="8" t="s">
        <v>18770</v>
      </c>
      <c r="C12823" s="9" t="s">
        <v>18957</v>
      </c>
      <c r="D12823" s="10" t="s">
        <v>8673</v>
      </c>
      <c r="E12823" s="11" t="s">
        <v>18958</v>
      </c>
      <c r="F12823" s="6">
        <v>487743</v>
      </c>
      <c r="G12823" s="6" t="s">
        <v>608</v>
      </c>
      <c r="H12823" s="16">
        <v>5586722.9500000002</v>
      </c>
      <c r="I12823" s="12">
        <v>44136</v>
      </c>
      <c r="J12823" s="12">
        <v>44204</v>
      </c>
      <c r="K12823" s="15">
        <v>3347006</v>
      </c>
      <c r="L12823" s="13" t="s">
        <v>14</v>
      </c>
      <c r="M12823" s="7">
        <v>1</v>
      </c>
      <c r="N12823" s="14"/>
    </row>
    <row r="12824" spans="1:14" ht="63">
      <c r="A12824" s="6">
        <v>12823</v>
      </c>
      <c r="B12824" s="8" t="s">
        <v>18770</v>
      </c>
      <c r="C12824" s="9" t="s">
        <v>18959</v>
      </c>
      <c r="D12824" s="10" t="s">
        <v>18960</v>
      </c>
      <c r="E12824" s="11" t="s">
        <v>18961</v>
      </c>
      <c r="F12824" s="6">
        <v>487745</v>
      </c>
      <c r="G12824" s="6" t="s">
        <v>608</v>
      </c>
      <c r="H12824" s="16">
        <v>2890131.8</v>
      </c>
      <c r="I12824" s="12">
        <v>44132</v>
      </c>
      <c r="J12824" s="12">
        <v>44231</v>
      </c>
      <c r="K12824" s="15">
        <v>0</v>
      </c>
      <c r="L12824" s="13" t="s">
        <v>14</v>
      </c>
      <c r="M12824" s="7">
        <v>1</v>
      </c>
      <c r="N12824" s="14"/>
    </row>
    <row r="12825" spans="1:14" ht="110.25">
      <c r="A12825" s="6">
        <v>12824</v>
      </c>
      <c r="B12825" s="8" t="s">
        <v>18770</v>
      </c>
      <c r="C12825" s="9" t="s">
        <v>18962</v>
      </c>
      <c r="D12825" s="10" t="s">
        <v>18963</v>
      </c>
      <c r="E12825" s="11" t="s">
        <v>18964</v>
      </c>
      <c r="F12825" s="6">
        <v>487746</v>
      </c>
      <c r="G12825" s="6" t="s">
        <v>608</v>
      </c>
      <c r="H12825" s="16">
        <v>9207247.0500000007</v>
      </c>
      <c r="I12825" s="12">
        <v>44132</v>
      </c>
      <c r="J12825" s="12">
        <v>44231</v>
      </c>
      <c r="K12825" s="15">
        <v>0</v>
      </c>
      <c r="L12825" s="13" t="s">
        <v>14</v>
      </c>
      <c r="M12825" s="7">
        <v>1</v>
      </c>
      <c r="N12825" s="14"/>
    </row>
    <row r="12826" spans="1:14" ht="94.5">
      <c r="A12826" s="6">
        <v>12825</v>
      </c>
      <c r="B12826" s="8" t="s">
        <v>18770</v>
      </c>
      <c r="C12826" s="9" t="s">
        <v>18965</v>
      </c>
      <c r="D12826" s="10" t="s">
        <v>18966</v>
      </c>
      <c r="E12826" s="11" t="s">
        <v>18967</v>
      </c>
      <c r="F12826" s="6">
        <v>487747</v>
      </c>
      <c r="G12826" s="6" t="s">
        <v>608</v>
      </c>
      <c r="H12826" s="16">
        <v>1157058.2</v>
      </c>
      <c r="I12826" s="12">
        <v>44115</v>
      </c>
      <c r="J12826" s="12">
        <v>44206</v>
      </c>
      <c r="K12826" s="15">
        <v>0</v>
      </c>
      <c r="L12826" s="13" t="s">
        <v>14</v>
      </c>
      <c r="M12826" s="7">
        <v>1</v>
      </c>
      <c r="N12826" s="14"/>
    </row>
    <row r="12827" spans="1:14" ht="94.5">
      <c r="A12827" s="6">
        <v>12826</v>
      </c>
      <c r="B12827" s="8" t="s">
        <v>18770</v>
      </c>
      <c r="C12827" s="9" t="s">
        <v>18968</v>
      </c>
      <c r="D12827" s="10" t="s">
        <v>18969</v>
      </c>
      <c r="E12827" s="11" t="s">
        <v>18970</v>
      </c>
      <c r="F12827" s="6">
        <v>487750</v>
      </c>
      <c r="G12827" s="6" t="s">
        <v>608</v>
      </c>
      <c r="H12827" s="16">
        <v>1064565.25</v>
      </c>
      <c r="I12827" s="12">
        <v>44132</v>
      </c>
      <c r="J12827" s="12">
        <v>44231</v>
      </c>
      <c r="K12827" s="15">
        <v>0</v>
      </c>
      <c r="L12827" s="13" t="s">
        <v>14</v>
      </c>
      <c r="M12827" s="7">
        <v>1</v>
      </c>
      <c r="N12827" s="14"/>
    </row>
    <row r="12828" spans="1:14" ht="110.25">
      <c r="A12828" s="6">
        <v>12827</v>
      </c>
      <c r="B12828" s="8" t="s">
        <v>18770</v>
      </c>
      <c r="C12828" s="9" t="s">
        <v>18971</v>
      </c>
      <c r="D12828" s="10" t="s">
        <v>18972</v>
      </c>
      <c r="E12828" s="11" t="s">
        <v>18973</v>
      </c>
      <c r="F12828" s="6">
        <v>487974</v>
      </c>
      <c r="G12828" s="6" t="s">
        <v>608</v>
      </c>
      <c r="H12828" s="16">
        <v>7444906.7999999998</v>
      </c>
      <c r="I12828" s="12">
        <v>44132</v>
      </c>
      <c r="J12828" s="12">
        <v>44231</v>
      </c>
      <c r="K12828" s="15">
        <v>0</v>
      </c>
      <c r="L12828" s="13" t="s">
        <v>14</v>
      </c>
      <c r="M12828" s="7">
        <v>1</v>
      </c>
      <c r="N12828" s="14"/>
    </row>
    <row r="12829" spans="1:14" ht="126">
      <c r="A12829" s="6">
        <v>12828</v>
      </c>
      <c r="B12829" s="8" t="s">
        <v>18770</v>
      </c>
      <c r="C12829" s="9" t="s">
        <v>18954</v>
      </c>
      <c r="D12829" s="10" t="s">
        <v>18955</v>
      </c>
      <c r="E12829" s="11" t="s">
        <v>18974</v>
      </c>
      <c r="F12829" s="6">
        <v>487976</v>
      </c>
      <c r="G12829" s="6" t="s">
        <v>608</v>
      </c>
      <c r="H12829" s="16">
        <v>3352041.75</v>
      </c>
      <c r="I12829" s="12">
        <v>44132</v>
      </c>
      <c r="J12829" s="12">
        <v>44231</v>
      </c>
      <c r="K12829" s="15">
        <v>0</v>
      </c>
      <c r="L12829" s="13" t="s">
        <v>14</v>
      </c>
      <c r="M12829" s="7">
        <v>1</v>
      </c>
      <c r="N12829" s="14"/>
    </row>
    <row r="12830" spans="1:14" ht="63">
      <c r="A12830" s="6">
        <v>12829</v>
      </c>
      <c r="B12830" s="8" t="s">
        <v>18770</v>
      </c>
      <c r="C12830" s="9" t="s">
        <v>18975</v>
      </c>
      <c r="D12830" s="10" t="s">
        <v>18976</v>
      </c>
      <c r="E12830" s="11" t="s">
        <v>18977</v>
      </c>
      <c r="F12830" s="6">
        <v>487979</v>
      </c>
      <c r="G12830" s="6" t="s">
        <v>608</v>
      </c>
      <c r="H12830" s="16">
        <v>10131104</v>
      </c>
      <c r="I12830" s="12">
        <v>44132</v>
      </c>
      <c r="J12830" s="12">
        <v>44231</v>
      </c>
      <c r="K12830" s="15">
        <v>0</v>
      </c>
      <c r="L12830" s="13" t="s">
        <v>14</v>
      </c>
      <c r="M12830" s="7">
        <v>1</v>
      </c>
      <c r="N12830" s="14"/>
    </row>
    <row r="12831" spans="1:14" ht="63">
      <c r="A12831" s="6">
        <v>12830</v>
      </c>
      <c r="B12831" s="8" t="s">
        <v>18770</v>
      </c>
      <c r="C12831" s="9" t="s">
        <v>18978</v>
      </c>
      <c r="D12831" s="10" t="s">
        <v>18979</v>
      </c>
      <c r="E12831" s="11" t="s">
        <v>18980</v>
      </c>
      <c r="F12831" s="6">
        <v>487980</v>
      </c>
      <c r="G12831" s="6" t="s">
        <v>608</v>
      </c>
      <c r="H12831" s="16">
        <v>12048111.85</v>
      </c>
      <c r="I12831" s="12">
        <v>44132</v>
      </c>
      <c r="J12831" s="12">
        <v>44231</v>
      </c>
      <c r="K12831" s="15">
        <v>0</v>
      </c>
      <c r="L12831" s="13" t="s">
        <v>14</v>
      </c>
      <c r="M12831" s="7">
        <v>1</v>
      </c>
      <c r="N12831" s="14"/>
    </row>
    <row r="12832" spans="1:14" ht="63">
      <c r="A12832" s="6">
        <v>12831</v>
      </c>
      <c r="B12832" s="8" t="s">
        <v>18770</v>
      </c>
      <c r="C12832" s="9" t="s">
        <v>18981</v>
      </c>
      <c r="D12832" s="10" t="s">
        <v>8444</v>
      </c>
      <c r="E12832" s="11" t="s">
        <v>18982</v>
      </c>
      <c r="F12832" s="6">
        <v>485689</v>
      </c>
      <c r="G12832" s="6" t="s">
        <v>18874</v>
      </c>
      <c r="H12832" s="16">
        <v>37694770.853</v>
      </c>
      <c r="I12832" s="12">
        <v>44164</v>
      </c>
      <c r="J12832" s="12">
        <v>44475</v>
      </c>
      <c r="K12832" s="15">
        <v>0</v>
      </c>
      <c r="L12832" s="13" t="s">
        <v>14</v>
      </c>
      <c r="M12832" s="7">
        <v>1</v>
      </c>
      <c r="N12832" s="14"/>
    </row>
    <row r="12833" spans="1:14" ht="63">
      <c r="A12833" s="6">
        <v>12832</v>
      </c>
      <c r="B12833" s="8" t="s">
        <v>18770</v>
      </c>
      <c r="C12833" s="9" t="s">
        <v>18983</v>
      </c>
      <c r="D12833" s="10" t="s">
        <v>18922</v>
      </c>
      <c r="E12833" s="11" t="s">
        <v>18984</v>
      </c>
      <c r="F12833" s="6">
        <v>485690</v>
      </c>
      <c r="G12833" s="6" t="s">
        <v>18874</v>
      </c>
      <c r="H12833" s="16">
        <v>20685594.223000001</v>
      </c>
      <c r="I12833" s="12">
        <v>44164</v>
      </c>
      <c r="J12833" s="12">
        <v>44475</v>
      </c>
      <c r="K12833" s="15">
        <v>0</v>
      </c>
      <c r="L12833" s="13" t="s">
        <v>70</v>
      </c>
      <c r="M12833" s="7">
        <v>1</v>
      </c>
      <c r="N12833" s="14"/>
    </row>
    <row r="12834" spans="1:14" ht="110.25">
      <c r="A12834" s="6">
        <v>12833</v>
      </c>
      <c r="B12834" s="8" t="s">
        <v>18770</v>
      </c>
      <c r="C12834" s="9" t="s">
        <v>18985</v>
      </c>
      <c r="D12834" s="10" t="s">
        <v>18828</v>
      </c>
      <c r="E12834" s="11" t="s">
        <v>18984</v>
      </c>
      <c r="F12834" s="6">
        <v>485690</v>
      </c>
      <c r="G12834" s="6" t="s">
        <v>18874</v>
      </c>
      <c r="H12834" s="16">
        <v>20685594.223000001</v>
      </c>
      <c r="I12834" s="12">
        <v>44164</v>
      </c>
      <c r="J12834" s="12">
        <v>44475</v>
      </c>
      <c r="K12834" s="15">
        <v>0</v>
      </c>
      <c r="L12834" s="13" t="s">
        <v>70</v>
      </c>
      <c r="M12834" s="7">
        <v>0.6</v>
      </c>
      <c r="N12834" s="14"/>
    </row>
    <row r="12835" spans="1:14" ht="94.5">
      <c r="A12835" s="6">
        <v>12834</v>
      </c>
      <c r="B12835" s="8" t="s">
        <v>18770</v>
      </c>
      <c r="C12835" s="9" t="s">
        <v>18965</v>
      </c>
      <c r="D12835" s="10" t="s">
        <v>18927</v>
      </c>
      <c r="E12835" s="11" t="s">
        <v>18984</v>
      </c>
      <c r="F12835" s="6">
        <v>485690</v>
      </c>
      <c r="G12835" s="6" t="s">
        <v>18874</v>
      </c>
      <c r="H12835" s="16">
        <v>20685594.223000001</v>
      </c>
      <c r="I12835" s="12">
        <v>44164</v>
      </c>
      <c r="J12835" s="12">
        <v>44475</v>
      </c>
      <c r="K12835" s="15">
        <v>0</v>
      </c>
      <c r="L12835" s="13" t="s">
        <v>70</v>
      </c>
      <c r="M12835" s="7">
        <v>0.4</v>
      </c>
      <c r="N12835" s="14"/>
    </row>
    <row r="12836" spans="1:14" ht="63">
      <c r="A12836" s="6">
        <v>12835</v>
      </c>
      <c r="B12836" s="8" t="s">
        <v>18770</v>
      </c>
      <c r="C12836" s="9" t="s">
        <v>18983</v>
      </c>
      <c r="D12836" s="10" t="s">
        <v>18922</v>
      </c>
      <c r="E12836" s="11" t="s">
        <v>18986</v>
      </c>
      <c r="F12836" s="6">
        <v>485691</v>
      </c>
      <c r="G12836" s="6" t="s">
        <v>18874</v>
      </c>
      <c r="H12836" s="16">
        <v>49729795.678000003</v>
      </c>
      <c r="I12836" s="12">
        <v>44164</v>
      </c>
      <c r="J12836" s="12">
        <v>44481</v>
      </c>
      <c r="K12836" s="15">
        <v>0</v>
      </c>
      <c r="L12836" s="13" t="s">
        <v>70</v>
      </c>
      <c r="M12836" s="7">
        <v>1</v>
      </c>
      <c r="N12836" s="14"/>
    </row>
    <row r="12837" spans="1:14" ht="110.25">
      <c r="A12837" s="6">
        <v>12836</v>
      </c>
      <c r="B12837" s="8" t="s">
        <v>18770</v>
      </c>
      <c r="C12837" s="9" t="s">
        <v>18985</v>
      </c>
      <c r="D12837" s="10" t="s">
        <v>18828</v>
      </c>
      <c r="E12837" s="11" t="s">
        <v>18986</v>
      </c>
      <c r="F12837" s="6">
        <v>485691</v>
      </c>
      <c r="G12837" s="6" t="s">
        <v>18874</v>
      </c>
      <c r="H12837" s="16">
        <v>49729795.678000003</v>
      </c>
      <c r="I12837" s="12">
        <v>44164</v>
      </c>
      <c r="J12837" s="12">
        <v>44481</v>
      </c>
      <c r="K12837" s="15">
        <v>0</v>
      </c>
      <c r="L12837" s="13" t="s">
        <v>70</v>
      </c>
      <c r="M12837" s="7">
        <v>0.6</v>
      </c>
      <c r="N12837" s="14"/>
    </row>
    <row r="12838" spans="1:14" ht="94.5">
      <c r="A12838" s="6">
        <v>12837</v>
      </c>
      <c r="B12838" s="8" t="s">
        <v>18770</v>
      </c>
      <c r="C12838" s="9" t="s">
        <v>18965</v>
      </c>
      <c r="D12838" s="10" t="s">
        <v>18927</v>
      </c>
      <c r="E12838" s="11" t="s">
        <v>18986</v>
      </c>
      <c r="F12838" s="6">
        <v>485691</v>
      </c>
      <c r="G12838" s="6" t="s">
        <v>18874</v>
      </c>
      <c r="H12838" s="16">
        <v>49729795.678000003</v>
      </c>
      <c r="I12838" s="12">
        <v>44164</v>
      </c>
      <c r="J12838" s="12">
        <v>44481</v>
      </c>
      <c r="K12838" s="15">
        <v>0</v>
      </c>
      <c r="L12838" s="13" t="s">
        <v>70</v>
      </c>
      <c r="M12838" s="7">
        <v>0.4</v>
      </c>
      <c r="N12838" s="14"/>
    </row>
    <row r="12839" spans="1:14" ht="94.5">
      <c r="A12839" s="6">
        <v>12838</v>
      </c>
      <c r="B12839" s="8" t="s">
        <v>18770</v>
      </c>
      <c r="C12839" s="9" t="s">
        <v>18987</v>
      </c>
      <c r="D12839" s="10" t="s">
        <v>8545</v>
      </c>
      <c r="E12839" s="11" t="s">
        <v>18944</v>
      </c>
      <c r="F12839" s="6">
        <v>478422</v>
      </c>
      <c r="G12839" s="6" t="s">
        <v>18874</v>
      </c>
      <c r="H12839" s="16">
        <v>16597622.061000001</v>
      </c>
      <c r="I12839" s="12">
        <v>44227</v>
      </c>
      <c r="J12839" s="12">
        <v>44599</v>
      </c>
      <c r="K12839" s="15">
        <v>0</v>
      </c>
      <c r="L12839" s="13" t="s">
        <v>14</v>
      </c>
      <c r="M12839" s="7">
        <v>1</v>
      </c>
      <c r="N12839" s="14"/>
    </row>
    <row r="12840" spans="1:14" ht="63">
      <c r="A12840" s="6">
        <v>12839</v>
      </c>
      <c r="B12840" s="8" t="s">
        <v>18770</v>
      </c>
      <c r="C12840" s="9" t="s">
        <v>18793</v>
      </c>
      <c r="D12840" s="10" t="s">
        <v>2353</v>
      </c>
      <c r="E12840" s="11" t="s">
        <v>18988</v>
      </c>
      <c r="F12840" s="6">
        <v>530928</v>
      </c>
      <c r="G12840" s="6" t="s">
        <v>18874</v>
      </c>
      <c r="H12840" s="16">
        <v>27308215.5</v>
      </c>
      <c r="I12840" s="12">
        <v>44284</v>
      </c>
      <c r="J12840" s="12">
        <v>44656</v>
      </c>
      <c r="K12840" s="15">
        <v>0</v>
      </c>
      <c r="L12840" s="13" t="s">
        <v>14</v>
      </c>
      <c r="M12840" s="7">
        <v>1</v>
      </c>
      <c r="N12840" s="14"/>
    </row>
    <row r="12841" spans="1:14" ht="63">
      <c r="A12841" s="6">
        <v>12840</v>
      </c>
      <c r="B12841" s="8" t="s">
        <v>18770</v>
      </c>
      <c r="C12841" s="9" t="s">
        <v>18989</v>
      </c>
      <c r="D12841" s="10" t="s">
        <v>18990</v>
      </c>
      <c r="E12841" s="11" t="s">
        <v>18991</v>
      </c>
      <c r="F12841" s="6">
        <v>551193</v>
      </c>
      <c r="G12841" s="6" t="s">
        <v>18992</v>
      </c>
      <c r="H12841" s="16">
        <v>25170121.607999999</v>
      </c>
      <c r="I12841" s="12">
        <v>44390</v>
      </c>
      <c r="J12841" s="12">
        <v>44762</v>
      </c>
      <c r="K12841" s="15"/>
      <c r="L12841" s="13" t="s">
        <v>70</v>
      </c>
      <c r="M12841" s="7">
        <v>1</v>
      </c>
      <c r="N12841" s="14"/>
    </row>
    <row r="12842" spans="1:14" ht="63">
      <c r="A12842" s="6">
        <v>12841</v>
      </c>
      <c r="B12842" s="8" t="s">
        <v>18770</v>
      </c>
      <c r="C12842" s="9" t="s">
        <v>18993</v>
      </c>
      <c r="D12842" s="10" t="s">
        <v>18994</v>
      </c>
      <c r="E12842" s="11" t="s">
        <v>18991</v>
      </c>
      <c r="F12842" s="6">
        <v>551193</v>
      </c>
      <c r="G12842" s="6" t="s">
        <v>18992</v>
      </c>
      <c r="H12842" s="16">
        <v>25170121.607999999</v>
      </c>
      <c r="I12842" s="12">
        <v>44390</v>
      </c>
      <c r="J12842" s="12">
        <v>44762</v>
      </c>
      <c r="K12842" s="15"/>
      <c r="L12842" s="13" t="s">
        <v>70</v>
      </c>
      <c r="M12842" s="7">
        <v>0.51</v>
      </c>
      <c r="N12842" s="14"/>
    </row>
    <row r="12843" spans="1:14" ht="63">
      <c r="A12843" s="6">
        <v>12842</v>
      </c>
      <c r="B12843" s="8" t="s">
        <v>18770</v>
      </c>
      <c r="C12843" s="9" t="s">
        <v>18995</v>
      </c>
      <c r="D12843" s="10" t="s">
        <v>18996</v>
      </c>
      <c r="E12843" s="11" t="s">
        <v>18991</v>
      </c>
      <c r="F12843" s="6">
        <v>551193</v>
      </c>
      <c r="G12843" s="6" t="s">
        <v>18992</v>
      </c>
      <c r="H12843" s="16">
        <v>25170121.607999999</v>
      </c>
      <c r="I12843" s="12">
        <v>44390</v>
      </c>
      <c r="J12843" s="12">
        <v>44762</v>
      </c>
      <c r="K12843" s="15"/>
      <c r="L12843" s="13" t="s">
        <v>70</v>
      </c>
      <c r="M12843" s="7">
        <v>0.49</v>
      </c>
      <c r="N12843" s="14"/>
    </row>
    <row r="12844" spans="1:14" ht="63">
      <c r="A12844" s="6">
        <v>12843</v>
      </c>
      <c r="B12844" s="8" t="s">
        <v>18770</v>
      </c>
      <c r="C12844" s="9" t="s">
        <v>18997</v>
      </c>
      <c r="D12844" s="10" t="s">
        <v>3710</v>
      </c>
      <c r="E12844" s="11" t="s">
        <v>18998</v>
      </c>
      <c r="F12844" s="6">
        <v>576763</v>
      </c>
      <c r="G12844" s="6" t="s">
        <v>18874</v>
      </c>
      <c r="H12844" s="16">
        <v>118760378.035</v>
      </c>
      <c r="I12844" s="12">
        <v>44427</v>
      </c>
      <c r="J12844" s="12">
        <v>44945</v>
      </c>
      <c r="K12844" s="15"/>
      <c r="L12844" s="13" t="s">
        <v>14</v>
      </c>
      <c r="M12844" s="7">
        <v>1</v>
      </c>
      <c r="N12844" s="14"/>
    </row>
    <row r="12845" spans="1:14" ht="126">
      <c r="A12845" s="6">
        <v>12844</v>
      </c>
      <c r="B12845" s="8" t="s">
        <v>18999</v>
      </c>
      <c r="C12845" s="9" t="s">
        <v>19000</v>
      </c>
      <c r="D12845" s="10" t="s">
        <v>19001</v>
      </c>
      <c r="E12845" s="11" t="s">
        <v>19002</v>
      </c>
      <c r="F12845" s="6">
        <v>331762</v>
      </c>
      <c r="G12845" s="6" t="s">
        <v>1587</v>
      </c>
      <c r="H12845" s="16">
        <v>181395367.91999999</v>
      </c>
      <c r="I12845" s="12" t="s">
        <v>428</v>
      </c>
      <c r="J12845" s="12" t="s">
        <v>9821</v>
      </c>
      <c r="K12845" s="15">
        <v>139354694</v>
      </c>
      <c r="L12845" s="13" t="s">
        <v>70</v>
      </c>
      <c r="M12845" s="7">
        <v>1</v>
      </c>
      <c r="N12845" s="14"/>
    </row>
    <row r="12846" spans="1:14" ht="126">
      <c r="A12846" s="6">
        <v>12845</v>
      </c>
      <c r="B12846" s="8" t="s">
        <v>18999</v>
      </c>
      <c r="C12846" s="9" t="s">
        <v>19003</v>
      </c>
      <c r="D12846" s="10" t="s">
        <v>19001</v>
      </c>
      <c r="E12846" s="11" t="s">
        <v>19002</v>
      </c>
      <c r="F12846" s="6">
        <v>331762</v>
      </c>
      <c r="G12846" s="6" t="s">
        <v>1587</v>
      </c>
      <c r="H12846" s="16">
        <v>181395367.91999999</v>
      </c>
      <c r="I12846" s="12" t="s">
        <v>428</v>
      </c>
      <c r="J12846" s="12" t="s">
        <v>9821</v>
      </c>
      <c r="K12846" s="15">
        <v>139354694</v>
      </c>
      <c r="L12846" s="13" t="s">
        <v>70</v>
      </c>
      <c r="M12846" s="7">
        <v>0.51</v>
      </c>
      <c r="N12846" s="14"/>
    </row>
    <row r="12847" spans="1:14" ht="126">
      <c r="A12847" s="6">
        <v>12846</v>
      </c>
      <c r="B12847" s="8" t="s">
        <v>18999</v>
      </c>
      <c r="C12847" s="9" t="s">
        <v>19004</v>
      </c>
      <c r="D12847" s="10" t="s">
        <v>4779</v>
      </c>
      <c r="E12847" s="11" t="s">
        <v>19002</v>
      </c>
      <c r="F12847" s="6">
        <v>331762</v>
      </c>
      <c r="G12847" s="6" t="s">
        <v>1587</v>
      </c>
      <c r="H12847" s="16">
        <v>181395367.91999999</v>
      </c>
      <c r="I12847" s="12" t="s">
        <v>428</v>
      </c>
      <c r="J12847" s="12" t="s">
        <v>9821</v>
      </c>
      <c r="K12847" s="15">
        <v>139354694</v>
      </c>
      <c r="L12847" s="13" t="s">
        <v>70</v>
      </c>
      <c r="M12847" s="7">
        <v>0.49</v>
      </c>
      <c r="N12847" s="14"/>
    </row>
    <row r="12848" spans="1:14" ht="220.5">
      <c r="A12848" s="6">
        <v>12847</v>
      </c>
      <c r="B12848" s="8" t="s">
        <v>18999</v>
      </c>
      <c r="C12848" s="9" t="s">
        <v>19005</v>
      </c>
      <c r="D12848" s="10" t="s">
        <v>19006</v>
      </c>
      <c r="E12848" s="11" t="s">
        <v>19007</v>
      </c>
      <c r="F12848" s="6">
        <v>331763</v>
      </c>
      <c r="G12848" s="6" t="s">
        <v>1587</v>
      </c>
      <c r="H12848" s="16">
        <v>162288494.99000001</v>
      </c>
      <c r="I12848" s="12" t="s">
        <v>19008</v>
      </c>
      <c r="J12848" s="12" t="s">
        <v>19009</v>
      </c>
      <c r="K12848" s="15">
        <v>98864696</v>
      </c>
      <c r="L12848" s="13" t="s">
        <v>14</v>
      </c>
      <c r="M12848" s="7">
        <v>1</v>
      </c>
      <c r="N12848" s="14"/>
    </row>
    <row r="12849" spans="1:14" ht="189">
      <c r="A12849" s="6">
        <v>12848</v>
      </c>
      <c r="B12849" s="8" t="s">
        <v>18999</v>
      </c>
      <c r="C12849" s="9" t="s">
        <v>19000</v>
      </c>
      <c r="D12849" s="10" t="s">
        <v>19001</v>
      </c>
      <c r="E12849" s="11" t="s">
        <v>19010</v>
      </c>
      <c r="F12849" s="6">
        <v>331764</v>
      </c>
      <c r="G12849" s="6" t="s">
        <v>1587</v>
      </c>
      <c r="H12849" s="16">
        <v>249686670.25</v>
      </c>
      <c r="I12849" s="12" t="s">
        <v>18776</v>
      </c>
      <c r="J12849" s="12" t="s">
        <v>4529</v>
      </c>
      <c r="K12849" s="15">
        <v>225132483</v>
      </c>
      <c r="L12849" s="13" t="s">
        <v>70</v>
      </c>
      <c r="M12849" s="7">
        <v>1</v>
      </c>
      <c r="N12849" s="14"/>
    </row>
    <row r="12850" spans="1:14" ht="189">
      <c r="A12850" s="6">
        <v>12849</v>
      </c>
      <c r="B12850" s="8" t="s">
        <v>18999</v>
      </c>
      <c r="C12850" s="9" t="s">
        <v>19003</v>
      </c>
      <c r="D12850" s="10" t="s">
        <v>19001</v>
      </c>
      <c r="E12850" s="11" t="s">
        <v>19010</v>
      </c>
      <c r="F12850" s="6">
        <v>331764</v>
      </c>
      <c r="G12850" s="6" t="s">
        <v>1587</v>
      </c>
      <c r="H12850" s="16">
        <v>249686670.25</v>
      </c>
      <c r="I12850" s="12" t="s">
        <v>18776</v>
      </c>
      <c r="J12850" s="12" t="s">
        <v>4529</v>
      </c>
      <c r="K12850" s="15">
        <v>225132483</v>
      </c>
      <c r="L12850" s="13" t="s">
        <v>70</v>
      </c>
      <c r="M12850" s="7">
        <v>0.51</v>
      </c>
      <c r="N12850" s="14"/>
    </row>
    <row r="12851" spans="1:14" ht="189">
      <c r="A12851" s="6">
        <v>12850</v>
      </c>
      <c r="B12851" s="8" t="s">
        <v>18999</v>
      </c>
      <c r="C12851" s="9" t="s">
        <v>19004</v>
      </c>
      <c r="D12851" s="10" t="s">
        <v>4779</v>
      </c>
      <c r="E12851" s="11" t="s">
        <v>19010</v>
      </c>
      <c r="F12851" s="6">
        <v>331764</v>
      </c>
      <c r="G12851" s="6" t="s">
        <v>1587</v>
      </c>
      <c r="H12851" s="16">
        <v>249686670.25</v>
      </c>
      <c r="I12851" s="12" t="s">
        <v>18776</v>
      </c>
      <c r="J12851" s="12" t="s">
        <v>4529</v>
      </c>
      <c r="K12851" s="15">
        <v>225132483</v>
      </c>
      <c r="L12851" s="13" t="s">
        <v>70</v>
      </c>
      <c r="M12851" s="7">
        <v>0.49</v>
      </c>
      <c r="N12851" s="14"/>
    </row>
    <row r="12852" spans="1:14" ht="94.5">
      <c r="A12852" s="6">
        <v>12851</v>
      </c>
      <c r="B12852" s="8" t="s">
        <v>18999</v>
      </c>
      <c r="C12852" s="9" t="s">
        <v>19011</v>
      </c>
      <c r="D12852" s="10" t="s">
        <v>19012</v>
      </c>
      <c r="E12852" s="11" t="s">
        <v>19013</v>
      </c>
      <c r="F12852" s="6">
        <v>126193</v>
      </c>
      <c r="G12852" s="6" t="s">
        <v>3596</v>
      </c>
      <c r="H12852" s="16">
        <v>22632725.800000001</v>
      </c>
      <c r="I12852" s="12" t="s">
        <v>19014</v>
      </c>
      <c r="J12852" s="12">
        <v>44165</v>
      </c>
      <c r="K12852" s="15">
        <v>18304000</v>
      </c>
      <c r="L12852" s="13" t="s">
        <v>70</v>
      </c>
      <c r="M12852" s="7">
        <v>1</v>
      </c>
      <c r="N12852" s="14"/>
    </row>
    <row r="12853" spans="1:14" ht="78.75">
      <c r="A12853" s="6">
        <v>12852</v>
      </c>
      <c r="B12853" s="8" t="s">
        <v>18999</v>
      </c>
      <c r="C12853" s="9" t="s">
        <v>19713</v>
      </c>
      <c r="D12853" s="10" t="s">
        <v>19015</v>
      </c>
      <c r="E12853" s="11" t="s">
        <v>19013</v>
      </c>
      <c r="F12853" s="6">
        <v>126193</v>
      </c>
      <c r="G12853" s="6" t="s">
        <v>3596</v>
      </c>
      <c r="H12853" s="16">
        <v>22632725.800000001</v>
      </c>
      <c r="I12853" s="12" t="s">
        <v>19014</v>
      </c>
      <c r="J12853" s="12">
        <v>44165</v>
      </c>
      <c r="K12853" s="15">
        <v>18304000</v>
      </c>
      <c r="L12853" s="13" t="s">
        <v>70</v>
      </c>
      <c r="M12853" s="7">
        <v>0.6</v>
      </c>
      <c r="N12853" s="14"/>
    </row>
    <row r="12854" spans="1:14" ht="110.25">
      <c r="A12854" s="6">
        <v>12853</v>
      </c>
      <c r="B12854" s="8" t="s">
        <v>18999</v>
      </c>
      <c r="C12854" s="9" t="s">
        <v>19016</v>
      </c>
      <c r="D12854" s="10" t="s">
        <v>2810</v>
      </c>
      <c r="E12854" s="11" t="s">
        <v>19013</v>
      </c>
      <c r="F12854" s="6">
        <v>126193</v>
      </c>
      <c r="G12854" s="6" t="s">
        <v>3596</v>
      </c>
      <c r="H12854" s="16">
        <v>22632725.800000001</v>
      </c>
      <c r="I12854" s="12" t="s">
        <v>19014</v>
      </c>
      <c r="J12854" s="12">
        <v>44165</v>
      </c>
      <c r="K12854" s="15">
        <v>18304000</v>
      </c>
      <c r="L12854" s="13" t="s">
        <v>70</v>
      </c>
      <c r="M12854" s="7">
        <v>0.4</v>
      </c>
      <c r="N12854" s="14"/>
    </row>
    <row r="12855" spans="1:14" ht="94.5">
      <c r="A12855" s="6">
        <v>12854</v>
      </c>
      <c r="B12855" s="8" t="s">
        <v>18999</v>
      </c>
      <c r="C12855" s="9" t="s">
        <v>19017</v>
      </c>
      <c r="D12855" s="10" t="s">
        <v>19018</v>
      </c>
      <c r="E12855" s="11" t="s">
        <v>19019</v>
      </c>
      <c r="F12855" s="6">
        <v>155337</v>
      </c>
      <c r="G12855" s="6" t="s">
        <v>3596</v>
      </c>
      <c r="H12855" s="16">
        <v>276215365.08999997</v>
      </c>
      <c r="I12855" s="12" t="s">
        <v>19020</v>
      </c>
      <c r="J12855" s="12" t="s">
        <v>798</v>
      </c>
      <c r="K12855" s="15">
        <v>154200000</v>
      </c>
      <c r="L12855" s="13" t="s">
        <v>70</v>
      </c>
      <c r="M12855" s="7">
        <v>1</v>
      </c>
      <c r="N12855" s="14"/>
    </row>
    <row r="12856" spans="1:14" ht="110.25">
      <c r="A12856" s="6">
        <v>12855</v>
      </c>
      <c r="B12856" s="8" t="s">
        <v>18999</v>
      </c>
      <c r="C12856" s="9" t="s">
        <v>19021</v>
      </c>
      <c r="D12856" s="10" t="s">
        <v>2911</v>
      </c>
      <c r="E12856" s="11" t="s">
        <v>19019</v>
      </c>
      <c r="F12856" s="6">
        <v>155337</v>
      </c>
      <c r="G12856" s="6" t="s">
        <v>3596</v>
      </c>
      <c r="H12856" s="16">
        <v>276215365.08999997</v>
      </c>
      <c r="I12856" s="12" t="s">
        <v>19020</v>
      </c>
      <c r="J12856" s="12" t="s">
        <v>798</v>
      </c>
      <c r="K12856" s="15">
        <v>154200000</v>
      </c>
      <c r="L12856" s="13" t="s">
        <v>70</v>
      </c>
      <c r="M12856" s="7">
        <v>0.6</v>
      </c>
      <c r="N12856" s="14"/>
    </row>
    <row r="12857" spans="1:14" ht="94.5">
      <c r="A12857" s="6">
        <v>12856</v>
      </c>
      <c r="B12857" s="8" t="s">
        <v>18999</v>
      </c>
      <c r="C12857" s="9" t="s">
        <v>19022</v>
      </c>
      <c r="D12857" s="10" t="s">
        <v>38</v>
      </c>
      <c r="E12857" s="11" t="s">
        <v>19019</v>
      </c>
      <c r="F12857" s="6">
        <v>155337</v>
      </c>
      <c r="G12857" s="6" t="s">
        <v>3596</v>
      </c>
      <c r="H12857" s="16">
        <v>276215365.08999997</v>
      </c>
      <c r="I12857" s="12" t="s">
        <v>19020</v>
      </c>
      <c r="J12857" s="12" t="s">
        <v>798</v>
      </c>
      <c r="K12857" s="15">
        <v>154200000</v>
      </c>
      <c r="L12857" s="13" t="s">
        <v>70</v>
      </c>
      <c r="M12857" s="7">
        <v>0.4</v>
      </c>
      <c r="N12857" s="14"/>
    </row>
    <row r="12858" spans="1:14" ht="78.75">
      <c r="A12858" s="6">
        <v>12857</v>
      </c>
      <c r="B12858" s="8" t="s">
        <v>18999</v>
      </c>
      <c r="C12858" s="9" t="s">
        <v>19017</v>
      </c>
      <c r="D12858" s="10" t="s">
        <v>19018</v>
      </c>
      <c r="E12858" s="11" t="s">
        <v>19023</v>
      </c>
      <c r="F12858" s="6">
        <v>155338</v>
      </c>
      <c r="G12858" s="6" t="s">
        <v>3596</v>
      </c>
      <c r="H12858" s="16">
        <v>303114770.50999999</v>
      </c>
      <c r="I12858" s="12" t="s">
        <v>19024</v>
      </c>
      <c r="J12858" s="12" t="s">
        <v>311</v>
      </c>
      <c r="K12858" s="15">
        <v>113753000</v>
      </c>
      <c r="L12858" s="13" t="s">
        <v>70</v>
      </c>
      <c r="M12858" s="7">
        <v>1</v>
      </c>
      <c r="N12858" s="14"/>
    </row>
    <row r="12859" spans="1:14" ht="110.25">
      <c r="A12859" s="6">
        <v>12858</v>
      </c>
      <c r="B12859" s="8" t="s">
        <v>18999</v>
      </c>
      <c r="C12859" s="9" t="s">
        <v>19021</v>
      </c>
      <c r="D12859" s="10" t="s">
        <v>2911</v>
      </c>
      <c r="E12859" s="11" t="s">
        <v>19023</v>
      </c>
      <c r="F12859" s="6">
        <v>155338</v>
      </c>
      <c r="G12859" s="6" t="s">
        <v>3596</v>
      </c>
      <c r="H12859" s="16">
        <v>303114770.50999999</v>
      </c>
      <c r="I12859" s="12" t="s">
        <v>19024</v>
      </c>
      <c r="J12859" s="12" t="s">
        <v>311</v>
      </c>
      <c r="K12859" s="15">
        <v>113753000</v>
      </c>
      <c r="L12859" s="13" t="s">
        <v>70</v>
      </c>
      <c r="M12859" s="7">
        <v>0.6</v>
      </c>
      <c r="N12859" s="14"/>
    </row>
    <row r="12860" spans="1:14" ht="94.5">
      <c r="A12860" s="6">
        <v>12859</v>
      </c>
      <c r="B12860" s="8" t="s">
        <v>18999</v>
      </c>
      <c r="C12860" s="9" t="s">
        <v>19022</v>
      </c>
      <c r="D12860" s="10" t="s">
        <v>38</v>
      </c>
      <c r="E12860" s="11" t="s">
        <v>19023</v>
      </c>
      <c r="F12860" s="6">
        <v>155338</v>
      </c>
      <c r="G12860" s="6" t="s">
        <v>3596</v>
      </c>
      <c r="H12860" s="16">
        <v>303114770.50999999</v>
      </c>
      <c r="I12860" s="12" t="s">
        <v>19024</v>
      </c>
      <c r="J12860" s="12" t="s">
        <v>311</v>
      </c>
      <c r="K12860" s="15">
        <v>113753000</v>
      </c>
      <c r="L12860" s="13" t="s">
        <v>70</v>
      </c>
      <c r="M12860" s="7">
        <v>0.4</v>
      </c>
      <c r="N12860" s="14"/>
    </row>
    <row r="12861" spans="1:14" ht="94.5">
      <c r="A12861" s="6">
        <v>12860</v>
      </c>
      <c r="B12861" s="8" t="s">
        <v>18999</v>
      </c>
      <c r="C12861" s="9" t="s">
        <v>19025</v>
      </c>
      <c r="D12861" s="10" t="s">
        <v>4779</v>
      </c>
      <c r="E12861" s="11" t="s">
        <v>19026</v>
      </c>
      <c r="F12861" s="6">
        <v>266378</v>
      </c>
      <c r="G12861" s="6" t="s">
        <v>3596</v>
      </c>
      <c r="H12861" s="16">
        <v>83654331.840000004</v>
      </c>
      <c r="I12861" s="12" t="s">
        <v>19027</v>
      </c>
      <c r="J12861" s="12" t="s">
        <v>121</v>
      </c>
      <c r="K12861" s="15">
        <v>30606000</v>
      </c>
      <c r="L12861" s="13" t="s">
        <v>14</v>
      </c>
      <c r="M12861" s="7">
        <v>1</v>
      </c>
      <c r="N12861" s="14"/>
    </row>
    <row r="12862" spans="1:14" ht="78.75">
      <c r="A12862" s="6">
        <v>12861</v>
      </c>
      <c r="B12862" s="8" t="s">
        <v>18999</v>
      </c>
      <c r="C12862" s="9" t="s">
        <v>19028</v>
      </c>
      <c r="D12862" s="10" t="s">
        <v>19029</v>
      </c>
      <c r="E12862" s="11" t="s">
        <v>19030</v>
      </c>
      <c r="F12862" s="6">
        <v>304978</v>
      </c>
      <c r="G12862" s="6" t="s">
        <v>19031</v>
      </c>
      <c r="H12862" s="16">
        <v>26172950.030000001</v>
      </c>
      <c r="I12862" s="12">
        <v>43628</v>
      </c>
      <c r="J12862" s="12">
        <v>43961</v>
      </c>
      <c r="K12862" s="15">
        <v>0</v>
      </c>
      <c r="L12862" s="13" t="s">
        <v>14</v>
      </c>
      <c r="M12862" s="7">
        <v>1</v>
      </c>
      <c r="N12862" s="14"/>
    </row>
    <row r="12863" spans="1:14" ht="63">
      <c r="A12863" s="6">
        <v>12862</v>
      </c>
      <c r="B12863" s="8" t="s">
        <v>18999</v>
      </c>
      <c r="C12863" s="9" t="s">
        <v>19032</v>
      </c>
      <c r="D12863" s="10" t="s">
        <v>10991</v>
      </c>
      <c r="E12863" s="11" t="s">
        <v>19033</v>
      </c>
      <c r="F12863" s="6">
        <v>354786</v>
      </c>
      <c r="G12863" s="6" t="s">
        <v>19031</v>
      </c>
      <c r="H12863" s="16">
        <v>22871328.559999999</v>
      </c>
      <c r="I12863" s="12">
        <v>43797</v>
      </c>
      <c r="J12863" s="12">
        <v>44316</v>
      </c>
      <c r="K12863" s="15"/>
      <c r="L12863" s="13" t="s">
        <v>70</v>
      </c>
      <c r="M12863" s="7">
        <v>1</v>
      </c>
      <c r="N12863" s="14"/>
    </row>
    <row r="12864" spans="1:14" ht="94.5">
      <c r="A12864" s="6">
        <v>12863</v>
      </c>
      <c r="B12864" s="8" t="s">
        <v>18999</v>
      </c>
      <c r="C12864" s="9" t="s">
        <v>19034</v>
      </c>
      <c r="D12864" s="10" t="s">
        <v>19035</v>
      </c>
      <c r="E12864" s="11" t="s">
        <v>19033</v>
      </c>
      <c r="F12864" s="6">
        <v>354786</v>
      </c>
      <c r="G12864" s="6" t="s">
        <v>19031</v>
      </c>
      <c r="H12864" s="16">
        <v>22871328.559999999</v>
      </c>
      <c r="I12864" s="12">
        <v>43797</v>
      </c>
      <c r="J12864" s="12">
        <v>44316</v>
      </c>
      <c r="K12864" s="15"/>
      <c r="L12864" s="13" t="s">
        <v>70</v>
      </c>
      <c r="M12864" s="7">
        <v>0.5</v>
      </c>
      <c r="N12864" s="14"/>
    </row>
    <row r="12865" spans="1:14" ht="63">
      <c r="A12865" s="6">
        <v>12864</v>
      </c>
      <c r="B12865" s="8" t="s">
        <v>18999</v>
      </c>
      <c r="C12865" s="9" t="s">
        <v>19036</v>
      </c>
      <c r="D12865" s="10" t="s">
        <v>19037</v>
      </c>
      <c r="E12865" s="11" t="s">
        <v>19033</v>
      </c>
      <c r="F12865" s="6">
        <v>354786</v>
      </c>
      <c r="G12865" s="6" t="s">
        <v>19031</v>
      </c>
      <c r="H12865" s="16">
        <v>22871328.559999999</v>
      </c>
      <c r="I12865" s="12">
        <v>43797</v>
      </c>
      <c r="J12865" s="12">
        <v>44316</v>
      </c>
      <c r="K12865" s="15"/>
      <c r="L12865" s="13" t="s">
        <v>70</v>
      </c>
      <c r="M12865" s="7">
        <v>0.5</v>
      </c>
      <c r="N12865" s="14"/>
    </row>
    <row r="12866" spans="1:14" ht="78.75">
      <c r="A12866" s="6">
        <v>12865</v>
      </c>
      <c r="B12866" s="8" t="s">
        <v>18999</v>
      </c>
      <c r="C12866" s="9" t="s">
        <v>19038</v>
      </c>
      <c r="D12866" s="10" t="s">
        <v>16179</v>
      </c>
      <c r="E12866" s="11" t="s">
        <v>19039</v>
      </c>
      <c r="F12866" s="6">
        <v>385476</v>
      </c>
      <c r="G12866" s="6" t="s">
        <v>19031</v>
      </c>
      <c r="H12866" s="16">
        <v>26034750</v>
      </c>
      <c r="I12866" s="12">
        <v>43871</v>
      </c>
      <c r="J12866" s="12">
        <v>44380</v>
      </c>
      <c r="K12866" s="15"/>
      <c r="L12866" s="13" t="s">
        <v>14</v>
      </c>
      <c r="M12866" s="7">
        <v>1</v>
      </c>
      <c r="N12866" s="14"/>
    </row>
    <row r="12867" spans="1:14" ht="63">
      <c r="A12867" s="6">
        <v>12866</v>
      </c>
      <c r="B12867" s="8" t="s">
        <v>18999</v>
      </c>
      <c r="C12867" s="9" t="s">
        <v>19040</v>
      </c>
      <c r="D12867" s="10" t="s">
        <v>19041</v>
      </c>
      <c r="E12867" s="11" t="s">
        <v>19042</v>
      </c>
      <c r="F12867" s="6">
        <v>406115</v>
      </c>
      <c r="G12867" s="6" t="s">
        <v>19031</v>
      </c>
      <c r="H12867" s="16">
        <v>18272731.870000001</v>
      </c>
      <c r="I12867" s="12">
        <v>43933</v>
      </c>
      <c r="J12867" s="12">
        <v>44245</v>
      </c>
      <c r="K12867" s="15"/>
      <c r="L12867" s="13" t="s">
        <v>70</v>
      </c>
      <c r="M12867" s="7">
        <v>1</v>
      </c>
      <c r="N12867" s="14"/>
    </row>
    <row r="12868" spans="1:14" ht="157.5">
      <c r="A12868" s="6">
        <v>12867</v>
      </c>
      <c r="B12868" s="8" t="s">
        <v>18999</v>
      </c>
      <c r="C12868" s="9" t="s">
        <v>19710</v>
      </c>
      <c r="D12868" s="10" t="s">
        <v>19043</v>
      </c>
      <c r="E12868" s="11" t="s">
        <v>19042</v>
      </c>
      <c r="F12868" s="6">
        <v>406115</v>
      </c>
      <c r="G12868" s="6" t="s">
        <v>19031</v>
      </c>
      <c r="H12868" s="16">
        <v>18272731.870000001</v>
      </c>
      <c r="I12868" s="12">
        <v>43933</v>
      </c>
      <c r="J12868" s="12">
        <v>44245</v>
      </c>
      <c r="K12868" s="15"/>
      <c r="L12868" s="13" t="s">
        <v>70</v>
      </c>
      <c r="M12868" s="7">
        <v>0.75</v>
      </c>
      <c r="N12868" s="14"/>
    </row>
    <row r="12869" spans="1:14" ht="110.25">
      <c r="A12869" s="6">
        <v>12868</v>
      </c>
      <c r="B12869" s="8" t="s">
        <v>18999</v>
      </c>
      <c r="C12869" s="9" t="s">
        <v>19044</v>
      </c>
      <c r="D12869" s="10" t="s">
        <v>19045</v>
      </c>
      <c r="E12869" s="11" t="s">
        <v>19042</v>
      </c>
      <c r="F12869" s="6">
        <v>406115</v>
      </c>
      <c r="G12869" s="6" t="s">
        <v>19031</v>
      </c>
      <c r="H12869" s="16">
        <v>18272731.870000001</v>
      </c>
      <c r="I12869" s="12">
        <v>43933</v>
      </c>
      <c r="J12869" s="12">
        <v>44245</v>
      </c>
      <c r="K12869" s="15"/>
      <c r="L12869" s="13" t="s">
        <v>70</v>
      </c>
      <c r="M12869" s="7">
        <v>0.25</v>
      </c>
      <c r="N12869" s="14"/>
    </row>
    <row r="12870" spans="1:14" ht="63">
      <c r="A12870" s="6">
        <v>12869</v>
      </c>
      <c r="B12870" s="8" t="s">
        <v>18999</v>
      </c>
      <c r="C12870" s="9" t="s">
        <v>19046</v>
      </c>
      <c r="D12870" s="10"/>
      <c r="E12870" s="11" t="s">
        <v>19047</v>
      </c>
      <c r="F12870" s="6">
        <v>483203</v>
      </c>
      <c r="G12870" s="6" t="s">
        <v>19031</v>
      </c>
      <c r="H12870" s="16">
        <v>26527990</v>
      </c>
      <c r="I12870" s="12">
        <v>44116</v>
      </c>
      <c r="J12870" s="12">
        <v>44457</v>
      </c>
      <c r="K12870" s="15">
        <v>2818000</v>
      </c>
      <c r="L12870" s="13" t="s">
        <v>14</v>
      </c>
      <c r="M12870" s="7">
        <v>1</v>
      </c>
      <c r="N12870" s="14"/>
    </row>
    <row r="12871" spans="1:14" ht="63">
      <c r="A12871" s="6">
        <v>12870</v>
      </c>
      <c r="B12871" s="8" t="s">
        <v>18999</v>
      </c>
      <c r="C12871" s="9" t="s">
        <v>19048</v>
      </c>
      <c r="D12871" s="10"/>
      <c r="E12871" s="11" t="s">
        <v>19049</v>
      </c>
      <c r="F12871" s="6">
        <v>513654</v>
      </c>
      <c r="G12871" s="6" t="s">
        <v>19031</v>
      </c>
      <c r="H12871" s="16">
        <v>17074152.359999999</v>
      </c>
      <c r="I12871" s="12"/>
      <c r="J12871" s="12"/>
      <c r="K12871" s="15"/>
      <c r="L12871" s="13" t="s">
        <v>14</v>
      </c>
      <c r="M12871" s="7">
        <v>1</v>
      </c>
      <c r="N12871" s="14"/>
    </row>
    <row r="12872" spans="1:14" ht="63">
      <c r="A12872" s="6">
        <v>12871</v>
      </c>
      <c r="B12872" s="8" t="s">
        <v>18999</v>
      </c>
      <c r="C12872" s="9" t="s">
        <v>19050</v>
      </c>
      <c r="D12872" s="10"/>
      <c r="E12872" s="11" t="s">
        <v>19051</v>
      </c>
      <c r="F12872" s="6">
        <v>542256</v>
      </c>
      <c r="G12872" s="6" t="s">
        <v>19031</v>
      </c>
      <c r="H12872" s="16">
        <v>23604854.989999998</v>
      </c>
      <c r="I12872" s="12">
        <v>44294</v>
      </c>
      <c r="J12872" s="12">
        <v>44627</v>
      </c>
      <c r="K12872" s="15"/>
      <c r="L12872" s="13" t="s">
        <v>14</v>
      </c>
      <c r="M12872" s="7">
        <v>1</v>
      </c>
      <c r="N12872" s="14"/>
    </row>
    <row r="12873" spans="1:14" ht="110.25">
      <c r="A12873" s="6">
        <v>12872</v>
      </c>
      <c r="B12873" s="8" t="s">
        <v>18999</v>
      </c>
      <c r="C12873" s="9" t="s">
        <v>19052</v>
      </c>
      <c r="D12873" s="10" t="s">
        <v>19053</v>
      </c>
      <c r="E12873" s="11" t="s">
        <v>19054</v>
      </c>
      <c r="F12873" s="6">
        <v>294482</v>
      </c>
      <c r="G12873" s="6" t="s">
        <v>794</v>
      </c>
      <c r="H12873" s="16">
        <v>14515521.118000001</v>
      </c>
      <c r="I12873" s="12">
        <v>43614</v>
      </c>
      <c r="J12873" s="12">
        <v>44165</v>
      </c>
      <c r="K12873" s="15">
        <v>8903251</v>
      </c>
      <c r="L12873" s="13" t="s">
        <v>14</v>
      </c>
      <c r="M12873" s="7">
        <v>1</v>
      </c>
      <c r="N12873" s="14"/>
    </row>
    <row r="12874" spans="1:14" ht="409.5">
      <c r="A12874" s="6">
        <v>12873</v>
      </c>
      <c r="B12874" s="8" t="s">
        <v>18999</v>
      </c>
      <c r="C12874" s="9" t="s">
        <v>19055</v>
      </c>
      <c r="D12874" s="10" t="s">
        <v>19056</v>
      </c>
      <c r="E12874" s="11" t="s">
        <v>19057</v>
      </c>
      <c r="F12874" s="6">
        <v>410227</v>
      </c>
      <c r="G12874" s="6" t="s">
        <v>794</v>
      </c>
      <c r="H12874" s="16">
        <v>8547417.9000000004</v>
      </c>
      <c r="I12874" s="12"/>
      <c r="J12874" s="12"/>
      <c r="K12874" s="15">
        <v>5158000</v>
      </c>
      <c r="L12874" s="13" t="s">
        <v>14</v>
      </c>
      <c r="M12874" s="7">
        <v>1</v>
      </c>
      <c r="N12874" s="14"/>
    </row>
    <row r="12875" spans="1:14" ht="94.5">
      <c r="A12875" s="6">
        <v>12874</v>
      </c>
      <c r="B12875" s="8" t="s">
        <v>18999</v>
      </c>
      <c r="C12875" s="9" t="s">
        <v>19058</v>
      </c>
      <c r="D12875" s="10" t="s">
        <v>19059</v>
      </c>
      <c r="E12875" s="11" t="s">
        <v>19060</v>
      </c>
      <c r="F12875" s="6">
        <v>410226</v>
      </c>
      <c r="G12875" s="6" t="s">
        <v>794</v>
      </c>
      <c r="H12875" s="16">
        <v>3420000</v>
      </c>
      <c r="I12875" s="12"/>
      <c r="J12875" s="12"/>
      <c r="K12875" s="15">
        <v>1701000</v>
      </c>
      <c r="L12875" s="13" t="s">
        <v>14</v>
      </c>
      <c r="M12875" s="7">
        <v>1</v>
      </c>
      <c r="N12875" s="14"/>
    </row>
    <row r="12876" spans="1:14" ht="78.75">
      <c r="A12876" s="6">
        <v>12875</v>
      </c>
      <c r="B12876" s="8" t="s">
        <v>18999</v>
      </c>
      <c r="C12876" s="9" t="s">
        <v>19061</v>
      </c>
      <c r="D12876" s="10" t="s">
        <v>19062</v>
      </c>
      <c r="E12876" s="11" t="s">
        <v>19063</v>
      </c>
      <c r="F12876" s="6">
        <v>410225</v>
      </c>
      <c r="G12876" s="6" t="s">
        <v>794</v>
      </c>
      <c r="H12876" s="16">
        <v>1194139.55</v>
      </c>
      <c r="I12876" s="12"/>
      <c r="J12876" s="12" t="s">
        <v>19064</v>
      </c>
      <c r="K12876" s="15">
        <v>1701000</v>
      </c>
      <c r="L12876" s="13" t="s">
        <v>14</v>
      </c>
      <c r="M12876" s="7">
        <v>1</v>
      </c>
      <c r="N12876" s="14"/>
    </row>
    <row r="12877" spans="1:14" ht="63">
      <c r="A12877" s="6">
        <v>12876</v>
      </c>
      <c r="B12877" s="8" t="s">
        <v>18999</v>
      </c>
      <c r="C12877" s="9" t="s">
        <v>19065</v>
      </c>
      <c r="D12877" s="10" t="s">
        <v>19066</v>
      </c>
      <c r="E12877" s="11" t="s">
        <v>19067</v>
      </c>
      <c r="F12877" s="6">
        <v>410224</v>
      </c>
      <c r="G12877" s="6" t="s">
        <v>794</v>
      </c>
      <c r="H12877" s="16">
        <v>12842379</v>
      </c>
      <c r="I12877" s="12"/>
      <c r="J12877" s="12"/>
      <c r="K12877" s="15"/>
      <c r="L12877" s="13" t="s">
        <v>14</v>
      </c>
      <c r="M12877" s="7">
        <v>1</v>
      </c>
      <c r="N12877" s="14"/>
    </row>
    <row r="12878" spans="1:14" ht="47.25">
      <c r="A12878" s="6">
        <v>12877</v>
      </c>
      <c r="B12878" s="8" t="s">
        <v>18999</v>
      </c>
      <c r="C12878" s="9" t="s">
        <v>19068</v>
      </c>
      <c r="D12878" s="10" t="s">
        <v>19069</v>
      </c>
      <c r="E12878" s="11" t="s">
        <v>19070</v>
      </c>
      <c r="F12878" s="6">
        <v>294483</v>
      </c>
      <c r="G12878" s="6" t="s">
        <v>794</v>
      </c>
      <c r="H12878" s="16">
        <v>3796857</v>
      </c>
      <c r="I12878" s="12" t="s">
        <v>19071</v>
      </c>
      <c r="J12878" s="12" t="s">
        <v>10132</v>
      </c>
      <c r="K12878" s="15">
        <v>3782805</v>
      </c>
      <c r="L12878" s="13" t="s">
        <v>14</v>
      </c>
      <c r="M12878" s="7">
        <v>1</v>
      </c>
      <c r="N12878" s="14"/>
    </row>
    <row r="12879" spans="1:14" ht="252">
      <c r="A12879" s="6">
        <v>12878</v>
      </c>
      <c r="B12879" s="8" t="s">
        <v>18999</v>
      </c>
      <c r="C12879" s="9" t="s">
        <v>19072</v>
      </c>
      <c r="D12879" s="10" t="s">
        <v>19073</v>
      </c>
      <c r="E12879" s="11" t="s">
        <v>19074</v>
      </c>
      <c r="F12879" s="6">
        <v>410220</v>
      </c>
      <c r="G12879" s="6" t="s">
        <v>794</v>
      </c>
      <c r="H12879" s="16">
        <v>13647832.050000001</v>
      </c>
      <c r="I12879" s="12"/>
      <c r="J12879" s="12"/>
      <c r="K12879" s="15">
        <v>14053604</v>
      </c>
      <c r="L12879" s="13" t="s">
        <v>14</v>
      </c>
      <c r="M12879" s="7">
        <v>1</v>
      </c>
      <c r="N12879" s="14"/>
    </row>
    <row r="12880" spans="1:14" ht="173.25">
      <c r="A12880" s="6">
        <v>12879</v>
      </c>
      <c r="B12880" s="8" t="s">
        <v>18999</v>
      </c>
      <c r="C12880" s="9" t="s">
        <v>19055</v>
      </c>
      <c r="D12880" s="10" t="s">
        <v>19056</v>
      </c>
      <c r="E12880" s="11" t="s">
        <v>19075</v>
      </c>
      <c r="F12880" s="6">
        <v>410219</v>
      </c>
      <c r="G12880" s="6" t="s">
        <v>794</v>
      </c>
      <c r="H12880" s="16">
        <v>7045850.75</v>
      </c>
      <c r="I12880" s="12">
        <v>43906</v>
      </c>
      <c r="J12880" s="12">
        <v>44230</v>
      </c>
      <c r="K12880" s="15">
        <v>7044638</v>
      </c>
      <c r="L12880" s="13" t="s">
        <v>14</v>
      </c>
      <c r="M12880" s="7">
        <v>1</v>
      </c>
      <c r="N12880" s="14"/>
    </row>
    <row r="12881" spans="1:14" ht="63">
      <c r="A12881" s="6">
        <v>12880</v>
      </c>
      <c r="B12881" s="8" t="s">
        <v>18999</v>
      </c>
      <c r="C12881" s="9" t="s">
        <v>19076</v>
      </c>
      <c r="D12881" s="10" t="s">
        <v>19077</v>
      </c>
      <c r="E12881" s="11" t="s">
        <v>19078</v>
      </c>
      <c r="F12881" s="6">
        <v>410218</v>
      </c>
      <c r="G12881" s="6" t="s">
        <v>794</v>
      </c>
      <c r="H12881" s="16">
        <v>9535987.9000000004</v>
      </c>
      <c r="I12881" s="12">
        <v>43895</v>
      </c>
      <c r="J12881" s="12">
        <v>44223</v>
      </c>
      <c r="K12881" s="15">
        <v>9521949</v>
      </c>
      <c r="L12881" s="13" t="s">
        <v>14</v>
      </c>
      <c r="M12881" s="7">
        <v>1</v>
      </c>
      <c r="N12881" s="14"/>
    </row>
    <row r="12882" spans="1:14" ht="63">
      <c r="A12882" s="6">
        <v>12881</v>
      </c>
      <c r="B12882" s="8" t="s">
        <v>18999</v>
      </c>
      <c r="C12882" s="9" t="s">
        <v>19079</v>
      </c>
      <c r="D12882" s="10" t="s">
        <v>19053</v>
      </c>
      <c r="E12882" s="11" t="s">
        <v>19080</v>
      </c>
      <c r="F12882" s="6">
        <v>294484</v>
      </c>
      <c r="G12882" s="6" t="s">
        <v>794</v>
      </c>
      <c r="H12882" s="16">
        <v>15910308.029999999</v>
      </c>
      <c r="I12882" s="12" t="s">
        <v>19081</v>
      </c>
      <c r="J12882" s="12">
        <v>44165</v>
      </c>
      <c r="K12882" s="15">
        <v>9489000</v>
      </c>
      <c r="L12882" s="13" t="s">
        <v>14</v>
      </c>
      <c r="M12882" s="7">
        <v>1</v>
      </c>
      <c r="N12882" s="14"/>
    </row>
    <row r="12883" spans="1:14" ht="94.5">
      <c r="A12883" s="6">
        <v>12882</v>
      </c>
      <c r="B12883" s="8" t="s">
        <v>18999</v>
      </c>
      <c r="C12883" s="9" t="s">
        <v>19082</v>
      </c>
      <c r="D12883" s="10" t="s">
        <v>19083</v>
      </c>
      <c r="E12883" s="11" t="s">
        <v>19084</v>
      </c>
      <c r="F12883" s="6">
        <v>410223</v>
      </c>
      <c r="G12883" s="6" t="s">
        <v>794</v>
      </c>
      <c r="H12883" s="16">
        <v>3323315.65</v>
      </c>
      <c r="I12883" s="12"/>
      <c r="J12883" s="12"/>
      <c r="K12883" s="15">
        <v>1440000</v>
      </c>
      <c r="L12883" s="13" t="s">
        <v>14</v>
      </c>
      <c r="M12883" s="7">
        <v>1</v>
      </c>
      <c r="N12883" s="14"/>
    </row>
    <row r="12884" spans="1:14" ht="126">
      <c r="A12884" s="6">
        <v>12883</v>
      </c>
      <c r="B12884" s="8" t="s">
        <v>18999</v>
      </c>
      <c r="C12884" s="9" t="s">
        <v>19085</v>
      </c>
      <c r="D12884" s="10" t="s">
        <v>19062</v>
      </c>
      <c r="E12884" s="11" t="s">
        <v>19086</v>
      </c>
      <c r="F12884" s="6">
        <v>410222</v>
      </c>
      <c r="G12884" s="6" t="s">
        <v>794</v>
      </c>
      <c r="H12884" s="16">
        <v>13682496.6</v>
      </c>
      <c r="I12884" s="12"/>
      <c r="J12884" s="12"/>
      <c r="K12884" s="15">
        <v>3050000</v>
      </c>
      <c r="L12884" s="13" t="s">
        <v>14</v>
      </c>
      <c r="M12884" s="7">
        <v>1</v>
      </c>
      <c r="N12884" s="14"/>
    </row>
    <row r="12885" spans="1:14" ht="78.75">
      <c r="A12885" s="6">
        <v>12884</v>
      </c>
      <c r="B12885" s="8" t="s">
        <v>18999</v>
      </c>
      <c r="C12885" s="9" t="s">
        <v>19087</v>
      </c>
      <c r="D12885" s="10" t="s">
        <v>19088</v>
      </c>
      <c r="E12885" s="11" t="s">
        <v>19089</v>
      </c>
      <c r="F12885" s="6">
        <v>410221</v>
      </c>
      <c r="G12885" s="6" t="s">
        <v>794</v>
      </c>
      <c r="H12885" s="16">
        <v>9600599.3000000007</v>
      </c>
      <c r="I12885" s="12"/>
      <c r="J12885" s="12"/>
      <c r="K12885" s="15">
        <v>7555000</v>
      </c>
      <c r="L12885" s="13" t="s">
        <v>14</v>
      </c>
      <c r="M12885" s="7">
        <v>1</v>
      </c>
      <c r="N12885" s="14"/>
    </row>
    <row r="12886" spans="1:14" ht="78.75">
      <c r="A12886" s="6">
        <v>12885</v>
      </c>
      <c r="B12886" s="8" t="s">
        <v>18999</v>
      </c>
      <c r="C12886" s="9" t="s">
        <v>19090</v>
      </c>
      <c r="D12886" s="10" t="s">
        <v>19091</v>
      </c>
      <c r="E12886" s="11" t="s">
        <v>19092</v>
      </c>
      <c r="F12886" s="6">
        <v>298939</v>
      </c>
      <c r="G12886" s="6" t="s">
        <v>794</v>
      </c>
      <c r="H12886" s="16">
        <v>22616510</v>
      </c>
      <c r="I12886" s="12">
        <v>43629</v>
      </c>
      <c r="J12886" s="12">
        <v>44012</v>
      </c>
      <c r="K12886" s="15">
        <v>11244000</v>
      </c>
      <c r="L12886" s="13" t="s">
        <v>14</v>
      </c>
      <c r="M12886" s="7">
        <v>1</v>
      </c>
      <c r="N12886" s="14"/>
    </row>
    <row r="12887" spans="1:14" ht="94.5">
      <c r="A12887" s="6">
        <v>12886</v>
      </c>
      <c r="B12887" s="8" t="s">
        <v>18999</v>
      </c>
      <c r="C12887" s="9" t="s">
        <v>19093</v>
      </c>
      <c r="D12887" s="10" t="s">
        <v>4682</v>
      </c>
      <c r="E12887" s="11" t="s">
        <v>19094</v>
      </c>
      <c r="F12887" s="6">
        <v>3737321</v>
      </c>
      <c r="G12887" s="6" t="s">
        <v>794</v>
      </c>
      <c r="H12887" s="16">
        <v>23476973.460000001</v>
      </c>
      <c r="I12887" s="12">
        <v>43866</v>
      </c>
      <c r="J12887" s="12" t="s">
        <v>19095</v>
      </c>
      <c r="K12887" s="15"/>
      <c r="L12887" s="13" t="s">
        <v>14</v>
      </c>
      <c r="M12887" s="7">
        <v>1</v>
      </c>
      <c r="N12887" s="14"/>
    </row>
    <row r="12888" spans="1:14" ht="78.75">
      <c r="A12888" s="6">
        <v>12887</v>
      </c>
      <c r="B12888" s="8" t="s">
        <v>18999</v>
      </c>
      <c r="C12888" s="9" t="s">
        <v>19096</v>
      </c>
      <c r="D12888" s="10"/>
      <c r="E12888" s="11" t="s">
        <v>19097</v>
      </c>
      <c r="F12888" s="6"/>
      <c r="G12888" s="6" t="s">
        <v>794</v>
      </c>
      <c r="H12888" s="16">
        <v>19519996.324000001</v>
      </c>
      <c r="I12888" s="12" t="s">
        <v>19098</v>
      </c>
      <c r="J12888" s="12">
        <v>44118</v>
      </c>
      <c r="K12888" s="15">
        <v>11490362</v>
      </c>
      <c r="L12888" s="13" t="s">
        <v>14</v>
      </c>
      <c r="M12888" s="7">
        <v>1</v>
      </c>
      <c r="N12888" s="14"/>
    </row>
    <row r="12889" spans="1:14" ht="63">
      <c r="A12889" s="6">
        <v>12888</v>
      </c>
      <c r="B12889" s="8" t="s">
        <v>18999</v>
      </c>
      <c r="C12889" s="9" t="s">
        <v>19099</v>
      </c>
      <c r="D12889" s="10" t="s">
        <v>19100</v>
      </c>
      <c r="E12889" s="11" t="s">
        <v>19101</v>
      </c>
      <c r="F12889" s="6">
        <v>316434</v>
      </c>
      <c r="G12889" s="6" t="s">
        <v>2777</v>
      </c>
      <c r="H12889" s="16">
        <v>41287988.950000003</v>
      </c>
      <c r="I12889" s="12">
        <v>43691</v>
      </c>
      <c r="J12889" s="12">
        <v>44226</v>
      </c>
      <c r="K12889" s="15">
        <v>28699491</v>
      </c>
      <c r="L12889" s="13" t="s">
        <v>14</v>
      </c>
      <c r="M12889" s="7">
        <v>1</v>
      </c>
      <c r="N12889" s="14"/>
    </row>
    <row r="12890" spans="1:14" ht="63">
      <c r="A12890" s="6">
        <v>12889</v>
      </c>
      <c r="B12890" s="8" t="s">
        <v>18999</v>
      </c>
      <c r="C12890" s="9" t="s">
        <v>19102</v>
      </c>
      <c r="D12890" s="10" t="s">
        <v>19103</v>
      </c>
      <c r="E12890" s="11" t="s">
        <v>19104</v>
      </c>
      <c r="F12890" s="6">
        <v>388908</v>
      </c>
      <c r="G12890" s="6" t="s">
        <v>2777</v>
      </c>
      <c r="H12890" s="16">
        <v>1775420</v>
      </c>
      <c r="I12890" s="12">
        <v>43853</v>
      </c>
      <c r="J12890" s="12">
        <v>43918</v>
      </c>
      <c r="K12890" s="15">
        <v>1769512</v>
      </c>
      <c r="L12890" s="13" t="s">
        <v>14</v>
      </c>
      <c r="M12890" s="7">
        <v>1</v>
      </c>
      <c r="N12890" s="14"/>
    </row>
    <row r="12891" spans="1:14" ht="63">
      <c r="A12891" s="6">
        <v>12890</v>
      </c>
      <c r="B12891" s="8" t="s">
        <v>18999</v>
      </c>
      <c r="C12891" s="9" t="s">
        <v>19105</v>
      </c>
      <c r="D12891" s="10" t="s">
        <v>19106</v>
      </c>
      <c r="E12891" s="11" t="s">
        <v>19107</v>
      </c>
      <c r="F12891" s="6">
        <v>412539</v>
      </c>
      <c r="G12891" s="6" t="s">
        <v>2777</v>
      </c>
      <c r="H12891" s="16">
        <v>882809.12</v>
      </c>
      <c r="I12891" s="12">
        <v>43879</v>
      </c>
      <c r="J12891" s="12">
        <v>43974</v>
      </c>
      <c r="K12891" s="15">
        <v>882000</v>
      </c>
      <c r="L12891" s="13" t="s">
        <v>14</v>
      </c>
      <c r="M12891" s="7">
        <v>1</v>
      </c>
      <c r="N12891" s="14"/>
    </row>
    <row r="12892" spans="1:14" ht="63">
      <c r="A12892" s="6">
        <v>12891</v>
      </c>
      <c r="B12892" s="8" t="s">
        <v>18999</v>
      </c>
      <c r="C12892" s="9" t="s">
        <v>19108</v>
      </c>
      <c r="D12892" s="10" t="s">
        <v>19109</v>
      </c>
      <c r="E12892" s="11" t="s">
        <v>19110</v>
      </c>
      <c r="F12892" s="6">
        <v>472717</v>
      </c>
      <c r="G12892" s="6" t="s">
        <v>2777</v>
      </c>
      <c r="H12892" s="16">
        <v>466509.65</v>
      </c>
      <c r="I12892" s="12">
        <v>44096</v>
      </c>
      <c r="J12892" s="12">
        <v>44162</v>
      </c>
      <c r="K12892" s="15">
        <v>0</v>
      </c>
      <c r="L12892" s="13" t="s">
        <v>14</v>
      </c>
      <c r="M12892" s="7">
        <v>1</v>
      </c>
      <c r="N12892" s="14"/>
    </row>
    <row r="12893" spans="1:14" ht="110.25">
      <c r="A12893" s="6">
        <v>12892</v>
      </c>
      <c r="B12893" s="8" t="s">
        <v>18999</v>
      </c>
      <c r="C12893" s="9" t="s">
        <v>19111</v>
      </c>
      <c r="D12893" s="10" t="s">
        <v>19112</v>
      </c>
      <c r="E12893" s="11" t="s">
        <v>19113</v>
      </c>
      <c r="F12893" s="6">
        <v>31847</v>
      </c>
      <c r="G12893" s="6" t="s">
        <v>19114</v>
      </c>
      <c r="H12893" s="16">
        <v>21101789.98</v>
      </c>
      <c r="I12893" s="12" t="s">
        <v>19115</v>
      </c>
      <c r="J12893" s="12" t="s">
        <v>19116</v>
      </c>
      <c r="K12893" s="15">
        <v>21081241</v>
      </c>
      <c r="L12893" s="13" t="s">
        <v>70</v>
      </c>
      <c r="M12893" s="7">
        <v>1</v>
      </c>
      <c r="N12893" s="14"/>
    </row>
    <row r="12894" spans="1:14" ht="126">
      <c r="A12894" s="6">
        <v>12893</v>
      </c>
      <c r="B12894" s="8" t="s">
        <v>18999</v>
      </c>
      <c r="C12894" s="9" t="s">
        <v>19117</v>
      </c>
      <c r="D12894" s="10" t="s">
        <v>19006</v>
      </c>
      <c r="E12894" s="11" t="s">
        <v>19113</v>
      </c>
      <c r="F12894" s="6">
        <v>31847</v>
      </c>
      <c r="G12894" s="6" t="s">
        <v>19114</v>
      </c>
      <c r="H12894" s="16">
        <v>21101789.98</v>
      </c>
      <c r="I12894" s="12" t="s">
        <v>19115</v>
      </c>
      <c r="J12894" s="12" t="s">
        <v>19116</v>
      </c>
      <c r="K12894" s="15">
        <v>21081241</v>
      </c>
      <c r="L12894" s="13" t="s">
        <v>70</v>
      </c>
      <c r="M12894" s="7">
        <v>0.4</v>
      </c>
      <c r="N12894" s="14"/>
    </row>
    <row r="12895" spans="1:14" ht="110.25">
      <c r="A12895" s="6">
        <v>12894</v>
      </c>
      <c r="B12895" s="8" t="s">
        <v>18999</v>
      </c>
      <c r="C12895" s="9" t="s">
        <v>19118</v>
      </c>
      <c r="D12895" s="10" t="s">
        <v>19119</v>
      </c>
      <c r="E12895" s="11" t="s">
        <v>19113</v>
      </c>
      <c r="F12895" s="6">
        <v>31847</v>
      </c>
      <c r="G12895" s="6" t="s">
        <v>19114</v>
      </c>
      <c r="H12895" s="16">
        <v>21101789.98</v>
      </c>
      <c r="I12895" s="12" t="s">
        <v>19115</v>
      </c>
      <c r="J12895" s="12" t="s">
        <v>19116</v>
      </c>
      <c r="K12895" s="15">
        <v>21081241</v>
      </c>
      <c r="L12895" s="13" t="s">
        <v>70</v>
      </c>
      <c r="M12895" s="7">
        <v>0.3</v>
      </c>
      <c r="N12895" s="14"/>
    </row>
    <row r="12896" spans="1:14" ht="110.25">
      <c r="A12896" s="6">
        <v>12895</v>
      </c>
      <c r="B12896" s="8" t="s">
        <v>18999</v>
      </c>
      <c r="C12896" s="9" t="s">
        <v>19120</v>
      </c>
      <c r="D12896" s="10" t="s">
        <v>19121</v>
      </c>
      <c r="E12896" s="11" t="s">
        <v>19113</v>
      </c>
      <c r="F12896" s="6">
        <v>31847</v>
      </c>
      <c r="G12896" s="6" t="s">
        <v>19114</v>
      </c>
      <c r="H12896" s="16">
        <v>21101789.98</v>
      </c>
      <c r="I12896" s="12" t="s">
        <v>19115</v>
      </c>
      <c r="J12896" s="12" t="s">
        <v>19116</v>
      </c>
      <c r="K12896" s="15">
        <v>21081241</v>
      </c>
      <c r="L12896" s="13" t="s">
        <v>70</v>
      </c>
      <c r="M12896" s="7">
        <v>0.3</v>
      </c>
      <c r="N12896" s="14"/>
    </row>
    <row r="12897" spans="1:14" ht="126">
      <c r="A12897" s="6">
        <v>12896</v>
      </c>
      <c r="B12897" s="8" t="s">
        <v>18999</v>
      </c>
      <c r="C12897" s="9" t="s">
        <v>19122</v>
      </c>
      <c r="D12897" s="10" t="s">
        <v>19123</v>
      </c>
      <c r="E12897" s="11" t="s">
        <v>19124</v>
      </c>
      <c r="F12897" s="6">
        <v>28943</v>
      </c>
      <c r="G12897" s="6" t="s">
        <v>19114</v>
      </c>
      <c r="H12897" s="16">
        <v>20407608.629999999</v>
      </c>
      <c r="I12897" s="12" t="s">
        <v>19125</v>
      </c>
      <c r="J12897" s="12" t="s">
        <v>19126</v>
      </c>
      <c r="K12897" s="15">
        <v>20205588</v>
      </c>
      <c r="L12897" s="13" t="s">
        <v>70</v>
      </c>
      <c r="M12897" s="7">
        <v>1</v>
      </c>
      <c r="N12897" s="14"/>
    </row>
    <row r="12898" spans="1:14" ht="126">
      <c r="A12898" s="6">
        <v>12897</v>
      </c>
      <c r="B12898" s="8" t="s">
        <v>18999</v>
      </c>
      <c r="C12898" s="9" t="s">
        <v>19127</v>
      </c>
      <c r="D12898" s="10" t="s">
        <v>19128</v>
      </c>
      <c r="E12898" s="11" t="s">
        <v>19124</v>
      </c>
      <c r="F12898" s="6">
        <v>28943</v>
      </c>
      <c r="G12898" s="6" t="s">
        <v>19114</v>
      </c>
      <c r="H12898" s="16">
        <v>20407608.629999999</v>
      </c>
      <c r="I12898" s="12" t="s">
        <v>19125</v>
      </c>
      <c r="J12898" s="12" t="s">
        <v>19126</v>
      </c>
      <c r="K12898" s="15">
        <v>20205588</v>
      </c>
      <c r="L12898" s="13" t="s">
        <v>70</v>
      </c>
      <c r="M12898" s="7">
        <v>0.6</v>
      </c>
      <c r="N12898" s="14"/>
    </row>
    <row r="12899" spans="1:14" ht="126">
      <c r="A12899" s="6">
        <v>12898</v>
      </c>
      <c r="B12899" s="8" t="s">
        <v>18999</v>
      </c>
      <c r="C12899" s="9" t="s">
        <v>19129</v>
      </c>
      <c r="D12899" s="10" t="s">
        <v>19103</v>
      </c>
      <c r="E12899" s="11" t="s">
        <v>19124</v>
      </c>
      <c r="F12899" s="6">
        <v>28943</v>
      </c>
      <c r="G12899" s="6" t="s">
        <v>19114</v>
      </c>
      <c r="H12899" s="16">
        <v>20407608.629999999</v>
      </c>
      <c r="I12899" s="12" t="s">
        <v>19125</v>
      </c>
      <c r="J12899" s="12" t="s">
        <v>19126</v>
      </c>
      <c r="K12899" s="15">
        <v>20205588</v>
      </c>
      <c r="L12899" s="13" t="s">
        <v>70</v>
      </c>
      <c r="M12899" s="7">
        <v>0.4</v>
      </c>
      <c r="N12899" s="14"/>
    </row>
    <row r="12900" spans="1:14" ht="126">
      <c r="A12900" s="6">
        <v>12899</v>
      </c>
      <c r="B12900" s="8" t="s">
        <v>18999</v>
      </c>
      <c r="C12900" s="9" t="s">
        <v>19130</v>
      </c>
      <c r="D12900" s="10" t="s">
        <v>19131</v>
      </c>
      <c r="E12900" s="11" t="s">
        <v>19132</v>
      </c>
      <c r="F12900" s="6">
        <v>36302</v>
      </c>
      <c r="G12900" s="6" t="s">
        <v>19114</v>
      </c>
      <c r="H12900" s="16">
        <v>41680744.890000001</v>
      </c>
      <c r="I12900" s="12" t="s">
        <v>19133</v>
      </c>
      <c r="J12900" s="12" t="s">
        <v>19134</v>
      </c>
      <c r="K12900" s="15">
        <v>41670911</v>
      </c>
      <c r="L12900" s="13" t="s">
        <v>14</v>
      </c>
      <c r="M12900" s="7">
        <v>1</v>
      </c>
      <c r="N12900" s="14"/>
    </row>
    <row r="12901" spans="1:14" ht="94.5">
      <c r="A12901" s="6">
        <v>12900</v>
      </c>
      <c r="B12901" s="8" t="s">
        <v>18999</v>
      </c>
      <c r="C12901" s="9" t="s">
        <v>19135</v>
      </c>
      <c r="D12901" s="10" t="s">
        <v>19136</v>
      </c>
      <c r="E12901" s="11" t="s">
        <v>19137</v>
      </c>
      <c r="F12901" s="6">
        <v>126190</v>
      </c>
      <c r="G12901" s="6" t="s">
        <v>19114</v>
      </c>
      <c r="H12901" s="16">
        <v>7184580.7800000003</v>
      </c>
      <c r="I12901" s="12" t="s">
        <v>6912</v>
      </c>
      <c r="J12901" s="12" t="s">
        <v>19138</v>
      </c>
      <c r="K12901" s="15">
        <v>6962359</v>
      </c>
      <c r="L12901" s="13" t="s">
        <v>14</v>
      </c>
      <c r="M12901" s="7">
        <v>1</v>
      </c>
      <c r="N12901" s="14"/>
    </row>
    <row r="12902" spans="1:14" ht="110.25">
      <c r="A12902" s="6">
        <v>12901</v>
      </c>
      <c r="B12902" s="8" t="s">
        <v>18999</v>
      </c>
      <c r="C12902" s="9" t="s">
        <v>19139</v>
      </c>
      <c r="D12902" s="10" t="s">
        <v>19140</v>
      </c>
      <c r="E12902" s="11" t="s">
        <v>19141</v>
      </c>
      <c r="F12902" s="6">
        <v>222028</v>
      </c>
      <c r="G12902" s="6" t="s">
        <v>19114</v>
      </c>
      <c r="H12902" s="16">
        <v>2356000</v>
      </c>
      <c r="I12902" s="12">
        <v>0.29951388888888891</v>
      </c>
      <c r="J12902" s="12">
        <v>0.50369212962962961</v>
      </c>
      <c r="K12902" s="15">
        <v>1927513</v>
      </c>
      <c r="L12902" s="13" t="s">
        <v>14</v>
      </c>
      <c r="M12902" s="7">
        <v>1</v>
      </c>
      <c r="N12902" s="14"/>
    </row>
    <row r="12903" spans="1:14" ht="47.25">
      <c r="A12903" s="6">
        <v>12902</v>
      </c>
      <c r="B12903" s="8" t="s">
        <v>18999</v>
      </c>
      <c r="C12903" s="9" t="s">
        <v>19142</v>
      </c>
      <c r="D12903" s="10" t="s">
        <v>19143</v>
      </c>
      <c r="E12903" s="11" t="s">
        <v>19144</v>
      </c>
      <c r="F12903" s="6">
        <v>237387</v>
      </c>
      <c r="G12903" s="6" t="s">
        <v>19114</v>
      </c>
      <c r="H12903" s="16">
        <v>3558259.2</v>
      </c>
      <c r="I12903" s="12">
        <v>0.91758101851851848</v>
      </c>
      <c r="J12903" s="12">
        <v>0.62938657407407406</v>
      </c>
      <c r="K12903" s="15">
        <v>3558257</v>
      </c>
      <c r="L12903" s="13" t="s">
        <v>14</v>
      </c>
      <c r="M12903" s="7">
        <v>1</v>
      </c>
      <c r="N12903" s="14"/>
    </row>
    <row r="12904" spans="1:14" ht="63">
      <c r="A12904" s="6">
        <v>12903</v>
      </c>
      <c r="B12904" s="8" t="s">
        <v>18999</v>
      </c>
      <c r="C12904" s="9" t="s">
        <v>19145</v>
      </c>
      <c r="D12904" s="10" t="s">
        <v>11133</v>
      </c>
      <c r="E12904" s="11" t="s">
        <v>19146</v>
      </c>
      <c r="F12904" s="6">
        <v>365557</v>
      </c>
      <c r="G12904" s="6" t="s">
        <v>19114</v>
      </c>
      <c r="H12904" s="16">
        <v>11362000</v>
      </c>
      <c r="I12904" s="12" t="s">
        <v>19147</v>
      </c>
      <c r="J12904" s="12" t="s">
        <v>12958</v>
      </c>
      <c r="K12904" s="15">
        <v>9164744</v>
      </c>
      <c r="L12904" s="13" t="s">
        <v>14</v>
      </c>
      <c r="M12904" s="7">
        <v>1</v>
      </c>
      <c r="N12904" s="14"/>
    </row>
    <row r="12905" spans="1:14" ht="31.5">
      <c r="A12905" s="6">
        <v>12904</v>
      </c>
      <c r="B12905" s="8" t="s">
        <v>18999</v>
      </c>
      <c r="C12905" s="9" t="s">
        <v>19148</v>
      </c>
      <c r="D12905" s="10"/>
      <c r="E12905" s="11" t="s">
        <v>19149</v>
      </c>
      <c r="F12905" s="6"/>
      <c r="G12905" s="6" t="s">
        <v>19114</v>
      </c>
      <c r="H12905" s="16">
        <v>899578.24</v>
      </c>
      <c r="I12905" s="12" t="s">
        <v>5898</v>
      </c>
      <c r="J12905" s="12" t="s">
        <v>19150</v>
      </c>
      <c r="K12905" s="15">
        <v>847789</v>
      </c>
      <c r="L12905" s="13" t="s">
        <v>14</v>
      </c>
      <c r="M12905" s="7">
        <v>1</v>
      </c>
      <c r="N12905" s="14"/>
    </row>
    <row r="12906" spans="1:14" ht="94.5">
      <c r="A12906" s="6">
        <v>12905</v>
      </c>
      <c r="B12906" s="8" t="s">
        <v>18999</v>
      </c>
      <c r="C12906" s="9" t="s">
        <v>19151</v>
      </c>
      <c r="D12906" s="10" t="s">
        <v>19152</v>
      </c>
      <c r="E12906" s="11" t="s">
        <v>19153</v>
      </c>
      <c r="F12906" s="6">
        <v>204716</v>
      </c>
      <c r="G12906" s="6" t="s">
        <v>1638</v>
      </c>
      <c r="H12906" s="16">
        <v>2880056.3760000002</v>
      </c>
      <c r="I12906" s="12">
        <v>43324</v>
      </c>
      <c r="J12906" s="12">
        <v>43695</v>
      </c>
      <c r="K12906" s="15">
        <v>2673000</v>
      </c>
      <c r="L12906" s="13" t="s">
        <v>14</v>
      </c>
      <c r="M12906" s="7">
        <v>1</v>
      </c>
      <c r="N12906" s="14"/>
    </row>
    <row r="12907" spans="1:14" ht="78.75">
      <c r="A12907" s="6">
        <v>12906</v>
      </c>
      <c r="B12907" s="8" t="s">
        <v>18999</v>
      </c>
      <c r="C12907" s="9" t="s">
        <v>19154</v>
      </c>
      <c r="D12907" s="10" t="s">
        <v>19155</v>
      </c>
      <c r="E12907" s="11" t="s">
        <v>19156</v>
      </c>
      <c r="F12907" s="6">
        <v>253717</v>
      </c>
      <c r="G12907" s="6" t="s">
        <v>1638</v>
      </c>
      <c r="H12907" s="16">
        <v>2056473.62</v>
      </c>
      <c r="I12907" s="12">
        <v>43508</v>
      </c>
      <c r="J12907" s="12">
        <v>43888</v>
      </c>
      <c r="K12907" s="15">
        <v>2051000</v>
      </c>
      <c r="L12907" s="13" t="s">
        <v>14</v>
      </c>
      <c r="M12907" s="7">
        <v>1</v>
      </c>
      <c r="N12907" s="14"/>
    </row>
    <row r="12908" spans="1:14" ht="63">
      <c r="A12908" s="6">
        <v>12907</v>
      </c>
      <c r="B12908" s="8" t="s">
        <v>18999</v>
      </c>
      <c r="C12908" s="9" t="s">
        <v>19157</v>
      </c>
      <c r="D12908" s="10" t="s">
        <v>19158</v>
      </c>
      <c r="E12908" s="11" t="s">
        <v>19159</v>
      </c>
      <c r="F12908" s="6">
        <v>408601</v>
      </c>
      <c r="G12908" s="6" t="s">
        <v>1638</v>
      </c>
      <c r="H12908" s="16">
        <v>3324964.85</v>
      </c>
      <c r="I12908" s="12">
        <v>43893</v>
      </c>
      <c r="J12908" s="12">
        <v>44039</v>
      </c>
      <c r="K12908" s="15">
        <v>3000000</v>
      </c>
      <c r="L12908" s="13" t="s">
        <v>14</v>
      </c>
      <c r="M12908" s="7">
        <v>1</v>
      </c>
      <c r="N12908" s="14"/>
    </row>
    <row r="12909" spans="1:14" ht="78.75">
      <c r="A12909" s="6">
        <v>12908</v>
      </c>
      <c r="B12909" s="8" t="s">
        <v>18999</v>
      </c>
      <c r="C12909" s="9" t="s">
        <v>19160</v>
      </c>
      <c r="D12909" s="10" t="s">
        <v>19161</v>
      </c>
      <c r="E12909" s="11" t="s">
        <v>19162</v>
      </c>
      <c r="F12909" s="6">
        <v>408602</v>
      </c>
      <c r="G12909" s="6" t="s">
        <v>1638</v>
      </c>
      <c r="H12909" s="16">
        <v>3324928.75</v>
      </c>
      <c r="I12909" s="12">
        <v>43872</v>
      </c>
      <c r="J12909" s="12">
        <v>44012</v>
      </c>
      <c r="K12909" s="15"/>
      <c r="L12909" s="13" t="s">
        <v>14</v>
      </c>
      <c r="M12909" s="7">
        <v>1</v>
      </c>
      <c r="N12909" s="14"/>
    </row>
    <row r="12910" spans="1:14" ht="78.75">
      <c r="A12910" s="6">
        <v>12909</v>
      </c>
      <c r="B12910" s="8" t="s">
        <v>18999</v>
      </c>
      <c r="C12910" s="9" t="s">
        <v>19163</v>
      </c>
      <c r="D12910" s="10" t="s">
        <v>19164</v>
      </c>
      <c r="E12910" s="11" t="s">
        <v>19165</v>
      </c>
      <c r="F12910" s="6">
        <v>78656</v>
      </c>
      <c r="G12910" s="6" t="s">
        <v>19166</v>
      </c>
      <c r="H12910" s="16">
        <v>11314783.924000001</v>
      </c>
      <c r="I12910" s="12" t="s">
        <v>19167</v>
      </c>
      <c r="J12910" s="12" t="s">
        <v>7685</v>
      </c>
      <c r="K12910" s="15">
        <v>12119100</v>
      </c>
      <c r="L12910" s="13" t="s">
        <v>14</v>
      </c>
      <c r="M12910" s="7">
        <v>1</v>
      </c>
      <c r="N12910" s="14"/>
    </row>
    <row r="12911" spans="1:14" ht="110.25">
      <c r="A12911" s="6">
        <v>12910</v>
      </c>
      <c r="B12911" s="8" t="s">
        <v>18999</v>
      </c>
      <c r="C12911" s="9" t="s">
        <v>19168</v>
      </c>
      <c r="D12911" s="10" t="s">
        <v>19006</v>
      </c>
      <c r="E12911" s="11" t="s">
        <v>19169</v>
      </c>
      <c r="F12911" s="6">
        <v>117241</v>
      </c>
      <c r="G12911" s="6" t="s">
        <v>77</v>
      </c>
      <c r="H12911" s="16">
        <v>6713270</v>
      </c>
      <c r="I12911" s="12" t="s">
        <v>19170</v>
      </c>
      <c r="J12911" s="12" t="s">
        <v>19171</v>
      </c>
      <c r="K12911" s="15">
        <v>6712793</v>
      </c>
      <c r="L12911" s="13" t="s">
        <v>14</v>
      </c>
      <c r="M12911" s="7">
        <v>1</v>
      </c>
      <c r="N12911" s="14"/>
    </row>
    <row r="12912" spans="1:14" ht="110.25">
      <c r="A12912" s="6">
        <v>12911</v>
      </c>
      <c r="B12912" s="8" t="s">
        <v>18999</v>
      </c>
      <c r="C12912" s="9" t="s">
        <v>19172</v>
      </c>
      <c r="D12912" s="10" t="s">
        <v>19173</v>
      </c>
      <c r="E12912" s="11" t="s">
        <v>19174</v>
      </c>
      <c r="F12912" s="6">
        <v>117243</v>
      </c>
      <c r="G12912" s="6" t="s">
        <v>77</v>
      </c>
      <c r="H12912" s="16">
        <v>3230313</v>
      </c>
      <c r="I12912" s="12" t="s">
        <v>19175</v>
      </c>
      <c r="J12912" s="12" t="s">
        <v>11422</v>
      </c>
      <c r="K12912" s="15">
        <v>3230295</v>
      </c>
      <c r="L12912" s="13" t="s">
        <v>14</v>
      </c>
      <c r="M12912" s="7">
        <v>1</v>
      </c>
      <c r="N12912" s="14"/>
    </row>
    <row r="12913" spans="1:14" ht="110.25">
      <c r="A12913" s="6">
        <v>12912</v>
      </c>
      <c r="B12913" s="8" t="s">
        <v>18999</v>
      </c>
      <c r="C12913" s="9" t="s">
        <v>19176</v>
      </c>
      <c r="D12913" s="10" t="s">
        <v>4779</v>
      </c>
      <c r="E12913" s="11" t="s">
        <v>19177</v>
      </c>
      <c r="F12913" s="6">
        <v>132943</v>
      </c>
      <c r="G12913" s="6" t="s">
        <v>77</v>
      </c>
      <c r="H12913" s="16">
        <v>8389198</v>
      </c>
      <c r="I12913" s="12" t="s">
        <v>19178</v>
      </c>
      <c r="J12913" s="12" t="s">
        <v>19179</v>
      </c>
      <c r="K12913" s="15">
        <v>8382057</v>
      </c>
      <c r="L12913" s="13" t="s">
        <v>14</v>
      </c>
      <c r="M12913" s="7">
        <v>1</v>
      </c>
      <c r="N12913" s="14"/>
    </row>
    <row r="12914" spans="1:14" ht="110.25">
      <c r="A12914" s="6">
        <v>12913</v>
      </c>
      <c r="B12914" s="8" t="s">
        <v>18999</v>
      </c>
      <c r="C12914" s="9" t="s">
        <v>19176</v>
      </c>
      <c r="D12914" s="10" t="s">
        <v>4779</v>
      </c>
      <c r="E12914" s="11" t="s">
        <v>19180</v>
      </c>
      <c r="F12914" s="6">
        <v>132944</v>
      </c>
      <c r="G12914" s="6" t="s">
        <v>77</v>
      </c>
      <c r="H12914" s="16">
        <v>9308778</v>
      </c>
      <c r="I12914" s="12" t="s">
        <v>19181</v>
      </c>
      <c r="J12914" s="12" t="s">
        <v>19182</v>
      </c>
      <c r="K12914" s="15">
        <v>9306589</v>
      </c>
      <c r="L12914" s="13" t="s">
        <v>14</v>
      </c>
      <c r="M12914" s="7">
        <v>1</v>
      </c>
      <c r="N12914" s="14"/>
    </row>
    <row r="12915" spans="1:14" ht="110.25">
      <c r="A12915" s="6">
        <v>12914</v>
      </c>
      <c r="B12915" s="8" t="s">
        <v>18999</v>
      </c>
      <c r="C12915" s="9" t="s">
        <v>19183</v>
      </c>
      <c r="D12915" s="10" t="s">
        <v>19184</v>
      </c>
      <c r="E12915" s="11" t="s">
        <v>19185</v>
      </c>
      <c r="F12915" s="6">
        <v>237386</v>
      </c>
      <c r="G12915" s="6" t="s">
        <v>77</v>
      </c>
      <c r="H12915" s="16">
        <v>10442400</v>
      </c>
      <c r="I12915" s="12">
        <v>43468</v>
      </c>
      <c r="J12915" s="12">
        <v>43806</v>
      </c>
      <c r="K12915" s="15">
        <v>10176865</v>
      </c>
      <c r="L12915" s="13" t="s">
        <v>14</v>
      </c>
      <c r="M12915" s="7">
        <v>1</v>
      </c>
      <c r="N12915" s="14"/>
    </row>
    <row r="12916" spans="1:14" ht="110.25">
      <c r="A12916" s="6">
        <v>12915</v>
      </c>
      <c r="B12916" s="8" t="s">
        <v>18999</v>
      </c>
      <c r="C12916" s="9" t="s">
        <v>19186</v>
      </c>
      <c r="D12916" s="10" t="s">
        <v>19187</v>
      </c>
      <c r="E12916" s="11" t="s">
        <v>19188</v>
      </c>
      <c r="F12916" s="6">
        <v>357768</v>
      </c>
      <c r="G12916" s="6" t="s">
        <v>77</v>
      </c>
      <c r="H12916" s="16">
        <v>11512100</v>
      </c>
      <c r="I12916" s="12">
        <v>43797</v>
      </c>
      <c r="J12916" s="12">
        <v>44168</v>
      </c>
      <c r="K12916" s="15">
        <v>5057000</v>
      </c>
      <c r="L12916" s="13" t="s">
        <v>14</v>
      </c>
      <c r="M12916" s="7">
        <v>1</v>
      </c>
      <c r="N12916" s="14"/>
    </row>
    <row r="12917" spans="1:14" ht="110.25">
      <c r="A12917" s="6">
        <v>12916</v>
      </c>
      <c r="B12917" s="8" t="s">
        <v>18999</v>
      </c>
      <c r="C12917" s="9" t="s">
        <v>19189</v>
      </c>
      <c r="D12917" s="10" t="s">
        <v>11133</v>
      </c>
      <c r="E12917" s="11" t="s">
        <v>19190</v>
      </c>
      <c r="F12917" s="6">
        <v>357769</v>
      </c>
      <c r="G12917" s="6" t="s">
        <v>77</v>
      </c>
      <c r="H12917" s="16">
        <v>11428500</v>
      </c>
      <c r="I12917" s="12" t="s">
        <v>4545</v>
      </c>
      <c r="J12917" s="12" t="s">
        <v>12711</v>
      </c>
      <c r="K12917" s="15">
        <v>11359809</v>
      </c>
      <c r="L12917" s="13" t="s">
        <v>14</v>
      </c>
      <c r="M12917" s="7">
        <v>1</v>
      </c>
      <c r="N12917" s="14"/>
    </row>
    <row r="12918" spans="1:14" ht="110.25">
      <c r="A12918" s="6">
        <v>12917</v>
      </c>
      <c r="B12918" s="8" t="s">
        <v>18999</v>
      </c>
      <c r="C12918" s="9" t="s">
        <v>19191</v>
      </c>
      <c r="D12918" s="10" t="s">
        <v>19192</v>
      </c>
      <c r="E12918" s="11" t="s">
        <v>19193</v>
      </c>
      <c r="F12918" s="6">
        <v>357770</v>
      </c>
      <c r="G12918" s="6" t="s">
        <v>77</v>
      </c>
      <c r="H12918" s="16">
        <v>5790060</v>
      </c>
      <c r="I12918" s="12">
        <v>43832</v>
      </c>
      <c r="J12918" s="12">
        <v>44078</v>
      </c>
      <c r="K12918" s="15">
        <v>2408000</v>
      </c>
      <c r="L12918" s="13" t="s">
        <v>14</v>
      </c>
      <c r="M12918" s="7">
        <v>1</v>
      </c>
      <c r="N12918" s="14"/>
    </row>
    <row r="12919" spans="1:14" ht="141.75">
      <c r="A12919" s="6">
        <v>12918</v>
      </c>
      <c r="B12919" s="8" t="s">
        <v>18999</v>
      </c>
      <c r="C12919" s="9" t="s">
        <v>19194</v>
      </c>
      <c r="D12919" s="10" t="s">
        <v>19195</v>
      </c>
      <c r="E12919" s="11" t="s">
        <v>19196</v>
      </c>
      <c r="F12919" s="6">
        <v>373731</v>
      </c>
      <c r="G12919" s="6" t="s">
        <v>77</v>
      </c>
      <c r="H12919" s="16">
        <v>5699620</v>
      </c>
      <c r="I12919" s="12">
        <v>43822</v>
      </c>
      <c r="J12919" s="12" t="s">
        <v>456</v>
      </c>
      <c r="K12919" s="15">
        <v>4114000</v>
      </c>
      <c r="L12919" s="13" t="s">
        <v>14</v>
      </c>
      <c r="M12919" s="7">
        <v>1</v>
      </c>
      <c r="N12919" s="14"/>
    </row>
    <row r="12920" spans="1:14" ht="94.5">
      <c r="A12920" s="6">
        <v>12919</v>
      </c>
      <c r="B12920" s="8" t="s">
        <v>18999</v>
      </c>
      <c r="C12920" s="9" t="s">
        <v>19197</v>
      </c>
      <c r="D12920" s="10" t="s">
        <v>19198</v>
      </c>
      <c r="E12920" s="11" t="s">
        <v>19199</v>
      </c>
      <c r="F12920" s="6">
        <v>413497</v>
      </c>
      <c r="G12920" s="6" t="s">
        <v>77</v>
      </c>
      <c r="H12920" s="16">
        <v>5172750</v>
      </c>
      <c r="I12920" s="12">
        <v>43892</v>
      </c>
      <c r="J12920" s="12">
        <v>44203</v>
      </c>
      <c r="K12920" s="15">
        <v>5033887</v>
      </c>
      <c r="L12920" s="13" t="s">
        <v>14</v>
      </c>
      <c r="M12920" s="7">
        <v>1</v>
      </c>
      <c r="N12920" s="14"/>
    </row>
    <row r="12921" spans="1:14" ht="110.25">
      <c r="A12921" s="6">
        <v>12920</v>
      </c>
      <c r="B12921" s="8" t="s">
        <v>18999</v>
      </c>
      <c r="C12921" s="9" t="s">
        <v>19200</v>
      </c>
      <c r="D12921" s="10" t="s">
        <v>19201</v>
      </c>
      <c r="E12921" s="11" t="s">
        <v>19202</v>
      </c>
      <c r="F12921" s="6">
        <v>305350</v>
      </c>
      <c r="G12921" s="6" t="s">
        <v>1177</v>
      </c>
      <c r="H12921" s="16">
        <v>32998000</v>
      </c>
      <c r="I12921" s="12" t="s">
        <v>12899</v>
      </c>
      <c r="J12921" s="12" t="s">
        <v>2313</v>
      </c>
      <c r="K12921" s="15">
        <v>10308000</v>
      </c>
      <c r="L12921" s="13" t="s">
        <v>14</v>
      </c>
      <c r="M12921" s="7">
        <v>1</v>
      </c>
      <c r="N12921" s="14"/>
    </row>
    <row r="12922" spans="1:14" ht="47.25">
      <c r="A12922" s="6">
        <v>12921</v>
      </c>
      <c r="B12922" s="8" t="s">
        <v>18999</v>
      </c>
      <c r="C12922" s="9" t="s">
        <v>19203</v>
      </c>
      <c r="D12922" s="10" t="s">
        <v>19204</v>
      </c>
      <c r="E12922" s="11" t="s">
        <v>19205</v>
      </c>
      <c r="F12922" s="6">
        <v>45698</v>
      </c>
      <c r="G12922" s="6" t="s">
        <v>19206</v>
      </c>
      <c r="H12922" s="16">
        <v>16073789</v>
      </c>
      <c r="I12922" s="12" t="s">
        <v>19207</v>
      </c>
      <c r="J12922" s="12" t="s">
        <v>19208</v>
      </c>
      <c r="K12922" s="15">
        <v>16078478</v>
      </c>
      <c r="L12922" s="13" t="s">
        <v>14</v>
      </c>
      <c r="M12922" s="7">
        <v>1</v>
      </c>
      <c r="N12922" s="14"/>
    </row>
    <row r="12923" spans="1:14" ht="63">
      <c r="A12923" s="6">
        <v>12922</v>
      </c>
      <c r="B12923" s="8" t="s">
        <v>18999</v>
      </c>
      <c r="C12923" s="9" t="s">
        <v>19209</v>
      </c>
      <c r="D12923" s="10" t="s">
        <v>19210</v>
      </c>
      <c r="E12923" s="11" t="s">
        <v>19211</v>
      </c>
      <c r="F12923" s="6">
        <v>49979</v>
      </c>
      <c r="G12923" s="6" t="s">
        <v>19206</v>
      </c>
      <c r="H12923" s="16">
        <v>21773340</v>
      </c>
      <c r="I12923" s="12" t="s">
        <v>19212</v>
      </c>
      <c r="J12923" s="12" t="s">
        <v>19213</v>
      </c>
      <c r="K12923" s="15">
        <v>21142476</v>
      </c>
      <c r="L12923" s="13" t="s">
        <v>70</v>
      </c>
      <c r="M12923" s="7">
        <v>1</v>
      </c>
      <c r="N12923" s="14"/>
    </row>
    <row r="12924" spans="1:14" ht="126">
      <c r="A12924" s="6">
        <v>12923</v>
      </c>
      <c r="B12924" s="8" t="s">
        <v>18999</v>
      </c>
      <c r="C12924" s="9" t="s">
        <v>19117</v>
      </c>
      <c r="D12924" s="10" t="s">
        <v>19006</v>
      </c>
      <c r="E12924" s="11" t="s">
        <v>19211</v>
      </c>
      <c r="F12924" s="6">
        <v>49979</v>
      </c>
      <c r="G12924" s="6" t="s">
        <v>19206</v>
      </c>
      <c r="H12924" s="16">
        <v>21773340</v>
      </c>
      <c r="I12924" s="12" t="s">
        <v>19212</v>
      </c>
      <c r="J12924" s="12" t="s">
        <v>19213</v>
      </c>
      <c r="K12924" s="15">
        <v>21142476</v>
      </c>
      <c r="L12924" s="13" t="s">
        <v>70</v>
      </c>
      <c r="M12924" s="7">
        <v>0.4</v>
      </c>
      <c r="N12924" s="14"/>
    </row>
    <row r="12925" spans="1:14" ht="78.75">
      <c r="A12925" s="6">
        <v>12924</v>
      </c>
      <c r="B12925" s="8" t="s">
        <v>18999</v>
      </c>
      <c r="C12925" s="9" t="s">
        <v>19118</v>
      </c>
      <c r="D12925" s="10" t="s">
        <v>19119</v>
      </c>
      <c r="E12925" s="11" t="s">
        <v>19211</v>
      </c>
      <c r="F12925" s="6">
        <v>49979</v>
      </c>
      <c r="G12925" s="6" t="s">
        <v>19206</v>
      </c>
      <c r="H12925" s="16">
        <v>21773340</v>
      </c>
      <c r="I12925" s="12" t="s">
        <v>19212</v>
      </c>
      <c r="J12925" s="12" t="s">
        <v>19213</v>
      </c>
      <c r="K12925" s="15">
        <v>21142476</v>
      </c>
      <c r="L12925" s="13" t="s">
        <v>70</v>
      </c>
      <c r="M12925" s="7">
        <v>0.3</v>
      </c>
      <c r="N12925" s="14"/>
    </row>
    <row r="12926" spans="1:14" ht="94.5">
      <c r="A12926" s="6">
        <v>12925</v>
      </c>
      <c r="B12926" s="8" t="s">
        <v>18999</v>
      </c>
      <c r="C12926" s="9" t="s">
        <v>19120</v>
      </c>
      <c r="D12926" s="10" t="s">
        <v>19121</v>
      </c>
      <c r="E12926" s="11" t="s">
        <v>19211</v>
      </c>
      <c r="F12926" s="6">
        <v>49979</v>
      </c>
      <c r="G12926" s="6" t="s">
        <v>19206</v>
      </c>
      <c r="H12926" s="16">
        <v>21773340</v>
      </c>
      <c r="I12926" s="12" t="s">
        <v>19212</v>
      </c>
      <c r="J12926" s="12" t="s">
        <v>19213</v>
      </c>
      <c r="K12926" s="15">
        <v>21142476</v>
      </c>
      <c r="L12926" s="13" t="s">
        <v>70</v>
      </c>
      <c r="M12926" s="7">
        <v>0.3</v>
      </c>
      <c r="N12926" s="14"/>
    </row>
    <row r="12927" spans="1:14" ht="63">
      <c r="A12927" s="6">
        <v>12926</v>
      </c>
      <c r="B12927" s="8" t="s">
        <v>18999</v>
      </c>
      <c r="C12927" s="9" t="s">
        <v>19214</v>
      </c>
      <c r="D12927" s="10" t="s">
        <v>19215</v>
      </c>
      <c r="E12927" s="11" t="s">
        <v>19216</v>
      </c>
      <c r="F12927" s="6">
        <v>58109</v>
      </c>
      <c r="G12927" s="6" t="s">
        <v>19206</v>
      </c>
      <c r="H12927" s="16">
        <v>22175547.239999998</v>
      </c>
      <c r="I12927" s="12" t="s">
        <v>19217</v>
      </c>
      <c r="J12927" s="12" t="s">
        <v>19218</v>
      </c>
      <c r="K12927" s="15">
        <v>22168148</v>
      </c>
      <c r="L12927" s="13" t="s">
        <v>70</v>
      </c>
      <c r="M12927" s="7">
        <v>1</v>
      </c>
      <c r="N12927" s="14"/>
    </row>
    <row r="12928" spans="1:14" ht="78.75">
      <c r="A12928" s="6">
        <v>12927</v>
      </c>
      <c r="B12928" s="8" t="s">
        <v>18999</v>
      </c>
      <c r="C12928" s="9" t="s">
        <v>19219</v>
      </c>
      <c r="D12928" s="10" t="s">
        <v>19220</v>
      </c>
      <c r="E12928" s="11" t="s">
        <v>19216</v>
      </c>
      <c r="F12928" s="6">
        <v>58109</v>
      </c>
      <c r="G12928" s="6" t="s">
        <v>19206</v>
      </c>
      <c r="H12928" s="16">
        <v>22175547.239999998</v>
      </c>
      <c r="I12928" s="12" t="s">
        <v>19217</v>
      </c>
      <c r="J12928" s="12" t="s">
        <v>19218</v>
      </c>
      <c r="K12928" s="15">
        <v>22168148</v>
      </c>
      <c r="L12928" s="13" t="s">
        <v>70</v>
      </c>
      <c r="M12928" s="7">
        <v>0.4</v>
      </c>
      <c r="N12928" s="14"/>
    </row>
    <row r="12929" spans="1:14" ht="94.5">
      <c r="A12929" s="6">
        <v>12928</v>
      </c>
      <c r="B12929" s="8" t="s">
        <v>18999</v>
      </c>
      <c r="C12929" s="9" t="s">
        <v>19221</v>
      </c>
      <c r="D12929" s="10" t="s">
        <v>19222</v>
      </c>
      <c r="E12929" s="11" t="s">
        <v>19216</v>
      </c>
      <c r="F12929" s="6">
        <v>58109</v>
      </c>
      <c r="G12929" s="6" t="s">
        <v>19206</v>
      </c>
      <c r="H12929" s="16">
        <v>22175547.239999998</v>
      </c>
      <c r="I12929" s="12" t="s">
        <v>19217</v>
      </c>
      <c r="J12929" s="12" t="s">
        <v>19218</v>
      </c>
      <c r="K12929" s="15">
        <v>22168148</v>
      </c>
      <c r="L12929" s="13" t="s">
        <v>70</v>
      </c>
      <c r="M12929" s="7">
        <v>0.3</v>
      </c>
      <c r="N12929" s="14"/>
    </row>
    <row r="12930" spans="1:14" ht="110.25">
      <c r="A12930" s="6">
        <v>12929</v>
      </c>
      <c r="B12930" s="8" t="s">
        <v>18999</v>
      </c>
      <c r="C12930" s="9" t="s">
        <v>19223</v>
      </c>
      <c r="D12930" s="10" t="s">
        <v>19224</v>
      </c>
      <c r="E12930" s="11" t="s">
        <v>19216</v>
      </c>
      <c r="F12930" s="6">
        <v>58109</v>
      </c>
      <c r="G12930" s="6" t="s">
        <v>19206</v>
      </c>
      <c r="H12930" s="16">
        <v>22175547.239999998</v>
      </c>
      <c r="I12930" s="12" t="s">
        <v>19217</v>
      </c>
      <c r="J12930" s="12" t="s">
        <v>19218</v>
      </c>
      <c r="K12930" s="15">
        <v>22168148</v>
      </c>
      <c r="L12930" s="13" t="s">
        <v>70</v>
      </c>
      <c r="M12930" s="7">
        <v>0.3</v>
      </c>
      <c r="N12930" s="14"/>
    </row>
    <row r="12931" spans="1:14" ht="94.5">
      <c r="A12931" s="6">
        <v>12930</v>
      </c>
      <c r="B12931" s="8" t="s">
        <v>18999</v>
      </c>
      <c r="C12931" s="9" t="s">
        <v>19225</v>
      </c>
      <c r="D12931" s="10" t="s">
        <v>1775</v>
      </c>
      <c r="E12931" s="11" t="s">
        <v>19226</v>
      </c>
      <c r="F12931" s="6">
        <v>110216</v>
      </c>
      <c r="G12931" s="6" t="s">
        <v>19206</v>
      </c>
      <c r="H12931" s="16">
        <v>18978152</v>
      </c>
      <c r="I12931" s="12" t="s">
        <v>19227</v>
      </c>
      <c r="J12931" s="12">
        <v>0.62938657407407406</v>
      </c>
      <c r="K12931" s="15">
        <v>18304107</v>
      </c>
      <c r="L12931" s="13" t="s">
        <v>14</v>
      </c>
      <c r="M12931" s="7">
        <v>1</v>
      </c>
      <c r="N12931" s="14"/>
    </row>
    <row r="12932" spans="1:14" ht="78.75">
      <c r="A12932" s="6">
        <v>12931</v>
      </c>
      <c r="B12932" s="8" t="s">
        <v>18999</v>
      </c>
      <c r="C12932" s="9" t="s">
        <v>19228</v>
      </c>
      <c r="D12932" s="10" t="s">
        <v>19119</v>
      </c>
      <c r="E12932" s="11" t="s">
        <v>19229</v>
      </c>
      <c r="F12932" s="6">
        <v>277917</v>
      </c>
      <c r="G12932" s="6" t="s">
        <v>19206</v>
      </c>
      <c r="H12932" s="16">
        <v>22587020.190000001</v>
      </c>
      <c r="I12932" s="12">
        <v>0.46133101851851849</v>
      </c>
      <c r="J12932" s="12">
        <v>0.66967592592592595</v>
      </c>
      <c r="K12932" s="15">
        <v>22508488</v>
      </c>
      <c r="L12932" s="13" t="s">
        <v>14</v>
      </c>
      <c r="M12932" s="7">
        <v>1</v>
      </c>
      <c r="N12932" s="14"/>
    </row>
    <row r="12933" spans="1:14" ht="94.5">
      <c r="A12933" s="6">
        <v>12932</v>
      </c>
      <c r="B12933" s="8" t="s">
        <v>18999</v>
      </c>
      <c r="C12933" s="9" t="s">
        <v>19230</v>
      </c>
      <c r="D12933" s="10" t="s">
        <v>19231</v>
      </c>
      <c r="E12933" s="11" t="s">
        <v>19232</v>
      </c>
      <c r="F12933" s="6">
        <v>371917</v>
      </c>
      <c r="G12933" s="6" t="s">
        <v>19206</v>
      </c>
      <c r="H12933" s="16">
        <v>887879.37</v>
      </c>
      <c r="I12933" s="12">
        <v>0.63355324074074071</v>
      </c>
      <c r="J12933" s="12">
        <v>0.83425925925925926</v>
      </c>
      <c r="K12933" s="15">
        <v>870059</v>
      </c>
      <c r="L12933" s="13" t="s">
        <v>14</v>
      </c>
      <c r="M12933" s="7">
        <v>1</v>
      </c>
      <c r="N12933" s="14"/>
    </row>
    <row r="12934" spans="1:14" ht="78.75">
      <c r="A12934" s="6">
        <v>12933</v>
      </c>
      <c r="B12934" s="8" t="s">
        <v>18999</v>
      </c>
      <c r="C12934" s="9" t="s">
        <v>19233</v>
      </c>
      <c r="D12934" s="10" t="s">
        <v>16648</v>
      </c>
      <c r="E12934" s="11" t="s">
        <v>19234</v>
      </c>
      <c r="F12934" s="6">
        <v>178763</v>
      </c>
      <c r="G12934" s="6" t="s">
        <v>19235</v>
      </c>
      <c r="H12934" s="16">
        <v>2515064.36</v>
      </c>
      <c r="I12934" s="12">
        <v>43293</v>
      </c>
      <c r="J12934" s="12">
        <v>43632</v>
      </c>
      <c r="K12934" s="15">
        <v>2515064</v>
      </c>
      <c r="L12934" s="13" t="s">
        <v>14</v>
      </c>
      <c r="M12934" s="7">
        <v>1</v>
      </c>
      <c r="N12934" s="14"/>
    </row>
    <row r="12935" spans="1:14" ht="94.5">
      <c r="A12935" s="6">
        <v>12934</v>
      </c>
      <c r="B12935" s="8" t="s">
        <v>18999</v>
      </c>
      <c r="C12935" s="9" t="s">
        <v>19236</v>
      </c>
      <c r="D12935" s="10"/>
      <c r="E12935" s="11" t="s">
        <v>19237</v>
      </c>
      <c r="F12935" s="6">
        <v>210275</v>
      </c>
      <c r="G12935" s="6" t="s">
        <v>19235</v>
      </c>
      <c r="H12935" s="16">
        <v>5023119.57</v>
      </c>
      <c r="I12935" s="12">
        <v>43293</v>
      </c>
      <c r="J12935" s="12">
        <v>43632</v>
      </c>
      <c r="K12935" s="15">
        <v>4993053</v>
      </c>
      <c r="L12935" s="13" t="s">
        <v>14</v>
      </c>
      <c r="M12935" s="7">
        <v>1</v>
      </c>
      <c r="N12935" s="14"/>
    </row>
    <row r="12936" spans="1:14" ht="47.25">
      <c r="A12936" s="6">
        <v>12935</v>
      </c>
      <c r="B12936" s="8" t="s">
        <v>18999</v>
      </c>
      <c r="C12936" s="9" t="s">
        <v>19238</v>
      </c>
      <c r="D12936" s="10"/>
      <c r="E12936" s="11" t="s">
        <v>19239</v>
      </c>
      <c r="F12936" s="6">
        <v>195290</v>
      </c>
      <c r="G12936" s="6" t="s">
        <v>19235</v>
      </c>
      <c r="H12936" s="16">
        <v>1465883</v>
      </c>
      <c r="I12936" s="12">
        <v>43236</v>
      </c>
      <c r="J12936" s="12" t="s">
        <v>19240</v>
      </c>
      <c r="K12936" s="15">
        <v>1465883</v>
      </c>
      <c r="L12936" s="13" t="s">
        <v>14</v>
      </c>
      <c r="M12936" s="7">
        <v>1</v>
      </c>
      <c r="N12936" s="14"/>
    </row>
    <row r="12937" spans="1:14" ht="110.25">
      <c r="A12937" s="6">
        <v>12936</v>
      </c>
      <c r="B12937" s="8" t="s">
        <v>18999</v>
      </c>
      <c r="C12937" s="9" t="s">
        <v>19241</v>
      </c>
      <c r="D12937" s="10" t="s">
        <v>19242</v>
      </c>
      <c r="E12937" s="11" t="s">
        <v>19243</v>
      </c>
      <c r="F12937" s="6">
        <v>339419</v>
      </c>
      <c r="G12937" s="6" t="s">
        <v>1369</v>
      </c>
      <c r="H12937" s="16">
        <v>2456621.5449999999</v>
      </c>
      <c r="I12937" s="12">
        <v>43841</v>
      </c>
      <c r="J12937" s="12">
        <v>44021</v>
      </c>
      <c r="K12937" s="15">
        <v>1784147</v>
      </c>
      <c r="L12937" s="13" t="s">
        <v>14</v>
      </c>
      <c r="M12937" s="7">
        <v>1</v>
      </c>
      <c r="N12937" s="14"/>
    </row>
    <row r="12938" spans="1:14" ht="283.5">
      <c r="A12938" s="6">
        <v>12937</v>
      </c>
      <c r="B12938" s="8" t="s">
        <v>18999</v>
      </c>
      <c r="C12938" s="9" t="s">
        <v>19244</v>
      </c>
      <c r="D12938" s="10" t="s">
        <v>19245</v>
      </c>
      <c r="E12938" s="11" t="s">
        <v>19246</v>
      </c>
      <c r="F12938" s="6">
        <v>339421</v>
      </c>
      <c r="G12938" s="6" t="s">
        <v>1369</v>
      </c>
      <c r="H12938" s="16">
        <v>1381185.0090000001</v>
      </c>
      <c r="I12938" s="12" t="s">
        <v>16492</v>
      </c>
      <c r="J12938" s="12" t="s">
        <v>19247</v>
      </c>
      <c r="K12938" s="15">
        <v>1011000</v>
      </c>
      <c r="L12938" s="13" t="s">
        <v>14</v>
      </c>
      <c r="M12938" s="7">
        <v>1</v>
      </c>
      <c r="N12938" s="14"/>
    </row>
    <row r="12939" spans="1:14" ht="299.25">
      <c r="A12939" s="6">
        <v>12938</v>
      </c>
      <c r="B12939" s="8" t="s">
        <v>18999</v>
      </c>
      <c r="C12939" s="9" t="s">
        <v>19244</v>
      </c>
      <c r="D12939" s="10" t="s">
        <v>19245</v>
      </c>
      <c r="E12939" s="11" t="s">
        <v>19248</v>
      </c>
      <c r="F12939" s="6">
        <v>339420</v>
      </c>
      <c r="G12939" s="6" t="s">
        <v>1369</v>
      </c>
      <c r="H12939" s="16">
        <v>1995512.36</v>
      </c>
      <c r="I12939" s="12" t="s">
        <v>16492</v>
      </c>
      <c r="J12939" s="12" t="s">
        <v>19247</v>
      </c>
      <c r="K12939" s="15">
        <v>1848117</v>
      </c>
      <c r="L12939" s="13" t="s">
        <v>14</v>
      </c>
      <c r="M12939" s="7">
        <v>1</v>
      </c>
      <c r="N12939" s="14"/>
    </row>
    <row r="12940" spans="1:14" ht="409.5">
      <c r="A12940" s="6">
        <v>12939</v>
      </c>
      <c r="B12940" s="8" t="s">
        <v>18999</v>
      </c>
      <c r="C12940" s="9" t="s">
        <v>19241</v>
      </c>
      <c r="D12940" s="10" t="s">
        <v>19242</v>
      </c>
      <c r="E12940" s="11" t="s">
        <v>19249</v>
      </c>
      <c r="F12940" s="6">
        <v>339418</v>
      </c>
      <c r="G12940" s="6" t="s">
        <v>1369</v>
      </c>
      <c r="H12940" s="16">
        <v>1874077.1969999999</v>
      </c>
      <c r="I12940" s="12">
        <v>43864</v>
      </c>
      <c r="J12940" s="12">
        <v>44043</v>
      </c>
      <c r="K12940" s="15">
        <v>1648036</v>
      </c>
      <c r="L12940" s="13" t="s">
        <v>14</v>
      </c>
      <c r="M12940" s="7">
        <v>1</v>
      </c>
      <c r="N12940" s="14"/>
    </row>
    <row r="12941" spans="1:14" ht="94.5">
      <c r="A12941" s="6">
        <v>12940</v>
      </c>
      <c r="B12941" s="8" t="s">
        <v>18999</v>
      </c>
      <c r="C12941" s="9" t="s">
        <v>19250</v>
      </c>
      <c r="D12941" s="10" t="s">
        <v>19251</v>
      </c>
      <c r="E12941" s="11" t="s">
        <v>19252</v>
      </c>
      <c r="F12941" s="6">
        <v>285492</v>
      </c>
      <c r="G12941" s="6" t="s">
        <v>10929</v>
      </c>
      <c r="H12941" s="16">
        <v>5158514.25</v>
      </c>
      <c r="I12941" s="12">
        <v>43564</v>
      </c>
      <c r="J12941" s="12">
        <v>43876</v>
      </c>
      <c r="K12941" s="15">
        <v>3175000</v>
      </c>
      <c r="L12941" s="13" t="s">
        <v>14</v>
      </c>
      <c r="M12941" s="7">
        <v>1</v>
      </c>
      <c r="N12941" s="14"/>
    </row>
    <row r="12942" spans="1:14" ht="110.25">
      <c r="A12942" s="6">
        <v>12941</v>
      </c>
      <c r="B12942" s="8" t="s">
        <v>18999</v>
      </c>
      <c r="C12942" s="9" t="s">
        <v>19253</v>
      </c>
      <c r="D12942" s="10" t="s">
        <v>19254</v>
      </c>
      <c r="E12942" s="11" t="s">
        <v>19255</v>
      </c>
      <c r="F12942" s="6">
        <v>285493</v>
      </c>
      <c r="G12942" s="6" t="s">
        <v>10929</v>
      </c>
      <c r="H12942" s="16">
        <v>20239450.23</v>
      </c>
      <c r="I12942" s="12">
        <v>43585</v>
      </c>
      <c r="J12942" s="12">
        <v>43956</v>
      </c>
      <c r="K12942" s="15">
        <v>3263393</v>
      </c>
      <c r="L12942" s="13" t="s">
        <v>70</v>
      </c>
      <c r="M12942" s="7">
        <v>1</v>
      </c>
      <c r="N12942" s="14"/>
    </row>
    <row r="12943" spans="1:14" ht="110.25">
      <c r="A12943" s="6">
        <v>12942</v>
      </c>
      <c r="B12943" s="8" t="s">
        <v>18999</v>
      </c>
      <c r="C12943" s="9" t="s">
        <v>19256</v>
      </c>
      <c r="D12943" s="10" t="s">
        <v>19257</v>
      </c>
      <c r="E12943" s="11" t="s">
        <v>19255</v>
      </c>
      <c r="F12943" s="6">
        <v>285493</v>
      </c>
      <c r="G12943" s="6" t="s">
        <v>10929</v>
      </c>
      <c r="H12943" s="16">
        <v>20239450.23</v>
      </c>
      <c r="I12943" s="12">
        <v>43585</v>
      </c>
      <c r="J12943" s="12">
        <v>43956</v>
      </c>
      <c r="K12943" s="15">
        <v>3263393</v>
      </c>
      <c r="L12943" s="13" t="s">
        <v>70</v>
      </c>
      <c r="M12943" s="7">
        <v>0.5</v>
      </c>
      <c r="N12943" s="14"/>
    </row>
    <row r="12944" spans="1:14" ht="110.25">
      <c r="A12944" s="6">
        <v>12943</v>
      </c>
      <c r="B12944" s="8" t="s">
        <v>18999</v>
      </c>
      <c r="C12944" s="9" t="s">
        <v>19036</v>
      </c>
      <c r="D12944" s="10" t="s">
        <v>19037</v>
      </c>
      <c r="E12944" s="11" t="s">
        <v>19255</v>
      </c>
      <c r="F12944" s="6">
        <v>285493</v>
      </c>
      <c r="G12944" s="6" t="s">
        <v>10929</v>
      </c>
      <c r="H12944" s="16">
        <v>20239450.23</v>
      </c>
      <c r="I12944" s="12">
        <v>43585</v>
      </c>
      <c r="J12944" s="12">
        <v>43956</v>
      </c>
      <c r="K12944" s="15">
        <v>3263393</v>
      </c>
      <c r="L12944" s="13" t="s">
        <v>70</v>
      </c>
      <c r="M12944" s="7">
        <v>0.5</v>
      </c>
      <c r="N12944" s="14"/>
    </row>
    <row r="12945" spans="1:14" ht="78.75">
      <c r="A12945" s="6">
        <v>12944</v>
      </c>
      <c r="B12945" s="8" t="s">
        <v>18999</v>
      </c>
      <c r="C12945" s="9" t="s">
        <v>19258</v>
      </c>
      <c r="D12945" s="10" t="s">
        <v>19259</v>
      </c>
      <c r="E12945" s="11" t="s">
        <v>19260</v>
      </c>
      <c r="F12945" s="6">
        <v>413498</v>
      </c>
      <c r="G12945" s="6" t="s">
        <v>10929</v>
      </c>
      <c r="H12945" s="16">
        <v>22191463.510000002</v>
      </c>
      <c r="I12945" s="12">
        <v>43915</v>
      </c>
      <c r="J12945" s="12">
        <v>44289</v>
      </c>
      <c r="K12945" s="15">
        <v>13979300</v>
      </c>
      <c r="L12945" s="13" t="s">
        <v>70</v>
      </c>
      <c r="M12945" s="7">
        <v>1</v>
      </c>
      <c r="N12945" s="14"/>
    </row>
    <row r="12946" spans="1:14" ht="126">
      <c r="A12946" s="6">
        <v>12945</v>
      </c>
      <c r="B12946" s="8" t="s">
        <v>18999</v>
      </c>
      <c r="C12946" s="9" t="s">
        <v>19261</v>
      </c>
      <c r="D12946" s="10" t="s">
        <v>19262</v>
      </c>
      <c r="E12946" s="11" t="s">
        <v>19260</v>
      </c>
      <c r="F12946" s="6">
        <v>413498</v>
      </c>
      <c r="G12946" s="6" t="s">
        <v>10929</v>
      </c>
      <c r="H12946" s="16">
        <v>22191463.510000002</v>
      </c>
      <c r="I12946" s="12">
        <v>43915</v>
      </c>
      <c r="J12946" s="12">
        <v>44289</v>
      </c>
      <c r="K12946" s="15">
        <v>13979300</v>
      </c>
      <c r="L12946" s="13"/>
      <c r="M12946" s="7">
        <v>0.5</v>
      </c>
      <c r="N12946" s="14"/>
    </row>
    <row r="12947" spans="1:14" ht="78.75">
      <c r="A12947" s="6">
        <v>12946</v>
      </c>
      <c r="B12947" s="8" t="s">
        <v>18999</v>
      </c>
      <c r="C12947" s="9" t="s">
        <v>19263</v>
      </c>
      <c r="D12947" s="10" t="s">
        <v>19264</v>
      </c>
      <c r="E12947" s="11" t="s">
        <v>19260</v>
      </c>
      <c r="F12947" s="6">
        <v>413498</v>
      </c>
      <c r="G12947" s="6" t="s">
        <v>10929</v>
      </c>
      <c r="H12947" s="16">
        <v>22191463.510000002</v>
      </c>
      <c r="I12947" s="12">
        <v>43915</v>
      </c>
      <c r="J12947" s="12">
        <v>44289</v>
      </c>
      <c r="K12947" s="15">
        <v>13979300</v>
      </c>
      <c r="L12947" s="13"/>
      <c r="M12947" s="7">
        <v>0.5</v>
      </c>
      <c r="N12947" s="14"/>
    </row>
    <row r="12948" spans="1:14" ht="94.5">
      <c r="A12948" s="6">
        <v>12947</v>
      </c>
      <c r="B12948" s="8" t="s">
        <v>18999</v>
      </c>
      <c r="C12948" s="9" t="s">
        <v>19265</v>
      </c>
      <c r="D12948" s="10" t="s">
        <v>19173</v>
      </c>
      <c r="E12948" s="11" t="s">
        <v>19266</v>
      </c>
      <c r="F12948" s="6">
        <v>285491</v>
      </c>
      <c r="G12948" s="6" t="s">
        <v>10929</v>
      </c>
      <c r="H12948" s="16">
        <v>12849805.32</v>
      </c>
      <c r="I12948" s="12">
        <v>43585</v>
      </c>
      <c r="J12948" s="12">
        <v>43912</v>
      </c>
      <c r="K12948" s="15">
        <v>12726642</v>
      </c>
      <c r="L12948" s="13" t="s">
        <v>14</v>
      </c>
      <c r="M12948" s="7">
        <v>1</v>
      </c>
      <c r="N12948" s="14"/>
    </row>
    <row r="12949" spans="1:14" ht="94.5">
      <c r="A12949" s="6">
        <v>12948</v>
      </c>
      <c r="B12949" s="8" t="s">
        <v>18999</v>
      </c>
      <c r="C12949" s="9" t="s">
        <v>19267</v>
      </c>
      <c r="D12949" s="10" t="s">
        <v>19268</v>
      </c>
      <c r="E12949" s="11" t="s">
        <v>19269</v>
      </c>
      <c r="F12949" s="6">
        <v>488087</v>
      </c>
      <c r="G12949" s="6" t="s">
        <v>10929</v>
      </c>
      <c r="H12949" s="16">
        <v>11419125.17</v>
      </c>
      <c r="I12949" s="12" t="s">
        <v>7015</v>
      </c>
      <c r="J12949" s="12" t="s">
        <v>2138</v>
      </c>
      <c r="K12949" s="15">
        <v>6253850</v>
      </c>
      <c r="L12949" s="13" t="s">
        <v>70</v>
      </c>
      <c r="M12949" s="7">
        <v>1</v>
      </c>
      <c r="N12949" s="14"/>
    </row>
    <row r="12950" spans="1:14" ht="126">
      <c r="A12950" s="6">
        <v>12949</v>
      </c>
      <c r="B12950" s="8" t="s">
        <v>18999</v>
      </c>
      <c r="C12950" s="9" t="s">
        <v>19270</v>
      </c>
      <c r="D12950" s="10" t="s">
        <v>19271</v>
      </c>
      <c r="E12950" s="11" t="s">
        <v>19269</v>
      </c>
      <c r="F12950" s="6">
        <v>488087</v>
      </c>
      <c r="G12950" s="6" t="s">
        <v>10929</v>
      </c>
      <c r="H12950" s="16">
        <v>11419125.17</v>
      </c>
      <c r="I12950" s="12" t="s">
        <v>7015</v>
      </c>
      <c r="J12950" s="12" t="s">
        <v>2138</v>
      </c>
      <c r="K12950" s="15">
        <v>6253850</v>
      </c>
      <c r="L12950" s="13" t="s">
        <v>70</v>
      </c>
      <c r="M12950" s="7">
        <v>0.4</v>
      </c>
      <c r="N12950" s="14"/>
    </row>
    <row r="12951" spans="1:14" ht="94.5">
      <c r="A12951" s="6">
        <v>12950</v>
      </c>
      <c r="B12951" s="8" t="s">
        <v>18999</v>
      </c>
      <c r="C12951" s="9" t="s">
        <v>19272</v>
      </c>
      <c r="D12951" s="10" t="s">
        <v>19273</v>
      </c>
      <c r="E12951" s="11" t="s">
        <v>19269</v>
      </c>
      <c r="F12951" s="6">
        <v>488087</v>
      </c>
      <c r="G12951" s="6" t="s">
        <v>10929</v>
      </c>
      <c r="H12951" s="16">
        <v>11419125.17</v>
      </c>
      <c r="I12951" s="12" t="s">
        <v>7015</v>
      </c>
      <c r="J12951" s="12" t="s">
        <v>2138</v>
      </c>
      <c r="K12951" s="15">
        <v>6253850</v>
      </c>
      <c r="L12951" s="13" t="s">
        <v>70</v>
      </c>
      <c r="M12951" s="7">
        <v>0.3</v>
      </c>
      <c r="N12951" s="14"/>
    </row>
    <row r="12952" spans="1:14" ht="126">
      <c r="A12952" s="6">
        <v>12951</v>
      </c>
      <c r="B12952" s="8" t="s">
        <v>18999</v>
      </c>
      <c r="C12952" s="9" t="s">
        <v>19274</v>
      </c>
      <c r="D12952" s="10" t="s">
        <v>19275</v>
      </c>
      <c r="E12952" s="11" t="s">
        <v>19269</v>
      </c>
      <c r="F12952" s="6">
        <v>488087</v>
      </c>
      <c r="G12952" s="6" t="s">
        <v>10929</v>
      </c>
      <c r="H12952" s="16">
        <v>11419125.17</v>
      </c>
      <c r="I12952" s="12" t="s">
        <v>7015</v>
      </c>
      <c r="J12952" s="12" t="s">
        <v>2138</v>
      </c>
      <c r="K12952" s="15">
        <v>6253850</v>
      </c>
      <c r="L12952" s="13" t="s">
        <v>70</v>
      </c>
      <c r="M12952" s="7">
        <v>0.3</v>
      </c>
      <c r="N12952" s="14"/>
    </row>
    <row r="12953" spans="1:14" ht="94.5">
      <c r="A12953" s="6">
        <v>12952</v>
      </c>
      <c r="B12953" s="8" t="s">
        <v>18999</v>
      </c>
      <c r="C12953" s="9" t="s">
        <v>19267</v>
      </c>
      <c r="D12953" s="10" t="s">
        <v>19268</v>
      </c>
      <c r="E12953" s="11" t="s">
        <v>19276</v>
      </c>
      <c r="F12953" s="6">
        <v>488086</v>
      </c>
      <c r="G12953" s="6" t="s">
        <v>10929</v>
      </c>
      <c r="H12953" s="16">
        <v>28449643.539999999</v>
      </c>
      <c r="I12953" s="12" t="s">
        <v>7015</v>
      </c>
      <c r="J12953" s="12" t="s">
        <v>2153</v>
      </c>
      <c r="K12953" s="15">
        <v>15618000</v>
      </c>
      <c r="L12953" s="13" t="s">
        <v>70</v>
      </c>
      <c r="M12953" s="7">
        <v>1</v>
      </c>
      <c r="N12953" s="14"/>
    </row>
    <row r="12954" spans="1:14" ht="126">
      <c r="A12954" s="6">
        <v>12953</v>
      </c>
      <c r="B12954" s="8" t="s">
        <v>18999</v>
      </c>
      <c r="C12954" s="9" t="s">
        <v>19270</v>
      </c>
      <c r="D12954" s="10" t="s">
        <v>19271</v>
      </c>
      <c r="E12954" s="11" t="s">
        <v>19276</v>
      </c>
      <c r="F12954" s="6">
        <v>488086</v>
      </c>
      <c r="G12954" s="6" t="s">
        <v>10929</v>
      </c>
      <c r="H12954" s="16">
        <v>28449643.539999999</v>
      </c>
      <c r="I12954" s="12" t="s">
        <v>7015</v>
      </c>
      <c r="J12954" s="12" t="s">
        <v>2153</v>
      </c>
      <c r="K12954" s="15">
        <v>15618000</v>
      </c>
      <c r="L12954" s="13" t="s">
        <v>70</v>
      </c>
      <c r="M12954" s="7">
        <v>0.4</v>
      </c>
      <c r="N12954" s="14"/>
    </row>
    <row r="12955" spans="1:14" ht="94.5">
      <c r="A12955" s="6">
        <v>12954</v>
      </c>
      <c r="B12955" s="8" t="s">
        <v>18999</v>
      </c>
      <c r="C12955" s="9" t="s">
        <v>19272</v>
      </c>
      <c r="D12955" s="10" t="s">
        <v>19273</v>
      </c>
      <c r="E12955" s="11" t="s">
        <v>19276</v>
      </c>
      <c r="F12955" s="6">
        <v>488086</v>
      </c>
      <c r="G12955" s="6" t="s">
        <v>10929</v>
      </c>
      <c r="H12955" s="16">
        <v>28449643.539999999</v>
      </c>
      <c r="I12955" s="12" t="s">
        <v>7015</v>
      </c>
      <c r="J12955" s="12" t="s">
        <v>2153</v>
      </c>
      <c r="K12955" s="15">
        <v>15618000</v>
      </c>
      <c r="L12955" s="13" t="s">
        <v>70</v>
      </c>
      <c r="M12955" s="7">
        <v>0.3</v>
      </c>
      <c r="N12955" s="14"/>
    </row>
    <row r="12956" spans="1:14" ht="126">
      <c r="A12956" s="6">
        <v>12955</v>
      </c>
      <c r="B12956" s="8" t="s">
        <v>18999</v>
      </c>
      <c r="C12956" s="9" t="s">
        <v>19274</v>
      </c>
      <c r="D12956" s="10" t="s">
        <v>19275</v>
      </c>
      <c r="E12956" s="11" t="s">
        <v>19276</v>
      </c>
      <c r="F12956" s="6">
        <v>488086</v>
      </c>
      <c r="G12956" s="6" t="s">
        <v>10929</v>
      </c>
      <c r="H12956" s="16">
        <v>28449643.539999999</v>
      </c>
      <c r="I12956" s="12" t="s">
        <v>7015</v>
      </c>
      <c r="J12956" s="12" t="s">
        <v>2153</v>
      </c>
      <c r="K12956" s="15">
        <v>15618000</v>
      </c>
      <c r="L12956" s="13" t="s">
        <v>70</v>
      </c>
      <c r="M12956" s="7">
        <v>0.3</v>
      </c>
      <c r="N12956" s="14"/>
    </row>
    <row r="12957" spans="1:14" ht="47.25">
      <c r="A12957" s="6">
        <v>12956</v>
      </c>
      <c r="B12957" s="8" t="s">
        <v>18999</v>
      </c>
      <c r="C12957" s="9" t="s">
        <v>19277</v>
      </c>
      <c r="D12957" s="10" t="s">
        <v>4682</v>
      </c>
      <c r="E12957" s="11" t="s">
        <v>19278</v>
      </c>
      <c r="F12957" s="6">
        <v>446755</v>
      </c>
      <c r="G12957" s="6" t="s">
        <v>10929</v>
      </c>
      <c r="H12957" s="16">
        <v>1547911.477</v>
      </c>
      <c r="I12957" s="12">
        <v>44083</v>
      </c>
      <c r="J12957" s="12">
        <v>44210</v>
      </c>
      <c r="K12957" s="15">
        <v>797968</v>
      </c>
      <c r="L12957" s="13" t="s">
        <v>14</v>
      </c>
      <c r="M12957" s="7">
        <v>1</v>
      </c>
      <c r="N12957" s="14"/>
    </row>
    <row r="12958" spans="1:14" ht="63">
      <c r="A12958" s="6">
        <v>12957</v>
      </c>
      <c r="B12958" s="8" t="s">
        <v>18999</v>
      </c>
      <c r="C12958" s="9" t="s">
        <v>19714</v>
      </c>
      <c r="D12958" s="10" t="s">
        <v>19279</v>
      </c>
      <c r="E12958" s="11" t="s">
        <v>19280</v>
      </c>
      <c r="F12958" s="6">
        <v>213872</v>
      </c>
      <c r="G12958" s="6" t="s">
        <v>19281</v>
      </c>
      <c r="H12958" s="16">
        <v>3323972.6889999998</v>
      </c>
      <c r="I12958" s="12" t="s">
        <v>7322</v>
      </c>
      <c r="J12958" s="12" t="s">
        <v>5905</v>
      </c>
      <c r="K12958" s="15">
        <v>3193901</v>
      </c>
      <c r="L12958" s="13" t="s">
        <v>14</v>
      </c>
      <c r="M12958" s="7">
        <v>1</v>
      </c>
      <c r="N12958" s="14"/>
    </row>
    <row r="12959" spans="1:14" ht="63">
      <c r="A12959" s="6">
        <v>12958</v>
      </c>
      <c r="B12959" s="8" t="s">
        <v>18999</v>
      </c>
      <c r="C12959" s="9" t="s">
        <v>19282</v>
      </c>
      <c r="D12959" s="10" t="s">
        <v>19283</v>
      </c>
      <c r="E12959" s="11" t="s">
        <v>19284</v>
      </c>
      <c r="F12959" s="6">
        <v>216556</v>
      </c>
      <c r="G12959" s="6" t="s">
        <v>19281</v>
      </c>
      <c r="H12959" s="16">
        <v>29655763.93</v>
      </c>
      <c r="I12959" s="12" t="s">
        <v>18150</v>
      </c>
      <c r="J12959" s="12" t="s">
        <v>17653</v>
      </c>
      <c r="K12959" s="15">
        <v>29409470</v>
      </c>
      <c r="L12959" s="13" t="s">
        <v>14</v>
      </c>
      <c r="M12959" s="7">
        <v>1</v>
      </c>
      <c r="N12959" s="14"/>
    </row>
    <row r="12960" spans="1:14" ht="78.75">
      <c r="A12960" s="6">
        <v>12959</v>
      </c>
      <c r="B12960" s="8" t="s">
        <v>18999</v>
      </c>
      <c r="C12960" s="9" t="s">
        <v>19285</v>
      </c>
      <c r="D12960" s="10" t="s">
        <v>19286</v>
      </c>
      <c r="E12960" s="11" t="s">
        <v>19287</v>
      </c>
      <c r="F12960" s="6">
        <v>215212</v>
      </c>
      <c r="G12960" s="6" t="s">
        <v>19281</v>
      </c>
      <c r="H12960" s="16">
        <v>12325368.942</v>
      </c>
      <c r="I12960" s="12" t="s">
        <v>7322</v>
      </c>
      <c r="J12960" s="12" t="s">
        <v>6942</v>
      </c>
      <c r="K12960" s="15">
        <v>8278000</v>
      </c>
      <c r="L12960" s="13" t="s">
        <v>14</v>
      </c>
      <c r="M12960" s="7">
        <v>1</v>
      </c>
      <c r="N12960" s="14"/>
    </row>
    <row r="12961" spans="1:14" ht="63">
      <c r="A12961" s="6">
        <v>12960</v>
      </c>
      <c r="B12961" s="8" t="s">
        <v>18999</v>
      </c>
      <c r="C12961" s="9" t="s">
        <v>19288</v>
      </c>
      <c r="D12961" s="10" t="s">
        <v>19289</v>
      </c>
      <c r="E12961" s="11" t="s">
        <v>19290</v>
      </c>
      <c r="F12961" s="6">
        <v>237398</v>
      </c>
      <c r="G12961" s="6" t="s">
        <v>19281</v>
      </c>
      <c r="H12961" s="16">
        <v>9255984.7400000002</v>
      </c>
      <c r="I12961" s="12" t="s">
        <v>19291</v>
      </c>
      <c r="J12961" s="12" t="s">
        <v>7669</v>
      </c>
      <c r="K12961" s="15">
        <v>3100000</v>
      </c>
      <c r="L12961" s="13" t="s">
        <v>14</v>
      </c>
      <c r="M12961" s="7">
        <v>1</v>
      </c>
      <c r="N12961" s="14"/>
    </row>
    <row r="12962" spans="1:14" ht="63">
      <c r="A12962" s="6">
        <v>12961</v>
      </c>
      <c r="B12962" s="8" t="s">
        <v>18999</v>
      </c>
      <c r="C12962" s="9" t="s">
        <v>19292</v>
      </c>
      <c r="D12962" s="10" t="s">
        <v>19222</v>
      </c>
      <c r="E12962" s="11" t="s">
        <v>19293</v>
      </c>
      <c r="F12962" s="6">
        <v>200945</v>
      </c>
      <c r="G12962" s="6" t="s">
        <v>19281</v>
      </c>
      <c r="H12962" s="16">
        <v>25487807.420000002</v>
      </c>
      <c r="I12962" s="12" t="s">
        <v>19294</v>
      </c>
      <c r="J12962" s="12" t="s">
        <v>19295</v>
      </c>
      <c r="K12962" s="15">
        <v>25456921</v>
      </c>
      <c r="L12962" s="13" t="s">
        <v>14</v>
      </c>
      <c r="M12962" s="7">
        <v>1</v>
      </c>
      <c r="N12962" s="14"/>
    </row>
    <row r="12963" spans="1:14" ht="78.75">
      <c r="A12963" s="6">
        <v>12962</v>
      </c>
      <c r="B12963" s="8" t="s">
        <v>18999</v>
      </c>
      <c r="C12963" s="9" t="s">
        <v>19296</v>
      </c>
      <c r="D12963" s="10" t="s">
        <v>19297</v>
      </c>
      <c r="E12963" s="11" t="s">
        <v>19298</v>
      </c>
      <c r="F12963" s="6">
        <v>183182</v>
      </c>
      <c r="G12963" s="6" t="s">
        <v>19281</v>
      </c>
      <c r="H12963" s="16">
        <v>20909025.559999999</v>
      </c>
      <c r="I12963" s="12" t="s">
        <v>19299</v>
      </c>
      <c r="J12963" s="12" t="s">
        <v>19300</v>
      </c>
      <c r="K12963" s="15">
        <v>20905855</v>
      </c>
      <c r="L12963" s="13" t="s">
        <v>70</v>
      </c>
      <c r="M12963" s="7">
        <v>1</v>
      </c>
      <c r="N12963" s="14"/>
    </row>
    <row r="12964" spans="1:14" ht="78.75">
      <c r="A12964" s="6">
        <v>12963</v>
      </c>
      <c r="B12964" s="8" t="s">
        <v>18999</v>
      </c>
      <c r="C12964" s="9" t="s">
        <v>19301</v>
      </c>
      <c r="D12964" s="10" t="s">
        <v>19220</v>
      </c>
      <c r="E12964" s="11" t="s">
        <v>19298</v>
      </c>
      <c r="F12964" s="6">
        <v>183182</v>
      </c>
      <c r="G12964" s="6" t="s">
        <v>19281</v>
      </c>
      <c r="H12964" s="16">
        <v>20909025.559999999</v>
      </c>
      <c r="I12964" s="12" t="s">
        <v>19299</v>
      </c>
      <c r="J12964" s="12" t="s">
        <v>19300</v>
      </c>
      <c r="K12964" s="15">
        <v>20905855</v>
      </c>
      <c r="L12964" s="13" t="s">
        <v>70</v>
      </c>
      <c r="M12964" s="7">
        <v>0.4</v>
      </c>
      <c r="N12964" s="14"/>
    </row>
    <row r="12965" spans="1:14" ht="78.75">
      <c r="A12965" s="6">
        <v>12964</v>
      </c>
      <c r="B12965" s="8" t="s">
        <v>18999</v>
      </c>
      <c r="C12965" s="9" t="s">
        <v>19302</v>
      </c>
      <c r="D12965" s="10" t="s">
        <v>19222</v>
      </c>
      <c r="E12965" s="11" t="s">
        <v>19298</v>
      </c>
      <c r="F12965" s="6">
        <v>183182</v>
      </c>
      <c r="G12965" s="6" t="s">
        <v>19281</v>
      </c>
      <c r="H12965" s="16">
        <v>20909025.559999999</v>
      </c>
      <c r="I12965" s="12" t="s">
        <v>19299</v>
      </c>
      <c r="J12965" s="12" t="s">
        <v>19300</v>
      </c>
      <c r="K12965" s="15">
        <v>20905855</v>
      </c>
      <c r="L12965" s="13" t="s">
        <v>70</v>
      </c>
      <c r="M12965" s="7">
        <v>0.3</v>
      </c>
      <c r="N12965" s="14"/>
    </row>
    <row r="12966" spans="1:14" ht="63">
      <c r="A12966" s="6">
        <v>12965</v>
      </c>
      <c r="B12966" s="8" t="s">
        <v>18999</v>
      </c>
      <c r="C12966" s="9" t="s">
        <v>19303</v>
      </c>
      <c r="D12966" s="10" t="s">
        <v>19224</v>
      </c>
      <c r="E12966" s="11" t="s">
        <v>19298</v>
      </c>
      <c r="F12966" s="6">
        <v>183182</v>
      </c>
      <c r="G12966" s="6" t="s">
        <v>19281</v>
      </c>
      <c r="H12966" s="16">
        <v>20909025.559999999</v>
      </c>
      <c r="I12966" s="12" t="s">
        <v>19299</v>
      </c>
      <c r="J12966" s="12" t="s">
        <v>19300</v>
      </c>
      <c r="K12966" s="15">
        <v>20905855</v>
      </c>
      <c r="L12966" s="13" t="s">
        <v>70</v>
      </c>
      <c r="M12966" s="7">
        <v>0.3</v>
      </c>
      <c r="N12966" s="14"/>
    </row>
    <row r="12967" spans="1:14" ht="78.75">
      <c r="A12967" s="6">
        <v>12966</v>
      </c>
      <c r="B12967" s="8" t="s">
        <v>18999</v>
      </c>
      <c r="C12967" s="9" t="s">
        <v>19304</v>
      </c>
      <c r="D12967" s="10" t="s">
        <v>19305</v>
      </c>
      <c r="E12967" s="11" t="s">
        <v>19306</v>
      </c>
      <c r="F12967" s="6">
        <v>216558</v>
      </c>
      <c r="G12967" s="6" t="s">
        <v>19281</v>
      </c>
      <c r="H12967" s="16">
        <v>34961822.969999999</v>
      </c>
      <c r="I12967" s="12" t="s">
        <v>19307</v>
      </c>
      <c r="J12967" s="12" t="s">
        <v>19308</v>
      </c>
      <c r="K12967" s="15">
        <v>34831144</v>
      </c>
      <c r="L12967" s="13" t="s">
        <v>14</v>
      </c>
      <c r="M12967" s="7">
        <v>1</v>
      </c>
      <c r="N12967" s="14"/>
    </row>
    <row r="12968" spans="1:14" ht="78.75">
      <c r="A12968" s="6">
        <v>12967</v>
      </c>
      <c r="B12968" s="8" t="s">
        <v>18999</v>
      </c>
      <c r="C12968" s="9" t="s">
        <v>19304</v>
      </c>
      <c r="D12968" s="10" t="s">
        <v>19305</v>
      </c>
      <c r="E12968" s="11" t="s">
        <v>19309</v>
      </c>
      <c r="F12968" s="6">
        <v>216557</v>
      </c>
      <c r="G12968" s="6" t="s">
        <v>19281</v>
      </c>
      <c r="H12968" s="16">
        <v>24988093.603999998</v>
      </c>
      <c r="I12968" s="12" t="s">
        <v>19310</v>
      </c>
      <c r="J12968" s="12" t="s">
        <v>19311</v>
      </c>
      <c r="K12968" s="15">
        <v>24896759</v>
      </c>
      <c r="L12968" s="13" t="s">
        <v>14</v>
      </c>
      <c r="M12968" s="7">
        <v>1</v>
      </c>
      <c r="N12968" s="14"/>
    </row>
    <row r="12969" spans="1:14" ht="78.75">
      <c r="A12969" s="6">
        <v>12968</v>
      </c>
      <c r="B12969" s="8" t="s">
        <v>18999</v>
      </c>
      <c r="C12969" s="9" t="s">
        <v>19285</v>
      </c>
      <c r="D12969" s="10" t="s">
        <v>19286</v>
      </c>
      <c r="E12969" s="11" t="s">
        <v>19312</v>
      </c>
      <c r="F12969" s="6">
        <v>215213</v>
      </c>
      <c r="G12969" s="6" t="s">
        <v>19281</v>
      </c>
      <c r="H12969" s="16">
        <v>14290299.798</v>
      </c>
      <c r="I12969" s="12" t="s">
        <v>7322</v>
      </c>
      <c r="J12969" s="12" t="s">
        <v>2292</v>
      </c>
      <c r="K12969" s="15">
        <v>14247904</v>
      </c>
      <c r="L12969" s="13" t="s">
        <v>14</v>
      </c>
      <c r="M12969" s="7">
        <v>1</v>
      </c>
      <c r="N12969" s="14"/>
    </row>
    <row r="12970" spans="1:14" ht="78.75">
      <c r="A12970" s="6">
        <v>12969</v>
      </c>
      <c r="B12970" s="8" t="s">
        <v>18999</v>
      </c>
      <c r="C12970" s="9" t="s">
        <v>19313</v>
      </c>
      <c r="D12970" s="10" t="s">
        <v>19314</v>
      </c>
      <c r="E12970" s="11" t="s">
        <v>19315</v>
      </c>
      <c r="F12970" s="6">
        <v>215214</v>
      </c>
      <c r="G12970" s="6" t="s">
        <v>19281</v>
      </c>
      <c r="H12970" s="16">
        <v>13393558.470000001</v>
      </c>
      <c r="I12970" s="12" t="s">
        <v>7322</v>
      </c>
      <c r="J12970" s="12" t="s">
        <v>5905</v>
      </c>
      <c r="K12970" s="15">
        <v>13389957</v>
      </c>
      <c r="L12970" s="13" t="s">
        <v>14</v>
      </c>
      <c r="M12970" s="7">
        <v>1</v>
      </c>
      <c r="N12970" s="14"/>
    </row>
    <row r="12971" spans="1:14" ht="126">
      <c r="A12971" s="6">
        <v>12970</v>
      </c>
      <c r="B12971" s="8" t="s">
        <v>18999</v>
      </c>
      <c r="C12971" s="9" t="s">
        <v>19316</v>
      </c>
      <c r="D12971" s="10" t="s">
        <v>17981</v>
      </c>
      <c r="E12971" s="11" t="s">
        <v>19317</v>
      </c>
      <c r="F12971" s="6">
        <v>391481</v>
      </c>
      <c r="G12971" s="6" t="s">
        <v>19281</v>
      </c>
      <c r="H12971" s="16">
        <v>18764115.953000002</v>
      </c>
      <c r="I12971" s="12" t="s">
        <v>12783</v>
      </c>
      <c r="J12971" s="12" t="s">
        <v>2563</v>
      </c>
      <c r="K12971" s="15">
        <v>4381000</v>
      </c>
      <c r="L12971" s="13" t="s">
        <v>14</v>
      </c>
      <c r="M12971" s="7">
        <v>1</v>
      </c>
      <c r="N12971" s="14"/>
    </row>
    <row r="12972" spans="1:14" ht="78.75">
      <c r="A12972" s="6">
        <v>12971</v>
      </c>
      <c r="B12972" s="8" t="s">
        <v>18999</v>
      </c>
      <c r="C12972" s="9" t="s">
        <v>19318</v>
      </c>
      <c r="D12972" s="10" t="s">
        <v>19173</v>
      </c>
      <c r="E12972" s="11" t="s">
        <v>19319</v>
      </c>
      <c r="F12972" s="6">
        <v>192457</v>
      </c>
      <c r="G12972" s="6" t="s">
        <v>19281</v>
      </c>
      <c r="H12972" s="16">
        <v>9385963.6799999997</v>
      </c>
      <c r="I12972" s="12" t="s">
        <v>19320</v>
      </c>
      <c r="J12972" s="12" t="s">
        <v>19321</v>
      </c>
      <c r="K12972" s="15">
        <v>9384890</v>
      </c>
      <c r="L12972" s="13" t="s">
        <v>14</v>
      </c>
      <c r="M12972" s="7">
        <v>1</v>
      </c>
      <c r="N12972" s="14"/>
    </row>
    <row r="12973" spans="1:14" ht="78.75">
      <c r="A12973" s="6">
        <v>12972</v>
      </c>
      <c r="B12973" s="8" t="s">
        <v>18999</v>
      </c>
      <c r="C12973" s="9" t="s">
        <v>19322</v>
      </c>
      <c r="D12973" s="10" t="s">
        <v>19037</v>
      </c>
      <c r="E12973" s="11" t="s">
        <v>19323</v>
      </c>
      <c r="F12973" s="6">
        <v>215216</v>
      </c>
      <c r="G12973" s="6" t="s">
        <v>19281</v>
      </c>
      <c r="H12973" s="16">
        <v>5354573.91</v>
      </c>
      <c r="I12973" s="12" t="s">
        <v>19324</v>
      </c>
      <c r="J12973" s="12" t="s">
        <v>19325</v>
      </c>
      <c r="K12973" s="15">
        <v>5353424</v>
      </c>
      <c r="L12973" s="13" t="s">
        <v>14</v>
      </c>
      <c r="M12973" s="7">
        <v>1</v>
      </c>
      <c r="N12973" s="14"/>
    </row>
    <row r="12974" spans="1:14" ht="63">
      <c r="A12974" s="6">
        <v>12973</v>
      </c>
      <c r="B12974" s="8" t="s">
        <v>18999</v>
      </c>
      <c r="C12974" s="9" t="s">
        <v>19326</v>
      </c>
      <c r="D12974" s="10" t="s">
        <v>19327</v>
      </c>
      <c r="E12974" s="11" t="s">
        <v>19328</v>
      </c>
      <c r="F12974" s="6">
        <v>192456</v>
      </c>
      <c r="G12974" s="6" t="s">
        <v>19281</v>
      </c>
      <c r="H12974" s="16">
        <v>14008956.092</v>
      </c>
      <c r="I12974" s="12" t="s">
        <v>19294</v>
      </c>
      <c r="J12974" s="12" t="s">
        <v>5791</v>
      </c>
      <c r="K12974" s="15">
        <v>13740275</v>
      </c>
      <c r="L12974" s="13" t="s">
        <v>14</v>
      </c>
      <c r="M12974" s="7">
        <v>1</v>
      </c>
      <c r="N12974" s="14"/>
    </row>
    <row r="12975" spans="1:14" ht="78.75">
      <c r="A12975" s="6">
        <v>12974</v>
      </c>
      <c r="B12975" s="8" t="s">
        <v>18999</v>
      </c>
      <c r="C12975" s="9" t="s">
        <v>19329</v>
      </c>
      <c r="D12975" s="10" t="s">
        <v>19330</v>
      </c>
      <c r="E12975" s="11" t="s">
        <v>19331</v>
      </c>
      <c r="F12975" s="6">
        <v>192455</v>
      </c>
      <c r="G12975" s="6" t="s">
        <v>19281</v>
      </c>
      <c r="H12975" s="16">
        <v>16263079.26</v>
      </c>
      <c r="I12975" s="12" t="s">
        <v>5791</v>
      </c>
      <c r="J12975" s="12" t="s">
        <v>19332</v>
      </c>
      <c r="K12975" s="15">
        <v>10127000</v>
      </c>
      <c r="L12975" s="13" t="s">
        <v>14</v>
      </c>
      <c r="M12975" s="7">
        <v>1</v>
      </c>
      <c r="N12975" s="14"/>
    </row>
    <row r="12976" spans="1:14" ht="78.75">
      <c r="A12976" s="6">
        <v>12975</v>
      </c>
      <c r="B12976" s="8" t="s">
        <v>18999</v>
      </c>
      <c r="C12976" s="9" t="s">
        <v>19333</v>
      </c>
      <c r="D12976" s="10" t="s">
        <v>19015</v>
      </c>
      <c r="E12976" s="11" t="s">
        <v>19334</v>
      </c>
      <c r="F12976" s="6">
        <v>217738</v>
      </c>
      <c r="G12976" s="6" t="s">
        <v>19281</v>
      </c>
      <c r="H12976" s="16">
        <v>21186871.899999999</v>
      </c>
      <c r="I12976" s="12" t="s">
        <v>6979</v>
      </c>
      <c r="J12976" s="12" t="s">
        <v>19335</v>
      </c>
      <c r="K12976" s="15">
        <v>15429000</v>
      </c>
      <c r="L12976" s="13" t="s">
        <v>14</v>
      </c>
      <c r="M12976" s="7">
        <v>1</v>
      </c>
      <c r="N12976" s="14"/>
    </row>
    <row r="12977" spans="1:14" ht="94.5">
      <c r="A12977" s="6">
        <v>12976</v>
      </c>
      <c r="B12977" s="8" t="s">
        <v>18999</v>
      </c>
      <c r="C12977" s="9" t="s">
        <v>19336</v>
      </c>
      <c r="D12977" s="10" t="s">
        <v>19257</v>
      </c>
      <c r="E12977" s="11" t="s">
        <v>19337</v>
      </c>
      <c r="F12977" s="6">
        <v>187584</v>
      </c>
      <c r="G12977" s="6" t="s">
        <v>19281</v>
      </c>
      <c r="H12977" s="16">
        <v>14004380.18</v>
      </c>
      <c r="I12977" s="12" t="s">
        <v>19338</v>
      </c>
      <c r="J12977" s="12" t="s">
        <v>4750</v>
      </c>
      <c r="K12977" s="15">
        <v>8939000</v>
      </c>
      <c r="L12977" s="13" t="s">
        <v>14</v>
      </c>
      <c r="M12977" s="7">
        <v>1</v>
      </c>
      <c r="N12977" s="14"/>
    </row>
    <row r="12978" spans="1:14" ht="78.75">
      <c r="A12978" s="6">
        <v>12977</v>
      </c>
      <c r="B12978" s="8" t="s">
        <v>18999</v>
      </c>
      <c r="C12978" s="9" t="s">
        <v>19322</v>
      </c>
      <c r="D12978" s="10" t="s">
        <v>19037</v>
      </c>
      <c r="E12978" s="11" t="s">
        <v>19339</v>
      </c>
      <c r="F12978" s="6">
        <v>187585</v>
      </c>
      <c r="G12978" s="6" t="s">
        <v>19281</v>
      </c>
      <c r="H12978" s="16">
        <v>12435052.189999999</v>
      </c>
      <c r="I12978" s="12" t="s">
        <v>19310</v>
      </c>
      <c r="J12978" s="12" t="s">
        <v>19340</v>
      </c>
      <c r="K12978" s="15">
        <v>12434540</v>
      </c>
      <c r="L12978" s="13" t="s">
        <v>14</v>
      </c>
      <c r="M12978" s="7">
        <v>1</v>
      </c>
      <c r="N12978" s="14"/>
    </row>
    <row r="12979" spans="1:14" ht="78.75">
      <c r="A12979" s="6">
        <v>12978</v>
      </c>
      <c r="B12979" s="8" t="s">
        <v>18999</v>
      </c>
      <c r="C12979" s="9" t="s">
        <v>19341</v>
      </c>
      <c r="D12979" s="10" t="s">
        <v>19342</v>
      </c>
      <c r="E12979" s="11" t="s">
        <v>19343</v>
      </c>
      <c r="F12979" s="6">
        <v>187586</v>
      </c>
      <c r="G12979" s="6" t="s">
        <v>19281</v>
      </c>
      <c r="H12979" s="16">
        <v>12596485.800000001</v>
      </c>
      <c r="I12979" s="12" t="s">
        <v>19338</v>
      </c>
      <c r="J12979" s="12" t="s">
        <v>3663</v>
      </c>
      <c r="K12979" s="15">
        <v>12129895</v>
      </c>
      <c r="L12979" s="13" t="s">
        <v>14</v>
      </c>
      <c r="M12979" s="7">
        <v>1</v>
      </c>
      <c r="N12979" s="14"/>
    </row>
    <row r="12980" spans="1:14" ht="63">
      <c r="A12980" s="6">
        <v>12979</v>
      </c>
      <c r="B12980" s="8" t="s">
        <v>18999</v>
      </c>
      <c r="C12980" s="9" t="s">
        <v>19344</v>
      </c>
      <c r="D12980" s="10" t="s">
        <v>19345</v>
      </c>
      <c r="E12980" s="11" t="s">
        <v>19346</v>
      </c>
      <c r="F12980" s="6">
        <v>215215</v>
      </c>
      <c r="G12980" s="6" t="s">
        <v>19281</v>
      </c>
      <c r="H12980" s="16">
        <v>8650567.75</v>
      </c>
      <c r="I12980" s="12" t="s">
        <v>19347</v>
      </c>
      <c r="J12980" s="12" t="s">
        <v>19348</v>
      </c>
      <c r="K12980" s="15">
        <v>8633184</v>
      </c>
      <c r="L12980" s="13" t="s">
        <v>14</v>
      </c>
      <c r="M12980" s="7">
        <v>1</v>
      </c>
      <c r="N12980" s="14"/>
    </row>
    <row r="12981" spans="1:14" ht="94.5">
      <c r="A12981" s="6">
        <v>12980</v>
      </c>
      <c r="B12981" s="8" t="s">
        <v>18999</v>
      </c>
      <c r="C12981" s="9" t="s">
        <v>19349</v>
      </c>
      <c r="D12981" s="10" t="s">
        <v>19350</v>
      </c>
      <c r="E12981" s="11" t="s">
        <v>19351</v>
      </c>
      <c r="F12981" s="6">
        <v>264801</v>
      </c>
      <c r="G12981" s="6" t="s">
        <v>19281</v>
      </c>
      <c r="H12981" s="16">
        <v>27041387</v>
      </c>
      <c r="I12981" s="12" t="s">
        <v>19352</v>
      </c>
      <c r="J12981" s="12" t="s">
        <v>1084</v>
      </c>
      <c r="K12981" s="15">
        <v>26986470</v>
      </c>
      <c r="L12981" s="13" t="s">
        <v>14</v>
      </c>
      <c r="M12981" s="7">
        <v>1</v>
      </c>
      <c r="N12981" s="14"/>
    </row>
    <row r="12982" spans="1:14" ht="173.25">
      <c r="A12982" s="6">
        <v>12981</v>
      </c>
      <c r="B12982" s="8" t="s">
        <v>18999</v>
      </c>
      <c r="C12982" s="9" t="s">
        <v>19349</v>
      </c>
      <c r="D12982" s="10" t="s">
        <v>19350</v>
      </c>
      <c r="E12982" s="11" t="s">
        <v>19353</v>
      </c>
      <c r="F12982" s="6">
        <v>264800</v>
      </c>
      <c r="G12982" s="6" t="s">
        <v>19281</v>
      </c>
      <c r="H12982" s="16">
        <v>27234717.23</v>
      </c>
      <c r="I12982" s="12" t="s">
        <v>19352</v>
      </c>
      <c r="J12982" s="12" t="s">
        <v>1084</v>
      </c>
      <c r="K12982" s="15">
        <v>27234716</v>
      </c>
      <c r="L12982" s="13" t="s">
        <v>14</v>
      </c>
      <c r="M12982" s="7">
        <v>1</v>
      </c>
      <c r="N12982" s="14"/>
    </row>
    <row r="12983" spans="1:14" ht="110.25">
      <c r="A12983" s="6">
        <v>12982</v>
      </c>
      <c r="B12983" s="8" t="s">
        <v>18999</v>
      </c>
      <c r="C12983" s="9" t="s">
        <v>19354</v>
      </c>
      <c r="D12983" s="10" t="s">
        <v>19184</v>
      </c>
      <c r="E12983" s="11" t="s">
        <v>19355</v>
      </c>
      <c r="F12983" s="6">
        <v>237399</v>
      </c>
      <c r="G12983" s="6" t="s">
        <v>19281</v>
      </c>
      <c r="H12983" s="16">
        <v>3805504.5</v>
      </c>
      <c r="I12983" s="12" t="s">
        <v>13068</v>
      </c>
      <c r="J12983" s="12" t="s">
        <v>19213</v>
      </c>
      <c r="K12983" s="15">
        <v>3760599</v>
      </c>
      <c r="L12983" s="13" t="s">
        <v>14</v>
      </c>
      <c r="M12983" s="7">
        <v>1</v>
      </c>
      <c r="N12983" s="14"/>
    </row>
    <row r="12984" spans="1:14" ht="78.75">
      <c r="A12984" s="6">
        <v>12983</v>
      </c>
      <c r="B12984" s="8" t="s">
        <v>18999</v>
      </c>
      <c r="C12984" s="9" t="s">
        <v>19356</v>
      </c>
      <c r="D12984" s="10" t="s">
        <v>19357</v>
      </c>
      <c r="E12984" s="11" t="s">
        <v>19358</v>
      </c>
      <c r="F12984" s="6">
        <v>200948</v>
      </c>
      <c r="G12984" s="6" t="s">
        <v>19281</v>
      </c>
      <c r="H12984" s="16">
        <v>12379333.43</v>
      </c>
      <c r="I12984" s="12" t="s">
        <v>19359</v>
      </c>
      <c r="J12984" s="12" t="s">
        <v>2450</v>
      </c>
      <c r="K12984" s="15">
        <v>12268451</v>
      </c>
      <c r="L12984" s="13" t="s">
        <v>14</v>
      </c>
      <c r="M12984" s="7">
        <v>1</v>
      </c>
      <c r="N12984" s="14"/>
    </row>
    <row r="12985" spans="1:14" ht="141.75">
      <c r="A12985" s="6">
        <v>12984</v>
      </c>
      <c r="B12985" s="8" t="s">
        <v>18999</v>
      </c>
      <c r="C12985" s="9" t="s">
        <v>19360</v>
      </c>
      <c r="D12985" s="10" t="s">
        <v>19361</v>
      </c>
      <c r="E12985" s="11" t="s">
        <v>19362</v>
      </c>
      <c r="F12985" s="6">
        <v>200949</v>
      </c>
      <c r="G12985" s="6" t="s">
        <v>19281</v>
      </c>
      <c r="H12985" s="16">
        <v>13435388.35</v>
      </c>
      <c r="I12985" s="12" t="s">
        <v>12967</v>
      </c>
      <c r="J12985" s="12" t="s">
        <v>2388</v>
      </c>
      <c r="K12985" s="15">
        <v>6736000</v>
      </c>
      <c r="L12985" s="13" t="s">
        <v>14</v>
      </c>
      <c r="M12985" s="7">
        <v>1</v>
      </c>
      <c r="N12985" s="14"/>
    </row>
    <row r="12986" spans="1:14" ht="78.75">
      <c r="A12986" s="6">
        <v>12985</v>
      </c>
      <c r="B12986" s="8" t="s">
        <v>18999</v>
      </c>
      <c r="C12986" s="9" t="s">
        <v>19363</v>
      </c>
      <c r="D12986" s="10" t="s">
        <v>19364</v>
      </c>
      <c r="E12986" s="11" t="s">
        <v>19365</v>
      </c>
      <c r="F12986" s="6">
        <v>264795</v>
      </c>
      <c r="G12986" s="6" t="s">
        <v>19281</v>
      </c>
      <c r="H12986" s="16">
        <v>4609084.67</v>
      </c>
      <c r="I12986" s="12" t="s">
        <v>19366</v>
      </c>
      <c r="J12986" s="12" t="s">
        <v>19367</v>
      </c>
      <c r="K12986" s="15">
        <v>4588866</v>
      </c>
      <c r="L12986" s="13" t="s">
        <v>14</v>
      </c>
      <c r="M12986" s="7">
        <v>1</v>
      </c>
      <c r="N12986" s="14"/>
    </row>
    <row r="12987" spans="1:14" ht="78.75">
      <c r="A12987" s="6">
        <v>12986</v>
      </c>
      <c r="B12987" s="8" t="s">
        <v>18999</v>
      </c>
      <c r="C12987" s="9" t="s">
        <v>19322</v>
      </c>
      <c r="D12987" s="10" t="s">
        <v>19037</v>
      </c>
      <c r="E12987" s="11" t="s">
        <v>19368</v>
      </c>
      <c r="F12987" s="6">
        <v>180086</v>
      </c>
      <c r="G12987" s="6" t="s">
        <v>19281</v>
      </c>
      <c r="H12987" s="16">
        <v>18557258.59</v>
      </c>
      <c r="I12987" s="12"/>
      <c r="J12987" s="12"/>
      <c r="K12987" s="15">
        <v>18442693</v>
      </c>
      <c r="L12987" s="13" t="s">
        <v>14</v>
      </c>
      <c r="M12987" s="7">
        <v>1</v>
      </c>
      <c r="N12987" s="14"/>
    </row>
    <row r="12988" spans="1:14" ht="78.75">
      <c r="A12988" s="6">
        <v>12987</v>
      </c>
      <c r="B12988" s="8" t="s">
        <v>18999</v>
      </c>
      <c r="C12988" s="9" t="s">
        <v>19369</v>
      </c>
      <c r="D12988" s="10" t="s">
        <v>19370</v>
      </c>
      <c r="E12988" s="11" t="s">
        <v>19371</v>
      </c>
      <c r="F12988" s="6">
        <v>180087</v>
      </c>
      <c r="G12988" s="6" t="s">
        <v>19281</v>
      </c>
      <c r="H12988" s="16">
        <v>13014095.27</v>
      </c>
      <c r="I12988" s="12" t="s">
        <v>19372</v>
      </c>
      <c r="J12988" s="12" t="s">
        <v>19373</v>
      </c>
      <c r="K12988" s="15">
        <v>8594000</v>
      </c>
      <c r="L12988" s="13" t="s">
        <v>14</v>
      </c>
      <c r="M12988" s="7">
        <v>1</v>
      </c>
      <c r="N12988" s="14"/>
    </row>
    <row r="12989" spans="1:14" ht="141.75">
      <c r="A12989" s="6">
        <v>12988</v>
      </c>
      <c r="B12989" s="8" t="s">
        <v>18999</v>
      </c>
      <c r="C12989" s="9" t="s">
        <v>19374</v>
      </c>
      <c r="D12989" s="10" t="s">
        <v>5128</v>
      </c>
      <c r="E12989" s="11" t="s">
        <v>19375</v>
      </c>
      <c r="F12989" s="6">
        <v>217737</v>
      </c>
      <c r="G12989" s="6" t="s">
        <v>19281</v>
      </c>
      <c r="H12989" s="16">
        <v>48000000.189999998</v>
      </c>
      <c r="I12989" s="12" t="s">
        <v>19376</v>
      </c>
      <c r="J12989" s="12" t="s">
        <v>6942</v>
      </c>
      <c r="K12989" s="15"/>
      <c r="L12989" s="13" t="s">
        <v>14</v>
      </c>
      <c r="M12989" s="7">
        <v>1</v>
      </c>
      <c r="N12989" s="14"/>
    </row>
    <row r="12990" spans="1:14" ht="110.25">
      <c r="A12990" s="6">
        <v>12989</v>
      </c>
      <c r="B12990" s="8" t="s">
        <v>18999</v>
      </c>
      <c r="C12990" s="9" t="s">
        <v>19377</v>
      </c>
      <c r="D12990" s="10" t="s">
        <v>19378</v>
      </c>
      <c r="E12990" s="11" t="s">
        <v>19379</v>
      </c>
      <c r="F12990" s="6">
        <v>253725</v>
      </c>
      <c r="G12990" s="6" t="s">
        <v>19281</v>
      </c>
      <c r="H12990" s="16">
        <v>30571433.239999998</v>
      </c>
      <c r="I12990" s="12" t="s">
        <v>19352</v>
      </c>
      <c r="J12990" s="12" t="s">
        <v>1084</v>
      </c>
      <c r="K12990" s="15">
        <v>29813792</v>
      </c>
      <c r="L12990" s="13" t="s">
        <v>70</v>
      </c>
      <c r="M12990" s="7">
        <v>1</v>
      </c>
      <c r="N12990" s="14"/>
    </row>
    <row r="12991" spans="1:14" ht="110.25">
      <c r="A12991" s="6">
        <v>12990</v>
      </c>
      <c r="B12991" s="8" t="s">
        <v>18999</v>
      </c>
      <c r="C12991" s="9" t="s">
        <v>19380</v>
      </c>
      <c r="D12991" s="10" t="s">
        <v>19381</v>
      </c>
      <c r="E12991" s="11" t="s">
        <v>19379</v>
      </c>
      <c r="F12991" s="6">
        <v>253725</v>
      </c>
      <c r="G12991" s="6" t="s">
        <v>19281</v>
      </c>
      <c r="H12991" s="16">
        <v>30571433.239999998</v>
      </c>
      <c r="I12991" s="12" t="s">
        <v>19352</v>
      </c>
      <c r="J12991" s="12" t="s">
        <v>1084</v>
      </c>
      <c r="K12991" s="15">
        <v>29813792</v>
      </c>
      <c r="L12991" s="13" t="s">
        <v>70</v>
      </c>
      <c r="M12991" s="7">
        <v>0.4</v>
      </c>
      <c r="N12991" s="14"/>
    </row>
    <row r="12992" spans="1:14" ht="110.25">
      <c r="A12992" s="6">
        <v>12991</v>
      </c>
      <c r="B12992" s="8" t="s">
        <v>18999</v>
      </c>
      <c r="C12992" s="9" t="s">
        <v>19382</v>
      </c>
      <c r="D12992" s="10" t="s">
        <v>19383</v>
      </c>
      <c r="E12992" s="11" t="s">
        <v>19379</v>
      </c>
      <c r="F12992" s="6">
        <v>253725</v>
      </c>
      <c r="G12992" s="6" t="s">
        <v>19281</v>
      </c>
      <c r="H12992" s="16">
        <v>30571433.239999998</v>
      </c>
      <c r="I12992" s="12" t="s">
        <v>19352</v>
      </c>
      <c r="J12992" s="12" t="s">
        <v>1084</v>
      </c>
      <c r="K12992" s="15">
        <v>29813792</v>
      </c>
      <c r="L12992" s="13" t="s">
        <v>70</v>
      </c>
      <c r="M12992" s="7">
        <v>0.3</v>
      </c>
      <c r="N12992" s="14"/>
    </row>
    <row r="12993" spans="1:14" ht="110.25">
      <c r="A12993" s="6">
        <v>12992</v>
      </c>
      <c r="B12993" s="8" t="s">
        <v>18999</v>
      </c>
      <c r="C12993" s="9" t="s">
        <v>19384</v>
      </c>
      <c r="D12993" s="10" t="s">
        <v>10955</v>
      </c>
      <c r="E12993" s="11" t="s">
        <v>19379</v>
      </c>
      <c r="F12993" s="6">
        <v>253725</v>
      </c>
      <c r="G12993" s="6" t="s">
        <v>19281</v>
      </c>
      <c r="H12993" s="16">
        <v>30571433.239999998</v>
      </c>
      <c r="I12993" s="12" t="s">
        <v>19352</v>
      </c>
      <c r="J12993" s="12" t="s">
        <v>1084</v>
      </c>
      <c r="K12993" s="15">
        <v>29813792</v>
      </c>
      <c r="L12993" s="13" t="s">
        <v>70</v>
      </c>
      <c r="M12993" s="7">
        <v>0.3</v>
      </c>
      <c r="N12993" s="14"/>
    </row>
    <row r="12994" spans="1:14" ht="110.25">
      <c r="A12994" s="6">
        <v>12993</v>
      </c>
      <c r="B12994" s="8" t="s">
        <v>18999</v>
      </c>
      <c r="C12994" s="9" t="s">
        <v>19385</v>
      </c>
      <c r="D12994" s="10" t="s">
        <v>19386</v>
      </c>
      <c r="E12994" s="11" t="s">
        <v>19387</v>
      </c>
      <c r="F12994" s="6">
        <v>213287</v>
      </c>
      <c r="G12994" s="6" t="s">
        <v>19281</v>
      </c>
      <c r="H12994" s="16">
        <v>21636102.41</v>
      </c>
      <c r="I12994" s="12" t="s">
        <v>19388</v>
      </c>
      <c r="J12994" s="12" t="s">
        <v>19389</v>
      </c>
      <c r="K12994" s="15">
        <v>21630830</v>
      </c>
      <c r="L12994" s="13" t="s">
        <v>70</v>
      </c>
      <c r="M12994" s="7">
        <v>1</v>
      </c>
      <c r="N12994" s="14"/>
    </row>
    <row r="12995" spans="1:14" ht="110.25">
      <c r="A12995" s="6">
        <v>12994</v>
      </c>
      <c r="B12995" s="8" t="s">
        <v>18999</v>
      </c>
      <c r="C12995" s="9" t="s">
        <v>19390</v>
      </c>
      <c r="D12995" s="10" t="s">
        <v>19262</v>
      </c>
      <c r="E12995" s="11" t="s">
        <v>19387</v>
      </c>
      <c r="F12995" s="6">
        <v>213287</v>
      </c>
      <c r="G12995" s="6" t="s">
        <v>19281</v>
      </c>
      <c r="H12995" s="16">
        <v>21636102.41</v>
      </c>
      <c r="I12995" s="12" t="s">
        <v>19388</v>
      </c>
      <c r="J12995" s="12" t="s">
        <v>19389</v>
      </c>
      <c r="K12995" s="15">
        <v>21630830</v>
      </c>
      <c r="L12995" s="13" t="s">
        <v>70</v>
      </c>
      <c r="M12995" s="7">
        <v>0.5</v>
      </c>
      <c r="N12995" s="14"/>
    </row>
    <row r="12996" spans="1:14" ht="110.25">
      <c r="A12996" s="6">
        <v>12995</v>
      </c>
      <c r="B12996" s="8" t="s">
        <v>18999</v>
      </c>
      <c r="C12996" s="9" t="s">
        <v>19391</v>
      </c>
      <c r="D12996" s="10" t="s">
        <v>19264</v>
      </c>
      <c r="E12996" s="11" t="s">
        <v>19387</v>
      </c>
      <c r="F12996" s="6">
        <v>213287</v>
      </c>
      <c r="G12996" s="6" t="s">
        <v>19281</v>
      </c>
      <c r="H12996" s="16">
        <v>21636102.41</v>
      </c>
      <c r="I12996" s="12" t="s">
        <v>19388</v>
      </c>
      <c r="J12996" s="12" t="s">
        <v>19389</v>
      </c>
      <c r="K12996" s="15">
        <v>21630830</v>
      </c>
      <c r="L12996" s="13" t="s">
        <v>70</v>
      </c>
      <c r="M12996" s="7">
        <v>0.5</v>
      </c>
      <c r="N12996" s="14"/>
    </row>
    <row r="12997" spans="1:14" ht="173.25">
      <c r="A12997" s="6">
        <v>12996</v>
      </c>
      <c r="B12997" s="8" t="s">
        <v>18999</v>
      </c>
      <c r="C12997" s="9" t="s">
        <v>19392</v>
      </c>
      <c r="D12997" s="10" t="s">
        <v>19393</v>
      </c>
      <c r="E12997" s="11" t="s">
        <v>19394</v>
      </c>
      <c r="F12997" s="6">
        <v>253720</v>
      </c>
      <c r="G12997" s="6" t="s">
        <v>19281</v>
      </c>
      <c r="H12997" s="16">
        <v>24491855.23</v>
      </c>
      <c r="I12997" s="12" t="s">
        <v>19395</v>
      </c>
      <c r="J12997" s="12" t="s">
        <v>5715</v>
      </c>
      <c r="K12997" s="15">
        <v>24448648</v>
      </c>
      <c r="L12997" s="13" t="s">
        <v>70</v>
      </c>
      <c r="M12997" s="7">
        <v>1</v>
      </c>
      <c r="N12997" s="14"/>
    </row>
    <row r="12998" spans="1:14" ht="173.25">
      <c r="A12998" s="6">
        <v>12997</v>
      </c>
      <c r="B12998" s="8" t="s">
        <v>18999</v>
      </c>
      <c r="C12998" s="9" t="s">
        <v>19396</v>
      </c>
      <c r="D12998" s="10" t="s">
        <v>19397</v>
      </c>
      <c r="E12998" s="11" t="s">
        <v>19394</v>
      </c>
      <c r="F12998" s="6">
        <v>253720</v>
      </c>
      <c r="G12998" s="6" t="s">
        <v>19281</v>
      </c>
      <c r="H12998" s="16">
        <v>24491855.23</v>
      </c>
      <c r="I12998" s="12" t="s">
        <v>19395</v>
      </c>
      <c r="J12998" s="12" t="s">
        <v>5715</v>
      </c>
      <c r="K12998" s="15">
        <v>24448648</v>
      </c>
      <c r="L12998" s="13" t="s">
        <v>70</v>
      </c>
      <c r="M12998" s="7">
        <v>0.5</v>
      </c>
      <c r="N12998" s="14"/>
    </row>
    <row r="12999" spans="1:14" ht="173.25">
      <c r="A12999" s="6">
        <v>12998</v>
      </c>
      <c r="B12999" s="8" t="s">
        <v>18999</v>
      </c>
      <c r="C12999" s="9" t="s">
        <v>19398</v>
      </c>
      <c r="D12999" s="10" t="s">
        <v>19399</v>
      </c>
      <c r="E12999" s="11" t="s">
        <v>19394</v>
      </c>
      <c r="F12999" s="6">
        <v>253720</v>
      </c>
      <c r="G12999" s="6" t="s">
        <v>19281</v>
      </c>
      <c r="H12999" s="16">
        <v>24491855.23</v>
      </c>
      <c r="I12999" s="12" t="s">
        <v>19395</v>
      </c>
      <c r="J12999" s="12" t="s">
        <v>5715</v>
      </c>
      <c r="K12999" s="15">
        <v>24448648</v>
      </c>
      <c r="L12999" s="13" t="s">
        <v>70</v>
      </c>
      <c r="M12999" s="7">
        <v>0.5</v>
      </c>
      <c r="N12999" s="14"/>
    </row>
    <row r="13000" spans="1:14" ht="236.25">
      <c r="A13000" s="6">
        <v>12999</v>
      </c>
      <c r="B13000" s="8" t="s">
        <v>18999</v>
      </c>
      <c r="C13000" s="9" t="s">
        <v>19400</v>
      </c>
      <c r="D13000" s="10" t="s">
        <v>19401</v>
      </c>
      <c r="E13000" s="11" t="s">
        <v>19402</v>
      </c>
      <c r="F13000" s="6">
        <v>253719</v>
      </c>
      <c r="G13000" s="6" t="s">
        <v>19281</v>
      </c>
      <c r="H13000" s="16">
        <v>32161370.52</v>
      </c>
      <c r="I13000" s="12" t="s">
        <v>933</v>
      </c>
      <c r="J13000" s="12" t="s">
        <v>2438</v>
      </c>
      <c r="K13000" s="15">
        <v>32061950</v>
      </c>
      <c r="L13000" s="13" t="s">
        <v>70</v>
      </c>
      <c r="M13000" s="7">
        <v>1</v>
      </c>
      <c r="N13000" s="14"/>
    </row>
    <row r="13001" spans="1:14" ht="236.25">
      <c r="A13001" s="6">
        <v>13000</v>
      </c>
      <c r="B13001" s="8" t="s">
        <v>18999</v>
      </c>
      <c r="C13001" s="9" t="s">
        <v>19396</v>
      </c>
      <c r="D13001" s="10" t="s">
        <v>19397</v>
      </c>
      <c r="E13001" s="11" t="s">
        <v>19402</v>
      </c>
      <c r="F13001" s="6">
        <v>253719</v>
      </c>
      <c r="G13001" s="6" t="s">
        <v>19281</v>
      </c>
      <c r="H13001" s="16">
        <v>32161370.52</v>
      </c>
      <c r="I13001" s="12" t="s">
        <v>933</v>
      </c>
      <c r="J13001" s="12" t="s">
        <v>2438</v>
      </c>
      <c r="K13001" s="15">
        <v>32061950</v>
      </c>
      <c r="L13001" s="13" t="s">
        <v>70</v>
      </c>
      <c r="M13001" s="7">
        <v>0.5</v>
      </c>
      <c r="N13001" s="14"/>
    </row>
    <row r="13002" spans="1:14" ht="236.25">
      <c r="A13002" s="6">
        <v>13001</v>
      </c>
      <c r="B13002" s="8" t="s">
        <v>18999</v>
      </c>
      <c r="C13002" s="9" t="s">
        <v>19400</v>
      </c>
      <c r="D13002" s="10" t="s">
        <v>19399</v>
      </c>
      <c r="E13002" s="11" t="s">
        <v>19402</v>
      </c>
      <c r="F13002" s="6">
        <v>253719</v>
      </c>
      <c r="G13002" s="6" t="s">
        <v>19281</v>
      </c>
      <c r="H13002" s="16">
        <v>32161370.52</v>
      </c>
      <c r="I13002" s="12" t="s">
        <v>933</v>
      </c>
      <c r="J13002" s="12" t="s">
        <v>2438</v>
      </c>
      <c r="K13002" s="15">
        <v>32061950</v>
      </c>
      <c r="L13002" s="13" t="s">
        <v>70</v>
      </c>
      <c r="M13002" s="7">
        <v>0.5</v>
      </c>
      <c r="N13002" s="14"/>
    </row>
    <row r="13003" spans="1:14" ht="63">
      <c r="A13003" s="6">
        <v>13002</v>
      </c>
      <c r="B13003" s="8" t="s">
        <v>18999</v>
      </c>
      <c r="C13003" s="9" t="s">
        <v>19403</v>
      </c>
      <c r="D13003" s="10" t="s">
        <v>19404</v>
      </c>
      <c r="E13003" s="11" t="s">
        <v>19405</v>
      </c>
      <c r="F13003" s="6">
        <v>215217</v>
      </c>
      <c r="G13003" s="6" t="s">
        <v>19281</v>
      </c>
      <c r="H13003" s="16">
        <v>15906772.1</v>
      </c>
      <c r="I13003" s="12" t="s">
        <v>19347</v>
      </c>
      <c r="J13003" s="12" t="s">
        <v>4760</v>
      </c>
      <c r="K13003" s="15">
        <v>15905720</v>
      </c>
      <c r="L13003" s="13" t="s">
        <v>14</v>
      </c>
      <c r="M13003" s="7">
        <v>1</v>
      </c>
      <c r="N13003" s="14"/>
    </row>
    <row r="13004" spans="1:14" ht="63">
      <c r="A13004" s="6">
        <v>13003</v>
      </c>
      <c r="B13004" s="8" t="s">
        <v>18999</v>
      </c>
      <c r="C13004" s="9" t="s">
        <v>19406</v>
      </c>
      <c r="D13004" s="10" t="s">
        <v>19407</v>
      </c>
      <c r="E13004" s="11" t="s">
        <v>19408</v>
      </c>
      <c r="F13004" s="6">
        <v>391482</v>
      </c>
      <c r="G13004" s="6" t="s">
        <v>19281</v>
      </c>
      <c r="H13004" s="16">
        <v>13437630.449999999</v>
      </c>
      <c r="I13004" s="12" t="s">
        <v>6195</v>
      </c>
      <c r="J13004" s="12" t="s">
        <v>5994</v>
      </c>
      <c r="K13004" s="15">
        <v>4000000</v>
      </c>
      <c r="L13004" s="13" t="s">
        <v>14</v>
      </c>
      <c r="M13004" s="7">
        <v>1</v>
      </c>
      <c r="N13004" s="14"/>
    </row>
    <row r="13005" spans="1:14" ht="78.75">
      <c r="A13005" s="6">
        <v>13004</v>
      </c>
      <c r="B13005" s="8" t="s">
        <v>18999</v>
      </c>
      <c r="C13005" s="9" t="s">
        <v>19409</v>
      </c>
      <c r="D13005" s="10" t="s">
        <v>19410</v>
      </c>
      <c r="E13005" s="11" t="s">
        <v>19411</v>
      </c>
      <c r="F13005" s="6">
        <v>192458</v>
      </c>
      <c r="G13005" s="6" t="s">
        <v>19281</v>
      </c>
      <c r="H13005" s="16">
        <v>11141033.59</v>
      </c>
      <c r="I13005" s="12" t="s">
        <v>19359</v>
      </c>
      <c r="J13005" s="12" t="s">
        <v>7290</v>
      </c>
      <c r="K13005" s="15">
        <v>11139054</v>
      </c>
      <c r="L13005" s="13" t="s">
        <v>14</v>
      </c>
      <c r="M13005" s="7">
        <v>1</v>
      </c>
      <c r="N13005" s="14"/>
    </row>
    <row r="13006" spans="1:14" ht="63">
      <c r="A13006" s="6">
        <v>13005</v>
      </c>
      <c r="B13006" s="8" t="s">
        <v>18999</v>
      </c>
      <c r="C13006" s="9" t="s">
        <v>19412</v>
      </c>
      <c r="D13006" s="10" t="s">
        <v>19173</v>
      </c>
      <c r="E13006" s="11" t="s">
        <v>19413</v>
      </c>
      <c r="F13006" s="6">
        <v>192459</v>
      </c>
      <c r="G13006" s="6" t="s">
        <v>19281</v>
      </c>
      <c r="H13006" s="16">
        <v>11198750.52</v>
      </c>
      <c r="I13006" s="12" t="s">
        <v>19320</v>
      </c>
      <c r="J13006" s="12" t="s">
        <v>19321</v>
      </c>
      <c r="K13006" s="15">
        <v>11194769</v>
      </c>
      <c r="L13006" s="13" t="s">
        <v>14</v>
      </c>
      <c r="M13006" s="7">
        <v>1</v>
      </c>
      <c r="N13006" s="14"/>
    </row>
    <row r="13007" spans="1:14" ht="110.25">
      <c r="A13007" s="6">
        <v>13006</v>
      </c>
      <c r="B13007" s="8" t="s">
        <v>18999</v>
      </c>
      <c r="C13007" s="9" t="s">
        <v>19414</v>
      </c>
      <c r="D13007" s="10" t="s">
        <v>19415</v>
      </c>
      <c r="E13007" s="11" t="s">
        <v>19416</v>
      </c>
      <c r="F13007" s="6">
        <v>200941</v>
      </c>
      <c r="G13007" s="6" t="s">
        <v>19281</v>
      </c>
      <c r="H13007" s="16">
        <v>16694158.42</v>
      </c>
      <c r="I13007" s="12" t="s">
        <v>19417</v>
      </c>
      <c r="J13007" s="12" t="s">
        <v>19418</v>
      </c>
      <c r="K13007" s="15">
        <v>16675391</v>
      </c>
      <c r="L13007" s="13" t="s">
        <v>14</v>
      </c>
      <c r="M13007" s="7">
        <v>1</v>
      </c>
      <c r="N13007" s="14"/>
    </row>
    <row r="13008" spans="1:14" ht="78.75">
      <c r="A13008" s="6">
        <v>13007</v>
      </c>
      <c r="B13008" s="8" t="s">
        <v>18999</v>
      </c>
      <c r="C13008" s="9" t="s">
        <v>19322</v>
      </c>
      <c r="D13008" s="10" t="s">
        <v>19037</v>
      </c>
      <c r="E13008" s="11" t="s">
        <v>19419</v>
      </c>
      <c r="F13008" s="6">
        <v>216560</v>
      </c>
      <c r="G13008" s="6" t="s">
        <v>19281</v>
      </c>
      <c r="H13008" s="16">
        <v>20034495.98</v>
      </c>
      <c r="I13008" s="12" t="s">
        <v>19420</v>
      </c>
      <c r="J13008" s="12" t="s">
        <v>19421</v>
      </c>
      <c r="K13008" s="15">
        <v>13977000</v>
      </c>
      <c r="L13008" s="13" t="s">
        <v>14</v>
      </c>
      <c r="M13008" s="7">
        <v>1</v>
      </c>
      <c r="N13008" s="14"/>
    </row>
    <row r="13009" spans="1:14" ht="47.25">
      <c r="A13009" s="6">
        <v>13008</v>
      </c>
      <c r="B13009" s="8" t="s">
        <v>18999</v>
      </c>
      <c r="C13009" s="9" t="s">
        <v>19422</v>
      </c>
      <c r="D13009" s="10" t="s">
        <v>19423</v>
      </c>
      <c r="E13009" s="11" t="s">
        <v>19424</v>
      </c>
      <c r="F13009" s="6">
        <v>391486</v>
      </c>
      <c r="G13009" s="6" t="s">
        <v>19281</v>
      </c>
      <c r="H13009" s="16">
        <v>20034495</v>
      </c>
      <c r="I13009" s="12"/>
      <c r="J13009" s="12"/>
      <c r="K13009" s="15">
        <v>8595266</v>
      </c>
      <c r="L13009" s="13" t="s">
        <v>14</v>
      </c>
      <c r="M13009" s="7">
        <v>1</v>
      </c>
      <c r="N13009" s="14"/>
    </row>
    <row r="13010" spans="1:14" ht="110.25">
      <c r="A13010" s="6">
        <v>13009</v>
      </c>
      <c r="B13010" s="8" t="s">
        <v>18999</v>
      </c>
      <c r="C13010" s="9" t="s">
        <v>19425</v>
      </c>
      <c r="D13010" s="10" t="s">
        <v>19426</v>
      </c>
      <c r="E13010" s="11" t="s">
        <v>19427</v>
      </c>
      <c r="F13010" s="6">
        <v>237400</v>
      </c>
      <c r="G13010" s="6" t="s">
        <v>19281</v>
      </c>
      <c r="H13010" s="16">
        <v>12159735.15</v>
      </c>
      <c r="I13010" s="12" t="s">
        <v>19428</v>
      </c>
      <c r="J13010" s="12" t="s">
        <v>19429</v>
      </c>
      <c r="K13010" s="15">
        <v>12076194</v>
      </c>
      <c r="L13010" s="13" t="s">
        <v>14</v>
      </c>
      <c r="M13010" s="7">
        <v>1</v>
      </c>
      <c r="N13010" s="14"/>
    </row>
    <row r="13011" spans="1:14" ht="94.5">
      <c r="A13011" s="6">
        <v>13010</v>
      </c>
      <c r="B13011" s="8" t="s">
        <v>18999</v>
      </c>
      <c r="C13011" s="9" t="s">
        <v>19430</v>
      </c>
      <c r="D13011" s="10" t="s">
        <v>19431</v>
      </c>
      <c r="E13011" s="11" t="s">
        <v>19432</v>
      </c>
      <c r="F13011" s="6">
        <v>187581</v>
      </c>
      <c r="G13011" s="6" t="s">
        <v>19281</v>
      </c>
      <c r="H13011" s="16">
        <v>12623864.140000001</v>
      </c>
      <c r="I13011" s="12" t="s">
        <v>12931</v>
      </c>
      <c r="J13011" s="12" t="s">
        <v>19421</v>
      </c>
      <c r="K13011" s="15">
        <v>12574314</v>
      </c>
      <c r="L13011" s="13" t="s">
        <v>14</v>
      </c>
      <c r="M13011" s="7">
        <v>1</v>
      </c>
      <c r="N13011" s="14"/>
    </row>
    <row r="13012" spans="1:14" ht="78.75">
      <c r="A13012" s="6">
        <v>13011</v>
      </c>
      <c r="B13012" s="8" t="s">
        <v>18999</v>
      </c>
      <c r="C13012" s="9" t="s">
        <v>19433</v>
      </c>
      <c r="D13012" s="10" t="s">
        <v>19434</v>
      </c>
      <c r="E13012" s="11" t="s">
        <v>19435</v>
      </c>
      <c r="F13012" s="6">
        <v>187582</v>
      </c>
      <c r="G13012" s="6" t="s">
        <v>19281</v>
      </c>
      <c r="H13012" s="16">
        <v>7968986.0700000003</v>
      </c>
      <c r="I13012" s="12" t="s">
        <v>19436</v>
      </c>
      <c r="J13012" s="12" t="s">
        <v>6114</v>
      </c>
      <c r="K13012" s="15">
        <v>7950285</v>
      </c>
      <c r="L13012" s="13" t="s">
        <v>14</v>
      </c>
      <c r="M13012" s="7">
        <v>1</v>
      </c>
      <c r="N13012" s="14"/>
    </row>
    <row r="13013" spans="1:14" ht="94.5">
      <c r="A13013" s="6">
        <v>13012</v>
      </c>
      <c r="B13013" s="8" t="s">
        <v>18999</v>
      </c>
      <c r="C13013" s="9" t="s">
        <v>19430</v>
      </c>
      <c r="D13013" s="10" t="s">
        <v>19431</v>
      </c>
      <c r="E13013" s="11" t="s">
        <v>19437</v>
      </c>
      <c r="F13013" s="6">
        <v>187583</v>
      </c>
      <c r="G13013" s="6" t="s">
        <v>19281</v>
      </c>
      <c r="H13013" s="16">
        <v>13327684.83</v>
      </c>
      <c r="I13013" s="12" t="s">
        <v>12931</v>
      </c>
      <c r="J13013" s="12" t="s">
        <v>5686</v>
      </c>
      <c r="K13013" s="15">
        <v>8905000</v>
      </c>
      <c r="L13013" s="13" t="s">
        <v>14</v>
      </c>
      <c r="M13013" s="7">
        <v>1</v>
      </c>
      <c r="N13013" s="14"/>
    </row>
    <row r="13014" spans="1:14" ht="157.5">
      <c r="A13014" s="6">
        <v>13013</v>
      </c>
      <c r="B13014" s="8" t="s">
        <v>18999</v>
      </c>
      <c r="C13014" s="9" t="s">
        <v>19409</v>
      </c>
      <c r="D13014" s="10" t="s">
        <v>19410</v>
      </c>
      <c r="E13014" s="11" t="s">
        <v>19438</v>
      </c>
      <c r="F13014" s="6">
        <v>213871</v>
      </c>
      <c r="G13014" s="6" t="s">
        <v>19281</v>
      </c>
      <c r="H13014" s="16">
        <v>36002507.609999999</v>
      </c>
      <c r="I13014" s="12" t="s">
        <v>19439</v>
      </c>
      <c r="J13014" s="12" t="s">
        <v>957</v>
      </c>
      <c r="K13014" s="15">
        <v>35974124</v>
      </c>
      <c r="L13014" s="13" t="s">
        <v>14</v>
      </c>
      <c r="M13014" s="7">
        <v>1</v>
      </c>
      <c r="N13014" s="14"/>
    </row>
    <row r="13015" spans="1:14" ht="204.75">
      <c r="A13015" s="6">
        <v>13014</v>
      </c>
      <c r="B13015" s="8" t="s">
        <v>18999</v>
      </c>
      <c r="C13015" s="9" t="s">
        <v>19349</v>
      </c>
      <c r="D13015" s="10" t="s">
        <v>19350</v>
      </c>
      <c r="E13015" s="11" t="s">
        <v>19440</v>
      </c>
      <c r="F13015" s="6">
        <v>264799</v>
      </c>
      <c r="G13015" s="6" t="s">
        <v>19281</v>
      </c>
      <c r="H13015" s="16">
        <v>40021314.740000002</v>
      </c>
      <c r="I13015" s="12" t="s">
        <v>19352</v>
      </c>
      <c r="J13015" s="12" t="s">
        <v>1084</v>
      </c>
      <c r="K13015" s="15">
        <v>40015653</v>
      </c>
      <c r="L13015" s="13" t="s">
        <v>14</v>
      </c>
      <c r="M13015" s="7">
        <v>1</v>
      </c>
      <c r="N13015" s="14"/>
    </row>
    <row r="13016" spans="1:14" ht="141.75">
      <c r="A13016" s="6">
        <v>13015</v>
      </c>
      <c r="B13016" s="8" t="s">
        <v>18999</v>
      </c>
      <c r="C13016" s="9" t="s">
        <v>19441</v>
      </c>
      <c r="D13016" s="10" t="s">
        <v>19442</v>
      </c>
      <c r="E13016" s="11" t="s">
        <v>19443</v>
      </c>
      <c r="F13016" s="6">
        <v>213869</v>
      </c>
      <c r="G13016" s="6" t="s">
        <v>19281</v>
      </c>
      <c r="H13016" s="16">
        <v>21949615.350000001</v>
      </c>
      <c r="I13016" s="12" t="s">
        <v>19444</v>
      </c>
      <c r="J13016" s="12" t="s">
        <v>12912</v>
      </c>
      <c r="K13016" s="15">
        <v>21945488</v>
      </c>
      <c r="L13016" s="13" t="s">
        <v>14</v>
      </c>
      <c r="M13016" s="7">
        <v>1</v>
      </c>
      <c r="N13016" s="14"/>
    </row>
    <row r="13017" spans="1:14" ht="78.75">
      <c r="A13017" s="6">
        <v>13016</v>
      </c>
      <c r="B13017" s="8" t="s">
        <v>18999</v>
      </c>
      <c r="C13017" s="9" t="s">
        <v>19445</v>
      </c>
      <c r="D13017" s="10" t="s">
        <v>19446</v>
      </c>
      <c r="E13017" s="11" t="s">
        <v>19447</v>
      </c>
      <c r="F13017" s="6">
        <v>237401</v>
      </c>
      <c r="G13017" s="6" t="s">
        <v>19281</v>
      </c>
      <c r="H13017" s="16">
        <v>6994150.8700000001</v>
      </c>
      <c r="I13017" s="12" t="s">
        <v>19428</v>
      </c>
      <c r="J13017" s="12" t="s">
        <v>19448</v>
      </c>
      <c r="K13017" s="15">
        <v>6050000</v>
      </c>
      <c r="L13017" s="13" t="s">
        <v>14</v>
      </c>
      <c r="M13017" s="7">
        <v>1</v>
      </c>
      <c r="N13017" s="14"/>
    </row>
    <row r="13018" spans="1:14" ht="63">
      <c r="A13018" s="6">
        <v>13017</v>
      </c>
      <c r="B13018" s="8" t="s">
        <v>18999</v>
      </c>
      <c r="C13018" s="9" t="s">
        <v>19449</v>
      </c>
      <c r="D13018" s="10" t="s">
        <v>19450</v>
      </c>
      <c r="E13018" s="11" t="s">
        <v>19451</v>
      </c>
      <c r="F13018" s="6">
        <v>200946</v>
      </c>
      <c r="G13018" s="6" t="s">
        <v>19281</v>
      </c>
      <c r="H13018" s="16">
        <v>9841138.6699999999</v>
      </c>
      <c r="I13018" s="12" t="s">
        <v>19338</v>
      </c>
      <c r="J13018" s="12" t="s">
        <v>19373</v>
      </c>
      <c r="K13018" s="15">
        <v>9841138</v>
      </c>
      <c r="L13018" s="13" t="s">
        <v>14</v>
      </c>
      <c r="M13018" s="7">
        <v>1</v>
      </c>
      <c r="N13018" s="14"/>
    </row>
    <row r="13019" spans="1:14" ht="126">
      <c r="A13019" s="6">
        <v>13018</v>
      </c>
      <c r="B13019" s="8" t="s">
        <v>18999</v>
      </c>
      <c r="C13019" s="9" t="s">
        <v>19452</v>
      </c>
      <c r="D13019" s="10" t="s">
        <v>19453</v>
      </c>
      <c r="E13019" s="11" t="s">
        <v>19454</v>
      </c>
      <c r="F13019" s="6">
        <v>200947</v>
      </c>
      <c r="G13019" s="6" t="s">
        <v>19281</v>
      </c>
      <c r="H13019" s="16">
        <v>15166061.039999999</v>
      </c>
      <c r="I13019" s="12" t="s">
        <v>19338</v>
      </c>
      <c r="J13019" s="12" t="s">
        <v>17524</v>
      </c>
      <c r="K13019" s="15">
        <v>9586000</v>
      </c>
      <c r="L13019" s="13" t="s">
        <v>14</v>
      </c>
      <c r="M13019" s="7">
        <v>1</v>
      </c>
      <c r="N13019" s="14"/>
    </row>
    <row r="13020" spans="1:14" ht="63">
      <c r="A13020" s="6">
        <v>13019</v>
      </c>
      <c r="B13020" s="8" t="s">
        <v>18999</v>
      </c>
      <c r="C13020" s="9" t="s">
        <v>19282</v>
      </c>
      <c r="D13020" s="10" t="s">
        <v>19283</v>
      </c>
      <c r="E13020" s="11" t="s">
        <v>19455</v>
      </c>
      <c r="F13020" s="6">
        <v>217736</v>
      </c>
      <c r="G13020" s="6" t="s">
        <v>19281</v>
      </c>
      <c r="H13020" s="16">
        <v>5245266.7209999999</v>
      </c>
      <c r="I13020" s="12" t="s">
        <v>19439</v>
      </c>
      <c r="J13020" s="12" t="s">
        <v>19456</v>
      </c>
      <c r="K13020" s="15">
        <v>5236850</v>
      </c>
      <c r="L13020" s="13" t="s">
        <v>14</v>
      </c>
      <c r="M13020" s="7">
        <v>1</v>
      </c>
      <c r="N13020" s="14"/>
    </row>
    <row r="13021" spans="1:14" ht="78.75">
      <c r="A13021" s="6">
        <v>13020</v>
      </c>
      <c r="B13021" s="8" t="s">
        <v>18999</v>
      </c>
      <c r="C13021" s="9" t="s">
        <v>19457</v>
      </c>
      <c r="D13021" s="10" t="s">
        <v>19458</v>
      </c>
      <c r="E13021" s="11" t="s">
        <v>19459</v>
      </c>
      <c r="F13021" s="6">
        <v>264798</v>
      </c>
      <c r="G13021" s="6" t="s">
        <v>19281</v>
      </c>
      <c r="H13021" s="16">
        <v>4998571.6900000004</v>
      </c>
      <c r="I13021" s="12" t="s">
        <v>19460</v>
      </c>
      <c r="J13021" s="12" t="s">
        <v>7116</v>
      </c>
      <c r="K13021" s="15">
        <v>4480726</v>
      </c>
      <c r="L13021" s="13" t="s">
        <v>14</v>
      </c>
      <c r="M13021" s="7">
        <v>1</v>
      </c>
      <c r="N13021" s="14"/>
    </row>
    <row r="13022" spans="1:14" ht="173.25">
      <c r="A13022" s="6">
        <v>13021</v>
      </c>
      <c r="B13022" s="8" t="s">
        <v>18999</v>
      </c>
      <c r="C13022" s="9" t="s">
        <v>19461</v>
      </c>
      <c r="D13022" s="10" t="s">
        <v>19462</v>
      </c>
      <c r="E13022" s="11" t="s">
        <v>19463</v>
      </c>
      <c r="F13022" s="6">
        <v>180088</v>
      </c>
      <c r="G13022" s="6" t="s">
        <v>19281</v>
      </c>
      <c r="H13022" s="16">
        <v>18635992.09</v>
      </c>
      <c r="I13022" s="12" t="s">
        <v>19464</v>
      </c>
      <c r="J13022" s="12" t="s">
        <v>19465</v>
      </c>
      <c r="K13022" s="15">
        <v>18554457</v>
      </c>
      <c r="L13022" s="13" t="s">
        <v>14</v>
      </c>
      <c r="M13022" s="7">
        <v>1</v>
      </c>
      <c r="N13022" s="14"/>
    </row>
    <row r="13023" spans="1:14" ht="141.75">
      <c r="A13023" s="6">
        <v>13022</v>
      </c>
      <c r="B13023" s="8" t="s">
        <v>18999</v>
      </c>
      <c r="C13023" s="9" t="s">
        <v>19466</v>
      </c>
      <c r="D13023" s="10" t="s">
        <v>19467</v>
      </c>
      <c r="E13023" s="11" t="s">
        <v>19468</v>
      </c>
      <c r="F13023" s="6">
        <v>200957</v>
      </c>
      <c r="G13023" s="6" t="s">
        <v>19281</v>
      </c>
      <c r="H13023" s="16">
        <v>15555875.5</v>
      </c>
      <c r="I13023" s="12" t="s">
        <v>19469</v>
      </c>
      <c r="J13023" s="12" t="s">
        <v>19470</v>
      </c>
      <c r="K13023" s="15">
        <v>15521361</v>
      </c>
      <c r="L13023" s="13" t="s">
        <v>14</v>
      </c>
      <c r="M13023" s="7">
        <v>1</v>
      </c>
      <c r="N13023" s="14"/>
    </row>
    <row r="13024" spans="1:14" ht="78.75">
      <c r="A13024" s="6">
        <v>13023</v>
      </c>
      <c r="B13024" s="8" t="s">
        <v>18999</v>
      </c>
      <c r="C13024" s="9" t="s">
        <v>19471</v>
      </c>
      <c r="D13024" s="10" t="s">
        <v>19273</v>
      </c>
      <c r="E13024" s="11" t="s">
        <v>19472</v>
      </c>
      <c r="F13024" s="6">
        <v>289621</v>
      </c>
      <c r="G13024" s="6" t="s">
        <v>19281</v>
      </c>
      <c r="H13024" s="16">
        <v>6552771.5300000003</v>
      </c>
      <c r="I13024" s="12" t="s">
        <v>19388</v>
      </c>
      <c r="J13024" s="12" t="s">
        <v>5965</v>
      </c>
      <c r="K13024" s="15">
        <v>6533739</v>
      </c>
      <c r="L13024" s="13" t="s">
        <v>14</v>
      </c>
      <c r="M13024" s="7">
        <v>1</v>
      </c>
      <c r="N13024" s="14"/>
    </row>
    <row r="13025" spans="1:14" ht="141.75">
      <c r="A13025" s="6">
        <v>13024</v>
      </c>
      <c r="B13025" s="8" t="s">
        <v>18999</v>
      </c>
      <c r="C13025" s="9" t="s">
        <v>19473</v>
      </c>
      <c r="D13025" s="10" t="s">
        <v>19474</v>
      </c>
      <c r="E13025" s="11" t="s">
        <v>19475</v>
      </c>
      <c r="F13025" s="6">
        <v>298938</v>
      </c>
      <c r="G13025" s="6" t="s">
        <v>19281</v>
      </c>
      <c r="H13025" s="16">
        <v>25352786.350000001</v>
      </c>
      <c r="I13025" s="12" t="s">
        <v>19476</v>
      </c>
      <c r="J13025" s="12" t="s">
        <v>2625</v>
      </c>
      <c r="K13025" s="15" t="s">
        <v>19477</v>
      </c>
      <c r="L13025" s="13" t="s">
        <v>70</v>
      </c>
      <c r="M13025" s="7">
        <v>1</v>
      </c>
      <c r="N13025" s="14"/>
    </row>
    <row r="13026" spans="1:14" ht="141.75">
      <c r="A13026" s="6">
        <v>13025</v>
      </c>
      <c r="B13026" s="8" t="s">
        <v>18999</v>
      </c>
      <c r="C13026" s="9" t="s">
        <v>19478</v>
      </c>
      <c r="D13026" s="10" t="s">
        <v>19467</v>
      </c>
      <c r="E13026" s="11" t="s">
        <v>19475</v>
      </c>
      <c r="F13026" s="6">
        <v>298938</v>
      </c>
      <c r="G13026" s="6" t="s">
        <v>19281</v>
      </c>
      <c r="H13026" s="16">
        <v>25352786.350000001</v>
      </c>
      <c r="I13026" s="12" t="s">
        <v>19476</v>
      </c>
      <c r="J13026" s="12" t="s">
        <v>2625</v>
      </c>
      <c r="K13026" s="15" t="s">
        <v>19477</v>
      </c>
      <c r="L13026" s="13" t="s">
        <v>70</v>
      </c>
      <c r="M13026" s="7">
        <v>0.6</v>
      </c>
      <c r="N13026" s="14"/>
    </row>
    <row r="13027" spans="1:14" ht="141.75">
      <c r="A13027" s="6">
        <v>13026</v>
      </c>
      <c r="B13027" s="8" t="s">
        <v>18999</v>
      </c>
      <c r="C13027" s="9" t="s">
        <v>19479</v>
      </c>
      <c r="D13027" s="10" t="s">
        <v>19480</v>
      </c>
      <c r="E13027" s="11" t="s">
        <v>19475</v>
      </c>
      <c r="F13027" s="6">
        <v>298938</v>
      </c>
      <c r="G13027" s="6" t="s">
        <v>19281</v>
      </c>
      <c r="H13027" s="16">
        <v>25352786.350000001</v>
      </c>
      <c r="I13027" s="12" t="s">
        <v>19476</v>
      </c>
      <c r="J13027" s="12" t="s">
        <v>2625</v>
      </c>
      <c r="K13027" s="15" t="s">
        <v>19477</v>
      </c>
      <c r="L13027" s="13" t="s">
        <v>70</v>
      </c>
      <c r="M13027" s="7">
        <v>0.4</v>
      </c>
      <c r="N13027" s="14"/>
    </row>
    <row r="13028" spans="1:14" ht="63">
      <c r="A13028" s="6">
        <v>13027</v>
      </c>
      <c r="B13028" s="8" t="s">
        <v>18999</v>
      </c>
      <c r="C13028" s="9" t="s">
        <v>19481</v>
      </c>
      <c r="D13028" s="10" t="s">
        <v>19289</v>
      </c>
      <c r="E13028" s="11" t="s">
        <v>19482</v>
      </c>
      <c r="F13028" s="6">
        <v>180236</v>
      </c>
      <c r="G13028" s="6" t="s">
        <v>19281</v>
      </c>
      <c r="H13028" s="16">
        <v>6523031.4100000001</v>
      </c>
      <c r="I13028" s="12" t="s">
        <v>391</v>
      </c>
      <c r="J13028" s="12" t="s">
        <v>19372</v>
      </c>
      <c r="K13028" s="15">
        <v>6505475</v>
      </c>
      <c r="L13028" s="13" t="s">
        <v>14</v>
      </c>
      <c r="M13028" s="7">
        <v>1</v>
      </c>
      <c r="N13028" s="14"/>
    </row>
    <row r="13029" spans="1:14" ht="299.25">
      <c r="A13029" s="6">
        <v>13028</v>
      </c>
      <c r="B13029" s="8" t="s">
        <v>18999</v>
      </c>
      <c r="C13029" s="9" t="s">
        <v>19483</v>
      </c>
      <c r="D13029" s="10" t="s">
        <v>19259</v>
      </c>
      <c r="E13029" s="11" t="s">
        <v>19484</v>
      </c>
      <c r="F13029" s="6">
        <v>213286</v>
      </c>
      <c r="G13029" s="6" t="s">
        <v>19281</v>
      </c>
      <c r="H13029" s="16">
        <v>43559701.649999999</v>
      </c>
      <c r="I13029" s="12" t="s">
        <v>19439</v>
      </c>
      <c r="J13029" s="12" t="s">
        <v>19485</v>
      </c>
      <c r="K13029" s="15">
        <v>28885000</v>
      </c>
      <c r="L13029" s="13" t="s">
        <v>70</v>
      </c>
      <c r="M13029" s="7">
        <v>1</v>
      </c>
      <c r="N13029" s="14"/>
    </row>
    <row r="13030" spans="1:14" ht="299.25">
      <c r="A13030" s="6">
        <v>13029</v>
      </c>
      <c r="B13030" s="8" t="s">
        <v>18999</v>
      </c>
      <c r="C13030" s="9" t="s">
        <v>19486</v>
      </c>
      <c r="D13030" s="10" t="s">
        <v>19262</v>
      </c>
      <c r="E13030" s="11" t="s">
        <v>19484</v>
      </c>
      <c r="F13030" s="6">
        <v>213286</v>
      </c>
      <c r="G13030" s="6" t="s">
        <v>19281</v>
      </c>
      <c r="H13030" s="16">
        <v>43559701.649999999</v>
      </c>
      <c r="I13030" s="12" t="s">
        <v>19439</v>
      </c>
      <c r="J13030" s="12" t="s">
        <v>19485</v>
      </c>
      <c r="K13030" s="15">
        <v>28885000</v>
      </c>
      <c r="L13030" s="13" t="s">
        <v>70</v>
      </c>
      <c r="M13030" s="7">
        <v>0.6</v>
      </c>
      <c r="N13030" s="14"/>
    </row>
    <row r="13031" spans="1:14" ht="299.25">
      <c r="A13031" s="6">
        <v>13030</v>
      </c>
      <c r="B13031" s="8" t="s">
        <v>18999</v>
      </c>
      <c r="C13031" s="9" t="s">
        <v>19487</v>
      </c>
      <c r="D13031" s="10" t="s">
        <v>19264</v>
      </c>
      <c r="E13031" s="11" t="s">
        <v>19484</v>
      </c>
      <c r="F13031" s="6">
        <v>213286</v>
      </c>
      <c r="G13031" s="6" t="s">
        <v>19281</v>
      </c>
      <c r="H13031" s="16">
        <v>43559701.649999999</v>
      </c>
      <c r="I13031" s="12" t="s">
        <v>19439</v>
      </c>
      <c r="J13031" s="12" t="s">
        <v>19485</v>
      </c>
      <c r="K13031" s="15">
        <v>28885000</v>
      </c>
      <c r="L13031" s="13" t="s">
        <v>70</v>
      </c>
      <c r="M13031" s="7">
        <v>0.4</v>
      </c>
      <c r="N13031" s="14"/>
    </row>
    <row r="13032" spans="1:14" ht="78.75">
      <c r="A13032" s="6">
        <v>13031</v>
      </c>
      <c r="B13032" s="8" t="s">
        <v>18999</v>
      </c>
      <c r="C13032" s="9" t="s">
        <v>19488</v>
      </c>
      <c r="D13032" s="10" t="s">
        <v>19489</v>
      </c>
      <c r="E13032" s="11" t="s">
        <v>19490</v>
      </c>
      <c r="F13032" s="6">
        <v>264794</v>
      </c>
      <c r="G13032" s="6" t="s">
        <v>19281</v>
      </c>
      <c r="H13032" s="16">
        <v>7891202.7400000002</v>
      </c>
      <c r="I13032" s="12" t="s">
        <v>19395</v>
      </c>
      <c r="J13032" s="12" t="s">
        <v>7015</v>
      </c>
      <c r="K13032" s="15">
        <v>4090000</v>
      </c>
      <c r="L13032" s="13" t="s">
        <v>14</v>
      </c>
      <c r="M13032" s="7">
        <v>1</v>
      </c>
      <c r="N13032" s="14"/>
    </row>
    <row r="13033" spans="1:14" ht="283.5">
      <c r="A13033" s="6">
        <v>13032</v>
      </c>
      <c r="B13033" s="8" t="s">
        <v>18999</v>
      </c>
      <c r="C13033" s="9" t="s">
        <v>19491</v>
      </c>
      <c r="D13033" s="10" t="s">
        <v>19492</v>
      </c>
      <c r="E13033" s="11" t="s">
        <v>19493</v>
      </c>
      <c r="F13033" s="6">
        <v>253722</v>
      </c>
      <c r="G13033" s="6" t="s">
        <v>19281</v>
      </c>
      <c r="H13033" s="16">
        <v>42665577.909999996</v>
      </c>
      <c r="I13033" s="12" t="s">
        <v>6987</v>
      </c>
      <c r="J13033" s="12" t="s">
        <v>6257</v>
      </c>
      <c r="K13033" s="15">
        <v>34949000</v>
      </c>
      <c r="L13033" s="13" t="s">
        <v>70</v>
      </c>
      <c r="M13033" s="7">
        <v>1</v>
      </c>
      <c r="N13033" s="14"/>
    </row>
    <row r="13034" spans="1:14" ht="283.5">
      <c r="A13034" s="6">
        <v>13033</v>
      </c>
      <c r="B13034" s="8" t="s">
        <v>18999</v>
      </c>
      <c r="C13034" s="9" t="s">
        <v>19487</v>
      </c>
      <c r="D13034" s="10" t="s">
        <v>19264</v>
      </c>
      <c r="E13034" s="11" t="s">
        <v>19493</v>
      </c>
      <c r="F13034" s="6">
        <v>253722</v>
      </c>
      <c r="G13034" s="6" t="s">
        <v>19281</v>
      </c>
      <c r="H13034" s="16">
        <v>42665577.909999996</v>
      </c>
      <c r="I13034" s="12" t="s">
        <v>6987</v>
      </c>
      <c r="J13034" s="12" t="s">
        <v>6257</v>
      </c>
      <c r="K13034" s="15">
        <v>34949000</v>
      </c>
      <c r="L13034" s="13" t="s">
        <v>70</v>
      </c>
      <c r="M13034" s="7">
        <v>0.75</v>
      </c>
      <c r="N13034" s="14"/>
    </row>
    <row r="13035" spans="1:14" ht="283.5">
      <c r="A13035" s="6">
        <v>13034</v>
      </c>
      <c r="B13035" s="8" t="s">
        <v>18999</v>
      </c>
      <c r="C13035" s="9" t="s">
        <v>19494</v>
      </c>
      <c r="D13035" s="10" t="s">
        <v>19495</v>
      </c>
      <c r="E13035" s="11" t="s">
        <v>19493</v>
      </c>
      <c r="F13035" s="6">
        <v>253722</v>
      </c>
      <c r="G13035" s="6" t="s">
        <v>19281</v>
      </c>
      <c r="H13035" s="16">
        <v>42665577.909999996</v>
      </c>
      <c r="I13035" s="12" t="s">
        <v>6987</v>
      </c>
      <c r="J13035" s="12" t="s">
        <v>6257</v>
      </c>
      <c r="K13035" s="15">
        <v>34949000</v>
      </c>
      <c r="L13035" s="13" t="s">
        <v>70</v>
      </c>
      <c r="M13035" s="7">
        <v>0.25</v>
      </c>
      <c r="N13035" s="14"/>
    </row>
    <row r="13036" spans="1:14" ht="267.75">
      <c r="A13036" s="6">
        <v>13035</v>
      </c>
      <c r="B13036" s="8" t="s">
        <v>18999</v>
      </c>
      <c r="C13036" s="9" t="s">
        <v>19496</v>
      </c>
      <c r="D13036" s="10" t="s">
        <v>19259</v>
      </c>
      <c r="E13036" s="11" t="s">
        <v>19497</v>
      </c>
      <c r="F13036" s="6">
        <v>253721</v>
      </c>
      <c r="G13036" s="6" t="s">
        <v>19281</v>
      </c>
      <c r="H13036" s="16">
        <v>35501050.219999999</v>
      </c>
      <c r="I13036" s="12" t="s">
        <v>19498</v>
      </c>
      <c r="J13036" s="12" t="s">
        <v>17347</v>
      </c>
      <c r="K13036" s="15">
        <v>11480000</v>
      </c>
      <c r="L13036" s="13" t="s">
        <v>70</v>
      </c>
      <c r="M13036" s="7">
        <v>1</v>
      </c>
      <c r="N13036" s="14"/>
    </row>
    <row r="13037" spans="1:14" ht="267.75">
      <c r="A13037" s="6">
        <v>13036</v>
      </c>
      <c r="B13037" s="8" t="s">
        <v>18999</v>
      </c>
      <c r="C13037" s="9" t="s">
        <v>19486</v>
      </c>
      <c r="D13037" s="10" t="s">
        <v>19262</v>
      </c>
      <c r="E13037" s="11" t="s">
        <v>19497</v>
      </c>
      <c r="F13037" s="6">
        <v>253721</v>
      </c>
      <c r="G13037" s="6" t="s">
        <v>19281</v>
      </c>
      <c r="H13037" s="16">
        <v>35501050.219999999</v>
      </c>
      <c r="I13037" s="12" t="s">
        <v>19498</v>
      </c>
      <c r="J13037" s="12" t="s">
        <v>17347</v>
      </c>
      <c r="K13037" s="15">
        <v>11480000</v>
      </c>
      <c r="L13037" s="13" t="s">
        <v>70</v>
      </c>
      <c r="M13037" s="7">
        <v>0.6</v>
      </c>
      <c r="N13037" s="14"/>
    </row>
    <row r="13038" spans="1:14" ht="267.75">
      <c r="A13038" s="6">
        <v>13037</v>
      </c>
      <c r="B13038" s="8" t="s">
        <v>18999</v>
      </c>
      <c r="C13038" s="9" t="s">
        <v>19487</v>
      </c>
      <c r="D13038" s="10" t="s">
        <v>19264</v>
      </c>
      <c r="E13038" s="11" t="s">
        <v>19497</v>
      </c>
      <c r="F13038" s="6">
        <v>253721</v>
      </c>
      <c r="G13038" s="6" t="s">
        <v>19281</v>
      </c>
      <c r="H13038" s="16">
        <v>35501050.219999999</v>
      </c>
      <c r="I13038" s="12" t="s">
        <v>19498</v>
      </c>
      <c r="J13038" s="12" t="s">
        <v>17347</v>
      </c>
      <c r="K13038" s="15">
        <v>11480000</v>
      </c>
      <c r="L13038" s="13" t="s">
        <v>70</v>
      </c>
      <c r="M13038" s="7">
        <v>0.4</v>
      </c>
      <c r="N13038" s="14"/>
    </row>
    <row r="13039" spans="1:14" ht="173.25">
      <c r="A13039" s="6">
        <v>13038</v>
      </c>
      <c r="B13039" s="8" t="s">
        <v>18999</v>
      </c>
      <c r="C13039" s="9" t="s">
        <v>19499</v>
      </c>
      <c r="D13039" s="10" t="s">
        <v>19500</v>
      </c>
      <c r="E13039" s="11" t="s">
        <v>19501</v>
      </c>
      <c r="F13039" s="6">
        <v>213285</v>
      </c>
      <c r="G13039" s="6" t="s">
        <v>19281</v>
      </c>
      <c r="H13039" s="16">
        <v>17600743.166999999</v>
      </c>
      <c r="I13039" s="12" t="s">
        <v>19502</v>
      </c>
      <c r="J13039" s="12" t="s">
        <v>10926</v>
      </c>
      <c r="K13039" s="15">
        <v>17596482</v>
      </c>
      <c r="L13039" s="13" t="s">
        <v>14</v>
      </c>
      <c r="M13039" s="7">
        <v>1</v>
      </c>
      <c r="N13039" s="14"/>
    </row>
    <row r="13040" spans="1:14" ht="189">
      <c r="A13040" s="6">
        <v>13039</v>
      </c>
      <c r="B13040" s="8" t="s">
        <v>18999</v>
      </c>
      <c r="C13040" s="9" t="s">
        <v>19503</v>
      </c>
      <c r="D13040" s="10" t="s">
        <v>19504</v>
      </c>
      <c r="E13040" s="11" t="s">
        <v>19505</v>
      </c>
      <c r="F13040" s="6">
        <v>227901</v>
      </c>
      <c r="G13040" s="6" t="s">
        <v>19281</v>
      </c>
      <c r="H13040" s="16">
        <v>31903774.370000001</v>
      </c>
      <c r="I13040" s="12" t="s">
        <v>13063</v>
      </c>
      <c r="J13040" s="12" t="s">
        <v>7146</v>
      </c>
      <c r="K13040" s="15">
        <v>31876079</v>
      </c>
      <c r="L13040" s="13" t="s">
        <v>70</v>
      </c>
      <c r="M13040" s="7">
        <v>1</v>
      </c>
      <c r="N13040" s="14"/>
    </row>
    <row r="13041" spans="1:14" ht="189">
      <c r="A13041" s="6">
        <v>13040</v>
      </c>
      <c r="B13041" s="8" t="s">
        <v>18999</v>
      </c>
      <c r="C13041" s="9" t="s">
        <v>19506</v>
      </c>
      <c r="D13041" s="10" t="s">
        <v>19119</v>
      </c>
      <c r="E13041" s="11" t="s">
        <v>19505</v>
      </c>
      <c r="F13041" s="6">
        <v>227901</v>
      </c>
      <c r="G13041" s="6" t="s">
        <v>19281</v>
      </c>
      <c r="H13041" s="16">
        <v>31903774.370000001</v>
      </c>
      <c r="I13041" s="12" t="s">
        <v>13063</v>
      </c>
      <c r="J13041" s="12" t="s">
        <v>7146</v>
      </c>
      <c r="K13041" s="15">
        <v>31876079</v>
      </c>
      <c r="L13041" s="13" t="s">
        <v>70</v>
      </c>
      <c r="M13041" s="7">
        <v>0.25</v>
      </c>
      <c r="N13041" s="14"/>
    </row>
    <row r="13042" spans="1:14" ht="189">
      <c r="A13042" s="6">
        <v>13041</v>
      </c>
      <c r="B13042" s="8" t="s">
        <v>18999</v>
      </c>
      <c r="C13042" s="9" t="s">
        <v>19507</v>
      </c>
      <c r="D13042" s="10" t="s">
        <v>19143</v>
      </c>
      <c r="E13042" s="11" t="s">
        <v>19505</v>
      </c>
      <c r="F13042" s="6">
        <v>227901</v>
      </c>
      <c r="G13042" s="6" t="s">
        <v>19281</v>
      </c>
      <c r="H13042" s="16">
        <v>31903774.370000001</v>
      </c>
      <c r="I13042" s="12" t="s">
        <v>13063</v>
      </c>
      <c r="J13042" s="12" t="s">
        <v>7146</v>
      </c>
      <c r="K13042" s="15">
        <v>31876079</v>
      </c>
      <c r="L13042" s="13" t="s">
        <v>70</v>
      </c>
      <c r="M13042" s="7">
        <v>0.75</v>
      </c>
      <c r="N13042" s="14"/>
    </row>
    <row r="13043" spans="1:14" ht="63">
      <c r="A13043" s="6">
        <v>13042</v>
      </c>
      <c r="B13043" s="8" t="s">
        <v>18999</v>
      </c>
      <c r="C13043" s="9" t="s">
        <v>19508</v>
      </c>
      <c r="D13043" s="10" t="s">
        <v>19509</v>
      </c>
      <c r="E13043" s="11" t="s">
        <v>19510</v>
      </c>
      <c r="F13043" s="6">
        <v>253723</v>
      </c>
      <c r="G13043" s="6" t="s">
        <v>19281</v>
      </c>
      <c r="H13043" s="16">
        <v>14697749.032</v>
      </c>
      <c r="I13043" s="12" t="s">
        <v>3657</v>
      </c>
      <c r="J13043" s="12" t="s">
        <v>5898</v>
      </c>
      <c r="K13043" s="15">
        <v>14695563</v>
      </c>
      <c r="L13043" s="13" t="s">
        <v>14</v>
      </c>
      <c r="M13043" s="7">
        <v>1</v>
      </c>
      <c r="N13043" s="14"/>
    </row>
    <row r="13044" spans="1:14" ht="63">
      <c r="A13044" s="6">
        <v>13043</v>
      </c>
      <c r="B13044" s="8" t="s">
        <v>18999</v>
      </c>
      <c r="C13044" s="9" t="s">
        <v>19511</v>
      </c>
      <c r="D13044" s="10" t="s">
        <v>19512</v>
      </c>
      <c r="E13044" s="11" t="s">
        <v>19513</v>
      </c>
      <c r="F13044" s="6">
        <v>391483</v>
      </c>
      <c r="G13044" s="6" t="s">
        <v>19281</v>
      </c>
      <c r="H13044" s="16">
        <v>24861852.539999999</v>
      </c>
      <c r="I13044" s="12" t="s">
        <v>12783</v>
      </c>
      <c r="J13044" s="12" t="s">
        <v>2630</v>
      </c>
      <c r="K13044" s="15">
        <v>3994000</v>
      </c>
      <c r="L13044" s="13" t="s">
        <v>70</v>
      </c>
      <c r="M13044" s="7">
        <v>1</v>
      </c>
      <c r="N13044" s="14"/>
    </row>
    <row r="13045" spans="1:14" ht="78.75">
      <c r="A13045" s="6">
        <v>13044</v>
      </c>
      <c r="B13045" s="8" t="s">
        <v>18999</v>
      </c>
      <c r="C13045" s="9" t="s">
        <v>19514</v>
      </c>
      <c r="D13045" s="10" t="s">
        <v>2953</v>
      </c>
      <c r="E13045" s="11" t="s">
        <v>19513</v>
      </c>
      <c r="F13045" s="6">
        <v>391483</v>
      </c>
      <c r="G13045" s="6" t="s">
        <v>19281</v>
      </c>
      <c r="H13045" s="16">
        <v>24861852.539999999</v>
      </c>
      <c r="I13045" s="12" t="s">
        <v>12783</v>
      </c>
      <c r="J13045" s="12" t="s">
        <v>2630</v>
      </c>
      <c r="K13045" s="15">
        <v>3994000</v>
      </c>
      <c r="L13045" s="13" t="s">
        <v>70</v>
      </c>
      <c r="M13045" s="7">
        <v>0.4</v>
      </c>
      <c r="N13045" s="14"/>
    </row>
    <row r="13046" spans="1:14" ht="63">
      <c r="A13046" s="6">
        <v>13045</v>
      </c>
      <c r="B13046" s="8" t="s">
        <v>18999</v>
      </c>
      <c r="C13046" s="9" t="s">
        <v>19515</v>
      </c>
      <c r="D13046" s="10" t="s">
        <v>17981</v>
      </c>
      <c r="E13046" s="11" t="s">
        <v>19513</v>
      </c>
      <c r="F13046" s="6">
        <v>391483</v>
      </c>
      <c r="G13046" s="6" t="s">
        <v>19281</v>
      </c>
      <c r="H13046" s="16">
        <v>24861852.539999999</v>
      </c>
      <c r="I13046" s="12" t="s">
        <v>12783</v>
      </c>
      <c r="J13046" s="12" t="s">
        <v>2630</v>
      </c>
      <c r="K13046" s="15">
        <v>3994000</v>
      </c>
      <c r="L13046" s="13" t="s">
        <v>70</v>
      </c>
      <c r="M13046" s="7">
        <v>0.6</v>
      </c>
      <c r="N13046" s="14"/>
    </row>
    <row r="13047" spans="1:14" ht="94.5">
      <c r="A13047" s="6">
        <v>13046</v>
      </c>
      <c r="B13047" s="8" t="s">
        <v>18999</v>
      </c>
      <c r="C13047" s="9" t="s">
        <v>19516</v>
      </c>
      <c r="D13047" s="10" t="s">
        <v>19517</v>
      </c>
      <c r="E13047" s="11" t="s">
        <v>19518</v>
      </c>
      <c r="F13047" s="6">
        <v>391484</v>
      </c>
      <c r="G13047" s="6" t="s">
        <v>19281</v>
      </c>
      <c r="H13047" s="16">
        <v>27420415.653999999</v>
      </c>
      <c r="I13047" s="12" t="s">
        <v>19519</v>
      </c>
      <c r="J13047" s="12" t="s">
        <v>5763</v>
      </c>
      <c r="K13047" s="15">
        <v>6600000</v>
      </c>
      <c r="L13047" s="13" t="s">
        <v>14</v>
      </c>
      <c r="M13047" s="7">
        <v>1</v>
      </c>
      <c r="N13047" s="14"/>
    </row>
    <row r="13048" spans="1:14" ht="78.75">
      <c r="A13048" s="6">
        <v>13047</v>
      </c>
      <c r="B13048" s="8" t="s">
        <v>18999</v>
      </c>
      <c r="C13048" s="9" t="s">
        <v>19520</v>
      </c>
      <c r="D13048" s="10" t="s">
        <v>19521</v>
      </c>
      <c r="E13048" s="11" t="s">
        <v>19522</v>
      </c>
      <c r="F13048" s="6">
        <v>391485</v>
      </c>
      <c r="G13048" s="6" t="s">
        <v>19281</v>
      </c>
      <c r="H13048" s="16">
        <v>18097551.853</v>
      </c>
      <c r="I13048" s="12" t="s">
        <v>12783</v>
      </c>
      <c r="J13048" s="12" t="s">
        <v>2563</v>
      </c>
      <c r="K13048" s="15">
        <v>13744889</v>
      </c>
      <c r="L13048" s="13" t="s">
        <v>14</v>
      </c>
      <c r="M13048" s="7">
        <v>1</v>
      </c>
      <c r="N13048" s="14"/>
    </row>
    <row r="13049" spans="1:14" ht="94.5">
      <c r="A13049" s="6">
        <v>13048</v>
      </c>
      <c r="B13049" s="8" t="s">
        <v>18999</v>
      </c>
      <c r="C13049" s="9" t="s">
        <v>19523</v>
      </c>
      <c r="D13049" s="10" t="s">
        <v>3894</v>
      </c>
      <c r="E13049" s="11" t="s">
        <v>19524</v>
      </c>
      <c r="F13049" s="6">
        <v>406104</v>
      </c>
      <c r="G13049" s="6" t="s">
        <v>19281</v>
      </c>
      <c r="H13049" s="16">
        <v>14295068.75</v>
      </c>
      <c r="I13049" s="12" t="s">
        <v>5705</v>
      </c>
      <c r="J13049" s="12" t="s">
        <v>5798</v>
      </c>
      <c r="K13049" s="15"/>
      <c r="L13049" s="13" t="s">
        <v>14</v>
      </c>
      <c r="M13049" s="7">
        <v>1</v>
      </c>
      <c r="N13049" s="14"/>
    </row>
    <row r="13050" spans="1:14" ht="110.25">
      <c r="A13050" s="6">
        <v>13049</v>
      </c>
      <c r="B13050" s="8" t="s">
        <v>18999</v>
      </c>
      <c r="C13050" s="9" t="s">
        <v>19523</v>
      </c>
      <c r="D13050" s="10" t="s">
        <v>3894</v>
      </c>
      <c r="E13050" s="11" t="s">
        <v>19525</v>
      </c>
      <c r="F13050" s="6">
        <v>406105</v>
      </c>
      <c r="G13050" s="6" t="s">
        <v>19281</v>
      </c>
      <c r="H13050" s="16">
        <v>17037362.436000001</v>
      </c>
      <c r="I13050" s="12" t="s">
        <v>5705</v>
      </c>
      <c r="J13050" s="12" t="s">
        <v>5798</v>
      </c>
      <c r="K13050" s="15">
        <v>4300000</v>
      </c>
      <c r="L13050" s="13" t="s">
        <v>14</v>
      </c>
      <c r="M13050" s="7">
        <v>1</v>
      </c>
      <c r="N13050" s="14"/>
    </row>
    <row r="13051" spans="1:14" ht="110.25">
      <c r="A13051" s="6">
        <v>13050</v>
      </c>
      <c r="B13051" s="8" t="s">
        <v>18999</v>
      </c>
      <c r="C13051" s="9" t="s">
        <v>19526</v>
      </c>
      <c r="D13051" s="10" t="s">
        <v>19527</v>
      </c>
      <c r="E13051" s="11" t="s">
        <v>19528</v>
      </c>
      <c r="F13051" s="6">
        <v>406100</v>
      </c>
      <c r="G13051" s="6" t="s">
        <v>19281</v>
      </c>
      <c r="H13051" s="16">
        <v>14973502.242000001</v>
      </c>
      <c r="I13051" s="12" t="s">
        <v>5705</v>
      </c>
      <c r="J13051" s="12" t="s">
        <v>5798</v>
      </c>
      <c r="K13051" s="15"/>
      <c r="L13051" s="13" t="s">
        <v>70</v>
      </c>
      <c r="M13051" s="7">
        <v>1</v>
      </c>
      <c r="N13051" s="14"/>
    </row>
    <row r="13052" spans="1:14" ht="110.25">
      <c r="A13052" s="6">
        <v>13051</v>
      </c>
      <c r="B13052" s="8" t="s">
        <v>18999</v>
      </c>
      <c r="C13052" s="9" t="s">
        <v>19506</v>
      </c>
      <c r="D13052" s="10" t="s">
        <v>19529</v>
      </c>
      <c r="E13052" s="11" t="s">
        <v>19528</v>
      </c>
      <c r="F13052" s="6">
        <v>406100</v>
      </c>
      <c r="G13052" s="6" t="s">
        <v>19281</v>
      </c>
      <c r="H13052" s="16">
        <v>14973502.242000001</v>
      </c>
      <c r="I13052" s="12" t="s">
        <v>5705</v>
      </c>
      <c r="J13052" s="12" t="s">
        <v>5798</v>
      </c>
      <c r="K13052" s="15"/>
      <c r="L13052" s="13" t="s">
        <v>70</v>
      </c>
      <c r="M13052" s="7">
        <v>0.75</v>
      </c>
      <c r="N13052" s="14"/>
    </row>
    <row r="13053" spans="1:14" ht="110.25">
      <c r="A13053" s="6">
        <v>13052</v>
      </c>
      <c r="B13053" s="8" t="s">
        <v>18999</v>
      </c>
      <c r="C13053" s="9" t="s">
        <v>19507</v>
      </c>
      <c r="D13053" s="10" t="s">
        <v>19119</v>
      </c>
      <c r="E13053" s="11" t="s">
        <v>19528</v>
      </c>
      <c r="F13053" s="6">
        <v>406100</v>
      </c>
      <c r="G13053" s="6" t="s">
        <v>19281</v>
      </c>
      <c r="H13053" s="16">
        <v>14973502.242000001</v>
      </c>
      <c r="I13053" s="12" t="s">
        <v>5705</v>
      </c>
      <c r="J13053" s="12" t="s">
        <v>5798</v>
      </c>
      <c r="K13053" s="15"/>
      <c r="L13053" s="13" t="s">
        <v>70</v>
      </c>
      <c r="M13053" s="7">
        <v>0.25</v>
      </c>
      <c r="N13053" s="14"/>
    </row>
    <row r="13054" spans="1:14" ht="47.25">
      <c r="A13054" s="6">
        <v>13053</v>
      </c>
      <c r="B13054" s="8" t="s">
        <v>18999</v>
      </c>
      <c r="C13054" s="9" t="s">
        <v>19530</v>
      </c>
      <c r="D13054" s="10"/>
      <c r="E13054" s="11" t="s">
        <v>19531</v>
      </c>
      <c r="F13054" s="6"/>
      <c r="G13054" s="6" t="s">
        <v>19281</v>
      </c>
      <c r="H13054" s="16">
        <v>1540123.57</v>
      </c>
      <c r="I13054" s="12" t="s">
        <v>17301</v>
      </c>
      <c r="J13054" s="12" t="s">
        <v>1828</v>
      </c>
      <c r="K13054" s="15">
        <v>1480128</v>
      </c>
      <c r="L13054" s="13" t="s">
        <v>14</v>
      </c>
      <c r="M13054" s="7">
        <v>1</v>
      </c>
      <c r="N13054" s="14"/>
    </row>
    <row r="13055" spans="1:14" ht="157.5">
      <c r="A13055" s="6">
        <v>13054</v>
      </c>
      <c r="B13055" s="8" t="s">
        <v>18999</v>
      </c>
      <c r="C13055" s="9" t="s">
        <v>19282</v>
      </c>
      <c r="D13055" s="10" t="s">
        <v>19283</v>
      </c>
      <c r="E13055" s="11" t="s">
        <v>19532</v>
      </c>
      <c r="F13055" s="6">
        <v>192454</v>
      </c>
      <c r="G13055" s="6" t="s">
        <v>19281</v>
      </c>
      <c r="H13055" s="16">
        <v>26045546.013999999</v>
      </c>
      <c r="I13055" s="12" t="s">
        <v>19533</v>
      </c>
      <c r="J13055" s="12" t="s">
        <v>19456</v>
      </c>
      <c r="K13055" s="15">
        <v>23626000</v>
      </c>
      <c r="L13055" s="13" t="s">
        <v>14</v>
      </c>
      <c r="M13055" s="7">
        <v>1</v>
      </c>
      <c r="N13055" s="14"/>
    </row>
    <row r="13056" spans="1:14" ht="236.25">
      <c r="A13056" s="6">
        <v>13055</v>
      </c>
      <c r="B13056" s="8" t="s">
        <v>18999</v>
      </c>
      <c r="C13056" s="9" t="s">
        <v>19409</v>
      </c>
      <c r="D13056" s="10" t="s">
        <v>19410</v>
      </c>
      <c r="E13056" s="11" t="s">
        <v>19534</v>
      </c>
      <c r="F13056" s="6">
        <v>213870</v>
      </c>
      <c r="G13056" s="6" t="s">
        <v>19281</v>
      </c>
      <c r="H13056" s="16">
        <v>60088823.609999999</v>
      </c>
      <c r="I13056" s="12" t="s">
        <v>19439</v>
      </c>
      <c r="J13056" s="12" t="s">
        <v>19485</v>
      </c>
      <c r="K13056" s="15">
        <v>59876771</v>
      </c>
      <c r="L13056" s="13" t="s">
        <v>14</v>
      </c>
      <c r="M13056" s="7">
        <v>1</v>
      </c>
      <c r="N13056" s="14"/>
    </row>
    <row r="13057" spans="1:14" ht="126">
      <c r="A13057" s="6">
        <v>13056</v>
      </c>
      <c r="B13057" s="8" t="s">
        <v>18999</v>
      </c>
      <c r="C13057" s="9" t="s">
        <v>19535</v>
      </c>
      <c r="D13057" s="10" t="s">
        <v>19536</v>
      </c>
      <c r="E13057" s="11" t="s">
        <v>19537</v>
      </c>
      <c r="F13057" s="6">
        <v>215218</v>
      </c>
      <c r="G13057" s="6" t="s">
        <v>19281</v>
      </c>
      <c r="H13057" s="16">
        <v>17930244.969999999</v>
      </c>
      <c r="I13057" s="12" t="s">
        <v>19324</v>
      </c>
      <c r="J13057" s="12" t="s">
        <v>19367</v>
      </c>
      <c r="K13057" s="15">
        <v>17767042</v>
      </c>
      <c r="L13057" s="13" t="s">
        <v>14</v>
      </c>
      <c r="M13057" s="7">
        <v>1</v>
      </c>
      <c r="N13057" s="14"/>
    </row>
    <row r="13058" spans="1:14" ht="63">
      <c r="A13058" s="6">
        <v>13057</v>
      </c>
      <c r="B13058" s="8" t="s">
        <v>18999</v>
      </c>
      <c r="C13058" s="9" t="s">
        <v>19538</v>
      </c>
      <c r="D13058" s="10" t="s">
        <v>19245</v>
      </c>
      <c r="E13058" s="11" t="s">
        <v>19539</v>
      </c>
      <c r="F13058" s="6">
        <v>217735</v>
      </c>
      <c r="G13058" s="6" t="s">
        <v>19281</v>
      </c>
      <c r="H13058" s="16">
        <v>3201782.68</v>
      </c>
      <c r="I13058" s="12" t="s">
        <v>7322</v>
      </c>
      <c r="J13058" s="12" t="s">
        <v>19540</v>
      </c>
      <c r="K13058" s="15">
        <v>3201761</v>
      </c>
      <c r="L13058" s="13" t="s">
        <v>14</v>
      </c>
      <c r="M13058" s="7">
        <v>1</v>
      </c>
      <c r="N13058" s="14"/>
    </row>
    <row r="13059" spans="1:14" ht="220.5">
      <c r="A13059" s="6">
        <v>13058</v>
      </c>
      <c r="B13059" s="8" t="s">
        <v>18999</v>
      </c>
      <c r="C13059" s="9" t="s">
        <v>19541</v>
      </c>
      <c r="D13059" s="10" t="s">
        <v>19350</v>
      </c>
      <c r="E13059" s="11" t="s">
        <v>19542</v>
      </c>
      <c r="F13059" s="6">
        <v>264802</v>
      </c>
      <c r="G13059" s="6" t="s">
        <v>19281</v>
      </c>
      <c r="H13059" s="16">
        <v>28405810.920000002</v>
      </c>
      <c r="I13059" s="12" t="s">
        <v>19352</v>
      </c>
      <c r="J13059" s="12" t="s">
        <v>1084</v>
      </c>
      <c r="K13059" s="15">
        <v>28305389</v>
      </c>
      <c r="L13059" s="13" t="s">
        <v>14</v>
      </c>
      <c r="M13059" s="7">
        <v>1</v>
      </c>
      <c r="N13059" s="14"/>
    </row>
    <row r="13060" spans="1:14" ht="47.25">
      <c r="A13060" s="6">
        <v>13059</v>
      </c>
      <c r="B13060" s="8" t="s">
        <v>18999</v>
      </c>
      <c r="C13060" s="9" t="s">
        <v>19543</v>
      </c>
      <c r="D13060" s="10" t="s">
        <v>19544</v>
      </c>
      <c r="E13060" s="11" t="s">
        <v>19545</v>
      </c>
      <c r="F13060" s="6">
        <v>200951</v>
      </c>
      <c r="G13060" s="6" t="s">
        <v>19281</v>
      </c>
      <c r="H13060" s="16">
        <v>13469997.26</v>
      </c>
      <c r="I13060" s="12" t="s">
        <v>12967</v>
      </c>
      <c r="J13060" s="12" t="s">
        <v>2388</v>
      </c>
      <c r="K13060" s="15">
        <v>5068900</v>
      </c>
      <c r="L13060" s="13" t="s">
        <v>14</v>
      </c>
      <c r="M13060" s="7">
        <v>1</v>
      </c>
      <c r="N13060" s="14"/>
    </row>
    <row r="13061" spans="1:14" ht="141.75">
      <c r="A13061" s="6">
        <v>13060</v>
      </c>
      <c r="B13061" s="8" t="s">
        <v>18999</v>
      </c>
      <c r="C13061" s="9" t="s">
        <v>19546</v>
      </c>
      <c r="D13061" s="10" t="s">
        <v>19547</v>
      </c>
      <c r="E13061" s="11" t="s">
        <v>19548</v>
      </c>
      <c r="F13061" s="6">
        <v>209857</v>
      </c>
      <c r="G13061" s="6" t="s">
        <v>19281</v>
      </c>
      <c r="H13061" s="16">
        <v>18742841.149999999</v>
      </c>
      <c r="I13061" s="12" t="s">
        <v>19549</v>
      </c>
      <c r="J13061" s="12" t="s">
        <v>2504</v>
      </c>
      <c r="K13061" s="15">
        <v>12443000</v>
      </c>
      <c r="L13061" s="13" t="s">
        <v>14</v>
      </c>
      <c r="M13061" s="7">
        <v>1</v>
      </c>
      <c r="N13061" s="14"/>
    </row>
    <row r="13062" spans="1:14" ht="157.5">
      <c r="A13062" s="6">
        <v>13061</v>
      </c>
      <c r="B13062" s="8" t="s">
        <v>18999</v>
      </c>
      <c r="C13062" s="9" t="s">
        <v>19543</v>
      </c>
      <c r="D13062" s="10" t="s">
        <v>19544</v>
      </c>
      <c r="E13062" s="11" t="s">
        <v>19550</v>
      </c>
      <c r="F13062" s="6">
        <v>200950</v>
      </c>
      <c r="G13062" s="6" t="s">
        <v>19281</v>
      </c>
      <c r="H13062" s="16">
        <v>13916801.33</v>
      </c>
      <c r="I13062" s="12" t="s">
        <v>12967</v>
      </c>
      <c r="J13062" s="12" t="s">
        <v>2388</v>
      </c>
      <c r="K13062" s="15">
        <v>2150000</v>
      </c>
      <c r="L13062" s="13" t="s">
        <v>14</v>
      </c>
      <c r="M13062" s="7">
        <v>1</v>
      </c>
      <c r="N13062" s="14"/>
    </row>
    <row r="13063" spans="1:14" ht="204.75">
      <c r="A13063" s="6">
        <v>13062</v>
      </c>
      <c r="B13063" s="8" t="s">
        <v>18999</v>
      </c>
      <c r="C13063" s="9" t="s">
        <v>19551</v>
      </c>
      <c r="D13063" s="10" t="s">
        <v>19552</v>
      </c>
      <c r="E13063" s="11" t="s">
        <v>19553</v>
      </c>
      <c r="F13063" s="6">
        <v>211104</v>
      </c>
      <c r="G13063" s="6" t="s">
        <v>19281</v>
      </c>
      <c r="H13063" s="16">
        <v>35095235.479999997</v>
      </c>
      <c r="I13063" s="12" t="s">
        <v>19554</v>
      </c>
      <c r="J13063" s="12" t="s">
        <v>19555</v>
      </c>
      <c r="K13063" s="15">
        <v>35092684</v>
      </c>
      <c r="L13063" s="13" t="s">
        <v>70</v>
      </c>
      <c r="M13063" s="7">
        <v>1</v>
      </c>
      <c r="N13063" s="14"/>
    </row>
    <row r="13064" spans="1:14" ht="204.75">
      <c r="A13064" s="6">
        <v>13063</v>
      </c>
      <c r="B13064" s="8" t="s">
        <v>18999</v>
      </c>
      <c r="C13064" s="9" t="s">
        <v>19556</v>
      </c>
      <c r="D13064" s="10" t="s">
        <v>19557</v>
      </c>
      <c r="E13064" s="11" t="s">
        <v>19553</v>
      </c>
      <c r="F13064" s="6">
        <v>211104</v>
      </c>
      <c r="G13064" s="6" t="s">
        <v>19281</v>
      </c>
      <c r="H13064" s="16">
        <v>35095235.479999997</v>
      </c>
      <c r="I13064" s="12" t="s">
        <v>19554</v>
      </c>
      <c r="J13064" s="12" t="s">
        <v>19555</v>
      </c>
      <c r="K13064" s="15">
        <v>35092684</v>
      </c>
      <c r="L13064" s="13" t="s">
        <v>70</v>
      </c>
      <c r="M13064" s="7">
        <v>0.6</v>
      </c>
      <c r="N13064" s="14"/>
    </row>
    <row r="13065" spans="1:14" ht="204.75">
      <c r="A13065" s="6">
        <v>13064</v>
      </c>
      <c r="B13065" s="8" t="s">
        <v>18999</v>
      </c>
      <c r="C13065" s="9" t="s">
        <v>19558</v>
      </c>
      <c r="D13065" s="10" t="s">
        <v>19559</v>
      </c>
      <c r="E13065" s="11" t="s">
        <v>19553</v>
      </c>
      <c r="F13065" s="6">
        <v>211104</v>
      </c>
      <c r="G13065" s="6" t="s">
        <v>19281</v>
      </c>
      <c r="H13065" s="16">
        <v>35095235.479999997</v>
      </c>
      <c r="I13065" s="12" t="s">
        <v>19554</v>
      </c>
      <c r="J13065" s="12" t="s">
        <v>19555</v>
      </c>
      <c r="K13065" s="15">
        <v>35092684</v>
      </c>
      <c r="L13065" s="13" t="s">
        <v>70</v>
      </c>
      <c r="M13065" s="7">
        <v>0.4</v>
      </c>
      <c r="N13065" s="14"/>
    </row>
    <row r="13066" spans="1:14" ht="110.25">
      <c r="A13066" s="6">
        <v>13065</v>
      </c>
      <c r="B13066" s="8" t="s">
        <v>18999</v>
      </c>
      <c r="C13066" s="9" t="s">
        <v>19560</v>
      </c>
      <c r="D13066" s="10" t="s">
        <v>19561</v>
      </c>
      <c r="E13066" s="11" t="s">
        <v>19562</v>
      </c>
      <c r="F13066" s="6">
        <v>284547</v>
      </c>
      <c r="G13066" s="6" t="s">
        <v>19281</v>
      </c>
      <c r="H13066" s="16">
        <v>14767892.5</v>
      </c>
      <c r="I13066" s="12" t="s">
        <v>5998</v>
      </c>
      <c r="J13066" s="12" t="s">
        <v>19563</v>
      </c>
      <c r="K13066" s="15">
        <v>14584000</v>
      </c>
      <c r="L13066" s="13" t="s">
        <v>70</v>
      </c>
      <c r="M13066" s="7">
        <v>1</v>
      </c>
      <c r="N13066" s="14"/>
    </row>
    <row r="13067" spans="1:14" ht="110.25">
      <c r="A13067" s="6">
        <v>13066</v>
      </c>
      <c r="B13067" s="8" t="s">
        <v>18999</v>
      </c>
      <c r="C13067" s="9" t="s">
        <v>19564</v>
      </c>
      <c r="D13067" s="10" t="s">
        <v>19037</v>
      </c>
      <c r="E13067" s="11" t="s">
        <v>19562</v>
      </c>
      <c r="F13067" s="6">
        <v>284547</v>
      </c>
      <c r="G13067" s="6" t="s">
        <v>19281</v>
      </c>
      <c r="H13067" s="16">
        <v>14767892.5</v>
      </c>
      <c r="I13067" s="12" t="s">
        <v>5998</v>
      </c>
      <c r="J13067" s="12" t="s">
        <v>19563</v>
      </c>
      <c r="K13067" s="15">
        <v>14584000</v>
      </c>
      <c r="L13067" s="13" t="s">
        <v>70</v>
      </c>
      <c r="M13067" s="7">
        <v>0.6</v>
      </c>
      <c r="N13067" s="14"/>
    </row>
    <row r="13068" spans="1:14" ht="110.25">
      <c r="A13068" s="6">
        <v>13067</v>
      </c>
      <c r="B13068" s="8" t="s">
        <v>18999</v>
      </c>
      <c r="C13068" s="9" t="s">
        <v>19034</v>
      </c>
      <c r="D13068" s="10" t="s">
        <v>19035</v>
      </c>
      <c r="E13068" s="11" t="s">
        <v>19562</v>
      </c>
      <c r="F13068" s="6">
        <v>284547</v>
      </c>
      <c r="G13068" s="6" t="s">
        <v>19281</v>
      </c>
      <c r="H13068" s="16">
        <v>14767892.5</v>
      </c>
      <c r="I13068" s="12" t="s">
        <v>5998</v>
      </c>
      <c r="J13068" s="12" t="s">
        <v>19563</v>
      </c>
      <c r="K13068" s="15">
        <v>14584000</v>
      </c>
      <c r="L13068" s="13" t="s">
        <v>70</v>
      </c>
      <c r="M13068" s="7">
        <v>0.4</v>
      </c>
      <c r="N13068" s="14"/>
    </row>
    <row r="13069" spans="1:14" ht="63">
      <c r="A13069" s="6">
        <v>13068</v>
      </c>
      <c r="B13069" s="8" t="s">
        <v>18999</v>
      </c>
      <c r="C13069" s="9" t="s">
        <v>19565</v>
      </c>
      <c r="D13069" s="10" t="s">
        <v>19566</v>
      </c>
      <c r="E13069" s="11" t="s">
        <v>19567</v>
      </c>
      <c r="F13069" s="6">
        <v>200942</v>
      </c>
      <c r="G13069" s="6" t="s">
        <v>19281</v>
      </c>
      <c r="H13069" s="16">
        <v>14661077.77</v>
      </c>
      <c r="I13069" s="12" t="s">
        <v>19568</v>
      </c>
      <c r="J13069" s="12" t="s">
        <v>19569</v>
      </c>
      <c r="K13069" s="15">
        <v>14651382</v>
      </c>
      <c r="L13069" s="13" t="s">
        <v>14</v>
      </c>
      <c r="M13069" s="7">
        <v>1</v>
      </c>
      <c r="N13069" s="14"/>
    </row>
    <row r="13070" spans="1:14" ht="47.25">
      <c r="A13070" s="6">
        <v>13069</v>
      </c>
      <c r="B13070" s="8" t="s">
        <v>18999</v>
      </c>
      <c r="C13070" s="9" t="s">
        <v>19570</v>
      </c>
      <c r="D13070" s="10" t="s">
        <v>19450</v>
      </c>
      <c r="E13070" s="11" t="s">
        <v>19571</v>
      </c>
      <c r="F13070" s="6">
        <v>200943</v>
      </c>
      <c r="G13070" s="6" t="s">
        <v>19281</v>
      </c>
      <c r="H13070" s="16">
        <v>15877908</v>
      </c>
      <c r="I13070" s="12" t="s">
        <v>19572</v>
      </c>
      <c r="J13070" s="12" t="s">
        <v>19573</v>
      </c>
      <c r="K13070" s="15">
        <v>15858891</v>
      </c>
      <c r="L13070" s="13" t="s">
        <v>14</v>
      </c>
      <c r="M13070" s="7">
        <v>1</v>
      </c>
      <c r="N13070" s="14"/>
    </row>
    <row r="13071" spans="1:14" ht="94.5">
      <c r="A13071" s="6">
        <v>13070</v>
      </c>
      <c r="B13071" s="8" t="s">
        <v>18999</v>
      </c>
      <c r="C13071" s="9" t="s">
        <v>19574</v>
      </c>
      <c r="D13071" s="10" t="s">
        <v>19575</v>
      </c>
      <c r="E13071" s="11" t="s">
        <v>19576</v>
      </c>
      <c r="F13071" s="6">
        <v>200944</v>
      </c>
      <c r="G13071" s="6" t="s">
        <v>19281</v>
      </c>
      <c r="H13071" s="16">
        <v>20209934</v>
      </c>
      <c r="I13071" s="12" t="s">
        <v>19359</v>
      </c>
      <c r="J13071" s="12" t="s">
        <v>19577</v>
      </c>
      <c r="K13071" s="15">
        <v>19770335</v>
      </c>
      <c r="L13071" s="13" t="s">
        <v>70</v>
      </c>
      <c r="M13071" s="7">
        <v>1</v>
      </c>
      <c r="N13071" s="14"/>
    </row>
    <row r="13072" spans="1:14" ht="94.5">
      <c r="A13072" s="6">
        <v>13071</v>
      </c>
      <c r="B13072" s="8" t="s">
        <v>18999</v>
      </c>
      <c r="C13072" s="9" t="s">
        <v>19578</v>
      </c>
      <c r="D13072" s="10" t="s">
        <v>19383</v>
      </c>
      <c r="E13072" s="11" t="s">
        <v>19576</v>
      </c>
      <c r="F13072" s="6">
        <v>200944</v>
      </c>
      <c r="G13072" s="6" t="s">
        <v>19281</v>
      </c>
      <c r="H13072" s="16">
        <v>20209934</v>
      </c>
      <c r="I13072" s="12" t="s">
        <v>19359</v>
      </c>
      <c r="J13072" s="12" t="s">
        <v>19577</v>
      </c>
      <c r="K13072" s="15">
        <v>19770335</v>
      </c>
      <c r="L13072" s="13" t="s">
        <v>70</v>
      </c>
      <c r="M13072" s="7">
        <v>0.6</v>
      </c>
      <c r="N13072" s="14"/>
    </row>
    <row r="13073" spans="1:14" ht="94.5">
      <c r="A13073" s="6">
        <v>13072</v>
      </c>
      <c r="B13073" s="8" t="s">
        <v>18999</v>
      </c>
      <c r="C13073" s="9" t="s">
        <v>19384</v>
      </c>
      <c r="D13073" s="10" t="s">
        <v>19579</v>
      </c>
      <c r="E13073" s="11" t="s">
        <v>19576</v>
      </c>
      <c r="F13073" s="6">
        <v>200944</v>
      </c>
      <c r="G13073" s="6" t="s">
        <v>19281</v>
      </c>
      <c r="H13073" s="16">
        <v>20209934</v>
      </c>
      <c r="I13073" s="12" t="s">
        <v>19359</v>
      </c>
      <c r="J13073" s="12" t="s">
        <v>19577</v>
      </c>
      <c r="K13073" s="15">
        <v>19770335</v>
      </c>
      <c r="L13073" s="13" t="s">
        <v>70</v>
      </c>
      <c r="M13073" s="7">
        <v>0.4</v>
      </c>
      <c r="N13073" s="14"/>
    </row>
    <row r="13074" spans="1:14" ht="63">
      <c r="A13074" s="6">
        <v>13073</v>
      </c>
      <c r="B13074" s="8" t="s">
        <v>18999</v>
      </c>
      <c r="C13074" s="9" t="s">
        <v>19580</v>
      </c>
      <c r="D13074" s="10" t="s">
        <v>19581</v>
      </c>
      <c r="E13074" s="11" t="s">
        <v>19582</v>
      </c>
      <c r="F13074" s="6">
        <v>216559</v>
      </c>
      <c r="G13074" s="6" t="s">
        <v>19281</v>
      </c>
      <c r="H13074" s="16">
        <v>7037883.04</v>
      </c>
      <c r="I13074" s="12" t="s">
        <v>2701</v>
      </c>
      <c r="J13074" s="12" t="s">
        <v>19583</v>
      </c>
      <c r="K13074" s="15">
        <v>6865103</v>
      </c>
      <c r="L13074" s="13" t="s">
        <v>14</v>
      </c>
      <c r="M13074" s="7">
        <v>1</v>
      </c>
      <c r="N13074" s="14"/>
    </row>
    <row r="13075" spans="1:14" ht="78.75">
      <c r="A13075" s="6">
        <v>13074</v>
      </c>
      <c r="B13075" s="8" t="s">
        <v>18999</v>
      </c>
      <c r="C13075" s="9" t="s">
        <v>19584</v>
      </c>
      <c r="D13075" s="10" t="s">
        <v>19254</v>
      </c>
      <c r="E13075" s="11" t="s">
        <v>19585</v>
      </c>
      <c r="F13075" s="6">
        <v>285493</v>
      </c>
      <c r="G13075" s="6" t="s">
        <v>19281</v>
      </c>
      <c r="H13075" s="16">
        <v>23553221.48</v>
      </c>
      <c r="I13075" s="12" t="s">
        <v>19586</v>
      </c>
      <c r="J13075" s="12" t="s">
        <v>5791</v>
      </c>
      <c r="K13075" s="15">
        <v>23226529</v>
      </c>
      <c r="L13075" s="13" t="s">
        <v>70</v>
      </c>
      <c r="M13075" s="7">
        <v>1</v>
      </c>
      <c r="N13075" s="14"/>
    </row>
    <row r="13076" spans="1:14" ht="78.75">
      <c r="A13076" s="6">
        <v>13075</v>
      </c>
      <c r="B13076" s="8" t="s">
        <v>18999</v>
      </c>
      <c r="C13076" s="9" t="s">
        <v>19587</v>
      </c>
      <c r="D13076" s="10" t="s">
        <v>19257</v>
      </c>
      <c r="E13076" s="11" t="s">
        <v>19585</v>
      </c>
      <c r="F13076" s="6" t="s">
        <v>19588</v>
      </c>
      <c r="G13076" s="6" t="s">
        <v>19281</v>
      </c>
      <c r="H13076" s="16">
        <v>23553221.48</v>
      </c>
      <c r="I13076" s="12" t="s">
        <v>19586</v>
      </c>
      <c r="J13076" s="12" t="s">
        <v>5791</v>
      </c>
      <c r="K13076" s="15">
        <v>23226529</v>
      </c>
      <c r="L13076" s="13" t="s">
        <v>70</v>
      </c>
      <c r="M13076" s="7">
        <v>0.6</v>
      </c>
      <c r="N13076" s="14"/>
    </row>
    <row r="13077" spans="1:14" ht="78.75">
      <c r="A13077" s="6">
        <v>13076</v>
      </c>
      <c r="B13077" s="8" t="s">
        <v>18999</v>
      </c>
      <c r="C13077" s="9" t="s">
        <v>19589</v>
      </c>
      <c r="D13077" s="10" t="s">
        <v>19037</v>
      </c>
      <c r="E13077" s="11" t="s">
        <v>19585</v>
      </c>
      <c r="F13077" s="6" t="s">
        <v>19588</v>
      </c>
      <c r="G13077" s="6" t="s">
        <v>19281</v>
      </c>
      <c r="H13077" s="16">
        <v>23553221.48</v>
      </c>
      <c r="I13077" s="12" t="s">
        <v>19586</v>
      </c>
      <c r="J13077" s="12" t="s">
        <v>5791</v>
      </c>
      <c r="K13077" s="15">
        <v>23226529</v>
      </c>
      <c r="L13077" s="13" t="s">
        <v>70</v>
      </c>
      <c r="M13077" s="7">
        <v>0.4</v>
      </c>
      <c r="N13077" s="14"/>
    </row>
    <row r="13078" spans="1:14" ht="157.5">
      <c r="A13078" s="6">
        <v>13077</v>
      </c>
      <c r="B13078" s="8" t="s">
        <v>18999</v>
      </c>
      <c r="C13078" s="9" t="s">
        <v>19590</v>
      </c>
      <c r="D13078" s="10" t="s">
        <v>19591</v>
      </c>
      <c r="E13078" s="11" t="s">
        <v>19592</v>
      </c>
      <c r="F13078" s="6" t="s">
        <v>19588</v>
      </c>
      <c r="G13078" s="6" t="s">
        <v>19281</v>
      </c>
      <c r="H13078" s="16">
        <v>9205462.5099999998</v>
      </c>
      <c r="I13078" s="12" t="s">
        <v>12899</v>
      </c>
      <c r="J13078" s="12" t="s">
        <v>19593</v>
      </c>
      <c r="K13078" s="15">
        <v>9195441</v>
      </c>
      <c r="L13078" s="13" t="s">
        <v>14</v>
      </c>
      <c r="M13078" s="7">
        <v>1</v>
      </c>
      <c r="N13078" s="14"/>
    </row>
    <row r="13079" spans="1:14" ht="110.25">
      <c r="A13079" s="6">
        <v>13078</v>
      </c>
      <c r="B13079" s="8" t="s">
        <v>18999</v>
      </c>
      <c r="C13079" s="9" t="s">
        <v>19594</v>
      </c>
      <c r="D13079" s="10" t="s">
        <v>19467</v>
      </c>
      <c r="E13079" s="11" t="s">
        <v>19595</v>
      </c>
      <c r="F13079" s="6">
        <v>180085</v>
      </c>
      <c r="G13079" s="6" t="s">
        <v>19281</v>
      </c>
      <c r="H13079" s="16">
        <v>14853960.560000001</v>
      </c>
      <c r="I13079" s="12" t="s">
        <v>2676</v>
      </c>
      <c r="J13079" s="12" t="s">
        <v>19596</v>
      </c>
      <c r="K13079" s="15">
        <v>14844563</v>
      </c>
      <c r="L13079" s="13" t="s">
        <v>14</v>
      </c>
      <c r="M13079" s="7">
        <v>1</v>
      </c>
      <c r="N13079" s="14"/>
    </row>
    <row r="13080" spans="1:14" ht="94.5">
      <c r="A13080" s="6">
        <v>13079</v>
      </c>
      <c r="B13080" s="8" t="s">
        <v>18999</v>
      </c>
      <c r="C13080" s="9" t="s">
        <v>19565</v>
      </c>
      <c r="D13080" s="10" t="s">
        <v>19566</v>
      </c>
      <c r="E13080" s="11" t="s">
        <v>19597</v>
      </c>
      <c r="F13080" s="6">
        <v>200955</v>
      </c>
      <c r="G13080" s="6" t="s">
        <v>19281</v>
      </c>
      <c r="H13080" s="16">
        <v>13228759.99</v>
      </c>
      <c r="I13080" s="12" t="s">
        <v>19568</v>
      </c>
      <c r="J13080" s="12" t="s">
        <v>2345</v>
      </c>
      <c r="K13080" s="15">
        <v>13218815</v>
      </c>
      <c r="L13080" s="13" t="s">
        <v>14</v>
      </c>
      <c r="M13080" s="7">
        <v>1</v>
      </c>
      <c r="N13080" s="14"/>
    </row>
    <row r="13081" spans="1:14" ht="110.25">
      <c r="A13081" s="6">
        <v>13080</v>
      </c>
      <c r="B13081" s="8" t="s">
        <v>18999</v>
      </c>
      <c r="C13081" s="9" t="s">
        <v>19594</v>
      </c>
      <c r="D13081" s="10" t="s">
        <v>19467</v>
      </c>
      <c r="E13081" s="11" t="s">
        <v>19598</v>
      </c>
      <c r="F13081" s="6">
        <v>200956</v>
      </c>
      <c r="G13081" s="6" t="s">
        <v>19281</v>
      </c>
      <c r="H13081" s="16">
        <v>12640312.32</v>
      </c>
      <c r="I13081" s="12" t="s">
        <v>19599</v>
      </c>
      <c r="J13081" s="12" t="s">
        <v>19600</v>
      </c>
      <c r="K13081" s="15">
        <v>12544894</v>
      </c>
      <c r="L13081" s="13" t="s">
        <v>14</v>
      </c>
      <c r="M13081" s="7">
        <v>1</v>
      </c>
      <c r="N13081" s="14"/>
    </row>
    <row r="13082" spans="1:14" ht="94.5">
      <c r="A13082" s="6">
        <v>13081</v>
      </c>
      <c r="B13082" s="8" t="s">
        <v>18999</v>
      </c>
      <c r="C13082" s="9" t="s">
        <v>19601</v>
      </c>
      <c r="D13082" s="10" t="s">
        <v>19602</v>
      </c>
      <c r="E13082" s="11" t="s">
        <v>19603</v>
      </c>
      <c r="F13082" s="6">
        <v>200953</v>
      </c>
      <c r="G13082" s="6" t="s">
        <v>19281</v>
      </c>
      <c r="H13082" s="16">
        <v>18228292.649999999</v>
      </c>
      <c r="I13082" s="12" t="s">
        <v>19568</v>
      </c>
      <c r="J13082" s="12" t="s">
        <v>6924</v>
      </c>
      <c r="K13082" s="15">
        <v>13563000</v>
      </c>
      <c r="L13082" s="13" t="s">
        <v>14</v>
      </c>
      <c r="M13082" s="7">
        <v>1</v>
      </c>
      <c r="N13082" s="14"/>
    </row>
    <row r="13083" spans="1:14" ht="47.25">
      <c r="A13083" s="6">
        <v>13082</v>
      </c>
      <c r="B13083" s="8" t="s">
        <v>18999</v>
      </c>
      <c r="C13083" s="9" t="s">
        <v>19604</v>
      </c>
      <c r="D13083" s="10" t="s">
        <v>19289</v>
      </c>
      <c r="E13083" s="11" t="s">
        <v>19605</v>
      </c>
      <c r="F13083" s="6">
        <v>200954</v>
      </c>
      <c r="G13083" s="6" t="s">
        <v>19281</v>
      </c>
      <c r="H13083" s="16">
        <v>17431798.059999999</v>
      </c>
      <c r="I13083" s="12" t="s">
        <v>19606</v>
      </c>
      <c r="J13083" s="12" t="s">
        <v>2292</v>
      </c>
      <c r="K13083" s="15">
        <v>17285519</v>
      </c>
      <c r="L13083" s="13" t="s">
        <v>14</v>
      </c>
      <c r="M13083" s="7">
        <v>1</v>
      </c>
      <c r="N13083" s="14"/>
    </row>
    <row r="13084" spans="1:14" ht="173.25">
      <c r="A13084" s="6">
        <v>13083</v>
      </c>
      <c r="B13084" s="8" t="s">
        <v>18999</v>
      </c>
      <c r="C13084" s="9" t="s">
        <v>19574</v>
      </c>
      <c r="D13084" s="10" t="s">
        <v>19575</v>
      </c>
      <c r="E13084" s="11" t="s">
        <v>19607</v>
      </c>
      <c r="F13084" s="6">
        <v>237396</v>
      </c>
      <c r="G13084" s="6" t="s">
        <v>19281</v>
      </c>
      <c r="H13084" s="16">
        <v>39928182.619999997</v>
      </c>
      <c r="I13084" s="12" t="s">
        <v>6968</v>
      </c>
      <c r="J13084" s="12" t="s">
        <v>5791</v>
      </c>
      <c r="K13084" s="15">
        <v>17372000</v>
      </c>
      <c r="L13084" s="13" t="s">
        <v>70</v>
      </c>
      <c r="M13084" s="7">
        <v>1</v>
      </c>
      <c r="N13084" s="14"/>
    </row>
    <row r="13085" spans="1:14" ht="173.25">
      <c r="A13085" s="6">
        <v>13084</v>
      </c>
      <c r="B13085" s="8" t="s">
        <v>18999</v>
      </c>
      <c r="C13085" s="9" t="s">
        <v>19578</v>
      </c>
      <c r="D13085" s="10" t="s">
        <v>19383</v>
      </c>
      <c r="E13085" s="11" t="s">
        <v>19607</v>
      </c>
      <c r="F13085" s="6">
        <v>237396</v>
      </c>
      <c r="G13085" s="6" t="s">
        <v>19281</v>
      </c>
      <c r="H13085" s="16">
        <v>39928182.619999997</v>
      </c>
      <c r="I13085" s="12" t="s">
        <v>6968</v>
      </c>
      <c r="J13085" s="12" t="s">
        <v>5791</v>
      </c>
      <c r="K13085" s="15">
        <v>17372000</v>
      </c>
      <c r="L13085" s="13" t="s">
        <v>70</v>
      </c>
      <c r="M13085" s="7">
        <v>0.6</v>
      </c>
      <c r="N13085" s="14"/>
    </row>
    <row r="13086" spans="1:14" ht="173.25">
      <c r="A13086" s="6">
        <v>13085</v>
      </c>
      <c r="B13086" s="8" t="s">
        <v>18999</v>
      </c>
      <c r="C13086" s="9" t="s">
        <v>19384</v>
      </c>
      <c r="D13086" s="10" t="s">
        <v>19579</v>
      </c>
      <c r="E13086" s="11" t="s">
        <v>19607</v>
      </c>
      <c r="F13086" s="6">
        <v>237396</v>
      </c>
      <c r="G13086" s="6" t="s">
        <v>19281</v>
      </c>
      <c r="H13086" s="16">
        <v>39928182.619999997</v>
      </c>
      <c r="I13086" s="12" t="s">
        <v>6968</v>
      </c>
      <c r="J13086" s="12" t="s">
        <v>5791</v>
      </c>
      <c r="K13086" s="15">
        <v>17372000</v>
      </c>
      <c r="L13086" s="13" t="s">
        <v>70</v>
      </c>
      <c r="M13086" s="7">
        <v>0.4</v>
      </c>
      <c r="N13086" s="14"/>
    </row>
    <row r="13087" spans="1:14" ht="189">
      <c r="A13087" s="6">
        <v>13086</v>
      </c>
      <c r="B13087" s="8" t="s">
        <v>18999</v>
      </c>
      <c r="C13087" s="9" t="s">
        <v>19608</v>
      </c>
      <c r="D13087" s="10" t="s">
        <v>4779</v>
      </c>
      <c r="E13087" s="11" t="s">
        <v>19609</v>
      </c>
      <c r="F13087" s="6">
        <v>237397</v>
      </c>
      <c r="G13087" s="6" t="s">
        <v>19281</v>
      </c>
      <c r="H13087" s="16">
        <v>44024939.659999996</v>
      </c>
      <c r="I13087" s="12" t="s">
        <v>19610</v>
      </c>
      <c r="J13087" s="12" t="s">
        <v>7471</v>
      </c>
      <c r="K13087" s="15">
        <v>43316198</v>
      </c>
      <c r="L13087" s="13" t="s">
        <v>14</v>
      </c>
      <c r="M13087" s="7">
        <v>1</v>
      </c>
      <c r="N13087" s="14"/>
    </row>
    <row r="13088" spans="1:14" ht="110.25">
      <c r="A13088" s="6">
        <v>13087</v>
      </c>
      <c r="B13088" s="8" t="s">
        <v>18999</v>
      </c>
      <c r="C13088" s="9" t="s">
        <v>19611</v>
      </c>
      <c r="D13088" s="10" t="s">
        <v>19612</v>
      </c>
      <c r="E13088" s="11" t="s">
        <v>19613</v>
      </c>
      <c r="F13088" s="6">
        <v>253728</v>
      </c>
      <c r="G13088" s="6" t="s">
        <v>19281</v>
      </c>
      <c r="H13088" s="16">
        <v>30034255.870000001</v>
      </c>
      <c r="I13088" s="12" t="s">
        <v>19614</v>
      </c>
      <c r="J13088" s="12" t="s">
        <v>2264</v>
      </c>
      <c r="K13088" s="15">
        <v>16579000</v>
      </c>
      <c r="L13088" s="13" t="s">
        <v>70</v>
      </c>
      <c r="M13088" s="7">
        <v>1</v>
      </c>
      <c r="N13088" s="14"/>
    </row>
    <row r="13089" spans="1:14" ht="110.25">
      <c r="A13089" s="6">
        <v>13088</v>
      </c>
      <c r="B13089" s="8" t="s">
        <v>18999</v>
      </c>
      <c r="C13089" s="9" t="s">
        <v>19615</v>
      </c>
      <c r="D13089" s="10" t="s">
        <v>1112</v>
      </c>
      <c r="E13089" s="11" t="s">
        <v>19613</v>
      </c>
      <c r="F13089" s="6">
        <v>253728</v>
      </c>
      <c r="G13089" s="6" t="s">
        <v>19281</v>
      </c>
      <c r="H13089" s="16">
        <v>30034255.870000001</v>
      </c>
      <c r="I13089" s="12" t="s">
        <v>19614</v>
      </c>
      <c r="J13089" s="12" t="s">
        <v>2264</v>
      </c>
      <c r="K13089" s="15">
        <v>16579000</v>
      </c>
      <c r="L13089" s="13" t="s">
        <v>70</v>
      </c>
      <c r="M13089" s="7">
        <v>0.4</v>
      </c>
      <c r="N13089" s="14"/>
    </row>
    <row r="13090" spans="1:14" ht="110.25">
      <c r="A13090" s="6">
        <v>13089</v>
      </c>
      <c r="B13090" s="8" t="s">
        <v>18999</v>
      </c>
      <c r="C13090" s="9" t="s">
        <v>19616</v>
      </c>
      <c r="D13090" s="10" t="s">
        <v>4134</v>
      </c>
      <c r="E13090" s="11" t="s">
        <v>19613</v>
      </c>
      <c r="F13090" s="6">
        <v>253728</v>
      </c>
      <c r="G13090" s="6" t="s">
        <v>19281</v>
      </c>
      <c r="H13090" s="16">
        <v>30034255.870000001</v>
      </c>
      <c r="I13090" s="12" t="s">
        <v>19614</v>
      </c>
      <c r="J13090" s="12" t="s">
        <v>2264</v>
      </c>
      <c r="K13090" s="15">
        <v>16579000</v>
      </c>
      <c r="L13090" s="13" t="s">
        <v>70</v>
      </c>
      <c r="M13090" s="7">
        <v>0.25</v>
      </c>
      <c r="N13090" s="14"/>
    </row>
    <row r="13091" spans="1:14" ht="110.25">
      <c r="A13091" s="6">
        <v>13090</v>
      </c>
      <c r="B13091" s="8" t="s">
        <v>18999</v>
      </c>
      <c r="C13091" s="9" t="s">
        <v>19617</v>
      </c>
      <c r="D13091" s="10" t="s">
        <v>19618</v>
      </c>
      <c r="E13091" s="11" t="s">
        <v>19613</v>
      </c>
      <c r="F13091" s="6">
        <v>253728</v>
      </c>
      <c r="G13091" s="6" t="s">
        <v>19281</v>
      </c>
      <c r="H13091" s="16">
        <v>30034255.870000001</v>
      </c>
      <c r="I13091" s="12" t="s">
        <v>19614</v>
      </c>
      <c r="J13091" s="12" t="s">
        <v>2264</v>
      </c>
      <c r="K13091" s="15">
        <v>16579000</v>
      </c>
      <c r="L13091" s="13" t="s">
        <v>70</v>
      </c>
      <c r="M13091" s="7">
        <v>0.35</v>
      </c>
      <c r="N13091" s="14"/>
    </row>
    <row r="13092" spans="1:14" ht="63">
      <c r="A13092" s="6">
        <v>13091</v>
      </c>
      <c r="B13092" s="8" t="s">
        <v>18999</v>
      </c>
      <c r="C13092" s="9" t="s">
        <v>19619</v>
      </c>
      <c r="D13092" s="10" t="s">
        <v>19474</v>
      </c>
      <c r="E13092" s="11" t="s">
        <v>19620</v>
      </c>
      <c r="F13092" s="6">
        <v>287476</v>
      </c>
      <c r="G13092" s="6" t="s">
        <v>19281</v>
      </c>
      <c r="H13092" s="16">
        <v>12900836.381999999</v>
      </c>
      <c r="I13092" s="12" t="s">
        <v>19476</v>
      </c>
      <c r="J13092" s="12" t="s">
        <v>2625</v>
      </c>
      <c r="K13092" s="15">
        <v>12809833</v>
      </c>
      <c r="L13092" s="13" t="s">
        <v>70</v>
      </c>
      <c r="M13092" s="7">
        <v>1</v>
      </c>
      <c r="N13092" s="14"/>
    </row>
    <row r="13093" spans="1:14" ht="78.75">
      <c r="A13093" s="6">
        <v>13092</v>
      </c>
      <c r="B13093" s="8" t="s">
        <v>18999</v>
      </c>
      <c r="C13093" s="9" t="s">
        <v>19478</v>
      </c>
      <c r="D13093" s="10" t="s">
        <v>19467</v>
      </c>
      <c r="E13093" s="11" t="s">
        <v>19620</v>
      </c>
      <c r="F13093" s="6">
        <v>287476</v>
      </c>
      <c r="G13093" s="6" t="s">
        <v>19281</v>
      </c>
      <c r="H13093" s="16">
        <v>12900836.381999999</v>
      </c>
      <c r="I13093" s="12" t="s">
        <v>19476</v>
      </c>
      <c r="J13093" s="12" t="s">
        <v>2625</v>
      </c>
      <c r="K13093" s="15">
        <v>12809833</v>
      </c>
      <c r="L13093" s="13" t="s">
        <v>70</v>
      </c>
      <c r="M13093" s="7">
        <v>0.6</v>
      </c>
      <c r="N13093" s="14"/>
    </row>
    <row r="13094" spans="1:14" ht="94.5">
      <c r="A13094" s="6">
        <v>13093</v>
      </c>
      <c r="B13094" s="8" t="s">
        <v>18999</v>
      </c>
      <c r="C13094" s="9" t="s">
        <v>19479</v>
      </c>
      <c r="D13094" s="10" t="s">
        <v>19480</v>
      </c>
      <c r="E13094" s="11" t="s">
        <v>19620</v>
      </c>
      <c r="F13094" s="6">
        <v>287476</v>
      </c>
      <c r="G13094" s="6" t="s">
        <v>19281</v>
      </c>
      <c r="H13094" s="16">
        <v>12900836.381999999</v>
      </c>
      <c r="I13094" s="12" t="s">
        <v>19476</v>
      </c>
      <c r="J13094" s="12" t="s">
        <v>2625</v>
      </c>
      <c r="K13094" s="15">
        <v>12809833</v>
      </c>
      <c r="L13094" s="13" t="s">
        <v>70</v>
      </c>
      <c r="M13094" s="7">
        <v>0.4</v>
      </c>
      <c r="N13094" s="14"/>
    </row>
    <row r="13095" spans="1:14" ht="63">
      <c r="A13095" s="6">
        <v>13094</v>
      </c>
      <c r="B13095" s="8" t="s">
        <v>18999</v>
      </c>
      <c r="C13095" s="9" t="s">
        <v>19621</v>
      </c>
      <c r="D13095" s="10"/>
      <c r="E13095" s="11" t="s">
        <v>19622</v>
      </c>
      <c r="F13095" s="6"/>
      <c r="G13095" s="6" t="s">
        <v>19281</v>
      </c>
      <c r="H13095" s="16">
        <v>14023631.549000001</v>
      </c>
      <c r="I13095" s="12"/>
      <c r="J13095" s="12"/>
      <c r="K13095" s="15">
        <v>9400000</v>
      </c>
      <c r="L13095" s="13" t="s">
        <v>14</v>
      </c>
      <c r="M13095" s="7">
        <v>1</v>
      </c>
      <c r="N13095" s="14"/>
    </row>
    <row r="13096" spans="1:14" ht="63">
      <c r="A13096" s="6">
        <v>13095</v>
      </c>
      <c r="B13096" s="8" t="s">
        <v>18999</v>
      </c>
      <c r="C13096" s="9" t="s">
        <v>19623</v>
      </c>
      <c r="D13096" s="10" t="s">
        <v>19489</v>
      </c>
      <c r="E13096" s="11" t="s">
        <v>19624</v>
      </c>
      <c r="F13096" s="6">
        <v>264797</v>
      </c>
      <c r="G13096" s="6" t="s">
        <v>19281</v>
      </c>
      <c r="H13096" s="16">
        <v>3191862.63</v>
      </c>
      <c r="I13096" s="12" t="s">
        <v>19395</v>
      </c>
      <c r="J13096" s="12" t="s">
        <v>19373</v>
      </c>
      <c r="K13096" s="15">
        <v>2148000</v>
      </c>
      <c r="L13096" s="13" t="s">
        <v>14</v>
      </c>
      <c r="M13096" s="7">
        <v>1</v>
      </c>
      <c r="N13096" s="14"/>
    </row>
    <row r="13097" spans="1:14" ht="94.5">
      <c r="A13097" s="6">
        <v>13096</v>
      </c>
      <c r="B13097" s="8" t="s">
        <v>18999</v>
      </c>
      <c r="C13097" s="9" t="s">
        <v>19625</v>
      </c>
      <c r="D13097" s="10" t="s">
        <v>19521</v>
      </c>
      <c r="E13097" s="11" t="s">
        <v>19626</v>
      </c>
      <c r="F13097" s="6"/>
      <c r="G13097" s="6" t="s">
        <v>19281</v>
      </c>
      <c r="H13097" s="16">
        <v>16623976.119999999</v>
      </c>
      <c r="I13097" s="12" t="s">
        <v>391</v>
      </c>
      <c r="J13097" s="12" t="s">
        <v>19627</v>
      </c>
      <c r="K13097" s="15">
        <v>16608407</v>
      </c>
      <c r="L13097" s="13" t="s">
        <v>14</v>
      </c>
      <c r="M13097" s="7">
        <v>1</v>
      </c>
      <c r="N13097" s="14"/>
    </row>
    <row r="13098" spans="1:14" ht="204.75">
      <c r="A13098" s="6">
        <v>13097</v>
      </c>
      <c r="B13098" s="8" t="s">
        <v>18999</v>
      </c>
      <c r="C13098" s="9" t="s">
        <v>19628</v>
      </c>
      <c r="D13098" s="10" t="s">
        <v>19495</v>
      </c>
      <c r="E13098" s="11" t="s">
        <v>19629</v>
      </c>
      <c r="F13098" s="6">
        <v>211105</v>
      </c>
      <c r="G13098" s="6" t="s">
        <v>19281</v>
      </c>
      <c r="H13098" s="16">
        <v>32237999.190000001</v>
      </c>
      <c r="I13098" s="12" t="s">
        <v>19554</v>
      </c>
      <c r="J13098" s="12" t="s">
        <v>12917</v>
      </c>
      <c r="K13098" s="15">
        <v>15626549</v>
      </c>
      <c r="L13098" s="13" t="s">
        <v>14</v>
      </c>
      <c r="M13098" s="7">
        <v>1</v>
      </c>
      <c r="N13098" s="14"/>
    </row>
    <row r="13099" spans="1:14" ht="189">
      <c r="A13099" s="6">
        <v>13098</v>
      </c>
      <c r="B13099" s="8" t="s">
        <v>18999</v>
      </c>
      <c r="C13099" s="9" t="s">
        <v>19630</v>
      </c>
      <c r="D13099" s="10" t="s">
        <v>19458</v>
      </c>
      <c r="E13099" s="11" t="s">
        <v>19631</v>
      </c>
      <c r="F13099" s="6">
        <v>211106</v>
      </c>
      <c r="G13099" s="6" t="s">
        <v>19281</v>
      </c>
      <c r="H13099" s="16">
        <v>33714726.137000002</v>
      </c>
      <c r="I13099" s="12" t="s">
        <v>7322</v>
      </c>
      <c r="J13099" s="12" t="s">
        <v>5905</v>
      </c>
      <c r="K13099" s="15">
        <v>33652457</v>
      </c>
      <c r="L13099" s="13" t="s">
        <v>14</v>
      </c>
      <c r="M13099" s="7">
        <v>1</v>
      </c>
      <c r="N13099" s="14"/>
    </row>
    <row r="13100" spans="1:14" ht="252">
      <c r="A13100" s="6">
        <v>13099</v>
      </c>
      <c r="B13100" s="8" t="s">
        <v>18999</v>
      </c>
      <c r="C13100" s="9" t="s">
        <v>19632</v>
      </c>
      <c r="D13100" s="10" t="s">
        <v>19504</v>
      </c>
      <c r="E13100" s="11" t="s">
        <v>19633</v>
      </c>
      <c r="F13100" s="6">
        <v>227902</v>
      </c>
      <c r="G13100" s="6" t="s">
        <v>19281</v>
      </c>
      <c r="H13100" s="16">
        <v>40803656.590000004</v>
      </c>
      <c r="I13100" s="12" t="s">
        <v>13063</v>
      </c>
      <c r="J13100" s="12" t="s">
        <v>2504</v>
      </c>
      <c r="K13100" s="15">
        <v>29811183</v>
      </c>
      <c r="L13100" s="13" t="s">
        <v>70</v>
      </c>
      <c r="M13100" s="7">
        <v>1</v>
      </c>
      <c r="N13100" s="14"/>
    </row>
    <row r="13101" spans="1:14" ht="252">
      <c r="A13101" s="6">
        <v>13100</v>
      </c>
      <c r="B13101" s="8" t="s">
        <v>18999</v>
      </c>
      <c r="C13101" s="9" t="s">
        <v>19506</v>
      </c>
      <c r="D13101" s="10" t="s">
        <v>19529</v>
      </c>
      <c r="E13101" s="11" t="s">
        <v>19633</v>
      </c>
      <c r="F13101" s="6">
        <v>227902</v>
      </c>
      <c r="G13101" s="6" t="s">
        <v>19281</v>
      </c>
      <c r="H13101" s="16">
        <v>40803656.590000004</v>
      </c>
      <c r="I13101" s="12" t="s">
        <v>13063</v>
      </c>
      <c r="J13101" s="12" t="s">
        <v>2504</v>
      </c>
      <c r="K13101" s="15">
        <v>29811183</v>
      </c>
      <c r="L13101" s="13" t="s">
        <v>70</v>
      </c>
      <c r="M13101" s="7">
        <v>0.75</v>
      </c>
      <c r="N13101" s="14"/>
    </row>
    <row r="13102" spans="1:14" ht="252">
      <c r="A13102" s="6">
        <v>13101</v>
      </c>
      <c r="B13102" s="8" t="s">
        <v>18999</v>
      </c>
      <c r="C13102" s="9" t="s">
        <v>19507</v>
      </c>
      <c r="D13102" s="10" t="s">
        <v>19119</v>
      </c>
      <c r="E13102" s="11" t="s">
        <v>19633</v>
      </c>
      <c r="F13102" s="6">
        <v>227902</v>
      </c>
      <c r="G13102" s="6" t="s">
        <v>19281</v>
      </c>
      <c r="H13102" s="16">
        <v>40803656.590000004</v>
      </c>
      <c r="I13102" s="12" t="s">
        <v>13063</v>
      </c>
      <c r="J13102" s="12" t="s">
        <v>2504</v>
      </c>
      <c r="K13102" s="15">
        <v>29811183</v>
      </c>
      <c r="L13102" s="13" t="s">
        <v>70</v>
      </c>
      <c r="M13102" s="7">
        <v>0.25</v>
      </c>
      <c r="N13102" s="14"/>
    </row>
    <row r="13103" spans="1:14" ht="267.75">
      <c r="A13103" s="6">
        <v>13102</v>
      </c>
      <c r="B13103" s="8" t="s">
        <v>18999</v>
      </c>
      <c r="C13103" s="9" t="s">
        <v>19634</v>
      </c>
      <c r="D13103" s="10" t="s">
        <v>19517</v>
      </c>
      <c r="E13103" s="11" t="s">
        <v>19635</v>
      </c>
      <c r="F13103" s="6">
        <v>227904</v>
      </c>
      <c r="G13103" s="6" t="s">
        <v>19281</v>
      </c>
      <c r="H13103" s="16">
        <v>41016990.420000002</v>
      </c>
      <c r="I13103" s="12" t="s">
        <v>19636</v>
      </c>
      <c r="J13103" s="12" t="s">
        <v>19637</v>
      </c>
      <c r="K13103" s="15">
        <v>40974876</v>
      </c>
      <c r="L13103" s="13" t="s">
        <v>14</v>
      </c>
      <c r="M13103" s="7">
        <v>1</v>
      </c>
      <c r="N13103" s="14"/>
    </row>
    <row r="13104" spans="1:14" ht="63">
      <c r="A13104" s="6">
        <v>13103</v>
      </c>
      <c r="B13104" s="8" t="s">
        <v>18999</v>
      </c>
      <c r="C13104" s="9" t="s">
        <v>19638</v>
      </c>
      <c r="D13104" s="10" t="s">
        <v>5165</v>
      </c>
      <c r="E13104" s="11" t="s">
        <v>19639</v>
      </c>
      <c r="F13104" s="6">
        <v>318998</v>
      </c>
      <c r="G13104" s="6" t="s">
        <v>19281</v>
      </c>
      <c r="H13104" s="16">
        <v>14500514.75</v>
      </c>
      <c r="I13104" s="12" t="s">
        <v>7049</v>
      </c>
      <c r="J13104" s="12" t="s">
        <v>2611</v>
      </c>
      <c r="K13104" s="15">
        <v>9543000</v>
      </c>
      <c r="L13104" s="13" t="s">
        <v>14</v>
      </c>
      <c r="M13104" s="7">
        <v>1</v>
      </c>
      <c r="N13104" s="14"/>
    </row>
    <row r="13105" spans="1:14" ht="110.25">
      <c r="A13105" s="6">
        <v>13104</v>
      </c>
      <c r="B13105" s="8" t="s">
        <v>18999</v>
      </c>
      <c r="C13105" s="9" t="s">
        <v>19640</v>
      </c>
      <c r="D13105" s="10" t="s">
        <v>17981</v>
      </c>
      <c r="E13105" s="11" t="s">
        <v>19641</v>
      </c>
      <c r="F13105" s="6">
        <v>397979</v>
      </c>
      <c r="G13105" s="6" t="s">
        <v>19281</v>
      </c>
      <c r="H13105" s="16">
        <v>20953580.789999999</v>
      </c>
      <c r="I13105" s="12" t="s">
        <v>5754</v>
      </c>
      <c r="J13105" s="12" t="s">
        <v>1897</v>
      </c>
      <c r="K13105" s="15"/>
      <c r="L13105" s="13" t="s">
        <v>14</v>
      </c>
      <c r="M13105" s="7">
        <v>1</v>
      </c>
      <c r="N13105" s="14"/>
    </row>
    <row r="13106" spans="1:14" ht="157.5">
      <c r="A13106" s="6">
        <v>13105</v>
      </c>
      <c r="B13106" s="8" t="s">
        <v>18999</v>
      </c>
      <c r="C13106" s="9" t="s">
        <v>19634</v>
      </c>
      <c r="D13106" s="10" t="s">
        <v>19517</v>
      </c>
      <c r="E13106" s="11" t="s">
        <v>19642</v>
      </c>
      <c r="F13106" s="6">
        <v>397975</v>
      </c>
      <c r="G13106" s="6" t="s">
        <v>19281</v>
      </c>
      <c r="H13106" s="16">
        <v>17735876.489</v>
      </c>
      <c r="I13106" s="12" t="s">
        <v>2255</v>
      </c>
      <c r="J13106" s="12" t="s">
        <v>2157</v>
      </c>
      <c r="K13106" s="15">
        <v>3880000</v>
      </c>
      <c r="L13106" s="13" t="s">
        <v>14</v>
      </c>
      <c r="M13106" s="7">
        <v>1</v>
      </c>
      <c r="N13106" s="14"/>
    </row>
    <row r="13107" spans="1:14" ht="157.5">
      <c r="A13107" s="6">
        <v>13106</v>
      </c>
      <c r="B13107" s="8" t="s">
        <v>18999</v>
      </c>
      <c r="C13107" s="9" t="s">
        <v>19634</v>
      </c>
      <c r="D13107" s="10" t="s">
        <v>19517</v>
      </c>
      <c r="E13107" s="11" t="s">
        <v>19643</v>
      </c>
      <c r="F13107" s="6">
        <v>397976</v>
      </c>
      <c r="G13107" s="6" t="s">
        <v>19281</v>
      </c>
      <c r="H13107" s="16">
        <v>18382516.982999999</v>
      </c>
      <c r="I13107" s="12" t="s">
        <v>2255</v>
      </c>
      <c r="J13107" s="12" t="s">
        <v>2157</v>
      </c>
      <c r="K13107" s="15"/>
      <c r="L13107" s="13" t="s">
        <v>14</v>
      </c>
      <c r="M13107" s="7">
        <v>1</v>
      </c>
      <c r="N13107" s="14"/>
    </row>
    <row r="13108" spans="1:14" ht="141.75">
      <c r="A13108" s="6">
        <v>13107</v>
      </c>
      <c r="B13108" s="8" t="s">
        <v>18999</v>
      </c>
      <c r="C13108" s="9" t="s">
        <v>19640</v>
      </c>
      <c r="D13108" s="10" t="s">
        <v>17981</v>
      </c>
      <c r="E13108" s="11" t="s">
        <v>19644</v>
      </c>
      <c r="F13108" s="6">
        <v>397984</v>
      </c>
      <c r="G13108" s="6" t="s">
        <v>19281</v>
      </c>
      <c r="H13108" s="16">
        <v>20350018.107000001</v>
      </c>
      <c r="I13108" s="12" t="s">
        <v>2255</v>
      </c>
      <c r="J13108" s="12" t="s">
        <v>2157</v>
      </c>
      <c r="K13108" s="15">
        <v>5100000</v>
      </c>
      <c r="L13108" s="13" t="s">
        <v>14</v>
      </c>
      <c r="M13108" s="7">
        <v>1</v>
      </c>
      <c r="N13108" s="14"/>
    </row>
    <row r="13109" spans="1:14" ht="157.5">
      <c r="A13109" s="6">
        <v>13108</v>
      </c>
      <c r="B13109" s="8" t="s">
        <v>18999</v>
      </c>
      <c r="C13109" s="9" t="s">
        <v>19634</v>
      </c>
      <c r="D13109" s="10" t="s">
        <v>19517</v>
      </c>
      <c r="E13109" s="11" t="s">
        <v>19645</v>
      </c>
      <c r="F13109" s="6">
        <v>397977</v>
      </c>
      <c r="G13109" s="6" t="s">
        <v>19281</v>
      </c>
      <c r="H13109" s="16">
        <v>27010065.293000001</v>
      </c>
      <c r="I13109" s="12" t="s">
        <v>2255</v>
      </c>
      <c r="J13109" s="12" t="s">
        <v>2157</v>
      </c>
      <c r="K13109" s="15">
        <v>16000000</v>
      </c>
      <c r="L13109" s="13" t="s">
        <v>14</v>
      </c>
      <c r="M13109" s="7">
        <v>1</v>
      </c>
      <c r="N13109" s="14"/>
    </row>
    <row r="13110" spans="1:14" ht="157.5">
      <c r="A13110" s="6">
        <v>13109</v>
      </c>
      <c r="B13110" s="8" t="s">
        <v>18999</v>
      </c>
      <c r="C13110" s="9" t="s">
        <v>19634</v>
      </c>
      <c r="D13110" s="10" t="s">
        <v>19517</v>
      </c>
      <c r="E13110" s="11" t="s">
        <v>19646</v>
      </c>
      <c r="F13110" s="6">
        <v>406101</v>
      </c>
      <c r="G13110" s="6" t="s">
        <v>19281</v>
      </c>
      <c r="H13110" s="16">
        <v>17672763.807999998</v>
      </c>
      <c r="I13110" s="12" t="s">
        <v>5705</v>
      </c>
      <c r="J13110" s="12" t="s">
        <v>2060</v>
      </c>
      <c r="K13110" s="15">
        <v>6631000</v>
      </c>
      <c r="L13110" s="13" t="s">
        <v>14</v>
      </c>
      <c r="M13110" s="7">
        <v>1</v>
      </c>
      <c r="N13110" s="14"/>
    </row>
    <row r="13111" spans="1:14" ht="141.75">
      <c r="A13111" s="6">
        <v>13110</v>
      </c>
      <c r="B13111" s="8" t="s">
        <v>18999</v>
      </c>
      <c r="C13111" s="9" t="s">
        <v>19634</v>
      </c>
      <c r="D13111" s="10" t="s">
        <v>19517</v>
      </c>
      <c r="E13111" s="11" t="s">
        <v>19647</v>
      </c>
      <c r="F13111" s="6">
        <v>397978</v>
      </c>
      <c r="G13111" s="6" t="s">
        <v>19281</v>
      </c>
      <c r="H13111" s="16">
        <v>22741067.157000002</v>
      </c>
      <c r="I13111" s="12" t="s">
        <v>2255</v>
      </c>
      <c r="J13111" s="12" t="s">
        <v>2157</v>
      </c>
      <c r="K13111" s="15"/>
      <c r="L13111" s="13" t="s">
        <v>14</v>
      </c>
      <c r="M13111" s="7">
        <v>1</v>
      </c>
      <c r="N13111" s="14"/>
    </row>
    <row r="13112" spans="1:14" ht="141.75">
      <c r="A13112" s="6">
        <v>13111</v>
      </c>
      <c r="B13112" s="8" t="s">
        <v>18999</v>
      </c>
      <c r="C13112" s="9" t="s">
        <v>19634</v>
      </c>
      <c r="D13112" s="10" t="s">
        <v>19517</v>
      </c>
      <c r="E13112" s="11" t="s">
        <v>19648</v>
      </c>
      <c r="F13112" s="6">
        <v>397980</v>
      </c>
      <c r="G13112" s="6" t="s">
        <v>19281</v>
      </c>
      <c r="H13112" s="16">
        <v>18948278.061000001</v>
      </c>
      <c r="I13112" s="12" t="s">
        <v>2255</v>
      </c>
      <c r="J13112" s="12" t="s">
        <v>19649</v>
      </c>
      <c r="K13112" s="15">
        <v>2300000</v>
      </c>
      <c r="L13112" s="13" t="s">
        <v>14</v>
      </c>
      <c r="M13112" s="7">
        <v>1</v>
      </c>
      <c r="N13112" s="14"/>
    </row>
    <row r="13113" spans="1:14" ht="110.25">
      <c r="A13113" s="6">
        <v>13112</v>
      </c>
      <c r="B13113" s="8" t="s">
        <v>18999</v>
      </c>
      <c r="C13113" s="9" t="s">
        <v>19523</v>
      </c>
      <c r="D13113" s="10" t="s">
        <v>3894</v>
      </c>
      <c r="E13113" s="11" t="s">
        <v>19650</v>
      </c>
      <c r="F13113" s="6">
        <v>397981</v>
      </c>
      <c r="G13113" s="6" t="s">
        <v>19281</v>
      </c>
      <c r="H13113" s="16">
        <v>18633258.989999998</v>
      </c>
      <c r="I13113" s="12" t="s">
        <v>2255</v>
      </c>
      <c r="J13113" s="12" t="s">
        <v>2157</v>
      </c>
      <c r="K13113" s="15"/>
      <c r="L13113" s="13" t="s">
        <v>14</v>
      </c>
      <c r="M13113" s="7">
        <v>1</v>
      </c>
      <c r="N13113" s="14"/>
    </row>
    <row r="13114" spans="1:14" ht="94.5">
      <c r="A13114" s="6">
        <v>13113</v>
      </c>
      <c r="B13114" s="8" t="s">
        <v>18999</v>
      </c>
      <c r="C13114" s="9" t="s">
        <v>19523</v>
      </c>
      <c r="D13114" s="10" t="s">
        <v>3894</v>
      </c>
      <c r="E13114" s="11" t="s">
        <v>19651</v>
      </c>
      <c r="F13114" s="6">
        <v>397982</v>
      </c>
      <c r="G13114" s="6" t="s">
        <v>19281</v>
      </c>
      <c r="H13114" s="16">
        <v>21854083.068999998</v>
      </c>
      <c r="I13114" s="12" t="s">
        <v>2255</v>
      </c>
      <c r="J13114" s="12" t="s">
        <v>5728</v>
      </c>
      <c r="K13114" s="15">
        <v>6200000</v>
      </c>
      <c r="L13114" s="13" t="s">
        <v>14</v>
      </c>
      <c r="M13114" s="7">
        <v>1</v>
      </c>
      <c r="N13114" s="14"/>
    </row>
    <row r="13115" spans="1:14" ht="110.25">
      <c r="A13115" s="6">
        <v>13114</v>
      </c>
      <c r="B13115" s="8" t="s">
        <v>18999</v>
      </c>
      <c r="C13115" s="9" t="s">
        <v>19523</v>
      </c>
      <c r="D13115" s="10" t="s">
        <v>3894</v>
      </c>
      <c r="E13115" s="11" t="s">
        <v>19652</v>
      </c>
      <c r="F13115" s="6">
        <v>397983</v>
      </c>
      <c r="G13115" s="6" t="s">
        <v>19281</v>
      </c>
      <c r="H13115" s="16">
        <v>18413280.532000002</v>
      </c>
      <c r="I13115" s="12" t="s">
        <v>2255</v>
      </c>
      <c r="J13115" s="12" t="s">
        <v>2157</v>
      </c>
      <c r="K13115" s="15"/>
      <c r="L13115" s="13" t="s">
        <v>14</v>
      </c>
      <c r="M13115" s="7">
        <v>1</v>
      </c>
      <c r="N13115" s="14"/>
    </row>
    <row r="13116" spans="1:14" ht="141.75">
      <c r="A13116" s="6">
        <v>13115</v>
      </c>
      <c r="B13116" s="8" t="s">
        <v>18999</v>
      </c>
      <c r="C13116" s="9" t="s">
        <v>19526</v>
      </c>
      <c r="D13116" s="10" t="s">
        <v>19527</v>
      </c>
      <c r="E13116" s="11" t="s">
        <v>19653</v>
      </c>
      <c r="F13116" s="6">
        <v>406102</v>
      </c>
      <c r="G13116" s="6" t="s">
        <v>19281</v>
      </c>
      <c r="H13116" s="16">
        <v>16614406.375</v>
      </c>
      <c r="I13116" s="12" t="s">
        <v>5705</v>
      </c>
      <c r="J13116" s="12" t="s">
        <v>5798</v>
      </c>
      <c r="K13116" s="15"/>
      <c r="L13116" s="13" t="s">
        <v>70</v>
      </c>
      <c r="M13116" s="7">
        <v>1</v>
      </c>
      <c r="N13116" s="14"/>
    </row>
    <row r="13117" spans="1:14" ht="141.75">
      <c r="A13117" s="6">
        <v>13116</v>
      </c>
      <c r="B13117" s="8" t="s">
        <v>18999</v>
      </c>
      <c r="C13117" s="9" t="s">
        <v>19506</v>
      </c>
      <c r="D13117" s="10" t="s">
        <v>19529</v>
      </c>
      <c r="E13117" s="11" t="s">
        <v>19653</v>
      </c>
      <c r="F13117" s="6">
        <v>406102</v>
      </c>
      <c r="G13117" s="6" t="s">
        <v>19281</v>
      </c>
      <c r="H13117" s="16">
        <v>16614406.375</v>
      </c>
      <c r="I13117" s="12" t="s">
        <v>5705</v>
      </c>
      <c r="J13117" s="12" t="s">
        <v>5798</v>
      </c>
      <c r="K13117" s="15"/>
      <c r="L13117" s="13" t="s">
        <v>70</v>
      </c>
      <c r="M13117" s="7">
        <v>0.75</v>
      </c>
      <c r="N13117" s="14"/>
    </row>
    <row r="13118" spans="1:14" ht="141.75">
      <c r="A13118" s="6">
        <v>13117</v>
      </c>
      <c r="B13118" s="8" t="s">
        <v>18999</v>
      </c>
      <c r="C13118" s="9" t="s">
        <v>19507</v>
      </c>
      <c r="D13118" s="10" t="s">
        <v>19119</v>
      </c>
      <c r="E13118" s="11" t="s">
        <v>19653</v>
      </c>
      <c r="F13118" s="6">
        <v>406102</v>
      </c>
      <c r="G13118" s="6" t="s">
        <v>19281</v>
      </c>
      <c r="H13118" s="16">
        <v>16614406.375</v>
      </c>
      <c r="I13118" s="12" t="s">
        <v>5705</v>
      </c>
      <c r="J13118" s="12" t="s">
        <v>5798</v>
      </c>
      <c r="K13118" s="15"/>
      <c r="L13118" s="13" t="s">
        <v>70</v>
      </c>
      <c r="M13118" s="7">
        <v>0.25</v>
      </c>
      <c r="N13118" s="14"/>
    </row>
    <row r="13119" spans="1:14" ht="141.75">
      <c r="A13119" s="6">
        <v>13118</v>
      </c>
      <c r="B13119" s="8" t="s">
        <v>18999</v>
      </c>
      <c r="C13119" s="9" t="s">
        <v>19526</v>
      </c>
      <c r="D13119" s="10" t="s">
        <v>19527</v>
      </c>
      <c r="E13119" s="11" t="s">
        <v>19654</v>
      </c>
      <c r="F13119" s="6">
        <v>406103</v>
      </c>
      <c r="G13119" s="6" t="s">
        <v>19281</v>
      </c>
      <c r="H13119" s="16">
        <v>21940073.142000001</v>
      </c>
      <c r="I13119" s="12" t="s">
        <v>5705</v>
      </c>
      <c r="J13119" s="12" t="s">
        <v>5798</v>
      </c>
      <c r="K13119" s="15"/>
      <c r="L13119" s="13" t="s">
        <v>70</v>
      </c>
      <c r="M13119" s="7">
        <v>1</v>
      </c>
      <c r="N13119" s="14"/>
    </row>
    <row r="13120" spans="1:14" ht="141.75">
      <c r="A13120" s="6">
        <v>13119</v>
      </c>
      <c r="B13120" s="8" t="s">
        <v>18999</v>
      </c>
      <c r="C13120" s="9" t="s">
        <v>19506</v>
      </c>
      <c r="D13120" s="10" t="s">
        <v>19529</v>
      </c>
      <c r="E13120" s="11" t="s">
        <v>19654</v>
      </c>
      <c r="F13120" s="6">
        <v>406103</v>
      </c>
      <c r="G13120" s="6" t="s">
        <v>19281</v>
      </c>
      <c r="H13120" s="16">
        <v>21940073.142000001</v>
      </c>
      <c r="I13120" s="12" t="s">
        <v>5705</v>
      </c>
      <c r="J13120" s="12" t="s">
        <v>5798</v>
      </c>
      <c r="K13120" s="15"/>
      <c r="L13120" s="13" t="s">
        <v>70</v>
      </c>
      <c r="M13120" s="7">
        <v>0.75</v>
      </c>
      <c r="N13120" s="14"/>
    </row>
    <row r="13121" spans="1:14" ht="141.75">
      <c r="A13121" s="6">
        <v>13120</v>
      </c>
      <c r="B13121" s="8" t="s">
        <v>18999</v>
      </c>
      <c r="C13121" s="9" t="s">
        <v>19507</v>
      </c>
      <c r="D13121" s="10" t="s">
        <v>19119</v>
      </c>
      <c r="E13121" s="11" t="s">
        <v>19654</v>
      </c>
      <c r="F13121" s="6">
        <v>406103</v>
      </c>
      <c r="G13121" s="6" t="s">
        <v>19281</v>
      </c>
      <c r="H13121" s="16">
        <v>21940073.142000001</v>
      </c>
      <c r="I13121" s="12" t="s">
        <v>5705</v>
      </c>
      <c r="J13121" s="12" t="s">
        <v>5798</v>
      </c>
      <c r="K13121" s="15"/>
      <c r="L13121" s="13" t="s">
        <v>70</v>
      </c>
      <c r="M13121" s="7">
        <v>0.25</v>
      </c>
      <c r="N13121" s="14"/>
    </row>
    <row r="13122" spans="1:14" ht="141.75">
      <c r="A13122" s="6">
        <v>13121</v>
      </c>
      <c r="B13122" s="8" t="s">
        <v>18999</v>
      </c>
      <c r="C13122" s="9" t="s">
        <v>19655</v>
      </c>
      <c r="D13122" s="10"/>
      <c r="E13122" s="11" t="s">
        <v>19656</v>
      </c>
      <c r="F13122" s="6"/>
      <c r="G13122" s="6" t="s">
        <v>19281</v>
      </c>
      <c r="H13122" s="16">
        <v>22250565.585000001</v>
      </c>
      <c r="I13122" s="12" t="s">
        <v>7015</v>
      </c>
      <c r="J13122" s="12" t="s">
        <v>19657</v>
      </c>
      <c r="K13122" s="15"/>
      <c r="L13122" s="13" t="s">
        <v>14</v>
      </c>
      <c r="M13122" s="7">
        <v>1</v>
      </c>
      <c r="N13122" s="14"/>
    </row>
    <row r="13123" spans="1:14" ht="110.25">
      <c r="A13123" s="6">
        <v>13122</v>
      </c>
      <c r="B13123" s="8" t="s">
        <v>18999</v>
      </c>
      <c r="C13123" s="9" t="s">
        <v>19655</v>
      </c>
      <c r="D13123" s="10"/>
      <c r="E13123" s="11" t="s">
        <v>19658</v>
      </c>
      <c r="F13123" s="6"/>
      <c r="G13123" s="6" t="s">
        <v>19281</v>
      </c>
      <c r="H13123" s="16">
        <v>15962387.825999999</v>
      </c>
      <c r="I13123" s="12" t="s">
        <v>7015</v>
      </c>
      <c r="J13123" s="12" t="s">
        <v>5832</v>
      </c>
      <c r="K13123" s="15"/>
      <c r="L13123" s="13" t="s">
        <v>14</v>
      </c>
      <c r="M13123" s="7">
        <v>1</v>
      </c>
      <c r="N13123" s="14"/>
    </row>
    <row r="13124" spans="1:14" ht="94.5">
      <c r="A13124" s="6">
        <v>13123</v>
      </c>
      <c r="B13124" s="8" t="s">
        <v>18999</v>
      </c>
      <c r="C13124" s="9" t="s">
        <v>19659</v>
      </c>
      <c r="D13124" s="10"/>
      <c r="E13124" s="11" t="s">
        <v>19660</v>
      </c>
      <c r="F13124" s="6"/>
      <c r="G13124" s="6" t="s">
        <v>19281</v>
      </c>
      <c r="H13124" s="16">
        <v>7868944.6200000001</v>
      </c>
      <c r="I13124" s="12" t="s">
        <v>19661</v>
      </c>
      <c r="J13124" s="12" t="s">
        <v>5916</v>
      </c>
      <c r="K13124" s="15"/>
      <c r="L13124" s="13" t="s">
        <v>14</v>
      </c>
      <c r="M13124" s="7">
        <v>1</v>
      </c>
      <c r="N13124" s="14"/>
    </row>
    <row r="13125" spans="1:14" ht="346.5">
      <c r="A13125" s="6">
        <v>13124</v>
      </c>
      <c r="B13125" s="8" t="s">
        <v>18999</v>
      </c>
      <c r="C13125" s="9" t="s">
        <v>19608</v>
      </c>
      <c r="D13125" s="10" t="s">
        <v>4779</v>
      </c>
      <c r="E13125" s="11" t="s">
        <v>19662</v>
      </c>
      <c r="F13125" s="6">
        <v>315266</v>
      </c>
      <c r="G13125" s="6" t="s">
        <v>19281</v>
      </c>
      <c r="H13125" s="16">
        <v>12553929.699999999</v>
      </c>
      <c r="I13125" s="12" t="s">
        <v>19663</v>
      </c>
      <c r="J13125" s="12" t="s">
        <v>2617</v>
      </c>
      <c r="K13125" s="15">
        <v>9988000</v>
      </c>
      <c r="L13125" s="13" t="s">
        <v>14</v>
      </c>
      <c r="M13125" s="7">
        <v>1</v>
      </c>
      <c r="N13125" s="14"/>
    </row>
    <row r="13126" spans="1:14" ht="173.25">
      <c r="A13126" s="6">
        <v>13125</v>
      </c>
      <c r="B13126" s="8" t="s">
        <v>18999</v>
      </c>
      <c r="C13126" s="9" t="s">
        <v>19664</v>
      </c>
      <c r="D13126" s="10" t="s">
        <v>19665</v>
      </c>
      <c r="E13126" s="11" t="s">
        <v>19666</v>
      </c>
      <c r="F13126" s="6" t="s">
        <v>19667</v>
      </c>
      <c r="G13126" s="6" t="s">
        <v>19281</v>
      </c>
      <c r="H13126" s="16">
        <v>34222000.530000001</v>
      </c>
      <c r="I13126" s="12" t="s">
        <v>6916</v>
      </c>
      <c r="J13126" s="12" t="s">
        <v>2693</v>
      </c>
      <c r="K13126" s="15">
        <v>31527426</v>
      </c>
      <c r="L13126" s="13" t="s">
        <v>70</v>
      </c>
      <c r="M13126" s="7">
        <v>1</v>
      </c>
      <c r="N13126" s="14"/>
    </row>
    <row r="13127" spans="1:14" ht="173.25">
      <c r="A13127" s="6">
        <v>13126</v>
      </c>
      <c r="B13127" s="8" t="s">
        <v>18999</v>
      </c>
      <c r="C13127" s="9" t="s">
        <v>19668</v>
      </c>
      <c r="D13127" s="10" t="s">
        <v>19462</v>
      </c>
      <c r="E13127" s="11" t="s">
        <v>19666</v>
      </c>
      <c r="F13127" s="6" t="s">
        <v>19667</v>
      </c>
      <c r="G13127" s="6" t="s">
        <v>19281</v>
      </c>
      <c r="H13127" s="16">
        <v>34222000.530000001</v>
      </c>
      <c r="I13127" s="12" t="s">
        <v>6916</v>
      </c>
      <c r="J13127" s="12" t="s">
        <v>2693</v>
      </c>
      <c r="K13127" s="15">
        <v>31527426</v>
      </c>
      <c r="L13127" s="13" t="s">
        <v>70</v>
      </c>
      <c r="M13127" s="7">
        <v>0.51</v>
      </c>
      <c r="N13127" s="14"/>
    </row>
    <row r="13128" spans="1:14" ht="173.25">
      <c r="A13128" s="6">
        <v>13127</v>
      </c>
      <c r="B13128" s="8" t="s">
        <v>18999</v>
      </c>
      <c r="C13128" s="9" t="s">
        <v>19669</v>
      </c>
      <c r="D13128" s="10" t="s">
        <v>19670</v>
      </c>
      <c r="E13128" s="11" t="s">
        <v>19666</v>
      </c>
      <c r="F13128" s="6" t="s">
        <v>19667</v>
      </c>
      <c r="G13128" s="6" t="s">
        <v>19281</v>
      </c>
      <c r="H13128" s="16">
        <v>34222000.530000001</v>
      </c>
      <c r="I13128" s="12" t="s">
        <v>6916</v>
      </c>
      <c r="J13128" s="12" t="s">
        <v>2693</v>
      </c>
      <c r="K13128" s="15">
        <v>31527426</v>
      </c>
      <c r="L13128" s="13" t="s">
        <v>70</v>
      </c>
      <c r="M13128" s="7">
        <v>0.49</v>
      </c>
      <c r="N13128" s="14"/>
    </row>
    <row r="13129" spans="1:14" ht="157.5">
      <c r="A13129" s="6">
        <v>13128</v>
      </c>
      <c r="B13129" s="8" t="s">
        <v>18999</v>
      </c>
      <c r="C13129" s="9" t="s">
        <v>19671</v>
      </c>
      <c r="D13129" s="10" t="s">
        <v>19305</v>
      </c>
      <c r="E13129" s="11" t="s">
        <v>19672</v>
      </c>
      <c r="F13129" s="6">
        <v>253727</v>
      </c>
      <c r="G13129" s="6" t="s">
        <v>19281</v>
      </c>
      <c r="H13129" s="16">
        <v>29888305.864999998</v>
      </c>
      <c r="I13129" s="12" t="s">
        <v>19673</v>
      </c>
      <c r="J13129" s="12" t="s">
        <v>19373</v>
      </c>
      <c r="K13129" s="15">
        <v>20024000</v>
      </c>
      <c r="L13129" s="13" t="s">
        <v>14</v>
      </c>
      <c r="M13129" s="7">
        <v>1</v>
      </c>
      <c r="N13129" s="14"/>
    </row>
    <row r="13130" spans="1:14" ht="157.5">
      <c r="A13130" s="6">
        <v>13129</v>
      </c>
      <c r="B13130" s="8" t="s">
        <v>18999</v>
      </c>
      <c r="C13130" s="9" t="s">
        <v>19674</v>
      </c>
      <c r="D13130" s="10" t="s">
        <v>19474</v>
      </c>
      <c r="E13130" s="11" t="s">
        <v>19675</v>
      </c>
      <c r="F13130" s="6">
        <v>253726</v>
      </c>
      <c r="G13130" s="6" t="s">
        <v>19281</v>
      </c>
      <c r="H13130" s="16">
        <v>28541395.050000001</v>
      </c>
      <c r="I13130" s="12" t="s">
        <v>13071</v>
      </c>
      <c r="J13130" s="12" t="s">
        <v>7797</v>
      </c>
      <c r="K13130" s="15">
        <v>28337137</v>
      </c>
      <c r="L13130" s="13" t="s">
        <v>70</v>
      </c>
      <c r="M13130" s="7">
        <v>1</v>
      </c>
      <c r="N13130" s="14"/>
    </row>
    <row r="13131" spans="1:14" ht="157.5">
      <c r="A13131" s="6">
        <v>13130</v>
      </c>
      <c r="B13131" s="8" t="s">
        <v>18999</v>
      </c>
      <c r="C13131" s="9" t="s">
        <v>19478</v>
      </c>
      <c r="D13131" s="10" t="s">
        <v>19467</v>
      </c>
      <c r="E13131" s="11" t="s">
        <v>19675</v>
      </c>
      <c r="F13131" s="6">
        <v>253726</v>
      </c>
      <c r="G13131" s="6" t="s">
        <v>19281</v>
      </c>
      <c r="H13131" s="16">
        <v>28541395.050000001</v>
      </c>
      <c r="I13131" s="12" t="s">
        <v>13071</v>
      </c>
      <c r="J13131" s="12" t="s">
        <v>7797</v>
      </c>
      <c r="K13131" s="15">
        <v>28337137</v>
      </c>
      <c r="L13131" s="13" t="s">
        <v>70</v>
      </c>
      <c r="M13131" s="7">
        <v>0.6</v>
      </c>
      <c r="N13131" s="14"/>
    </row>
    <row r="13132" spans="1:14" ht="157.5">
      <c r="A13132" s="6">
        <v>13131</v>
      </c>
      <c r="B13132" s="8" t="s">
        <v>18999</v>
      </c>
      <c r="C13132" s="9" t="s">
        <v>19479</v>
      </c>
      <c r="D13132" s="10" t="s">
        <v>19480</v>
      </c>
      <c r="E13132" s="11" t="s">
        <v>19675</v>
      </c>
      <c r="F13132" s="6">
        <v>253726</v>
      </c>
      <c r="G13132" s="6" t="s">
        <v>19281</v>
      </c>
      <c r="H13132" s="16">
        <v>28541395.050000001</v>
      </c>
      <c r="I13132" s="12" t="s">
        <v>13071</v>
      </c>
      <c r="J13132" s="12" t="s">
        <v>7797</v>
      </c>
      <c r="K13132" s="15">
        <v>28337137</v>
      </c>
      <c r="L13132" s="13" t="s">
        <v>70</v>
      </c>
      <c r="M13132" s="7">
        <v>0.4</v>
      </c>
      <c r="N13132" s="14"/>
    </row>
    <row r="13133" spans="1:14" ht="94.5">
      <c r="A13133" s="6">
        <v>13132</v>
      </c>
      <c r="B13133" s="8" t="s">
        <v>18999</v>
      </c>
      <c r="C13133" s="9" t="s">
        <v>19674</v>
      </c>
      <c r="D13133" s="10" t="s">
        <v>19474</v>
      </c>
      <c r="E13133" s="11" t="s">
        <v>19676</v>
      </c>
      <c r="F13133" s="6">
        <v>286406</v>
      </c>
      <c r="G13133" s="6" t="s">
        <v>19281</v>
      </c>
      <c r="H13133" s="16">
        <v>15331125.42</v>
      </c>
      <c r="I13133" s="12" t="s">
        <v>19476</v>
      </c>
      <c r="J13133" s="12" t="s">
        <v>2625</v>
      </c>
      <c r="K13133" s="15">
        <v>15200178</v>
      </c>
      <c r="L13133" s="13" t="s">
        <v>70</v>
      </c>
      <c r="M13133" s="7">
        <v>1</v>
      </c>
      <c r="N13133" s="14"/>
    </row>
    <row r="13134" spans="1:14" ht="94.5">
      <c r="A13134" s="6">
        <v>13133</v>
      </c>
      <c r="B13134" s="8" t="s">
        <v>18999</v>
      </c>
      <c r="C13134" s="9" t="s">
        <v>19478</v>
      </c>
      <c r="D13134" s="10" t="s">
        <v>19467</v>
      </c>
      <c r="E13134" s="11" t="s">
        <v>19676</v>
      </c>
      <c r="F13134" s="6">
        <v>286406</v>
      </c>
      <c r="G13134" s="6" t="s">
        <v>19281</v>
      </c>
      <c r="H13134" s="16">
        <v>15331125.42</v>
      </c>
      <c r="I13134" s="12" t="s">
        <v>19476</v>
      </c>
      <c r="J13134" s="12" t="s">
        <v>2625</v>
      </c>
      <c r="K13134" s="15">
        <v>15200178</v>
      </c>
      <c r="L13134" s="13" t="s">
        <v>70</v>
      </c>
      <c r="M13134" s="7">
        <v>0.6</v>
      </c>
      <c r="N13134" s="14"/>
    </row>
    <row r="13135" spans="1:14" ht="94.5">
      <c r="A13135" s="6">
        <v>13134</v>
      </c>
      <c r="B13135" s="8" t="s">
        <v>18999</v>
      </c>
      <c r="C13135" s="9" t="s">
        <v>19479</v>
      </c>
      <c r="D13135" s="10" t="s">
        <v>19480</v>
      </c>
      <c r="E13135" s="11" t="s">
        <v>19676</v>
      </c>
      <c r="F13135" s="6">
        <v>286406</v>
      </c>
      <c r="G13135" s="6" t="s">
        <v>19281</v>
      </c>
      <c r="H13135" s="16">
        <v>15331125.42</v>
      </c>
      <c r="I13135" s="12" t="s">
        <v>19476</v>
      </c>
      <c r="J13135" s="12" t="s">
        <v>2625</v>
      </c>
      <c r="K13135" s="15">
        <v>15200178</v>
      </c>
      <c r="L13135" s="13" t="s">
        <v>70</v>
      </c>
      <c r="M13135" s="7">
        <v>0.4</v>
      </c>
      <c r="N13135" s="14"/>
    </row>
    <row r="13136" spans="1:14" ht="63">
      <c r="A13136" s="6">
        <v>13135</v>
      </c>
      <c r="B13136" s="8" t="s">
        <v>18999</v>
      </c>
      <c r="C13136" s="9" t="s">
        <v>19674</v>
      </c>
      <c r="D13136" s="10" t="s">
        <v>19474</v>
      </c>
      <c r="E13136" s="11" t="s">
        <v>19677</v>
      </c>
      <c r="F13136" s="6">
        <v>287091</v>
      </c>
      <c r="G13136" s="6" t="s">
        <v>19281</v>
      </c>
      <c r="H13136" s="16">
        <v>17415606.82</v>
      </c>
      <c r="I13136" s="12" t="s">
        <v>19476</v>
      </c>
      <c r="J13136" s="12" t="s">
        <v>2625</v>
      </c>
      <c r="K13136" s="15">
        <v>17175762</v>
      </c>
      <c r="L13136" s="13" t="s">
        <v>70</v>
      </c>
      <c r="M13136" s="7">
        <v>1</v>
      </c>
      <c r="N13136" s="14"/>
    </row>
    <row r="13137" spans="1:14" ht="78.75">
      <c r="A13137" s="6">
        <v>13136</v>
      </c>
      <c r="B13137" s="8" t="s">
        <v>18999</v>
      </c>
      <c r="C13137" s="9" t="s">
        <v>19478</v>
      </c>
      <c r="D13137" s="10" t="s">
        <v>19467</v>
      </c>
      <c r="E13137" s="11" t="s">
        <v>19677</v>
      </c>
      <c r="F13137" s="6">
        <v>287091</v>
      </c>
      <c r="G13137" s="6" t="s">
        <v>19281</v>
      </c>
      <c r="H13137" s="16">
        <v>17415606.82</v>
      </c>
      <c r="I13137" s="12" t="s">
        <v>19476</v>
      </c>
      <c r="J13137" s="12" t="s">
        <v>2625</v>
      </c>
      <c r="K13137" s="15">
        <v>17175762</v>
      </c>
      <c r="L13137" s="13" t="s">
        <v>70</v>
      </c>
      <c r="M13137" s="7">
        <v>0.6</v>
      </c>
      <c r="N13137" s="14"/>
    </row>
    <row r="13138" spans="1:14" ht="94.5">
      <c r="A13138" s="6">
        <v>13137</v>
      </c>
      <c r="B13138" s="8" t="s">
        <v>18999</v>
      </c>
      <c r="C13138" s="9" t="s">
        <v>19479</v>
      </c>
      <c r="D13138" s="10" t="s">
        <v>19480</v>
      </c>
      <c r="E13138" s="11" t="s">
        <v>19677</v>
      </c>
      <c r="F13138" s="6">
        <v>287091</v>
      </c>
      <c r="G13138" s="6" t="s">
        <v>19281</v>
      </c>
      <c r="H13138" s="16">
        <v>17415606.82</v>
      </c>
      <c r="I13138" s="12" t="s">
        <v>19476</v>
      </c>
      <c r="J13138" s="12" t="s">
        <v>2625</v>
      </c>
      <c r="K13138" s="15">
        <v>17175762</v>
      </c>
      <c r="L13138" s="13" t="s">
        <v>70</v>
      </c>
      <c r="M13138" s="7">
        <v>0.4</v>
      </c>
      <c r="N13138" s="14"/>
    </row>
    <row r="13139" spans="1:14" ht="94.5">
      <c r="A13139" s="6">
        <v>13138</v>
      </c>
      <c r="B13139" s="8" t="s">
        <v>18999</v>
      </c>
      <c r="C13139" s="9" t="s">
        <v>19674</v>
      </c>
      <c r="D13139" s="10" t="s">
        <v>19474</v>
      </c>
      <c r="E13139" s="11" t="s">
        <v>19678</v>
      </c>
      <c r="F13139" s="6"/>
      <c r="G13139" s="6" t="s">
        <v>19281</v>
      </c>
      <c r="H13139" s="16">
        <v>23975159.98</v>
      </c>
      <c r="I13139" s="12" t="s">
        <v>7015</v>
      </c>
      <c r="J13139" s="12" t="s">
        <v>19679</v>
      </c>
      <c r="K13139" s="15">
        <v>10000000</v>
      </c>
      <c r="L13139" s="13" t="s">
        <v>70</v>
      </c>
      <c r="M13139" s="7">
        <v>1</v>
      </c>
      <c r="N13139" s="14"/>
    </row>
    <row r="13140" spans="1:14" ht="94.5">
      <c r="A13140" s="6">
        <v>13139</v>
      </c>
      <c r="B13140" s="8" t="s">
        <v>18999</v>
      </c>
      <c r="C13140" s="9" t="s">
        <v>19478</v>
      </c>
      <c r="D13140" s="10" t="s">
        <v>19467</v>
      </c>
      <c r="E13140" s="11" t="s">
        <v>19678</v>
      </c>
      <c r="F13140" s="6"/>
      <c r="G13140" s="6" t="s">
        <v>19281</v>
      </c>
      <c r="H13140" s="16">
        <v>23975159.98</v>
      </c>
      <c r="I13140" s="12" t="s">
        <v>7015</v>
      </c>
      <c r="J13140" s="12" t="s">
        <v>19679</v>
      </c>
      <c r="K13140" s="15">
        <v>10000000</v>
      </c>
      <c r="L13140" s="13" t="s">
        <v>70</v>
      </c>
      <c r="M13140" s="7">
        <v>0.6</v>
      </c>
      <c r="N13140" s="14"/>
    </row>
    <row r="13141" spans="1:14" ht="94.5">
      <c r="A13141" s="6">
        <v>13140</v>
      </c>
      <c r="B13141" s="8" t="s">
        <v>18999</v>
      </c>
      <c r="C13141" s="9" t="s">
        <v>19479</v>
      </c>
      <c r="D13141" s="10" t="s">
        <v>19480</v>
      </c>
      <c r="E13141" s="11" t="s">
        <v>19678</v>
      </c>
      <c r="F13141" s="6"/>
      <c r="G13141" s="6" t="s">
        <v>19281</v>
      </c>
      <c r="H13141" s="16">
        <v>23975159.98</v>
      </c>
      <c r="I13141" s="12" t="s">
        <v>7015</v>
      </c>
      <c r="J13141" s="12" t="s">
        <v>19679</v>
      </c>
      <c r="K13141" s="15">
        <v>10000000</v>
      </c>
      <c r="L13141" s="13" t="s">
        <v>70</v>
      </c>
      <c r="M13141" s="7">
        <v>0.4</v>
      </c>
      <c r="N13141" s="14"/>
    </row>
    <row r="13142" spans="1:14" ht="110.25">
      <c r="A13142" s="6">
        <v>13141</v>
      </c>
      <c r="B13142" s="8" t="s">
        <v>18999</v>
      </c>
      <c r="C13142" s="9" t="s">
        <v>19680</v>
      </c>
      <c r="D13142" s="10" t="s">
        <v>19681</v>
      </c>
      <c r="E13142" s="11" t="s">
        <v>19682</v>
      </c>
      <c r="F13142" s="6">
        <v>227900</v>
      </c>
      <c r="G13142" s="6" t="s">
        <v>19281</v>
      </c>
      <c r="H13142" s="16">
        <v>10224263.460999999</v>
      </c>
      <c r="I13142" s="12" t="s">
        <v>19439</v>
      </c>
      <c r="J13142" s="12" t="s">
        <v>4750</v>
      </c>
      <c r="K13142" s="15">
        <v>10218305</v>
      </c>
      <c r="L13142" s="13" t="s">
        <v>14</v>
      </c>
      <c r="M13142" s="7">
        <v>1</v>
      </c>
      <c r="N13142" s="14"/>
    </row>
    <row r="13143" spans="1:14" ht="141.75">
      <c r="A13143" s="6">
        <v>13142</v>
      </c>
      <c r="B13143" s="8" t="s">
        <v>18999</v>
      </c>
      <c r="C13143" s="9" t="s">
        <v>19634</v>
      </c>
      <c r="D13143" s="10" t="s">
        <v>19517</v>
      </c>
      <c r="E13143" s="11" t="s">
        <v>19683</v>
      </c>
      <c r="F13143" s="6">
        <v>406106</v>
      </c>
      <c r="G13143" s="6" t="s">
        <v>19281</v>
      </c>
      <c r="H13143" s="16">
        <v>14785779.013</v>
      </c>
      <c r="I13143" s="12" t="s">
        <v>5705</v>
      </c>
      <c r="J13143" s="12" t="s">
        <v>2060</v>
      </c>
      <c r="K13143" s="15">
        <v>3650000</v>
      </c>
      <c r="L13143" s="13" t="s">
        <v>14</v>
      </c>
      <c r="M13143" s="7">
        <v>1</v>
      </c>
      <c r="N13143" s="14"/>
    </row>
    <row r="13144" spans="1:14" ht="94.5">
      <c r="A13144" s="6">
        <v>13143</v>
      </c>
      <c r="B13144" s="8" t="s">
        <v>18999</v>
      </c>
      <c r="C13144" s="9" t="s">
        <v>19526</v>
      </c>
      <c r="D13144" s="10" t="s">
        <v>19527</v>
      </c>
      <c r="E13144" s="11" t="s">
        <v>19684</v>
      </c>
      <c r="F13144" s="6">
        <v>406107</v>
      </c>
      <c r="G13144" s="6" t="s">
        <v>19281</v>
      </c>
      <c r="H13144" s="16">
        <v>13930920.710000001</v>
      </c>
      <c r="I13144" s="12" t="s">
        <v>5705</v>
      </c>
      <c r="J13144" s="12" t="s">
        <v>5798</v>
      </c>
      <c r="K13144" s="15"/>
      <c r="L13144" s="13" t="s">
        <v>70</v>
      </c>
      <c r="M13144" s="7">
        <v>1</v>
      </c>
      <c r="N13144" s="14"/>
    </row>
    <row r="13145" spans="1:14" ht="94.5">
      <c r="A13145" s="6">
        <v>13144</v>
      </c>
      <c r="B13145" s="8" t="s">
        <v>18999</v>
      </c>
      <c r="C13145" s="9" t="s">
        <v>19506</v>
      </c>
      <c r="D13145" s="10" t="s">
        <v>19529</v>
      </c>
      <c r="E13145" s="11" t="s">
        <v>19684</v>
      </c>
      <c r="F13145" s="6">
        <v>406107</v>
      </c>
      <c r="G13145" s="6" t="s">
        <v>19281</v>
      </c>
      <c r="H13145" s="16">
        <v>13930920.710000001</v>
      </c>
      <c r="I13145" s="12" t="s">
        <v>5705</v>
      </c>
      <c r="J13145" s="12" t="s">
        <v>5798</v>
      </c>
      <c r="K13145" s="15"/>
      <c r="L13145" s="13" t="s">
        <v>70</v>
      </c>
      <c r="M13145" s="7">
        <v>0.75</v>
      </c>
      <c r="N13145" s="14"/>
    </row>
    <row r="13146" spans="1:14" ht="94.5">
      <c r="A13146" s="6">
        <v>13145</v>
      </c>
      <c r="B13146" s="8" t="s">
        <v>18999</v>
      </c>
      <c r="C13146" s="9" t="s">
        <v>19507</v>
      </c>
      <c r="D13146" s="10" t="s">
        <v>19119</v>
      </c>
      <c r="E13146" s="11" t="s">
        <v>19684</v>
      </c>
      <c r="F13146" s="6">
        <v>406107</v>
      </c>
      <c r="G13146" s="6" t="s">
        <v>19281</v>
      </c>
      <c r="H13146" s="16">
        <v>13930920.710000001</v>
      </c>
      <c r="I13146" s="12" t="s">
        <v>5705</v>
      </c>
      <c r="J13146" s="12" t="s">
        <v>5798</v>
      </c>
      <c r="K13146" s="15"/>
      <c r="L13146" s="13" t="s">
        <v>70</v>
      </c>
      <c r="M13146" s="7">
        <v>0.25</v>
      </c>
      <c r="N13146" s="14"/>
    </row>
    <row r="13147" spans="1:14" ht="157.5">
      <c r="A13147" s="6">
        <v>13146</v>
      </c>
      <c r="B13147" s="8" t="s">
        <v>18999</v>
      </c>
      <c r="C13147" s="9" t="s">
        <v>19685</v>
      </c>
      <c r="D13147" s="10"/>
      <c r="E13147" s="11" t="s">
        <v>19686</v>
      </c>
      <c r="F13147" s="6"/>
      <c r="G13147" s="6" t="s">
        <v>19281</v>
      </c>
      <c r="H13147" s="16">
        <v>53959762</v>
      </c>
      <c r="I13147" s="12" t="s">
        <v>2450</v>
      </c>
      <c r="J13147" s="12" t="s">
        <v>344</v>
      </c>
      <c r="K13147" s="15">
        <v>7100000</v>
      </c>
      <c r="L13147" s="13" t="s">
        <v>14</v>
      </c>
      <c r="M13147" s="7">
        <v>1</v>
      </c>
      <c r="N13147" s="14"/>
    </row>
    <row r="13148" spans="1:14" ht="63">
      <c r="A13148" s="6">
        <v>13147</v>
      </c>
      <c r="B13148" s="8" t="s">
        <v>18999</v>
      </c>
      <c r="C13148" s="9" t="s">
        <v>19608</v>
      </c>
      <c r="D13148" s="10" t="s">
        <v>4779</v>
      </c>
      <c r="E13148" s="11" t="s">
        <v>19687</v>
      </c>
      <c r="F13148" s="6">
        <v>253724</v>
      </c>
      <c r="G13148" s="6" t="s">
        <v>19281</v>
      </c>
      <c r="H13148" s="16">
        <v>73390000.371999994</v>
      </c>
      <c r="I13148" s="12" t="s">
        <v>5795</v>
      </c>
      <c r="J13148" s="12" t="s">
        <v>13101</v>
      </c>
      <c r="K13148" s="15"/>
      <c r="L13148" s="13" t="s">
        <v>14</v>
      </c>
      <c r="M13148" s="7">
        <v>1</v>
      </c>
      <c r="N13148" s="14"/>
    </row>
    <row r="13149" spans="1:14" ht="78.75">
      <c r="A13149" s="6">
        <v>13148</v>
      </c>
      <c r="B13149" s="8" t="s">
        <v>18999</v>
      </c>
      <c r="C13149" s="9" t="s">
        <v>19611</v>
      </c>
      <c r="D13149" s="10" t="s">
        <v>19612</v>
      </c>
      <c r="E13149" s="11" t="s">
        <v>19688</v>
      </c>
      <c r="F13149" s="6">
        <v>253718</v>
      </c>
      <c r="G13149" s="6" t="s">
        <v>19281</v>
      </c>
      <c r="H13149" s="16">
        <v>30922747.23</v>
      </c>
      <c r="I13149" s="12" t="s">
        <v>19614</v>
      </c>
      <c r="J13149" s="12" t="s">
        <v>2264</v>
      </c>
      <c r="K13149" s="15"/>
      <c r="L13149" s="13" t="s">
        <v>70</v>
      </c>
      <c r="M13149" s="7">
        <v>1</v>
      </c>
      <c r="N13149" s="14"/>
    </row>
    <row r="13150" spans="1:14" ht="94.5">
      <c r="A13150" s="6">
        <v>13149</v>
      </c>
      <c r="B13150" s="8" t="s">
        <v>18999</v>
      </c>
      <c r="C13150" s="9" t="s">
        <v>19615</v>
      </c>
      <c r="D13150" s="10" t="s">
        <v>1112</v>
      </c>
      <c r="E13150" s="11" t="s">
        <v>19688</v>
      </c>
      <c r="F13150" s="6">
        <v>253718</v>
      </c>
      <c r="G13150" s="6" t="s">
        <v>19281</v>
      </c>
      <c r="H13150" s="16">
        <v>30922747.23</v>
      </c>
      <c r="I13150" s="12" t="s">
        <v>19614</v>
      </c>
      <c r="J13150" s="12" t="s">
        <v>2264</v>
      </c>
      <c r="K13150" s="15"/>
      <c r="L13150" s="13" t="s">
        <v>70</v>
      </c>
      <c r="M13150" s="7">
        <v>0.4</v>
      </c>
      <c r="N13150" s="14"/>
    </row>
    <row r="13151" spans="1:14" ht="110.25">
      <c r="A13151" s="6">
        <v>13150</v>
      </c>
      <c r="B13151" s="8" t="s">
        <v>18999</v>
      </c>
      <c r="C13151" s="9" t="s">
        <v>19616</v>
      </c>
      <c r="D13151" s="10" t="s">
        <v>4134</v>
      </c>
      <c r="E13151" s="11" t="s">
        <v>19688</v>
      </c>
      <c r="F13151" s="6">
        <v>253718</v>
      </c>
      <c r="G13151" s="6" t="s">
        <v>19281</v>
      </c>
      <c r="H13151" s="16">
        <v>30922747.23</v>
      </c>
      <c r="I13151" s="12" t="s">
        <v>19614</v>
      </c>
      <c r="J13151" s="12" t="s">
        <v>2264</v>
      </c>
      <c r="K13151" s="15"/>
      <c r="L13151" s="13" t="s">
        <v>70</v>
      </c>
      <c r="M13151" s="7">
        <v>0.25</v>
      </c>
      <c r="N13151" s="14"/>
    </row>
    <row r="13152" spans="1:14" ht="78.75">
      <c r="A13152" s="6">
        <v>13151</v>
      </c>
      <c r="B13152" s="8" t="s">
        <v>18999</v>
      </c>
      <c r="C13152" s="9" t="s">
        <v>19617</v>
      </c>
      <c r="D13152" s="10" t="s">
        <v>19618</v>
      </c>
      <c r="E13152" s="11" t="s">
        <v>19688</v>
      </c>
      <c r="F13152" s="6">
        <v>253718</v>
      </c>
      <c r="G13152" s="6" t="s">
        <v>19281</v>
      </c>
      <c r="H13152" s="16">
        <v>30922747.23</v>
      </c>
      <c r="I13152" s="12" t="s">
        <v>19614</v>
      </c>
      <c r="J13152" s="12" t="s">
        <v>2264</v>
      </c>
      <c r="K13152" s="15"/>
      <c r="L13152" s="13" t="s">
        <v>70</v>
      </c>
      <c r="M13152" s="7">
        <v>0.35</v>
      </c>
      <c r="N13152" s="14"/>
    </row>
    <row r="13153" spans="1:14" ht="94.5">
      <c r="A13153" s="6">
        <v>13152</v>
      </c>
      <c r="B13153" s="8" t="s">
        <v>18999</v>
      </c>
      <c r="C13153" s="9" t="s">
        <v>19011</v>
      </c>
      <c r="D13153" s="10" t="s">
        <v>19012</v>
      </c>
      <c r="E13153" s="11" t="s">
        <v>19689</v>
      </c>
      <c r="F13153" s="6"/>
      <c r="G13153" s="6" t="s">
        <v>19281</v>
      </c>
      <c r="H13153" s="16">
        <v>24101490.16</v>
      </c>
      <c r="I13153" s="12" t="s">
        <v>19690</v>
      </c>
      <c r="J13153" s="12" t="s">
        <v>19661</v>
      </c>
      <c r="K13153" s="15">
        <v>19623000</v>
      </c>
      <c r="L13153" s="13" t="s">
        <v>70</v>
      </c>
      <c r="M13153" s="7">
        <v>1</v>
      </c>
      <c r="N13153" s="14"/>
    </row>
    <row r="13154" spans="1:14" ht="78.75">
      <c r="A13154" s="6">
        <v>13153</v>
      </c>
      <c r="B13154" s="8" t="s">
        <v>18999</v>
      </c>
      <c r="C13154" s="9" t="s">
        <v>19713</v>
      </c>
      <c r="D13154" s="10" t="s">
        <v>19015</v>
      </c>
      <c r="E13154" s="11" t="s">
        <v>19689</v>
      </c>
      <c r="F13154" s="6"/>
      <c r="G13154" s="6" t="s">
        <v>19281</v>
      </c>
      <c r="H13154" s="16">
        <v>24101490.16</v>
      </c>
      <c r="I13154" s="12" t="s">
        <v>19690</v>
      </c>
      <c r="J13154" s="12" t="s">
        <v>19661</v>
      </c>
      <c r="K13154" s="15"/>
      <c r="L13154" s="13" t="s">
        <v>70</v>
      </c>
      <c r="M13154" s="7">
        <v>0.6</v>
      </c>
      <c r="N13154" s="14"/>
    </row>
    <row r="13155" spans="1:14" ht="110.25">
      <c r="A13155" s="6">
        <v>13154</v>
      </c>
      <c r="B13155" s="8" t="s">
        <v>18999</v>
      </c>
      <c r="C13155" s="9" t="s">
        <v>19016</v>
      </c>
      <c r="D13155" s="10" t="s">
        <v>2810</v>
      </c>
      <c r="E13155" s="11" t="s">
        <v>19689</v>
      </c>
      <c r="F13155" s="6"/>
      <c r="G13155" s="6" t="s">
        <v>19281</v>
      </c>
      <c r="H13155" s="16">
        <v>24101490.16</v>
      </c>
      <c r="I13155" s="12" t="s">
        <v>19690</v>
      </c>
      <c r="J13155" s="12" t="s">
        <v>19661</v>
      </c>
      <c r="K13155" s="15"/>
      <c r="L13155" s="13" t="s">
        <v>70</v>
      </c>
      <c r="M13155" s="7">
        <v>0.4</v>
      </c>
      <c r="N13155" s="14"/>
    </row>
    <row r="13156" spans="1:14" ht="63">
      <c r="A13156" s="6">
        <v>13155</v>
      </c>
      <c r="B13156" s="8" t="s">
        <v>18999</v>
      </c>
      <c r="C13156" s="9" t="s">
        <v>19538</v>
      </c>
      <c r="D13156" s="10" t="s">
        <v>19245</v>
      </c>
      <c r="E13156" s="11" t="s">
        <v>19691</v>
      </c>
      <c r="F13156" s="6">
        <v>279272</v>
      </c>
      <c r="G13156" s="6" t="s">
        <v>19281</v>
      </c>
      <c r="H13156" s="16">
        <v>8346200.8899999997</v>
      </c>
      <c r="I13156" s="12" t="s">
        <v>19692</v>
      </c>
      <c r="J13156" s="12" t="s">
        <v>6114</v>
      </c>
      <c r="K13156" s="15">
        <v>8227675</v>
      </c>
      <c r="L13156" s="13" t="s">
        <v>14</v>
      </c>
      <c r="M13156" s="7">
        <v>1</v>
      </c>
      <c r="N13156" s="14"/>
    </row>
    <row r="13157" spans="1:14" ht="110.25">
      <c r="A13157" s="6">
        <v>13156</v>
      </c>
      <c r="B13157" s="8" t="s">
        <v>18999</v>
      </c>
      <c r="C13157" s="9" t="s">
        <v>19608</v>
      </c>
      <c r="D13157" s="10" t="s">
        <v>4779</v>
      </c>
      <c r="E13157" s="11" t="s">
        <v>19693</v>
      </c>
      <c r="F13157" s="6">
        <v>279147</v>
      </c>
      <c r="G13157" s="6" t="s">
        <v>19281</v>
      </c>
      <c r="H13157" s="16">
        <v>27779717.699999999</v>
      </c>
      <c r="I13157" s="12" t="s">
        <v>19694</v>
      </c>
      <c r="J13157" s="12" t="s">
        <v>19695</v>
      </c>
      <c r="K13157" s="15">
        <v>27777587</v>
      </c>
      <c r="L13157" s="13" t="s">
        <v>14</v>
      </c>
      <c r="M13157" s="7">
        <v>1</v>
      </c>
      <c r="N13157" s="14"/>
    </row>
    <row r="13158" spans="1:14" ht="78.75">
      <c r="A13158" s="6">
        <v>13157</v>
      </c>
      <c r="B13158" s="8" t="s">
        <v>18999</v>
      </c>
      <c r="C13158" s="9" t="s">
        <v>19696</v>
      </c>
      <c r="D13158" s="10" t="s">
        <v>19547</v>
      </c>
      <c r="E13158" s="11" t="s">
        <v>19697</v>
      </c>
      <c r="F13158" s="6">
        <v>318996</v>
      </c>
      <c r="G13158" s="6" t="s">
        <v>19281</v>
      </c>
      <c r="H13158" s="16">
        <v>44787940.950000003</v>
      </c>
      <c r="I13158" s="12" t="s">
        <v>19698</v>
      </c>
      <c r="J13158" s="12" t="s">
        <v>19699</v>
      </c>
      <c r="K13158" s="15">
        <v>44704299</v>
      </c>
      <c r="L13158" s="13" t="s">
        <v>14</v>
      </c>
      <c r="M13158" s="7">
        <v>1</v>
      </c>
      <c r="N13158" s="14"/>
    </row>
    <row r="13159" spans="1:14" ht="78.75">
      <c r="A13159" s="6">
        <v>13158</v>
      </c>
      <c r="B13159" s="8" t="s">
        <v>18999</v>
      </c>
      <c r="C13159" s="9" t="s">
        <v>19700</v>
      </c>
      <c r="D13159" s="10" t="s">
        <v>19701</v>
      </c>
      <c r="E13159" s="11" t="s">
        <v>19702</v>
      </c>
      <c r="F13159" s="6">
        <v>318995</v>
      </c>
      <c r="G13159" s="6" t="s">
        <v>19281</v>
      </c>
      <c r="H13159" s="16">
        <v>48987385.549999997</v>
      </c>
      <c r="I13159" s="12" t="s">
        <v>19698</v>
      </c>
      <c r="J13159" s="12" t="s">
        <v>5797</v>
      </c>
      <c r="K13159" s="15">
        <v>15839000</v>
      </c>
      <c r="L13159" s="13" t="s">
        <v>70</v>
      </c>
      <c r="M13159" s="7">
        <v>1</v>
      </c>
      <c r="N13159" s="14"/>
    </row>
    <row r="13160" spans="1:14" ht="63">
      <c r="A13160" s="6">
        <v>13159</v>
      </c>
      <c r="B13160" s="8" t="s">
        <v>18999</v>
      </c>
      <c r="C13160" s="9" t="s">
        <v>19703</v>
      </c>
      <c r="D13160" s="10" t="s">
        <v>4939</v>
      </c>
      <c r="E13160" s="11" t="s">
        <v>19702</v>
      </c>
      <c r="F13160" s="6">
        <v>318995</v>
      </c>
      <c r="G13160" s="6" t="s">
        <v>19281</v>
      </c>
      <c r="H13160" s="16">
        <v>48987385.549999997</v>
      </c>
      <c r="I13160" s="12" t="s">
        <v>19698</v>
      </c>
      <c r="J13160" s="12" t="s">
        <v>5797</v>
      </c>
      <c r="K13160" s="15">
        <v>15839000</v>
      </c>
      <c r="L13160" s="13" t="s">
        <v>70</v>
      </c>
      <c r="M13160" s="7">
        <v>0.6</v>
      </c>
      <c r="N13160" s="14"/>
    </row>
    <row r="13161" spans="1:14" ht="110.25">
      <c r="A13161" s="6">
        <v>13160</v>
      </c>
      <c r="B13161" s="8" t="s">
        <v>18999</v>
      </c>
      <c r="C13161" s="9" t="s">
        <v>19704</v>
      </c>
      <c r="D13161" s="10" t="s">
        <v>11112</v>
      </c>
      <c r="E13161" s="11" t="s">
        <v>19702</v>
      </c>
      <c r="F13161" s="6">
        <v>318995</v>
      </c>
      <c r="G13161" s="6" t="s">
        <v>19281</v>
      </c>
      <c r="H13161" s="16">
        <v>48987385.549999997</v>
      </c>
      <c r="I13161" s="12" t="s">
        <v>19698</v>
      </c>
      <c r="J13161" s="12" t="s">
        <v>5797</v>
      </c>
      <c r="K13161" s="15">
        <v>15839000</v>
      </c>
      <c r="L13161" s="13" t="s">
        <v>70</v>
      </c>
      <c r="M13161" s="7">
        <v>0.4</v>
      </c>
      <c r="N13161" s="14"/>
    </row>
    <row r="13162" spans="1:14" ht="47.25">
      <c r="A13162" s="6">
        <v>13161</v>
      </c>
      <c r="B13162" s="8" t="s">
        <v>18999</v>
      </c>
      <c r="C13162" s="9" t="s">
        <v>19705</v>
      </c>
      <c r="D13162" s="10" t="s">
        <v>19706</v>
      </c>
      <c r="E13162" s="11" t="s">
        <v>19707</v>
      </c>
      <c r="F13162" s="6">
        <v>480974</v>
      </c>
      <c r="G13162" s="6" t="s">
        <v>19281</v>
      </c>
      <c r="H13162" s="16">
        <v>45637841.170000002</v>
      </c>
      <c r="I13162" s="12" t="s">
        <v>19708</v>
      </c>
      <c r="J13162" s="12" t="s">
        <v>19709</v>
      </c>
      <c r="K13162" s="15"/>
      <c r="L13162" s="13" t="s">
        <v>70</v>
      </c>
      <c r="M13162" s="7">
        <v>1</v>
      </c>
      <c r="N13162" s="14"/>
    </row>
    <row r="13163" spans="1:14" ht="157.5">
      <c r="A13163" s="6">
        <v>13162</v>
      </c>
      <c r="B13163" s="8" t="s">
        <v>18999</v>
      </c>
      <c r="C13163" s="9" t="s">
        <v>19710</v>
      </c>
      <c r="D13163" s="10" t="s">
        <v>19043</v>
      </c>
      <c r="E13163" s="11" t="s">
        <v>19707</v>
      </c>
      <c r="F13163" s="6">
        <v>480974</v>
      </c>
      <c r="G13163" s="6" t="s">
        <v>19281</v>
      </c>
      <c r="H13163" s="16">
        <v>45637841.170000002</v>
      </c>
      <c r="I13163" s="12" t="s">
        <v>19708</v>
      </c>
      <c r="J13163" s="12" t="s">
        <v>19709</v>
      </c>
      <c r="K13163" s="15"/>
      <c r="L13163" s="13" t="s">
        <v>70</v>
      </c>
      <c r="M13163" s="7">
        <v>0.95</v>
      </c>
      <c r="N13163" s="14"/>
    </row>
    <row r="13164" spans="1:14" ht="126">
      <c r="A13164" s="6">
        <v>13163</v>
      </c>
      <c r="B13164" s="8" t="s">
        <v>18999</v>
      </c>
      <c r="C13164" s="9" t="s">
        <v>19711</v>
      </c>
      <c r="D13164" s="10" t="s">
        <v>19712</v>
      </c>
      <c r="E13164" s="11" t="s">
        <v>19707</v>
      </c>
      <c r="F13164" s="6">
        <v>480974</v>
      </c>
      <c r="G13164" s="6" t="s">
        <v>19281</v>
      </c>
      <c r="H13164" s="16">
        <v>45637841.170000002</v>
      </c>
      <c r="I13164" s="12" t="s">
        <v>19708</v>
      </c>
      <c r="J13164" s="12" t="s">
        <v>19709</v>
      </c>
      <c r="K13164" s="15"/>
      <c r="L13164" s="13" t="s">
        <v>70</v>
      </c>
      <c r="M13164" s="7">
        <v>0.05</v>
      </c>
      <c r="N13164" s="14"/>
    </row>
    <row r="13165" spans="1:14" ht="63">
      <c r="A13165" s="6">
        <v>13164</v>
      </c>
      <c r="B13165" s="8" t="s">
        <v>33919</v>
      </c>
      <c r="C13165" s="9" t="s">
        <v>33920</v>
      </c>
      <c r="D13165" s="10" t="s">
        <v>33921</v>
      </c>
      <c r="E13165" s="11" t="s">
        <v>33922</v>
      </c>
      <c r="F13165" s="6">
        <v>469501</v>
      </c>
      <c r="G13165" s="6" t="s">
        <v>3248</v>
      </c>
      <c r="H13165" s="16">
        <v>78.750330000000005</v>
      </c>
      <c r="I13165" s="12">
        <v>44088</v>
      </c>
      <c r="J13165" s="12" t="s">
        <v>2314</v>
      </c>
      <c r="K13165" s="15"/>
      <c r="L13165" s="13" t="s">
        <v>14</v>
      </c>
      <c r="M13165" s="7">
        <v>1</v>
      </c>
      <c r="N13165" s="14"/>
    </row>
    <row r="13166" spans="1:14" ht="63">
      <c r="A13166" s="6">
        <v>13165</v>
      </c>
      <c r="B13166" s="8" t="s">
        <v>33919</v>
      </c>
      <c r="C13166" s="9" t="s">
        <v>33923</v>
      </c>
      <c r="D13166" s="10" t="s">
        <v>21354</v>
      </c>
      <c r="E13166" s="11" t="s">
        <v>33924</v>
      </c>
      <c r="F13166" s="6">
        <v>346305</v>
      </c>
      <c r="G13166" s="6" t="s">
        <v>3248</v>
      </c>
      <c r="H13166" s="16">
        <v>95.51</v>
      </c>
      <c r="I13166" s="12">
        <v>43809</v>
      </c>
      <c r="J13166" s="12">
        <v>44181</v>
      </c>
      <c r="K13166" s="15"/>
      <c r="L13166" s="13" t="s">
        <v>14</v>
      </c>
      <c r="M13166" s="7">
        <v>1</v>
      </c>
      <c r="N13166" s="14"/>
    </row>
    <row r="13167" spans="1:14" ht="63">
      <c r="A13167" s="6">
        <v>13166</v>
      </c>
      <c r="B13167" s="8" t="s">
        <v>33919</v>
      </c>
      <c r="C13167" s="9" t="s">
        <v>33923</v>
      </c>
      <c r="D13167" s="10" t="s">
        <v>21354</v>
      </c>
      <c r="E13167" s="11" t="s">
        <v>33925</v>
      </c>
      <c r="F13167" s="6">
        <v>390701</v>
      </c>
      <c r="G13167" s="6" t="s">
        <v>3248</v>
      </c>
      <c r="H13167" s="16">
        <v>58.82</v>
      </c>
      <c r="I13167" s="12" t="s">
        <v>2306</v>
      </c>
      <c r="J13167" s="12" t="s">
        <v>2563</v>
      </c>
      <c r="K13167" s="15"/>
      <c r="L13167" s="13" t="s">
        <v>14</v>
      </c>
      <c r="M13167" s="7">
        <v>1</v>
      </c>
      <c r="N13167" s="14"/>
    </row>
    <row r="13168" spans="1:14" ht="47.25">
      <c r="A13168" s="6">
        <v>13167</v>
      </c>
      <c r="B13168" s="8" t="s">
        <v>33919</v>
      </c>
      <c r="C13168" s="9" t="s">
        <v>33926</v>
      </c>
      <c r="D13168" s="10" t="s">
        <v>21476</v>
      </c>
      <c r="E13168" s="11" t="s">
        <v>33927</v>
      </c>
      <c r="F13168" s="6">
        <v>342328</v>
      </c>
      <c r="G13168" s="6" t="s">
        <v>3248</v>
      </c>
      <c r="H13168" s="16">
        <v>124.17</v>
      </c>
      <c r="I13168" s="12">
        <v>43747</v>
      </c>
      <c r="J13168" s="12">
        <v>44119</v>
      </c>
      <c r="K13168" s="15"/>
      <c r="L13168" s="13" t="s">
        <v>14</v>
      </c>
      <c r="M13168" s="7">
        <v>1</v>
      </c>
      <c r="N13168" s="14"/>
    </row>
    <row r="13169" spans="1:14" ht="63">
      <c r="A13169" s="6">
        <v>13168</v>
      </c>
      <c r="B13169" s="8" t="s">
        <v>33919</v>
      </c>
      <c r="C13169" s="9" t="s">
        <v>33926</v>
      </c>
      <c r="D13169" s="10" t="s">
        <v>21476</v>
      </c>
      <c r="E13169" s="11" t="s">
        <v>33928</v>
      </c>
      <c r="F13169" s="6">
        <v>338589</v>
      </c>
      <c r="G13169" s="6" t="s">
        <v>3248</v>
      </c>
      <c r="H13169" s="16">
        <v>69.476967500000001</v>
      </c>
      <c r="I13169" s="12">
        <v>43723</v>
      </c>
      <c r="J13169" s="12">
        <v>44167</v>
      </c>
      <c r="K13169" s="15">
        <v>20</v>
      </c>
      <c r="L13169" s="13" t="s">
        <v>14</v>
      </c>
      <c r="M13169" s="7">
        <v>1</v>
      </c>
      <c r="N13169" s="14"/>
    </row>
    <row r="13170" spans="1:14" ht="63">
      <c r="A13170" s="6">
        <v>13169</v>
      </c>
      <c r="B13170" s="8" t="s">
        <v>33919</v>
      </c>
      <c r="C13170" s="9" t="s">
        <v>33926</v>
      </c>
      <c r="D13170" s="10" t="s">
        <v>21476</v>
      </c>
      <c r="E13170" s="11" t="s">
        <v>33928</v>
      </c>
      <c r="F13170" s="6">
        <v>338589</v>
      </c>
      <c r="G13170" s="6" t="s">
        <v>3248</v>
      </c>
      <c r="H13170" s="16">
        <v>69.476967500000001</v>
      </c>
      <c r="I13170" s="12">
        <v>43723</v>
      </c>
      <c r="J13170" s="12">
        <v>44167</v>
      </c>
      <c r="K13170" s="15">
        <v>20</v>
      </c>
      <c r="L13170" s="13" t="s">
        <v>14</v>
      </c>
      <c r="M13170" s="7">
        <v>1</v>
      </c>
      <c r="N13170" s="14"/>
    </row>
    <row r="13171" spans="1:14" ht="78.75">
      <c r="A13171" s="6">
        <v>13170</v>
      </c>
      <c r="B13171" s="8" t="s">
        <v>33919</v>
      </c>
      <c r="C13171" s="9" t="s">
        <v>33929</v>
      </c>
      <c r="D13171" s="10" t="s">
        <v>33930</v>
      </c>
      <c r="E13171" s="11" t="s">
        <v>33931</v>
      </c>
      <c r="F13171" s="6">
        <v>441953</v>
      </c>
      <c r="G13171" s="6" t="s">
        <v>3248</v>
      </c>
      <c r="H13171" s="16">
        <v>321</v>
      </c>
      <c r="I13171" s="12">
        <v>44028</v>
      </c>
      <c r="J13171" s="12">
        <v>44399</v>
      </c>
      <c r="K13171" s="15"/>
      <c r="L13171" s="13" t="s">
        <v>14</v>
      </c>
      <c r="M13171" s="7">
        <v>1</v>
      </c>
      <c r="N13171" s="14"/>
    </row>
    <row r="13172" spans="1:14" ht="78.75">
      <c r="A13172" s="6">
        <v>13171</v>
      </c>
      <c r="B13172" s="8" t="s">
        <v>33919</v>
      </c>
      <c r="C13172" s="9" t="s">
        <v>33932</v>
      </c>
      <c r="D13172" s="10" t="s">
        <v>33930</v>
      </c>
      <c r="E13172" s="11" t="s">
        <v>33933</v>
      </c>
      <c r="F13172" s="6">
        <v>250541</v>
      </c>
      <c r="G13172" s="6" t="s">
        <v>3248</v>
      </c>
      <c r="H13172" s="16">
        <v>249.619</v>
      </c>
      <c r="I13172" s="12">
        <v>43520</v>
      </c>
      <c r="J13172" s="12">
        <v>44329</v>
      </c>
      <c r="K13172" s="15">
        <v>68</v>
      </c>
      <c r="L13172" s="13" t="s">
        <v>14</v>
      </c>
      <c r="M13172" s="7">
        <v>1</v>
      </c>
      <c r="N13172" s="14"/>
    </row>
    <row r="13173" spans="1:14" ht="78.75">
      <c r="A13173" s="6">
        <v>13172</v>
      </c>
      <c r="B13173" s="8" t="s">
        <v>33919</v>
      </c>
      <c r="C13173" s="9" t="s">
        <v>33934</v>
      </c>
      <c r="D13173" s="10" t="s">
        <v>9103</v>
      </c>
      <c r="E13173" s="11" t="s">
        <v>33935</v>
      </c>
      <c r="F13173" s="6">
        <v>324551</v>
      </c>
      <c r="G13173" s="6" t="s">
        <v>3248</v>
      </c>
      <c r="H13173" s="16">
        <v>76.977999999999994</v>
      </c>
      <c r="I13173" s="12">
        <v>43684</v>
      </c>
      <c r="J13173" s="12">
        <v>44056</v>
      </c>
      <c r="K13173" s="15">
        <v>48.95</v>
      </c>
      <c r="L13173" s="13" t="s">
        <v>14</v>
      </c>
      <c r="M13173" s="7">
        <v>1</v>
      </c>
      <c r="N13173" s="14"/>
    </row>
    <row r="13174" spans="1:14" ht="63">
      <c r="A13174" s="6">
        <v>13173</v>
      </c>
      <c r="B13174" s="8" t="s">
        <v>33919</v>
      </c>
      <c r="C13174" s="9" t="s">
        <v>33934</v>
      </c>
      <c r="D13174" s="10" t="s">
        <v>9103</v>
      </c>
      <c r="E13174" s="11" t="s">
        <v>33936</v>
      </c>
      <c r="F13174" s="6">
        <v>324407</v>
      </c>
      <c r="G13174" s="6" t="s">
        <v>3248</v>
      </c>
      <c r="H13174" s="16">
        <v>38.271000000000001</v>
      </c>
      <c r="I13174" s="12">
        <v>43684</v>
      </c>
      <c r="J13174" s="12">
        <v>43964</v>
      </c>
      <c r="K13174" s="15">
        <v>10</v>
      </c>
      <c r="L13174" s="13" t="s">
        <v>14</v>
      </c>
      <c r="M13174" s="7">
        <v>1</v>
      </c>
      <c r="N13174" s="14"/>
    </row>
    <row r="13175" spans="1:14" ht="47.25">
      <c r="A13175" s="6">
        <v>13174</v>
      </c>
      <c r="B13175" s="8" t="s">
        <v>33919</v>
      </c>
      <c r="C13175" s="9" t="s">
        <v>33934</v>
      </c>
      <c r="D13175" s="10" t="s">
        <v>9103</v>
      </c>
      <c r="E13175" s="11" t="s">
        <v>33937</v>
      </c>
      <c r="F13175" s="6">
        <v>324550</v>
      </c>
      <c r="G13175" s="6" t="s">
        <v>3248</v>
      </c>
      <c r="H13175" s="16">
        <v>58.287100000000002</v>
      </c>
      <c r="I13175" s="12">
        <v>43684</v>
      </c>
      <c r="J13175" s="12">
        <v>44056</v>
      </c>
      <c r="K13175" s="15">
        <v>37.54</v>
      </c>
      <c r="L13175" s="13" t="s">
        <v>14</v>
      </c>
      <c r="M13175" s="7">
        <v>1</v>
      </c>
      <c r="N13175" s="14"/>
    </row>
    <row r="13176" spans="1:14" ht="47.25">
      <c r="A13176" s="6">
        <v>13175</v>
      </c>
      <c r="B13176" s="8" t="s">
        <v>33919</v>
      </c>
      <c r="C13176" s="9" t="s">
        <v>33938</v>
      </c>
      <c r="D13176" s="10" t="s">
        <v>33939</v>
      </c>
      <c r="E13176" s="11" t="s">
        <v>33940</v>
      </c>
      <c r="F13176" s="6">
        <v>449981</v>
      </c>
      <c r="G13176" s="6" t="s">
        <v>3248</v>
      </c>
      <c r="H13176" s="16">
        <v>125.01</v>
      </c>
      <c r="I13176" s="12">
        <v>44098</v>
      </c>
      <c r="J13176" s="12">
        <v>44469</v>
      </c>
      <c r="K13176" s="15"/>
      <c r="L13176" s="13" t="s">
        <v>14</v>
      </c>
      <c r="M13176" s="7">
        <v>1</v>
      </c>
      <c r="N13176" s="14"/>
    </row>
    <row r="13177" spans="1:14" ht="63">
      <c r="A13177" s="6">
        <v>13176</v>
      </c>
      <c r="B13177" s="8" t="s">
        <v>33919</v>
      </c>
      <c r="C13177" s="9" t="s">
        <v>33938</v>
      </c>
      <c r="D13177" s="10" t="s">
        <v>33939</v>
      </c>
      <c r="E13177" s="11" t="s">
        <v>33941</v>
      </c>
      <c r="F13177" s="6">
        <v>449981</v>
      </c>
      <c r="G13177" s="6" t="s">
        <v>3248</v>
      </c>
      <c r="H13177" s="16">
        <v>28.69</v>
      </c>
      <c r="I13177" s="12">
        <v>44019</v>
      </c>
      <c r="J13177" s="12">
        <v>44240</v>
      </c>
      <c r="K13177" s="15">
        <v>9.8000000000000007</v>
      </c>
      <c r="L13177" s="13" t="s">
        <v>14</v>
      </c>
      <c r="M13177" s="7">
        <v>1</v>
      </c>
      <c r="N13177" s="14"/>
    </row>
    <row r="13178" spans="1:14" ht="63">
      <c r="A13178" s="6">
        <v>13177</v>
      </c>
      <c r="B13178" s="8" t="s">
        <v>33919</v>
      </c>
      <c r="C13178" s="9" t="s">
        <v>33942</v>
      </c>
      <c r="D13178" s="10" t="s">
        <v>33943</v>
      </c>
      <c r="E13178" s="11" t="s">
        <v>33944</v>
      </c>
      <c r="F13178" s="6">
        <v>437259</v>
      </c>
      <c r="G13178" s="6" t="s">
        <v>3248</v>
      </c>
      <c r="H13178" s="16">
        <v>252.74</v>
      </c>
      <c r="I13178" s="12">
        <v>44041</v>
      </c>
      <c r="J13178" s="12">
        <v>44372</v>
      </c>
      <c r="K13178" s="15"/>
      <c r="L13178" s="13" t="s">
        <v>14</v>
      </c>
      <c r="M13178" s="7">
        <v>1</v>
      </c>
      <c r="N13178" s="14"/>
    </row>
    <row r="13179" spans="1:14" ht="47.25">
      <c r="A13179" s="6">
        <v>13178</v>
      </c>
      <c r="B13179" s="8" t="s">
        <v>33919</v>
      </c>
      <c r="C13179" s="9" t="s">
        <v>33942</v>
      </c>
      <c r="D13179" s="10" t="s">
        <v>33943</v>
      </c>
      <c r="E13179" s="11" t="s">
        <v>33945</v>
      </c>
      <c r="F13179" s="6">
        <v>438198</v>
      </c>
      <c r="G13179" s="6" t="s">
        <v>3248</v>
      </c>
      <c r="H13179" s="16">
        <v>121.28</v>
      </c>
      <c r="I13179" s="12">
        <v>44041</v>
      </c>
      <c r="J13179" s="12">
        <v>44372</v>
      </c>
      <c r="K13179" s="15"/>
      <c r="L13179" s="13" t="s">
        <v>14</v>
      </c>
      <c r="M13179" s="7">
        <v>1</v>
      </c>
      <c r="N13179" s="14"/>
    </row>
    <row r="13180" spans="1:14" ht="63">
      <c r="A13180" s="6">
        <v>13179</v>
      </c>
      <c r="B13180" s="8" t="s">
        <v>33919</v>
      </c>
      <c r="C13180" s="9" t="s">
        <v>33942</v>
      </c>
      <c r="D13180" s="10" t="s">
        <v>33943</v>
      </c>
      <c r="E13180" s="11" t="s">
        <v>33946</v>
      </c>
      <c r="F13180" s="6">
        <v>438197</v>
      </c>
      <c r="G13180" s="6" t="s">
        <v>3248</v>
      </c>
      <c r="H13180" s="16">
        <v>120.15</v>
      </c>
      <c r="I13180" s="12">
        <v>44041</v>
      </c>
      <c r="J13180" s="12">
        <v>44372</v>
      </c>
      <c r="K13180" s="15"/>
      <c r="L13180" s="13" t="s">
        <v>14</v>
      </c>
      <c r="M13180" s="7">
        <v>1</v>
      </c>
      <c r="N13180" s="14"/>
    </row>
    <row r="13181" spans="1:14" ht="63">
      <c r="A13181" s="6">
        <v>13180</v>
      </c>
      <c r="B13181" s="8" t="s">
        <v>33919</v>
      </c>
      <c r="C13181" s="9" t="s">
        <v>33947</v>
      </c>
      <c r="D13181" s="10" t="s">
        <v>21301</v>
      </c>
      <c r="E13181" s="11" t="s">
        <v>33948</v>
      </c>
      <c r="F13181" s="6">
        <v>98982</v>
      </c>
      <c r="G13181" s="6" t="s">
        <v>3248</v>
      </c>
      <c r="H13181" s="16">
        <v>273.52</v>
      </c>
      <c r="I13181" s="12">
        <v>42900</v>
      </c>
      <c r="J13181" s="12">
        <v>43830</v>
      </c>
      <c r="K13181" s="15">
        <v>159.5</v>
      </c>
      <c r="L13181" s="13" t="s">
        <v>14</v>
      </c>
      <c r="M13181" s="7">
        <v>1</v>
      </c>
      <c r="N13181" s="14"/>
    </row>
    <row r="13182" spans="1:14" ht="78.75">
      <c r="A13182" s="6">
        <v>13181</v>
      </c>
      <c r="B13182" s="8" t="s">
        <v>33919</v>
      </c>
      <c r="C13182" s="9" t="s">
        <v>33947</v>
      </c>
      <c r="D13182" s="10" t="s">
        <v>21301</v>
      </c>
      <c r="E13182" s="11" t="s">
        <v>33949</v>
      </c>
      <c r="F13182" s="6">
        <v>98983</v>
      </c>
      <c r="G13182" s="6" t="s">
        <v>3248</v>
      </c>
      <c r="H13182" s="16">
        <v>96.843869999999995</v>
      </c>
      <c r="I13182" s="12">
        <v>42900</v>
      </c>
      <c r="J13182" s="12">
        <v>43830</v>
      </c>
      <c r="K13182" s="15"/>
      <c r="L13182" s="13" t="s">
        <v>14</v>
      </c>
      <c r="M13182" s="7">
        <v>1</v>
      </c>
      <c r="N13182" s="14"/>
    </row>
    <row r="13183" spans="1:14" ht="63">
      <c r="A13183" s="6">
        <v>13182</v>
      </c>
      <c r="B13183" s="8" t="s">
        <v>33919</v>
      </c>
      <c r="C13183" s="9" t="s">
        <v>33950</v>
      </c>
      <c r="D13183" s="10" t="s">
        <v>33951</v>
      </c>
      <c r="E13183" s="11" t="s">
        <v>33952</v>
      </c>
      <c r="F13183" s="6">
        <v>250540</v>
      </c>
      <c r="G13183" s="6" t="s">
        <v>3248</v>
      </c>
      <c r="H13183" s="16">
        <v>401.25900000000001</v>
      </c>
      <c r="I13183" s="12">
        <v>43520</v>
      </c>
      <c r="J13183" s="12">
        <v>43964</v>
      </c>
      <c r="K13183" s="15">
        <v>184</v>
      </c>
      <c r="L13183" s="13" t="s">
        <v>70</v>
      </c>
      <c r="M13183" s="7">
        <v>1</v>
      </c>
      <c r="N13183" s="14"/>
    </row>
    <row r="13184" spans="1:14" ht="63">
      <c r="A13184" s="6">
        <v>13183</v>
      </c>
      <c r="B13184" s="8" t="s">
        <v>33919</v>
      </c>
      <c r="C13184" s="9" t="s">
        <v>33953</v>
      </c>
      <c r="D13184" s="10" t="s">
        <v>33954</v>
      </c>
      <c r="E13184" s="11" t="s">
        <v>33952</v>
      </c>
      <c r="F13184" s="6">
        <v>250540</v>
      </c>
      <c r="G13184" s="6" t="s">
        <v>3248</v>
      </c>
      <c r="H13184" s="16">
        <v>401.25900000000001</v>
      </c>
      <c r="I13184" s="12">
        <v>43520</v>
      </c>
      <c r="J13184" s="12">
        <v>43964</v>
      </c>
      <c r="K13184" s="15">
        <v>184</v>
      </c>
      <c r="L13184" s="13" t="s">
        <v>70</v>
      </c>
      <c r="M13184" s="7">
        <v>0.4</v>
      </c>
      <c r="N13184" s="14"/>
    </row>
    <row r="13185" spans="1:14" ht="63">
      <c r="A13185" s="6">
        <v>13184</v>
      </c>
      <c r="B13185" s="8" t="s">
        <v>33919</v>
      </c>
      <c r="C13185" s="9" t="s">
        <v>33955</v>
      </c>
      <c r="D13185" s="10" t="s">
        <v>33930</v>
      </c>
      <c r="E13185" s="11" t="s">
        <v>33952</v>
      </c>
      <c r="F13185" s="6">
        <v>250540</v>
      </c>
      <c r="G13185" s="6" t="s">
        <v>3248</v>
      </c>
      <c r="H13185" s="16">
        <v>401.25900000000001</v>
      </c>
      <c r="I13185" s="12">
        <v>43520</v>
      </c>
      <c r="J13185" s="12">
        <v>43964</v>
      </c>
      <c r="K13185" s="15">
        <v>184</v>
      </c>
      <c r="L13185" s="13" t="s">
        <v>70</v>
      </c>
      <c r="M13185" s="7">
        <v>0.6</v>
      </c>
      <c r="N13185" s="14"/>
    </row>
    <row r="13186" spans="1:14" ht="63">
      <c r="A13186" s="6">
        <v>13185</v>
      </c>
      <c r="B13186" s="8" t="s">
        <v>33919</v>
      </c>
      <c r="C13186" s="9" t="s">
        <v>33950</v>
      </c>
      <c r="D13186" s="10" t="s">
        <v>33951</v>
      </c>
      <c r="E13186" s="11" t="s">
        <v>33956</v>
      </c>
      <c r="F13186" s="6">
        <v>201691</v>
      </c>
      <c r="G13186" s="6" t="s">
        <v>3248</v>
      </c>
      <c r="H13186" s="16">
        <v>443.5</v>
      </c>
      <c r="I13186" s="12">
        <v>43354</v>
      </c>
      <c r="J13186" s="12">
        <v>43798</v>
      </c>
      <c r="K13186" s="15">
        <v>270</v>
      </c>
      <c r="L13186" s="13" t="s">
        <v>70</v>
      </c>
      <c r="M13186" s="7">
        <v>1</v>
      </c>
      <c r="N13186" s="14"/>
    </row>
    <row r="13187" spans="1:14" ht="63">
      <c r="A13187" s="6">
        <v>13186</v>
      </c>
      <c r="B13187" s="8" t="s">
        <v>33919</v>
      </c>
      <c r="C13187" s="9" t="s">
        <v>33953</v>
      </c>
      <c r="D13187" s="10" t="s">
        <v>33954</v>
      </c>
      <c r="E13187" s="11" t="s">
        <v>33956</v>
      </c>
      <c r="F13187" s="6">
        <v>201691</v>
      </c>
      <c r="G13187" s="6" t="s">
        <v>3248</v>
      </c>
      <c r="H13187" s="16">
        <v>443.5</v>
      </c>
      <c r="I13187" s="12">
        <v>43354</v>
      </c>
      <c r="J13187" s="12">
        <v>43798</v>
      </c>
      <c r="K13187" s="15">
        <v>270</v>
      </c>
      <c r="L13187" s="13" t="s">
        <v>70</v>
      </c>
      <c r="M13187" s="7">
        <v>0.4</v>
      </c>
      <c r="N13187" s="14"/>
    </row>
    <row r="13188" spans="1:14" ht="63">
      <c r="A13188" s="6">
        <v>13187</v>
      </c>
      <c r="B13188" s="8" t="s">
        <v>33919</v>
      </c>
      <c r="C13188" s="9" t="s">
        <v>33955</v>
      </c>
      <c r="D13188" s="10" t="s">
        <v>33930</v>
      </c>
      <c r="E13188" s="11" t="s">
        <v>33956</v>
      </c>
      <c r="F13188" s="6">
        <v>201691</v>
      </c>
      <c r="G13188" s="6" t="s">
        <v>3248</v>
      </c>
      <c r="H13188" s="16">
        <v>443.5</v>
      </c>
      <c r="I13188" s="12">
        <v>43354</v>
      </c>
      <c r="J13188" s="12">
        <v>43798</v>
      </c>
      <c r="K13188" s="15">
        <v>270</v>
      </c>
      <c r="L13188" s="13" t="s">
        <v>70</v>
      </c>
      <c r="M13188" s="7">
        <v>0.6</v>
      </c>
      <c r="N13188" s="14"/>
    </row>
    <row r="13189" spans="1:14" ht="63">
      <c r="A13189" s="6">
        <v>13188</v>
      </c>
      <c r="B13189" s="8" t="s">
        <v>33919</v>
      </c>
      <c r="C13189" s="9" t="s">
        <v>33957</v>
      </c>
      <c r="D13189" s="10" t="s">
        <v>33958</v>
      </c>
      <c r="E13189" s="11" t="s">
        <v>33959</v>
      </c>
      <c r="F13189" s="6">
        <v>301527</v>
      </c>
      <c r="G13189" s="6" t="s">
        <v>3248</v>
      </c>
      <c r="H13189" s="16">
        <v>78.239999999999995</v>
      </c>
      <c r="I13189" s="12">
        <v>43635</v>
      </c>
      <c r="J13189" s="12">
        <v>44007</v>
      </c>
      <c r="K13189" s="15"/>
      <c r="L13189" s="13" t="s">
        <v>14</v>
      </c>
      <c r="M13189" s="7">
        <v>1</v>
      </c>
      <c r="N13189" s="14"/>
    </row>
    <row r="13190" spans="1:14" ht="63">
      <c r="A13190" s="6">
        <v>13189</v>
      </c>
      <c r="B13190" s="8" t="s">
        <v>33919</v>
      </c>
      <c r="C13190" s="9" t="s">
        <v>33957</v>
      </c>
      <c r="D13190" s="10" t="s">
        <v>33958</v>
      </c>
      <c r="E13190" s="11" t="s">
        <v>33960</v>
      </c>
      <c r="F13190" s="6">
        <v>231176</v>
      </c>
      <c r="G13190" s="6" t="s">
        <v>3248</v>
      </c>
      <c r="H13190" s="16">
        <v>130.07</v>
      </c>
      <c r="I13190" s="12">
        <v>43440</v>
      </c>
      <c r="J13190" s="12">
        <v>43884</v>
      </c>
      <c r="K13190" s="15">
        <v>85.05</v>
      </c>
      <c r="L13190" s="13" t="s">
        <v>14</v>
      </c>
      <c r="M13190" s="7">
        <v>1</v>
      </c>
      <c r="N13190" s="14"/>
    </row>
    <row r="13191" spans="1:14" ht="47.25">
      <c r="A13191" s="6">
        <v>13190</v>
      </c>
      <c r="B13191" s="8" t="s">
        <v>33919</v>
      </c>
      <c r="C13191" s="9" t="s">
        <v>33961</v>
      </c>
      <c r="D13191" s="10" t="s">
        <v>33962</v>
      </c>
      <c r="E13191" s="11" t="s">
        <v>33963</v>
      </c>
      <c r="F13191" s="6">
        <v>223298</v>
      </c>
      <c r="G13191" s="6" t="s">
        <v>3248</v>
      </c>
      <c r="H13191" s="16">
        <v>117.026</v>
      </c>
      <c r="I13191" s="12">
        <v>43436</v>
      </c>
      <c r="J13191" s="12" t="s">
        <v>23870</v>
      </c>
      <c r="K13191" s="15">
        <v>59.7</v>
      </c>
      <c r="L13191" s="13" t="s">
        <v>14</v>
      </c>
      <c r="M13191" s="7">
        <v>1</v>
      </c>
      <c r="N13191" s="14"/>
    </row>
    <row r="13192" spans="1:14" ht="47.25">
      <c r="A13192" s="6">
        <v>13191</v>
      </c>
      <c r="B13192" s="8" t="s">
        <v>33919</v>
      </c>
      <c r="C13192" s="9" t="s">
        <v>33961</v>
      </c>
      <c r="D13192" s="10" t="s">
        <v>33962</v>
      </c>
      <c r="E13192" s="11" t="s">
        <v>33964</v>
      </c>
      <c r="F13192" s="6">
        <v>223297</v>
      </c>
      <c r="G13192" s="6" t="s">
        <v>3248</v>
      </c>
      <c r="H13192" s="16">
        <v>76.86</v>
      </c>
      <c r="I13192" s="12">
        <v>43436</v>
      </c>
      <c r="J13192" s="12">
        <v>43961</v>
      </c>
      <c r="K13192" s="15">
        <v>44</v>
      </c>
      <c r="L13192" s="13" t="s">
        <v>14</v>
      </c>
      <c r="M13192" s="7">
        <v>1</v>
      </c>
      <c r="N13192" s="14"/>
    </row>
    <row r="13193" spans="1:14" ht="47.25">
      <c r="A13193" s="6">
        <v>13192</v>
      </c>
      <c r="B13193" s="8" t="s">
        <v>33919</v>
      </c>
      <c r="C13193" s="9" t="s">
        <v>33965</v>
      </c>
      <c r="D13193" s="10" t="s">
        <v>4121</v>
      </c>
      <c r="E13193" s="11" t="s">
        <v>33966</v>
      </c>
      <c r="F13193" s="6">
        <v>306507</v>
      </c>
      <c r="G13193" s="6" t="s">
        <v>3248</v>
      </c>
      <c r="H13193" s="16">
        <v>216.994</v>
      </c>
      <c r="I13193" s="12">
        <v>43635</v>
      </c>
      <c r="J13193" s="12">
        <v>44007</v>
      </c>
      <c r="K13193" s="15"/>
      <c r="L13193" s="13" t="s">
        <v>14</v>
      </c>
      <c r="M13193" s="7">
        <v>1</v>
      </c>
      <c r="N13193" s="14"/>
    </row>
    <row r="13194" spans="1:14" ht="63">
      <c r="A13194" s="6">
        <v>13193</v>
      </c>
      <c r="B13194" s="8" t="s">
        <v>33919</v>
      </c>
      <c r="C13194" s="9" t="s">
        <v>33965</v>
      </c>
      <c r="D13194" s="10" t="s">
        <v>4121</v>
      </c>
      <c r="E13194" s="11" t="s">
        <v>33967</v>
      </c>
      <c r="F13194" s="6">
        <v>446510</v>
      </c>
      <c r="G13194" s="6" t="s">
        <v>3248</v>
      </c>
      <c r="H13194" s="16">
        <v>301.02</v>
      </c>
      <c r="I13194" s="12">
        <v>44027</v>
      </c>
      <c r="J13194" s="12">
        <v>44398</v>
      </c>
      <c r="K13194" s="15"/>
      <c r="L13194" s="13" t="s">
        <v>14</v>
      </c>
      <c r="M13194" s="7">
        <v>1</v>
      </c>
      <c r="N13194" s="14"/>
    </row>
    <row r="13195" spans="1:14" ht="63">
      <c r="A13195" s="6">
        <v>13194</v>
      </c>
      <c r="B13195" s="8" t="s">
        <v>33919</v>
      </c>
      <c r="C13195" s="9" t="s">
        <v>33965</v>
      </c>
      <c r="D13195" s="10" t="s">
        <v>4121</v>
      </c>
      <c r="E13195" s="11" t="s">
        <v>33968</v>
      </c>
      <c r="F13195" s="6">
        <v>401758</v>
      </c>
      <c r="G13195" s="6" t="s">
        <v>3248</v>
      </c>
      <c r="H13195" s="16">
        <v>274.52999999999997</v>
      </c>
      <c r="I13195" s="12" t="s">
        <v>20217</v>
      </c>
      <c r="J13195" s="12">
        <v>44202.052094907405</v>
      </c>
      <c r="K13195" s="15"/>
      <c r="L13195" s="13" t="s">
        <v>14</v>
      </c>
      <c r="M13195" s="7">
        <v>1</v>
      </c>
      <c r="N13195" s="14"/>
    </row>
    <row r="13196" spans="1:14" ht="78.75">
      <c r="A13196" s="6">
        <v>13195</v>
      </c>
      <c r="B13196" s="8" t="s">
        <v>33919</v>
      </c>
      <c r="C13196" s="9" t="s">
        <v>33969</v>
      </c>
      <c r="D13196" s="10" t="s">
        <v>33970</v>
      </c>
      <c r="E13196" s="11" t="s">
        <v>33971</v>
      </c>
      <c r="F13196" s="6">
        <v>298152</v>
      </c>
      <c r="G13196" s="6" t="s">
        <v>3248</v>
      </c>
      <c r="H13196" s="16">
        <v>140.613</v>
      </c>
      <c r="I13196" s="12">
        <v>43643</v>
      </c>
      <c r="J13196" s="12" t="s">
        <v>33972</v>
      </c>
      <c r="K13196" s="15">
        <v>99</v>
      </c>
      <c r="L13196" s="13" t="s">
        <v>14</v>
      </c>
      <c r="M13196" s="7">
        <v>1</v>
      </c>
      <c r="N13196" s="14"/>
    </row>
    <row r="13197" spans="1:14" ht="110.25">
      <c r="A13197" s="6">
        <v>13196</v>
      </c>
      <c r="B13197" s="8" t="s">
        <v>33919</v>
      </c>
      <c r="C13197" s="9" t="s">
        <v>33969</v>
      </c>
      <c r="D13197" s="10" t="s">
        <v>33970</v>
      </c>
      <c r="E13197" s="11" t="s">
        <v>33973</v>
      </c>
      <c r="F13197" s="6">
        <v>464492</v>
      </c>
      <c r="G13197" s="6" t="s">
        <v>3248</v>
      </c>
      <c r="H13197" s="16">
        <v>269.19</v>
      </c>
      <c r="I13197" s="12" t="s">
        <v>1837</v>
      </c>
      <c r="J13197" s="12" t="s">
        <v>5665</v>
      </c>
      <c r="K13197" s="15"/>
      <c r="L13197" s="13" t="s">
        <v>14</v>
      </c>
      <c r="M13197" s="7">
        <v>1</v>
      </c>
      <c r="N13197" s="14"/>
    </row>
    <row r="13198" spans="1:14" ht="78.75">
      <c r="A13198" s="6">
        <v>13197</v>
      </c>
      <c r="B13198" s="8" t="s">
        <v>33919</v>
      </c>
      <c r="C13198" s="9" t="s">
        <v>33974</v>
      </c>
      <c r="D13198" s="10" t="s">
        <v>33975</v>
      </c>
      <c r="E13198" s="11" t="s">
        <v>33976</v>
      </c>
      <c r="F13198" s="6">
        <v>207352</v>
      </c>
      <c r="G13198" s="6" t="s">
        <v>3248</v>
      </c>
      <c r="H13198" s="16">
        <v>178.84</v>
      </c>
      <c r="I13198" s="12">
        <v>43328</v>
      </c>
      <c r="J13198" s="12">
        <v>43936</v>
      </c>
      <c r="K13198" s="15">
        <v>73.010000000000005</v>
      </c>
      <c r="L13198" s="13" t="s">
        <v>14</v>
      </c>
      <c r="M13198" s="7">
        <v>1</v>
      </c>
      <c r="N13198" s="14"/>
    </row>
    <row r="13199" spans="1:14" ht="47.25">
      <c r="A13199" s="6">
        <v>13198</v>
      </c>
      <c r="B13199" s="8" t="s">
        <v>33919</v>
      </c>
      <c r="C13199" s="9" t="s">
        <v>33974</v>
      </c>
      <c r="D13199" s="10" t="s">
        <v>33975</v>
      </c>
      <c r="E13199" s="11" t="s">
        <v>33977</v>
      </c>
      <c r="F13199" s="6">
        <v>223296</v>
      </c>
      <c r="G13199" s="6" t="s">
        <v>3248</v>
      </c>
      <c r="H13199" s="16">
        <v>119.88800000000001</v>
      </c>
      <c r="I13199" s="12">
        <v>43433</v>
      </c>
      <c r="J13199" s="12">
        <v>44012</v>
      </c>
      <c r="K13199" s="15">
        <v>114.89</v>
      </c>
      <c r="L13199" s="13" t="s">
        <v>14</v>
      </c>
      <c r="M13199" s="7">
        <v>1</v>
      </c>
      <c r="N13199" s="14"/>
    </row>
    <row r="13200" spans="1:14" ht="78.75">
      <c r="A13200" s="6">
        <v>13199</v>
      </c>
      <c r="B13200" s="8" t="s">
        <v>33919</v>
      </c>
      <c r="C13200" s="9" t="s">
        <v>33974</v>
      </c>
      <c r="D13200" s="10" t="s">
        <v>33975</v>
      </c>
      <c r="E13200" s="11" t="s">
        <v>33978</v>
      </c>
      <c r="F13200" s="6">
        <v>207353</v>
      </c>
      <c r="G13200" s="6" t="s">
        <v>3248</v>
      </c>
      <c r="H13200" s="16">
        <v>146.65</v>
      </c>
      <c r="I13200" s="12">
        <v>43326</v>
      </c>
      <c r="J13200" s="12">
        <v>43931</v>
      </c>
      <c r="K13200" s="15">
        <v>117.48</v>
      </c>
      <c r="L13200" s="13" t="s">
        <v>14</v>
      </c>
      <c r="M13200" s="7">
        <v>1</v>
      </c>
      <c r="N13200" s="14"/>
    </row>
    <row r="13201" spans="1:14" ht="110.25">
      <c r="A13201" s="6">
        <v>13200</v>
      </c>
      <c r="B13201" s="8" t="s">
        <v>33919</v>
      </c>
      <c r="C13201" s="9" t="s">
        <v>33979</v>
      </c>
      <c r="D13201" s="10" t="s">
        <v>6292</v>
      </c>
      <c r="E13201" s="11" t="s">
        <v>33980</v>
      </c>
      <c r="F13201" s="6">
        <v>298160</v>
      </c>
      <c r="G13201" s="6" t="s">
        <v>3248</v>
      </c>
      <c r="H13201" s="16">
        <v>146.80600000000001</v>
      </c>
      <c r="I13201" s="12">
        <v>43643</v>
      </c>
      <c r="J13201" s="12">
        <v>44089</v>
      </c>
      <c r="K13201" s="15"/>
      <c r="L13201" s="13" t="s">
        <v>14</v>
      </c>
      <c r="M13201" s="7">
        <v>1</v>
      </c>
      <c r="N13201" s="14"/>
    </row>
    <row r="13202" spans="1:14" ht="47.25">
      <c r="A13202" s="6">
        <v>13201</v>
      </c>
      <c r="B13202" s="8" t="s">
        <v>33919</v>
      </c>
      <c r="C13202" s="9" t="s">
        <v>33979</v>
      </c>
      <c r="D13202" s="10" t="s">
        <v>6292</v>
      </c>
      <c r="E13202" s="11" t="s">
        <v>33981</v>
      </c>
      <c r="F13202" s="6">
        <v>471250</v>
      </c>
      <c r="G13202" s="6" t="s">
        <v>3248</v>
      </c>
      <c r="H13202" s="16">
        <v>116.71</v>
      </c>
      <c r="I13202" s="12">
        <v>44082</v>
      </c>
      <c r="J13202" s="12">
        <v>44453</v>
      </c>
      <c r="K13202" s="15"/>
      <c r="L13202" s="13" t="s">
        <v>14</v>
      </c>
      <c r="M13202" s="7">
        <v>1</v>
      </c>
      <c r="N13202" s="14"/>
    </row>
    <row r="13203" spans="1:14" ht="47.25">
      <c r="A13203" s="6">
        <v>13202</v>
      </c>
      <c r="B13203" s="8" t="s">
        <v>33919</v>
      </c>
      <c r="C13203" s="9" t="s">
        <v>33982</v>
      </c>
      <c r="D13203" s="10" t="s">
        <v>8744</v>
      </c>
      <c r="E13203" s="11" t="s">
        <v>33983</v>
      </c>
      <c r="F13203" s="6">
        <v>492193</v>
      </c>
      <c r="G13203" s="6" t="s">
        <v>608</v>
      </c>
      <c r="H13203" s="16">
        <v>11081403.25</v>
      </c>
      <c r="I13203" s="12">
        <v>44138</v>
      </c>
      <c r="J13203" s="12">
        <v>44229</v>
      </c>
      <c r="K13203" s="15"/>
      <c r="L13203" s="13" t="s">
        <v>14</v>
      </c>
      <c r="M13203" s="7">
        <v>1</v>
      </c>
      <c r="N13203" s="14"/>
    </row>
    <row r="13204" spans="1:14" ht="31.5">
      <c r="A13204" s="6">
        <v>13203</v>
      </c>
      <c r="B13204" s="8" t="s">
        <v>33919</v>
      </c>
      <c r="C13204" s="9" t="s">
        <v>33984</v>
      </c>
      <c r="D13204" s="10" t="s">
        <v>33985</v>
      </c>
      <c r="E13204" s="11" t="s">
        <v>33986</v>
      </c>
      <c r="F13204" s="6">
        <v>455188</v>
      </c>
      <c r="G13204" s="6" t="s">
        <v>848</v>
      </c>
      <c r="H13204" s="16">
        <v>4892754.5999999996</v>
      </c>
      <c r="I13204" s="12">
        <v>44040</v>
      </c>
      <c r="J13204" s="12">
        <v>44177</v>
      </c>
      <c r="K13204" s="15">
        <v>1985441</v>
      </c>
      <c r="L13204" s="13" t="s">
        <v>14</v>
      </c>
      <c r="M13204" s="7">
        <v>1</v>
      </c>
      <c r="N13204" s="14"/>
    </row>
    <row r="13205" spans="1:14" ht="78.75">
      <c r="A13205" s="6">
        <v>13204</v>
      </c>
      <c r="B13205" s="8" t="s">
        <v>33919</v>
      </c>
      <c r="C13205" s="9" t="s">
        <v>33987</v>
      </c>
      <c r="D13205" s="10" t="s">
        <v>33988</v>
      </c>
      <c r="E13205" s="11" t="s">
        <v>33989</v>
      </c>
      <c r="F13205" s="6">
        <v>390700</v>
      </c>
      <c r="G13205" s="6" t="s">
        <v>3248</v>
      </c>
      <c r="H13205" s="16">
        <v>105.24</v>
      </c>
      <c r="I13205" s="12" t="s">
        <v>6072</v>
      </c>
      <c r="J13205" s="12">
        <v>44252</v>
      </c>
      <c r="K13205" s="15">
        <v>64.150000000000006</v>
      </c>
      <c r="L13205" s="13" t="s">
        <v>14</v>
      </c>
      <c r="M13205" s="7">
        <v>1</v>
      </c>
      <c r="N13205" s="14"/>
    </row>
    <row r="13206" spans="1:14" ht="63">
      <c r="A13206" s="6">
        <v>13205</v>
      </c>
      <c r="B13206" s="8" t="s">
        <v>33919</v>
      </c>
      <c r="C13206" s="9" t="s">
        <v>33990</v>
      </c>
      <c r="D13206" s="10" t="s">
        <v>33991</v>
      </c>
      <c r="E13206" s="11" t="s">
        <v>33992</v>
      </c>
      <c r="F13206" s="6">
        <v>118608</v>
      </c>
      <c r="G13206" s="6" t="s">
        <v>3248</v>
      </c>
      <c r="H13206" s="16">
        <v>330.37</v>
      </c>
      <c r="I13206" s="12">
        <v>43072</v>
      </c>
      <c r="J13206" s="12">
        <v>43616</v>
      </c>
      <c r="K13206" s="15">
        <v>281.20999999999998</v>
      </c>
      <c r="L13206" s="13" t="s">
        <v>70</v>
      </c>
      <c r="M13206" s="7">
        <v>1</v>
      </c>
      <c r="N13206" s="14"/>
    </row>
    <row r="13207" spans="1:14" ht="63">
      <c r="A13207" s="6">
        <v>13206</v>
      </c>
      <c r="B13207" s="8" t="s">
        <v>33919</v>
      </c>
      <c r="C13207" s="9" t="s">
        <v>33993</v>
      </c>
      <c r="D13207" s="10" t="s">
        <v>21206</v>
      </c>
      <c r="E13207" s="11" t="s">
        <v>33992</v>
      </c>
      <c r="F13207" s="6">
        <v>118608</v>
      </c>
      <c r="G13207" s="6" t="s">
        <v>3248</v>
      </c>
      <c r="H13207" s="16">
        <v>330.37</v>
      </c>
      <c r="I13207" s="12">
        <v>43072</v>
      </c>
      <c r="J13207" s="12">
        <v>43616</v>
      </c>
      <c r="K13207" s="15">
        <v>281.20999999999998</v>
      </c>
      <c r="L13207" s="13" t="s">
        <v>70</v>
      </c>
      <c r="M13207" s="7">
        <v>0.51</v>
      </c>
      <c r="N13207" s="14"/>
    </row>
    <row r="13208" spans="1:14" ht="63">
      <c r="A13208" s="6">
        <v>13207</v>
      </c>
      <c r="B13208" s="8" t="s">
        <v>33919</v>
      </c>
      <c r="C13208" s="9" t="s">
        <v>33994</v>
      </c>
      <c r="D13208" s="10" t="s">
        <v>33995</v>
      </c>
      <c r="E13208" s="11" t="s">
        <v>33992</v>
      </c>
      <c r="F13208" s="6">
        <v>118608</v>
      </c>
      <c r="G13208" s="6" t="s">
        <v>3248</v>
      </c>
      <c r="H13208" s="16">
        <v>330.37</v>
      </c>
      <c r="I13208" s="12">
        <v>43072</v>
      </c>
      <c r="J13208" s="12">
        <v>43616</v>
      </c>
      <c r="K13208" s="15">
        <v>281.20999999999998</v>
      </c>
      <c r="L13208" s="13" t="s">
        <v>70</v>
      </c>
      <c r="M13208" s="7">
        <v>0.49</v>
      </c>
      <c r="N13208" s="14"/>
    </row>
    <row r="13209" spans="1:14" ht="110.25">
      <c r="A13209" s="6">
        <v>13208</v>
      </c>
      <c r="B13209" s="8" t="s">
        <v>33919</v>
      </c>
      <c r="C13209" s="9" t="s">
        <v>33996</v>
      </c>
      <c r="D13209" s="10" t="s">
        <v>33997</v>
      </c>
      <c r="E13209" s="11" t="s">
        <v>33998</v>
      </c>
      <c r="F13209" s="6">
        <v>469499</v>
      </c>
      <c r="G13209" s="6" t="s">
        <v>3248</v>
      </c>
      <c r="H13209" s="16">
        <v>219.64438000000001</v>
      </c>
      <c r="I13209" s="12" t="s">
        <v>1837</v>
      </c>
      <c r="J13209" s="12" t="s">
        <v>20027</v>
      </c>
      <c r="K13209" s="15"/>
      <c r="L13209" s="13" t="s">
        <v>14</v>
      </c>
      <c r="M13209" s="7">
        <v>1</v>
      </c>
      <c r="N13209" s="14"/>
    </row>
    <row r="13210" spans="1:14" ht="63">
      <c r="A13210" s="6">
        <v>13209</v>
      </c>
      <c r="B13210" s="8" t="s">
        <v>33919</v>
      </c>
      <c r="C13210" s="9" t="s">
        <v>33999</v>
      </c>
      <c r="D13210" s="10" t="s">
        <v>34000</v>
      </c>
      <c r="E13210" s="11" t="s">
        <v>34001</v>
      </c>
      <c r="F13210" s="6">
        <v>346295</v>
      </c>
      <c r="G13210" s="6" t="s">
        <v>3248</v>
      </c>
      <c r="H13210" s="16">
        <v>142.61224000000001</v>
      </c>
      <c r="I13210" s="12">
        <v>43682</v>
      </c>
      <c r="J13210" s="12">
        <v>44054</v>
      </c>
      <c r="K13210" s="15">
        <v>70</v>
      </c>
      <c r="L13210" s="13" t="s">
        <v>14</v>
      </c>
      <c r="M13210" s="7">
        <v>1</v>
      </c>
      <c r="N13210" s="14"/>
    </row>
    <row r="13211" spans="1:14" ht="78.75">
      <c r="A13211" s="6">
        <v>13210</v>
      </c>
      <c r="B13211" s="8" t="s">
        <v>33919</v>
      </c>
      <c r="C13211" s="9" t="s">
        <v>34002</v>
      </c>
      <c r="D13211" s="10" t="s">
        <v>34003</v>
      </c>
      <c r="E13211" s="11" t="s">
        <v>34004</v>
      </c>
      <c r="F13211" s="6">
        <v>331952</v>
      </c>
      <c r="G13211" s="6" t="s">
        <v>3248</v>
      </c>
      <c r="H13211" s="16">
        <v>162.0003188</v>
      </c>
      <c r="I13211" s="12">
        <v>43725</v>
      </c>
      <c r="J13211" s="12">
        <v>44097</v>
      </c>
      <c r="K13211" s="15">
        <v>111.65</v>
      </c>
      <c r="L13211" s="13" t="s">
        <v>14</v>
      </c>
      <c r="M13211" s="7">
        <v>1</v>
      </c>
      <c r="N13211" s="14"/>
    </row>
    <row r="13212" spans="1:14" ht="78.75">
      <c r="A13212" s="6">
        <v>13211</v>
      </c>
      <c r="B13212" s="8" t="s">
        <v>33919</v>
      </c>
      <c r="C13212" s="9" t="s">
        <v>34005</v>
      </c>
      <c r="D13212" s="10" t="s">
        <v>34006</v>
      </c>
      <c r="E13212" s="11" t="s">
        <v>34007</v>
      </c>
      <c r="F13212" s="6">
        <v>312963</v>
      </c>
      <c r="G13212" s="6" t="s">
        <v>3248</v>
      </c>
      <c r="H13212" s="16">
        <v>81.817999999999998</v>
      </c>
      <c r="I13212" s="12">
        <v>43670</v>
      </c>
      <c r="J13212" s="12">
        <v>44042</v>
      </c>
      <c r="K13212" s="15"/>
      <c r="L13212" s="13" t="s">
        <v>14</v>
      </c>
      <c r="M13212" s="7">
        <v>1</v>
      </c>
      <c r="N13212" s="14"/>
    </row>
    <row r="13213" spans="1:14" ht="63">
      <c r="A13213" s="6">
        <v>13212</v>
      </c>
      <c r="B13213" s="8" t="s">
        <v>33919</v>
      </c>
      <c r="C13213" s="9" t="s">
        <v>34008</v>
      </c>
      <c r="D13213" s="10" t="s">
        <v>34009</v>
      </c>
      <c r="E13213" s="11" t="s">
        <v>34010</v>
      </c>
      <c r="F13213" s="6">
        <v>346291</v>
      </c>
      <c r="G13213" s="6" t="s">
        <v>3248</v>
      </c>
      <c r="H13213" s="16">
        <v>103.33</v>
      </c>
      <c r="I13213" s="12">
        <v>43745</v>
      </c>
      <c r="J13213" s="12">
        <v>44117</v>
      </c>
      <c r="K13213" s="15"/>
      <c r="L13213" s="13" t="s">
        <v>14</v>
      </c>
      <c r="M13213" s="7">
        <v>1</v>
      </c>
      <c r="N13213" s="14"/>
    </row>
    <row r="13214" spans="1:14" ht="47.25">
      <c r="A13214" s="6">
        <v>13213</v>
      </c>
      <c r="B13214" s="8" t="s">
        <v>33919</v>
      </c>
      <c r="C13214" s="9" t="s">
        <v>34011</v>
      </c>
      <c r="D13214" s="10" t="s">
        <v>34012</v>
      </c>
      <c r="E13214" s="11" t="s">
        <v>34013</v>
      </c>
      <c r="F13214" s="6">
        <v>356515</v>
      </c>
      <c r="G13214" s="6" t="s">
        <v>3248</v>
      </c>
      <c r="H13214" s="16">
        <v>127.83</v>
      </c>
      <c r="I13214" s="12" t="s">
        <v>2571</v>
      </c>
      <c r="J13214" s="12" t="s">
        <v>1133</v>
      </c>
      <c r="K13214" s="15"/>
      <c r="L13214" s="13" t="s">
        <v>14</v>
      </c>
      <c r="M13214" s="7">
        <v>1</v>
      </c>
      <c r="N13214" s="14"/>
    </row>
    <row r="13215" spans="1:14" ht="63">
      <c r="A13215" s="6">
        <v>13214</v>
      </c>
      <c r="B13215" s="8" t="s">
        <v>33919</v>
      </c>
      <c r="C13215" s="9" t="s">
        <v>34014</v>
      </c>
      <c r="D13215" s="10" t="s">
        <v>34015</v>
      </c>
      <c r="E13215" s="11" t="s">
        <v>34016</v>
      </c>
      <c r="F13215" s="6">
        <v>471249</v>
      </c>
      <c r="G13215" s="6" t="s">
        <v>3248</v>
      </c>
      <c r="H13215" s="16">
        <v>121.05607999999999</v>
      </c>
      <c r="I13215" s="12">
        <v>44084</v>
      </c>
      <c r="J13215" s="12">
        <v>44455</v>
      </c>
      <c r="K13215" s="15"/>
      <c r="L13215" s="13" t="s">
        <v>14</v>
      </c>
      <c r="M13215" s="7">
        <v>1</v>
      </c>
      <c r="N13215" s="14"/>
    </row>
    <row r="13216" spans="1:14" ht="63">
      <c r="A13216" s="6">
        <v>13215</v>
      </c>
      <c r="B13216" s="8" t="s">
        <v>33919</v>
      </c>
      <c r="C13216" s="9" t="s">
        <v>34017</v>
      </c>
      <c r="D13216" s="10" t="s">
        <v>34018</v>
      </c>
      <c r="E13216" s="11" t="s">
        <v>34019</v>
      </c>
      <c r="F13216" s="6">
        <v>471251</v>
      </c>
      <c r="G13216" s="6" t="s">
        <v>3248</v>
      </c>
      <c r="H13216" s="16">
        <v>129.13999999999999</v>
      </c>
      <c r="I13216" s="12">
        <v>44097</v>
      </c>
      <c r="J13216" s="12">
        <v>44469</v>
      </c>
      <c r="K13216" s="15"/>
      <c r="L13216" s="13" t="s">
        <v>14</v>
      </c>
      <c r="M13216" s="7">
        <v>1</v>
      </c>
      <c r="N13216" s="14"/>
    </row>
    <row r="13217" spans="1:14" ht="63">
      <c r="A13217" s="6">
        <v>13216</v>
      </c>
      <c r="B13217" s="8" t="s">
        <v>33919</v>
      </c>
      <c r="C13217" s="9" t="s">
        <v>34020</v>
      </c>
      <c r="D13217" s="10" t="s">
        <v>9471</v>
      </c>
      <c r="E13217" s="11" t="s">
        <v>34021</v>
      </c>
      <c r="F13217" s="6">
        <v>390698</v>
      </c>
      <c r="G13217" s="6" t="s">
        <v>3248</v>
      </c>
      <c r="H13217" s="16">
        <v>86.27</v>
      </c>
      <c r="I13217" s="12">
        <v>43923</v>
      </c>
      <c r="J13217" s="12">
        <v>44195</v>
      </c>
      <c r="K13217" s="15">
        <v>8</v>
      </c>
      <c r="L13217" s="13" t="s">
        <v>14</v>
      </c>
      <c r="M13217" s="7">
        <v>1</v>
      </c>
      <c r="N13217" s="14"/>
    </row>
    <row r="13218" spans="1:14" ht="63">
      <c r="A13218" s="6">
        <v>13217</v>
      </c>
      <c r="B13218" s="8" t="s">
        <v>33919</v>
      </c>
      <c r="C13218" s="9" t="s">
        <v>34022</v>
      </c>
      <c r="D13218" s="10" t="s">
        <v>34023</v>
      </c>
      <c r="E13218" s="11" t="s">
        <v>34024</v>
      </c>
      <c r="F13218" s="6">
        <v>298158</v>
      </c>
      <c r="G13218" s="6" t="s">
        <v>3248</v>
      </c>
      <c r="H13218" s="16">
        <v>71.2</v>
      </c>
      <c r="I13218" s="12">
        <v>43606</v>
      </c>
      <c r="J13218" s="12">
        <v>44052</v>
      </c>
      <c r="K13218" s="15">
        <v>27</v>
      </c>
      <c r="L13218" s="13" t="s">
        <v>14</v>
      </c>
      <c r="M13218" s="7">
        <v>1</v>
      </c>
      <c r="N13218" s="14"/>
    </row>
    <row r="13219" spans="1:14" ht="63">
      <c r="A13219" s="6">
        <v>13218</v>
      </c>
      <c r="B13219" s="8" t="s">
        <v>33919</v>
      </c>
      <c r="C13219" s="9" t="s">
        <v>34025</v>
      </c>
      <c r="D13219" s="10" t="s">
        <v>34026</v>
      </c>
      <c r="E13219" s="11" t="s">
        <v>34027</v>
      </c>
      <c r="F13219" s="6">
        <v>176559</v>
      </c>
      <c r="G13219" s="6" t="s">
        <v>3248</v>
      </c>
      <c r="H13219" s="16">
        <v>114.69</v>
      </c>
      <c r="I13219" s="12">
        <v>43256</v>
      </c>
      <c r="J13219" s="12">
        <v>43829</v>
      </c>
      <c r="K13219" s="15">
        <v>23</v>
      </c>
      <c r="L13219" s="13" t="s">
        <v>14</v>
      </c>
      <c r="M13219" s="7">
        <v>1</v>
      </c>
      <c r="N13219" s="14"/>
    </row>
    <row r="13220" spans="1:14" ht="63">
      <c r="A13220" s="6">
        <v>13219</v>
      </c>
      <c r="B13220" s="8" t="s">
        <v>33919</v>
      </c>
      <c r="C13220" s="9" t="s">
        <v>34028</v>
      </c>
      <c r="D13220" s="10" t="s">
        <v>34029</v>
      </c>
      <c r="E13220" s="11" t="s">
        <v>34030</v>
      </c>
      <c r="F13220" s="6">
        <v>183113</v>
      </c>
      <c r="G13220" s="6" t="s">
        <v>3248</v>
      </c>
      <c r="H13220" s="16">
        <v>95.536000000000001</v>
      </c>
      <c r="I13220" s="12">
        <v>43257</v>
      </c>
      <c r="J13220" s="12">
        <v>43829</v>
      </c>
      <c r="K13220" s="15">
        <v>93.1</v>
      </c>
      <c r="L13220" s="13" t="s">
        <v>14</v>
      </c>
      <c r="M13220" s="7">
        <v>1</v>
      </c>
      <c r="N13220" s="14"/>
    </row>
    <row r="13221" spans="1:14" ht="94.5">
      <c r="A13221" s="6">
        <v>13220</v>
      </c>
      <c r="B13221" s="8" t="s">
        <v>33919</v>
      </c>
      <c r="C13221" s="9" t="s">
        <v>34031</v>
      </c>
      <c r="D13221" s="10" t="s">
        <v>34032</v>
      </c>
      <c r="E13221" s="11" t="s">
        <v>34033</v>
      </c>
      <c r="F13221" s="6">
        <v>298153</v>
      </c>
      <c r="G13221" s="6" t="s">
        <v>3248</v>
      </c>
      <c r="H13221" s="16">
        <v>88.35</v>
      </c>
      <c r="I13221" s="12">
        <v>43606</v>
      </c>
      <c r="J13221" s="12">
        <v>44049</v>
      </c>
      <c r="K13221" s="15"/>
      <c r="L13221" s="13" t="s">
        <v>14</v>
      </c>
      <c r="M13221" s="7">
        <v>1</v>
      </c>
      <c r="N13221" s="14"/>
    </row>
    <row r="13222" spans="1:14" ht="94.5">
      <c r="A13222" s="6">
        <v>13221</v>
      </c>
      <c r="B13222" s="8" t="s">
        <v>33919</v>
      </c>
      <c r="C13222" s="9" t="s">
        <v>34034</v>
      </c>
      <c r="D13222" s="10" t="s">
        <v>34035</v>
      </c>
      <c r="E13222" s="11" t="s">
        <v>34036</v>
      </c>
      <c r="F13222" s="6">
        <v>288758</v>
      </c>
      <c r="G13222" s="6" t="s">
        <v>3248</v>
      </c>
      <c r="H13222" s="16">
        <v>76.147999999999996</v>
      </c>
      <c r="I13222" s="12">
        <v>43590</v>
      </c>
      <c r="J13222" s="12">
        <v>44052</v>
      </c>
      <c r="K13222" s="15">
        <v>28.61</v>
      </c>
      <c r="L13222" s="13" t="s">
        <v>14</v>
      </c>
      <c r="M13222" s="7">
        <v>1</v>
      </c>
      <c r="N13222" s="14"/>
    </row>
    <row r="13223" spans="1:14" ht="63">
      <c r="A13223" s="6">
        <v>13222</v>
      </c>
      <c r="B13223" s="8" t="s">
        <v>33919</v>
      </c>
      <c r="C13223" s="9" t="s">
        <v>34037</v>
      </c>
      <c r="D13223" s="10" t="s">
        <v>34038</v>
      </c>
      <c r="E13223" s="11" t="s">
        <v>34039</v>
      </c>
      <c r="F13223" s="6">
        <v>338588</v>
      </c>
      <c r="G13223" s="6" t="s">
        <v>3248</v>
      </c>
      <c r="H13223" s="16">
        <v>83.400059999999996</v>
      </c>
      <c r="I13223" s="12">
        <v>43713</v>
      </c>
      <c r="J13223" s="12">
        <v>44180</v>
      </c>
      <c r="K13223" s="15"/>
      <c r="L13223" s="13" t="s">
        <v>14</v>
      </c>
      <c r="M13223" s="7">
        <v>1</v>
      </c>
      <c r="N13223" s="14"/>
    </row>
    <row r="13224" spans="1:14" ht="63">
      <c r="A13224" s="6">
        <v>13223</v>
      </c>
      <c r="B13224" s="8" t="s">
        <v>33919</v>
      </c>
      <c r="C13224" s="9" t="s">
        <v>34040</v>
      </c>
      <c r="D13224" s="10" t="s">
        <v>34041</v>
      </c>
      <c r="E13224" s="11" t="s">
        <v>34042</v>
      </c>
      <c r="F13224" s="6">
        <v>260989</v>
      </c>
      <c r="G13224" s="6" t="s">
        <v>3248</v>
      </c>
      <c r="H13224" s="16">
        <v>140.56700000000001</v>
      </c>
      <c r="I13224" s="12">
        <v>43552</v>
      </c>
      <c r="J13224" s="12">
        <v>43924</v>
      </c>
      <c r="K13224" s="15">
        <v>43.15</v>
      </c>
      <c r="L13224" s="13" t="s">
        <v>14</v>
      </c>
      <c r="M13224" s="7">
        <v>1</v>
      </c>
      <c r="N13224" s="14"/>
    </row>
    <row r="13225" spans="1:14" ht="63">
      <c r="A13225" s="6">
        <v>13224</v>
      </c>
      <c r="B13225" s="8" t="s">
        <v>33919</v>
      </c>
      <c r="C13225" s="9" t="s">
        <v>34043</v>
      </c>
      <c r="D13225" s="10" t="s">
        <v>34044</v>
      </c>
      <c r="E13225" s="11" t="s">
        <v>34045</v>
      </c>
      <c r="F13225" s="6">
        <v>306501</v>
      </c>
      <c r="G13225" s="6" t="s">
        <v>3248</v>
      </c>
      <c r="H13225" s="16">
        <v>84.335999999999999</v>
      </c>
      <c r="I13225" s="12">
        <v>43627</v>
      </c>
      <c r="J13225" s="12" t="s">
        <v>20336</v>
      </c>
      <c r="K13225" s="15">
        <v>52.93</v>
      </c>
      <c r="L13225" s="13" t="s">
        <v>14</v>
      </c>
      <c r="M13225" s="7">
        <v>1</v>
      </c>
      <c r="N13225" s="14"/>
    </row>
    <row r="13226" spans="1:14" ht="63">
      <c r="A13226" s="6">
        <v>13225</v>
      </c>
      <c r="B13226" s="8" t="s">
        <v>33919</v>
      </c>
      <c r="C13226" s="9" t="s">
        <v>34046</v>
      </c>
      <c r="D13226" s="10" t="s">
        <v>34047</v>
      </c>
      <c r="E13226" s="11" t="s">
        <v>34048</v>
      </c>
      <c r="F13226" s="6">
        <v>469503</v>
      </c>
      <c r="G13226" s="6" t="s">
        <v>3248</v>
      </c>
      <c r="H13226" s="16">
        <v>12.95463</v>
      </c>
      <c r="I13226" s="12">
        <v>44081</v>
      </c>
      <c r="J13226" s="12">
        <v>44240</v>
      </c>
      <c r="K13226" s="15"/>
      <c r="L13226" s="13" t="s">
        <v>14</v>
      </c>
      <c r="M13226" s="7">
        <v>1</v>
      </c>
      <c r="N13226" s="14"/>
    </row>
    <row r="13227" spans="1:14" ht="78.75">
      <c r="A13227" s="6">
        <v>13226</v>
      </c>
      <c r="B13227" s="8" t="s">
        <v>33919</v>
      </c>
      <c r="C13227" s="9" t="s">
        <v>34049</v>
      </c>
      <c r="D13227" s="10" t="s">
        <v>34050</v>
      </c>
      <c r="E13227" s="11" t="s">
        <v>34051</v>
      </c>
      <c r="F13227" s="6">
        <v>215733</v>
      </c>
      <c r="G13227" s="6" t="s">
        <v>3248</v>
      </c>
      <c r="H13227" s="16">
        <v>229.84</v>
      </c>
      <c r="I13227" s="12">
        <v>43416</v>
      </c>
      <c r="J13227" s="12" t="s">
        <v>6989</v>
      </c>
      <c r="K13227" s="15">
        <v>102</v>
      </c>
      <c r="L13227" s="13" t="s">
        <v>70</v>
      </c>
      <c r="M13227" s="7">
        <v>1</v>
      </c>
      <c r="N13227" s="14"/>
    </row>
    <row r="13228" spans="1:14" ht="78.75">
      <c r="A13228" s="6">
        <v>13227</v>
      </c>
      <c r="B13228" s="8" t="s">
        <v>33919</v>
      </c>
      <c r="C13228" s="9" t="s">
        <v>34052</v>
      </c>
      <c r="D13228" s="10" t="s">
        <v>8091</v>
      </c>
      <c r="E13228" s="11" t="s">
        <v>34051</v>
      </c>
      <c r="F13228" s="6">
        <v>215733</v>
      </c>
      <c r="G13228" s="6" t="s">
        <v>3248</v>
      </c>
      <c r="H13228" s="16">
        <v>229.84</v>
      </c>
      <c r="I13228" s="12">
        <v>43416</v>
      </c>
      <c r="J13228" s="12" t="s">
        <v>6989</v>
      </c>
      <c r="K13228" s="15">
        <v>102</v>
      </c>
      <c r="L13228" s="13" t="s">
        <v>70</v>
      </c>
      <c r="M13228" s="7">
        <v>0.51</v>
      </c>
      <c r="N13228" s="14"/>
    </row>
    <row r="13229" spans="1:14" ht="78.75">
      <c r="A13229" s="6">
        <v>13228</v>
      </c>
      <c r="B13229" s="8" t="s">
        <v>33919</v>
      </c>
      <c r="C13229" s="9" t="s">
        <v>34053</v>
      </c>
      <c r="D13229" s="10" t="s">
        <v>34054</v>
      </c>
      <c r="E13229" s="11" t="s">
        <v>34051</v>
      </c>
      <c r="F13229" s="6">
        <v>215733</v>
      </c>
      <c r="G13229" s="6" t="s">
        <v>3248</v>
      </c>
      <c r="H13229" s="16">
        <v>229.84</v>
      </c>
      <c r="I13229" s="12">
        <v>43416</v>
      </c>
      <c r="J13229" s="12" t="s">
        <v>6989</v>
      </c>
      <c r="K13229" s="15">
        <v>102</v>
      </c>
      <c r="L13229" s="13" t="s">
        <v>70</v>
      </c>
      <c r="M13229" s="7">
        <v>0.49</v>
      </c>
      <c r="N13229" s="14"/>
    </row>
    <row r="13230" spans="1:14" ht="47.25">
      <c r="A13230" s="6">
        <v>13229</v>
      </c>
      <c r="B13230" s="8" t="s">
        <v>33919</v>
      </c>
      <c r="C13230" s="9" t="s">
        <v>34055</v>
      </c>
      <c r="D13230" s="10" t="s">
        <v>3239</v>
      </c>
      <c r="E13230" s="11" t="s">
        <v>34056</v>
      </c>
      <c r="F13230" s="6">
        <v>268724</v>
      </c>
      <c r="G13230" s="6" t="s">
        <v>3248</v>
      </c>
      <c r="H13230" s="16">
        <v>120.6</v>
      </c>
      <c r="I13230" s="12">
        <v>43572</v>
      </c>
      <c r="J13230" s="12">
        <v>44027</v>
      </c>
      <c r="K13230" s="15">
        <v>45</v>
      </c>
      <c r="L13230" s="13" t="s">
        <v>14</v>
      </c>
      <c r="M13230" s="7">
        <v>1</v>
      </c>
      <c r="N13230" s="14"/>
    </row>
    <row r="13231" spans="1:14" ht="47.25">
      <c r="A13231" s="6">
        <v>13230</v>
      </c>
      <c r="B13231" s="8" t="s">
        <v>33919</v>
      </c>
      <c r="C13231" s="9" t="s">
        <v>34057</v>
      </c>
      <c r="D13231" s="10" t="s">
        <v>34058</v>
      </c>
      <c r="E13231" s="11" t="s">
        <v>34059</v>
      </c>
      <c r="F13231" s="6">
        <v>449980</v>
      </c>
      <c r="G13231" s="6" t="s">
        <v>3248</v>
      </c>
      <c r="H13231" s="16">
        <v>109.17</v>
      </c>
      <c r="I13231" s="12" t="s">
        <v>2396</v>
      </c>
      <c r="J13231" s="12" t="s">
        <v>13339</v>
      </c>
      <c r="K13231" s="15"/>
      <c r="L13231" s="13" t="s">
        <v>14</v>
      </c>
      <c r="M13231" s="7">
        <v>1</v>
      </c>
      <c r="N13231" s="14"/>
    </row>
    <row r="13232" spans="1:14" ht="47.25">
      <c r="A13232" s="6">
        <v>13231</v>
      </c>
      <c r="B13232" s="8" t="s">
        <v>33919</v>
      </c>
      <c r="C13232" s="9" t="s">
        <v>34060</v>
      </c>
      <c r="D13232" s="10" t="s">
        <v>34061</v>
      </c>
      <c r="E13232" s="11" t="s">
        <v>34062</v>
      </c>
      <c r="F13232" s="6">
        <v>346916</v>
      </c>
      <c r="G13232" s="6" t="s">
        <v>3248</v>
      </c>
      <c r="H13232" s="16">
        <v>199</v>
      </c>
      <c r="I13232" s="12">
        <v>43822</v>
      </c>
      <c r="J13232" s="12">
        <v>44194</v>
      </c>
      <c r="K13232" s="15">
        <v>70</v>
      </c>
      <c r="L13232" s="13" t="s">
        <v>14</v>
      </c>
      <c r="M13232" s="7">
        <v>1</v>
      </c>
      <c r="N13232" s="14"/>
    </row>
    <row r="13233" spans="1:14" ht="252">
      <c r="A13233" s="6">
        <v>13232</v>
      </c>
      <c r="B13233" s="8" t="s">
        <v>33919</v>
      </c>
      <c r="C13233" s="9" t="s">
        <v>34008</v>
      </c>
      <c r="D13233" s="10" t="s">
        <v>34009</v>
      </c>
      <c r="E13233" s="11" t="s">
        <v>34063</v>
      </c>
      <c r="F13233" s="6">
        <v>479186</v>
      </c>
      <c r="G13233" s="6" t="s">
        <v>21508</v>
      </c>
      <c r="H13233" s="16">
        <v>24765993.440000001</v>
      </c>
      <c r="I13233" s="12">
        <v>44182</v>
      </c>
      <c r="J13233" s="12">
        <v>44469</v>
      </c>
      <c r="K13233" s="15"/>
      <c r="L13233" s="13" t="s">
        <v>14</v>
      </c>
      <c r="M13233" s="7">
        <v>1</v>
      </c>
      <c r="N13233" s="14"/>
    </row>
    <row r="13234" spans="1:14" ht="173.25">
      <c r="A13234" s="6">
        <v>13233</v>
      </c>
      <c r="B13234" s="8" t="s">
        <v>33919</v>
      </c>
      <c r="C13234" s="9" t="s">
        <v>34008</v>
      </c>
      <c r="D13234" s="10" t="s">
        <v>34009</v>
      </c>
      <c r="E13234" s="11" t="s">
        <v>34064</v>
      </c>
      <c r="F13234" s="6">
        <v>479183</v>
      </c>
      <c r="G13234" s="6" t="s">
        <v>21508</v>
      </c>
      <c r="H13234" s="16">
        <v>13984109.5</v>
      </c>
      <c r="I13234" s="12">
        <v>44182</v>
      </c>
      <c r="J13234" s="12">
        <v>44469</v>
      </c>
      <c r="K13234" s="15"/>
      <c r="L13234" s="13" t="s">
        <v>14</v>
      </c>
      <c r="M13234" s="7">
        <v>1</v>
      </c>
      <c r="N13234" s="14"/>
    </row>
    <row r="13235" spans="1:14" ht="299.25">
      <c r="A13235" s="6">
        <v>13234</v>
      </c>
      <c r="B13235" s="8" t="s">
        <v>33919</v>
      </c>
      <c r="C13235" s="9" t="s">
        <v>34008</v>
      </c>
      <c r="D13235" s="10" t="s">
        <v>34009</v>
      </c>
      <c r="E13235" s="11" t="s">
        <v>34065</v>
      </c>
      <c r="F13235" s="6">
        <v>479185</v>
      </c>
      <c r="G13235" s="6" t="s">
        <v>21508</v>
      </c>
      <c r="H13235" s="16">
        <v>34252870.109999999</v>
      </c>
      <c r="I13235" s="12">
        <v>44182</v>
      </c>
      <c r="J13235" s="12">
        <v>44469</v>
      </c>
      <c r="K13235" s="15"/>
      <c r="L13235" s="13" t="s">
        <v>14</v>
      </c>
      <c r="M13235" s="7">
        <v>1</v>
      </c>
      <c r="N13235" s="14"/>
    </row>
    <row r="13236" spans="1:14" ht="204.75">
      <c r="A13236" s="6">
        <v>13235</v>
      </c>
      <c r="B13236" s="8" t="s">
        <v>33919</v>
      </c>
      <c r="C13236" s="9" t="s">
        <v>33969</v>
      </c>
      <c r="D13236" s="10" t="s">
        <v>33970</v>
      </c>
      <c r="E13236" s="11" t="s">
        <v>34066</v>
      </c>
      <c r="F13236" s="6">
        <v>479179</v>
      </c>
      <c r="G13236" s="6" t="s">
        <v>21508</v>
      </c>
      <c r="H13236" s="16">
        <v>20669537.699999999</v>
      </c>
      <c r="I13236" s="12">
        <v>44186</v>
      </c>
      <c r="J13236" s="12">
        <v>44557</v>
      </c>
      <c r="K13236" s="15"/>
      <c r="L13236" s="13" t="s">
        <v>14</v>
      </c>
      <c r="M13236" s="7">
        <v>1</v>
      </c>
      <c r="N13236" s="14"/>
    </row>
    <row r="13237" spans="1:14" ht="141.75">
      <c r="A13237" s="6">
        <v>13236</v>
      </c>
      <c r="B13237" s="8" t="s">
        <v>33919</v>
      </c>
      <c r="C13237" s="9" t="s">
        <v>33969</v>
      </c>
      <c r="D13237" s="10" t="s">
        <v>33970</v>
      </c>
      <c r="E13237" s="11" t="s">
        <v>34067</v>
      </c>
      <c r="F13237" s="6">
        <v>479184</v>
      </c>
      <c r="G13237" s="6" t="s">
        <v>21508</v>
      </c>
      <c r="H13237" s="16">
        <v>19603862.07</v>
      </c>
      <c r="I13237" s="12">
        <v>44186</v>
      </c>
      <c r="J13237" s="12">
        <v>44557</v>
      </c>
      <c r="K13237" s="15"/>
      <c r="L13237" s="13" t="s">
        <v>14</v>
      </c>
      <c r="M13237" s="7">
        <v>1</v>
      </c>
      <c r="N13237" s="14"/>
    </row>
    <row r="13238" spans="1:14" ht="78.75">
      <c r="A13238" s="6">
        <v>13237</v>
      </c>
      <c r="B13238" s="8" t="s">
        <v>33919</v>
      </c>
      <c r="C13238" s="9" t="s">
        <v>34068</v>
      </c>
      <c r="D13238" s="10" t="s">
        <v>34069</v>
      </c>
      <c r="E13238" s="11" t="s">
        <v>34070</v>
      </c>
      <c r="F13238" s="6">
        <v>479181</v>
      </c>
      <c r="G13238" s="6" t="s">
        <v>21508</v>
      </c>
      <c r="H13238" s="16">
        <v>16866991.300000001</v>
      </c>
      <c r="I13238" s="12">
        <v>44199</v>
      </c>
      <c r="J13238" s="12">
        <v>44525</v>
      </c>
      <c r="K13238" s="15"/>
      <c r="L13238" s="13" t="s">
        <v>70</v>
      </c>
      <c r="M13238" s="7">
        <v>1</v>
      </c>
      <c r="N13238" s="14"/>
    </row>
    <row r="13239" spans="1:14" ht="78.75">
      <c r="A13239" s="6">
        <v>13238</v>
      </c>
      <c r="B13239" s="8" t="s">
        <v>33919</v>
      </c>
      <c r="C13239" s="9" t="s">
        <v>34071</v>
      </c>
      <c r="D13239" s="10" t="s">
        <v>5598</v>
      </c>
      <c r="E13239" s="11" t="s">
        <v>34070</v>
      </c>
      <c r="F13239" s="6">
        <v>479181</v>
      </c>
      <c r="G13239" s="6" t="s">
        <v>21508</v>
      </c>
      <c r="H13239" s="16">
        <v>16866991.300000001</v>
      </c>
      <c r="I13239" s="12">
        <v>44199</v>
      </c>
      <c r="J13239" s="12">
        <v>44525</v>
      </c>
      <c r="K13239" s="15"/>
      <c r="L13239" s="13" t="s">
        <v>70</v>
      </c>
      <c r="M13239" s="7">
        <v>0.51</v>
      </c>
      <c r="N13239" s="14"/>
    </row>
    <row r="13240" spans="1:14" ht="78.75">
      <c r="A13240" s="6">
        <v>13239</v>
      </c>
      <c r="B13240" s="8" t="s">
        <v>33919</v>
      </c>
      <c r="C13240" s="9" t="s">
        <v>33994</v>
      </c>
      <c r="D13240" s="10" t="s">
        <v>33995</v>
      </c>
      <c r="E13240" s="11" t="s">
        <v>34070</v>
      </c>
      <c r="F13240" s="6">
        <v>479181</v>
      </c>
      <c r="G13240" s="6" t="s">
        <v>21508</v>
      </c>
      <c r="H13240" s="16">
        <v>16866991.300000001</v>
      </c>
      <c r="I13240" s="12">
        <v>44199</v>
      </c>
      <c r="J13240" s="12">
        <v>44525</v>
      </c>
      <c r="K13240" s="15"/>
      <c r="L13240" s="13" t="s">
        <v>70</v>
      </c>
      <c r="M13240" s="7">
        <v>0.49</v>
      </c>
      <c r="N13240" s="14"/>
    </row>
    <row r="13241" spans="1:14" ht="78.75">
      <c r="A13241" s="6">
        <v>13240</v>
      </c>
      <c r="B13241" s="8" t="s">
        <v>33919</v>
      </c>
      <c r="C13241" s="9" t="s">
        <v>34072</v>
      </c>
      <c r="D13241" s="10" t="s">
        <v>34073</v>
      </c>
      <c r="E13241" s="11" t="s">
        <v>34074</v>
      </c>
      <c r="F13241" s="6">
        <v>479182</v>
      </c>
      <c r="G13241" s="6" t="s">
        <v>21508</v>
      </c>
      <c r="H13241" s="16">
        <v>11322048.699999999</v>
      </c>
      <c r="I13241" s="12">
        <v>44199</v>
      </c>
      <c r="J13241" s="12">
        <v>44525</v>
      </c>
      <c r="K13241" s="15"/>
      <c r="L13241" s="13" t="s">
        <v>14</v>
      </c>
      <c r="M13241" s="7">
        <v>1</v>
      </c>
      <c r="N13241" s="14"/>
    </row>
    <row r="13242" spans="1:14" ht="110.25">
      <c r="A13242" s="6">
        <v>13241</v>
      </c>
      <c r="B13242" s="8" t="s">
        <v>33919</v>
      </c>
      <c r="C13242" s="9" t="s">
        <v>34075</v>
      </c>
      <c r="D13242" s="10" t="s">
        <v>34076</v>
      </c>
      <c r="E13242" s="11" t="s">
        <v>34077</v>
      </c>
      <c r="F13242" s="6">
        <v>479180</v>
      </c>
      <c r="G13242" s="6" t="s">
        <v>21508</v>
      </c>
      <c r="H13242" s="16">
        <v>8286298.0499999998</v>
      </c>
      <c r="I13242" s="12">
        <v>44199</v>
      </c>
      <c r="J13242" s="12">
        <v>44525</v>
      </c>
      <c r="K13242" s="15"/>
      <c r="L13242" s="13" t="s">
        <v>14</v>
      </c>
      <c r="M13242" s="7">
        <v>1</v>
      </c>
      <c r="N13242" s="14"/>
    </row>
    <row r="13243" spans="1:14" ht="63">
      <c r="A13243" s="6">
        <v>13242</v>
      </c>
      <c r="B13243" s="8" t="s">
        <v>33919</v>
      </c>
      <c r="C13243" s="9" t="s">
        <v>34078</v>
      </c>
      <c r="D13243" s="10" t="s">
        <v>34079</v>
      </c>
      <c r="E13243" s="11" t="s">
        <v>34080</v>
      </c>
      <c r="F13243" s="6">
        <v>482537</v>
      </c>
      <c r="G13243" s="6" t="s">
        <v>21508</v>
      </c>
      <c r="H13243" s="16">
        <v>4720128.2</v>
      </c>
      <c r="I13243" s="12">
        <v>44185</v>
      </c>
      <c r="J13243" s="12">
        <v>44465</v>
      </c>
      <c r="K13243" s="15"/>
      <c r="L13243" s="13" t="s">
        <v>14</v>
      </c>
      <c r="M13243" s="7">
        <v>1</v>
      </c>
      <c r="N13243" s="14"/>
    </row>
    <row r="13244" spans="1:14" ht="47.25">
      <c r="A13244" s="6">
        <v>13243</v>
      </c>
      <c r="B13244" s="8" t="s">
        <v>33919</v>
      </c>
      <c r="C13244" s="9" t="s">
        <v>34081</v>
      </c>
      <c r="D13244" s="10" t="s">
        <v>34082</v>
      </c>
      <c r="E13244" s="11" t="s">
        <v>34083</v>
      </c>
      <c r="F13244" s="6">
        <v>482425</v>
      </c>
      <c r="G13244" s="6" t="s">
        <v>3248</v>
      </c>
      <c r="H13244" s="16">
        <v>45.58</v>
      </c>
      <c r="I13244" s="12" t="s">
        <v>1848</v>
      </c>
      <c r="J13244" s="12" t="s">
        <v>5626</v>
      </c>
      <c r="K13244" s="15"/>
      <c r="L13244" s="13" t="s">
        <v>14</v>
      </c>
      <c r="M13244" s="7">
        <v>1</v>
      </c>
      <c r="N13244" s="14"/>
    </row>
    <row r="13245" spans="1:14" ht="110.25">
      <c r="A13245" s="6">
        <v>13244</v>
      </c>
      <c r="B13245" s="8" t="s">
        <v>33919</v>
      </c>
      <c r="C13245" s="9" t="s">
        <v>34084</v>
      </c>
      <c r="D13245" s="10" t="s">
        <v>30806</v>
      </c>
      <c r="E13245" s="11" t="s">
        <v>34085</v>
      </c>
      <c r="F13245" s="6">
        <v>480787</v>
      </c>
      <c r="G13245" s="6" t="s">
        <v>3596</v>
      </c>
      <c r="H13245" s="16">
        <v>110684001.77</v>
      </c>
      <c r="I13245" s="12">
        <v>44201</v>
      </c>
      <c r="J13245" s="12">
        <v>44888</v>
      </c>
      <c r="K13245" s="15"/>
      <c r="L13245" s="13" t="s">
        <v>70</v>
      </c>
      <c r="M13245" s="7">
        <v>1</v>
      </c>
      <c r="N13245" s="14"/>
    </row>
    <row r="13246" spans="1:14" ht="110.25">
      <c r="A13246" s="6">
        <v>13245</v>
      </c>
      <c r="B13246" s="8" t="s">
        <v>33919</v>
      </c>
      <c r="C13246" s="9" t="s">
        <v>3591</v>
      </c>
      <c r="D13246" s="10" t="s">
        <v>2379</v>
      </c>
      <c r="E13246" s="11" t="s">
        <v>34085</v>
      </c>
      <c r="F13246" s="6">
        <v>480787</v>
      </c>
      <c r="G13246" s="6" t="s">
        <v>3596</v>
      </c>
      <c r="H13246" s="16">
        <v>110684001.77</v>
      </c>
      <c r="I13246" s="12">
        <v>44201</v>
      </c>
      <c r="J13246" s="12">
        <v>44888</v>
      </c>
      <c r="K13246" s="15"/>
      <c r="L13246" s="13" t="s">
        <v>70</v>
      </c>
      <c r="M13246" s="7">
        <v>0.51</v>
      </c>
      <c r="N13246" s="14"/>
    </row>
    <row r="13247" spans="1:14" ht="110.25">
      <c r="A13247" s="6">
        <v>13246</v>
      </c>
      <c r="B13247" s="8" t="s">
        <v>33919</v>
      </c>
      <c r="C13247" s="9" t="s">
        <v>34086</v>
      </c>
      <c r="D13247" s="10" t="s">
        <v>6292</v>
      </c>
      <c r="E13247" s="11" t="s">
        <v>34085</v>
      </c>
      <c r="F13247" s="6">
        <v>480787</v>
      </c>
      <c r="G13247" s="6" t="s">
        <v>3596</v>
      </c>
      <c r="H13247" s="16">
        <v>110684001.77</v>
      </c>
      <c r="I13247" s="12">
        <v>44201</v>
      </c>
      <c r="J13247" s="12">
        <v>44888</v>
      </c>
      <c r="K13247" s="15"/>
      <c r="L13247" s="13" t="s">
        <v>70</v>
      </c>
      <c r="M13247" s="7">
        <v>0.49</v>
      </c>
      <c r="N13247" s="14"/>
    </row>
    <row r="13248" spans="1:14" ht="47.25">
      <c r="A13248" s="6">
        <v>13247</v>
      </c>
      <c r="B13248" s="8" t="s">
        <v>33919</v>
      </c>
      <c r="C13248" s="9" t="s">
        <v>34087</v>
      </c>
      <c r="D13248" s="10" t="s">
        <v>34088</v>
      </c>
      <c r="E13248" s="11" t="s">
        <v>34089</v>
      </c>
      <c r="F13248" s="6">
        <v>484005</v>
      </c>
      <c r="G13248" s="6" t="s">
        <v>608</v>
      </c>
      <c r="H13248" s="16">
        <v>392200</v>
      </c>
      <c r="I13248" s="12">
        <v>44130</v>
      </c>
      <c r="J13248" s="12">
        <v>44190</v>
      </c>
      <c r="K13248" s="15">
        <v>341491</v>
      </c>
      <c r="L13248" s="13" t="s">
        <v>14</v>
      </c>
      <c r="M13248" s="7">
        <v>1</v>
      </c>
      <c r="N13248" s="14"/>
    </row>
    <row r="13249" spans="1:14" ht="78.75">
      <c r="A13249" s="6">
        <v>13248</v>
      </c>
      <c r="B13249" s="8" t="s">
        <v>33919</v>
      </c>
      <c r="C13249" s="9" t="s">
        <v>34068</v>
      </c>
      <c r="D13249" s="10" t="s">
        <v>34069</v>
      </c>
      <c r="E13249" s="11" t="s">
        <v>34090</v>
      </c>
      <c r="F13249" s="6">
        <v>492203</v>
      </c>
      <c r="G13249" s="6" t="s">
        <v>608</v>
      </c>
      <c r="H13249" s="16">
        <v>15236392.52</v>
      </c>
      <c r="I13249" s="12">
        <v>44188</v>
      </c>
      <c r="J13249" s="12">
        <v>44315</v>
      </c>
      <c r="K13249" s="15"/>
      <c r="L13249" s="13" t="s">
        <v>70</v>
      </c>
      <c r="M13249" s="7">
        <v>1</v>
      </c>
      <c r="N13249" s="14"/>
    </row>
    <row r="13250" spans="1:14" ht="78.75">
      <c r="A13250" s="6">
        <v>13249</v>
      </c>
      <c r="B13250" s="8" t="s">
        <v>33919</v>
      </c>
      <c r="C13250" s="9" t="s">
        <v>34071</v>
      </c>
      <c r="D13250" s="10" t="s">
        <v>5598</v>
      </c>
      <c r="E13250" s="11" t="s">
        <v>34090</v>
      </c>
      <c r="F13250" s="6">
        <v>492203</v>
      </c>
      <c r="G13250" s="6" t="s">
        <v>608</v>
      </c>
      <c r="H13250" s="16">
        <v>15236392.52</v>
      </c>
      <c r="I13250" s="12">
        <v>44188</v>
      </c>
      <c r="J13250" s="12">
        <v>44315</v>
      </c>
      <c r="K13250" s="15"/>
      <c r="L13250" s="13" t="s">
        <v>70</v>
      </c>
      <c r="M13250" s="7">
        <v>0.51</v>
      </c>
      <c r="N13250" s="14"/>
    </row>
    <row r="13251" spans="1:14" ht="78.75">
      <c r="A13251" s="6">
        <v>13250</v>
      </c>
      <c r="B13251" s="8" t="s">
        <v>33919</v>
      </c>
      <c r="C13251" s="9" t="s">
        <v>33994</v>
      </c>
      <c r="D13251" s="10" t="s">
        <v>33995</v>
      </c>
      <c r="E13251" s="11" t="s">
        <v>34090</v>
      </c>
      <c r="F13251" s="6">
        <v>492203</v>
      </c>
      <c r="G13251" s="6" t="s">
        <v>608</v>
      </c>
      <c r="H13251" s="16">
        <v>15236392.52</v>
      </c>
      <c r="I13251" s="12">
        <v>44188</v>
      </c>
      <c r="J13251" s="12">
        <v>44315</v>
      </c>
      <c r="K13251" s="15"/>
      <c r="L13251" s="13" t="s">
        <v>70</v>
      </c>
      <c r="M13251" s="7">
        <v>0.49</v>
      </c>
      <c r="N13251" s="14"/>
    </row>
    <row r="13252" spans="1:14" ht="31.5">
      <c r="A13252" s="6">
        <v>13251</v>
      </c>
      <c r="B13252" s="8" t="s">
        <v>33919</v>
      </c>
      <c r="C13252" s="9" t="s">
        <v>34091</v>
      </c>
      <c r="D13252" s="10" t="s">
        <v>34092</v>
      </c>
      <c r="E13252" s="11" t="s">
        <v>34093</v>
      </c>
      <c r="F13252" s="6">
        <v>492202</v>
      </c>
      <c r="G13252" s="6" t="s">
        <v>608</v>
      </c>
      <c r="H13252" s="16">
        <v>18160012.02</v>
      </c>
      <c r="I13252" s="12">
        <v>44187</v>
      </c>
      <c r="J13252" s="12">
        <v>44307</v>
      </c>
      <c r="K13252" s="15"/>
      <c r="L13252" s="13" t="s">
        <v>14</v>
      </c>
      <c r="M13252" s="7">
        <v>1</v>
      </c>
      <c r="N13252" s="14"/>
    </row>
    <row r="13253" spans="1:14" ht="31.5">
      <c r="A13253" s="6">
        <v>13252</v>
      </c>
      <c r="B13253" s="8" t="s">
        <v>33919</v>
      </c>
      <c r="C13253" s="9" t="s">
        <v>34094</v>
      </c>
      <c r="D13253" s="10" t="s">
        <v>34095</v>
      </c>
      <c r="E13253" s="11" t="s">
        <v>34096</v>
      </c>
      <c r="F13253" s="6">
        <v>492197</v>
      </c>
      <c r="G13253" s="6" t="s">
        <v>608</v>
      </c>
      <c r="H13253" s="16">
        <v>9680667.1999999993</v>
      </c>
      <c r="I13253" s="12">
        <v>44138</v>
      </c>
      <c r="J13253" s="12">
        <v>44229</v>
      </c>
      <c r="K13253" s="15"/>
      <c r="L13253" s="13" t="s">
        <v>14</v>
      </c>
      <c r="M13253" s="7">
        <v>1</v>
      </c>
      <c r="N13253" s="14"/>
    </row>
    <row r="13254" spans="1:14" ht="31.5">
      <c r="A13254" s="6">
        <v>13253</v>
      </c>
      <c r="B13254" s="8" t="s">
        <v>33919</v>
      </c>
      <c r="C13254" s="9" t="s">
        <v>34097</v>
      </c>
      <c r="D13254" s="10" t="s">
        <v>34098</v>
      </c>
      <c r="E13254" s="11" t="s">
        <v>34099</v>
      </c>
      <c r="F13254" s="6">
        <v>492198</v>
      </c>
      <c r="G13254" s="6" t="s">
        <v>608</v>
      </c>
      <c r="H13254" s="16">
        <v>10349167</v>
      </c>
      <c r="I13254" s="12">
        <v>44138</v>
      </c>
      <c r="J13254" s="12">
        <v>44229</v>
      </c>
      <c r="K13254" s="15"/>
      <c r="L13254" s="13" t="s">
        <v>14</v>
      </c>
      <c r="M13254" s="7">
        <v>1</v>
      </c>
      <c r="N13254" s="14"/>
    </row>
    <row r="13255" spans="1:14" ht="31.5">
      <c r="A13255" s="6">
        <v>13254</v>
      </c>
      <c r="B13255" s="8" t="s">
        <v>33919</v>
      </c>
      <c r="C13255" s="9" t="s">
        <v>34100</v>
      </c>
      <c r="D13255" s="10" t="s">
        <v>34101</v>
      </c>
      <c r="E13255" s="11" t="s">
        <v>34102</v>
      </c>
      <c r="F13255" s="6">
        <v>492194</v>
      </c>
      <c r="G13255" s="6" t="s">
        <v>608</v>
      </c>
      <c r="H13255" s="16">
        <v>10968073.949999999</v>
      </c>
      <c r="I13255" s="12">
        <v>44132</v>
      </c>
      <c r="J13255" s="12">
        <v>44223</v>
      </c>
      <c r="K13255" s="15"/>
      <c r="L13255" s="13" t="s">
        <v>14</v>
      </c>
      <c r="M13255" s="7">
        <v>1</v>
      </c>
      <c r="N13255" s="14"/>
    </row>
    <row r="13256" spans="1:14" ht="47.25">
      <c r="A13256" s="6">
        <v>13255</v>
      </c>
      <c r="B13256" s="8" t="s">
        <v>33919</v>
      </c>
      <c r="C13256" s="9" t="s">
        <v>33982</v>
      </c>
      <c r="D13256" s="10" t="s">
        <v>8744</v>
      </c>
      <c r="E13256" s="11" t="s">
        <v>33983</v>
      </c>
      <c r="F13256" s="6">
        <v>492193</v>
      </c>
      <c r="G13256" s="6" t="s">
        <v>608</v>
      </c>
      <c r="H13256" s="16">
        <v>11081403.25</v>
      </c>
      <c r="I13256" s="12">
        <v>44138</v>
      </c>
      <c r="J13256" s="12">
        <v>44229</v>
      </c>
      <c r="K13256" s="15"/>
      <c r="L13256" s="13" t="s">
        <v>14</v>
      </c>
      <c r="M13256" s="7">
        <v>1</v>
      </c>
      <c r="N13256" s="14"/>
    </row>
    <row r="13257" spans="1:14" ht="31.5">
      <c r="A13257" s="6">
        <v>13256</v>
      </c>
      <c r="B13257" s="8" t="s">
        <v>33919</v>
      </c>
      <c r="C13257" s="9" t="s">
        <v>34103</v>
      </c>
      <c r="D13257" s="10" t="s">
        <v>34104</v>
      </c>
      <c r="E13257" s="11" t="s">
        <v>34105</v>
      </c>
      <c r="F13257" s="6">
        <v>492192</v>
      </c>
      <c r="G13257" s="6" t="s">
        <v>608</v>
      </c>
      <c r="H13257" s="16">
        <v>10198020.1</v>
      </c>
      <c r="I13257" s="12">
        <v>44136</v>
      </c>
      <c r="J13257" s="12">
        <v>44226</v>
      </c>
      <c r="K13257" s="15"/>
      <c r="L13257" s="13" t="s">
        <v>14</v>
      </c>
      <c r="M13257" s="7">
        <v>1</v>
      </c>
      <c r="N13257" s="14"/>
    </row>
    <row r="13258" spans="1:14" ht="47.25">
      <c r="A13258" s="6">
        <v>13257</v>
      </c>
      <c r="B13258" s="8" t="s">
        <v>33919</v>
      </c>
      <c r="C13258" s="9" t="s">
        <v>34106</v>
      </c>
      <c r="D13258" s="10" t="s">
        <v>34107</v>
      </c>
      <c r="E13258" s="11" t="s">
        <v>34108</v>
      </c>
      <c r="F13258" s="6">
        <v>492045</v>
      </c>
      <c r="G13258" s="6" t="s">
        <v>608</v>
      </c>
      <c r="H13258" s="16">
        <v>600131.15</v>
      </c>
      <c r="I13258" s="12">
        <v>44130</v>
      </c>
      <c r="J13258" s="12">
        <v>44190</v>
      </c>
      <c r="K13258" s="15"/>
      <c r="L13258" s="13" t="s">
        <v>14</v>
      </c>
      <c r="M13258" s="7">
        <v>1</v>
      </c>
      <c r="N13258" s="14"/>
    </row>
    <row r="13259" spans="1:14" ht="47.25">
      <c r="A13259" s="6">
        <v>13258</v>
      </c>
      <c r="B13259" s="8" t="s">
        <v>33919</v>
      </c>
      <c r="C13259" s="9" t="s">
        <v>34109</v>
      </c>
      <c r="D13259" s="10" t="s">
        <v>34110</v>
      </c>
      <c r="E13259" s="11" t="s">
        <v>34111</v>
      </c>
      <c r="F13259" s="6">
        <v>492044</v>
      </c>
      <c r="G13259" s="6" t="s">
        <v>608</v>
      </c>
      <c r="H13259" s="16">
        <v>600131.15</v>
      </c>
      <c r="I13259" s="12">
        <v>44138</v>
      </c>
      <c r="J13259" s="12">
        <v>44198</v>
      </c>
      <c r="K13259" s="15"/>
      <c r="L13259" s="13" t="s">
        <v>14</v>
      </c>
      <c r="M13259" s="7">
        <v>1</v>
      </c>
      <c r="N13259" s="14"/>
    </row>
    <row r="13260" spans="1:14" ht="47.25">
      <c r="A13260" s="6">
        <v>13259</v>
      </c>
      <c r="B13260" s="8" t="s">
        <v>33919</v>
      </c>
      <c r="C13260" s="9" t="s">
        <v>34112</v>
      </c>
      <c r="D13260" s="10" t="s">
        <v>34113</v>
      </c>
      <c r="E13260" s="11" t="s">
        <v>34114</v>
      </c>
      <c r="F13260" s="6">
        <v>492043</v>
      </c>
      <c r="G13260" s="6" t="s">
        <v>608</v>
      </c>
      <c r="H13260" s="16">
        <v>801862.7</v>
      </c>
      <c r="I13260" s="12">
        <v>44143</v>
      </c>
      <c r="J13260" s="12">
        <v>44203</v>
      </c>
      <c r="K13260" s="15"/>
      <c r="L13260" s="13" t="s">
        <v>14</v>
      </c>
      <c r="M13260" s="7">
        <v>1</v>
      </c>
      <c r="N13260" s="14"/>
    </row>
    <row r="13261" spans="1:14" ht="31.5">
      <c r="A13261" s="6">
        <v>13260</v>
      </c>
      <c r="B13261" s="8" t="s">
        <v>33919</v>
      </c>
      <c r="C13261" s="9" t="s">
        <v>34115</v>
      </c>
      <c r="D13261" s="10" t="s">
        <v>21444</v>
      </c>
      <c r="E13261" s="11" t="s">
        <v>34116</v>
      </c>
      <c r="F13261" s="6">
        <v>492041</v>
      </c>
      <c r="G13261" s="6" t="s">
        <v>608</v>
      </c>
      <c r="H13261" s="16">
        <v>8049126.75</v>
      </c>
      <c r="I13261" s="12">
        <v>44131</v>
      </c>
      <c r="J13261" s="12">
        <v>44222</v>
      </c>
      <c r="K13261" s="15"/>
      <c r="L13261" s="13" t="s">
        <v>14</v>
      </c>
      <c r="M13261" s="7">
        <v>1</v>
      </c>
      <c r="N13261" s="14"/>
    </row>
    <row r="13262" spans="1:14" ht="47.25">
      <c r="A13262" s="6">
        <v>13261</v>
      </c>
      <c r="B13262" s="8" t="s">
        <v>33919</v>
      </c>
      <c r="C13262" s="9" t="s">
        <v>34117</v>
      </c>
      <c r="D13262" s="10" t="s">
        <v>34118</v>
      </c>
      <c r="E13262" s="11" t="s">
        <v>34119</v>
      </c>
      <c r="F13262" s="6">
        <v>492037</v>
      </c>
      <c r="G13262" s="6" t="s">
        <v>608</v>
      </c>
      <c r="H13262" s="16">
        <v>5227027.8499999996</v>
      </c>
      <c r="I13262" s="12">
        <v>44132</v>
      </c>
      <c r="J13262" s="12">
        <v>44206</v>
      </c>
      <c r="K13262" s="15"/>
      <c r="L13262" s="13" t="s">
        <v>14</v>
      </c>
      <c r="M13262" s="7">
        <v>1</v>
      </c>
      <c r="N13262" s="14"/>
    </row>
    <row r="13263" spans="1:14" ht="31.5">
      <c r="A13263" s="6">
        <v>13262</v>
      </c>
      <c r="B13263" s="8" t="s">
        <v>33919</v>
      </c>
      <c r="C13263" s="9" t="s">
        <v>34120</v>
      </c>
      <c r="D13263" s="10" t="s">
        <v>34121</v>
      </c>
      <c r="E13263" s="11" t="s">
        <v>34122</v>
      </c>
      <c r="F13263" s="6">
        <v>492038</v>
      </c>
      <c r="G13263" s="6" t="s">
        <v>608</v>
      </c>
      <c r="H13263" s="16">
        <v>6129718.25</v>
      </c>
      <c r="I13263" s="12">
        <v>44131</v>
      </c>
      <c r="J13263" s="12">
        <v>44206</v>
      </c>
      <c r="K13263" s="15"/>
      <c r="L13263" s="13" t="s">
        <v>14</v>
      </c>
      <c r="M13263" s="7">
        <v>1</v>
      </c>
      <c r="N13263" s="14"/>
    </row>
    <row r="13264" spans="1:14" ht="47.25">
      <c r="A13264" s="6">
        <v>13263</v>
      </c>
      <c r="B13264" s="8" t="s">
        <v>33919</v>
      </c>
      <c r="C13264" s="9" t="s">
        <v>34123</v>
      </c>
      <c r="D13264" s="10" t="s">
        <v>21021</v>
      </c>
      <c r="E13264" s="11" t="s">
        <v>34124</v>
      </c>
      <c r="F13264" s="6">
        <v>492039</v>
      </c>
      <c r="G13264" s="6" t="s">
        <v>608</v>
      </c>
      <c r="H13264" s="16">
        <v>7162085.1500000004</v>
      </c>
      <c r="I13264" s="12">
        <v>44130</v>
      </c>
      <c r="J13264" s="12">
        <v>44221</v>
      </c>
      <c r="K13264" s="15"/>
      <c r="L13264" s="13" t="s">
        <v>14</v>
      </c>
      <c r="M13264" s="7">
        <v>1</v>
      </c>
      <c r="N13264" s="14"/>
    </row>
    <row r="13265" spans="1:14" ht="31.5">
      <c r="A13265" s="6">
        <v>13264</v>
      </c>
      <c r="B13265" s="8" t="s">
        <v>33919</v>
      </c>
      <c r="C13265" s="9" t="s">
        <v>34125</v>
      </c>
      <c r="D13265" s="10" t="s">
        <v>34126</v>
      </c>
      <c r="E13265" s="11" t="s">
        <v>34127</v>
      </c>
      <c r="F13265" s="6">
        <v>492040</v>
      </c>
      <c r="G13265" s="6" t="s">
        <v>608</v>
      </c>
      <c r="H13265" s="16">
        <v>9398434.5500000007</v>
      </c>
      <c r="I13265" s="12">
        <v>44132</v>
      </c>
      <c r="J13265" s="12">
        <v>44223</v>
      </c>
      <c r="K13265" s="15"/>
      <c r="L13265" s="13" t="s">
        <v>14</v>
      </c>
      <c r="M13265" s="7">
        <v>1</v>
      </c>
      <c r="N13265" s="14"/>
    </row>
    <row r="13266" spans="1:14" ht="31.5">
      <c r="A13266" s="6">
        <v>13265</v>
      </c>
      <c r="B13266" s="8" t="s">
        <v>33919</v>
      </c>
      <c r="C13266" s="9" t="s">
        <v>34128</v>
      </c>
      <c r="D13266" s="10" t="s">
        <v>34129</v>
      </c>
      <c r="E13266" s="11" t="s">
        <v>34130</v>
      </c>
      <c r="F13266" s="6">
        <v>491153</v>
      </c>
      <c r="G13266" s="6" t="s">
        <v>608</v>
      </c>
      <c r="H13266" s="16">
        <v>2265386.4500000002</v>
      </c>
      <c r="I13266" s="12">
        <v>44139</v>
      </c>
      <c r="J13266" s="12">
        <v>44199</v>
      </c>
      <c r="K13266" s="15"/>
      <c r="L13266" s="13" t="s">
        <v>14</v>
      </c>
      <c r="M13266" s="7">
        <v>1</v>
      </c>
      <c r="N13266" s="14"/>
    </row>
    <row r="13267" spans="1:14" ht="31.5">
      <c r="A13267" s="6">
        <v>13266</v>
      </c>
      <c r="B13267" s="8" t="s">
        <v>33919</v>
      </c>
      <c r="C13267" s="9" t="s">
        <v>34131</v>
      </c>
      <c r="D13267" s="10" t="s">
        <v>34132</v>
      </c>
      <c r="E13267" s="11" t="s">
        <v>34133</v>
      </c>
      <c r="F13267" s="6">
        <v>491055</v>
      </c>
      <c r="G13267" s="6" t="s">
        <v>608</v>
      </c>
      <c r="H13267" s="16">
        <v>2527781.85</v>
      </c>
      <c r="I13267" s="12">
        <v>44136</v>
      </c>
      <c r="J13267" s="12">
        <v>44195</v>
      </c>
      <c r="K13267" s="15"/>
      <c r="L13267" s="13" t="s">
        <v>14</v>
      </c>
      <c r="M13267" s="7">
        <v>1</v>
      </c>
      <c r="N13267" s="14"/>
    </row>
    <row r="13268" spans="1:14" ht="63">
      <c r="A13268" s="6">
        <v>13267</v>
      </c>
      <c r="B13268" s="8" t="s">
        <v>33919</v>
      </c>
      <c r="C13268" s="9" t="s">
        <v>33920</v>
      </c>
      <c r="D13268" s="10" t="s">
        <v>33921</v>
      </c>
      <c r="E13268" s="11" t="s">
        <v>34134</v>
      </c>
      <c r="F13268" s="6">
        <v>491054</v>
      </c>
      <c r="G13268" s="6" t="s">
        <v>608</v>
      </c>
      <c r="H13268" s="16">
        <v>4254790.6500000004</v>
      </c>
      <c r="I13268" s="12">
        <v>44133</v>
      </c>
      <c r="J13268" s="12">
        <v>44193</v>
      </c>
      <c r="K13268" s="15"/>
      <c r="L13268" s="13" t="s">
        <v>14</v>
      </c>
      <c r="M13268" s="7">
        <v>1</v>
      </c>
      <c r="N13268" s="14"/>
    </row>
    <row r="13269" spans="1:14" ht="31.5">
      <c r="A13269" s="6">
        <v>13268</v>
      </c>
      <c r="B13269" s="8" t="s">
        <v>33919</v>
      </c>
      <c r="C13269" s="9" t="s">
        <v>34135</v>
      </c>
      <c r="D13269" s="10" t="s">
        <v>34136</v>
      </c>
      <c r="E13269" s="11" t="s">
        <v>34137</v>
      </c>
      <c r="F13269" s="6">
        <v>491053</v>
      </c>
      <c r="G13269" s="6" t="s">
        <v>608</v>
      </c>
      <c r="H13269" s="16">
        <v>2841708.4</v>
      </c>
      <c r="I13269" s="12">
        <v>44130</v>
      </c>
      <c r="J13269" s="12">
        <v>44190</v>
      </c>
      <c r="K13269" s="15"/>
      <c r="L13269" s="13" t="s">
        <v>14</v>
      </c>
      <c r="M13269" s="7">
        <v>1</v>
      </c>
      <c r="N13269" s="14"/>
    </row>
    <row r="13270" spans="1:14" ht="31.5">
      <c r="A13270" s="6">
        <v>13269</v>
      </c>
      <c r="B13270" s="8" t="s">
        <v>33919</v>
      </c>
      <c r="C13270" s="9" t="s">
        <v>34138</v>
      </c>
      <c r="D13270" s="10" t="s">
        <v>34139</v>
      </c>
      <c r="E13270" s="11" t="s">
        <v>34140</v>
      </c>
      <c r="F13270" s="6">
        <v>491051</v>
      </c>
      <c r="G13270" s="6" t="s">
        <v>608</v>
      </c>
      <c r="H13270" s="16">
        <v>2264754.4</v>
      </c>
      <c r="I13270" s="12">
        <v>44136</v>
      </c>
      <c r="J13270" s="12">
        <v>44195</v>
      </c>
      <c r="K13270" s="15"/>
      <c r="L13270" s="13" t="s">
        <v>14</v>
      </c>
      <c r="M13270" s="7">
        <v>1</v>
      </c>
      <c r="N13270" s="14"/>
    </row>
    <row r="13271" spans="1:14" ht="31.5">
      <c r="A13271" s="6">
        <v>13270</v>
      </c>
      <c r="B13271" s="8" t="s">
        <v>33919</v>
      </c>
      <c r="C13271" s="9" t="s">
        <v>34138</v>
      </c>
      <c r="D13271" s="10" t="s">
        <v>34139</v>
      </c>
      <c r="E13271" s="11" t="s">
        <v>34141</v>
      </c>
      <c r="F13271" s="6">
        <v>491052</v>
      </c>
      <c r="G13271" s="6" t="s">
        <v>608</v>
      </c>
      <c r="H13271" s="16">
        <v>2933138.3</v>
      </c>
      <c r="I13271" s="12">
        <v>44136</v>
      </c>
      <c r="J13271" s="12">
        <v>44195</v>
      </c>
      <c r="K13271" s="15"/>
      <c r="L13271" s="13" t="s">
        <v>14</v>
      </c>
      <c r="M13271" s="7">
        <v>1</v>
      </c>
      <c r="N13271" s="14"/>
    </row>
    <row r="13272" spans="1:14" ht="31.5">
      <c r="A13272" s="6">
        <v>13271</v>
      </c>
      <c r="B13272" s="8" t="s">
        <v>33919</v>
      </c>
      <c r="C13272" s="9" t="s">
        <v>34142</v>
      </c>
      <c r="D13272" s="10" t="s">
        <v>34132</v>
      </c>
      <c r="E13272" s="11" t="s">
        <v>34143</v>
      </c>
      <c r="F13272" s="6">
        <v>492195</v>
      </c>
      <c r="G13272" s="6" t="s">
        <v>608</v>
      </c>
      <c r="H13272" s="16">
        <v>9739859.8000000007</v>
      </c>
      <c r="I13272" s="12">
        <v>44136</v>
      </c>
      <c r="J13272" s="12">
        <v>44530</v>
      </c>
      <c r="K13272" s="15"/>
      <c r="L13272" s="13" t="s">
        <v>14</v>
      </c>
      <c r="M13272" s="7">
        <v>1</v>
      </c>
      <c r="N13272" s="14"/>
    </row>
    <row r="13273" spans="1:14" ht="47.25">
      <c r="A13273" s="6">
        <v>13272</v>
      </c>
      <c r="B13273" s="8" t="s">
        <v>33919</v>
      </c>
      <c r="C13273" s="9" t="s">
        <v>34144</v>
      </c>
      <c r="D13273" s="10" t="s">
        <v>34145</v>
      </c>
      <c r="E13273" s="11" t="s">
        <v>34146</v>
      </c>
      <c r="F13273" s="6">
        <v>491049</v>
      </c>
      <c r="G13273" s="6" t="s">
        <v>608</v>
      </c>
      <c r="H13273" s="16">
        <v>3174723.3</v>
      </c>
      <c r="I13273" s="12">
        <v>44130</v>
      </c>
      <c r="J13273" s="12">
        <v>44190</v>
      </c>
      <c r="K13273" s="15"/>
      <c r="L13273" s="13" t="s">
        <v>14</v>
      </c>
      <c r="M13273" s="7">
        <v>1</v>
      </c>
      <c r="N13273" s="14"/>
    </row>
    <row r="13274" spans="1:14" ht="31.5">
      <c r="A13274" s="6">
        <v>13273</v>
      </c>
      <c r="B13274" s="8" t="s">
        <v>33919</v>
      </c>
      <c r="C13274" s="9" t="s">
        <v>33920</v>
      </c>
      <c r="D13274" s="10" t="s">
        <v>33921</v>
      </c>
      <c r="E13274" s="11" t="s">
        <v>34147</v>
      </c>
      <c r="F13274" s="6">
        <v>491048</v>
      </c>
      <c r="G13274" s="6" t="s">
        <v>608</v>
      </c>
      <c r="H13274" s="16">
        <v>1726769.4</v>
      </c>
      <c r="I13274" s="12">
        <v>44133</v>
      </c>
      <c r="J13274" s="12">
        <v>44193</v>
      </c>
      <c r="K13274" s="15"/>
      <c r="L13274" s="13" t="s">
        <v>14</v>
      </c>
      <c r="M13274" s="7">
        <v>1</v>
      </c>
      <c r="N13274" s="14"/>
    </row>
    <row r="13275" spans="1:14" ht="31.5">
      <c r="A13275" s="6">
        <v>13274</v>
      </c>
      <c r="B13275" s="8" t="s">
        <v>33919</v>
      </c>
      <c r="C13275" s="9" t="s">
        <v>34148</v>
      </c>
      <c r="D13275" s="10" t="s">
        <v>34149</v>
      </c>
      <c r="E13275" s="11" t="s">
        <v>34150</v>
      </c>
      <c r="F13275" s="6">
        <v>491047</v>
      </c>
      <c r="G13275" s="6" t="s">
        <v>608</v>
      </c>
      <c r="H13275" s="16">
        <v>3336459.85</v>
      </c>
      <c r="I13275" s="12">
        <v>44138</v>
      </c>
      <c r="J13275" s="12">
        <v>44198</v>
      </c>
      <c r="K13275" s="15"/>
      <c r="L13275" s="13" t="s">
        <v>14</v>
      </c>
      <c r="M13275" s="7">
        <v>1</v>
      </c>
      <c r="N13275" s="14"/>
    </row>
    <row r="13276" spans="1:14" ht="31.5">
      <c r="A13276" s="6">
        <v>13275</v>
      </c>
      <c r="B13276" s="8" t="s">
        <v>33919</v>
      </c>
      <c r="C13276" s="9" t="s">
        <v>34151</v>
      </c>
      <c r="D13276" s="10" t="s">
        <v>34152</v>
      </c>
      <c r="E13276" s="11" t="s">
        <v>34153</v>
      </c>
      <c r="F13276" s="6">
        <v>491046</v>
      </c>
      <c r="G13276" s="6" t="s">
        <v>608</v>
      </c>
      <c r="H13276" s="16">
        <v>1591306.05</v>
      </c>
      <c r="I13276" s="12">
        <v>44136</v>
      </c>
      <c r="J13276" s="12">
        <v>44195</v>
      </c>
      <c r="K13276" s="15"/>
      <c r="L13276" s="13" t="s">
        <v>14</v>
      </c>
      <c r="M13276" s="7">
        <v>1</v>
      </c>
      <c r="N13276" s="14"/>
    </row>
    <row r="13277" spans="1:14" ht="47.25">
      <c r="A13277" s="6">
        <v>13276</v>
      </c>
      <c r="B13277" s="8" t="s">
        <v>33919</v>
      </c>
      <c r="C13277" s="9" t="s">
        <v>34154</v>
      </c>
      <c r="D13277" s="10" t="s">
        <v>34155</v>
      </c>
      <c r="E13277" s="11" t="s">
        <v>34156</v>
      </c>
      <c r="F13277" s="6">
        <v>493882</v>
      </c>
      <c r="G13277" s="6" t="s">
        <v>21508</v>
      </c>
      <c r="H13277" s="16">
        <v>4167917.9</v>
      </c>
      <c r="I13277" s="12">
        <v>44134</v>
      </c>
      <c r="J13277" s="12">
        <v>44498</v>
      </c>
      <c r="K13277" s="15"/>
      <c r="L13277" s="13" t="s">
        <v>14</v>
      </c>
      <c r="M13277" s="7">
        <v>1</v>
      </c>
      <c r="N13277" s="14"/>
    </row>
    <row r="13278" spans="1:14" ht="31.5">
      <c r="A13278" s="6">
        <v>13277</v>
      </c>
      <c r="B13278" s="8" t="s">
        <v>33919</v>
      </c>
      <c r="C13278" s="9" t="s">
        <v>34109</v>
      </c>
      <c r="D13278" s="10" t="s">
        <v>34110</v>
      </c>
      <c r="E13278" s="11" t="s">
        <v>34157</v>
      </c>
      <c r="F13278" s="6">
        <v>491050</v>
      </c>
      <c r="G13278" s="6" t="s">
        <v>608</v>
      </c>
      <c r="H13278" s="16">
        <v>3053147.05</v>
      </c>
      <c r="I13278" s="12">
        <v>44138</v>
      </c>
      <c r="J13278" s="12">
        <v>44198</v>
      </c>
      <c r="K13278" s="15"/>
      <c r="L13278" s="13" t="s">
        <v>14</v>
      </c>
      <c r="M13278" s="7">
        <v>1</v>
      </c>
      <c r="N13278" s="14"/>
    </row>
    <row r="13279" spans="1:14" ht="63">
      <c r="A13279" s="6">
        <v>13278</v>
      </c>
      <c r="B13279" s="8" t="s">
        <v>33919</v>
      </c>
      <c r="C13279" s="9" t="s">
        <v>34158</v>
      </c>
      <c r="D13279" s="10" t="s">
        <v>34159</v>
      </c>
      <c r="E13279" s="11" t="s">
        <v>34160</v>
      </c>
      <c r="F13279" s="6">
        <v>497683</v>
      </c>
      <c r="G13279" s="6" t="s">
        <v>801</v>
      </c>
      <c r="H13279" s="16">
        <v>22610684.530000001</v>
      </c>
      <c r="I13279" s="12">
        <v>44217</v>
      </c>
      <c r="J13279" s="12">
        <v>44582</v>
      </c>
      <c r="K13279" s="15">
        <v>0</v>
      </c>
      <c r="L13279" s="13" t="s">
        <v>14</v>
      </c>
      <c r="M13279" s="7">
        <v>1</v>
      </c>
      <c r="N13279" s="14"/>
    </row>
    <row r="13280" spans="1:14" ht="63">
      <c r="A13280" s="6">
        <v>13279</v>
      </c>
      <c r="B13280" s="8" t="s">
        <v>33919</v>
      </c>
      <c r="C13280" s="9" t="s">
        <v>34161</v>
      </c>
      <c r="D13280" s="10" t="s">
        <v>34162</v>
      </c>
      <c r="E13280" s="11" t="s">
        <v>34163</v>
      </c>
      <c r="F13280" s="6">
        <v>511058</v>
      </c>
      <c r="G13280" s="6" t="s">
        <v>34164</v>
      </c>
      <c r="H13280" s="16">
        <v>32466003.469999999</v>
      </c>
      <c r="I13280" s="12">
        <v>44243</v>
      </c>
      <c r="J13280" s="12">
        <v>44614</v>
      </c>
      <c r="K13280" s="15">
        <v>12192288</v>
      </c>
      <c r="L13280" s="13" t="s">
        <v>70</v>
      </c>
      <c r="M13280" s="7">
        <v>1</v>
      </c>
      <c r="N13280" s="14"/>
    </row>
    <row r="13281" spans="1:14" ht="94.5">
      <c r="A13281" s="6">
        <v>13280</v>
      </c>
      <c r="B13281" s="8" t="s">
        <v>33919</v>
      </c>
      <c r="C13281" s="9" t="s">
        <v>34165</v>
      </c>
      <c r="D13281" s="10" t="s">
        <v>34166</v>
      </c>
      <c r="E13281" s="11" t="s">
        <v>34163</v>
      </c>
      <c r="F13281" s="6">
        <v>511058</v>
      </c>
      <c r="G13281" s="6" t="s">
        <v>34164</v>
      </c>
      <c r="H13281" s="16">
        <v>32466003.469999999</v>
      </c>
      <c r="I13281" s="12">
        <v>44243</v>
      </c>
      <c r="J13281" s="12">
        <v>44614</v>
      </c>
      <c r="K13281" s="15">
        <v>12192288</v>
      </c>
      <c r="L13281" s="13" t="s">
        <v>70</v>
      </c>
      <c r="M13281" s="7">
        <v>0.4</v>
      </c>
      <c r="N13281" s="14"/>
    </row>
    <row r="13282" spans="1:14" ht="63">
      <c r="A13282" s="6">
        <v>13281</v>
      </c>
      <c r="B13282" s="8" t="s">
        <v>33919</v>
      </c>
      <c r="C13282" s="9" t="s">
        <v>34167</v>
      </c>
      <c r="D13282" s="10" t="s">
        <v>34168</v>
      </c>
      <c r="E13282" s="11" t="s">
        <v>34163</v>
      </c>
      <c r="F13282" s="6">
        <v>511058</v>
      </c>
      <c r="G13282" s="6" t="s">
        <v>34164</v>
      </c>
      <c r="H13282" s="16">
        <v>32466003.469999999</v>
      </c>
      <c r="I13282" s="12">
        <v>44243</v>
      </c>
      <c r="J13282" s="12">
        <v>44614</v>
      </c>
      <c r="K13282" s="15">
        <v>12192288</v>
      </c>
      <c r="L13282" s="13" t="s">
        <v>70</v>
      </c>
      <c r="M13282" s="7">
        <v>0.35</v>
      </c>
      <c r="N13282" s="14"/>
    </row>
    <row r="13283" spans="1:14" ht="63">
      <c r="A13283" s="6">
        <v>13282</v>
      </c>
      <c r="B13283" s="8" t="s">
        <v>33919</v>
      </c>
      <c r="C13283" s="9" t="s">
        <v>34169</v>
      </c>
      <c r="D13283" s="10" t="s">
        <v>34061</v>
      </c>
      <c r="E13283" s="11" t="s">
        <v>34163</v>
      </c>
      <c r="F13283" s="6">
        <v>511058</v>
      </c>
      <c r="G13283" s="6" t="s">
        <v>34164</v>
      </c>
      <c r="H13283" s="16">
        <v>32466003.469999999</v>
      </c>
      <c r="I13283" s="12">
        <v>44243</v>
      </c>
      <c r="J13283" s="12">
        <v>44614</v>
      </c>
      <c r="K13283" s="15">
        <v>12192288</v>
      </c>
      <c r="L13283" s="13" t="s">
        <v>70</v>
      </c>
      <c r="M13283" s="7">
        <v>0.25</v>
      </c>
      <c r="N13283" s="14"/>
    </row>
    <row r="13284" spans="1:14" ht="63">
      <c r="A13284" s="6">
        <v>13283</v>
      </c>
      <c r="B13284" s="8" t="s">
        <v>33919</v>
      </c>
      <c r="C13284" s="9" t="s">
        <v>34161</v>
      </c>
      <c r="D13284" s="10" t="s">
        <v>34162</v>
      </c>
      <c r="E13284" s="11" t="s">
        <v>34170</v>
      </c>
      <c r="F13284" s="6">
        <v>511054</v>
      </c>
      <c r="G13284" s="6" t="s">
        <v>34164</v>
      </c>
      <c r="H13284" s="16">
        <v>42612459.049999997</v>
      </c>
      <c r="I13284" s="12">
        <v>44243</v>
      </c>
      <c r="J13284" s="12">
        <v>44614</v>
      </c>
      <c r="K13284" s="15">
        <v>7460391</v>
      </c>
      <c r="L13284" s="13" t="s">
        <v>70</v>
      </c>
      <c r="M13284" s="7">
        <v>1</v>
      </c>
      <c r="N13284" s="14"/>
    </row>
    <row r="13285" spans="1:14" ht="94.5">
      <c r="A13285" s="6">
        <v>13284</v>
      </c>
      <c r="B13285" s="8" t="s">
        <v>33919</v>
      </c>
      <c r="C13285" s="9" t="s">
        <v>34165</v>
      </c>
      <c r="D13285" s="10" t="s">
        <v>34166</v>
      </c>
      <c r="E13285" s="11" t="s">
        <v>34170</v>
      </c>
      <c r="F13285" s="6">
        <v>511054</v>
      </c>
      <c r="G13285" s="6" t="s">
        <v>34164</v>
      </c>
      <c r="H13285" s="16">
        <v>42612459.049999997</v>
      </c>
      <c r="I13285" s="12">
        <v>44243</v>
      </c>
      <c r="J13285" s="12">
        <v>44614</v>
      </c>
      <c r="K13285" s="15">
        <v>7460391</v>
      </c>
      <c r="L13285" s="13" t="s">
        <v>70</v>
      </c>
      <c r="M13285" s="7">
        <v>0.4</v>
      </c>
      <c r="N13285" s="14"/>
    </row>
    <row r="13286" spans="1:14" ht="63">
      <c r="A13286" s="6">
        <v>13285</v>
      </c>
      <c r="B13286" s="8" t="s">
        <v>33919</v>
      </c>
      <c r="C13286" s="9" t="s">
        <v>34167</v>
      </c>
      <c r="D13286" s="10" t="s">
        <v>34168</v>
      </c>
      <c r="E13286" s="11" t="s">
        <v>34170</v>
      </c>
      <c r="F13286" s="6">
        <v>511054</v>
      </c>
      <c r="G13286" s="6" t="s">
        <v>34164</v>
      </c>
      <c r="H13286" s="16">
        <v>42612459.049999997</v>
      </c>
      <c r="I13286" s="12">
        <v>44243</v>
      </c>
      <c r="J13286" s="12">
        <v>44614</v>
      </c>
      <c r="K13286" s="15">
        <v>7460391</v>
      </c>
      <c r="L13286" s="13" t="s">
        <v>70</v>
      </c>
      <c r="M13286" s="7">
        <v>0.35</v>
      </c>
      <c r="N13286" s="14"/>
    </row>
    <row r="13287" spans="1:14" ht="63">
      <c r="A13287" s="6">
        <v>13286</v>
      </c>
      <c r="B13287" s="8" t="s">
        <v>33919</v>
      </c>
      <c r="C13287" s="9" t="s">
        <v>34169</v>
      </c>
      <c r="D13287" s="10" t="s">
        <v>34061</v>
      </c>
      <c r="E13287" s="11" t="s">
        <v>34170</v>
      </c>
      <c r="F13287" s="6">
        <v>511054</v>
      </c>
      <c r="G13287" s="6" t="s">
        <v>34164</v>
      </c>
      <c r="H13287" s="16">
        <v>42612459.049999997</v>
      </c>
      <c r="I13287" s="12">
        <v>44243</v>
      </c>
      <c r="J13287" s="12">
        <v>44614</v>
      </c>
      <c r="K13287" s="15">
        <v>7460391</v>
      </c>
      <c r="L13287" s="13" t="s">
        <v>70</v>
      </c>
      <c r="M13287" s="7">
        <v>0.25</v>
      </c>
      <c r="N13287" s="14"/>
    </row>
    <row r="13288" spans="1:14" ht="63">
      <c r="A13288" s="6">
        <v>13287</v>
      </c>
      <c r="B13288" s="8" t="s">
        <v>33919</v>
      </c>
      <c r="C13288" s="9" t="s">
        <v>34171</v>
      </c>
      <c r="D13288" s="10" t="s">
        <v>3239</v>
      </c>
      <c r="E13288" s="11" t="s">
        <v>34172</v>
      </c>
      <c r="F13288" s="6">
        <v>513653</v>
      </c>
      <c r="G13288" s="6" t="s">
        <v>34164</v>
      </c>
      <c r="H13288" s="16">
        <v>44505349.759999998</v>
      </c>
      <c r="I13288" s="12">
        <v>44249</v>
      </c>
      <c r="J13288" s="12">
        <v>44620</v>
      </c>
      <c r="K13288" s="15">
        <v>20934406</v>
      </c>
      <c r="L13288" s="13" t="s">
        <v>14</v>
      </c>
      <c r="M13288" s="7">
        <v>1</v>
      </c>
      <c r="N13288" s="14"/>
    </row>
    <row r="13289" spans="1:14" ht="47.25">
      <c r="A13289" s="6">
        <v>13288</v>
      </c>
      <c r="B13289" s="8" t="s">
        <v>33919</v>
      </c>
      <c r="C13289" s="9" t="s">
        <v>34173</v>
      </c>
      <c r="D13289" s="10" t="s">
        <v>34023</v>
      </c>
      <c r="E13289" s="11" t="s">
        <v>34174</v>
      </c>
      <c r="F13289" s="6">
        <v>524367</v>
      </c>
      <c r="G13289" s="6" t="s">
        <v>1638</v>
      </c>
      <c r="H13289" s="16">
        <v>6038343</v>
      </c>
      <c r="I13289" s="12">
        <v>44256</v>
      </c>
      <c r="J13289" s="12">
        <v>44377</v>
      </c>
      <c r="K13289" s="15">
        <v>0</v>
      </c>
      <c r="L13289" s="13" t="s">
        <v>14</v>
      </c>
      <c r="M13289" s="7">
        <v>1</v>
      </c>
      <c r="N13289" s="14"/>
    </row>
    <row r="13290" spans="1:14" ht="31.5">
      <c r="A13290" s="6">
        <v>13289</v>
      </c>
      <c r="B13290" s="8" t="s">
        <v>33919</v>
      </c>
      <c r="C13290" s="9" t="s">
        <v>34175</v>
      </c>
      <c r="D13290" s="10" t="s">
        <v>34176</v>
      </c>
      <c r="E13290" s="11" t="s">
        <v>34177</v>
      </c>
      <c r="F13290" s="6">
        <v>524366</v>
      </c>
      <c r="G13290" s="6" t="s">
        <v>1638</v>
      </c>
      <c r="H13290" s="16">
        <v>3324999</v>
      </c>
      <c r="I13290" s="12">
        <v>44252</v>
      </c>
      <c r="J13290" s="12">
        <v>44372</v>
      </c>
      <c r="K13290" s="15">
        <v>583946</v>
      </c>
      <c r="L13290" s="13" t="s">
        <v>14</v>
      </c>
      <c r="M13290" s="7">
        <v>1</v>
      </c>
      <c r="N13290" s="14"/>
    </row>
    <row r="13291" spans="1:14" ht="409.5">
      <c r="A13291" s="6">
        <v>13290</v>
      </c>
      <c r="B13291" s="8" t="s">
        <v>33919</v>
      </c>
      <c r="C13291" s="9" t="s">
        <v>33994</v>
      </c>
      <c r="D13291" s="10" t="s">
        <v>33995</v>
      </c>
      <c r="E13291" s="11" t="s">
        <v>34178</v>
      </c>
      <c r="F13291" s="6">
        <v>515266</v>
      </c>
      <c r="G13291" s="6" t="s">
        <v>1369</v>
      </c>
      <c r="H13291" s="16">
        <v>4012885.88</v>
      </c>
      <c r="I13291" s="12">
        <v>44262</v>
      </c>
      <c r="J13291" s="12">
        <v>44621</v>
      </c>
      <c r="K13291" s="15">
        <v>0</v>
      </c>
      <c r="L13291" s="13" t="s">
        <v>14</v>
      </c>
      <c r="M13291" s="7">
        <v>1</v>
      </c>
      <c r="N13291" s="14"/>
    </row>
    <row r="13292" spans="1:14" ht="47.25">
      <c r="A13292" s="6">
        <v>13291</v>
      </c>
      <c r="B13292" s="8" t="s">
        <v>33919</v>
      </c>
      <c r="C13292" s="9" t="s">
        <v>34179</v>
      </c>
      <c r="D13292" s="10" t="s">
        <v>21485</v>
      </c>
      <c r="E13292" s="11" t="s">
        <v>34180</v>
      </c>
      <c r="F13292" s="6">
        <v>534641</v>
      </c>
      <c r="G13292" s="6" t="s">
        <v>875</v>
      </c>
      <c r="H13292" s="16">
        <v>9909655</v>
      </c>
      <c r="I13292" s="12">
        <v>44284</v>
      </c>
      <c r="J13292" s="12">
        <v>44654</v>
      </c>
      <c r="K13292" s="15">
        <v>0</v>
      </c>
      <c r="L13292" s="13" t="s">
        <v>14</v>
      </c>
      <c r="M13292" s="7">
        <v>1</v>
      </c>
      <c r="N13292" s="14"/>
    </row>
    <row r="13293" spans="1:14" ht="47.25">
      <c r="A13293" s="6">
        <v>13292</v>
      </c>
      <c r="B13293" s="8" t="s">
        <v>33919</v>
      </c>
      <c r="C13293" s="9" t="s">
        <v>34181</v>
      </c>
      <c r="D13293" s="10" t="s">
        <v>34182</v>
      </c>
      <c r="E13293" s="11" t="s">
        <v>34183</v>
      </c>
      <c r="F13293" s="6">
        <v>534640</v>
      </c>
      <c r="G13293" s="6" t="s">
        <v>875</v>
      </c>
      <c r="H13293" s="16">
        <v>6830741</v>
      </c>
      <c r="I13293" s="12">
        <v>44271</v>
      </c>
      <c r="J13293" s="12">
        <v>44552</v>
      </c>
      <c r="K13293" s="15">
        <v>0</v>
      </c>
      <c r="L13293" s="13" t="s">
        <v>14</v>
      </c>
      <c r="M13293" s="7">
        <v>1</v>
      </c>
      <c r="N13293" s="14"/>
    </row>
    <row r="13294" spans="1:14" ht="47.25">
      <c r="A13294" s="6">
        <v>13293</v>
      </c>
      <c r="B13294" s="8" t="s">
        <v>33919</v>
      </c>
      <c r="C13294" s="9" t="s">
        <v>34184</v>
      </c>
      <c r="D13294" s="10" t="s">
        <v>34185</v>
      </c>
      <c r="E13294" s="11" t="s">
        <v>34186</v>
      </c>
      <c r="F13294" s="6">
        <v>534638</v>
      </c>
      <c r="G13294" s="6" t="s">
        <v>875</v>
      </c>
      <c r="H13294" s="16">
        <v>12132597</v>
      </c>
      <c r="I13294" s="12">
        <v>44284</v>
      </c>
      <c r="J13294" s="12">
        <v>44614</v>
      </c>
      <c r="K13294" s="15">
        <v>2500000</v>
      </c>
      <c r="L13294" s="13" t="s">
        <v>14</v>
      </c>
      <c r="M13294" s="7">
        <v>1</v>
      </c>
      <c r="N13294" s="14"/>
    </row>
    <row r="13295" spans="1:14" ht="63">
      <c r="A13295" s="6">
        <v>13294</v>
      </c>
      <c r="B13295" s="8" t="s">
        <v>33919</v>
      </c>
      <c r="C13295" s="9" t="s">
        <v>34187</v>
      </c>
      <c r="D13295" s="10" t="s">
        <v>34188</v>
      </c>
      <c r="E13295" s="11" t="s">
        <v>34189</v>
      </c>
      <c r="F13295" s="6">
        <v>534637</v>
      </c>
      <c r="G13295" s="6" t="s">
        <v>875</v>
      </c>
      <c r="H13295" s="16">
        <v>5759811</v>
      </c>
      <c r="I13295" s="12">
        <v>44269</v>
      </c>
      <c r="J13295" s="12">
        <v>44550</v>
      </c>
      <c r="K13295" s="15">
        <v>4084000</v>
      </c>
      <c r="L13295" s="13" t="s">
        <v>14</v>
      </c>
      <c r="M13295" s="7">
        <v>1</v>
      </c>
      <c r="N13295" s="14"/>
    </row>
    <row r="13296" spans="1:14" ht="47.25">
      <c r="A13296" s="6">
        <v>13295</v>
      </c>
      <c r="B13296" s="8" t="s">
        <v>33919</v>
      </c>
      <c r="C13296" s="9" t="s">
        <v>34190</v>
      </c>
      <c r="D13296" s="10" t="s">
        <v>34191</v>
      </c>
      <c r="E13296" s="11" t="s">
        <v>34192</v>
      </c>
      <c r="F13296" s="6">
        <v>534636</v>
      </c>
      <c r="G13296" s="6" t="s">
        <v>875</v>
      </c>
      <c r="H13296" s="16">
        <v>8145013</v>
      </c>
      <c r="I13296" s="12">
        <v>44290</v>
      </c>
      <c r="J13296" s="12">
        <v>44570</v>
      </c>
      <c r="K13296" s="15">
        <v>3866000</v>
      </c>
      <c r="L13296" s="13" t="s">
        <v>14</v>
      </c>
      <c r="M13296" s="7">
        <v>1</v>
      </c>
      <c r="N13296" s="14"/>
    </row>
    <row r="13297" spans="1:14" ht="47.25">
      <c r="A13297" s="6">
        <v>13296</v>
      </c>
      <c r="B13297" s="8" t="s">
        <v>33919</v>
      </c>
      <c r="C13297" s="9" t="s">
        <v>34193</v>
      </c>
      <c r="D13297" s="10" t="s">
        <v>34194</v>
      </c>
      <c r="E13297" s="11" t="s">
        <v>34195</v>
      </c>
      <c r="F13297" s="6">
        <v>534635</v>
      </c>
      <c r="G13297" s="6" t="s">
        <v>875</v>
      </c>
      <c r="H13297" s="16">
        <v>14802725</v>
      </c>
      <c r="I13297" s="12">
        <v>44270</v>
      </c>
      <c r="J13297" s="12">
        <v>44619</v>
      </c>
      <c r="K13297" s="15">
        <v>0</v>
      </c>
      <c r="L13297" s="13" t="s">
        <v>14</v>
      </c>
      <c r="M13297" s="7">
        <v>1</v>
      </c>
      <c r="N13297" s="14"/>
    </row>
    <row r="13298" spans="1:14" ht="47.25">
      <c r="A13298" s="6">
        <v>13297</v>
      </c>
      <c r="B13298" s="8" t="s">
        <v>33919</v>
      </c>
      <c r="C13298" s="9" t="s">
        <v>34196</v>
      </c>
      <c r="D13298" s="10" t="s">
        <v>34197</v>
      </c>
      <c r="E13298" s="11" t="s">
        <v>34198</v>
      </c>
      <c r="F13298" s="6">
        <v>534634</v>
      </c>
      <c r="G13298" s="6" t="s">
        <v>875</v>
      </c>
      <c r="H13298" s="16">
        <v>11183281</v>
      </c>
      <c r="I13298" s="12">
        <v>44262</v>
      </c>
      <c r="J13298" s="12">
        <v>44633</v>
      </c>
      <c r="K13298" s="15">
        <v>0</v>
      </c>
      <c r="L13298" s="13" t="s">
        <v>14</v>
      </c>
      <c r="M13298" s="7">
        <v>1</v>
      </c>
      <c r="N13298" s="14"/>
    </row>
    <row r="13299" spans="1:14" ht="47.25">
      <c r="A13299" s="6">
        <v>13298</v>
      </c>
      <c r="B13299" s="8" t="s">
        <v>33919</v>
      </c>
      <c r="C13299" s="9" t="s">
        <v>34199</v>
      </c>
      <c r="D13299" s="10" t="s">
        <v>34200</v>
      </c>
      <c r="E13299" s="11" t="s">
        <v>34201</v>
      </c>
      <c r="F13299" s="6">
        <v>534633</v>
      </c>
      <c r="G13299" s="6" t="s">
        <v>875</v>
      </c>
      <c r="H13299" s="16">
        <v>2639060</v>
      </c>
      <c r="I13299" s="12">
        <v>44271</v>
      </c>
      <c r="J13299" s="12">
        <v>44399</v>
      </c>
      <c r="K13299" s="15">
        <v>0</v>
      </c>
      <c r="L13299" s="13" t="s">
        <v>14</v>
      </c>
      <c r="M13299" s="7">
        <v>1</v>
      </c>
      <c r="N13299" s="14"/>
    </row>
    <row r="13300" spans="1:14" ht="47.25">
      <c r="A13300" s="6">
        <v>13299</v>
      </c>
      <c r="B13300" s="8" t="s">
        <v>33919</v>
      </c>
      <c r="C13300" s="9" t="s">
        <v>34202</v>
      </c>
      <c r="D13300" s="10" t="s">
        <v>34203</v>
      </c>
      <c r="E13300" s="11" t="s">
        <v>34204</v>
      </c>
      <c r="F13300" s="6">
        <v>534632</v>
      </c>
      <c r="G13300" s="6" t="s">
        <v>875</v>
      </c>
      <c r="H13300" s="16">
        <v>14312819</v>
      </c>
      <c r="I13300" s="12">
        <v>44256</v>
      </c>
      <c r="J13300" s="12">
        <v>44627</v>
      </c>
      <c r="K13300" s="15">
        <v>8037000</v>
      </c>
      <c r="L13300" s="13" t="s">
        <v>14</v>
      </c>
      <c r="M13300" s="7">
        <v>1</v>
      </c>
      <c r="N13300" s="14"/>
    </row>
    <row r="13301" spans="1:14" ht="47.25">
      <c r="A13301" s="6">
        <v>13300</v>
      </c>
      <c r="B13301" s="8" t="s">
        <v>33919</v>
      </c>
      <c r="C13301" s="9" t="s">
        <v>34205</v>
      </c>
      <c r="D13301" s="10" t="s">
        <v>34206</v>
      </c>
      <c r="E13301" s="11" t="s">
        <v>34207</v>
      </c>
      <c r="F13301" s="6">
        <v>534631</v>
      </c>
      <c r="G13301" s="6" t="s">
        <v>875</v>
      </c>
      <c r="H13301" s="16">
        <v>4494172</v>
      </c>
      <c r="I13301" s="12">
        <v>44271</v>
      </c>
      <c r="J13301" s="12">
        <v>44642</v>
      </c>
      <c r="K13301" s="15">
        <v>3026000</v>
      </c>
      <c r="L13301" s="13" t="s">
        <v>14</v>
      </c>
      <c r="M13301" s="7">
        <v>1</v>
      </c>
      <c r="N13301" s="14"/>
    </row>
    <row r="13302" spans="1:14" ht="47.25">
      <c r="A13302" s="6">
        <v>13301</v>
      </c>
      <c r="B13302" s="8" t="s">
        <v>33919</v>
      </c>
      <c r="C13302" s="9" t="s">
        <v>34208</v>
      </c>
      <c r="D13302" s="10" t="s">
        <v>34209</v>
      </c>
      <c r="E13302" s="11" t="s">
        <v>34210</v>
      </c>
      <c r="F13302" s="6">
        <v>534630</v>
      </c>
      <c r="G13302" s="6" t="s">
        <v>875</v>
      </c>
      <c r="H13302" s="16">
        <v>4186363</v>
      </c>
      <c r="I13302" s="12">
        <v>44271</v>
      </c>
      <c r="J13302" s="12">
        <v>44430</v>
      </c>
      <c r="K13302" s="15">
        <v>1000000</v>
      </c>
      <c r="L13302" s="13" t="s">
        <v>14</v>
      </c>
      <c r="M13302" s="7">
        <v>1</v>
      </c>
      <c r="N13302" s="14"/>
    </row>
    <row r="13303" spans="1:14" ht="63">
      <c r="A13303" s="6">
        <v>13302</v>
      </c>
      <c r="B13303" s="8" t="s">
        <v>33919</v>
      </c>
      <c r="C13303" s="9" t="s">
        <v>34211</v>
      </c>
      <c r="D13303" s="10" t="s">
        <v>34212</v>
      </c>
      <c r="E13303" s="11" t="s">
        <v>34213</v>
      </c>
      <c r="F13303" s="6">
        <v>534629</v>
      </c>
      <c r="G13303" s="6" t="s">
        <v>875</v>
      </c>
      <c r="H13303" s="16">
        <v>4062191</v>
      </c>
      <c r="I13303" s="12">
        <v>44278</v>
      </c>
      <c r="J13303" s="12">
        <v>44438</v>
      </c>
      <c r="K13303" s="15">
        <v>0</v>
      </c>
      <c r="L13303" s="13" t="s">
        <v>14</v>
      </c>
      <c r="M13303" s="7">
        <v>1</v>
      </c>
      <c r="N13303" s="14"/>
    </row>
    <row r="13304" spans="1:14" ht="47.25">
      <c r="A13304" s="6">
        <v>13303</v>
      </c>
      <c r="B13304" s="8" t="s">
        <v>33919</v>
      </c>
      <c r="C13304" s="9" t="s">
        <v>34214</v>
      </c>
      <c r="D13304" s="10" t="s">
        <v>34215</v>
      </c>
      <c r="E13304" s="11" t="s">
        <v>34216</v>
      </c>
      <c r="F13304" s="6">
        <v>534628</v>
      </c>
      <c r="G13304" s="6" t="s">
        <v>875</v>
      </c>
      <c r="H13304" s="16">
        <v>7861037</v>
      </c>
      <c r="I13304" s="12">
        <v>44261</v>
      </c>
      <c r="J13304" s="12">
        <v>44625</v>
      </c>
      <c r="K13304" s="15">
        <v>0</v>
      </c>
      <c r="L13304" s="13" t="s">
        <v>14</v>
      </c>
      <c r="M13304" s="7">
        <v>1</v>
      </c>
      <c r="N13304" s="14"/>
    </row>
    <row r="13305" spans="1:14" ht="47.25">
      <c r="A13305" s="6">
        <v>13304</v>
      </c>
      <c r="B13305" s="8" t="s">
        <v>33919</v>
      </c>
      <c r="C13305" s="9" t="s">
        <v>34217</v>
      </c>
      <c r="D13305" s="10" t="s">
        <v>34218</v>
      </c>
      <c r="E13305" s="11" t="s">
        <v>34219</v>
      </c>
      <c r="F13305" s="6">
        <v>534627</v>
      </c>
      <c r="G13305" s="6" t="s">
        <v>875</v>
      </c>
      <c r="H13305" s="16">
        <v>4085570</v>
      </c>
      <c r="I13305" s="12">
        <v>44278</v>
      </c>
      <c r="J13305" s="12">
        <v>44430</v>
      </c>
      <c r="K13305" s="15">
        <v>0</v>
      </c>
      <c r="L13305" s="13" t="s">
        <v>14</v>
      </c>
      <c r="M13305" s="7">
        <v>1</v>
      </c>
      <c r="N13305" s="14"/>
    </row>
    <row r="13306" spans="1:14" ht="47.25">
      <c r="A13306" s="6">
        <v>13305</v>
      </c>
      <c r="B13306" s="8" t="s">
        <v>33919</v>
      </c>
      <c r="C13306" s="9" t="s">
        <v>34220</v>
      </c>
      <c r="D13306" s="10" t="s">
        <v>34221</v>
      </c>
      <c r="E13306" s="11" t="s">
        <v>34222</v>
      </c>
      <c r="F13306" s="6">
        <v>534626</v>
      </c>
      <c r="G13306" s="6" t="s">
        <v>875</v>
      </c>
      <c r="H13306" s="16">
        <v>6661397</v>
      </c>
      <c r="I13306" s="12">
        <v>44278</v>
      </c>
      <c r="J13306" s="12">
        <v>44560</v>
      </c>
      <c r="K13306" s="15">
        <v>0</v>
      </c>
      <c r="L13306" s="13" t="s">
        <v>14</v>
      </c>
      <c r="M13306" s="7">
        <v>1</v>
      </c>
      <c r="N13306" s="14"/>
    </row>
    <row r="13307" spans="1:14" ht="47.25">
      <c r="A13307" s="6">
        <v>13306</v>
      </c>
      <c r="B13307" s="8" t="s">
        <v>33919</v>
      </c>
      <c r="C13307" s="9" t="s">
        <v>34199</v>
      </c>
      <c r="D13307" s="10" t="s">
        <v>34200</v>
      </c>
      <c r="E13307" s="11" t="s">
        <v>34223</v>
      </c>
      <c r="F13307" s="6">
        <v>534642</v>
      </c>
      <c r="G13307" s="6" t="s">
        <v>875</v>
      </c>
      <c r="H13307" s="16">
        <v>7589635</v>
      </c>
      <c r="I13307" s="12">
        <v>44271</v>
      </c>
      <c r="J13307" s="12">
        <v>44642</v>
      </c>
      <c r="K13307" s="15">
        <v>0</v>
      </c>
      <c r="L13307" s="13" t="s">
        <v>14</v>
      </c>
      <c r="M13307" s="7">
        <v>1</v>
      </c>
      <c r="N13307" s="14"/>
    </row>
    <row r="13308" spans="1:14" ht="47.25">
      <c r="A13308" s="6">
        <v>13307</v>
      </c>
      <c r="B13308" s="8" t="s">
        <v>33919</v>
      </c>
      <c r="C13308" s="9" t="s">
        <v>34125</v>
      </c>
      <c r="D13308" s="10" t="s">
        <v>34126</v>
      </c>
      <c r="E13308" s="11" t="s">
        <v>34224</v>
      </c>
      <c r="F13308" s="6">
        <v>534625</v>
      </c>
      <c r="G13308" s="6" t="s">
        <v>875</v>
      </c>
      <c r="H13308" s="16">
        <v>8858955</v>
      </c>
      <c r="I13308" s="12">
        <v>44290</v>
      </c>
      <c r="J13308" s="12">
        <v>44620</v>
      </c>
      <c r="K13308" s="15">
        <v>0</v>
      </c>
      <c r="L13308" s="13" t="s">
        <v>14</v>
      </c>
      <c r="M13308" s="7">
        <v>1</v>
      </c>
      <c r="N13308" s="14"/>
    </row>
    <row r="13309" spans="1:14" ht="47.25">
      <c r="A13309" s="6">
        <v>13308</v>
      </c>
      <c r="B13309" s="8" t="s">
        <v>33919</v>
      </c>
      <c r="C13309" s="9" t="s">
        <v>34225</v>
      </c>
      <c r="D13309" s="10" t="s">
        <v>9421</v>
      </c>
      <c r="E13309" s="11" t="s">
        <v>34226</v>
      </c>
      <c r="F13309" s="6">
        <v>534624</v>
      </c>
      <c r="G13309" s="6" t="s">
        <v>875</v>
      </c>
      <c r="H13309" s="16">
        <v>7486000</v>
      </c>
      <c r="I13309" s="12">
        <v>44299</v>
      </c>
      <c r="J13309" s="12">
        <v>44625</v>
      </c>
      <c r="K13309" s="15">
        <v>0</v>
      </c>
      <c r="L13309" s="13" t="s">
        <v>14</v>
      </c>
      <c r="M13309" s="7">
        <v>1</v>
      </c>
      <c r="N13309" s="14"/>
    </row>
    <row r="13310" spans="1:14" ht="63">
      <c r="A13310" s="6">
        <v>13309</v>
      </c>
      <c r="B13310" s="8" t="s">
        <v>33919</v>
      </c>
      <c r="C13310" s="9" t="s">
        <v>34227</v>
      </c>
      <c r="D13310" s="10" t="s">
        <v>34228</v>
      </c>
      <c r="E13310" s="11" t="s">
        <v>34229</v>
      </c>
      <c r="F13310" s="6">
        <v>534623</v>
      </c>
      <c r="G13310" s="6" t="s">
        <v>875</v>
      </c>
      <c r="H13310" s="16">
        <v>11028042</v>
      </c>
      <c r="I13310" s="12">
        <v>44271</v>
      </c>
      <c r="J13310" s="12">
        <v>44642</v>
      </c>
      <c r="K13310" s="15">
        <v>1200000</v>
      </c>
      <c r="L13310" s="13" t="s">
        <v>14</v>
      </c>
      <c r="M13310" s="7">
        <v>1</v>
      </c>
      <c r="N13310" s="14"/>
    </row>
    <row r="13311" spans="1:14" ht="63">
      <c r="A13311" s="6">
        <v>13310</v>
      </c>
      <c r="B13311" s="8" t="s">
        <v>33919</v>
      </c>
      <c r="C13311" s="9" t="s">
        <v>34230</v>
      </c>
      <c r="D13311" s="10" t="s">
        <v>34231</v>
      </c>
      <c r="E13311" s="11" t="s">
        <v>34232</v>
      </c>
      <c r="F13311" s="6">
        <v>534622</v>
      </c>
      <c r="G13311" s="6" t="s">
        <v>875</v>
      </c>
      <c r="H13311" s="16">
        <v>8286104</v>
      </c>
      <c r="I13311" s="12">
        <v>44276</v>
      </c>
      <c r="J13311" s="12">
        <v>44530</v>
      </c>
      <c r="K13311" s="15">
        <v>4905000</v>
      </c>
      <c r="L13311" s="13" t="s">
        <v>14</v>
      </c>
      <c r="M13311" s="7">
        <v>1</v>
      </c>
      <c r="N13311" s="14"/>
    </row>
    <row r="13312" spans="1:14" ht="63">
      <c r="A13312" s="6">
        <v>13311</v>
      </c>
      <c r="B13312" s="8" t="s">
        <v>33919</v>
      </c>
      <c r="C13312" s="9" t="s">
        <v>34233</v>
      </c>
      <c r="D13312" s="10" t="s">
        <v>34234</v>
      </c>
      <c r="E13312" s="11" t="s">
        <v>34235</v>
      </c>
      <c r="F13312" s="6">
        <v>534621</v>
      </c>
      <c r="G13312" s="6" t="s">
        <v>875</v>
      </c>
      <c r="H13312" s="16">
        <v>5910618</v>
      </c>
      <c r="I13312" s="12">
        <v>44290</v>
      </c>
      <c r="J13312" s="12">
        <v>44571</v>
      </c>
      <c r="K13312" s="15">
        <v>0</v>
      </c>
      <c r="L13312" s="13" t="s">
        <v>14</v>
      </c>
      <c r="M13312" s="7">
        <v>1</v>
      </c>
      <c r="N13312" s="14"/>
    </row>
    <row r="13313" spans="1:14" ht="63">
      <c r="A13313" s="6">
        <v>13312</v>
      </c>
      <c r="B13313" s="8" t="s">
        <v>33919</v>
      </c>
      <c r="C13313" s="9" t="s">
        <v>34173</v>
      </c>
      <c r="D13313" s="10" t="s">
        <v>34023</v>
      </c>
      <c r="E13313" s="11" t="s">
        <v>34236</v>
      </c>
      <c r="F13313" s="6">
        <v>534620</v>
      </c>
      <c r="G13313" s="6" t="s">
        <v>875</v>
      </c>
      <c r="H13313" s="16">
        <v>8931725</v>
      </c>
      <c r="I13313" s="12">
        <v>44290</v>
      </c>
      <c r="J13313" s="12">
        <v>44602</v>
      </c>
      <c r="K13313" s="15">
        <v>0</v>
      </c>
      <c r="L13313" s="13" t="s">
        <v>14</v>
      </c>
      <c r="M13313" s="7">
        <v>1</v>
      </c>
      <c r="N13313" s="14"/>
    </row>
    <row r="13314" spans="1:14" ht="47.25">
      <c r="A13314" s="6">
        <v>13313</v>
      </c>
      <c r="B13314" s="8" t="s">
        <v>33919</v>
      </c>
      <c r="C13314" s="9" t="s">
        <v>34237</v>
      </c>
      <c r="D13314" s="10" t="s">
        <v>34238</v>
      </c>
      <c r="E13314" s="11" t="s">
        <v>34239</v>
      </c>
      <c r="F13314" s="6">
        <v>534619</v>
      </c>
      <c r="G13314" s="6" t="s">
        <v>875</v>
      </c>
      <c r="H13314" s="16">
        <v>7298483</v>
      </c>
      <c r="I13314" s="12">
        <v>44271</v>
      </c>
      <c r="J13314" s="12">
        <v>44552</v>
      </c>
      <c r="K13314" s="15">
        <v>0</v>
      </c>
      <c r="L13314" s="13" t="s">
        <v>14</v>
      </c>
      <c r="M13314" s="7">
        <v>1</v>
      </c>
      <c r="N13314" s="14"/>
    </row>
    <row r="13315" spans="1:14" ht="47.25">
      <c r="A13315" s="6">
        <v>13314</v>
      </c>
      <c r="B13315" s="8" t="s">
        <v>33919</v>
      </c>
      <c r="C13315" s="9" t="s">
        <v>34237</v>
      </c>
      <c r="D13315" s="10" t="s">
        <v>34238</v>
      </c>
      <c r="E13315" s="11" t="s">
        <v>34240</v>
      </c>
      <c r="F13315" s="6">
        <v>534618</v>
      </c>
      <c r="G13315" s="6" t="s">
        <v>875</v>
      </c>
      <c r="H13315" s="16">
        <v>4124479</v>
      </c>
      <c r="I13315" s="12">
        <v>44271</v>
      </c>
      <c r="J13315" s="12">
        <v>44430</v>
      </c>
      <c r="K13315" s="15">
        <v>0</v>
      </c>
      <c r="L13315" s="13" t="s">
        <v>14</v>
      </c>
      <c r="M13315" s="7">
        <v>1</v>
      </c>
      <c r="N13315" s="14"/>
    </row>
    <row r="13316" spans="1:14" ht="47.25">
      <c r="A13316" s="6">
        <v>13315</v>
      </c>
      <c r="B13316" s="8" t="s">
        <v>33919</v>
      </c>
      <c r="C13316" s="9" t="s">
        <v>34241</v>
      </c>
      <c r="D13316" s="10" t="s">
        <v>9354</v>
      </c>
      <c r="E13316" s="11" t="s">
        <v>34242</v>
      </c>
      <c r="F13316" s="6">
        <v>534617</v>
      </c>
      <c r="G13316" s="6" t="s">
        <v>875</v>
      </c>
      <c r="H13316" s="16">
        <v>4189144</v>
      </c>
      <c r="I13316" s="12">
        <v>44294</v>
      </c>
      <c r="J13316" s="12">
        <v>44433</v>
      </c>
      <c r="K13316" s="15">
        <v>0</v>
      </c>
      <c r="L13316" s="13" t="s">
        <v>14</v>
      </c>
      <c r="M13316" s="7">
        <v>1</v>
      </c>
      <c r="N13316" s="14"/>
    </row>
    <row r="13317" spans="1:14" ht="47.25">
      <c r="A13317" s="6">
        <v>13316</v>
      </c>
      <c r="B13317" s="8" t="s">
        <v>33919</v>
      </c>
      <c r="C13317" s="9" t="s">
        <v>34243</v>
      </c>
      <c r="D13317" s="10" t="s">
        <v>34244</v>
      </c>
      <c r="E13317" s="11" t="s">
        <v>34245</v>
      </c>
      <c r="F13317" s="6">
        <v>534616</v>
      </c>
      <c r="G13317" s="6" t="s">
        <v>875</v>
      </c>
      <c r="H13317" s="16">
        <v>4085470</v>
      </c>
      <c r="I13317" s="12">
        <v>44290</v>
      </c>
      <c r="J13317" s="12">
        <v>44448</v>
      </c>
      <c r="K13317" s="15">
        <v>1000000</v>
      </c>
      <c r="L13317" s="13" t="s">
        <v>14</v>
      </c>
      <c r="M13317" s="7">
        <v>1</v>
      </c>
      <c r="N13317" s="14"/>
    </row>
    <row r="13318" spans="1:14" ht="63">
      <c r="A13318" s="6">
        <v>13317</v>
      </c>
      <c r="B13318" s="8" t="s">
        <v>33919</v>
      </c>
      <c r="C13318" s="9" t="s">
        <v>33984</v>
      </c>
      <c r="D13318" s="10" t="s">
        <v>33985</v>
      </c>
      <c r="E13318" s="11" t="s">
        <v>34246</v>
      </c>
      <c r="F13318" s="6">
        <v>538383</v>
      </c>
      <c r="G13318" s="6" t="s">
        <v>21508</v>
      </c>
      <c r="H13318" s="16">
        <v>13773045.960000001</v>
      </c>
      <c r="I13318" s="12">
        <v>44343</v>
      </c>
      <c r="J13318" s="12">
        <v>44714</v>
      </c>
      <c r="K13318" s="15"/>
      <c r="L13318" s="13" t="s">
        <v>14</v>
      </c>
      <c r="M13318" s="7">
        <v>1</v>
      </c>
      <c r="N13318" s="14"/>
    </row>
    <row r="13319" spans="1:14" ht="126">
      <c r="A13319" s="6">
        <v>13318</v>
      </c>
      <c r="B13319" s="8" t="s">
        <v>33919</v>
      </c>
      <c r="C13319" s="9" t="s">
        <v>33984</v>
      </c>
      <c r="D13319" s="10" t="s">
        <v>33985</v>
      </c>
      <c r="E13319" s="11" t="s">
        <v>34247</v>
      </c>
      <c r="F13319" s="6">
        <v>538381</v>
      </c>
      <c r="G13319" s="6" t="s">
        <v>21508</v>
      </c>
      <c r="H13319" s="16">
        <v>15459006.32</v>
      </c>
      <c r="I13319" s="12">
        <v>44343</v>
      </c>
      <c r="J13319" s="12">
        <v>44714</v>
      </c>
      <c r="K13319" s="15"/>
      <c r="L13319" s="13" t="s">
        <v>14</v>
      </c>
      <c r="M13319" s="7">
        <v>1</v>
      </c>
      <c r="N13319" s="14"/>
    </row>
    <row r="13320" spans="1:14" ht="126">
      <c r="A13320" s="6">
        <v>13319</v>
      </c>
      <c r="B13320" s="8" t="s">
        <v>33919</v>
      </c>
      <c r="C13320" s="9" t="s">
        <v>33984</v>
      </c>
      <c r="D13320" s="10" t="s">
        <v>33985</v>
      </c>
      <c r="E13320" s="11" t="s">
        <v>34248</v>
      </c>
      <c r="F13320" s="6">
        <v>538379</v>
      </c>
      <c r="G13320" s="6" t="s">
        <v>21508</v>
      </c>
      <c r="H13320" s="16">
        <v>19901255.469999999</v>
      </c>
      <c r="I13320" s="12">
        <v>44343</v>
      </c>
      <c r="J13320" s="12">
        <v>44714</v>
      </c>
      <c r="K13320" s="15"/>
      <c r="L13320" s="13" t="s">
        <v>14</v>
      </c>
      <c r="M13320" s="7">
        <v>1</v>
      </c>
      <c r="N13320" s="14"/>
    </row>
    <row r="13321" spans="1:14" ht="63">
      <c r="A13321" s="6">
        <v>13320</v>
      </c>
      <c r="B13321" s="8" t="s">
        <v>33919</v>
      </c>
      <c r="C13321" s="9" t="s">
        <v>34154</v>
      </c>
      <c r="D13321" s="10" t="s">
        <v>34155</v>
      </c>
      <c r="E13321" s="11" t="s">
        <v>34249</v>
      </c>
      <c r="F13321" s="6">
        <v>553817</v>
      </c>
      <c r="G13321" s="6" t="s">
        <v>875</v>
      </c>
      <c r="H13321" s="16">
        <v>6788206</v>
      </c>
      <c r="I13321" s="12">
        <v>44336</v>
      </c>
      <c r="J13321" s="12">
        <v>44556</v>
      </c>
      <c r="K13321" s="15">
        <v>0</v>
      </c>
      <c r="L13321" s="13" t="s">
        <v>14</v>
      </c>
      <c r="M13321" s="7">
        <v>1</v>
      </c>
      <c r="N13321" s="14"/>
    </row>
    <row r="13322" spans="1:14" ht="63">
      <c r="A13322" s="6">
        <v>13321</v>
      </c>
      <c r="B13322" s="8" t="s">
        <v>33919</v>
      </c>
      <c r="C13322" s="9" t="s">
        <v>34250</v>
      </c>
      <c r="D13322" s="10" t="s">
        <v>34003</v>
      </c>
      <c r="E13322" s="11" t="s">
        <v>34251</v>
      </c>
      <c r="F13322" s="6">
        <v>550095</v>
      </c>
      <c r="G13322" s="6" t="s">
        <v>848</v>
      </c>
      <c r="H13322" s="16">
        <v>8321745</v>
      </c>
      <c r="I13322" s="12">
        <v>44334</v>
      </c>
      <c r="J13322" s="12">
        <v>44609</v>
      </c>
      <c r="K13322" s="15">
        <v>3852000</v>
      </c>
      <c r="L13322" s="13" t="s">
        <v>14</v>
      </c>
      <c r="M13322" s="7">
        <v>1</v>
      </c>
      <c r="N13322" s="14"/>
    </row>
    <row r="13323" spans="1:14" ht="47.25">
      <c r="A13323" s="6">
        <v>13322</v>
      </c>
      <c r="B13323" s="8" t="s">
        <v>33919</v>
      </c>
      <c r="C13323" s="9" t="s">
        <v>34252</v>
      </c>
      <c r="D13323" s="10" t="s">
        <v>34253</v>
      </c>
      <c r="E13323" s="11" t="s">
        <v>34254</v>
      </c>
      <c r="F13323" s="6">
        <v>550094</v>
      </c>
      <c r="G13323" s="6" t="s">
        <v>848</v>
      </c>
      <c r="H13323" s="16">
        <v>7088720</v>
      </c>
      <c r="I13323" s="12">
        <v>44350</v>
      </c>
      <c r="J13323" s="12">
        <v>44622</v>
      </c>
      <c r="K13323" s="15">
        <v>2617000</v>
      </c>
      <c r="L13323" s="13" t="s">
        <v>14</v>
      </c>
      <c r="M13323" s="7">
        <v>1</v>
      </c>
      <c r="N13323" s="14"/>
    </row>
    <row r="13324" spans="1:14" ht="63">
      <c r="A13324" s="6">
        <v>13323</v>
      </c>
      <c r="B13324" s="8" t="s">
        <v>33919</v>
      </c>
      <c r="C13324" s="9" t="s">
        <v>34255</v>
      </c>
      <c r="D13324" s="10" t="s">
        <v>34159</v>
      </c>
      <c r="E13324" s="11" t="s">
        <v>34256</v>
      </c>
      <c r="F13324" s="6">
        <v>551962</v>
      </c>
      <c r="G13324" s="6" t="s">
        <v>3248</v>
      </c>
      <c r="H13324" s="16">
        <v>17623252.43</v>
      </c>
      <c r="I13324" s="12">
        <v>44412</v>
      </c>
      <c r="J13324" s="12">
        <v>44783</v>
      </c>
      <c r="K13324" s="15">
        <v>0</v>
      </c>
      <c r="L13324" s="13" t="s">
        <v>14</v>
      </c>
      <c r="M13324" s="7">
        <v>1</v>
      </c>
      <c r="N13324" s="14"/>
    </row>
    <row r="13325" spans="1:14" ht="63">
      <c r="A13325" s="6">
        <v>13324</v>
      </c>
      <c r="B13325" s="8" t="s">
        <v>33919</v>
      </c>
      <c r="C13325" s="9" t="s">
        <v>33994</v>
      </c>
      <c r="D13325" s="10" t="s">
        <v>33995</v>
      </c>
      <c r="E13325" s="11" t="s">
        <v>34257</v>
      </c>
      <c r="F13325" s="6">
        <v>551960</v>
      </c>
      <c r="G13325" s="6" t="s">
        <v>3248</v>
      </c>
      <c r="H13325" s="16">
        <v>23864597.140000001</v>
      </c>
      <c r="I13325" s="12">
        <v>44409</v>
      </c>
      <c r="J13325" s="12">
        <v>44727</v>
      </c>
      <c r="K13325" s="15">
        <v>0</v>
      </c>
      <c r="L13325" s="13" t="s">
        <v>14</v>
      </c>
      <c r="M13325" s="7">
        <v>1</v>
      </c>
      <c r="N13325" s="14"/>
    </row>
    <row r="13326" spans="1:14" ht="78.75">
      <c r="A13326" s="6">
        <v>13325</v>
      </c>
      <c r="B13326" s="8" t="s">
        <v>33919</v>
      </c>
      <c r="C13326" s="9" t="s">
        <v>34258</v>
      </c>
      <c r="D13326" s="10" t="s">
        <v>34259</v>
      </c>
      <c r="E13326" s="11" t="s">
        <v>34260</v>
      </c>
      <c r="F13326" s="6">
        <v>550096</v>
      </c>
      <c r="G13326" s="6" t="s">
        <v>21508</v>
      </c>
      <c r="H13326" s="16">
        <v>25835186.920000002</v>
      </c>
      <c r="I13326" s="12">
        <v>44426</v>
      </c>
      <c r="J13326" s="12">
        <v>44797</v>
      </c>
      <c r="K13326" s="15">
        <v>0</v>
      </c>
      <c r="L13326" s="13" t="s">
        <v>70</v>
      </c>
      <c r="M13326" s="7">
        <v>1</v>
      </c>
      <c r="N13326" s="14"/>
    </row>
    <row r="13327" spans="1:14" ht="78.75">
      <c r="A13327" s="6">
        <v>13326</v>
      </c>
      <c r="B13327" s="8" t="s">
        <v>33919</v>
      </c>
      <c r="C13327" s="9" t="s">
        <v>34261</v>
      </c>
      <c r="D13327" s="10" t="s">
        <v>33985</v>
      </c>
      <c r="E13327" s="11" t="s">
        <v>34260</v>
      </c>
      <c r="F13327" s="6">
        <v>550096</v>
      </c>
      <c r="G13327" s="6" t="s">
        <v>21508</v>
      </c>
      <c r="H13327" s="16">
        <v>25835186.920000002</v>
      </c>
      <c r="I13327" s="12">
        <v>44426</v>
      </c>
      <c r="J13327" s="12">
        <v>44797</v>
      </c>
      <c r="K13327" s="15">
        <v>0</v>
      </c>
      <c r="L13327" s="13" t="s">
        <v>70</v>
      </c>
      <c r="M13327" s="7">
        <v>0.7</v>
      </c>
      <c r="N13327" s="14"/>
    </row>
    <row r="13328" spans="1:14" ht="78.75">
      <c r="A13328" s="6">
        <v>13327</v>
      </c>
      <c r="B13328" s="8" t="s">
        <v>33919</v>
      </c>
      <c r="C13328" s="9" t="s">
        <v>34262</v>
      </c>
      <c r="D13328" s="10" t="s">
        <v>34263</v>
      </c>
      <c r="E13328" s="11" t="s">
        <v>34260</v>
      </c>
      <c r="F13328" s="6">
        <v>550096</v>
      </c>
      <c r="G13328" s="6" t="s">
        <v>21508</v>
      </c>
      <c r="H13328" s="16">
        <v>25835186.920000002</v>
      </c>
      <c r="I13328" s="12">
        <v>44426</v>
      </c>
      <c r="J13328" s="12">
        <v>44797</v>
      </c>
      <c r="K13328" s="15">
        <v>0</v>
      </c>
      <c r="L13328" s="13" t="s">
        <v>70</v>
      </c>
      <c r="M13328" s="7">
        <v>0.3</v>
      </c>
      <c r="N13328" s="14"/>
    </row>
    <row r="13329" spans="1:14" ht="63">
      <c r="A13329" s="6">
        <v>13328</v>
      </c>
      <c r="B13329" s="8" t="s">
        <v>33919</v>
      </c>
      <c r="C13329" s="9" t="s">
        <v>34264</v>
      </c>
      <c r="D13329" s="10" t="s">
        <v>5767</v>
      </c>
      <c r="E13329" s="11" t="s">
        <v>34265</v>
      </c>
      <c r="F13329" s="6">
        <v>554312</v>
      </c>
      <c r="G13329" s="6" t="s">
        <v>34164</v>
      </c>
      <c r="H13329" s="16">
        <v>92593107.260000005</v>
      </c>
      <c r="I13329" s="12">
        <v>44363</v>
      </c>
      <c r="J13329" s="12">
        <v>44749</v>
      </c>
      <c r="K13329" s="15">
        <v>12525786</v>
      </c>
      <c r="L13329" s="13" t="s">
        <v>14</v>
      </c>
      <c r="M13329" s="7">
        <v>1</v>
      </c>
      <c r="N13329" s="14"/>
    </row>
    <row r="13330" spans="1:14" ht="63">
      <c r="A13330" s="6">
        <v>13329</v>
      </c>
      <c r="B13330" s="8" t="s">
        <v>33919</v>
      </c>
      <c r="C13330" s="9" t="s">
        <v>34266</v>
      </c>
      <c r="D13330" s="10" t="s">
        <v>34267</v>
      </c>
      <c r="E13330" s="11" t="s">
        <v>34268</v>
      </c>
      <c r="F13330" s="6">
        <v>558539</v>
      </c>
      <c r="G13330" s="6" t="s">
        <v>340</v>
      </c>
      <c r="H13330" s="16">
        <v>40409373.909999996</v>
      </c>
      <c r="I13330" s="12">
        <v>44409</v>
      </c>
      <c r="J13330" s="12">
        <v>44723</v>
      </c>
      <c r="K13330" s="15"/>
      <c r="L13330" s="13" t="s">
        <v>70</v>
      </c>
      <c r="M13330" s="7">
        <v>1</v>
      </c>
      <c r="N13330" s="14"/>
    </row>
    <row r="13331" spans="1:14" ht="63">
      <c r="A13331" s="6">
        <v>13330</v>
      </c>
      <c r="B13331" s="8" t="s">
        <v>33919</v>
      </c>
      <c r="C13331" s="9" t="s">
        <v>33955</v>
      </c>
      <c r="D13331" s="10" t="s">
        <v>33930</v>
      </c>
      <c r="E13331" s="11" t="s">
        <v>34268</v>
      </c>
      <c r="F13331" s="6">
        <v>558539</v>
      </c>
      <c r="G13331" s="6" t="s">
        <v>340</v>
      </c>
      <c r="H13331" s="16">
        <v>40409373.909999996</v>
      </c>
      <c r="I13331" s="12">
        <v>44409</v>
      </c>
      <c r="J13331" s="12">
        <v>44723</v>
      </c>
      <c r="K13331" s="15"/>
      <c r="L13331" s="13" t="s">
        <v>70</v>
      </c>
      <c r="M13331" s="7">
        <v>0.51</v>
      </c>
      <c r="N13331" s="14"/>
    </row>
    <row r="13332" spans="1:14" ht="63">
      <c r="A13332" s="6">
        <v>13331</v>
      </c>
      <c r="B13332" s="8" t="s">
        <v>33919</v>
      </c>
      <c r="C13332" s="9" t="s">
        <v>34269</v>
      </c>
      <c r="D13332" s="10" t="s">
        <v>33958</v>
      </c>
      <c r="E13332" s="11" t="s">
        <v>34268</v>
      </c>
      <c r="F13332" s="6">
        <v>558539</v>
      </c>
      <c r="G13332" s="6" t="s">
        <v>340</v>
      </c>
      <c r="H13332" s="16">
        <v>40409373.909999996</v>
      </c>
      <c r="I13332" s="12">
        <v>44409</v>
      </c>
      <c r="J13332" s="12">
        <v>44723</v>
      </c>
      <c r="K13332" s="15"/>
      <c r="L13332" s="13" t="s">
        <v>70</v>
      </c>
      <c r="M13332" s="7">
        <v>0.49</v>
      </c>
      <c r="N13332" s="14"/>
    </row>
    <row r="13333" spans="1:14" ht="47.25">
      <c r="A13333" s="6">
        <v>13332</v>
      </c>
      <c r="B13333" s="8" t="s">
        <v>33919</v>
      </c>
      <c r="C13333" s="9" t="s">
        <v>34270</v>
      </c>
      <c r="D13333" s="10" t="s">
        <v>9378</v>
      </c>
      <c r="E13333" s="11" t="s">
        <v>34271</v>
      </c>
      <c r="F13333" s="6">
        <v>571272</v>
      </c>
      <c r="G13333" s="6" t="s">
        <v>3248</v>
      </c>
      <c r="H13333" s="16">
        <v>5480127.25</v>
      </c>
      <c r="I13333" s="12">
        <v>44437</v>
      </c>
      <c r="J13333" s="12">
        <v>44565</v>
      </c>
      <c r="K13333" s="15">
        <v>0</v>
      </c>
      <c r="L13333" s="13" t="s">
        <v>14</v>
      </c>
      <c r="M13333" s="7">
        <v>1</v>
      </c>
      <c r="N13333" s="14"/>
    </row>
    <row r="13334" spans="1:14" ht="63">
      <c r="A13334" s="6">
        <v>13333</v>
      </c>
      <c r="B13334" s="8" t="s">
        <v>33919</v>
      </c>
      <c r="C13334" s="9" t="s">
        <v>34272</v>
      </c>
      <c r="D13334" s="10" t="s">
        <v>34273</v>
      </c>
      <c r="E13334" s="11" t="s">
        <v>34274</v>
      </c>
      <c r="F13334" s="6">
        <v>571270</v>
      </c>
      <c r="G13334" s="6" t="s">
        <v>3248</v>
      </c>
      <c r="H13334" s="16">
        <v>5496497.6500000004</v>
      </c>
      <c r="I13334" s="12">
        <v>44437</v>
      </c>
      <c r="J13334" s="12">
        <v>44612</v>
      </c>
      <c r="K13334" s="15">
        <v>0</v>
      </c>
      <c r="L13334" s="13" t="s">
        <v>14</v>
      </c>
      <c r="M13334" s="7">
        <v>1</v>
      </c>
      <c r="N13334" s="14"/>
    </row>
    <row r="13335" spans="1:14" ht="63">
      <c r="A13335" s="6">
        <v>13334</v>
      </c>
      <c r="B13335" s="8" t="s">
        <v>33919</v>
      </c>
      <c r="C13335" s="9" t="s">
        <v>34091</v>
      </c>
      <c r="D13335" s="10" t="s">
        <v>34092</v>
      </c>
      <c r="E13335" s="11" t="s">
        <v>34275</v>
      </c>
      <c r="F13335" s="6">
        <v>571268</v>
      </c>
      <c r="G13335" s="6" t="s">
        <v>3248</v>
      </c>
      <c r="H13335" s="16">
        <v>10150044.15</v>
      </c>
      <c r="I13335" s="12">
        <v>44441</v>
      </c>
      <c r="J13335" s="12">
        <v>44754</v>
      </c>
      <c r="K13335" s="15">
        <v>0</v>
      </c>
      <c r="L13335" s="13" t="s">
        <v>14</v>
      </c>
      <c r="M13335" s="7">
        <v>1</v>
      </c>
      <c r="N13335" s="14"/>
    </row>
    <row r="13336" spans="1:14" ht="63">
      <c r="A13336" s="6">
        <v>13335</v>
      </c>
      <c r="B13336" s="8" t="s">
        <v>33919</v>
      </c>
      <c r="C13336" s="9" t="s">
        <v>34276</v>
      </c>
      <c r="D13336" s="10" t="s">
        <v>34277</v>
      </c>
      <c r="E13336" s="11" t="s">
        <v>34278</v>
      </c>
      <c r="F13336" s="6">
        <v>571266</v>
      </c>
      <c r="G13336" s="6" t="s">
        <v>3248</v>
      </c>
      <c r="H13336" s="16">
        <v>7988652.5999999996</v>
      </c>
      <c r="I13336" s="12">
        <v>44437</v>
      </c>
      <c r="J13336" s="12">
        <v>44565</v>
      </c>
      <c r="K13336" s="15">
        <v>0</v>
      </c>
      <c r="L13336" s="13" t="s">
        <v>14</v>
      </c>
      <c r="M13336" s="7">
        <v>1</v>
      </c>
      <c r="N13336" s="14"/>
    </row>
    <row r="13337" spans="1:14" ht="63">
      <c r="A13337" s="6">
        <v>13336</v>
      </c>
      <c r="B13337" s="8" t="s">
        <v>33919</v>
      </c>
      <c r="C13337" s="9" t="s">
        <v>34279</v>
      </c>
      <c r="D13337" s="10" t="s">
        <v>9413</v>
      </c>
      <c r="E13337" s="11" t="s">
        <v>34280</v>
      </c>
      <c r="F13337" s="6">
        <v>571265</v>
      </c>
      <c r="G13337" s="6" t="s">
        <v>3248</v>
      </c>
      <c r="H13337" s="16">
        <v>12762011.199999999</v>
      </c>
      <c r="I13337" s="12">
        <v>44437</v>
      </c>
      <c r="J13337" s="12">
        <v>44757</v>
      </c>
      <c r="K13337" s="15">
        <v>0</v>
      </c>
      <c r="L13337" s="13" t="s">
        <v>14</v>
      </c>
      <c r="M13337" s="7">
        <v>1</v>
      </c>
      <c r="N13337" s="14"/>
    </row>
    <row r="13338" spans="1:14" ht="63">
      <c r="A13338" s="6">
        <v>13337</v>
      </c>
      <c r="B13338" s="8" t="s">
        <v>33919</v>
      </c>
      <c r="C13338" s="9" t="s">
        <v>34281</v>
      </c>
      <c r="D13338" s="10" t="s">
        <v>34282</v>
      </c>
      <c r="E13338" s="11" t="s">
        <v>34283</v>
      </c>
      <c r="F13338" s="6">
        <v>571264</v>
      </c>
      <c r="G13338" s="6" t="s">
        <v>3248</v>
      </c>
      <c r="H13338" s="16">
        <v>11577738.35</v>
      </c>
      <c r="I13338" s="12">
        <v>44427</v>
      </c>
      <c r="J13338" s="12">
        <v>44752</v>
      </c>
      <c r="K13338" s="15">
        <v>0</v>
      </c>
      <c r="L13338" s="13" t="s">
        <v>14</v>
      </c>
      <c r="M13338" s="7">
        <v>1</v>
      </c>
      <c r="N13338" s="14"/>
    </row>
    <row r="13339" spans="1:14" ht="94.5">
      <c r="A13339" s="6">
        <v>13338</v>
      </c>
      <c r="B13339" s="8" t="s">
        <v>33919</v>
      </c>
      <c r="C13339" s="9" t="s">
        <v>34284</v>
      </c>
      <c r="D13339" s="10" t="s">
        <v>34285</v>
      </c>
      <c r="E13339" s="11" t="s">
        <v>34286</v>
      </c>
      <c r="F13339" s="6">
        <v>571262</v>
      </c>
      <c r="G13339" s="6" t="s">
        <v>3248</v>
      </c>
      <c r="H13339" s="16">
        <v>8292544.2999999998</v>
      </c>
      <c r="I13339" s="12">
        <v>44441</v>
      </c>
      <c r="J13339" s="12">
        <v>44720</v>
      </c>
      <c r="K13339" s="15">
        <v>0</v>
      </c>
      <c r="L13339" s="13" t="s">
        <v>14</v>
      </c>
      <c r="M13339" s="7">
        <v>1</v>
      </c>
      <c r="N13339" s="14"/>
    </row>
    <row r="13340" spans="1:14" ht="78.75">
      <c r="A13340" s="6">
        <v>13339</v>
      </c>
      <c r="B13340" s="8" t="s">
        <v>33919</v>
      </c>
      <c r="C13340" s="9" t="s">
        <v>34091</v>
      </c>
      <c r="D13340" s="10" t="s">
        <v>34092</v>
      </c>
      <c r="E13340" s="11" t="s">
        <v>34287</v>
      </c>
      <c r="F13340" s="6">
        <v>571261</v>
      </c>
      <c r="G13340" s="6" t="s">
        <v>3248</v>
      </c>
      <c r="H13340" s="16">
        <v>6328108.6500000004</v>
      </c>
      <c r="I13340" s="12">
        <v>44441</v>
      </c>
      <c r="J13340" s="12">
        <v>44720</v>
      </c>
      <c r="K13340" s="15">
        <v>0</v>
      </c>
      <c r="L13340" s="13" t="s">
        <v>14</v>
      </c>
      <c r="M13340" s="7">
        <v>1</v>
      </c>
      <c r="N13340" s="14"/>
    </row>
    <row r="13341" spans="1:14" ht="189">
      <c r="A13341" s="6">
        <v>13340</v>
      </c>
      <c r="B13341" s="8" t="s">
        <v>33919</v>
      </c>
      <c r="C13341" s="9" t="s">
        <v>34288</v>
      </c>
      <c r="D13341" s="10" t="s">
        <v>9249</v>
      </c>
      <c r="E13341" s="11" t="s">
        <v>34289</v>
      </c>
      <c r="F13341" s="6">
        <v>571263</v>
      </c>
      <c r="G13341" s="6" t="s">
        <v>2822</v>
      </c>
      <c r="H13341" s="16">
        <v>1878848.1</v>
      </c>
      <c r="I13341" s="12">
        <v>44439</v>
      </c>
      <c r="J13341" s="12">
        <v>44598</v>
      </c>
      <c r="K13341" s="15">
        <v>0</v>
      </c>
      <c r="L13341" s="13" t="s">
        <v>14</v>
      </c>
      <c r="M13341" s="7">
        <v>1</v>
      </c>
      <c r="N13341" s="14"/>
    </row>
    <row r="13342" spans="1:14" ht="47.25">
      <c r="A13342" s="6">
        <v>13341</v>
      </c>
      <c r="B13342" s="8" t="s">
        <v>33919</v>
      </c>
      <c r="C13342" s="9" t="s">
        <v>34290</v>
      </c>
      <c r="D13342" s="10" t="s">
        <v>34291</v>
      </c>
      <c r="E13342" s="11" t="s">
        <v>34292</v>
      </c>
      <c r="F13342" s="6">
        <v>573859</v>
      </c>
      <c r="G13342" s="6" t="s">
        <v>21508</v>
      </c>
      <c r="H13342" s="16">
        <v>2771899.55</v>
      </c>
      <c r="I13342" s="12">
        <v>44410</v>
      </c>
      <c r="J13342" s="12">
        <v>44600</v>
      </c>
      <c r="K13342" s="15">
        <v>0</v>
      </c>
      <c r="L13342" s="13" t="s">
        <v>14</v>
      </c>
      <c r="M13342" s="7">
        <v>1</v>
      </c>
      <c r="N13342" s="14"/>
    </row>
    <row r="13343" spans="1:14" ht="63">
      <c r="A13343" s="6">
        <v>13342</v>
      </c>
      <c r="B13343" s="8" t="s">
        <v>33919</v>
      </c>
      <c r="C13343" s="9" t="s">
        <v>34293</v>
      </c>
      <c r="D13343" s="10" t="s">
        <v>34294</v>
      </c>
      <c r="E13343" s="11" t="s">
        <v>34295</v>
      </c>
      <c r="F13343" s="6">
        <v>577265</v>
      </c>
      <c r="G13343" s="6" t="s">
        <v>875</v>
      </c>
      <c r="H13343" s="16">
        <v>1789426.65</v>
      </c>
      <c r="I13343" s="12">
        <v>44413</v>
      </c>
      <c r="J13343" s="12">
        <v>44603</v>
      </c>
      <c r="K13343" s="15">
        <v>0</v>
      </c>
      <c r="L13343" s="13" t="s">
        <v>14</v>
      </c>
      <c r="M13343" s="7">
        <v>1</v>
      </c>
      <c r="N13343" s="14"/>
    </row>
    <row r="13344" spans="1:14" ht="63">
      <c r="A13344" s="6">
        <v>13343</v>
      </c>
      <c r="B13344" s="8" t="s">
        <v>33919</v>
      </c>
      <c r="C13344" s="9" t="s">
        <v>34091</v>
      </c>
      <c r="D13344" s="10" t="s">
        <v>34092</v>
      </c>
      <c r="E13344" s="11" t="s">
        <v>34296</v>
      </c>
      <c r="F13344" s="6">
        <v>575834</v>
      </c>
      <c r="G13344" s="6" t="s">
        <v>340</v>
      </c>
      <c r="H13344" s="16">
        <v>20801482.079999998</v>
      </c>
      <c r="I13344" s="12">
        <v>44448</v>
      </c>
      <c r="J13344" s="12">
        <v>44772</v>
      </c>
      <c r="K13344" s="15">
        <v>0</v>
      </c>
      <c r="L13344" s="13" t="s">
        <v>14</v>
      </c>
      <c r="M13344" s="7">
        <v>1</v>
      </c>
      <c r="N13344" s="14"/>
    </row>
    <row r="13345" spans="1:14" ht="94.5">
      <c r="A13345" s="6">
        <v>13344</v>
      </c>
      <c r="B13345" s="8" t="s">
        <v>33919</v>
      </c>
      <c r="C13345" s="9" t="s">
        <v>34091</v>
      </c>
      <c r="D13345" s="10" t="s">
        <v>34092</v>
      </c>
      <c r="E13345" s="11" t="s">
        <v>34297</v>
      </c>
      <c r="F13345" s="6">
        <v>575833</v>
      </c>
      <c r="G13345" s="6" t="s">
        <v>340</v>
      </c>
      <c r="H13345" s="16">
        <v>26397119.34</v>
      </c>
      <c r="I13345" s="12">
        <v>44448</v>
      </c>
      <c r="J13345" s="12">
        <v>44772</v>
      </c>
      <c r="K13345" s="15">
        <v>0</v>
      </c>
      <c r="L13345" s="13" t="s">
        <v>14</v>
      </c>
      <c r="M13345" s="7">
        <v>1</v>
      </c>
      <c r="N13345" s="14"/>
    </row>
    <row r="13346" spans="1:14" ht="47.25">
      <c r="A13346" s="6">
        <v>13345</v>
      </c>
      <c r="B13346" s="8" t="s">
        <v>33919</v>
      </c>
      <c r="C13346" s="9" t="s">
        <v>34298</v>
      </c>
      <c r="D13346" s="10" t="s">
        <v>34299</v>
      </c>
      <c r="E13346" s="11" t="s">
        <v>34300</v>
      </c>
      <c r="F13346" s="6">
        <v>575832</v>
      </c>
      <c r="G13346" s="6" t="s">
        <v>3248</v>
      </c>
      <c r="H13346" s="16">
        <v>10086336.199999999</v>
      </c>
      <c r="I13346" s="12">
        <v>44409</v>
      </c>
      <c r="J13346" s="12">
        <v>44780</v>
      </c>
      <c r="K13346" s="15">
        <v>0</v>
      </c>
      <c r="L13346" s="13" t="s">
        <v>14</v>
      </c>
      <c r="M13346" s="7">
        <v>1</v>
      </c>
      <c r="N13346" s="14"/>
    </row>
    <row r="13347" spans="1:14" ht="63">
      <c r="A13347" s="6">
        <v>13346</v>
      </c>
      <c r="B13347" s="8" t="s">
        <v>33919</v>
      </c>
      <c r="C13347" s="9" t="s">
        <v>34301</v>
      </c>
      <c r="D13347" s="10" t="s">
        <v>34302</v>
      </c>
      <c r="E13347" s="11" t="s">
        <v>34303</v>
      </c>
      <c r="F13347" s="6">
        <v>575830</v>
      </c>
      <c r="G13347" s="6" t="s">
        <v>3248</v>
      </c>
      <c r="H13347" s="16">
        <v>12348222.550000001</v>
      </c>
      <c r="I13347" s="12">
        <v>44412</v>
      </c>
      <c r="J13347" s="12">
        <v>44783</v>
      </c>
      <c r="K13347" s="15">
        <v>0</v>
      </c>
      <c r="L13347" s="13" t="s">
        <v>14</v>
      </c>
      <c r="M13347" s="7">
        <v>1</v>
      </c>
      <c r="N13347" s="14"/>
    </row>
    <row r="13348" spans="1:14" ht="63">
      <c r="A13348" s="6">
        <v>13347</v>
      </c>
      <c r="B13348" s="8" t="s">
        <v>19715</v>
      </c>
      <c r="C13348" s="9" t="s">
        <v>19716</v>
      </c>
      <c r="D13348" s="10" t="s">
        <v>19717</v>
      </c>
      <c r="E13348" s="11" t="s">
        <v>19718</v>
      </c>
      <c r="F13348" s="6">
        <v>469612</v>
      </c>
      <c r="G13348" s="6" t="s">
        <v>1638</v>
      </c>
      <c r="H13348" s="16">
        <v>2561854.5499999998</v>
      </c>
      <c r="I13348" s="12" t="s">
        <v>2361</v>
      </c>
      <c r="J13348" s="12" t="s">
        <v>19719</v>
      </c>
      <c r="K13348" s="15">
        <v>2000000</v>
      </c>
      <c r="L13348" s="13" t="s">
        <v>14</v>
      </c>
      <c r="M13348" s="7">
        <v>1</v>
      </c>
      <c r="N13348" s="14"/>
    </row>
    <row r="13349" spans="1:14" ht="78.75">
      <c r="A13349" s="6">
        <v>13348</v>
      </c>
      <c r="B13349" s="8" t="s">
        <v>19715</v>
      </c>
      <c r="C13349" s="9" t="s">
        <v>19720</v>
      </c>
      <c r="D13349" s="10" t="s">
        <v>19721</v>
      </c>
      <c r="E13349" s="11" t="s">
        <v>19722</v>
      </c>
      <c r="F13349" s="6">
        <v>451054</v>
      </c>
      <c r="G13349" s="6" t="s">
        <v>801</v>
      </c>
      <c r="H13349" s="16">
        <v>35202881.369000003</v>
      </c>
      <c r="I13349" s="12" t="s">
        <v>19723</v>
      </c>
      <c r="J13349" s="12" t="s">
        <v>19724</v>
      </c>
      <c r="K13349" s="15">
        <v>23978974</v>
      </c>
      <c r="L13349" s="13" t="s">
        <v>70</v>
      </c>
      <c r="M13349" s="7">
        <v>1</v>
      </c>
      <c r="N13349" s="14"/>
    </row>
    <row r="13350" spans="1:14" ht="63">
      <c r="A13350" s="6">
        <v>13349</v>
      </c>
      <c r="B13350" s="8" t="s">
        <v>19715</v>
      </c>
      <c r="C13350" s="9" t="s">
        <v>19725</v>
      </c>
      <c r="D13350" s="10" t="s">
        <v>6177</v>
      </c>
      <c r="E13350" s="11" t="s">
        <v>19722</v>
      </c>
      <c r="F13350" s="6">
        <v>451054</v>
      </c>
      <c r="G13350" s="6" t="s">
        <v>801</v>
      </c>
      <c r="H13350" s="16">
        <v>35202881.369000003</v>
      </c>
      <c r="I13350" s="12" t="s">
        <v>19723</v>
      </c>
      <c r="J13350" s="12" t="s">
        <v>19724</v>
      </c>
      <c r="K13350" s="15">
        <v>23978974</v>
      </c>
      <c r="L13350" s="13" t="s">
        <v>70</v>
      </c>
      <c r="M13350" s="7">
        <v>0.51</v>
      </c>
      <c r="N13350" s="14"/>
    </row>
    <row r="13351" spans="1:14" ht="63">
      <c r="A13351" s="6">
        <v>13350</v>
      </c>
      <c r="B13351" s="8" t="s">
        <v>19715</v>
      </c>
      <c r="C13351" s="9" t="s">
        <v>19726</v>
      </c>
      <c r="D13351" s="10" t="s">
        <v>19727</v>
      </c>
      <c r="E13351" s="11" t="s">
        <v>19722</v>
      </c>
      <c r="F13351" s="6">
        <v>451054</v>
      </c>
      <c r="G13351" s="6" t="s">
        <v>801</v>
      </c>
      <c r="H13351" s="16">
        <v>35202881.369000003</v>
      </c>
      <c r="I13351" s="12" t="s">
        <v>19723</v>
      </c>
      <c r="J13351" s="12" t="s">
        <v>19724</v>
      </c>
      <c r="K13351" s="15">
        <v>23978974</v>
      </c>
      <c r="L13351" s="13" t="s">
        <v>70</v>
      </c>
      <c r="M13351" s="7">
        <v>0.49</v>
      </c>
      <c r="N13351" s="14"/>
    </row>
    <row r="13352" spans="1:14" ht="78.75">
      <c r="A13352" s="6">
        <v>13351</v>
      </c>
      <c r="B13352" s="8" t="s">
        <v>19715</v>
      </c>
      <c r="C13352" s="9" t="s">
        <v>19728</v>
      </c>
      <c r="D13352" s="10" t="s">
        <v>19729</v>
      </c>
      <c r="E13352" s="11" t="s">
        <v>19730</v>
      </c>
      <c r="F13352" s="6">
        <v>401536</v>
      </c>
      <c r="G13352" s="6" t="s">
        <v>4045</v>
      </c>
      <c r="H13352" s="16">
        <v>54783377.579999998</v>
      </c>
      <c r="I13352" s="12" t="s">
        <v>19731</v>
      </c>
      <c r="J13352" s="12" t="s">
        <v>19732</v>
      </c>
      <c r="K13352" s="15">
        <v>51544196</v>
      </c>
      <c r="L13352" s="13" t="s">
        <v>14</v>
      </c>
      <c r="M13352" s="7">
        <v>1</v>
      </c>
      <c r="N13352" s="14"/>
    </row>
    <row r="13353" spans="1:14" ht="47.25">
      <c r="A13353" s="6">
        <v>13352</v>
      </c>
      <c r="B13353" s="8" t="s">
        <v>19715</v>
      </c>
      <c r="C13353" s="9" t="s">
        <v>19733</v>
      </c>
      <c r="D13353" s="10" t="s">
        <v>5972</v>
      </c>
      <c r="E13353" s="11" t="s">
        <v>19734</v>
      </c>
      <c r="F13353" s="6">
        <v>405255</v>
      </c>
      <c r="G13353" s="6" t="s">
        <v>4045</v>
      </c>
      <c r="H13353" s="16">
        <v>97734477</v>
      </c>
      <c r="I13353" s="12" t="s">
        <v>19735</v>
      </c>
      <c r="J13353" s="12" t="s">
        <v>2843</v>
      </c>
      <c r="K13353" s="15">
        <v>88188361</v>
      </c>
      <c r="L13353" s="13" t="s">
        <v>14</v>
      </c>
      <c r="M13353" s="7">
        <v>1</v>
      </c>
      <c r="N13353" s="14"/>
    </row>
    <row r="13354" spans="1:14" ht="63">
      <c r="A13354" s="6">
        <v>13353</v>
      </c>
      <c r="B13354" s="8" t="s">
        <v>19715</v>
      </c>
      <c r="C13354" s="9" t="s">
        <v>19736</v>
      </c>
      <c r="D13354" s="10" t="s">
        <v>19737</v>
      </c>
      <c r="E13354" s="11" t="s">
        <v>19738</v>
      </c>
      <c r="F13354" s="6">
        <v>405256</v>
      </c>
      <c r="G13354" s="6" t="s">
        <v>4045</v>
      </c>
      <c r="H13354" s="16">
        <v>119044424.42299999</v>
      </c>
      <c r="I13354" s="12" t="s">
        <v>19735</v>
      </c>
      <c r="J13354" s="12" t="s">
        <v>2843</v>
      </c>
      <c r="K13354" s="15">
        <v>116820254</v>
      </c>
      <c r="L13354" s="13" t="s">
        <v>70</v>
      </c>
      <c r="M13354" s="7">
        <v>1</v>
      </c>
      <c r="N13354" s="14"/>
    </row>
    <row r="13355" spans="1:14" ht="63">
      <c r="A13355" s="6">
        <v>13354</v>
      </c>
      <c r="B13355" s="8" t="s">
        <v>19715</v>
      </c>
      <c r="C13355" s="9" t="s">
        <v>19739</v>
      </c>
      <c r="D13355" s="10" t="s">
        <v>5972</v>
      </c>
      <c r="E13355" s="11" t="s">
        <v>19738</v>
      </c>
      <c r="F13355" s="6">
        <v>405256</v>
      </c>
      <c r="G13355" s="6" t="s">
        <v>4045</v>
      </c>
      <c r="H13355" s="16">
        <v>119044424.42299999</v>
      </c>
      <c r="I13355" s="12" t="s">
        <v>19735</v>
      </c>
      <c r="J13355" s="12" t="s">
        <v>2843</v>
      </c>
      <c r="K13355" s="15">
        <v>116820254</v>
      </c>
      <c r="L13355" s="13" t="s">
        <v>70</v>
      </c>
      <c r="M13355" s="7">
        <v>0.51</v>
      </c>
      <c r="N13355" s="14"/>
    </row>
    <row r="13356" spans="1:14" ht="63">
      <c r="A13356" s="6">
        <v>13355</v>
      </c>
      <c r="B13356" s="8" t="s">
        <v>19715</v>
      </c>
      <c r="C13356" s="9" t="s">
        <v>19740</v>
      </c>
      <c r="D13356" s="10" t="s">
        <v>19729</v>
      </c>
      <c r="E13356" s="11" t="s">
        <v>19738</v>
      </c>
      <c r="F13356" s="6">
        <v>405256</v>
      </c>
      <c r="G13356" s="6" t="s">
        <v>4045</v>
      </c>
      <c r="H13356" s="16">
        <v>119044424.42299999</v>
      </c>
      <c r="I13356" s="12" t="s">
        <v>19735</v>
      </c>
      <c r="J13356" s="12" t="s">
        <v>2843</v>
      </c>
      <c r="K13356" s="15">
        <v>116820254</v>
      </c>
      <c r="L13356" s="13" t="s">
        <v>70</v>
      </c>
      <c r="M13356" s="7">
        <v>0.49</v>
      </c>
      <c r="N13356" s="14"/>
    </row>
    <row r="13357" spans="1:14" ht="63">
      <c r="A13357" s="6">
        <v>13356</v>
      </c>
      <c r="B13357" s="8" t="s">
        <v>19715</v>
      </c>
      <c r="C13357" s="9" t="s">
        <v>19741</v>
      </c>
      <c r="D13357" s="10" t="s">
        <v>5972</v>
      </c>
      <c r="E13357" s="11" t="s">
        <v>19742</v>
      </c>
      <c r="F13357" s="6">
        <v>409511</v>
      </c>
      <c r="G13357" s="6" t="s">
        <v>4045</v>
      </c>
      <c r="H13357" s="16">
        <v>117715347.51000001</v>
      </c>
      <c r="I13357" s="12" t="s">
        <v>16442</v>
      </c>
      <c r="J13357" s="12" t="s">
        <v>2808</v>
      </c>
      <c r="K13357" s="15">
        <v>23657718</v>
      </c>
      <c r="L13357" s="13" t="s">
        <v>14</v>
      </c>
      <c r="M13357" s="7">
        <v>1</v>
      </c>
      <c r="N13357" s="14"/>
    </row>
    <row r="13358" spans="1:14" ht="94.5">
      <c r="A13358" s="6">
        <v>13357</v>
      </c>
      <c r="B13358" s="8" t="s">
        <v>19715</v>
      </c>
      <c r="C13358" s="9" t="s">
        <v>19728</v>
      </c>
      <c r="D13358" s="10" t="s">
        <v>19729</v>
      </c>
      <c r="E13358" s="11" t="s">
        <v>19743</v>
      </c>
      <c r="F13358" s="6">
        <v>479190</v>
      </c>
      <c r="G13358" s="6" t="s">
        <v>4045</v>
      </c>
      <c r="H13358" s="16">
        <v>42383499</v>
      </c>
      <c r="I13358" s="12" t="s">
        <v>2987</v>
      </c>
      <c r="J13358" s="12" t="s">
        <v>11217</v>
      </c>
      <c r="K13358" s="15">
        <v>19789471</v>
      </c>
      <c r="L13358" s="13" t="s">
        <v>14</v>
      </c>
      <c r="M13358" s="7">
        <v>1</v>
      </c>
      <c r="N13358" s="14"/>
    </row>
    <row r="13359" spans="1:14" ht="94.5">
      <c r="A13359" s="6">
        <v>13358</v>
      </c>
      <c r="B13359" s="8" t="s">
        <v>19715</v>
      </c>
      <c r="C13359" s="9" t="s">
        <v>19744</v>
      </c>
      <c r="D13359" s="10" t="s">
        <v>19745</v>
      </c>
      <c r="E13359" s="11" t="s">
        <v>19746</v>
      </c>
      <c r="F13359" s="6">
        <v>170561</v>
      </c>
      <c r="G13359" s="6" t="s">
        <v>19747</v>
      </c>
      <c r="H13359" s="16">
        <v>53859532</v>
      </c>
      <c r="I13359" s="12" t="s">
        <v>19748</v>
      </c>
      <c r="J13359" s="12" t="s">
        <v>19749</v>
      </c>
      <c r="K13359" s="15">
        <v>37516730</v>
      </c>
      <c r="L13359" s="13" t="s">
        <v>14</v>
      </c>
      <c r="M13359" s="7">
        <v>1</v>
      </c>
      <c r="N13359" s="14"/>
    </row>
    <row r="13360" spans="1:14" ht="409.5">
      <c r="A13360" s="6">
        <v>13359</v>
      </c>
      <c r="B13360" s="8" t="s">
        <v>19715</v>
      </c>
      <c r="C13360" s="9" t="s">
        <v>19750</v>
      </c>
      <c r="D13360" s="10" t="s">
        <v>19751</v>
      </c>
      <c r="E13360" s="11" t="s">
        <v>19752</v>
      </c>
      <c r="F13360" s="6">
        <v>280752</v>
      </c>
      <c r="G13360" s="6" t="s">
        <v>1587</v>
      </c>
      <c r="H13360" s="16">
        <v>626262062</v>
      </c>
      <c r="I13360" s="12" t="s">
        <v>19753</v>
      </c>
      <c r="J13360" s="12" t="s">
        <v>19754</v>
      </c>
      <c r="K13360" s="15">
        <v>424186035</v>
      </c>
      <c r="L13360" s="13" t="s">
        <v>70</v>
      </c>
      <c r="M13360" s="7">
        <v>1</v>
      </c>
      <c r="N13360" s="14"/>
    </row>
    <row r="13361" spans="1:14" ht="409.5">
      <c r="A13361" s="6">
        <v>13360</v>
      </c>
      <c r="B13361" s="8" t="s">
        <v>19715</v>
      </c>
      <c r="C13361" s="9" t="s">
        <v>19755</v>
      </c>
      <c r="D13361" s="10" t="s">
        <v>1585</v>
      </c>
      <c r="E13361" s="11" t="s">
        <v>19752</v>
      </c>
      <c r="F13361" s="6">
        <v>280752</v>
      </c>
      <c r="G13361" s="6" t="s">
        <v>1587</v>
      </c>
      <c r="H13361" s="16">
        <v>626262062</v>
      </c>
      <c r="I13361" s="12" t="s">
        <v>19753</v>
      </c>
      <c r="J13361" s="12" t="s">
        <v>19754</v>
      </c>
      <c r="K13361" s="15">
        <v>424186035</v>
      </c>
      <c r="L13361" s="13" t="s">
        <v>70</v>
      </c>
      <c r="M13361" s="7">
        <v>0.51</v>
      </c>
      <c r="N13361" s="14"/>
    </row>
    <row r="13362" spans="1:14" ht="409.5">
      <c r="A13362" s="6">
        <v>13361</v>
      </c>
      <c r="B13362" s="8" t="s">
        <v>19715</v>
      </c>
      <c r="C13362" s="9" t="s">
        <v>19756</v>
      </c>
      <c r="D13362" s="10" t="s">
        <v>6274</v>
      </c>
      <c r="E13362" s="11" t="s">
        <v>19752</v>
      </c>
      <c r="F13362" s="6">
        <v>280752</v>
      </c>
      <c r="G13362" s="6" t="s">
        <v>1587</v>
      </c>
      <c r="H13362" s="16">
        <v>626262062</v>
      </c>
      <c r="I13362" s="12" t="s">
        <v>19753</v>
      </c>
      <c r="J13362" s="12" t="s">
        <v>19754</v>
      </c>
      <c r="K13362" s="15">
        <v>424186035</v>
      </c>
      <c r="L13362" s="13" t="s">
        <v>70</v>
      </c>
      <c r="M13362" s="7">
        <v>0.49</v>
      </c>
      <c r="N13362" s="14"/>
    </row>
    <row r="13363" spans="1:14" ht="78.75">
      <c r="A13363" s="6">
        <v>13362</v>
      </c>
      <c r="B13363" s="8" t="s">
        <v>19715</v>
      </c>
      <c r="C13363" s="9" t="s">
        <v>19756</v>
      </c>
      <c r="D13363" s="10" t="s">
        <v>6274</v>
      </c>
      <c r="E13363" s="11" t="s">
        <v>19757</v>
      </c>
      <c r="F13363" s="6">
        <v>435323</v>
      </c>
      <c r="G13363" s="6" t="s">
        <v>1034</v>
      </c>
      <c r="H13363" s="16">
        <v>102280000</v>
      </c>
      <c r="I13363" s="12">
        <v>43929</v>
      </c>
      <c r="J13363" s="12" t="s">
        <v>19758</v>
      </c>
      <c r="K13363" s="15">
        <v>58331018</v>
      </c>
      <c r="L13363" s="13" t="s">
        <v>14</v>
      </c>
      <c r="M13363" s="7">
        <v>1</v>
      </c>
      <c r="N13363" s="14"/>
    </row>
    <row r="13364" spans="1:14" ht="126">
      <c r="A13364" s="6">
        <v>13363</v>
      </c>
      <c r="B13364" s="8" t="s">
        <v>19715</v>
      </c>
      <c r="C13364" s="9" t="s">
        <v>19759</v>
      </c>
      <c r="D13364" s="10" t="s">
        <v>19760</v>
      </c>
      <c r="E13364" s="11" t="s">
        <v>19761</v>
      </c>
      <c r="F13364" s="6">
        <v>441873</v>
      </c>
      <c r="G13364" s="6" t="s">
        <v>1034</v>
      </c>
      <c r="H13364" s="16">
        <v>83277515.383000001</v>
      </c>
      <c r="I13364" s="12">
        <v>43870</v>
      </c>
      <c r="J13364" s="12" t="s">
        <v>19762</v>
      </c>
      <c r="K13364" s="15">
        <v>37082567</v>
      </c>
      <c r="L13364" s="13" t="s">
        <v>70</v>
      </c>
      <c r="M13364" s="7">
        <v>1</v>
      </c>
      <c r="N13364" s="14"/>
    </row>
    <row r="13365" spans="1:14" ht="78.75">
      <c r="A13365" s="6">
        <v>13364</v>
      </c>
      <c r="B13365" s="8" t="s">
        <v>19715</v>
      </c>
      <c r="C13365" s="9" t="s">
        <v>19763</v>
      </c>
      <c r="D13365" s="10" t="s">
        <v>19764</v>
      </c>
      <c r="E13365" s="11" t="s">
        <v>19761</v>
      </c>
      <c r="F13365" s="6">
        <v>441873</v>
      </c>
      <c r="G13365" s="6" t="s">
        <v>1034</v>
      </c>
      <c r="H13365" s="16">
        <v>83277515.383000001</v>
      </c>
      <c r="I13365" s="12">
        <v>43870</v>
      </c>
      <c r="J13365" s="12" t="s">
        <v>19762</v>
      </c>
      <c r="K13365" s="15">
        <v>37082567</v>
      </c>
      <c r="L13365" s="13" t="s">
        <v>70</v>
      </c>
      <c r="M13365" s="7">
        <v>0.4</v>
      </c>
      <c r="N13365" s="14"/>
    </row>
    <row r="13366" spans="1:14" ht="78.75">
      <c r="A13366" s="6">
        <v>13365</v>
      </c>
      <c r="B13366" s="8" t="s">
        <v>19715</v>
      </c>
      <c r="C13366" s="9" t="s">
        <v>19739</v>
      </c>
      <c r="D13366" s="10" t="s">
        <v>5972</v>
      </c>
      <c r="E13366" s="11" t="s">
        <v>19761</v>
      </c>
      <c r="F13366" s="6">
        <v>441873</v>
      </c>
      <c r="G13366" s="6" t="s">
        <v>1034</v>
      </c>
      <c r="H13366" s="16">
        <v>83277515.383000001</v>
      </c>
      <c r="I13366" s="12">
        <v>43870</v>
      </c>
      <c r="J13366" s="12" t="s">
        <v>19762</v>
      </c>
      <c r="K13366" s="15">
        <v>37082567</v>
      </c>
      <c r="L13366" s="13" t="s">
        <v>70</v>
      </c>
      <c r="M13366" s="7">
        <v>0.3</v>
      </c>
      <c r="N13366" s="14"/>
    </row>
    <row r="13367" spans="1:14" ht="78.75">
      <c r="A13367" s="6">
        <v>13366</v>
      </c>
      <c r="B13367" s="8" t="s">
        <v>19715</v>
      </c>
      <c r="C13367" s="9" t="s">
        <v>19740</v>
      </c>
      <c r="D13367" s="10" t="s">
        <v>19729</v>
      </c>
      <c r="E13367" s="11" t="s">
        <v>19761</v>
      </c>
      <c r="F13367" s="6">
        <v>441873</v>
      </c>
      <c r="G13367" s="6" t="s">
        <v>1034</v>
      </c>
      <c r="H13367" s="16">
        <v>83277515.383000001</v>
      </c>
      <c r="I13367" s="12">
        <v>43870</v>
      </c>
      <c r="J13367" s="12" t="s">
        <v>19762</v>
      </c>
      <c r="K13367" s="15">
        <v>37082567</v>
      </c>
      <c r="L13367" s="13" t="s">
        <v>70</v>
      </c>
      <c r="M13367" s="7">
        <v>0.3</v>
      </c>
      <c r="N13367" s="14"/>
    </row>
    <row r="13368" spans="1:14" ht="78.75">
      <c r="A13368" s="6">
        <v>13367</v>
      </c>
      <c r="B13368" s="8" t="s">
        <v>19715</v>
      </c>
      <c r="C13368" s="9" t="s">
        <v>19765</v>
      </c>
      <c r="D13368" s="10" t="s">
        <v>19766</v>
      </c>
      <c r="E13368" s="11" t="s">
        <v>19767</v>
      </c>
      <c r="F13368" s="6">
        <v>441874</v>
      </c>
      <c r="G13368" s="6" t="s">
        <v>1034</v>
      </c>
      <c r="H13368" s="16">
        <v>52992472.395999998</v>
      </c>
      <c r="I13368" s="12" t="s">
        <v>19768</v>
      </c>
      <c r="J13368" s="12" t="s">
        <v>18223</v>
      </c>
      <c r="K13368" s="15">
        <v>20386415</v>
      </c>
      <c r="L13368" s="13" t="s">
        <v>14</v>
      </c>
      <c r="M13368" s="7">
        <v>1</v>
      </c>
      <c r="N13368" s="14"/>
    </row>
    <row r="13369" spans="1:14" ht="141.75">
      <c r="A13369" s="6">
        <v>13368</v>
      </c>
      <c r="B13369" s="8" t="s">
        <v>19715</v>
      </c>
      <c r="C13369" s="9" t="s">
        <v>19769</v>
      </c>
      <c r="D13369" s="10" t="s">
        <v>19770</v>
      </c>
      <c r="E13369" s="11" t="s">
        <v>19771</v>
      </c>
      <c r="F13369" s="6">
        <v>255247</v>
      </c>
      <c r="G13369" s="6" t="s">
        <v>19772</v>
      </c>
      <c r="H13369" s="16">
        <v>15844816</v>
      </c>
      <c r="I13369" s="12" t="s">
        <v>19773</v>
      </c>
      <c r="J13369" s="12" t="s">
        <v>19774</v>
      </c>
      <c r="K13369" s="15">
        <v>15788501</v>
      </c>
      <c r="L13369" s="13" t="s">
        <v>14</v>
      </c>
      <c r="M13369" s="7">
        <v>1</v>
      </c>
      <c r="N13369" s="14"/>
    </row>
    <row r="13370" spans="1:14" ht="63">
      <c r="A13370" s="6">
        <v>13369</v>
      </c>
      <c r="B13370" s="8" t="s">
        <v>19715</v>
      </c>
      <c r="C13370" s="9" t="s">
        <v>19775</v>
      </c>
      <c r="D13370" s="10" t="s">
        <v>19776</v>
      </c>
      <c r="E13370" s="11" t="s">
        <v>19777</v>
      </c>
      <c r="F13370" s="6">
        <v>363635</v>
      </c>
      <c r="G13370" s="6" t="s">
        <v>19772</v>
      </c>
      <c r="H13370" s="16">
        <v>11780000</v>
      </c>
      <c r="I13370" s="12" t="s">
        <v>19778</v>
      </c>
      <c r="J13370" s="12">
        <v>43842</v>
      </c>
      <c r="K13370" s="15">
        <v>8357728</v>
      </c>
      <c r="L13370" s="13" t="s">
        <v>14</v>
      </c>
      <c r="M13370" s="7">
        <v>1</v>
      </c>
      <c r="N13370" s="14"/>
    </row>
    <row r="13371" spans="1:14" ht="94.5">
      <c r="A13371" s="6">
        <v>13370</v>
      </c>
      <c r="B13371" s="8" t="s">
        <v>19715</v>
      </c>
      <c r="C13371" s="9" t="s">
        <v>19779</v>
      </c>
      <c r="D13371" s="10" t="s">
        <v>19780</v>
      </c>
      <c r="E13371" s="11" t="s">
        <v>19781</v>
      </c>
      <c r="F13371" s="6">
        <v>363636</v>
      </c>
      <c r="G13371" s="6" t="s">
        <v>19772</v>
      </c>
      <c r="H13371" s="16">
        <v>12209400</v>
      </c>
      <c r="I13371" s="12" t="s">
        <v>19782</v>
      </c>
      <c r="J13371" s="12">
        <v>43902</v>
      </c>
      <c r="K13371" s="15">
        <v>12625595</v>
      </c>
      <c r="L13371" s="13" t="s">
        <v>14</v>
      </c>
      <c r="M13371" s="7">
        <v>1</v>
      </c>
      <c r="N13371" s="14"/>
    </row>
    <row r="13372" spans="1:14" ht="78.75">
      <c r="A13372" s="6">
        <v>13371</v>
      </c>
      <c r="B13372" s="8" t="s">
        <v>19715</v>
      </c>
      <c r="C13372" s="9" t="s">
        <v>19783</v>
      </c>
      <c r="D13372" s="10" t="s">
        <v>19784</v>
      </c>
      <c r="E13372" s="11" t="s">
        <v>19785</v>
      </c>
      <c r="F13372" s="6">
        <v>363637</v>
      </c>
      <c r="G13372" s="6" t="s">
        <v>19772</v>
      </c>
      <c r="H13372" s="16">
        <v>13150850</v>
      </c>
      <c r="I13372" s="12" t="s">
        <v>19782</v>
      </c>
      <c r="J13372" s="12">
        <v>43903</v>
      </c>
      <c r="K13372" s="15">
        <v>12978850</v>
      </c>
      <c r="L13372" s="13" t="s">
        <v>14</v>
      </c>
      <c r="M13372" s="7">
        <v>1</v>
      </c>
      <c r="N13372" s="14"/>
    </row>
    <row r="13373" spans="1:14" ht="78.75">
      <c r="A13373" s="6">
        <v>13372</v>
      </c>
      <c r="B13373" s="8" t="s">
        <v>19715</v>
      </c>
      <c r="C13373" s="9" t="s">
        <v>19786</v>
      </c>
      <c r="D13373" s="10" t="s">
        <v>19787</v>
      </c>
      <c r="E13373" s="11" t="s">
        <v>19788</v>
      </c>
      <c r="F13373" s="6">
        <v>292328</v>
      </c>
      <c r="G13373" s="6" t="s">
        <v>340</v>
      </c>
      <c r="H13373" s="16">
        <v>178381808.38</v>
      </c>
      <c r="I13373" s="12">
        <v>43709</v>
      </c>
      <c r="J13373" s="12">
        <v>44377</v>
      </c>
      <c r="K13373" s="15">
        <v>167807371</v>
      </c>
      <c r="L13373" s="13" t="s">
        <v>14</v>
      </c>
      <c r="M13373" s="7">
        <v>1</v>
      </c>
      <c r="N13373" s="14"/>
    </row>
    <row r="13374" spans="1:14" ht="47.25">
      <c r="A13374" s="6">
        <v>13373</v>
      </c>
      <c r="B13374" s="8" t="s">
        <v>19715</v>
      </c>
      <c r="C13374" s="9" t="s">
        <v>19736</v>
      </c>
      <c r="D13374" s="10" t="s">
        <v>19737</v>
      </c>
      <c r="E13374" s="11" t="s">
        <v>19789</v>
      </c>
      <c r="F13374" s="6">
        <v>408518</v>
      </c>
      <c r="G13374" s="6" t="s">
        <v>340</v>
      </c>
      <c r="H13374" s="16">
        <v>95895705.938999996</v>
      </c>
      <c r="I13374" s="12">
        <v>43997</v>
      </c>
      <c r="J13374" s="12">
        <v>44270</v>
      </c>
      <c r="K13374" s="15">
        <v>77403088</v>
      </c>
      <c r="L13374" s="13" t="s">
        <v>70</v>
      </c>
      <c r="M13374" s="7">
        <v>1</v>
      </c>
      <c r="N13374" s="14"/>
    </row>
    <row r="13375" spans="1:14" ht="47.25">
      <c r="A13375" s="6">
        <v>13374</v>
      </c>
      <c r="B13375" s="8" t="s">
        <v>19715</v>
      </c>
      <c r="C13375" s="9" t="s">
        <v>19739</v>
      </c>
      <c r="D13375" s="10" t="s">
        <v>5972</v>
      </c>
      <c r="E13375" s="11" t="s">
        <v>19789</v>
      </c>
      <c r="F13375" s="6">
        <v>408518</v>
      </c>
      <c r="G13375" s="6" t="s">
        <v>340</v>
      </c>
      <c r="H13375" s="16">
        <v>95895705.938999996</v>
      </c>
      <c r="I13375" s="12">
        <v>43997</v>
      </c>
      <c r="J13375" s="12">
        <v>44270</v>
      </c>
      <c r="K13375" s="15">
        <v>77403088</v>
      </c>
      <c r="L13375" s="13" t="s">
        <v>70</v>
      </c>
      <c r="M13375" s="7">
        <v>0.51</v>
      </c>
      <c r="N13375" s="14"/>
    </row>
    <row r="13376" spans="1:14" ht="63">
      <c r="A13376" s="6">
        <v>13375</v>
      </c>
      <c r="B13376" s="8" t="s">
        <v>19715</v>
      </c>
      <c r="C13376" s="9" t="s">
        <v>19740</v>
      </c>
      <c r="D13376" s="10" t="s">
        <v>19729</v>
      </c>
      <c r="E13376" s="11" t="s">
        <v>19789</v>
      </c>
      <c r="F13376" s="6">
        <v>408518</v>
      </c>
      <c r="G13376" s="6" t="s">
        <v>340</v>
      </c>
      <c r="H13376" s="16">
        <v>95895705.938999996</v>
      </c>
      <c r="I13376" s="12">
        <v>43997</v>
      </c>
      <c r="J13376" s="12">
        <v>44270</v>
      </c>
      <c r="K13376" s="15">
        <v>77403088</v>
      </c>
      <c r="L13376" s="13" t="s">
        <v>70</v>
      </c>
      <c r="M13376" s="7">
        <v>0.49</v>
      </c>
      <c r="N13376" s="14"/>
    </row>
    <row r="13377" spans="1:14" ht="94.5">
      <c r="A13377" s="6">
        <v>13376</v>
      </c>
      <c r="B13377" s="8" t="s">
        <v>19715</v>
      </c>
      <c r="C13377" s="9" t="s">
        <v>19790</v>
      </c>
      <c r="D13377" s="10" t="s">
        <v>19791</v>
      </c>
      <c r="E13377" s="11" t="s">
        <v>19792</v>
      </c>
      <c r="F13377" s="6" t="s">
        <v>19793</v>
      </c>
      <c r="G13377" s="6" t="s">
        <v>19794</v>
      </c>
      <c r="H13377" s="16">
        <v>2994944</v>
      </c>
      <c r="I13377" s="12">
        <v>43900</v>
      </c>
      <c r="J13377" s="12">
        <v>43975</v>
      </c>
      <c r="K13377" s="15">
        <v>2993765</v>
      </c>
      <c r="L13377" s="13" t="s">
        <v>14</v>
      </c>
      <c r="M13377" s="7">
        <v>1</v>
      </c>
      <c r="N13377" s="14"/>
    </row>
    <row r="13378" spans="1:14" ht="78.75">
      <c r="A13378" s="6">
        <v>13377</v>
      </c>
      <c r="B13378" s="8" t="s">
        <v>19715</v>
      </c>
      <c r="C13378" s="9" t="s">
        <v>19795</v>
      </c>
      <c r="D13378" s="10" t="s">
        <v>19796</v>
      </c>
      <c r="E13378" s="11" t="s">
        <v>19797</v>
      </c>
      <c r="F13378" s="6">
        <v>490844</v>
      </c>
      <c r="G13378" s="6" t="s">
        <v>19794</v>
      </c>
      <c r="H13378" s="16">
        <v>8002450.4000000004</v>
      </c>
      <c r="I13378" s="12">
        <v>44138</v>
      </c>
      <c r="J13378" s="12">
        <v>44228</v>
      </c>
      <c r="K13378" s="15">
        <v>4286206</v>
      </c>
      <c r="L13378" s="13" t="s">
        <v>14</v>
      </c>
      <c r="M13378" s="7">
        <v>1</v>
      </c>
      <c r="N13378" s="14"/>
    </row>
    <row r="13379" spans="1:14" ht="78.75">
      <c r="A13379" s="6">
        <v>13378</v>
      </c>
      <c r="B13379" s="8" t="s">
        <v>19715</v>
      </c>
      <c r="C13379" s="9" t="s">
        <v>19798</v>
      </c>
      <c r="D13379" s="10" t="s">
        <v>19799</v>
      </c>
      <c r="E13379" s="11" t="s">
        <v>19800</v>
      </c>
      <c r="F13379" s="6">
        <v>490834</v>
      </c>
      <c r="G13379" s="6" t="s">
        <v>19794</v>
      </c>
      <c r="H13379" s="16">
        <v>5103293.5999999996</v>
      </c>
      <c r="I13379" s="12">
        <v>44123</v>
      </c>
      <c r="J13379" s="12">
        <v>44198</v>
      </c>
      <c r="K13379" s="15">
        <v>0</v>
      </c>
      <c r="L13379" s="13" t="s">
        <v>14</v>
      </c>
      <c r="M13379" s="7">
        <v>1</v>
      </c>
      <c r="N13379" s="14"/>
    </row>
    <row r="13380" spans="1:14" ht="94.5">
      <c r="A13380" s="6">
        <v>13379</v>
      </c>
      <c r="B13380" s="8" t="s">
        <v>19715</v>
      </c>
      <c r="C13380" s="9" t="s">
        <v>19801</v>
      </c>
      <c r="D13380" s="10" t="s">
        <v>19802</v>
      </c>
      <c r="E13380" s="11" t="s">
        <v>19803</v>
      </c>
      <c r="F13380" s="6">
        <v>187608</v>
      </c>
      <c r="G13380" s="6" t="s">
        <v>19804</v>
      </c>
      <c r="H13380" s="16">
        <v>8192221</v>
      </c>
      <c r="I13380" s="12">
        <v>43440</v>
      </c>
      <c r="J13380" s="12" t="s">
        <v>19805</v>
      </c>
      <c r="K13380" s="15">
        <v>6387973</v>
      </c>
      <c r="L13380" s="13" t="s">
        <v>14</v>
      </c>
      <c r="M13380" s="7">
        <v>1</v>
      </c>
      <c r="N13380" s="14"/>
    </row>
    <row r="13381" spans="1:14" ht="126">
      <c r="A13381" s="6">
        <v>13380</v>
      </c>
      <c r="B13381" s="8" t="s">
        <v>19715</v>
      </c>
      <c r="C13381" s="9" t="s">
        <v>19806</v>
      </c>
      <c r="D13381" s="10" t="s">
        <v>19807</v>
      </c>
      <c r="E13381" s="11" t="s">
        <v>19808</v>
      </c>
      <c r="F13381" s="6">
        <v>194270</v>
      </c>
      <c r="G13381" s="6" t="s">
        <v>19804</v>
      </c>
      <c r="H13381" s="16">
        <v>9833352</v>
      </c>
      <c r="I13381" s="12" t="s">
        <v>19748</v>
      </c>
      <c r="J13381" s="12">
        <v>43469</v>
      </c>
      <c r="K13381" s="15">
        <v>5392063</v>
      </c>
      <c r="L13381" s="13" t="s">
        <v>14</v>
      </c>
      <c r="M13381" s="7">
        <v>1</v>
      </c>
      <c r="N13381" s="14"/>
    </row>
    <row r="13382" spans="1:14" ht="236.25">
      <c r="A13382" s="6">
        <v>13381</v>
      </c>
      <c r="B13382" s="8" t="s">
        <v>19715</v>
      </c>
      <c r="C13382" s="9" t="s">
        <v>19809</v>
      </c>
      <c r="D13382" s="10" t="s">
        <v>926</v>
      </c>
      <c r="E13382" s="11" t="s">
        <v>19810</v>
      </c>
      <c r="F13382" s="6">
        <v>262193</v>
      </c>
      <c r="G13382" s="6" t="s">
        <v>19804</v>
      </c>
      <c r="H13382" s="16">
        <v>30964240</v>
      </c>
      <c r="I13382" s="12" t="s">
        <v>19811</v>
      </c>
      <c r="J13382" s="12" t="s">
        <v>19812</v>
      </c>
      <c r="K13382" s="15">
        <v>24985491</v>
      </c>
      <c r="L13382" s="13" t="s">
        <v>14</v>
      </c>
      <c r="M13382" s="7">
        <v>1</v>
      </c>
      <c r="N13382" s="14"/>
    </row>
    <row r="13383" spans="1:14" ht="283.5">
      <c r="A13383" s="6">
        <v>13382</v>
      </c>
      <c r="B13383" s="8" t="s">
        <v>19715</v>
      </c>
      <c r="C13383" s="9" t="s">
        <v>19813</v>
      </c>
      <c r="D13383" s="10" t="s">
        <v>6274</v>
      </c>
      <c r="E13383" s="11" t="s">
        <v>19814</v>
      </c>
      <c r="F13383" s="6">
        <v>262198</v>
      </c>
      <c r="G13383" s="6" t="s">
        <v>19804</v>
      </c>
      <c r="H13383" s="16">
        <v>46017876.697999999</v>
      </c>
      <c r="I13383" s="12">
        <v>43530</v>
      </c>
      <c r="J13383" s="12" t="s">
        <v>13702</v>
      </c>
      <c r="K13383" s="15">
        <v>34846986</v>
      </c>
      <c r="L13383" s="13" t="s">
        <v>14</v>
      </c>
      <c r="M13383" s="7">
        <v>1</v>
      </c>
      <c r="N13383" s="14"/>
    </row>
    <row r="13384" spans="1:14" ht="94.5">
      <c r="A13384" s="6">
        <v>13383</v>
      </c>
      <c r="B13384" s="8" t="s">
        <v>19715</v>
      </c>
      <c r="C13384" s="9" t="s">
        <v>19815</v>
      </c>
      <c r="D13384" s="10" t="s">
        <v>19816</v>
      </c>
      <c r="E13384" s="11" t="s">
        <v>19817</v>
      </c>
      <c r="F13384" s="6">
        <v>262200</v>
      </c>
      <c r="G13384" s="6" t="s">
        <v>19804</v>
      </c>
      <c r="H13384" s="16">
        <v>5692727.25</v>
      </c>
      <c r="I13384" s="12">
        <v>43534</v>
      </c>
      <c r="J13384" s="12">
        <v>43808</v>
      </c>
      <c r="K13384" s="15">
        <v>2219914</v>
      </c>
      <c r="L13384" s="13" t="s">
        <v>14</v>
      </c>
      <c r="M13384" s="7">
        <v>1</v>
      </c>
      <c r="N13384" s="14"/>
    </row>
    <row r="13385" spans="1:14" ht="252">
      <c r="A13385" s="6">
        <v>13384</v>
      </c>
      <c r="B13385" s="8" t="s">
        <v>19715</v>
      </c>
      <c r="C13385" s="9" t="s">
        <v>19809</v>
      </c>
      <c r="D13385" s="10" t="s">
        <v>926</v>
      </c>
      <c r="E13385" s="11" t="s">
        <v>19818</v>
      </c>
      <c r="F13385" s="6">
        <v>262202</v>
      </c>
      <c r="G13385" s="6" t="s">
        <v>19804</v>
      </c>
      <c r="H13385" s="16">
        <v>19123114.123</v>
      </c>
      <c r="I13385" s="12">
        <v>43530</v>
      </c>
      <c r="J13385" s="12">
        <v>43867</v>
      </c>
      <c r="K13385" s="15">
        <v>17482062</v>
      </c>
      <c r="L13385" s="13" t="s">
        <v>14</v>
      </c>
      <c r="M13385" s="7">
        <v>1</v>
      </c>
      <c r="N13385" s="14"/>
    </row>
    <row r="13386" spans="1:14" ht="252">
      <c r="A13386" s="6">
        <v>13385</v>
      </c>
      <c r="B13386" s="8" t="s">
        <v>19715</v>
      </c>
      <c r="C13386" s="9" t="s">
        <v>19819</v>
      </c>
      <c r="D13386" s="10" t="s">
        <v>19820</v>
      </c>
      <c r="E13386" s="11" t="s">
        <v>19821</v>
      </c>
      <c r="F13386" s="6">
        <v>262205</v>
      </c>
      <c r="G13386" s="6" t="s">
        <v>19804</v>
      </c>
      <c r="H13386" s="16">
        <v>50211170.829000004</v>
      </c>
      <c r="I13386" s="12" t="s">
        <v>19822</v>
      </c>
      <c r="J13386" s="12" t="s">
        <v>19823</v>
      </c>
      <c r="K13386" s="15">
        <v>38682834</v>
      </c>
      <c r="L13386" s="13" t="s">
        <v>70</v>
      </c>
      <c r="M13386" s="7">
        <v>1</v>
      </c>
      <c r="N13386" s="14"/>
    </row>
    <row r="13387" spans="1:14" ht="252">
      <c r="A13387" s="6">
        <v>13386</v>
      </c>
      <c r="B13387" s="8" t="s">
        <v>19715</v>
      </c>
      <c r="C13387" s="9" t="s">
        <v>19824</v>
      </c>
      <c r="D13387" s="10" t="s">
        <v>19825</v>
      </c>
      <c r="E13387" s="11" t="s">
        <v>19821</v>
      </c>
      <c r="F13387" s="6">
        <v>262205</v>
      </c>
      <c r="G13387" s="6" t="s">
        <v>19804</v>
      </c>
      <c r="H13387" s="16">
        <v>50211170.829000004</v>
      </c>
      <c r="I13387" s="12" t="s">
        <v>19822</v>
      </c>
      <c r="J13387" s="12" t="s">
        <v>19823</v>
      </c>
      <c r="K13387" s="15">
        <v>38682834</v>
      </c>
      <c r="L13387" s="13" t="s">
        <v>70</v>
      </c>
      <c r="M13387" s="7">
        <v>0.51</v>
      </c>
      <c r="N13387" s="14"/>
    </row>
    <row r="13388" spans="1:14" ht="252">
      <c r="A13388" s="6">
        <v>13387</v>
      </c>
      <c r="B13388" s="8" t="s">
        <v>19715</v>
      </c>
      <c r="C13388" s="9" t="s">
        <v>19741</v>
      </c>
      <c r="D13388" s="10" t="s">
        <v>5972</v>
      </c>
      <c r="E13388" s="11" t="s">
        <v>19821</v>
      </c>
      <c r="F13388" s="6">
        <v>262205</v>
      </c>
      <c r="G13388" s="6" t="s">
        <v>19804</v>
      </c>
      <c r="H13388" s="16">
        <v>50211170.829000004</v>
      </c>
      <c r="I13388" s="12" t="s">
        <v>19822</v>
      </c>
      <c r="J13388" s="12" t="s">
        <v>19823</v>
      </c>
      <c r="K13388" s="15">
        <v>38682834</v>
      </c>
      <c r="L13388" s="13" t="s">
        <v>70</v>
      </c>
      <c r="M13388" s="7">
        <v>0.49</v>
      </c>
      <c r="N13388" s="14"/>
    </row>
    <row r="13389" spans="1:14" ht="220.5">
      <c r="A13389" s="6">
        <v>13388</v>
      </c>
      <c r="B13389" s="8" t="s">
        <v>19715</v>
      </c>
      <c r="C13389" s="9" t="s">
        <v>19826</v>
      </c>
      <c r="D13389" s="10" t="s">
        <v>19827</v>
      </c>
      <c r="E13389" s="11" t="s">
        <v>19828</v>
      </c>
      <c r="F13389" s="6">
        <v>262206</v>
      </c>
      <c r="G13389" s="6" t="s">
        <v>19804</v>
      </c>
      <c r="H13389" s="16">
        <v>58804500</v>
      </c>
      <c r="I13389" s="12">
        <v>43530</v>
      </c>
      <c r="J13389" s="12" t="s">
        <v>19829</v>
      </c>
      <c r="K13389" s="15">
        <v>55915511</v>
      </c>
      <c r="L13389" s="13" t="s">
        <v>14</v>
      </c>
      <c r="M13389" s="7">
        <v>1</v>
      </c>
      <c r="N13389" s="14"/>
    </row>
    <row r="13390" spans="1:14" ht="299.25">
      <c r="A13390" s="6">
        <v>13389</v>
      </c>
      <c r="B13390" s="8" t="s">
        <v>19715</v>
      </c>
      <c r="C13390" s="9" t="s">
        <v>19830</v>
      </c>
      <c r="D13390" s="10" t="s">
        <v>19831</v>
      </c>
      <c r="E13390" s="11" t="s">
        <v>19832</v>
      </c>
      <c r="F13390" s="6">
        <v>286785</v>
      </c>
      <c r="G13390" s="6" t="s">
        <v>19804</v>
      </c>
      <c r="H13390" s="16">
        <v>27562933</v>
      </c>
      <c r="I13390" s="12">
        <v>43530</v>
      </c>
      <c r="J13390" s="12">
        <v>43867</v>
      </c>
      <c r="K13390" s="15">
        <v>22323068</v>
      </c>
      <c r="L13390" s="13" t="s">
        <v>14</v>
      </c>
      <c r="M13390" s="7">
        <v>1</v>
      </c>
      <c r="N13390" s="14"/>
    </row>
    <row r="13391" spans="1:14" ht="173.25">
      <c r="A13391" s="6">
        <v>13390</v>
      </c>
      <c r="B13391" s="8" t="s">
        <v>19715</v>
      </c>
      <c r="C13391" s="9" t="s">
        <v>19833</v>
      </c>
      <c r="D13391" s="10" t="s">
        <v>4672</v>
      </c>
      <c r="E13391" s="11" t="s">
        <v>19834</v>
      </c>
      <c r="F13391" s="6">
        <v>291553</v>
      </c>
      <c r="G13391" s="6" t="s">
        <v>19804</v>
      </c>
      <c r="H13391" s="16">
        <v>140134395.50999999</v>
      </c>
      <c r="I13391" s="12" t="s">
        <v>19835</v>
      </c>
      <c r="J13391" s="12" t="s">
        <v>19836</v>
      </c>
      <c r="K13391" s="15">
        <v>20032036</v>
      </c>
      <c r="L13391" s="13" t="s">
        <v>14</v>
      </c>
      <c r="M13391" s="7">
        <v>1</v>
      </c>
      <c r="N13391" s="14"/>
    </row>
    <row r="13392" spans="1:14" ht="94.5">
      <c r="A13392" s="6">
        <v>13391</v>
      </c>
      <c r="B13392" s="8" t="s">
        <v>19715</v>
      </c>
      <c r="C13392" s="9" t="s">
        <v>19837</v>
      </c>
      <c r="D13392" s="10" t="s">
        <v>19838</v>
      </c>
      <c r="E13392" s="11" t="s">
        <v>19839</v>
      </c>
      <c r="F13392" s="6">
        <v>385742</v>
      </c>
      <c r="G13392" s="6" t="s">
        <v>19804</v>
      </c>
      <c r="H13392" s="16">
        <v>51665395.109999999</v>
      </c>
      <c r="I13392" s="12" t="s">
        <v>19840</v>
      </c>
      <c r="J13392" s="12" t="s">
        <v>19841</v>
      </c>
      <c r="K13392" s="15">
        <v>47014135</v>
      </c>
      <c r="L13392" s="13" t="s">
        <v>70</v>
      </c>
      <c r="M13392" s="7">
        <v>1</v>
      </c>
      <c r="N13392" s="14"/>
    </row>
    <row r="13393" spans="1:14" ht="94.5">
      <c r="A13393" s="6">
        <v>13392</v>
      </c>
      <c r="B13393" s="8" t="s">
        <v>19715</v>
      </c>
      <c r="C13393" s="9" t="s">
        <v>19842</v>
      </c>
      <c r="D13393" s="10" t="s">
        <v>6424</v>
      </c>
      <c r="E13393" s="11" t="s">
        <v>19839</v>
      </c>
      <c r="F13393" s="6">
        <v>385742</v>
      </c>
      <c r="G13393" s="6" t="s">
        <v>19804</v>
      </c>
      <c r="H13393" s="16">
        <v>51665395.109999999</v>
      </c>
      <c r="I13393" s="12" t="s">
        <v>19840</v>
      </c>
      <c r="J13393" s="12" t="s">
        <v>19841</v>
      </c>
      <c r="K13393" s="15">
        <v>47014135</v>
      </c>
      <c r="L13393" s="13" t="s">
        <v>70</v>
      </c>
      <c r="M13393" s="7">
        <v>0.51</v>
      </c>
      <c r="N13393" s="14"/>
    </row>
    <row r="13394" spans="1:14" ht="94.5">
      <c r="A13394" s="6">
        <v>13393</v>
      </c>
      <c r="B13394" s="8" t="s">
        <v>19715</v>
      </c>
      <c r="C13394" s="9" t="s">
        <v>19830</v>
      </c>
      <c r="D13394" s="10" t="s">
        <v>19831</v>
      </c>
      <c r="E13394" s="11" t="s">
        <v>19839</v>
      </c>
      <c r="F13394" s="6">
        <v>385742</v>
      </c>
      <c r="G13394" s="6" t="s">
        <v>19804</v>
      </c>
      <c r="H13394" s="16">
        <v>51665395.109999999</v>
      </c>
      <c r="I13394" s="12" t="s">
        <v>19840</v>
      </c>
      <c r="J13394" s="12" t="s">
        <v>19841</v>
      </c>
      <c r="K13394" s="15">
        <v>47014135</v>
      </c>
      <c r="L13394" s="13" t="s">
        <v>70</v>
      </c>
      <c r="M13394" s="7">
        <v>0.49</v>
      </c>
      <c r="N13394" s="14"/>
    </row>
    <row r="13395" spans="1:14" ht="78.75">
      <c r="A13395" s="6">
        <v>13394</v>
      </c>
      <c r="B13395" s="8" t="s">
        <v>19715</v>
      </c>
      <c r="C13395" s="9" t="s">
        <v>19843</v>
      </c>
      <c r="D13395" s="10" t="s">
        <v>19844</v>
      </c>
      <c r="E13395" s="11" t="s">
        <v>19845</v>
      </c>
      <c r="F13395" s="6">
        <v>306292</v>
      </c>
      <c r="G13395" s="6" t="s">
        <v>19804</v>
      </c>
      <c r="H13395" s="16">
        <v>2888389</v>
      </c>
      <c r="I13395" s="12" t="s">
        <v>19846</v>
      </c>
      <c r="J13395" s="12" t="s">
        <v>8815</v>
      </c>
      <c r="K13395" s="15">
        <v>1481681</v>
      </c>
      <c r="L13395" s="13" t="s">
        <v>14</v>
      </c>
      <c r="M13395" s="7">
        <v>1</v>
      </c>
      <c r="N13395" s="14"/>
    </row>
    <row r="13396" spans="1:14" ht="173.25">
      <c r="A13396" s="6">
        <v>13395</v>
      </c>
      <c r="B13396" s="8" t="s">
        <v>19715</v>
      </c>
      <c r="C13396" s="9" t="s">
        <v>19756</v>
      </c>
      <c r="D13396" s="10" t="s">
        <v>6274</v>
      </c>
      <c r="E13396" s="11" t="s">
        <v>19847</v>
      </c>
      <c r="F13396" s="6">
        <v>401867</v>
      </c>
      <c r="G13396" s="6" t="s">
        <v>19804</v>
      </c>
      <c r="H13396" s="16">
        <v>78000000</v>
      </c>
      <c r="I13396" s="12">
        <v>43834</v>
      </c>
      <c r="J13396" s="12">
        <v>44206</v>
      </c>
      <c r="K13396" s="15">
        <v>44976396</v>
      </c>
      <c r="L13396" s="13" t="s">
        <v>14</v>
      </c>
      <c r="M13396" s="7">
        <v>1</v>
      </c>
      <c r="N13396" s="14"/>
    </row>
    <row r="13397" spans="1:14" ht="173.25">
      <c r="A13397" s="6">
        <v>13396</v>
      </c>
      <c r="B13397" s="8" t="s">
        <v>19715</v>
      </c>
      <c r="C13397" s="9" t="s">
        <v>19733</v>
      </c>
      <c r="D13397" s="10" t="s">
        <v>5972</v>
      </c>
      <c r="E13397" s="11" t="s">
        <v>19848</v>
      </c>
      <c r="F13397" s="6">
        <v>401868</v>
      </c>
      <c r="G13397" s="6" t="s">
        <v>19804</v>
      </c>
      <c r="H13397" s="16">
        <v>45101980</v>
      </c>
      <c r="I13397" s="12">
        <v>43834</v>
      </c>
      <c r="J13397" s="12">
        <v>44205</v>
      </c>
      <c r="K13397" s="15">
        <v>31662957</v>
      </c>
      <c r="L13397" s="13" t="s">
        <v>14</v>
      </c>
      <c r="M13397" s="7">
        <v>1</v>
      </c>
      <c r="N13397" s="14"/>
    </row>
    <row r="13398" spans="1:14" ht="189">
      <c r="A13398" s="6">
        <v>13397</v>
      </c>
      <c r="B13398" s="8" t="s">
        <v>19715</v>
      </c>
      <c r="C13398" s="9" t="s">
        <v>19733</v>
      </c>
      <c r="D13398" s="10" t="s">
        <v>5972</v>
      </c>
      <c r="E13398" s="11" t="s">
        <v>19849</v>
      </c>
      <c r="F13398" s="6">
        <v>418803</v>
      </c>
      <c r="G13398" s="6" t="s">
        <v>19804</v>
      </c>
      <c r="H13398" s="16">
        <v>12449245.359999999</v>
      </c>
      <c r="I13398" s="12" t="s">
        <v>19850</v>
      </c>
      <c r="J13398" s="12" t="s">
        <v>19851</v>
      </c>
      <c r="K13398" s="15">
        <v>12237085</v>
      </c>
      <c r="L13398" s="13" t="s">
        <v>14</v>
      </c>
      <c r="M13398" s="7">
        <v>1</v>
      </c>
      <c r="N13398" s="14"/>
    </row>
    <row r="13399" spans="1:14" ht="267.75">
      <c r="A13399" s="6">
        <v>13398</v>
      </c>
      <c r="B13399" s="8" t="s">
        <v>19715</v>
      </c>
      <c r="C13399" s="9" t="s">
        <v>19733</v>
      </c>
      <c r="D13399" s="10" t="s">
        <v>5972</v>
      </c>
      <c r="E13399" s="11" t="s">
        <v>19852</v>
      </c>
      <c r="F13399" s="6">
        <v>444184</v>
      </c>
      <c r="G13399" s="6" t="s">
        <v>19804</v>
      </c>
      <c r="H13399" s="16">
        <v>40732509</v>
      </c>
      <c r="I13399" s="12" t="s">
        <v>19853</v>
      </c>
      <c r="J13399" s="12" t="s">
        <v>19854</v>
      </c>
      <c r="K13399" s="15">
        <v>19763086</v>
      </c>
      <c r="L13399" s="13" t="s">
        <v>14</v>
      </c>
      <c r="M13399" s="7">
        <v>1</v>
      </c>
      <c r="N13399" s="14"/>
    </row>
    <row r="13400" spans="1:14" ht="110.25">
      <c r="A13400" s="6">
        <v>13399</v>
      </c>
      <c r="B13400" s="8" t="s">
        <v>19715</v>
      </c>
      <c r="C13400" s="9" t="s">
        <v>19855</v>
      </c>
      <c r="D13400" s="10" t="s">
        <v>19729</v>
      </c>
      <c r="E13400" s="11" t="s">
        <v>19856</v>
      </c>
      <c r="F13400" s="6">
        <v>449759</v>
      </c>
      <c r="G13400" s="6" t="s">
        <v>19804</v>
      </c>
      <c r="H13400" s="16">
        <v>22403276</v>
      </c>
      <c r="I13400" s="12" t="s">
        <v>19853</v>
      </c>
      <c r="J13400" s="12" t="s">
        <v>1701</v>
      </c>
      <c r="K13400" s="15">
        <v>21070712</v>
      </c>
      <c r="L13400" s="13" t="s">
        <v>14</v>
      </c>
      <c r="M13400" s="7">
        <v>1</v>
      </c>
      <c r="N13400" s="14"/>
    </row>
    <row r="13401" spans="1:14" ht="157.5">
      <c r="A13401" s="6">
        <v>13400</v>
      </c>
      <c r="B13401" s="8" t="s">
        <v>19715</v>
      </c>
      <c r="C13401" s="9" t="s">
        <v>19857</v>
      </c>
      <c r="D13401" s="10" t="s">
        <v>19858</v>
      </c>
      <c r="E13401" s="11" t="s">
        <v>19859</v>
      </c>
      <c r="F13401" s="6">
        <v>237237</v>
      </c>
      <c r="G13401" s="6" t="s">
        <v>19804</v>
      </c>
      <c r="H13401" s="16">
        <v>9225830</v>
      </c>
      <c r="I13401" s="12" t="s">
        <v>19860</v>
      </c>
      <c r="J13401" s="12" t="s">
        <v>19861</v>
      </c>
      <c r="K13401" s="15">
        <v>4088171</v>
      </c>
      <c r="L13401" s="13" t="s">
        <v>14</v>
      </c>
      <c r="M13401" s="7">
        <v>1</v>
      </c>
      <c r="N13401" s="14"/>
    </row>
    <row r="13402" spans="1:14" ht="78.75">
      <c r="A13402" s="6">
        <v>13401</v>
      </c>
      <c r="B13402" s="8" t="s">
        <v>19715</v>
      </c>
      <c r="C13402" s="9" t="s">
        <v>19862</v>
      </c>
      <c r="D13402" s="10" t="s">
        <v>19863</v>
      </c>
      <c r="E13402" s="11" t="s">
        <v>19864</v>
      </c>
      <c r="F13402" s="6">
        <v>462642</v>
      </c>
      <c r="G13402" s="6" t="s">
        <v>19804</v>
      </c>
      <c r="H13402" s="16">
        <v>33621031</v>
      </c>
      <c r="I13402" s="12" t="s">
        <v>6961</v>
      </c>
      <c r="J13402" s="12" t="s">
        <v>19865</v>
      </c>
      <c r="K13402" s="15">
        <v>9675420</v>
      </c>
      <c r="L13402" s="13" t="s">
        <v>70</v>
      </c>
      <c r="M13402" s="7">
        <v>1</v>
      </c>
      <c r="N13402" s="14"/>
    </row>
    <row r="13403" spans="1:14" ht="78.75">
      <c r="A13403" s="6">
        <v>13402</v>
      </c>
      <c r="B13403" s="8" t="s">
        <v>19715</v>
      </c>
      <c r="C13403" s="9" t="s">
        <v>19733</v>
      </c>
      <c r="D13403" s="10" t="s">
        <v>5972</v>
      </c>
      <c r="E13403" s="11" t="s">
        <v>19864</v>
      </c>
      <c r="F13403" s="6">
        <v>462642</v>
      </c>
      <c r="G13403" s="6" t="s">
        <v>19804</v>
      </c>
      <c r="H13403" s="16">
        <v>33621031</v>
      </c>
      <c r="I13403" s="12" t="s">
        <v>6961</v>
      </c>
      <c r="J13403" s="12" t="s">
        <v>19865</v>
      </c>
      <c r="K13403" s="15">
        <v>9675420</v>
      </c>
      <c r="L13403" s="13" t="s">
        <v>70</v>
      </c>
      <c r="M13403" s="7">
        <v>0.5</v>
      </c>
      <c r="N13403" s="14"/>
    </row>
    <row r="13404" spans="1:14" ht="78.75">
      <c r="A13404" s="6">
        <v>13403</v>
      </c>
      <c r="B13404" s="8" t="s">
        <v>19715</v>
      </c>
      <c r="C13404" s="9" t="s">
        <v>19866</v>
      </c>
      <c r="D13404" s="10" t="s">
        <v>19867</v>
      </c>
      <c r="E13404" s="11" t="s">
        <v>19864</v>
      </c>
      <c r="F13404" s="6">
        <v>462642</v>
      </c>
      <c r="G13404" s="6" t="s">
        <v>19804</v>
      </c>
      <c r="H13404" s="16">
        <v>33621031</v>
      </c>
      <c r="I13404" s="12" t="s">
        <v>6961</v>
      </c>
      <c r="J13404" s="12" t="s">
        <v>19865</v>
      </c>
      <c r="K13404" s="15">
        <v>9675420</v>
      </c>
      <c r="L13404" s="13" t="s">
        <v>70</v>
      </c>
      <c r="M13404" s="7">
        <v>0.25</v>
      </c>
      <c r="N13404" s="14"/>
    </row>
    <row r="13405" spans="1:14" ht="78.75">
      <c r="A13405" s="6">
        <v>13404</v>
      </c>
      <c r="B13405" s="8" t="s">
        <v>19715</v>
      </c>
      <c r="C13405" s="9" t="s">
        <v>19868</v>
      </c>
      <c r="D13405" s="10" t="s">
        <v>19869</v>
      </c>
      <c r="E13405" s="11" t="s">
        <v>19864</v>
      </c>
      <c r="F13405" s="6">
        <v>462642</v>
      </c>
      <c r="G13405" s="6" t="s">
        <v>19804</v>
      </c>
      <c r="H13405" s="16">
        <v>33621031</v>
      </c>
      <c r="I13405" s="12" t="s">
        <v>6961</v>
      </c>
      <c r="J13405" s="12" t="s">
        <v>19865</v>
      </c>
      <c r="K13405" s="15">
        <v>9675420</v>
      </c>
      <c r="L13405" s="13" t="s">
        <v>70</v>
      </c>
      <c r="M13405" s="7">
        <v>0.25</v>
      </c>
      <c r="N13405" s="14"/>
    </row>
    <row r="13406" spans="1:14" ht="63">
      <c r="A13406" s="6">
        <v>13405</v>
      </c>
      <c r="B13406" s="8" t="s">
        <v>19715</v>
      </c>
      <c r="C13406" s="9" t="s">
        <v>19870</v>
      </c>
      <c r="D13406" s="10" t="s">
        <v>19871</v>
      </c>
      <c r="E13406" s="11" t="s">
        <v>19872</v>
      </c>
      <c r="F13406" s="6">
        <v>462639</v>
      </c>
      <c r="G13406" s="6" t="s">
        <v>19804</v>
      </c>
      <c r="H13406" s="16">
        <v>6986042</v>
      </c>
      <c r="I13406" s="12" t="s">
        <v>19873</v>
      </c>
      <c r="J13406" s="12" t="s">
        <v>19865</v>
      </c>
      <c r="K13406" s="15">
        <v>6949706</v>
      </c>
      <c r="L13406" s="13" t="s">
        <v>70</v>
      </c>
      <c r="M13406" s="7">
        <v>1</v>
      </c>
      <c r="N13406" s="14"/>
    </row>
    <row r="13407" spans="1:14" ht="63">
      <c r="A13407" s="6">
        <v>13406</v>
      </c>
      <c r="B13407" s="8" t="s">
        <v>19715</v>
      </c>
      <c r="C13407" s="9" t="s">
        <v>19866</v>
      </c>
      <c r="D13407" s="10" t="s">
        <v>19867</v>
      </c>
      <c r="E13407" s="11" t="s">
        <v>19872</v>
      </c>
      <c r="F13407" s="6">
        <v>462639</v>
      </c>
      <c r="G13407" s="6" t="s">
        <v>19804</v>
      </c>
      <c r="H13407" s="16">
        <v>6986042</v>
      </c>
      <c r="I13407" s="12" t="s">
        <v>19873</v>
      </c>
      <c r="J13407" s="12" t="s">
        <v>19865</v>
      </c>
      <c r="K13407" s="15">
        <v>0</v>
      </c>
      <c r="L13407" s="13" t="s">
        <v>70</v>
      </c>
      <c r="M13407" s="7">
        <v>0.51</v>
      </c>
      <c r="N13407" s="14"/>
    </row>
    <row r="13408" spans="1:14" ht="63">
      <c r="A13408" s="6">
        <v>13407</v>
      </c>
      <c r="B13408" s="8" t="s">
        <v>19715</v>
      </c>
      <c r="C13408" s="9" t="s">
        <v>19868</v>
      </c>
      <c r="D13408" s="10" t="s">
        <v>19869</v>
      </c>
      <c r="E13408" s="11" t="s">
        <v>19872</v>
      </c>
      <c r="F13408" s="6">
        <v>462639</v>
      </c>
      <c r="G13408" s="6" t="s">
        <v>19804</v>
      </c>
      <c r="H13408" s="16">
        <v>6986042</v>
      </c>
      <c r="I13408" s="12" t="s">
        <v>19873</v>
      </c>
      <c r="J13408" s="12" t="s">
        <v>19865</v>
      </c>
      <c r="K13408" s="15">
        <v>0</v>
      </c>
      <c r="L13408" s="13" t="s">
        <v>70</v>
      </c>
      <c r="M13408" s="7">
        <v>0.49</v>
      </c>
      <c r="N13408" s="14"/>
    </row>
    <row r="13409" spans="1:14" ht="204.75">
      <c r="A13409" s="6">
        <v>13408</v>
      </c>
      <c r="B13409" s="8" t="s">
        <v>19715</v>
      </c>
      <c r="C13409" s="9" t="s">
        <v>19874</v>
      </c>
      <c r="D13409" s="10" t="s">
        <v>5657</v>
      </c>
      <c r="E13409" s="11" t="s">
        <v>19875</v>
      </c>
      <c r="F13409" s="6">
        <v>462638</v>
      </c>
      <c r="G13409" s="6" t="s">
        <v>19804</v>
      </c>
      <c r="H13409" s="16">
        <v>26835000</v>
      </c>
      <c r="I13409" s="12" t="s">
        <v>19873</v>
      </c>
      <c r="J13409" s="12" t="s">
        <v>19865</v>
      </c>
      <c r="K13409" s="15">
        <v>22906339</v>
      </c>
      <c r="L13409" s="13" t="s">
        <v>14</v>
      </c>
      <c r="M13409" s="7">
        <v>1</v>
      </c>
      <c r="N13409" s="14"/>
    </row>
    <row r="13410" spans="1:14" ht="78.75">
      <c r="A13410" s="6">
        <v>13409</v>
      </c>
      <c r="B13410" s="8" t="s">
        <v>19715</v>
      </c>
      <c r="C13410" s="9" t="s">
        <v>19733</v>
      </c>
      <c r="D13410" s="10" t="s">
        <v>5972</v>
      </c>
      <c r="E13410" s="11" t="s">
        <v>19876</v>
      </c>
      <c r="F13410" s="6">
        <v>462648</v>
      </c>
      <c r="G13410" s="6" t="s">
        <v>19804</v>
      </c>
      <c r="H13410" s="16">
        <v>51767361</v>
      </c>
      <c r="I13410" s="12" t="s">
        <v>13190</v>
      </c>
      <c r="J13410" s="12" t="s">
        <v>19877</v>
      </c>
      <c r="K13410" s="15">
        <v>17786847</v>
      </c>
      <c r="L13410" s="13" t="s">
        <v>14</v>
      </c>
      <c r="M13410" s="7">
        <v>1</v>
      </c>
      <c r="N13410" s="14"/>
    </row>
    <row r="13411" spans="1:14" ht="141.75">
      <c r="A13411" s="6">
        <v>13410</v>
      </c>
      <c r="B13411" s="8" t="s">
        <v>19715</v>
      </c>
      <c r="C13411" s="9" t="s">
        <v>19813</v>
      </c>
      <c r="D13411" s="10" t="s">
        <v>6274</v>
      </c>
      <c r="E13411" s="11" t="s">
        <v>19878</v>
      </c>
      <c r="F13411" s="6">
        <v>462647</v>
      </c>
      <c r="G13411" s="6" t="s">
        <v>19804</v>
      </c>
      <c r="H13411" s="16">
        <v>210099999</v>
      </c>
      <c r="I13411" s="12" t="s">
        <v>11619</v>
      </c>
      <c r="J13411" s="12" t="s">
        <v>4496</v>
      </c>
      <c r="K13411" s="15">
        <v>91353495</v>
      </c>
      <c r="L13411" s="13" t="s">
        <v>14</v>
      </c>
      <c r="M13411" s="7">
        <v>1</v>
      </c>
      <c r="N13411" s="14"/>
    </row>
    <row r="13412" spans="1:14" ht="78.75">
      <c r="A13412" s="6">
        <v>13411</v>
      </c>
      <c r="B13412" s="8" t="s">
        <v>19715</v>
      </c>
      <c r="C13412" s="9" t="s">
        <v>19733</v>
      </c>
      <c r="D13412" s="10" t="s">
        <v>5972</v>
      </c>
      <c r="E13412" s="11" t="s">
        <v>19879</v>
      </c>
      <c r="F13412" s="6">
        <v>462646</v>
      </c>
      <c r="G13412" s="6" t="s">
        <v>19804</v>
      </c>
      <c r="H13412" s="16">
        <v>44877121</v>
      </c>
      <c r="I13412" s="12" t="s">
        <v>10596</v>
      </c>
      <c r="J13412" s="12" t="s">
        <v>4551</v>
      </c>
      <c r="K13412" s="15">
        <v>31366823</v>
      </c>
      <c r="L13412" s="13" t="s">
        <v>14</v>
      </c>
      <c r="M13412" s="7">
        <v>1</v>
      </c>
      <c r="N13412" s="14"/>
    </row>
    <row r="13413" spans="1:14" ht="63">
      <c r="A13413" s="6">
        <v>13412</v>
      </c>
      <c r="B13413" s="8" t="s">
        <v>19715</v>
      </c>
      <c r="C13413" s="9" t="s">
        <v>19733</v>
      </c>
      <c r="D13413" s="10" t="s">
        <v>5972</v>
      </c>
      <c r="E13413" s="11" t="s">
        <v>19880</v>
      </c>
      <c r="F13413" s="6">
        <v>462644</v>
      </c>
      <c r="G13413" s="6" t="s">
        <v>19804</v>
      </c>
      <c r="H13413" s="16">
        <v>9994308</v>
      </c>
      <c r="I13413" s="12" t="s">
        <v>11840</v>
      </c>
      <c r="J13413" s="12" t="s">
        <v>19881</v>
      </c>
      <c r="K13413" s="15">
        <v>2770180</v>
      </c>
      <c r="L13413" s="13" t="s">
        <v>14</v>
      </c>
      <c r="M13413" s="7">
        <v>1</v>
      </c>
      <c r="N13413" s="14"/>
    </row>
    <row r="13414" spans="1:14" ht="78.75">
      <c r="A13414" s="6">
        <v>13413</v>
      </c>
      <c r="B13414" s="8" t="s">
        <v>19715</v>
      </c>
      <c r="C13414" s="9" t="s">
        <v>19733</v>
      </c>
      <c r="D13414" s="10" t="s">
        <v>5972</v>
      </c>
      <c r="E13414" s="11" t="s">
        <v>19882</v>
      </c>
      <c r="F13414" s="6">
        <v>462643</v>
      </c>
      <c r="G13414" s="6" t="s">
        <v>19804</v>
      </c>
      <c r="H13414" s="16">
        <v>10880211</v>
      </c>
      <c r="I13414" s="12" t="s">
        <v>11840</v>
      </c>
      <c r="J13414" s="12" t="s">
        <v>19881</v>
      </c>
      <c r="K13414" s="15">
        <v>10826508</v>
      </c>
      <c r="L13414" s="13" t="s">
        <v>14</v>
      </c>
      <c r="M13414" s="7">
        <v>1</v>
      </c>
      <c r="N13414" s="14"/>
    </row>
    <row r="13415" spans="1:14" ht="157.5">
      <c r="A13415" s="6">
        <v>13414</v>
      </c>
      <c r="B13415" s="8" t="s">
        <v>19715</v>
      </c>
      <c r="C13415" s="9" t="s">
        <v>19733</v>
      </c>
      <c r="D13415" s="10" t="s">
        <v>5972</v>
      </c>
      <c r="E13415" s="11" t="s">
        <v>19883</v>
      </c>
      <c r="F13415" s="6">
        <v>462640</v>
      </c>
      <c r="G13415" s="6" t="s">
        <v>19804</v>
      </c>
      <c r="H13415" s="16">
        <v>25549769</v>
      </c>
      <c r="I13415" s="12" t="s">
        <v>11840</v>
      </c>
      <c r="J13415" s="12" t="s">
        <v>4327</v>
      </c>
      <c r="K13415" s="15">
        <v>15296290</v>
      </c>
      <c r="L13415" s="13" t="s">
        <v>14</v>
      </c>
      <c r="M13415" s="7">
        <v>1</v>
      </c>
      <c r="N13415" s="14"/>
    </row>
    <row r="13416" spans="1:14" ht="141.75">
      <c r="A13416" s="6">
        <v>13415</v>
      </c>
      <c r="B13416" s="8" t="s">
        <v>19715</v>
      </c>
      <c r="C13416" s="9" t="s">
        <v>19884</v>
      </c>
      <c r="D13416" s="10" t="s">
        <v>19885</v>
      </c>
      <c r="E13416" s="11" t="s">
        <v>19886</v>
      </c>
      <c r="F13416" s="6">
        <v>462654</v>
      </c>
      <c r="G13416" s="6" t="s">
        <v>19804</v>
      </c>
      <c r="H13416" s="16">
        <v>24805281</v>
      </c>
      <c r="I13416" s="12" t="s">
        <v>19887</v>
      </c>
      <c r="J13416" s="12" t="s">
        <v>19865</v>
      </c>
      <c r="K13416" s="15">
        <v>16922946</v>
      </c>
      <c r="L13416" s="13" t="s">
        <v>70</v>
      </c>
      <c r="M13416" s="7">
        <v>1</v>
      </c>
      <c r="N13416" s="14"/>
    </row>
    <row r="13417" spans="1:14" ht="141.75">
      <c r="A13417" s="6">
        <v>13416</v>
      </c>
      <c r="B13417" s="8" t="s">
        <v>19715</v>
      </c>
      <c r="C13417" s="9" t="s">
        <v>19888</v>
      </c>
      <c r="D13417" s="10" t="s">
        <v>19889</v>
      </c>
      <c r="E13417" s="11" t="s">
        <v>19886</v>
      </c>
      <c r="F13417" s="6">
        <v>462654</v>
      </c>
      <c r="G13417" s="6" t="s">
        <v>19804</v>
      </c>
      <c r="H13417" s="16">
        <v>24805281</v>
      </c>
      <c r="I13417" s="12" t="s">
        <v>19887</v>
      </c>
      <c r="J13417" s="12" t="s">
        <v>19865</v>
      </c>
      <c r="K13417" s="15">
        <v>16922946</v>
      </c>
      <c r="L13417" s="13" t="s">
        <v>70</v>
      </c>
      <c r="M13417" s="7">
        <v>0.8</v>
      </c>
      <c r="N13417" s="14"/>
    </row>
    <row r="13418" spans="1:14" ht="141.75">
      <c r="A13418" s="6">
        <v>13417</v>
      </c>
      <c r="B13418" s="8" t="s">
        <v>19715</v>
      </c>
      <c r="C13418" s="9" t="s">
        <v>19890</v>
      </c>
      <c r="D13418" s="10" t="s">
        <v>19891</v>
      </c>
      <c r="E13418" s="11" t="s">
        <v>19886</v>
      </c>
      <c r="F13418" s="6">
        <v>462654</v>
      </c>
      <c r="G13418" s="6" t="s">
        <v>19804</v>
      </c>
      <c r="H13418" s="16">
        <v>24805281</v>
      </c>
      <c r="I13418" s="12" t="s">
        <v>19887</v>
      </c>
      <c r="J13418" s="12" t="s">
        <v>19865</v>
      </c>
      <c r="K13418" s="15">
        <v>16922946</v>
      </c>
      <c r="L13418" s="13" t="s">
        <v>70</v>
      </c>
      <c r="M13418" s="7">
        <v>0.1</v>
      </c>
      <c r="N13418" s="14"/>
    </row>
    <row r="13419" spans="1:14" ht="141.75">
      <c r="A13419" s="6">
        <v>13418</v>
      </c>
      <c r="B13419" s="8" t="s">
        <v>19715</v>
      </c>
      <c r="C13419" s="9" t="s">
        <v>19892</v>
      </c>
      <c r="D13419" s="10" t="s">
        <v>19893</v>
      </c>
      <c r="E13419" s="11" t="s">
        <v>19886</v>
      </c>
      <c r="F13419" s="6">
        <v>462654</v>
      </c>
      <c r="G13419" s="6" t="s">
        <v>19804</v>
      </c>
      <c r="H13419" s="16">
        <v>24805281</v>
      </c>
      <c r="I13419" s="12" t="s">
        <v>19887</v>
      </c>
      <c r="J13419" s="12" t="s">
        <v>19865</v>
      </c>
      <c r="K13419" s="15">
        <v>16922946</v>
      </c>
      <c r="L13419" s="13" t="s">
        <v>70</v>
      </c>
      <c r="M13419" s="7">
        <v>0.1</v>
      </c>
      <c r="N13419" s="14"/>
    </row>
    <row r="13420" spans="1:14" ht="78.75">
      <c r="A13420" s="6">
        <v>13419</v>
      </c>
      <c r="B13420" s="8" t="s">
        <v>19715</v>
      </c>
      <c r="C13420" s="9" t="s">
        <v>19894</v>
      </c>
      <c r="D13420" s="10" t="s">
        <v>19895</v>
      </c>
      <c r="E13420" s="11" t="s">
        <v>19896</v>
      </c>
      <c r="F13420" s="6">
        <v>506866</v>
      </c>
      <c r="G13420" s="6" t="s">
        <v>19804</v>
      </c>
      <c r="H13420" s="16">
        <v>3997661.75</v>
      </c>
      <c r="I13420" s="12" t="s">
        <v>838</v>
      </c>
      <c r="J13420" s="12" t="s">
        <v>553</v>
      </c>
      <c r="K13420" s="15">
        <v>498000</v>
      </c>
      <c r="L13420" s="13" t="s">
        <v>14</v>
      </c>
      <c r="M13420" s="7">
        <v>1</v>
      </c>
      <c r="N13420" s="14"/>
    </row>
    <row r="13421" spans="1:14" ht="78.75">
      <c r="A13421" s="6">
        <v>13420</v>
      </c>
      <c r="B13421" s="8" t="s">
        <v>19715</v>
      </c>
      <c r="C13421" s="9" t="s">
        <v>19897</v>
      </c>
      <c r="D13421" s="10" t="s">
        <v>19898</v>
      </c>
      <c r="E13421" s="11" t="s">
        <v>19899</v>
      </c>
      <c r="F13421" s="6">
        <v>506865</v>
      </c>
      <c r="G13421" s="6" t="s">
        <v>19804</v>
      </c>
      <c r="H13421" s="16">
        <v>6031204</v>
      </c>
      <c r="I13421" s="12" t="s">
        <v>11502</v>
      </c>
      <c r="J13421" s="12" t="s">
        <v>4295</v>
      </c>
      <c r="K13421" s="15">
        <v>0</v>
      </c>
      <c r="L13421" s="13" t="s">
        <v>14</v>
      </c>
      <c r="M13421" s="7">
        <v>1</v>
      </c>
      <c r="N13421" s="14"/>
    </row>
    <row r="13422" spans="1:14" ht="78.75">
      <c r="A13422" s="6">
        <v>13421</v>
      </c>
      <c r="B13422" s="8" t="s">
        <v>19715</v>
      </c>
      <c r="C13422" s="9" t="s">
        <v>19900</v>
      </c>
      <c r="D13422" s="10" t="s">
        <v>19901</v>
      </c>
      <c r="E13422" s="11" t="s">
        <v>19902</v>
      </c>
      <c r="F13422" s="6">
        <v>506863</v>
      </c>
      <c r="G13422" s="6" t="s">
        <v>19804</v>
      </c>
      <c r="H13422" s="16">
        <v>9100626.6500000004</v>
      </c>
      <c r="I13422" s="12" t="s">
        <v>4662</v>
      </c>
      <c r="J13422" s="12" t="s">
        <v>16579</v>
      </c>
      <c r="K13422" s="15">
        <v>7556081</v>
      </c>
      <c r="L13422" s="13" t="s">
        <v>14</v>
      </c>
      <c r="M13422" s="7">
        <v>1</v>
      </c>
      <c r="N13422" s="14"/>
    </row>
    <row r="13423" spans="1:14" ht="78.75">
      <c r="A13423" s="6">
        <v>13422</v>
      </c>
      <c r="B13423" s="8" t="s">
        <v>19715</v>
      </c>
      <c r="C13423" s="9" t="s">
        <v>19903</v>
      </c>
      <c r="D13423" s="10" t="s">
        <v>19904</v>
      </c>
      <c r="E13423" s="11" t="s">
        <v>19905</v>
      </c>
      <c r="F13423" s="6">
        <v>506859</v>
      </c>
      <c r="G13423" s="6" t="s">
        <v>19804</v>
      </c>
      <c r="H13423" s="16">
        <v>3663681.65</v>
      </c>
      <c r="I13423" s="12" t="s">
        <v>2932</v>
      </c>
      <c r="J13423" s="12" t="s">
        <v>301</v>
      </c>
      <c r="K13423" s="15">
        <v>732000</v>
      </c>
      <c r="L13423" s="13" t="s">
        <v>14</v>
      </c>
      <c r="M13423" s="7">
        <v>1</v>
      </c>
      <c r="N13423" s="14"/>
    </row>
    <row r="13424" spans="1:14" ht="409.5">
      <c r="A13424" s="6">
        <v>13423</v>
      </c>
      <c r="B13424" s="8" t="s">
        <v>19715</v>
      </c>
      <c r="C13424" s="9" t="s">
        <v>19756</v>
      </c>
      <c r="D13424" s="10" t="s">
        <v>6274</v>
      </c>
      <c r="E13424" s="11" t="s">
        <v>19906</v>
      </c>
      <c r="F13424" s="6">
        <v>515330</v>
      </c>
      <c r="G13424" s="6" t="s">
        <v>19804</v>
      </c>
      <c r="H13424" s="16">
        <v>279700833.24000001</v>
      </c>
      <c r="I13424" s="12" t="s">
        <v>2998</v>
      </c>
      <c r="J13424" s="12" t="s">
        <v>19907</v>
      </c>
      <c r="K13424" s="15">
        <v>18000000</v>
      </c>
      <c r="L13424" s="13" t="s">
        <v>14</v>
      </c>
      <c r="M13424" s="7">
        <v>1</v>
      </c>
      <c r="N13424" s="14"/>
    </row>
    <row r="13425" spans="1:14" ht="110.25">
      <c r="A13425" s="6">
        <v>13424</v>
      </c>
      <c r="B13425" s="8" t="s">
        <v>19715</v>
      </c>
      <c r="C13425" s="9" t="s">
        <v>19908</v>
      </c>
      <c r="D13425" s="10" t="s">
        <v>19909</v>
      </c>
      <c r="E13425" s="11" t="s">
        <v>19910</v>
      </c>
      <c r="F13425" s="6">
        <v>528023</v>
      </c>
      <c r="G13425" s="6" t="s">
        <v>875</v>
      </c>
      <c r="H13425" s="16">
        <v>3881780.75</v>
      </c>
      <c r="I13425" s="12" t="s">
        <v>19911</v>
      </c>
      <c r="J13425" s="12" t="s">
        <v>19912</v>
      </c>
      <c r="K13425" s="15">
        <v>0</v>
      </c>
      <c r="L13425" s="13" t="s">
        <v>14</v>
      </c>
      <c r="M13425" s="7">
        <v>1</v>
      </c>
      <c r="N13425" s="14"/>
    </row>
    <row r="13426" spans="1:14" ht="110.25">
      <c r="A13426" s="6">
        <v>13425</v>
      </c>
      <c r="B13426" s="8" t="s">
        <v>19715</v>
      </c>
      <c r="C13426" s="9" t="s">
        <v>19913</v>
      </c>
      <c r="D13426" s="10" t="s">
        <v>19914</v>
      </c>
      <c r="E13426" s="11" t="s">
        <v>19915</v>
      </c>
      <c r="F13426" s="6">
        <v>531053</v>
      </c>
      <c r="G13426" s="6" t="s">
        <v>875</v>
      </c>
      <c r="H13426" s="16">
        <v>5480740</v>
      </c>
      <c r="I13426" s="12" t="s">
        <v>19916</v>
      </c>
      <c r="J13426" s="12" t="s">
        <v>19917</v>
      </c>
      <c r="K13426" s="15">
        <v>0</v>
      </c>
      <c r="L13426" s="13" t="s">
        <v>14</v>
      </c>
      <c r="M13426" s="7">
        <v>1</v>
      </c>
      <c r="N13426" s="14"/>
    </row>
    <row r="13427" spans="1:14" ht="173.25">
      <c r="A13427" s="6">
        <v>13426</v>
      </c>
      <c r="B13427" s="8" t="s">
        <v>19715</v>
      </c>
      <c r="C13427" s="9" t="s">
        <v>19918</v>
      </c>
      <c r="D13427" s="10" t="s">
        <v>19919</v>
      </c>
      <c r="E13427" s="11" t="s">
        <v>19920</v>
      </c>
      <c r="F13427" s="6">
        <v>531052</v>
      </c>
      <c r="G13427" s="6" t="s">
        <v>875</v>
      </c>
      <c r="H13427" s="16">
        <v>15555552.699999999</v>
      </c>
      <c r="I13427" s="12" t="s">
        <v>9336</v>
      </c>
      <c r="J13427" s="12" t="s">
        <v>19921</v>
      </c>
      <c r="K13427" s="15">
        <v>2498232</v>
      </c>
      <c r="L13427" s="13" t="s">
        <v>14</v>
      </c>
      <c r="M13427" s="7">
        <v>1</v>
      </c>
      <c r="N13427" s="14"/>
    </row>
    <row r="13428" spans="1:14" ht="141.75">
      <c r="A13428" s="6">
        <v>13427</v>
      </c>
      <c r="B13428" s="8" t="s">
        <v>19715</v>
      </c>
      <c r="C13428" s="9" t="s">
        <v>19922</v>
      </c>
      <c r="D13428" s="10" t="s">
        <v>19923</v>
      </c>
      <c r="E13428" s="11" t="s">
        <v>19924</v>
      </c>
      <c r="F13428" s="6">
        <v>528022</v>
      </c>
      <c r="G13428" s="6" t="s">
        <v>875</v>
      </c>
      <c r="H13428" s="16">
        <v>3326144.75</v>
      </c>
      <c r="I13428" s="12">
        <v>44471</v>
      </c>
      <c r="J13428" s="12">
        <v>44477</v>
      </c>
      <c r="K13428" s="15">
        <v>3325159</v>
      </c>
      <c r="L13428" s="13" t="s">
        <v>14</v>
      </c>
      <c r="M13428" s="7">
        <v>1</v>
      </c>
      <c r="N13428" s="14"/>
    </row>
    <row r="13429" spans="1:14" ht="78.75">
      <c r="A13429" s="6">
        <v>13428</v>
      </c>
      <c r="B13429" s="8" t="s">
        <v>19715</v>
      </c>
      <c r="C13429" s="9" t="s">
        <v>19925</v>
      </c>
      <c r="D13429" s="10" t="s">
        <v>19926</v>
      </c>
      <c r="E13429" s="11" t="s">
        <v>19927</v>
      </c>
      <c r="F13429" s="6">
        <v>531046</v>
      </c>
      <c r="G13429" s="6" t="s">
        <v>875</v>
      </c>
      <c r="H13429" s="16">
        <v>6891198.3499999996</v>
      </c>
      <c r="I13429" s="12" t="s">
        <v>9302</v>
      </c>
      <c r="J13429" s="12" t="s">
        <v>9356</v>
      </c>
      <c r="K13429" s="15">
        <v>846174</v>
      </c>
      <c r="L13429" s="13" t="s">
        <v>14</v>
      </c>
      <c r="M13429" s="7">
        <v>1</v>
      </c>
      <c r="N13429" s="14"/>
    </row>
    <row r="13430" spans="1:14" ht="94.5">
      <c r="A13430" s="6">
        <v>13429</v>
      </c>
      <c r="B13430" s="8" t="s">
        <v>19715</v>
      </c>
      <c r="C13430" s="9" t="s">
        <v>19928</v>
      </c>
      <c r="D13430" s="10" t="s">
        <v>19929</v>
      </c>
      <c r="E13430" s="11" t="s">
        <v>19930</v>
      </c>
      <c r="F13430" s="6">
        <v>531047</v>
      </c>
      <c r="G13430" s="6" t="s">
        <v>875</v>
      </c>
      <c r="H13430" s="16">
        <v>7561924</v>
      </c>
      <c r="I13430" s="12">
        <v>44472</v>
      </c>
      <c r="J13430" s="12">
        <v>44478</v>
      </c>
      <c r="K13430" s="15">
        <v>4626538</v>
      </c>
      <c r="L13430" s="13" t="s">
        <v>14</v>
      </c>
      <c r="M13430" s="7">
        <v>1</v>
      </c>
      <c r="N13430" s="14"/>
    </row>
    <row r="13431" spans="1:14" ht="157.5">
      <c r="A13431" s="6">
        <v>13430</v>
      </c>
      <c r="B13431" s="8" t="s">
        <v>19715</v>
      </c>
      <c r="C13431" s="9" t="s">
        <v>19931</v>
      </c>
      <c r="D13431" s="10" t="s">
        <v>19932</v>
      </c>
      <c r="E13431" s="11" t="s">
        <v>19933</v>
      </c>
      <c r="F13431" s="6">
        <v>528024</v>
      </c>
      <c r="G13431" s="6" t="s">
        <v>875</v>
      </c>
      <c r="H13431" s="16">
        <v>6619090</v>
      </c>
      <c r="I13431" s="12" t="s">
        <v>19934</v>
      </c>
      <c r="J13431" s="12" t="s">
        <v>19935</v>
      </c>
      <c r="K13431" s="15">
        <v>1944711</v>
      </c>
      <c r="L13431" s="13" t="s">
        <v>14</v>
      </c>
      <c r="M13431" s="7">
        <v>1</v>
      </c>
      <c r="N13431" s="14"/>
    </row>
    <row r="13432" spans="1:14" ht="126">
      <c r="A13432" s="6">
        <v>13431</v>
      </c>
      <c r="B13432" s="8" t="s">
        <v>19715</v>
      </c>
      <c r="C13432" s="9" t="s">
        <v>19936</v>
      </c>
      <c r="D13432" s="10" t="s">
        <v>19937</v>
      </c>
      <c r="E13432" s="11" t="s">
        <v>19938</v>
      </c>
      <c r="F13432" s="6">
        <v>528021</v>
      </c>
      <c r="G13432" s="6" t="s">
        <v>875</v>
      </c>
      <c r="H13432" s="16">
        <v>13242901</v>
      </c>
      <c r="I13432" s="12" t="s">
        <v>19939</v>
      </c>
      <c r="J13432" s="12" t="s">
        <v>19940</v>
      </c>
      <c r="K13432" s="15">
        <v>12383381</v>
      </c>
      <c r="L13432" s="13" t="s">
        <v>14</v>
      </c>
      <c r="M13432" s="7">
        <v>1</v>
      </c>
      <c r="N13432" s="14"/>
    </row>
    <row r="13433" spans="1:14" ht="110.25">
      <c r="A13433" s="6">
        <v>13432</v>
      </c>
      <c r="B13433" s="8" t="s">
        <v>19715</v>
      </c>
      <c r="C13433" s="9" t="s">
        <v>19941</v>
      </c>
      <c r="D13433" s="10" t="s">
        <v>19942</v>
      </c>
      <c r="E13433" s="11" t="s">
        <v>19943</v>
      </c>
      <c r="F13433" s="6">
        <v>528026</v>
      </c>
      <c r="G13433" s="6" t="s">
        <v>875</v>
      </c>
      <c r="H13433" s="16">
        <v>4154650</v>
      </c>
      <c r="I13433" s="12" t="s">
        <v>19944</v>
      </c>
      <c r="J13433" s="12" t="s">
        <v>19945</v>
      </c>
      <c r="K13433" s="15">
        <v>0</v>
      </c>
      <c r="L13433" s="13" t="s">
        <v>14</v>
      </c>
      <c r="M13433" s="7">
        <v>1</v>
      </c>
      <c r="N13433" s="14"/>
    </row>
    <row r="13434" spans="1:14" ht="110.25">
      <c r="A13434" s="6">
        <v>13433</v>
      </c>
      <c r="B13434" s="8" t="s">
        <v>19715</v>
      </c>
      <c r="C13434" s="9" t="s">
        <v>19946</v>
      </c>
      <c r="D13434" s="10" t="s">
        <v>19947</v>
      </c>
      <c r="E13434" s="11" t="s">
        <v>19948</v>
      </c>
      <c r="F13434" s="6">
        <v>528025</v>
      </c>
      <c r="G13434" s="6" t="s">
        <v>875</v>
      </c>
      <c r="H13434" s="16">
        <v>6155498.4000000004</v>
      </c>
      <c r="I13434" s="12" t="s">
        <v>19944</v>
      </c>
      <c r="J13434" s="12" t="s">
        <v>19945</v>
      </c>
      <c r="K13434" s="15">
        <v>4375805</v>
      </c>
      <c r="L13434" s="13" t="s">
        <v>14</v>
      </c>
      <c r="M13434" s="7">
        <v>1</v>
      </c>
      <c r="N13434" s="14"/>
    </row>
    <row r="13435" spans="1:14" ht="78.75">
      <c r="A13435" s="6">
        <v>13434</v>
      </c>
      <c r="B13435" s="8" t="s">
        <v>19715</v>
      </c>
      <c r="C13435" s="9" t="s">
        <v>19949</v>
      </c>
      <c r="D13435" s="10" t="s">
        <v>19950</v>
      </c>
      <c r="E13435" s="11" t="s">
        <v>19951</v>
      </c>
      <c r="F13435" s="6">
        <v>531049</v>
      </c>
      <c r="G13435" s="6" t="s">
        <v>875</v>
      </c>
      <c r="H13435" s="16">
        <v>9722973.5500000007</v>
      </c>
      <c r="I13435" s="12">
        <v>44472</v>
      </c>
      <c r="J13435" s="12">
        <v>44478</v>
      </c>
      <c r="K13435" s="15">
        <v>0</v>
      </c>
      <c r="L13435" s="13" t="s">
        <v>14</v>
      </c>
      <c r="M13435" s="7">
        <v>1</v>
      </c>
      <c r="N13435" s="14"/>
    </row>
    <row r="13436" spans="1:14" ht="78.75">
      <c r="A13436" s="6">
        <v>13435</v>
      </c>
      <c r="B13436" s="8" t="s">
        <v>19715</v>
      </c>
      <c r="C13436" s="9" t="s">
        <v>19952</v>
      </c>
      <c r="D13436" s="10" t="s">
        <v>19953</v>
      </c>
      <c r="E13436" s="11" t="s">
        <v>19954</v>
      </c>
      <c r="F13436" s="6">
        <v>531050</v>
      </c>
      <c r="G13436" s="6" t="s">
        <v>875</v>
      </c>
      <c r="H13436" s="16">
        <v>7787085.4000000004</v>
      </c>
      <c r="I13436" s="12" t="s">
        <v>19916</v>
      </c>
      <c r="J13436" s="12" t="s">
        <v>19917</v>
      </c>
      <c r="K13436" s="15">
        <v>0</v>
      </c>
      <c r="L13436" s="13" t="s">
        <v>14</v>
      </c>
      <c r="M13436" s="7">
        <v>1</v>
      </c>
      <c r="N13436" s="14"/>
    </row>
    <row r="13437" spans="1:14" ht="110.25">
      <c r="A13437" s="6">
        <v>13436</v>
      </c>
      <c r="B13437" s="8" t="s">
        <v>19715</v>
      </c>
      <c r="C13437" s="9" t="s">
        <v>19955</v>
      </c>
      <c r="D13437" s="10" t="s">
        <v>19956</v>
      </c>
      <c r="E13437" s="11" t="s">
        <v>19957</v>
      </c>
      <c r="F13437" s="6">
        <v>528031</v>
      </c>
      <c r="G13437" s="6" t="s">
        <v>19804</v>
      </c>
      <c r="H13437" s="16">
        <v>4344229.3499999996</v>
      </c>
      <c r="I13437" s="12">
        <v>44472</v>
      </c>
      <c r="J13437" s="12">
        <v>44478</v>
      </c>
      <c r="K13437" s="15">
        <v>2674000</v>
      </c>
      <c r="L13437" s="13" t="s">
        <v>14</v>
      </c>
      <c r="M13437" s="7">
        <v>1</v>
      </c>
      <c r="N13437" s="14"/>
    </row>
    <row r="13438" spans="1:14" ht="236.25">
      <c r="A13438" s="6">
        <v>13437</v>
      </c>
      <c r="B13438" s="8" t="s">
        <v>19715</v>
      </c>
      <c r="C13438" s="9" t="s">
        <v>19958</v>
      </c>
      <c r="D13438" s="10" t="s">
        <v>19959</v>
      </c>
      <c r="E13438" s="11" t="s">
        <v>19960</v>
      </c>
      <c r="F13438" s="6">
        <v>543820</v>
      </c>
      <c r="G13438" s="6" t="s">
        <v>808</v>
      </c>
      <c r="H13438" s="16">
        <v>3399488.55</v>
      </c>
      <c r="I13438" s="12">
        <v>44290</v>
      </c>
      <c r="J13438" s="12">
        <v>44264</v>
      </c>
      <c r="K13438" s="15">
        <v>0</v>
      </c>
      <c r="L13438" s="13" t="s">
        <v>14</v>
      </c>
      <c r="M13438" s="7">
        <v>1</v>
      </c>
      <c r="N13438" s="14"/>
    </row>
    <row r="13439" spans="1:14" ht="94.5">
      <c r="A13439" s="6">
        <v>13438</v>
      </c>
      <c r="B13439" s="8" t="s">
        <v>19715</v>
      </c>
      <c r="C13439" s="9" t="s">
        <v>19961</v>
      </c>
      <c r="D13439" s="10" t="s">
        <v>19962</v>
      </c>
      <c r="E13439" s="11" t="s">
        <v>19963</v>
      </c>
      <c r="F13439" s="6">
        <v>531051</v>
      </c>
      <c r="G13439" s="6" t="s">
        <v>875</v>
      </c>
      <c r="H13439" s="16">
        <v>16245314.449999999</v>
      </c>
      <c r="I13439" s="12">
        <v>44442</v>
      </c>
      <c r="J13439" s="12">
        <v>44776</v>
      </c>
      <c r="K13439" s="15">
        <v>0</v>
      </c>
      <c r="L13439" s="13" t="s">
        <v>14</v>
      </c>
      <c r="M13439" s="7">
        <v>1</v>
      </c>
      <c r="N13439" s="14"/>
    </row>
    <row r="13440" spans="1:14" ht="78.75">
      <c r="A13440" s="6">
        <v>13439</v>
      </c>
      <c r="B13440" s="8" t="s">
        <v>19715</v>
      </c>
      <c r="C13440" s="9" t="s">
        <v>19964</v>
      </c>
      <c r="D13440" s="10" t="s">
        <v>19965</v>
      </c>
      <c r="E13440" s="11" t="s">
        <v>19966</v>
      </c>
      <c r="F13440" s="6">
        <v>524825</v>
      </c>
      <c r="G13440" s="6" t="s">
        <v>1638</v>
      </c>
      <c r="H13440" s="16">
        <v>3324982.9</v>
      </c>
      <c r="I13440" s="12" t="s">
        <v>4492</v>
      </c>
      <c r="J13440" s="12" t="s">
        <v>267</v>
      </c>
      <c r="K13440" s="15">
        <v>0</v>
      </c>
      <c r="L13440" s="13" t="s">
        <v>14</v>
      </c>
      <c r="M13440" s="7">
        <v>1</v>
      </c>
      <c r="N13440" s="14"/>
    </row>
    <row r="13441" spans="1:14" ht="78.75">
      <c r="A13441" s="6">
        <v>13440</v>
      </c>
      <c r="B13441" s="8" t="s">
        <v>19715</v>
      </c>
      <c r="C13441" s="9" t="s">
        <v>19967</v>
      </c>
      <c r="D13441" s="10" t="s">
        <v>19737</v>
      </c>
      <c r="E13441" s="11" t="s">
        <v>19968</v>
      </c>
      <c r="F13441" s="6">
        <v>543825</v>
      </c>
      <c r="G13441" s="6" t="s">
        <v>1779</v>
      </c>
      <c r="H13441" s="16">
        <v>87194111.452999994</v>
      </c>
      <c r="I13441" s="12" t="s">
        <v>19731</v>
      </c>
      <c r="J13441" s="12" t="s">
        <v>19732</v>
      </c>
      <c r="K13441" s="15">
        <v>70000000</v>
      </c>
      <c r="L13441" s="13" t="s">
        <v>70</v>
      </c>
      <c r="M13441" s="7">
        <v>1</v>
      </c>
      <c r="N13441" s="14"/>
    </row>
    <row r="13442" spans="1:14" ht="78.75">
      <c r="A13442" s="6">
        <v>13441</v>
      </c>
      <c r="B13442" s="8" t="s">
        <v>19715</v>
      </c>
      <c r="C13442" s="9" t="s">
        <v>19733</v>
      </c>
      <c r="D13442" s="10" t="s">
        <v>5972</v>
      </c>
      <c r="E13442" s="11" t="s">
        <v>19968</v>
      </c>
      <c r="F13442" s="6">
        <v>543825</v>
      </c>
      <c r="G13442" s="6" t="s">
        <v>1779</v>
      </c>
      <c r="H13442" s="16">
        <v>87194111.452999994</v>
      </c>
      <c r="I13442" s="12" t="s">
        <v>19731</v>
      </c>
      <c r="J13442" s="12" t="s">
        <v>19732</v>
      </c>
      <c r="K13442" s="15">
        <v>70000000</v>
      </c>
      <c r="L13442" s="13" t="s">
        <v>70</v>
      </c>
      <c r="M13442" s="7">
        <v>0.51</v>
      </c>
      <c r="N13442" s="14"/>
    </row>
    <row r="13443" spans="1:14" ht="78.75">
      <c r="A13443" s="6">
        <v>13442</v>
      </c>
      <c r="B13443" s="8" t="s">
        <v>19715</v>
      </c>
      <c r="C13443" s="9" t="s">
        <v>19728</v>
      </c>
      <c r="D13443" s="10" t="s">
        <v>19729</v>
      </c>
      <c r="E13443" s="11" t="s">
        <v>19968</v>
      </c>
      <c r="F13443" s="6">
        <v>543825</v>
      </c>
      <c r="G13443" s="6" t="s">
        <v>1779</v>
      </c>
      <c r="H13443" s="16">
        <v>87194111.452999994</v>
      </c>
      <c r="I13443" s="12" t="s">
        <v>19731</v>
      </c>
      <c r="J13443" s="12" t="s">
        <v>19732</v>
      </c>
      <c r="K13443" s="15">
        <v>70000000</v>
      </c>
      <c r="L13443" s="13" t="s">
        <v>70</v>
      </c>
      <c r="M13443" s="7">
        <v>0.49</v>
      </c>
      <c r="N13443" s="14"/>
    </row>
    <row r="13444" spans="1:14" ht="94.5">
      <c r="A13444" s="6">
        <v>13443</v>
      </c>
      <c r="B13444" s="8" t="s">
        <v>19715</v>
      </c>
      <c r="C13444" s="9" t="s">
        <v>19969</v>
      </c>
      <c r="D13444" s="10" t="s">
        <v>19970</v>
      </c>
      <c r="E13444" s="11" t="s">
        <v>19971</v>
      </c>
      <c r="F13444" s="6">
        <v>515331</v>
      </c>
      <c r="G13444" s="6" t="s">
        <v>19804</v>
      </c>
      <c r="H13444" s="16">
        <v>107406670</v>
      </c>
      <c r="I13444" s="12" t="s">
        <v>11310</v>
      </c>
      <c r="J13444" s="12" t="s">
        <v>19972</v>
      </c>
      <c r="K13444" s="15">
        <v>40000000</v>
      </c>
      <c r="L13444" s="13" t="s">
        <v>70</v>
      </c>
      <c r="M13444" s="7">
        <v>1</v>
      </c>
      <c r="N13444" s="14"/>
    </row>
    <row r="13445" spans="1:14" ht="94.5">
      <c r="A13445" s="6">
        <v>13444</v>
      </c>
      <c r="B13445" s="8" t="s">
        <v>19715</v>
      </c>
      <c r="C13445" s="9" t="s">
        <v>19973</v>
      </c>
      <c r="D13445" s="10" t="s">
        <v>14843</v>
      </c>
      <c r="E13445" s="11" t="s">
        <v>19974</v>
      </c>
      <c r="F13445" s="6">
        <v>515331</v>
      </c>
      <c r="G13445" s="6" t="s">
        <v>19804</v>
      </c>
      <c r="H13445" s="16">
        <v>107406670</v>
      </c>
      <c r="I13445" s="12" t="s">
        <v>11310</v>
      </c>
      <c r="J13445" s="12" t="s">
        <v>19972</v>
      </c>
      <c r="K13445" s="15">
        <v>40000000</v>
      </c>
      <c r="L13445" s="13" t="s">
        <v>70</v>
      </c>
      <c r="M13445" s="7">
        <v>0.49</v>
      </c>
      <c r="N13445" s="14"/>
    </row>
    <row r="13446" spans="1:14" ht="94.5">
      <c r="A13446" s="6">
        <v>13445</v>
      </c>
      <c r="B13446" s="8" t="s">
        <v>19715</v>
      </c>
      <c r="C13446" s="9" t="s">
        <v>19975</v>
      </c>
      <c r="D13446" s="10" t="s">
        <v>3900</v>
      </c>
      <c r="E13446" s="11" t="s">
        <v>19976</v>
      </c>
      <c r="F13446" s="6">
        <v>515331</v>
      </c>
      <c r="G13446" s="6" t="s">
        <v>19804</v>
      </c>
      <c r="H13446" s="16">
        <v>107406670</v>
      </c>
      <c r="I13446" s="12" t="s">
        <v>11310</v>
      </c>
      <c r="J13446" s="12" t="s">
        <v>19972</v>
      </c>
      <c r="K13446" s="15">
        <v>40000000</v>
      </c>
      <c r="L13446" s="13" t="s">
        <v>70</v>
      </c>
      <c r="M13446" s="7">
        <v>0.51</v>
      </c>
      <c r="N13446" s="14"/>
    </row>
    <row r="13447" spans="1:14" ht="110.25">
      <c r="A13447" s="6">
        <v>13446</v>
      </c>
      <c r="B13447" s="8" t="s">
        <v>19715</v>
      </c>
      <c r="C13447" s="9" t="s">
        <v>19733</v>
      </c>
      <c r="D13447" s="10" t="s">
        <v>5972</v>
      </c>
      <c r="E13447" s="11" t="s">
        <v>19977</v>
      </c>
      <c r="F13447" s="6">
        <v>551024</v>
      </c>
      <c r="G13447" s="6" t="s">
        <v>19804</v>
      </c>
      <c r="H13447" s="16">
        <v>11049786.9</v>
      </c>
      <c r="I13447" s="12" t="s">
        <v>19978</v>
      </c>
      <c r="J13447" s="12" t="s">
        <v>11784</v>
      </c>
      <c r="K13447" s="15">
        <v>0</v>
      </c>
      <c r="L13447" s="13" t="s">
        <v>14</v>
      </c>
      <c r="M13447" s="7">
        <v>1</v>
      </c>
      <c r="N13447" s="14"/>
    </row>
    <row r="13448" spans="1:14" ht="94.5">
      <c r="A13448" s="6">
        <v>13447</v>
      </c>
      <c r="B13448" s="8" t="s">
        <v>19715</v>
      </c>
      <c r="C13448" s="9" t="s">
        <v>19733</v>
      </c>
      <c r="D13448" s="10" t="s">
        <v>5972</v>
      </c>
      <c r="E13448" s="11" t="s">
        <v>19979</v>
      </c>
      <c r="F13448" s="6">
        <v>551025</v>
      </c>
      <c r="G13448" s="6" t="s">
        <v>19804</v>
      </c>
      <c r="H13448" s="16">
        <v>10673880.300000001</v>
      </c>
      <c r="I13448" s="12" t="s">
        <v>19978</v>
      </c>
      <c r="J13448" s="12" t="s">
        <v>11784</v>
      </c>
      <c r="K13448" s="15">
        <v>0</v>
      </c>
      <c r="L13448" s="13" t="s">
        <v>14</v>
      </c>
      <c r="M13448" s="7">
        <v>1</v>
      </c>
      <c r="N13448" s="14"/>
    </row>
    <row r="13449" spans="1:14" ht="78.75">
      <c r="A13449" s="6">
        <v>13448</v>
      </c>
      <c r="B13449" s="8" t="s">
        <v>19715</v>
      </c>
      <c r="C13449" s="9" t="s">
        <v>19733</v>
      </c>
      <c r="D13449" s="10" t="s">
        <v>5972</v>
      </c>
      <c r="E13449" s="11" t="s">
        <v>19980</v>
      </c>
      <c r="F13449" s="6">
        <v>551026</v>
      </c>
      <c r="G13449" s="6" t="s">
        <v>19804</v>
      </c>
      <c r="H13449" s="16">
        <v>11390149.800000001</v>
      </c>
      <c r="I13449" s="12" t="s">
        <v>19978</v>
      </c>
      <c r="J13449" s="12" t="s">
        <v>11784</v>
      </c>
      <c r="K13449" s="15">
        <v>5037371</v>
      </c>
      <c r="L13449" s="13" t="s">
        <v>14</v>
      </c>
      <c r="M13449" s="7">
        <v>1</v>
      </c>
      <c r="N13449" s="14"/>
    </row>
    <row r="13450" spans="1:14" ht="78.75">
      <c r="A13450" s="6">
        <v>13449</v>
      </c>
      <c r="B13450" s="8" t="s">
        <v>19715</v>
      </c>
      <c r="C13450" s="9" t="s">
        <v>19981</v>
      </c>
      <c r="D13450" s="10" t="s">
        <v>19982</v>
      </c>
      <c r="E13450" s="11" t="s">
        <v>19983</v>
      </c>
      <c r="F13450" s="6">
        <v>551029</v>
      </c>
      <c r="G13450" s="6" t="s">
        <v>19804</v>
      </c>
      <c r="H13450" s="16">
        <v>15348222.9</v>
      </c>
      <c r="I13450" s="12" t="s">
        <v>915</v>
      </c>
      <c r="J13450" s="12" t="s">
        <v>4456</v>
      </c>
      <c r="K13450" s="15">
        <v>0</v>
      </c>
      <c r="L13450" s="13" t="s">
        <v>14</v>
      </c>
      <c r="M13450" s="7">
        <v>1</v>
      </c>
      <c r="N13450" s="14"/>
    </row>
    <row r="13451" spans="1:14" ht="78.75">
      <c r="A13451" s="6">
        <v>13450</v>
      </c>
      <c r="B13451" s="8" t="s">
        <v>19715</v>
      </c>
      <c r="C13451" s="9" t="s">
        <v>19984</v>
      </c>
      <c r="D13451" s="10" t="s">
        <v>19982</v>
      </c>
      <c r="E13451" s="11" t="s">
        <v>19985</v>
      </c>
      <c r="F13451" s="6">
        <v>551030</v>
      </c>
      <c r="G13451" s="6" t="s">
        <v>19804</v>
      </c>
      <c r="H13451" s="16">
        <v>11012494.5</v>
      </c>
      <c r="I13451" s="12" t="s">
        <v>915</v>
      </c>
      <c r="J13451" s="12" t="s">
        <v>4456</v>
      </c>
      <c r="K13451" s="15">
        <v>0</v>
      </c>
      <c r="L13451" s="13" t="s">
        <v>14</v>
      </c>
      <c r="M13451" s="7">
        <v>1</v>
      </c>
      <c r="N13451" s="14"/>
    </row>
    <row r="13452" spans="1:14" ht="78.75">
      <c r="A13452" s="6">
        <v>13451</v>
      </c>
      <c r="B13452" s="8" t="s">
        <v>19715</v>
      </c>
      <c r="C13452" s="9" t="s">
        <v>19986</v>
      </c>
      <c r="D13452" s="10" t="s">
        <v>19982</v>
      </c>
      <c r="E13452" s="11" t="s">
        <v>19987</v>
      </c>
      <c r="F13452" s="6">
        <v>551031</v>
      </c>
      <c r="G13452" s="6" t="s">
        <v>19804</v>
      </c>
      <c r="H13452" s="16">
        <v>15386140.800000001</v>
      </c>
      <c r="I13452" s="12" t="s">
        <v>915</v>
      </c>
      <c r="J13452" s="12" t="s">
        <v>4530</v>
      </c>
      <c r="K13452" s="15">
        <v>0</v>
      </c>
      <c r="L13452" s="13" t="s">
        <v>14</v>
      </c>
      <c r="M13452" s="7">
        <v>1</v>
      </c>
      <c r="N13452" s="14"/>
    </row>
    <row r="13453" spans="1:14" ht="141.75">
      <c r="A13453" s="6">
        <v>13452</v>
      </c>
      <c r="B13453" s="8" t="s">
        <v>19715</v>
      </c>
      <c r="C13453" s="9" t="s">
        <v>19988</v>
      </c>
      <c r="D13453" s="10" t="s">
        <v>19867</v>
      </c>
      <c r="E13453" s="11" t="s">
        <v>19989</v>
      </c>
      <c r="F13453" s="6">
        <v>550996</v>
      </c>
      <c r="G13453" s="6" t="s">
        <v>19804</v>
      </c>
      <c r="H13453" s="16">
        <v>1723480.5</v>
      </c>
      <c r="I13453" s="12" t="s">
        <v>19990</v>
      </c>
      <c r="J13453" s="12" t="s">
        <v>19991</v>
      </c>
      <c r="K13453" s="15">
        <v>0</v>
      </c>
      <c r="L13453" s="13" t="s">
        <v>14</v>
      </c>
      <c r="M13453" s="7">
        <v>1</v>
      </c>
      <c r="N13453" s="14"/>
    </row>
    <row r="13454" spans="1:14" ht="110.25">
      <c r="A13454" s="6">
        <v>13453</v>
      </c>
      <c r="B13454" s="8" t="s">
        <v>19715</v>
      </c>
      <c r="C13454" s="9" t="s">
        <v>19992</v>
      </c>
      <c r="D13454" s="10" t="s">
        <v>19993</v>
      </c>
      <c r="E13454" s="11" t="s">
        <v>19994</v>
      </c>
      <c r="F13454" s="6">
        <v>550998</v>
      </c>
      <c r="G13454" s="6" t="s">
        <v>19804</v>
      </c>
      <c r="H13454" s="16">
        <v>2769241.45</v>
      </c>
      <c r="I13454" s="12" t="s">
        <v>11294</v>
      </c>
      <c r="J13454" s="12" t="s">
        <v>4349</v>
      </c>
      <c r="K13454" s="15">
        <v>0</v>
      </c>
      <c r="L13454" s="13" t="s">
        <v>14</v>
      </c>
      <c r="M13454" s="7">
        <v>1</v>
      </c>
      <c r="N13454" s="14"/>
    </row>
    <row r="13455" spans="1:14" ht="110.25">
      <c r="A13455" s="6">
        <v>13454</v>
      </c>
      <c r="B13455" s="8" t="s">
        <v>19715</v>
      </c>
      <c r="C13455" s="9" t="s">
        <v>19995</v>
      </c>
      <c r="D13455" s="10" t="s">
        <v>19996</v>
      </c>
      <c r="E13455" s="11" t="s">
        <v>19997</v>
      </c>
      <c r="F13455" s="6">
        <v>551000</v>
      </c>
      <c r="G13455" s="6" t="s">
        <v>19804</v>
      </c>
      <c r="H13455" s="16">
        <v>5853174.2000000002</v>
      </c>
      <c r="I13455" s="12" t="s">
        <v>817</v>
      </c>
      <c r="J13455" s="12" t="s">
        <v>2870</v>
      </c>
      <c r="K13455" s="15">
        <v>0</v>
      </c>
      <c r="L13455" s="13" t="s">
        <v>14</v>
      </c>
      <c r="M13455" s="7">
        <v>1</v>
      </c>
      <c r="N13455" s="14"/>
    </row>
    <row r="13456" spans="1:14" ht="78.75">
      <c r="A13456" s="6">
        <v>13455</v>
      </c>
      <c r="B13456" s="8" t="s">
        <v>19715</v>
      </c>
      <c r="C13456" s="9" t="s">
        <v>19998</v>
      </c>
      <c r="D13456" s="10" t="s">
        <v>19999</v>
      </c>
      <c r="E13456" s="11" t="s">
        <v>20000</v>
      </c>
      <c r="F13456" s="6">
        <v>551001</v>
      </c>
      <c r="G13456" s="6" t="s">
        <v>19804</v>
      </c>
      <c r="H13456" s="16">
        <v>7219734</v>
      </c>
      <c r="I13456" s="12" t="s">
        <v>582</v>
      </c>
      <c r="J13456" s="12" t="s">
        <v>4346</v>
      </c>
      <c r="K13456" s="15">
        <v>0</v>
      </c>
      <c r="L13456" s="13" t="s">
        <v>14</v>
      </c>
      <c r="M13456" s="7">
        <v>1</v>
      </c>
      <c r="N13456" s="14"/>
    </row>
    <row r="13457" spans="1:14" ht="94.5">
      <c r="A13457" s="6">
        <v>13456</v>
      </c>
      <c r="B13457" s="8" t="s">
        <v>19715</v>
      </c>
      <c r="C13457" s="9" t="s">
        <v>20001</v>
      </c>
      <c r="D13457" s="10" t="s">
        <v>20002</v>
      </c>
      <c r="E13457" s="11" t="s">
        <v>20003</v>
      </c>
      <c r="F13457" s="6">
        <v>550994</v>
      </c>
      <c r="G13457" s="6" t="s">
        <v>19804</v>
      </c>
      <c r="H13457" s="16">
        <v>3571477.5</v>
      </c>
      <c r="I13457" s="12" t="s">
        <v>11294</v>
      </c>
      <c r="J13457" s="12" t="s">
        <v>4349</v>
      </c>
      <c r="K13457" s="15">
        <v>1063000</v>
      </c>
      <c r="L13457" s="13" t="s">
        <v>14</v>
      </c>
      <c r="M13457" s="7">
        <v>1</v>
      </c>
      <c r="N13457" s="14"/>
    </row>
    <row r="13458" spans="1:14" ht="94.5">
      <c r="A13458" s="6">
        <v>13457</v>
      </c>
      <c r="B13458" s="8" t="s">
        <v>19715</v>
      </c>
      <c r="C13458" s="9" t="s">
        <v>20004</v>
      </c>
      <c r="D13458" s="10" t="s">
        <v>20005</v>
      </c>
      <c r="E13458" s="11" t="s">
        <v>20006</v>
      </c>
      <c r="F13458" s="6">
        <v>550995</v>
      </c>
      <c r="G13458" s="6" t="s">
        <v>19804</v>
      </c>
      <c r="H13458" s="16">
        <v>3571478.45</v>
      </c>
      <c r="I13458" s="12" t="s">
        <v>11294</v>
      </c>
      <c r="J13458" s="12" t="s">
        <v>4349</v>
      </c>
      <c r="K13458" s="15">
        <v>0</v>
      </c>
      <c r="L13458" s="13" t="s">
        <v>14</v>
      </c>
      <c r="M13458" s="7">
        <v>1</v>
      </c>
      <c r="N13458" s="14"/>
    </row>
    <row r="13459" spans="1:14" ht="110.25">
      <c r="A13459" s="6">
        <v>13458</v>
      </c>
      <c r="B13459" s="8" t="s">
        <v>19715</v>
      </c>
      <c r="C13459" s="9" t="s">
        <v>20007</v>
      </c>
      <c r="D13459" s="10" t="s">
        <v>20008</v>
      </c>
      <c r="E13459" s="11" t="s">
        <v>20009</v>
      </c>
      <c r="F13459" s="6">
        <v>550999</v>
      </c>
      <c r="G13459" s="6" t="s">
        <v>19804</v>
      </c>
      <c r="H13459" s="16">
        <v>3529598.65</v>
      </c>
      <c r="I13459" s="12" t="s">
        <v>580</v>
      </c>
      <c r="J13459" s="12" t="s">
        <v>11217</v>
      </c>
      <c r="K13459" s="15">
        <v>370000</v>
      </c>
      <c r="L13459" s="13" t="s">
        <v>14</v>
      </c>
      <c r="M13459" s="7">
        <v>1</v>
      </c>
      <c r="N13459" s="14"/>
    </row>
    <row r="13460" spans="1:14" ht="94.5">
      <c r="A13460" s="6">
        <v>13459</v>
      </c>
      <c r="B13460" s="8" t="s">
        <v>19715</v>
      </c>
      <c r="C13460" s="9" t="s">
        <v>20010</v>
      </c>
      <c r="D13460" s="10" t="s">
        <v>20011</v>
      </c>
      <c r="E13460" s="11" t="s">
        <v>20012</v>
      </c>
      <c r="F13460" s="6">
        <v>515337</v>
      </c>
      <c r="G13460" s="6" t="s">
        <v>19804</v>
      </c>
      <c r="H13460" s="16">
        <v>30352769.73</v>
      </c>
      <c r="I13460" s="12"/>
      <c r="J13460" s="12"/>
      <c r="K13460" s="15">
        <v>1000000</v>
      </c>
      <c r="L13460" s="13" t="s">
        <v>14</v>
      </c>
      <c r="M13460" s="7">
        <v>1</v>
      </c>
      <c r="N13460" s="14"/>
    </row>
    <row r="13461" spans="1:14" ht="409.5">
      <c r="A13461" s="6">
        <v>13460</v>
      </c>
      <c r="B13461" s="8" t="s">
        <v>19715</v>
      </c>
      <c r="C13461" s="9" t="s">
        <v>20013</v>
      </c>
      <c r="D13461" s="10" t="s">
        <v>20014</v>
      </c>
      <c r="E13461" s="11" t="s">
        <v>20015</v>
      </c>
      <c r="F13461" s="6">
        <v>515329</v>
      </c>
      <c r="G13461" s="6" t="s">
        <v>17264</v>
      </c>
      <c r="H13461" s="16">
        <v>33587191.957999997</v>
      </c>
      <c r="I13461" s="12"/>
      <c r="J13461" s="12"/>
      <c r="K13461" s="15">
        <v>33218421</v>
      </c>
      <c r="L13461" s="13" t="s">
        <v>70</v>
      </c>
      <c r="M13461" s="7">
        <v>1</v>
      </c>
      <c r="N13461" s="14"/>
    </row>
    <row r="13462" spans="1:14" ht="409.5">
      <c r="A13462" s="6">
        <v>13461</v>
      </c>
      <c r="B13462" s="8" t="s">
        <v>19715</v>
      </c>
      <c r="C13462" s="9" t="s">
        <v>20016</v>
      </c>
      <c r="D13462" s="10" t="s">
        <v>6177</v>
      </c>
      <c r="E13462" s="11" t="s">
        <v>20015</v>
      </c>
      <c r="F13462" s="6">
        <v>515329</v>
      </c>
      <c r="G13462" s="6" t="s">
        <v>17264</v>
      </c>
      <c r="H13462" s="16">
        <v>33587191.957999997</v>
      </c>
      <c r="I13462" s="12"/>
      <c r="J13462" s="12"/>
      <c r="K13462" s="15">
        <v>33218421</v>
      </c>
      <c r="L13462" s="13" t="s">
        <v>70</v>
      </c>
      <c r="M13462" s="7">
        <v>0.51</v>
      </c>
      <c r="N13462" s="14"/>
    </row>
    <row r="13463" spans="1:14" ht="409.5">
      <c r="A13463" s="6">
        <v>13462</v>
      </c>
      <c r="B13463" s="8" t="s">
        <v>19715</v>
      </c>
      <c r="C13463" s="9" t="s">
        <v>20013</v>
      </c>
      <c r="D13463" s="10" t="s">
        <v>19831</v>
      </c>
      <c r="E13463" s="11" t="s">
        <v>20015</v>
      </c>
      <c r="F13463" s="6">
        <v>515329</v>
      </c>
      <c r="G13463" s="6" t="s">
        <v>17264</v>
      </c>
      <c r="H13463" s="16">
        <v>33587191.957999997</v>
      </c>
      <c r="I13463" s="12"/>
      <c r="J13463" s="12"/>
      <c r="K13463" s="15">
        <v>33218421</v>
      </c>
      <c r="L13463" s="13" t="s">
        <v>70</v>
      </c>
      <c r="M13463" s="7">
        <v>0.49</v>
      </c>
      <c r="N13463" s="14"/>
    </row>
    <row r="13464" spans="1:14" ht="110.25">
      <c r="A13464" s="6">
        <v>13463</v>
      </c>
      <c r="B13464" s="8" t="s">
        <v>19715</v>
      </c>
      <c r="C13464" s="9" t="s">
        <v>20017</v>
      </c>
      <c r="D13464" s="10" t="s">
        <v>1112</v>
      </c>
      <c r="E13464" s="11" t="s">
        <v>20018</v>
      </c>
      <c r="F13464" s="6">
        <v>506864</v>
      </c>
      <c r="G13464" s="6" t="s">
        <v>17264</v>
      </c>
      <c r="H13464" s="16">
        <v>22309552.190000001</v>
      </c>
      <c r="I13464" s="12" t="s">
        <v>7733</v>
      </c>
      <c r="J13464" s="12" t="s">
        <v>2210</v>
      </c>
      <c r="K13464" s="15">
        <v>473000</v>
      </c>
      <c r="L13464" s="13" t="s">
        <v>14</v>
      </c>
      <c r="M13464" s="7">
        <v>1</v>
      </c>
      <c r="N13464" s="14"/>
    </row>
    <row r="13465" spans="1:14" ht="173.25">
      <c r="A13465" s="6">
        <v>13464</v>
      </c>
      <c r="B13465" s="8" t="s">
        <v>19715</v>
      </c>
      <c r="C13465" s="9" t="s">
        <v>19733</v>
      </c>
      <c r="D13465" s="10" t="s">
        <v>5972</v>
      </c>
      <c r="E13465" s="11" t="s">
        <v>20123</v>
      </c>
      <c r="F13465" s="6">
        <v>462641</v>
      </c>
      <c r="G13465" s="6" t="s">
        <v>17264</v>
      </c>
      <c r="H13465" s="16">
        <v>25549769.760000002</v>
      </c>
      <c r="I13465" s="12" t="s">
        <v>11840</v>
      </c>
      <c r="J13465" s="12" t="s">
        <v>4327</v>
      </c>
      <c r="K13465" s="15">
        <v>15296290</v>
      </c>
      <c r="L13465" s="13" t="s">
        <v>14</v>
      </c>
      <c r="M13465" s="7">
        <v>1</v>
      </c>
      <c r="N13465" s="14"/>
    </row>
    <row r="13466" spans="1:14" ht="110.25">
      <c r="A13466" s="6">
        <v>13465</v>
      </c>
      <c r="B13466" s="8" t="s">
        <v>19715</v>
      </c>
      <c r="C13466" s="9" t="s">
        <v>20017</v>
      </c>
      <c r="D13466" s="10" t="s">
        <v>1112</v>
      </c>
      <c r="E13466" s="11" t="s">
        <v>20019</v>
      </c>
      <c r="F13466" s="6">
        <v>506867</v>
      </c>
      <c r="G13466" s="6" t="s">
        <v>17264</v>
      </c>
      <c r="H13466" s="16">
        <v>9514757.6999999993</v>
      </c>
      <c r="I13466" s="12" t="s">
        <v>7733</v>
      </c>
      <c r="J13466" s="12" t="s">
        <v>7165</v>
      </c>
      <c r="K13466" s="15"/>
      <c r="L13466" s="13" t="s">
        <v>14</v>
      </c>
      <c r="M13466" s="7">
        <v>1</v>
      </c>
      <c r="N13466" s="14"/>
    </row>
    <row r="13467" spans="1:14" ht="267.75">
      <c r="A13467" s="6">
        <v>13466</v>
      </c>
      <c r="B13467" s="8" t="s">
        <v>19715</v>
      </c>
      <c r="C13467" s="9" t="s">
        <v>20020</v>
      </c>
      <c r="D13467" s="10" t="s">
        <v>6274</v>
      </c>
      <c r="E13467" s="11" t="s">
        <v>20124</v>
      </c>
      <c r="F13467" s="6">
        <v>522381</v>
      </c>
      <c r="G13467" s="6" t="s">
        <v>17264</v>
      </c>
      <c r="H13467" s="16">
        <v>144762288.43000001</v>
      </c>
      <c r="I13467" s="12" t="s">
        <v>3081</v>
      </c>
      <c r="J13467" s="12" t="s">
        <v>20021</v>
      </c>
      <c r="K13467" s="15"/>
      <c r="L13467" s="13" t="s">
        <v>14</v>
      </c>
      <c r="M13467" s="7">
        <v>1</v>
      </c>
      <c r="N13467" s="14"/>
    </row>
    <row r="13468" spans="1:14" ht="173.25">
      <c r="A13468" s="6">
        <v>13467</v>
      </c>
      <c r="B13468" s="8" t="s">
        <v>19715</v>
      </c>
      <c r="C13468" s="9" t="s">
        <v>19862</v>
      </c>
      <c r="D13468" s="10" t="s">
        <v>19863</v>
      </c>
      <c r="E13468" s="11" t="s">
        <v>20125</v>
      </c>
      <c r="F13468" s="6">
        <v>522383</v>
      </c>
      <c r="G13468" s="6" t="s">
        <v>17264</v>
      </c>
      <c r="H13468" s="16">
        <v>10659795.51</v>
      </c>
      <c r="I13468" s="12" t="s">
        <v>7415</v>
      </c>
      <c r="J13468" s="12" t="s">
        <v>2211</v>
      </c>
      <c r="K13468" s="15"/>
      <c r="L13468" s="13" t="s">
        <v>70</v>
      </c>
      <c r="M13468" s="7">
        <v>1</v>
      </c>
      <c r="N13468" s="14"/>
    </row>
    <row r="13469" spans="1:14" ht="173.25">
      <c r="A13469" s="6">
        <v>13468</v>
      </c>
      <c r="B13469" s="8" t="s">
        <v>19715</v>
      </c>
      <c r="C13469" s="9" t="s">
        <v>19733</v>
      </c>
      <c r="D13469" s="10" t="s">
        <v>5972</v>
      </c>
      <c r="E13469" s="11" t="s">
        <v>20125</v>
      </c>
      <c r="F13469" s="6">
        <v>522383</v>
      </c>
      <c r="G13469" s="6" t="s">
        <v>17264</v>
      </c>
      <c r="H13469" s="16">
        <v>10659796.51</v>
      </c>
      <c r="I13469" s="12" t="s">
        <v>7629</v>
      </c>
      <c r="J13469" s="12" t="s">
        <v>20022</v>
      </c>
      <c r="K13469" s="15"/>
      <c r="L13469" s="13" t="s">
        <v>70</v>
      </c>
      <c r="M13469" s="7">
        <v>0.5</v>
      </c>
      <c r="N13469" s="14"/>
    </row>
    <row r="13470" spans="1:14" ht="173.25">
      <c r="A13470" s="6">
        <v>13469</v>
      </c>
      <c r="B13470" s="8" t="s">
        <v>19715</v>
      </c>
      <c r="C13470" s="9" t="s">
        <v>19866</v>
      </c>
      <c r="D13470" s="10" t="s">
        <v>19867</v>
      </c>
      <c r="E13470" s="11" t="s">
        <v>20125</v>
      </c>
      <c r="F13470" s="6">
        <v>522383</v>
      </c>
      <c r="G13470" s="6" t="s">
        <v>17264</v>
      </c>
      <c r="H13470" s="16">
        <v>10659797.51</v>
      </c>
      <c r="I13470" s="12" t="s">
        <v>20023</v>
      </c>
      <c r="J13470" s="12" t="s">
        <v>20024</v>
      </c>
      <c r="K13470" s="15"/>
      <c r="L13470" s="13" t="s">
        <v>70</v>
      </c>
      <c r="M13470" s="7">
        <v>0.25</v>
      </c>
      <c r="N13470" s="14"/>
    </row>
    <row r="13471" spans="1:14" ht="173.25">
      <c r="A13471" s="6">
        <v>13470</v>
      </c>
      <c r="B13471" s="8" t="s">
        <v>19715</v>
      </c>
      <c r="C13471" s="9" t="s">
        <v>19868</v>
      </c>
      <c r="D13471" s="10" t="s">
        <v>19869</v>
      </c>
      <c r="E13471" s="11" t="s">
        <v>20125</v>
      </c>
      <c r="F13471" s="6">
        <v>522383</v>
      </c>
      <c r="G13471" s="6" t="s">
        <v>17264</v>
      </c>
      <c r="H13471" s="16">
        <v>10659798.51</v>
      </c>
      <c r="I13471" s="12" t="s">
        <v>20025</v>
      </c>
      <c r="J13471" s="12" t="s">
        <v>20026</v>
      </c>
      <c r="K13471" s="15"/>
      <c r="L13471" s="13" t="s">
        <v>70</v>
      </c>
      <c r="M13471" s="7">
        <v>0.25</v>
      </c>
      <c r="N13471" s="14"/>
    </row>
    <row r="13472" spans="1:14" ht="409.5">
      <c r="A13472" s="6">
        <v>13471</v>
      </c>
      <c r="B13472" s="8" t="s">
        <v>19715</v>
      </c>
      <c r="C13472" s="9" t="s">
        <v>19733</v>
      </c>
      <c r="D13472" s="10" t="s">
        <v>5972</v>
      </c>
      <c r="E13472" s="11" t="s">
        <v>20126</v>
      </c>
      <c r="F13472" s="6">
        <v>522386</v>
      </c>
      <c r="G13472" s="6" t="s">
        <v>17264</v>
      </c>
      <c r="H13472" s="16">
        <v>25835242.440000001</v>
      </c>
      <c r="I13472" s="12" t="s">
        <v>20027</v>
      </c>
      <c r="J13472" s="12" t="s">
        <v>2221</v>
      </c>
      <c r="K13472" s="15"/>
      <c r="L13472" s="13" t="s">
        <v>14</v>
      </c>
      <c r="M13472" s="7">
        <v>1</v>
      </c>
      <c r="N13472" s="14"/>
    </row>
    <row r="13473" spans="1:14" ht="220.5">
      <c r="A13473" s="6">
        <v>13472</v>
      </c>
      <c r="B13473" s="8" t="s">
        <v>19715</v>
      </c>
      <c r="C13473" s="9" t="s">
        <v>19756</v>
      </c>
      <c r="D13473" s="10" t="s">
        <v>6274</v>
      </c>
      <c r="E13473" s="11" t="s">
        <v>20127</v>
      </c>
      <c r="F13473" s="6">
        <v>522383</v>
      </c>
      <c r="G13473" s="6" t="s">
        <v>17264</v>
      </c>
      <c r="H13473" s="16">
        <v>40809951.859999999</v>
      </c>
      <c r="I13473" s="12" t="s">
        <v>3081</v>
      </c>
      <c r="J13473" s="12" t="s">
        <v>20028</v>
      </c>
      <c r="K13473" s="15"/>
      <c r="L13473" s="13" t="s">
        <v>14</v>
      </c>
      <c r="M13473" s="7">
        <v>1</v>
      </c>
      <c r="N13473" s="14"/>
    </row>
    <row r="13474" spans="1:14" ht="189">
      <c r="A13474" s="6">
        <v>13473</v>
      </c>
      <c r="B13474" s="8" t="s">
        <v>19715</v>
      </c>
      <c r="C13474" s="9" t="s">
        <v>19973</v>
      </c>
      <c r="D13474" s="10" t="s">
        <v>14843</v>
      </c>
      <c r="E13474" s="11" t="s">
        <v>20128</v>
      </c>
      <c r="F13474" s="6">
        <v>522384</v>
      </c>
      <c r="G13474" s="6" t="s">
        <v>17264</v>
      </c>
      <c r="H13474" s="16">
        <v>54072021.75</v>
      </c>
      <c r="I13474" s="12" t="s">
        <v>6556</v>
      </c>
      <c r="J13474" s="12" t="s">
        <v>7801</v>
      </c>
      <c r="K13474" s="15"/>
      <c r="L13474" s="13" t="s">
        <v>14</v>
      </c>
      <c r="M13474" s="7">
        <v>1</v>
      </c>
      <c r="N13474" s="14"/>
    </row>
    <row r="13475" spans="1:14" ht="267.75">
      <c r="A13475" s="6">
        <v>13474</v>
      </c>
      <c r="B13475" s="8" t="s">
        <v>19715</v>
      </c>
      <c r="C13475" s="9" t="s">
        <v>19733</v>
      </c>
      <c r="D13475" s="10" t="s">
        <v>5972</v>
      </c>
      <c r="E13475" s="11" t="s">
        <v>20129</v>
      </c>
      <c r="F13475" s="6">
        <v>522380</v>
      </c>
      <c r="G13475" s="6" t="s">
        <v>17264</v>
      </c>
      <c r="H13475" s="16">
        <v>48441572.799999997</v>
      </c>
      <c r="I13475" s="12" t="s">
        <v>20027</v>
      </c>
      <c r="J13475" s="12" t="s">
        <v>7165</v>
      </c>
      <c r="K13475" s="15"/>
      <c r="L13475" s="13" t="s">
        <v>14</v>
      </c>
      <c r="M13475" s="7">
        <v>1</v>
      </c>
      <c r="N13475" s="14"/>
    </row>
    <row r="13476" spans="1:14" ht="63">
      <c r="A13476" s="6">
        <v>13475</v>
      </c>
      <c r="B13476" s="8" t="s">
        <v>19715</v>
      </c>
      <c r="C13476" s="9" t="s">
        <v>19739</v>
      </c>
      <c r="D13476" s="10" t="s">
        <v>5972</v>
      </c>
      <c r="E13476" s="11" t="s">
        <v>20029</v>
      </c>
      <c r="F13476" s="6">
        <v>543826</v>
      </c>
      <c r="G13476" s="6" t="s">
        <v>1779</v>
      </c>
      <c r="H13476" s="16">
        <v>87194000</v>
      </c>
      <c r="I13476" s="12" t="s">
        <v>1020</v>
      </c>
      <c r="J13476" s="12" t="s">
        <v>20030</v>
      </c>
      <c r="K13476" s="15"/>
      <c r="L13476" s="13" t="s">
        <v>70</v>
      </c>
      <c r="M13476" s="7">
        <v>0.51</v>
      </c>
      <c r="N13476" s="14"/>
    </row>
    <row r="13477" spans="1:14" ht="63">
      <c r="A13477" s="6">
        <v>13476</v>
      </c>
      <c r="B13477" s="8" t="s">
        <v>19715</v>
      </c>
      <c r="C13477" s="9" t="s">
        <v>19740</v>
      </c>
      <c r="D13477" s="10" t="s">
        <v>19729</v>
      </c>
      <c r="E13477" s="11" t="s">
        <v>20031</v>
      </c>
      <c r="F13477" s="6">
        <v>543827</v>
      </c>
      <c r="G13477" s="6" t="s">
        <v>1779</v>
      </c>
      <c r="H13477" s="16">
        <v>87194000</v>
      </c>
      <c r="I13477" s="12" t="s">
        <v>20032</v>
      </c>
      <c r="J13477" s="12" t="s">
        <v>20030</v>
      </c>
      <c r="K13477" s="15"/>
      <c r="L13477" s="13" t="s">
        <v>70</v>
      </c>
      <c r="M13477" s="7">
        <v>0.49</v>
      </c>
      <c r="N13477" s="14"/>
    </row>
    <row r="13478" spans="1:14" ht="78.75">
      <c r="A13478" s="6">
        <v>13477</v>
      </c>
      <c r="B13478" s="8" t="s">
        <v>19715</v>
      </c>
      <c r="C13478" s="9" t="s">
        <v>20033</v>
      </c>
      <c r="D13478" s="10" t="s">
        <v>20034</v>
      </c>
      <c r="E13478" s="11" t="s">
        <v>20035</v>
      </c>
      <c r="F13478" s="6">
        <v>551002</v>
      </c>
      <c r="G13478" s="6" t="s">
        <v>359</v>
      </c>
      <c r="H13478" s="16">
        <v>480615.45</v>
      </c>
      <c r="I13478" s="12" t="s">
        <v>20036</v>
      </c>
      <c r="J13478" s="12" t="s">
        <v>6455</v>
      </c>
      <c r="K13478" s="15"/>
      <c r="L13478" s="13" t="s">
        <v>14</v>
      </c>
      <c r="M13478" s="7">
        <v>1</v>
      </c>
      <c r="N13478" s="14"/>
    </row>
    <row r="13479" spans="1:14" ht="110.25">
      <c r="A13479" s="6">
        <v>13478</v>
      </c>
      <c r="B13479" s="8" t="s">
        <v>19715</v>
      </c>
      <c r="C13479" s="9" t="s">
        <v>20037</v>
      </c>
      <c r="D13479" s="10" t="s">
        <v>20038</v>
      </c>
      <c r="E13479" s="11" t="s">
        <v>20039</v>
      </c>
      <c r="F13479" s="6">
        <v>536860</v>
      </c>
      <c r="G13479" s="6" t="s">
        <v>359</v>
      </c>
      <c r="H13479" s="16">
        <v>375457.1</v>
      </c>
      <c r="I13479" s="12" t="s">
        <v>2563</v>
      </c>
      <c r="J13479" s="12" t="s">
        <v>2439</v>
      </c>
      <c r="K13479" s="15"/>
      <c r="L13479" s="13" t="s">
        <v>14</v>
      </c>
      <c r="M13479" s="7">
        <v>1</v>
      </c>
      <c r="N13479" s="14"/>
    </row>
    <row r="13480" spans="1:14" ht="94.5">
      <c r="A13480" s="6">
        <v>13479</v>
      </c>
      <c r="B13480" s="8" t="s">
        <v>19715</v>
      </c>
      <c r="C13480" s="9" t="s">
        <v>20040</v>
      </c>
      <c r="D13480" s="10" t="s">
        <v>20041</v>
      </c>
      <c r="E13480" s="11" t="s">
        <v>20042</v>
      </c>
      <c r="F13480" s="6">
        <v>554464</v>
      </c>
      <c r="G13480" s="6" t="s">
        <v>875</v>
      </c>
      <c r="H13480" s="16">
        <v>4674911.05</v>
      </c>
      <c r="I13480" s="12" t="s">
        <v>1793</v>
      </c>
      <c r="J13480" s="12" t="s">
        <v>6813</v>
      </c>
      <c r="K13480" s="15"/>
      <c r="L13480" s="13" t="s">
        <v>14</v>
      </c>
      <c r="M13480" s="7">
        <v>1</v>
      </c>
      <c r="N13480" s="14"/>
    </row>
    <row r="13481" spans="1:14" ht="173.25">
      <c r="A13481" s="6">
        <v>13480</v>
      </c>
      <c r="B13481" s="8" t="s">
        <v>19715</v>
      </c>
      <c r="C13481" s="9" t="s">
        <v>20043</v>
      </c>
      <c r="D13481" s="10" t="s">
        <v>20044</v>
      </c>
      <c r="E13481" s="11" t="s">
        <v>20045</v>
      </c>
      <c r="F13481" s="6">
        <v>504375</v>
      </c>
      <c r="G13481" s="6" t="s">
        <v>4045</v>
      </c>
      <c r="H13481" s="16">
        <v>102728227.31</v>
      </c>
      <c r="I13481" s="12" t="s">
        <v>5878</v>
      </c>
      <c r="J13481" s="12" t="s">
        <v>7415</v>
      </c>
      <c r="K13481" s="15"/>
      <c r="L13481" s="13" t="s">
        <v>70</v>
      </c>
      <c r="M13481" s="7">
        <v>1</v>
      </c>
      <c r="N13481" s="14"/>
    </row>
    <row r="13482" spans="1:14" ht="173.25">
      <c r="A13482" s="6">
        <v>13481</v>
      </c>
      <c r="B13482" s="8" t="s">
        <v>19715</v>
      </c>
      <c r="C13482" s="9" t="s">
        <v>20046</v>
      </c>
      <c r="D13482" s="10" t="s">
        <v>6177</v>
      </c>
      <c r="E13482" s="11" t="s">
        <v>20047</v>
      </c>
      <c r="F13482" s="6">
        <v>504375</v>
      </c>
      <c r="G13482" s="6" t="s">
        <v>4045</v>
      </c>
      <c r="H13482" s="16">
        <v>102728227.31</v>
      </c>
      <c r="I13482" s="12" t="s">
        <v>5878</v>
      </c>
      <c r="J13482" s="12" t="s">
        <v>7415</v>
      </c>
      <c r="K13482" s="15"/>
      <c r="L13482" s="13" t="s">
        <v>70</v>
      </c>
      <c r="M13482" s="7">
        <v>0.51</v>
      </c>
      <c r="N13482" s="14"/>
    </row>
    <row r="13483" spans="1:14" ht="173.25">
      <c r="A13483" s="6">
        <v>13482</v>
      </c>
      <c r="B13483" s="8" t="s">
        <v>19715</v>
      </c>
      <c r="C13483" s="9" t="s">
        <v>20048</v>
      </c>
      <c r="D13483" s="10" t="s">
        <v>19831</v>
      </c>
      <c r="E13483" s="11" t="s">
        <v>20049</v>
      </c>
      <c r="F13483" s="6">
        <v>504375</v>
      </c>
      <c r="G13483" s="6" t="s">
        <v>4045</v>
      </c>
      <c r="H13483" s="16">
        <v>102728227.31</v>
      </c>
      <c r="I13483" s="12" t="s">
        <v>5878</v>
      </c>
      <c r="J13483" s="12" t="s">
        <v>7415</v>
      </c>
      <c r="K13483" s="15"/>
      <c r="L13483" s="13" t="s">
        <v>70</v>
      </c>
      <c r="M13483" s="7">
        <v>0.49</v>
      </c>
      <c r="N13483" s="14"/>
    </row>
    <row r="13484" spans="1:14" ht="63">
      <c r="A13484" s="6">
        <v>13483</v>
      </c>
      <c r="B13484" s="8" t="s">
        <v>19715</v>
      </c>
      <c r="C13484" s="9" t="s">
        <v>19739</v>
      </c>
      <c r="D13484" s="10" t="s">
        <v>5972</v>
      </c>
      <c r="E13484" s="11" t="s">
        <v>20050</v>
      </c>
      <c r="F13484" s="6">
        <v>528081</v>
      </c>
      <c r="G13484" s="6" t="s">
        <v>4045</v>
      </c>
      <c r="H13484" s="16">
        <v>89253682.718999997</v>
      </c>
      <c r="I13484" s="12" t="s">
        <v>20051</v>
      </c>
      <c r="J13484" s="12" t="s">
        <v>20052</v>
      </c>
      <c r="K13484" s="15"/>
      <c r="L13484" s="13" t="s">
        <v>14</v>
      </c>
      <c r="M13484" s="7">
        <v>1</v>
      </c>
      <c r="N13484" s="14"/>
    </row>
    <row r="13485" spans="1:14" ht="110.25">
      <c r="A13485" s="6">
        <v>13484</v>
      </c>
      <c r="B13485" s="8" t="s">
        <v>19715</v>
      </c>
      <c r="C13485" s="9" t="s">
        <v>19973</v>
      </c>
      <c r="D13485" s="10" t="s">
        <v>14843</v>
      </c>
      <c r="E13485" s="11" t="s">
        <v>20053</v>
      </c>
      <c r="F13485" s="6">
        <v>528082</v>
      </c>
      <c r="G13485" s="6" t="s">
        <v>4045</v>
      </c>
      <c r="H13485" s="16">
        <v>113338166.101</v>
      </c>
      <c r="I13485" s="12" t="s">
        <v>7415</v>
      </c>
      <c r="J13485" s="12" t="s">
        <v>7165</v>
      </c>
      <c r="K13485" s="15"/>
      <c r="L13485" s="13" t="s">
        <v>14</v>
      </c>
      <c r="M13485" s="7">
        <v>1</v>
      </c>
      <c r="N13485" s="14"/>
    </row>
    <row r="13486" spans="1:14" ht="94.5">
      <c r="A13486" s="6">
        <v>13485</v>
      </c>
      <c r="B13486" s="8" t="s">
        <v>19715</v>
      </c>
      <c r="C13486" s="9" t="s">
        <v>20054</v>
      </c>
      <c r="D13486" s="10" t="s">
        <v>20055</v>
      </c>
      <c r="E13486" s="11" t="s">
        <v>20056</v>
      </c>
      <c r="F13486" s="6">
        <v>581517</v>
      </c>
      <c r="G13486" s="6" t="s">
        <v>848</v>
      </c>
      <c r="H13486" s="16">
        <v>7902032.5499999998</v>
      </c>
      <c r="I13486" s="12" t="s">
        <v>5853</v>
      </c>
      <c r="J13486" s="12" t="s">
        <v>2668</v>
      </c>
      <c r="K13486" s="15"/>
      <c r="L13486" s="13" t="s">
        <v>14</v>
      </c>
      <c r="M13486" s="7">
        <v>1</v>
      </c>
      <c r="N13486" s="14"/>
    </row>
    <row r="13487" spans="1:14" ht="78.75">
      <c r="A13487" s="6">
        <v>13486</v>
      </c>
      <c r="B13487" s="8" t="s">
        <v>19715</v>
      </c>
      <c r="C13487" s="9" t="s">
        <v>20057</v>
      </c>
      <c r="D13487" s="10" t="s">
        <v>20058</v>
      </c>
      <c r="E13487" s="11" t="s">
        <v>20059</v>
      </c>
      <c r="F13487" s="6">
        <v>581520</v>
      </c>
      <c r="G13487" s="6" t="s">
        <v>848</v>
      </c>
      <c r="H13487" s="16">
        <v>2711112.85</v>
      </c>
      <c r="I13487" s="12" t="s">
        <v>5853</v>
      </c>
      <c r="J13487" s="12" t="s">
        <v>3147</v>
      </c>
      <c r="K13487" s="15"/>
      <c r="L13487" s="13" t="s">
        <v>14</v>
      </c>
      <c r="M13487" s="7">
        <v>1</v>
      </c>
      <c r="N13487" s="14"/>
    </row>
    <row r="13488" spans="1:14" ht="78.75">
      <c r="A13488" s="6">
        <v>13487</v>
      </c>
      <c r="B13488" s="8" t="s">
        <v>19715</v>
      </c>
      <c r="C13488" s="9" t="s">
        <v>20060</v>
      </c>
      <c r="D13488" s="10" t="s">
        <v>20061</v>
      </c>
      <c r="E13488" s="11" t="s">
        <v>20062</v>
      </c>
      <c r="F13488" s="6">
        <v>581521</v>
      </c>
      <c r="G13488" s="6" t="s">
        <v>848</v>
      </c>
      <c r="H13488" s="16">
        <v>6340334.2000000002</v>
      </c>
      <c r="I13488" s="12" t="s">
        <v>6556</v>
      </c>
      <c r="J13488" s="12" t="s">
        <v>20063</v>
      </c>
      <c r="K13488" s="15"/>
      <c r="L13488" s="13" t="s">
        <v>14</v>
      </c>
      <c r="M13488" s="7">
        <v>1</v>
      </c>
      <c r="N13488" s="14"/>
    </row>
    <row r="13489" spans="1:14" ht="63">
      <c r="A13489" s="6">
        <v>13488</v>
      </c>
      <c r="B13489" s="8" t="s">
        <v>19715</v>
      </c>
      <c r="C13489" s="9" t="s">
        <v>20064</v>
      </c>
      <c r="D13489" s="10" t="s">
        <v>20065</v>
      </c>
      <c r="E13489" s="11" t="s">
        <v>20066</v>
      </c>
      <c r="F13489" s="6">
        <v>581522</v>
      </c>
      <c r="G13489" s="6" t="s">
        <v>848</v>
      </c>
      <c r="H13489" s="16">
        <v>7403738.5499999998</v>
      </c>
      <c r="I13489" s="12" t="s">
        <v>5853</v>
      </c>
      <c r="J13489" s="12" t="s">
        <v>2668</v>
      </c>
      <c r="K13489" s="15"/>
      <c r="L13489" s="13" t="s">
        <v>14</v>
      </c>
      <c r="M13489" s="7">
        <v>1</v>
      </c>
      <c r="N13489" s="14"/>
    </row>
    <row r="13490" spans="1:14" ht="78.75">
      <c r="A13490" s="6">
        <v>13489</v>
      </c>
      <c r="B13490" s="8" t="s">
        <v>19715</v>
      </c>
      <c r="C13490" s="9" t="s">
        <v>20067</v>
      </c>
      <c r="D13490" s="10" t="s">
        <v>20068</v>
      </c>
      <c r="E13490" s="11" t="s">
        <v>20069</v>
      </c>
      <c r="F13490" s="6">
        <v>583438</v>
      </c>
      <c r="G13490" s="6" t="s">
        <v>1779</v>
      </c>
      <c r="H13490" s="16">
        <v>4600844.3</v>
      </c>
      <c r="I13490" s="12" t="s">
        <v>2446</v>
      </c>
      <c r="J13490" s="12" t="s">
        <v>7202</v>
      </c>
      <c r="K13490" s="15"/>
      <c r="L13490" s="13" t="s">
        <v>14</v>
      </c>
      <c r="M13490" s="7">
        <v>1</v>
      </c>
      <c r="N13490" s="14"/>
    </row>
    <row r="13491" spans="1:14" ht="110.25">
      <c r="A13491" s="6">
        <v>13490</v>
      </c>
      <c r="B13491" s="8" t="s">
        <v>19715</v>
      </c>
      <c r="C13491" s="9" t="s">
        <v>20070</v>
      </c>
      <c r="D13491" s="10" t="s">
        <v>20071</v>
      </c>
      <c r="E13491" s="11" t="s">
        <v>20072</v>
      </c>
      <c r="F13491" s="6">
        <v>581518</v>
      </c>
      <c r="G13491" s="6" t="s">
        <v>848</v>
      </c>
      <c r="H13491" s="16">
        <v>5012250.3499999996</v>
      </c>
      <c r="I13491" s="12" t="s">
        <v>5853</v>
      </c>
      <c r="J13491" s="12" t="s">
        <v>5694</v>
      </c>
      <c r="K13491" s="15"/>
      <c r="L13491" s="13" t="s">
        <v>14</v>
      </c>
      <c r="M13491" s="7">
        <v>1</v>
      </c>
      <c r="N13491" s="14"/>
    </row>
    <row r="13492" spans="1:14" ht="141.75">
      <c r="A13492" s="6">
        <v>13491</v>
      </c>
      <c r="B13492" s="8" t="s">
        <v>19715</v>
      </c>
      <c r="C13492" s="9" t="s">
        <v>20073</v>
      </c>
      <c r="D13492" s="10" t="s">
        <v>20074</v>
      </c>
      <c r="E13492" s="11" t="s">
        <v>20075</v>
      </c>
      <c r="F13492" s="6">
        <v>562315</v>
      </c>
      <c r="G13492" s="6" t="s">
        <v>875</v>
      </c>
      <c r="H13492" s="16">
        <v>15296888.6</v>
      </c>
      <c r="I13492" s="12" t="s">
        <v>6479</v>
      </c>
      <c r="J13492" s="12">
        <v>44454</v>
      </c>
      <c r="K13492" s="15"/>
      <c r="L13492" s="13" t="s">
        <v>14</v>
      </c>
      <c r="M13492" s="7">
        <v>1</v>
      </c>
      <c r="N13492" s="14"/>
    </row>
    <row r="13493" spans="1:14" ht="94.5">
      <c r="A13493" s="6">
        <v>13492</v>
      </c>
      <c r="B13493" s="8" t="s">
        <v>19715</v>
      </c>
      <c r="C13493" s="9" t="s">
        <v>20076</v>
      </c>
      <c r="D13493" s="10" t="s">
        <v>20077</v>
      </c>
      <c r="E13493" s="11" t="s">
        <v>20078</v>
      </c>
      <c r="F13493" s="6">
        <v>562316</v>
      </c>
      <c r="G13493" s="6" t="s">
        <v>6685</v>
      </c>
      <c r="H13493" s="16">
        <v>11147212</v>
      </c>
      <c r="I13493" s="12" t="s">
        <v>7235</v>
      </c>
      <c r="J13493" s="12" t="s">
        <v>6691</v>
      </c>
      <c r="K13493" s="15"/>
      <c r="L13493" s="13" t="s">
        <v>14</v>
      </c>
      <c r="M13493" s="7">
        <v>1</v>
      </c>
      <c r="N13493" s="14"/>
    </row>
    <row r="13494" spans="1:14" ht="78.75">
      <c r="A13494" s="6">
        <v>13493</v>
      </c>
      <c r="B13494" s="8" t="s">
        <v>19715</v>
      </c>
      <c r="C13494" s="9" t="s">
        <v>20079</v>
      </c>
      <c r="D13494" s="10" t="s">
        <v>20080</v>
      </c>
      <c r="E13494" s="11" t="s">
        <v>20081</v>
      </c>
      <c r="F13494" s="6">
        <v>599835</v>
      </c>
      <c r="G13494" s="6" t="s">
        <v>340</v>
      </c>
      <c r="H13494" s="16">
        <v>9238711.0500000007</v>
      </c>
      <c r="I13494" s="12" t="s">
        <v>7626</v>
      </c>
      <c r="J13494" s="12" t="s">
        <v>2663</v>
      </c>
      <c r="K13494" s="15"/>
      <c r="L13494" s="13" t="s">
        <v>14</v>
      </c>
      <c r="M13494" s="7">
        <v>1</v>
      </c>
      <c r="N13494" s="14"/>
    </row>
    <row r="13495" spans="1:14" ht="126">
      <c r="A13495" s="6">
        <v>13494</v>
      </c>
      <c r="B13495" s="8" t="s">
        <v>19715</v>
      </c>
      <c r="C13495" s="9" t="s">
        <v>20082</v>
      </c>
      <c r="D13495" s="10" t="s">
        <v>5657</v>
      </c>
      <c r="E13495" s="11" t="s">
        <v>20083</v>
      </c>
      <c r="F13495" s="6">
        <v>557915</v>
      </c>
      <c r="G13495" s="6" t="s">
        <v>17264</v>
      </c>
      <c r="H13495" s="16">
        <v>35172729.899999999</v>
      </c>
      <c r="I13495" s="12" t="s">
        <v>2446</v>
      </c>
      <c r="J13495" s="12" t="s">
        <v>20084</v>
      </c>
      <c r="K13495" s="15"/>
      <c r="L13495" s="13" t="s">
        <v>14</v>
      </c>
      <c r="M13495" s="7">
        <v>1</v>
      </c>
      <c r="N13495" s="14"/>
    </row>
    <row r="13496" spans="1:14" ht="94.5">
      <c r="A13496" s="6">
        <v>13495</v>
      </c>
      <c r="B13496" s="8" t="s">
        <v>19715</v>
      </c>
      <c r="C13496" s="9" t="s">
        <v>20085</v>
      </c>
      <c r="D13496" s="10" t="s">
        <v>20086</v>
      </c>
      <c r="E13496" s="11" t="s">
        <v>20087</v>
      </c>
      <c r="F13496" s="6">
        <v>576356</v>
      </c>
      <c r="G13496" s="6" t="s">
        <v>17264</v>
      </c>
      <c r="H13496" s="16">
        <v>10579894.449999999</v>
      </c>
      <c r="I13496" s="12" t="s">
        <v>7235</v>
      </c>
      <c r="J13496" s="12" t="s">
        <v>20088</v>
      </c>
      <c r="K13496" s="15"/>
      <c r="L13496" s="13" t="s">
        <v>14</v>
      </c>
      <c r="M13496" s="7">
        <v>1</v>
      </c>
      <c r="N13496" s="14"/>
    </row>
    <row r="13497" spans="1:14" ht="94.5">
      <c r="A13497" s="6">
        <v>13496</v>
      </c>
      <c r="B13497" s="8" t="s">
        <v>19715</v>
      </c>
      <c r="C13497" s="9" t="s">
        <v>20089</v>
      </c>
      <c r="D13497" s="10" t="s">
        <v>20090</v>
      </c>
      <c r="E13497" s="11" t="s">
        <v>20091</v>
      </c>
      <c r="F13497" s="6">
        <v>576357</v>
      </c>
      <c r="G13497" s="6" t="s">
        <v>17264</v>
      </c>
      <c r="H13497" s="16">
        <v>12746640.199999999</v>
      </c>
      <c r="I13497" s="12" t="s">
        <v>6479</v>
      </c>
      <c r="J13497" s="12" t="s">
        <v>20092</v>
      </c>
      <c r="K13497" s="15"/>
      <c r="L13497" s="13" t="s">
        <v>14</v>
      </c>
      <c r="M13497" s="7">
        <v>1</v>
      </c>
      <c r="N13497" s="14"/>
    </row>
    <row r="13498" spans="1:14" ht="173.25">
      <c r="A13498" s="6">
        <v>13497</v>
      </c>
      <c r="B13498" s="8" t="s">
        <v>19715</v>
      </c>
      <c r="C13498" s="9" t="s">
        <v>19733</v>
      </c>
      <c r="D13498" s="10" t="s">
        <v>5972</v>
      </c>
      <c r="E13498" s="11" t="s">
        <v>20093</v>
      </c>
      <c r="F13498" s="6">
        <v>522382</v>
      </c>
      <c r="G13498" s="6" t="s">
        <v>17264</v>
      </c>
      <c r="H13498" s="16">
        <v>10659795.517999999</v>
      </c>
      <c r="I13498" s="12" t="s">
        <v>7415</v>
      </c>
      <c r="J13498" s="12" t="s">
        <v>2211</v>
      </c>
      <c r="K13498" s="15"/>
      <c r="L13498" s="13" t="s">
        <v>70</v>
      </c>
      <c r="M13498" s="7">
        <v>0.5</v>
      </c>
      <c r="N13498" s="14"/>
    </row>
    <row r="13499" spans="1:14" ht="173.25">
      <c r="A13499" s="6">
        <v>13498</v>
      </c>
      <c r="B13499" s="8" t="s">
        <v>19715</v>
      </c>
      <c r="C13499" s="9" t="s">
        <v>20094</v>
      </c>
      <c r="D13499" s="10" t="s">
        <v>19867</v>
      </c>
      <c r="E13499" s="11" t="s">
        <v>20093</v>
      </c>
      <c r="F13499" s="6">
        <v>522382</v>
      </c>
      <c r="G13499" s="6" t="s">
        <v>17264</v>
      </c>
      <c r="H13499" s="16">
        <v>10659795.517999999</v>
      </c>
      <c r="I13499" s="12" t="s">
        <v>7415</v>
      </c>
      <c r="J13499" s="12" t="s">
        <v>2211</v>
      </c>
      <c r="K13499" s="15"/>
      <c r="L13499" s="13" t="s">
        <v>70</v>
      </c>
      <c r="M13499" s="7">
        <v>0.25</v>
      </c>
      <c r="N13499" s="14"/>
    </row>
    <row r="13500" spans="1:14" ht="173.25">
      <c r="A13500" s="6">
        <v>13499</v>
      </c>
      <c r="B13500" s="8" t="s">
        <v>19715</v>
      </c>
      <c r="C13500" s="9" t="s">
        <v>19868</v>
      </c>
      <c r="D13500" s="10" t="s">
        <v>19869</v>
      </c>
      <c r="E13500" s="11" t="s">
        <v>20093</v>
      </c>
      <c r="F13500" s="6">
        <v>522382</v>
      </c>
      <c r="G13500" s="6" t="s">
        <v>17264</v>
      </c>
      <c r="H13500" s="16">
        <v>10659795.517999999</v>
      </c>
      <c r="I13500" s="12" t="s">
        <v>7415</v>
      </c>
      <c r="J13500" s="12" t="s">
        <v>2211</v>
      </c>
      <c r="K13500" s="15"/>
      <c r="L13500" s="13" t="s">
        <v>70</v>
      </c>
      <c r="M13500" s="7">
        <v>0.25</v>
      </c>
      <c r="N13500" s="14"/>
    </row>
    <row r="13501" spans="1:14" ht="126">
      <c r="A13501" s="6">
        <v>13500</v>
      </c>
      <c r="B13501" s="8" t="s">
        <v>19715</v>
      </c>
      <c r="C13501" s="9" t="s">
        <v>20082</v>
      </c>
      <c r="D13501" s="10" t="s">
        <v>5657</v>
      </c>
      <c r="E13501" s="11" t="s">
        <v>20095</v>
      </c>
      <c r="F13501" s="6">
        <v>581519</v>
      </c>
      <c r="G13501" s="6" t="s">
        <v>848</v>
      </c>
      <c r="H13501" s="16">
        <v>7227843.2000000002</v>
      </c>
      <c r="I13501" s="12" t="s">
        <v>6600</v>
      </c>
      <c r="J13501" s="12" t="s">
        <v>2123</v>
      </c>
      <c r="K13501" s="15"/>
      <c r="L13501" s="13" t="s">
        <v>14</v>
      </c>
      <c r="M13501" s="7">
        <v>1</v>
      </c>
      <c r="N13501" s="14"/>
    </row>
    <row r="13502" spans="1:14" ht="94.5">
      <c r="A13502" s="6">
        <v>13501</v>
      </c>
      <c r="B13502" s="8" t="s">
        <v>19715</v>
      </c>
      <c r="C13502" s="9" t="s">
        <v>20096</v>
      </c>
      <c r="D13502" s="10" t="s">
        <v>20097</v>
      </c>
      <c r="E13502" s="11" t="s">
        <v>20098</v>
      </c>
      <c r="F13502" s="6">
        <v>581523</v>
      </c>
      <c r="G13502" s="6" t="s">
        <v>848</v>
      </c>
      <c r="H13502" s="16">
        <v>5833744.7999999998</v>
      </c>
      <c r="I13502" s="12" t="s">
        <v>6609</v>
      </c>
      <c r="J13502" s="12" t="s">
        <v>20099</v>
      </c>
      <c r="K13502" s="15"/>
      <c r="L13502" s="13" t="s">
        <v>14</v>
      </c>
      <c r="M13502" s="7">
        <v>1</v>
      </c>
      <c r="N13502" s="14"/>
    </row>
    <row r="13503" spans="1:14" ht="173.25">
      <c r="A13503" s="6">
        <v>13502</v>
      </c>
      <c r="B13503" s="8" t="s">
        <v>19715</v>
      </c>
      <c r="C13503" s="9" t="s">
        <v>20020</v>
      </c>
      <c r="D13503" s="10" t="s">
        <v>6274</v>
      </c>
      <c r="E13503" s="11" t="s">
        <v>20100</v>
      </c>
      <c r="F13503" s="6">
        <v>504374</v>
      </c>
      <c r="G13503" s="6" t="s">
        <v>4045</v>
      </c>
      <c r="H13503" s="16">
        <v>10420248.91</v>
      </c>
      <c r="I13503" s="12" t="s">
        <v>3081</v>
      </c>
      <c r="J13503" s="12" t="s">
        <v>17324</v>
      </c>
      <c r="K13503" s="15"/>
      <c r="L13503" s="13" t="s">
        <v>14</v>
      </c>
      <c r="M13503" s="7">
        <v>1</v>
      </c>
      <c r="N13503" s="14"/>
    </row>
    <row r="13504" spans="1:14" ht="126">
      <c r="A13504" s="6">
        <v>13503</v>
      </c>
      <c r="B13504" s="8" t="s">
        <v>19715</v>
      </c>
      <c r="C13504" s="9" t="s">
        <v>20082</v>
      </c>
      <c r="D13504" s="10" t="s">
        <v>5657</v>
      </c>
      <c r="E13504" s="11" t="s">
        <v>20101</v>
      </c>
      <c r="F13504" s="6">
        <v>528080</v>
      </c>
      <c r="G13504" s="6" t="s">
        <v>17264</v>
      </c>
      <c r="H13504" s="16">
        <v>27759264.947000001</v>
      </c>
      <c r="I13504" s="12" t="s">
        <v>2241</v>
      </c>
      <c r="J13504" s="12" t="s">
        <v>20102</v>
      </c>
      <c r="K13504" s="15"/>
      <c r="L13504" s="13" t="s">
        <v>14</v>
      </c>
      <c r="M13504" s="7">
        <v>1</v>
      </c>
      <c r="N13504" s="14"/>
    </row>
    <row r="13505" spans="1:14" ht="346.5">
      <c r="A13505" s="6">
        <v>13504</v>
      </c>
      <c r="B13505" s="8" t="s">
        <v>19715</v>
      </c>
      <c r="C13505" s="9" t="s">
        <v>20103</v>
      </c>
      <c r="D13505" s="10" t="s">
        <v>4134</v>
      </c>
      <c r="E13505" s="11" t="s">
        <v>20104</v>
      </c>
      <c r="F13505" s="6">
        <v>534647</v>
      </c>
      <c r="G13505" s="6" t="s">
        <v>4045</v>
      </c>
      <c r="H13505" s="16">
        <v>27494920.295000002</v>
      </c>
      <c r="I13505" s="12" t="s">
        <v>20105</v>
      </c>
      <c r="J13505" s="12" t="s">
        <v>20106</v>
      </c>
      <c r="K13505" s="15"/>
      <c r="L13505" s="13" t="s">
        <v>14</v>
      </c>
      <c r="M13505" s="7">
        <v>1</v>
      </c>
      <c r="N13505" s="14"/>
    </row>
    <row r="13506" spans="1:14" ht="141.75">
      <c r="A13506" s="6">
        <v>13505</v>
      </c>
      <c r="B13506" s="8" t="s">
        <v>19715</v>
      </c>
      <c r="C13506" s="9" t="s">
        <v>20107</v>
      </c>
      <c r="D13506" s="10" t="s">
        <v>20038</v>
      </c>
      <c r="E13506" s="11" t="s">
        <v>20108</v>
      </c>
      <c r="F13506" s="6">
        <v>588681</v>
      </c>
      <c r="G13506" s="6" t="s">
        <v>340</v>
      </c>
      <c r="H13506" s="16">
        <v>13221390.557</v>
      </c>
      <c r="I13506" s="12" t="s">
        <v>3158</v>
      </c>
      <c r="J13506" s="12" t="s">
        <v>20109</v>
      </c>
      <c r="K13506" s="15"/>
      <c r="L13506" s="13" t="s">
        <v>70</v>
      </c>
      <c r="M13506" s="7">
        <v>0.51</v>
      </c>
      <c r="N13506" s="14"/>
    </row>
    <row r="13507" spans="1:14" ht="126">
      <c r="A13507" s="6">
        <v>13506</v>
      </c>
      <c r="B13507" s="8" t="s">
        <v>19715</v>
      </c>
      <c r="C13507" s="9" t="s">
        <v>20110</v>
      </c>
      <c r="D13507" s="10" t="s">
        <v>20111</v>
      </c>
      <c r="E13507" s="11" t="s">
        <v>20112</v>
      </c>
      <c r="F13507" s="6">
        <v>588681</v>
      </c>
      <c r="G13507" s="6" t="s">
        <v>340</v>
      </c>
      <c r="H13507" s="16">
        <v>13221390.557</v>
      </c>
      <c r="I13507" s="12" t="s">
        <v>3158</v>
      </c>
      <c r="J13507" s="12" t="s">
        <v>20109</v>
      </c>
      <c r="K13507" s="15"/>
      <c r="L13507" s="13" t="s">
        <v>70</v>
      </c>
      <c r="M13507" s="7">
        <v>0.49</v>
      </c>
      <c r="N13507" s="14"/>
    </row>
    <row r="13508" spans="1:14" ht="141.75">
      <c r="A13508" s="6">
        <v>13507</v>
      </c>
      <c r="B13508" s="8" t="s">
        <v>19715</v>
      </c>
      <c r="C13508" s="9" t="s">
        <v>20107</v>
      </c>
      <c r="D13508" s="10" t="s">
        <v>20038</v>
      </c>
      <c r="E13508" s="11" t="s">
        <v>20113</v>
      </c>
      <c r="F13508" s="6">
        <v>583439</v>
      </c>
      <c r="G13508" s="6" t="s">
        <v>1779</v>
      </c>
      <c r="H13508" s="16">
        <v>15152081.177999999</v>
      </c>
      <c r="I13508" s="12">
        <v>44488</v>
      </c>
      <c r="J13508" s="12">
        <v>44853</v>
      </c>
      <c r="K13508" s="15"/>
      <c r="L13508" s="13" t="s">
        <v>14</v>
      </c>
      <c r="M13508" s="7">
        <v>1</v>
      </c>
      <c r="N13508" s="14"/>
    </row>
    <row r="13509" spans="1:14" ht="110.25">
      <c r="A13509" s="6">
        <v>13508</v>
      </c>
      <c r="B13509" s="8" t="s">
        <v>19715</v>
      </c>
      <c r="C13509" s="9" t="s">
        <v>20114</v>
      </c>
      <c r="D13509" s="10" t="s">
        <v>20115</v>
      </c>
      <c r="E13509" s="11" t="s">
        <v>20116</v>
      </c>
      <c r="F13509" s="6">
        <v>575669</v>
      </c>
      <c r="G13509" s="6" t="s">
        <v>340</v>
      </c>
      <c r="H13509" s="16">
        <v>12472033.898</v>
      </c>
      <c r="I13509" s="12"/>
      <c r="J13509" s="12"/>
      <c r="K13509" s="15"/>
      <c r="L13509" s="13" t="s">
        <v>70</v>
      </c>
      <c r="M13509" s="7">
        <v>0.51</v>
      </c>
      <c r="N13509" s="14"/>
    </row>
    <row r="13510" spans="1:14" ht="110.25">
      <c r="A13510" s="6">
        <v>13509</v>
      </c>
      <c r="B13510" s="8" t="s">
        <v>19715</v>
      </c>
      <c r="C13510" s="9" t="s">
        <v>20117</v>
      </c>
      <c r="D13510" s="10" t="s">
        <v>20118</v>
      </c>
      <c r="E13510" s="11" t="s">
        <v>20116</v>
      </c>
      <c r="F13510" s="6">
        <v>575669</v>
      </c>
      <c r="G13510" s="6" t="s">
        <v>340</v>
      </c>
      <c r="H13510" s="16">
        <v>12472033.898</v>
      </c>
      <c r="I13510" s="12"/>
      <c r="J13510" s="12"/>
      <c r="K13510" s="15"/>
      <c r="L13510" s="13" t="s">
        <v>70</v>
      </c>
      <c r="M13510" s="7">
        <v>0.49</v>
      </c>
      <c r="N13510" s="14"/>
    </row>
    <row r="13511" spans="1:14" ht="94.5">
      <c r="A13511" s="6">
        <v>13510</v>
      </c>
      <c r="B13511" s="8" t="s">
        <v>19715</v>
      </c>
      <c r="C13511" s="9" t="s">
        <v>19740</v>
      </c>
      <c r="D13511" s="10" t="s">
        <v>19729</v>
      </c>
      <c r="E13511" s="11" t="s">
        <v>20119</v>
      </c>
      <c r="F13511" s="6">
        <v>557930</v>
      </c>
      <c r="G13511" s="6" t="s">
        <v>4045</v>
      </c>
      <c r="H13511" s="16">
        <v>44298039.387000002</v>
      </c>
      <c r="I13511" s="12"/>
      <c r="J13511" s="12"/>
      <c r="K13511" s="15"/>
      <c r="L13511" s="13" t="s">
        <v>14</v>
      </c>
      <c r="M13511" s="7">
        <v>1</v>
      </c>
      <c r="N13511" s="14"/>
    </row>
    <row r="13512" spans="1:14" ht="78.75">
      <c r="A13512" s="6">
        <v>13511</v>
      </c>
      <c r="B13512" s="8" t="s">
        <v>19715</v>
      </c>
      <c r="C13512" s="9" t="s">
        <v>20120</v>
      </c>
      <c r="D13512" s="10" t="s">
        <v>20121</v>
      </c>
      <c r="E13512" s="11" t="s">
        <v>20122</v>
      </c>
      <c r="F13512" s="6">
        <v>557936</v>
      </c>
      <c r="G13512" s="6" t="s">
        <v>801</v>
      </c>
      <c r="H13512" s="16">
        <v>20774144.124000002</v>
      </c>
      <c r="I13512" s="12"/>
      <c r="J13512" s="12"/>
      <c r="K13512" s="15"/>
      <c r="L13512" s="13" t="s">
        <v>14</v>
      </c>
      <c r="M13512" s="7">
        <v>1</v>
      </c>
      <c r="N13512" s="14"/>
    </row>
    <row r="13513" spans="1:14" ht="204">
      <c r="A13513" s="6">
        <v>13512</v>
      </c>
      <c r="B13513" s="8" t="s">
        <v>34304</v>
      </c>
      <c r="C13513" s="9" t="s">
        <v>34305</v>
      </c>
      <c r="D13513" s="10" t="s">
        <v>34306</v>
      </c>
      <c r="E13513" s="11" t="s">
        <v>34307</v>
      </c>
      <c r="F13513" s="6">
        <v>26016</v>
      </c>
      <c r="G13513" s="6" t="s">
        <v>7483</v>
      </c>
      <c r="H13513" s="16">
        <v>7593606.5</v>
      </c>
      <c r="I13513" s="12" t="s">
        <v>13120</v>
      </c>
      <c r="J13513" s="12" t="s">
        <v>34308</v>
      </c>
      <c r="K13513" s="15">
        <v>3495000</v>
      </c>
      <c r="L13513" s="13" t="s">
        <v>14</v>
      </c>
      <c r="M13513" s="7">
        <v>1</v>
      </c>
      <c r="N13513" s="14"/>
    </row>
    <row r="13514" spans="1:14" ht="156">
      <c r="A13514" s="6">
        <v>13513</v>
      </c>
      <c r="B13514" s="8" t="s">
        <v>34304</v>
      </c>
      <c r="C13514" s="9" t="s">
        <v>34309</v>
      </c>
      <c r="D13514" s="10" t="s">
        <v>34310</v>
      </c>
      <c r="E13514" s="11" t="s">
        <v>34311</v>
      </c>
      <c r="F13514" s="6">
        <v>488872</v>
      </c>
      <c r="G13514" s="6" t="s">
        <v>359</v>
      </c>
      <c r="H13514" s="16">
        <v>760000</v>
      </c>
      <c r="I13514" s="12" t="s">
        <v>4290</v>
      </c>
      <c r="J13514" s="12" t="s">
        <v>69</v>
      </c>
      <c r="K13514" s="15">
        <v>91400</v>
      </c>
      <c r="L13514" s="13" t="s">
        <v>14</v>
      </c>
      <c r="M13514" s="7">
        <v>1</v>
      </c>
      <c r="N13514" s="14"/>
    </row>
    <row r="13515" spans="1:14" ht="204">
      <c r="A13515" s="6">
        <v>13514</v>
      </c>
      <c r="B13515" s="8" t="s">
        <v>34304</v>
      </c>
      <c r="C13515" s="9" t="s">
        <v>34309</v>
      </c>
      <c r="D13515" s="10" t="s">
        <v>34310</v>
      </c>
      <c r="E13515" s="11" t="s">
        <v>34312</v>
      </c>
      <c r="F13515" s="6">
        <v>488874</v>
      </c>
      <c r="G13515" s="6" t="s">
        <v>359</v>
      </c>
      <c r="H13515" s="16">
        <v>950000</v>
      </c>
      <c r="I13515" s="12" t="s">
        <v>4290</v>
      </c>
      <c r="J13515" s="12" t="s">
        <v>69</v>
      </c>
      <c r="K13515" s="15">
        <v>164700</v>
      </c>
      <c r="L13515" s="13" t="s">
        <v>14</v>
      </c>
      <c r="M13515" s="7">
        <v>1</v>
      </c>
      <c r="N13515" s="14"/>
    </row>
    <row r="13516" spans="1:14" ht="252">
      <c r="A13516" s="6">
        <v>13515</v>
      </c>
      <c r="B13516" s="8" t="s">
        <v>34304</v>
      </c>
      <c r="C13516" s="9" t="s">
        <v>34309</v>
      </c>
      <c r="D13516" s="10" t="s">
        <v>34310</v>
      </c>
      <c r="E13516" s="11" t="s">
        <v>34313</v>
      </c>
      <c r="F13516" s="6">
        <v>488877</v>
      </c>
      <c r="G13516" s="6" t="s">
        <v>359</v>
      </c>
      <c r="H13516" s="16">
        <v>1140000</v>
      </c>
      <c r="I13516" s="12" t="s">
        <v>148</v>
      </c>
      <c r="J13516" s="12" t="s">
        <v>69</v>
      </c>
      <c r="K13516" s="15">
        <v>494500</v>
      </c>
      <c r="L13516" s="13" t="s">
        <v>14</v>
      </c>
      <c r="M13516" s="7">
        <v>1</v>
      </c>
      <c r="N13516" s="14"/>
    </row>
    <row r="13517" spans="1:14" ht="63.75">
      <c r="A13517" s="6">
        <v>13516</v>
      </c>
      <c r="B13517" s="8" t="s">
        <v>34304</v>
      </c>
      <c r="C13517" s="9" t="s">
        <v>34314</v>
      </c>
      <c r="D13517" s="10" t="s">
        <v>7312</v>
      </c>
      <c r="E13517" s="11" t="s">
        <v>34315</v>
      </c>
      <c r="F13517" s="6">
        <v>349879</v>
      </c>
      <c r="G13517" s="6" t="s">
        <v>7266</v>
      </c>
      <c r="H13517" s="16">
        <v>33234797.984000001</v>
      </c>
      <c r="I13517" s="12" t="s">
        <v>34316</v>
      </c>
      <c r="J13517" s="12" t="s">
        <v>34317</v>
      </c>
      <c r="K13517" s="15">
        <v>28004652</v>
      </c>
      <c r="L13517" s="13" t="s">
        <v>14</v>
      </c>
      <c r="M13517" s="7">
        <v>1</v>
      </c>
      <c r="N13517" s="14"/>
    </row>
    <row r="13518" spans="1:14" ht="79.5">
      <c r="A13518" s="6">
        <v>13517</v>
      </c>
      <c r="B13518" s="8" t="s">
        <v>34304</v>
      </c>
      <c r="C13518" s="9" t="s">
        <v>34314</v>
      </c>
      <c r="D13518" s="10" t="s">
        <v>7312</v>
      </c>
      <c r="E13518" s="11" t="s">
        <v>34318</v>
      </c>
      <c r="F13518" s="6">
        <v>424110</v>
      </c>
      <c r="G13518" s="6" t="s">
        <v>7483</v>
      </c>
      <c r="H13518" s="16">
        <v>37850000</v>
      </c>
      <c r="I13518" s="12" t="s">
        <v>34319</v>
      </c>
      <c r="J13518" s="12" t="s">
        <v>34320</v>
      </c>
      <c r="K13518" s="15">
        <v>0</v>
      </c>
      <c r="L13518" s="13" t="s">
        <v>14</v>
      </c>
      <c r="M13518" s="7">
        <v>1</v>
      </c>
      <c r="N13518" s="14"/>
    </row>
    <row r="13519" spans="1:14" ht="66.75">
      <c r="A13519" s="6">
        <v>13518</v>
      </c>
      <c r="B13519" s="8" t="s">
        <v>34304</v>
      </c>
      <c r="C13519" s="9" t="s">
        <v>34314</v>
      </c>
      <c r="D13519" s="10" t="s">
        <v>7312</v>
      </c>
      <c r="E13519" s="11" t="s">
        <v>34321</v>
      </c>
      <c r="F13519" s="6">
        <v>304966</v>
      </c>
      <c r="G13519" s="6" t="s">
        <v>6986</v>
      </c>
      <c r="H13519" s="16">
        <v>118980432.193</v>
      </c>
      <c r="I13519" s="12" t="s">
        <v>7666</v>
      </c>
      <c r="J13519" s="12" t="s">
        <v>33626</v>
      </c>
      <c r="K13519" s="15">
        <v>52266000</v>
      </c>
      <c r="L13519" s="13" t="s">
        <v>14</v>
      </c>
      <c r="M13519" s="7">
        <v>1</v>
      </c>
      <c r="N13519" s="14"/>
    </row>
    <row r="13520" spans="1:14" ht="140.25">
      <c r="A13520" s="6">
        <v>13519</v>
      </c>
      <c r="B13520" s="8" t="s">
        <v>34304</v>
      </c>
      <c r="C13520" s="9" t="s">
        <v>34322</v>
      </c>
      <c r="D13520" s="10" t="s">
        <v>7312</v>
      </c>
      <c r="E13520" s="11" t="s">
        <v>34323</v>
      </c>
      <c r="F13520" s="6">
        <v>338415</v>
      </c>
      <c r="G13520" s="6" t="s">
        <v>6986</v>
      </c>
      <c r="H13520" s="16">
        <v>116068359.41500001</v>
      </c>
      <c r="I13520" s="12" t="s">
        <v>6251</v>
      </c>
      <c r="J13520" s="12" t="s">
        <v>26791</v>
      </c>
      <c r="K13520" s="15">
        <v>57051000</v>
      </c>
      <c r="L13520" s="13" t="s">
        <v>14</v>
      </c>
      <c r="M13520" s="7">
        <v>1</v>
      </c>
      <c r="N13520" s="14"/>
    </row>
    <row r="13521" spans="1:14" ht="54">
      <c r="A13521" s="6">
        <v>13520</v>
      </c>
      <c r="B13521" s="8" t="s">
        <v>34304</v>
      </c>
      <c r="C13521" s="9" t="s">
        <v>34324</v>
      </c>
      <c r="D13521" s="10" t="s">
        <v>34325</v>
      </c>
      <c r="E13521" s="11" t="s">
        <v>34326</v>
      </c>
      <c r="F13521" s="6">
        <v>485903</v>
      </c>
      <c r="G13521" s="6" t="s">
        <v>7483</v>
      </c>
      <c r="H13521" s="16">
        <v>2965094.3999999999</v>
      </c>
      <c r="I13521" s="12" t="s">
        <v>34327</v>
      </c>
      <c r="J13521" s="12" t="s">
        <v>13215</v>
      </c>
      <c r="K13521" s="15">
        <v>0</v>
      </c>
      <c r="L13521" s="13" t="s">
        <v>14</v>
      </c>
      <c r="M13521" s="7">
        <v>1</v>
      </c>
      <c r="N13521" s="14"/>
    </row>
    <row r="13522" spans="1:14" ht="189">
      <c r="A13522" s="6">
        <v>13521</v>
      </c>
      <c r="B13522" s="8" t="s">
        <v>34304</v>
      </c>
      <c r="C13522" s="9" t="s">
        <v>34328</v>
      </c>
      <c r="D13522" s="10" t="s">
        <v>34329</v>
      </c>
      <c r="E13522" s="11" t="s">
        <v>34330</v>
      </c>
      <c r="F13522" s="6">
        <v>488880</v>
      </c>
      <c r="G13522" s="6" t="s">
        <v>359</v>
      </c>
      <c r="H13522" s="16">
        <v>884640.95</v>
      </c>
      <c r="I13522" s="12" t="s">
        <v>375</v>
      </c>
      <c r="J13522" s="12" t="s">
        <v>6014</v>
      </c>
      <c r="K13522" s="15">
        <v>0</v>
      </c>
      <c r="L13522" s="13" t="s">
        <v>14</v>
      </c>
      <c r="M13522" s="7">
        <v>1</v>
      </c>
      <c r="N13522" s="14"/>
    </row>
    <row r="13523" spans="1:14" ht="252">
      <c r="A13523" s="6">
        <v>13522</v>
      </c>
      <c r="B13523" s="8" t="s">
        <v>34304</v>
      </c>
      <c r="C13523" s="9" t="s">
        <v>34331</v>
      </c>
      <c r="D13523" s="10" t="s">
        <v>34332</v>
      </c>
      <c r="E13523" s="11" t="s">
        <v>34333</v>
      </c>
      <c r="F13523" s="6">
        <v>488869</v>
      </c>
      <c r="G13523" s="6" t="s">
        <v>359</v>
      </c>
      <c r="H13523" s="16">
        <v>950000</v>
      </c>
      <c r="I13523" s="12" t="s">
        <v>148</v>
      </c>
      <c r="J13523" s="12" t="s">
        <v>69</v>
      </c>
      <c r="K13523" s="15">
        <v>182400</v>
      </c>
      <c r="L13523" s="13" t="s">
        <v>14</v>
      </c>
      <c r="M13523" s="7">
        <v>1</v>
      </c>
      <c r="N13523" s="14"/>
    </row>
    <row r="13524" spans="1:14" ht="132">
      <c r="A13524" s="6">
        <v>13523</v>
      </c>
      <c r="B13524" s="8" t="s">
        <v>34304</v>
      </c>
      <c r="C13524" s="9" t="s">
        <v>34331</v>
      </c>
      <c r="D13524" s="10" t="s">
        <v>34332</v>
      </c>
      <c r="E13524" s="11" t="s">
        <v>34334</v>
      </c>
      <c r="F13524" s="6">
        <v>488886</v>
      </c>
      <c r="G13524" s="6" t="s">
        <v>359</v>
      </c>
      <c r="H13524" s="16">
        <v>855000</v>
      </c>
      <c r="I13524" s="12" t="s">
        <v>148</v>
      </c>
      <c r="J13524" s="12" t="s">
        <v>69</v>
      </c>
      <c r="K13524" s="15">
        <v>312900</v>
      </c>
      <c r="L13524" s="13" t="s">
        <v>14</v>
      </c>
      <c r="M13524" s="7">
        <v>1</v>
      </c>
      <c r="N13524" s="14"/>
    </row>
    <row r="13525" spans="1:14" ht="120">
      <c r="A13525" s="6">
        <v>13524</v>
      </c>
      <c r="B13525" s="8" t="s">
        <v>34304</v>
      </c>
      <c r="C13525" s="9" t="s">
        <v>34335</v>
      </c>
      <c r="D13525" s="10" t="s">
        <v>34336</v>
      </c>
      <c r="E13525" s="11" t="s">
        <v>34337</v>
      </c>
      <c r="F13525" s="6">
        <v>488882</v>
      </c>
      <c r="G13525" s="6" t="s">
        <v>359</v>
      </c>
      <c r="H13525" s="16">
        <v>855000</v>
      </c>
      <c r="I13525" s="12" t="s">
        <v>148</v>
      </c>
      <c r="J13525" s="12" t="s">
        <v>69</v>
      </c>
      <c r="K13525" s="15">
        <v>392500</v>
      </c>
      <c r="L13525" s="13" t="s">
        <v>14</v>
      </c>
      <c r="M13525" s="7">
        <v>1</v>
      </c>
      <c r="N13525" s="14"/>
    </row>
    <row r="13526" spans="1:14" ht="168">
      <c r="A13526" s="6">
        <v>13525</v>
      </c>
      <c r="B13526" s="8" t="s">
        <v>34304</v>
      </c>
      <c r="C13526" s="9" t="s">
        <v>34338</v>
      </c>
      <c r="D13526" s="10" t="s">
        <v>34339</v>
      </c>
      <c r="E13526" s="11" t="s">
        <v>34340</v>
      </c>
      <c r="F13526" s="6">
        <v>448889</v>
      </c>
      <c r="G13526" s="6" t="s">
        <v>359</v>
      </c>
      <c r="H13526" s="16">
        <v>1140000</v>
      </c>
      <c r="I13526" s="12" t="s">
        <v>148</v>
      </c>
      <c r="J13526" s="12" t="s">
        <v>2157</v>
      </c>
      <c r="K13526" s="15">
        <v>0</v>
      </c>
      <c r="L13526" s="13" t="s">
        <v>14</v>
      </c>
      <c r="M13526" s="7">
        <v>1</v>
      </c>
      <c r="N13526" s="14"/>
    </row>
    <row r="13527" spans="1:14" ht="63">
      <c r="A13527" s="6">
        <v>13526</v>
      </c>
      <c r="B13527" s="8" t="s">
        <v>34304</v>
      </c>
      <c r="C13527" s="9" t="s">
        <v>34341</v>
      </c>
      <c r="D13527" s="10" t="s">
        <v>34342</v>
      </c>
      <c r="E13527" s="11" t="s">
        <v>34343</v>
      </c>
      <c r="F13527" s="6">
        <v>405511</v>
      </c>
      <c r="G13527" s="6" t="s">
        <v>7266</v>
      </c>
      <c r="H13527" s="16">
        <v>7283492.2999999998</v>
      </c>
      <c r="I13527" s="12" t="s">
        <v>560</v>
      </c>
      <c r="J13527" s="12" t="s">
        <v>812</v>
      </c>
      <c r="K13527" s="15">
        <v>5074369</v>
      </c>
      <c r="L13527" s="13" t="s">
        <v>14</v>
      </c>
      <c r="M13527" s="7">
        <v>1</v>
      </c>
      <c r="N13527" s="14"/>
    </row>
    <row r="13528" spans="1:14" ht="54">
      <c r="A13528" s="6">
        <v>13527</v>
      </c>
      <c r="B13528" s="8" t="s">
        <v>34304</v>
      </c>
      <c r="C13528" s="9" t="s">
        <v>34344</v>
      </c>
      <c r="D13528" s="10" t="s">
        <v>34345</v>
      </c>
      <c r="E13528" s="11" t="s">
        <v>34346</v>
      </c>
      <c r="F13528" s="6">
        <v>485904</v>
      </c>
      <c r="G13528" s="6" t="s">
        <v>7483</v>
      </c>
      <c r="H13528" s="16">
        <v>2021849.85</v>
      </c>
      <c r="I13528" s="12" t="s">
        <v>4621</v>
      </c>
      <c r="J13528" s="12" t="s">
        <v>833</v>
      </c>
      <c r="K13528" s="15">
        <v>0</v>
      </c>
      <c r="L13528" s="13" t="s">
        <v>14</v>
      </c>
      <c r="M13528" s="7">
        <v>1</v>
      </c>
      <c r="N13528" s="14"/>
    </row>
    <row r="13529" spans="1:14" ht="48">
      <c r="A13529" s="6">
        <v>13528</v>
      </c>
      <c r="B13529" s="8" t="s">
        <v>34304</v>
      </c>
      <c r="C13529" s="9" t="s">
        <v>34347</v>
      </c>
      <c r="D13529" s="10" t="s">
        <v>7590</v>
      </c>
      <c r="E13529" s="11" t="s">
        <v>34348</v>
      </c>
      <c r="F13529" s="6">
        <v>347688</v>
      </c>
      <c r="G13529" s="6" t="s">
        <v>801</v>
      </c>
      <c r="H13529" s="16">
        <v>25696440.914000001</v>
      </c>
      <c r="I13529" s="12" t="s">
        <v>4297</v>
      </c>
      <c r="J13529" s="12" t="s">
        <v>34349</v>
      </c>
      <c r="K13529" s="15">
        <v>0</v>
      </c>
      <c r="L13529" s="13" t="s">
        <v>14</v>
      </c>
      <c r="M13529" s="7">
        <v>1</v>
      </c>
      <c r="N13529" s="14"/>
    </row>
    <row r="13530" spans="1:14" ht="48">
      <c r="A13530" s="6">
        <v>13529</v>
      </c>
      <c r="B13530" s="8" t="s">
        <v>34304</v>
      </c>
      <c r="C13530" s="9" t="s">
        <v>34347</v>
      </c>
      <c r="D13530" s="10" t="s">
        <v>7590</v>
      </c>
      <c r="E13530" s="11" t="s">
        <v>34350</v>
      </c>
      <c r="F13530" s="6">
        <v>347689</v>
      </c>
      <c r="G13530" s="6" t="s">
        <v>801</v>
      </c>
      <c r="H13530" s="16">
        <v>21225472.153000001</v>
      </c>
      <c r="I13530" s="12" t="s">
        <v>4297</v>
      </c>
      <c r="J13530" s="12" t="s">
        <v>34349</v>
      </c>
      <c r="K13530" s="15">
        <v>6156214</v>
      </c>
      <c r="L13530" s="13" t="s">
        <v>14</v>
      </c>
      <c r="M13530" s="7">
        <v>1</v>
      </c>
      <c r="N13530" s="14"/>
    </row>
    <row r="13531" spans="1:14" ht="48">
      <c r="A13531" s="6">
        <v>13530</v>
      </c>
      <c r="B13531" s="8" t="s">
        <v>34304</v>
      </c>
      <c r="C13531" s="9" t="s">
        <v>34347</v>
      </c>
      <c r="D13531" s="10" t="s">
        <v>7590</v>
      </c>
      <c r="E13531" s="11" t="s">
        <v>34351</v>
      </c>
      <c r="F13531" s="6">
        <v>343750</v>
      </c>
      <c r="G13531" s="6" t="s">
        <v>801</v>
      </c>
      <c r="H13531" s="16">
        <v>25013387.897999998</v>
      </c>
      <c r="I13531" s="12" t="s">
        <v>34352</v>
      </c>
      <c r="J13531" s="12" t="s">
        <v>392</v>
      </c>
      <c r="K13531" s="15">
        <v>13968786</v>
      </c>
      <c r="L13531" s="13" t="s">
        <v>14</v>
      </c>
      <c r="M13531" s="7">
        <v>1</v>
      </c>
      <c r="N13531" s="14"/>
    </row>
    <row r="13532" spans="1:14" ht="110.25">
      <c r="A13532" s="6">
        <v>13531</v>
      </c>
      <c r="B13532" s="8" t="s">
        <v>34304</v>
      </c>
      <c r="C13532" s="9" t="s">
        <v>34347</v>
      </c>
      <c r="D13532" s="10" t="s">
        <v>7590</v>
      </c>
      <c r="E13532" s="11" t="s">
        <v>34353</v>
      </c>
      <c r="F13532" s="6">
        <v>272867</v>
      </c>
      <c r="G13532" s="6" t="s">
        <v>6986</v>
      </c>
      <c r="H13532" s="16">
        <v>163568581.123</v>
      </c>
      <c r="I13532" s="12" t="s">
        <v>29884</v>
      </c>
      <c r="J13532" s="12" t="s">
        <v>207</v>
      </c>
      <c r="K13532" s="15">
        <v>86760000</v>
      </c>
      <c r="L13532" s="13" t="s">
        <v>14</v>
      </c>
      <c r="M13532" s="7">
        <v>1</v>
      </c>
      <c r="N13532" s="14"/>
    </row>
    <row r="13533" spans="1:14" ht="95.25">
      <c r="A13533" s="6">
        <v>13532</v>
      </c>
      <c r="B13533" s="8" t="s">
        <v>34304</v>
      </c>
      <c r="C13533" s="9" t="s">
        <v>34347</v>
      </c>
      <c r="D13533" s="10" t="s">
        <v>34354</v>
      </c>
      <c r="E13533" s="11" t="s">
        <v>34355</v>
      </c>
      <c r="F13533" s="6">
        <v>405662</v>
      </c>
      <c r="G13533" s="6" t="s">
        <v>7483</v>
      </c>
      <c r="H13533" s="16">
        <v>38814412.480999999</v>
      </c>
      <c r="I13533" s="12" t="s">
        <v>9795</v>
      </c>
      <c r="J13533" s="12" t="s">
        <v>34356</v>
      </c>
      <c r="K13533" s="15">
        <v>21428796</v>
      </c>
      <c r="L13533" s="13" t="s">
        <v>14</v>
      </c>
      <c r="M13533" s="7">
        <v>1</v>
      </c>
      <c r="N13533" s="14"/>
    </row>
    <row r="13534" spans="1:14" ht="48">
      <c r="A13534" s="6">
        <v>13533</v>
      </c>
      <c r="B13534" s="8" t="s">
        <v>34304</v>
      </c>
      <c r="C13534" s="9" t="s">
        <v>34357</v>
      </c>
      <c r="D13534" s="10" t="s">
        <v>34354</v>
      </c>
      <c r="E13534" s="11" t="s">
        <v>34358</v>
      </c>
      <c r="F13534" s="6">
        <v>405395</v>
      </c>
      <c r="G13534" s="6" t="s">
        <v>7266</v>
      </c>
      <c r="H13534" s="16">
        <v>56504388.675999999</v>
      </c>
      <c r="I13534" s="12" t="s">
        <v>34359</v>
      </c>
      <c r="J13534" s="12" t="s">
        <v>34360</v>
      </c>
      <c r="K13534" s="15">
        <v>0</v>
      </c>
      <c r="L13534" s="13" t="s">
        <v>70</v>
      </c>
      <c r="M13534" s="7">
        <v>0.51</v>
      </c>
      <c r="N13534" s="14"/>
    </row>
    <row r="13535" spans="1:14" ht="48">
      <c r="A13535" s="6">
        <v>13534</v>
      </c>
      <c r="B13535" s="8" t="s">
        <v>34304</v>
      </c>
      <c r="C13535" s="9" t="s">
        <v>34357</v>
      </c>
      <c r="D13535" s="10" t="s">
        <v>34354</v>
      </c>
      <c r="E13535" s="11" t="s">
        <v>34358</v>
      </c>
      <c r="F13535" s="6">
        <v>405395</v>
      </c>
      <c r="G13535" s="6" t="s">
        <v>7266</v>
      </c>
      <c r="H13535" s="16">
        <v>56504388.675999999</v>
      </c>
      <c r="I13535" s="12" t="s">
        <v>34359</v>
      </c>
      <c r="J13535" s="12" t="s">
        <v>34360</v>
      </c>
      <c r="K13535" s="15">
        <v>0</v>
      </c>
      <c r="L13535" s="13" t="s">
        <v>70</v>
      </c>
      <c r="M13535" s="7">
        <v>0.49</v>
      </c>
      <c r="N13535" s="14"/>
    </row>
    <row r="13536" spans="1:14" ht="95.25">
      <c r="A13536" s="6">
        <v>13535</v>
      </c>
      <c r="B13536" s="8" t="s">
        <v>34304</v>
      </c>
      <c r="C13536" s="9" t="s">
        <v>34357</v>
      </c>
      <c r="D13536" s="10" t="s">
        <v>34354</v>
      </c>
      <c r="E13536" s="11" t="s">
        <v>34361</v>
      </c>
      <c r="F13536" s="6">
        <v>405663</v>
      </c>
      <c r="G13536" s="6" t="s">
        <v>7483</v>
      </c>
      <c r="H13536" s="16">
        <v>24522175.670000002</v>
      </c>
      <c r="I13536" s="12" t="s">
        <v>34362</v>
      </c>
      <c r="J13536" s="12" t="s">
        <v>503</v>
      </c>
      <c r="K13536" s="15">
        <v>10855746</v>
      </c>
      <c r="L13536" s="13" t="s">
        <v>70</v>
      </c>
      <c r="M13536" s="7">
        <v>0.51</v>
      </c>
      <c r="N13536" s="14"/>
    </row>
    <row r="13537" spans="1:14" ht="95.25">
      <c r="A13537" s="6">
        <v>13536</v>
      </c>
      <c r="B13537" s="8" t="s">
        <v>34304</v>
      </c>
      <c r="C13537" s="9" t="s">
        <v>34357</v>
      </c>
      <c r="D13537" s="10" t="s">
        <v>34354</v>
      </c>
      <c r="E13537" s="11" t="s">
        <v>34361</v>
      </c>
      <c r="F13537" s="6">
        <v>405663</v>
      </c>
      <c r="G13537" s="6" t="s">
        <v>7483</v>
      </c>
      <c r="H13537" s="16">
        <v>24522175.670000002</v>
      </c>
      <c r="I13537" s="12" t="s">
        <v>34362</v>
      </c>
      <c r="J13537" s="12" t="s">
        <v>503</v>
      </c>
      <c r="K13537" s="15">
        <v>10855746</v>
      </c>
      <c r="L13537" s="13" t="s">
        <v>70</v>
      </c>
      <c r="M13537" s="7">
        <v>0.49</v>
      </c>
      <c r="N13537" s="14"/>
    </row>
    <row r="13538" spans="1:14" ht="60">
      <c r="A13538" s="6">
        <v>13537</v>
      </c>
      <c r="B13538" s="8" t="s">
        <v>34304</v>
      </c>
      <c r="C13538" s="9" t="s">
        <v>34357</v>
      </c>
      <c r="D13538" s="10" t="s">
        <v>34354</v>
      </c>
      <c r="E13538" s="11" t="s">
        <v>34363</v>
      </c>
      <c r="F13538" s="6">
        <v>441516</v>
      </c>
      <c r="G13538" s="6" t="s">
        <v>34364</v>
      </c>
      <c r="H13538" s="16">
        <v>56574481.82</v>
      </c>
      <c r="I13538" s="12" t="s">
        <v>16399</v>
      </c>
      <c r="J13538" s="12" t="s">
        <v>4752</v>
      </c>
      <c r="K13538" s="15">
        <v>13666000</v>
      </c>
      <c r="L13538" s="13" t="s">
        <v>70</v>
      </c>
      <c r="M13538" s="7">
        <v>0.51</v>
      </c>
      <c r="N13538" s="14"/>
    </row>
    <row r="13539" spans="1:14" ht="60">
      <c r="A13539" s="6">
        <v>13538</v>
      </c>
      <c r="B13539" s="8" t="s">
        <v>34304</v>
      </c>
      <c r="C13539" s="9" t="s">
        <v>34357</v>
      </c>
      <c r="D13539" s="10" t="s">
        <v>34354</v>
      </c>
      <c r="E13539" s="11" t="s">
        <v>34363</v>
      </c>
      <c r="F13539" s="6">
        <v>441516</v>
      </c>
      <c r="G13539" s="6" t="s">
        <v>34364</v>
      </c>
      <c r="H13539" s="16">
        <v>56574481.82</v>
      </c>
      <c r="I13539" s="12" t="s">
        <v>16399</v>
      </c>
      <c r="J13539" s="12" t="s">
        <v>4752</v>
      </c>
      <c r="K13539" s="15">
        <v>13666000</v>
      </c>
      <c r="L13539" s="13" t="s">
        <v>70</v>
      </c>
      <c r="M13539" s="7">
        <v>0.49</v>
      </c>
      <c r="N13539" s="14"/>
    </row>
    <row r="13540" spans="1:14" ht="60">
      <c r="A13540" s="6">
        <v>13539</v>
      </c>
      <c r="B13540" s="8" t="s">
        <v>34304</v>
      </c>
      <c r="C13540" s="9" t="s">
        <v>34357</v>
      </c>
      <c r="D13540" s="10" t="s">
        <v>34354</v>
      </c>
      <c r="E13540" s="11" t="s">
        <v>34365</v>
      </c>
      <c r="F13540" s="6">
        <v>441518</v>
      </c>
      <c r="G13540" s="6" t="s">
        <v>34364</v>
      </c>
      <c r="H13540" s="16">
        <v>47539054.239</v>
      </c>
      <c r="I13540" s="12" t="s">
        <v>16399</v>
      </c>
      <c r="J13540" s="12" t="s">
        <v>4752</v>
      </c>
      <c r="K13540" s="15">
        <v>16334000</v>
      </c>
      <c r="L13540" s="13" t="s">
        <v>70</v>
      </c>
      <c r="M13540" s="7">
        <v>0.51</v>
      </c>
      <c r="N13540" s="14"/>
    </row>
    <row r="13541" spans="1:14" ht="60">
      <c r="A13541" s="6">
        <v>13540</v>
      </c>
      <c r="B13541" s="8" t="s">
        <v>34304</v>
      </c>
      <c r="C13541" s="9" t="s">
        <v>34357</v>
      </c>
      <c r="D13541" s="10" t="s">
        <v>34354</v>
      </c>
      <c r="E13541" s="11" t="s">
        <v>34365</v>
      </c>
      <c r="F13541" s="6">
        <v>441518</v>
      </c>
      <c r="G13541" s="6" t="s">
        <v>34364</v>
      </c>
      <c r="H13541" s="16">
        <v>47539054.239</v>
      </c>
      <c r="I13541" s="12" t="s">
        <v>16399</v>
      </c>
      <c r="J13541" s="12" t="s">
        <v>4752</v>
      </c>
      <c r="K13541" s="15">
        <v>16334000</v>
      </c>
      <c r="L13541" s="13" t="s">
        <v>70</v>
      </c>
      <c r="M13541" s="7">
        <v>0.49</v>
      </c>
      <c r="N13541" s="14"/>
    </row>
    <row r="13542" spans="1:14" ht="63.75">
      <c r="A13542" s="6">
        <v>13541</v>
      </c>
      <c r="B13542" s="8" t="s">
        <v>34304</v>
      </c>
      <c r="C13542" s="9" t="s">
        <v>34357</v>
      </c>
      <c r="D13542" s="10" t="s">
        <v>34354</v>
      </c>
      <c r="E13542" s="11" t="s">
        <v>34366</v>
      </c>
      <c r="F13542" s="6">
        <v>441517</v>
      </c>
      <c r="G13542" s="6" t="s">
        <v>34364</v>
      </c>
      <c r="H13542" s="16">
        <v>48342640.704000004</v>
      </c>
      <c r="I13542" s="12" t="s">
        <v>16399</v>
      </c>
      <c r="J13542" s="12" t="s">
        <v>4752</v>
      </c>
      <c r="K13542" s="15">
        <v>0</v>
      </c>
      <c r="L13542" s="13" t="s">
        <v>70</v>
      </c>
      <c r="M13542" s="7">
        <v>0.51</v>
      </c>
      <c r="N13542" s="14"/>
    </row>
    <row r="13543" spans="1:14" ht="63.75">
      <c r="A13543" s="6">
        <v>13542</v>
      </c>
      <c r="B13543" s="8" t="s">
        <v>34304</v>
      </c>
      <c r="C13543" s="9" t="s">
        <v>34357</v>
      </c>
      <c r="D13543" s="10" t="s">
        <v>34354</v>
      </c>
      <c r="E13543" s="11" t="s">
        <v>34366</v>
      </c>
      <c r="F13543" s="6">
        <v>441517</v>
      </c>
      <c r="G13543" s="6" t="s">
        <v>34364</v>
      </c>
      <c r="H13543" s="16">
        <v>48342640.704000004</v>
      </c>
      <c r="I13543" s="12" t="s">
        <v>16399</v>
      </c>
      <c r="J13543" s="12" t="s">
        <v>4752</v>
      </c>
      <c r="K13543" s="15">
        <v>0</v>
      </c>
      <c r="L13543" s="13" t="s">
        <v>70</v>
      </c>
      <c r="M13543" s="7">
        <v>0.49</v>
      </c>
      <c r="N13543" s="14"/>
    </row>
    <row r="13544" spans="1:14" ht="78.75">
      <c r="A13544" s="6">
        <v>13543</v>
      </c>
      <c r="B13544" s="8" t="s">
        <v>34304</v>
      </c>
      <c r="C13544" s="9" t="s">
        <v>34367</v>
      </c>
      <c r="D13544" s="10" t="s">
        <v>34368</v>
      </c>
      <c r="E13544" s="11" t="s">
        <v>34369</v>
      </c>
      <c r="F13544" s="6">
        <v>498874</v>
      </c>
      <c r="G13544" s="6" t="s">
        <v>7266</v>
      </c>
      <c r="H13544" s="16">
        <v>10533756.75</v>
      </c>
      <c r="I13544" s="12" t="s">
        <v>4348</v>
      </c>
      <c r="J13544" s="12" t="s">
        <v>11229</v>
      </c>
      <c r="K13544" s="15">
        <v>0</v>
      </c>
      <c r="L13544" s="13" t="s">
        <v>14</v>
      </c>
      <c r="M13544" s="7">
        <v>1</v>
      </c>
      <c r="N13544" s="14"/>
    </row>
    <row r="13545" spans="1:14" ht="219.75">
      <c r="A13545" s="6">
        <v>13544</v>
      </c>
      <c r="B13545" s="8" t="s">
        <v>34304</v>
      </c>
      <c r="C13545" s="9" t="s">
        <v>34370</v>
      </c>
      <c r="D13545" s="10" t="s">
        <v>34371</v>
      </c>
      <c r="E13545" s="11" t="s">
        <v>34372</v>
      </c>
      <c r="F13545" s="6">
        <v>484089</v>
      </c>
      <c r="G13545" s="6" t="s">
        <v>7483</v>
      </c>
      <c r="H13545" s="16">
        <v>15958005</v>
      </c>
      <c r="I13545" s="12" t="s">
        <v>2987</v>
      </c>
      <c r="J13545" s="12" t="s">
        <v>13215</v>
      </c>
      <c r="K13545" s="15">
        <v>1930000</v>
      </c>
      <c r="L13545" s="13" t="s">
        <v>14</v>
      </c>
      <c r="M13545" s="7">
        <v>1</v>
      </c>
      <c r="N13545" s="14"/>
    </row>
    <row r="13546" spans="1:14" ht="48">
      <c r="A13546" s="6">
        <v>13545</v>
      </c>
      <c r="B13546" s="8" t="s">
        <v>34304</v>
      </c>
      <c r="C13546" s="9" t="s">
        <v>34373</v>
      </c>
      <c r="D13546" s="10" t="s">
        <v>34374</v>
      </c>
      <c r="E13546" s="11" t="s">
        <v>34375</v>
      </c>
      <c r="F13546" s="6">
        <v>106608</v>
      </c>
      <c r="G13546" s="6" t="s">
        <v>7266</v>
      </c>
      <c r="H13546" s="16">
        <v>12739827.062999999</v>
      </c>
      <c r="I13546" s="12" t="s">
        <v>7310</v>
      </c>
      <c r="J13546" s="12" t="s">
        <v>34376</v>
      </c>
      <c r="K13546" s="15">
        <v>7802082</v>
      </c>
      <c r="L13546" s="13" t="s">
        <v>14</v>
      </c>
      <c r="M13546" s="7">
        <v>1</v>
      </c>
      <c r="N13546" s="14"/>
    </row>
    <row r="13547" spans="1:14" ht="157.5">
      <c r="A13547" s="6">
        <v>13546</v>
      </c>
      <c r="B13547" s="8" t="s">
        <v>34304</v>
      </c>
      <c r="C13547" s="9" t="s">
        <v>34373</v>
      </c>
      <c r="D13547" s="10" t="s">
        <v>34374</v>
      </c>
      <c r="E13547" s="11" t="s">
        <v>34377</v>
      </c>
      <c r="F13547" s="6">
        <v>488887</v>
      </c>
      <c r="G13547" s="6" t="s">
        <v>359</v>
      </c>
      <c r="H13547" s="16">
        <v>855000</v>
      </c>
      <c r="I13547" s="12" t="s">
        <v>375</v>
      </c>
      <c r="J13547" s="12" t="s">
        <v>16729</v>
      </c>
      <c r="K13547" s="15">
        <v>741267</v>
      </c>
      <c r="L13547" s="13" t="s">
        <v>14</v>
      </c>
      <c r="M13547" s="7">
        <v>1</v>
      </c>
      <c r="N13547" s="14"/>
    </row>
    <row r="13548" spans="1:14" ht="60">
      <c r="A13548" s="6">
        <v>13547</v>
      </c>
      <c r="B13548" s="8" t="s">
        <v>34304</v>
      </c>
      <c r="C13548" s="9" t="s">
        <v>34378</v>
      </c>
      <c r="D13548" s="10" t="s">
        <v>34379</v>
      </c>
      <c r="E13548" s="11" t="s">
        <v>34380</v>
      </c>
      <c r="F13548" s="6">
        <v>405514</v>
      </c>
      <c r="G13548" s="6" t="s">
        <v>7266</v>
      </c>
      <c r="H13548" s="16">
        <v>18967180.853999998</v>
      </c>
      <c r="I13548" s="12" t="s">
        <v>34381</v>
      </c>
      <c r="J13548" s="12" t="s">
        <v>34382</v>
      </c>
      <c r="K13548" s="15">
        <v>18963928</v>
      </c>
      <c r="L13548" s="13" t="s">
        <v>14</v>
      </c>
      <c r="M13548" s="7">
        <v>1</v>
      </c>
      <c r="N13548" s="14"/>
    </row>
    <row r="13549" spans="1:14" ht="204">
      <c r="A13549" s="6">
        <v>13548</v>
      </c>
      <c r="B13549" s="8" t="s">
        <v>34304</v>
      </c>
      <c r="C13549" s="9" t="s">
        <v>34378</v>
      </c>
      <c r="D13549" s="10" t="s">
        <v>34379</v>
      </c>
      <c r="E13549" s="11" t="s">
        <v>34383</v>
      </c>
      <c r="F13549" s="6">
        <v>488873</v>
      </c>
      <c r="G13549" s="6" t="s">
        <v>359</v>
      </c>
      <c r="H13549" s="16">
        <v>950000</v>
      </c>
      <c r="I13549" s="12" t="s">
        <v>4290</v>
      </c>
      <c r="J13549" s="12" t="s">
        <v>6415</v>
      </c>
      <c r="K13549" s="15">
        <v>147300</v>
      </c>
      <c r="L13549" s="13" t="s">
        <v>14</v>
      </c>
      <c r="M13549" s="7">
        <v>1</v>
      </c>
      <c r="N13549" s="14"/>
    </row>
    <row r="13550" spans="1:14" ht="236.25">
      <c r="A13550" s="6">
        <v>13549</v>
      </c>
      <c r="B13550" s="8" t="s">
        <v>34304</v>
      </c>
      <c r="C13550" s="9" t="s">
        <v>34384</v>
      </c>
      <c r="D13550" s="10" t="s">
        <v>7244</v>
      </c>
      <c r="E13550" s="11" t="s">
        <v>34385</v>
      </c>
      <c r="F13550" s="6">
        <v>488866</v>
      </c>
      <c r="G13550" s="6" t="s">
        <v>359</v>
      </c>
      <c r="H13550" s="16">
        <v>950000</v>
      </c>
      <c r="I13550" s="12" t="s">
        <v>4290</v>
      </c>
      <c r="J13550" s="12" t="s">
        <v>2999</v>
      </c>
      <c r="K13550" s="15">
        <v>139800</v>
      </c>
      <c r="L13550" s="13" t="s">
        <v>14</v>
      </c>
      <c r="M13550" s="7">
        <v>1</v>
      </c>
      <c r="N13550" s="14"/>
    </row>
    <row r="13551" spans="1:14" ht="78.75">
      <c r="A13551" s="6">
        <v>13550</v>
      </c>
      <c r="B13551" s="8" t="s">
        <v>34304</v>
      </c>
      <c r="C13551" s="9" t="s">
        <v>34386</v>
      </c>
      <c r="D13551" s="10" t="s">
        <v>34387</v>
      </c>
      <c r="E13551" s="11" t="s">
        <v>34388</v>
      </c>
      <c r="F13551" s="6">
        <v>498869</v>
      </c>
      <c r="G13551" s="6" t="s">
        <v>7266</v>
      </c>
      <c r="H13551" s="16">
        <v>14186138.15</v>
      </c>
      <c r="I13551" s="12" t="s">
        <v>4338</v>
      </c>
      <c r="J13551" s="12" t="s">
        <v>34389</v>
      </c>
      <c r="K13551" s="15">
        <v>0</v>
      </c>
      <c r="L13551" s="13" t="s">
        <v>14</v>
      </c>
      <c r="M13551" s="7">
        <v>1</v>
      </c>
      <c r="N13551" s="14"/>
    </row>
    <row r="13552" spans="1:14" ht="79.5">
      <c r="A13552" s="6">
        <v>13551</v>
      </c>
      <c r="B13552" s="8" t="s">
        <v>34304</v>
      </c>
      <c r="C13552" s="9" t="s">
        <v>34390</v>
      </c>
      <c r="D13552" s="10" t="s">
        <v>34391</v>
      </c>
      <c r="E13552" s="11" t="s">
        <v>34392</v>
      </c>
      <c r="F13552" s="6">
        <v>497472</v>
      </c>
      <c r="G13552" s="6" t="s">
        <v>7483</v>
      </c>
      <c r="H13552" s="16">
        <v>9933108.8000000007</v>
      </c>
      <c r="I13552" s="12" t="s">
        <v>148</v>
      </c>
      <c r="J13552" s="12" t="s">
        <v>4579</v>
      </c>
      <c r="K13552" s="15">
        <v>0</v>
      </c>
      <c r="L13552" s="13" t="s">
        <v>14</v>
      </c>
      <c r="M13552" s="7">
        <v>1</v>
      </c>
      <c r="N13552" s="14"/>
    </row>
    <row r="13553" spans="1:14" ht="66.75">
      <c r="A13553" s="6">
        <v>13552</v>
      </c>
      <c r="B13553" s="8" t="s">
        <v>34304</v>
      </c>
      <c r="C13553" s="9" t="s">
        <v>34393</v>
      </c>
      <c r="D13553" s="10" t="s">
        <v>34394</v>
      </c>
      <c r="E13553" s="11" t="s">
        <v>34395</v>
      </c>
      <c r="F13553" s="6">
        <v>400849</v>
      </c>
      <c r="G13553" s="6" t="s">
        <v>7483</v>
      </c>
      <c r="H13553" s="16">
        <v>3566080.55</v>
      </c>
      <c r="I13553" s="12" t="s">
        <v>380</v>
      </c>
      <c r="J13553" s="12" t="s">
        <v>11591</v>
      </c>
      <c r="K13553" s="15">
        <v>2668000</v>
      </c>
      <c r="L13553" s="13" t="s">
        <v>14</v>
      </c>
      <c r="M13553" s="7">
        <v>1</v>
      </c>
      <c r="N13553" s="14"/>
    </row>
    <row r="13554" spans="1:14" ht="228">
      <c r="A13554" s="6">
        <v>13553</v>
      </c>
      <c r="B13554" s="8" t="s">
        <v>34304</v>
      </c>
      <c r="C13554" s="9" t="s">
        <v>34396</v>
      </c>
      <c r="D13554" s="10" t="s">
        <v>34397</v>
      </c>
      <c r="E13554" s="11" t="s">
        <v>34398</v>
      </c>
      <c r="F13554" s="6">
        <v>488870</v>
      </c>
      <c r="G13554" s="6" t="s">
        <v>359</v>
      </c>
      <c r="H13554" s="16">
        <v>1140000</v>
      </c>
      <c r="I13554" s="12" t="s">
        <v>375</v>
      </c>
      <c r="J13554" s="12" t="s">
        <v>16729</v>
      </c>
      <c r="K13554" s="15">
        <v>719500</v>
      </c>
      <c r="L13554" s="13" t="s">
        <v>14</v>
      </c>
      <c r="M13554" s="7">
        <v>1</v>
      </c>
      <c r="N13554" s="14"/>
    </row>
    <row r="13555" spans="1:14" ht="78.75">
      <c r="A13555" s="6">
        <v>13554</v>
      </c>
      <c r="B13555" s="8" t="s">
        <v>34304</v>
      </c>
      <c r="C13555" s="9" t="s">
        <v>34399</v>
      </c>
      <c r="D13555" s="10" t="s">
        <v>34400</v>
      </c>
      <c r="E13555" s="11" t="s">
        <v>34401</v>
      </c>
      <c r="F13555" s="6">
        <v>408970</v>
      </c>
      <c r="G13555" s="6" t="s">
        <v>7266</v>
      </c>
      <c r="H13555" s="16">
        <v>8896585.6500000004</v>
      </c>
      <c r="I13555" s="12" t="s">
        <v>27892</v>
      </c>
      <c r="J13555" s="12" t="s">
        <v>34402</v>
      </c>
      <c r="K13555" s="15">
        <v>6114976</v>
      </c>
      <c r="L13555" s="13" t="s">
        <v>14</v>
      </c>
      <c r="M13555" s="7">
        <v>1</v>
      </c>
      <c r="N13555" s="14"/>
    </row>
    <row r="13556" spans="1:14" ht="47.25">
      <c r="A13556" s="6">
        <v>13555</v>
      </c>
      <c r="B13556" s="8" t="s">
        <v>34304</v>
      </c>
      <c r="C13556" s="9" t="s">
        <v>34403</v>
      </c>
      <c r="D13556" s="10" t="s">
        <v>34404</v>
      </c>
      <c r="E13556" s="11" t="s">
        <v>34405</v>
      </c>
      <c r="F13556" s="6">
        <v>397588</v>
      </c>
      <c r="G13556" s="6" t="s">
        <v>77</v>
      </c>
      <c r="H13556" s="16">
        <v>6556900</v>
      </c>
      <c r="I13556" s="12" t="s">
        <v>2711</v>
      </c>
      <c r="J13556" s="12" t="s">
        <v>2922</v>
      </c>
      <c r="K13556" s="15">
        <v>0</v>
      </c>
      <c r="L13556" s="13" t="s">
        <v>14</v>
      </c>
      <c r="M13556" s="7">
        <v>1</v>
      </c>
      <c r="N13556" s="14"/>
    </row>
    <row r="13557" spans="1:14" ht="63">
      <c r="A13557" s="6">
        <v>13556</v>
      </c>
      <c r="B13557" s="8" t="s">
        <v>34304</v>
      </c>
      <c r="C13557" s="9" t="s">
        <v>34406</v>
      </c>
      <c r="D13557" s="10" t="s">
        <v>34407</v>
      </c>
      <c r="E13557" s="11" t="s">
        <v>34408</v>
      </c>
      <c r="F13557" s="6">
        <v>113258</v>
      </c>
      <c r="G13557" s="6" t="s">
        <v>77</v>
      </c>
      <c r="H13557" s="16">
        <v>7029217</v>
      </c>
      <c r="I13557" s="12" t="s">
        <v>34409</v>
      </c>
      <c r="J13557" s="12" t="s">
        <v>4326</v>
      </c>
      <c r="K13557" s="15">
        <v>3108126</v>
      </c>
      <c r="L13557" s="13" t="s">
        <v>14</v>
      </c>
      <c r="M13557" s="7">
        <v>1</v>
      </c>
      <c r="N13557" s="14"/>
    </row>
    <row r="13558" spans="1:14" ht="283.5">
      <c r="A13558" s="6">
        <v>13557</v>
      </c>
      <c r="B13558" s="8" t="s">
        <v>34304</v>
      </c>
      <c r="C13558" s="9" t="s">
        <v>34410</v>
      </c>
      <c r="D13558" s="10" t="s">
        <v>34411</v>
      </c>
      <c r="E13558" s="11" t="s">
        <v>34412</v>
      </c>
      <c r="F13558" s="6">
        <v>488867</v>
      </c>
      <c r="G13558" s="6" t="s">
        <v>359</v>
      </c>
      <c r="H13558" s="16">
        <v>950000</v>
      </c>
      <c r="I13558" s="12" t="s">
        <v>4290</v>
      </c>
      <c r="J13558" s="12" t="s">
        <v>34413</v>
      </c>
      <c r="K13558" s="15">
        <v>4285000</v>
      </c>
      <c r="L13558" s="13" t="s">
        <v>14</v>
      </c>
      <c r="M13558" s="7">
        <v>1</v>
      </c>
      <c r="N13558" s="14"/>
    </row>
    <row r="13559" spans="1:14" ht="108">
      <c r="A13559" s="6">
        <v>13558</v>
      </c>
      <c r="B13559" s="8" t="s">
        <v>34304</v>
      </c>
      <c r="C13559" s="9" t="s">
        <v>34410</v>
      </c>
      <c r="D13559" s="10" t="s">
        <v>34411</v>
      </c>
      <c r="E13559" s="11" t="s">
        <v>34414</v>
      </c>
      <c r="F13559" s="6">
        <v>488861</v>
      </c>
      <c r="G13559" s="6" t="s">
        <v>359</v>
      </c>
      <c r="H13559" s="16">
        <v>855000</v>
      </c>
      <c r="I13559" s="12" t="s">
        <v>4290</v>
      </c>
      <c r="J13559" s="12" t="s">
        <v>34413</v>
      </c>
      <c r="K13559" s="15">
        <v>400000</v>
      </c>
      <c r="L13559" s="13" t="s">
        <v>14</v>
      </c>
      <c r="M13559" s="7">
        <v>1</v>
      </c>
      <c r="N13559" s="14"/>
    </row>
    <row r="13560" spans="1:14" ht="141.75">
      <c r="A13560" s="6">
        <v>13559</v>
      </c>
      <c r="B13560" s="8" t="s">
        <v>34304</v>
      </c>
      <c r="C13560" s="9" t="s">
        <v>34410</v>
      </c>
      <c r="D13560" s="10" t="s">
        <v>34411</v>
      </c>
      <c r="E13560" s="11" t="s">
        <v>34415</v>
      </c>
      <c r="F13560" s="6">
        <v>488870</v>
      </c>
      <c r="G13560" s="6" t="s">
        <v>359</v>
      </c>
      <c r="H13560" s="16">
        <v>570000</v>
      </c>
      <c r="I13560" s="12" t="s">
        <v>4290</v>
      </c>
      <c r="J13560" s="12" t="s">
        <v>34413</v>
      </c>
      <c r="K13560" s="15">
        <v>402000</v>
      </c>
      <c r="L13560" s="13" t="s">
        <v>14</v>
      </c>
      <c r="M13560" s="7">
        <v>1</v>
      </c>
      <c r="N13560" s="14"/>
    </row>
    <row r="13561" spans="1:14" ht="108">
      <c r="A13561" s="6">
        <v>13560</v>
      </c>
      <c r="B13561" s="8" t="s">
        <v>34304</v>
      </c>
      <c r="C13561" s="9" t="s">
        <v>34416</v>
      </c>
      <c r="D13561" s="10" t="s">
        <v>34417</v>
      </c>
      <c r="E13561" s="11" t="s">
        <v>34418</v>
      </c>
      <c r="F13561" s="6">
        <v>488879</v>
      </c>
      <c r="G13561" s="6" t="s">
        <v>359</v>
      </c>
      <c r="H13561" s="16">
        <v>570000</v>
      </c>
      <c r="I13561" s="12" t="s">
        <v>375</v>
      </c>
      <c r="J13561" s="12" t="s">
        <v>455</v>
      </c>
      <c r="K13561" s="15">
        <v>301724</v>
      </c>
      <c r="L13561" s="13" t="s">
        <v>14</v>
      </c>
      <c r="M13561" s="7">
        <v>1</v>
      </c>
      <c r="N13561" s="14"/>
    </row>
    <row r="13562" spans="1:14" ht="108">
      <c r="A13562" s="6">
        <v>13561</v>
      </c>
      <c r="B13562" s="8" t="s">
        <v>34304</v>
      </c>
      <c r="C13562" s="9" t="s">
        <v>34416</v>
      </c>
      <c r="D13562" s="10" t="s">
        <v>34417</v>
      </c>
      <c r="E13562" s="11" t="s">
        <v>34419</v>
      </c>
      <c r="F13562" s="6">
        <v>488883</v>
      </c>
      <c r="G13562" s="6" t="s">
        <v>359</v>
      </c>
      <c r="H13562" s="16">
        <v>855000</v>
      </c>
      <c r="I13562" s="12" t="s">
        <v>375</v>
      </c>
      <c r="J13562" s="12" t="s">
        <v>16729</v>
      </c>
      <c r="K13562" s="15">
        <v>487000</v>
      </c>
      <c r="L13562" s="13" t="s">
        <v>14</v>
      </c>
      <c r="M13562" s="7">
        <v>1</v>
      </c>
      <c r="N13562" s="14"/>
    </row>
    <row r="13563" spans="1:14" ht="84">
      <c r="A13563" s="6">
        <v>13562</v>
      </c>
      <c r="B13563" s="8" t="s">
        <v>34304</v>
      </c>
      <c r="C13563" s="9" t="s">
        <v>34416</v>
      </c>
      <c r="D13563" s="10" t="s">
        <v>34417</v>
      </c>
      <c r="E13563" s="11" t="s">
        <v>34420</v>
      </c>
      <c r="F13563" s="6">
        <v>488885</v>
      </c>
      <c r="G13563" s="6" t="s">
        <v>359</v>
      </c>
      <c r="H13563" s="16">
        <v>570000</v>
      </c>
      <c r="I13563" s="12" t="s">
        <v>375</v>
      </c>
      <c r="J13563" s="12" t="s">
        <v>16729</v>
      </c>
      <c r="K13563" s="15">
        <v>281905</v>
      </c>
      <c r="L13563" s="13" t="s">
        <v>14</v>
      </c>
      <c r="M13563" s="7">
        <v>1</v>
      </c>
      <c r="N13563" s="14"/>
    </row>
    <row r="13564" spans="1:14" ht="84">
      <c r="A13564" s="6">
        <v>13563</v>
      </c>
      <c r="B13564" s="8" t="s">
        <v>34304</v>
      </c>
      <c r="C13564" s="9" t="s">
        <v>34416</v>
      </c>
      <c r="D13564" s="10" t="s">
        <v>34417</v>
      </c>
      <c r="E13564" s="11" t="s">
        <v>34421</v>
      </c>
      <c r="F13564" s="6">
        <v>488888</v>
      </c>
      <c r="G13564" s="6" t="s">
        <v>359</v>
      </c>
      <c r="H13564" s="16">
        <v>541500</v>
      </c>
      <c r="I13564" s="12" t="s">
        <v>375</v>
      </c>
      <c r="J13564" s="12" t="s">
        <v>16729</v>
      </c>
      <c r="K13564" s="15">
        <v>235000</v>
      </c>
      <c r="L13564" s="13" t="s">
        <v>14</v>
      </c>
      <c r="M13564" s="7">
        <v>1</v>
      </c>
      <c r="N13564" s="14"/>
    </row>
    <row r="13565" spans="1:14" ht="31.5">
      <c r="A13565" s="6">
        <v>13564</v>
      </c>
      <c r="B13565" s="8" t="s">
        <v>34304</v>
      </c>
      <c r="C13565" s="9" t="s">
        <v>34422</v>
      </c>
      <c r="D13565" s="10" t="s">
        <v>34423</v>
      </c>
      <c r="E13565" s="11" t="s">
        <v>34424</v>
      </c>
      <c r="F13565" s="6">
        <v>3700538</v>
      </c>
      <c r="G13565" s="6" t="s">
        <v>34425</v>
      </c>
      <c r="H13565" s="16">
        <v>29768570.506000001</v>
      </c>
      <c r="I13565" s="12" t="s">
        <v>486</v>
      </c>
      <c r="J13565" s="12" t="s">
        <v>34426</v>
      </c>
      <c r="K13565" s="15">
        <v>10825962</v>
      </c>
      <c r="L13565" s="13" t="s">
        <v>14</v>
      </c>
      <c r="M13565" s="7">
        <v>1</v>
      </c>
      <c r="N13565" s="14"/>
    </row>
    <row r="13566" spans="1:14" ht="63">
      <c r="A13566" s="6">
        <v>13565</v>
      </c>
      <c r="B13566" s="8" t="s">
        <v>34304</v>
      </c>
      <c r="C13566" s="9" t="s">
        <v>34427</v>
      </c>
      <c r="D13566" s="10" t="s">
        <v>7814</v>
      </c>
      <c r="E13566" s="11" t="s">
        <v>34428</v>
      </c>
      <c r="F13566" s="6">
        <v>390567</v>
      </c>
      <c r="G13566" s="6" t="s">
        <v>801</v>
      </c>
      <c r="H13566" s="16">
        <v>22035838.497000001</v>
      </c>
      <c r="I13566" s="12" t="s">
        <v>10333</v>
      </c>
      <c r="J13566" s="12" t="s">
        <v>4306</v>
      </c>
      <c r="K13566" s="15">
        <v>10336812</v>
      </c>
      <c r="L13566" s="13" t="s">
        <v>70</v>
      </c>
      <c r="M13566" s="7">
        <v>0.55000000000000004</v>
      </c>
      <c r="N13566" s="14"/>
    </row>
    <row r="13567" spans="1:14" ht="63">
      <c r="A13567" s="6">
        <v>13566</v>
      </c>
      <c r="B13567" s="8" t="s">
        <v>34304</v>
      </c>
      <c r="C13567" s="9" t="s">
        <v>34427</v>
      </c>
      <c r="D13567" s="10" t="s">
        <v>7814</v>
      </c>
      <c r="E13567" s="11" t="s">
        <v>34428</v>
      </c>
      <c r="F13567" s="6">
        <v>390567</v>
      </c>
      <c r="G13567" s="6" t="s">
        <v>801</v>
      </c>
      <c r="H13567" s="16">
        <v>22035838.497000001</v>
      </c>
      <c r="I13567" s="12" t="s">
        <v>10333</v>
      </c>
      <c r="J13567" s="12" t="s">
        <v>4306</v>
      </c>
      <c r="K13567" s="15">
        <v>10336812</v>
      </c>
      <c r="L13567" s="13" t="s">
        <v>70</v>
      </c>
      <c r="M13567" s="7">
        <v>0.45</v>
      </c>
      <c r="N13567" s="14"/>
    </row>
    <row r="13568" spans="1:14" ht="94.5">
      <c r="A13568" s="6">
        <v>13567</v>
      </c>
      <c r="B13568" s="8" t="s">
        <v>34304</v>
      </c>
      <c r="C13568" s="9" t="s">
        <v>34429</v>
      </c>
      <c r="D13568" s="10" t="s">
        <v>5448</v>
      </c>
      <c r="E13568" s="11" t="s">
        <v>34430</v>
      </c>
      <c r="F13568" s="6">
        <v>494920</v>
      </c>
      <c r="G13568" s="6" t="s">
        <v>7266</v>
      </c>
      <c r="H13568" s="16">
        <v>24824081</v>
      </c>
      <c r="I13568" s="12" t="s">
        <v>5762</v>
      </c>
      <c r="J13568" s="12" t="s">
        <v>556</v>
      </c>
      <c r="K13568" s="15">
        <v>0</v>
      </c>
      <c r="L13568" s="13" t="s">
        <v>14</v>
      </c>
      <c r="M13568" s="7">
        <v>1</v>
      </c>
      <c r="N13568" s="14"/>
    </row>
    <row r="13569" spans="1:14" ht="63.75">
      <c r="A13569" s="6">
        <v>13568</v>
      </c>
      <c r="B13569" s="8" t="s">
        <v>34304</v>
      </c>
      <c r="C13569" s="9" t="s">
        <v>34431</v>
      </c>
      <c r="D13569" s="10" t="s">
        <v>34432</v>
      </c>
      <c r="E13569" s="11" t="s">
        <v>34433</v>
      </c>
      <c r="F13569" s="6">
        <v>498861</v>
      </c>
      <c r="G13569" s="6" t="s">
        <v>7266</v>
      </c>
      <c r="H13569" s="16">
        <v>7978597.7999999998</v>
      </c>
      <c r="I13569" s="12" t="s">
        <v>4338</v>
      </c>
      <c r="J13569" s="12" t="s">
        <v>4346</v>
      </c>
      <c r="K13569" s="15">
        <v>0</v>
      </c>
      <c r="L13569" s="13" t="s">
        <v>14</v>
      </c>
      <c r="M13569" s="7">
        <v>1</v>
      </c>
      <c r="N13569" s="14"/>
    </row>
    <row r="13570" spans="1:14" ht="63">
      <c r="A13570" s="6">
        <v>13569</v>
      </c>
      <c r="B13570" s="8" t="s">
        <v>34304</v>
      </c>
      <c r="C13570" s="9" t="s">
        <v>34434</v>
      </c>
      <c r="D13570" s="10" t="s">
        <v>34435</v>
      </c>
      <c r="E13570" s="11" t="s">
        <v>34436</v>
      </c>
      <c r="F13570" s="6">
        <v>405512</v>
      </c>
      <c r="G13570" s="6" t="s">
        <v>7266</v>
      </c>
      <c r="H13570" s="16">
        <v>8139395.75</v>
      </c>
      <c r="I13570" s="12" t="s">
        <v>34437</v>
      </c>
      <c r="J13570" s="12" t="s">
        <v>34426</v>
      </c>
      <c r="K13570" s="15">
        <v>5197000</v>
      </c>
      <c r="L13570" s="13" t="s">
        <v>14</v>
      </c>
      <c r="M13570" s="7">
        <v>1</v>
      </c>
      <c r="N13570" s="14"/>
    </row>
    <row r="13571" spans="1:14" ht="76.5">
      <c r="A13571" s="6">
        <v>13570</v>
      </c>
      <c r="B13571" s="8" t="s">
        <v>34304</v>
      </c>
      <c r="C13571" s="9" t="s">
        <v>34438</v>
      </c>
      <c r="D13571" s="10" t="s">
        <v>34439</v>
      </c>
      <c r="E13571" s="11" t="s">
        <v>34440</v>
      </c>
      <c r="F13571" s="6">
        <v>498867</v>
      </c>
      <c r="G13571" s="6" t="s">
        <v>7266</v>
      </c>
      <c r="H13571" s="16">
        <v>7530232</v>
      </c>
      <c r="I13571" s="12" t="s">
        <v>5965</v>
      </c>
      <c r="J13571" s="12" t="s">
        <v>34441</v>
      </c>
      <c r="K13571" s="15">
        <v>0</v>
      </c>
      <c r="L13571" s="13" t="s">
        <v>14</v>
      </c>
      <c r="M13571" s="7">
        <v>1</v>
      </c>
      <c r="N13571" s="14"/>
    </row>
    <row r="13572" spans="1:14" ht="173.25">
      <c r="A13572" s="6">
        <v>13571</v>
      </c>
      <c r="B13572" s="8" t="s">
        <v>34304</v>
      </c>
      <c r="C13572" s="9" t="s">
        <v>12725</v>
      </c>
      <c r="D13572" s="10" t="s">
        <v>10409</v>
      </c>
      <c r="E13572" s="11" t="s">
        <v>34442</v>
      </c>
      <c r="F13572" s="6">
        <v>488876</v>
      </c>
      <c r="G13572" s="6" t="s">
        <v>359</v>
      </c>
      <c r="H13572" s="16">
        <v>855000</v>
      </c>
      <c r="I13572" s="12" t="s">
        <v>375</v>
      </c>
      <c r="J13572" s="12" t="s">
        <v>27490</v>
      </c>
      <c r="K13572" s="15">
        <v>853877</v>
      </c>
      <c r="L13572" s="13" t="s">
        <v>14</v>
      </c>
      <c r="M13572" s="7">
        <v>1</v>
      </c>
      <c r="N13572" s="14"/>
    </row>
    <row r="13573" spans="1:14" ht="79.5">
      <c r="A13573" s="6">
        <v>13572</v>
      </c>
      <c r="B13573" s="8" t="s">
        <v>34304</v>
      </c>
      <c r="C13573" s="9" t="s">
        <v>34443</v>
      </c>
      <c r="D13573" s="10" t="s">
        <v>17304</v>
      </c>
      <c r="E13573" s="11" t="s">
        <v>34444</v>
      </c>
      <c r="F13573" s="6">
        <v>484090</v>
      </c>
      <c r="G13573" s="6" t="s">
        <v>7483</v>
      </c>
      <c r="H13573" s="16">
        <v>38461688.472999997</v>
      </c>
      <c r="I13573" s="12" t="s">
        <v>2744</v>
      </c>
      <c r="J13573" s="12" t="s">
        <v>20099</v>
      </c>
      <c r="K13573" s="15">
        <v>17548892</v>
      </c>
      <c r="L13573" s="13" t="s">
        <v>14</v>
      </c>
      <c r="M13573" s="7">
        <v>1</v>
      </c>
      <c r="N13573" s="14"/>
    </row>
    <row r="13574" spans="1:14" ht="105">
      <c r="A13574" s="6">
        <v>13573</v>
      </c>
      <c r="B13574" s="8" t="s">
        <v>34304</v>
      </c>
      <c r="C13574" s="9" t="s">
        <v>34443</v>
      </c>
      <c r="D13574" s="10" t="s">
        <v>17304</v>
      </c>
      <c r="E13574" s="11" t="s">
        <v>34445</v>
      </c>
      <c r="F13574" s="6">
        <v>493870</v>
      </c>
      <c r="G13574" s="6" t="s">
        <v>7483</v>
      </c>
      <c r="H13574" s="16">
        <v>48932811.990000002</v>
      </c>
      <c r="I13574" s="12" t="s">
        <v>5819</v>
      </c>
      <c r="J13574" s="12" t="s">
        <v>20099</v>
      </c>
      <c r="K13574" s="15">
        <v>14910000</v>
      </c>
      <c r="L13574" s="13" t="s">
        <v>14</v>
      </c>
      <c r="M13574" s="7">
        <v>1</v>
      </c>
      <c r="N13574" s="14"/>
    </row>
    <row r="13575" spans="1:14" ht="409.5">
      <c r="A13575" s="6">
        <v>13574</v>
      </c>
      <c r="B13575" s="8" t="s">
        <v>34304</v>
      </c>
      <c r="C13575" s="9" t="s">
        <v>34446</v>
      </c>
      <c r="D13575" s="10" t="s">
        <v>4637</v>
      </c>
      <c r="E13575" s="11" t="s">
        <v>34447</v>
      </c>
      <c r="F13575" s="6">
        <v>446560</v>
      </c>
      <c r="G13575" s="6" t="s">
        <v>1369</v>
      </c>
      <c r="H13575" s="16" t="s">
        <v>34448</v>
      </c>
      <c r="I13575" s="12" t="s">
        <v>24338</v>
      </c>
      <c r="J13575" s="12" t="s">
        <v>34449</v>
      </c>
      <c r="K13575" s="15">
        <v>2900000</v>
      </c>
      <c r="L13575" s="13" t="s">
        <v>14</v>
      </c>
      <c r="M13575" s="7">
        <v>1</v>
      </c>
      <c r="N13575" s="14"/>
    </row>
    <row r="13576" spans="1:14" ht="409.5">
      <c r="A13576" s="6">
        <v>13575</v>
      </c>
      <c r="B13576" s="8" t="s">
        <v>34304</v>
      </c>
      <c r="C13576" s="9" t="s">
        <v>34446</v>
      </c>
      <c r="D13576" s="10" t="s">
        <v>4637</v>
      </c>
      <c r="E13576" s="11" t="s">
        <v>34450</v>
      </c>
      <c r="F13576" s="6">
        <v>448248</v>
      </c>
      <c r="G13576" s="6" t="s">
        <v>1369</v>
      </c>
      <c r="H13576" s="16" t="s">
        <v>34451</v>
      </c>
      <c r="I13576" s="12" t="s">
        <v>24338</v>
      </c>
      <c r="J13576" s="12" t="s">
        <v>34449</v>
      </c>
      <c r="K13576" s="15">
        <v>1100000</v>
      </c>
      <c r="L13576" s="13" t="s">
        <v>14</v>
      </c>
      <c r="M13576" s="7">
        <v>1</v>
      </c>
      <c r="N13576" s="14"/>
    </row>
    <row r="13577" spans="1:14" ht="102">
      <c r="A13577" s="6">
        <v>13576</v>
      </c>
      <c r="B13577" s="8" t="s">
        <v>34304</v>
      </c>
      <c r="C13577" s="9" t="s">
        <v>34452</v>
      </c>
      <c r="D13577" s="10" t="s">
        <v>34453</v>
      </c>
      <c r="E13577" s="11" t="s">
        <v>34454</v>
      </c>
      <c r="F13577" s="6">
        <v>397585</v>
      </c>
      <c r="G13577" s="6" t="s">
        <v>77</v>
      </c>
      <c r="H13577" s="16">
        <v>5699810</v>
      </c>
      <c r="I13577" s="12" t="s">
        <v>2426</v>
      </c>
      <c r="J13577" s="12" t="s">
        <v>798</v>
      </c>
      <c r="K13577" s="15">
        <v>757123</v>
      </c>
      <c r="L13577" s="13" t="s">
        <v>14</v>
      </c>
      <c r="M13577" s="7">
        <v>1</v>
      </c>
      <c r="N13577" s="14"/>
    </row>
    <row r="13578" spans="1:14" ht="38.25">
      <c r="A13578" s="6">
        <v>13577</v>
      </c>
      <c r="B13578" s="8" t="s">
        <v>34304</v>
      </c>
      <c r="C13578" s="9" t="s">
        <v>34455</v>
      </c>
      <c r="D13578" s="10" t="s">
        <v>34456</v>
      </c>
      <c r="E13578" s="11" t="s">
        <v>34457</v>
      </c>
      <c r="F13578" s="6">
        <v>426158</v>
      </c>
      <c r="G13578" s="6" t="s">
        <v>77</v>
      </c>
      <c r="H13578" s="16">
        <v>6878000</v>
      </c>
      <c r="I13578" s="12" t="s">
        <v>486</v>
      </c>
      <c r="J13578" s="12" t="s">
        <v>798</v>
      </c>
      <c r="K13578" s="15">
        <v>0</v>
      </c>
      <c r="L13578" s="13" t="s">
        <v>14</v>
      </c>
      <c r="M13578" s="7">
        <v>1</v>
      </c>
      <c r="N13578" s="14"/>
    </row>
    <row r="13579" spans="1:14" ht="76.5">
      <c r="A13579" s="6">
        <v>13578</v>
      </c>
      <c r="B13579" s="8" t="s">
        <v>34304</v>
      </c>
      <c r="C13579" s="9" t="s">
        <v>34458</v>
      </c>
      <c r="D13579" s="10" t="s">
        <v>34459</v>
      </c>
      <c r="E13579" s="11" t="s">
        <v>34460</v>
      </c>
      <c r="F13579" s="6">
        <v>387622</v>
      </c>
      <c r="G13579" s="6" t="s">
        <v>808</v>
      </c>
      <c r="H13579" s="16">
        <v>10083011.199999999</v>
      </c>
      <c r="I13579" s="12" t="s">
        <v>983</v>
      </c>
      <c r="J13579" s="12" t="s">
        <v>2628</v>
      </c>
      <c r="K13579" s="15">
        <v>0</v>
      </c>
      <c r="L13579" s="13" t="s">
        <v>14</v>
      </c>
      <c r="M13579" s="7">
        <v>1</v>
      </c>
      <c r="N13579" s="14"/>
    </row>
    <row r="13580" spans="1:14" ht="132">
      <c r="A13580" s="6">
        <v>13579</v>
      </c>
      <c r="B13580" s="8" t="s">
        <v>34304</v>
      </c>
      <c r="C13580" s="9" t="s">
        <v>34461</v>
      </c>
      <c r="D13580" s="10" t="s">
        <v>7413</v>
      </c>
      <c r="E13580" s="11" t="s">
        <v>34462</v>
      </c>
      <c r="F13580" s="6">
        <v>488878</v>
      </c>
      <c r="G13580" s="6" t="s">
        <v>359</v>
      </c>
      <c r="H13580" s="16">
        <v>855000</v>
      </c>
      <c r="I13580" s="12" t="s">
        <v>4290</v>
      </c>
      <c r="J13580" s="12" t="s">
        <v>2999</v>
      </c>
      <c r="K13580" s="15">
        <v>0</v>
      </c>
      <c r="L13580" s="13" t="s">
        <v>14</v>
      </c>
      <c r="M13580" s="7">
        <v>1</v>
      </c>
      <c r="N13580" s="14"/>
    </row>
    <row r="13581" spans="1:14" ht="54">
      <c r="A13581" s="6">
        <v>13580</v>
      </c>
      <c r="B13581" s="8" t="s">
        <v>34304</v>
      </c>
      <c r="C13581" s="9" t="s">
        <v>34463</v>
      </c>
      <c r="D13581" s="10" t="s">
        <v>34464</v>
      </c>
      <c r="E13581" s="11" t="s">
        <v>34465</v>
      </c>
      <c r="F13581" s="6">
        <v>485902</v>
      </c>
      <c r="G13581" s="6" t="s">
        <v>7483</v>
      </c>
      <c r="H13581" s="16">
        <v>1565957.85</v>
      </c>
      <c r="I13581" s="12" t="s">
        <v>4621</v>
      </c>
      <c r="J13581" s="12" t="s">
        <v>34466</v>
      </c>
      <c r="K13581" s="15">
        <v>0</v>
      </c>
      <c r="L13581" s="13" t="s">
        <v>14</v>
      </c>
      <c r="M13581" s="7">
        <v>1</v>
      </c>
      <c r="N13581" s="14"/>
    </row>
    <row r="13582" spans="1:14" ht="315">
      <c r="A13582" s="6">
        <v>13581</v>
      </c>
      <c r="B13582" s="8" t="s">
        <v>34304</v>
      </c>
      <c r="C13582" s="9" t="s">
        <v>34467</v>
      </c>
      <c r="D13582" s="10" t="s">
        <v>34468</v>
      </c>
      <c r="E13582" s="11" t="s">
        <v>34469</v>
      </c>
      <c r="F13582" s="6">
        <v>488875</v>
      </c>
      <c r="G13582" s="6" t="s">
        <v>359</v>
      </c>
      <c r="H13582" s="16">
        <v>1140000</v>
      </c>
      <c r="I13582" s="12" t="s">
        <v>4290</v>
      </c>
      <c r="J13582" s="12" t="s">
        <v>2999</v>
      </c>
      <c r="K13582" s="15">
        <v>0</v>
      </c>
      <c r="L13582" s="13" t="s">
        <v>14</v>
      </c>
      <c r="M13582" s="7">
        <v>1</v>
      </c>
      <c r="N13582" s="14"/>
    </row>
    <row r="13583" spans="1:14" ht="78.75">
      <c r="A13583" s="6">
        <v>13582</v>
      </c>
      <c r="B13583" s="8" t="s">
        <v>34304</v>
      </c>
      <c r="C13583" s="9" t="s">
        <v>34470</v>
      </c>
      <c r="D13583" s="10" t="s">
        <v>34471</v>
      </c>
      <c r="E13583" s="11" t="s">
        <v>34472</v>
      </c>
      <c r="F13583" s="6">
        <v>498863</v>
      </c>
      <c r="G13583" s="6" t="s">
        <v>7266</v>
      </c>
      <c r="H13583" s="16">
        <v>4864466.45</v>
      </c>
      <c r="I13583" s="12" t="s">
        <v>5932</v>
      </c>
      <c r="J13583" s="12">
        <v>17.102021000000001</v>
      </c>
      <c r="K13583" s="15">
        <v>0</v>
      </c>
      <c r="L13583" s="13" t="s">
        <v>14</v>
      </c>
      <c r="M13583" s="7">
        <v>1</v>
      </c>
      <c r="N13583" s="14"/>
    </row>
    <row r="13584" spans="1:14" ht="236.25">
      <c r="A13584" s="6">
        <v>13583</v>
      </c>
      <c r="B13584" s="8" t="s">
        <v>34304</v>
      </c>
      <c r="C13584" s="9" t="s">
        <v>34473</v>
      </c>
      <c r="D13584" s="10" t="s">
        <v>34474</v>
      </c>
      <c r="E13584" s="11" t="s">
        <v>34475</v>
      </c>
      <c r="F13584" s="6">
        <v>488871</v>
      </c>
      <c r="G13584" s="6" t="s">
        <v>359</v>
      </c>
      <c r="H13584" s="16">
        <v>760000</v>
      </c>
      <c r="I13584" s="12" t="s">
        <v>375</v>
      </c>
      <c r="J13584" s="12" t="s">
        <v>16729</v>
      </c>
      <c r="K13584" s="15">
        <v>0</v>
      </c>
      <c r="L13584" s="13" t="s">
        <v>14</v>
      </c>
      <c r="M13584" s="7">
        <v>1</v>
      </c>
      <c r="N13584" s="14"/>
    </row>
    <row r="13585" spans="1:14" ht="261">
      <c r="A13585" s="6">
        <v>13584</v>
      </c>
      <c r="B13585" s="8" t="s">
        <v>34304</v>
      </c>
      <c r="C13585" s="9" t="s">
        <v>34476</v>
      </c>
      <c r="D13585" s="10" t="s">
        <v>34477</v>
      </c>
      <c r="E13585" s="11" t="s">
        <v>34478</v>
      </c>
      <c r="F13585" s="6">
        <v>484088</v>
      </c>
      <c r="G13585" s="6" t="s">
        <v>7483</v>
      </c>
      <c r="H13585" s="16">
        <v>13014641.85</v>
      </c>
      <c r="I13585" s="12" t="s">
        <v>2987</v>
      </c>
      <c r="J13585" s="12" t="s">
        <v>34479</v>
      </c>
      <c r="K13585" s="15">
        <v>1085000</v>
      </c>
      <c r="L13585" s="13" t="s">
        <v>14</v>
      </c>
      <c r="M13585" s="7">
        <v>1</v>
      </c>
      <c r="N13585" s="14"/>
    </row>
    <row r="13586" spans="1:14" ht="63">
      <c r="A13586" s="6">
        <v>13585</v>
      </c>
      <c r="B13586" s="8" t="s">
        <v>34304</v>
      </c>
      <c r="C13586" s="9" t="s">
        <v>34480</v>
      </c>
      <c r="D13586" s="10" t="s">
        <v>34471</v>
      </c>
      <c r="E13586" s="11" t="s">
        <v>34481</v>
      </c>
      <c r="F13586" s="6">
        <v>514072</v>
      </c>
      <c r="G13586" s="6" t="s">
        <v>7266</v>
      </c>
      <c r="H13586" s="16">
        <v>13627503.949999999</v>
      </c>
      <c r="I13586" s="12" t="s">
        <v>1952</v>
      </c>
      <c r="J13586" s="12" t="s">
        <v>7522</v>
      </c>
      <c r="K13586" s="15">
        <v>0</v>
      </c>
      <c r="L13586" s="13" t="s">
        <v>14</v>
      </c>
      <c r="M13586" s="7">
        <v>1</v>
      </c>
      <c r="N13586" s="14"/>
    </row>
    <row r="13587" spans="1:14" ht="47.25">
      <c r="A13587" s="6">
        <v>13586</v>
      </c>
      <c r="B13587" s="8" t="s">
        <v>34304</v>
      </c>
      <c r="C13587" s="9" t="s">
        <v>34482</v>
      </c>
      <c r="D13587" s="10" t="s">
        <v>34483</v>
      </c>
      <c r="E13587" s="11" t="s">
        <v>34484</v>
      </c>
      <c r="F13587" s="6">
        <v>514071</v>
      </c>
      <c r="G13587" s="6" t="s">
        <v>7266</v>
      </c>
      <c r="H13587" s="16">
        <v>11837082.65</v>
      </c>
      <c r="I13587" s="12" t="s">
        <v>1952</v>
      </c>
      <c r="J13587" s="12" t="s">
        <v>32409</v>
      </c>
      <c r="K13587" s="15">
        <v>0</v>
      </c>
      <c r="L13587" s="13" t="s">
        <v>14</v>
      </c>
      <c r="M13587" s="7">
        <v>1</v>
      </c>
      <c r="N13587" s="14"/>
    </row>
    <row r="13588" spans="1:14" ht="47.25">
      <c r="A13588" s="6">
        <v>13587</v>
      </c>
      <c r="B13588" s="8" t="s">
        <v>34304</v>
      </c>
      <c r="C13588" s="9" t="s">
        <v>34485</v>
      </c>
      <c r="D13588" s="10" t="s">
        <v>34486</v>
      </c>
      <c r="E13588" s="11" t="s">
        <v>34487</v>
      </c>
      <c r="F13588" s="6">
        <v>519540</v>
      </c>
      <c r="G13588" s="6" t="s">
        <v>7266</v>
      </c>
      <c r="H13588" s="16">
        <v>3498710.35</v>
      </c>
      <c r="I13588" s="12" t="s">
        <v>6342</v>
      </c>
      <c r="J13588" s="12" t="s">
        <v>7267</v>
      </c>
      <c r="K13588" s="15">
        <v>0</v>
      </c>
      <c r="L13588" s="13" t="s">
        <v>14</v>
      </c>
      <c r="M13588" s="7">
        <v>1</v>
      </c>
      <c r="N13588" s="14"/>
    </row>
    <row r="13589" spans="1:14" ht="94.5">
      <c r="A13589" s="6">
        <v>13588</v>
      </c>
      <c r="B13589" s="8" t="s">
        <v>34304</v>
      </c>
      <c r="C13589" s="9" t="s">
        <v>34488</v>
      </c>
      <c r="D13589" s="10" t="s">
        <v>7590</v>
      </c>
      <c r="E13589" s="11" t="s">
        <v>34489</v>
      </c>
      <c r="F13589" s="6">
        <v>514073</v>
      </c>
      <c r="G13589" s="6" t="s">
        <v>7266</v>
      </c>
      <c r="H13589" s="16">
        <v>20312286.688000001</v>
      </c>
      <c r="I13589" s="12" t="s">
        <v>6366</v>
      </c>
      <c r="J13589" s="12" t="s">
        <v>7267</v>
      </c>
      <c r="K13589" s="15">
        <v>0</v>
      </c>
      <c r="L13589" s="13" t="s">
        <v>14</v>
      </c>
      <c r="M13589" s="7">
        <v>1</v>
      </c>
      <c r="N13589" s="14"/>
    </row>
    <row r="13590" spans="1:14" ht="63">
      <c r="A13590" s="6">
        <v>13589</v>
      </c>
      <c r="B13590" s="8" t="s">
        <v>34304</v>
      </c>
      <c r="C13590" s="9" t="s">
        <v>34488</v>
      </c>
      <c r="D13590" s="10" t="s">
        <v>7590</v>
      </c>
      <c r="E13590" s="11" t="s">
        <v>34490</v>
      </c>
      <c r="F13590" s="6">
        <v>514070</v>
      </c>
      <c r="G13590" s="6" t="s">
        <v>7266</v>
      </c>
      <c r="H13590" s="16">
        <v>12970012.434</v>
      </c>
      <c r="I13590" s="12" t="s">
        <v>6366</v>
      </c>
      <c r="J13590" s="12" t="s">
        <v>7267</v>
      </c>
      <c r="K13590" s="15">
        <v>0</v>
      </c>
      <c r="L13590" s="13" t="s">
        <v>14</v>
      </c>
      <c r="M13590" s="7">
        <v>1</v>
      </c>
      <c r="N13590" s="14"/>
    </row>
    <row r="13591" spans="1:14" ht="63">
      <c r="A13591" s="6">
        <v>13590</v>
      </c>
      <c r="B13591" s="8" t="s">
        <v>34304</v>
      </c>
      <c r="C13591" s="9" t="s">
        <v>34322</v>
      </c>
      <c r="D13591" s="10" t="s">
        <v>7312</v>
      </c>
      <c r="E13591" s="11" t="s">
        <v>34491</v>
      </c>
      <c r="F13591" s="6">
        <v>514068</v>
      </c>
      <c r="G13591" s="6" t="s">
        <v>34492</v>
      </c>
      <c r="H13591" s="16">
        <v>16235105.967</v>
      </c>
      <c r="I13591" s="12" t="s">
        <v>6378</v>
      </c>
      <c r="J13591" s="12" t="s">
        <v>2402</v>
      </c>
      <c r="K13591" s="15">
        <v>0</v>
      </c>
      <c r="L13591" s="13" t="s">
        <v>14</v>
      </c>
      <c r="M13591" s="7">
        <v>1</v>
      </c>
      <c r="N13591" s="14"/>
    </row>
    <row r="13592" spans="1:14" ht="126">
      <c r="A13592" s="6">
        <v>13591</v>
      </c>
      <c r="B13592" s="8" t="s">
        <v>34304</v>
      </c>
      <c r="C13592" s="9" t="s">
        <v>34493</v>
      </c>
      <c r="D13592" s="10" t="s">
        <v>7196</v>
      </c>
      <c r="E13592" s="11" t="s">
        <v>34494</v>
      </c>
      <c r="F13592" s="6">
        <v>559218</v>
      </c>
      <c r="G13592" s="6" t="s">
        <v>875</v>
      </c>
      <c r="H13592" s="16">
        <v>9119170.6500000004</v>
      </c>
      <c r="I13592" s="12" t="s">
        <v>2439</v>
      </c>
      <c r="J13592" s="12" t="s">
        <v>13268</v>
      </c>
      <c r="K13592" s="15">
        <v>0</v>
      </c>
      <c r="L13592" s="13" t="s">
        <v>14</v>
      </c>
      <c r="M13592" s="7">
        <v>1</v>
      </c>
      <c r="N13592" s="14"/>
    </row>
    <row r="13593" spans="1:14" ht="138.75">
      <c r="A13593" s="6">
        <v>13592</v>
      </c>
      <c r="B13593" s="8" t="s">
        <v>34304</v>
      </c>
      <c r="C13593" s="9" t="s">
        <v>34495</v>
      </c>
      <c r="D13593" s="10" t="s">
        <v>34496</v>
      </c>
      <c r="E13593" s="11" t="s">
        <v>34497</v>
      </c>
      <c r="F13593" s="6">
        <v>559216</v>
      </c>
      <c r="G13593" s="6" t="s">
        <v>875</v>
      </c>
      <c r="H13593" s="16">
        <v>7739526.5</v>
      </c>
      <c r="I13593" s="12" t="s">
        <v>6199</v>
      </c>
      <c r="J13593" s="12" t="s">
        <v>2153</v>
      </c>
      <c r="K13593" s="15">
        <v>0</v>
      </c>
      <c r="L13593" s="13" t="s">
        <v>14</v>
      </c>
      <c r="M13593" s="7">
        <v>1</v>
      </c>
      <c r="N13593" s="14"/>
    </row>
    <row r="13594" spans="1:14" ht="141.75">
      <c r="A13594" s="6">
        <v>13593</v>
      </c>
      <c r="B13594" s="8" t="s">
        <v>34304</v>
      </c>
      <c r="C13594" s="9" t="s">
        <v>34498</v>
      </c>
      <c r="D13594" s="10" t="s">
        <v>34499</v>
      </c>
      <c r="E13594" s="11" t="s">
        <v>34500</v>
      </c>
      <c r="F13594" s="6">
        <v>559214</v>
      </c>
      <c r="G13594" s="6" t="s">
        <v>875</v>
      </c>
      <c r="H13594" s="16">
        <v>9758789.5</v>
      </c>
      <c r="I13594" s="12" t="s">
        <v>6199</v>
      </c>
      <c r="J13594" s="12" t="s">
        <v>2153</v>
      </c>
      <c r="K13594" s="15">
        <v>0</v>
      </c>
      <c r="L13594" s="13" t="s">
        <v>14</v>
      </c>
      <c r="M13594" s="7">
        <v>1</v>
      </c>
      <c r="N13594" s="14"/>
    </row>
    <row r="13595" spans="1:14" ht="110.25">
      <c r="A13595" s="6">
        <v>13594</v>
      </c>
      <c r="B13595" s="8" t="s">
        <v>34304</v>
      </c>
      <c r="C13595" s="9" t="s">
        <v>34501</v>
      </c>
      <c r="D13595" s="10" t="s">
        <v>34502</v>
      </c>
      <c r="E13595" s="11" t="s">
        <v>34503</v>
      </c>
      <c r="F13595" s="6">
        <v>559212</v>
      </c>
      <c r="G13595" s="6" t="s">
        <v>875</v>
      </c>
      <c r="H13595" s="16">
        <v>5091751.0999999996</v>
      </c>
      <c r="I13595" s="12" t="s">
        <v>3053</v>
      </c>
      <c r="J13595" s="12" t="s">
        <v>34504</v>
      </c>
      <c r="K13595" s="15">
        <v>0</v>
      </c>
      <c r="L13595" s="13" t="s">
        <v>14</v>
      </c>
      <c r="M13595" s="7">
        <v>1</v>
      </c>
      <c r="N13595" s="14"/>
    </row>
    <row r="13596" spans="1:14" ht="126">
      <c r="A13596" s="6">
        <v>13595</v>
      </c>
      <c r="B13596" s="8" t="s">
        <v>34304</v>
      </c>
      <c r="C13596" s="9" t="s">
        <v>34505</v>
      </c>
      <c r="D13596" s="10" t="s">
        <v>34506</v>
      </c>
      <c r="E13596" s="11" t="s">
        <v>34507</v>
      </c>
      <c r="F13596" s="6">
        <v>559209</v>
      </c>
      <c r="G13596" s="6" t="s">
        <v>875</v>
      </c>
      <c r="H13596" s="16">
        <v>8412748.75</v>
      </c>
      <c r="I13596" s="12" t="s">
        <v>2681</v>
      </c>
      <c r="J13596" s="12" t="s">
        <v>7612</v>
      </c>
      <c r="K13596" s="15">
        <v>0</v>
      </c>
      <c r="L13596" s="13" t="s">
        <v>14</v>
      </c>
      <c r="M13596" s="7">
        <v>1</v>
      </c>
      <c r="N13596" s="14"/>
    </row>
    <row r="13597" spans="1:14" ht="126">
      <c r="A13597" s="6">
        <v>13596</v>
      </c>
      <c r="B13597" s="8" t="s">
        <v>34304</v>
      </c>
      <c r="C13597" s="9" t="s">
        <v>34508</v>
      </c>
      <c r="D13597" s="10" t="s">
        <v>34306</v>
      </c>
      <c r="E13597" s="11" t="s">
        <v>34509</v>
      </c>
      <c r="F13597" s="6">
        <v>559211</v>
      </c>
      <c r="G13597" s="6" t="s">
        <v>875</v>
      </c>
      <c r="H13597" s="16">
        <v>4507655.95</v>
      </c>
      <c r="I13597" s="12" t="s">
        <v>2681</v>
      </c>
      <c r="J13597" s="12" t="s">
        <v>7612</v>
      </c>
      <c r="K13597" s="15">
        <v>0</v>
      </c>
      <c r="L13597" s="13" t="s">
        <v>14</v>
      </c>
      <c r="M13597" s="7">
        <v>1</v>
      </c>
      <c r="N13597" s="14"/>
    </row>
    <row r="13598" spans="1:14" ht="126">
      <c r="A13598" s="6">
        <v>13597</v>
      </c>
      <c r="B13598" s="8" t="s">
        <v>34304</v>
      </c>
      <c r="C13598" s="9" t="s">
        <v>34510</v>
      </c>
      <c r="D13598" s="10" t="s">
        <v>34511</v>
      </c>
      <c r="E13598" s="11" t="s">
        <v>34512</v>
      </c>
      <c r="F13598" s="6">
        <v>559217</v>
      </c>
      <c r="G13598" s="6" t="s">
        <v>875</v>
      </c>
      <c r="H13598" s="16">
        <v>7608461.6500000004</v>
      </c>
      <c r="I13598" s="12" t="s">
        <v>2681</v>
      </c>
      <c r="J13598" s="12" t="s">
        <v>1026</v>
      </c>
      <c r="K13598" s="15">
        <v>0</v>
      </c>
      <c r="L13598" s="13" t="s">
        <v>14</v>
      </c>
      <c r="M13598" s="7">
        <v>1</v>
      </c>
      <c r="N13598" s="14"/>
    </row>
    <row r="13599" spans="1:14" ht="126">
      <c r="A13599" s="6">
        <v>13598</v>
      </c>
      <c r="B13599" s="8" t="s">
        <v>34304</v>
      </c>
      <c r="C13599" s="9" t="s">
        <v>34513</v>
      </c>
      <c r="D13599" s="10" t="s">
        <v>34514</v>
      </c>
      <c r="E13599" s="11" t="s">
        <v>34515</v>
      </c>
      <c r="F13599" s="6">
        <v>559210</v>
      </c>
      <c r="G13599" s="6" t="s">
        <v>875</v>
      </c>
      <c r="H13599" s="16">
        <v>7206591.7000000002</v>
      </c>
      <c r="I13599" s="12" t="s">
        <v>2681</v>
      </c>
      <c r="J13599" s="12" t="s">
        <v>23223</v>
      </c>
      <c r="K13599" s="15">
        <v>0</v>
      </c>
      <c r="L13599" s="13" t="s">
        <v>14</v>
      </c>
      <c r="M13599" s="7">
        <v>1</v>
      </c>
      <c r="N13599" s="14"/>
    </row>
    <row r="13600" spans="1:14" ht="110.25">
      <c r="A13600" s="6">
        <v>13599</v>
      </c>
      <c r="B13600" s="8" t="s">
        <v>34304</v>
      </c>
      <c r="C13600" s="9" t="s">
        <v>34516</v>
      </c>
      <c r="D13600" s="10" t="s">
        <v>34517</v>
      </c>
      <c r="E13600" s="11" t="s">
        <v>34518</v>
      </c>
      <c r="F13600" s="6">
        <v>555412</v>
      </c>
      <c r="G13600" s="6" t="s">
        <v>808</v>
      </c>
      <c r="H13600" s="16">
        <v>964586.3</v>
      </c>
      <c r="I13600" s="12" t="s">
        <v>998</v>
      </c>
      <c r="J13600" s="12" t="s">
        <v>34504</v>
      </c>
      <c r="K13600" s="15">
        <v>0</v>
      </c>
      <c r="L13600" s="13" t="s">
        <v>14</v>
      </c>
      <c r="M13600" s="7">
        <v>1</v>
      </c>
      <c r="N13600" s="14"/>
    </row>
    <row r="13601" spans="1:14" ht="236.25">
      <c r="A13601" s="6">
        <v>13600</v>
      </c>
      <c r="B13601" s="8" t="s">
        <v>34304</v>
      </c>
      <c r="C13601" s="9" t="s">
        <v>34519</v>
      </c>
      <c r="D13601" s="10" t="s">
        <v>34520</v>
      </c>
      <c r="E13601" s="11" t="s">
        <v>34521</v>
      </c>
      <c r="F13601" s="6">
        <v>555411</v>
      </c>
      <c r="G13601" s="6" t="s">
        <v>808</v>
      </c>
      <c r="H13601" s="16">
        <v>4763300</v>
      </c>
      <c r="I13601" s="12" t="s">
        <v>2615</v>
      </c>
      <c r="J13601" s="12" t="s">
        <v>34522</v>
      </c>
      <c r="K13601" s="15">
        <v>0</v>
      </c>
      <c r="L13601" s="13" t="s">
        <v>14</v>
      </c>
      <c r="M13601" s="7">
        <v>1</v>
      </c>
      <c r="N13601" s="14"/>
    </row>
    <row r="13602" spans="1:14" ht="126">
      <c r="A13602" s="6">
        <v>13601</v>
      </c>
      <c r="B13602" s="8" t="s">
        <v>34304</v>
      </c>
      <c r="C13602" s="9" t="s">
        <v>34523</v>
      </c>
      <c r="D13602" s="10" t="s">
        <v>34524</v>
      </c>
      <c r="E13602" s="11" t="s">
        <v>34525</v>
      </c>
      <c r="F13602" s="6">
        <v>569765</v>
      </c>
      <c r="G13602" s="6" t="s">
        <v>875</v>
      </c>
      <c r="H13602" s="16">
        <v>23193858.600000001</v>
      </c>
      <c r="I13602" s="12" t="s">
        <v>2586</v>
      </c>
      <c r="J13602" s="12" t="s">
        <v>6574</v>
      </c>
      <c r="K13602" s="15">
        <v>0</v>
      </c>
      <c r="L13602" s="13" t="s">
        <v>14</v>
      </c>
      <c r="M13602" s="7">
        <v>1</v>
      </c>
      <c r="N13602" s="14"/>
    </row>
    <row r="13603" spans="1:14" ht="94.5">
      <c r="A13603" s="6">
        <v>13602</v>
      </c>
      <c r="B13603" s="8" t="s">
        <v>34304</v>
      </c>
      <c r="C13603" s="9" t="s">
        <v>34526</v>
      </c>
      <c r="D13603" s="10" t="s">
        <v>7312</v>
      </c>
      <c r="E13603" s="11" t="s">
        <v>34527</v>
      </c>
      <c r="F13603" s="6">
        <v>559215</v>
      </c>
      <c r="G13603" s="6" t="s">
        <v>875</v>
      </c>
      <c r="H13603" s="16">
        <v>7918469.4500000002</v>
      </c>
      <c r="I13603" s="12" t="s">
        <v>34528</v>
      </c>
      <c r="J13603" s="12" t="s">
        <v>34529</v>
      </c>
      <c r="K13603" s="15">
        <v>0</v>
      </c>
      <c r="L13603" s="13" t="s">
        <v>14</v>
      </c>
      <c r="M13603" s="7">
        <v>1</v>
      </c>
      <c r="N13603" s="14"/>
    </row>
    <row r="13604" spans="1:14" ht="110.25">
      <c r="A13604" s="6">
        <v>13603</v>
      </c>
      <c r="B13604" s="8" t="s">
        <v>34304</v>
      </c>
      <c r="C13604" s="9" t="s">
        <v>34530</v>
      </c>
      <c r="D13604" s="10"/>
      <c r="E13604" s="11" t="s">
        <v>34531</v>
      </c>
      <c r="F13604" s="6">
        <v>569767</v>
      </c>
      <c r="G13604" s="6" t="s">
        <v>875</v>
      </c>
      <c r="H13604" s="16">
        <v>17780731.050000001</v>
      </c>
      <c r="I13604" s="12" t="s">
        <v>2402</v>
      </c>
      <c r="J13604" s="12" t="s">
        <v>34532</v>
      </c>
      <c r="K13604" s="15">
        <v>0</v>
      </c>
      <c r="L13604" s="13" t="s">
        <v>14</v>
      </c>
      <c r="M13604" s="7">
        <v>1</v>
      </c>
      <c r="N13604" s="14"/>
    </row>
    <row r="13605" spans="1:14" ht="141.75">
      <c r="A13605" s="6">
        <v>13604</v>
      </c>
      <c r="B13605" s="8" t="s">
        <v>34304</v>
      </c>
      <c r="C13605" s="9" t="s">
        <v>34533</v>
      </c>
      <c r="D13605" s="10" t="s">
        <v>34534</v>
      </c>
      <c r="E13605" s="11" t="s">
        <v>34535</v>
      </c>
      <c r="F13605" s="6">
        <v>569768</v>
      </c>
      <c r="G13605" s="6" t="s">
        <v>875</v>
      </c>
      <c r="H13605" s="16">
        <v>14381830.550000001</v>
      </c>
      <c r="I13605" s="12" t="s">
        <v>2210</v>
      </c>
      <c r="J13605" s="12" t="s">
        <v>6541</v>
      </c>
      <c r="K13605" s="15">
        <v>0</v>
      </c>
      <c r="L13605" s="13" t="s">
        <v>14</v>
      </c>
      <c r="M13605" s="7">
        <v>1</v>
      </c>
      <c r="N13605" s="14"/>
    </row>
    <row r="13606" spans="1:14" ht="141.75">
      <c r="A13606" s="6">
        <v>13605</v>
      </c>
      <c r="B13606" s="8" t="s">
        <v>34304</v>
      </c>
      <c r="C13606" s="9" t="s">
        <v>34536</v>
      </c>
      <c r="D13606" s="10" t="s">
        <v>34537</v>
      </c>
      <c r="E13606" s="11" t="s">
        <v>34538</v>
      </c>
      <c r="F13606" s="6">
        <v>579574</v>
      </c>
      <c r="G13606" s="6" t="s">
        <v>875</v>
      </c>
      <c r="H13606" s="16">
        <v>10581280.5</v>
      </c>
      <c r="I13606" s="12" t="s">
        <v>5853</v>
      </c>
      <c r="J13606" s="12" t="s">
        <v>2242</v>
      </c>
      <c r="K13606" s="15">
        <v>0</v>
      </c>
      <c r="L13606" s="13" t="s">
        <v>14</v>
      </c>
      <c r="M13606" s="7">
        <v>1</v>
      </c>
      <c r="N13606" s="14"/>
    </row>
    <row r="13607" spans="1:14" ht="173.25">
      <c r="A13607" s="6">
        <v>13606</v>
      </c>
      <c r="B13607" s="8" t="s">
        <v>34304</v>
      </c>
      <c r="C13607" s="9" t="s">
        <v>34539</v>
      </c>
      <c r="D13607" s="10" t="s">
        <v>34540</v>
      </c>
      <c r="E13607" s="11" t="s">
        <v>34541</v>
      </c>
      <c r="F13607" s="6">
        <v>582284</v>
      </c>
      <c r="G13607" s="6" t="s">
        <v>875</v>
      </c>
      <c r="H13607" s="16">
        <v>10375741.35</v>
      </c>
      <c r="I13607" s="12" t="s">
        <v>2241</v>
      </c>
      <c r="J13607" s="12" t="s">
        <v>7553</v>
      </c>
      <c r="K13607" s="15">
        <v>0</v>
      </c>
      <c r="L13607" s="13" t="s">
        <v>14</v>
      </c>
      <c r="M13607" s="7">
        <v>1</v>
      </c>
      <c r="N13607" s="14"/>
    </row>
    <row r="13608" spans="1:14" ht="126">
      <c r="A13608" s="6">
        <v>13607</v>
      </c>
      <c r="B13608" s="8" t="s">
        <v>34304</v>
      </c>
      <c r="C13608" s="9" t="s">
        <v>34542</v>
      </c>
      <c r="D13608" s="10" t="s">
        <v>34543</v>
      </c>
      <c r="E13608" s="11" t="s">
        <v>34544</v>
      </c>
      <c r="F13608" s="6">
        <v>576858</v>
      </c>
      <c r="G13608" s="6" t="s">
        <v>875</v>
      </c>
      <c r="H13608" s="16">
        <v>7934681.2000000002</v>
      </c>
      <c r="I13608" s="12" t="s">
        <v>2586</v>
      </c>
      <c r="J13608" s="12" t="s">
        <v>7750</v>
      </c>
      <c r="K13608" s="15">
        <v>0</v>
      </c>
      <c r="L13608" s="13" t="s">
        <v>14</v>
      </c>
      <c r="M13608" s="7">
        <v>1</v>
      </c>
      <c r="N13608" s="14"/>
    </row>
    <row r="13609" spans="1:14" ht="173.25">
      <c r="A13609" s="6">
        <v>13608</v>
      </c>
      <c r="B13609" s="8" t="s">
        <v>34304</v>
      </c>
      <c r="C13609" s="9" t="s">
        <v>34545</v>
      </c>
      <c r="D13609" s="10" t="s">
        <v>34546</v>
      </c>
      <c r="E13609" s="11" t="s">
        <v>34547</v>
      </c>
      <c r="F13609" s="6">
        <v>582286</v>
      </c>
      <c r="G13609" s="6" t="s">
        <v>875</v>
      </c>
      <c r="H13609" s="16">
        <v>9217203.0500000007</v>
      </c>
      <c r="I13609" s="12" t="s">
        <v>2220</v>
      </c>
      <c r="J13609" s="12" t="s">
        <v>34548</v>
      </c>
      <c r="K13609" s="15">
        <v>0</v>
      </c>
      <c r="L13609" s="13" t="s">
        <v>14</v>
      </c>
      <c r="M13609" s="7">
        <v>1</v>
      </c>
      <c r="N13609" s="14"/>
    </row>
    <row r="13610" spans="1:14" ht="94.5">
      <c r="A13610" s="6">
        <v>13609</v>
      </c>
      <c r="B13610" s="8" t="s">
        <v>34304</v>
      </c>
      <c r="C13610" s="9" t="s">
        <v>34549</v>
      </c>
      <c r="D13610" s="10" t="s">
        <v>34550</v>
      </c>
      <c r="E13610" s="11" t="s">
        <v>34551</v>
      </c>
      <c r="F13610" s="6">
        <v>560799</v>
      </c>
      <c r="G13610" s="6" t="s">
        <v>7266</v>
      </c>
      <c r="H13610" s="16">
        <v>6255752.8499999996</v>
      </c>
      <c r="I13610" s="12" t="s">
        <v>7271</v>
      </c>
      <c r="J13610" s="12" t="s">
        <v>7267</v>
      </c>
      <c r="K13610" s="15">
        <v>0</v>
      </c>
      <c r="L13610" s="13" t="s">
        <v>14</v>
      </c>
      <c r="M13610" s="7">
        <v>1</v>
      </c>
      <c r="N13610" s="14"/>
    </row>
    <row r="13611" spans="1:14" ht="110.25">
      <c r="A13611" s="6">
        <v>13610</v>
      </c>
      <c r="B13611" s="8" t="s">
        <v>34304</v>
      </c>
      <c r="C13611" s="9" t="s">
        <v>34552</v>
      </c>
      <c r="D13611" s="10" t="s">
        <v>34553</v>
      </c>
      <c r="E13611" s="11" t="s">
        <v>34554</v>
      </c>
      <c r="F13611" s="6">
        <v>581172</v>
      </c>
      <c r="G13611" s="6" t="s">
        <v>7266</v>
      </c>
      <c r="H13611" s="16">
        <v>14031539.9</v>
      </c>
      <c r="I13611" s="12" t="s">
        <v>5942</v>
      </c>
      <c r="J13611" s="12" t="s">
        <v>7514</v>
      </c>
      <c r="K13611" s="15">
        <v>0</v>
      </c>
      <c r="L13611" s="13" t="s">
        <v>14</v>
      </c>
      <c r="M13611" s="7">
        <v>1</v>
      </c>
      <c r="N13611" s="14"/>
    </row>
    <row r="13612" spans="1:14" ht="94.5">
      <c r="A13612" s="6">
        <v>13611</v>
      </c>
      <c r="B13612" s="8" t="s">
        <v>34304</v>
      </c>
      <c r="C13612" s="9" t="s">
        <v>34455</v>
      </c>
      <c r="D13612" s="10" t="s">
        <v>34456</v>
      </c>
      <c r="E13612" s="11" t="s">
        <v>34555</v>
      </c>
      <c r="F13612" s="6">
        <v>569006</v>
      </c>
      <c r="G13612" s="6" t="s">
        <v>7266</v>
      </c>
      <c r="H13612" s="16">
        <v>9239011.25</v>
      </c>
      <c r="I13612" s="12" t="s">
        <v>2586</v>
      </c>
      <c r="J13612" s="12" t="s">
        <v>7267</v>
      </c>
      <c r="K13612" s="15">
        <v>0</v>
      </c>
      <c r="L13612" s="13" t="s">
        <v>14</v>
      </c>
      <c r="M13612" s="7">
        <v>1</v>
      </c>
      <c r="N13612" s="14"/>
    </row>
    <row r="13613" spans="1:14" ht="78.75">
      <c r="A13613" s="6">
        <v>13612</v>
      </c>
      <c r="B13613" s="8" t="s">
        <v>34304</v>
      </c>
      <c r="C13613" s="9" t="s">
        <v>34556</v>
      </c>
      <c r="D13613" s="10" t="s">
        <v>5448</v>
      </c>
      <c r="E13613" s="11" t="s">
        <v>34557</v>
      </c>
      <c r="F13613" s="6">
        <v>557991</v>
      </c>
      <c r="G13613" s="6" t="s">
        <v>7266</v>
      </c>
      <c r="H13613" s="16">
        <v>33132582.995000001</v>
      </c>
      <c r="I13613" s="12" t="s">
        <v>2586</v>
      </c>
      <c r="J13613" s="12" t="s">
        <v>7267</v>
      </c>
      <c r="K13613" s="15">
        <v>0</v>
      </c>
      <c r="L13613" s="13" t="s">
        <v>14</v>
      </c>
      <c r="M13613" s="7">
        <v>1</v>
      </c>
      <c r="N13613" s="14"/>
    </row>
    <row r="13614" spans="1:14" ht="78.75">
      <c r="A13614" s="6">
        <v>13613</v>
      </c>
      <c r="B13614" s="8" t="s">
        <v>34304</v>
      </c>
      <c r="C13614" s="9" t="s">
        <v>34501</v>
      </c>
      <c r="D13614" s="10" t="s">
        <v>34502</v>
      </c>
      <c r="E13614" s="11" t="s">
        <v>34558</v>
      </c>
      <c r="F13614" s="6">
        <v>581171</v>
      </c>
      <c r="G13614" s="6" t="s">
        <v>7266</v>
      </c>
      <c r="H13614" s="16">
        <v>1301882.8500000001</v>
      </c>
      <c r="I13614" s="12" t="s">
        <v>3081</v>
      </c>
      <c r="J13614" s="12" t="s">
        <v>7514</v>
      </c>
      <c r="K13614" s="15">
        <v>0</v>
      </c>
      <c r="L13614" s="13" t="s">
        <v>14</v>
      </c>
      <c r="M13614" s="7">
        <v>1</v>
      </c>
      <c r="N13614" s="14"/>
    </row>
    <row r="13615" spans="1:14" ht="141.75">
      <c r="A13615" s="6">
        <v>13614</v>
      </c>
      <c r="B13615" s="8" t="s">
        <v>34304</v>
      </c>
      <c r="C13615" s="9" t="s">
        <v>34559</v>
      </c>
      <c r="D13615" s="10" t="s">
        <v>34560</v>
      </c>
      <c r="E13615" s="11" t="s">
        <v>34561</v>
      </c>
      <c r="F13615" s="6">
        <v>579576</v>
      </c>
      <c r="G13615" s="6" t="s">
        <v>875</v>
      </c>
      <c r="H13615" s="16" t="s">
        <v>34562</v>
      </c>
      <c r="I13615" s="12" t="s">
        <v>2228</v>
      </c>
      <c r="J13615" s="12" t="s">
        <v>6040</v>
      </c>
      <c r="K13615" s="15">
        <v>0</v>
      </c>
      <c r="L13615" s="13" t="s">
        <v>14</v>
      </c>
      <c r="M13615" s="7">
        <v>1</v>
      </c>
      <c r="N13615" s="14"/>
    </row>
    <row r="13616" spans="1:14" ht="78.75">
      <c r="A13616" s="6">
        <v>13615</v>
      </c>
      <c r="B13616" s="8" t="s">
        <v>34304</v>
      </c>
      <c r="C13616" s="9" t="s">
        <v>34563</v>
      </c>
      <c r="D13616" s="10" t="s">
        <v>34564</v>
      </c>
      <c r="E13616" s="11" t="s">
        <v>34565</v>
      </c>
      <c r="F13616" s="6">
        <v>582287</v>
      </c>
      <c r="G13616" s="6" t="s">
        <v>7266</v>
      </c>
      <c r="H13616" s="16">
        <v>7860727.5</v>
      </c>
      <c r="I13616" s="12" t="s">
        <v>5853</v>
      </c>
      <c r="J13616" s="12" t="s">
        <v>6560</v>
      </c>
      <c r="K13616" s="15">
        <v>0</v>
      </c>
      <c r="L13616" s="13" t="s">
        <v>14</v>
      </c>
      <c r="M13616" s="7">
        <v>1</v>
      </c>
      <c r="N13616" s="14"/>
    </row>
    <row r="13617" spans="1:14" ht="126">
      <c r="A13617" s="6">
        <v>13616</v>
      </c>
      <c r="B13617" s="8" t="s">
        <v>34304</v>
      </c>
      <c r="C13617" s="9" t="s">
        <v>34566</v>
      </c>
      <c r="D13617" s="10" t="s">
        <v>34567</v>
      </c>
      <c r="E13617" s="11" t="s">
        <v>34568</v>
      </c>
      <c r="F13617" s="6">
        <v>582285</v>
      </c>
      <c r="G13617" s="6" t="s">
        <v>875</v>
      </c>
      <c r="H13617" s="16">
        <v>11913594.699999999</v>
      </c>
      <c r="I13617" s="12" t="s">
        <v>6556</v>
      </c>
      <c r="J13617" s="12" t="s">
        <v>2242</v>
      </c>
      <c r="K13617" s="15">
        <v>0</v>
      </c>
      <c r="L13617" s="13" t="s">
        <v>14</v>
      </c>
      <c r="M13617" s="7">
        <v>1</v>
      </c>
      <c r="N13617" s="14"/>
    </row>
    <row r="13618" spans="1:14" ht="63">
      <c r="A13618" s="6">
        <v>13617</v>
      </c>
      <c r="B13618" s="8" t="s">
        <v>34304</v>
      </c>
      <c r="C13618" s="9" t="s">
        <v>34569</v>
      </c>
      <c r="D13618" s="10" t="s">
        <v>7590</v>
      </c>
      <c r="E13618" s="11" t="s">
        <v>34570</v>
      </c>
      <c r="F13618" s="6">
        <v>576857</v>
      </c>
      <c r="G13618" s="6" t="s">
        <v>6986</v>
      </c>
      <c r="H13618" s="16">
        <v>111102767.927</v>
      </c>
      <c r="I13618" s="12" t="s">
        <v>7801</v>
      </c>
      <c r="J13618" s="12" t="s">
        <v>29931</v>
      </c>
      <c r="K13618" s="15">
        <v>0</v>
      </c>
      <c r="L13618" s="13" t="s">
        <v>14</v>
      </c>
      <c r="M13618" s="7">
        <v>1</v>
      </c>
      <c r="N13618" s="14"/>
    </row>
    <row r="13619" spans="1:14" ht="126">
      <c r="A13619" s="6">
        <v>13618</v>
      </c>
      <c r="B13619" s="8" t="s">
        <v>34304</v>
      </c>
      <c r="C13619" s="9" t="s">
        <v>34446</v>
      </c>
      <c r="D13619" s="10" t="s">
        <v>4637</v>
      </c>
      <c r="E13619" s="11" t="s">
        <v>34571</v>
      </c>
      <c r="F13619" s="6">
        <v>564506</v>
      </c>
      <c r="G13619" s="6" t="s">
        <v>7483</v>
      </c>
      <c r="H13619" s="16">
        <v>21100001.725000001</v>
      </c>
      <c r="I13619" s="12" t="s">
        <v>2220</v>
      </c>
      <c r="J13619" s="12" t="s">
        <v>7553</v>
      </c>
      <c r="K13619" s="15">
        <v>0</v>
      </c>
      <c r="L13619" s="13" t="s">
        <v>14</v>
      </c>
      <c r="M13619" s="7">
        <v>1</v>
      </c>
      <c r="N13619" s="14"/>
    </row>
    <row r="13620" spans="1:14" ht="63">
      <c r="A13620" s="6">
        <v>13619</v>
      </c>
      <c r="B13620" s="8" t="s">
        <v>34304</v>
      </c>
      <c r="C13620" s="9" t="s">
        <v>34572</v>
      </c>
      <c r="D13620" s="10" t="s">
        <v>34573</v>
      </c>
      <c r="E13620" s="11" t="s">
        <v>34574</v>
      </c>
      <c r="F13620" s="6">
        <v>585751</v>
      </c>
      <c r="G13620" s="6" t="s">
        <v>6986</v>
      </c>
      <c r="H13620" s="16">
        <v>93116537.626000002</v>
      </c>
      <c r="I13620" s="12" t="s">
        <v>6676</v>
      </c>
      <c r="J13620" s="12" t="s">
        <v>34575</v>
      </c>
      <c r="K13620" s="15">
        <v>0</v>
      </c>
      <c r="L13620" s="13" t="s">
        <v>70</v>
      </c>
      <c r="M13620" s="7">
        <v>0.6</v>
      </c>
      <c r="N13620" s="14"/>
    </row>
    <row r="13621" spans="1:14" ht="63">
      <c r="A13621" s="6">
        <v>13620</v>
      </c>
      <c r="B13621" s="8" t="s">
        <v>34304</v>
      </c>
      <c r="C13621" s="9" t="s">
        <v>34572</v>
      </c>
      <c r="D13621" s="10" t="s">
        <v>34573</v>
      </c>
      <c r="E13621" s="11" t="s">
        <v>34574</v>
      </c>
      <c r="F13621" s="6">
        <v>585751</v>
      </c>
      <c r="G13621" s="6" t="s">
        <v>6986</v>
      </c>
      <c r="H13621" s="16">
        <v>93116537.626000002</v>
      </c>
      <c r="I13621" s="12" t="s">
        <v>6676</v>
      </c>
      <c r="J13621" s="12" t="s">
        <v>34575</v>
      </c>
      <c r="K13621" s="15">
        <v>0</v>
      </c>
      <c r="L13621" s="13" t="s">
        <v>70</v>
      </c>
      <c r="M13621" s="7">
        <v>0.4</v>
      </c>
      <c r="N13621" s="14"/>
    </row>
    <row r="13622" spans="1:14" ht="141.75">
      <c r="A13622" s="6">
        <v>13621</v>
      </c>
      <c r="B13622" s="8" t="s">
        <v>34304</v>
      </c>
      <c r="C13622" s="9" t="s">
        <v>34576</v>
      </c>
      <c r="D13622" s="10" t="s">
        <v>34577</v>
      </c>
      <c r="E13622" s="11" t="s">
        <v>34578</v>
      </c>
      <c r="F13622" s="6">
        <v>581939</v>
      </c>
      <c r="G13622" s="6" t="s">
        <v>9897</v>
      </c>
      <c r="H13622" s="16">
        <v>20057407.122000001</v>
      </c>
      <c r="I13622" s="12" t="s">
        <v>1161</v>
      </c>
      <c r="J13622" s="12" t="s">
        <v>34579</v>
      </c>
      <c r="K13622" s="15">
        <v>0</v>
      </c>
      <c r="L13622" s="13" t="s">
        <v>70</v>
      </c>
      <c r="M13622" s="7">
        <v>0.51</v>
      </c>
      <c r="N13622" s="14"/>
    </row>
    <row r="13623" spans="1:14" ht="141.75">
      <c r="A13623" s="6">
        <v>13622</v>
      </c>
      <c r="B13623" s="8" t="s">
        <v>34304</v>
      </c>
      <c r="C13623" s="9" t="s">
        <v>34576</v>
      </c>
      <c r="D13623" s="10" t="s">
        <v>34577</v>
      </c>
      <c r="E13623" s="11" t="s">
        <v>34578</v>
      </c>
      <c r="F13623" s="6">
        <v>581939</v>
      </c>
      <c r="G13623" s="6" t="s">
        <v>9897</v>
      </c>
      <c r="H13623" s="16">
        <v>20057407.122000001</v>
      </c>
      <c r="I13623" s="12" t="s">
        <v>1161</v>
      </c>
      <c r="J13623" s="12" t="s">
        <v>34579</v>
      </c>
      <c r="K13623" s="15">
        <v>0</v>
      </c>
      <c r="L13623" s="13" t="s">
        <v>70</v>
      </c>
      <c r="M13623" s="7">
        <v>0.49</v>
      </c>
      <c r="N13623" s="14"/>
    </row>
    <row r="13624" spans="1:14" ht="110.25">
      <c r="A13624" s="6">
        <v>13623</v>
      </c>
      <c r="B13624" s="8" t="s">
        <v>34304</v>
      </c>
      <c r="C13624" s="9" t="s">
        <v>34580</v>
      </c>
      <c r="D13624" s="10" t="s">
        <v>34310</v>
      </c>
      <c r="E13624" s="11" t="s">
        <v>34581</v>
      </c>
      <c r="F13624" s="6">
        <v>592552</v>
      </c>
      <c r="G13624" s="6" t="s">
        <v>7483</v>
      </c>
      <c r="H13624" s="16" t="s">
        <v>34582</v>
      </c>
      <c r="I13624" s="12" t="s">
        <v>17302</v>
      </c>
      <c r="J13624" s="12" t="s">
        <v>7553</v>
      </c>
      <c r="K13624" s="15">
        <v>0</v>
      </c>
      <c r="L13624" s="13" t="s">
        <v>14</v>
      </c>
      <c r="M13624" s="7">
        <v>1</v>
      </c>
      <c r="N13624" s="14"/>
    </row>
    <row r="13625" spans="1:14" ht="110.25">
      <c r="A13625" s="6">
        <v>13624</v>
      </c>
      <c r="B13625" s="8" t="s">
        <v>34304</v>
      </c>
      <c r="C13625" s="9" t="s">
        <v>34583</v>
      </c>
      <c r="D13625" s="10" t="s">
        <v>7808</v>
      </c>
      <c r="E13625" s="11" t="s">
        <v>34584</v>
      </c>
      <c r="F13625" s="6">
        <v>592553</v>
      </c>
      <c r="G13625" s="6" t="s">
        <v>7483</v>
      </c>
      <c r="H13625" s="16">
        <v>8861419.5</v>
      </c>
      <c r="I13625" s="12" t="s">
        <v>5635</v>
      </c>
      <c r="J13625" s="12" t="s">
        <v>34585</v>
      </c>
      <c r="K13625" s="15">
        <v>0</v>
      </c>
      <c r="L13625" s="13" t="s">
        <v>14</v>
      </c>
      <c r="M13625" s="7">
        <v>1</v>
      </c>
      <c r="N13625" s="14"/>
    </row>
    <row r="13626" spans="1:14" ht="110.25">
      <c r="A13626" s="6">
        <v>13625</v>
      </c>
      <c r="B13626" s="8" t="s">
        <v>34304</v>
      </c>
      <c r="C13626" s="9" t="s">
        <v>34586</v>
      </c>
      <c r="D13626" s="10" t="s">
        <v>7519</v>
      </c>
      <c r="E13626" s="11" t="s">
        <v>34587</v>
      </c>
      <c r="F13626" s="6">
        <v>597484</v>
      </c>
      <c r="G13626" s="6" t="s">
        <v>7483</v>
      </c>
      <c r="H13626" s="16">
        <v>7507302.7999999998</v>
      </c>
      <c r="I13626" s="12" t="s">
        <v>3163</v>
      </c>
      <c r="J13626" s="12" t="s">
        <v>34588</v>
      </c>
      <c r="K13626" s="15">
        <v>0</v>
      </c>
      <c r="L13626" s="13" t="s">
        <v>14</v>
      </c>
      <c r="M13626" s="7">
        <v>1</v>
      </c>
      <c r="N13626" s="14"/>
    </row>
    <row r="13627" spans="1:14" ht="126">
      <c r="A13627" s="6">
        <v>13626</v>
      </c>
      <c r="B13627" s="8" t="s">
        <v>34304</v>
      </c>
      <c r="C13627" s="9" t="s">
        <v>34589</v>
      </c>
      <c r="D13627" s="10" t="s">
        <v>14702</v>
      </c>
      <c r="E13627" s="11" t="s">
        <v>34590</v>
      </c>
      <c r="F13627" s="6">
        <v>592554</v>
      </c>
      <c r="G13627" s="6" t="s">
        <v>7483</v>
      </c>
      <c r="H13627" s="16">
        <v>9371818.4000000004</v>
      </c>
      <c r="I13627" s="12" t="s">
        <v>6767</v>
      </c>
      <c r="J13627" s="12" t="s">
        <v>34591</v>
      </c>
      <c r="K13627" s="15">
        <v>0</v>
      </c>
      <c r="L13627" s="13" t="s">
        <v>14</v>
      </c>
      <c r="M13627" s="7">
        <v>1</v>
      </c>
      <c r="N13627" s="14"/>
    </row>
    <row r="13628" spans="1:14" ht="141.75">
      <c r="A13628" s="6">
        <v>13627</v>
      </c>
      <c r="B13628" s="8" t="s">
        <v>34304</v>
      </c>
      <c r="C13628" s="9" t="s">
        <v>34592</v>
      </c>
      <c r="D13628" s="10" t="s">
        <v>34593</v>
      </c>
      <c r="E13628" s="11" t="s">
        <v>34594</v>
      </c>
      <c r="F13628" s="6">
        <v>597483</v>
      </c>
      <c r="G13628" s="6" t="s">
        <v>7483</v>
      </c>
      <c r="H13628" s="16">
        <v>10239341.300000001</v>
      </c>
      <c r="I13628" s="12" t="s">
        <v>3163</v>
      </c>
      <c r="J13628" s="12" t="s">
        <v>34595</v>
      </c>
      <c r="K13628" s="15">
        <v>0</v>
      </c>
      <c r="L13628" s="13" t="s">
        <v>14</v>
      </c>
      <c r="M13628" s="7">
        <v>1</v>
      </c>
      <c r="N13628" s="14"/>
    </row>
    <row r="13629" spans="1:14" ht="94.5">
      <c r="A13629" s="6">
        <v>13628</v>
      </c>
      <c r="B13629" s="8" t="s">
        <v>20130</v>
      </c>
      <c r="C13629" s="9" t="s">
        <v>20131</v>
      </c>
      <c r="D13629" s="10" t="s">
        <v>20132</v>
      </c>
      <c r="E13629" s="11" t="s">
        <v>20133</v>
      </c>
      <c r="F13629" s="6">
        <v>204721</v>
      </c>
      <c r="G13629" s="6" t="s">
        <v>1177</v>
      </c>
      <c r="H13629" s="16">
        <v>51831717</v>
      </c>
      <c r="I13629" s="12" t="s">
        <v>20134</v>
      </c>
      <c r="J13629" s="12" t="s">
        <v>20135</v>
      </c>
      <c r="K13629" s="15">
        <v>32285419</v>
      </c>
      <c r="L13629" s="13" t="s">
        <v>70</v>
      </c>
      <c r="M13629" s="7">
        <v>1</v>
      </c>
      <c r="N13629" s="14"/>
    </row>
    <row r="13630" spans="1:14" ht="78.75">
      <c r="A13630" s="6">
        <v>13629</v>
      </c>
      <c r="B13630" s="8" t="s">
        <v>20130</v>
      </c>
      <c r="C13630" s="9" t="s">
        <v>20136</v>
      </c>
      <c r="D13630" s="10" t="s">
        <v>2506</v>
      </c>
      <c r="E13630" s="11" t="s">
        <v>20133</v>
      </c>
      <c r="F13630" s="6">
        <v>204721</v>
      </c>
      <c r="G13630" s="6" t="s">
        <v>1177</v>
      </c>
      <c r="H13630" s="16">
        <v>51831717</v>
      </c>
      <c r="I13630" s="12" t="s">
        <v>20134</v>
      </c>
      <c r="J13630" s="12" t="s">
        <v>20135</v>
      </c>
      <c r="K13630" s="15">
        <v>32285419</v>
      </c>
      <c r="L13630" s="13" t="s">
        <v>70</v>
      </c>
      <c r="M13630" s="7">
        <v>0.4</v>
      </c>
      <c r="N13630" s="14"/>
    </row>
    <row r="13631" spans="1:14" ht="78.75">
      <c r="A13631" s="6">
        <v>13630</v>
      </c>
      <c r="B13631" s="8" t="s">
        <v>20130</v>
      </c>
      <c r="C13631" s="9" t="s">
        <v>20137</v>
      </c>
      <c r="D13631" s="10" t="s">
        <v>19100</v>
      </c>
      <c r="E13631" s="11" t="s">
        <v>20133</v>
      </c>
      <c r="F13631" s="6">
        <v>204721</v>
      </c>
      <c r="G13631" s="6" t="s">
        <v>1177</v>
      </c>
      <c r="H13631" s="16">
        <v>51831717</v>
      </c>
      <c r="I13631" s="12" t="s">
        <v>20134</v>
      </c>
      <c r="J13631" s="12" t="s">
        <v>20135</v>
      </c>
      <c r="K13631" s="15">
        <v>32285419</v>
      </c>
      <c r="L13631" s="13" t="s">
        <v>70</v>
      </c>
      <c r="M13631" s="7">
        <v>0.35</v>
      </c>
      <c r="N13631" s="14"/>
    </row>
    <row r="13632" spans="1:14" ht="78.75">
      <c r="A13632" s="6">
        <v>13631</v>
      </c>
      <c r="B13632" s="8" t="s">
        <v>20130</v>
      </c>
      <c r="C13632" s="9" t="s">
        <v>20138</v>
      </c>
      <c r="D13632" s="10" t="s">
        <v>20139</v>
      </c>
      <c r="E13632" s="11" t="s">
        <v>20133</v>
      </c>
      <c r="F13632" s="6">
        <v>204721</v>
      </c>
      <c r="G13632" s="6" t="s">
        <v>1177</v>
      </c>
      <c r="H13632" s="16">
        <v>51831717</v>
      </c>
      <c r="I13632" s="12" t="s">
        <v>20134</v>
      </c>
      <c r="J13632" s="12" t="s">
        <v>20135</v>
      </c>
      <c r="K13632" s="15">
        <v>32285419</v>
      </c>
      <c r="L13632" s="13" t="s">
        <v>70</v>
      </c>
      <c r="M13632" s="7">
        <v>0.25</v>
      </c>
      <c r="N13632" s="14"/>
    </row>
    <row r="13633" spans="1:14" ht="110.25">
      <c r="A13633" s="6">
        <v>13632</v>
      </c>
      <c r="B13633" s="8" t="s">
        <v>20130</v>
      </c>
      <c r="C13633" s="9" t="s">
        <v>20140</v>
      </c>
      <c r="D13633" s="10" t="s">
        <v>20132</v>
      </c>
      <c r="E13633" s="11" t="s">
        <v>20141</v>
      </c>
      <c r="F13633" s="6">
        <v>259002</v>
      </c>
      <c r="G13633" s="6" t="s">
        <v>20142</v>
      </c>
      <c r="H13633" s="16">
        <v>47804080</v>
      </c>
      <c r="I13633" s="12" t="s">
        <v>2748</v>
      </c>
      <c r="J13633" s="12" t="s">
        <v>5888</v>
      </c>
      <c r="K13633" s="15">
        <v>35706665</v>
      </c>
      <c r="L13633" s="13" t="s">
        <v>70</v>
      </c>
      <c r="M13633" s="7">
        <v>1</v>
      </c>
      <c r="N13633" s="14"/>
    </row>
    <row r="13634" spans="1:14" ht="78.75">
      <c r="A13634" s="6">
        <v>13633</v>
      </c>
      <c r="B13634" s="8" t="s">
        <v>20130</v>
      </c>
      <c r="C13634" s="9" t="s">
        <v>20136</v>
      </c>
      <c r="D13634" s="10" t="s">
        <v>2506</v>
      </c>
      <c r="E13634" s="11" t="s">
        <v>20141</v>
      </c>
      <c r="F13634" s="6">
        <v>259002</v>
      </c>
      <c r="G13634" s="6" t="s">
        <v>20142</v>
      </c>
      <c r="H13634" s="16">
        <v>47804080</v>
      </c>
      <c r="I13634" s="12" t="s">
        <v>2748</v>
      </c>
      <c r="J13634" s="12" t="s">
        <v>5888</v>
      </c>
      <c r="K13634" s="15">
        <v>35706665</v>
      </c>
      <c r="L13634" s="13" t="s">
        <v>70</v>
      </c>
      <c r="M13634" s="7">
        <v>0.4</v>
      </c>
      <c r="N13634" s="14"/>
    </row>
    <row r="13635" spans="1:14" ht="78.75">
      <c r="A13635" s="6">
        <v>13634</v>
      </c>
      <c r="B13635" s="8" t="s">
        <v>20130</v>
      </c>
      <c r="C13635" s="9" t="s">
        <v>20137</v>
      </c>
      <c r="D13635" s="10" t="s">
        <v>19100</v>
      </c>
      <c r="E13635" s="11" t="s">
        <v>20141</v>
      </c>
      <c r="F13635" s="6">
        <v>259002</v>
      </c>
      <c r="G13635" s="6" t="s">
        <v>20142</v>
      </c>
      <c r="H13635" s="16">
        <v>47804080</v>
      </c>
      <c r="I13635" s="12" t="s">
        <v>2748</v>
      </c>
      <c r="J13635" s="12" t="s">
        <v>5888</v>
      </c>
      <c r="K13635" s="15">
        <v>35706665</v>
      </c>
      <c r="L13635" s="13" t="s">
        <v>70</v>
      </c>
      <c r="M13635" s="7">
        <v>0.35</v>
      </c>
      <c r="N13635" s="14"/>
    </row>
    <row r="13636" spans="1:14" ht="78.75">
      <c r="A13636" s="6">
        <v>13635</v>
      </c>
      <c r="B13636" s="8" t="s">
        <v>20130</v>
      </c>
      <c r="C13636" s="9" t="s">
        <v>20138</v>
      </c>
      <c r="D13636" s="10" t="s">
        <v>20139</v>
      </c>
      <c r="E13636" s="11" t="s">
        <v>20141</v>
      </c>
      <c r="F13636" s="6">
        <v>259002</v>
      </c>
      <c r="G13636" s="6" t="s">
        <v>20142</v>
      </c>
      <c r="H13636" s="16">
        <v>47804080</v>
      </c>
      <c r="I13636" s="12" t="s">
        <v>2748</v>
      </c>
      <c r="J13636" s="12" t="s">
        <v>5888</v>
      </c>
      <c r="K13636" s="15">
        <v>35706665</v>
      </c>
      <c r="L13636" s="13" t="s">
        <v>70</v>
      </c>
      <c r="M13636" s="7">
        <v>0.25</v>
      </c>
      <c r="N13636" s="14"/>
    </row>
    <row r="13637" spans="1:14" ht="94.5">
      <c r="A13637" s="6">
        <v>13636</v>
      </c>
      <c r="B13637" s="8" t="s">
        <v>20130</v>
      </c>
      <c r="C13637" s="9" t="s">
        <v>20143</v>
      </c>
      <c r="D13637" s="10" t="s">
        <v>20144</v>
      </c>
      <c r="E13637" s="11" t="s">
        <v>20145</v>
      </c>
      <c r="F13637" s="6">
        <v>368094</v>
      </c>
      <c r="G13637" s="6" t="s">
        <v>340</v>
      </c>
      <c r="H13637" s="16">
        <v>36957301.240000002</v>
      </c>
      <c r="I13637" s="12">
        <v>43862</v>
      </c>
      <c r="J13637" s="12">
        <v>44226</v>
      </c>
      <c r="K13637" s="15">
        <v>24960514</v>
      </c>
      <c r="L13637" s="13" t="s">
        <v>70</v>
      </c>
      <c r="M13637" s="7">
        <v>1</v>
      </c>
      <c r="N13637" s="14"/>
    </row>
    <row r="13638" spans="1:14" ht="47.25">
      <c r="A13638" s="6">
        <v>13637</v>
      </c>
      <c r="B13638" s="8" t="s">
        <v>20130</v>
      </c>
      <c r="C13638" s="9" t="s">
        <v>20136</v>
      </c>
      <c r="D13638" s="10" t="s">
        <v>2506</v>
      </c>
      <c r="E13638" s="11" t="s">
        <v>20145</v>
      </c>
      <c r="F13638" s="6">
        <v>368094</v>
      </c>
      <c r="G13638" s="6" t="s">
        <v>340</v>
      </c>
      <c r="H13638" s="16">
        <v>36957301.240000002</v>
      </c>
      <c r="I13638" s="12">
        <v>43862</v>
      </c>
      <c r="J13638" s="12">
        <v>44226</v>
      </c>
      <c r="K13638" s="15">
        <v>24960514</v>
      </c>
      <c r="L13638" s="13" t="s">
        <v>70</v>
      </c>
      <c r="M13638" s="7">
        <v>0.55000000000000004</v>
      </c>
      <c r="N13638" s="14"/>
    </row>
    <row r="13639" spans="1:14" ht="47.25">
      <c r="A13639" s="6">
        <v>13638</v>
      </c>
      <c r="B13639" s="8" t="s">
        <v>20130</v>
      </c>
      <c r="C13639" s="9" t="s">
        <v>20137</v>
      </c>
      <c r="D13639" s="10" t="s">
        <v>19100</v>
      </c>
      <c r="E13639" s="11" t="s">
        <v>20145</v>
      </c>
      <c r="F13639" s="6">
        <v>368094</v>
      </c>
      <c r="G13639" s="6" t="s">
        <v>340</v>
      </c>
      <c r="H13639" s="16">
        <v>36957301.240000002</v>
      </c>
      <c r="I13639" s="12">
        <v>43862</v>
      </c>
      <c r="J13639" s="12">
        <v>44226</v>
      </c>
      <c r="K13639" s="15">
        <v>24960514</v>
      </c>
      <c r="L13639" s="13" t="s">
        <v>70</v>
      </c>
      <c r="M13639" s="7">
        <v>0.45</v>
      </c>
      <c r="N13639" s="14"/>
    </row>
    <row r="13640" spans="1:14" ht="94.5">
      <c r="A13640" s="6">
        <v>13639</v>
      </c>
      <c r="B13640" s="8" t="s">
        <v>20130</v>
      </c>
      <c r="C13640" s="9" t="s">
        <v>20143</v>
      </c>
      <c r="D13640" s="10" t="s">
        <v>20144</v>
      </c>
      <c r="E13640" s="11" t="s">
        <v>20146</v>
      </c>
      <c r="F13640" s="6">
        <v>393564</v>
      </c>
      <c r="G13640" s="6" t="s">
        <v>20142</v>
      </c>
      <c r="H13640" s="16">
        <v>19643608</v>
      </c>
      <c r="I13640" s="12" t="s">
        <v>20147</v>
      </c>
      <c r="J13640" s="12" t="s">
        <v>1853</v>
      </c>
      <c r="K13640" s="15">
        <v>11829000</v>
      </c>
      <c r="L13640" s="13" t="s">
        <v>70</v>
      </c>
      <c r="M13640" s="7">
        <v>1</v>
      </c>
      <c r="N13640" s="14"/>
    </row>
    <row r="13641" spans="1:14" ht="78.75">
      <c r="A13641" s="6">
        <v>13640</v>
      </c>
      <c r="B13641" s="8" t="s">
        <v>20130</v>
      </c>
      <c r="C13641" s="9" t="s">
        <v>20136</v>
      </c>
      <c r="D13641" s="10" t="s">
        <v>2506</v>
      </c>
      <c r="E13641" s="11" t="s">
        <v>20146</v>
      </c>
      <c r="F13641" s="6">
        <v>393564</v>
      </c>
      <c r="G13641" s="6" t="s">
        <v>20142</v>
      </c>
      <c r="H13641" s="16">
        <v>19643608</v>
      </c>
      <c r="I13641" s="12" t="s">
        <v>20147</v>
      </c>
      <c r="J13641" s="12" t="s">
        <v>1853</v>
      </c>
      <c r="K13641" s="15">
        <v>11829000</v>
      </c>
      <c r="L13641" s="13" t="s">
        <v>70</v>
      </c>
      <c r="M13641" s="7">
        <v>0.55000000000000004</v>
      </c>
      <c r="N13641" s="14"/>
    </row>
    <row r="13642" spans="1:14" ht="78.75">
      <c r="A13642" s="6">
        <v>13641</v>
      </c>
      <c r="B13642" s="8" t="s">
        <v>20130</v>
      </c>
      <c r="C13642" s="9" t="s">
        <v>20137</v>
      </c>
      <c r="D13642" s="10" t="s">
        <v>19100</v>
      </c>
      <c r="E13642" s="11" t="s">
        <v>20146</v>
      </c>
      <c r="F13642" s="6">
        <v>393564</v>
      </c>
      <c r="G13642" s="6" t="s">
        <v>20142</v>
      </c>
      <c r="H13642" s="16">
        <v>19643608</v>
      </c>
      <c r="I13642" s="12" t="s">
        <v>20147</v>
      </c>
      <c r="J13642" s="12" t="s">
        <v>1853</v>
      </c>
      <c r="K13642" s="15">
        <v>11829000</v>
      </c>
      <c r="L13642" s="13" t="s">
        <v>70</v>
      </c>
      <c r="M13642" s="7">
        <v>0.45</v>
      </c>
      <c r="N13642" s="14"/>
    </row>
    <row r="13643" spans="1:14" ht="78.75">
      <c r="A13643" s="6">
        <v>13642</v>
      </c>
      <c r="B13643" s="8" t="s">
        <v>20130</v>
      </c>
      <c r="C13643" s="9" t="s">
        <v>20148</v>
      </c>
      <c r="D13643" s="10" t="s">
        <v>20144</v>
      </c>
      <c r="E13643" s="11" t="s">
        <v>20149</v>
      </c>
      <c r="F13643" s="6">
        <v>304047</v>
      </c>
      <c r="G13643" s="6" t="s">
        <v>20142</v>
      </c>
      <c r="H13643" s="16">
        <v>24035891</v>
      </c>
      <c r="I13643" s="12" t="s">
        <v>19698</v>
      </c>
      <c r="J13643" s="12" t="s">
        <v>1807</v>
      </c>
      <c r="K13643" s="15">
        <v>10479000</v>
      </c>
      <c r="L13643" s="13" t="s">
        <v>70</v>
      </c>
      <c r="M13643" s="7">
        <v>1</v>
      </c>
      <c r="N13643" s="14"/>
    </row>
    <row r="13644" spans="1:14" ht="78.75">
      <c r="A13644" s="6">
        <v>13643</v>
      </c>
      <c r="B13644" s="8" t="s">
        <v>20130</v>
      </c>
      <c r="C13644" s="9" t="s">
        <v>20136</v>
      </c>
      <c r="D13644" s="10" t="s">
        <v>2506</v>
      </c>
      <c r="E13644" s="11" t="s">
        <v>20149</v>
      </c>
      <c r="F13644" s="6">
        <v>304047</v>
      </c>
      <c r="G13644" s="6" t="s">
        <v>20142</v>
      </c>
      <c r="H13644" s="16">
        <v>24035891</v>
      </c>
      <c r="I13644" s="12" t="s">
        <v>19698</v>
      </c>
      <c r="J13644" s="12" t="s">
        <v>1807</v>
      </c>
      <c r="K13644" s="15">
        <v>10479000</v>
      </c>
      <c r="L13644" s="13" t="s">
        <v>70</v>
      </c>
      <c r="M13644" s="7">
        <v>0.55000000000000004</v>
      </c>
      <c r="N13644" s="14"/>
    </row>
    <row r="13645" spans="1:14" ht="78.75">
      <c r="A13645" s="6">
        <v>13644</v>
      </c>
      <c r="B13645" s="8" t="s">
        <v>20130</v>
      </c>
      <c r="C13645" s="9" t="s">
        <v>20137</v>
      </c>
      <c r="D13645" s="10" t="s">
        <v>19100</v>
      </c>
      <c r="E13645" s="11" t="s">
        <v>20149</v>
      </c>
      <c r="F13645" s="6">
        <v>304047</v>
      </c>
      <c r="G13645" s="6" t="s">
        <v>20142</v>
      </c>
      <c r="H13645" s="16">
        <v>24035891</v>
      </c>
      <c r="I13645" s="12" t="s">
        <v>19698</v>
      </c>
      <c r="J13645" s="12" t="s">
        <v>1807</v>
      </c>
      <c r="K13645" s="15">
        <v>10479000</v>
      </c>
      <c r="L13645" s="13" t="s">
        <v>70</v>
      </c>
      <c r="M13645" s="7">
        <v>0.45</v>
      </c>
      <c r="N13645" s="14"/>
    </row>
    <row r="13646" spans="1:14" ht="283.5">
      <c r="A13646" s="6">
        <v>13645</v>
      </c>
      <c r="B13646" s="8" t="s">
        <v>20130</v>
      </c>
      <c r="C13646" s="9" t="s">
        <v>20150</v>
      </c>
      <c r="D13646" s="10" t="s">
        <v>19100</v>
      </c>
      <c r="E13646" s="11" t="s">
        <v>20151</v>
      </c>
      <c r="F13646" s="6">
        <v>464488</v>
      </c>
      <c r="G13646" s="6" t="s">
        <v>794</v>
      </c>
      <c r="H13646" s="16">
        <v>13405789</v>
      </c>
      <c r="I13646" s="12" t="s">
        <v>1160</v>
      </c>
      <c r="J13646" s="12" t="s">
        <v>6014</v>
      </c>
      <c r="K13646" s="15">
        <v>3535979</v>
      </c>
      <c r="L13646" s="13" t="s">
        <v>14</v>
      </c>
      <c r="M13646" s="7">
        <v>1</v>
      </c>
      <c r="N13646" s="14"/>
    </row>
    <row r="13647" spans="1:14" ht="94.5">
      <c r="A13647" s="6">
        <v>13646</v>
      </c>
      <c r="B13647" s="8" t="s">
        <v>20130</v>
      </c>
      <c r="C13647" s="9" t="s">
        <v>20152</v>
      </c>
      <c r="D13647" s="10" t="s">
        <v>19100</v>
      </c>
      <c r="E13647" s="11" t="s">
        <v>20153</v>
      </c>
      <c r="F13647" s="6">
        <v>393565</v>
      </c>
      <c r="G13647" s="6" t="s">
        <v>20142</v>
      </c>
      <c r="H13647" s="16">
        <v>23921180</v>
      </c>
      <c r="I13647" s="12" t="s">
        <v>20147</v>
      </c>
      <c r="J13647" s="12" t="s">
        <v>1853</v>
      </c>
      <c r="K13647" s="15">
        <v>12563000</v>
      </c>
      <c r="L13647" s="13" t="s">
        <v>14</v>
      </c>
      <c r="M13647" s="7">
        <v>1</v>
      </c>
      <c r="N13647" s="14"/>
    </row>
    <row r="13648" spans="1:14" ht="78.75">
      <c r="A13648" s="6">
        <v>13647</v>
      </c>
      <c r="B13648" s="8" t="s">
        <v>20130</v>
      </c>
      <c r="C13648" s="9" t="s">
        <v>20152</v>
      </c>
      <c r="D13648" s="10" t="s">
        <v>19100</v>
      </c>
      <c r="E13648" s="11" t="s">
        <v>20154</v>
      </c>
      <c r="F13648" s="6">
        <v>343451</v>
      </c>
      <c r="G13648" s="6" t="s">
        <v>20142</v>
      </c>
      <c r="H13648" s="16">
        <v>7653478</v>
      </c>
      <c r="I13648" s="12" t="s">
        <v>20155</v>
      </c>
      <c r="J13648" s="12" t="s">
        <v>2583</v>
      </c>
      <c r="K13648" s="15">
        <v>0</v>
      </c>
      <c r="L13648" s="13" t="s">
        <v>14</v>
      </c>
      <c r="M13648" s="7">
        <v>1</v>
      </c>
      <c r="N13648" s="14"/>
    </row>
    <row r="13649" spans="1:14" ht="78.75">
      <c r="A13649" s="6">
        <v>13648</v>
      </c>
      <c r="B13649" s="8" t="s">
        <v>20130</v>
      </c>
      <c r="C13649" s="9" t="s">
        <v>20156</v>
      </c>
      <c r="D13649" s="10" t="s">
        <v>14382</v>
      </c>
      <c r="E13649" s="11" t="s">
        <v>20157</v>
      </c>
      <c r="F13649" s="6">
        <v>254284</v>
      </c>
      <c r="G13649" s="6" t="s">
        <v>20142</v>
      </c>
      <c r="H13649" s="16">
        <v>21110907</v>
      </c>
      <c r="I13649" s="12" t="s">
        <v>20158</v>
      </c>
      <c r="J13649" s="12" t="s">
        <v>2662</v>
      </c>
      <c r="K13649" s="15">
        <v>17478504</v>
      </c>
      <c r="L13649" s="13" t="s">
        <v>14</v>
      </c>
      <c r="M13649" s="7">
        <v>1</v>
      </c>
      <c r="N13649" s="14"/>
    </row>
    <row r="13650" spans="1:14" ht="78.75">
      <c r="A13650" s="6">
        <v>13649</v>
      </c>
      <c r="B13650" s="8" t="s">
        <v>20130</v>
      </c>
      <c r="C13650" s="9" t="s">
        <v>20156</v>
      </c>
      <c r="D13650" s="10" t="s">
        <v>14382</v>
      </c>
      <c r="E13650" s="11" t="s">
        <v>20159</v>
      </c>
      <c r="F13650" s="6">
        <v>254285</v>
      </c>
      <c r="G13650" s="6" t="s">
        <v>20142</v>
      </c>
      <c r="H13650" s="16">
        <v>30699344</v>
      </c>
      <c r="I13650" s="12" t="s">
        <v>20158</v>
      </c>
      <c r="J13650" s="12" t="s">
        <v>2484</v>
      </c>
      <c r="K13650" s="15">
        <v>23822364</v>
      </c>
      <c r="L13650" s="13" t="s">
        <v>14</v>
      </c>
      <c r="M13650" s="7">
        <v>1</v>
      </c>
      <c r="N13650" s="14"/>
    </row>
    <row r="13651" spans="1:14" ht="94.5">
      <c r="A13651" s="6">
        <v>13650</v>
      </c>
      <c r="B13651" s="8" t="s">
        <v>20130</v>
      </c>
      <c r="C13651" s="9" t="s">
        <v>20156</v>
      </c>
      <c r="D13651" s="10" t="s">
        <v>14382</v>
      </c>
      <c r="E13651" s="11" t="s">
        <v>20160</v>
      </c>
      <c r="F13651" s="6">
        <v>0.25428600000000001</v>
      </c>
      <c r="G13651" s="6" t="s">
        <v>20142</v>
      </c>
      <c r="H13651" s="16">
        <v>30618681.111000001</v>
      </c>
      <c r="I13651" s="12" t="s">
        <v>20158</v>
      </c>
      <c r="J13651" s="12" t="s">
        <v>2662</v>
      </c>
      <c r="K13651" s="15">
        <v>12978005</v>
      </c>
      <c r="L13651" s="13" t="s">
        <v>14</v>
      </c>
      <c r="M13651" s="7">
        <v>1</v>
      </c>
      <c r="N13651" s="14"/>
    </row>
    <row r="13652" spans="1:14" ht="94.5">
      <c r="A13652" s="6">
        <v>13651</v>
      </c>
      <c r="B13652" s="8" t="s">
        <v>20130</v>
      </c>
      <c r="C13652" s="9" t="s">
        <v>20161</v>
      </c>
      <c r="D13652" s="10" t="s">
        <v>14382</v>
      </c>
      <c r="E13652" s="11" t="s">
        <v>20162</v>
      </c>
      <c r="F13652" s="6">
        <v>452789</v>
      </c>
      <c r="G13652" s="6" t="s">
        <v>1034</v>
      </c>
      <c r="H13652" s="16">
        <v>67671568</v>
      </c>
      <c r="I13652" s="12" t="s">
        <v>20163</v>
      </c>
      <c r="J13652" s="12" t="s">
        <v>7267</v>
      </c>
      <c r="K13652" s="15">
        <v>0</v>
      </c>
      <c r="L13652" s="13" t="s">
        <v>14</v>
      </c>
      <c r="M13652" s="7">
        <v>1</v>
      </c>
      <c r="N13652" s="14"/>
    </row>
    <row r="13653" spans="1:14" ht="78.75">
      <c r="A13653" s="6">
        <v>13652</v>
      </c>
      <c r="B13653" s="8" t="s">
        <v>20130</v>
      </c>
      <c r="C13653" s="9" t="s">
        <v>20161</v>
      </c>
      <c r="D13653" s="10" t="s">
        <v>14382</v>
      </c>
      <c r="E13653" s="11" t="s">
        <v>20164</v>
      </c>
      <c r="F13653" s="6">
        <v>254738</v>
      </c>
      <c r="G13653" s="6" t="s">
        <v>340</v>
      </c>
      <c r="H13653" s="16">
        <v>24484529</v>
      </c>
      <c r="I13653" s="12" t="s">
        <v>20165</v>
      </c>
      <c r="J13653" s="12" t="s">
        <v>20166</v>
      </c>
      <c r="K13653" s="15">
        <v>14744963</v>
      </c>
      <c r="L13653" s="13" t="s">
        <v>14</v>
      </c>
      <c r="M13653" s="7">
        <v>1</v>
      </c>
      <c r="N13653" s="14"/>
    </row>
    <row r="13654" spans="1:14" ht="78.75">
      <c r="A13654" s="6">
        <v>13653</v>
      </c>
      <c r="B13654" s="8" t="s">
        <v>20130</v>
      </c>
      <c r="C13654" s="9" t="s">
        <v>20167</v>
      </c>
      <c r="D13654" s="10" t="s">
        <v>5128</v>
      </c>
      <c r="E13654" s="11" t="s">
        <v>20168</v>
      </c>
      <c r="F13654" s="6">
        <v>209006</v>
      </c>
      <c r="G13654" s="6" t="s">
        <v>340</v>
      </c>
      <c r="H13654" s="16">
        <v>71236515</v>
      </c>
      <c r="I13654" s="12">
        <v>43419</v>
      </c>
      <c r="J13654" s="12" t="s">
        <v>20169</v>
      </c>
      <c r="K13654" s="15">
        <v>13016918</v>
      </c>
      <c r="L13654" s="13" t="s">
        <v>14</v>
      </c>
      <c r="M13654" s="7">
        <v>1</v>
      </c>
      <c r="N13654" s="14"/>
    </row>
    <row r="13655" spans="1:14" ht="110.25">
      <c r="A13655" s="6">
        <v>13654</v>
      </c>
      <c r="B13655" s="8" t="s">
        <v>20130</v>
      </c>
      <c r="C13655" s="9" t="s">
        <v>20167</v>
      </c>
      <c r="D13655" s="10" t="s">
        <v>5128</v>
      </c>
      <c r="E13655" s="11" t="s">
        <v>20170</v>
      </c>
      <c r="F13655" s="6">
        <v>180897</v>
      </c>
      <c r="G13655" s="6" t="s">
        <v>20171</v>
      </c>
      <c r="H13655" s="16">
        <v>31845930</v>
      </c>
      <c r="I13655" s="12" t="s">
        <v>20172</v>
      </c>
      <c r="J13655" s="12" t="s">
        <v>20169</v>
      </c>
      <c r="K13655" s="15">
        <v>19083755</v>
      </c>
      <c r="L13655" s="13" t="s">
        <v>14</v>
      </c>
      <c r="M13655" s="7">
        <v>1</v>
      </c>
      <c r="N13655" s="14"/>
    </row>
    <row r="13656" spans="1:14" ht="31.5">
      <c r="A13656" s="6">
        <v>13655</v>
      </c>
      <c r="B13656" s="8" t="s">
        <v>20130</v>
      </c>
      <c r="C13656" s="9" t="s">
        <v>20173</v>
      </c>
      <c r="D13656" s="10" t="s">
        <v>20174</v>
      </c>
      <c r="E13656" s="11" t="s">
        <v>20175</v>
      </c>
      <c r="F13656" s="6">
        <v>237066</v>
      </c>
      <c r="G13656" s="6" t="s">
        <v>2323</v>
      </c>
      <c r="H13656" s="16">
        <v>24479214</v>
      </c>
      <c r="I13656" s="12" t="s">
        <v>20176</v>
      </c>
      <c r="J13656" s="12" t="s">
        <v>2504</v>
      </c>
      <c r="K13656" s="15">
        <v>23248460</v>
      </c>
      <c r="L13656" s="13" t="s">
        <v>70</v>
      </c>
      <c r="M13656" s="7">
        <v>1</v>
      </c>
      <c r="N13656" s="14"/>
    </row>
    <row r="13657" spans="1:14" ht="47.25">
      <c r="A13657" s="6">
        <v>13656</v>
      </c>
      <c r="B13657" s="8" t="s">
        <v>20130</v>
      </c>
      <c r="C13657" s="9" t="s">
        <v>20177</v>
      </c>
      <c r="D13657" s="10" t="s">
        <v>2636</v>
      </c>
      <c r="E13657" s="11" t="s">
        <v>20175</v>
      </c>
      <c r="F13657" s="6">
        <v>237066</v>
      </c>
      <c r="G13657" s="6" t="s">
        <v>2323</v>
      </c>
      <c r="H13657" s="16">
        <v>24479214</v>
      </c>
      <c r="I13657" s="12" t="s">
        <v>20176</v>
      </c>
      <c r="J13657" s="12" t="s">
        <v>2504</v>
      </c>
      <c r="K13657" s="15">
        <v>23248460</v>
      </c>
      <c r="L13657" s="13" t="s">
        <v>70</v>
      </c>
      <c r="M13657" s="7">
        <v>0.51</v>
      </c>
      <c r="N13657" s="14"/>
    </row>
    <row r="13658" spans="1:14" ht="31.5">
      <c r="A13658" s="6">
        <v>13657</v>
      </c>
      <c r="B13658" s="8" t="s">
        <v>20130</v>
      </c>
      <c r="C13658" s="9" t="s">
        <v>20178</v>
      </c>
      <c r="D13658" s="10" t="s">
        <v>8119</v>
      </c>
      <c r="E13658" s="11" t="s">
        <v>20175</v>
      </c>
      <c r="F13658" s="6">
        <v>237066</v>
      </c>
      <c r="G13658" s="6" t="s">
        <v>2323</v>
      </c>
      <c r="H13658" s="16">
        <v>24479214</v>
      </c>
      <c r="I13658" s="12" t="s">
        <v>20176</v>
      </c>
      <c r="J13658" s="12" t="s">
        <v>2504</v>
      </c>
      <c r="K13658" s="15">
        <v>23248460</v>
      </c>
      <c r="L13658" s="13" t="s">
        <v>70</v>
      </c>
      <c r="M13658" s="7">
        <v>0.49</v>
      </c>
      <c r="N13658" s="14"/>
    </row>
    <row r="13659" spans="1:14" ht="78.75">
      <c r="A13659" s="6">
        <v>13658</v>
      </c>
      <c r="B13659" s="8" t="s">
        <v>20130</v>
      </c>
      <c r="C13659" s="9" t="s">
        <v>20179</v>
      </c>
      <c r="D13659" s="10" t="s">
        <v>20180</v>
      </c>
      <c r="E13659" s="11" t="s">
        <v>20181</v>
      </c>
      <c r="F13659" s="6">
        <v>284001</v>
      </c>
      <c r="G13659" s="6" t="s">
        <v>2323</v>
      </c>
      <c r="H13659" s="16">
        <v>24945320</v>
      </c>
      <c r="I13659" s="12" t="s">
        <v>19325</v>
      </c>
      <c r="J13659" s="12" t="s">
        <v>20182</v>
      </c>
      <c r="K13659" s="15">
        <v>24751729</v>
      </c>
      <c r="L13659" s="13" t="s">
        <v>70</v>
      </c>
      <c r="M13659" s="7">
        <v>1</v>
      </c>
      <c r="N13659" s="14"/>
    </row>
    <row r="13660" spans="1:14" ht="47.25">
      <c r="A13660" s="6">
        <v>13659</v>
      </c>
      <c r="B13660" s="8" t="s">
        <v>20130</v>
      </c>
      <c r="C13660" s="9" t="s">
        <v>20183</v>
      </c>
      <c r="D13660" s="10" t="s">
        <v>1625</v>
      </c>
      <c r="E13660" s="11" t="s">
        <v>20181</v>
      </c>
      <c r="F13660" s="6">
        <v>284001</v>
      </c>
      <c r="G13660" s="6" t="s">
        <v>2323</v>
      </c>
      <c r="H13660" s="16">
        <v>24945320</v>
      </c>
      <c r="I13660" s="12" t="s">
        <v>19325</v>
      </c>
      <c r="J13660" s="12" t="s">
        <v>20182</v>
      </c>
      <c r="K13660" s="15">
        <v>24751729</v>
      </c>
      <c r="L13660" s="13" t="s">
        <v>70</v>
      </c>
      <c r="M13660" s="7">
        <v>0.51</v>
      </c>
      <c r="N13660" s="14"/>
    </row>
    <row r="13661" spans="1:14" ht="78.75">
      <c r="A13661" s="6">
        <v>13660</v>
      </c>
      <c r="B13661" s="8" t="s">
        <v>20130</v>
      </c>
      <c r="C13661" s="9" t="s">
        <v>20184</v>
      </c>
      <c r="D13661" s="10" t="s">
        <v>20185</v>
      </c>
      <c r="E13661" s="11" t="s">
        <v>20181</v>
      </c>
      <c r="F13661" s="6">
        <v>284001</v>
      </c>
      <c r="G13661" s="6" t="s">
        <v>2323</v>
      </c>
      <c r="H13661" s="16">
        <v>24945320</v>
      </c>
      <c r="I13661" s="12" t="s">
        <v>19325</v>
      </c>
      <c r="J13661" s="12" t="s">
        <v>20182</v>
      </c>
      <c r="K13661" s="15">
        <v>24751729</v>
      </c>
      <c r="L13661" s="13" t="s">
        <v>70</v>
      </c>
      <c r="M13661" s="7">
        <v>0.49</v>
      </c>
      <c r="N13661" s="14"/>
    </row>
    <row r="13662" spans="1:14" ht="78.75">
      <c r="A13662" s="6">
        <v>13661</v>
      </c>
      <c r="B13662" s="8" t="s">
        <v>20130</v>
      </c>
      <c r="C13662" s="9" t="s">
        <v>20179</v>
      </c>
      <c r="D13662" s="10" t="s">
        <v>20180</v>
      </c>
      <c r="E13662" s="11" t="s">
        <v>20186</v>
      </c>
      <c r="F13662" s="6">
        <v>304043</v>
      </c>
      <c r="G13662" s="6" t="s">
        <v>20142</v>
      </c>
      <c r="H13662" s="16">
        <v>25704371</v>
      </c>
      <c r="I13662" s="12" t="s">
        <v>2735</v>
      </c>
      <c r="J13662" s="12" t="s">
        <v>3522</v>
      </c>
      <c r="K13662" s="15">
        <v>1713000</v>
      </c>
      <c r="L13662" s="13" t="s">
        <v>70</v>
      </c>
      <c r="M13662" s="7">
        <v>1</v>
      </c>
      <c r="N13662" s="14"/>
    </row>
    <row r="13663" spans="1:14" ht="63">
      <c r="A13663" s="6">
        <v>13662</v>
      </c>
      <c r="B13663" s="8" t="s">
        <v>20130</v>
      </c>
      <c r="C13663" s="9" t="s">
        <v>20183</v>
      </c>
      <c r="D13663" s="10" t="s">
        <v>1625</v>
      </c>
      <c r="E13663" s="11" t="s">
        <v>20186</v>
      </c>
      <c r="F13663" s="6">
        <v>304043</v>
      </c>
      <c r="G13663" s="6" t="s">
        <v>20142</v>
      </c>
      <c r="H13663" s="16">
        <v>25704371</v>
      </c>
      <c r="I13663" s="12" t="s">
        <v>2735</v>
      </c>
      <c r="J13663" s="12" t="s">
        <v>3522</v>
      </c>
      <c r="K13663" s="15">
        <v>1713000</v>
      </c>
      <c r="L13663" s="13" t="s">
        <v>70</v>
      </c>
      <c r="M13663" s="7">
        <v>0.51</v>
      </c>
      <c r="N13663" s="14"/>
    </row>
    <row r="13664" spans="1:14" ht="78.75">
      <c r="A13664" s="6">
        <v>13663</v>
      </c>
      <c r="B13664" s="8" t="s">
        <v>20130</v>
      </c>
      <c r="C13664" s="9" t="s">
        <v>20184</v>
      </c>
      <c r="D13664" s="10" t="s">
        <v>20185</v>
      </c>
      <c r="E13664" s="11" t="s">
        <v>20186</v>
      </c>
      <c r="F13664" s="6">
        <v>304043</v>
      </c>
      <c r="G13664" s="6" t="s">
        <v>20142</v>
      </c>
      <c r="H13664" s="16">
        <v>25704371</v>
      </c>
      <c r="I13664" s="12" t="s">
        <v>2735</v>
      </c>
      <c r="J13664" s="12" t="s">
        <v>3522</v>
      </c>
      <c r="K13664" s="15">
        <v>1713000</v>
      </c>
      <c r="L13664" s="13" t="s">
        <v>70</v>
      </c>
      <c r="M13664" s="7">
        <v>0.49</v>
      </c>
      <c r="N13664" s="14"/>
    </row>
    <row r="13665" spans="1:14" ht="110.25">
      <c r="A13665" s="6">
        <v>13664</v>
      </c>
      <c r="B13665" s="8" t="s">
        <v>20130</v>
      </c>
      <c r="C13665" s="9" t="s">
        <v>20187</v>
      </c>
      <c r="D13665" s="10" t="s">
        <v>20180</v>
      </c>
      <c r="E13665" s="11" t="s">
        <v>20188</v>
      </c>
      <c r="F13665" s="6">
        <v>462782</v>
      </c>
      <c r="G13665" s="6" t="s">
        <v>20142</v>
      </c>
      <c r="H13665" s="16">
        <v>26337791</v>
      </c>
      <c r="I13665" s="12" t="s">
        <v>2036</v>
      </c>
      <c r="J13665" s="12" t="s">
        <v>2265</v>
      </c>
      <c r="K13665" s="15">
        <v>10808000</v>
      </c>
      <c r="L13665" s="13" t="s">
        <v>70</v>
      </c>
      <c r="M13665" s="7">
        <v>1</v>
      </c>
      <c r="N13665" s="14"/>
    </row>
    <row r="13666" spans="1:14" ht="110.25">
      <c r="A13666" s="6">
        <v>13665</v>
      </c>
      <c r="B13666" s="8" t="s">
        <v>20130</v>
      </c>
      <c r="C13666" s="9" t="s">
        <v>20183</v>
      </c>
      <c r="D13666" s="10" t="s">
        <v>1625</v>
      </c>
      <c r="E13666" s="11" t="s">
        <v>20188</v>
      </c>
      <c r="F13666" s="6">
        <v>462782</v>
      </c>
      <c r="G13666" s="6" t="s">
        <v>20142</v>
      </c>
      <c r="H13666" s="16">
        <v>26337791</v>
      </c>
      <c r="I13666" s="12" t="s">
        <v>2036</v>
      </c>
      <c r="J13666" s="12" t="s">
        <v>2265</v>
      </c>
      <c r="K13666" s="15">
        <v>10808000</v>
      </c>
      <c r="L13666" s="13" t="s">
        <v>70</v>
      </c>
      <c r="M13666" s="7">
        <v>0.51</v>
      </c>
      <c r="N13666" s="14"/>
    </row>
    <row r="13667" spans="1:14" ht="110.25">
      <c r="A13667" s="6">
        <v>13666</v>
      </c>
      <c r="B13667" s="8" t="s">
        <v>20130</v>
      </c>
      <c r="C13667" s="9" t="s">
        <v>20184</v>
      </c>
      <c r="D13667" s="10" t="s">
        <v>20185</v>
      </c>
      <c r="E13667" s="11" t="s">
        <v>20188</v>
      </c>
      <c r="F13667" s="6">
        <v>462782</v>
      </c>
      <c r="G13667" s="6" t="s">
        <v>20142</v>
      </c>
      <c r="H13667" s="16">
        <v>26337791</v>
      </c>
      <c r="I13667" s="12" t="s">
        <v>2036</v>
      </c>
      <c r="J13667" s="12" t="s">
        <v>2265</v>
      </c>
      <c r="K13667" s="15">
        <v>10808000</v>
      </c>
      <c r="L13667" s="13" t="s">
        <v>70</v>
      </c>
      <c r="M13667" s="7">
        <v>0.49</v>
      </c>
      <c r="N13667" s="14"/>
    </row>
    <row r="13668" spans="1:14" ht="31.5">
      <c r="A13668" s="6">
        <v>13667</v>
      </c>
      <c r="B13668" s="8" t="s">
        <v>20130</v>
      </c>
      <c r="C13668" s="9" t="s">
        <v>5164</v>
      </c>
      <c r="D13668" s="10" t="s">
        <v>5165</v>
      </c>
      <c r="E13668" s="11" t="s">
        <v>20189</v>
      </c>
      <c r="F13668" s="6">
        <v>150951</v>
      </c>
      <c r="G13668" s="6" t="s">
        <v>2323</v>
      </c>
      <c r="H13668" s="16">
        <v>20331430</v>
      </c>
      <c r="I13668" s="12" t="s">
        <v>20190</v>
      </c>
      <c r="J13668" s="12" t="s">
        <v>2037</v>
      </c>
      <c r="K13668" s="15">
        <v>18251863</v>
      </c>
      <c r="L13668" s="13" t="s">
        <v>14</v>
      </c>
      <c r="M13668" s="7">
        <v>1</v>
      </c>
      <c r="N13668" s="14"/>
    </row>
    <row r="13669" spans="1:14" ht="63">
      <c r="A13669" s="6">
        <v>13668</v>
      </c>
      <c r="B13669" s="8" t="s">
        <v>20130</v>
      </c>
      <c r="C13669" s="9" t="s">
        <v>20191</v>
      </c>
      <c r="D13669" s="10" t="s">
        <v>5165</v>
      </c>
      <c r="E13669" s="11" t="s">
        <v>20192</v>
      </c>
      <c r="F13669" s="6">
        <v>344419</v>
      </c>
      <c r="G13669" s="6" t="s">
        <v>20193</v>
      </c>
      <c r="H13669" s="16">
        <v>84731898</v>
      </c>
      <c r="I13669" s="12" t="s">
        <v>245</v>
      </c>
      <c r="J13669" s="12" t="s">
        <v>3042</v>
      </c>
      <c r="K13669" s="15">
        <v>58048747</v>
      </c>
      <c r="L13669" s="13" t="s">
        <v>14</v>
      </c>
      <c r="M13669" s="7">
        <v>1</v>
      </c>
      <c r="N13669" s="14"/>
    </row>
    <row r="13670" spans="1:14" ht="78.75">
      <c r="A13670" s="6">
        <v>13669</v>
      </c>
      <c r="B13670" s="8" t="s">
        <v>20130</v>
      </c>
      <c r="C13670" s="9" t="s">
        <v>20194</v>
      </c>
      <c r="D13670" s="10" t="s">
        <v>5165</v>
      </c>
      <c r="E13670" s="11" t="s">
        <v>20195</v>
      </c>
      <c r="F13670" s="6">
        <v>287605</v>
      </c>
      <c r="G13670" s="6" t="s">
        <v>20142</v>
      </c>
      <c r="H13670" s="16">
        <v>17361315</v>
      </c>
      <c r="I13670" s="12" t="s">
        <v>2710</v>
      </c>
      <c r="J13670" s="12" t="s">
        <v>7027</v>
      </c>
      <c r="K13670" s="15">
        <v>14086618</v>
      </c>
      <c r="L13670" s="13" t="s">
        <v>14</v>
      </c>
      <c r="M13670" s="7">
        <v>1</v>
      </c>
      <c r="N13670" s="14"/>
    </row>
    <row r="13671" spans="1:14" ht="47.25">
      <c r="A13671" s="6">
        <v>13670</v>
      </c>
      <c r="B13671" s="8" t="s">
        <v>20130</v>
      </c>
      <c r="C13671" s="9" t="s">
        <v>20196</v>
      </c>
      <c r="D13671" s="10" t="s">
        <v>17786</v>
      </c>
      <c r="E13671" s="11" t="s">
        <v>20197</v>
      </c>
      <c r="F13671" s="6">
        <v>61536</v>
      </c>
      <c r="G13671" s="6" t="s">
        <v>4657</v>
      </c>
      <c r="H13671" s="16">
        <v>44108488</v>
      </c>
      <c r="I13671" s="12" t="s">
        <v>20198</v>
      </c>
      <c r="J13671" s="12" t="s">
        <v>11763</v>
      </c>
      <c r="K13671" s="15">
        <v>31689073</v>
      </c>
      <c r="L13671" s="13" t="s">
        <v>14</v>
      </c>
      <c r="M13671" s="7">
        <v>1</v>
      </c>
      <c r="N13671" s="14"/>
    </row>
    <row r="13672" spans="1:14" ht="47.25">
      <c r="A13672" s="6">
        <v>13671</v>
      </c>
      <c r="B13672" s="8" t="s">
        <v>20130</v>
      </c>
      <c r="C13672" s="9" t="s">
        <v>20199</v>
      </c>
      <c r="D13672" s="10" t="s">
        <v>926</v>
      </c>
      <c r="E13672" s="11" t="s">
        <v>20200</v>
      </c>
      <c r="F13672" s="6">
        <v>243992</v>
      </c>
      <c r="G13672" s="6" t="s">
        <v>20193</v>
      </c>
      <c r="H13672" s="16">
        <v>93948839</v>
      </c>
      <c r="I13672" s="12" t="s">
        <v>13120</v>
      </c>
      <c r="J13672" s="12" t="s">
        <v>2045</v>
      </c>
      <c r="K13672" s="15">
        <v>54044004</v>
      </c>
      <c r="L13672" s="13" t="s">
        <v>14</v>
      </c>
      <c r="M13672" s="7">
        <v>1</v>
      </c>
      <c r="N13672" s="14"/>
    </row>
    <row r="13673" spans="1:14" ht="126">
      <c r="A13673" s="6">
        <v>13672</v>
      </c>
      <c r="B13673" s="8" t="s">
        <v>20130</v>
      </c>
      <c r="C13673" s="9" t="s">
        <v>20201</v>
      </c>
      <c r="D13673" s="10" t="s">
        <v>926</v>
      </c>
      <c r="E13673" s="11" t="s">
        <v>20202</v>
      </c>
      <c r="F13673" s="6">
        <v>452787</v>
      </c>
      <c r="G13673" s="6" t="s">
        <v>1034</v>
      </c>
      <c r="H13673" s="16">
        <v>84065794</v>
      </c>
      <c r="I13673" s="12" t="s">
        <v>1974</v>
      </c>
      <c r="J13673" s="12" t="s">
        <v>6541</v>
      </c>
      <c r="K13673" s="15">
        <v>42040988</v>
      </c>
      <c r="L13673" s="13" t="s">
        <v>14</v>
      </c>
      <c r="M13673" s="7">
        <v>1</v>
      </c>
      <c r="N13673" s="14"/>
    </row>
    <row r="13674" spans="1:14" ht="126">
      <c r="A13674" s="6">
        <v>13673</v>
      </c>
      <c r="B13674" s="8" t="s">
        <v>20130</v>
      </c>
      <c r="C13674" s="9" t="s">
        <v>20203</v>
      </c>
      <c r="D13674" s="10" t="s">
        <v>926</v>
      </c>
      <c r="E13674" s="11" t="s">
        <v>20204</v>
      </c>
      <c r="F13674" s="6">
        <v>286106</v>
      </c>
      <c r="G13674" s="6" t="s">
        <v>20142</v>
      </c>
      <c r="H13674" s="16">
        <v>69341931</v>
      </c>
      <c r="I13674" s="12" t="s">
        <v>19418</v>
      </c>
      <c r="J13674" s="12" t="s">
        <v>6014</v>
      </c>
      <c r="K13674" s="15">
        <v>35332180</v>
      </c>
      <c r="L13674" s="13" t="s">
        <v>14</v>
      </c>
      <c r="M13674" s="7">
        <v>1</v>
      </c>
      <c r="N13674" s="14"/>
    </row>
    <row r="13675" spans="1:14" ht="126">
      <c r="A13675" s="6">
        <v>13674</v>
      </c>
      <c r="B13675" s="8" t="s">
        <v>20130</v>
      </c>
      <c r="C13675" s="9" t="s">
        <v>20201</v>
      </c>
      <c r="D13675" s="10" t="s">
        <v>926</v>
      </c>
      <c r="E13675" s="11" t="s">
        <v>20205</v>
      </c>
      <c r="F13675" s="6">
        <v>462781</v>
      </c>
      <c r="G13675" s="6" t="s">
        <v>20142</v>
      </c>
      <c r="H13675" s="16">
        <v>44410665</v>
      </c>
      <c r="I13675" s="12" t="s">
        <v>20163</v>
      </c>
      <c r="J13675" s="12" t="s">
        <v>2293</v>
      </c>
      <c r="K13675" s="15"/>
      <c r="L13675" s="13" t="s">
        <v>14</v>
      </c>
      <c r="M13675" s="7">
        <v>1</v>
      </c>
      <c r="N13675" s="14"/>
    </row>
    <row r="13676" spans="1:14" ht="110.25">
      <c r="A13676" s="6">
        <v>13675</v>
      </c>
      <c r="B13676" s="8" t="s">
        <v>20130</v>
      </c>
      <c r="C13676" s="9" t="s">
        <v>20206</v>
      </c>
      <c r="D13676" s="10" t="s">
        <v>20207</v>
      </c>
      <c r="E13676" s="11" t="s">
        <v>20208</v>
      </c>
      <c r="F13676" s="6">
        <v>299713</v>
      </c>
      <c r="G13676" s="6" t="s">
        <v>20142</v>
      </c>
      <c r="H13676" s="16">
        <v>14674290</v>
      </c>
      <c r="I13676" s="12" t="s">
        <v>20209</v>
      </c>
      <c r="J13676" s="12" t="s">
        <v>1807</v>
      </c>
      <c r="K13676" s="15">
        <v>8104950</v>
      </c>
      <c r="L13676" s="13" t="s">
        <v>14</v>
      </c>
      <c r="M13676" s="7">
        <v>1</v>
      </c>
      <c r="N13676" s="14"/>
    </row>
    <row r="13677" spans="1:14" ht="94.5">
      <c r="A13677" s="6">
        <v>13676</v>
      </c>
      <c r="B13677" s="8" t="s">
        <v>20130</v>
      </c>
      <c r="C13677" s="9" t="s">
        <v>20210</v>
      </c>
      <c r="D13677" s="10" t="s">
        <v>6134</v>
      </c>
      <c r="E13677" s="11" t="s">
        <v>20211</v>
      </c>
      <c r="F13677" s="6">
        <v>410930</v>
      </c>
      <c r="G13677" s="6" t="s">
        <v>20193</v>
      </c>
      <c r="H13677" s="16">
        <v>31201487</v>
      </c>
      <c r="I13677" s="12" t="s">
        <v>20212</v>
      </c>
      <c r="J13677" s="12" t="s">
        <v>4584</v>
      </c>
      <c r="K13677" s="15">
        <v>11236260</v>
      </c>
      <c r="L13677" s="13" t="s">
        <v>14</v>
      </c>
      <c r="M13677" s="7">
        <v>1</v>
      </c>
      <c r="N13677" s="14"/>
    </row>
    <row r="13678" spans="1:14" ht="94.5">
      <c r="A13678" s="6">
        <v>13677</v>
      </c>
      <c r="B13678" s="8" t="s">
        <v>20130</v>
      </c>
      <c r="C13678" s="9" t="s">
        <v>20210</v>
      </c>
      <c r="D13678" s="10" t="s">
        <v>6134</v>
      </c>
      <c r="E13678" s="11" t="s">
        <v>20213</v>
      </c>
      <c r="F13678" s="6">
        <v>352240</v>
      </c>
      <c r="G13678" s="6" t="s">
        <v>20193</v>
      </c>
      <c r="H13678" s="16">
        <v>50000000</v>
      </c>
      <c r="I13678" s="12" t="s">
        <v>20214</v>
      </c>
      <c r="J13678" s="12" t="s">
        <v>11293</v>
      </c>
      <c r="K13678" s="15">
        <v>40638454</v>
      </c>
      <c r="L13678" s="13" t="s">
        <v>14</v>
      </c>
      <c r="M13678" s="7">
        <v>1</v>
      </c>
      <c r="N13678" s="14"/>
    </row>
    <row r="13679" spans="1:14" ht="126">
      <c r="A13679" s="6">
        <v>13678</v>
      </c>
      <c r="B13679" s="8" t="s">
        <v>20130</v>
      </c>
      <c r="C13679" s="9" t="s">
        <v>20215</v>
      </c>
      <c r="D13679" s="10" t="s">
        <v>6134</v>
      </c>
      <c r="E13679" s="11" t="s">
        <v>20216</v>
      </c>
      <c r="F13679" s="6">
        <v>266032</v>
      </c>
      <c r="G13679" s="6" t="s">
        <v>20142</v>
      </c>
      <c r="H13679" s="16">
        <v>21619570</v>
      </c>
      <c r="I13679" s="12" t="s">
        <v>2713</v>
      </c>
      <c r="J13679" s="12" t="s">
        <v>20217</v>
      </c>
      <c r="K13679" s="15">
        <v>6783620</v>
      </c>
      <c r="L13679" s="13" t="s">
        <v>14</v>
      </c>
      <c r="M13679" s="7">
        <v>1</v>
      </c>
      <c r="N13679" s="14"/>
    </row>
    <row r="13680" spans="1:14" ht="63">
      <c r="A13680" s="6">
        <v>13679</v>
      </c>
      <c r="B13680" s="8" t="s">
        <v>20130</v>
      </c>
      <c r="C13680" s="9" t="s">
        <v>20215</v>
      </c>
      <c r="D13680" s="10" t="s">
        <v>6134</v>
      </c>
      <c r="E13680" s="11" t="s">
        <v>20218</v>
      </c>
      <c r="F13680" s="6">
        <v>254739</v>
      </c>
      <c r="G13680" s="6" t="s">
        <v>340</v>
      </c>
      <c r="H13680" s="16">
        <v>24361973</v>
      </c>
      <c r="I13680" s="12" t="s">
        <v>20219</v>
      </c>
      <c r="J13680" s="12" t="s">
        <v>5983</v>
      </c>
      <c r="K13680" s="15">
        <v>19479735</v>
      </c>
      <c r="L13680" s="13" t="s">
        <v>14</v>
      </c>
      <c r="M13680" s="7">
        <v>1</v>
      </c>
      <c r="N13680" s="14"/>
    </row>
    <row r="13681" spans="1:14" ht="94.5">
      <c r="A13681" s="6">
        <v>13680</v>
      </c>
      <c r="B13681" s="8" t="s">
        <v>20130</v>
      </c>
      <c r="C13681" s="9" t="s">
        <v>20220</v>
      </c>
      <c r="D13681" s="10" t="s">
        <v>20221</v>
      </c>
      <c r="E13681" s="11" t="s">
        <v>20222</v>
      </c>
      <c r="F13681" s="6">
        <v>287823</v>
      </c>
      <c r="G13681" s="6" t="s">
        <v>20142</v>
      </c>
      <c r="H13681" s="16">
        <v>13499744</v>
      </c>
      <c r="I13681" s="12" t="s">
        <v>5919</v>
      </c>
      <c r="J13681" s="12" t="s">
        <v>7568</v>
      </c>
      <c r="K13681" s="15">
        <v>8393585</v>
      </c>
      <c r="L13681" s="13" t="s">
        <v>14</v>
      </c>
      <c r="M13681" s="7">
        <v>1</v>
      </c>
      <c r="N13681" s="14"/>
    </row>
    <row r="13682" spans="1:14" ht="78.75">
      <c r="A13682" s="6">
        <v>13681</v>
      </c>
      <c r="B13682" s="8" t="s">
        <v>20130</v>
      </c>
      <c r="C13682" s="9" t="s">
        <v>20223</v>
      </c>
      <c r="D13682" s="10" t="s">
        <v>20224</v>
      </c>
      <c r="E13682" s="11" t="s">
        <v>20225</v>
      </c>
      <c r="F13682" s="6">
        <v>309354</v>
      </c>
      <c r="G13682" s="6" t="s">
        <v>20142</v>
      </c>
      <c r="H13682" s="16">
        <v>5281342</v>
      </c>
      <c r="I13682" s="12" t="s">
        <v>7331</v>
      </c>
      <c r="J13682" s="12" t="s">
        <v>20226</v>
      </c>
      <c r="K13682" s="15">
        <v>2673000</v>
      </c>
      <c r="L13682" s="13" t="s">
        <v>14</v>
      </c>
      <c r="M13682" s="7">
        <v>1</v>
      </c>
      <c r="N13682" s="14"/>
    </row>
    <row r="13683" spans="1:14" ht="94.5">
      <c r="A13683" s="6">
        <v>13682</v>
      </c>
      <c r="B13683" s="8" t="s">
        <v>20130</v>
      </c>
      <c r="C13683" s="9" t="s">
        <v>20223</v>
      </c>
      <c r="D13683" s="10" t="s">
        <v>20224</v>
      </c>
      <c r="E13683" s="11" t="s">
        <v>20227</v>
      </c>
      <c r="F13683" s="6">
        <v>414567</v>
      </c>
      <c r="G13683" s="6" t="s">
        <v>20142</v>
      </c>
      <c r="H13683" s="16">
        <v>5889663</v>
      </c>
      <c r="I13683" s="12" t="s">
        <v>1264</v>
      </c>
      <c r="J13683" s="12" t="s">
        <v>2504</v>
      </c>
      <c r="K13683" s="15">
        <v>980000</v>
      </c>
      <c r="L13683" s="13" t="s">
        <v>14</v>
      </c>
      <c r="M13683" s="7">
        <v>1</v>
      </c>
      <c r="N13683" s="14"/>
    </row>
    <row r="13684" spans="1:14" ht="141.75">
      <c r="A13684" s="6">
        <v>13683</v>
      </c>
      <c r="B13684" s="8" t="s">
        <v>20130</v>
      </c>
      <c r="C13684" s="9" t="s">
        <v>20228</v>
      </c>
      <c r="D13684" s="10" t="s">
        <v>20224</v>
      </c>
      <c r="E13684" s="11" t="s">
        <v>20229</v>
      </c>
      <c r="F13684" s="6">
        <v>499584</v>
      </c>
      <c r="G13684" s="6" t="s">
        <v>808</v>
      </c>
      <c r="H13684" s="16">
        <v>6783370.5</v>
      </c>
      <c r="I13684" s="12" t="s">
        <v>1812</v>
      </c>
      <c r="J13684" s="12" t="s">
        <v>20230</v>
      </c>
      <c r="K13684" s="15">
        <v>2849540</v>
      </c>
      <c r="L13684" s="13" t="s">
        <v>14</v>
      </c>
      <c r="M13684" s="7">
        <v>1</v>
      </c>
      <c r="N13684" s="14"/>
    </row>
    <row r="13685" spans="1:14" ht="94.5">
      <c r="A13685" s="6">
        <v>13684</v>
      </c>
      <c r="B13685" s="8" t="s">
        <v>20130</v>
      </c>
      <c r="C13685" s="9" t="s">
        <v>20231</v>
      </c>
      <c r="D13685" s="10" t="s">
        <v>6276</v>
      </c>
      <c r="E13685" s="11" t="s">
        <v>20232</v>
      </c>
      <c r="F13685" s="6">
        <v>452786</v>
      </c>
      <c r="G13685" s="6" t="s">
        <v>1034</v>
      </c>
      <c r="H13685" s="16">
        <v>55892646</v>
      </c>
      <c r="I13685" s="12" t="s">
        <v>20163</v>
      </c>
      <c r="J13685" s="12" t="s">
        <v>7267</v>
      </c>
      <c r="K13685" s="15">
        <v>17959012</v>
      </c>
      <c r="L13685" s="13" t="s">
        <v>14</v>
      </c>
      <c r="M13685" s="7">
        <v>1</v>
      </c>
      <c r="N13685" s="14"/>
    </row>
    <row r="13686" spans="1:14" ht="78.75">
      <c r="A13686" s="6">
        <v>13685</v>
      </c>
      <c r="B13686" s="8" t="s">
        <v>20130</v>
      </c>
      <c r="C13686" s="9" t="s">
        <v>20233</v>
      </c>
      <c r="D13686" s="10" t="s">
        <v>20234</v>
      </c>
      <c r="E13686" s="11" t="s">
        <v>20235</v>
      </c>
      <c r="F13686" s="6">
        <v>452785</v>
      </c>
      <c r="G13686" s="6" t="s">
        <v>1034</v>
      </c>
      <c r="H13686" s="16">
        <v>92807000</v>
      </c>
      <c r="I13686" s="12" t="s">
        <v>7682</v>
      </c>
      <c r="J13686" s="12" t="s">
        <v>20236</v>
      </c>
      <c r="K13686" s="15">
        <v>0</v>
      </c>
      <c r="L13686" s="13" t="s">
        <v>70</v>
      </c>
      <c r="M13686" s="7">
        <v>1</v>
      </c>
      <c r="N13686" s="14"/>
    </row>
    <row r="13687" spans="1:14" ht="78.75">
      <c r="A13687" s="6">
        <v>13686</v>
      </c>
      <c r="B13687" s="8" t="s">
        <v>20130</v>
      </c>
      <c r="C13687" s="9" t="s">
        <v>20237</v>
      </c>
      <c r="D13687" s="10" t="s">
        <v>4792</v>
      </c>
      <c r="E13687" s="11" t="s">
        <v>20235</v>
      </c>
      <c r="F13687" s="6">
        <v>452785</v>
      </c>
      <c r="G13687" s="6" t="s">
        <v>1034</v>
      </c>
      <c r="H13687" s="16">
        <v>92807000</v>
      </c>
      <c r="I13687" s="12" t="s">
        <v>7682</v>
      </c>
      <c r="J13687" s="12" t="s">
        <v>20236</v>
      </c>
      <c r="K13687" s="15">
        <v>0</v>
      </c>
      <c r="L13687" s="13" t="s">
        <v>70</v>
      </c>
      <c r="M13687" s="7">
        <v>0.6</v>
      </c>
      <c r="N13687" s="14"/>
    </row>
    <row r="13688" spans="1:14" ht="78.75">
      <c r="A13688" s="6">
        <v>13687</v>
      </c>
      <c r="B13688" s="8" t="s">
        <v>20130</v>
      </c>
      <c r="C13688" s="9" t="s">
        <v>20238</v>
      </c>
      <c r="D13688" s="10" t="s">
        <v>20239</v>
      </c>
      <c r="E13688" s="11" t="s">
        <v>20235</v>
      </c>
      <c r="F13688" s="6">
        <v>452785</v>
      </c>
      <c r="G13688" s="6" t="s">
        <v>1034</v>
      </c>
      <c r="H13688" s="16">
        <v>92807000</v>
      </c>
      <c r="I13688" s="12" t="s">
        <v>7682</v>
      </c>
      <c r="J13688" s="12" t="s">
        <v>20236</v>
      </c>
      <c r="K13688" s="15">
        <v>0</v>
      </c>
      <c r="L13688" s="13" t="s">
        <v>70</v>
      </c>
      <c r="M13688" s="7">
        <v>0.4</v>
      </c>
      <c r="N13688" s="14"/>
    </row>
    <row r="13689" spans="1:14" ht="78.75">
      <c r="A13689" s="6">
        <v>13688</v>
      </c>
      <c r="B13689" s="8" t="s">
        <v>20130</v>
      </c>
      <c r="C13689" s="9" t="s">
        <v>16079</v>
      </c>
      <c r="D13689" s="10" t="s">
        <v>10829</v>
      </c>
      <c r="E13689" s="11" t="s">
        <v>20240</v>
      </c>
      <c r="F13689" s="6">
        <v>452788</v>
      </c>
      <c r="G13689" s="6" t="s">
        <v>1034</v>
      </c>
      <c r="H13689" s="16">
        <v>53754296</v>
      </c>
      <c r="I13689" s="12" t="s">
        <v>1792</v>
      </c>
      <c r="J13689" s="12" t="s">
        <v>3189</v>
      </c>
      <c r="K13689" s="15">
        <v>0</v>
      </c>
      <c r="L13689" s="13" t="s">
        <v>14</v>
      </c>
      <c r="M13689" s="7">
        <v>1</v>
      </c>
      <c r="N13689" s="14"/>
    </row>
    <row r="13690" spans="1:14" ht="94.5">
      <c r="A13690" s="6">
        <v>13689</v>
      </c>
      <c r="B13690" s="8" t="s">
        <v>20130</v>
      </c>
      <c r="C13690" s="9" t="s">
        <v>20241</v>
      </c>
      <c r="D13690" s="10" t="s">
        <v>20242</v>
      </c>
      <c r="E13690" s="11" t="s">
        <v>20243</v>
      </c>
      <c r="F13690" s="6">
        <v>476352</v>
      </c>
      <c r="G13690" s="6" t="s">
        <v>1034</v>
      </c>
      <c r="H13690" s="16">
        <v>35709531</v>
      </c>
      <c r="I13690" s="12" t="s">
        <v>1807</v>
      </c>
      <c r="J13690" s="12" t="s">
        <v>3189</v>
      </c>
      <c r="K13690" s="15">
        <v>10000000</v>
      </c>
      <c r="L13690" s="13" t="s">
        <v>70</v>
      </c>
      <c r="M13690" s="7">
        <v>1</v>
      </c>
      <c r="N13690" s="14"/>
    </row>
    <row r="13691" spans="1:14" ht="94.5">
      <c r="A13691" s="6">
        <v>13690</v>
      </c>
      <c r="B13691" s="8" t="s">
        <v>20130</v>
      </c>
      <c r="C13691" s="9" t="s">
        <v>20244</v>
      </c>
      <c r="D13691" s="10" t="s">
        <v>20245</v>
      </c>
      <c r="E13691" s="11" t="s">
        <v>20243</v>
      </c>
      <c r="F13691" s="6">
        <v>476352</v>
      </c>
      <c r="G13691" s="6" t="s">
        <v>1034</v>
      </c>
      <c r="H13691" s="16">
        <v>35709531</v>
      </c>
      <c r="I13691" s="12" t="s">
        <v>1807</v>
      </c>
      <c r="J13691" s="12" t="s">
        <v>3189</v>
      </c>
      <c r="K13691" s="15">
        <v>10000000</v>
      </c>
      <c r="L13691" s="13" t="s">
        <v>70</v>
      </c>
      <c r="M13691" s="7">
        <v>0.49</v>
      </c>
      <c r="N13691" s="14"/>
    </row>
    <row r="13692" spans="1:14" ht="94.5">
      <c r="A13692" s="6">
        <v>13691</v>
      </c>
      <c r="B13692" s="8" t="s">
        <v>20130</v>
      </c>
      <c r="C13692" s="9" t="s">
        <v>20246</v>
      </c>
      <c r="D13692" s="10" t="s">
        <v>20247</v>
      </c>
      <c r="E13692" s="11" t="s">
        <v>20243</v>
      </c>
      <c r="F13692" s="6">
        <v>476352</v>
      </c>
      <c r="G13692" s="6" t="s">
        <v>1034</v>
      </c>
      <c r="H13692" s="16">
        <v>35709531</v>
      </c>
      <c r="I13692" s="12" t="s">
        <v>1807</v>
      </c>
      <c r="J13692" s="12" t="s">
        <v>3189</v>
      </c>
      <c r="K13692" s="15">
        <v>10000000</v>
      </c>
      <c r="L13692" s="13" t="s">
        <v>70</v>
      </c>
      <c r="M13692" s="7">
        <v>0.51</v>
      </c>
      <c r="N13692" s="14"/>
    </row>
    <row r="13693" spans="1:14" ht="78.75">
      <c r="A13693" s="6">
        <v>13692</v>
      </c>
      <c r="B13693" s="8" t="s">
        <v>20130</v>
      </c>
      <c r="C13693" s="9" t="s">
        <v>20248</v>
      </c>
      <c r="D13693" s="10" t="s">
        <v>17135</v>
      </c>
      <c r="E13693" s="11" t="s">
        <v>20249</v>
      </c>
      <c r="F13693" s="6">
        <v>352236</v>
      </c>
      <c r="G13693" s="6" t="s">
        <v>801</v>
      </c>
      <c r="H13693" s="16">
        <v>23470740</v>
      </c>
      <c r="I13693" s="12" t="s">
        <v>2526</v>
      </c>
      <c r="J13693" s="12" t="s">
        <v>2073</v>
      </c>
      <c r="K13693" s="15">
        <v>0</v>
      </c>
      <c r="L13693" s="13" t="s">
        <v>14</v>
      </c>
      <c r="M13693" s="7">
        <v>1</v>
      </c>
      <c r="N13693" s="14"/>
    </row>
    <row r="13694" spans="1:14" ht="157.5">
      <c r="A13694" s="6">
        <v>13693</v>
      </c>
      <c r="B13694" s="8" t="s">
        <v>20130</v>
      </c>
      <c r="C13694" s="9" t="s">
        <v>20250</v>
      </c>
      <c r="D13694" s="10" t="s">
        <v>17135</v>
      </c>
      <c r="E13694" s="11" t="s">
        <v>20251</v>
      </c>
      <c r="F13694" s="6">
        <v>398726</v>
      </c>
      <c r="G13694" s="6" t="s">
        <v>20142</v>
      </c>
      <c r="H13694" s="16">
        <v>8904170</v>
      </c>
      <c r="I13694" s="12" t="s">
        <v>6152</v>
      </c>
      <c r="J13694" s="12" t="s">
        <v>3522</v>
      </c>
      <c r="K13694" s="15">
        <v>908000</v>
      </c>
      <c r="L13694" s="13" t="s">
        <v>14</v>
      </c>
      <c r="M13694" s="7">
        <v>1</v>
      </c>
      <c r="N13694" s="14"/>
    </row>
    <row r="13695" spans="1:14" ht="220.5">
      <c r="A13695" s="6">
        <v>13694</v>
      </c>
      <c r="B13695" s="8" t="s">
        <v>20130</v>
      </c>
      <c r="C13695" s="9" t="s">
        <v>20250</v>
      </c>
      <c r="D13695" s="10" t="s">
        <v>17135</v>
      </c>
      <c r="E13695" s="11" t="s">
        <v>20252</v>
      </c>
      <c r="F13695" s="6">
        <v>309357</v>
      </c>
      <c r="G13695" s="6" t="s">
        <v>20142</v>
      </c>
      <c r="H13695" s="16">
        <v>15036329</v>
      </c>
      <c r="I13695" s="12" t="s">
        <v>3521</v>
      </c>
      <c r="J13695" s="12" t="s">
        <v>3522</v>
      </c>
      <c r="K13695" s="15">
        <v>10356000</v>
      </c>
      <c r="L13695" s="13" t="s">
        <v>14</v>
      </c>
      <c r="M13695" s="7">
        <v>1</v>
      </c>
      <c r="N13695" s="14"/>
    </row>
    <row r="13696" spans="1:14" ht="63">
      <c r="A13696" s="6">
        <v>13695</v>
      </c>
      <c r="B13696" s="8" t="s">
        <v>20130</v>
      </c>
      <c r="C13696" s="9" t="s">
        <v>20253</v>
      </c>
      <c r="D13696" s="10" t="s">
        <v>1645</v>
      </c>
      <c r="E13696" s="11" t="s">
        <v>20254</v>
      </c>
      <c r="F13696" s="6">
        <v>393549</v>
      </c>
      <c r="G13696" s="6" t="s">
        <v>801</v>
      </c>
      <c r="H13696" s="16">
        <v>18338585</v>
      </c>
      <c r="I13696" s="12" t="s">
        <v>6072</v>
      </c>
      <c r="J13696" s="12" t="s">
        <v>2706</v>
      </c>
      <c r="K13696" s="15">
        <v>12616813</v>
      </c>
      <c r="L13696" s="13" t="s">
        <v>14</v>
      </c>
      <c r="M13696" s="7">
        <v>1</v>
      </c>
      <c r="N13696" s="14"/>
    </row>
    <row r="13697" spans="1:14" ht="78.75">
      <c r="A13697" s="6">
        <v>13696</v>
      </c>
      <c r="B13697" s="8" t="s">
        <v>20130</v>
      </c>
      <c r="C13697" s="9" t="s">
        <v>20255</v>
      </c>
      <c r="D13697" s="10" t="s">
        <v>20256</v>
      </c>
      <c r="E13697" s="11" t="s">
        <v>20257</v>
      </c>
      <c r="F13697" s="6">
        <v>383240</v>
      </c>
      <c r="G13697" s="6" t="s">
        <v>801</v>
      </c>
      <c r="H13697" s="16">
        <v>17631780</v>
      </c>
      <c r="I13697" s="12" t="s">
        <v>12787</v>
      </c>
      <c r="J13697" s="12" t="s">
        <v>2706</v>
      </c>
      <c r="K13697" s="15">
        <v>5537120</v>
      </c>
      <c r="L13697" s="13" t="s">
        <v>70</v>
      </c>
      <c r="M13697" s="7">
        <v>1</v>
      </c>
      <c r="N13697" s="14"/>
    </row>
    <row r="13698" spans="1:14" ht="78.75">
      <c r="A13698" s="6">
        <v>13697</v>
      </c>
      <c r="B13698" s="8" t="s">
        <v>20130</v>
      </c>
      <c r="C13698" s="9" t="s">
        <v>20258</v>
      </c>
      <c r="D13698" s="10" t="s">
        <v>20139</v>
      </c>
      <c r="E13698" s="11" t="s">
        <v>20257</v>
      </c>
      <c r="F13698" s="6">
        <v>383240</v>
      </c>
      <c r="G13698" s="6" t="s">
        <v>801</v>
      </c>
      <c r="H13698" s="16">
        <v>17631780</v>
      </c>
      <c r="I13698" s="12" t="s">
        <v>12787</v>
      </c>
      <c r="J13698" s="12" t="s">
        <v>2706</v>
      </c>
      <c r="K13698" s="15">
        <v>5537120</v>
      </c>
      <c r="L13698" s="13" t="s">
        <v>70</v>
      </c>
      <c r="M13698" s="7">
        <v>0.49</v>
      </c>
      <c r="N13698" s="14"/>
    </row>
    <row r="13699" spans="1:14" ht="78.75">
      <c r="A13699" s="6">
        <v>13698</v>
      </c>
      <c r="B13699" s="8" t="s">
        <v>20130</v>
      </c>
      <c r="C13699" s="9" t="s">
        <v>20259</v>
      </c>
      <c r="D13699" s="10" t="s">
        <v>20260</v>
      </c>
      <c r="E13699" s="11" t="s">
        <v>20257</v>
      </c>
      <c r="F13699" s="6">
        <v>383240</v>
      </c>
      <c r="G13699" s="6" t="s">
        <v>801</v>
      </c>
      <c r="H13699" s="16">
        <v>17631780</v>
      </c>
      <c r="I13699" s="12" t="s">
        <v>12787</v>
      </c>
      <c r="J13699" s="12" t="s">
        <v>2706</v>
      </c>
      <c r="K13699" s="15">
        <v>5537120</v>
      </c>
      <c r="L13699" s="13" t="s">
        <v>70</v>
      </c>
      <c r="M13699" s="7">
        <v>0.51</v>
      </c>
      <c r="N13699" s="14"/>
    </row>
    <row r="13700" spans="1:14" ht="78.75">
      <c r="A13700" s="6">
        <v>13699</v>
      </c>
      <c r="B13700" s="8" t="s">
        <v>20130</v>
      </c>
      <c r="C13700" s="9" t="s">
        <v>20261</v>
      </c>
      <c r="D13700" s="10" t="s">
        <v>20262</v>
      </c>
      <c r="E13700" s="11" t="s">
        <v>20263</v>
      </c>
      <c r="F13700" s="6">
        <v>406073</v>
      </c>
      <c r="G13700" s="6" t="s">
        <v>801</v>
      </c>
      <c r="H13700" s="16">
        <v>19186630</v>
      </c>
      <c r="I13700" s="12" t="s">
        <v>6076</v>
      </c>
      <c r="J13700" s="12" t="s">
        <v>6348</v>
      </c>
      <c r="K13700" s="15">
        <v>0</v>
      </c>
      <c r="L13700" s="13" t="s">
        <v>14</v>
      </c>
      <c r="M13700" s="7">
        <v>1</v>
      </c>
      <c r="N13700" s="14"/>
    </row>
    <row r="13701" spans="1:14" ht="141.75">
      <c r="A13701" s="6">
        <v>13700</v>
      </c>
      <c r="B13701" s="8" t="s">
        <v>20130</v>
      </c>
      <c r="C13701" s="9" t="s">
        <v>20261</v>
      </c>
      <c r="D13701" s="10" t="s">
        <v>20262</v>
      </c>
      <c r="E13701" s="11" t="s">
        <v>20264</v>
      </c>
      <c r="F13701" s="6">
        <v>193662</v>
      </c>
      <c r="G13701" s="6" t="s">
        <v>20142</v>
      </c>
      <c r="H13701" s="16">
        <v>15904889</v>
      </c>
      <c r="I13701" s="12" t="s">
        <v>3482</v>
      </c>
      <c r="J13701" s="12" t="s">
        <v>20265</v>
      </c>
      <c r="K13701" s="15">
        <v>8697619</v>
      </c>
      <c r="L13701" s="13" t="s">
        <v>14</v>
      </c>
      <c r="M13701" s="7">
        <v>1</v>
      </c>
      <c r="N13701" s="14"/>
    </row>
    <row r="13702" spans="1:14" ht="94.5">
      <c r="A13702" s="6">
        <v>13701</v>
      </c>
      <c r="B13702" s="8" t="s">
        <v>20130</v>
      </c>
      <c r="C13702" s="9" t="s">
        <v>20266</v>
      </c>
      <c r="D13702" s="10" t="s">
        <v>20267</v>
      </c>
      <c r="E13702" s="11" t="s">
        <v>20268</v>
      </c>
      <c r="F13702" s="6">
        <v>189165</v>
      </c>
      <c r="G13702" s="6" t="s">
        <v>3596</v>
      </c>
      <c r="H13702" s="16">
        <v>404148687</v>
      </c>
      <c r="I13702" s="12" t="s">
        <v>19338</v>
      </c>
      <c r="J13702" s="12" t="s">
        <v>20269</v>
      </c>
      <c r="K13702" s="15">
        <v>245783586</v>
      </c>
      <c r="L13702" s="13" t="s">
        <v>14</v>
      </c>
      <c r="M13702" s="7">
        <v>1</v>
      </c>
      <c r="N13702" s="14"/>
    </row>
    <row r="13703" spans="1:14" ht="110.25">
      <c r="A13703" s="6">
        <v>13702</v>
      </c>
      <c r="B13703" s="8" t="s">
        <v>20130</v>
      </c>
      <c r="C13703" s="9" t="s">
        <v>20270</v>
      </c>
      <c r="D13703" s="10" t="s">
        <v>20271</v>
      </c>
      <c r="E13703" s="11" t="s">
        <v>20272</v>
      </c>
      <c r="F13703" s="6">
        <v>481159</v>
      </c>
      <c r="G13703" s="6" t="s">
        <v>3596</v>
      </c>
      <c r="H13703" s="16">
        <v>126053352</v>
      </c>
      <c r="I13703" s="12" t="s">
        <v>1792</v>
      </c>
      <c r="J13703" s="12" t="s">
        <v>20273</v>
      </c>
      <c r="K13703" s="15">
        <v>7505188</v>
      </c>
      <c r="L13703" s="13" t="s">
        <v>70</v>
      </c>
      <c r="M13703" s="7">
        <v>1</v>
      </c>
      <c r="N13703" s="14"/>
    </row>
    <row r="13704" spans="1:14" ht="110.25">
      <c r="A13704" s="6">
        <v>13703</v>
      </c>
      <c r="B13704" s="8" t="s">
        <v>20130</v>
      </c>
      <c r="C13704" s="9" t="s">
        <v>20274</v>
      </c>
      <c r="D13704" s="10" t="s">
        <v>3894</v>
      </c>
      <c r="E13704" s="11" t="s">
        <v>20272</v>
      </c>
      <c r="F13704" s="6">
        <v>481159</v>
      </c>
      <c r="G13704" s="6" t="s">
        <v>3596</v>
      </c>
      <c r="H13704" s="16">
        <v>126053352</v>
      </c>
      <c r="I13704" s="12" t="s">
        <v>1792</v>
      </c>
      <c r="J13704" s="12" t="s">
        <v>20273</v>
      </c>
      <c r="K13704" s="15">
        <v>7505188</v>
      </c>
      <c r="L13704" s="13" t="s">
        <v>70</v>
      </c>
      <c r="M13704" s="7">
        <v>0.49</v>
      </c>
      <c r="N13704" s="14"/>
    </row>
    <row r="13705" spans="1:14" ht="110.25">
      <c r="A13705" s="6">
        <v>13704</v>
      </c>
      <c r="B13705" s="8" t="s">
        <v>20130</v>
      </c>
      <c r="C13705" s="9" t="s">
        <v>20275</v>
      </c>
      <c r="D13705" s="10" t="s">
        <v>7175</v>
      </c>
      <c r="E13705" s="11" t="s">
        <v>20272</v>
      </c>
      <c r="F13705" s="6">
        <v>481159</v>
      </c>
      <c r="G13705" s="6" t="s">
        <v>3596</v>
      </c>
      <c r="H13705" s="16">
        <v>126053352</v>
      </c>
      <c r="I13705" s="12" t="s">
        <v>1792</v>
      </c>
      <c r="J13705" s="12" t="s">
        <v>20273</v>
      </c>
      <c r="K13705" s="15">
        <v>7505188</v>
      </c>
      <c r="L13705" s="13" t="s">
        <v>70</v>
      </c>
      <c r="M13705" s="7">
        <v>0.51</v>
      </c>
      <c r="N13705" s="14"/>
    </row>
    <row r="13706" spans="1:14" ht="362.25">
      <c r="A13706" s="6">
        <v>13705</v>
      </c>
      <c r="B13706" s="8" t="s">
        <v>20130</v>
      </c>
      <c r="C13706" s="9" t="s">
        <v>20238</v>
      </c>
      <c r="D13706" s="10" t="s">
        <v>20239</v>
      </c>
      <c r="E13706" s="11" t="s">
        <v>20276</v>
      </c>
      <c r="F13706" s="6">
        <v>287607</v>
      </c>
      <c r="G13706" s="6" t="s">
        <v>20142</v>
      </c>
      <c r="H13706" s="16">
        <v>19223062</v>
      </c>
      <c r="I13706" s="12" t="s">
        <v>12888</v>
      </c>
      <c r="J13706" s="12" t="s">
        <v>20217</v>
      </c>
      <c r="K13706" s="15">
        <v>15140000</v>
      </c>
      <c r="L13706" s="13" t="s">
        <v>14</v>
      </c>
      <c r="M13706" s="7">
        <v>1</v>
      </c>
      <c r="N13706" s="14"/>
    </row>
    <row r="13707" spans="1:14" ht="78.75">
      <c r="A13707" s="6">
        <v>13706</v>
      </c>
      <c r="B13707" s="8" t="s">
        <v>20130</v>
      </c>
      <c r="C13707" s="9" t="s">
        <v>20277</v>
      </c>
      <c r="D13707" s="10" t="s">
        <v>20278</v>
      </c>
      <c r="E13707" s="11" t="s">
        <v>20279</v>
      </c>
      <c r="F13707" s="6">
        <v>474531</v>
      </c>
      <c r="G13707" s="6" t="s">
        <v>4657</v>
      </c>
      <c r="H13707" s="16">
        <v>20692736</v>
      </c>
      <c r="I13707" s="12" t="s">
        <v>1919</v>
      </c>
      <c r="J13707" s="12" t="s">
        <v>20280</v>
      </c>
      <c r="K13707" s="15">
        <v>3689516</v>
      </c>
      <c r="L13707" s="13" t="s">
        <v>14</v>
      </c>
      <c r="M13707" s="7">
        <v>1</v>
      </c>
      <c r="N13707" s="14"/>
    </row>
    <row r="13708" spans="1:14" ht="157.5">
      <c r="A13708" s="6">
        <v>13707</v>
      </c>
      <c r="B13708" s="8" t="s">
        <v>20130</v>
      </c>
      <c r="C13708" s="9" t="s">
        <v>20281</v>
      </c>
      <c r="D13708" s="10" t="s">
        <v>20282</v>
      </c>
      <c r="E13708" s="11" t="s">
        <v>20283</v>
      </c>
      <c r="F13708" s="6">
        <v>212544</v>
      </c>
      <c r="G13708" s="6" t="s">
        <v>20142</v>
      </c>
      <c r="H13708" s="16">
        <v>13698524</v>
      </c>
      <c r="I13708" s="12" t="s">
        <v>20284</v>
      </c>
      <c r="J13708" s="12" t="s">
        <v>20285</v>
      </c>
      <c r="K13708" s="15">
        <v>4218276</v>
      </c>
      <c r="L13708" s="13" t="s">
        <v>14</v>
      </c>
      <c r="M13708" s="7">
        <v>1</v>
      </c>
      <c r="N13708" s="14"/>
    </row>
    <row r="13709" spans="1:14" ht="47.25">
      <c r="A13709" s="6">
        <v>13708</v>
      </c>
      <c r="B13709" s="8" t="s">
        <v>20130</v>
      </c>
      <c r="C13709" s="9" t="s">
        <v>20281</v>
      </c>
      <c r="D13709" s="10" t="s">
        <v>20286</v>
      </c>
      <c r="E13709" s="11" t="s">
        <v>20287</v>
      </c>
      <c r="F13709" s="6">
        <v>277948</v>
      </c>
      <c r="G13709" s="6" t="s">
        <v>848</v>
      </c>
      <c r="H13709" s="16">
        <v>5797695.0999999996</v>
      </c>
      <c r="I13709" s="12">
        <v>43556</v>
      </c>
      <c r="J13709" s="12">
        <v>43631</v>
      </c>
      <c r="K13709" s="15">
        <v>0</v>
      </c>
      <c r="L13709" s="13" t="s">
        <v>14</v>
      </c>
      <c r="M13709" s="7">
        <v>1</v>
      </c>
      <c r="N13709" s="14"/>
    </row>
    <row r="13710" spans="1:14" ht="173.25">
      <c r="A13710" s="6">
        <v>13709</v>
      </c>
      <c r="B13710" s="8" t="s">
        <v>20130</v>
      </c>
      <c r="C13710" s="9" t="s">
        <v>20288</v>
      </c>
      <c r="D13710" s="10" t="s">
        <v>20289</v>
      </c>
      <c r="E13710" s="11" t="s">
        <v>20290</v>
      </c>
      <c r="F13710" s="6">
        <v>288514</v>
      </c>
      <c r="G13710" s="6" t="s">
        <v>20142</v>
      </c>
      <c r="H13710" s="16">
        <v>10973685</v>
      </c>
      <c r="I13710" s="12" t="s">
        <v>19388</v>
      </c>
      <c r="J13710" s="12" t="s">
        <v>12993</v>
      </c>
      <c r="K13710" s="15">
        <v>8110642</v>
      </c>
      <c r="L13710" s="13" t="s">
        <v>14</v>
      </c>
      <c r="M13710" s="7">
        <v>1</v>
      </c>
      <c r="N13710" s="14"/>
    </row>
    <row r="13711" spans="1:14" ht="47.25">
      <c r="A13711" s="6">
        <v>13710</v>
      </c>
      <c r="B13711" s="8" t="s">
        <v>20130</v>
      </c>
      <c r="C13711" s="9" t="s">
        <v>20291</v>
      </c>
      <c r="D13711" s="10" t="s">
        <v>20292</v>
      </c>
      <c r="E13711" s="11" t="s">
        <v>20293</v>
      </c>
      <c r="F13711" s="6">
        <v>368026</v>
      </c>
      <c r="G13711" s="6" t="s">
        <v>20142</v>
      </c>
      <c r="H13711" s="16">
        <v>3657876</v>
      </c>
      <c r="I13711" s="12" t="s">
        <v>2493</v>
      </c>
      <c r="J13711" s="12" t="s">
        <v>12818</v>
      </c>
      <c r="K13711" s="15"/>
      <c r="L13711" s="13" t="s">
        <v>14</v>
      </c>
      <c r="M13711" s="7">
        <v>1</v>
      </c>
      <c r="N13711" s="14"/>
    </row>
    <row r="13712" spans="1:14" ht="110.25">
      <c r="A13712" s="6">
        <v>13711</v>
      </c>
      <c r="B13712" s="8" t="s">
        <v>20130</v>
      </c>
      <c r="C13712" s="9" t="s">
        <v>20294</v>
      </c>
      <c r="D13712" s="10" t="s">
        <v>16993</v>
      </c>
      <c r="E13712" s="11" t="s">
        <v>20295</v>
      </c>
      <c r="F13712" s="6">
        <v>462765</v>
      </c>
      <c r="G13712" s="6" t="s">
        <v>20142</v>
      </c>
      <c r="H13712" s="16">
        <v>7405349</v>
      </c>
      <c r="I13712" s="12" t="s">
        <v>6252</v>
      </c>
      <c r="J13712" s="12" t="s">
        <v>17157</v>
      </c>
      <c r="K13712" s="15">
        <v>3223000</v>
      </c>
      <c r="L13712" s="13" t="s">
        <v>14</v>
      </c>
      <c r="M13712" s="7">
        <v>1</v>
      </c>
      <c r="N13712" s="14"/>
    </row>
    <row r="13713" spans="1:14" ht="409.5">
      <c r="A13713" s="6">
        <v>13712</v>
      </c>
      <c r="B13713" s="8" t="s">
        <v>20130</v>
      </c>
      <c r="C13713" s="9" t="s">
        <v>20296</v>
      </c>
      <c r="D13713" s="10" t="s">
        <v>20297</v>
      </c>
      <c r="E13713" s="11" t="s">
        <v>20298</v>
      </c>
      <c r="F13713" s="6">
        <v>427808</v>
      </c>
      <c r="G13713" s="6" t="s">
        <v>20142</v>
      </c>
      <c r="H13713" s="16">
        <v>6613899</v>
      </c>
      <c r="I13713" s="12" t="s">
        <v>1186</v>
      </c>
      <c r="J13713" s="12" t="s">
        <v>2388</v>
      </c>
      <c r="K13713" s="15">
        <v>1309000</v>
      </c>
      <c r="L13713" s="13" t="s">
        <v>14</v>
      </c>
      <c r="M13713" s="7">
        <v>1</v>
      </c>
      <c r="N13713" s="14"/>
    </row>
    <row r="13714" spans="1:14" ht="409.5">
      <c r="A13714" s="6">
        <v>13713</v>
      </c>
      <c r="B13714" s="8" t="s">
        <v>20130</v>
      </c>
      <c r="C13714" s="9" t="s">
        <v>20299</v>
      </c>
      <c r="D13714" s="10" t="s">
        <v>20300</v>
      </c>
      <c r="E13714" s="11" t="s">
        <v>20301</v>
      </c>
      <c r="F13714" s="6">
        <v>427809</v>
      </c>
      <c r="G13714" s="6" t="s">
        <v>20142</v>
      </c>
      <c r="H13714" s="16">
        <v>7742535</v>
      </c>
      <c r="I13714" s="12" t="s">
        <v>13100</v>
      </c>
      <c r="J13714" s="12" t="s">
        <v>2504</v>
      </c>
      <c r="K13714" s="15">
        <v>6128000</v>
      </c>
      <c r="L13714" s="13" t="s">
        <v>14</v>
      </c>
      <c r="M13714" s="7">
        <v>1</v>
      </c>
      <c r="N13714" s="14"/>
    </row>
    <row r="13715" spans="1:14" ht="141.75">
      <c r="A13715" s="6">
        <v>13714</v>
      </c>
      <c r="B13715" s="8" t="s">
        <v>20130</v>
      </c>
      <c r="C13715" s="9" t="s">
        <v>20302</v>
      </c>
      <c r="D13715" s="10" t="s">
        <v>20303</v>
      </c>
      <c r="E13715" s="11" t="s">
        <v>20304</v>
      </c>
      <c r="F13715" s="6">
        <v>406065</v>
      </c>
      <c r="G13715" s="6" t="s">
        <v>20142</v>
      </c>
      <c r="H13715" s="16">
        <v>8615742</v>
      </c>
      <c r="I13715" s="12" t="s">
        <v>12787</v>
      </c>
      <c r="J13715" s="12" t="s">
        <v>2504</v>
      </c>
      <c r="K13715" s="15">
        <v>5338000</v>
      </c>
      <c r="L13715" s="13" t="s">
        <v>14</v>
      </c>
      <c r="M13715" s="7">
        <v>1</v>
      </c>
      <c r="N13715" s="14"/>
    </row>
    <row r="13716" spans="1:14" ht="141.75">
      <c r="A13716" s="6">
        <v>13715</v>
      </c>
      <c r="B13716" s="8" t="s">
        <v>20130</v>
      </c>
      <c r="C13716" s="9" t="s">
        <v>20305</v>
      </c>
      <c r="D13716" s="10" t="s">
        <v>20306</v>
      </c>
      <c r="E13716" s="11" t="s">
        <v>20307</v>
      </c>
      <c r="F13716" s="6">
        <v>406066</v>
      </c>
      <c r="G13716" s="6" t="s">
        <v>20142</v>
      </c>
      <c r="H13716" s="16">
        <v>7758549</v>
      </c>
      <c r="I13716" s="12" t="s">
        <v>12787</v>
      </c>
      <c r="J13716" s="12" t="s">
        <v>2504</v>
      </c>
      <c r="K13716" s="15">
        <v>4215000</v>
      </c>
      <c r="L13716" s="13" t="s">
        <v>14</v>
      </c>
      <c r="M13716" s="7">
        <v>1</v>
      </c>
      <c r="N13716" s="14"/>
    </row>
    <row r="13717" spans="1:14" ht="157.5">
      <c r="A13717" s="6">
        <v>13716</v>
      </c>
      <c r="B13717" s="8" t="s">
        <v>20130</v>
      </c>
      <c r="C13717" s="9" t="s">
        <v>20308</v>
      </c>
      <c r="D13717" s="10" t="s">
        <v>20309</v>
      </c>
      <c r="E13717" s="11" t="s">
        <v>20310</v>
      </c>
      <c r="F13717" s="6">
        <v>406067</v>
      </c>
      <c r="G13717" s="6" t="s">
        <v>20142</v>
      </c>
      <c r="H13717" s="16">
        <v>9926539</v>
      </c>
      <c r="I13717" s="12" t="s">
        <v>6072</v>
      </c>
      <c r="J13717" s="12" t="s">
        <v>2504</v>
      </c>
      <c r="K13717" s="15">
        <v>7582000</v>
      </c>
      <c r="L13717" s="13" t="s">
        <v>14</v>
      </c>
      <c r="M13717" s="7">
        <v>1</v>
      </c>
      <c r="N13717" s="14"/>
    </row>
    <row r="13718" spans="1:14" ht="157.5">
      <c r="A13718" s="6">
        <v>13717</v>
      </c>
      <c r="B13718" s="8" t="s">
        <v>20130</v>
      </c>
      <c r="C13718" s="9" t="s">
        <v>20311</v>
      </c>
      <c r="D13718" s="10" t="s">
        <v>20309</v>
      </c>
      <c r="E13718" s="11" t="s">
        <v>20312</v>
      </c>
      <c r="F13718" s="6">
        <v>237613</v>
      </c>
      <c r="G13718" s="6" t="s">
        <v>20142</v>
      </c>
      <c r="H13718" s="16">
        <v>10508795</v>
      </c>
      <c r="I13718" s="12" t="s">
        <v>3435</v>
      </c>
      <c r="J13718" s="12" t="s">
        <v>4750</v>
      </c>
      <c r="K13718" s="15">
        <v>5563210</v>
      </c>
      <c r="L13718" s="13" t="s">
        <v>14</v>
      </c>
      <c r="M13718" s="7">
        <v>1</v>
      </c>
      <c r="N13718" s="14"/>
    </row>
    <row r="13719" spans="1:14" ht="157.5">
      <c r="A13719" s="6">
        <v>13718</v>
      </c>
      <c r="B13719" s="8" t="s">
        <v>20130</v>
      </c>
      <c r="C13719" s="9" t="s">
        <v>20313</v>
      </c>
      <c r="D13719" s="10" t="s">
        <v>20314</v>
      </c>
      <c r="E13719" s="11" t="s">
        <v>20315</v>
      </c>
      <c r="F13719" s="6">
        <v>406069</v>
      </c>
      <c r="G13719" s="6" t="s">
        <v>20142</v>
      </c>
      <c r="H13719" s="16">
        <v>5667036</v>
      </c>
      <c r="I13719" s="12" t="s">
        <v>12787</v>
      </c>
      <c r="J13719" s="12" t="s">
        <v>2504</v>
      </c>
      <c r="K13719" s="15">
        <v>1323000</v>
      </c>
      <c r="L13719" s="13" t="s">
        <v>14</v>
      </c>
      <c r="M13719" s="7">
        <v>1</v>
      </c>
      <c r="N13719" s="14"/>
    </row>
    <row r="13720" spans="1:14" ht="94.5">
      <c r="A13720" s="6">
        <v>13719</v>
      </c>
      <c r="B13720" s="8" t="s">
        <v>20130</v>
      </c>
      <c r="C13720" s="9" t="s">
        <v>20316</v>
      </c>
      <c r="D13720" s="10" t="s">
        <v>20317</v>
      </c>
      <c r="E13720" s="11" t="s">
        <v>20318</v>
      </c>
      <c r="F13720" s="6">
        <v>414568</v>
      </c>
      <c r="G13720" s="6" t="s">
        <v>20142</v>
      </c>
      <c r="H13720" s="16">
        <v>4702541</v>
      </c>
      <c r="I13720" s="12" t="s">
        <v>13100</v>
      </c>
      <c r="J13720" s="12" t="s">
        <v>2504</v>
      </c>
      <c r="K13720" s="15">
        <v>3149000</v>
      </c>
      <c r="L13720" s="13" t="s">
        <v>14</v>
      </c>
      <c r="M13720" s="7">
        <v>1</v>
      </c>
      <c r="N13720" s="14"/>
    </row>
    <row r="13721" spans="1:14" ht="94.5">
      <c r="A13721" s="6">
        <v>13720</v>
      </c>
      <c r="B13721" s="8" t="s">
        <v>20130</v>
      </c>
      <c r="C13721" s="9" t="s">
        <v>20319</v>
      </c>
      <c r="D13721" s="10" t="s">
        <v>20320</v>
      </c>
      <c r="E13721" s="11" t="s">
        <v>20321</v>
      </c>
      <c r="F13721" s="6">
        <v>414569</v>
      </c>
      <c r="G13721" s="6" t="s">
        <v>20142</v>
      </c>
      <c r="H13721" s="16">
        <v>4702541</v>
      </c>
      <c r="I13721" s="12" t="s">
        <v>13100</v>
      </c>
      <c r="J13721" s="12" t="s">
        <v>2504</v>
      </c>
      <c r="K13721" s="15">
        <v>4199000</v>
      </c>
      <c r="L13721" s="13" t="s">
        <v>14</v>
      </c>
      <c r="M13721" s="7">
        <v>1</v>
      </c>
      <c r="N13721" s="14"/>
    </row>
    <row r="13722" spans="1:14" ht="126">
      <c r="A13722" s="6">
        <v>13721</v>
      </c>
      <c r="B13722" s="8" t="s">
        <v>20130</v>
      </c>
      <c r="C13722" s="9" t="s">
        <v>20322</v>
      </c>
      <c r="D13722" s="10" t="s">
        <v>20320</v>
      </c>
      <c r="E13722" s="11" t="s">
        <v>20323</v>
      </c>
      <c r="F13722" s="6">
        <v>414564</v>
      </c>
      <c r="G13722" s="6" t="s">
        <v>20142</v>
      </c>
      <c r="H13722" s="16">
        <v>9176447</v>
      </c>
      <c r="I13722" s="12" t="s">
        <v>1189</v>
      </c>
      <c r="J13722" s="12" t="s">
        <v>2504</v>
      </c>
      <c r="K13722" s="15">
        <v>7651000</v>
      </c>
      <c r="L13722" s="13" t="s">
        <v>14</v>
      </c>
      <c r="M13722" s="7">
        <v>1</v>
      </c>
      <c r="N13722" s="14"/>
    </row>
    <row r="13723" spans="1:14" ht="78.75">
      <c r="A13723" s="6">
        <v>13722</v>
      </c>
      <c r="B13723" s="8" t="s">
        <v>20130</v>
      </c>
      <c r="C13723" s="9" t="s">
        <v>20324</v>
      </c>
      <c r="D13723" s="10" t="s">
        <v>20325</v>
      </c>
      <c r="E13723" s="11" t="s">
        <v>20326</v>
      </c>
      <c r="F13723" s="6">
        <v>462766</v>
      </c>
      <c r="G13723" s="6" t="s">
        <v>20142</v>
      </c>
      <c r="H13723" s="16">
        <v>3675888</v>
      </c>
      <c r="I13723" s="12" t="s">
        <v>12847</v>
      </c>
      <c r="J13723" s="12" t="s">
        <v>6014</v>
      </c>
      <c r="K13723" s="15">
        <v>641000</v>
      </c>
      <c r="L13723" s="13" t="s">
        <v>14</v>
      </c>
      <c r="M13723" s="7">
        <v>1</v>
      </c>
      <c r="N13723" s="14"/>
    </row>
    <row r="13724" spans="1:14" ht="110.25">
      <c r="A13724" s="6">
        <v>13723</v>
      </c>
      <c r="B13724" s="8" t="s">
        <v>20130</v>
      </c>
      <c r="C13724" s="9" t="s">
        <v>20327</v>
      </c>
      <c r="D13724" s="10" t="s">
        <v>20325</v>
      </c>
      <c r="E13724" s="11" t="s">
        <v>20328</v>
      </c>
      <c r="F13724" s="6">
        <v>367487</v>
      </c>
      <c r="G13724" s="6" t="s">
        <v>20142</v>
      </c>
      <c r="H13724" s="16">
        <v>9292028</v>
      </c>
      <c r="I13724" s="12" t="s">
        <v>19429</v>
      </c>
      <c r="J13724" s="12" t="s">
        <v>20329</v>
      </c>
      <c r="K13724" s="15">
        <v>5895000</v>
      </c>
      <c r="L13724" s="13" t="s">
        <v>14</v>
      </c>
      <c r="M13724" s="7">
        <v>1</v>
      </c>
      <c r="N13724" s="14"/>
    </row>
    <row r="13725" spans="1:14" ht="94.5">
      <c r="A13725" s="6">
        <v>13724</v>
      </c>
      <c r="B13725" s="8" t="s">
        <v>20130</v>
      </c>
      <c r="C13725" s="9" t="s">
        <v>20330</v>
      </c>
      <c r="D13725" s="10" t="s">
        <v>20331</v>
      </c>
      <c r="E13725" s="11" t="s">
        <v>20332</v>
      </c>
      <c r="F13725" s="6">
        <v>462767</v>
      </c>
      <c r="G13725" s="6" t="s">
        <v>20142</v>
      </c>
      <c r="H13725" s="16">
        <v>3299846</v>
      </c>
      <c r="I13725" s="12" t="s">
        <v>5791</v>
      </c>
      <c r="J13725" s="12" t="s">
        <v>7733</v>
      </c>
      <c r="K13725" s="15"/>
      <c r="L13725" s="13" t="s">
        <v>14</v>
      </c>
      <c r="M13725" s="7">
        <v>1</v>
      </c>
      <c r="N13725" s="14"/>
    </row>
    <row r="13726" spans="1:14" ht="157.5">
      <c r="A13726" s="6">
        <v>13725</v>
      </c>
      <c r="B13726" s="8" t="s">
        <v>20130</v>
      </c>
      <c r="C13726" s="9" t="s">
        <v>20333</v>
      </c>
      <c r="D13726" s="10" t="s">
        <v>20334</v>
      </c>
      <c r="E13726" s="11" t="s">
        <v>20335</v>
      </c>
      <c r="F13726" s="6">
        <v>399194</v>
      </c>
      <c r="G13726" s="6" t="s">
        <v>20142</v>
      </c>
      <c r="H13726" s="16">
        <v>3977200</v>
      </c>
      <c r="I13726" s="12" t="s">
        <v>20336</v>
      </c>
      <c r="J13726" s="12" t="s">
        <v>3522</v>
      </c>
      <c r="K13726" s="15">
        <v>2722000</v>
      </c>
      <c r="L13726" s="13" t="s">
        <v>14</v>
      </c>
      <c r="M13726" s="7">
        <v>1</v>
      </c>
      <c r="N13726" s="14"/>
    </row>
    <row r="13727" spans="1:14" ht="252">
      <c r="A13727" s="6">
        <v>13726</v>
      </c>
      <c r="B13727" s="8" t="s">
        <v>20130</v>
      </c>
      <c r="C13727" s="9" t="s">
        <v>20337</v>
      </c>
      <c r="D13727" s="10" t="s">
        <v>20338</v>
      </c>
      <c r="E13727" s="11" t="s">
        <v>20339</v>
      </c>
      <c r="F13727" s="6">
        <v>406070</v>
      </c>
      <c r="G13727" s="6" t="s">
        <v>20142</v>
      </c>
      <c r="H13727" s="16">
        <v>5279292</v>
      </c>
      <c r="I13727" s="12" t="s">
        <v>12783</v>
      </c>
      <c r="J13727" s="12" t="s">
        <v>2504</v>
      </c>
      <c r="K13727" s="15">
        <v>2768000</v>
      </c>
      <c r="L13727" s="13" t="s">
        <v>14</v>
      </c>
      <c r="M13727" s="7">
        <v>1</v>
      </c>
      <c r="N13727" s="14"/>
    </row>
    <row r="13728" spans="1:14" ht="94.5">
      <c r="A13728" s="6">
        <v>13727</v>
      </c>
      <c r="B13728" s="8" t="s">
        <v>20130</v>
      </c>
      <c r="C13728" s="9" t="s">
        <v>20340</v>
      </c>
      <c r="D13728" s="10" t="s">
        <v>20341</v>
      </c>
      <c r="E13728" s="11" t="s">
        <v>20342</v>
      </c>
      <c r="F13728" s="6">
        <v>414571</v>
      </c>
      <c r="G13728" s="6" t="s">
        <v>20142</v>
      </c>
      <c r="H13728" s="16">
        <v>3756883</v>
      </c>
      <c r="I13728" s="12" t="s">
        <v>6257</v>
      </c>
      <c r="J13728" s="12" t="s">
        <v>20343</v>
      </c>
      <c r="K13728" s="15">
        <v>2759000</v>
      </c>
      <c r="L13728" s="13" t="s">
        <v>14</v>
      </c>
      <c r="M13728" s="7">
        <v>1</v>
      </c>
      <c r="N13728" s="14"/>
    </row>
    <row r="13729" spans="1:14" ht="141.75">
      <c r="A13729" s="6">
        <v>13728</v>
      </c>
      <c r="B13729" s="8" t="s">
        <v>20130</v>
      </c>
      <c r="C13729" s="9" t="s">
        <v>20344</v>
      </c>
      <c r="D13729" s="10" t="s">
        <v>20345</v>
      </c>
      <c r="E13729" s="11" t="s">
        <v>20346</v>
      </c>
      <c r="F13729" s="6">
        <v>414559</v>
      </c>
      <c r="G13729" s="6" t="s">
        <v>20142</v>
      </c>
      <c r="H13729" s="16">
        <v>8171488</v>
      </c>
      <c r="I13729" s="12" t="s">
        <v>7752</v>
      </c>
      <c r="J13729" s="12" t="s">
        <v>2504</v>
      </c>
      <c r="K13729" s="15">
        <v>7542000</v>
      </c>
      <c r="L13729" s="13" t="s">
        <v>14</v>
      </c>
      <c r="M13729" s="7">
        <v>1</v>
      </c>
      <c r="N13729" s="14"/>
    </row>
    <row r="13730" spans="1:14" ht="236.25">
      <c r="A13730" s="6">
        <v>13729</v>
      </c>
      <c r="B13730" s="8" t="s">
        <v>20130</v>
      </c>
      <c r="C13730" s="9" t="s">
        <v>20344</v>
      </c>
      <c r="D13730" s="10" t="s">
        <v>20345</v>
      </c>
      <c r="E13730" s="11" t="s">
        <v>20347</v>
      </c>
      <c r="F13730" s="6">
        <v>399195</v>
      </c>
      <c r="G13730" s="6" t="s">
        <v>20142</v>
      </c>
      <c r="H13730" s="16">
        <v>9308568</v>
      </c>
      <c r="I13730" s="12" t="s">
        <v>5758</v>
      </c>
      <c r="J13730" s="12" t="s">
        <v>2418</v>
      </c>
      <c r="K13730" s="15">
        <v>3701000</v>
      </c>
      <c r="L13730" s="13" t="s">
        <v>14</v>
      </c>
      <c r="M13730" s="7">
        <v>1</v>
      </c>
      <c r="N13730" s="14"/>
    </row>
    <row r="13731" spans="1:14" ht="157.5">
      <c r="A13731" s="6">
        <v>13730</v>
      </c>
      <c r="B13731" s="8" t="s">
        <v>20130</v>
      </c>
      <c r="C13731" s="9" t="s">
        <v>20348</v>
      </c>
      <c r="D13731" s="10" t="s">
        <v>20349</v>
      </c>
      <c r="E13731" s="11" t="s">
        <v>20350</v>
      </c>
      <c r="F13731" s="6">
        <v>414560</v>
      </c>
      <c r="G13731" s="6" t="s">
        <v>20142</v>
      </c>
      <c r="H13731" s="16">
        <v>9679669</v>
      </c>
      <c r="I13731" s="12" t="s">
        <v>20351</v>
      </c>
      <c r="J13731" s="12" t="s">
        <v>19373</v>
      </c>
      <c r="K13731" s="15">
        <v>2473000</v>
      </c>
      <c r="L13731" s="13" t="s">
        <v>14</v>
      </c>
      <c r="M13731" s="7">
        <v>1</v>
      </c>
      <c r="N13731" s="14"/>
    </row>
    <row r="13732" spans="1:14" ht="78.75">
      <c r="A13732" s="6">
        <v>13731</v>
      </c>
      <c r="B13732" s="8" t="s">
        <v>20130</v>
      </c>
      <c r="C13732" s="9" t="s">
        <v>20352</v>
      </c>
      <c r="D13732" s="10" t="s">
        <v>20353</v>
      </c>
      <c r="E13732" s="11" t="s">
        <v>20354</v>
      </c>
      <c r="F13732" s="6">
        <v>462783</v>
      </c>
      <c r="G13732" s="6" t="s">
        <v>20142</v>
      </c>
      <c r="H13732" s="16">
        <v>32771019</v>
      </c>
      <c r="I13732" s="12" t="s">
        <v>5686</v>
      </c>
      <c r="J13732" s="12" t="s">
        <v>2293</v>
      </c>
      <c r="K13732" s="15">
        <v>12796000</v>
      </c>
      <c r="L13732" s="13" t="s">
        <v>70</v>
      </c>
      <c r="M13732" s="7">
        <v>1</v>
      </c>
      <c r="N13732" s="14"/>
    </row>
    <row r="13733" spans="1:14" ht="78.75">
      <c r="A13733" s="6">
        <v>13732</v>
      </c>
      <c r="B13733" s="8" t="s">
        <v>20130</v>
      </c>
      <c r="C13733" s="9" t="s">
        <v>20355</v>
      </c>
      <c r="D13733" s="10" t="s">
        <v>20356</v>
      </c>
      <c r="E13733" s="11" t="s">
        <v>20354</v>
      </c>
      <c r="F13733" s="6">
        <v>462783</v>
      </c>
      <c r="G13733" s="6" t="s">
        <v>20142</v>
      </c>
      <c r="H13733" s="16">
        <v>32771019</v>
      </c>
      <c r="I13733" s="12" t="s">
        <v>5686</v>
      </c>
      <c r="J13733" s="12" t="s">
        <v>2293</v>
      </c>
      <c r="K13733" s="15">
        <v>12796000</v>
      </c>
      <c r="L13733" s="13" t="s">
        <v>70</v>
      </c>
      <c r="M13733" s="7">
        <v>0.35</v>
      </c>
      <c r="N13733" s="14"/>
    </row>
    <row r="13734" spans="1:14" ht="78.75">
      <c r="A13734" s="6">
        <v>13733</v>
      </c>
      <c r="B13734" s="8" t="s">
        <v>20130</v>
      </c>
      <c r="C13734" s="9" t="s">
        <v>20357</v>
      </c>
      <c r="D13734" s="10" t="s">
        <v>5039</v>
      </c>
      <c r="E13734" s="11" t="s">
        <v>20354</v>
      </c>
      <c r="F13734" s="6">
        <v>462783</v>
      </c>
      <c r="G13734" s="6" t="s">
        <v>20142</v>
      </c>
      <c r="H13734" s="16">
        <v>32771019</v>
      </c>
      <c r="I13734" s="12" t="s">
        <v>5686</v>
      </c>
      <c r="J13734" s="12" t="s">
        <v>2293</v>
      </c>
      <c r="K13734" s="15">
        <v>12796000</v>
      </c>
      <c r="L13734" s="13" t="s">
        <v>70</v>
      </c>
      <c r="M13734" s="7">
        <v>0.4</v>
      </c>
      <c r="N13734" s="14"/>
    </row>
    <row r="13735" spans="1:14" ht="78.75">
      <c r="A13735" s="6">
        <v>13734</v>
      </c>
      <c r="B13735" s="8" t="s">
        <v>20130</v>
      </c>
      <c r="C13735" s="9" t="s">
        <v>20277</v>
      </c>
      <c r="D13735" s="10" t="s">
        <v>20278</v>
      </c>
      <c r="E13735" s="11" t="s">
        <v>20354</v>
      </c>
      <c r="F13735" s="6">
        <v>462783</v>
      </c>
      <c r="G13735" s="6" t="s">
        <v>20142</v>
      </c>
      <c r="H13735" s="16">
        <v>32771019</v>
      </c>
      <c r="I13735" s="12" t="s">
        <v>5686</v>
      </c>
      <c r="J13735" s="12" t="s">
        <v>2293</v>
      </c>
      <c r="K13735" s="15">
        <v>12796000</v>
      </c>
      <c r="L13735" s="13" t="s">
        <v>70</v>
      </c>
      <c r="M13735" s="7">
        <v>0.25</v>
      </c>
      <c r="N13735" s="14"/>
    </row>
    <row r="13736" spans="1:14" ht="157.5">
      <c r="A13736" s="6">
        <v>13735</v>
      </c>
      <c r="B13736" s="8" t="s">
        <v>20130</v>
      </c>
      <c r="C13736" s="9" t="s">
        <v>20358</v>
      </c>
      <c r="D13736" s="10" t="s">
        <v>20359</v>
      </c>
      <c r="E13736" s="11" t="s">
        <v>20360</v>
      </c>
      <c r="F13736" s="6">
        <v>471400</v>
      </c>
      <c r="G13736" s="6" t="s">
        <v>20142</v>
      </c>
      <c r="H13736" s="16">
        <v>6749560</v>
      </c>
      <c r="I13736" s="12" t="s">
        <v>20361</v>
      </c>
      <c r="J13736" s="12" t="s">
        <v>17347</v>
      </c>
      <c r="K13736" s="15">
        <v>1269000</v>
      </c>
      <c r="L13736" s="13" t="s">
        <v>14</v>
      </c>
      <c r="M13736" s="7">
        <v>1</v>
      </c>
      <c r="N13736" s="14"/>
    </row>
    <row r="13737" spans="1:14" ht="330.75">
      <c r="A13737" s="6">
        <v>13736</v>
      </c>
      <c r="B13737" s="8" t="s">
        <v>20130</v>
      </c>
      <c r="C13737" s="9" t="s">
        <v>20362</v>
      </c>
      <c r="D13737" s="10" t="s">
        <v>20363</v>
      </c>
      <c r="E13737" s="11" t="s">
        <v>20364</v>
      </c>
      <c r="F13737" s="6">
        <v>237703</v>
      </c>
      <c r="G13737" s="6" t="s">
        <v>20142</v>
      </c>
      <c r="H13737" s="16">
        <v>15633024</v>
      </c>
      <c r="I13737" s="12" t="s">
        <v>3435</v>
      </c>
      <c r="J13737" s="12" t="s">
        <v>7063</v>
      </c>
      <c r="K13737" s="15">
        <v>9821740</v>
      </c>
      <c r="L13737" s="13" t="s">
        <v>14</v>
      </c>
      <c r="M13737" s="7">
        <v>1</v>
      </c>
      <c r="N13737" s="14"/>
    </row>
    <row r="13738" spans="1:14" ht="110.25">
      <c r="A13738" s="6">
        <v>13737</v>
      </c>
      <c r="B13738" s="8" t="s">
        <v>20130</v>
      </c>
      <c r="C13738" s="9" t="s">
        <v>20365</v>
      </c>
      <c r="D13738" s="10" t="s">
        <v>20366</v>
      </c>
      <c r="E13738" s="11" t="s">
        <v>20367</v>
      </c>
      <c r="F13738" s="6">
        <v>304053</v>
      </c>
      <c r="G13738" s="6" t="s">
        <v>20142</v>
      </c>
      <c r="H13738" s="16">
        <v>9542506</v>
      </c>
      <c r="I13738" s="12" t="s">
        <v>12835</v>
      </c>
      <c r="J13738" s="12" t="s">
        <v>2413</v>
      </c>
      <c r="K13738" s="15">
        <v>1961000</v>
      </c>
      <c r="L13738" s="13" t="s">
        <v>14</v>
      </c>
      <c r="M13738" s="7">
        <v>1</v>
      </c>
      <c r="N13738" s="14"/>
    </row>
    <row r="13739" spans="1:14" ht="220.5">
      <c r="A13739" s="6">
        <v>13738</v>
      </c>
      <c r="B13739" s="8" t="s">
        <v>20130</v>
      </c>
      <c r="C13739" s="9" t="s">
        <v>20368</v>
      </c>
      <c r="D13739" s="10" t="s">
        <v>20369</v>
      </c>
      <c r="E13739" s="11" t="s">
        <v>20370</v>
      </c>
      <c r="F13739" s="6">
        <v>299714</v>
      </c>
      <c r="G13739" s="6" t="s">
        <v>20142</v>
      </c>
      <c r="H13739" s="16">
        <v>7405985</v>
      </c>
      <c r="I13739" s="12" t="s">
        <v>19332</v>
      </c>
      <c r="J13739" s="12" t="s">
        <v>16866</v>
      </c>
      <c r="K13739" s="15">
        <v>6882949</v>
      </c>
      <c r="L13739" s="13" t="s">
        <v>14</v>
      </c>
      <c r="M13739" s="7">
        <v>1</v>
      </c>
      <c r="N13739" s="14"/>
    </row>
    <row r="13740" spans="1:14" ht="173.25">
      <c r="A13740" s="6">
        <v>13739</v>
      </c>
      <c r="B13740" s="8" t="s">
        <v>20130</v>
      </c>
      <c r="C13740" s="9" t="s">
        <v>20371</v>
      </c>
      <c r="D13740" s="10" t="s">
        <v>20372</v>
      </c>
      <c r="E13740" s="11" t="s">
        <v>20373</v>
      </c>
      <c r="F13740" s="6">
        <v>427810</v>
      </c>
      <c r="G13740" s="6" t="s">
        <v>20142</v>
      </c>
      <c r="H13740" s="16">
        <v>10936425</v>
      </c>
      <c r="I13740" s="12" t="s">
        <v>2255</v>
      </c>
      <c r="J13740" s="12" t="s">
        <v>2504</v>
      </c>
      <c r="K13740" s="15">
        <v>4438000</v>
      </c>
      <c r="L13740" s="13" t="s">
        <v>14</v>
      </c>
      <c r="M13740" s="7">
        <v>1</v>
      </c>
      <c r="N13740" s="14"/>
    </row>
    <row r="13741" spans="1:14" ht="189">
      <c r="A13741" s="6">
        <v>13740</v>
      </c>
      <c r="B13741" s="8" t="s">
        <v>20130</v>
      </c>
      <c r="C13741" s="9" t="s">
        <v>20374</v>
      </c>
      <c r="D13741" s="10" t="s">
        <v>20375</v>
      </c>
      <c r="E13741" s="11" t="s">
        <v>20376</v>
      </c>
      <c r="F13741" s="6">
        <v>194628</v>
      </c>
      <c r="G13741" s="6" t="s">
        <v>20142</v>
      </c>
      <c r="H13741" s="16">
        <v>11674046</v>
      </c>
      <c r="I13741" s="12" t="s">
        <v>13003</v>
      </c>
      <c r="J13741" s="12" t="s">
        <v>2296</v>
      </c>
      <c r="K13741" s="15">
        <v>7114515</v>
      </c>
      <c r="L13741" s="13" t="s">
        <v>14</v>
      </c>
      <c r="M13741" s="7">
        <v>1</v>
      </c>
      <c r="N13741" s="14"/>
    </row>
    <row r="13742" spans="1:14" ht="189">
      <c r="A13742" s="6">
        <v>13741</v>
      </c>
      <c r="B13742" s="8" t="s">
        <v>20130</v>
      </c>
      <c r="C13742" s="9" t="s">
        <v>20377</v>
      </c>
      <c r="D13742" s="10" t="s">
        <v>20378</v>
      </c>
      <c r="E13742" s="11" t="s">
        <v>20379</v>
      </c>
      <c r="F13742" s="6">
        <v>462772</v>
      </c>
      <c r="G13742" s="6" t="s">
        <v>20142</v>
      </c>
      <c r="H13742" s="16">
        <v>2808528</v>
      </c>
      <c r="I13742" s="12" t="s">
        <v>13386</v>
      </c>
      <c r="J13742" s="12" t="s">
        <v>2504</v>
      </c>
      <c r="K13742" s="15">
        <v>461000</v>
      </c>
      <c r="L13742" s="13" t="s">
        <v>14</v>
      </c>
      <c r="M13742" s="7">
        <v>1</v>
      </c>
      <c r="N13742" s="14"/>
    </row>
    <row r="13743" spans="1:14" ht="110.25">
      <c r="A13743" s="6">
        <v>13742</v>
      </c>
      <c r="B13743" s="8" t="s">
        <v>20130</v>
      </c>
      <c r="C13743" s="9" t="s">
        <v>20377</v>
      </c>
      <c r="D13743" s="10" t="s">
        <v>20378</v>
      </c>
      <c r="E13743" s="11" t="s">
        <v>20380</v>
      </c>
      <c r="F13743" s="6">
        <v>414566</v>
      </c>
      <c r="G13743" s="6" t="s">
        <v>20142</v>
      </c>
      <c r="H13743" s="16">
        <v>7264737</v>
      </c>
      <c r="I13743" s="12" t="s">
        <v>20381</v>
      </c>
      <c r="J13743" s="12" t="s">
        <v>2504</v>
      </c>
      <c r="K13743" s="15">
        <v>2537000</v>
      </c>
      <c r="L13743" s="13" t="s">
        <v>14</v>
      </c>
      <c r="M13743" s="7">
        <v>1</v>
      </c>
      <c r="N13743" s="14"/>
    </row>
    <row r="13744" spans="1:14" ht="157.5">
      <c r="A13744" s="6">
        <v>13743</v>
      </c>
      <c r="B13744" s="8" t="s">
        <v>20130</v>
      </c>
      <c r="C13744" s="9" t="s">
        <v>20382</v>
      </c>
      <c r="D13744" s="10" t="s">
        <v>20378</v>
      </c>
      <c r="E13744" s="11" t="s">
        <v>20383</v>
      </c>
      <c r="F13744" s="6">
        <v>499585</v>
      </c>
      <c r="G13744" s="6" t="s">
        <v>808</v>
      </c>
      <c r="H13744" s="16">
        <v>6511105</v>
      </c>
      <c r="I13744" s="12" t="s">
        <v>2648</v>
      </c>
      <c r="J13744" s="12" t="s">
        <v>2073</v>
      </c>
      <c r="K13744" s="15">
        <v>0</v>
      </c>
      <c r="L13744" s="13" t="s">
        <v>14</v>
      </c>
      <c r="M13744" s="7">
        <v>1</v>
      </c>
      <c r="N13744" s="14"/>
    </row>
    <row r="13745" spans="1:14" ht="110.25">
      <c r="A13745" s="6">
        <v>13744</v>
      </c>
      <c r="B13745" s="8" t="s">
        <v>20130</v>
      </c>
      <c r="C13745" s="9" t="s">
        <v>20384</v>
      </c>
      <c r="D13745" s="10" t="s">
        <v>20385</v>
      </c>
      <c r="E13745" s="11" t="s">
        <v>20386</v>
      </c>
      <c r="F13745" s="6">
        <v>462773</v>
      </c>
      <c r="G13745" s="6" t="s">
        <v>20142</v>
      </c>
      <c r="H13745" s="16">
        <v>14325573</v>
      </c>
      <c r="I13745" s="12" t="s">
        <v>2361</v>
      </c>
      <c r="J13745" s="12" t="s">
        <v>2265</v>
      </c>
      <c r="K13745" s="15">
        <v>2633000</v>
      </c>
      <c r="L13745" s="13" t="s">
        <v>14</v>
      </c>
      <c r="M13745" s="7">
        <v>1</v>
      </c>
      <c r="N13745" s="14"/>
    </row>
    <row r="13746" spans="1:14" ht="94.5">
      <c r="A13746" s="6">
        <v>13745</v>
      </c>
      <c r="B13746" s="8" t="s">
        <v>20130</v>
      </c>
      <c r="C13746" s="9" t="s">
        <v>20387</v>
      </c>
      <c r="D13746" s="10" t="s">
        <v>20388</v>
      </c>
      <c r="E13746" s="11" t="s">
        <v>20389</v>
      </c>
      <c r="F13746" s="6">
        <v>471399</v>
      </c>
      <c r="G13746" s="6" t="s">
        <v>20142</v>
      </c>
      <c r="H13746" s="16">
        <v>984319</v>
      </c>
      <c r="I13746" s="12" t="s">
        <v>1160</v>
      </c>
      <c r="J13746" s="12" t="s">
        <v>6014</v>
      </c>
      <c r="K13746" s="15">
        <v>538000</v>
      </c>
      <c r="L13746" s="13" t="s">
        <v>14</v>
      </c>
      <c r="M13746" s="7">
        <v>1</v>
      </c>
      <c r="N13746" s="14"/>
    </row>
    <row r="13747" spans="1:14" ht="173.25">
      <c r="A13747" s="6">
        <v>13746</v>
      </c>
      <c r="B13747" s="8" t="s">
        <v>20130</v>
      </c>
      <c r="C13747" s="9" t="s">
        <v>20390</v>
      </c>
      <c r="D13747" s="10" t="s">
        <v>20391</v>
      </c>
      <c r="E13747" s="11" t="s">
        <v>20392</v>
      </c>
      <c r="F13747" s="6">
        <v>180752</v>
      </c>
      <c r="G13747" s="6" t="s">
        <v>20142</v>
      </c>
      <c r="H13747" s="16">
        <v>17141615</v>
      </c>
      <c r="I13747" s="12" t="s">
        <v>20393</v>
      </c>
      <c r="J13747" s="12" t="s">
        <v>17347</v>
      </c>
      <c r="K13747" s="15">
        <v>14934382</v>
      </c>
      <c r="L13747" s="13" t="s">
        <v>14</v>
      </c>
      <c r="M13747" s="7">
        <v>1</v>
      </c>
      <c r="N13747" s="14"/>
    </row>
    <row r="13748" spans="1:14" ht="94.5">
      <c r="A13748" s="6">
        <v>13747</v>
      </c>
      <c r="B13748" s="8" t="s">
        <v>20130</v>
      </c>
      <c r="C13748" s="9" t="s">
        <v>20394</v>
      </c>
      <c r="D13748" s="10" t="s">
        <v>10784</v>
      </c>
      <c r="E13748" s="11" t="s">
        <v>20395</v>
      </c>
      <c r="F13748" s="6">
        <v>287579</v>
      </c>
      <c r="G13748" s="6" t="s">
        <v>20142</v>
      </c>
      <c r="H13748" s="16">
        <v>23356216</v>
      </c>
      <c r="I13748" s="12" t="s">
        <v>19596</v>
      </c>
      <c r="J13748" s="12" t="s">
        <v>5990</v>
      </c>
      <c r="K13748" s="15">
        <v>15630000</v>
      </c>
      <c r="L13748" s="13" t="s">
        <v>14</v>
      </c>
      <c r="M13748" s="7">
        <v>1</v>
      </c>
      <c r="N13748" s="14"/>
    </row>
    <row r="13749" spans="1:14" ht="126">
      <c r="A13749" s="6">
        <v>13748</v>
      </c>
      <c r="B13749" s="8" t="s">
        <v>20130</v>
      </c>
      <c r="C13749" s="9" t="s">
        <v>20396</v>
      </c>
      <c r="D13749" s="10" t="s">
        <v>20397</v>
      </c>
      <c r="E13749" s="11" t="s">
        <v>20398</v>
      </c>
      <c r="F13749" s="6">
        <v>354634</v>
      </c>
      <c r="G13749" s="6" t="s">
        <v>20142</v>
      </c>
      <c r="H13749" s="16">
        <v>4589348</v>
      </c>
      <c r="I13749" s="12" t="s">
        <v>19348</v>
      </c>
      <c r="J13749" s="12" t="s">
        <v>19593</v>
      </c>
      <c r="K13749" s="15">
        <v>1926000</v>
      </c>
      <c r="L13749" s="13" t="s">
        <v>14</v>
      </c>
      <c r="M13749" s="7">
        <v>1</v>
      </c>
      <c r="N13749" s="14"/>
    </row>
    <row r="13750" spans="1:14" ht="78.75">
      <c r="A13750" s="6">
        <v>13749</v>
      </c>
      <c r="B13750" s="8" t="s">
        <v>20130</v>
      </c>
      <c r="C13750" s="9" t="s">
        <v>20396</v>
      </c>
      <c r="D13750" s="10" t="s">
        <v>20397</v>
      </c>
      <c r="E13750" s="11" t="s">
        <v>20399</v>
      </c>
      <c r="F13750" s="6">
        <v>309349</v>
      </c>
      <c r="G13750" s="6" t="s">
        <v>20142</v>
      </c>
      <c r="H13750" s="16">
        <v>4988211</v>
      </c>
      <c r="I13750" s="12" t="s">
        <v>20400</v>
      </c>
      <c r="J13750" s="12" t="s">
        <v>20217</v>
      </c>
      <c r="K13750" s="15">
        <v>2053000</v>
      </c>
      <c r="L13750" s="13" t="s">
        <v>14</v>
      </c>
      <c r="M13750" s="7">
        <v>1</v>
      </c>
      <c r="N13750" s="14"/>
    </row>
    <row r="13751" spans="1:14" ht="78.75">
      <c r="A13751" s="6">
        <v>13750</v>
      </c>
      <c r="B13751" s="8" t="s">
        <v>20130</v>
      </c>
      <c r="C13751" s="9" t="s">
        <v>20401</v>
      </c>
      <c r="D13751" s="10" t="s">
        <v>20402</v>
      </c>
      <c r="E13751" s="11" t="s">
        <v>20403</v>
      </c>
      <c r="F13751" s="6">
        <v>354637</v>
      </c>
      <c r="G13751" s="6" t="s">
        <v>20142</v>
      </c>
      <c r="H13751" s="16">
        <v>8281835</v>
      </c>
      <c r="I13751" s="12" t="s">
        <v>20404</v>
      </c>
      <c r="J13751" s="12" t="s">
        <v>2504</v>
      </c>
      <c r="K13751" s="15">
        <v>6333000</v>
      </c>
      <c r="L13751" s="13" t="s">
        <v>14</v>
      </c>
      <c r="M13751" s="7">
        <v>1</v>
      </c>
      <c r="N13751" s="14"/>
    </row>
    <row r="13752" spans="1:14" ht="157.5">
      <c r="A13752" s="6">
        <v>13751</v>
      </c>
      <c r="B13752" s="8" t="s">
        <v>20130</v>
      </c>
      <c r="C13752" s="9" t="s">
        <v>20405</v>
      </c>
      <c r="D13752" s="10" t="s">
        <v>20406</v>
      </c>
      <c r="E13752" s="11" t="s">
        <v>20407</v>
      </c>
      <c r="F13752" s="6">
        <v>354623</v>
      </c>
      <c r="G13752" s="6" t="s">
        <v>20142</v>
      </c>
      <c r="H13752" s="16">
        <v>6385313</v>
      </c>
      <c r="I13752" s="12" t="s">
        <v>20408</v>
      </c>
      <c r="J13752" s="12" t="s">
        <v>19367</v>
      </c>
      <c r="K13752" s="15">
        <v>5084000</v>
      </c>
      <c r="L13752" s="13" t="s">
        <v>14</v>
      </c>
      <c r="M13752" s="7">
        <v>1</v>
      </c>
      <c r="N13752" s="14"/>
    </row>
    <row r="13753" spans="1:14" ht="110.25">
      <c r="A13753" s="6">
        <v>13752</v>
      </c>
      <c r="B13753" s="8" t="s">
        <v>20130</v>
      </c>
      <c r="C13753" s="9" t="s">
        <v>20409</v>
      </c>
      <c r="D13753" s="10" t="s">
        <v>20406</v>
      </c>
      <c r="E13753" s="11" t="s">
        <v>20410</v>
      </c>
      <c r="F13753" s="6">
        <v>464489</v>
      </c>
      <c r="G13753" s="6" t="s">
        <v>794</v>
      </c>
      <c r="H13753" s="16">
        <v>2879468</v>
      </c>
      <c r="I13753" s="12" t="s">
        <v>17260</v>
      </c>
      <c r="J13753" s="12" t="s">
        <v>17260</v>
      </c>
      <c r="K13753" s="15">
        <v>3128000</v>
      </c>
      <c r="L13753" s="13" t="s">
        <v>14</v>
      </c>
      <c r="M13753" s="7">
        <v>1</v>
      </c>
      <c r="N13753" s="14"/>
    </row>
    <row r="13754" spans="1:14" ht="78.75">
      <c r="A13754" s="6">
        <v>13753</v>
      </c>
      <c r="B13754" s="8" t="s">
        <v>20130</v>
      </c>
      <c r="C13754" s="9" t="s">
        <v>20411</v>
      </c>
      <c r="D13754" s="10" t="s">
        <v>20412</v>
      </c>
      <c r="E13754" s="11" t="s">
        <v>20413</v>
      </c>
      <c r="F13754" s="6">
        <v>354638</v>
      </c>
      <c r="G13754" s="6" t="s">
        <v>20142</v>
      </c>
      <c r="H13754" s="16">
        <v>7686972</v>
      </c>
      <c r="I13754" s="12" t="s">
        <v>2680</v>
      </c>
      <c r="J13754" s="12">
        <v>18.102</v>
      </c>
      <c r="K13754" s="15">
        <v>0</v>
      </c>
      <c r="L13754" s="13" t="s">
        <v>14</v>
      </c>
      <c r="M13754" s="7">
        <v>1</v>
      </c>
      <c r="N13754" s="14"/>
    </row>
    <row r="13755" spans="1:14" ht="189">
      <c r="A13755" s="6">
        <v>13754</v>
      </c>
      <c r="B13755" s="8" t="s">
        <v>20130</v>
      </c>
      <c r="C13755" s="9" t="s">
        <v>20414</v>
      </c>
      <c r="D13755" s="10" t="s">
        <v>20415</v>
      </c>
      <c r="E13755" s="11" t="s">
        <v>20416</v>
      </c>
      <c r="F13755" s="6">
        <v>414561</v>
      </c>
      <c r="G13755" s="6" t="s">
        <v>20142</v>
      </c>
      <c r="H13755" s="16">
        <v>15500863</v>
      </c>
      <c r="I13755" s="12" t="s">
        <v>20417</v>
      </c>
      <c r="J13755" s="12" t="s">
        <v>1853</v>
      </c>
      <c r="K13755" s="15">
        <v>6988000</v>
      </c>
      <c r="L13755" s="13" t="s">
        <v>14</v>
      </c>
      <c r="M13755" s="7">
        <v>1</v>
      </c>
      <c r="N13755" s="14"/>
    </row>
    <row r="13756" spans="1:14" ht="126">
      <c r="A13756" s="6">
        <v>13755</v>
      </c>
      <c r="B13756" s="8" t="s">
        <v>20130</v>
      </c>
      <c r="C13756" s="9" t="s">
        <v>20418</v>
      </c>
      <c r="D13756" s="10" t="s">
        <v>20419</v>
      </c>
      <c r="E13756" s="11" t="s">
        <v>20420</v>
      </c>
      <c r="F13756" s="6">
        <v>462771</v>
      </c>
      <c r="G13756" s="6" t="s">
        <v>20142</v>
      </c>
      <c r="H13756" s="16">
        <v>7675193</v>
      </c>
      <c r="I13756" s="12" t="s">
        <v>2478</v>
      </c>
      <c r="J13756" s="12" t="s">
        <v>20280</v>
      </c>
      <c r="K13756" s="15">
        <v>3504000</v>
      </c>
      <c r="L13756" s="13" t="s">
        <v>14</v>
      </c>
      <c r="M13756" s="7">
        <v>1</v>
      </c>
      <c r="N13756" s="14"/>
    </row>
    <row r="13757" spans="1:14" ht="94.5">
      <c r="A13757" s="6">
        <v>13756</v>
      </c>
      <c r="B13757" s="8" t="s">
        <v>20130</v>
      </c>
      <c r="C13757" s="9" t="s">
        <v>20421</v>
      </c>
      <c r="D13757" s="10" t="s">
        <v>6264</v>
      </c>
      <c r="E13757" s="11" t="s">
        <v>20422</v>
      </c>
      <c r="F13757" s="6">
        <v>287829</v>
      </c>
      <c r="G13757" s="6" t="s">
        <v>20142</v>
      </c>
      <c r="H13757" s="16">
        <v>12741302</v>
      </c>
      <c r="I13757" s="12" t="s">
        <v>19596</v>
      </c>
      <c r="J13757" s="12" t="s">
        <v>2724</v>
      </c>
      <c r="K13757" s="15">
        <v>8682000</v>
      </c>
      <c r="L13757" s="13" t="s">
        <v>14</v>
      </c>
      <c r="M13757" s="7">
        <v>1</v>
      </c>
      <c r="N13757" s="14"/>
    </row>
    <row r="13758" spans="1:14" ht="267.75">
      <c r="A13758" s="6">
        <v>13757</v>
      </c>
      <c r="B13758" s="8" t="s">
        <v>20130</v>
      </c>
      <c r="C13758" s="9" t="s">
        <v>20423</v>
      </c>
      <c r="D13758" s="10" t="s">
        <v>20424</v>
      </c>
      <c r="E13758" s="11" t="s">
        <v>20425</v>
      </c>
      <c r="F13758" s="6">
        <v>399085</v>
      </c>
      <c r="G13758" s="6" t="s">
        <v>20142</v>
      </c>
      <c r="H13758" s="16">
        <v>10673234</v>
      </c>
      <c r="I13758" s="12" t="s">
        <v>5758</v>
      </c>
      <c r="J13758" s="12" t="s">
        <v>3522</v>
      </c>
      <c r="K13758" s="15">
        <v>4468000</v>
      </c>
      <c r="L13758" s="13" t="s">
        <v>14</v>
      </c>
      <c r="M13758" s="7">
        <v>1</v>
      </c>
      <c r="N13758" s="14"/>
    </row>
    <row r="13759" spans="1:14" ht="94.5">
      <c r="A13759" s="6">
        <v>13758</v>
      </c>
      <c r="B13759" s="8" t="s">
        <v>20130</v>
      </c>
      <c r="C13759" s="9" t="s">
        <v>20426</v>
      </c>
      <c r="D13759" s="10" t="s">
        <v>20427</v>
      </c>
      <c r="E13759" s="11" t="s">
        <v>20428</v>
      </c>
      <c r="F13759" s="6">
        <v>314779</v>
      </c>
      <c r="G13759" s="6" t="s">
        <v>20142</v>
      </c>
      <c r="H13759" s="16">
        <v>6717972</v>
      </c>
      <c r="I13759" s="12" t="s">
        <v>20429</v>
      </c>
      <c r="J13759" s="12" t="s">
        <v>20217</v>
      </c>
      <c r="K13759" s="15">
        <v>2756000</v>
      </c>
      <c r="L13759" s="13" t="s">
        <v>14</v>
      </c>
      <c r="M13759" s="7">
        <v>1</v>
      </c>
      <c r="N13759" s="14"/>
    </row>
    <row r="13760" spans="1:14" ht="78.75">
      <c r="A13760" s="6">
        <v>13759</v>
      </c>
      <c r="B13760" s="8" t="s">
        <v>20130</v>
      </c>
      <c r="C13760" s="9" t="s">
        <v>20430</v>
      </c>
      <c r="D13760" s="10" t="s">
        <v>20427</v>
      </c>
      <c r="E13760" s="11" t="s">
        <v>20431</v>
      </c>
      <c r="F13760" s="6">
        <v>368020</v>
      </c>
      <c r="G13760" s="6" t="s">
        <v>20142</v>
      </c>
      <c r="H13760" s="16">
        <v>7806275</v>
      </c>
      <c r="I13760" s="12" t="s">
        <v>19429</v>
      </c>
      <c r="J13760" s="12" t="s">
        <v>20432</v>
      </c>
      <c r="K13760" s="15">
        <v>4371000</v>
      </c>
      <c r="L13760" s="13" t="s">
        <v>14</v>
      </c>
      <c r="M13760" s="7">
        <v>1</v>
      </c>
      <c r="N13760" s="14"/>
    </row>
    <row r="13761" spans="1:14" ht="204.75">
      <c r="A13761" s="6">
        <v>13760</v>
      </c>
      <c r="B13761" s="8" t="s">
        <v>20130</v>
      </c>
      <c r="C13761" s="9" t="s">
        <v>20433</v>
      </c>
      <c r="D13761" s="10" t="s">
        <v>20434</v>
      </c>
      <c r="E13761" s="11" t="s">
        <v>20435</v>
      </c>
      <c r="F13761" s="6">
        <v>368021</v>
      </c>
      <c r="G13761" s="6" t="s">
        <v>20142</v>
      </c>
      <c r="H13761" s="16">
        <v>7560954</v>
      </c>
      <c r="I13761" s="12" t="s">
        <v>19429</v>
      </c>
      <c r="J13761" s="12" t="s">
        <v>20432</v>
      </c>
      <c r="K13761" s="15">
        <v>5045000</v>
      </c>
      <c r="L13761" s="13" t="s">
        <v>14</v>
      </c>
      <c r="M13761" s="7">
        <v>1</v>
      </c>
      <c r="N13761" s="14"/>
    </row>
    <row r="13762" spans="1:14" ht="110.25">
      <c r="A13762" s="6">
        <v>13761</v>
      </c>
      <c r="B13762" s="8" t="s">
        <v>20130</v>
      </c>
      <c r="C13762" s="9" t="s">
        <v>20436</v>
      </c>
      <c r="D13762" s="10" t="s">
        <v>6177</v>
      </c>
      <c r="E13762" s="11" t="s">
        <v>20437</v>
      </c>
      <c r="F13762" s="6">
        <v>277288</v>
      </c>
      <c r="G13762" s="6" t="s">
        <v>20142</v>
      </c>
      <c r="H13762" s="16">
        <v>12900000</v>
      </c>
      <c r="I13762" s="12" t="s">
        <v>20438</v>
      </c>
      <c r="J13762" s="12" t="s">
        <v>17347</v>
      </c>
      <c r="K13762" s="15">
        <v>0</v>
      </c>
      <c r="L13762" s="13" t="s">
        <v>14</v>
      </c>
      <c r="M13762" s="7">
        <v>1</v>
      </c>
      <c r="N13762" s="14"/>
    </row>
    <row r="13763" spans="1:14" ht="110.25">
      <c r="A13763" s="6">
        <v>13762</v>
      </c>
      <c r="B13763" s="8" t="s">
        <v>20130</v>
      </c>
      <c r="C13763" s="9" t="s">
        <v>20439</v>
      </c>
      <c r="D13763" s="10" t="s">
        <v>20440</v>
      </c>
      <c r="E13763" s="11" t="s">
        <v>20441</v>
      </c>
      <c r="F13763" s="6">
        <v>301794</v>
      </c>
      <c r="G13763" s="6" t="s">
        <v>20142</v>
      </c>
      <c r="H13763" s="16">
        <v>14522989</v>
      </c>
      <c r="I13763" s="12" t="s">
        <v>20442</v>
      </c>
      <c r="J13763" s="12" t="s">
        <v>2478</v>
      </c>
      <c r="K13763" s="15">
        <v>7177000</v>
      </c>
      <c r="L13763" s="13" t="s">
        <v>14</v>
      </c>
      <c r="M13763" s="7">
        <v>1</v>
      </c>
      <c r="N13763" s="14"/>
    </row>
    <row r="13764" spans="1:14" ht="94.5">
      <c r="A13764" s="6">
        <v>13763</v>
      </c>
      <c r="B13764" s="8" t="s">
        <v>20130</v>
      </c>
      <c r="C13764" s="9" t="s">
        <v>20443</v>
      </c>
      <c r="D13764" s="10" t="s">
        <v>1727</v>
      </c>
      <c r="E13764" s="11" t="s">
        <v>20444</v>
      </c>
      <c r="F13764" s="6">
        <v>367491</v>
      </c>
      <c r="G13764" s="6" t="s">
        <v>20142</v>
      </c>
      <c r="H13764" s="16">
        <v>20758053</v>
      </c>
      <c r="I13764" s="12" t="s">
        <v>6979</v>
      </c>
      <c r="J13764" s="12" t="s">
        <v>6980</v>
      </c>
      <c r="K13764" s="15">
        <v>14750000</v>
      </c>
      <c r="L13764" s="13" t="s">
        <v>14</v>
      </c>
      <c r="M13764" s="7">
        <v>1</v>
      </c>
      <c r="N13764" s="14"/>
    </row>
    <row r="13765" spans="1:14" ht="110.25">
      <c r="A13765" s="6">
        <v>13764</v>
      </c>
      <c r="B13765" s="8" t="s">
        <v>20130</v>
      </c>
      <c r="C13765" s="9" t="s">
        <v>20445</v>
      </c>
      <c r="D13765" s="10" t="s">
        <v>20446</v>
      </c>
      <c r="E13765" s="11" t="s">
        <v>20447</v>
      </c>
      <c r="F13765" s="6">
        <v>399000</v>
      </c>
      <c r="G13765" s="6" t="s">
        <v>20142</v>
      </c>
      <c r="H13765" s="16">
        <v>12897338</v>
      </c>
      <c r="I13765" s="12" t="s">
        <v>20448</v>
      </c>
      <c r="J13765" s="12" t="s">
        <v>20449</v>
      </c>
      <c r="K13765" s="15">
        <v>7669000</v>
      </c>
      <c r="L13765" s="13" t="s">
        <v>14</v>
      </c>
      <c r="M13765" s="7">
        <v>1</v>
      </c>
      <c r="N13765" s="14"/>
    </row>
    <row r="13766" spans="1:14" ht="94.5">
      <c r="A13766" s="6">
        <v>13765</v>
      </c>
      <c r="B13766" s="8" t="s">
        <v>20130</v>
      </c>
      <c r="C13766" s="9" t="s">
        <v>20450</v>
      </c>
      <c r="D13766" s="10" t="s">
        <v>17181</v>
      </c>
      <c r="E13766" s="11" t="s">
        <v>20451</v>
      </c>
      <c r="F13766" s="6">
        <v>399016</v>
      </c>
      <c r="G13766" s="6" t="s">
        <v>20142</v>
      </c>
      <c r="H13766" s="16">
        <v>10307466</v>
      </c>
      <c r="I13766" s="12" t="s">
        <v>2426</v>
      </c>
      <c r="J13766" s="12" t="s">
        <v>5693</v>
      </c>
      <c r="K13766" s="15">
        <v>6611000</v>
      </c>
      <c r="L13766" s="13" t="s">
        <v>14</v>
      </c>
      <c r="M13766" s="7">
        <v>1</v>
      </c>
      <c r="N13766" s="14"/>
    </row>
    <row r="13767" spans="1:14" ht="63">
      <c r="A13767" s="6">
        <v>13766</v>
      </c>
      <c r="B13767" s="8" t="s">
        <v>20130</v>
      </c>
      <c r="C13767" s="9" t="s">
        <v>20452</v>
      </c>
      <c r="D13767" s="10" t="s">
        <v>20453</v>
      </c>
      <c r="E13767" s="11" t="s">
        <v>20454</v>
      </c>
      <c r="F13767" s="6">
        <v>414557</v>
      </c>
      <c r="G13767" s="6" t="s">
        <v>20142</v>
      </c>
      <c r="H13767" s="16">
        <v>10089034</v>
      </c>
      <c r="I13767" s="12" t="s">
        <v>13503</v>
      </c>
      <c r="J13767" s="12" t="s">
        <v>2504</v>
      </c>
      <c r="K13767" s="15">
        <v>6066000</v>
      </c>
      <c r="L13767" s="13" t="s">
        <v>14</v>
      </c>
      <c r="M13767" s="7">
        <v>1</v>
      </c>
      <c r="N13767" s="14"/>
    </row>
    <row r="13768" spans="1:14" ht="189">
      <c r="A13768" s="6">
        <v>13767</v>
      </c>
      <c r="B13768" s="8" t="s">
        <v>20130</v>
      </c>
      <c r="C13768" s="9" t="s">
        <v>20455</v>
      </c>
      <c r="D13768" s="10" t="s">
        <v>20456</v>
      </c>
      <c r="E13768" s="11" t="s">
        <v>20457</v>
      </c>
      <c r="F13768" s="6">
        <v>414565</v>
      </c>
      <c r="G13768" s="6" t="s">
        <v>20142</v>
      </c>
      <c r="H13768" s="16">
        <v>7955937</v>
      </c>
      <c r="I13768" s="12" t="s">
        <v>7752</v>
      </c>
      <c r="J13768" s="12" t="s">
        <v>2504</v>
      </c>
      <c r="K13768" s="15">
        <v>2531000</v>
      </c>
      <c r="L13768" s="13" t="s">
        <v>14</v>
      </c>
      <c r="M13768" s="7">
        <v>1</v>
      </c>
      <c r="N13768" s="14"/>
    </row>
    <row r="13769" spans="1:14" ht="110.25">
      <c r="A13769" s="6">
        <v>13768</v>
      </c>
      <c r="B13769" s="8" t="s">
        <v>20130</v>
      </c>
      <c r="C13769" s="9" t="s">
        <v>20458</v>
      </c>
      <c r="D13769" s="10" t="s">
        <v>20459</v>
      </c>
      <c r="E13769" s="11" t="s">
        <v>20460</v>
      </c>
      <c r="F13769" s="6">
        <v>462768</v>
      </c>
      <c r="G13769" s="6" t="s">
        <v>20142</v>
      </c>
      <c r="H13769" s="16">
        <v>11691743</v>
      </c>
      <c r="I13769" s="12" t="s">
        <v>2413</v>
      </c>
      <c r="J13769" s="12" t="s">
        <v>6014</v>
      </c>
      <c r="K13769" s="15">
        <v>2905000</v>
      </c>
      <c r="L13769" s="13" t="s">
        <v>14</v>
      </c>
      <c r="M13769" s="7">
        <v>1</v>
      </c>
      <c r="N13769" s="14"/>
    </row>
    <row r="13770" spans="1:14" ht="94.5">
      <c r="A13770" s="6">
        <v>13769</v>
      </c>
      <c r="B13770" s="8" t="s">
        <v>20130</v>
      </c>
      <c r="C13770" s="9" t="s">
        <v>20461</v>
      </c>
      <c r="D13770" s="10" t="s">
        <v>20462</v>
      </c>
      <c r="E13770" s="11" t="s">
        <v>20463</v>
      </c>
      <c r="F13770" s="6">
        <v>462769</v>
      </c>
      <c r="G13770" s="6" t="s">
        <v>20142</v>
      </c>
      <c r="H13770" s="16">
        <v>8831635</v>
      </c>
      <c r="I13770" s="12" t="s">
        <v>2369</v>
      </c>
      <c r="J13770" s="12" t="s">
        <v>6014</v>
      </c>
      <c r="K13770" s="15">
        <v>3987000</v>
      </c>
      <c r="L13770" s="13" t="s">
        <v>14</v>
      </c>
      <c r="M13770" s="7">
        <v>1</v>
      </c>
      <c r="N13770" s="14"/>
    </row>
    <row r="13771" spans="1:14" ht="94.5">
      <c r="A13771" s="6">
        <v>13770</v>
      </c>
      <c r="B13771" s="8" t="s">
        <v>20130</v>
      </c>
      <c r="C13771" s="9" t="s">
        <v>20461</v>
      </c>
      <c r="D13771" s="10" t="s">
        <v>20247</v>
      </c>
      <c r="E13771" s="11" t="s">
        <v>20464</v>
      </c>
      <c r="F13771" s="6">
        <v>354643</v>
      </c>
      <c r="G13771" s="6" t="s">
        <v>20142</v>
      </c>
      <c r="H13771" s="16">
        <v>3680830</v>
      </c>
      <c r="I13771" s="12" t="s">
        <v>2350</v>
      </c>
      <c r="J13771" s="12" t="s">
        <v>7737</v>
      </c>
      <c r="K13771" s="15">
        <v>1160271</v>
      </c>
      <c r="L13771" s="13" t="s">
        <v>14</v>
      </c>
      <c r="M13771" s="7">
        <v>1</v>
      </c>
      <c r="N13771" s="14"/>
    </row>
    <row r="13772" spans="1:14" ht="78.75">
      <c r="A13772" s="6">
        <v>13771</v>
      </c>
      <c r="B13772" s="8" t="s">
        <v>20130</v>
      </c>
      <c r="C13772" s="9" t="s">
        <v>20465</v>
      </c>
      <c r="D13772" s="10" t="s">
        <v>20247</v>
      </c>
      <c r="E13772" s="11" t="s">
        <v>20466</v>
      </c>
      <c r="F13772" s="6">
        <v>462775</v>
      </c>
      <c r="G13772" s="6" t="s">
        <v>20142</v>
      </c>
      <c r="H13772" s="16">
        <v>4167120</v>
      </c>
      <c r="I13772" s="12" t="s">
        <v>2369</v>
      </c>
      <c r="J13772" s="12" t="s">
        <v>6014</v>
      </c>
      <c r="K13772" s="15">
        <v>2780000</v>
      </c>
      <c r="L13772" s="13" t="s">
        <v>14</v>
      </c>
      <c r="M13772" s="7">
        <v>1</v>
      </c>
      <c r="N13772" s="14"/>
    </row>
    <row r="13773" spans="1:14" ht="47.25">
      <c r="A13773" s="6">
        <v>13772</v>
      </c>
      <c r="B13773" s="8" t="s">
        <v>20130</v>
      </c>
      <c r="C13773" s="9" t="s">
        <v>20465</v>
      </c>
      <c r="D13773" s="10" t="s">
        <v>20247</v>
      </c>
      <c r="E13773" s="11" t="s">
        <v>20467</v>
      </c>
      <c r="F13773" s="6">
        <v>493182</v>
      </c>
      <c r="G13773" s="6" t="s">
        <v>608</v>
      </c>
      <c r="H13773" s="16">
        <v>14271690</v>
      </c>
      <c r="I13773" s="12" t="s">
        <v>2744</v>
      </c>
      <c r="J13773" s="12" t="s">
        <v>6182</v>
      </c>
      <c r="K13773" s="15">
        <v>4109549</v>
      </c>
      <c r="L13773" s="13" t="s">
        <v>14</v>
      </c>
      <c r="M13773" s="7">
        <v>1</v>
      </c>
      <c r="N13773" s="14"/>
    </row>
    <row r="13774" spans="1:14" ht="78.75">
      <c r="A13774" s="6">
        <v>13773</v>
      </c>
      <c r="B13774" s="8" t="s">
        <v>20130</v>
      </c>
      <c r="C13774" s="9" t="s">
        <v>20468</v>
      </c>
      <c r="D13774" s="10" t="s">
        <v>20469</v>
      </c>
      <c r="E13774" s="11" t="s">
        <v>20470</v>
      </c>
      <c r="F13774" s="6">
        <v>462770</v>
      </c>
      <c r="G13774" s="6" t="s">
        <v>20142</v>
      </c>
      <c r="H13774" s="16">
        <v>7463279</v>
      </c>
      <c r="I13774" s="12" t="s">
        <v>984</v>
      </c>
      <c r="J13774" s="12" t="s">
        <v>6014</v>
      </c>
      <c r="K13774" s="15">
        <v>0</v>
      </c>
      <c r="L13774" s="13" t="s">
        <v>14</v>
      </c>
      <c r="M13774" s="7">
        <v>1</v>
      </c>
      <c r="N13774" s="14"/>
    </row>
    <row r="13775" spans="1:14" ht="94.5">
      <c r="A13775" s="6">
        <v>13774</v>
      </c>
      <c r="B13775" s="8" t="s">
        <v>20130</v>
      </c>
      <c r="C13775" s="9" t="s">
        <v>20471</v>
      </c>
      <c r="D13775" s="10" t="s">
        <v>20472</v>
      </c>
      <c r="E13775" s="11" t="s">
        <v>20473</v>
      </c>
      <c r="F13775" s="6">
        <v>301791</v>
      </c>
      <c r="G13775" s="6" t="s">
        <v>20142</v>
      </c>
      <c r="H13775" s="16">
        <v>7210149</v>
      </c>
      <c r="I13775" s="12" t="s">
        <v>12835</v>
      </c>
      <c r="J13775" s="12" t="s">
        <v>20217</v>
      </c>
      <c r="K13775" s="15">
        <v>0</v>
      </c>
      <c r="L13775" s="13" t="s">
        <v>14</v>
      </c>
      <c r="M13775" s="7">
        <v>1</v>
      </c>
      <c r="N13775" s="14"/>
    </row>
    <row r="13776" spans="1:14" ht="126">
      <c r="A13776" s="6">
        <v>13775</v>
      </c>
      <c r="B13776" s="8" t="s">
        <v>20130</v>
      </c>
      <c r="C13776" s="9" t="s">
        <v>20471</v>
      </c>
      <c r="D13776" s="10" t="s">
        <v>20472</v>
      </c>
      <c r="E13776" s="11" t="s">
        <v>20474</v>
      </c>
      <c r="F13776" s="6">
        <v>301792</v>
      </c>
      <c r="G13776" s="6" t="s">
        <v>20142</v>
      </c>
      <c r="H13776" s="16">
        <v>4905261</v>
      </c>
      <c r="I13776" s="12" t="s">
        <v>12835</v>
      </c>
      <c r="J13776" s="12" t="s">
        <v>20217</v>
      </c>
      <c r="K13776" s="15">
        <v>581000</v>
      </c>
      <c r="L13776" s="13" t="s">
        <v>14</v>
      </c>
      <c r="M13776" s="7">
        <v>1</v>
      </c>
      <c r="N13776" s="14"/>
    </row>
    <row r="13777" spans="1:14" ht="78.75">
      <c r="A13777" s="6">
        <v>13776</v>
      </c>
      <c r="B13777" s="8" t="s">
        <v>20130</v>
      </c>
      <c r="C13777" s="9" t="s">
        <v>20471</v>
      </c>
      <c r="D13777" s="10" t="s">
        <v>20472</v>
      </c>
      <c r="E13777" s="11" t="s">
        <v>20475</v>
      </c>
      <c r="F13777" s="6">
        <v>314781</v>
      </c>
      <c r="G13777" s="6" t="s">
        <v>20142</v>
      </c>
      <c r="H13777" s="16">
        <v>10785313</v>
      </c>
      <c r="I13777" s="12" t="s">
        <v>20476</v>
      </c>
      <c r="J13777" s="12" t="s">
        <v>3522</v>
      </c>
      <c r="K13777" s="15">
        <v>3185000</v>
      </c>
      <c r="L13777" s="13" t="s">
        <v>14</v>
      </c>
      <c r="M13777" s="7">
        <v>1</v>
      </c>
      <c r="N13777" s="14"/>
    </row>
    <row r="13778" spans="1:14" ht="78.75">
      <c r="A13778" s="6">
        <v>13777</v>
      </c>
      <c r="B13778" s="8" t="s">
        <v>20130</v>
      </c>
      <c r="C13778" s="9" t="s">
        <v>20471</v>
      </c>
      <c r="D13778" s="10" t="s">
        <v>20472</v>
      </c>
      <c r="E13778" s="11" t="s">
        <v>20477</v>
      </c>
      <c r="F13778" s="6">
        <v>314781</v>
      </c>
      <c r="G13778" s="6" t="s">
        <v>20142</v>
      </c>
      <c r="H13778" s="16">
        <v>3545972</v>
      </c>
      <c r="I13778" s="12" t="s">
        <v>12908</v>
      </c>
      <c r="J13778" s="12" t="s">
        <v>17347</v>
      </c>
      <c r="K13778" s="15">
        <v>556000</v>
      </c>
      <c r="L13778" s="13" t="s">
        <v>14</v>
      </c>
      <c r="M13778" s="7">
        <v>1</v>
      </c>
      <c r="N13778" s="14"/>
    </row>
    <row r="13779" spans="1:14" ht="78.75">
      <c r="A13779" s="6">
        <v>13778</v>
      </c>
      <c r="B13779" s="8" t="s">
        <v>20130</v>
      </c>
      <c r="C13779" s="9" t="s">
        <v>20478</v>
      </c>
      <c r="D13779" s="10" t="s">
        <v>20479</v>
      </c>
      <c r="E13779" s="11" t="s">
        <v>20480</v>
      </c>
      <c r="F13779" s="6">
        <v>367810</v>
      </c>
      <c r="G13779" s="6" t="s">
        <v>20142</v>
      </c>
      <c r="H13779" s="16">
        <v>3336611</v>
      </c>
      <c r="I13779" s="12" t="s">
        <v>4297</v>
      </c>
      <c r="J13779" s="12" t="s">
        <v>3522</v>
      </c>
      <c r="K13779" s="15">
        <v>0</v>
      </c>
      <c r="L13779" s="13" t="s">
        <v>14</v>
      </c>
      <c r="M13779" s="7">
        <v>1</v>
      </c>
      <c r="N13779" s="14"/>
    </row>
    <row r="13780" spans="1:14" ht="78.75">
      <c r="A13780" s="6">
        <v>13779</v>
      </c>
      <c r="B13780" s="8" t="s">
        <v>20130</v>
      </c>
      <c r="C13780" s="9" t="s">
        <v>20481</v>
      </c>
      <c r="D13780" s="10" t="s">
        <v>20482</v>
      </c>
      <c r="E13780" s="11" t="s">
        <v>20483</v>
      </c>
      <c r="F13780" s="6">
        <v>354663</v>
      </c>
      <c r="G13780" s="6" t="s">
        <v>20142</v>
      </c>
      <c r="H13780" s="16">
        <v>14118060</v>
      </c>
      <c r="I13780" s="12" t="s">
        <v>20484</v>
      </c>
      <c r="J13780" s="12" t="s">
        <v>5720</v>
      </c>
      <c r="K13780" s="15">
        <v>5873000</v>
      </c>
      <c r="L13780" s="13" t="s">
        <v>14</v>
      </c>
      <c r="M13780" s="7">
        <v>1</v>
      </c>
      <c r="N13780" s="14"/>
    </row>
    <row r="13781" spans="1:14" ht="78.75">
      <c r="A13781" s="6">
        <v>13780</v>
      </c>
      <c r="B13781" s="8" t="s">
        <v>20130</v>
      </c>
      <c r="C13781" s="9" t="s">
        <v>20485</v>
      </c>
      <c r="D13781" s="10" t="s">
        <v>20486</v>
      </c>
      <c r="E13781" s="11" t="s">
        <v>20487</v>
      </c>
      <c r="F13781" s="6">
        <v>180900</v>
      </c>
      <c r="G13781" s="6" t="s">
        <v>20142</v>
      </c>
      <c r="H13781" s="16">
        <v>16863878</v>
      </c>
      <c r="I13781" s="12" t="s">
        <v>20488</v>
      </c>
      <c r="J13781" s="12" t="s">
        <v>5791</v>
      </c>
      <c r="K13781" s="15">
        <v>12033578</v>
      </c>
      <c r="L13781" s="13" t="s">
        <v>14</v>
      </c>
      <c r="M13781" s="7">
        <v>1</v>
      </c>
      <c r="N13781" s="14"/>
    </row>
    <row r="13782" spans="1:14" ht="94.5">
      <c r="A13782" s="6">
        <v>13781</v>
      </c>
      <c r="B13782" s="8" t="s">
        <v>20130</v>
      </c>
      <c r="C13782" s="9" t="s">
        <v>20485</v>
      </c>
      <c r="D13782" s="10" t="s">
        <v>20486</v>
      </c>
      <c r="E13782" s="11" t="s">
        <v>20489</v>
      </c>
      <c r="F13782" s="6">
        <v>180903</v>
      </c>
      <c r="G13782" s="6" t="s">
        <v>20142</v>
      </c>
      <c r="H13782" s="16">
        <v>18263383</v>
      </c>
      <c r="I13782" s="12" t="s">
        <v>20488</v>
      </c>
      <c r="J13782" s="12" t="s">
        <v>5791</v>
      </c>
      <c r="K13782" s="15">
        <v>12649427</v>
      </c>
      <c r="L13782" s="13" t="s">
        <v>14</v>
      </c>
      <c r="M13782" s="7">
        <v>1</v>
      </c>
      <c r="N13782" s="14"/>
    </row>
    <row r="13783" spans="1:14" ht="78.75">
      <c r="A13783" s="6">
        <v>13782</v>
      </c>
      <c r="B13783" s="8" t="s">
        <v>20130</v>
      </c>
      <c r="C13783" s="9" t="s">
        <v>20490</v>
      </c>
      <c r="D13783" s="10" t="s">
        <v>20486</v>
      </c>
      <c r="E13783" s="11" t="s">
        <v>20491</v>
      </c>
      <c r="F13783" s="6">
        <v>406068</v>
      </c>
      <c r="G13783" s="6" t="s">
        <v>20142</v>
      </c>
      <c r="H13783" s="16">
        <v>13824011</v>
      </c>
      <c r="I13783" s="12" t="s">
        <v>12787</v>
      </c>
      <c r="J13783" s="12" t="s">
        <v>2504</v>
      </c>
      <c r="K13783" s="15">
        <v>0</v>
      </c>
      <c r="L13783" s="13" t="s">
        <v>14</v>
      </c>
      <c r="M13783" s="7">
        <v>1</v>
      </c>
      <c r="N13783" s="14"/>
    </row>
    <row r="13784" spans="1:14" ht="126">
      <c r="A13784" s="6">
        <v>13783</v>
      </c>
      <c r="B13784" s="8" t="s">
        <v>20130</v>
      </c>
      <c r="C13784" s="9" t="s">
        <v>20492</v>
      </c>
      <c r="D13784" s="10" t="s">
        <v>2810</v>
      </c>
      <c r="E13784" s="11" t="s">
        <v>20493</v>
      </c>
      <c r="F13784" s="6">
        <v>287606</v>
      </c>
      <c r="G13784" s="6" t="s">
        <v>20142</v>
      </c>
      <c r="H13784" s="16">
        <v>13962965</v>
      </c>
      <c r="I13784" s="12" t="s">
        <v>7672</v>
      </c>
      <c r="J13784" s="12" t="s">
        <v>1156</v>
      </c>
      <c r="K13784" s="15">
        <v>5875000</v>
      </c>
      <c r="L13784" s="13" t="s">
        <v>14</v>
      </c>
      <c r="M13784" s="7">
        <v>1</v>
      </c>
      <c r="N13784" s="14"/>
    </row>
    <row r="13785" spans="1:14" ht="157.5">
      <c r="A13785" s="6">
        <v>13784</v>
      </c>
      <c r="B13785" s="8" t="s">
        <v>20130</v>
      </c>
      <c r="C13785" s="9" t="s">
        <v>20492</v>
      </c>
      <c r="D13785" s="10" t="s">
        <v>2810</v>
      </c>
      <c r="E13785" s="11" t="s">
        <v>20494</v>
      </c>
      <c r="F13785" s="6">
        <v>287816</v>
      </c>
      <c r="G13785" s="6" t="s">
        <v>20142</v>
      </c>
      <c r="H13785" s="16">
        <v>10938162</v>
      </c>
      <c r="I13785" s="12" t="s">
        <v>7672</v>
      </c>
      <c r="J13785" s="12" t="s">
        <v>20217</v>
      </c>
      <c r="K13785" s="15">
        <v>7327009</v>
      </c>
      <c r="L13785" s="13" t="s">
        <v>14</v>
      </c>
      <c r="M13785" s="7">
        <v>1</v>
      </c>
      <c r="N13785" s="14"/>
    </row>
    <row r="13786" spans="1:14" ht="78.75">
      <c r="A13786" s="6">
        <v>13785</v>
      </c>
      <c r="B13786" s="8" t="s">
        <v>20130</v>
      </c>
      <c r="C13786" s="9" t="s">
        <v>20495</v>
      </c>
      <c r="D13786" s="10" t="s">
        <v>20496</v>
      </c>
      <c r="E13786" s="11" t="s">
        <v>20497</v>
      </c>
      <c r="F13786" s="6">
        <v>314778</v>
      </c>
      <c r="G13786" s="6" t="s">
        <v>20142</v>
      </c>
      <c r="H13786" s="16">
        <v>20361283</v>
      </c>
      <c r="I13786" s="12" t="s">
        <v>7004</v>
      </c>
      <c r="J13786" s="12" t="s">
        <v>6961</v>
      </c>
      <c r="K13786" s="15">
        <v>17070000</v>
      </c>
      <c r="L13786" s="13" t="s">
        <v>14</v>
      </c>
      <c r="M13786" s="7">
        <v>1</v>
      </c>
      <c r="N13786" s="14"/>
    </row>
    <row r="13787" spans="1:14" ht="94.5">
      <c r="A13787" s="6">
        <v>13786</v>
      </c>
      <c r="B13787" s="8" t="s">
        <v>20130</v>
      </c>
      <c r="C13787" s="9" t="s">
        <v>20495</v>
      </c>
      <c r="D13787" s="10" t="s">
        <v>20496</v>
      </c>
      <c r="E13787" s="11" t="s">
        <v>20498</v>
      </c>
      <c r="F13787" s="6">
        <v>367825</v>
      </c>
      <c r="G13787" s="6" t="s">
        <v>20142</v>
      </c>
      <c r="H13787" s="16">
        <v>22150924</v>
      </c>
      <c r="I13787" s="12" t="s">
        <v>20499</v>
      </c>
      <c r="J13787" s="12" t="s">
        <v>6980</v>
      </c>
      <c r="K13787" s="15">
        <v>12352000</v>
      </c>
      <c r="L13787" s="13" t="s">
        <v>14</v>
      </c>
      <c r="M13787" s="7">
        <v>1</v>
      </c>
      <c r="N13787" s="14"/>
    </row>
    <row r="13788" spans="1:14" ht="94.5">
      <c r="A13788" s="6">
        <v>13787</v>
      </c>
      <c r="B13788" s="8" t="s">
        <v>20130</v>
      </c>
      <c r="C13788" s="9" t="s">
        <v>20500</v>
      </c>
      <c r="D13788" s="10" t="s">
        <v>14186</v>
      </c>
      <c r="E13788" s="11" t="s">
        <v>20501</v>
      </c>
      <c r="F13788" s="6">
        <v>427813</v>
      </c>
      <c r="G13788" s="6" t="s">
        <v>20142</v>
      </c>
      <c r="H13788" s="16">
        <v>27299483</v>
      </c>
      <c r="I13788" s="12" t="s">
        <v>20502</v>
      </c>
      <c r="J13788" s="12" t="s">
        <v>2314</v>
      </c>
      <c r="K13788" s="15">
        <v>4403000</v>
      </c>
      <c r="L13788" s="13" t="s">
        <v>14</v>
      </c>
      <c r="M13788" s="7">
        <v>1</v>
      </c>
      <c r="N13788" s="14"/>
    </row>
    <row r="13789" spans="1:14" ht="94.5">
      <c r="A13789" s="6">
        <v>13788</v>
      </c>
      <c r="B13789" s="8" t="s">
        <v>20130</v>
      </c>
      <c r="C13789" s="9" t="s">
        <v>20500</v>
      </c>
      <c r="D13789" s="10" t="s">
        <v>14186</v>
      </c>
      <c r="E13789" s="11" t="s">
        <v>20503</v>
      </c>
      <c r="F13789" s="6">
        <v>427814</v>
      </c>
      <c r="G13789" s="6" t="s">
        <v>20142</v>
      </c>
      <c r="H13789" s="16">
        <v>26992272</v>
      </c>
      <c r="I13789" s="12" t="s">
        <v>20502</v>
      </c>
      <c r="J13789" s="12" t="s">
        <v>2314</v>
      </c>
      <c r="K13789" s="15">
        <v>5798000</v>
      </c>
      <c r="L13789" s="13" t="s">
        <v>14</v>
      </c>
      <c r="M13789" s="7">
        <v>1</v>
      </c>
      <c r="N13789" s="14"/>
    </row>
    <row r="13790" spans="1:14" ht="78.75">
      <c r="A13790" s="6">
        <v>13789</v>
      </c>
      <c r="B13790" s="8" t="s">
        <v>20130</v>
      </c>
      <c r="C13790" s="9" t="s">
        <v>20504</v>
      </c>
      <c r="D13790" s="10" t="s">
        <v>20505</v>
      </c>
      <c r="E13790" s="11" t="s">
        <v>20506</v>
      </c>
      <c r="F13790" s="6">
        <v>343475</v>
      </c>
      <c r="G13790" s="6" t="s">
        <v>20142</v>
      </c>
      <c r="H13790" s="16">
        <v>8830306</v>
      </c>
      <c r="I13790" s="12" t="s">
        <v>20155</v>
      </c>
      <c r="J13790" s="12" t="s">
        <v>2037</v>
      </c>
      <c r="K13790" s="15">
        <v>3414000</v>
      </c>
      <c r="L13790" s="13" t="s">
        <v>14</v>
      </c>
      <c r="M13790" s="7">
        <v>1</v>
      </c>
      <c r="N13790" s="14"/>
    </row>
    <row r="13791" spans="1:14" ht="126">
      <c r="A13791" s="6">
        <v>13790</v>
      </c>
      <c r="B13791" s="8" t="s">
        <v>20130</v>
      </c>
      <c r="C13791" s="9" t="s">
        <v>20507</v>
      </c>
      <c r="D13791" s="10" t="s">
        <v>4775</v>
      </c>
      <c r="E13791" s="11" t="s">
        <v>20508</v>
      </c>
      <c r="F13791" s="6">
        <v>367950</v>
      </c>
      <c r="G13791" s="6" t="s">
        <v>20142</v>
      </c>
      <c r="H13791" s="16">
        <v>15928788</v>
      </c>
      <c r="I13791" s="12" t="s">
        <v>20509</v>
      </c>
      <c r="J13791" s="12" t="s">
        <v>6980</v>
      </c>
      <c r="K13791" s="15">
        <v>9699000</v>
      </c>
      <c r="L13791" s="13" t="s">
        <v>14</v>
      </c>
      <c r="M13791" s="7">
        <v>1</v>
      </c>
      <c r="N13791" s="14"/>
    </row>
    <row r="13792" spans="1:14" ht="173.25">
      <c r="A13792" s="6">
        <v>13791</v>
      </c>
      <c r="B13792" s="8" t="s">
        <v>20130</v>
      </c>
      <c r="C13792" s="9" t="s">
        <v>20510</v>
      </c>
      <c r="D13792" s="10" t="s">
        <v>20511</v>
      </c>
      <c r="E13792" s="11" t="s">
        <v>20512</v>
      </c>
      <c r="F13792" s="6">
        <v>406071</v>
      </c>
      <c r="G13792" s="6" t="s">
        <v>20142</v>
      </c>
      <c r="H13792" s="16">
        <v>17580254</v>
      </c>
      <c r="I13792" s="12" t="s">
        <v>6072</v>
      </c>
      <c r="J13792" s="12" t="s">
        <v>2504</v>
      </c>
      <c r="K13792" s="15">
        <v>0</v>
      </c>
      <c r="L13792" s="13" t="s">
        <v>14</v>
      </c>
      <c r="M13792" s="7">
        <v>1</v>
      </c>
      <c r="N13792" s="14"/>
    </row>
    <row r="13793" spans="1:14" ht="78.75">
      <c r="A13793" s="6">
        <v>13792</v>
      </c>
      <c r="B13793" s="8" t="s">
        <v>20130</v>
      </c>
      <c r="C13793" s="9" t="s">
        <v>20513</v>
      </c>
      <c r="D13793" s="10" t="s">
        <v>20514</v>
      </c>
      <c r="E13793" s="11" t="s">
        <v>20515</v>
      </c>
      <c r="F13793" s="6">
        <v>427812</v>
      </c>
      <c r="G13793" s="6" t="s">
        <v>20142</v>
      </c>
      <c r="H13793" s="16">
        <v>14114570</v>
      </c>
      <c r="I13793" s="12" t="s">
        <v>1186</v>
      </c>
      <c r="J13793" s="12" t="s">
        <v>6014</v>
      </c>
      <c r="K13793" s="15">
        <v>5284000</v>
      </c>
      <c r="L13793" s="13" t="s">
        <v>14</v>
      </c>
      <c r="M13793" s="7">
        <v>1</v>
      </c>
      <c r="N13793" s="14"/>
    </row>
    <row r="13794" spans="1:14" ht="78.75">
      <c r="A13794" s="6">
        <v>13793</v>
      </c>
      <c r="B13794" s="8" t="s">
        <v>20130</v>
      </c>
      <c r="C13794" s="9" t="s">
        <v>20516</v>
      </c>
      <c r="D13794" s="10" t="s">
        <v>17132</v>
      </c>
      <c r="E13794" s="11" t="s">
        <v>20517</v>
      </c>
      <c r="F13794" s="6">
        <v>462776</v>
      </c>
      <c r="G13794" s="6" t="s">
        <v>20142</v>
      </c>
      <c r="H13794" s="16">
        <v>5679902</v>
      </c>
      <c r="I13794" s="12" t="s">
        <v>2418</v>
      </c>
      <c r="J13794" s="12" t="s">
        <v>6014</v>
      </c>
      <c r="K13794" s="15">
        <v>2780000</v>
      </c>
      <c r="L13794" s="13" t="s">
        <v>14</v>
      </c>
      <c r="M13794" s="7">
        <v>1</v>
      </c>
      <c r="N13794" s="14"/>
    </row>
    <row r="13795" spans="1:14" ht="47.25">
      <c r="A13795" s="6">
        <v>13794</v>
      </c>
      <c r="B13795" s="8" t="s">
        <v>20130</v>
      </c>
      <c r="C13795" s="9" t="s">
        <v>20518</v>
      </c>
      <c r="D13795" s="10" t="s">
        <v>20519</v>
      </c>
      <c r="E13795" s="11" t="s">
        <v>20520</v>
      </c>
      <c r="F13795" s="6">
        <v>493158</v>
      </c>
      <c r="G13795" s="6" t="s">
        <v>608</v>
      </c>
      <c r="H13795" s="16">
        <v>2652399</v>
      </c>
      <c r="I13795" s="12" t="s">
        <v>17284</v>
      </c>
      <c r="J13795" s="12" t="s">
        <v>2662</v>
      </c>
      <c r="K13795" s="15">
        <v>103300</v>
      </c>
      <c r="L13795" s="13" t="s">
        <v>14</v>
      </c>
      <c r="M13795" s="7">
        <v>1</v>
      </c>
      <c r="N13795" s="14"/>
    </row>
    <row r="13796" spans="1:14" ht="47.25">
      <c r="A13796" s="6">
        <v>13795</v>
      </c>
      <c r="B13796" s="8" t="s">
        <v>20130</v>
      </c>
      <c r="C13796" s="9" t="s">
        <v>20521</v>
      </c>
      <c r="D13796" s="10" t="s">
        <v>20522</v>
      </c>
      <c r="E13796" s="11" t="s">
        <v>20523</v>
      </c>
      <c r="F13796" s="6">
        <v>496555</v>
      </c>
      <c r="G13796" s="6" t="s">
        <v>608</v>
      </c>
      <c r="H13796" s="16">
        <v>13410242</v>
      </c>
      <c r="I13796" s="12">
        <v>44160</v>
      </c>
      <c r="J13796" s="12">
        <v>44279</v>
      </c>
      <c r="K13796" s="15">
        <v>6165738</v>
      </c>
      <c r="L13796" s="13" t="s">
        <v>14</v>
      </c>
      <c r="M13796" s="7">
        <v>1</v>
      </c>
      <c r="N13796" s="14"/>
    </row>
    <row r="13797" spans="1:14" ht="47.25">
      <c r="A13797" s="6">
        <v>13796</v>
      </c>
      <c r="B13797" s="8" t="s">
        <v>20130</v>
      </c>
      <c r="C13797" s="9" t="s">
        <v>20524</v>
      </c>
      <c r="D13797" s="10" t="s">
        <v>20525</v>
      </c>
      <c r="E13797" s="11" t="s">
        <v>20526</v>
      </c>
      <c r="F13797" s="6">
        <v>496556</v>
      </c>
      <c r="G13797" s="6" t="s">
        <v>608</v>
      </c>
      <c r="H13797" s="16">
        <v>12544075</v>
      </c>
      <c r="I13797" s="12">
        <v>44160</v>
      </c>
      <c r="J13797" s="12">
        <v>44279</v>
      </c>
      <c r="K13797" s="15">
        <v>6570310</v>
      </c>
      <c r="L13797" s="13" t="s">
        <v>14</v>
      </c>
      <c r="M13797" s="7">
        <v>1</v>
      </c>
      <c r="N13797" s="14"/>
    </row>
    <row r="13798" spans="1:14" ht="47.25">
      <c r="A13798" s="6">
        <v>13797</v>
      </c>
      <c r="B13798" s="8" t="s">
        <v>20130</v>
      </c>
      <c r="C13798" s="9" t="s">
        <v>20527</v>
      </c>
      <c r="D13798" s="10" t="s">
        <v>20528</v>
      </c>
      <c r="E13798" s="11" t="s">
        <v>20529</v>
      </c>
      <c r="F13798" s="6">
        <v>493185</v>
      </c>
      <c r="G13798" s="6" t="s">
        <v>608</v>
      </c>
      <c r="H13798" s="16">
        <v>8973862</v>
      </c>
      <c r="I13798" s="12">
        <v>44150</v>
      </c>
      <c r="J13798" s="12">
        <v>44241</v>
      </c>
      <c r="K13798" s="15">
        <v>5694426</v>
      </c>
      <c r="L13798" s="13" t="s">
        <v>14</v>
      </c>
      <c r="M13798" s="7">
        <v>1</v>
      </c>
      <c r="N13798" s="14"/>
    </row>
    <row r="13799" spans="1:14" ht="31.5">
      <c r="A13799" s="6">
        <v>13798</v>
      </c>
      <c r="B13799" s="8" t="s">
        <v>20130</v>
      </c>
      <c r="C13799" s="9" t="s">
        <v>20530</v>
      </c>
      <c r="D13799" s="10" t="s">
        <v>20531</v>
      </c>
      <c r="E13799" s="11" t="s">
        <v>20529</v>
      </c>
      <c r="F13799" s="6">
        <v>493186</v>
      </c>
      <c r="G13799" s="6" t="s">
        <v>608</v>
      </c>
      <c r="H13799" s="16">
        <v>9351789</v>
      </c>
      <c r="I13799" s="12">
        <v>44150</v>
      </c>
      <c r="J13799" s="12">
        <v>44241</v>
      </c>
      <c r="K13799" s="15">
        <v>9351789</v>
      </c>
      <c r="L13799" s="13" t="s">
        <v>14</v>
      </c>
      <c r="M13799" s="7">
        <v>1</v>
      </c>
      <c r="N13799" s="14"/>
    </row>
    <row r="13800" spans="1:14" ht="47.25">
      <c r="A13800" s="6">
        <v>13799</v>
      </c>
      <c r="B13800" s="8" t="s">
        <v>20130</v>
      </c>
      <c r="C13800" s="9" t="s">
        <v>20532</v>
      </c>
      <c r="D13800" s="10" t="s">
        <v>20533</v>
      </c>
      <c r="E13800" s="11" t="s">
        <v>20534</v>
      </c>
      <c r="F13800" s="6">
        <v>493187</v>
      </c>
      <c r="G13800" s="6" t="s">
        <v>608</v>
      </c>
      <c r="H13800" s="16">
        <v>10164239</v>
      </c>
      <c r="I13800" s="12" t="s">
        <v>17284</v>
      </c>
      <c r="J13800" s="12" t="s">
        <v>6014</v>
      </c>
      <c r="K13800" s="15">
        <v>3281471</v>
      </c>
      <c r="L13800" s="13" t="s">
        <v>14</v>
      </c>
      <c r="M13800" s="7">
        <v>1</v>
      </c>
      <c r="N13800" s="14"/>
    </row>
    <row r="13801" spans="1:14" ht="47.25">
      <c r="A13801" s="6">
        <v>13800</v>
      </c>
      <c r="B13801" s="8" t="s">
        <v>20130</v>
      </c>
      <c r="C13801" s="9" t="s">
        <v>20535</v>
      </c>
      <c r="D13801" s="10" t="s">
        <v>20536</v>
      </c>
      <c r="E13801" s="11" t="s">
        <v>20537</v>
      </c>
      <c r="F13801" s="6">
        <v>493191</v>
      </c>
      <c r="G13801" s="6" t="s">
        <v>608</v>
      </c>
      <c r="H13801" s="16">
        <v>5200256</v>
      </c>
      <c r="I13801" s="12">
        <v>44160</v>
      </c>
      <c r="J13801" s="12">
        <v>44441</v>
      </c>
      <c r="K13801" s="15">
        <v>3878347</v>
      </c>
      <c r="L13801" s="13" t="s">
        <v>14</v>
      </c>
      <c r="M13801" s="7">
        <v>1</v>
      </c>
      <c r="N13801" s="14"/>
    </row>
    <row r="13802" spans="1:14" ht="47.25">
      <c r="A13802" s="6">
        <v>13801</v>
      </c>
      <c r="B13802" s="8" t="s">
        <v>20130</v>
      </c>
      <c r="C13802" s="9" t="s">
        <v>20538</v>
      </c>
      <c r="D13802" s="10" t="s">
        <v>20539</v>
      </c>
      <c r="E13802" s="11" t="s">
        <v>20540</v>
      </c>
      <c r="F13802" s="6">
        <v>493153</v>
      </c>
      <c r="G13802" s="6" t="s">
        <v>608</v>
      </c>
      <c r="H13802" s="16">
        <v>2889266</v>
      </c>
      <c r="I13802" s="12" t="s">
        <v>7015</v>
      </c>
      <c r="J13802" s="12" t="s">
        <v>6980</v>
      </c>
      <c r="K13802" s="15">
        <v>2238185</v>
      </c>
      <c r="L13802" s="13" t="s">
        <v>14</v>
      </c>
      <c r="M13802" s="7">
        <v>1</v>
      </c>
      <c r="N13802" s="14"/>
    </row>
    <row r="13803" spans="1:14" ht="78.75">
      <c r="A13803" s="6">
        <v>13802</v>
      </c>
      <c r="B13803" s="8" t="s">
        <v>20130</v>
      </c>
      <c r="C13803" s="9" t="s">
        <v>20541</v>
      </c>
      <c r="D13803" s="10" t="s">
        <v>20542</v>
      </c>
      <c r="E13803" s="11" t="s">
        <v>20543</v>
      </c>
      <c r="F13803" s="6">
        <v>450960</v>
      </c>
      <c r="G13803" s="6" t="s">
        <v>808</v>
      </c>
      <c r="H13803" s="16">
        <v>2772580</v>
      </c>
      <c r="I13803" s="12" t="s">
        <v>12847</v>
      </c>
      <c r="J13803" s="12" t="s">
        <v>6014</v>
      </c>
      <c r="K13803" s="15">
        <v>650000</v>
      </c>
      <c r="L13803" s="13" t="s">
        <v>14</v>
      </c>
      <c r="M13803" s="7">
        <v>1</v>
      </c>
      <c r="N13803" s="14"/>
    </row>
    <row r="13804" spans="1:14" ht="63">
      <c r="A13804" s="6">
        <v>13803</v>
      </c>
      <c r="B13804" s="8" t="s">
        <v>20130</v>
      </c>
      <c r="C13804" s="9" t="s">
        <v>20544</v>
      </c>
      <c r="D13804" s="10" t="s">
        <v>20545</v>
      </c>
      <c r="E13804" s="11" t="s">
        <v>20546</v>
      </c>
      <c r="F13804" s="6">
        <v>450961</v>
      </c>
      <c r="G13804" s="6" t="s">
        <v>808</v>
      </c>
      <c r="H13804" s="16">
        <v>1114750</v>
      </c>
      <c r="I13804" s="12" t="s">
        <v>20547</v>
      </c>
      <c r="J13804" s="12" t="s">
        <v>2504</v>
      </c>
      <c r="K13804" s="15">
        <v>400000</v>
      </c>
      <c r="L13804" s="13" t="s">
        <v>14</v>
      </c>
      <c r="M13804" s="7">
        <v>1</v>
      </c>
      <c r="N13804" s="14"/>
    </row>
    <row r="13805" spans="1:14" ht="157.5">
      <c r="A13805" s="6">
        <v>13804</v>
      </c>
      <c r="B13805" s="8" t="s">
        <v>20130</v>
      </c>
      <c r="C13805" s="9" t="s">
        <v>20548</v>
      </c>
      <c r="D13805" s="10" t="s">
        <v>20549</v>
      </c>
      <c r="E13805" s="11" t="s">
        <v>20550</v>
      </c>
      <c r="F13805" s="6">
        <v>499583</v>
      </c>
      <c r="G13805" s="6" t="s">
        <v>808</v>
      </c>
      <c r="H13805" s="16">
        <v>4174983</v>
      </c>
      <c r="I13805" s="12" t="s">
        <v>6311</v>
      </c>
      <c r="J13805" s="12" t="s">
        <v>2073</v>
      </c>
      <c r="K13805" s="15">
        <v>778000</v>
      </c>
      <c r="L13805" s="13" t="s">
        <v>14</v>
      </c>
      <c r="M13805" s="7">
        <v>1</v>
      </c>
      <c r="N13805" s="14"/>
    </row>
    <row r="13806" spans="1:14" ht="220.5">
      <c r="A13806" s="6">
        <v>13805</v>
      </c>
      <c r="B13806" s="8" t="s">
        <v>20130</v>
      </c>
      <c r="C13806" s="9" t="s">
        <v>20551</v>
      </c>
      <c r="D13806" s="10" t="s">
        <v>20297</v>
      </c>
      <c r="E13806" s="11" t="s">
        <v>20552</v>
      </c>
      <c r="F13806" s="6">
        <v>499586</v>
      </c>
      <c r="G13806" s="6" t="s">
        <v>808</v>
      </c>
      <c r="H13806" s="16">
        <v>4491086</v>
      </c>
      <c r="I13806" s="12" t="s">
        <v>7133</v>
      </c>
      <c r="J13806" s="12" t="s">
        <v>7530</v>
      </c>
      <c r="K13806" s="15">
        <v>0</v>
      </c>
      <c r="L13806" s="13" t="s">
        <v>14</v>
      </c>
      <c r="M13806" s="7">
        <v>1</v>
      </c>
      <c r="N13806" s="14"/>
    </row>
    <row r="13807" spans="1:14" ht="63">
      <c r="A13807" s="6">
        <v>13806</v>
      </c>
      <c r="B13807" s="8" t="s">
        <v>20130</v>
      </c>
      <c r="C13807" s="9" t="s">
        <v>20553</v>
      </c>
      <c r="D13807" s="10" t="s">
        <v>20554</v>
      </c>
      <c r="E13807" s="11" t="s">
        <v>20555</v>
      </c>
      <c r="F13807" s="6">
        <v>252381</v>
      </c>
      <c r="G13807" s="6" t="s">
        <v>1638</v>
      </c>
      <c r="H13807" s="16">
        <v>13774196</v>
      </c>
      <c r="I13807" s="12" t="s">
        <v>5679</v>
      </c>
      <c r="J13807" s="12" t="s">
        <v>6257</v>
      </c>
      <c r="K13807" s="15">
        <v>12622293</v>
      </c>
      <c r="L13807" s="13" t="s">
        <v>14</v>
      </c>
      <c r="M13807" s="7">
        <v>1</v>
      </c>
      <c r="N13807" s="14"/>
    </row>
    <row r="13808" spans="1:14" ht="63">
      <c r="A13808" s="6">
        <v>13807</v>
      </c>
      <c r="B13808" s="8" t="s">
        <v>20130</v>
      </c>
      <c r="C13808" s="9" t="s">
        <v>20556</v>
      </c>
      <c r="D13808" s="10" t="s">
        <v>20557</v>
      </c>
      <c r="E13808" s="11" t="s">
        <v>20558</v>
      </c>
      <c r="F13808" s="6">
        <v>493167</v>
      </c>
      <c r="G13808" s="6" t="s">
        <v>608</v>
      </c>
      <c r="H13808" s="16">
        <v>3226924</v>
      </c>
      <c r="I13808" s="12">
        <v>44150</v>
      </c>
      <c r="J13808" s="12">
        <v>44241</v>
      </c>
      <c r="K13808" s="15">
        <v>2843557</v>
      </c>
      <c r="L13808" s="13" t="s">
        <v>14</v>
      </c>
      <c r="M13808" s="7">
        <v>1</v>
      </c>
      <c r="N13808" s="14"/>
    </row>
    <row r="13809" spans="1:14" ht="47.25">
      <c r="A13809" s="6">
        <v>13808</v>
      </c>
      <c r="B13809" s="8" t="s">
        <v>20130</v>
      </c>
      <c r="C13809" s="9" t="s">
        <v>20559</v>
      </c>
      <c r="D13809" s="10" t="s">
        <v>20560</v>
      </c>
      <c r="E13809" s="11" t="s">
        <v>20561</v>
      </c>
      <c r="F13809" s="6">
        <v>493168</v>
      </c>
      <c r="G13809" s="6" t="s">
        <v>608</v>
      </c>
      <c r="H13809" s="16">
        <v>3559146</v>
      </c>
      <c r="I13809" s="12">
        <v>44136</v>
      </c>
      <c r="J13809" s="12">
        <v>44226</v>
      </c>
      <c r="K13809" s="15">
        <v>32438745</v>
      </c>
      <c r="L13809" s="13" t="s">
        <v>14</v>
      </c>
      <c r="M13809" s="7">
        <v>1</v>
      </c>
      <c r="N13809" s="14"/>
    </row>
    <row r="13810" spans="1:14" ht="63">
      <c r="A13810" s="6">
        <v>13809</v>
      </c>
      <c r="B13810" s="8" t="s">
        <v>20130</v>
      </c>
      <c r="C13810" s="9" t="s">
        <v>20562</v>
      </c>
      <c r="D13810" s="10" t="s">
        <v>20563</v>
      </c>
      <c r="E13810" s="11" t="s">
        <v>20564</v>
      </c>
      <c r="F13810" s="6">
        <v>493166</v>
      </c>
      <c r="G13810" s="6" t="s">
        <v>608</v>
      </c>
      <c r="H13810" s="16">
        <v>3559146</v>
      </c>
      <c r="I13810" s="12">
        <v>44136</v>
      </c>
      <c r="J13810" s="12">
        <v>44226</v>
      </c>
      <c r="K13810" s="15">
        <v>1600000</v>
      </c>
      <c r="L13810" s="13" t="s">
        <v>14</v>
      </c>
      <c r="M13810" s="7">
        <v>1</v>
      </c>
      <c r="N13810" s="14"/>
    </row>
    <row r="13811" spans="1:14" ht="409.5">
      <c r="A13811" s="6">
        <v>13810</v>
      </c>
      <c r="B13811" s="8" t="s">
        <v>20130</v>
      </c>
      <c r="C13811" s="9" t="s">
        <v>20296</v>
      </c>
      <c r="D13811" s="10" t="s">
        <v>20297</v>
      </c>
      <c r="E13811" s="11" t="s">
        <v>20565</v>
      </c>
      <c r="F13811" s="6">
        <v>512405</v>
      </c>
      <c r="G13811" s="6" t="s">
        <v>20142</v>
      </c>
      <c r="H13811" s="16">
        <v>3965492</v>
      </c>
      <c r="I13811" s="12" t="s">
        <v>7399</v>
      </c>
      <c r="J13811" s="12" t="s">
        <v>2293</v>
      </c>
      <c r="K13811" s="15">
        <v>0</v>
      </c>
      <c r="L13811" s="13" t="s">
        <v>14</v>
      </c>
      <c r="M13811" s="7">
        <v>1</v>
      </c>
      <c r="N13811" s="14"/>
    </row>
    <row r="13812" spans="1:14" ht="252">
      <c r="A13812" s="6">
        <v>13811</v>
      </c>
      <c r="B13812" s="8" t="s">
        <v>20130</v>
      </c>
      <c r="C13812" s="9" t="s">
        <v>20566</v>
      </c>
      <c r="D13812" s="10" t="s">
        <v>20528</v>
      </c>
      <c r="E13812" s="11" t="s">
        <v>20567</v>
      </c>
      <c r="F13812" s="6">
        <v>519521</v>
      </c>
      <c r="G13812" s="6" t="s">
        <v>20142</v>
      </c>
      <c r="H13812" s="16">
        <v>13207423</v>
      </c>
      <c r="I13812" s="12" t="s">
        <v>1225</v>
      </c>
      <c r="J13812" s="12" t="s">
        <v>2293</v>
      </c>
      <c r="K13812" s="15">
        <v>3171000</v>
      </c>
      <c r="L13812" s="13" t="s">
        <v>14</v>
      </c>
      <c r="M13812" s="7">
        <v>1</v>
      </c>
      <c r="N13812" s="14"/>
    </row>
    <row r="13813" spans="1:14" ht="94.5">
      <c r="A13813" s="6">
        <v>13812</v>
      </c>
      <c r="B13813" s="8" t="s">
        <v>20130</v>
      </c>
      <c r="C13813" s="9" t="s">
        <v>20568</v>
      </c>
      <c r="D13813" s="10" t="s">
        <v>20569</v>
      </c>
      <c r="E13813" s="11" t="s">
        <v>20570</v>
      </c>
      <c r="F13813" s="6">
        <v>519523</v>
      </c>
      <c r="G13813" s="6" t="s">
        <v>20142</v>
      </c>
      <c r="H13813" s="16">
        <v>7852495</v>
      </c>
      <c r="I13813" s="12" t="s">
        <v>1225</v>
      </c>
      <c r="J13813" s="12" t="s">
        <v>2293</v>
      </c>
      <c r="K13813" s="15">
        <v>0</v>
      </c>
      <c r="L13813" s="13" t="s">
        <v>14</v>
      </c>
      <c r="M13813" s="7">
        <v>1</v>
      </c>
      <c r="N13813" s="14"/>
    </row>
    <row r="13814" spans="1:14" ht="94.5">
      <c r="A13814" s="6">
        <v>13813</v>
      </c>
      <c r="B13814" s="8" t="s">
        <v>20130</v>
      </c>
      <c r="C13814" s="9" t="s">
        <v>20571</v>
      </c>
      <c r="D13814" s="10" t="s">
        <v>20572</v>
      </c>
      <c r="E13814" s="11" t="s">
        <v>20573</v>
      </c>
      <c r="F13814" s="6">
        <v>517590</v>
      </c>
      <c r="G13814" s="6" t="s">
        <v>20142</v>
      </c>
      <c r="H13814" s="16">
        <v>6278681</v>
      </c>
      <c r="I13814" s="12" t="s">
        <v>1225</v>
      </c>
      <c r="J13814" s="12" t="s">
        <v>2293</v>
      </c>
      <c r="K13814" s="15">
        <v>0</v>
      </c>
      <c r="L13814" s="13" t="s">
        <v>14</v>
      </c>
      <c r="M13814" s="7">
        <v>1</v>
      </c>
      <c r="N13814" s="14"/>
    </row>
    <row r="13815" spans="1:14" ht="78.75">
      <c r="A13815" s="6">
        <v>13814</v>
      </c>
      <c r="B13815" s="8" t="s">
        <v>20130</v>
      </c>
      <c r="C13815" s="9" t="s">
        <v>20574</v>
      </c>
      <c r="D13815" s="10" t="s">
        <v>20575</v>
      </c>
      <c r="E13815" s="11" t="s">
        <v>20576</v>
      </c>
      <c r="F13815" s="6">
        <v>519522</v>
      </c>
      <c r="G13815" s="6" t="s">
        <v>20142</v>
      </c>
      <c r="H13815" s="16" t="s">
        <v>20577</v>
      </c>
      <c r="I13815" s="12" t="s">
        <v>1225</v>
      </c>
      <c r="J13815" s="12" t="s">
        <v>2293</v>
      </c>
      <c r="K13815" s="15">
        <v>0</v>
      </c>
      <c r="L13815" s="13" t="s">
        <v>14</v>
      </c>
      <c r="M13815" s="7">
        <v>1</v>
      </c>
      <c r="N13815" s="14"/>
    </row>
    <row r="13816" spans="1:14" ht="267.75">
      <c r="A13816" s="6">
        <v>13815</v>
      </c>
      <c r="B13816" s="8" t="s">
        <v>20130</v>
      </c>
      <c r="C13816" s="9" t="s">
        <v>20578</v>
      </c>
      <c r="D13816" s="10" t="s">
        <v>20579</v>
      </c>
      <c r="E13816" s="11" t="s">
        <v>20580</v>
      </c>
      <c r="F13816" s="6">
        <v>517591</v>
      </c>
      <c r="G13816" s="6" t="s">
        <v>20142</v>
      </c>
      <c r="H13816" s="16">
        <v>11565523</v>
      </c>
      <c r="I13816" s="12" t="s">
        <v>2761</v>
      </c>
      <c r="J13816" s="12" t="s">
        <v>2293</v>
      </c>
      <c r="K13816" s="15">
        <v>2919000</v>
      </c>
      <c r="L13816" s="13" t="s">
        <v>14</v>
      </c>
      <c r="M13816" s="7">
        <v>1</v>
      </c>
      <c r="N13816" s="14"/>
    </row>
    <row r="13817" spans="1:14" ht="94.5">
      <c r="A13817" s="6">
        <v>13816</v>
      </c>
      <c r="B13817" s="8" t="s">
        <v>20130</v>
      </c>
      <c r="C13817" s="9" t="s">
        <v>20581</v>
      </c>
      <c r="D13817" s="10" t="s">
        <v>20582</v>
      </c>
      <c r="E13817" s="11" t="s">
        <v>20583</v>
      </c>
      <c r="F13817" s="6">
        <v>504477</v>
      </c>
      <c r="G13817" s="6" t="s">
        <v>20142</v>
      </c>
      <c r="H13817" s="16">
        <v>5580724</v>
      </c>
      <c r="I13817" s="12" t="s">
        <v>6560</v>
      </c>
      <c r="J13817" s="12" t="s">
        <v>2314</v>
      </c>
      <c r="K13817" s="15">
        <v>1950000</v>
      </c>
      <c r="L13817" s="13" t="s">
        <v>14</v>
      </c>
      <c r="M13817" s="7">
        <v>1</v>
      </c>
      <c r="N13817" s="14"/>
    </row>
    <row r="13818" spans="1:14" ht="173.25">
      <c r="A13818" s="6">
        <v>13817</v>
      </c>
      <c r="B13818" s="8" t="s">
        <v>20130</v>
      </c>
      <c r="C13818" s="9" t="s">
        <v>20584</v>
      </c>
      <c r="D13818" s="10" t="s">
        <v>17209</v>
      </c>
      <c r="E13818" s="11" t="s">
        <v>20585</v>
      </c>
      <c r="F13818" s="6">
        <v>512406</v>
      </c>
      <c r="G13818" s="6" t="s">
        <v>20142</v>
      </c>
      <c r="H13818" s="16">
        <v>7878461</v>
      </c>
      <c r="I13818" s="12" t="s">
        <v>7399</v>
      </c>
      <c r="J13818" s="12" t="s">
        <v>2293</v>
      </c>
      <c r="K13818" s="15">
        <v>3131000</v>
      </c>
      <c r="L13818" s="13" t="s">
        <v>14</v>
      </c>
      <c r="M13818" s="7">
        <v>1</v>
      </c>
      <c r="N13818" s="14"/>
    </row>
    <row r="13819" spans="1:14" ht="63">
      <c r="A13819" s="6">
        <v>13818</v>
      </c>
      <c r="B13819" s="8" t="s">
        <v>20130</v>
      </c>
      <c r="C13819" s="9" t="s">
        <v>20586</v>
      </c>
      <c r="D13819" s="10" t="s">
        <v>17209</v>
      </c>
      <c r="E13819" s="11" t="s">
        <v>20587</v>
      </c>
      <c r="F13819" s="6">
        <v>504480</v>
      </c>
      <c r="G13819" s="6" t="s">
        <v>20142</v>
      </c>
      <c r="H13819" s="16">
        <v>5207754</v>
      </c>
      <c r="I13819" s="12" t="s">
        <v>1812</v>
      </c>
      <c r="J13819" s="12" t="s">
        <v>20230</v>
      </c>
      <c r="K13819" s="15">
        <v>0</v>
      </c>
      <c r="L13819" s="13" t="s">
        <v>14</v>
      </c>
      <c r="M13819" s="7">
        <v>1</v>
      </c>
      <c r="N13819" s="14"/>
    </row>
    <row r="13820" spans="1:14" ht="47.25">
      <c r="A13820" s="6">
        <v>13819</v>
      </c>
      <c r="B13820" s="8" t="s">
        <v>20130</v>
      </c>
      <c r="C13820" s="9" t="s">
        <v>20588</v>
      </c>
      <c r="D13820" s="10" t="s">
        <v>20589</v>
      </c>
      <c r="E13820" s="11" t="s">
        <v>20590</v>
      </c>
      <c r="F13820" s="6">
        <v>504481</v>
      </c>
      <c r="G13820" s="6" t="s">
        <v>20142</v>
      </c>
      <c r="H13820" s="16">
        <v>1551985</v>
      </c>
      <c r="I13820" s="12" t="s">
        <v>5965</v>
      </c>
      <c r="J13820" s="12" t="s">
        <v>7530</v>
      </c>
      <c r="K13820" s="15">
        <v>0</v>
      </c>
      <c r="L13820" s="13" t="s">
        <v>14</v>
      </c>
      <c r="M13820" s="7">
        <v>1</v>
      </c>
      <c r="N13820" s="14"/>
    </row>
    <row r="13821" spans="1:14" ht="173.25">
      <c r="A13821" s="6">
        <v>13820</v>
      </c>
      <c r="B13821" s="8" t="s">
        <v>20130</v>
      </c>
      <c r="C13821" s="9" t="s">
        <v>20591</v>
      </c>
      <c r="D13821" s="10" t="s">
        <v>20592</v>
      </c>
      <c r="E13821" s="11" t="s">
        <v>20593</v>
      </c>
      <c r="F13821" s="6">
        <v>504478</v>
      </c>
      <c r="G13821" s="6" t="s">
        <v>20142</v>
      </c>
      <c r="H13821" s="16">
        <v>2533804</v>
      </c>
      <c r="I13821" s="12" t="s">
        <v>2744</v>
      </c>
      <c r="J13821" s="12" t="s">
        <v>6348</v>
      </c>
      <c r="K13821" s="15">
        <v>1266000</v>
      </c>
      <c r="L13821" s="13" t="s">
        <v>14</v>
      </c>
      <c r="M13821" s="7">
        <v>1</v>
      </c>
      <c r="N13821" s="14"/>
    </row>
    <row r="13822" spans="1:14" ht="63">
      <c r="A13822" s="6">
        <v>13821</v>
      </c>
      <c r="B13822" s="8" t="s">
        <v>20130</v>
      </c>
      <c r="C13822" s="9" t="s">
        <v>20594</v>
      </c>
      <c r="D13822" s="10" t="s">
        <v>20595</v>
      </c>
      <c r="E13822" s="11" t="s">
        <v>20596</v>
      </c>
      <c r="F13822" s="6">
        <v>538082</v>
      </c>
      <c r="G13822" s="6" t="s">
        <v>875</v>
      </c>
      <c r="H13822" s="16">
        <v>3650794</v>
      </c>
      <c r="I13822" s="12" t="s">
        <v>1844</v>
      </c>
      <c r="J13822" s="12" t="s">
        <v>1210</v>
      </c>
      <c r="K13822" s="15">
        <v>0</v>
      </c>
      <c r="L13822" s="13" t="s">
        <v>14</v>
      </c>
      <c r="M13822" s="7">
        <v>1</v>
      </c>
      <c r="N13822" s="14"/>
    </row>
    <row r="13823" spans="1:14" ht="78.75">
      <c r="A13823" s="6">
        <v>13822</v>
      </c>
      <c r="B13823" s="8" t="s">
        <v>20130</v>
      </c>
      <c r="C13823" s="9" t="s">
        <v>20597</v>
      </c>
      <c r="D13823" s="10" t="s">
        <v>20598</v>
      </c>
      <c r="E13823" s="11" t="s">
        <v>20599</v>
      </c>
      <c r="F13823" s="6">
        <v>538083</v>
      </c>
      <c r="G13823" s="6" t="s">
        <v>875</v>
      </c>
      <c r="H13823" s="16">
        <v>4593587</v>
      </c>
      <c r="I13823" s="12" t="s">
        <v>1187</v>
      </c>
      <c r="J13823" s="12" t="s">
        <v>2706</v>
      </c>
      <c r="K13823" s="15">
        <v>0</v>
      </c>
      <c r="L13823" s="13" t="s">
        <v>14</v>
      </c>
      <c r="M13823" s="7">
        <v>1</v>
      </c>
      <c r="N13823" s="14"/>
    </row>
    <row r="13824" spans="1:14" ht="78.75">
      <c r="A13824" s="6">
        <v>13823</v>
      </c>
      <c r="B13824" s="8" t="s">
        <v>20130</v>
      </c>
      <c r="C13824" s="9" t="s">
        <v>20600</v>
      </c>
      <c r="D13824" s="10" t="s">
        <v>20589</v>
      </c>
      <c r="E13824" s="11" t="s">
        <v>20601</v>
      </c>
      <c r="F13824" s="6">
        <v>538084</v>
      </c>
      <c r="G13824" s="6" t="s">
        <v>875</v>
      </c>
      <c r="H13824" s="16">
        <v>3737724</v>
      </c>
      <c r="I13824" s="12" t="s">
        <v>2411</v>
      </c>
      <c r="J13824" s="12" t="s">
        <v>2265</v>
      </c>
      <c r="K13824" s="15">
        <v>0</v>
      </c>
      <c r="L13824" s="13" t="s">
        <v>14</v>
      </c>
      <c r="M13824" s="7">
        <v>1</v>
      </c>
      <c r="N13824" s="14"/>
    </row>
    <row r="13825" spans="1:14" ht="78.75">
      <c r="A13825" s="6">
        <v>13824</v>
      </c>
      <c r="B13825" s="8" t="s">
        <v>20130</v>
      </c>
      <c r="C13825" s="9" t="s">
        <v>20602</v>
      </c>
      <c r="D13825" s="10" t="s">
        <v>20603</v>
      </c>
      <c r="E13825" s="11" t="s">
        <v>20604</v>
      </c>
      <c r="F13825" s="6">
        <v>538082</v>
      </c>
      <c r="G13825" s="6" t="s">
        <v>875</v>
      </c>
      <c r="H13825" s="16">
        <v>3962803</v>
      </c>
      <c r="I13825" s="12" t="s">
        <v>1844</v>
      </c>
      <c r="J13825" s="12" t="s">
        <v>20280</v>
      </c>
      <c r="K13825" s="15">
        <v>2687293</v>
      </c>
      <c r="L13825" s="13" t="s">
        <v>14</v>
      </c>
      <c r="M13825" s="7">
        <v>1</v>
      </c>
      <c r="N13825" s="14"/>
    </row>
    <row r="13826" spans="1:14" ht="189">
      <c r="A13826" s="6">
        <v>13825</v>
      </c>
      <c r="B13826" s="8" t="s">
        <v>20130</v>
      </c>
      <c r="C13826" s="9" t="s">
        <v>20261</v>
      </c>
      <c r="D13826" s="10" t="s">
        <v>20262</v>
      </c>
      <c r="E13826" s="11" t="s">
        <v>20605</v>
      </c>
      <c r="F13826" s="6">
        <v>538086</v>
      </c>
      <c r="G13826" s="6" t="s">
        <v>875</v>
      </c>
      <c r="H13826" s="16">
        <v>22074500</v>
      </c>
      <c r="I13826" s="12" t="s">
        <v>2152</v>
      </c>
      <c r="J13826" s="12" t="s">
        <v>20606</v>
      </c>
      <c r="K13826" s="15">
        <v>7312707</v>
      </c>
      <c r="L13826" s="13" t="s">
        <v>14</v>
      </c>
      <c r="M13826" s="7">
        <v>1</v>
      </c>
      <c r="N13826" s="14"/>
    </row>
    <row r="13827" spans="1:14" ht="94.5">
      <c r="A13827" s="6">
        <v>13826</v>
      </c>
      <c r="B13827" s="8" t="s">
        <v>20130</v>
      </c>
      <c r="C13827" s="9" t="s">
        <v>20607</v>
      </c>
      <c r="D13827" s="10" t="s">
        <v>20608</v>
      </c>
      <c r="E13827" s="11" t="s">
        <v>20609</v>
      </c>
      <c r="F13827" s="6">
        <v>576698</v>
      </c>
      <c r="G13827" s="6" t="s">
        <v>3582</v>
      </c>
      <c r="H13827" s="16">
        <v>57598366</v>
      </c>
      <c r="I13827" s="12" t="s">
        <v>3146</v>
      </c>
      <c r="J13827" s="12" t="s">
        <v>20610</v>
      </c>
      <c r="K13827" s="15">
        <v>0</v>
      </c>
      <c r="L13827" s="13" t="s">
        <v>70</v>
      </c>
      <c r="M13827" s="7">
        <v>0.25</v>
      </c>
      <c r="N13827" s="14"/>
    </row>
    <row r="13828" spans="1:14" ht="94.5">
      <c r="A13828" s="6">
        <v>13827</v>
      </c>
      <c r="B13828" s="8" t="s">
        <v>20130</v>
      </c>
      <c r="C13828" s="9" t="s">
        <v>20611</v>
      </c>
      <c r="D13828" s="10" t="s">
        <v>2379</v>
      </c>
      <c r="E13828" s="11" t="s">
        <v>20609</v>
      </c>
      <c r="F13828" s="6">
        <v>576698</v>
      </c>
      <c r="G13828" s="6" t="s">
        <v>3582</v>
      </c>
      <c r="H13828" s="16">
        <v>57598366</v>
      </c>
      <c r="I13828" s="12" t="s">
        <v>3146</v>
      </c>
      <c r="J13828" s="12" t="s">
        <v>20610</v>
      </c>
      <c r="K13828" s="15">
        <v>0</v>
      </c>
      <c r="L13828" s="13" t="s">
        <v>70</v>
      </c>
      <c r="M13828" s="7">
        <v>0.75</v>
      </c>
      <c r="N13828" s="14"/>
    </row>
    <row r="13829" spans="1:14" ht="63">
      <c r="A13829" s="6">
        <v>13828</v>
      </c>
      <c r="B13829" s="8" t="s">
        <v>20130</v>
      </c>
      <c r="C13829" s="9" t="s">
        <v>20612</v>
      </c>
      <c r="D13829" s="10" t="s">
        <v>20613</v>
      </c>
      <c r="E13829" s="11" t="s">
        <v>20614</v>
      </c>
      <c r="F13829" s="6">
        <v>588240</v>
      </c>
      <c r="G13829" s="6" t="s">
        <v>20142</v>
      </c>
      <c r="H13829" s="16">
        <v>7976609</v>
      </c>
      <c r="I13829" s="12" t="s">
        <v>3153</v>
      </c>
      <c r="J13829" s="12" t="s">
        <v>20615</v>
      </c>
      <c r="K13829" s="15">
        <v>0</v>
      </c>
      <c r="L13829" s="13" t="s">
        <v>14</v>
      </c>
      <c r="M13829" s="7">
        <v>1</v>
      </c>
      <c r="N13829" s="14"/>
    </row>
    <row r="13830" spans="1:14" ht="78.75">
      <c r="A13830" s="6">
        <v>13829</v>
      </c>
      <c r="B13830" s="8" t="s">
        <v>20130</v>
      </c>
      <c r="C13830" s="9" t="s">
        <v>20612</v>
      </c>
      <c r="D13830" s="10" t="s">
        <v>20613</v>
      </c>
      <c r="E13830" s="11" t="s">
        <v>20616</v>
      </c>
      <c r="F13830" s="6">
        <v>584609</v>
      </c>
      <c r="G13830" s="6" t="s">
        <v>20142</v>
      </c>
      <c r="H13830" s="16">
        <v>7632989</v>
      </c>
      <c r="I13830" s="12" t="s">
        <v>2745</v>
      </c>
      <c r="J13830" s="12" t="s">
        <v>6155</v>
      </c>
      <c r="K13830" s="15">
        <v>0</v>
      </c>
      <c r="L13830" s="13" t="s">
        <v>14</v>
      </c>
      <c r="M13830" s="7">
        <v>1</v>
      </c>
      <c r="N13830" s="14"/>
    </row>
    <row r="13831" spans="1:14" ht="63">
      <c r="A13831" s="6">
        <v>13830</v>
      </c>
      <c r="B13831" s="8" t="s">
        <v>20130</v>
      </c>
      <c r="C13831" s="9" t="s">
        <v>20617</v>
      </c>
      <c r="D13831" s="10" t="s">
        <v>20618</v>
      </c>
      <c r="E13831" s="11" t="s">
        <v>20619</v>
      </c>
      <c r="F13831" s="6">
        <v>588248</v>
      </c>
      <c r="G13831" s="6" t="s">
        <v>20142</v>
      </c>
      <c r="H13831" s="16">
        <v>8579207</v>
      </c>
      <c r="I13831" s="12" t="s">
        <v>6049</v>
      </c>
      <c r="J13831" s="12" t="s">
        <v>20620</v>
      </c>
      <c r="K13831" s="15">
        <v>0</v>
      </c>
      <c r="L13831" s="13" t="s">
        <v>14</v>
      </c>
      <c r="M13831" s="7">
        <v>1</v>
      </c>
      <c r="N13831" s="14"/>
    </row>
    <row r="13832" spans="1:14" ht="78.75">
      <c r="A13832" s="6">
        <v>13831</v>
      </c>
      <c r="B13832" s="8" t="s">
        <v>20130</v>
      </c>
      <c r="C13832" s="9" t="s">
        <v>20617</v>
      </c>
      <c r="D13832" s="10" t="s">
        <v>20618</v>
      </c>
      <c r="E13832" s="11" t="s">
        <v>20621</v>
      </c>
      <c r="F13832" s="6">
        <v>584528</v>
      </c>
      <c r="G13832" s="6" t="s">
        <v>20142</v>
      </c>
      <c r="H13832" s="16">
        <v>11993380</v>
      </c>
      <c r="I13832" s="12" t="s">
        <v>6049</v>
      </c>
      <c r="J13832" s="12" t="s">
        <v>20620</v>
      </c>
      <c r="K13832" s="15">
        <v>0</v>
      </c>
      <c r="L13832" s="13" t="s">
        <v>14</v>
      </c>
      <c r="M13832" s="7">
        <v>1</v>
      </c>
      <c r="N13832" s="14"/>
    </row>
    <row r="13833" spans="1:14" ht="110.25">
      <c r="A13833" s="6">
        <v>13832</v>
      </c>
      <c r="B13833" s="8" t="s">
        <v>20130</v>
      </c>
      <c r="C13833" s="9" t="s">
        <v>20617</v>
      </c>
      <c r="D13833" s="10" t="s">
        <v>20618</v>
      </c>
      <c r="E13833" s="11" t="s">
        <v>20622</v>
      </c>
      <c r="F13833" s="6">
        <v>557575</v>
      </c>
      <c r="G13833" s="6" t="s">
        <v>875</v>
      </c>
      <c r="H13833" s="16">
        <v>10573355</v>
      </c>
      <c r="I13833" s="12" t="s">
        <v>6499</v>
      </c>
      <c r="J13833" s="12" t="s">
        <v>20623</v>
      </c>
      <c r="K13833" s="15">
        <v>0</v>
      </c>
      <c r="L13833" s="13" t="s">
        <v>14</v>
      </c>
      <c r="M13833" s="7">
        <v>1</v>
      </c>
      <c r="N13833" s="14"/>
    </row>
    <row r="13834" spans="1:14" ht="126">
      <c r="A13834" s="6">
        <v>13833</v>
      </c>
      <c r="B13834" s="8" t="s">
        <v>20130</v>
      </c>
      <c r="C13834" s="9" t="s">
        <v>20624</v>
      </c>
      <c r="D13834" s="10" t="s">
        <v>20625</v>
      </c>
      <c r="E13834" s="11" t="s">
        <v>20626</v>
      </c>
      <c r="F13834" s="6">
        <v>588243</v>
      </c>
      <c r="G13834" s="6" t="s">
        <v>20142</v>
      </c>
      <c r="H13834" s="16">
        <v>13332117</v>
      </c>
      <c r="I13834" s="12" t="s">
        <v>7587</v>
      </c>
      <c r="J13834" s="12" t="s">
        <v>20615</v>
      </c>
      <c r="K13834" s="15">
        <v>0</v>
      </c>
      <c r="L13834" s="13" t="s">
        <v>14</v>
      </c>
      <c r="M13834" s="7">
        <v>1</v>
      </c>
      <c r="N13834" s="14"/>
    </row>
    <row r="13835" spans="1:14" ht="94.5">
      <c r="A13835" s="6">
        <v>13834</v>
      </c>
      <c r="B13835" s="8" t="s">
        <v>20130</v>
      </c>
      <c r="C13835" s="9" t="s">
        <v>20627</v>
      </c>
      <c r="D13835" s="10" t="s">
        <v>20628</v>
      </c>
      <c r="E13835" s="11" t="s">
        <v>20629</v>
      </c>
      <c r="F13835" s="6">
        <v>588418</v>
      </c>
      <c r="G13835" s="6" t="s">
        <v>20142</v>
      </c>
      <c r="H13835" s="16">
        <v>9645990</v>
      </c>
      <c r="I13835" s="12" t="s">
        <v>6616</v>
      </c>
      <c r="J13835" s="12" t="s">
        <v>20620</v>
      </c>
      <c r="K13835" s="15">
        <v>0</v>
      </c>
      <c r="L13835" s="13" t="s">
        <v>14</v>
      </c>
      <c r="M13835" s="7">
        <v>1</v>
      </c>
      <c r="N13835" s="14"/>
    </row>
    <row r="13836" spans="1:14" ht="204.75">
      <c r="A13836" s="6">
        <v>13835</v>
      </c>
      <c r="B13836" s="8" t="s">
        <v>20130</v>
      </c>
      <c r="C13836" s="9" t="s">
        <v>20630</v>
      </c>
      <c r="D13836" s="10" t="s">
        <v>20531</v>
      </c>
      <c r="E13836" s="11" t="s">
        <v>20631</v>
      </c>
      <c r="F13836" s="6">
        <v>588417</v>
      </c>
      <c r="G13836" s="6" t="s">
        <v>20142</v>
      </c>
      <c r="H13836" s="16">
        <v>10854068</v>
      </c>
      <c r="I13836" s="12" t="s">
        <v>6600</v>
      </c>
      <c r="J13836" s="12" t="s">
        <v>20620</v>
      </c>
      <c r="K13836" s="15">
        <v>0</v>
      </c>
      <c r="L13836" s="13" t="s">
        <v>14</v>
      </c>
      <c r="M13836" s="7">
        <v>1</v>
      </c>
      <c r="N13836" s="14"/>
    </row>
    <row r="13837" spans="1:14" ht="63">
      <c r="A13837" s="6">
        <v>13836</v>
      </c>
      <c r="B13837" s="8" t="s">
        <v>20130</v>
      </c>
      <c r="C13837" s="9" t="s">
        <v>20632</v>
      </c>
      <c r="D13837" s="10" t="s">
        <v>20633</v>
      </c>
      <c r="E13837" s="11" t="s">
        <v>20634</v>
      </c>
      <c r="F13837" s="6">
        <v>588244</v>
      </c>
      <c r="G13837" s="6" t="s">
        <v>20142</v>
      </c>
      <c r="H13837" s="16">
        <v>13690876</v>
      </c>
      <c r="I13837" s="12" t="s">
        <v>6600</v>
      </c>
      <c r="J13837" s="12" t="s">
        <v>6604</v>
      </c>
      <c r="K13837" s="15">
        <v>0</v>
      </c>
      <c r="L13837" s="13" t="s">
        <v>14</v>
      </c>
      <c r="M13837" s="7">
        <v>1</v>
      </c>
      <c r="N13837" s="14"/>
    </row>
    <row r="13838" spans="1:14" ht="78.75">
      <c r="A13838" s="6">
        <v>13837</v>
      </c>
      <c r="B13838" s="8" t="s">
        <v>20130</v>
      </c>
      <c r="C13838" s="9" t="s">
        <v>20396</v>
      </c>
      <c r="D13838" s="10" t="s">
        <v>20397</v>
      </c>
      <c r="E13838" s="11" t="s">
        <v>20635</v>
      </c>
      <c r="F13838" s="6">
        <v>588241</v>
      </c>
      <c r="G13838" s="6" t="s">
        <v>20142</v>
      </c>
      <c r="H13838" s="16">
        <v>8827275</v>
      </c>
      <c r="I13838" s="12" t="s">
        <v>7587</v>
      </c>
      <c r="J13838" s="12" t="s">
        <v>20615</v>
      </c>
      <c r="K13838" s="15">
        <v>0</v>
      </c>
      <c r="L13838" s="13" t="s">
        <v>14</v>
      </c>
      <c r="M13838" s="7">
        <v>1</v>
      </c>
      <c r="N13838" s="14"/>
    </row>
    <row r="13839" spans="1:14" ht="78.75">
      <c r="A13839" s="6">
        <v>13838</v>
      </c>
      <c r="B13839" s="8" t="s">
        <v>20130</v>
      </c>
      <c r="C13839" s="9" t="s">
        <v>20636</v>
      </c>
      <c r="D13839" s="10" t="s">
        <v>17141</v>
      </c>
      <c r="E13839" s="11" t="s">
        <v>20637</v>
      </c>
      <c r="F13839" s="6">
        <v>588427</v>
      </c>
      <c r="G13839" s="6" t="s">
        <v>20142</v>
      </c>
      <c r="H13839" s="16">
        <v>9516098</v>
      </c>
      <c r="I13839" s="12" t="s">
        <v>6348</v>
      </c>
      <c r="J13839" s="12" t="s">
        <v>20620</v>
      </c>
      <c r="K13839" s="15">
        <v>0</v>
      </c>
      <c r="L13839" s="13" t="s">
        <v>14</v>
      </c>
      <c r="M13839" s="7">
        <v>1</v>
      </c>
      <c r="N13839" s="14"/>
    </row>
    <row r="13840" spans="1:14" ht="126">
      <c r="A13840" s="6">
        <v>13839</v>
      </c>
      <c r="B13840" s="8" t="s">
        <v>20130</v>
      </c>
      <c r="C13840" s="9" t="s">
        <v>20638</v>
      </c>
      <c r="D13840" s="10" t="s">
        <v>20639</v>
      </c>
      <c r="E13840" s="11" t="s">
        <v>20640</v>
      </c>
      <c r="F13840" s="6">
        <v>588424</v>
      </c>
      <c r="G13840" s="6" t="s">
        <v>20142</v>
      </c>
      <c r="H13840" s="16">
        <v>11962670</v>
      </c>
      <c r="I13840" s="12" t="s">
        <v>2745</v>
      </c>
      <c r="J13840" s="12" t="s">
        <v>6604</v>
      </c>
      <c r="K13840" s="15">
        <v>0</v>
      </c>
      <c r="L13840" s="13" t="s">
        <v>14</v>
      </c>
      <c r="M13840" s="7">
        <v>1</v>
      </c>
      <c r="N13840" s="14"/>
    </row>
    <row r="13841" spans="1:14" ht="126">
      <c r="A13841" s="6">
        <v>13840</v>
      </c>
      <c r="B13841" s="8" t="s">
        <v>20130</v>
      </c>
      <c r="C13841" s="9" t="s">
        <v>20641</v>
      </c>
      <c r="D13841" s="10" t="s">
        <v>20642</v>
      </c>
      <c r="E13841" s="11" t="s">
        <v>20643</v>
      </c>
      <c r="F13841" s="6">
        <v>588423</v>
      </c>
      <c r="G13841" s="6" t="s">
        <v>20142</v>
      </c>
      <c r="H13841" s="16">
        <v>7547647</v>
      </c>
      <c r="I13841" s="12" t="s">
        <v>3146</v>
      </c>
      <c r="J13841" s="12" t="s">
        <v>20644</v>
      </c>
      <c r="K13841" s="15">
        <v>0</v>
      </c>
      <c r="L13841" s="13" t="s">
        <v>14</v>
      </c>
      <c r="M13841" s="7">
        <v>1</v>
      </c>
      <c r="N13841" s="14"/>
    </row>
    <row r="13842" spans="1:14" ht="94.5">
      <c r="A13842" s="6">
        <v>13841</v>
      </c>
      <c r="B13842" s="8" t="s">
        <v>20130</v>
      </c>
      <c r="C13842" s="9" t="s">
        <v>20645</v>
      </c>
      <c r="D13842" s="10" t="s">
        <v>20646</v>
      </c>
      <c r="E13842" s="11" t="s">
        <v>20647</v>
      </c>
      <c r="F13842" s="6">
        <v>588426</v>
      </c>
      <c r="G13842" s="6" t="s">
        <v>20142</v>
      </c>
      <c r="H13842" s="16">
        <v>5298799</v>
      </c>
      <c r="I13842" s="12" t="s">
        <v>2745</v>
      </c>
      <c r="J13842" s="12" t="s">
        <v>6604</v>
      </c>
      <c r="K13842" s="15">
        <v>0</v>
      </c>
      <c r="L13842" s="13" t="s">
        <v>14</v>
      </c>
      <c r="M13842" s="7">
        <v>1</v>
      </c>
      <c r="N13842" s="14"/>
    </row>
    <row r="13843" spans="1:14" ht="78.75">
      <c r="A13843" s="6">
        <v>13842</v>
      </c>
      <c r="B13843" s="8" t="s">
        <v>20130</v>
      </c>
      <c r="C13843" s="9" t="s">
        <v>20648</v>
      </c>
      <c r="D13843" s="10" t="s">
        <v>20649</v>
      </c>
      <c r="E13843" s="11" t="s">
        <v>20650</v>
      </c>
      <c r="F13843" s="6">
        <v>588420</v>
      </c>
      <c r="G13843" s="6" t="s">
        <v>20142</v>
      </c>
      <c r="H13843" s="16">
        <v>14658661</v>
      </c>
      <c r="I13843" s="12" t="s">
        <v>2745</v>
      </c>
      <c r="J13843" s="12" t="s">
        <v>20615</v>
      </c>
      <c r="K13843" s="15">
        <v>0</v>
      </c>
      <c r="L13843" s="13" t="s">
        <v>14</v>
      </c>
      <c r="M13843" s="7">
        <v>1</v>
      </c>
      <c r="N13843" s="14"/>
    </row>
    <row r="13844" spans="1:14" ht="94.5">
      <c r="A13844" s="6">
        <v>13843</v>
      </c>
      <c r="B13844" s="8" t="s">
        <v>20130</v>
      </c>
      <c r="C13844" s="9" t="s">
        <v>20651</v>
      </c>
      <c r="D13844" s="10" t="s">
        <v>20652</v>
      </c>
      <c r="E13844" s="11" t="s">
        <v>20653</v>
      </c>
      <c r="F13844" s="6">
        <v>584616</v>
      </c>
      <c r="G13844" s="6" t="s">
        <v>20142</v>
      </c>
      <c r="H13844" s="16">
        <v>3986900</v>
      </c>
      <c r="I13844" s="12" t="s">
        <v>5916</v>
      </c>
      <c r="J13844" s="12" t="s">
        <v>6155</v>
      </c>
      <c r="K13844" s="15">
        <v>0</v>
      </c>
      <c r="L13844" s="13" t="s">
        <v>14</v>
      </c>
      <c r="M13844" s="7">
        <v>1</v>
      </c>
      <c r="N13844" s="14"/>
    </row>
    <row r="13845" spans="1:14" ht="157.5">
      <c r="A13845" s="6">
        <v>13844</v>
      </c>
      <c r="B13845" s="8" t="s">
        <v>20130</v>
      </c>
      <c r="C13845" s="9" t="s">
        <v>20654</v>
      </c>
      <c r="D13845" s="10" t="s">
        <v>20655</v>
      </c>
      <c r="E13845" s="11" t="s">
        <v>20656</v>
      </c>
      <c r="F13845" s="6">
        <v>584531</v>
      </c>
      <c r="G13845" s="6" t="s">
        <v>20142</v>
      </c>
      <c r="H13845" s="16">
        <v>12327160</v>
      </c>
      <c r="I13845" s="12" t="s">
        <v>7587</v>
      </c>
      <c r="J13845" s="12" t="s">
        <v>20620</v>
      </c>
      <c r="K13845" s="15">
        <v>0</v>
      </c>
      <c r="L13845" s="13" t="s">
        <v>14</v>
      </c>
      <c r="M13845" s="7">
        <v>1</v>
      </c>
      <c r="N13845" s="14"/>
    </row>
    <row r="13846" spans="1:14" ht="94.5">
      <c r="A13846" s="6">
        <v>13845</v>
      </c>
      <c r="B13846" s="8" t="s">
        <v>20130</v>
      </c>
      <c r="C13846" s="9" t="s">
        <v>20654</v>
      </c>
      <c r="D13846" s="10" t="s">
        <v>20655</v>
      </c>
      <c r="E13846" s="11" t="s">
        <v>20657</v>
      </c>
      <c r="F13846" s="6">
        <v>562324</v>
      </c>
      <c r="G13846" s="6" t="s">
        <v>875</v>
      </c>
      <c r="H13846" s="16">
        <v>8368969</v>
      </c>
      <c r="I13846" s="12" t="s">
        <v>5942</v>
      </c>
      <c r="J13846" s="12" t="s">
        <v>20620</v>
      </c>
      <c r="K13846" s="15">
        <v>0</v>
      </c>
      <c r="L13846" s="13" t="s">
        <v>14</v>
      </c>
      <c r="M13846" s="7">
        <v>1</v>
      </c>
      <c r="N13846" s="14"/>
    </row>
    <row r="13847" spans="1:14" ht="63">
      <c r="A13847" s="6">
        <v>13846</v>
      </c>
      <c r="B13847" s="8" t="s">
        <v>20130</v>
      </c>
      <c r="C13847" s="9" t="s">
        <v>20658</v>
      </c>
      <c r="D13847" s="10" t="s">
        <v>20224</v>
      </c>
      <c r="E13847" s="11" t="s">
        <v>20659</v>
      </c>
      <c r="F13847" s="6">
        <v>584606</v>
      </c>
      <c r="G13847" s="6" t="s">
        <v>20142</v>
      </c>
      <c r="H13847" s="16">
        <v>7581203</v>
      </c>
      <c r="I13847" s="12" t="s">
        <v>7587</v>
      </c>
      <c r="J13847" s="12" t="s">
        <v>20620</v>
      </c>
      <c r="K13847" s="15">
        <v>0</v>
      </c>
      <c r="L13847" s="13" t="s">
        <v>14</v>
      </c>
      <c r="M13847" s="7">
        <v>1</v>
      </c>
      <c r="N13847" s="14"/>
    </row>
    <row r="13848" spans="1:14" ht="141.75">
      <c r="A13848" s="6">
        <v>13847</v>
      </c>
      <c r="B13848" s="8" t="s">
        <v>20130</v>
      </c>
      <c r="C13848" s="9" t="s">
        <v>20660</v>
      </c>
      <c r="D13848" s="10" t="s">
        <v>17036</v>
      </c>
      <c r="E13848" s="11" t="s">
        <v>20661</v>
      </c>
      <c r="F13848" s="6">
        <v>584608</v>
      </c>
      <c r="G13848" s="6" t="s">
        <v>20142</v>
      </c>
      <c r="H13848" s="16">
        <v>12660286</v>
      </c>
      <c r="I13848" s="12" t="s">
        <v>2463</v>
      </c>
      <c r="J13848" s="12" t="s">
        <v>20620</v>
      </c>
      <c r="K13848" s="15">
        <v>0</v>
      </c>
      <c r="L13848" s="13" t="s">
        <v>14</v>
      </c>
      <c r="M13848" s="7">
        <v>1</v>
      </c>
      <c r="N13848" s="14"/>
    </row>
    <row r="13849" spans="1:14" ht="173.25">
      <c r="A13849" s="6">
        <v>13848</v>
      </c>
      <c r="B13849" s="8" t="s">
        <v>20130</v>
      </c>
      <c r="C13849" s="9" t="s">
        <v>20662</v>
      </c>
      <c r="D13849" s="10" t="s">
        <v>20663</v>
      </c>
      <c r="E13849" s="11" t="s">
        <v>20664</v>
      </c>
      <c r="F13849" s="6">
        <v>584530</v>
      </c>
      <c r="G13849" s="6" t="s">
        <v>20142</v>
      </c>
      <c r="H13849" s="16">
        <v>10282173</v>
      </c>
      <c r="I13849" s="12" t="s">
        <v>2745</v>
      </c>
      <c r="J13849" s="12" t="s">
        <v>20620</v>
      </c>
      <c r="K13849" s="15">
        <v>0</v>
      </c>
      <c r="L13849" s="13" t="s">
        <v>14</v>
      </c>
      <c r="M13849" s="7">
        <v>1</v>
      </c>
      <c r="N13849" s="14"/>
    </row>
    <row r="13850" spans="1:14" ht="78.75">
      <c r="A13850" s="6">
        <v>13849</v>
      </c>
      <c r="B13850" s="8" t="s">
        <v>20130</v>
      </c>
      <c r="C13850" s="9" t="s">
        <v>20665</v>
      </c>
      <c r="D13850" s="10" t="s">
        <v>20666</v>
      </c>
      <c r="E13850" s="11" t="s">
        <v>20667</v>
      </c>
      <c r="F13850" s="6">
        <v>584527</v>
      </c>
      <c r="G13850" s="6" t="s">
        <v>20142</v>
      </c>
      <c r="H13850" s="16">
        <v>4296647</v>
      </c>
      <c r="I13850" s="12" t="s">
        <v>2639</v>
      </c>
      <c r="J13850" s="12" t="s">
        <v>20620</v>
      </c>
      <c r="K13850" s="15">
        <v>0</v>
      </c>
      <c r="L13850" s="13" t="s">
        <v>14</v>
      </c>
      <c r="M13850" s="7">
        <v>1</v>
      </c>
      <c r="N13850" s="14"/>
    </row>
    <row r="13851" spans="1:14" ht="173.25">
      <c r="A13851" s="6">
        <v>13850</v>
      </c>
      <c r="B13851" s="8" t="s">
        <v>20130</v>
      </c>
      <c r="C13851" s="9" t="s">
        <v>20668</v>
      </c>
      <c r="D13851" s="10" t="s">
        <v>20669</v>
      </c>
      <c r="E13851" s="11" t="s">
        <v>20670</v>
      </c>
      <c r="F13851" s="6">
        <v>584610</v>
      </c>
      <c r="G13851" s="6" t="s">
        <v>20142</v>
      </c>
      <c r="H13851" s="16">
        <v>10965921</v>
      </c>
      <c r="I13851" s="12" t="s">
        <v>2639</v>
      </c>
      <c r="J13851" s="12" t="s">
        <v>20620</v>
      </c>
      <c r="K13851" s="15">
        <v>0</v>
      </c>
      <c r="L13851" s="13" t="s">
        <v>14</v>
      </c>
      <c r="M13851" s="7">
        <v>1</v>
      </c>
      <c r="N13851" s="14"/>
    </row>
    <row r="13852" spans="1:14" ht="94.5">
      <c r="A13852" s="6">
        <v>13851</v>
      </c>
      <c r="B13852" s="8" t="s">
        <v>20130</v>
      </c>
      <c r="C13852" s="9" t="s">
        <v>20671</v>
      </c>
      <c r="D13852" s="10" t="s">
        <v>20672</v>
      </c>
      <c r="E13852" s="11" t="s">
        <v>20673</v>
      </c>
      <c r="F13852" s="6">
        <v>584605</v>
      </c>
      <c r="G13852" s="6" t="s">
        <v>20142</v>
      </c>
      <c r="H13852" s="16">
        <v>6619187</v>
      </c>
      <c r="I13852" s="12" t="s">
        <v>7801</v>
      </c>
      <c r="J13852" s="12" t="s">
        <v>20620</v>
      </c>
      <c r="K13852" s="15">
        <v>0</v>
      </c>
      <c r="L13852" s="13" t="s">
        <v>14</v>
      </c>
      <c r="M13852" s="7">
        <v>1</v>
      </c>
      <c r="N13852" s="14"/>
    </row>
    <row r="13853" spans="1:14" ht="78.75">
      <c r="A13853" s="6">
        <v>13852</v>
      </c>
      <c r="B13853" s="8" t="s">
        <v>20130</v>
      </c>
      <c r="C13853" s="9" t="s">
        <v>20671</v>
      </c>
      <c r="D13853" s="10" t="s">
        <v>20672</v>
      </c>
      <c r="E13853" s="11" t="s">
        <v>20674</v>
      </c>
      <c r="F13853" s="6">
        <v>570947</v>
      </c>
      <c r="G13853" s="6" t="s">
        <v>875</v>
      </c>
      <c r="H13853" s="16">
        <v>3876141</v>
      </c>
      <c r="I13853" s="12" t="s">
        <v>7415</v>
      </c>
      <c r="J13853" s="12" t="s">
        <v>6691</v>
      </c>
      <c r="K13853" s="15">
        <v>0</v>
      </c>
      <c r="L13853" s="13" t="s">
        <v>14</v>
      </c>
      <c r="M13853" s="7">
        <v>1</v>
      </c>
      <c r="N13853" s="14"/>
    </row>
    <row r="13854" spans="1:14" ht="78.75">
      <c r="A13854" s="6">
        <v>13853</v>
      </c>
      <c r="B13854" s="8" t="s">
        <v>20130</v>
      </c>
      <c r="C13854" s="9" t="s">
        <v>20675</v>
      </c>
      <c r="D13854" s="10" t="s">
        <v>20676</v>
      </c>
      <c r="E13854" s="11" t="s">
        <v>20677</v>
      </c>
      <c r="F13854" s="6">
        <v>584617</v>
      </c>
      <c r="G13854" s="6" t="s">
        <v>20142</v>
      </c>
      <c r="H13854" s="16">
        <v>1404641</v>
      </c>
      <c r="I13854" s="12" t="s">
        <v>6267</v>
      </c>
      <c r="J13854" s="12" t="s">
        <v>6604</v>
      </c>
      <c r="K13854" s="15">
        <v>0</v>
      </c>
      <c r="L13854" s="13" t="s">
        <v>14</v>
      </c>
      <c r="M13854" s="7">
        <v>1</v>
      </c>
      <c r="N13854" s="14"/>
    </row>
    <row r="13855" spans="1:14" ht="94.5">
      <c r="A13855" s="6">
        <v>13854</v>
      </c>
      <c r="B13855" s="8" t="s">
        <v>20130</v>
      </c>
      <c r="C13855" s="9" t="s">
        <v>20678</v>
      </c>
      <c r="D13855" s="10" t="s">
        <v>20679</v>
      </c>
      <c r="E13855" s="11" t="s">
        <v>20680</v>
      </c>
      <c r="F13855" s="6">
        <v>584612</v>
      </c>
      <c r="G13855" s="6" t="s">
        <v>20142</v>
      </c>
      <c r="H13855" s="16">
        <v>7508242</v>
      </c>
      <c r="I13855" s="12" t="s">
        <v>2630</v>
      </c>
      <c r="J13855" s="12" t="s">
        <v>20620</v>
      </c>
      <c r="K13855" s="15">
        <v>0</v>
      </c>
      <c r="L13855" s="13" t="s">
        <v>14</v>
      </c>
      <c r="M13855" s="7">
        <v>1</v>
      </c>
      <c r="N13855" s="14"/>
    </row>
    <row r="13856" spans="1:14" ht="63">
      <c r="A13856" s="6">
        <v>13855</v>
      </c>
      <c r="B13856" s="8" t="s">
        <v>20130</v>
      </c>
      <c r="C13856" s="9" t="s">
        <v>20678</v>
      </c>
      <c r="D13856" s="10" t="s">
        <v>20679</v>
      </c>
      <c r="E13856" s="11" t="s">
        <v>20681</v>
      </c>
      <c r="F13856" s="6">
        <v>555326</v>
      </c>
      <c r="G13856" s="6" t="s">
        <v>2822</v>
      </c>
      <c r="H13856" s="16">
        <v>618000</v>
      </c>
      <c r="I13856" s="12" t="s">
        <v>2575</v>
      </c>
      <c r="J13856" s="12" t="s">
        <v>7267</v>
      </c>
      <c r="K13856" s="15">
        <v>0</v>
      </c>
      <c r="L13856" s="13" t="s">
        <v>14</v>
      </c>
      <c r="M13856" s="7">
        <v>1</v>
      </c>
      <c r="N13856" s="14"/>
    </row>
    <row r="13857" spans="1:14" ht="78.75">
      <c r="A13857" s="6">
        <v>13856</v>
      </c>
      <c r="B13857" s="8" t="s">
        <v>20130</v>
      </c>
      <c r="C13857" s="9" t="s">
        <v>20682</v>
      </c>
      <c r="D13857" s="10" t="s">
        <v>20683</v>
      </c>
      <c r="E13857" s="11" t="s">
        <v>20684</v>
      </c>
      <c r="F13857" s="6">
        <v>553925</v>
      </c>
      <c r="G13857" s="6" t="s">
        <v>20142</v>
      </c>
      <c r="H13857" s="16">
        <v>9494876</v>
      </c>
      <c r="I13857" s="12" t="s">
        <v>2586</v>
      </c>
      <c r="J13857" s="12" t="s">
        <v>20620</v>
      </c>
      <c r="K13857" s="15">
        <v>0</v>
      </c>
      <c r="L13857" s="13" t="s">
        <v>14</v>
      </c>
      <c r="M13857" s="7">
        <v>1</v>
      </c>
      <c r="N13857" s="14"/>
    </row>
    <row r="13858" spans="1:14" ht="204.75">
      <c r="A13858" s="6">
        <v>13857</v>
      </c>
      <c r="B13858" s="8" t="s">
        <v>20130</v>
      </c>
      <c r="C13858" s="9" t="s">
        <v>20685</v>
      </c>
      <c r="D13858" s="10" t="s">
        <v>16855</v>
      </c>
      <c r="E13858" s="11" t="s">
        <v>20686</v>
      </c>
      <c r="F13858" s="6">
        <v>562362</v>
      </c>
      <c r="G13858" s="6" t="s">
        <v>875</v>
      </c>
      <c r="H13858" s="16">
        <v>9593677</v>
      </c>
      <c r="I13858" s="12" t="s">
        <v>20687</v>
      </c>
      <c r="J13858" s="12" t="s">
        <v>6604</v>
      </c>
      <c r="K13858" s="15">
        <v>0</v>
      </c>
      <c r="L13858" s="13" t="s">
        <v>14</v>
      </c>
      <c r="M13858" s="7">
        <v>1</v>
      </c>
      <c r="N13858" s="14"/>
    </row>
    <row r="13859" spans="1:14" ht="63">
      <c r="A13859" s="6">
        <v>13858</v>
      </c>
      <c r="B13859" s="8" t="s">
        <v>20130</v>
      </c>
      <c r="C13859" s="9" t="s">
        <v>20688</v>
      </c>
      <c r="D13859" s="10" t="s">
        <v>20689</v>
      </c>
      <c r="E13859" s="11" t="s">
        <v>20690</v>
      </c>
      <c r="F13859" s="6">
        <v>562327</v>
      </c>
      <c r="G13859" s="6" t="s">
        <v>875</v>
      </c>
      <c r="H13859" s="16">
        <v>6611899</v>
      </c>
      <c r="I13859" s="12" t="s">
        <v>7415</v>
      </c>
      <c r="J13859" s="12" t="s">
        <v>20615</v>
      </c>
      <c r="K13859" s="15">
        <v>0</v>
      </c>
      <c r="L13859" s="13" t="s">
        <v>14</v>
      </c>
      <c r="M13859" s="7">
        <v>1</v>
      </c>
      <c r="N13859" s="14"/>
    </row>
    <row r="13860" spans="1:14" ht="47.25">
      <c r="A13860" s="6">
        <v>13859</v>
      </c>
      <c r="B13860" s="8" t="s">
        <v>20130</v>
      </c>
      <c r="C13860" s="9" t="s">
        <v>20377</v>
      </c>
      <c r="D13860" s="10" t="s">
        <v>20378</v>
      </c>
      <c r="E13860" s="11" t="s">
        <v>20691</v>
      </c>
      <c r="F13860" s="6">
        <v>562325</v>
      </c>
      <c r="G13860" s="6" t="s">
        <v>875</v>
      </c>
      <c r="H13860" s="16">
        <v>5803103</v>
      </c>
      <c r="I13860" s="12" t="s">
        <v>3081</v>
      </c>
      <c r="J13860" s="12" t="s">
        <v>2234</v>
      </c>
      <c r="K13860" s="15">
        <v>0</v>
      </c>
      <c r="L13860" s="13" t="s">
        <v>14</v>
      </c>
      <c r="M13860" s="7">
        <v>1</v>
      </c>
      <c r="N13860" s="14"/>
    </row>
    <row r="13861" spans="1:14" ht="78.75">
      <c r="A13861" s="6">
        <v>13860</v>
      </c>
      <c r="B13861" s="8" t="s">
        <v>20130</v>
      </c>
      <c r="C13861" s="9" t="s">
        <v>20692</v>
      </c>
      <c r="D13861" s="10" t="s">
        <v>20693</v>
      </c>
      <c r="E13861" s="11" t="s">
        <v>20694</v>
      </c>
      <c r="F13861" s="6">
        <v>570946</v>
      </c>
      <c r="G13861" s="6" t="s">
        <v>875</v>
      </c>
      <c r="H13861" s="16">
        <v>10184738</v>
      </c>
      <c r="I13861" s="12" t="s">
        <v>7415</v>
      </c>
      <c r="J13861" s="12" t="s">
        <v>6604</v>
      </c>
      <c r="K13861" s="15">
        <v>0</v>
      </c>
      <c r="L13861" s="13" t="s">
        <v>14</v>
      </c>
      <c r="M13861" s="7">
        <v>1</v>
      </c>
      <c r="N13861" s="14"/>
    </row>
    <row r="13862" spans="1:14" ht="126">
      <c r="A13862" s="6">
        <v>13861</v>
      </c>
      <c r="B13862" s="8" t="s">
        <v>20130</v>
      </c>
      <c r="C13862" s="9" t="s">
        <v>20584</v>
      </c>
      <c r="D13862" s="10" t="s">
        <v>20579</v>
      </c>
      <c r="E13862" s="11" t="s">
        <v>20695</v>
      </c>
      <c r="F13862" s="6">
        <v>584752</v>
      </c>
      <c r="G13862" s="6" t="s">
        <v>875</v>
      </c>
      <c r="H13862" s="16">
        <v>7809708</v>
      </c>
      <c r="I13862" s="12" t="s">
        <v>2745</v>
      </c>
      <c r="J13862" s="12" t="s">
        <v>20615</v>
      </c>
      <c r="K13862" s="15">
        <v>0</v>
      </c>
      <c r="L13862" s="13" t="s">
        <v>14</v>
      </c>
      <c r="M13862" s="7">
        <v>1</v>
      </c>
      <c r="N13862" s="14"/>
    </row>
    <row r="13863" spans="1:14" ht="78.75">
      <c r="A13863" s="6">
        <v>13862</v>
      </c>
      <c r="B13863" s="8" t="s">
        <v>20130</v>
      </c>
      <c r="C13863" s="9" t="s">
        <v>20696</v>
      </c>
      <c r="D13863" s="10" t="s">
        <v>17160</v>
      </c>
      <c r="E13863" s="11" t="s">
        <v>20697</v>
      </c>
      <c r="F13863" s="6">
        <v>562359</v>
      </c>
      <c r="G13863" s="6" t="s">
        <v>875</v>
      </c>
      <c r="H13863" s="16">
        <v>4774757</v>
      </c>
      <c r="I13863" s="12" t="s">
        <v>7415</v>
      </c>
      <c r="J13863" s="12" t="s">
        <v>6691</v>
      </c>
      <c r="K13863" s="15">
        <v>0</v>
      </c>
      <c r="L13863" s="13" t="s">
        <v>14</v>
      </c>
      <c r="M13863" s="7">
        <v>1</v>
      </c>
      <c r="N13863" s="14"/>
    </row>
    <row r="13864" spans="1:14" ht="94.5">
      <c r="A13864" s="6">
        <v>13863</v>
      </c>
      <c r="B13864" s="8" t="s">
        <v>20130</v>
      </c>
      <c r="C13864" s="9" t="s">
        <v>20698</v>
      </c>
      <c r="D13864" s="10" t="s">
        <v>20699</v>
      </c>
      <c r="E13864" s="11" t="s">
        <v>20700</v>
      </c>
      <c r="F13864" s="6">
        <v>562321</v>
      </c>
      <c r="G13864" s="6" t="s">
        <v>875</v>
      </c>
      <c r="H13864" s="16">
        <v>8408925</v>
      </c>
      <c r="I13864" s="12" t="s">
        <v>2215</v>
      </c>
      <c r="J13864" s="12" t="s">
        <v>20615</v>
      </c>
      <c r="K13864" s="15">
        <v>0</v>
      </c>
      <c r="L13864" s="13" t="s">
        <v>14</v>
      </c>
      <c r="M13864" s="7">
        <v>1</v>
      </c>
      <c r="N13864" s="14"/>
    </row>
    <row r="13865" spans="1:14" ht="78.75">
      <c r="A13865" s="6">
        <v>13864</v>
      </c>
      <c r="B13865" s="8" t="s">
        <v>20130</v>
      </c>
      <c r="C13865" s="9" t="s">
        <v>20701</v>
      </c>
      <c r="D13865" s="10" t="s">
        <v>20702</v>
      </c>
      <c r="E13865" s="11" t="s">
        <v>20703</v>
      </c>
      <c r="F13865" s="6">
        <v>565889</v>
      </c>
      <c r="G13865" s="6" t="s">
        <v>20142</v>
      </c>
      <c r="H13865" s="16">
        <v>9981933</v>
      </c>
      <c r="I13865" s="12" t="s">
        <v>6267</v>
      </c>
      <c r="J13865" s="12" t="s">
        <v>20615</v>
      </c>
      <c r="K13865" s="15">
        <v>0</v>
      </c>
      <c r="L13865" s="13" t="s">
        <v>14</v>
      </c>
      <c r="M13865" s="7">
        <v>1</v>
      </c>
      <c r="N13865" s="14"/>
    </row>
    <row r="13866" spans="1:14" ht="94.5">
      <c r="A13866" s="6">
        <v>13865</v>
      </c>
      <c r="B13866" s="8" t="s">
        <v>20130</v>
      </c>
      <c r="C13866" s="9" t="s">
        <v>20704</v>
      </c>
      <c r="D13866" s="10" t="s">
        <v>20705</v>
      </c>
      <c r="E13866" s="11" t="s">
        <v>20706</v>
      </c>
      <c r="F13866" s="6">
        <v>570948</v>
      </c>
      <c r="G13866" s="6" t="s">
        <v>875</v>
      </c>
      <c r="H13866" s="16">
        <v>7093948</v>
      </c>
      <c r="I13866" s="12" t="s">
        <v>3081</v>
      </c>
      <c r="J13866" s="12" t="s">
        <v>2234</v>
      </c>
      <c r="K13866" s="15">
        <v>0</v>
      </c>
      <c r="L13866" s="13" t="s">
        <v>14</v>
      </c>
      <c r="M13866" s="7">
        <v>1</v>
      </c>
      <c r="N13866" s="14"/>
    </row>
    <row r="13867" spans="1:14" ht="78.75">
      <c r="A13867" s="6">
        <v>13866</v>
      </c>
      <c r="B13867" s="8" t="s">
        <v>20130</v>
      </c>
      <c r="C13867" s="9" t="s">
        <v>20707</v>
      </c>
      <c r="D13867" s="10" t="s">
        <v>20545</v>
      </c>
      <c r="E13867" s="11" t="s">
        <v>20708</v>
      </c>
      <c r="F13867" s="6">
        <v>562323</v>
      </c>
      <c r="G13867" s="6" t="s">
        <v>875</v>
      </c>
      <c r="H13867" s="16">
        <v>5093109</v>
      </c>
      <c r="I13867" s="12" t="s">
        <v>3081</v>
      </c>
      <c r="J13867" s="12" t="s">
        <v>2234</v>
      </c>
      <c r="K13867" s="15">
        <v>0</v>
      </c>
      <c r="L13867" s="13" t="s">
        <v>14</v>
      </c>
      <c r="M13867" s="7">
        <v>1</v>
      </c>
      <c r="N13867" s="14"/>
    </row>
    <row r="13868" spans="1:14" ht="94.5">
      <c r="A13868" s="6">
        <v>13867</v>
      </c>
      <c r="B13868" s="8" t="s">
        <v>20130</v>
      </c>
      <c r="C13868" s="9" t="s">
        <v>20709</v>
      </c>
      <c r="D13868" s="10" t="s">
        <v>20710</v>
      </c>
      <c r="E13868" s="11" t="s">
        <v>20711</v>
      </c>
      <c r="F13868" s="6">
        <v>553708</v>
      </c>
      <c r="G13868" s="6" t="s">
        <v>20142</v>
      </c>
      <c r="H13868" s="16">
        <v>10867596</v>
      </c>
      <c r="I13868" s="12" t="s">
        <v>6499</v>
      </c>
      <c r="J13868" s="12" t="s">
        <v>20620</v>
      </c>
      <c r="K13868" s="15">
        <v>0</v>
      </c>
      <c r="L13868" s="13" t="s">
        <v>14</v>
      </c>
      <c r="M13868" s="7">
        <v>1</v>
      </c>
      <c r="N13868" s="14"/>
    </row>
    <row r="13869" spans="1:14" ht="78.75">
      <c r="A13869" s="6">
        <v>13868</v>
      </c>
      <c r="B13869" s="8" t="s">
        <v>20130</v>
      </c>
      <c r="C13869" s="9" t="s">
        <v>20712</v>
      </c>
      <c r="D13869" s="10" t="s">
        <v>20713</v>
      </c>
      <c r="E13869" s="11" t="s">
        <v>20714</v>
      </c>
      <c r="F13869" s="6">
        <v>553706</v>
      </c>
      <c r="G13869" s="6" t="s">
        <v>20142</v>
      </c>
      <c r="H13869" s="16">
        <v>14610112</v>
      </c>
      <c r="I13869" s="12" t="s">
        <v>5942</v>
      </c>
      <c r="J13869" s="12" t="s">
        <v>20715</v>
      </c>
      <c r="K13869" s="15">
        <v>0</v>
      </c>
      <c r="L13869" s="13" t="s">
        <v>70</v>
      </c>
      <c r="M13869" s="7">
        <v>1</v>
      </c>
      <c r="N13869" s="14"/>
    </row>
    <row r="13870" spans="1:14" ht="78.75">
      <c r="A13870" s="6">
        <v>13869</v>
      </c>
      <c r="B13870" s="8" t="s">
        <v>20130</v>
      </c>
      <c r="C13870" s="9" t="s">
        <v>20716</v>
      </c>
      <c r="D13870" s="10" t="s">
        <v>20717</v>
      </c>
      <c r="E13870" s="11" t="s">
        <v>20714</v>
      </c>
      <c r="F13870" s="6">
        <v>553706</v>
      </c>
      <c r="G13870" s="6" t="s">
        <v>20142</v>
      </c>
      <c r="H13870" s="16">
        <v>14610112</v>
      </c>
      <c r="I13870" s="12" t="s">
        <v>5942</v>
      </c>
      <c r="J13870" s="12" t="s">
        <v>20715</v>
      </c>
      <c r="K13870" s="15">
        <v>0</v>
      </c>
      <c r="L13870" s="13" t="s">
        <v>70</v>
      </c>
      <c r="M13870" s="7">
        <v>0.51</v>
      </c>
      <c r="N13870" s="14"/>
    </row>
    <row r="13871" spans="1:14" ht="78.75">
      <c r="A13871" s="6">
        <v>13870</v>
      </c>
      <c r="B13871" s="8" t="s">
        <v>20130</v>
      </c>
      <c r="C13871" s="9" t="s">
        <v>20718</v>
      </c>
      <c r="D13871" s="10" t="s">
        <v>20719</v>
      </c>
      <c r="E13871" s="11" t="s">
        <v>20714</v>
      </c>
      <c r="F13871" s="6">
        <v>553706</v>
      </c>
      <c r="G13871" s="6" t="s">
        <v>20142</v>
      </c>
      <c r="H13871" s="16">
        <v>14610112</v>
      </c>
      <c r="I13871" s="12" t="s">
        <v>5942</v>
      </c>
      <c r="J13871" s="12" t="s">
        <v>20715</v>
      </c>
      <c r="K13871" s="15">
        <v>0</v>
      </c>
      <c r="L13871" s="13" t="s">
        <v>70</v>
      </c>
      <c r="M13871" s="7">
        <v>0.49</v>
      </c>
      <c r="N13871" s="14"/>
    </row>
    <row r="13872" spans="1:14" ht="94.5">
      <c r="A13872" s="6">
        <v>13871</v>
      </c>
      <c r="B13872" s="8" t="s">
        <v>20130</v>
      </c>
      <c r="C13872" s="9" t="s">
        <v>20712</v>
      </c>
      <c r="D13872" s="10" t="s">
        <v>20713</v>
      </c>
      <c r="E13872" s="11" t="s">
        <v>20720</v>
      </c>
      <c r="F13872" s="6">
        <v>553707</v>
      </c>
      <c r="G13872" s="6" t="s">
        <v>20142</v>
      </c>
      <c r="H13872" s="16">
        <v>15786297</v>
      </c>
      <c r="I13872" s="12" t="s">
        <v>5942</v>
      </c>
      <c r="J13872" s="12" t="s">
        <v>20715</v>
      </c>
      <c r="K13872" s="15">
        <v>0</v>
      </c>
      <c r="L13872" s="13" t="s">
        <v>70</v>
      </c>
      <c r="M13872" s="7">
        <v>1</v>
      </c>
      <c r="N13872" s="14"/>
    </row>
    <row r="13873" spans="1:14" ht="94.5">
      <c r="A13873" s="6">
        <v>13872</v>
      </c>
      <c r="B13873" s="8" t="s">
        <v>20130</v>
      </c>
      <c r="C13873" s="9" t="s">
        <v>20716</v>
      </c>
      <c r="D13873" s="10" t="s">
        <v>20717</v>
      </c>
      <c r="E13873" s="11" t="s">
        <v>20720</v>
      </c>
      <c r="F13873" s="6">
        <v>553707</v>
      </c>
      <c r="G13873" s="6" t="s">
        <v>20142</v>
      </c>
      <c r="H13873" s="16">
        <v>15786297</v>
      </c>
      <c r="I13873" s="12" t="s">
        <v>5942</v>
      </c>
      <c r="J13873" s="12" t="s">
        <v>20715</v>
      </c>
      <c r="K13873" s="15">
        <v>0</v>
      </c>
      <c r="L13873" s="13" t="s">
        <v>70</v>
      </c>
      <c r="M13873" s="7">
        <v>0.51</v>
      </c>
      <c r="N13873" s="14"/>
    </row>
    <row r="13874" spans="1:14" ht="94.5">
      <c r="A13874" s="6">
        <v>13873</v>
      </c>
      <c r="B13874" s="8" t="s">
        <v>20130</v>
      </c>
      <c r="C13874" s="9" t="s">
        <v>20718</v>
      </c>
      <c r="D13874" s="10" t="s">
        <v>20719</v>
      </c>
      <c r="E13874" s="11" t="s">
        <v>20720</v>
      </c>
      <c r="F13874" s="6">
        <v>553707</v>
      </c>
      <c r="G13874" s="6" t="s">
        <v>20142</v>
      </c>
      <c r="H13874" s="16">
        <v>15786297</v>
      </c>
      <c r="I13874" s="12" t="s">
        <v>5942</v>
      </c>
      <c r="J13874" s="12" t="s">
        <v>20715</v>
      </c>
      <c r="K13874" s="15">
        <v>0</v>
      </c>
      <c r="L13874" s="13" t="s">
        <v>70</v>
      </c>
      <c r="M13874" s="7">
        <v>0.49</v>
      </c>
      <c r="N13874" s="14"/>
    </row>
    <row r="13875" spans="1:14" ht="94.5">
      <c r="A13875" s="6">
        <v>13874</v>
      </c>
      <c r="B13875" s="8" t="s">
        <v>20130</v>
      </c>
      <c r="C13875" s="9" t="s">
        <v>20721</v>
      </c>
      <c r="D13875" s="10" t="s">
        <v>20722</v>
      </c>
      <c r="E13875" s="11" t="s">
        <v>20723</v>
      </c>
      <c r="F13875" s="6">
        <v>562361</v>
      </c>
      <c r="G13875" s="6" t="s">
        <v>875</v>
      </c>
      <c r="H13875" s="16">
        <v>10354556</v>
      </c>
      <c r="I13875" s="12" t="s">
        <v>5942</v>
      </c>
      <c r="J13875" s="12" t="s">
        <v>20620</v>
      </c>
      <c r="K13875" s="15">
        <v>0</v>
      </c>
      <c r="L13875" s="13" t="s">
        <v>14</v>
      </c>
      <c r="M13875" s="7">
        <v>1</v>
      </c>
      <c r="N13875" s="14"/>
    </row>
    <row r="13876" spans="1:14" ht="126">
      <c r="A13876" s="6">
        <v>13875</v>
      </c>
      <c r="B13876" s="8" t="s">
        <v>20130</v>
      </c>
      <c r="C13876" s="9" t="s">
        <v>20721</v>
      </c>
      <c r="D13876" s="10" t="s">
        <v>20722</v>
      </c>
      <c r="E13876" s="11" t="s">
        <v>20724</v>
      </c>
      <c r="F13876" s="6">
        <v>589087</v>
      </c>
      <c r="G13876" s="6" t="s">
        <v>875</v>
      </c>
      <c r="H13876" s="16">
        <v>10296502</v>
      </c>
      <c r="I13876" s="12" t="s">
        <v>6609</v>
      </c>
      <c r="J13876" s="12" t="s">
        <v>20620</v>
      </c>
      <c r="K13876" s="15">
        <v>0</v>
      </c>
      <c r="L13876" s="13" t="s">
        <v>14</v>
      </c>
      <c r="M13876" s="7">
        <v>1</v>
      </c>
      <c r="N13876" s="14"/>
    </row>
    <row r="13877" spans="1:14" ht="141.75">
      <c r="A13877" s="6">
        <v>13876</v>
      </c>
      <c r="B13877" s="8" t="s">
        <v>20130</v>
      </c>
      <c r="C13877" s="9" t="s">
        <v>20725</v>
      </c>
      <c r="D13877" s="10" t="s">
        <v>20582</v>
      </c>
      <c r="E13877" s="11" t="s">
        <v>20726</v>
      </c>
      <c r="F13877" s="6">
        <v>562360</v>
      </c>
      <c r="G13877" s="6" t="s">
        <v>875</v>
      </c>
      <c r="H13877" s="16">
        <v>12454566</v>
      </c>
      <c r="I13877" s="12" t="s">
        <v>5942</v>
      </c>
      <c r="J13877" s="12" t="s">
        <v>20620</v>
      </c>
      <c r="K13877" s="15">
        <v>0</v>
      </c>
      <c r="L13877" s="13" t="s">
        <v>14</v>
      </c>
      <c r="M13877" s="7">
        <v>1</v>
      </c>
      <c r="N13877" s="14"/>
    </row>
    <row r="13878" spans="1:14" ht="78.75">
      <c r="A13878" s="6">
        <v>13877</v>
      </c>
      <c r="B13878" s="8" t="s">
        <v>20130</v>
      </c>
      <c r="C13878" s="9" t="s">
        <v>20727</v>
      </c>
      <c r="D13878" s="10" t="s">
        <v>20728</v>
      </c>
      <c r="E13878" s="11" t="s">
        <v>20729</v>
      </c>
      <c r="F13878" s="6">
        <v>562318</v>
      </c>
      <c r="G13878" s="6" t="s">
        <v>875</v>
      </c>
      <c r="H13878" s="16">
        <v>5290682</v>
      </c>
      <c r="I13878" s="12" t="s">
        <v>7415</v>
      </c>
      <c r="J13878" s="12" t="s">
        <v>2234</v>
      </c>
      <c r="K13878" s="15">
        <v>0</v>
      </c>
      <c r="L13878" s="13" t="s">
        <v>14</v>
      </c>
      <c r="M13878" s="7">
        <v>1</v>
      </c>
      <c r="N13878" s="14"/>
    </row>
    <row r="13879" spans="1:14" ht="78.75">
      <c r="A13879" s="6">
        <v>13878</v>
      </c>
      <c r="B13879" s="8" t="s">
        <v>20130</v>
      </c>
      <c r="C13879" s="9" t="s">
        <v>20730</v>
      </c>
      <c r="D13879" s="10" t="s">
        <v>20731</v>
      </c>
      <c r="E13879" s="11" t="s">
        <v>20732</v>
      </c>
      <c r="F13879" s="6">
        <v>584751</v>
      </c>
      <c r="G13879" s="6" t="s">
        <v>875</v>
      </c>
      <c r="H13879" s="16">
        <v>4285955</v>
      </c>
      <c r="I13879" s="12" t="s">
        <v>5916</v>
      </c>
      <c r="J13879" s="12" t="s">
        <v>6155</v>
      </c>
      <c r="K13879" s="15">
        <v>0</v>
      </c>
      <c r="L13879" s="13" t="s">
        <v>14</v>
      </c>
      <c r="M13879" s="7">
        <v>1</v>
      </c>
      <c r="N13879" s="14"/>
    </row>
    <row r="13880" spans="1:14" ht="110.25">
      <c r="A13880" s="6">
        <v>13879</v>
      </c>
      <c r="B13880" s="8" t="s">
        <v>20130</v>
      </c>
      <c r="C13880" s="9" t="s">
        <v>20733</v>
      </c>
      <c r="D13880" s="10" t="s">
        <v>20734</v>
      </c>
      <c r="E13880" s="11" t="s">
        <v>20735</v>
      </c>
      <c r="F13880" s="6">
        <v>557574</v>
      </c>
      <c r="G13880" s="6" t="s">
        <v>875</v>
      </c>
      <c r="H13880" s="16">
        <v>15614907</v>
      </c>
      <c r="I13880" s="12" t="s">
        <v>3081</v>
      </c>
      <c r="J13880" s="12" t="s">
        <v>2234</v>
      </c>
      <c r="K13880" s="15">
        <v>0</v>
      </c>
      <c r="L13880" s="13" t="s">
        <v>14</v>
      </c>
      <c r="M13880" s="7">
        <v>1</v>
      </c>
      <c r="N13880" s="14"/>
    </row>
    <row r="13881" spans="1:14" ht="126">
      <c r="A13881" s="6">
        <v>13880</v>
      </c>
      <c r="B13881" s="8" t="s">
        <v>20130</v>
      </c>
      <c r="C13881" s="9" t="s">
        <v>20201</v>
      </c>
      <c r="D13881" s="10" t="s">
        <v>926</v>
      </c>
      <c r="E13881" s="11" t="s">
        <v>20201</v>
      </c>
      <c r="F13881" s="6">
        <v>527661</v>
      </c>
      <c r="G13881" s="6" t="s">
        <v>20142</v>
      </c>
      <c r="H13881" s="16">
        <v>37485037</v>
      </c>
      <c r="I13881" s="12" t="s">
        <v>3081</v>
      </c>
      <c r="J13881" s="12" t="s">
        <v>20736</v>
      </c>
      <c r="K13881" s="15">
        <v>0</v>
      </c>
      <c r="L13881" s="13" t="s">
        <v>14</v>
      </c>
      <c r="M13881" s="7">
        <v>1</v>
      </c>
      <c r="N13881" s="14"/>
    </row>
    <row r="13882" spans="1:14" ht="78.75">
      <c r="A13882" s="6">
        <v>13881</v>
      </c>
      <c r="B13882" s="8" t="s">
        <v>20130</v>
      </c>
      <c r="C13882" s="9" t="s">
        <v>20737</v>
      </c>
      <c r="D13882" s="10" t="s">
        <v>20738</v>
      </c>
      <c r="E13882" s="11" t="s">
        <v>20739</v>
      </c>
      <c r="F13882" s="6">
        <v>553710</v>
      </c>
      <c r="G13882" s="6" t="s">
        <v>20142</v>
      </c>
      <c r="H13882" s="16">
        <v>8342830</v>
      </c>
      <c r="I13882" s="12" t="s">
        <v>3081</v>
      </c>
      <c r="J13882" s="12" t="s">
        <v>20740</v>
      </c>
      <c r="K13882" s="15">
        <v>0</v>
      </c>
      <c r="L13882" s="13" t="s">
        <v>14</v>
      </c>
      <c r="M13882" s="7">
        <v>1</v>
      </c>
      <c r="N13882" s="14"/>
    </row>
    <row r="13883" spans="1:14" ht="94.5">
      <c r="A13883" s="6">
        <v>13882</v>
      </c>
      <c r="B13883" s="8" t="s">
        <v>20130</v>
      </c>
      <c r="C13883" s="9" t="s">
        <v>20741</v>
      </c>
      <c r="D13883" s="10" t="s">
        <v>20742</v>
      </c>
      <c r="E13883" s="11" t="s">
        <v>20743</v>
      </c>
      <c r="F13883" s="6">
        <v>562326</v>
      </c>
      <c r="G13883" s="6" t="s">
        <v>875</v>
      </c>
      <c r="H13883" s="16">
        <v>7256505</v>
      </c>
      <c r="I13883" s="12" t="s">
        <v>3081</v>
      </c>
      <c r="J13883" s="12" t="s">
        <v>20615</v>
      </c>
      <c r="K13883" s="15">
        <v>0</v>
      </c>
      <c r="L13883" s="13" t="s">
        <v>14</v>
      </c>
      <c r="M13883" s="7">
        <v>1</v>
      </c>
      <c r="N13883" s="14"/>
    </row>
    <row r="13884" spans="1:14" ht="157.5">
      <c r="A13884" s="6">
        <v>13883</v>
      </c>
      <c r="B13884" s="8" t="s">
        <v>20130</v>
      </c>
      <c r="C13884" s="9" t="s">
        <v>20744</v>
      </c>
      <c r="D13884" s="10" t="s">
        <v>20745</v>
      </c>
      <c r="E13884" s="11" t="s">
        <v>20746</v>
      </c>
      <c r="F13884" s="6">
        <v>553728</v>
      </c>
      <c r="G13884" s="6" t="s">
        <v>20142</v>
      </c>
      <c r="H13884" s="16">
        <v>8384017</v>
      </c>
      <c r="I13884" s="12" t="s">
        <v>3081</v>
      </c>
      <c r="J13884" s="12" t="s">
        <v>20615</v>
      </c>
      <c r="K13884" s="15">
        <v>0</v>
      </c>
      <c r="L13884" s="13" t="s">
        <v>14</v>
      </c>
      <c r="M13884" s="7">
        <v>1</v>
      </c>
      <c r="N13884" s="14"/>
    </row>
    <row r="13885" spans="1:14" ht="110.25">
      <c r="A13885" s="6">
        <v>13884</v>
      </c>
      <c r="B13885" s="8" t="s">
        <v>20130</v>
      </c>
      <c r="C13885" s="9" t="s">
        <v>20747</v>
      </c>
      <c r="D13885" s="10"/>
      <c r="E13885" s="11" t="s">
        <v>20748</v>
      </c>
      <c r="F13885" s="6">
        <v>553711</v>
      </c>
      <c r="G13885" s="6" t="s">
        <v>20142</v>
      </c>
      <c r="H13885" s="16">
        <v>7897494</v>
      </c>
      <c r="I13885" s="12" t="s">
        <v>3081</v>
      </c>
      <c r="J13885" s="12" t="s">
        <v>20620</v>
      </c>
      <c r="K13885" s="15">
        <v>0</v>
      </c>
      <c r="L13885" s="13" t="s">
        <v>14</v>
      </c>
      <c r="M13885" s="7">
        <v>1</v>
      </c>
      <c r="N13885" s="14"/>
    </row>
    <row r="13886" spans="1:14" ht="63">
      <c r="A13886" s="6">
        <v>13885</v>
      </c>
      <c r="B13886" s="8" t="s">
        <v>20130</v>
      </c>
      <c r="C13886" s="9" t="s">
        <v>20749</v>
      </c>
      <c r="D13886" s="10" t="s">
        <v>20750</v>
      </c>
      <c r="E13886" s="11" t="s">
        <v>20751</v>
      </c>
      <c r="F13886" s="6">
        <v>562319</v>
      </c>
      <c r="G13886" s="6" t="s">
        <v>875</v>
      </c>
      <c r="H13886" s="16">
        <v>4424612</v>
      </c>
      <c r="I13886" s="12" t="s">
        <v>7415</v>
      </c>
      <c r="J13886" s="12" t="s">
        <v>2234</v>
      </c>
      <c r="K13886" s="15">
        <v>0</v>
      </c>
      <c r="L13886" s="13" t="s">
        <v>14</v>
      </c>
      <c r="M13886" s="7">
        <v>1</v>
      </c>
      <c r="N13886" s="14"/>
    </row>
    <row r="13887" spans="1:14" ht="63">
      <c r="A13887" s="6">
        <v>13886</v>
      </c>
      <c r="B13887" s="8" t="s">
        <v>20130</v>
      </c>
      <c r="C13887" s="9" t="s">
        <v>20752</v>
      </c>
      <c r="D13887" s="10" t="s">
        <v>20303</v>
      </c>
      <c r="E13887" s="11" t="s">
        <v>20753</v>
      </c>
      <c r="F13887" s="6">
        <v>562328</v>
      </c>
      <c r="G13887" s="6" t="s">
        <v>875</v>
      </c>
      <c r="H13887" s="16">
        <v>3359081</v>
      </c>
      <c r="I13887" s="12" t="s">
        <v>7415</v>
      </c>
      <c r="J13887" s="12" t="s">
        <v>2234</v>
      </c>
      <c r="K13887" s="15">
        <v>0</v>
      </c>
      <c r="L13887" s="13" t="s">
        <v>14</v>
      </c>
      <c r="M13887" s="7">
        <v>1</v>
      </c>
      <c r="N13887" s="14"/>
    </row>
    <row r="13888" spans="1:14" ht="126">
      <c r="A13888" s="6">
        <v>13887</v>
      </c>
      <c r="B13888" s="8" t="s">
        <v>20130</v>
      </c>
      <c r="C13888" s="9" t="s">
        <v>20754</v>
      </c>
      <c r="D13888" s="10" t="s">
        <v>20717</v>
      </c>
      <c r="E13888" s="11" t="s">
        <v>20755</v>
      </c>
      <c r="F13888" s="6">
        <v>557573</v>
      </c>
      <c r="G13888" s="6" t="s">
        <v>875</v>
      </c>
      <c r="H13888" s="16">
        <v>12571803</v>
      </c>
      <c r="I13888" s="12" t="s">
        <v>7415</v>
      </c>
      <c r="J13888" s="12" t="s">
        <v>20620</v>
      </c>
      <c r="K13888" s="15">
        <v>0</v>
      </c>
      <c r="L13888" s="13" t="s">
        <v>14</v>
      </c>
      <c r="M13888" s="7">
        <v>1</v>
      </c>
      <c r="N13888" s="14"/>
    </row>
    <row r="13889" spans="1:14" ht="94.5">
      <c r="A13889" s="6">
        <v>13888</v>
      </c>
      <c r="B13889" s="8" t="s">
        <v>20130</v>
      </c>
      <c r="C13889" s="9" t="s">
        <v>20756</v>
      </c>
      <c r="D13889" s="10" t="s">
        <v>20245</v>
      </c>
      <c r="E13889" s="11" t="s">
        <v>20757</v>
      </c>
      <c r="F13889" s="6">
        <v>553927</v>
      </c>
      <c r="G13889" s="6" t="s">
        <v>20142</v>
      </c>
      <c r="H13889" s="16">
        <v>13929065</v>
      </c>
      <c r="I13889" s="12" t="s">
        <v>3081</v>
      </c>
      <c r="J13889" s="12" t="s">
        <v>20620</v>
      </c>
      <c r="K13889" s="15">
        <v>0</v>
      </c>
      <c r="L13889" s="13" t="s">
        <v>14</v>
      </c>
      <c r="M13889" s="7">
        <v>1</v>
      </c>
      <c r="N13889" s="14"/>
    </row>
    <row r="13890" spans="1:14" ht="47.25">
      <c r="A13890" s="6">
        <v>13889</v>
      </c>
      <c r="B13890" s="8" t="s">
        <v>20130</v>
      </c>
      <c r="C13890" s="9" t="s">
        <v>20758</v>
      </c>
      <c r="D13890" s="10" t="s">
        <v>20759</v>
      </c>
      <c r="E13890" s="11" t="s">
        <v>20760</v>
      </c>
      <c r="F13890" s="6">
        <v>562111</v>
      </c>
      <c r="G13890" s="6" t="s">
        <v>1638</v>
      </c>
      <c r="H13890" s="16">
        <v>3902812</v>
      </c>
      <c r="I13890" s="12" t="s">
        <v>6525</v>
      </c>
      <c r="J13890" s="12" t="s">
        <v>2234</v>
      </c>
      <c r="K13890" s="15">
        <v>0</v>
      </c>
      <c r="L13890" s="13" t="s">
        <v>14</v>
      </c>
      <c r="M13890" s="7">
        <v>1</v>
      </c>
      <c r="N13890" s="14"/>
    </row>
    <row r="13891" spans="1:14" ht="63">
      <c r="A13891" s="6">
        <v>13890</v>
      </c>
      <c r="B13891" s="8" t="s">
        <v>20130</v>
      </c>
      <c r="C13891" s="9" t="s">
        <v>20761</v>
      </c>
      <c r="D13891" s="10"/>
      <c r="E13891" s="11" t="s">
        <v>20762</v>
      </c>
      <c r="F13891" s="6">
        <v>564968</v>
      </c>
      <c r="G13891" s="6" t="s">
        <v>1638</v>
      </c>
      <c r="H13891" s="16">
        <v>15948353</v>
      </c>
      <c r="I13891" s="12" t="s">
        <v>3081</v>
      </c>
      <c r="J13891" s="12" t="s">
        <v>6604</v>
      </c>
      <c r="K13891" s="15">
        <v>0</v>
      </c>
      <c r="L13891" s="13" t="s">
        <v>14</v>
      </c>
      <c r="M13891" s="7">
        <v>1</v>
      </c>
      <c r="N13891" s="14"/>
    </row>
    <row r="13892" spans="1:14" ht="78.75">
      <c r="A13892" s="6">
        <v>13891</v>
      </c>
      <c r="B13892" s="8" t="s">
        <v>20130</v>
      </c>
      <c r="C13892" s="9" t="s">
        <v>20763</v>
      </c>
      <c r="D13892" s="10" t="s">
        <v>20764</v>
      </c>
      <c r="E13892" s="11" t="s">
        <v>20765</v>
      </c>
      <c r="F13892" s="6">
        <v>589876</v>
      </c>
      <c r="G13892" s="6" t="s">
        <v>608</v>
      </c>
      <c r="H13892" s="16">
        <v>679336</v>
      </c>
      <c r="I13892" s="12" t="s">
        <v>6479</v>
      </c>
      <c r="J13892" s="12" t="s">
        <v>7267</v>
      </c>
      <c r="K13892" s="15">
        <v>0</v>
      </c>
      <c r="L13892" s="13" t="s">
        <v>14</v>
      </c>
      <c r="M13892" s="7">
        <v>1</v>
      </c>
      <c r="N13892" s="14"/>
    </row>
    <row r="13893" spans="1:14" ht="78.75">
      <c r="A13893" s="6">
        <v>13892</v>
      </c>
      <c r="B13893" s="8" t="s">
        <v>20130</v>
      </c>
      <c r="C13893" s="9" t="s">
        <v>20308</v>
      </c>
      <c r="D13893" s="10" t="s">
        <v>20309</v>
      </c>
      <c r="E13893" s="11" t="s">
        <v>20766</v>
      </c>
      <c r="F13893" s="6">
        <v>570949</v>
      </c>
      <c r="G13893" s="6" t="s">
        <v>1779</v>
      </c>
      <c r="H13893" s="16">
        <v>14313017</v>
      </c>
      <c r="I13893" s="12" t="s">
        <v>6479</v>
      </c>
      <c r="J13893" s="12" t="s">
        <v>20620</v>
      </c>
      <c r="K13893" s="15">
        <v>0</v>
      </c>
      <c r="L13893" s="13" t="s">
        <v>14</v>
      </c>
      <c r="M13893" s="7">
        <v>1</v>
      </c>
      <c r="N13893" s="14"/>
    </row>
    <row r="13894" spans="1:14" ht="78.75">
      <c r="A13894" s="6">
        <v>13893</v>
      </c>
      <c r="B13894" s="8" t="s">
        <v>20130</v>
      </c>
      <c r="C13894" s="9" t="s">
        <v>20678</v>
      </c>
      <c r="D13894" s="10" t="s">
        <v>20679</v>
      </c>
      <c r="E13894" s="11" t="s">
        <v>20767</v>
      </c>
      <c r="F13894" s="6">
        <v>555326</v>
      </c>
      <c r="G13894" s="6" t="s">
        <v>2822</v>
      </c>
      <c r="H13894" s="16">
        <v>618000</v>
      </c>
      <c r="I13894" s="12" t="s">
        <v>2575</v>
      </c>
      <c r="J13894" s="12" t="s">
        <v>7267</v>
      </c>
      <c r="K13894" s="15">
        <v>0</v>
      </c>
      <c r="L13894" s="13" t="s">
        <v>14</v>
      </c>
      <c r="M13894" s="7">
        <v>1</v>
      </c>
      <c r="N13894" s="14"/>
    </row>
    <row r="13895" spans="1:14" ht="78.75">
      <c r="A13895" s="6">
        <v>13894</v>
      </c>
      <c r="B13895" s="8" t="s">
        <v>20130</v>
      </c>
      <c r="C13895" s="9" t="s">
        <v>20645</v>
      </c>
      <c r="D13895" s="10" t="s">
        <v>20646</v>
      </c>
      <c r="E13895" s="11" t="s">
        <v>20768</v>
      </c>
      <c r="F13895" s="6">
        <v>609129</v>
      </c>
      <c r="G13895" s="6" t="s">
        <v>608</v>
      </c>
      <c r="H13895" s="16">
        <v>4341760</v>
      </c>
      <c r="I13895" s="12" t="s">
        <v>2384</v>
      </c>
      <c r="J13895" s="12" t="s">
        <v>6842</v>
      </c>
      <c r="K13895" s="15">
        <v>0</v>
      </c>
      <c r="L13895" s="13" t="s">
        <v>14</v>
      </c>
      <c r="M13895" s="7">
        <v>1</v>
      </c>
      <c r="N13895" s="14"/>
    </row>
    <row r="13896" spans="1:14" ht="63">
      <c r="A13896" s="6">
        <v>13895</v>
      </c>
      <c r="B13896" s="8" t="s">
        <v>20130</v>
      </c>
      <c r="C13896" s="9" t="s">
        <v>20769</v>
      </c>
      <c r="D13896" s="10" t="s">
        <v>20770</v>
      </c>
      <c r="E13896" s="11" t="s">
        <v>20771</v>
      </c>
      <c r="F13896" s="6">
        <v>610075</v>
      </c>
      <c r="G13896" s="6" t="s">
        <v>608</v>
      </c>
      <c r="H13896" s="16">
        <v>3068316</v>
      </c>
      <c r="I13896" s="12" t="s">
        <v>20772</v>
      </c>
      <c r="J13896" s="12" t="s">
        <v>2663</v>
      </c>
      <c r="K13896" s="15">
        <v>0</v>
      </c>
      <c r="L13896" s="13" t="s">
        <v>14</v>
      </c>
      <c r="M13896" s="7">
        <v>1</v>
      </c>
      <c r="N13896" s="14"/>
    </row>
    <row r="13897" spans="1:14" ht="63">
      <c r="A13897" s="6">
        <v>13896</v>
      </c>
      <c r="B13897" s="8" t="s">
        <v>20130</v>
      </c>
      <c r="C13897" s="9" t="s">
        <v>20773</v>
      </c>
      <c r="D13897" s="10" t="s">
        <v>16933</v>
      </c>
      <c r="E13897" s="11" t="s">
        <v>20774</v>
      </c>
      <c r="F13897" s="6">
        <v>610079</v>
      </c>
      <c r="G13897" s="6" t="s">
        <v>608</v>
      </c>
      <c r="H13897" s="16">
        <v>4565833</v>
      </c>
      <c r="I13897" s="12" t="s">
        <v>2384</v>
      </c>
      <c r="J13897" s="12" t="s">
        <v>6842</v>
      </c>
      <c r="K13897" s="15">
        <v>0</v>
      </c>
      <c r="L13897" s="13" t="s">
        <v>14</v>
      </c>
      <c r="M13897" s="7">
        <v>1</v>
      </c>
      <c r="N13897" s="14"/>
    </row>
    <row r="13898" spans="1:14" ht="63">
      <c r="A13898" s="6">
        <v>13897</v>
      </c>
      <c r="B13898" s="8" t="s">
        <v>20130</v>
      </c>
      <c r="C13898" s="9" t="s">
        <v>20775</v>
      </c>
      <c r="D13898" s="10" t="s">
        <v>20776</v>
      </c>
      <c r="E13898" s="11" t="s">
        <v>20777</v>
      </c>
      <c r="F13898" s="6">
        <v>610080</v>
      </c>
      <c r="G13898" s="6" t="s">
        <v>608</v>
      </c>
      <c r="H13898" s="16">
        <v>3593953</v>
      </c>
      <c r="I13898" s="12" t="s">
        <v>5694</v>
      </c>
      <c r="J13898" s="12" t="s">
        <v>6842</v>
      </c>
      <c r="K13898" s="15">
        <v>0</v>
      </c>
      <c r="L13898" s="13" t="s">
        <v>14</v>
      </c>
      <c r="M13898" s="7">
        <v>1</v>
      </c>
      <c r="N13898" s="14"/>
    </row>
    <row r="13899" spans="1:14" ht="63">
      <c r="A13899" s="6">
        <v>13898</v>
      </c>
      <c r="B13899" s="8" t="s">
        <v>20130</v>
      </c>
      <c r="C13899" s="9" t="s">
        <v>20778</v>
      </c>
      <c r="D13899" s="10" t="s">
        <v>20779</v>
      </c>
      <c r="E13899" s="11" t="s">
        <v>20780</v>
      </c>
      <c r="F13899" s="6">
        <v>588245</v>
      </c>
      <c r="G13899" s="6" t="s">
        <v>20171</v>
      </c>
      <c r="H13899" s="16">
        <v>20689123</v>
      </c>
      <c r="I13899" s="12" t="s">
        <v>2128</v>
      </c>
      <c r="J13899" s="12" t="s">
        <v>20236</v>
      </c>
      <c r="K13899" s="15">
        <v>0</v>
      </c>
      <c r="L13899" s="13" t="s">
        <v>14</v>
      </c>
      <c r="M13899" s="7">
        <v>1</v>
      </c>
      <c r="N13899" s="14"/>
    </row>
    <row r="13900" spans="1:14" ht="189">
      <c r="A13900" s="6">
        <v>13899</v>
      </c>
      <c r="B13900" s="8" t="s">
        <v>20130</v>
      </c>
      <c r="C13900" s="9" t="s">
        <v>20150</v>
      </c>
      <c r="D13900" s="10" t="s">
        <v>19100</v>
      </c>
      <c r="E13900" s="11" t="s">
        <v>20781</v>
      </c>
      <c r="F13900" s="6">
        <v>597163</v>
      </c>
      <c r="G13900" s="6" t="s">
        <v>1369</v>
      </c>
      <c r="H13900" s="16">
        <v>7395805</v>
      </c>
      <c r="I13900" s="12"/>
      <c r="J13900" s="12"/>
      <c r="K13900" s="15">
        <v>0</v>
      </c>
      <c r="L13900" s="13" t="s">
        <v>14</v>
      </c>
      <c r="M13900" s="7">
        <v>1</v>
      </c>
      <c r="N13900" s="14"/>
    </row>
    <row r="13901" spans="1:14" ht="236.25">
      <c r="A13901" s="6">
        <v>13900</v>
      </c>
      <c r="B13901" s="8" t="s">
        <v>20130</v>
      </c>
      <c r="C13901" s="9" t="s">
        <v>20150</v>
      </c>
      <c r="D13901" s="10" t="s">
        <v>19100</v>
      </c>
      <c r="E13901" s="11" t="s">
        <v>20782</v>
      </c>
      <c r="F13901" s="6">
        <v>584615</v>
      </c>
      <c r="G13901" s="6" t="s">
        <v>20142</v>
      </c>
      <c r="H13901" s="16">
        <v>21348320</v>
      </c>
      <c r="I13901" s="12" t="s">
        <v>5665</v>
      </c>
      <c r="J13901" s="12" t="s">
        <v>20783</v>
      </c>
      <c r="K13901" s="15">
        <v>0</v>
      </c>
      <c r="L13901" s="13" t="s">
        <v>14</v>
      </c>
      <c r="M13901" s="7">
        <v>1</v>
      </c>
      <c r="N13901" s="14"/>
    </row>
    <row r="13902" spans="1:14" ht="63">
      <c r="A13902" s="6">
        <v>13901</v>
      </c>
      <c r="B13902" s="8" t="s">
        <v>20130</v>
      </c>
      <c r="C13902" s="9" t="s">
        <v>20150</v>
      </c>
      <c r="D13902" s="10" t="s">
        <v>19100</v>
      </c>
      <c r="E13902" s="11" t="s">
        <v>20784</v>
      </c>
      <c r="F13902" s="6">
        <v>592136</v>
      </c>
      <c r="G13902" s="6" t="s">
        <v>875</v>
      </c>
      <c r="H13902" s="16">
        <v>2002357</v>
      </c>
      <c r="I13902" s="12" t="s">
        <v>5665</v>
      </c>
      <c r="J13902" s="12" t="s">
        <v>2150</v>
      </c>
      <c r="K13902" s="15">
        <v>0</v>
      </c>
      <c r="L13902" s="13" t="s">
        <v>14</v>
      </c>
      <c r="M13902" s="7">
        <v>1</v>
      </c>
      <c r="N13902" s="14"/>
    </row>
    <row r="13903" spans="1:14" ht="126">
      <c r="A13903" s="6">
        <v>13902</v>
      </c>
      <c r="B13903" s="8" t="s">
        <v>20130</v>
      </c>
      <c r="C13903" s="9" t="s">
        <v>20150</v>
      </c>
      <c r="D13903" s="10" t="s">
        <v>19100</v>
      </c>
      <c r="E13903" s="11" t="s">
        <v>20785</v>
      </c>
      <c r="F13903" s="6">
        <v>588239</v>
      </c>
      <c r="G13903" s="6" t="s">
        <v>20142</v>
      </c>
      <c r="H13903" s="16">
        <v>21279038</v>
      </c>
      <c r="I13903" s="12" t="s">
        <v>6767</v>
      </c>
      <c r="J13903" s="12" t="s">
        <v>20786</v>
      </c>
      <c r="K13903" s="15">
        <v>0</v>
      </c>
      <c r="L13903" s="13" t="s">
        <v>70</v>
      </c>
      <c r="M13903" s="7">
        <v>1</v>
      </c>
      <c r="N13903" s="14"/>
    </row>
    <row r="13904" spans="1:14" ht="157.5">
      <c r="A13904" s="6">
        <v>13903</v>
      </c>
      <c r="B13904" s="8" t="s">
        <v>20130</v>
      </c>
      <c r="C13904" s="9" t="s">
        <v>20787</v>
      </c>
      <c r="D13904" s="10" t="s">
        <v>20788</v>
      </c>
      <c r="E13904" s="11" t="s">
        <v>20789</v>
      </c>
      <c r="F13904" s="6">
        <v>588238</v>
      </c>
      <c r="G13904" s="6" t="s">
        <v>20142</v>
      </c>
      <c r="H13904" s="16">
        <v>9863856</v>
      </c>
      <c r="I13904" s="12"/>
      <c r="J13904" s="12"/>
      <c r="K13904" s="15"/>
      <c r="L13904" s="13" t="s">
        <v>70</v>
      </c>
      <c r="M13904" s="7">
        <v>1</v>
      </c>
      <c r="N13904" s="14"/>
    </row>
    <row r="13905" spans="1:14" ht="157.5">
      <c r="A13905" s="6">
        <v>13904</v>
      </c>
      <c r="B13905" s="8" t="s">
        <v>20130</v>
      </c>
      <c r="C13905" s="9" t="s">
        <v>20790</v>
      </c>
      <c r="D13905" s="10" t="s">
        <v>20791</v>
      </c>
      <c r="E13905" s="11" t="s">
        <v>20789</v>
      </c>
      <c r="F13905" s="6">
        <v>588238</v>
      </c>
      <c r="G13905" s="6" t="s">
        <v>20142</v>
      </c>
      <c r="H13905" s="16">
        <v>9863856</v>
      </c>
      <c r="I13905" s="12"/>
      <c r="J13905" s="12"/>
      <c r="K13905" s="15">
        <v>0</v>
      </c>
      <c r="L13905" s="13" t="s">
        <v>70</v>
      </c>
      <c r="M13905" s="7">
        <v>0.75</v>
      </c>
      <c r="N13905" s="14"/>
    </row>
    <row r="13906" spans="1:14" ht="157.5">
      <c r="A13906" s="6">
        <v>13905</v>
      </c>
      <c r="B13906" s="8" t="s">
        <v>20130</v>
      </c>
      <c r="C13906" s="9" t="s">
        <v>20792</v>
      </c>
      <c r="D13906" s="10" t="s">
        <v>20406</v>
      </c>
      <c r="E13906" s="11" t="s">
        <v>20789</v>
      </c>
      <c r="F13906" s="6">
        <v>588238</v>
      </c>
      <c r="G13906" s="6" t="s">
        <v>20142</v>
      </c>
      <c r="H13906" s="16">
        <v>9863856</v>
      </c>
      <c r="I13906" s="12"/>
      <c r="J13906" s="12"/>
      <c r="K13906" s="15"/>
      <c r="L13906" s="13" t="s">
        <v>70</v>
      </c>
      <c r="M13906" s="7">
        <v>0.25</v>
      </c>
      <c r="N13906" s="14"/>
    </row>
    <row r="13907" spans="1:14" ht="78.75">
      <c r="A13907" s="6">
        <v>13906</v>
      </c>
      <c r="B13907" s="8" t="s">
        <v>20130</v>
      </c>
      <c r="C13907" s="9" t="s">
        <v>20793</v>
      </c>
      <c r="D13907" s="10" t="s">
        <v>20794</v>
      </c>
      <c r="E13907" s="11" t="s">
        <v>20795</v>
      </c>
      <c r="F13907" s="6">
        <v>588416</v>
      </c>
      <c r="G13907" s="6" t="s">
        <v>20142</v>
      </c>
      <c r="H13907" s="16">
        <v>13116604</v>
      </c>
      <c r="I13907" s="12" t="s">
        <v>3175</v>
      </c>
      <c r="J13907" s="12" t="s">
        <v>20236</v>
      </c>
      <c r="K13907" s="15">
        <v>0</v>
      </c>
      <c r="L13907" s="13" t="s">
        <v>70</v>
      </c>
      <c r="M13907" s="7">
        <v>1</v>
      </c>
      <c r="N13907" s="14"/>
    </row>
    <row r="13908" spans="1:14" ht="157.5">
      <c r="A13908" s="6">
        <v>13907</v>
      </c>
      <c r="B13908" s="8" t="s">
        <v>20130</v>
      </c>
      <c r="C13908" s="9" t="s">
        <v>20796</v>
      </c>
      <c r="D13908" s="10" t="s">
        <v>20797</v>
      </c>
      <c r="E13908" s="11" t="s">
        <v>20789</v>
      </c>
      <c r="F13908" s="6">
        <v>588238</v>
      </c>
      <c r="G13908" s="6" t="s">
        <v>20142</v>
      </c>
      <c r="H13908" s="16">
        <v>9863856</v>
      </c>
      <c r="I13908" s="12" t="s">
        <v>3175</v>
      </c>
      <c r="J13908" s="12" t="s">
        <v>20236</v>
      </c>
      <c r="K13908" s="15">
        <v>0</v>
      </c>
      <c r="L13908" s="13" t="s">
        <v>70</v>
      </c>
      <c r="M13908" s="7">
        <v>0.35</v>
      </c>
      <c r="N13908" s="14"/>
    </row>
    <row r="13909" spans="1:14" ht="157.5">
      <c r="A13909" s="6">
        <v>13908</v>
      </c>
      <c r="B13909" s="8" t="s">
        <v>20130</v>
      </c>
      <c r="C13909" s="9" t="s">
        <v>20253</v>
      </c>
      <c r="D13909" s="10" t="s">
        <v>1645</v>
      </c>
      <c r="E13909" s="11" t="s">
        <v>20789</v>
      </c>
      <c r="F13909" s="6">
        <v>588238</v>
      </c>
      <c r="G13909" s="6" t="s">
        <v>20142</v>
      </c>
      <c r="H13909" s="16">
        <v>9863856</v>
      </c>
      <c r="I13909" s="12" t="s">
        <v>3175</v>
      </c>
      <c r="J13909" s="12" t="s">
        <v>20236</v>
      </c>
      <c r="K13909" s="15">
        <v>0</v>
      </c>
      <c r="L13909" s="13" t="s">
        <v>70</v>
      </c>
      <c r="M13909" s="7">
        <v>0.65</v>
      </c>
      <c r="N13909" s="14"/>
    </row>
    <row r="13910" spans="1:14" ht="78.75">
      <c r="A13910" s="6">
        <v>13909</v>
      </c>
      <c r="B13910" s="8" t="s">
        <v>20130</v>
      </c>
      <c r="C13910" s="9" t="s">
        <v>20798</v>
      </c>
      <c r="D13910" s="10" t="s">
        <v>2810</v>
      </c>
      <c r="E13910" s="11" t="s">
        <v>20799</v>
      </c>
      <c r="F13910" s="6">
        <v>584607</v>
      </c>
      <c r="G13910" s="6" t="s">
        <v>20142</v>
      </c>
      <c r="H13910" s="16">
        <v>11986855</v>
      </c>
      <c r="I13910" s="12" t="s">
        <v>2128</v>
      </c>
      <c r="J13910" s="12" t="s">
        <v>20236</v>
      </c>
      <c r="K13910" s="15">
        <v>0</v>
      </c>
      <c r="L13910" s="13" t="s">
        <v>14</v>
      </c>
      <c r="M13910" s="7">
        <v>1</v>
      </c>
      <c r="N13910" s="14"/>
    </row>
    <row r="13911" spans="1:14" ht="189">
      <c r="A13911" s="6">
        <v>13910</v>
      </c>
      <c r="B13911" s="8" t="s">
        <v>20130</v>
      </c>
      <c r="C13911" s="9" t="s">
        <v>20800</v>
      </c>
      <c r="D13911" s="10"/>
      <c r="E13911" s="11" t="s">
        <v>20801</v>
      </c>
      <c r="F13911" s="6">
        <v>584613</v>
      </c>
      <c r="G13911" s="6" t="s">
        <v>20142</v>
      </c>
      <c r="H13911" s="16">
        <v>34828330</v>
      </c>
      <c r="I13911" s="12" t="s">
        <v>20772</v>
      </c>
      <c r="J13911" s="12" t="s">
        <v>20783</v>
      </c>
      <c r="K13911" s="15">
        <v>0</v>
      </c>
      <c r="L13911" s="13" t="s">
        <v>70</v>
      </c>
      <c r="M13911" s="7">
        <v>1</v>
      </c>
      <c r="N13911" s="14"/>
    </row>
    <row r="13912" spans="1:14" ht="189">
      <c r="A13912" s="6">
        <v>13911</v>
      </c>
      <c r="B13912" s="8" t="s">
        <v>20130</v>
      </c>
      <c r="C13912" s="9" t="s">
        <v>20802</v>
      </c>
      <c r="D13912" s="10"/>
      <c r="E13912" s="11" t="s">
        <v>20801</v>
      </c>
      <c r="F13912" s="6">
        <v>584613</v>
      </c>
      <c r="G13912" s="6" t="s">
        <v>20142</v>
      </c>
      <c r="H13912" s="16">
        <v>34828330</v>
      </c>
      <c r="I13912" s="12" t="s">
        <v>20772</v>
      </c>
      <c r="J13912" s="12" t="s">
        <v>20783</v>
      </c>
      <c r="K13912" s="15">
        <v>0</v>
      </c>
      <c r="L13912" s="13" t="s">
        <v>70</v>
      </c>
      <c r="M13912" s="7">
        <v>0.51</v>
      </c>
      <c r="N13912" s="14"/>
    </row>
    <row r="13913" spans="1:14" ht="189">
      <c r="A13913" s="6">
        <v>13912</v>
      </c>
      <c r="B13913" s="8" t="s">
        <v>20130</v>
      </c>
      <c r="C13913" s="9" t="s">
        <v>20261</v>
      </c>
      <c r="D13913" s="10" t="s">
        <v>20262</v>
      </c>
      <c r="E13913" s="11" t="s">
        <v>20801</v>
      </c>
      <c r="F13913" s="6">
        <v>584613</v>
      </c>
      <c r="G13913" s="6" t="s">
        <v>20142</v>
      </c>
      <c r="H13913" s="16">
        <v>34828330</v>
      </c>
      <c r="I13913" s="12" t="s">
        <v>20772</v>
      </c>
      <c r="J13913" s="12" t="s">
        <v>20783</v>
      </c>
      <c r="K13913" s="15">
        <v>0</v>
      </c>
      <c r="L13913" s="13" t="s">
        <v>70</v>
      </c>
      <c r="M13913" s="7">
        <v>0.49</v>
      </c>
      <c r="N13913" s="14"/>
    </row>
    <row r="13914" spans="1:14" ht="141.75">
      <c r="A13914" s="6">
        <v>13913</v>
      </c>
      <c r="B13914" s="8" t="s">
        <v>20130</v>
      </c>
      <c r="C13914" s="9" t="s">
        <v>20803</v>
      </c>
      <c r="D13914" s="10" t="s">
        <v>20278</v>
      </c>
      <c r="E13914" s="11" t="s">
        <v>20804</v>
      </c>
      <c r="F13914" s="6">
        <v>584611</v>
      </c>
      <c r="G13914" s="6" t="s">
        <v>20142</v>
      </c>
      <c r="H13914" s="16">
        <v>9028984</v>
      </c>
      <c r="I13914" s="12" t="s">
        <v>5665</v>
      </c>
      <c r="J13914" s="12" t="s">
        <v>20783</v>
      </c>
      <c r="K13914" s="15">
        <v>0</v>
      </c>
      <c r="L13914" s="13" t="s">
        <v>14</v>
      </c>
      <c r="M13914" s="7">
        <v>1</v>
      </c>
      <c r="N13914" s="14"/>
    </row>
    <row r="13915" spans="1:14" ht="63">
      <c r="A13915" s="6">
        <v>13914</v>
      </c>
      <c r="B13915" s="8" t="s">
        <v>20130</v>
      </c>
      <c r="C13915" s="9" t="s">
        <v>20803</v>
      </c>
      <c r="D13915" s="10" t="s">
        <v>20278</v>
      </c>
      <c r="E13915" s="11" t="s">
        <v>20805</v>
      </c>
      <c r="F13915" s="6">
        <v>588415</v>
      </c>
      <c r="G13915" s="6" t="s">
        <v>20142</v>
      </c>
      <c r="H13915" s="16">
        <v>13979223</v>
      </c>
      <c r="I13915" s="12" t="s">
        <v>5665</v>
      </c>
      <c r="J13915" s="12" t="s">
        <v>20783</v>
      </c>
      <c r="K13915" s="15">
        <v>0</v>
      </c>
      <c r="L13915" s="13" t="s">
        <v>14</v>
      </c>
      <c r="M13915" s="7">
        <v>1</v>
      </c>
      <c r="N13915" s="14"/>
    </row>
    <row r="13916" spans="1:14" ht="94.5">
      <c r="A13916" s="6">
        <v>13915</v>
      </c>
      <c r="B13916" s="8" t="s">
        <v>20130</v>
      </c>
      <c r="C13916" s="9" t="s">
        <v>20806</v>
      </c>
      <c r="D13916" s="10" t="s">
        <v>20807</v>
      </c>
      <c r="E13916" s="11" t="s">
        <v>20808</v>
      </c>
      <c r="F13916" s="6">
        <v>599739</v>
      </c>
      <c r="G13916" s="6" t="s">
        <v>875</v>
      </c>
      <c r="H13916" s="16">
        <v>4625634</v>
      </c>
      <c r="I13916" s="12" t="s">
        <v>2384</v>
      </c>
      <c r="J13916" s="12" t="s">
        <v>20809</v>
      </c>
      <c r="K13916" s="15">
        <v>0</v>
      </c>
      <c r="L13916" s="13" t="s">
        <v>14</v>
      </c>
      <c r="M13916" s="7">
        <v>1</v>
      </c>
      <c r="N13916" s="14"/>
    </row>
    <row r="13917" spans="1:14" ht="47.25">
      <c r="A13917" s="6">
        <v>13916</v>
      </c>
      <c r="B13917" s="8" t="s">
        <v>20130</v>
      </c>
      <c r="C13917" s="9" t="s">
        <v>20810</v>
      </c>
      <c r="D13917" s="10" t="s">
        <v>20811</v>
      </c>
      <c r="E13917" s="11" t="s">
        <v>20812</v>
      </c>
      <c r="F13917" s="6">
        <v>591606</v>
      </c>
      <c r="G13917" s="6" t="s">
        <v>77</v>
      </c>
      <c r="H13917" s="16">
        <v>6730750</v>
      </c>
      <c r="I13917" s="12" t="s">
        <v>2134</v>
      </c>
      <c r="J13917" s="12" t="s">
        <v>6040</v>
      </c>
      <c r="K13917" s="15">
        <v>0</v>
      </c>
      <c r="L13917" s="13" t="s">
        <v>14</v>
      </c>
      <c r="M13917" s="7">
        <v>1</v>
      </c>
      <c r="N13917" s="14"/>
    </row>
    <row r="13918" spans="1:14" ht="47.25">
      <c r="A13918" s="6">
        <v>13917</v>
      </c>
      <c r="B13918" s="8" t="s">
        <v>20130</v>
      </c>
      <c r="C13918" s="9" t="s">
        <v>20813</v>
      </c>
      <c r="D13918" s="10" t="s">
        <v>20734</v>
      </c>
      <c r="E13918" s="11" t="s">
        <v>20814</v>
      </c>
      <c r="F13918" s="6">
        <v>591605</v>
      </c>
      <c r="G13918" s="6" t="s">
        <v>77</v>
      </c>
      <c r="H13918" s="16">
        <v>6650000</v>
      </c>
      <c r="I13918" s="12" t="s">
        <v>3175</v>
      </c>
      <c r="J13918" s="12" t="s">
        <v>20815</v>
      </c>
      <c r="K13918" s="15">
        <v>0</v>
      </c>
      <c r="L13918" s="13" t="s">
        <v>14</v>
      </c>
      <c r="M13918" s="7">
        <v>1</v>
      </c>
      <c r="N13918" s="14"/>
    </row>
    <row r="13919" spans="1:14" ht="78.75">
      <c r="A13919" s="6">
        <v>13918</v>
      </c>
      <c r="B13919" s="8" t="s">
        <v>20130</v>
      </c>
      <c r="C13919" s="9" t="s">
        <v>20396</v>
      </c>
      <c r="D13919" s="10" t="s">
        <v>20397</v>
      </c>
      <c r="E13919" s="11" t="s">
        <v>20816</v>
      </c>
      <c r="F13919" s="6">
        <v>592138</v>
      </c>
      <c r="G13919" s="6" t="s">
        <v>875</v>
      </c>
      <c r="H13919" s="16">
        <v>3728126</v>
      </c>
      <c r="I13919" s="12" t="s">
        <v>3208</v>
      </c>
      <c r="J13919" s="12" t="s">
        <v>20615</v>
      </c>
      <c r="K13919" s="15">
        <v>0</v>
      </c>
      <c r="L13919" s="13" t="s">
        <v>14</v>
      </c>
      <c r="M13919" s="7">
        <v>1</v>
      </c>
      <c r="N13919" s="14"/>
    </row>
    <row r="13920" spans="1:14" ht="94.5">
      <c r="A13920" s="6">
        <v>13919</v>
      </c>
      <c r="B13920" s="8" t="s">
        <v>20130</v>
      </c>
      <c r="C13920" s="9" t="s">
        <v>20817</v>
      </c>
      <c r="D13920" s="10" t="s">
        <v>20818</v>
      </c>
      <c r="E13920" s="11" t="s">
        <v>20819</v>
      </c>
      <c r="F13920" s="6">
        <v>599682</v>
      </c>
      <c r="G13920" s="6" t="s">
        <v>875</v>
      </c>
      <c r="H13920" s="16">
        <v>4156397</v>
      </c>
      <c r="I13920" s="12" t="s">
        <v>3182</v>
      </c>
      <c r="J13920" s="12" t="s">
        <v>6155</v>
      </c>
      <c r="K13920" s="15">
        <v>0</v>
      </c>
      <c r="L13920" s="13" t="s">
        <v>14</v>
      </c>
      <c r="M13920" s="7">
        <v>1</v>
      </c>
      <c r="N13920" s="14"/>
    </row>
    <row r="13921" spans="1:14" ht="78.75">
      <c r="A13921" s="6">
        <v>13920</v>
      </c>
      <c r="B13921" s="8" t="s">
        <v>20130</v>
      </c>
      <c r="C13921" s="9" t="s">
        <v>20210</v>
      </c>
      <c r="D13921" s="10" t="s">
        <v>6134</v>
      </c>
      <c r="E13921" s="11" t="s">
        <v>20820</v>
      </c>
      <c r="F13921" s="6">
        <v>589877</v>
      </c>
      <c r="G13921" s="6" t="s">
        <v>340</v>
      </c>
      <c r="H13921" s="16">
        <v>42486205</v>
      </c>
      <c r="I13921" s="12" t="s">
        <v>3182</v>
      </c>
      <c r="J13921" s="12" t="s">
        <v>6604</v>
      </c>
      <c r="K13921" s="15">
        <v>0</v>
      </c>
      <c r="L13921" s="13" t="s">
        <v>14</v>
      </c>
      <c r="M13921" s="7">
        <v>1</v>
      </c>
      <c r="N13921" s="14"/>
    </row>
    <row r="13922" spans="1:14" ht="94.5">
      <c r="A13922" s="6">
        <v>13921</v>
      </c>
      <c r="B13922" s="8" t="s">
        <v>20130</v>
      </c>
      <c r="C13922" s="9" t="s">
        <v>20793</v>
      </c>
      <c r="D13922" s="10" t="s">
        <v>20794</v>
      </c>
      <c r="E13922" s="11" t="s">
        <v>20821</v>
      </c>
      <c r="F13922" s="6">
        <v>553923</v>
      </c>
      <c r="G13922" s="6" t="s">
        <v>20142</v>
      </c>
      <c r="H13922" s="16">
        <v>18367707</v>
      </c>
      <c r="I13922" s="12" t="s">
        <v>2402</v>
      </c>
      <c r="J13922" s="12" t="s">
        <v>20620</v>
      </c>
      <c r="K13922" s="15">
        <v>0</v>
      </c>
      <c r="L13922" s="13" t="s">
        <v>14</v>
      </c>
      <c r="M13922" s="7">
        <v>1</v>
      </c>
      <c r="N13922" s="14"/>
    </row>
    <row r="13923" spans="1:14" ht="94.5">
      <c r="A13923" s="6">
        <v>13922</v>
      </c>
      <c r="B13923" s="8" t="s">
        <v>20130</v>
      </c>
      <c r="C13923" s="9" t="s">
        <v>20796</v>
      </c>
      <c r="D13923" s="10" t="s">
        <v>20797</v>
      </c>
      <c r="E13923" s="11" t="s">
        <v>20821</v>
      </c>
      <c r="F13923" s="6">
        <v>553923</v>
      </c>
      <c r="G13923" s="6" t="s">
        <v>20142</v>
      </c>
      <c r="H13923" s="16">
        <v>18367707</v>
      </c>
      <c r="I13923" s="12" t="s">
        <v>2402</v>
      </c>
      <c r="J13923" s="12" t="s">
        <v>20620</v>
      </c>
      <c r="K13923" s="15">
        <v>0</v>
      </c>
      <c r="L13923" s="13" t="s">
        <v>14</v>
      </c>
      <c r="M13923" s="7">
        <v>0.35</v>
      </c>
      <c r="N13923" s="14"/>
    </row>
    <row r="13924" spans="1:14" ht="94.5">
      <c r="A13924" s="6">
        <v>13923</v>
      </c>
      <c r="B13924" s="8" t="s">
        <v>20130</v>
      </c>
      <c r="C13924" s="9" t="s">
        <v>20253</v>
      </c>
      <c r="D13924" s="10" t="s">
        <v>1645</v>
      </c>
      <c r="E13924" s="11" t="s">
        <v>20821</v>
      </c>
      <c r="F13924" s="6">
        <v>553923</v>
      </c>
      <c r="G13924" s="6" t="s">
        <v>20142</v>
      </c>
      <c r="H13924" s="16">
        <v>18367707</v>
      </c>
      <c r="I13924" s="12" t="s">
        <v>2402</v>
      </c>
      <c r="J13924" s="12" t="s">
        <v>20620</v>
      </c>
      <c r="K13924" s="15">
        <v>0</v>
      </c>
      <c r="L13924" s="13" t="s">
        <v>14</v>
      </c>
      <c r="M13924" s="7">
        <v>0.65</v>
      </c>
      <c r="N13924" s="14"/>
    </row>
    <row r="13925" spans="1:14" ht="94.5">
      <c r="A13925" s="6">
        <v>13924</v>
      </c>
      <c r="B13925" s="8" t="s">
        <v>20130</v>
      </c>
      <c r="C13925" s="9" t="s">
        <v>20822</v>
      </c>
      <c r="D13925" s="10" t="s">
        <v>10784</v>
      </c>
      <c r="E13925" s="11" t="s">
        <v>20823</v>
      </c>
      <c r="F13925" s="6">
        <v>570950</v>
      </c>
      <c r="G13925" s="6" t="s">
        <v>1779</v>
      </c>
      <c r="H13925" s="16">
        <v>17479014</v>
      </c>
      <c r="I13925" s="12" t="s">
        <v>1170</v>
      </c>
      <c r="J13925" s="12" t="s">
        <v>20620</v>
      </c>
      <c r="K13925" s="15">
        <v>0</v>
      </c>
      <c r="L13925" s="13" t="s">
        <v>14</v>
      </c>
      <c r="M13925" s="7">
        <v>1</v>
      </c>
      <c r="N13925" s="14"/>
    </row>
    <row r="13926" spans="1:14" ht="78.75">
      <c r="A13926" s="6">
        <v>13925</v>
      </c>
      <c r="B13926" s="8" t="s">
        <v>20130</v>
      </c>
      <c r="C13926" s="9" t="s">
        <v>20824</v>
      </c>
      <c r="D13926" s="10" t="s">
        <v>20825</v>
      </c>
      <c r="E13926" s="11" t="s">
        <v>20826</v>
      </c>
      <c r="F13926" s="6">
        <v>588422</v>
      </c>
      <c r="G13926" s="6" t="s">
        <v>20142</v>
      </c>
      <c r="H13926" s="16">
        <v>8982229</v>
      </c>
      <c r="I13926" s="12" t="s">
        <v>3146</v>
      </c>
      <c r="J13926" s="12" t="s">
        <v>20615</v>
      </c>
      <c r="K13926" s="15">
        <v>0</v>
      </c>
      <c r="L13926" s="13" t="s">
        <v>14</v>
      </c>
      <c r="M13926" s="7">
        <v>1</v>
      </c>
      <c r="N13926" s="14"/>
    </row>
    <row r="13927" spans="1:14" ht="78.75">
      <c r="A13927" s="6">
        <v>13926</v>
      </c>
      <c r="B13927" s="8" t="s">
        <v>20130</v>
      </c>
      <c r="C13927" s="9" t="s">
        <v>20827</v>
      </c>
      <c r="D13927" s="10" t="s">
        <v>20828</v>
      </c>
      <c r="E13927" s="11" t="s">
        <v>20829</v>
      </c>
      <c r="F13927" s="6">
        <v>584391</v>
      </c>
      <c r="G13927" s="6" t="s">
        <v>1638</v>
      </c>
      <c r="H13927" s="16">
        <v>15248873</v>
      </c>
      <c r="I13927" s="12" t="s">
        <v>6333</v>
      </c>
      <c r="J13927" s="12" t="s">
        <v>2251</v>
      </c>
      <c r="K13927" s="15">
        <v>0</v>
      </c>
      <c r="L13927" s="13" t="s">
        <v>14</v>
      </c>
      <c r="M13927" s="7">
        <v>1</v>
      </c>
      <c r="N13927" s="14"/>
    </row>
    <row r="13928" spans="1:14" ht="63">
      <c r="A13928" s="6">
        <v>13927</v>
      </c>
      <c r="B13928" s="8" t="s">
        <v>20130</v>
      </c>
      <c r="C13928" s="9" t="s">
        <v>20830</v>
      </c>
      <c r="D13928" s="10" t="s">
        <v>20831</v>
      </c>
      <c r="E13928" s="11" t="s">
        <v>20832</v>
      </c>
      <c r="F13928" s="6">
        <v>588247</v>
      </c>
      <c r="G13928" s="6" t="s">
        <v>20142</v>
      </c>
      <c r="H13928" s="16">
        <v>13769621</v>
      </c>
      <c r="I13928" s="12" t="s">
        <v>6767</v>
      </c>
      <c r="J13928" s="12" t="s">
        <v>3095</v>
      </c>
      <c r="K13928" s="15">
        <v>0</v>
      </c>
      <c r="L13928" s="13" t="s">
        <v>14</v>
      </c>
      <c r="M13928" s="7">
        <v>1</v>
      </c>
      <c r="N13928" s="14"/>
    </row>
    <row r="13929" spans="1:14" ht="94.5">
      <c r="A13929" s="6">
        <v>13928</v>
      </c>
      <c r="B13929" s="8" t="s">
        <v>20130</v>
      </c>
      <c r="C13929" s="9" t="s">
        <v>20833</v>
      </c>
      <c r="D13929" s="10" t="s">
        <v>20834</v>
      </c>
      <c r="E13929" s="11" t="s">
        <v>20835</v>
      </c>
      <c r="F13929" s="6">
        <v>584526</v>
      </c>
      <c r="G13929" s="6" t="s">
        <v>20142</v>
      </c>
      <c r="H13929" s="16">
        <v>8136524</v>
      </c>
      <c r="I13929" s="12" t="s">
        <v>6267</v>
      </c>
      <c r="J13929" s="12" t="s">
        <v>20836</v>
      </c>
      <c r="K13929" s="15">
        <v>0</v>
      </c>
      <c r="L13929" s="13" t="s">
        <v>14</v>
      </c>
      <c r="M13929" s="7">
        <v>1</v>
      </c>
      <c r="N13929" s="14"/>
    </row>
    <row r="13930" spans="1:14" ht="141.75">
      <c r="A13930" s="6">
        <v>13929</v>
      </c>
      <c r="B13930" s="8" t="s">
        <v>20130</v>
      </c>
      <c r="C13930" s="9" t="s">
        <v>20692</v>
      </c>
      <c r="D13930" s="10" t="s">
        <v>20693</v>
      </c>
      <c r="E13930" s="11" t="s">
        <v>20837</v>
      </c>
      <c r="F13930" s="6">
        <v>588421</v>
      </c>
      <c r="G13930" s="6" t="s">
        <v>20142</v>
      </c>
      <c r="H13930" s="16">
        <v>11751953</v>
      </c>
      <c r="I13930" s="12" t="s">
        <v>6479</v>
      </c>
      <c r="J13930" s="12" t="s">
        <v>6604</v>
      </c>
      <c r="K13930" s="15">
        <v>0</v>
      </c>
      <c r="L13930" s="13" t="s">
        <v>14</v>
      </c>
      <c r="M13930" s="7">
        <v>1</v>
      </c>
      <c r="N13930" s="14"/>
    </row>
    <row r="13931" spans="1:14" ht="78.75">
      <c r="A13931" s="6">
        <v>13930</v>
      </c>
      <c r="B13931" s="8" t="s">
        <v>20130</v>
      </c>
      <c r="C13931" s="9" t="s">
        <v>20838</v>
      </c>
      <c r="D13931" s="10" t="s">
        <v>20839</v>
      </c>
      <c r="E13931" s="11" t="s">
        <v>20840</v>
      </c>
      <c r="F13931" s="6">
        <v>588246</v>
      </c>
      <c r="G13931" s="6" t="s">
        <v>20142</v>
      </c>
      <c r="H13931" s="16">
        <v>4833449</v>
      </c>
      <c r="I13931" s="12" t="s">
        <v>3146</v>
      </c>
      <c r="J13931" s="12" t="s">
        <v>2234</v>
      </c>
      <c r="K13931" s="15">
        <v>0</v>
      </c>
      <c r="L13931" s="13" t="s">
        <v>14</v>
      </c>
      <c r="M13931" s="7">
        <v>1</v>
      </c>
      <c r="N13931" s="14"/>
    </row>
    <row r="13932" spans="1:14" ht="78.75">
      <c r="A13932" s="6">
        <v>13931</v>
      </c>
      <c r="B13932" s="8" t="s">
        <v>20130</v>
      </c>
      <c r="C13932" s="9" t="s">
        <v>20841</v>
      </c>
      <c r="D13932" s="10" t="s">
        <v>20842</v>
      </c>
      <c r="E13932" s="11" t="s">
        <v>20843</v>
      </c>
      <c r="F13932" s="6">
        <v>588419</v>
      </c>
      <c r="G13932" s="6" t="s">
        <v>20142</v>
      </c>
      <c r="H13932" s="16">
        <v>9530615</v>
      </c>
      <c r="I13932" s="12" t="s">
        <v>3146</v>
      </c>
      <c r="J13932" s="12" t="s">
        <v>20615</v>
      </c>
      <c r="K13932" s="15">
        <v>0</v>
      </c>
      <c r="L13932" s="13" t="s">
        <v>14</v>
      </c>
      <c r="M13932" s="7">
        <v>1</v>
      </c>
      <c r="N13932" s="14"/>
    </row>
    <row r="13933" spans="1:14" ht="204.75">
      <c r="A13933" s="6">
        <v>13932</v>
      </c>
      <c r="B13933" s="8" t="s">
        <v>20130</v>
      </c>
      <c r="C13933" s="9" t="s">
        <v>20844</v>
      </c>
      <c r="D13933" s="10" t="s">
        <v>20845</v>
      </c>
      <c r="E13933" s="11" t="s">
        <v>20846</v>
      </c>
      <c r="F13933" s="6">
        <v>588425</v>
      </c>
      <c r="G13933" s="6" t="s">
        <v>20142</v>
      </c>
      <c r="H13933" s="16">
        <v>6381523</v>
      </c>
      <c r="I13933" s="12" t="s">
        <v>2745</v>
      </c>
      <c r="J13933" s="12" t="s">
        <v>6604</v>
      </c>
      <c r="K13933" s="15">
        <v>0</v>
      </c>
      <c r="L13933" s="13" t="s">
        <v>14</v>
      </c>
      <c r="M13933" s="7">
        <v>1</v>
      </c>
      <c r="N13933" s="14"/>
    </row>
    <row r="13934" spans="1:14" ht="63">
      <c r="A13934" s="6">
        <v>13933</v>
      </c>
      <c r="B13934" s="8" t="s">
        <v>34596</v>
      </c>
      <c r="C13934" s="9" t="s">
        <v>34597</v>
      </c>
      <c r="D13934" s="10" t="s">
        <v>34598</v>
      </c>
      <c r="E13934" s="11" t="s">
        <v>34599</v>
      </c>
      <c r="F13934" s="6">
        <v>523813</v>
      </c>
      <c r="G13934" s="6" t="s">
        <v>7052</v>
      </c>
      <c r="H13934" s="16">
        <v>2374976.4079999998</v>
      </c>
      <c r="I13934" s="12" t="s">
        <v>9395</v>
      </c>
      <c r="J13934" s="12" t="s">
        <v>34600</v>
      </c>
      <c r="K13934" s="15">
        <v>1812400</v>
      </c>
      <c r="L13934" s="13" t="s">
        <v>14</v>
      </c>
      <c r="M13934" s="7">
        <v>1</v>
      </c>
      <c r="N13934" s="14"/>
    </row>
    <row r="13935" spans="1:14" ht="63">
      <c r="A13935" s="6">
        <v>13934</v>
      </c>
      <c r="B13935" s="8" t="s">
        <v>34596</v>
      </c>
      <c r="C13935" s="9" t="s">
        <v>34597</v>
      </c>
      <c r="D13935" s="10" t="s">
        <v>34598</v>
      </c>
      <c r="E13935" s="11" t="s">
        <v>34601</v>
      </c>
      <c r="F13935" s="6">
        <v>531478</v>
      </c>
      <c r="G13935" s="6" t="s">
        <v>7052</v>
      </c>
      <c r="H13935" s="16">
        <v>3236196.3939999999</v>
      </c>
      <c r="I13935" s="12"/>
      <c r="J13935" s="12"/>
      <c r="K13935" s="15"/>
      <c r="L13935" s="13" t="s">
        <v>14</v>
      </c>
      <c r="M13935" s="7">
        <v>1</v>
      </c>
      <c r="N13935" s="14"/>
    </row>
    <row r="13936" spans="1:14" ht="63">
      <c r="A13936" s="6">
        <v>13935</v>
      </c>
      <c r="B13936" s="8" t="s">
        <v>34596</v>
      </c>
      <c r="C13936" s="9" t="s">
        <v>34602</v>
      </c>
      <c r="D13936" s="10"/>
      <c r="E13936" s="11" t="s">
        <v>34603</v>
      </c>
      <c r="F13936" s="6">
        <v>417549</v>
      </c>
      <c r="G13936" s="6" t="s">
        <v>7075</v>
      </c>
      <c r="H13936" s="16">
        <v>60897030</v>
      </c>
      <c r="I13936" s="12" t="s">
        <v>7766</v>
      </c>
      <c r="J13936" s="12" t="s">
        <v>34529</v>
      </c>
      <c r="K13936" s="15">
        <v>33400000</v>
      </c>
      <c r="L13936" s="13" t="s">
        <v>14</v>
      </c>
      <c r="M13936" s="7">
        <v>1</v>
      </c>
      <c r="N13936" s="14"/>
    </row>
    <row r="13937" spans="1:14" ht="78.75">
      <c r="A13937" s="6">
        <v>13936</v>
      </c>
      <c r="B13937" s="8" t="s">
        <v>34596</v>
      </c>
      <c r="C13937" s="9" t="s">
        <v>34602</v>
      </c>
      <c r="D13937" s="10"/>
      <c r="E13937" s="11" t="s">
        <v>34604</v>
      </c>
      <c r="F13937" s="6">
        <v>409089</v>
      </c>
      <c r="G13937" s="6" t="s">
        <v>7075</v>
      </c>
      <c r="H13937" s="16">
        <v>64726652</v>
      </c>
      <c r="I13937" s="12" t="s">
        <v>24026</v>
      </c>
      <c r="J13937" s="12" t="s">
        <v>6367</v>
      </c>
      <c r="K13937" s="15">
        <v>26600000</v>
      </c>
      <c r="L13937" s="13" t="s">
        <v>14</v>
      </c>
      <c r="M13937" s="7">
        <v>1</v>
      </c>
      <c r="N13937" s="14"/>
    </row>
    <row r="13938" spans="1:14" ht="110.25">
      <c r="A13938" s="6">
        <v>13937</v>
      </c>
      <c r="B13938" s="8" t="s">
        <v>34596</v>
      </c>
      <c r="C13938" s="9" t="s">
        <v>34605</v>
      </c>
      <c r="D13938" s="10" t="s">
        <v>1136</v>
      </c>
      <c r="E13938" s="11" t="s">
        <v>34606</v>
      </c>
      <c r="F13938" s="6">
        <v>225048</v>
      </c>
      <c r="G13938" s="6" t="s">
        <v>3596</v>
      </c>
      <c r="H13938" s="16">
        <v>526934580</v>
      </c>
      <c r="I13938" s="12" t="s">
        <v>2673</v>
      </c>
      <c r="J13938" s="12" t="s">
        <v>2234</v>
      </c>
      <c r="K13938" s="15">
        <v>156000000</v>
      </c>
      <c r="L13938" s="13" t="s">
        <v>14</v>
      </c>
      <c r="M13938" s="7">
        <v>1</v>
      </c>
      <c r="N13938" s="14"/>
    </row>
    <row r="13939" spans="1:14" ht="110.25">
      <c r="A13939" s="6">
        <v>13938</v>
      </c>
      <c r="B13939" s="8" t="s">
        <v>34596</v>
      </c>
      <c r="C13939" s="9" t="s">
        <v>34605</v>
      </c>
      <c r="D13939" s="10" t="s">
        <v>1136</v>
      </c>
      <c r="E13939" s="11" t="s">
        <v>34607</v>
      </c>
      <c r="F13939" s="6">
        <v>115442</v>
      </c>
      <c r="G13939" s="6" t="s">
        <v>3596</v>
      </c>
      <c r="H13939" s="16">
        <v>139488283</v>
      </c>
      <c r="I13939" s="12" t="s">
        <v>24277</v>
      </c>
      <c r="J13939" s="12" t="s">
        <v>34608</v>
      </c>
      <c r="K13939" s="15">
        <v>113529000</v>
      </c>
      <c r="L13939" s="13" t="s">
        <v>14</v>
      </c>
      <c r="M13939" s="7">
        <v>1</v>
      </c>
      <c r="N13939" s="14"/>
    </row>
    <row r="13940" spans="1:14" ht="110.25">
      <c r="A13940" s="6">
        <v>13939</v>
      </c>
      <c r="B13940" s="8" t="s">
        <v>34596</v>
      </c>
      <c r="C13940" s="9" t="s">
        <v>34609</v>
      </c>
      <c r="D13940" s="10" t="s">
        <v>3598</v>
      </c>
      <c r="E13940" s="11" t="s">
        <v>34610</v>
      </c>
      <c r="F13940" s="6"/>
      <c r="G13940" s="6" t="s">
        <v>3596</v>
      </c>
      <c r="H13940" s="16">
        <v>859930678</v>
      </c>
      <c r="I13940" s="12" t="s">
        <v>34611</v>
      </c>
      <c r="J13940" s="12" t="s">
        <v>23579</v>
      </c>
      <c r="K13940" s="15">
        <v>537000000</v>
      </c>
      <c r="L13940" s="13" t="s">
        <v>14</v>
      </c>
      <c r="M13940" s="7">
        <v>1</v>
      </c>
      <c r="N13940" s="14"/>
    </row>
    <row r="13941" spans="1:14" ht="126">
      <c r="A13941" s="6">
        <v>13940</v>
      </c>
      <c r="B13941" s="8" t="s">
        <v>34596</v>
      </c>
      <c r="C13941" s="9" t="s">
        <v>34609</v>
      </c>
      <c r="D13941" s="10" t="s">
        <v>3598</v>
      </c>
      <c r="E13941" s="11" t="s">
        <v>34612</v>
      </c>
      <c r="F13941" s="6">
        <v>190631</v>
      </c>
      <c r="G13941" s="6" t="s">
        <v>3596</v>
      </c>
      <c r="H13941" s="16">
        <v>437668579</v>
      </c>
      <c r="I13941" s="12">
        <v>43143</v>
      </c>
      <c r="J13941" s="12">
        <v>44414</v>
      </c>
      <c r="K13941" s="15">
        <v>184500000</v>
      </c>
      <c r="L13941" s="13" t="s">
        <v>14</v>
      </c>
      <c r="M13941" s="7">
        <v>1</v>
      </c>
      <c r="N13941" s="14"/>
    </row>
    <row r="13942" spans="1:14" ht="141.75">
      <c r="A13942" s="6">
        <v>13941</v>
      </c>
      <c r="B13942" s="8" t="s">
        <v>34596</v>
      </c>
      <c r="C13942" s="9" t="s">
        <v>34609</v>
      </c>
      <c r="D13942" s="10" t="s">
        <v>3598</v>
      </c>
      <c r="E13942" s="11" t="s">
        <v>34613</v>
      </c>
      <c r="F13942" s="6">
        <v>190253</v>
      </c>
      <c r="G13942" s="6" t="s">
        <v>3596</v>
      </c>
      <c r="H13942" s="16">
        <v>478214800</v>
      </c>
      <c r="I13942" s="12">
        <v>43143</v>
      </c>
      <c r="J13942" s="12" t="s">
        <v>34614</v>
      </c>
      <c r="K13942" s="15">
        <v>228035642</v>
      </c>
      <c r="L13942" s="13" t="s">
        <v>14</v>
      </c>
      <c r="M13942" s="7">
        <v>1</v>
      </c>
      <c r="N13942" s="14"/>
    </row>
    <row r="13943" spans="1:14" ht="157.5">
      <c r="A13943" s="6">
        <v>13942</v>
      </c>
      <c r="B13943" s="8" t="s">
        <v>34596</v>
      </c>
      <c r="C13943" s="9" t="s">
        <v>34609</v>
      </c>
      <c r="D13943" s="10" t="s">
        <v>3598</v>
      </c>
      <c r="E13943" s="11" t="s">
        <v>34615</v>
      </c>
      <c r="F13943" s="6">
        <v>190254</v>
      </c>
      <c r="G13943" s="6" t="s">
        <v>3596</v>
      </c>
      <c r="H13943" s="16">
        <v>417590221</v>
      </c>
      <c r="I13943" s="12">
        <v>43143</v>
      </c>
      <c r="J13943" s="12" t="s">
        <v>34616</v>
      </c>
      <c r="K13943" s="15">
        <v>144000000</v>
      </c>
      <c r="L13943" s="13" t="s">
        <v>14</v>
      </c>
      <c r="M13943" s="7">
        <v>1</v>
      </c>
      <c r="N13943" s="14"/>
    </row>
    <row r="13944" spans="1:14" ht="63">
      <c r="A13944" s="6">
        <v>13943</v>
      </c>
      <c r="B13944" s="8" t="s">
        <v>34596</v>
      </c>
      <c r="C13944" s="9" t="s">
        <v>34617</v>
      </c>
      <c r="D13944" s="10" t="s">
        <v>34618</v>
      </c>
      <c r="E13944" s="11" t="s">
        <v>34619</v>
      </c>
      <c r="F13944" s="6">
        <v>349247</v>
      </c>
      <c r="G13944" s="6" t="s">
        <v>801</v>
      </c>
      <c r="H13944" s="16">
        <v>22892290</v>
      </c>
      <c r="I13944" s="12" t="s">
        <v>2680</v>
      </c>
      <c r="J13944" s="12" t="s">
        <v>5820</v>
      </c>
      <c r="K13944" s="15">
        <v>7266000</v>
      </c>
      <c r="L13944" s="13" t="s">
        <v>70</v>
      </c>
      <c r="M13944" s="7">
        <v>0.49</v>
      </c>
      <c r="N13944" s="14"/>
    </row>
    <row r="13945" spans="1:14" ht="47.25">
      <c r="A13945" s="6">
        <v>13944</v>
      </c>
      <c r="B13945" s="8" t="s">
        <v>34596</v>
      </c>
      <c r="C13945" s="9" t="s">
        <v>34620</v>
      </c>
      <c r="D13945" s="10" t="s">
        <v>34621</v>
      </c>
      <c r="E13945" s="11" t="s">
        <v>34619</v>
      </c>
      <c r="F13945" s="6">
        <v>349247</v>
      </c>
      <c r="G13945" s="6" t="s">
        <v>801</v>
      </c>
      <c r="H13945" s="16">
        <v>22892290</v>
      </c>
      <c r="I13945" s="12" t="s">
        <v>2680</v>
      </c>
      <c r="J13945" s="12" t="s">
        <v>5820</v>
      </c>
      <c r="K13945" s="15">
        <v>7266000</v>
      </c>
      <c r="L13945" s="13" t="s">
        <v>70</v>
      </c>
      <c r="M13945" s="7">
        <v>0.51</v>
      </c>
      <c r="N13945" s="14"/>
    </row>
    <row r="13946" spans="1:14" ht="63">
      <c r="A13946" s="6">
        <v>13945</v>
      </c>
      <c r="B13946" s="8" t="s">
        <v>34596</v>
      </c>
      <c r="C13946" s="9" t="s">
        <v>34622</v>
      </c>
      <c r="D13946" s="10" t="s">
        <v>34623</v>
      </c>
      <c r="E13946" s="11" t="s">
        <v>34624</v>
      </c>
      <c r="F13946" s="6">
        <v>383810</v>
      </c>
      <c r="G13946" s="6" t="s">
        <v>801</v>
      </c>
      <c r="H13946" s="16">
        <v>23213423</v>
      </c>
      <c r="I13946" s="12" t="s">
        <v>7128</v>
      </c>
      <c r="J13946" s="12" t="s">
        <v>2579</v>
      </c>
      <c r="K13946" s="15">
        <v>10234000</v>
      </c>
      <c r="L13946" s="13" t="s">
        <v>14</v>
      </c>
      <c r="M13946" s="7">
        <v>1</v>
      </c>
      <c r="N13946" s="14"/>
    </row>
    <row r="13947" spans="1:14" ht="110.25">
      <c r="A13947" s="6">
        <v>13946</v>
      </c>
      <c r="B13947" s="8" t="s">
        <v>34596</v>
      </c>
      <c r="C13947" s="9" t="s">
        <v>34625</v>
      </c>
      <c r="D13947" s="10" t="s">
        <v>1630</v>
      </c>
      <c r="E13947" s="11" t="s">
        <v>34626</v>
      </c>
      <c r="F13947" s="6">
        <v>547067</v>
      </c>
      <c r="G13947" s="6" t="s">
        <v>801</v>
      </c>
      <c r="H13947" s="16">
        <v>31941834.386</v>
      </c>
      <c r="I13947" s="12" t="s">
        <v>19940</v>
      </c>
      <c r="J13947" s="12" t="s">
        <v>34627</v>
      </c>
      <c r="K13947" s="15"/>
      <c r="L13947" s="13" t="s">
        <v>14</v>
      </c>
      <c r="M13947" s="7">
        <v>1</v>
      </c>
      <c r="N13947" s="14"/>
    </row>
    <row r="13948" spans="1:14" ht="63">
      <c r="A13948" s="6">
        <v>13947</v>
      </c>
      <c r="B13948" s="8" t="s">
        <v>34596</v>
      </c>
      <c r="C13948" s="9" t="s">
        <v>34628</v>
      </c>
      <c r="D13948" s="10" t="s">
        <v>34629</v>
      </c>
      <c r="E13948" s="11" t="s">
        <v>34630</v>
      </c>
      <c r="F13948" s="6">
        <v>43534</v>
      </c>
      <c r="G13948" s="6" t="s">
        <v>2323</v>
      </c>
      <c r="H13948" s="16">
        <v>19293524</v>
      </c>
      <c r="I13948" s="12" t="s">
        <v>34631</v>
      </c>
      <c r="J13948" s="12" t="s">
        <v>34632</v>
      </c>
      <c r="K13948" s="15">
        <v>18345285</v>
      </c>
      <c r="L13948" s="13" t="s">
        <v>14</v>
      </c>
      <c r="M13948" s="7">
        <v>1</v>
      </c>
      <c r="N13948" s="14"/>
    </row>
    <row r="13949" spans="1:14" ht="47.25">
      <c r="A13949" s="6">
        <v>13948</v>
      </c>
      <c r="B13949" s="8" t="s">
        <v>34596</v>
      </c>
      <c r="C13949" s="9" t="s">
        <v>34633</v>
      </c>
      <c r="D13949" s="10" t="s">
        <v>13344</v>
      </c>
      <c r="E13949" s="11" t="s">
        <v>34634</v>
      </c>
      <c r="F13949" s="6">
        <v>104825</v>
      </c>
      <c r="G13949" s="6" t="s">
        <v>2323</v>
      </c>
      <c r="H13949" s="16">
        <v>22289980</v>
      </c>
      <c r="I13949" s="12" t="s">
        <v>34635</v>
      </c>
      <c r="J13949" s="12" t="s">
        <v>34636</v>
      </c>
      <c r="K13949" s="15">
        <v>20034000</v>
      </c>
      <c r="L13949" s="13" t="s">
        <v>14</v>
      </c>
      <c r="M13949" s="7">
        <v>1</v>
      </c>
      <c r="N13949" s="14"/>
    </row>
    <row r="13950" spans="1:14" ht="47.25">
      <c r="A13950" s="6">
        <v>13949</v>
      </c>
      <c r="B13950" s="8" t="s">
        <v>34596</v>
      </c>
      <c r="C13950" s="9" t="s">
        <v>34633</v>
      </c>
      <c r="D13950" s="10" t="s">
        <v>13344</v>
      </c>
      <c r="E13950" s="11" t="s">
        <v>34637</v>
      </c>
      <c r="F13950" s="6">
        <v>129074</v>
      </c>
      <c r="G13950" s="6" t="s">
        <v>2323</v>
      </c>
      <c r="H13950" s="16">
        <v>24411096</v>
      </c>
      <c r="I13950" s="12" t="s">
        <v>19181</v>
      </c>
      <c r="J13950" s="12" t="s">
        <v>34638</v>
      </c>
      <c r="K13950" s="15">
        <v>21228972</v>
      </c>
      <c r="L13950" s="13" t="s">
        <v>14</v>
      </c>
      <c r="M13950" s="7">
        <v>1</v>
      </c>
      <c r="N13950" s="14"/>
    </row>
    <row r="13951" spans="1:14" ht="63">
      <c r="A13951" s="6">
        <v>13950</v>
      </c>
      <c r="B13951" s="8" t="s">
        <v>34596</v>
      </c>
      <c r="C13951" s="9" t="s">
        <v>34639</v>
      </c>
      <c r="D13951" s="10" t="s">
        <v>34640</v>
      </c>
      <c r="E13951" s="11" t="s">
        <v>34641</v>
      </c>
      <c r="F13951" s="6">
        <v>583633</v>
      </c>
      <c r="G13951" s="6" t="s">
        <v>608</v>
      </c>
      <c r="H13951" s="16">
        <v>1565694.05</v>
      </c>
      <c r="I13951" s="12"/>
      <c r="J13951" s="12"/>
      <c r="K13951" s="15"/>
      <c r="L13951" s="13" t="s">
        <v>14</v>
      </c>
      <c r="M13951" s="7">
        <v>1</v>
      </c>
      <c r="N13951" s="14"/>
    </row>
    <row r="13952" spans="1:14" ht="110.25">
      <c r="A13952" s="6">
        <v>13951</v>
      </c>
      <c r="B13952" s="8" t="s">
        <v>34596</v>
      </c>
      <c r="C13952" s="9" t="s">
        <v>34642</v>
      </c>
      <c r="D13952" s="10" t="s">
        <v>34643</v>
      </c>
      <c r="E13952" s="11" t="s">
        <v>34644</v>
      </c>
      <c r="F13952" s="6">
        <v>118614</v>
      </c>
      <c r="G13952" s="6" t="s">
        <v>6911</v>
      </c>
      <c r="H13952" s="16">
        <v>28806587</v>
      </c>
      <c r="I13952" s="12" t="s">
        <v>34645</v>
      </c>
      <c r="J13952" s="12" t="s">
        <v>23377</v>
      </c>
      <c r="K13952" s="15">
        <v>11117000</v>
      </c>
      <c r="L13952" s="13" t="s">
        <v>14</v>
      </c>
      <c r="M13952" s="7">
        <v>1</v>
      </c>
      <c r="N13952" s="14"/>
    </row>
    <row r="13953" spans="1:14" ht="141.75">
      <c r="A13953" s="6">
        <v>13952</v>
      </c>
      <c r="B13953" s="8" t="s">
        <v>34596</v>
      </c>
      <c r="C13953" s="9" t="s">
        <v>34646</v>
      </c>
      <c r="D13953" s="10"/>
      <c r="E13953" s="11" t="s">
        <v>34647</v>
      </c>
      <c r="F13953" s="6">
        <v>295397</v>
      </c>
      <c r="G13953" s="6" t="s">
        <v>6911</v>
      </c>
      <c r="H13953" s="16">
        <v>42302068</v>
      </c>
      <c r="I13953" s="12" t="s">
        <v>34648</v>
      </c>
      <c r="J13953" s="12" t="s">
        <v>7044</v>
      </c>
      <c r="K13953" s="15">
        <v>21771650</v>
      </c>
      <c r="L13953" s="13" t="s">
        <v>14</v>
      </c>
      <c r="M13953" s="7">
        <v>1</v>
      </c>
      <c r="N13953" s="14"/>
    </row>
    <row r="13954" spans="1:14" ht="126">
      <c r="A13954" s="6">
        <v>13953</v>
      </c>
      <c r="B13954" s="8" t="s">
        <v>34596</v>
      </c>
      <c r="C13954" s="9" t="s">
        <v>34649</v>
      </c>
      <c r="D13954" s="10" t="s">
        <v>34650</v>
      </c>
      <c r="E13954" s="11" t="s">
        <v>34651</v>
      </c>
      <c r="F13954" s="6">
        <v>236066</v>
      </c>
      <c r="G13954" s="6" t="s">
        <v>6911</v>
      </c>
      <c r="H13954" s="16">
        <v>28126631</v>
      </c>
      <c r="I13954" s="12" t="s">
        <v>2472</v>
      </c>
      <c r="J13954" s="12" t="s">
        <v>2356</v>
      </c>
      <c r="K13954" s="15">
        <v>19991299</v>
      </c>
      <c r="L13954" s="13" t="s">
        <v>14</v>
      </c>
      <c r="M13954" s="7">
        <v>1</v>
      </c>
      <c r="N13954" s="14"/>
    </row>
    <row r="13955" spans="1:14" ht="126">
      <c r="A13955" s="6">
        <v>13954</v>
      </c>
      <c r="B13955" s="8" t="s">
        <v>34596</v>
      </c>
      <c r="C13955" s="9" t="s">
        <v>34642</v>
      </c>
      <c r="D13955" s="10" t="s">
        <v>34643</v>
      </c>
      <c r="E13955" s="11" t="s">
        <v>34652</v>
      </c>
      <c r="F13955" s="6">
        <v>261122</v>
      </c>
      <c r="G13955" s="6" t="s">
        <v>6911</v>
      </c>
      <c r="H13955" s="16">
        <v>44991781</v>
      </c>
      <c r="I13955" s="12" t="s">
        <v>19395</v>
      </c>
      <c r="J13955" s="12" t="s">
        <v>2264</v>
      </c>
      <c r="K13955" s="15">
        <v>6833298</v>
      </c>
      <c r="L13955" s="13" t="s">
        <v>14</v>
      </c>
      <c r="M13955" s="7">
        <v>1</v>
      </c>
      <c r="N13955" s="14"/>
    </row>
    <row r="13956" spans="1:14" ht="126">
      <c r="A13956" s="6">
        <v>13955</v>
      </c>
      <c r="B13956" s="8" t="s">
        <v>34596</v>
      </c>
      <c r="C13956" s="9" t="s">
        <v>34653</v>
      </c>
      <c r="D13956" s="10"/>
      <c r="E13956" s="11" t="s">
        <v>34654</v>
      </c>
      <c r="F13956" s="6">
        <v>409999</v>
      </c>
      <c r="G13956" s="6" t="s">
        <v>6911</v>
      </c>
      <c r="H13956" s="16">
        <v>27802435.136999998</v>
      </c>
      <c r="I13956" s="12" t="s">
        <v>7746</v>
      </c>
      <c r="J13956" s="12" t="s">
        <v>7342</v>
      </c>
      <c r="K13956" s="15">
        <v>24984642</v>
      </c>
      <c r="L13956" s="13" t="s">
        <v>14</v>
      </c>
      <c r="M13956" s="7">
        <v>1</v>
      </c>
      <c r="N13956" s="14"/>
    </row>
    <row r="13957" spans="1:14" ht="94.5">
      <c r="A13957" s="6">
        <v>13956</v>
      </c>
      <c r="B13957" s="8" t="s">
        <v>34596</v>
      </c>
      <c r="C13957" s="9" t="s">
        <v>15116</v>
      </c>
      <c r="D13957" s="10"/>
      <c r="E13957" s="11" t="s">
        <v>34655</v>
      </c>
      <c r="F13957" s="6">
        <v>478507</v>
      </c>
      <c r="G13957" s="6" t="s">
        <v>6911</v>
      </c>
      <c r="H13957" s="16">
        <v>80167738.034999996</v>
      </c>
      <c r="I13957" s="12"/>
      <c r="J13957" s="12"/>
      <c r="K13957" s="15">
        <v>25155734</v>
      </c>
      <c r="L13957" s="13" t="s">
        <v>14</v>
      </c>
      <c r="M13957" s="7">
        <v>1</v>
      </c>
      <c r="N13957" s="14"/>
    </row>
    <row r="13958" spans="1:14" ht="110.25">
      <c r="A13958" s="6">
        <v>13957</v>
      </c>
      <c r="B13958" s="8" t="s">
        <v>34596</v>
      </c>
      <c r="C13958" s="9" t="s">
        <v>34656</v>
      </c>
      <c r="D13958" s="10"/>
      <c r="E13958" s="11" t="s">
        <v>34657</v>
      </c>
      <c r="F13958" s="6">
        <v>118615</v>
      </c>
      <c r="G13958" s="6" t="s">
        <v>6911</v>
      </c>
      <c r="H13958" s="16">
        <v>32201590</v>
      </c>
      <c r="I13958" s="12" t="s">
        <v>34658</v>
      </c>
      <c r="J13958" s="12" t="s">
        <v>23377</v>
      </c>
      <c r="K13958" s="15">
        <v>21534900</v>
      </c>
      <c r="L13958" s="13" t="s">
        <v>14</v>
      </c>
      <c r="M13958" s="7">
        <v>1</v>
      </c>
      <c r="N13958" s="14"/>
    </row>
    <row r="13959" spans="1:14" ht="126">
      <c r="A13959" s="6">
        <v>13958</v>
      </c>
      <c r="B13959" s="8" t="s">
        <v>34596</v>
      </c>
      <c r="C13959" s="9" t="s">
        <v>34659</v>
      </c>
      <c r="D13959" s="10" t="s">
        <v>10970</v>
      </c>
      <c r="E13959" s="11" t="s">
        <v>34660</v>
      </c>
      <c r="F13959" s="6">
        <v>261118</v>
      </c>
      <c r="G13959" s="6" t="s">
        <v>6911</v>
      </c>
      <c r="H13959" s="16">
        <v>65240760</v>
      </c>
      <c r="I13959" s="12" t="s">
        <v>2673</v>
      </c>
      <c r="J13959" s="12" t="s">
        <v>34661</v>
      </c>
      <c r="K13959" s="15">
        <v>32432637</v>
      </c>
      <c r="L13959" s="13" t="s">
        <v>14</v>
      </c>
      <c r="M13959" s="7">
        <v>1</v>
      </c>
      <c r="N13959" s="14"/>
    </row>
    <row r="13960" spans="1:14" ht="126">
      <c r="A13960" s="6">
        <v>13959</v>
      </c>
      <c r="B13960" s="8" t="s">
        <v>34596</v>
      </c>
      <c r="C13960" s="9" t="s">
        <v>15116</v>
      </c>
      <c r="D13960" s="10"/>
      <c r="E13960" s="11" t="s">
        <v>34662</v>
      </c>
      <c r="F13960" s="6">
        <v>487558</v>
      </c>
      <c r="G13960" s="6" t="s">
        <v>6911</v>
      </c>
      <c r="H13960" s="16">
        <v>97071449.464000002</v>
      </c>
      <c r="I13960" s="12">
        <v>44022</v>
      </c>
      <c r="J13960" s="12" t="s">
        <v>34663</v>
      </c>
      <c r="K13960" s="15">
        <v>16090277</v>
      </c>
      <c r="L13960" s="13" t="s">
        <v>14</v>
      </c>
      <c r="M13960" s="7">
        <v>1</v>
      </c>
      <c r="N13960" s="14"/>
    </row>
    <row r="13961" spans="1:14" ht="110.25">
      <c r="A13961" s="6">
        <v>13960</v>
      </c>
      <c r="B13961" s="8" t="s">
        <v>34596</v>
      </c>
      <c r="C13961" s="9" t="s">
        <v>34664</v>
      </c>
      <c r="D13961" s="10" t="s">
        <v>34665</v>
      </c>
      <c r="E13961" s="11" t="s">
        <v>34666</v>
      </c>
      <c r="F13961" s="6">
        <v>143777</v>
      </c>
      <c r="G13961" s="6" t="s">
        <v>6911</v>
      </c>
      <c r="H13961" s="16">
        <v>44855247</v>
      </c>
      <c r="I13961" s="12" t="s">
        <v>2752</v>
      </c>
      <c r="J13961" s="12" t="s">
        <v>1793</v>
      </c>
      <c r="K13961" s="15">
        <v>32631737</v>
      </c>
      <c r="L13961" s="13" t="s">
        <v>70</v>
      </c>
      <c r="M13961" s="7">
        <v>0.51</v>
      </c>
      <c r="N13961" s="14"/>
    </row>
    <row r="13962" spans="1:14" ht="110.25">
      <c r="A13962" s="6">
        <v>13961</v>
      </c>
      <c r="B13962" s="8" t="s">
        <v>34596</v>
      </c>
      <c r="C13962" s="9" t="s">
        <v>34667</v>
      </c>
      <c r="D13962" s="10" t="s">
        <v>12033</v>
      </c>
      <c r="E13962" s="11" t="s">
        <v>34668</v>
      </c>
      <c r="F13962" s="6">
        <v>210922</v>
      </c>
      <c r="G13962" s="6" t="s">
        <v>6911</v>
      </c>
      <c r="H13962" s="16">
        <v>213884563</v>
      </c>
      <c r="I13962" s="12" t="s">
        <v>19444</v>
      </c>
      <c r="J13962" s="12" t="s">
        <v>20417</v>
      </c>
      <c r="K13962" s="15">
        <v>130851942</v>
      </c>
      <c r="L13962" s="13" t="s">
        <v>70</v>
      </c>
      <c r="M13962" s="7">
        <v>0.51</v>
      </c>
      <c r="N13962" s="14"/>
    </row>
    <row r="13963" spans="1:14" ht="78.75">
      <c r="A13963" s="6">
        <v>13962</v>
      </c>
      <c r="B13963" s="8" t="s">
        <v>34596</v>
      </c>
      <c r="C13963" s="9" t="s">
        <v>34669</v>
      </c>
      <c r="D13963" s="10" t="s">
        <v>34670</v>
      </c>
      <c r="E13963" s="11" t="s">
        <v>34671</v>
      </c>
      <c r="F13963" s="6">
        <v>463601</v>
      </c>
      <c r="G13963" s="6" t="s">
        <v>6911</v>
      </c>
      <c r="H13963" s="16">
        <v>39609054.649999999</v>
      </c>
      <c r="I13963" s="12" t="s">
        <v>23636</v>
      </c>
      <c r="J13963" s="12" t="s">
        <v>2128</v>
      </c>
      <c r="K13963" s="15">
        <v>34231568</v>
      </c>
      <c r="L13963" s="13" t="s">
        <v>14</v>
      </c>
      <c r="M13963" s="7">
        <v>1</v>
      </c>
      <c r="N13963" s="14"/>
    </row>
    <row r="13964" spans="1:14" ht="110.25">
      <c r="A13964" s="6">
        <v>13963</v>
      </c>
      <c r="B13964" s="8" t="s">
        <v>34596</v>
      </c>
      <c r="C13964" s="9" t="s">
        <v>34617</v>
      </c>
      <c r="D13964" s="10" t="s">
        <v>34618</v>
      </c>
      <c r="E13964" s="11" t="s">
        <v>34672</v>
      </c>
      <c r="F13964" s="6">
        <v>463834</v>
      </c>
      <c r="G13964" s="6" t="s">
        <v>6911</v>
      </c>
      <c r="H13964" s="16">
        <v>13259034.73</v>
      </c>
      <c r="I13964" s="12" t="s">
        <v>23636</v>
      </c>
      <c r="J13964" s="12" t="s">
        <v>34673</v>
      </c>
      <c r="K13964" s="15">
        <v>8392190</v>
      </c>
      <c r="L13964" s="13" t="s">
        <v>70</v>
      </c>
      <c r="M13964" s="7">
        <v>0.49</v>
      </c>
      <c r="N13964" s="14"/>
    </row>
    <row r="13965" spans="1:14" ht="126">
      <c r="A13965" s="6">
        <v>13964</v>
      </c>
      <c r="B13965" s="8" t="s">
        <v>34596</v>
      </c>
      <c r="C13965" s="9" t="s">
        <v>34667</v>
      </c>
      <c r="D13965" s="10" t="s">
        <v>12033</v>
      </c>
      <c r="E13965" s="11" t="s">
        <v>34674</v>
      </c>
      <c r="F13965" s="6">
        <v>271231</v>
      </c>
      <c r="G13965" s="6" t="s">
        <v>6911</v>
      </c>
      <c r="H13965" s="16">
        <v>117590295</v>
      </c>
      <c r="I13965" s="12" t="s">
        <v>19627</v>
      </c>
      <c r="J13965" s="12" t="s">
        <v>5965</v>
      </c>
      <c r="K13965" s="15">
        <v>75792254</v>
      </c>
      <c r="L13965" s="13" t="s">
        <v>70</v>
      </c>
      <c r="M13965" s="7">
        <v>0.5</v>
      </c>
      <c r="N13965" s="14"/>
    </row>
    <row r="13966" spans="1:14" ht="110.25">
      <c r="A13966" s="6">
        <v>13965</v>
      </c>
      <c r="B13966" s="8" t="s">
        <v>34596</v>
      </c>
      <c r="C13966" s="9" t="s">
        <v>34675</v>
      </c>
      <c r="D13966" s="10" t="s">
        <v>34676</v>
      </c>
      <c r="E13966" s="11" t="s">
        <v>34677</v>
      </c>
      <c r="F13966" s="6">
        <v>338703</v>
      </c>
      <c r="G13966" s="6" t="s">
        <v>6911</v>
      </c>
      <c r="H13966" s="16">
        <v>22231788.513999999</v>
      </c>
      <c r="I13966" s="12" t="s">
        <v>20155</v>
      </c>
      <c r="J13966" s="12" t="s">
        <v>6150</v>
      </c>
      <c r="K13966" s="15">
        <v>15746288</v>
      </c>
      <c r="L13966" s="13" t="s">
        <v>70</v>
      </c>
      <c r="M13966" s="7">
        <v>0.8</v>
      </c>
      <c r="N13966" s="14"/>
    </row>
    <row r="13967" spans="1:14" ht="110.25">
      <c r="A13967" s="6">
        <v>13966</v>
      </c>
      <c r="B13967" s="8" t="s">
        <v>34596</v>
      </c>
      <c r="C13967" s="9" t="s">
        <v>34678</v>
      </c>
      <c r="D13967" s="10" t="s">
        <v>34679</v>
      </c>
      <c r="E13967" s="11" t="s">
        <v>34677</v>
      </c>
      <c r="F13967" s="6">
        <v>338703</v>
      </c>
      <c r="G13967" s="6" t="s">
        <v>6911</v>
      </c>
      <c r="H13967" s="16">
        <v>22231788.513999999</v>
      </c>
      <c r="I13967" s="12" t="s">
        <v>20155</v>
      </c>
      <c r="J13967" s="12" t="s">
        <v>6150</v>
      </c>
      <c r="K13967" s="15">
        <v>15746288</v>
      </c>
      <c r="L13967" s="13" t="s">
        <v>70</v>
      </c>
      <c r="M13967" s="7">
        <v>0.2</v>
      </c>
      <c r="N13967" s="14"/>
    </row>
    <row r="13968" spans="1:14" ht="126">
      <c r="A13968" s="6">
        <v>13967</v>
      </c>
      <c r="B13968" s="8" t="s">
        <v>34596</v>
      </c>
      <c r="C13968" s="9" t="s">
        <v>34680</v>
      </c>
      <c r="D13968" s="10"/>
      <c r="E13968" s="11" t="s">
        <v>34681</v>
      </c>
      <c r="F13968" s="6">
        <v>412936</v>
      </c>
      <c r="G13968" s="6" t="s">
        <v>6911</v>
      </c>
      <c r="H13968" s="16">
        <v>85226608.100999996</v>
      </c>
      <c r="I13968" s="12" t="s">
        <v>2604</v>
      </c>
      <c r="J13968" s="12" t="s">
        <v>27101</v>
      </c>
      <c r="K13968" s="15">
        <v>30964432</v>
      </c>
      <c r="L13968" s="13" t="s">
        <v>14</v>
      </c>
      <c r="M13968" s="7">
        <v>1</v>
      </c>
      <c r="N13968" s="14"/>
    </row>
    <row r="13969" spans="1:14" ht="110.25">
      <c r="A13969" s="6">
        <v>13968</v>
      </c>
      <c r="B13969" s="8" t="s">
        <v>34596</v>
      </c>
      <c r="C13969" s="9" t="s">
        <v>10093</v>
      </c>
      <c r="D13969" s="10" t="s">
        <v>3259</v>
      </c>
      <c r="E13969" s="11" t="s">
        <v>34682</v>
      </c>
      <c r="F13969" s="6">
        <v>434663</v>
      </c>
      <c r="G13969" s="6" t="s">
        <v>6911</v>
      </c>
      <c r="H13969" s="16">
        <v>64071683</v>
      </c>
      <c r="I13969" s="12" t="s">
        <v>2418</v>
      </c>
      <c r="J13969" s="12" t="s">
        <v>2370</v>
      </c>
      <c r="K13969" s="15">
        <v>27298010</v>
      </c>
      <c r="L13969" s="13" t="s">
        <v>14</v>
      </c>
      <c r="M13969" s="7">
        <v>1</v>
      </c>
      <c r="N13969" s="14"/>
    </row>
    <row r="13970" spans="1:14" ht="110.25">
      <c r="A13970" s="6">
        <v>13969</v>
      </c>
      <c r="B13970" s="8" t="s">
        <v>34596</v>
      </c>
      <c r="C13970" s="9" t="s">
        <v>34683</v>
      </c>
      <c r="D13970" s="10"/>
      <c r="E13970" s="11" t="s">
        <v>34684</v>
      </c>
      <c r="F13970" s="6">
        <v>434664</v>
      </c>
      <c r="G13970" s="6" t="s">
        <v>6911</v>
      </c>
      <c r="H13970" s="16">
        <v>61870000</v>
      </c>
      <c r="I13970" s="12" t="s">
        <v>17260</v>
      </c>
      <c r="J13970" s="12" t="s">
        <v>29071</v>
      </c>
      <c r="K13970" s="15">
        <v>32674454</v>
      </c>
      <c r="L13970" s="13" t="s">
        <v>14</v>
      </c>
      <c r="M13970" s="7">
        <v>1</v>
      </c>
      <c r="N13970" s="14"/>
    </row>
    <row r="13971" spans="1:14" ht="189">
      <c r="A13971" s="6">
        <v>13970</v>
      </c>
      <c r="B13971" s="8" t="s">
        <v>34596</v>
      </c>
      <c r="C13971" s="9" t="s">
        <v>34685</v>
      </c>
      <c r="D13971" s="10" t="s">
        <v>34686</v>
      </c>
      <c r="E13971" s="11" t="s">
        <v>34687</v>
      </c>
      <c r="F13971" s="6">
        <v>400230</v>
      </c>
      <c r="G13971" s="6" t="s">
        <v>6911</v>
      </c>
      <c r="H13971" s="16">
        <v>5128847.1030000001</v>
      </c>
      <c r="I13971" s="12" t="s">
        <v>34688</v>
      </c>
      <c r="J13971" s="12" t="s">
        <v>1799</v>
      </c>
      <c r="K13971" s="15">
        <v>2797619</v>
      </c>
      <c r="L13971" s="13" t="s">
        <v>70</v>
      </c>
      <c r="M13971" s="7">
        <v>0.49</v>
      </c>
      <c r="N13971" s="14"/>
    </row>
    <row r="13972" spans="1:14" ht="189">
      <c r="A13972" s="6">
        <v>13971</v>
      </c>
      <c r="B13972" s="8" t="s">
        <v>34596</v>
      </c>
      <c r="C13972" s="9" t="s">
        <v>34689</v>
      </c>
      <c r="D13972" s="10" t="s">
        <v>34690</v>
      </c>
      <c r="E13972" s="11" t="s">
        <v>34687</v>
      </c>
      <c r="F13972" s="6">
        <v>400230</v>
      </c>
      <c r="G13972" s="6" t="s">
        <v>6911</v>
      </c>
      <c r="H13972" s="16">
        <v>5128847.1030000001</v>
      </c>
      <c r="I13972" s="12" t="s">
        <v>34688</v>
      </c>
      <c r="J13972" s="12" t="s">
        <v>1799</v>
      </c>
      <c r="K13972" s="15">
        <v>2797619</v>
      </c>
      <c r="L13972" s="13" t="s">
        <v>70</v>
      </c>
      <c r="M13972" s="7">
        <v>0.49</v>
      </c>
      <c r="N13972" s="14"/>
    </row>
    <row r="13973" spans="1:14" ht="78.75">
      <c r="A13973" s="6">
        <v>13972</v>
      </c>
      <c r="B13973" s="8" t="s">
        <v>34596</v>
      </c>
      <c r="C13973" s="9" t="s">
        <v>34691</v>
      </c>
      <c r="D13973" s="10"/>
      <c r="E13973" s="11" t="s">
        <v>34692</v>
      </c>
      <c r="F13973" s="6">
        <v>448597</v>
      </c>
      <c r="G13973" s="6" t="s">
        <v>6911</v>
      </c>
      <c r="H13973" s="16">
        <v>1770139.05</v>
      </c>
      <c r="I13973" s="12" t="s">
        <v>7669</v>
      </c>
      <c r="J13973" s="12" t="s">
        <v>6935</v>
      </c>
      <c r="K13973" s="15">
        <v>964758</v>
      </c>
      <c r="L13973" s="13" t="s">
        <v>14</v>
      </c>
      <c r="M13973" s="7">
        <v>1</v>
      </c>
      <c r="N13973" s="14"/>
    </row>
    <row r="13974" spans="1:14" ht="78.75">
      <c r="A13974" s="6">
        <v>13973</v>
      </c>
      <c r="B13974" s="8" t="s">
        <v>34596</v>
      </c>
      <c r="C13974" s="9" t="s">
        <v>34693</v>
      </c>
      <c r="D13974" s="10"/>
      <c r="E13974" s="11" t="s">
        <v>34694</v>
      </c>
      <c r="F13974" s="6">
        <v>476772</v>
      </c>
      <c r="G13974" s="6" t="s">
        <v>6911</v>
      </c>
      <c r="H13974" s="16">
        <v>3393913</v>
      </c>
      <c r="I13974" s="12" t="s">
        <v>34695</v>
      </c>
      <c r="J13974" s="12" t="s">
        <v>2265</v>
      </c>
      <c r="K13974" s="15">
        <v>2229614</v>
      </c>
      <c r="L13974" s="13" t="s">
        <v>14</v>
      </c>
      <c r="M13974" s="7">
        <v>1</v>
      </c>
      <c r="N13974" s="14"/>
    </row>
    <row r="13975" spans="1:14" ht="63">
      <c r="A13975" s="6">
        <v>13974</v>
      </c>
      <c r="B13975" s="8" t="s">
        <v>34596</v>
      </c>
      <c r="C13975" s="9" t="s">
        <v>34696</v>
      </c>
      <c r="D13975" s="10" t="s">
        <v>10215</v>
      </c>
      <c r="E13975" s="11" t="s">
        <v>34697</v>
      </c>
      <c r="F13975" s="6">
        <v>582138</v>
      </c>
      <c r="G13975" s="6" t="s">
        <v>6911</v>
      </c>
      <c r="H13975" s="16">
        <v>107621302.21600001</v>
      </c>
      <c r="I13975" s="12"/>
      <c r="J13975" s="12" t="s">
        <v>34627</v>
      </c>
      <c r="K13975" s="15"/>
      <c r="L13975" s="13" t="s">
        <v>14</v>
      </c>
      <c r="M13975" s="7">
        <v>1</v>
      </c>
      <c r="N13975" s="14"/>
    </row>
    <row r="13976" spans="1:14" ht="31.5">
      <c r="A13976" s="6">
        <v>13975</v>
      </c>
      <c r="B13976" s="8" t="s">
        <v>34596</v>
      </c>
      <c r="C13976" s="9" t="s">
        <v>34698</v>
      </c>
      <c r="D13976" s="10" t="s">
        <v>34699</v>
      </c>
      <c r="E13976" s="11" t="s">
        <v>34700</v>
      </c>
      <c r="F13976" s="6">
        <v>490032</v>
      </c>
      <c r="G13976" s="6" t="s">
        <v>7008</v>
      </c>
      <c r="H13976" s="16">
        <v>5663411</v>
      </c>
      <c r="I13976" s="12" t="s">
        <v>9307</v>
      </c>
      <c r="J13976" s="12" t="s">
        <v>34701</v>
      </c>
      <c r="K13976" s="15">
        <v>0</v>
      </c>
      <c r="L13976" s="13" t="s">
        <v>70</v>
      </c>
      <c r="M13976" s="7">
        <v>0.4</v>
      </c>
      <c r="N13976" s="14"/>
    </row>
    <row r="13977" spans="1:14" ht="31.5">
      <c r="A13977" s="6">
        <v>13976</v>
      </c>
      <c r="B13977" s="8" t="s">
        <v>34596</v>
      </c>
      <c r="C13977" s="9" t="s">
        <v>34702</v>
      </c>
      <c r="D13977" s="10" t="s">
        <v>34703</v>
      </c>
      <c r="E13977" s="11" t="s">
        <v>34700</v>
      </c>
      <c r="F13977" s="6">
        <v>490032</v>
      </c>
      <c r="G13977" s="6" t="s">
        <v>7008</v>
      </c>
      <c r="H13977" s="16">
        <v>5663411</v>
      </c>
      <c r="I13977" s="12" t="s">
        <v>9307</v>
      </c>
      <c r="J13977" s="12" t="s">
        <v>34701</v>
      </c>
      <c r="K13977" s="15">
        <v>0</v>
      </c>
      <c r="L13977" s="13" t="s">
        <v>70</v>
      </c>
      <c r="M13977" s="7">
        <v>0.6</v>
      </c>
      <c r="N13977" s="14"/>
    </row>
    <row r="13978" spans="1:14" ht="31.5">
      <c r="A13978" s="6">
        <v>13977</v>
      </c>
      <c r="B13978" s="8" t="s">
        <v>34596</v>
      </c>
      <c r="C13978" s="9" t="s">
        <v>34620</v>
      </c>
      <c r="D13978" s="10" t="s">
        <v>34621</v>
      </c>
      <c r="E13978" s="11" t="s">
        <v>34704</v>
      </c>
      <c r="F13978" s="6">
        <v>500461</v>
      </c>
      <c r="G13978" s="6" t="s">
        <v>7008</v>
      </c>
      <c r="H13978" s="16">
        <v>3710022</v>
      </c>
      <c r="I13978" s="12"/>
      <c r="J13978" s="12"/>
      <c r="K13978" s="15">
        <v>0</v>
      </c>
      <c r="L13978" s="13" t="s">
        <v>14</v>
      </c>
      <c r="M13978" s="7">
        <v>1</v>
      </c>
      <c r="N13978" s="14"/>
    </row>
    <row r="13979" spans="1:14" ht="31.5">
      <c r="A13979" s="6">
        <v>13978</v>
      </c>
      <c r="B13979" s="8" t="s">
        <v>34596</v>
      </c>
      <c r="C13979" s="9" t="s">
        <v>34620</v>
      </c>
      <c r="D13979" s="10" t="s">
        <v>34621</v>
      </c>
      <c r="E13979" s="11" t="s">
        <v>34705</v>
      </c>
      <c r="F13979" s="6">
        <v>414620</v>
      </c>
      <c r="G13979" s="6" t="s">
        <v>7008</v>
      </c>
      <c r="H13979" s="16">
        <v>2251201</v>
      </c>
      <c r="I13979" s="12" t="s">
        <v>34706</v>
      </c>
      <c r="J13979" s="12" t="s">
        <v>30600</v>
      </c>
      <c r="K13979" s="15">
        <v>0</v>
      </c>
      <c r="L13979" s="13" t="s">
        <v>14</v>
      </c>
      <c r="M13979" s="7">
        <v>1</v>
      </c>
      <c r="N13979" s="14"/>
    </row>
    <row r="13980" spans="1:14" ht="63">
      <c r="A13980" s="6">
        <v>13979</v>
      </c>
      <c r="B13980" s="8" t="s">
        <v>34596</v>
      </c>
      <c r="C13980" s="9" t="s">
        <v>34620</v>
      </c>
      <c r="D13980" s="10" t="s">
        <v>34621</v>
      </c>
      <c r="E13980" s="11" t="s">
        <v>34707</v>
      </c>
      <c r="F13980" s="6">
        <v>359336</v>
      </c>
      <c r="G13980" s="6" t="s">
        <v>7008</v>
      </c>
      <c r="H13980" s="16">
        <v>2247000</v>
      </c>
      <c r="I13980" s="12" t="s">
        <v>34706</v>
      </c>
      <c r="J13980" s="12" t="s">
        <v>30600</v>
      </c>
      <c r="K13980" s="15">
        <v>0</v>
      </c>
      <c r="L13980" s="13" t="s">
        <v>14</v>
      </c>
      <c r="M13980" s="7">
        <v>1</v>
      </c>
      <c r="N13980" s="14"/>
    </row>
    <row r="13981" spans="1:14" ht="31.5">
      <c r="A13981" s="6">
        <v>13980</v>
      </c>
      <c r="B13981" s="8" t="s">
        <v>34596</v>
      </c>
      <c r="C13981" s="9" t="s">
        <v>34708</v>
      </c>
      <c r="D13981" s="10" t="s">
        <v>34709</v>
      </c>
      <c r="E13981" s="11" t="s">
        <v>34710</v>
      </c>
      <c r="F13981" s="6">
        <v>511857</v>
      </c>
      <c r="G13981" s="6" t="s">
        <v>7008</v>
      </c>
      <c r="H13981" s="16">
        <v>1223917.1839999999</v>
      </c>
      <c r="I13981" s="12" t="s">
        <v>9307</v>
      </c>
      <c r="J13981" s="12" t="s">
        <v>34701</v>
      </c>
      <c r="K13981" s="15">
        <v>0</v>
      </c>
      <c r="L13981" s="13" t="s">
        <v>14</v>
      </c>
      <c r="M13981" s="7">
        <v>1</v>
      </c>
      <c r="N13981" s="14"/>
    </row>
    <row r="13982" spans="1:14" ht="31.5">
      <c r="A13982" s="6">
        <v>13981</v>
      </c>
      <c r="B13982" s="8" t="s">
        <v>34596</v>
      </c>
      <c r="C13982" s="9" t="s">
        <v>3782</v>
      </c>
      <c r="D13982" s="10" t="s">
        <v>926</v>
      </c>
      <c r="E13982" s="11" t="s">
        <v>34711</v>
      </c>
      <c r="F13982" s="6">
        <v>511859</v>
      </c>
      <c r="G13982" s="6" t="s">
        <v>7008</v>
      </c>
      <c r="H13982" s="16">
        <v>1342699.8659999999</v>
      </c>
      <c r="I13982" s="12"/>
      <c r="J13982" s="12"/>
      <c r="K13982" s="15">
        <v>0</v>
      </c>
      <c r="L13982" s="13" t="s">
        <v>14</v>
      </c>
      <c r="M13982" s="7">
        <v>1</v>
      </c>
      <c r="N13982" s="14"/>
    </row>
    <row r="13983" spans="1:14" ht="31.5">
      <c r="A13983" s="6">
        <v>13982</v>
      </c>
      <c r="B13983" s="8" t="s">
        <v>34596</v>
      </c>
      <c r="C13983" s="9" t="s">
        <v>3782</v>
      </c>
      <c r="D13983" s="10" t="s">
        <v>926</v>
      </c>
      <c r="E13983" s="11" t="s">
        <v>34712</v>
      </c>
      <c r="F13983" s="6">
        <v>511856</v>
      </c>
      <c r="G13983" s="6" t="s">
        <v>7008</v>
      </c>
      <c r="H13983" s="16">
        <v>3242598.9750000001</v>
      </c>
      <c r="I13983" s="12"/>
      <c r="J13983" s="12"/>
      <c r="K13983" s="15">
        <v>0</v>
      </c>
      <c r="L13983" s="13" t="s">
        <v>14</v>
      </c>
      <c r="M13983" s="7">
        <v>1</v>
      </c>
      <c r="N13983" s="14"/>
    </row>
    <row r="13984" spans="1:14" ht="47.25">
      <c r="A13984" s="6">
        <v>13983</v>
      </c>
      <c r="B13984" s="8" t="s">
        <v>34596</v>
      </c>
      <c r="C13984" s="9" t="s">
        <v>34713</v>
      </c>
      <c r="D13984" s="10" t="s">
        <v>34714</v>
      </c>
      <c r="E13984" s="11" t="s">
        <v>34715</v>
      </c>
      <c r="F13984" s="6">
        <v>523814</v>
      </c>
      <c r="G13984" s="6" t="s">
        <v>7008</v>
      </c>
      <c r="H13984" s="16">
        <v>5377320.9550000001</v>
      </c>
      <c r="I13984" s="12" t="s">
        <v>9395</v>
      </c>
      <c r="J13984" s="12" t="s">
        <v>9380</v>
      </c>
      <c r="K13984" s="15"/>
      <c r="L13984" s="13" t="s">
        <v>14</v>
      </c>
      <c r="M13984" s="7">
        <v>1</v>
      </c>
      <c r="N13984" s="14"/>
    </row>
    <row r="13985" spans="1:14" ht="78.75">
      <c r="A13985" s="6">
        <v>13984</v>
      </c>
      <c r="B13985" s="8" t="s">
        <v>34596</v>
      </c>
      <c r="C13985" s="9" t="s">
        <v>34716</v>
      </c>
      <c r="D13985" s="10" t="s">
        <v>34717</v>
      </c>
      <c r="E13985" s="11" t="s">
        <v>34718</v>
      </c>
      <c r="F13985" s="6">
        <v>558097</v>
      </c>
      <c r="G13985" s="6" t="s">
        <v>7008</v>
      </c>
      <c r="H13985" s="16">
        <v>859297.44400000002</v>
      </c>
      <c r="I13985" s="12"/>
      <c r="J13985" s="12"/>
      <c r="K13985" s="15"/>
      <c r="L13985" s="13" t="s">
        <v>14</v>
      </c>
      <c r="M13985" s="7">
        <v>1</v>
      </c>
      <c r="N13985" s="14"/>
    </row>
    <row r="13986" spans="1:14" ht="47.25">
      <c r="A13986" s="6">
        <v>13985</v>
      </c>
      <c r="B13986" s="8" t="s">
        <v>34596</v>
      </c>
      <c r="C13986" s="9" t="s">
        <v>34719</v>
      </c>
      <c r="D13986" s="10" t="s">
        <v>34720</v>
      </c>
      <c r="E13986" s="11" t="s">
        <v>34721</v>
      </c>
      <c r="F13986" s="6">
        <v>576919</v>
      </c>
      <c r="G13986" s="6" t="s">
        <v>875</v>
      </c>
      <c r="H13986" s="16">
        <v>7768792.2000000002</v>
      </c>
      <c r="I13986" s="12" t="s">
        <v>34722</v>
      </c>
      <c r="J13986" s="12">
        <v>44565</v>
      </c>
      <c r="K13986" s="15"/>
      <c r="L13986" s="13" t="s">
        <v>14</v>
      </c>
      <c r="M13986" s="7">
        <v>1</v>
      </c>
      <c r="N13986" s="14"/>
    </row>
    <row r="13987" spans="1:14" ht="31.5">
      <c r="A13987" s="6">
        <v>13986</v>
      </c>
      <c r="B13987" s="8" t="s">
        <v>34596</v>
      </c>
      <c r="C13987" s="9" t="s">
        <v>34723</v>
      </c>
      <c r="D13987" s="10" t="s">
        <v>34724</v>
      </c>
      <c r="E13987" s="11" t="s">
        <v>34725</v>
      </c>
      <c r="F13987" s="6">
        <v>576920</v>
      </c>
      <c r="G13987" s="6" t="s">
        <v>875</v>
      </c>
      <c r="H13987" s="16">
        <v>7692520.5</v>
      </c>
      <c r="I13987" s="12">
        <v>44204</v>
      </c>
      <c r="J13987" s="12" t="s">
        <v>34726</v>
      </c>
      <c r="K13987" s="15"/>
      <c r="L13987" s="13" t="s">
        <v>14</v>
      </c>
      <c r="M13987" s="7">
        <v>1</v>
      </c>
      <c r="N13987" s="14"/>
    </row>
    <row r="13988" spans="1:14" ht="94.5">
      <c r="A13988" s="6">
        <v>13987</v>
      </c>
      <c r="B13988" s="8" t="s">
        <v>34596</v>
      </c>
      <c r="C13988" s="9" t="s">
        <v>34727</v>
      </c>
      <c r="D13988" s="10" t="s">
        <v>34728</v>
      </c>
      <c r="E13988" s="11" t="s">
        <v>34729</v>
      </c>
      <c r="F13988" s="6">
        <v>73520</v>
      </c>
      <c r="G13988" s="6" t="s">
        <v>6986</v>
      </c>
      <c r="H13988" s="16">
        <v>51647841</v>
      </c>
      <c r="I13988" s="12" t="s">
        <v>34730</v>
      </c>
      <c r="J13988" s="12" t="s">
        <v>34731</v>
      </c>
      <c r="K13988" s="15">
        <v>31459842</v>
      </c>
      <c r="L13988" s="13" t="s">
        <v>70</v>
      </c>
      <c r="M13988" s="7">
        <v>0.34</v>
      </c>
      <c r="N13988" s="14"/>
    </row>
    <row r="13989" spans="1:14" ht="94.5">
      <c r="A13989" s="6">
        <v>13988</v>
      </c>
      <c r="B13989" s="8" t="s">
        <v>34596</v>
      </c>
      <c r="C13989" s="9" t="s">
        <v>34732</v>
      </c>
      <c r="D13989" s="10" t="s">
        <v>34733</v>
      </c>
      <c r="E13989" s="11" t="s">
        <v>34734</v>
      </c>
      <c r="F13989" s="6">
        <v>73520</v>
      </c>
      <c r="G13989" s="6" t="s">
        <v>6986</v>
      </c>
      <c r="H13989" s="16">
        <v>51647841</v>
      </c>
      <c r="I13989" s="12" t="s">
        <v>34730</v>
      </c>
      <c r="J13989" s="12" t="s">
        <v>34731</v>
      </c>
      <c r="K13989" s="15">
        <v>31459842</v>
      </c>
      <c r="L13989" s="13" t="s">
        <v>70</v>
      </c>
      <c r="M13989" s="7">
        <v>0.33</v>
      </c>
      <c r="N13989" s="14"/>
    </row>
    <row r="13990" spans="1:14" ht="94.5">
      <c r="A13990" s="6">
        <v>13989</v>
      </c>
      <c r="B13990" s="8" t="s">
        <v>34596</v>
      </c>
      <c r="C13990" s="9" t="s">
        <v>34735</v>
      </c>
      <c r="D13990" s="10" t="s">
        <v>34736</v>
      </c>
      <c r="E13990" s="11" t="s">
        <v>34734</v>
      </c>
      <c r="F13990" s="6">
        <v>73520</v>
      </c>
      <c r="G13990" s="6" t="s">
        <v>6986</v>
      </c>
      <c r="H13990" s="16">
        <v>51647841</v>
      </c>
      <c r="I13990" s="12" t="s">
        <v>34730</v>
      </c>
      <c r="J13990" s="12" t="s">
        <v>34731</v>
      </c>
      <c r="K13990" s="15">
        <v>31459842</v>
      </c>
      <c r="L13990" s="13" t="s">
        <v>70</v>
      </c>
      <c r="M13990" s="7">
        <v>0.33</v>
      </c>
      <c r="N13990" s="14"/>
    </row>
    <row r="13991" spans="1:14" ht="94.5">
      <c r="A13991" s="6">
        <v>13990</v>
      </c>
      <c r="B13991" s="8" t="s">
        <v>34596</v>
      </c>
      <c r="C13991" s="9" t="s">
        <v>34727</v>
      </c>
      <c r="D13991" s="10" t="s">
        <v>34728</v>
      </c>
      <c r="E13991" s="11" t="s">
        <v>34734</v>
      </c>
      <c r="F13991" s="6">
        <v>12364</v>
      </c>
      <c r="G13991" s="6" t="s">
        <v>6986</v>
      </c>
      <c r="H13991" s="16">
        <v>48154361</v>
      </c>
      <c r="I13991" s="12">
        <v>42310</v>
      </c>
      <c r="J13991" s="12" t="s">
        <v>34737</v>
      </c>
      <c r="K13991" s="15">
        <v>44344225</v>
      </c>
      <c r="L13991" s="13" t="s">
        <v>70</v>
      </c>
      <c r="M13991" s="7">
        <v>0.34</v>
      </c>
      <c r="N13991" s="14"/>
    </row>
    <row r="13992" spans="1:14" ht="78.75">
      <c r="A13992" s="6">
        <v>13991</v>
      </c>
      <c r="B13992" s="8" t="s">
        <v>34596</v>
      </c>
      <c r="C13992" s="9" t="s">
        <v>34738</v>
      </c>
      <c r="D13992" s="10" t="s">
        <v>34665</v>
      </c>
      <c r="E13992" s="11" t="s">
        <v>34739</v>
      </c>
      <c r="F13992" s="6">
        <v>40403</v>
      </c>
      <c r="G13992" s="6" t="s">
        <v>6986</v>
      </c>
      <c r="H13992" s="16">
        <v>66601689</v>
      </c>
      <c r="I13992" s="12">
        <v>42495</v>
      </c>
      <c r="J13992" s="12" t="s">
        <v>34740</v>
      </c>
      <c r="K13992" s="15">
        <v>60031899</v>
      </c>
      <c r="L13992" s="13" t="s">
        <v>70</v>
      </c>
      <c r="M13992" s="7">
        <v>0.51</v>
      </c>
      <c r="N13992" s="14"/>
    </row>
    <row r="13993" spans="1:14" ht="78.75">
      <c r="A13993" s="6">
        <v>13992</v>
      </c>
      <c r="B13993" s="8" t="s">
        <v>34596</v>
      </c>
      <c r="C13993" s="9" t="s">
        <v>34741</v>
      </c>
      <c r="D13993" s="10" t="s">
        <v>13344</v>
      </c>
      <c r="E13993" s="11" t="s">
        <v>34739</v>
      </c>
      <c r="F13993" s="6">
        <v>40403</v>
      </c>
      <c r="G13993" s="6" t="s">
        <v>6986</v>
      </c>
      <c r="H13993" s="16">
        <v>66601689</v>
      </c>
      <c r="I13993" s="12">
        <v>42495</v>
      </c>
      <c r="J13993" s="12" t="s">
        <v>34740</v>
      </c>
      <c r="K13993" s="15">
        <v>60031899</v>
      </c>
      <c r="L13993" s="13" t="s">
        <v>70</v>
      </c>
      <c r="M13993" s="7">
        <v>0.49</v>
      </c>
      <c r="N13993" s="14"/>
    </row>
    <row r="13994" spans="1:14" ht="92.25">
      <c r="A13994" s="6">
        <v>13993</v>
      </c>
      <c r="B13994" s="8" t="s">
        <v>34596</v>
      </c>
      <c r="C13994" s="9" t="s">
        <v>34742</v>
      </c>
      <c r="D13994" s="10" t="s">
        <v>2286</v>
      </c>
      <c r="E13994" s="11" t="s">
        <v>34743</v>
      </c>
      <c r="F13994" s="6">
        <v>306718</v>
      </c>
      <c r="G13994" s="6" t="s">
        <v>6986</v>
      </c>
      <c r="H13994" s="16">
        <v>94096444.951000005</v>
      </c>
      <c r="I13994" s="12" t="s">
        <v>34744</v>
      </c>
      <c r="J13994" s="12" t="s">
        <v>9179</v>
      </c>
      <c r="K13994" s="15">
        <v>26347491</v>
      </c>
      <c r="L13994" s="13" t="s">
        <v>14</v>
      </c>
      <c r="M13994" s="7">
        <v>1</v>
      </c>
      <c r="N13994" s="14"/>
    </row>
    <row r="13995" spans="1:14" ht="94.5">
      <c r="A13995" s="6">
        <v>13994</v>
      </c>
      <c r="B13995" s="8" t="s">
        <v>34596</v>
      </c>
      <c r="C13995" s="9" t="s">
        <v>34745</v>
      </c>
      <c r="D13995" s="10" t="s">
        <v>3259</v>
      </c>
      <c r="E13995" s="11" t="s">
        <v>34746</v>
      </c>
      <c r="F13995" s="6">
        <v>355370</v>
      </c>
      <c r="G13995" s="6" t="s">
        <v>6986</v>
      </c>
      <c r="H13995" s="16">
        <v>96501213.125</v>
      </c>
      <c r="I13995" s="12" t="s">
        <v>34747</v>
      </c>
      <c r="J13995" s="12" t="s">
        <v>27756</v>
      </c>
      <c r="K13995" s="15">
        <v>13300000</v>
      </c>
      <c r="L13995" s="13" t="s">
        <v>14</v>
      </c>
      <c r="M13995" s="7">
        <v>1</v>
      </c>
      <c r="N13995" s="14"/>
    </row>
    <row r="13996" spans="1:14" ht="63">
      <c r="A13996" s="6">
        <v>13995</v>
      </c>
      <c r="B13996" s="8" t="s">
        <v>34596</v>
      </c>
      <c r="C13996" s="9" t="s">
        <v>34748</v>
      </c>
      <c r="D13996" s="10" t="s">
        <v>13344</v>
      </c>
      <c r="E13996" s="11" t="s">
        <v>34749</v>
      </c>
      <c r="F13996" s="6">
        <v>566728</v>
      </c>
      <c r="G13996" s="6" t="s">
        <v>6986</v>
      </c>
      <c r="H13996" s="16">
        <v>61358049.511</v>
      </c>
      <c r="I13996" s="12"/>
      <c r="J13996" s="12" t="s">
        <v>4797</v>
      </c>
      <c r="K13996" s="15"/>
      <c r="L13996" s="13" t="s">
        <v>14</v>
      </c>
      <c r="M13996" s="7">
        <v>1</v>
      </c>
      <c r="N13996" s="14"/>
    </row>
    <row r="13997" spans="1:14" ht="63">
      <c r="A13997" s="6">
        <v>13996</v>
      </c>
      <c r="B13997" s="8" t="s">
        <v>34596</v>
      </c>
      <c r="C13997" s="9" t="s">
        <v>34750</v>
      </c>
      <c r="D13997" s="10" t="s">
        <v>34643</v>
      </c>
      <c r="E13997" s="11" t="s">
        <v>34751</v>
      </c>
      <c r="F13997" s="6">
        <v>345709</v>
      </c>
      <c r="G13997" s="6" t="s">
        <v>7098</v>
      </c>
      <c r="H13997" s="16">
        <v>16083233</v>
      </c>
      <c r="I13997" s="12" t="s">
        <v>19429</v>
      </c>
      <c r="J13997" s="12" t="s">
        <v>23862</v>
      </c>
      <c r="K13997" s="15"/>
      <c r="L13997" s="13" t="s">
        <v>14</v>
      </c>
      <c r="M13997" s="7">
        <v>1</v>
      </c>
      <c r="N13997" s="14"/>
    </row>
    <row r="13998" spans="1:14" ht="78">
      <c r="A13998" s="6">
        <v>13997</v>
      </c>
      <c r="B13998" s="8" t="s">
        <v>34596</v>
      </c>
      <c r="C13998" s="9" t="s">
        <v>34752</v>
      </c>
      <c r="D13998" s="10"/>
      <c r="E13998" s="11" t="s">
        <v>34753</v>
      </c>
      <c r="F13998" s="6">
        <v>345706</v>
      </c>
      <c r="G13998" s="6" t="s">
        <v>7098</v>
      </c>
      <c r="H13998" s="16">
        <v>48917623</v>
      </c>
      <c r="I13998" s="12" t="s">
        <v>2356</v>
      </c>
      <c r="J13998" s="12" t="s">
        <v>2037</v>
      </c>
      <c r="K13998" s="15">
        <v>23266000</v>
      </c>
      <c r="L13998" s="13" t="s">
        <v>14</v>
      </c>
      <c r="M13998" s="7">
        <v>1</v>
      </c>
      <c r="N13998" s="14"/>
    </row>
    <row r="13999" spans="1:14" ht="47.25">
      <c r="A13999" s="6">
        <v>13998</v>
      </c>
      <c r="B13999" s="8" t="s">
        <v>34596</v>
      </c>
      <c r="C13999" s="9" t="s">
        <v>34754</v>
      </c>
      <c r="D13999" s="10"/>
      <c r="E13999" s="11" t="s">
        <v>34755</v>
      </c>
      <c r="F13999" s="6">
        <v>194277</v>
      </c>
      <c r="G13999" s="6" t="s">
        <v>7098</v>
      </c>
      <c r="H13999" s="16">
        <v>7613251</v>
      </c>
      <c r="I13999" s="12" t="s">
        <v>34756</v>
      </c>
      <c r="J13999" s="12" t="s">
        <v>34757</v>
      </c>
      <c r="K13999" s="15">
        <v>3747215</v>
      </c>
      <c r="L13999" s="13" t="s">
        <v>14</v>
      </c>
      <c r="M13999" s="7">
        <v>1</v>
      </c>
      <c r="N13999" s="14"/>
    </row>
    <row r="14000" spans="1:14" ht="63">
      <c r="A14000" s="6">
        <v>13999</v>
      </c>
      <c r="B14000" s="8" t="s">
        <v>34596</v>
      </c>
      <c r="C14000" s="9" t="s">
        <v>34669</v>
      </c>
      <c r="D14000" s="10" t="s">
        <v>34670</v>
      </c>
      <c r="E14000" s="11" t="s">
        <v>34758</v>
      </c>
      <c r="F14000" s="6">
        <v>213262</v>
      </c>
      <c r="G14000" s="6" t="s">
        <v>7098</v>
      </c>
      <c r="H14000" s="16">
        <v>9026874</v>
      </c>
      <c r="I14000" s="12" t="s">
        <v>34759</v>
      </c>
      <c r="J14000" s="12" t="s">
        <v>34760</v>
      </c>
      <c r="K14000" s="15">
        <v>2400000</v>
      </c>
      <c r="L14000" s="13" t="s">
        <v>14</v>
      </c>
      <c r="M14000" s="7">
        <v>1</v>
      </c>
      <c r="N14000" s="14"/>
    </row>
    <row r="14001" spans="1:14" ht="63">
      <c r="A14001" s="6">
        <v>14000</v>
      </c>
      <c r="B14001" s="8" t="s">
        <v>34596</v>
      </c>
      <c r="C14001" s="9" t="s">
        <v>34761</v>
      </c>
      <c r="D14001" s="10" t="s">
        <v>34670</v>
      </c>
      <c r="E14001" s="11" t="s">
        <v>34762</v>
      </c>
      <c r="F14001" s="6">
        <v>563942</v>
      </c>
      <c r="G14001" s="6" t="s">
        <v>1369</v>
      </c>
      <c r="H14001" s="16">
        <v>6047633.2340000002</v>
      </c>
      <c r="I14001" s="12" t="s">
        <v>19945</v>
      </c>
      <c r="J14001" s="12" t="s">
        <v>34763</v>
      </c>
      <c r="K14001" s="15"/>
      <c r="L14001" s="13" t="s">
        <v>14</v>
      </c>
      <c r="M14001" s="7">
        <v>1</v>
      </c>
      <c r="N14001" s="14"/>
    </row>
    <row r="14002" spans="1:14" ht="47.25">
      <c r="A14002" s="6">
        <v>14001</v>
      </c>
      <c r="B14002" s="8" t="s">
        <v>34596</v>
      </c>
      <c r="C14002" s="9" t="s">
        <v>34764</v>
      </c>
      <c r="D14002" s="10" t="s">
        <v>34765</v>
      </c>
      <c r="E14002" s="11" t="s">
        <v>34766</v>
      </c>
      <c r="F14002" s="6">
        <v>391228</v>
      </c>
      <c r="G14002" s="6" t="s">
        <v>77</v>
      </c>
      <c r="H14002" s="16">
        <v>8198500</v>
      </c>
      <c r="I14002" s="12" t="s">
        <v>7112</v>
      </c>
      <c r="J14002" s="12" t="s">
        <v>5852</v>
      </c>
      <c r="K14002" s="15">
        <v>3949000</v>
      </c>
      <c r="L14002" s="13" t="s">
        <v>14</v>
      </c>
      <c r="M14002" s="7">
        <v>1</v>
      </c>
      <c r="N14002" s="14"/>
    </row>
    <row r="14003" spans="1:14" ht="46.5">
      <c r="A14003" s="6">
        <v>14002</v>
      </c>
      <c r="B14003" s="8" t="s">
        <v>34596</v>
      </c>
      <c r="C14003" s="9" t="s">
        <v>34767</v>
      </c>
      <c r="D14003" s="10" t="s">
        <v>34768</v>
      </c>
      <c r="E14003" s="11" t="s">
        <v>34769</v>
      </c>
      <c r="F14003" s="6">
        <v>375516</v>
      </c>
      <c r="G14003" s="6" t="s">
        <v>77</v>
      </c>
      <c r="H14003" s="16">
        <v>6299475</v>
      </c>
      <c r="I14003" s="12" t="s">
        <v>19448</v>
      </c>
      <c r="J14003" s="12" t="s">
        <v>6969</v>
      </c>
      <c r="K14003" s="15">
        <v>3736291</v>
      </c>
      <c r="L14003" s="13" t="s">
        <v>14</v>
      </c>
      <c r="M14003" s="7">
        <v>1</v>
      </c>
      <c r="N14003" s="14"/>
    </row>
    <row r="14004" spans="1:14" ht="173.25">
      <c r="A14004" s="6">
        <v>14003</v>
      </c>
      <c r="B14004" s="8" t="s">
        <v>34596</v>
      </c>
      <c r="C14004" s="9" t="s">
        <v>34770</v>
      </c>
      <c r="D14004" s="10" t="s">
        <v>34771</v>
      </c>
      <c r="E14004" s="11" t="s">
        <v>34772</v>
      </c>
      <c r="F14004" s="6">
        <v>403574</v>
      </c>
      <c r="G14004" s="6" t="s">
        <v>794</v>
      </c>
      <c r="H14004" s="16">
        <v>27529313</v>
      </c>
      <c r="I14004" s="12" t="s">
        <v>2625</v>
      </c>
      <c r="J14004" s="12" t="s">
        <v>7392</v>
      </c>
      <c r="K14004" s="15">
        <v>10000000</v>
      </c>
      <c r="L14004" s="13" t="s">
        <v>70</v>
      </c>
      <c r="M14004" s="7">
        <v>0.5</v>
      </c>
      <c r="N14004" s="14"/>
    </row>
    <row r="14005" spans="1:14" ht="173.25">
      <c r="A14005" s="6">
        <v>14004</v>
      </c>
      <c r="B14005" s="8" t="s">
        <v>34596</v>
      </c>
      <c r="C14005" s="9" t="s">
        <v>34773</v>
      </c>
      <c r="D14005" s="10" t="s">
        <v>34703</v>
      </c>
      <c r="E14005" s="11" t="s">
        <v>34772</v>
      </c>
      <c r="F14005" s="6">
        <v>403574</v>
      </c>
      <c r="G14005" s="6" t="s">
        <v>794</v>
      </c>
      <c r="H14005" s="16">
        <v>27529313</v>
      </c>
      <c r="I14005" s="12" t="s">
        <v>2625</v>
      </c>
      <c r="J14005" s="12" t="s">
        <v>7392</v>
      </c>
      <c r="K14005" s="15">
        <v>10000000</v>
      </c>
      <c r="L14005" s="13" t="s">
        <v>70</v>
      </c>
      <c r="M14005" s="7">
        <v>0.5</v>
      </c>
      <c r="N14005" s="14"/>
    </row>
    <row r="14006" spans="1:14" ht="78.75">
      <c r="A14006" s="6">
        <v>14005</v>
      </c>
      <c r="B14006" s="8" t="s">
        <v>34596</v>
      </c>
      <c r="C14006" s="9" t="s">
        <v>34774</v>
      </c>
      <c r="D14006" s="10" t="s">
        <v>34775</v>
      </c>
      <c r="E14006" s="11" t="s">
        <v>34776</v>
      </c>
      <c r="F14006" s="6">
        <v>403573</v>
      </c>
      <c r="G14006" s="6" t="s">
        <v>794</v>
      </c>
      <c r="H14006" s="16">
        <v>8471167</v>
      </c>
      <c r="I14006" s="12" t="s">
        <v>34777</v>
      </c>
      <c r="J14006" s="12" t="s">
        <v>2509</v>
      </c>
      <c r="K14006" s="15">
        <v>5000000</v>
      </c>
      <c r="L14006" s="13" t="s">
        <v>14</v>
      </c>
      <c r="M14006" s="7">
        <v>1</v>
      </c>
      <c r="N14006" s="14"/>
    </row>
    <row r="14007" spans="1:14" ht="78.75">
      <c r="A14007" s="6">
        <v>14006</v>
      </c>
      <c r="B14007" s="8" t="s">
        <v>34596</v>
      </c>
      <c r="C14007" s="9" t="s">
        <v>34778</v>
      </c>
      <c r="D14007" s="10" t="s">
        <v>34779</v>
      </c>
      <c r="E14007" s="11" t="s">
        <v>34780</v>
      </c>
      <c r="F14007" s="6">
        <v>403571</v>
      </c>
      <c r="G14007" s="6" t="s">
        <v>794</v>
      </c>
      <c r="H14007" s="16">
        <v>9566750</v>
      </c>
      <c r="I14007" s="12" t="s">
        <v>34777</v>
      </c>
      <c r="J14007" s="12" t="s">
        <v>2509</v>
      </c>
      <c r="K14007" s="15">
        <v>272179</v>
      </c>
      <c r="L14007" s="13" t="s">
        <v>14</v>
      </c>
      <c r="M14007" s="7">
        <v>1</v>
      </c>
      <c r="N14007" s="14"/>
    </row>
    <row r="14008" spans="1:14" ht="315">
      <c r="A14008" s="6">
        <v>14007</v>
      </c>
      <c r="B14008" s="8" t="s">
        <v>34596</v>
      </c>
      <c r="C14008" s="9" t="s">
        <v>34669</v>
      </c>
      <c r="D14008" s="10" t="s">
        <v>34670</v>
      </c>
      <c r="E14008" s="11" t="s">
        <v>34781</v>
      </c>
      <c r="F14008" s="6">
        <v>441711</v>
      </c>
      <c r="G14008" s="6" t="s">
        <v>794</v>
      </c>
      <c r="H14008" s="16">
        <v>25208365</v>
      </c>
      <c r="I14008" s="12" t="s">
        <v>23514</v>
      </c>
      <c r="J14008" s="12" t="s">
        <v>2060</v>
      </c>
      <c r="K14008" s="15"/>
      <c r="L14008" s="13" t="s">
        <v>14</v>
      </c>
      <c r="M14008" s="7">
        <v>1</v>
      </c>
      <c r="N14008" s="14"/>
    </row>
    <row r="14009" spans="1:14" ht="252">
      <c r="A14009" s="6">
        <v>14008</v>
      </c>
      <c r="B14009" s="8" t="s">
        <v>34596</v>
      </c>
      <c r="C14009" s="9" t="s">
        <v>34782</v>
      </c>
      <c r="D14009" s="10" t="s">
        <v>34783</v>
      </c>
      <c r="E14009" s="11" t="s">
        <v>34784</v>
      </c>
      <c r="F14009" s="6">
        <v>441712</v>
      </c>
      <c r="G14009" s="6" t="s">
        <v>794</v>
      </c>
      <c r="H14009" s="16">
        <v>9039378</v>
      </c>
      <c r="I14009" s="12" t="s">
        <v>23514</v>
      </c>
      <c r="J14009" s="12" t="s">
        <v>2060</v>
      </c>
      <c r="K14009" s="15">
        <v>1802000</v>
      </c>
      <c r="L14009" s="13" t="s">
        <v>14</v>
      </c>
      <c r="M14009" s="7">
        <v>1</v>
      </c>
      <c r="N14009" s="14"/>
    </row>
    <row r="14010" spans="1:14" ht="141.75">
      <c r="A14010" s="6">
        <v>14009</v>
      </c>
      <c r="B14010" s="8" t="s">
        <v>34596</v>
      </c>
      <c r="C14010" s="9" t="s">
        <v>34785</v>
      </c>
      <c r="D14010" s="10" t="s">
        <v>34786</v>
      </c>
      <c r="E14010" s="11" t="s">
        <v>34787</v>
      </c>
      <c r="F14010" s="6">
        <v>564085</v>
      </c>
      <c r="G14010" s="6" t="s">
        <v>794</v>
      </c>
      <c r="H14010" s="16">
        <v>4271105</v>
      </c>
      <c r="I14010" s="12">
        <v>44294</v>
      </c>
      <c r="J14010" s="12">
        <v>44841</v>
      </c>
      <c r="K14010" s="15"/>
      <c r="L14010" s="13" t="s">
        <v>14</v>
      </c>
      <c r="M14010" s="7">
        <v>1</v>
      </c>
      <c r="N14010" s="14"/>
    </row>
    <row r="14011" spans="1:14" ht="63">
      <c r="A14011" s="6">
        <v>14010</v>
      </c>
      <c r="B14011" s="8" t="s">
        <v>34596</v>
      </c>
      <c r="C14011" s="9" t="s">
        <v>34788</v>
      </c>
      <c r="D14011" s="10" t="s">
        <v>10411</v>
      </c>
      <c r="E14011" s="11" t="s">
        <v>34789</v>
      </c>
      <c r="F14011" s="6">
        <v>551547</v>
      </c>
      <c r="G14011" s="6" t="s">
        <v>608</v>
      </c>
      <c r="H14011" s="16">
        <v>37524132.718999997</v>
      </c>
      <c r="I14011" s="12"/>
      <c r="J14011" s="12"/>
      <c r="K14011" s="15"/>
      <c r="L14011" s="13" t="s">
        <v>70</v>
      </c>
      <c r="M14011" s="7">
        <v>0.51</v>
      </c>
      <c r="N14011" s="14"/>
    </row>
    <row r="14012" spans="1:14" ht="47.25">
      <c r="A14012" s="6">
        <v>14011</v>
      </c>
      <c r="B14012" s="8" t="s">
        <v>34596</v>
      </c>
      <c r="C14012" s="9" t="s">
        <v>34790</v>
      </c>
      <c r="D14012" s="10" t="s">
        <v>34791</v>
      </c>
      <c r="E14012" s="11" t="s">
        <v>34789</v>
      </c>
      <c r="F14012" s="6">
        <v>551547</v>
      </c>
      <c r="G14012" s="6" t="s">
        <v>608</v>
      </c>
      <c r="H14012" s="16">
        <v>37524132.718999997</v>
      </c>
      <c r="I14012" s="12"/>
      <c r="J14012" s="12"/>
      <c r="K14012" s="15"/>
      <c r="L14012" s="13" t="s">
        <v>70</v>
      </c>
      <c r="M14012" s="7">
        <v>0.49</v>
      </c>
      <c r="N14012" s="14"/>
    </row>
    <row r="14013" spans="1:14" ht="47.25">
      <c r="A14013" s="6">
        <v>14012</v>
      </c>
      <c r="B14013" s="8" t="s">
        <v>34596</v>
      </c>
      <c r="C14013" s="9" t="s">
        <v>34792</v>
      </c>
      <c r="D14013" s="10" t="s">
        <v>10661</v>
      </c>
      <c r="E14013" s="11" t="s">
        <v>34793</v>
      </c>
      <c r="F14013" s="6">
        <v>551548</v>
      </c>
      <c r="G14013" s="6" t="s">
        <v>608</v>
      </c>
      <c r="H14013" s="16">
        <v>17117322.499000002</v>
      </c>
      <c r="I14013" s="12"/>
      <c r="J14013" s="12"/>
      <c r="K14013" s="15"/>
      <c r="L14013" s="13" t="s">
        <v>14</v>
      </c>
      <c r="M14013" s="7">
        <v>1</v>
      </c>
      <c r="N14013" s="14"/>
    </row>
    <row r="14014" spans="1:14" ht="61.5">
      <c r="A14014" s="6">
        <v>14013</v>
      </c>
      <c r="B14014" s="8" t="s">
        <v>34596</v>
      </c>
      <c r="C14014" s="9" t="s">
        <v>34794</v>
      </c>
      <c r="D14014" s="10" t="s">
        <v>34795</v>
      </c>
      <c r="E14014" s="11" t="s">
        <v>34796</v>
      </c>
      <c r="F14014" s="6">
        <v>583627</v>
      </c>
      <c r="G14014" s="6" t="s">
        <v>848</v>
      </c>
      <c r="H14014" s="16">
        <v>6055784.5</v>
      </c>
      <c r="I14014" s="12"/>
      <c r="J14014" s="12"/>
      <c r="K14014" s="15"/>
      <c r="L14014" s="13" t="s">
        <v>14</v>
      </c>
      <c r="M14014" s="7">
        <v>1</v>
      </c>
      <c r="N14014" s="14"/>
    </row>
    <row r="14015" spans="1:14" ht="31.5">
      <c r="A14015" s="6">
        <v>14014</v>
      </c>
      <c r="B14015" s="8" t="s">
        <v>34596</v>
      </c>
      <c r="C14015" s="9" t="s">
        <v>34797</v>
      </c>
      <c r="D14015" s="10"/>
      <c r="E14015" s="11" t="s">
        <v>34798</v>
      </c>
      <c r="F14015" s="6">
        <v>583628</v>
      </c>
      <c r="G14015" s="6" t="s">
        <v>848</v>
      </c>
      <c r="H14015" s="16">
        <v>3286005.35</v>
      </c>
      <c r="I14015" s="12"/>
      <c r="J14015" s="12"/>
      <c r="K14015" s="15"/>
      <c r="L14015" s="13" t="s">
        <v>14</v>
      </c>
      <c r="M14015" s="7">
        <v>1</v>
      </c>
      <c r="N14015" s="14"/>
    </row>
    <row r="14016" spans="1:14" ht="78.75">
      <c r="A14016" s="6">
        <v>14015</v>
      </c>
      <c r="B14016" s="8" t="s">
        <v>34596</v>
      </c>
      <c r="C14016" s="9" t="s">
        <v>34799</v>
      </c>
      <c r="D14016" s="10" t="s">
        <v>34800</v>
      </c>
      <c r="E14016" s="11" t="s">
        <v>34801</v>
      </c>
      <c r="F14016" s="6">
        <v>588493</v>
      </c>
      <c r="G14016" s="6" t="s">
        <v>6986</v>
      </c>
      <c r="H14016" s="16">
        <v>19264556.318999998</v>
      </c>
      <c r="I14016" s="12"/>
      <c r="J14016" s="12">
        <v>44722</v>
      </c>
      <c r="K14016" s="15"/>
      <c r="L14016" s="13" t="s">
        <v>70</v>
      </c>
      <c r="M14016" s="7">
        <v>0.6</v>
      </c>
      <c r="N14016" s="14"/>
    </row>
    <row r="14017" spans="1:14" ht="78.75">
      <c r="A14017" s="6">
        <v>14016</v>
      </c>
      <c r="B14017" s="8" t="s">
        <v>34596</v>
      </c>
      <c r="C14017" s="9" t="s">
        <v>34802</v>
      </c>
      <c r="D14017" s="10" t="s">
        <v>34676</v>
      </c>
      <c r="E14017" s="11" t="s">
        <v>34803</v>
      </c>
      <c r="F14017" s="6">
        <v>588493</v>
      </c>
      <c r="G14017" s="6" t="s">
        <v>6986</v>
      </c>
      <c r="H14017" s="16">
        <v>19264556.318999998</v>
      </c>
      <c r="I14017" s="12"/>
      <c r="J14017" s="12">
        <v>44722</v>
      </c>
      <c r="K14017" s="15"/>
      <c r="L14017" s="13" t="s">
        <v>70</v>
      </c>
      <c r="M14017" s="7">
        <v>0.4</v>
      </c>
      <c r="N14017" s="14"/>
    </row>
    <row r="14018" spans="1:14" ht="31.5">
      <c r="A14018" s="6">
        <v>14017</v>
      </c>
      <c r="B14018" s="8" t="s">
        <v>34596</v>
      </c>
      <c r="C14018" s="9" t="s">
        <v>34804</v>
      </c>
      <c r="D14018" s="10" t="s">
        <v>34717</v>
      </c>
      <c r="E14018" s="11" t="s">
        <v>34805</v>
      </c>
      <c r="F14018" s="6">
        <v>554099</v>
      </c>
      <c r="G14018" s="6" t="s">
        <v>7008</v>
      </c>
      <c r="H14018" s="16">
        <v>473097.69099999999</v>
      </c>
      <c r="I14018" s="12"/>
      <c r="J14018" s="12"/>
      <c r="K14018" s="15"/>
      <c r="L14018" s="13" t="s">
        <v>14</v>
      </c>
      <c r="M14018" s="7">
        <v>1</v>
      </c>
      <c r="N14018" s="14"/>
    </row>
    <row r="14019" spans="1:14" ht="31.5">
      <c r="A14019" s="6">
        <v>14018</v>
      </c>
      <c r="B14019" s="8" t="s">
        <v>34596</v>
      </c>
      <c r="C14019" s="9" t="s">
        <v>34806</v>
      </c>
      <c r="D14019" s="10" t="s">
        <v>34807</v>
      </c>
      <c r="E14019" s="11" t="s">
        <v>34808</v>
      </c>
      <c r="F14019" s="6">
        <v>554083</v>
      </c>
      <c r="G14019" s="6" t="s">
        <v>7008</v>
      </c>
      <c r="H14019" s="16">
        <v>800827.52899999998</v>
      </c>
      <c r="I14019" s="12"/>
      <c r="J14019" s="12"/>
      <c r="K14019" s="15"/>
      <c r="L14019" s="13" t="s">
        <v>14</v>
      </c>
      <c r="M14019" s="7">
        <v>1</v>
      </c>
      <c r="N14019" s="14"/>
    </row>
    <row r="14020" spans="1:14" ht="31.5">
      <c r="A14020" s="6">
        <v>14019</v>
      </c>
      <c r="B14020" s="8" t="s">
        <v>34596</v>
      </c>
      <c r="C14020" s="9" t="s">
        <v>34806</v>
      </c>
      <c r="D14020" s="10" t="s">
        <v>34807</v>
      </c>
      <c r="E14020" s="11" t="s">
        <v>34809</v>
      </c>
      <c r="F14020" s="6">
        <v>554096</v>
      </c>
      <c r="G14020" s="6" t="s">
        <v>7008</v>
      </c>
      <c r="H14020" s="16">
        <v>789538.73600000003</v>
      </c>
      <c r="I14020" s="12"/>
      <c r="J14020" s="12"/>
      <c r="K14020" s="15"/>
      <c r="L14020" s="13" t="s">
        <v>14</v>
      </c>
      <c r="M14020" s="7">
        <v>1</v>
      </c>
      <c r="N14020" s="14"/>
    </row>
    <row r="14021" spans="1:14" ht="31.5">
      <c r="A14021" s="6">
        <v>14020</v>
      </c>
      <c r="B14021" s="8" t="s">
        <v>34596</v>
      </c>
      <c r="C14021" s="9" t="s">
        <v>34806</v>
      </c>
      <c r="D14021" s="10" t="s">
        <v>34807</v>
      </c>
      <c r="E14021" s="11" t="s">
        <v>34810</v>
      </c>
      <c r="F14021" s="6">
        <v>554085</v>
      </c>
      <c r="G14021" s="6" t="s">
        <v>7008</v>
      </c>
      <c r="H14021" s="16">
        <v>822779.826</v>
      </c>
      <c r="I14021" s="12"/>
      <c r="J14021" s="12"/>
      <c r="K14021" s="15"/>
      <c r="L14021" s="13" t="s">
        <v>14</v>
      </c>
      <c r="M14021" s="7">
        <v>1</v>
      </c>
      <c r="N14021" s="14"/>
    </row>
    <row r="14022" spans="1:14" ht="47.25">
      <c r="A14022" s="6">
        <v>14021</v>
      </c>
      <c r="B14022" s="8" t="s">
        <v>34596</v>
      </c>
      <c r="C14022" s="9" t="s">
        <v>34811</v>
      </c>
      <c r="D14022" s="10" t="s">
        <v>34812</v>
      </c>
      <c r="E14022" s="11" t="s">
        <v>34813</v>
      </c>
      <c r="F14022" s="6">
        <v>589473</v>
      </c>
      <c r="G14022" s="6" t="s">
        <v>848</v>
      </c>
      <c r="H14022" s="16">
        <v>3313916.35</v>
      </c>
      <c r="I14022" s="12"/>
      <c r="J14022" s="12"/>
      <c r="K14022" s="15"/>
      <c r="L14022" s="13" t="s">
        <v>14</v>
      </c>
      <c r="M14022" s="7">
        <v>1</v>
      </c>
      <c r="N14022" s="14"/>
    </row>
    <row r="14023" spans="1:14" ht="31.5">
      <c r="A14023" s="6">
        <v>14022</v>
      </c>
      <c r="B14023" s="8" t="s">
        <v>34596</v>
      </c>
      <c r="C14023" s="9" t="s">
        <v>34814</v>
      </c>
      <c r="D14023" s="10" t="s">
        <v>34815</v>
      </c>
      <c r="E14023" s="11" t="s">
        <v>34816</v>
      </c>
      <c r="F14023" s="6">
        <v>589474</v>
      </c>
      <c r="G14023" s="6" t="s">
        <v>848</v>
      </c>
      <c r="H14023" s="16">
        <v>3920900.8</v>
      </c>
      <c r="I14023" s="12"/>
      <c r="J14023" s="12"/>
      <c r="K14023" s="15"/>
      <c r="L14023" s="13" t="s">
        <v>14</v>
      </c>
      <c r="M14023" s="7">
        <v>1</v>
      </c>
      <c r="N14023" s="14"/>
    </row>
    <row r="14024" spans="1:14" ht="31.5">
      <c r="A14024" s="6">
        <v>14023</v>
      </c>
      <c r="B14024" s="8" t="s">
        <v>34596</v>
      </c>
      <c r="C14024" s="9" t="s">
        <v>34817</v>
      </c>
      <c r="D14024" s="10" t="s">
        <v>34818</v>
      </c>
      <c r="E14024" s="11" t="s">
        <v>34819</v>
      </c>
      <c r="F14024" s="6">
        <v>583631</v>
      </c>
      <c r="G14024" s="6" t="s">
        <v>1779</v>
      </c>
      <c r="H14024" s="16">
        <v>5587758.4500000002</v>
      </c>
      <c r="I14024" s="12"/>
      <c r="J14024" s="12"/>
      <c r="K14024" s="15"/>
      <c r="L14024" s="13" t="s">
        <v>14</v>
      </c>
      <c r="M14024" s="7">
        <v>1</v>
      </c>
      <c r="N14024" s="14"/>
    </row>
    <row r="14025" spans="1:14" ht="31.5">
      <c r="A14025" s="6">
        <v>14024</v>
      </c>
      <c r="B14025" s="8" t="s">
        <v>34596</v>
      </c>
      <c r="C14025" s="9" t="s">
        <v>34820</v>
      </c>
      <c r="D14025" s="10" t="s">
        <v>34821</v>
      </c>
      <c r="E14025" s="11" t="s">
        <v>34822</v>
      </c>
      <c r="F14025" s="6">
        <v>581700</v>
      </c>
      <c r="G14025" s="6" t="s">
        <v>608</v>
      </c>
      <c r="H14025" s="16">
        <v>16742018.132999999</v>
      </c>
      <c r="I14025" s="12"/>
      <c r="J14025" s="12"/>
      <c r="K14025" s="15"/>
      <c r="L14025" s="13" t="s">
        <v>14</v>
      </c>
      <c r="M14025" s="7">
        <v>1</v>
      </c>
      <c r="N14025" s="14"/>
    </row>
    <row r="14026" spans="1:14" ht="31.5">
      <c r="A14026" s="6">
        <v>14025</v>
      </c>
      <c r="B14026" s="8" t="s">
        <v>34596</v>
      </c>
      <c r="C14026" s="9" t="s">
        <v>34823</v>
      </c>
      <c r="D14026" s="10" t="s">
        <v>34824</v>
      </c>
      <c r="E14026" s="11" t="s">
        <v>34825</v>
      </c>
      <c r="F14026" s="6">
        <v>558945</v>
      </c>
      <c r="G14026" s="6" t="s">
        <v>1034</v>
      </c>
      <c r="H14026" s="16">
        <v>37600000</v>
      </c>
      <c r="I14026" s="12"/>
      <c r="J14026" s="12"/>
      <c r="K14026" s="15"/>
      <c r="L14026" s="13" t="s">
        <v>70</v>
      </c>
      <c r="M14026" s="7">
        <v>0.51</v>
      </c>
      <c r="N14026" s="14"/>
    </row>
    <row r="14027" spans="1:14" ht="31.5">
      <c r="A14027" s="6">
        <v>14026</v>
      </c>
      <c r="B14027" s="8" t="s">
        <v>34596</v>
      </c>
      <c r="C14027" s="9" t="s">
        <v>34826</v>
      </c>
      <c r="D14027" s="10" t="s">
        <v>34686</v>
      </c>
      <c r="E14027" s="11" t="s">
        <v>34825</v>
      </c>
      <c r="F14027" s="6">
        <v>558945</v>
      </c>
      <c r="G14027" s="6" t="s">
        <v>1034</v>
      </c>
      <c r="H14027" s="16">
        <v>37600000</v>
      </c>
      <c r="I14027" s="12"/>
      <c r="J14027" s="12"/>
      <c r="K14027" s="15"/>
      <c r="L14027" s="13" t="s">
        <v>70</v>
      </c>
      <c r="M14027" s="7">
        <v>0.49</v>
      </c>
      <c r="N14027" s="14"/>
    </row>
    <row r="14028" spans="1:14" ht="47.25">
      <c r="A14028" s="6">
        <v>14027</v>
      </c>
      <c r="B14028" s="8" t="s">
        <v>34596</v>
      </c>
      <c r="C14028" s="9" t="s">
        <v>34827</v>
      </c>
      <c r="D14028" s="10" t="s">
        <v>12459</v>
      </c>
      <c r="E14028" s="11" t="s">
        <v>34828</v>
      </c>
      <c r="F14028" s="6">
        <v>554078</v>
      </c>
      <c r="G14028" s="6" t="s">
        <v>875</v>
      </c>
      <c r="H14028" s="16">
        <v>49840999.777000003</v>
      </c>
      <c r="I14028" s="12"/>
      <c r="J14028" s="12"/>
      <c r="K14028" s="15"/>
      <c r="L14028" s="13" t="s">
        <v>70</v>
      </c>
      <c r="M14028" s="7">
        <v>0.51</v>
      </c>
      <c r="N14028" s="14"/>
    </row>
    <row r="14029" spans="1:14" ht="47.25">
      <c r="A14029" s="6">
        <v>14028</v>
      </c>
      <c r="B14029" s="8" t="s">
        <v>34596</v>
      </c>
      <c r="C14029" s="9" t="s">
        <v>34829</v>
      </c>
      <c r="D14029" s="10" t="s">
        <v>34670</v>
      </c>
      <c r="E14029" s="11" t="s">
        <v>34828</v>
      </c>
      <c r="F14029" s="6">
        <v>554078</v>
      </c>
      <c r="G14029" s="6" t="s">
        <v>875</v>
      </c>
      <c r="H14029" s="16">
        <v>49840999.777000003</v>
      </c>
      <c r="I14029" s="12"/>
      <c r="J14029" s="12"/>
      <c r="K14029" s="15"/>
      <c r="L14029" s="13" t="s">
        <v>70</v>
      </c>
      <c r="M14029" s="7">
        <v>0.49</v>
      </c>
      <c r="N14029" s="14"/>
    </row>
    <row r="14030" spans="1:14" ht="31.5">
      <c r="A14030" s="6">
        <v>14029</v>
      </c>
      <c r="B14030" s="8" t="s">
        <v>34596</v>
      </c>
      <c r="C14030" s="9" t="s">
        <v>34830</v>
      </c>
      <c r="D14030" s="10" t="s">
        <v>34831</v>
      </c>
      <c r="E14030" s="11" t="s">
        <v>34832</v>
      </c>
      <c r="F14030" s="6">
        <v>564088</v>
      </c>
      <c r="G14030" s="6" t="s">
        <v>794</v>
      </c>
      <c r="H14030" s="16">
        <v>15432172.096999999</v>
      </c>
      <c r="I14030" s="12"/>
      <c r="J14030" s="12"/>
      <c r="K14030" s="15"/>
      <c r="L14030" s="13" t="s">
        <v>14</v>
      </c>
      <c r="M14030" s="7">
        <v>1</v>
      </c>
      <c r="N14030" s="14"/>
    </row>
    <row r="14031" spans="1:14" ht="63">
      <c r="A14031" s="6">
        <v>14030</v>
      </c>
      <c r="B14031" s="8" t="s">
        <v>34596</v>
      </c>
      <c r="C14031" s="9" t="s">
        <v>576</v>
      </c>
      <c r="D14031" s="10" t="s">
        <v>38</v>
      </c>
      <c r="E14031" s="11" t="s">
        <v>34833</v>
      </c>
      <c r="F14031" s="6">
        <v>595426</v>
      </c>
      <c r="G14031" s="6" t="s">
        <v>6986</v>
      </c>
      <c r="H14031" s="16">
        <v>81526973.290999994</v>
      </c>
      <c r="I14031" s="12"/>
      <c r="J14031" s="12"/>
      <c r="K14031" s="15"/>
      <c r="L14031" s="13" t="s">
        <v>70</v>
      </c>
      <c r="M14031" s="7">
        <v>0.51</v>
      </c>
      <c r="N14031" s="14"/>
    </row>
    <row r="14032" spans="1:14" ht="63">
      <c r="A14032" s="6">
        <v>14031</v>
      </c>
      <c r="B14032" s="8" t="s">
        <v>34596</v>
      </c>
      <c r="C14032" s="9" t="s">
        <v>34834</v>
      </c>
      <c r="D14032" s="10" t="s">
        <v>4152</v>
      </c>
      <c r="E14032" s="11" t="s">
        <v>34833</v>
      </c>
      <c r="F14032" s="6">
        <v>595426</v>
      </c>
      <c r="G14032" s="6" t="s">
        <v>6986</v>
      </c>
      <c r="H14032" s="16">
        <v>81526973.290999994</v>
      </c>
      <c r="I14032" s="12"/>
      <c r="J14032" s="12"/>
      <c r="K14032" s="15"/>
      <c r="L14032" s="13" t="s">
        <v>70</v>
      </c>
      <c r="M14032" s="7">
        <v>0.49</v>
      </c>
      <c r="N14032" s="14"/>
    </row>
    <row r="14033" spans="1:14" ht="63">
      <c r="A14033" s="6">
        <v>14032</v>
      </c>
      <c r="B14033" s="8" t="s">
        <v>34835</v>
      </c>
      <c r="C14033" s="9" t="s">
        <v>34836</v>
      </c>
      <c r="D14033" s="10" t="s">
        <v>34837</v>
      </c>
      <c r="E14033" s="11" t="s">
        <v>34838</v>
      </c>
      <c r="F14033" s="6">
        <v>351440</v>
      </c>
      <c r="G14033" s="6" t="s">
        <v>801</v>
      </c>
      <c r="H14033" s="16">
        <v>22909394.136999998</v>
      </c>
      <c r="I14033" s="12" t="s">
        <v>515</v>
      </c>
      <c r="J14033" s="12" t="s">
        <v>34839</v>
      </c>
      <c r="K14033" s="15">
        <v>5000000</v>
      </c>
      <c r="L14033" s="13" t="s">
        <v>14</v>
      </c>
      <c r="M14033" s="7">
        <v>1</v>
      </c>
      <c r="N14033" s="14"/>
    </row>
    <row r="14034" spans="1:14" ht="94.5">
      <c r="A14034" s="6">
        <v>14033</v>
      </c>
      <c r="B14034" s="8" t="s">
        <v>34835</v>
      </c>
      <c r="C14034" s="9" t="s">
        <v>34840</v>
      </c>
      <c r="D14034" s="10" t="s">
        <v>34841</v>
      </c>
      <c r="E14034" s="11" t="s">
        <v>34842</v>
      </c>
      <c r="F14034" s="6">
        <v>351439</v>
      </c>
      <c r="G14034" s="6" t="s">
        <v>801</v>
      </c>
      <c r="H14034" s="16">
        <v>19015053.759</v>
      </c>
      <c r="I14034" s="12" t="s">
        <v>515</v>
      </c>
      <c r="J14034" s="12" t="s">
        <v>34839</v>
      </c>
      <c r="K14034" s="15">
        <v>0</v>
      </c>
      <c r="L14034" s="13" t="s">
        <v>14</v>
      </c>
      <c r="M14034" s="7">
        <v>1</v>
      </c>
      <c r="N14034" s="14"/>
    </row>
    <row r="14035" spans="1:14" ht="63">
      <c r="A14035" s="6">
        <v>14034</v>
      </c>
      <c r="B14035" s="8" t="s">
        <v>34835</v>
      </c>
      <c r="C14035" s="9" t="s">
        <v>34843</v>
      </c>
      <c r="D14035" s="10" t="s">
        <v>34844</v>
      </c>
      <c r="E14035" s="11" t="s">
        <v>34845</v>
      </c>
      <c r="F14035" s="6">
        <v>299395</v>
      </c>
      <c r="G14035" s="6" t="s">
        <v>34846</v>
      </c>
      <c r="H14035" s="16">
        <v>2375001.9</v>
      </c>
      <c r="I14035" s="12" t="s">
        <v>12871</v>
      </c>
      <c r="J14035" s="12" t="s">
        <v>7169</v>
      </c>
      <c r="K14035" s="15">
        <v>1302163</v>
      </c>
      <c r="L14035" s="13" t="s">
        <v>14</v>
      </c>
      <c r="M14035" s="7">
        <v>1</v>
      </c>
      <c r="N14035" s="14"/>
    </row>
    <row r="14036" spans="1:14" ht="63">
      <c r="A14036" s="6">
        <v>14035</v>
      </c>
      <c r="B14036" s="8" t="s">
        <v>34835</v>
      </c>
      <c r="C14036" s="9" t="s">
        <v>34847</v>
      </c>
      <c r="D14036" s="10" t="s">
        <v>34848</v>
      </c>
      <c r="E14036" s="11" t="s">
        <v>34849</v>
      </c>
      <c r="F14036" s="6">
        <v>299400</v>
      </c>
      <c r="G14036" s="6" t="s">
        <v>34846</v>
      </c>
      <c r="H14036" s="16">
        <v>950000</v>
      </c>
      <c r="I14036" s="12" t="s">
        <v>13015</v>
      </c>
      <c r="J14036" s="12" t="s">
        <v>34760</v>
      </c>
      <c r="K14036" s="15">
        <v>0</v>
      </c>
      <c r="L14036" s="13" t="s">
        <v>14</v>
      </c>
      <c r="M14036" s="7">
        <v>1</v>
      </c>
      <c r="N14036" s="14"/>
    </row>
    <row r="14037" spans="1:14" ht="94.5">
      <c r="A14037" s="6">
        <v>14036</v>
      </c>
      <c r="B14037" s="8" t="s">
        <v>34835</v>
      </c>
      <c r="C14037" s="9" t="s">
        <v>34850</v>
      </c>
      <c r="D14037" s="10" t="s">
        <v>34851</v>
      </c>
      <c r="E14037" s="11" t="s">
        <v>34852</v>
      </c>
      <c r="F14037" s="6">
        <v>299403</v>
      </c>
      <c r="G14037" s="6" t="s">
        <v>34846</v>
      </c>
      <c r="H14037" s="16">
        <v>950000</v>
      </c>
      <c r="I14037" s="12" t="s">
        <v>13015</v>
      </c>
      <c r="J14037" s="12" t="s">
        <v>34760</v>
      </c>
      <c r="K14037" s="15">
        <v>0</v>
      </c>
      <c r="L14037" s="13" t="s">
        <v>14</v>
      </c>
      <c r="M14037" s="7">
        <v>1</v>
      </c>
      <c r="N14037" s="14"/>
    </row>
    <row r="14038" spans="1:14" ht="78.75">
      <c r="A14038" s="6">
        <v>14037</v>
      </c>
      <c r="B14038" s="8" t="s">
        <v>34835</v>
      </c>
      <c r="C14038" s="9" t="s">
        <v>34853</v>
      </c>
      <c r="D14038" s="10" t="s">
        <v>34854</v>
      </c>
      <c r="E14038" s="11" t="s">
        <v>34855</v>
      </c>
      <c r="F14038" s="6">
        <v>309175</v>
      </c>
      <c r="G14038" s="6" t="s">
        <v>34846</v>
      </c>
      <c r="H14038" s="16">
        <v>1900000.95</v>
      </c>
      <c r="I14038" s="12" t="s">
        <v>34856</v>
      </c>
      <c r="J14038" s="12" t="s">
        <v>34857</v>
      </c>
      <c r="K14038" s="15">
        <v>0</v>
      </c>
      <c r="L14038" s="13" t="s">
        <v>14</v>
      </c>
      <c r="M14038" s="7">
        <v>1</v>
      </c>
      <c r="N14038" s="14"/>
    </row>
    <row r="14039" spans="1:14" ht="63">
      <c r="A14039" s="6">
        <v>14038</v>
      </c>
      <c r="B14039" s="8" t="s">
        <v>34835</v>
      </c>
      <c r="C14039" s="9" t="s">
        <v>34858</v>
      </c>
      <c r="D14039" s="10" t="s">
        <v>34859</v>
      </c>
      <c r="E14039" s="11" t="s">
        <v>34860</v>
      </c>
      <c r="F14039" s="6">
        <v>314489</v>
      </c>
      <c r="G14039" s="6" t="s">
        <v>34846</v>
      </c>
      <c r="H14039" s="16">
        <v>956833.35</v>
      </c>
      <c r="I14039" s="12" t="s">
        <v>19569</v>
      </c>
      <c r="J14039" s="12" t="s">
        <v>19569</v>
      </c>
      <c r="K14039" s="15">
        <v>0</v>
      </c>
      <c r="L14039" s="13" t="s">
        <v>14</v>
      </c>
      <c r="M14039" s="7">
        <v>1</v>
      </c>
      <c r="N14039" s="14"/>
    </row>
    <row r="14040" spans="1:14" ht="78.75">
      <c r="A14040" s="6">
        <v>14039</v>
      </c>
      <c r="B14040" s="8" t="s">
        <v>34835</v>
      </c>
      <c r="C14040" s="9" t="s">
        <v>34861</v>
      </c>
      <c r="D14040" s="10" t="s">
        <v>34862</v>
      </c>
      <c r="E14040" s="11" t="s">
        <v>34863</v>
      </c>
      <c r="F14040" s="6">
        <v>358128</v>
      </c>
      <c r="G14040" s="6" t="s">
        <v>34846</v>
      </c>
      <c r="H14040" s="16">
        <v>1425249.85</v>
      </c>
      <c r="I14040" s="12" t="s">
        <v>7685</v>
      </c>
      <c r="J14040" s="12" t="s">
        <v>2571</v>
      </c>
      <c r="K14040" s="15">
        <v>0</v>
      </c>
      <c r="L14040" s="13" t="s">
        <v>14</v>
      </c>
      <c r="M14040" s="7">
        <v>1</v>
      </c>
      <c r="N14040" s="14"/>
    </row>
    <row r="14041" spans="1:14" ht="78.75">
      <c r="A14041" s="6">
        <v>14040</v>
      </c>
      <c r="B14041" s="8" t="s">
        <v>34835</v>
      </c>
      <c r="C14041" s="9" t="s">
        <v>34864</v>
      </c>
      <c r="D14041" s="10" t="s">
        <v>34865</v>
      </c>
      <c r="E14041" s="11" t="s">
        <v>34866</v>
      </c>
      <c r="F14041" s="6">
        <v>358131</v>
      </c>
      <c r="G14041" s="6" t="s">
        <v>34846</v>
      </c>
      <c r="H14041" s="16">
        <v>1900000</v>
      </c>
      <c r="I14041" s="12" t="s">
        <v>7685</v>
      </c>
      <c r="J14041" s="12" t="s">
        <v>2571</v>
      </c>
      <c r="K14041" s="15">
        <v>0</v>
      </c>
      <c r="L14041" s="13" t="s">
        <v>14</v>
      </c>
      <c r="M14041" s="7">
        <v>1</v>
      </c>
      <c r="N14041" s="14"/>
    </row>
    <row r="14042" spans="1:14" ht="78.75">
      <c r="A14042" s="6">
        <v>14041</v>
      </c>
      <c r="B14042" s="8" t="s">
        <v>34835</v>
      </c>
      <c r="C14042" s="9" t="s">
        <v>34867</v>
      </c>
      <c r="D14042" s="10" t="s">
        <v>34868</v>
      </c>
      <c r="E14042" s="11" t="s">
        <v>34869</v>
      </c>
      <c r="F14042" s="6">
        <v>398294</v>
      </c>
      <c r="G14042" s="6" t="s">
        <v>34846</v>
      </c>
      <c r="H14042" s="16">
        <v>2000143</v>
      </c>
      <c r="I14042" s="12" t="s">
        <v>20147</v>
      </c>
      <c r="J14042" s="12" t="s">
        <v>992</v>
      </c>
      <c r="K14042" s="15"/>
      <c r="L14042" s="13"/>
      <c r="M14042" s="7"/>
      <c r="N14042" s="14"/>
    </row>
    <row r="14043" spans="1:14" ht="78.75">
      <c r="A14043" s="6">
        <v>14042</v>
      </c>
      <c r="B14043" s="8" t="s">
        <v>34835</v>
      </c>
      <c r="C14043" s="9" t="s">
        <v>34870</v>
      </c>
      <c r="D14043" s="10" t="s">
        <v>34871</v>
      </c>
      <c r="E14043" s="11" t="s">
        <v>34872</v>
      </c>
      <c r="F14043" s="6">
        <v>415995</v>
      </c>
      <c r="G14043" s="6" t="s">
        <v>848</v>
      </c>
      <c r="H14043" s="16">
        <v>3443494</v>
      </c>
      <c r="I14043" s="12">
        <v>43921</v>
      </c>
      <c r="J14043" s="12">
        <v>43981</v>
      </c>
      <c r="K14043" s="15"/>
      <c r="L14043" s="13" t="s">
        <v>14</v>
      </c>
      <c r="M14043" s="7">
        <v>1</v>
      </c>
      <c r="N14043" s="14"/>
    </row>
    <row r="14044" spans="1:14" ht="78.75">
      <c r="A14044" s="6">
        <v>14043</v>
      </c>
      <c r="B14044" s="8" t="s">
        <v>34835</v>
      </c>
      <c r="C14044" s="9" t="s">
        <v>34873</v>
      </c>
      <c r="D14044" s="10" t="s">
        <v>34812</v>
      </c>
      <c r="E14044" s="11" t="s">
        <v>34874</v>
      </c>
      <c r="F14044" s="6">
        <v>528991</v>
      </c>
      <c r="G14044" s="6" t="s">
        <v>848</v>
      </c>
      <c r="H14044" s="16">
        <v>4906540.05</v>
      </c>
      <c r="I14044" s="12" t="s">
        <v>1853</v>
      </c>
      <c r="J14044" s="12">
        <v>22.052099999999999</v>
      </c>
      <c r="K14044" s="15">
        <v>2450000</v>
      </c>
      <c r="L14044" s="13" t="s">
        <v>14</v>
      </c>
      <c r="M14044" s="7">
        <v>1</v>
      </c>
      <c r="N14044" s="14"/>
    </row>
    <row r="14045" spans="1:14" ht="63">
      <c r="A14045" s="6">
        <v>14044</v>
      </c>
      <c r="B14045" s="8" t="s">
        <v>34835</v>
      </c>
      <c r="C14045" s="9" t="s">
        <v>34873</v>
      </c>
      <c r="D14045" s="10" t="s">
        <v>34812</v>
      </c>
      <c r="E14045" s="11" t="s">
        <v>34875</v>
      </c>
      <c r="F14045" s="6">
        <v>528992</v>
      </c>
      <c r="G14045" s="6" t="s">
        <v>848</v>
      </c>
      <c r="H14045" s="16">
        <v>11479967</v>
      </c>
      <c r="I14045" s="12">
        <v>44251</v>
      </c>
      <c r="J14045" s="12">
        <v>44378</v>
      </c>
      <c r="K14045" s="15">
        <v>3500000</v>
      </c>
      <c r="L14045" s="13" t="s">
        <v>14</v>
      </c>
      <c r="M14045" s="7">
        <v>1</v>
      </c>
      <c r="N14045" s="14"/>
    </row>
    <row r="14046" spans="1:14" ht="78.75">
      <c r="A14046" s="6">
        <v>14045</v>
      </c>
      <c r="B14046" s="8" t="s">
        <v>34835</v>
      </c>
      <c r="C14046" s="9" t="s">
        <v>34876</v>
      </c>
      <c r="D14046" s="10" t="s">
        <v>34877</v>
      </c>
      <c r="E14046" s="11" t="s">
        <v>34878</v>
      </c>
      <c r="F14046" s="6">
        <v>519127</v>
      </c>
      <c r="G14046" s="6" t="s">
        <v>848</v>
      </c>
      <c r="H14046" s="16">
        <v>5594167</v>
      </c>
      <c r="I14046" s="12">
        <v>44258</v>
      </c>
      <c r="J14046" s="12">
        <v>44333</v>
      </c>
      <c r="K14046" s="15">
        <v>0</v>
      </c>
      <c r="L14046" s="13" t="s">
        <v>14</v>
      </c>
      <c r="M14046" s="7">
        <v>1</v>
      </c>
      <c r="N14046" s="14"/>
    </row>
    <row r="14047" spans="1:14" ht="110.25">
      <c r="A14047" s="6">
        <v>14046</v>
      </c>
      <c r="B14047" s="8" t="s">
        <v>34835</v>
      </c>
      <c r="C14047" s="9" t="s">
        <v>34879</v>
      </c>
      <c r="D14047" s="10" t="s">
        <v>34880</v>
      </c>
      <c r="E14047" s="11" t="s">
        <v>34881</v>
      </c>
      <c r="F14047" s="6">
        <v>519128</v>
      </c>
      <c r="G14047" s="6" t="s">
        <v>848</v>
      </c>
      <c r="H14047" s="16">
        <v>9192203</v>
      </c>
      <c r="I14047" s="12">
        <v>44269</v>
      </c>
      <c r="J14047" s="12">
        <v>44360</v>
      </c>
      <c r="K14047" s="15">
        <v>1800000</v>
      </c>
      <c r="L14047" s="13" t="s">
        <v>14</v>
      </c>
      <c r="M14047" s="7">
        <v>1</v>
      </c>
      <c r="N14047" s="14"/>
    </row>
    <row r="14048" spans="1:14" ht="78.75">
      <c r="A14048" s="6">
        <v>14047</v>
      </c>
      <c r="B14048" s="8" t="s">
        <v>34835</v>
      </c>
      <c r="C14048" s="9" t="s">
        <v>34882</v>
      </c>
      <c r="D14048" s="10" t="s">
        <v>34883</v>
      </c>
      <c r="E14048" s="11" t="s">
        <v>34884</v>
      </c>
      <c r="F14048" s="6">
        <v>519129</v>
      </c>
      <c r="G14048" s="6" t="s">
        <v>848</v>
      </c>
      <c r="H14048" s="16">
        <v>3265852</v>
      </c>
      <c r="I14048" s="12">
        <v>44263</v>
      </c>
      <c r="J14048" s="12">
        <v>44323</v>
      </c>
      <c r="K14048" s="15">
        <v>0</v>
      </c>
      <c r="L14048" s="13" t="s">
        <v>14</v>
      </c>
      <c r="M14048" s="7">
        <v>1</v>
      </c>
      <c r="N14048" s="14"/>
    </row>
    <row r="14049" spans="1:14" ht="94.5">
      <c r="A14049" s="6">
        <v>14048</v>
      </c>
      <c r="B14049" s="8" t="s">
        <v>34835</v>
      </c>
      <c r="C14049" s="9" t="s">
        <v>34885</v>
      </c>
      <c r="D14049" s="10" t="s">
        <v>34886</v>
      </c>
      <c r="E14049" s="11" t="s">
        <v>34887</v>
      </c>
      <c r="F14049" s="6">
        <v>519130</v>
      </c>
      <c r="G14049" s="6" t="s">
        <v>848</v>
      </c>
      <c r="H14049" s="16">
        <v>7277054</v>
      </c>
      <c r="I14049" s="12">
        <v>44258</v>
      </c>
      <c r="J14049" s="12">
        <v>44333</v>
      </c>
      <c r="K14049" s="15">
        <v>0</v>
      </c>
      <c r="L14049" s="13" t="s">
        <v>14</v>
      </c>
      <c r="M14049" s="7">
        <v>1</v>
      </c>
      <c r="N14049" s="14"/>
    </row>
    <row r="14050" spans="1:14" ht="78.75">
      <c r="A14050" s="6">
        <v>14049</v>
      </c>
      <c r="B14050" s="8" t="s">
        <v>34835</v>
      </c>
      <c r="C14050" s="9" t="s">
        <v>34888</v>
      </c>
      <c r="D14050" s="10" t="s">
        <v>34889</v>
      </c>
      <c r="E14050" s="11" t="s">
        <v>34890</v>
      </c>
      <c r="F14050" s="6">
        <v>519131</v>
      </c>
      <c r="G14050" s="6" t="s">
        <v>848</v>
      </c>
      <c r="H14050" s="16">
        <v>4783492</v>
      </c>
      <c r="I14050" s="12">
        <v>44276</v>
      </c>
      <c r="J14050" s="12">
        <v>44336</v>
      </c>
      <c r="K14050" s="15">
        <v>0</v>
      </c>
      <c r="L14050" s="13" t="s">
        <v>14</v>
      </c>
      <c r="M14050" s="7">
        <v>1</v>
      </c>
      <c r="N14050" s="14"/>
    </row>
    <row r="14051" spans="1:14" ht="63">
      <c r="A14051" s="6">
        <v>14050</v>
      </c>
      <c r="B14051" s="8" t="s">
        <v>34835</v>
      </c>
      <c r="C14051" s="9" t="s">
        <v>34891</v>
      </c>
      <c r="D14051" s="10" t="s">
        <v>34892</v>
      </c>
      <c r="E14051" s="11" t="s">
        <v>34893</v>
      </c>
      <c r="F14051" s="6">
        <v>503085</v>
      </c>
      <c r="G14051" s="6" t="s">
        <v>848</v>
      </c>
      <c r="H14051" s="16">
        <v>4015446</v>
      </c>
      <c r="I14051" s="12">
        <v>44235</v>
      </c>
      <c r="J14051" s="12">
        <v>44295</v>
      </c>
      <c r="K14051" s="15">
        <v>0</v>
      </c>
      <c r="L14051" s="13" t="s">
        <v>14</v>
      </c>
      <c r="M14051" s="7">
        <v>1</v>
      </c>
      <c r="N14051" s="14"/>
    </row>
    <row r="14052" spans="1:14" ht="78.75">
      <c r="A14052" s="6">
        <v>14051</v>
      </c>
      <c r="B14052" s="8" t="s">
        <v>34835</v>
      </c>
      <c r="C14052" s="9" t="s">
        <v>34894</v>
      </c>
      <c r="D14052" s="10" t="s">
        <v>34895</v>
      </c>
      <c r="E14052" s="11" t="s">
        <v>34896</v>
      </c>
      <c r="F14052" s="6">
        <v>503086</v>
      </c>
      <c r="G14052" s="6" t="s">
        <v>848</v>
      </c>
      <c r="H14052" s="16">
        <v>3210828</v>
      </c>
      <c r="I14052" s="12">
        <v>44235</v>
      </c>
      <c r="J14052" s="12">
        <v>44295</v>
      </c>
      <c r="K14052" s="15">
        <v>0</v>
      </c>
      <c r="L14052" s="13" t="s">
        <v>14</v>
      </c>
      <c r="M14052" s="7">
        <v>1</v>
      </c>
      <c r="N14052" s="14"/>
    </row>
    <row r="14053" spans="1:14" ht="63">
      <c r="A14053" s="6">
        <v>14052</v>
      </c>
      <c r="B14053" s="8" t="s">
        <v>34835</v>
      </c>
      <c r="C14053" s="9" t="s">
        <v>34897</v>
      </c>
      <c r="D14053" s="10" t="s">
        <v>34898</v>
      </c>
      <c r="E14053" s="11" t="s">
        <v>34899</v>
      </c>
      <c r="F14053" s="6">
        <v>503087</v>
      </c>
      <c r="G14053" s="6" t="s">
        <v>848</v>
      </c>
      <c r="H14053" s="16">
        <v>6008027</v>
      </c>
      <c r="I14053" s="12">
        <v>44234</v>
      </c>
      <c r="J14053" s="12">
        <v>44309</v>
      </c>
      <c r="K14053" s="15">
        <v>0</v>
      </c>
      <c r="L14053" s="13" t="s">
        <v>14</v>
      </c>
      <c r="M14053" s="7">
        <v>1</v>
      </c>
      <c r="N14053" s="14"/>
    </row>
    <row r="14054" spans="1:14" ht="78.75">
      <c r="A14054" s="6">
        <v>14053</v>
      </c>
      <c r="B14054" s="8" t="s">
        <v>34835</v>
      </c>
      <c r="C14054" s="9" t="s">
        <v>34900</v>
      </c>
      <c r="D14054" s="10" t="s">
        <v>34901</v>
      </c>
      <c r="E14054" s="11" t="s">
        <v>34902</v>
      </c>
      <c r="F14054" s="6">
        <v>503082</v>
      </c>
      <c r="G14054" s="6" t="s">
        <v>848</v>
      </c>
      <c r="H14054" s="16">
        <v>8901654</v>
      </c>
      <c r="I14054" s="12">
        <v>44234</v>
      </c>
      <c r="J14054" s="12"/>
      <c r="K14054" s="15"/>
      <c r="L14054" s="13" t="s">
        <v>14</v>
      </c>
      <c r="M14054" s="7">
        <v>1</v>
      </c>
      <c r="N14054" s="14"/>
    </row>
    <row r="14055" spans="1:14" ht="63">
      <c r="A14055" s="6">
        <v>14054</v>
      </c>
      <c r="B14055" s="8" t="s">
        <v>34835</v>
      </c>
      <c r="C14055" s="9" t="s">
        <v>34897</v>
      </c>
      <c r="D14055" s="10" t="s">
        <v>34898</v>
      </c>
      <c r="E14055" s="11" t="s">
        <v>34903</v>
      </c>
      <c r="F14055" s="6">
        <v>503088</v>
      </c>
      <c r="G14055" s="6" t="s">
        <v>848</v>
      </c>
      <c r="H14055" s="16">
        <v>5868465</v>
      </c>
      <c r="I14055" s="12">
        <v>44234</v>
      </c>
      <c r="J14055" s="12">
        <v>44309</v>
      </c>
      <c r="K14055" s="15">
        <v>0</v>
      </c>
      <c r="L14055" s="13" t="s">
        <v>14</v>
      </c>
      <c r="M14055" s="7">
        <v>1</v>
      </c>
      <c r="N14055" s="14"/>
    </row>
    <row r="14056" spans="1:14" ht="63">
      <c r="A14056" s="6">
        <v>14055</v>
      </c>
      <c r="B14056" s="8" t="s">
        <v>34835</v>
      </c>
      <c r="C14056" s="9" t="s">
        <v>34904</v>
      </c>
      <c r="D14056" s="10" t="s">
        <v>34905</v>
      </c>
      <c r="E14056" s="11" t="s">
        <v>34906</v>
      </c>
      <c r="F14056" s="6">
        <v>493780</v>
      </c>
      <c r="G14056" s="6" t="s">
        <v>608</v>
      </c>
      <c r="H14056" s="16">
        <v>30097456.91</v>
      </c>
      <c r="I14056" s="12">
        <v>44206</v>
      </c>
      <c r="J14056" s="12">
        <v>44325</v>
      </c>
      <c r="K14056" s="15">
        <v>19693015</v>
      </c>
      <c r="L14056" s="13" t="s">
        <v>70</v>
      </c>
      <c r="M14056" s="7">
        <v>1</v>
      </c>
      <c r="N14056" s="14"/>
    </row>
    <row r="14057" spans="1:14" ht="63">
      <c r="A14057" s="6">
        <v>14056</v>
      </c>
      <c r="B14057" s="8" t="s">
        <v>34835</v>
      </c>
      <c r="C14057" s="9" t="s">
        <v>34907</v>
      </c>
      <c r="D14057" s="10" t="s">
        <v>34908</v>
      </c>
      <c r="E14057" s="11" t="s">
        <v>34906</v>
      </c>
      <c r="F14057" s="6">
        <v>493780</v>
      </c>
      <c r="G14057" s="6" t="s">
        <v>608</v>
      </c>
      <c r="H14057" s="16">
        <v>30097456.91</v>
      </c>
      <c r="I14057" s="12">
        <v>44207</v>
      </c>
      <c r="J14057" s="12">
        <v>44326</v>
      </c>
      <c r="K14057" s="15">
        <v>19693015</v>
      </c>
      <c r="L14057" s="13" t="s">
        <v>70</v>
      </c>
      <c r="M14057" s="7">
        <v>0.25</v>
      </c>
      <c r="N14057" s="14"/>
    </row>
    <row r="14058" spans="1:14" ht="78.75">
      <c r="A14058" s="6">
        <v>14057</v>
      </c>
      <c r="B14058" s="8" t="s">
        <v>34835</v>
      </c>
      <c r="C14058" s="9" t="s">
        <v>34909</v>
      </c>
      <c r="D14058" s="10" t="s">
        <v>34910</v>
      </c>
      <c r="E14058" s="11" t="s">
        <v>34906</v>
      </c>
      <c r="F14058" s="6">
        <v>493780</v>
      </c>
      <c r="G14058" s="6" t="s">
        <v>608</v>
      </c>
      <c r="H14058" s="16">
        <v>30097456.91</v>
      </c>
      <c r="I14058" s="12">
        <v>44208</v>
      </c>
      <c r="J14058" s="12">
        <v>44327</v>
      </c>
      <c r="K14058" s="15">
        <v>19693015</v>
      </c>
      <c r="L14058" s="13" t="s">
        <v>70</v>
      </c>
      <c r="M14058" s="7">
        <v>0.75</v>
      </c>
      <c r="N14058" s="14"/>
    </row>
    <row r="14059" spans="1:14" ht="94.5">
      <c r="A14059" s="6">
        <v>14058</v>
      </c>
      <c r="B14059" s="8" t="s">
        <v>34835</v>
      </c>
      <c r="C14059" s="9" t="s">
        <v>34911</v>
      </c>
      <c r="D14059" s="10" t="s">
        <v>34912</v>
      </c>
      <c r="E14059" s="11" t="s">
        <v>34913</v>
      </c>
      <c r="F14059" s="6">
        <v>528985</v>
      </c>
      <c r="G14059" s="6" t="s">
        <v>608</v>
      </c>
      <c r="H14059" s="16">
        <v>1330064</v>
      </c>
      <c r="I14059" s="12">
        <v>44244</v>
      </c>
      <c r="J14059" s="12">
        <v>44334</v>
      </c>
      <c r="K14059" s="15">
        <v>0</v>
      </c>
      <c r="L14059" s="13" t="s">
        <v>14</v>
      </c>
      <c r="M14059" s="7">
        <v>1</v>
      </c>
      <c r="N14059" s="14"/>
    </row>
    <row r="14060" spans="1:14" ht="409.5">
      <c r="A14060" s="6">
        <v>14059</v>
      </c>
      <c r="B14060" s="8" t="s">
        <v>34835</v>
      </c>
      <c r="C14060" s="9" t="s">
        <v>34914</v>
      </c>
      <c r="D14060" s="10" t="s">
        <v>34915</v>
      </c>
      <c r="E14060" s="11" t="s">
        <v>34916</v>
      </c>
      <c r="F14060" s="6">
        <v>498817</v>
      </c>
      <c r="G14060" s="6" t="s">
        <v>808</v>
      </c>
      <c r="H14060" s="16">
        <v>7065900</v>
      </c>
      <c r="I14060" s="12" t="s">
        <v>34917</v>
      </c>
      <c r="J14060" s="12" t="s">
        <v>34918</v>
      </c>
      <c r="K14060" s="15">
        <v>3638910</v>
      </c>
      <c r="L14060" s="13" t="s">
        <v>14</v>
      </c>
      <c r="M14060" s="7">
        <v>1</v>
      </c>
      <c r="N14060" s="14"/>
    </row>
    <row r="14061" spans="1:14" ht="110.25">
      <c r="A14061" s="6">
        <v>14060</v>
      </c>
      <c r="B14061" s="8" t="s">
        <v>34835</v>
      </c>
      <c r="C14061" s="9" t="s">
        <v>34919</v>
      </c>
      <c r="D14061" s="10" t="s">
        <v>34920</v>
      </c>
      <c r="E14061" s="11" t="s">
        <v>34921</v>
      </c>
      <c r="F14061" s="6">
        <v>398277</v>
      </c>
      <c r="G14061" s="6" t="s">
        <v>808</v>
      </c>
      <c r="H14061" s="16">
        <v>1043611.43</v>
      </c>
      <c r="I14061" s="12">
        <v>43887</v>
      </c>
      <c r="J14061" s="12">
        <v>43867</v>
      </c>
      <c r="K14061" s="15"/>
      <c r="L14061" s="13"/>
      <c r="M14061" s="7"/>
      <c r="N14061" s="14"/>
    </row>
    <row r="14062" spans="1:14" ht="409.5">
      <c r="A14062" s="6">
        <v>14061</v>
      </c>
      <c r="B14062" s="8" t="s">
        <v>34835</v>
      </c>
      <c r="C14062" s="9" t="s">
        <v>34922</v>
      </c>
      <c r="D14062" s="10" t="s">
        <v>34923</v>
      </c>
      <c r="E14062" s="11" t="s">
        <v>34924</v>
      </c>
      <c r="F14062" s="6">
        <v>512734</v>
      </c>
      <c r="G14062" s="6" t="s">
        <v>808</v>
      </c>
      <c r="H14062" s="16">
        <v>6858416</v>
      </c>
      <c r="I14062" s="12" t="s">
        <v>6209</v>
      </c>
      <c r="J14062" s="12" t="s">
        <v>34925</v>
      </c>
      <c r="K14062" s="15">
        <v>0</v>
      </c>
      <c r="L14062" s="13" t="s">
        <v>14</v>
      </c>
      <c r="M14062" s="7">
        <v>1</v>
      </c>
      <c r="N14062" s="14"/>
    </row>
    <row r="14063" spans="1:14" ht="220.5">
      <c r="A14063" s="6">
        <v>14062</v>
      </c>
      <c r="B14063" s="8" t="s">
        <v>34835</v>
      </c>
      <c r="C14063" s="9" t="s">
        <v>34926</v>
      </c>
      <c r="D14063" s="10" t="s">
        <v>34927</v>
      </c>
      <c r="E14063" s="11" t="s">
        <v>34928</v>
      </c>
      <c r="F14063" s="6">
        <v>512735</v>
      </c>
      <c r="G14063" s="6" t="s">
        <v>808</v>
      </c>
      <c r="H14063" s="16">
        <v>5485064.4000000004</v>
      </c>
      <c r="I14063" s="12" t="s">
        <v>1853</v>
      </c>
      <c r="J14063" s="12" t="s">
        <v>34929</v>
      </c>
      <c r="K14063" s="15">
        <v>0</v>
      </c>
      <c r="L14063" s="13" t="s">
        <v>14</v>
      </c>
      <c r="M14063" s="7">
        <v>1</v>
      </c>
      <c r="N14063" s="14"/>
    </row>
    <row r="14064" spans="1:14" ht="47.25">
      <c r="A14064" s="6">
        <v>14063</v>
      </c>
      <c r="B14064" s="8" t="s">
        <v>34835</v>
      </c>
      <c r="C14064" s="9" t="s">
        <v>34930</v>
      </c>
      <c r="D14064" s="10" t="s">
        <v>34931</v>
      </c>
      <c r="E14064" s="11" t="s">
        <v>34932</v>
      </c>
      <c r="F14064" s="6">
        <v>470981</v>
      </c>
      <c r="G14064" s="6" t="s">
        <v>8097</v>
      </c>
      <c r="H14064" s="16">
        <v>16347852.638</v>
      </c>
      <c r="I14064" s="12" t="s">
        <v>34933</v>
      </c>
      <c r="J14064" s="12" t="s">
        <v>4383</v>
      </c>
      <c r="K14064" s="15">
        <v>3700000</v>
      </c>
      <c r="L14064" s="13" t="s">
        <v>70</v>
      </c>
      <c r="M14064" s="7">
        <v>1</v>
      </c>
      <c r="N14064" s="14"/>
    </row>
    <row r="14065" spans="1:14" ht="63">
      <c r="A14065" s="6">
        <v>14064</v>
      </c>
      <c r="B14065" s="8" t="s">
        <v>34835</v>
      </c>
      <c r="C14065" s="9" t="s">
        <v>34934</v>
      </c>
      <c r="D14065" s="10" t="s">
        <v>34859</v>
      </c>
      <c r="E14065" s="11" t="s">
        <v>34932</v>
      </c>
      <c r="F14065" s="6">
        <v>470981</v>
      </c>
      <c r="G14065" s="6" t="s">
        <v>8097</v>
      </c>
      <c r="H14065" s="16">
        <v>16347853.638</v>
      </c>
      <c r="I14065" s="12" t="s">
        <v>34935</v>
      </c>
      <c r="J14065" s="12" t="s">
        <v>11713</v>
      </c>
      <c r="K14065" s="15">
        <v>3700001</v>
      </c>
      <c r="L14065" s="13" t="s">
        <v>70</v>
      </c>
      <c r="M14065" s="7">
        <v>0.49</v>
      </c>
      <c r="N14065" s="14"/>
    </row>
    <row r="14066" spans="1:14" ht="63">
      <c r="A14066" s="6">
        <v>14065</v>
      </c>
      <c r="B14066" s="8" t="s">
        <v>34835</v>
      </c>
      <c r="C14066" s="9" t="s">
        <v>34936</v>
      </c>
      <c r="D14066" s="10" t="s">
        <v>34837</v>
      </c>
      <c r="E14066" s="11" t="s">
        <v>34932</v>
      </c>
      <c r="F14066" s="6">
        <v>470981</v>
      </c>
      <c r="G14066" s="6" t="s">
        <v>8097</v>
      </c>
      <c r="H14066" s="16">
        <v>16347854.638</v>
      </c>
      <c r="I14066" s="12" t="s">
        <v>34937</v>
      </c>
      <c r="J14066" s="12" t="s">
        <v>34938</v>
      </c>
      <c r="K14066" s="15">
        <v>3700002</v>
      </c>
      <c r="L14066" s="13" t="s">
        <v>70</v>
      </c>
      <c r="M14066" s="7">
        <v>0.51</v>
      </c>
      <c r="N14066" s="14"/>
    </row>
    <row r="14067" spans="1:14" ht="94.5">
      <c r="A14067" s="6">
        <v>14066</v>
      </c>
      <c r="B14067" s="8" t="s">
        <v>34835</v>
      </c>
      <c r="C14067" s="9" t="s">
        <v>34939</v>
      </c>
      <c r="D14067" s="10" t="s">
        <v>34940</v>
      </c>
      <c r="E14067" s="11" t="s">
        <v>34941</v>
      </c>
      <c r="F14067" s="6">
        <v>287053</v>
      </c>
      <c r="G14067" s="6" t="s">
        <v>34942</v>
      </c>
      <c r="H14067" s="16">
        <v>72386375</v>
      </c>
      <c r="I14067" s="12">
        <v>43607</v>
      </c>
      <c r="J14067" s="12">
        <v>44377</v>
      </c>
      <c r="K14067" s="15">
        <v>55939000</v>
      </c>
      <c r="L14067" s="13" t="s">
        <v>14</v>
      </c>
      <c r="M14067" s="7">
        <v>1</v>
      </c>
      <c r="N14067" s="14"/>
    </row>
    <row r="14068" spans="1:14" ht="78.75">
      <c r="A14068" s="6">
        <v>14067</v>
      </c>
      <c r="B14068" s="8" t="s">
        <v>34835</v>
      </c>
      <c r="C14068" s="9" t="s">
        <v>34943</v>
      </c>
      <c r="D14068" s="10" t="s">
        <v>34944</v>
      </c>
      <c r="E14068" s="11" t="s">
        <v>34945</v>
      </c>
      <c r="F14068" s="6">
        <v>289212</v>
      </c>
      <c r="G14068" s="6" t="s">
        <v>34942</v>
      </c>
      <c r="H14068" s="16">
        <v>34552428.109999999</v>
      </c>
      <c r="I14068" s="12">
        <v>43620</v>
      </c>
      <c r="J14068" s="12">
        <v>44331</v>
      </c>
      <c r="K14068" s="15">
        <v>26873000</v>
      </c>
      <c r="L14068" s="13" t="s">
        <v>70</v>
      </c>
      <c r="M14068" s="7">
        <v>1</v>
      </c>
      <c r="N14068" s="14"/>
    </row>
    <row r="14069" spans="1:14" ht="110.25">
      <c r="A14069" s="6">
        <v>14068</v>
      </c>
      <c r="B14069" s="8" t="s">
        <v>34835</v>
      </c>
      <c r="C14069" s="9" t="s">
        <v>34946</v>
      </c>
      <c r="D14069" s="10" t="s">
        <v>4081</v>
      </c>
      <c r="E14069" s="11" t="s">
        <v>34945</v>
      </c>
      <c r="F14069" s="6">
        <v>289213</v>
      </c>
      <c r="G14069" s="6" t="s">
        <v>34942</v>
      </c>
      <c r="H14069" s="16">
        <v>34552429.109999999</v>
      </c>
      <c r="I14069" s="12">
        <v>43620</v>
      </c>
      <c r="J14069" s="12">
        <v>44331</v>
      </c>
      <c r="K14069" s="15">
        <v>26873001</v>
      </c>
      <c r="L14069" s="13" t="s">
        <v>70</v>
      </c>
      <c r="M14069" s="7">
        <v>0.6</v>
      </c>
      <c r="N14069" s="14"/>
    </row>
    <row r="14070" spans="1:14" ht="94.5">
      <c r="A14070" s="6">
        <v>14069</v>
      </c>
      <c r="B14070" s="8" t="s">
        <v>34835</v>
      </c>
      <c r="C14070" s="9" t="s">
        <v>34947</v>
      </c>
      <c r="D14070" s="10" t="s">
        <v>34948</v>
      </c>
      <c r="E14070" s="11" t="s">
        <v>34945</v>
      </c>
      <c r="F14070" s="6">
        <v>289214</v>
      </c>
      <c r="G14070" s="6" t="s">
        <v>34942</v>
      </c>
      <c r="H14070" s="16">
        <v>34552430.109999999</v>
      </c>
      <c r="I14070" s="12">
        <v>43620</v>
      </c>
      <c r="J14070" s="12">
        <v>44331</v>
      </c>
      <c r="K14070" s="15">
        <v>26873002</v>
      </c>
      <c r="L14070" s="13" t="s">
        <v>70</v>
      </c>
      <c r="M14070" s="7">
        <v>0.4</v>
      </c>
      <c r="N14070" s="14"/>
    </row>
    <row r="14071" spans="1:14" ht="94.5">
      <c r="A14071" s="6">
        <v>14070</v>
      </c>
      <c r="B14071" s="8" t="s">
        <v>34835</v>
      </c>
      <c r="C14071" s="9" t="s">
        <v>34949</v>
      </c>
      <c r="D14071" s="10" t="s">
        <v>12863</v>
      </c>
      <c r="E14071" s="11" t="s">
        <v>34950</v>
      </c>
      <c r="F14071" s="6">
        <v>312670</v>
      </c>
      <c r="G14071" s="6" t="s">
        <v>34942</v>
      </c>
      <c r="H14071" s="16">
        <v>27922415.09</v>
      </c>
      <c r="I14071" s="12">
        <v>43705</v>
      </c>
      <c r="J14071" s="12">
        <v>44283</v>
      </c>
      <c r="K14071" s="15">
        <v>23228000</v>
      </c>
      <c r="L14071" s="13" t="s">
        <v>14</v>
      </c>
      <c r="M14071" s="7">
        <v>1</v>
      </c>
      <c r="N14071" s="14"/>
    </row>
    <row r="14072" spans="1:14" ht="94.5">
      <c r="A14072" s="6">
        <v>14071</v>
      </c>
      <c r="B14072" s="8" t="s">
        <v>34835</v>
      </c>
      <c r="C14072" s="9" t="s">
        <v>34951</v>
      </c>
      <c r="D14072" s="10" t="s">
        <v>5128</v>
      </c>
      <c r="E14072" s="11" t="s">
        <v>34952</v>
      </c>
      <c r="F14072" s="6">
        <v>453355</v>
      </c>
      <c r="G14072" s="6" t="s">
        <v>34942</v>
      </c>
      <c r="H14072" s="16">
        <v>84155036.489999995</v>
      </c>
      <c r="I14072" s="12">
        <v>44048</v>
      </c>
      <c r="J14072" s="12">
        <v>44227</v>
      </c>
      <c r="K14072" s="15">
        <v>0</v>
      </c>
      <c r="L14072" s="13" t="s">
        <v>14</v>
      </c>
      <c r="M14072" s="7">
        <v>1</v>
      </c>
      <c r="N14072" s="14"/>
    </row>
    <row r="14073" spans="1:14" ht="236.25">
      <c r="A14073" s="6">
        <v>14072</v>
      </c>
      <c r="B14073" s="8" t="s">
        <v>34835</v>
      </c>
      <c r="C14073" s="9" t="s">
        <v>34953</v>
      </c>
      <c r="D14073" s="10" t="s">
        <v>34954</v>
      </c>
      <c r="E14073" s="11" t="s">
        <v>34955</v>
      </c>
      <c r="F14073" s="6">
        <v>389652</v>
      </c>
      <c r="G14073" s="6" t="s">
        <v>794</v>
      </c>
      <c r="H14073" s="16">
        <v>12462262</v>
      </c>
      <c r="I14073" s="12">
        <v>43874</v>
      </c>
      <c r="J14073" s="12" t="s">
        <v>34956</v>
      </c>
      <c r="K14073" s="15">
        <v>5800000</v>
      </c>
      <c r="L14073" s="13" t="s">
        <v>14</v>
      </c>
      <c r="M14073" s="7">
        <v>1</v>
      </c>
      <c r="N14073" s="14"/>
    </row>
    <row r="14074" spans="1:14" ht="299.25">
      <c r="A14074" s="6">
        <v>14073</v>
      </c>
      <c r="B14074" s="8" t="s">
        <v>34835</v>
      </c>
      <c r="C14074" s="9" t="s">
        <v>34957</v>
      </c>
      <c r="D14074" s="10" t="s">
        <v>34958</v>
      </c>
      <c r="E14074" s="11" t="s">
        <v>34959</v>
      </c>
      <c r="F14074" s="6">
        <v>470982</v>
      </c>
      <c r="G14074" s="6" t="s">
        <v>794</v>
      </c>
      <c r="H14074" s="16">
        <v>19667538.545000002</v>
      </c>
      <c r="I14074" s="12">
        <v>44094</v>
      </c>
      <c r="J14074" s="12">
        <v>44252</v>
      </c>
      <c r="K14074" s="15"/>
      <c r="L14074" s="13"/>
      <c r="M14074" s="7"/>
      <c r="N14074" s="14"/>
    </row>
    <row r="14075" spans="1:14" ht="63">
      <c r="A14075" s="6">
        <v>14074</v>
      </c>
      <c r="B14075" s="8" t="s">
        <v>34835</v>
      </c>
      <c r="C14075" s="9" t="s">
        <v>34960</v>
      </c>
      <c r="D14075" s="10" t="s">
        <v>34877</v>
      </c>
      <c r="E14075" s="11" t="s">
        <v>34961</v>
      </c>
      <c r="F14075" s="6">
        <v>400139</v>
      </c>
      <c r="G14075" s="6" t="s">
        <v>794</v>
      </c>
      <c r="H14075" s="16">
        <v>11230070</v>
      </c>
      <c r="I14075" s="12" t="s">
        <v>2478</v>
      </c>
      <c r="J14075" s="12" t="s">
        <v>1799</v>
      </c>
      <c r="K14075" s="15">
        <v>5150000</v>
      </c>
      <c r="L14075" s="13" t="s">
        <v>14</v>
      </c>
      <c r="M14075" s="7">
        <v>1</v>
      </c>
      <c r="N14075" s="14"/>
    </row>
    <row r="14076" spans="1:14" ht="110.25">
      <c r="A14076" s="6">
        <v>14075</v>
      </c>
      <c r="B14076" s="8" t="s">
        <v>34835</v>
      </c>
      <c r="C14076" s="9" t="s">
        <v>34962</v>
      </c>
      <c r="D14076" s="10" t="s">
        <v>34963</v>
      </c>
      <c r="E14076" s="11" t="s">
        <v>34964</v>
      </c>
      <c r="F14076" s="6">
        <v>324876</v>
      </c>
      <c r="G14076" s="6" t="s">
        <v>4924</v>
      </c>
      <c r="H14076" s="16">
        <v>8458259.6699999999</v>
      </c>
      <c r="I14076" s="12" t="s">
        <v>23411</v>
      </c>
      <c r="J14076" s="12" t="s">
        <v>5906</v>
      </c>
      <c r="K14076" s="15">
        <v>7443888</v>
      </c>
      <c r="L14076" s="13" t="s">
        <v>70</v>
      </c>
      <c r="M14076" s="7">
        <v>1</v>
      </c>
      <c r="N14076" s="14"/>
    </row>
    <row r="14077" spans="1:14" ht="110.25">
      <c r="A14077" s="6">
        <v>14076</v>
      </c>
      <c r="B14077" s="8" t="s">
        <v>34835</v>
      </c>
      <c r="C14077" s="9" t="s">
        <v>34965</v>
      </c>
      <c r="D14077" s="10" t="s">
        <v>34966</v>
      </c>
      <c r="E14077" s="11" t="s">
        <v>34964</v>
      </c>
      <c r="F14077" s="6">
        <v>324877</v>
      </c>
      <c r="G14077" s="6" t="s">
        <v>4924</v>
      </c>
      <c r="H14077" s="16">
        <v>8458260.6699999999</v>
      </c>
      <c r="I14077" s="12" t="s">
        <v>17316</v>
      </c>
      <c r="J14077" s="12" t="s">
        <v>1010</v>
      </c>
      <c r="K14077" s="15">
        <v>7443889</v>
      </c>
      <c r="L14077" s="13" t="s">
        <v>70</v>
      </c>
      <c r="M14077" s="7">
        <v>0.25</v>
      </c>
      <c r="N14077" s="14"/>
    </row>
    <row r="14078" spans="1:14" ht="110.25">
      <c r="A14078" s="6">
        <v>14077</v>
      </c>
      <c r="B14078" s="8" t="s">
        <v>34835</v>
      </c>
      <c r="C14078" s="9" t="s">
        <v>34967</v>
      </c>
      <c r="D14078" s="10" t="s">
        <v>34968</v>
      </c>
      <c r="E14078" s="11" t="s">
        <v>34964</v>
      </c>
      <c r="F14078" s="6">
        <v>324878</v>
      </c>
      <c r="G14078" s="6" t="s">
        <v>4924</v>
      </c>
      <c r="H14078" s="16">
        <v>8458261.6699999999</v>
      </c>
      <c r="I14078" s="12" t="s">
        <v>6609</v>
      </c>
      <c r="J14078" s="12" t="s">
        <v>34969</v>
      </c>
      <c r="K14078" s="15">
        <v>7443890</v>
      </c>
      <c r="L14078" s="13" t="s">
        <v>70</v>
      </c>
      <c r="M14078" s="7">
        <v>0.75</v>
      </c>
      <c r="N14078" s="14"/>
    </row>
    <row r="14079" spans="1:14" ht="63">
      <c r="A14079" s="6">
        <v>14078</v>
      </c>
      <c r="B14079" s="8" t="s">
        <v>34835</v>
      </c>
      <c r="C14079" s="9" t="s">
        <v>34970</v>
      </c>
      <c r="D14079" s="10" t="s">
        <v>34971</v>
      </c>
      <c r="E14079" s="11" t="s">
        <v>34972</v>
      </c>
      <c r="F14079" s="6">
        <v>335768</v>
      </c>
      <c r="G14079" s="6" t="s">
        <v>4924</v>
      </c>
      <c r="H14079" s="16">
        <v>72203232.217999995</v>
      </c>
      <c r="I14079" s="12">
        <v>43794</v>
      </c>
      <c r="J14079" s="12">
        <v>44197</v>
      </c>
      <c r="K14079" s="15"/>
      <c r="L14079" s="13" t="s">
        <v>70</v>
      </c>
      <c r="M14079" s="7">
        <v>1</v>
      </c>
      <c r="N14079" s="14"/>
    </row>
    <row r="14080" spans="1:14" ht="63">
      <c r="A14080" s="6">
        <v>14079</v>
      </c>
      <c r="B14080" s="8" t="s">
        <v>34835</v>
      </c>
      <c r="C14080" s="9" t="s">
        <v>34973</v>
      </c>
      <c r="D14080" s="10" t="s">
        <v>34821</v>
      </c>
      <c r="E14080" s="11" t="s">
        <v>34972</v>
      </c>
      <c r="F14080" s="6">
        <v>335768</v>
      </c>
      <c r="G14080" s="6" t="s">
        <v>4924</v>
      </c>
      <c r="H14080" s="16">
        <v>72203232.217999995</v>
      </c>
      <c r="I14080" s="12">
        <v>43794</v>
      </c>
      <c r="J14080" s="12">
        <v>44197</v>
      </c>
      <c r="K14080" s="15"/>
      <c r="L14080" s="13" t="s">
        <v>70</v>
      </c>
      <c r="M14080" s="7">
        <v>0.6</v>
      </c>
      <c r="N14080" s="14"/>
    </row>
    <row r="14081" spans="1:14" ht="126">
      <c r="A14081" s="6">
        <v>14080</v>
      </c>
      <c r="B14081" s="8" t="s">
        <v>34835</v>
      </c>
      <c r="C14081" s="9" t="s">
        <v>34974</v>
      </c>
      <c r="D14081" s="10" t="s">
        <v>34975</v>
      </c>
      <c r="E14081" s="11" t="s">
        <v>34976</v>
      </c>
      <c r="F14081" s="6">
        <v>498815</v>
      </c>
      <c r="G14081" s="6" t="s">
        <v>4924</v>
      </c>
      <c r="H14081" s="16">
        <v>7343914.9800000004</v>
      </c>
      <c r="I14081" s="12" t="s">
        <v>4265</v>
      </c>
      <c r="J14081" s="12" t="s">
        <v>4579</v>
      </c>
      <c r="K14081" s="15">
        <v>3300000</v>
      </c>
      <c r="L14081" s="13" t="s">
        <v>14</v>
      </c>
      <c r="M14081" s="7">
        <v>1</v>
      </c>
      <c r="N14081" s="14"/>
    </row>
    <row r="14082" spans="1:14" ht="220.5">
      <c r="A14082" s="6">
        <v>14081</v>
      </c>
      <c r="B14082" s="8" t="s">
        <v>34835</v>
      </c>
      <c r="C14082" s="9" t="s">
        <v>34977</v>
      </c>
      <c r="D14082" s="10" t="s">
        <v>5128</v>
      </c>
      <c r="E14082" s="11" t="s">
        <v>34978</v>
      </c>
      <c r="F14082" s="6">
        <v>174205</v>
      </c>
      <c r="G14082" s="6" t="s">
        <v>7098</v>
      </c>
      <c r="H14082" s="16">
        <v>32749714.02</v>
      </c>
      <c r="I14082" s="12" t="s">
        <v>34979</v>
      </c>
      <c r="J14082" s="12" t="s">
        <v>34980</v>
      </c>
      <c r="K14082" s="15">
        <v>9890339</v>
      </c>
      <c r="L14082" s="13" t="s">
        <v>14</v>
      </c>
      <c r="M14082" s="7">
        <v>1</v>
      </c>
      <c r="N14082" s="14"/>
    </row>
    <row r="14083" spans="1:14" ht="220.5">
      <c r="A14083" s="6">
        <v>14082</v>
      </c>
      <c r="B14083" s="8" t="s">
        <v>34835</v>
      </c>
      <c r="C14083" s="9" t="s">
        <v>34981</v>
      </c>
      <c r="D14083" s="10" t="s">
        <v>5128</v>
      </c>
      <c r="E14083" s="11" t="s">
        <v>34982</v>
      </c>
      <c r="F14083" s="6">
        <v>174206</v>
      </c>
      <c r="G14083" s="6" t="s">
        <v>7098</v>
      </c>
      <c r="H14083" s="16">
        <v>32668779.879999999</v>
      </c>
      <c r="I14083" s="12" t="s">
        <v>34979</v>
      </c>
      <c r="J14083" s="12" t="s">
        <v>34980</v>
      </c>
      <c r="K14083" s="15">
        <v>10443708</v>
      </c>
      <c r="L14083" s="13" t="s">
        <v>14</v>
      </c>
      <c r="M14083" s="7">
        <v>1</v>
      </c>
      <c r="N14083" s="14"/>
    </row>
    <row r="14084" spans="1:14" ht="126">
      <c r="A14084" s="6">
        <v>14083</v>
      </c>
      <c r="B14084" s="8" t="s">
        <v>34835</v>
      </c>
      <c r="C14084" s="9" t="s">
        <v>34983</v>
      </c>
      <c r="D14084" s="10" t="s">
        <v>34984</v>
      </c>
      <c r="E14084" s="11" t="s">
        <v>34985</v>
      </c>
      <c r="F14084" s="6">
        <v>539306</v>
      </c>
      <c r="G14084" s="6" t="s">
        <v>7098</v>
      </c>
      <c r="H14084" s="16">
        <v>7884382.5</v>
      </c>
      <c r="I14084" s="12" t="s">
        <v>2199</v>
      </c>
      <c r="J14084" s="12" t="s">
        <v>7278</v>
      </c>
      <c r="K14084" s="15">
        <v>0</v>
      </c>
      <c r="L14084" s="13" t="s">
        <v>14</v>
      </c>
      <c r="M14084" s="7">
        <v>1</v>
      </c>
      <c r="N14084" s="14"/>
    </row>
    <row r="14085" spans="1:14" ht="173.25">
      <c r="A14085" s="6">
        <v>14084</v>
      </c>
      <c r="B14085" s="8" t="s">
        <v>34835</v>
      </c>
      <c r="C14085" s="9" t="s">
        <v>34986</v>
      </c>
      <c r="D14085" s="10" t="s">
        <v>34987</v>
      </c>
      <c r="E14085" s="11" t="s">
        <v>34988</v>
      </c>
      <c r="F14085" s="6">
        <v>211599</v>
      </c>
      <c r="G14085" s="6" t="s">
        <v>7098</v>
      </c>
      <c r="H14085" s="16">
        <v>18981820.800000001</v>
      </c>
      <c r="I14085" s="12" t="s">
        <v>34989</v>
      </c>
      <c r="J14085" s="12" t="s">
        <v>34990</v>
      </c>
      <c r="K14085" s="15">
        <v>10250000</v>
      </c>
      <c r="L14085" s="13" t="s">
        <v>14</v>
      </c>
      <c r="M14085" s="7">
        <v>1</v>
      </c>
      <c r="N14085" s="14"/>
    </row>
    <row r="14086" spans="1:14" ht="110.25">
      <c r="A14086" s="6">
        <v>14085</v>
      </c>
      <c r="B14086" s="8" t="s">
        <v>34835</v>
      </c>
      <c r="C14086" s="9" t="s">
        <v>34991</v>
      </c>
      <c r="D14086" s="10" t="s">
        <v>34992</v>
      </c>
      <c r="E14086" s="11" t="s">
        <v>34993</v>
      </c>
      <c r="F14086" s="6">
        <v>338396</v>
      </c>
      <c r="G14086" s="6" t="s">
        <v>7098</v>
      </c>
      <c r="H14086" s="16">
        <v>24798440.780000001</v>
      </c>
      <c r="I14086" s="12" t="s">
        <v>26254</v>
      </c>
      <c r="J14086" s="12" t="s">
        <v>975</v>
      </c>
      <c r="K14086" s="15">
        <v>11900000</v>
      </c>
      <c r="L14086" s="13" t="s">
        <v>14</v>
      </c>
      <c r="M14086" s="7">
        <v>1</v>
      </c>
      <c r="N14086" s="14"/>
    </row>
    <row r="14087" spans="1:14" ht="94.5">
      <c r="A14087" s="6">
        <v>14086</v>
      </c>
      <c r="B14087" s="8" t="s">
        <v>34835</v>
      </c>
      <c r="C14087" s="9" t="s">
        <v>34994</v>
      </c>
      <c r="D14087" s="10" t="s">
        <v>34995</v>
      </c>
      <c r="E14087" s="11" t="s">
        <v>34996</v>
      </c>
      <c r="F14087" s="6">
        <v>251704</v>
      </c>
      <c r="G14087" s="6" t="s">
        <v>7098</v>
      </c>
      <c r="H14087" s="16">
        <v>14689264.800000001</v>
      </c>
      <c r="I14087" s="12" t="s">
        <v>2720</v>
      </c>
      <c r="J14087" s="12" t="s">
        <v>34997</v>
      </c>
      <c r="K14087" s="15">
        <v>9350000</v>
      </c>
      <c r="L14087" s="13" t="s">
        <v>14</v>
      </c>
      <c r="M14087" s="7">
        <v>1</v>
      </c>
      <c r="N14087" s="14"/>
    </row>
    <row r="14088" spans="1:14" ht="141.75">
      <c r="A14088" s="6">
        <v>14087</v>
      </c>
      <c r="B14088" s="8" t="s">
        <v>34835</v>
      </c>
      <c r="C14088" s="9" t="s">
        <v>34891</v>
      </c>
      <c r="D14088" s="10" t="s">
        <v>34892</v>
      </c>
      <c r="E14088" s="11" t="s">
        <v>34998</v>
      </c>
      <c r="F14088" s="6">
        <v>542636</v>
      </c>
      <c r="G14088" s="6" t="s">
        <v>7098</v>
      </c>
      <c r="H14088" s="16">
        <v>8613749.75</v>
      </c>
      <c r="I14088" s="12" t="s">
        <v>993</v>
      </c>
      <c r="J14088" s="12" t="s">
        <v>7726</v>
      </c>
      <c r="K14088" s="15">
        <v>0</v>
      </c>
      <c r="L14088" s="13" t="s">
        <v>14</v>
      </c>
      <c r="M14088" s="7">
        <v>1</v>
      </c>
      <c r="N14088" s="14"/>
    </row>
    <row r="14089" spans="1:14" ht="126">
      <c r="A14089" s="6">
        <v>14088</v>
      </c>
      <c r="B14089" s="8" t="s">
        <v>34835</v>
      </c>
      <c r="C14089" s="9" t="s">
        <v>34983</v>
      </c>
      <c r="D14089" s="10" t="s">
        <v>34984</v>
      </c>
      <c r="E14089" s="11" t="s">
        <v>34999</v>
      </c>
      <c r="F14089" s="6">
        <v>539309</v>
      </c>
      <c r="G14089" s="6" t="s">
        <v>7098</v>
      </c>
      <c r="H14089" s="16">
        <v>6683494.1500000004</v>
      </c>
      <c r="I14089" s="12" t="s">
        <v>2199</v>
      </c>
      <c r="J14089" s="12" t="s">
        <v>7278</v>
      </c>
      <c r="K14089" s="15">
        <v>0</v>
      </c>
      <c r="L14089" s="13" t="s">
        <v>14</v>
      </c>
      <c r="M14089" s="7">
        <v>0.2</v>
      </c>
      <c r="N14089" s="14"/>
    </row>
    <row r="14090" spans="1:14" ht="110.25">
      <c r="A14090" s="6">
        <v>14089</v>
      </c>
      <c r="B14090" s="8" t="s">
        <v>34835</v>
      </c>
      <c r="C14090" s="9" t="s">
        <v>35000</v>
      </c>
      <c r="D14090" s="10" t="s">
        <v>34984</v>
      </c>
      <c r="E14090" s="11" t="s">
        <v>35001</v>
      </c>
      <c r="F14090" s="6">
        <v>539313</v>
      </c>
      <c r="G14090" s="6" t="s">
        <v>7098</v>
      </c>
      <c r="H14090" s="16">
        <v>8353005.1500000004</v>
      </c>
      <c r="I14090" s="12" t="s">
        <v>2199</v>
      </c>
      <c r="J14090" s="12" t="s">
        <v>3208</v>
      </c>
      <c r="K14090" s="15">
        <v>0</v>
      </c>
      <c r="L14090" s="13" t="s">
        <v>14</v>
      </c>
      <c r="M14090" s="7">
        <v>0.3</v>
      </c>
      <c r="N14090" s="14"/>
    </row>
    <row r="14091" spans="1:14" ht="78.75">
      <c r="A14091" s="6">
        <v>14090</v>
      </c>
      <c r="B14091" s="8" t="s">
        <v>34835</v>
      </c>
      <c r="C14091" s="9" t="s">
        <v>35002</v>
      </c>
      <c r="D14091" s="10" t="s">
        <v>34984</v>
      </c>
      <c r="E14091" s="11" t="s">
        <v>35003</v>
      </c>
      <c r="F14091" s="6">
        <v>539310</v>
      </c>
      <c r="G14091" s="6" t="s">
        <v>7098</v>
      </c>
      <c r="H14091" s="16">
        <v>5153307.3</v>
      </c>
      <c r="I14091" s="12" t="s">
        <v>2199</v>
      </c>
      <c r="J14091" s="12" t="s">
        <v>3208</v>
      </c>
      <c r="K14091" s="15"/>
      <c r="L14091" s="13" t="s">
        <v>14</v>
      </c>
      <c r="M14091" s="7">
        <v>0.4</v>
      </c>
      <c r="N14091" s="14"/>
    </row>
    <row r="14092" spans="1:14" ht="110.25">
      <c r="A14092" s="6">
        <v>14091</v>
      </c>
      <c r="B14092" s="8" t="s">
        <v>34835</v>
      </c>
      <c r="C14092" s="9" t="s">
        <v>35004</v>
      </c>
      <c r="D14092" s="10" t="s">
        <v>34984</v>
      </c>
      <c r="E14092" s="11" t="s">
        <v>35005</v>
      </c>
      <c r="F14092" s="6">
        <v>539315</v>
      </c>
      <c r="G14092" s="6" t="s">
        <v>7098</v>
      </c>
      <c r="H14092" s="16">
        <v>9440114.8499999996</v>
      </c>
      <c r="I14092" s="12" t="s">
        <v>2199</v>
      </c>
      <c r="J14092" s="12" t="s">
        <v>7278</v>
      </c>
      <c r="K14092" s="15">
        <v>0</v>
      </c>
      <c r="L14092" s="13" t="s">
        <v>14</v>
      </c>
      <c r="M14092" s="7">
        <v>1</v>
      </c>
      <c r="N14092" s="14"/>
    </row>
    <row r="14093" spans="1:14" ht="94.5">
      <c r="A14093" s="6">
        <v>14092</v>
      </c>
      <c r="B14093" s="8" t="s">
        <v>34835</v>
      </c>
      <c r="C14093" s="9" t="s">
        <v>35006</v>
      </c>
      <c r="D14093" s="10" t="s">
        <v>35007</v>
      </c>
      <c r="E14093" s="11" t="s">
        <v>35008</v>
      </c>
      <c r="F14093" s="6">
        <v>276543</v>
      </c>
      <c r="G14093" s="6" t="s">
        <v>7098</v>
      </c>
      <c r="H14093" s="16">
        <v>13159866.02</v>
      </c>
      <c r="I14093" s="12" t="s">
        <v>2713</v>
      </c>
      <c r="J14093" s="12" t="s">
        <v>35009</v>
      </c>
      <c r="K14093" s="15">
        <v>2864733</v>
      </c>
      <c r="L14093" s="13" t="s">
        <v>14</v>
      </c>
      <c r="M14093" s="7">
        <v>1</v>
      </c>
      <c r="N14093" s="14"/>
    </row>
    <row r="14094" spans="1:14" ht="126">
      <c r="A14094" s="6">
        <v>14093</v>
      </c>
      <c r="B14094" s="8" t="s">
        <v>34835</v>
      </c>
      <c r="C14094" s="9" t="s">
        <v>35010</v>
      </c>
      <c r="D14094" s="10" t="s">
        <v>35011</v>
      </c>
      <c r="E14094" s="11" t="s">
        <v>35012</v>
      </c>
      <c r="F14094" s="6">
        <v>270955</v>
      </c>
      <c r="G14094" s="6" t="s">
        <v>7098</v>
      </c>
      <c r="H14094" s="16">
        <v>9609798.0299999993</v>
      </c>
      <c r="I14094" s="12" t="s">
        <v>2739</v>
      </c>
      <c r="J14094" s="12" t="s">
        <v>35013</v>
      </c>
      <c r="K14094" s="15">
        <v>7237709</v>
      </c>
      <c r="L14094" s="13" t="s">
        <v>14</v>
      </c>
      <c r="M14094" s="7">
        <v>1</v>
      </c>
      <c r="N14094" s="14"/>
    </row>
    <row r="14095" spans="1:14" ht="189">
      <c r="A14095" s="6">
        <v>14094</v>
      </c>
      <c r="B14095" s="8" t="s">
        <v>34835</v>
      </c>
      <c r="C14095" s="9" t="s">
        <v>35014</v>
      </c>
      <c r="D14095" s="10" t="s">
        <v>35015</v>
      </c>
      <c r="E14095" s="11" t="s">
        <v>35016</v>
      </c>
      <c r="F14095" s="6">
        <v>482273</v>
      </c>
      <c r="G14095" s="6" t="s">
        <v>7098</v>
      </c>
      <c r="H14095" s="16">
        <v>11473719.109999999</v>
      </c>
      <c r="I14095" s="12" t="s">
        <v>2744</v>
      </c>
      <c r="J14095" s="12" t="s">
        <v>6609</v>
      </c>
      <c r="K14095" s="15">
        <v>2140238</v>
      </c>
      <c r="L14095" s="13" t="s">
        <v>14</v>
      </c>
      <c r="M14095" s="7">
        <v>1</v>
      </c>
      <c r="N14095" s="14"/>
    </row>
    <row r="14096" spans="1:14" ht="78.75">
      <c r="A14096" s="6">
        <v>14095</v>
      </c>
      <c r="B14096" s="8" t="s">
        <v>34835</v>
      </c>
      <c r="C14096" s="9" t="s">
        <v>35017</v>
      </c>
      <c r="D14096" s="10" t="s">
        <v>35018</v>
      </c>
      <c r="E14096" s="11" t="s">
        <v>35019</v>
      </c>
      <c r="F14096" s="6">
        <v>351603</v>
      </c>
      <c r="G14096" s="6" t="s">
        <v>7098</v>
      </c>
      <c r="H14096" s="16">
        <v>4280402.6900000004</v>
      </c>
      <c r="I14096" s="12" t="s">
        <v>7470</v>
      </c>
      <c r="J14096" s="12" t="s">
        <v>35020</v>
      </c>
      <c r="K14096" s="15">
        <v>0</v>
      </c>
      <c r="L14096" s="13" t="s">
        <v>14</v>
      </c>
      <c r="M14096" s="7">
        <v>1</v>
      </c>
      <c r="N14096" s="14"/>
    </row>
    <row r="14097" spans="1:14" ht="189">
      <c r="A14097" s="6">
        <v>14096</v>
      </c>
      <c r="B14097" s="8" t="s">
        <v>34835</v>
      </c>
      <c r="C14097" s="9" t="s">
        <v>35021</v>
      </c>
      <c r="D14097" s="10" t="s">
        <v>35022</v>
      </c>
      <c r="E14097" s="11" t="s">
        <v>35023</v>
      </c>
      <c r="F14097" s="6">
        <v>266749</v>
      </c>
      <c r="G14097" s="6" t="s">
        <v>7098</v>
      </c>
      <c r="H14097" s="16">
        <v>21038395.350000001</v>
      </c>
      <c r="I14097" s="12" t="s">
        <v>26632</v>
      </c>
      <c r="J14097" s="12" t="s">
        <v>35024</v>
      </c>
      <c r="K14097" s="15">
        <v>11347605</v>
      </c>
      <c r="L14097" s="13" t="s">
        <v>14</v>
      </c>
      <c r="M14097" s="7">
        <v>1</v>
      </c>
      <c r="N14097" s="14"/>
    </row>
    <row r="14098" spans="1:14" ht="63">
      <c r="A14098" s="6">
        <v>14097</v>
      </c>
      <c r="B14098" s="8" t="s">
        <v>34835</v>
      </c>
      <c r="C14098" s="9" t="s">
        <v>34991</v>
      </c>
      <c r="D14098" s="10" t="s">
        <v>34992</v>
      </c>
      <c r="E14098" s="11" t="s">
        <v>35025</v>
      </c>
      <c r="F14098" s="6">
        <v>312821</v>
      </c>
      <c r="G14098" s="6" t="s">
        <v>7098</v>
      </c>
      <c r="H14098" s="16">
        <v>17871000.030000001</v>
      </c>
      <c r="I14098" s="12" t="s">
        <v>35026</v>
      </c>
      <c r="J14098" s="12" t="s">
        <v>23664</v>
      </c>
      <c r="K14098" s="15">
        <v>3650000</v>
      </c>
      <c r="L14098" s="13" t="s">
        <v>14</v>
      </c>
      <c r="M14098" s="7">
        <v>1</v>
      </c>
      <c r="N14098" s="14"/>
    </row>
    <row r="14099" spans="1:14" ht="78.75">
      <c r="A14099" s="6">
        <v>14098</v>
      </c>
      <c r="B14099" s="8" t="s">
        <v>34835</v>
      </c>
      <c r="C14099" s="9" t="s">
        <v>35002</v>
      </c>
      <c r="D14099" s="10" t="s">
        <v>34984</v>
      </c>
      <c r="E14099" s="11" t="s">
        <v>35027</v>
      </c>
      <c r="F14099" s="6">
        <v>539308</v>
      </c>
      <c r="G14099" s="6" t="s">
        <v>7098</v>
      </c>
      <c r="H14099" s="16">
        <v>4187204.8</v>
      </c>
      <c r="I14099" s="12" t="s">
        <v>2199</v>
      </c>
      <c r="J14099" s="12" t="s">
        <v>3208</v>
      </c>
      <c r="K14099" s="15">
        <v>0</v>
      </c>
      <c r="L14099" s="13" t="s">
        <v>14</v>
      </c>
      <c r="M14099" s="7">
        <v>1</v>
      </c>
      <c r="N14099" s="14"/>
    </row>
    <row r="14100" spans="1:14" ht="157.5">
      <c r="A14100" s="6">
        <v>14099</v>
      </c>
      <c r="B14100" s="8" t="s">
        <v>34835</v>
      </c>
      <c r="C14100" s="9" t="s">
        <v>35004</v>
      </c>
      <c r="D14100" s="10" t="s">
        <v>34984</v>
      </c>
      <c r="E14100" s="11" t="s">
        <v>35028</v>
      </c>
      <c r="F14100" s="6">
        <v>539311</v>
      </c>
      <c r="G14100" s="6" t="s">
        <v>7098</v>
      </c>
      <c r="H14100" s="16">
        <v>8264940.1500000004</v>
      </c>
      <c r="I14100" s="12" t="s">
        <v>2199</v>
      </c>
      <c r="J14100" s="12" t="s">
        <v>7278</v>
      </c>
      <c r="K14100" s="15">
        <v>0</v>
      </c>
      <c r="L14100" s="13" t="s">
        <v>14</v>
      </c>
      <c r="M14100" s="7">
        <v>1</v>
      </c>
      <c r="N14100" s="14"/>
    </row>
    <row r="14101" spans="1:14" ht="126">
      <c r="A14101" s="6">
        <v>14100</v>
      </c>
      <c r="B14101" s="8" t="s">
        <v>34835</v>
      </c>
      <c r="C14101" s="9" t="s">
        <v>35029</v>
      </c>
      <c r="D14101" s="10" t="s">
        <v>34984</v>
      </c>
      <c r="E14101" s="11" t="s">
        <v>35030</v>
      </c>
      <c r="F14101" s="6">
        <v>539312</v>
      </c>
      <c r="G14101" s="6" t="s">
        <v>7098</v>
      </c>
      <c r="H14101" s="16">
        <v>3759259.25</v>
      </c>
      <c r="I14101" s="12" t="s">
        <v>2199</v>
      </c>
      <c r="J14101" s="12" t="s">
        <v>3208</v>
      </c>
      <c r="K14101" s="15"/>
      <c r="L14101" s="13" t="s">
        <v>14</v>
      </c>
      <c r="M14101" s="7">
        <v>1</v>
      </c>
      <c r="N14101" s="14"/>
    </row>
    <row r="14102" spans="1:14" ht="110.25">
      <c r="A14102" s="6">
        <v>14101</v>
      </c>
      <c r="B14102" s="8" t="s">
        <v>34835</v>
      </c>
      <c r="C14102" s="9" t="s">
        <v>34967</v>
      </c>
      <c r="D14102" s="10" t="s">
        <v>34968</v>
      </c>
      <c r="E14102" s="11" t="s">
        <v>35031</v>
      </c>
      <c r="F14102" s="6">
        <v>324893</v>
      </c>
      <c r="G14102" s="6" t="s">
        <v>7098</v>
      </c>
      <c r="H14102" s="16">
        <v>11696674.279999999</v>
      </c>
      <c r="I14102" s="12" t="s">
        <v>19295</v>
      </c>
      <c r="J14102" s="12" t="s">
        <v>35032</v>
      </c>
      <c r="K14102" s="15">
        <v>5000000</v>
      </c>
      <c r="L14102" s="13" t="s">
        <v>14</v>
      </c>
      <c r="M14102" s="7">
        <v>1</v>
      </c>
      <c r="N14102" s="14"/>
    </row>
    <row r="14103" spans="1:14" ht="126">
      <c r="A14103" s="6">
        <v>14102</v>
      </c>
      <c r="B14103" s="8" t="s">
        <v>34835</v>
      </c>
      <c r="C14103" s="9" t="s">
        <v>35033</v>
      </c>
      <c r="D14103" s="10" t="s">
        <v>35034</v>
      </c>
      <c r="E14103" s="11" t="s">
        <v>35035</v>
      </c>
      <c r="F14103" s="6">
        <v>300924</v>
      </c>
      <c r="G14103" s="6" t="s">
        <v>7098</v>
      </c>
      <c r="H14103" s="16">
        <v>3929950.5</v>
      </c>
      <c r="I14103" s="12" t="s">
        <v>2731</v>
      </c>
      <c r="J14103" s="12" t="s">
        <v>19695</v>
      </c>
      <c r="K14103" s="15">
        <v>0</v>
      </c>
      <c r="L14103" s="13" t="s">
        <v>14</v>
      </c>
      <c r="M14103" s="7">
        <v>1</v>
      </c>
      <c r="N14103" s="14"/>
    </row>
    <row r="14104" spans="1:14" ht="126">
      <c r="A14104" s="6">
        <v>14103</v>
      </c>
      <c r="B14104" s="8" t="s">
        <v>34835</v>
      </c>
      <c r="C14104" s="9" t="s">
        <v>35036</v>
      </c>
      <c r="D14104" s="10" t="s">
        <v>35037</v>
      </c>
      <c r="E14104" s="11" t="s">
        <v>35038</v>
      </c>
      <c r="F14104" s="6">
        <v>370894</v>
      </c>
      <c r="G14104" s="6" t="s">
        <v>7098</v>
      </c>
      <c r="H14104" s="16">
        <v>5575862.25</v>
      </c>
      <c r="I14104" s="12" t="s">
        <v>20499</v>
      </c>
      <c r="J14104" s="12" t="s">
        <v>25980</v>
      </c>
      <c r="K14104" s="15">
        <v>0</v>
      </c>
      <c r="L14104" s="13" t="s">
        <v>14</v>
      </c>
      <c r="M14104" s="7">
        <v>1</v>
      </c>
      <c r="N14104" s="14"/>
    </row>
    <row r="14105" spans="1:14" ht="220.5">
      <c r="A14105" s="6">
        <v>14104</v>
      </c>
      <c r="B14105" s="8" t="s">
        <v>34835</v>
      </c>
      <c r="C14105" s="9" t="s">
        <v>35014</v>
      </c>
      <c r="D14105" s="10" t="s">
        <v>35015</v>
      </c>
      <c r="E14105" s="11" t="s">
        <v>35039</v>
      </c>
      <c r="F14105" s="6">
        <v>380043</v>
      </c>
      <c r="G14105" s="6" t="s">
        <v>7098</v>
      </c>
      <c r="H14105" s="16">
        <v>12694587.460000001</v>
      </c>
      <c r="I14105" s="12" t="s">
        <v>7066</v>
      </c>
      <c r="J14105" s="12" t="s">
        <v>1853</v>
      </c>
      <c r="K14105" s="15">
        <v>3819414</v>
      </c>
      <c r="L14105" s="13" t="s">
        <v>14</v>
      </c>
      <c r="M14105" s="7">
        <v>1</v>
      </c>
      <c r="N14105" s="14"/>
    </row>
    <row r="14106" spans="1:14" ht="110.25">
      <c r="A14106" s="6">
        <v>14105</v>
      </c>
      <c r="B14106" s="8" t="s">
        <v>34835</v>
      </c>
      <c r="C14106" s="9" t="s">
        <v>35036</v>
      </c>
      <c r="D14106" s="10" t="s">
        <v>35037</v>
      </c>
      <c r="E14106" s="11" t="s">
        <v>35040</v>
      </c>
      <c r="F14106" s="6">
        <v>370895</v>
      </c>
      <c r="G14106" s="6" t="s">
        <v>7098</v>
      </c>
      <c r="H14106" s="16">
        <v>3676843.8</v>
      </c>
      <c r="I14106" s="12" t="s">
        <v>20499</v>
      </c>
      <c r="J14106" s="12" t="s">
        <v>25980</v>
      </c>
      <c r="K14106" s="15">
        <v>0</v>
      </c>
      <c r="L14106" s="13" t="s">
        <v>14</v>
      </c>
      <c r="M14106" s="7">
        <v>1</v>
      </c>
      <c r="N14106" s="14"/>
    </row>
    <row r="14107" spans="1:14" ht="110.25">
      <c r="A14107" s="6">
        <v>14106</v>
      </c>
      <c r="B14107" s="8" t="s">
        <v>34835</v>
      </c>
      <c r="C14107" s="9" t="s">
        <v>35002</v>
      </c>
      <c r="D14107" s="10" t="s">
        <v>34984</v>
      </c>
      <c r="E14107" s="11" t="s">
        <v>35041</v>
      </c>
      <c r="F14107" s="6">
        <v>539314</v>
      </c>
      <c r="G14107" s="6" t="s">
        <v>7098</v>
      </c>
      <c r="H14107" s="16">
        <v>3292525.2</v>
      </c>
      <c r="I14107" s="12" t="s">
        <v>2199</v>
      </c>
      <c r="J14107" s="12" t="s">
        <v>3208</v>
      </c>
      <c r="K14107" s="15">
        <v>0</v>
      </c>
      <c r="L14107" s="13" t="s">
        <v>14</v>
      </c>
      <c r="M14107" s="7">
        <v>1</v>
      </c>
      <c r="N14107" s="14"/>
    </row>
    <row r="14108" spans="1:14" ht="63">
      <c r="A14108" s="6">
        <v>14107</v>
      </c>
      <c r="B14108" s="8" t="s">
        <v>34835</v>
      </c>
      <c r="C14108" s="9" t="s">
        <v>35004</v>
      </c>
      <c r="D14108" s="10" t="s">
        <v>34984</v>
      </c>
      <c r="E14108" s="11" t="s">
        <v>35042</v>
      </c>
      <c r="F14108" s="6">
        <v>539318</v>
      </c>
      <c r="G14108" s="6" t="s">
        <v>7098</v>
      </c>
      <c r="H14108" s="16">
        <v>7277230.8499999996</v>
      </c>
      <c r="I14108" s="12" t="s">
        <v>2199</v>
      </c>
      <c r="J14108" s="12" t="s">
        <v>7278</v>
      </c>
      <c r="K14108" s="15">
        <v>0</v>
      </c>
      <c r="L14108" s="13" t="s">
        <v>14</v>
      </c>
      <c r="M14108" s="7">
        <v>1</v>
      </c>
      <c r="N14108" s="14"/>
    </row>
    <row r="14109" spans="1:14" ht="126">
      <c r="A14109" s="6">
        <v>14108</v>
      </c>
      <c r="B14109" s="8" t="s">
        <v>34835</v>
      </c>
      <c r="C14109" s="9" t="s">
        <v>35029</v>
      </c>
      <c r="D14109" s="10" t="s">
        <v>34984</v>
      </c>
      <c r="E14109" s="11" t="s">
        <v>35043</v>
      </c>
      <c r="F14109" s="6">
        <v>539316</v>
      </c>
      <c r="G14109" s="6" t="s">
        <v>7098</v>
      </c>
      <c r="H14109" s="16">
        <v>5170351.25</v>
      </c>
      <c r="I14109" s="12" t="s">
        <v>2199</v>
      </c>
      <c r="J14109" s="12" t="s">
        <v>3208</v>
      </c>
      <c r="K14109" s="15">
        <v>0</v>
      </c>
      <c r="L14109" s="13" t="s">
        <v>14</v>
      </c>
      <c r="M14109" s="7">
        <v>1</v>
      </c>
      <c r="N14109" s="14"/>
    </row>
    <row r="14110" spans="1:14" ht="110.25">
      <c r="A14110" s="6">
        <v>14109</v>
      </c>
      <c r="B14110" s="8" t="s">
        <v>34835</v>
      </c>
      <c r="C14110" s="9" t="s">
        <v>35044</v>
      </c>
      <c r="D14110" s="10" t="s">
        <v>34984</v>
      </c>
      <c r="E14110" s="11" t="s">
        <v>35045</v>
      </c>
      <c r="F14110" s="6">
        <v>542639</v>
      </c>
      <c r="G14110" s="6" t="s">
        <v>7098</v>
      </c>
      <c r="H14110" s="16">
        <v>4099368</v>
      </c>
      <c r="I14110" s="12" t="s">
        <v>2199</v>
      </c>
      <c r="J14110" s="12" t="s">
        <v>3208</v>
      </c>
      <c r="K14110" s="15">
        <v>0</v>
      </c>
      <c r="L14110" s="13" t="s">
        <v>14</v>
      </c>
      <c r="M14110" s="7">
        <v>1</v>
      </c>
      <c r="N14110" s="14"/>
    </row>
    <row r="14111" spans="1:14" ht="126">
      <c r="A14111" s="6">
        <v>14110</v>
      </c>
      <c r="B14111" s="8" t="s">
        <v>34835</v>
      </c>
      <c r="C14111" s="9" t="s">
        <v>35046</v>
      </c>
      <c r="D14111" s="10" t="s">
        <v>34984</v>
      </c>
      <c r="E14111" s="11" t="s">
        <v>35047</v>
      </c>
      <c r="F14111" s="6">
        <v>539307</v>
      </c>
      <c r="G14111" s="6" t="s">
        <v>7098</v>
      </c>
      <c r="H14111" s="16">
        <v>4588435.4000000004</v>
      </c>
      <c r="I14111" s="12" t="s">
        <v>2199</v>
      </c>
      <c r="J14111" s="12" t="s">
        <v>7278</v>
      </c>
      <c r="K14111" s="15">
        <v>0</v>
      </c>
      <c r="L14111" s="13" t="s">
        <v>14</v>
      </c>
      <c r="M14111" s="7">
        <v>1</v>
      </c>
      <c r="N14111" s="14"/>
    </row>
    <row r="14112" spans="1:14" ht="78.75">
      <c r="A14112" s="6">
        <v>14111</v>
      </c>
      <c r="B14112" s="8" t="s">
        <v>34835</v>
      </c>
      <c r="C14112" s="9" t="s">
        <v>35048</v>
      </c>
      <c r="D14112" s="10" t="s">
        <v>2391</v>
      </c>
      <c r="E14112" s="11" t="s">
        <v>35049</v>
      </c>
      <c r="F14112" s="6">
        <v>470985</v>
      </c>
      <c r="G14112" s="6" t="s">
        <v>7098</v>
      </c>
      <c r="H14112" s="16">
        <v>24519380.949999999</v>
      </c>
      <c r="I14112" s="12" t="s">
        <v>20163</v>
      </c>
      <c r="J14112" s="12" t="s">
        <v>29788</v>
      </c>
      <c r="K14112" s="15">
        <v>0</v>
      </c>
      <c r="L14112" s="13" t="s">
        <v>14</v>
      </c>
      <c r="M14112" s="7">
        <v>1</v>
      </c>
      <c r="N14112" s="14"/>
    </row>
    <row r="14113" spans="1:14" ht="78.75">
      <c r="A14113" s="6">
        <v>14112</v>
      </c>
      <c r="B14113" s="8" t="s">
        <v>34835</v>
      </c>
      <c r="C14113" s="9" t="s">
        <v>35050</v>
      </c>
      <c r="D14113" s="10" t="s">
        <v>13344</v>
      </c>
      <c r="E14113" s="11" t="s">
        <v>35051</v>
      </c>
      <c r="F14113" s="6">
        <v>251703</v>
      </c>
      <c r="G14113" s="6" t="s">
        <v>7098</v>
      </c>
      <c r="H14113" s="16">
        <v>39663517.140000001</v>
      </c>
      <c r="I14113" s="12" t="s">
        <v>25951</v>
      </c>
      <c r="J14113" s="12" t="s">
        <v>5606</v>
      </c>
      <c r="K14113" s="15">
        <v>0</v>
      </c>
      <c r="L14113" s="13" t="s">
        <v>14</v>
      </c>
      <c r="M14113" s="7">
        <v>1</v>
      </c>
      <c r="N14113" s="14"/>
    </row>
    <row r="14114" spans="1:14" ht="78.75">
      <c r="A14114" s="6">
        <v>14113</v>
      </c>
      <c r="B14114" s="8" t="s">
        <v>34835</v>
      </c>
      <c r="C14114" s="9" t="s">
        <v>35052</v>
      </c>
      <c r="D14114" s="10" t="s">
        <v>35053</v>
      </c>
      <c r="E14114" s="11" t="s">
        <v>35054</v>
      </c>
      <c r="F14114" s="6">
        <v>470986</v>
      </c>
      <c r="G14114" s="6" t="s">
        <v>7098</v>
      </c>
      <c r="H14114" s="16">
        <v>45918228.509999998</v>
      </c>
      <c r="I14114" s="12" t="s">
        <v>20163</v>
      </c>
      <c r="J14114" s="12" t="s">
        <v>6415</v>
      </c>
      <c r="K14114" s="15">
        <v>24384545</v>
      </c>
      <c r="L14114" s="13" t="s">
        <v>70</v>
      </c>
      <c r="M14114" s="7">
        <v>1</v>
      </c>
      <c r="N14114" s="14"/>
    </row>
    <row r="14115" spans="1:14" ht="94.5">
      <c r="A14115" s="6">
        <v>14114</v>
      </c>
      <c r="B14115" s="8" t="s">
        <v>34835</v>
      </c>
      <c r="C14115" s="9" t="s">
        <v>35055</v>
      </c>
      <c r="D14115" s="10" t="s">
        <v>3972</v>
      </c>
      <c r="E14115" s="11" t="s">
        <v>35054</v>
      </c>
      <c r="F14115" s="6">
        <v>470986</v>
      </c>
      <c r="G14115" s="6" t="s">
        <v>7098</v>
      </c>
      <c r="H14115" s="16">
        <v>45918228.509999998</v>
      </c>
      <c r="I14115" s="12" t="s">
        <v>20163</v>
      </c>
      <c r="J14115" s="12" t="s">
        <v>6415</v>
      </c>
      <c r="K14115" s="15">
        <v>24384545</v>
      </c>
      <c r="L14115" s="13" t="s">
        <v>70</v>
      </c>
      <c r="M14115" s="7">
        <v>0.49</v>
      </c>
      <c r="N14115" s="14"/>
    </row>
    <row r="14116" spans="1:14" ht="94.5">
      <c r="A14116" s="6">
        <v>14115</v>
      </c>
      <c r="B14116" s="8" t="s">
        <v>34835</v>
      </c>
      <c r="C14116" s="9" t="s">
        <v>35056</v>
      </c>
      <c r="D14116" s="10" t="s">
        <v>3894</v>
      </c>
      <c r="E14116" s="11" t="s">
        <v>35054</v>
      </c>
      <c r="F14116" s="6">
        <v>470986</v>
      </c>
      <c r="G14116" s="6" t="s">
        <v>7098</v>
      </c>
      <c r="H14116" s="16">
        <v>45918228.509999998</v>
      </c>
      <c r="I14116" s="12" t="s">
        <v>20163</v>
      </c>
      <c r="J14116" s="12" t="s">
        <v>6415</v>
      </c>
      <c r="K14116" s="15">
        <v>24384545</v>
      </c>
      <c r="L14116" s="13" t="s">
        <v>70</v>
      </c>
      <c r="M14116" s="7">
        <v>0.51</v>
      </c>
      <c r="N14116" s="14"/>
    </row>
    <row r="14117" spans="1:14" ht="78.75">
      <c r="A14117" s="6">
        <v>14116</v>
      </c>
      <c r="B14117" s="8" t="s">
        <v>34835</v>
      </c>
      <c r="C14117" s="9" t="s">
        <v>35057</v>
      </c>
      <c r="D14117" s="10" t="s">
        <v>35058</v>
      </c>
      <c r="E14117" s="11" t="s">
        <v>35059</v>
      </c>
      <c r="F14117" s="6">
        <v>498814</v>
      </c>
      <c r="G14117" s="6" t="s">
        <v>7098</v>
      </c>
      <c r="H14117" s="16">
        <v>29711962.809999999</v>
      </c>
      <c r="I14117" s="12" t="s">
        <v>2082</v>
      </c>
      <c r="J14117" s="12" t="s">
        <v>1270</v>
      </c>
      <c r="K14117" s="15"/>
      <c r="L14117" s="13" t="s">
        <v>70</v>
      </c>
      <c r="M14117" s="7">
        <v>1</v>
      </c>
      <c r="N14117" s="14"/>
    </row>
    <row r="14118" spans="1:14" ht="78.75">
      <c r="A14118" s="6">
        <v>14117</v>
      </c>
      <c r="B14118" s="8" t="s">
        <v>34835</v>
      </c>
      <c r="C14118" s="9" t="s">
        <v>35060</v>
      </c>
      <c r="D14118" s="10" t="s">
        <v>34837</v>
      </c>
      <c r="E14118" s="11" t="s">
        <v>35059</v>
      </c>
      <c r="F14118" s="6">
        <v>498814</v>
      </c>
      <c r="G14118" s="6" t="s">
        <v>7098</v>
      </c>
      <c r="H14118" s="16">
        <v>29711962.809999999</v>
      </c>
      <c r="I14118" s="12" t="s">
        <v>2082</v>
      </c>
      <c r="J14118" s="12" t="s">
        <v>1270</v>
      </c>
      <c r="K14118" s="15"/>
      <c r="L14118" s="13" t="s">
        <v>70</v>
      </c>
      <c r="M14118" s="7">
        <v>0.4</v>
      </c>
      <c r="N14118" s="14"/>
    </row>
    <row r="14119" spans="1:14" ht="78.75">
      <c r="A14119" s="6">
        <v>14118</v>
      </c>
      <c r="B14119" s="8" t="s">
        <v>34835</v>
      </c>
      <c r="C14119" s="9" t="s">
        <v>34986</v>
      </c>
      <c r="D14119" s="10" t="s">
        <v>34987</v>
      </c>
      <c r="E14119" s="11" t="s">
        <v>35059</v>
      </c>
      <c r="F14119" s="6">
        <v>498814</v>
      </c>
      <c r="G14119" s="6" t="s">
        <v>7098</v>
      </c>
      <c r="H14119" s="16">
        <v>29711962.809999999</v>
      </c>
      <c r="I14119" s="12" t="s">
        <v>2082</v>
      </c>
      <c r="J14119" s="12" t="s">
        <v>1270</v>
      </c>
      <c r="K14119" s="15"/>
      <c r="L14119" s="13" t="s">
        <v>70</v>
      </c>
      <c r="M14119" s="7">
        <v>0.3</v>
      </c>
      <c r="N14119" s="14"/>
    </row>
    <row r="14120" spans="1:14" ht="78.75">
      <c r="A14120" s="6">
        <v>14119</v>
      </c>
      <c r="B14120" s="8" t="s">
        <v>34835</v>
      </c>
      <c r="C14120" s="9" t="s">
        <v>35061</v>
      </c>
      <c r="D14120" s="10" t="s">
        <v>35062</v>
      </c>
      <c r="E14120" s="11" t="s">
        <v>35059</v>
      </c>
      <c r="F14120" s="6">
        <v>498814</v>
      </c>
      <c r="G14120" s="6" t="s">
        <v>7098</v>
      </c>
      <c r="H14120" s="16">
        <v>29711962.809999999</v>
      </c>
      <c r="I14120" s="12" t="s">
        <v>2082</v>
      </c>
      <c r="J14120" s="12" t="s">
        <v>1270</v>
      </c>
      <c r="K14120" s="15"/>
      <c r="L14120" s="13" t="s">
        <v>70</v>
      </c>
      <c r="M14120" s="7">
        <v>0.3</v>
      </c>
      <c r="N14120" s="14"/>
    </row>
    <row r="14121" spans="1:14" ht="94.5">
      <c r="A14121" s="6">
        <v>14120</v>
      </c>
      <c r="B14121" s="8" t="s">
        <v>34835</v>
      </c>
      <c r="C14121" s="9" t="s">
        <v>34960</v>
      </c>
      <c r="D14121" s="10" t="s">
        <v>34877</v>
      </c>
      <c r="E14121" s="11" t="s">
        <v>35063</v>
      </c>
      <c r="F14121" s="6">
        <v>183463</v>
      </c>
      <c r="G14121" s="6" t="s">
        <v>7098</v>
      </c>
      <c r="H14121" s="16">
        <v>6768721.0899999999</v>
      </c>
      <c r="I14121" s="12" t="s">
        <v>19464</v>
      </c>
      <c r="J14121" s="12" t="s">
        <v>35064</v>
      </c>
      <c r="K14121" s="15">
        <v>4200000</v>
      </c>
      <c r="L14121" s="13" t="s">
        <v>14</v>
      </c>
      <c r="M14121" s="7">
        <v>1</v>
      </c>
      <c r="N14121" s="14"/>
    </row>
    <row r="14122" spans="1:14" ht="189">
      <c r="A14122" s="6">
        <v>14121</v>
      </c>
      <c r="B14122" s="8" t="s">
        <v>34835</v>
      </c>
      <c r="C14122" s="9" t="s">
        <v>34930</v>
      </c>
      <c r="D14122" s="10" t="s">
        <v>35065</v>
      </c>
      <c r="E14122" s="11" t="s">
        <v>35066</v>
      </c>
      <c r="F14122" s="6">
        <v>211603</v>
      </c>
      <c r="G14122" s="6" t="s">
        <v>7098</v>
      </c>
      <c r="H14122" s="16">
        <v>34242507</v>
      </c>
      <c r="I14122" s="12" t="s">
        <v>19606</v>
      </c>
      <c r="J14122" s="12" t="s">
        <v>35067</v>
      </c>
      <c r="K14122" s="15">
        <v>32162266</v>
      </c>
      <c r="L14122" s="13" t="s">
        <v>70</v>
      </c>
      <c r="M14122" s="7">
        <v>1</v>
      </c>
      <c r="N14122" s="14"/>
    </row>
    <row r="14123" spans="1:14" ht="189">
      <c r="A14123" s="6">
        <v>14122</v>
      </c>
      <c r="B14123" s="8" t="s">
        <v>34835</v>
      </c>
      <c r="C14123" s="9" t="s">
        <v>34934</v>
      </c>
      <c r="D14123" s="10" t="s">
        <v>34859</v>
      </c>
      <c r="E14123" s="11" t="s">
        <v>35066</v>
      </c>
      <c r="F14123" s="6">
        <v>211603</v>
      </c>
      <c r="G14123" s="6" t="s">
        <v>7098</v>
      </c>
      <c r="H14123" s="16">
        <v>34242507</v>
      </c>
      <c r="I14123" s="12" t="s">
        <v>19606</v>
      </c>
      <c r="J14123" s="12" t="s">
        <v>35067</v>
      </c>
      <c r="K14123" s="15">
        <v>32162266</v>
      </c>
      <c r="L14123" s="13" t="s">
        <v>70</v>
      </c>
      <c r="M14123" s="7">
        <v>0.49</v>
      </c>
      <c r="N14123" s="14"/>
    </row>
    <row r="14124" spans="1:14" ht="189">
      <c r="A14124" s="6">
        <v>14123</v>
      </c>
      <c r="B14124" s="8" t="s">
        <v>34835</v>
      </c>
      <c r="C14124" s="9" t="s">
        <v>34836</v>
      </c>
      <c r="D14124" s="10" t="s">
        <v>34837</v>
      </c>
      <c r="E14124" s="11" t="s">
        <v>35066</v>
      </c>
      <c r="F14124" s="6">
        <v>211603</v>
      </c>
      <c r="G14124" s="6" t="s">
        <v>7098</v>
      </c>
      <c r="H14124" s="16">
        <v>34242507</v>
      </c>
      <c r="I14124" s="12" t="s">
        <v>19606</v>
      </c>
      <c r="J14124" s="12" t="s">
        <v>35067</v>
      </c>
      <c r="K14124" s="15">
        <v>32162266</v>
      </c>
      <c r="L14124" s="13" t="s">
        <v>70</v>
      </c>
      <c r="M14124" s="7">
        <v>0.51</v>
      </c>
      <c r="N14124" s="14"/>
    </row>
    <row r="14125" spans="1:14" ht="110.25">
      <c r="A14125" s="6">
        <v>14124</v>
      </c>
      <c r="B14125" s="8" t="s">
        <v>34835</v>
      </c>
      <c r="C14125" s="9" t="s">
        <v>34986</v>
      </c>
      <c r="D14125" s="10" t="s">
        <v>34987</v>
      </c>
      <c r="E14125" s="11" t="s">
        <v>35068</v>
      </c>
      <c r="F14125" s="6">
        <v>211600</v>
      </c>
      <c r="G14125" s="6" t="s">
        <v>7098</v>
      </c>
      <c r="H14125" s="16">
        <v>9476624.3000000007</v>
      </c>
      <c r="I14125" s="12" t="s">
        <v>34989</v>
      </c>
      <c r="J14125" s="12" t="s">
        <v>35069</v>
      </c>
      <c r="K14125" s="15">
        <v>815349</v>
      </c>
      <c r="L14125" s="13" t="s">
        <v>14</v>
      </c>
      <c r="M14125" s="7">
        <v>1</v>
      </c>
      <c r="N14125" s="14"/>
    </row>
    <row r="14126" spans="1:14" ht="94.5">
      <c r="A14126" s="6">
        <v>14125</v>
      </c>
      <c r="B14126" s="8" t="s">
        <v>34835</v>
      </c>
      <c r="C14126" s="9" t="s">
        <v>35070</v>
      </c>
      <c r="D14126" s="10" t="s">
        <v>35071</v>
      </c>
      <c r="E14126" s="11" t="s">
        <v>35072</v>
      </c>
      <c r="F14126" s="6">
        <v>300905</v>
      </c>
      <c r="G14126" s="6" t="s">
        <v>7098</v>
      </c>
      <c r="H14126" s="16">
        <v>4907074.6399999997</v>
      </c>
      <c r="I14126" s="12" t="s">
        <v>12888</v>
      </c>
      <c r="J14126" s="12" t="s">
        <v>35073</v>
      </c>
      <c r="K14126" s="15">
        <v>0</v>
      </c>
      <c r="L14126" s="13" t="s">
        <v>14</v>
      </c>
      <c r="M14126" s="7">
        <v>1</v>
      </c>
      <c r="N14126" s="14"/>
    </row>
    <row r="14127" spans="1:14" ht="94.5">
      <c r="A14127" s="6">
        <v>14126</v>
      </c>
      <c r="B14127" s="8" t="s">
        <v>34835</v>
      </c>
      <c r="C14127" s="9" t="s">
        <v>35074</v>
      </c>
      <c r="D14127" s="10" t="s">
        <v>35075</v>
      </c>
      <c r="E14127" s="11" t="s">
        <v>35076</v>
      </c>
      <c r="F14127" s="6">
        <v>316585</v>
      </c>
      <c r="G14127" s="6" t="s">
        <v>2777</v>
      </c>
      <c r="H14127" s="16">
        <v>85375257.936000004</v>
      </c>
      <c r="I14127" s="12" t="s">
        <v>7290</v>
      </c>
      <c r="J14127" s="12" t="s">
        <v>35077</v>
      </c>
      <c r="K14127" s="15">
        <v>36538168</v>
      </c>
      <c r="L14127" s="13" t="s">
        <v>14</v>
      </c>
      <c r="M14127" s="7">
        <v>1</v>
      </c>
      <c r="N14127" s="14"/>
    </row>
    <row r="14128" spans="1:14" ht="236.25">
      <c r="A14128" s="6">
        <v>14127</v>
      </c>
      <c r="B14128" s="8" t="s">
        <v>34835</v>
      </c>
      <c r="C14128" s="9" t="s">
        <v>35078</v>
      </c>
      <c r="D14128" s="10"/>
      <c r="E14128" s="11" t="s">
        <v>35079</v>
      </c>
      <c r="F14128" s="6" t="s">
        <v>35080</v>
      </c>
      <c r="G14128" s="6" t="s">
        <v>13040</v>
      </c>
      <c r="H14128" s="16">
        <v>49215770.280000001</v>
      </c>
      <c r="I14128" s="12" t="s">
        <v>19147</v>
      </c>
      <c r="J14128" s="12" t="s">
        <v>2648</v>
      </c>
      <c r="K14128" s="15">
        <v>10290000</v>
      </c>
      <c r="L14128" s="13" t="s">
        <v>14</v>
      </c>
      <c r="M14128" s="7">
        <v>1</v>
      </c>
      <c r="N14128" s="14"/>
    </row>
    <row r="14129" spans="1:14" ht="110.25">
      <c r="A14129" s="6">
        <v>14128</v>
      </c>
      <c r="B14129" s="8" t="s">
        <v>34835</v>
      </c>
      <c r="C14129" s="9" t="s">
        <v>35081</v>
      </c>
      <c r="D14129" s="10" t="s">
        <v>33179</v>
      </c>
      <c r="E14129" s="11" t="s">
        <v>35082</v>
      </c>
      <c r="F14129" s="6" t="s">
        <v>35080</v>
      </c>
      <c r="G14129" s="6" t="s">
        <v>13040</v>
      </c>
      <c r="H14129" s="16">
        <v>11701314.789999999</v>
      </c>
      <c r="I14129" s="12" t="s">
        <v>1837</v>
      </c>
      <c r="J14129" s="12" t="s">
        <v>5694</v>
      </c>
      <c r="K14129" s="15">
        <v>0</v>
      </c>
      <c r="L14129" s="13" t="s">
        <v>70</v>
      </c>
      <c r="M14129" s="7">
        <v>1</v>
      </c>
      <c r="N14129" s="14"/>
    </row>
    <row r="14130" spans="1:14" ht="126">
      <c r="A14130" s="6">
        <v>14129</v>
      </c>
      <c r="B14130" s="8" t="s">
        <v>34835</v>
      </c>
      <c r="C14130" s="9" t="s">
        <v>35083</v>
      </c>
      <c r="D14130" s="10" t="s">
        <v>33179</v>
      </c>
      <c r="E14130" s="11" t="s">
        <v>35084</v>
      </c>
      <c r="F14130" s="6" t="s">
        <v>35080</v>
      </c>
      <c r="G14130" s="6" t="s">
        <v>13040</v>
      </c>
      <c r="H14130" s="16">
        <v>11011045.84</v>
      </c>
      <c r="I14130" s="12" t="s">
        <v>2503</v>
      </c>
      <c r="J14130" s="12" t="s">
        <v>35085</v>
      </c>
      <c r="K14130" s="15">
        <v>5700000</v>
      </c>
      <c r="L14130" s="13" t="s">
        <v>14</v>
      </c>
      <c r="M14130" s="7">
        <v>1</v>
      </c>
      <c r="N14130" s="14"/>
    </row>
    <row r="14131" spans="1:14" ht="63">
      <c r="A14131" s="6">
        <v>14130</v>
      </c>
      <c r="B14131" s="8" t="s">
        <v>34835</v>
      </c>
      <c r="C14131" s="9" t="s">
        <v>35086</v>
      </c>
      <c r="D14131" s="10" t="s">
        <v>33179</v>
      </c>
      <c r="E14131" s="11" t="s">
        <v>35087</v>
      </c>
      <c r="F14131" s="6" t="s">
        <v>35080</v>
      </c>
      <c r="G14131" s="6" t="s">
        <v>13040</v>
      </c>
      <c r="H14131" s="16">
        <v>7302327.5</v>
      </c>
      <c r="I14131" s="12" t="s">
        <v>19332</v>
      </c>
      <c r="J14131" s="12" t="s">
        <v>24068</v>
      </c>
      <c r="K14131" s="15">
        <v>0</v>
      </c>
      <c r="L14131" s="13" t="s">
        <v>14</v>
      </c>
      <c r="M14131" s="7">
        <v>1</v>
      </c>
      <c r="N14131" s="14"/>
    </row>
    <row r="14132" spans="1:14" ht="173.25">
      <c r="A14132" s="6">
        <v>14131</v>
      </c>
      <c r="B14132" s="8" t="s">
        <v>34835</v>
      </c>
      <c r="C14132" s="9" t="s">
        <v>35088</v>
      </c>
      <c r="D14132" s="10" t="s">
        <v>33179</v>
      </c>
      <c r="E14132" s="11" t="s">
        <v>35089</v>
      </c>
      <c r="F14132" s="6" t="s">
        <v>35080</v>
      </c>
      <c r="G14132" s="6" t="s">
        <v>13040</v>
      </c>
      <c r="H14132" s="16">
        <v>24248089.949999999</v>
      </c>
      <c r="I14132" s="12" t="s">
        <v>26931</v>
      </c>
      <c r="J14132" s="12" t="s">
        <v>6358</v>
      </c>
      <c r="K14132" s="15">
        <v>0</v>
      </c>
      <c r="L14132" s="13" t="s">
        <v>14</v>
      </c>
      <c r="M14132" s="7">
        <v>1</v>
      </c>
      <c r="N14132" s="14"/>
    </row>
    <row r="14133" spans="1:14" ht="47.25">
      <c r="A14133" s="6">
        <v>14132</v>
      </c>
      <c r="B14133" s="8" t="s">
        <v>34835</v>
      </c>
      <c r="C14133" s="9" t="s">
        <v>35090</v>
      </c>
      <c r="D14133" s="10" t="s">
        <v>33179</v>
      </c>
      <c r="E14133" s="11" t="s">
        <v>35091</v>
      </c>
      <c r="F14133" s="6" t="s">
        <v>35080</v>
      </c>
      <c r="G14133" s="6" t="s">
        <v>13040</v>
      </c>
      <c r="H14133" s="16">
        <v>8190441.5199999996</v>
      </c>
      <c r="I14133" s="12" t="s">
        <v>26960</v>
      </c>
      <c r="J14133" s="12" t="s">
        <v>6182</v>
      </c>
      <c r="K14133" s="15">
        <v>5054000</v>
      </c>
      <c r="L14133" s="13" t="s">
        <v>14</v>
      </c>
      <c r="M14133" s="7">
        <v>1</v>
      </c>
      <c r="N14133" s="14"/>
    </row>
    <row r="14134" spans="1:14" ht="63">
      <c r="A14134" s="6">
        <v>14133</v>
      </c>
      <c r="B14134" s="8" t="s">
        <v>34835</v>
      </c>
      <c r="C14134" s="9" t="s">
        <v>35092</v>
      </c>
      <c r="D14134" s="10" t="s">
        <v>33179</v>
      </c>
      <c r="E14134" s="11" t="s">
        <v>35093</v>
      </c>
      <c r="F14134" s="6" t="s">
        <v>35080</v>
      </c>
      <c r="G14134" s="6" t="s">
        <v>13040</v>
      </c>
      <c r="H14134" s="16">
        <v>8151956.2400000002</v>
      </c>
      <c r="I14134" s="12" t="s">
        <v>19627</v>
      </c>
      <c r="J14134" s="12" t="s">
        <v>35094</v>
      </c>
      <c r="K14134" s="15">
        <v>4711473</v>
      </c>
      <c r="L14134" s="13" t="s">
        <v>14</v>
      </c>
      <c r="M14134" s="7">
        <v>1</v>
      </c>
      <c r="N14134" s="14"/>
    </row>
    <row r="14135" spans="1:14" ht="63">
      <c r="A14135" s="6">
        <v>14134</v>
      </c>
      <c r="B14135" s="8" t="s">
        <v>34835</v>
      </c>
      <c r="C14135" s="9" t="s">
        <v>35095</v>
      </c>
      <c r="D14135" s="10" t="s">
        <v>33179</v>
      </c>
      <c r="E14135" s="11" t="s">
        <v>35096</v>
      </c>
      <c r="F14135" s="6" t="s">
        <v>35080</v>
      </c>
      <c r="G14135" s="6" t="s">
        <v>13040</v>
      </c>
      <c r="H14135" s="16">
        <v>9954410.8200000003</v>
      </c>
      <c r="I14135" s="12" t="s">
        <v>19627</v>
      </c>
      <c r="J14135" s="12" t="s">
        <v>35094</v>
      </c>
      <c r="K14135" s="15">
        <v>0</v>
      </c>
      <c r="L14135" s="13" t="s">
        <v>14</v>
      </c>
      <c r="M14135" s="7">
        <v>1</v>
      </c>
      <c r="N14135" s="14"/>
    </row>
    <row r="14136" spans="1:14" ht="157.5">
      <c r="A14136" s="6">
        <v>14135</v>
      </c>
      <c r="B14136" s="8" t="s">
        <v>34835</v>
      </c>
      <c r="C14136" s="9" t="s">
        <v>35097</v>
      </c>
      <c r="D14136" s="10" t="s">
        <v>33179</v>
      </c>
      <c r="E14136" s="11" t="s">
        <v>35098</v>
      </c>
      <c r="F14136" s="6" t="s">
        <v>35080</v>
      </c>
      <c r="G14136" s="6" t="s">
        <v>13040</v>
      </c>
      <c r="H14136" s="16">
        <v>12210587.52</v>
      </c>
      <c r="I14136" s="12" t="s">
        <v>2530</v>
      </c>
      <c r="J14136" s="12" t="s">
        <v>2434</v>
      </c>
      <c r="K14136" s="15">
        <v>0</v>
      </c>
      <c r="L14136" s="13" t="s">
        <v>14</v>
      </c>
      <c r="M14136" s="7">
        <v>1</v>
      </c>
      <c r="N14136" s="14"/>
    </row>
    <row r="14137" spans="1:14" ht="78.75">
      <c r="A14137" s="6">
        <v>14136</v>
      </c>
      <c r="B14137" s="8" t="s">
        <v>34835</v>
      </c>
      <c r="C14137" s="9" t="s">
        <v>35099</v>
      </c>
      <c r="D14137" s="10" t="s">
        <v>35100</v>
      </c>
      <c r="E14137" s="11" t="s">
        <v>35101</v>
      </c>
      <c r="F14137" s="6" t="s">
        <v>35080</v>
      </c>
      <c r="G14137" s="6" t="s">
        <v>13040</v>
      </c>
      <c r="H14137" s="16">
        <v>6449568.96</v>
      </c>
      <c r="I14137" s="12" t="s">
        <v>2735</v>
      </c>
      <c r="J14137" s="12" t="s">
        <v>2314</v>
      </c>
      <c r="K14137" s="15">
        <v>0</v>
      </c>
      <c r="L14137" s="13" t="s">
        <v>14</v>
      </c>
      <c r="M14137" s="7">
        <v>1</v>
      </c>
      <c r="N14137" s="14"/>
    </row>
    <row r="14138" spans="1:14" ht="126">
      <c r="A14138" s="6">
        <v>14137</v>
      </c>
      <c r="B14138" s="8" t="s">
        <v>34835</v>
      </c>
      <c r="C14138" s="9" t="s">
        <v>35102</v>
      </c>
      <c r="D14138" s="10"/>
      <c r="E14138" s="11" t="s">
        <v>35103</v>
      </c>
      <c r="F14138" s="6" t="s">
        <v>35080</v>
      </c>
      <c r="G14138" s="6" t="s">
        <v>13040</v>
      </c>
      <c r="H14138" s="16">
        <v>8537124.25</v>
      </c>
      <c r="I14138" s="12" t="s">
        <v>26960</v>
      </c>
      <c r="J14138" s="12" t="s">
        <v>35104</v>
      </c>
      <c r="K14138" s="15">
        <v>0</v>
      </c>
      <c r="L14138" s="13" t="s">
        <v>14</v>
      </c>
      <c r="M14138" s="7">
        <v>1</v>
      </c>
      <c r="N14138" s="14"/>
    </row>
    <row r="14139" spans="1:14" ht="63">
      <c r="A14139" s="6">
        <v>14138</v>
      </c>
      <c r="B14139" s="8" t="s">
        <v>34835</v>
      </c>
      <c r="C14139" s="9" t="s">
        <v>35105</v>
      </c>
      <c r="D14139" s="10"/>
      <c r="E14139" s="11" t="s">
        <v>35106</v>
      </c>
      <c r="F14139" s="6" t="s">
        <v>35080</v>
      </c>
      <c r="G14139" s="6" t="s">
        <v>13040</v>
      </c>
      <c r="H14139" s="16">
        <v>8706384</v>
      </c>
      <c r="I14139" s="12" t="s">
        <v>35107</v>
      </c>
      <c r="J14139" s="12" t="s">
        <v>16704</v>
      </c>
      <c r="K14139" s="15">
        <v>4302000</v>
      </c>
      <c r="L14139" s="13" t="s">
        <v>70</v>
      </c>
      <c r="M14139" s="7">
        <v>1</v>
      </c>
      <c r="N14139" s="14"/>
    </row>
    <row r="14140" spans="1:14" ht="346.5">
      <c r="A14140" s="6">
        <v>14139</v>
      </c>
      <c r="B14140" s="8" t="s">
        <v>34835</v>
      </c>
      <c r="C14140" s="9" t="s">
        <v>35108</v>
      </c>
      <c r="D14140" s="10" t="s">
        <v>35109</v>
      </c>
      <c r="E14140" s="11" t="s">
        <v>35110</v>
      </c>
      <c r="F14140" s="6">
        <v>501488</v>
      </c>
      <c r="G14140" s="6" t="s">
        <v>1369</v>
      </c>
      <c r="H14140" s="16">
        <v>2649000</v>
      </c>
      <c r="I14140" s="12">
        <v>44216</v>
      </c>
      <c r="J14140" s="12">
        <v>44488</v>
      </c>
      <c r="K14140" s="15"/>
      <c r="L14140" s="13" t="s">
        <v>14</v>
      </c>
      <c r="M14140" s="7">
        <v>1</v>
      </c>
      <c r="N14140" s="14"/>
    </row>
    <row r="14141" spans="1:14" ht="315">
      <c r="A14141" s="6">
        <v>14140</v>
      </c>
      <c r="B14141" s="8" t="s">
        <v>34835</v>
      </c>
      <c r="C14141" s="9" t="s">
        <v>35111</v>
      </c>
      <c r="D14141" s="10" t="s">
        <v>35112</v>
      </c>
      <c r="E14141" s="11" t="s">
        <v>35113</v>
      </c>
      <c r="F14141" s="6">
        <v>482265</v>
      </c>
      <c r="G14141" s="6" t="s">
        <v>1369</v>
      </c>
      <c r="H14141" s="16">
        <v>2753930.77</v>
      </c>
      <c r="I14141" s="12">
        <v>44112</v>
      </c>
      <c r="J14141" s="12" t="s">
        <v>35114</v>
      </c>
      <c r="K14141" s="15">
        <v>0</v>
      </c>
      <c r="L14141" s="13" t="s">
        <v>14</v>
      </c>
      <c r="M14141" s="7">
        <v>1</v>
      </c>
      <c r="N14141" s="14"/>
    </row>
    <row r="14142" spans="1:14" ht="63">
      <c r="A14142" s="6">
        <v>14141</v>
      </c>
      <c r="B14142" s="8" t="s">
        <v>34835</v>
      </c>
      <c r="C14142" s="9" t="s">
        <v>35115</v>
      </c>
      <c r="D14142" s="10" t="s">
        <v>35116</v>
      </c>
      <c r="E14142" s="11" t="s">
        <v>35117</v>
      </c>
      <c r="F14142" s="6">
        <v>389758</v>
      </c>
      <c r="G14142" s="6" t="s">
        <v>359</v>
      </c>
      <c r="H14142" s="16">
        <v>4137105</v>
      </c>
      <c r="I14142" s="12" t="s">
        <v>5758</v>
      </c>
      <c r="J14142" s="12" t="s">
        <v>35118</v>
      </c>
      <c r="K14142" s="15">
        <v>1400000</v>
      </c>
      <c r="L14142" s="13" t="s">
        <v>14</v>
      </c>
      <c r="M14142" s="7">
        <v>1</v>
      </c>
      <c r="N14142" s="14"/>
    </row>
    <row r="14143" spans="1:14" ht="110.25">
      <c r="A14143" s="6">
        <v>14142</v>
      </c>
      <c r="B14143" s="8" t="s">
        <v>34835</v>
      </c>
      <c r="C14143" s="9" t="s">
        <v>35119</v>
      </c>
      <c r="D14143" s="10" t="s">
        <v>35120</v>
      </c>
      <c r="E14143" s="11" t="s">
        <v>35121</v>
      </c>
      <c r="F14143" s="6">
        <v>485807</v>
      </c>
      <c r="G14143" s="6" t="s">
        <v>359</v>
      </c>
      <c r="H14143" s="16">
        <v>290696.2</v>
      </c>
      <c r="I14143" s="12" t="s">
        <v>3765</v>
      </c>
      <c r="J14143" s="12" t="s">
        <v>6980</v>
      </c>
      <c r="K14143" s="15">
        <v>0</v>
      </c>
      <c r="L14143" s="13" t="s">
        <v>14</v>
      </c>
      <c r="M14143" s="7">
        <v>1</v>
      </c>
      <c r="N14143" s="14"/>
    </row>
    <row r="14144" spans="1:14" ht="94.5">
      <c r="A14144" s="6">
        <v>14143</v>
      </c>
      <c r="B14144" s="8" t="s">
        <v>34835</v>
      </c>
      <c r="C14144" s="9" t="s">
        <v>35122</v>
      </c>
      <c r="D14144" s="10" t="s">
        <v>34880</v>
      </c>
      <c r="E14144" s="11" t="s">
        <v>35123</v>
      </c>
      <c r="F14144" s="6">
        <v>282049</v>
      </c>
      <c r="G14144" s="6" t="s">
        <v>359</v>
      </c>
      <c r="H14144" s="16">
        <v>801705.94</v>
      </c>
      <c r="I14144" s="12" t="s">
        <v>2429</v>
      </c>
      <c r="J14144" s="12" t="s">
        <v>7116</v>
      </c>
      <c r="K14144" s="15">
        <v>0</v>
      </c>
      <c r="L14144" s="13" t="s">
        <v>14</v>
      </c>
      <c r="M14144" s="7">
        <v>1</v>
      </c>
      <c r="N14144" s="14"/>
    </row>
    <row r="14145" spans="1:14" ht="78.75">
      <c r="A14145" s="6">
        <v>14144</v>
      </c>
      <c r="B14145" s="8" t="s">
        <v>34835</v>
      </c>
      <c r="C14145" s="9" t="s">
        <v>35124</v>
      </c>
      <c r="D14145" s="10" t="s">
        <v>35125</v>
      </c>
      <c r="E14145" s="11" t="s">
        <v>35126</v>
      </c>
      <c r="F14145" s="6">
        <v>346651</v>
      </c>
      <c r="G14145" s="6" t="s">
        <v>359</v>
      </c>
      <c r="H14145" s="16">
        <v>289326.3</v>
      </c>
      <c r="I14145" s="12" t="s">
        <v>26254</v>
      </c>
      <c r="J14145" s="12" t="s">
        <v>35127</v>
      </c>
      <c r="K14145" s="15">
        <v>0</v>
      </c>
      <c r="L14145" s="13" t="s">
        <v>14</v>
      </c>
      <c r="M14145" s="7">
        <v>1</v>
      </c>
      <c r="N14145" s="14"/>
    </row>
    <row r="14146" spans="1:14" ht="78.75">
      <c r="A14146" s="6">
        <v>14145</v>
      </c>
      <c r="B14146" s="8" t="s">
        <v>34835</v>
      </c>
      <c r="C14146" s="9" t="s">
        <v>35128</v>
      </c>
      <c r="D14146" s="10" t="s">
        <v>35129</v>
      </c>
      <c r="E14146" s="11" t="s">
        <v>35130</v>
      </c>
      <c r="F14146" s="6">
        <v>346645</v>
      </c>
      <c r="G14146" s="6" t="s">
        <v>359</v>
      </c>
      <c r="H14146" s="16">
        <v>1164908.05</v>
      </c>
      <c r="I14146" s="12" t="s">
        <v>26254</v>
      </c>
      <c r="J14146" s="12" t="s">
        <v>35127</v>
      </c>
      <c r="K14146" s="15">
        <v>650000</v>
      </c>
      <c r="L14146" s="13" t="s">
        <v>14</v>
      </c>
      <c r="M14146" s="7">
        <v>1</v>
      </c>
      <c r="N14146" s="14"/>
    </row>
    <row r="14147" spans="1:14" ht="63">
      <c r="A14147" s="6">
        <v>14146</v>
      </c>
      <c r="B14147" s="8" t="s">
        <v>34835</v>
      </c>
      <c r="C14147" s="9" t="s">
        <v>35131</v>
      </c>
      <c r="D14147" s="10" t="s">
        <v>34862</v>
      </c>
      <c r="E14147" s="11" t="s">
        <v>35132</v>
      </c>
      <c r="F14147" s="6">
        <v>408712</v>
      </c>
      <c r="G14147" s="6" t="s">
        <v>359</v>
      </c>
      <c r="H14147" s="16">
        <v>300000</v>
      </c>
      <c r="I14147" s="12" t="s">
        <v>19519</v>
      </c>
      <c r="J14147" s="12" t="s">
        <v>35133</v>
      </c>
      <c r="K14147" s="15">
        <v>0</v>
      </c>
      <c r="L14147" s="13" t="s">
        <v>14</v>
      </c>
      <c r="M14147" s="7">
        <v>1</v>
      </c>
      <c r="N14147" s="14"/>
    </row>
    <row r="14148" spans="1:14" ht="47.25">
      <c r="A14148" s="6">
        <v>14147</v>
      </c>
      <c r="B14148" s="8" t="s">
        <v>34835</v>
      </c>
      <c r="C14148" s="9" t="s">
        <v>35134</v>
      </c>
      <c r="D14148" s="10" t="s">
        <v>35135</v>
      </c>
      <c r="E14148" s="11" t="s">
        <v>35136</v>
      </c>
      <c r="F14148" s="6">
        <v>413291</v>
      </c>
      <c r="G14148" s="6" t="s">
        <v>875</v>
      </c>
      <c r="H14148" s="16">
        <v>3237689.52</v>
      </c>
      <c r="I14148" s="12" t="s">
        <v>6076</v>
      </c>
      <c r="J14148" s="12" t="s">
        <v>5898</v>
      </c>
      <c r="K14148" s="15">
        <v>0</v>
      </c>
      <c r="L14148" s="13" t="s">
        <v>14</v>
      </c>
      <c r="M14148" s="7">
        <v>1</v>
      </c>
      <c r="N14148" s="14"/>
    </row>
    <row r="14149" spans="1:14" ht="126">
      <c r="A14149" s="6">
        <v>14148</v>
      </c>
      <c r="B14149" s="8" t="s">
        <v>34835</v>
      </c>
      <c r="C14149" s="9" t="s">
        <v>35137</v>
      </c>
      <c r="D14149" s="10" t="s">
        <v>35138</v>
      </c>
      <c r="E14149" s="11" t="s">
        <v>35139</v>
      </c>
      <c r="F14149" s="6">
        <v>482281</v>
      </c>
      <c r="G14149" s="6" t="s">
        <v>875</v>
      </c>
      <c r="H14149" s="16">
        <v>7941375.4699999997</v>
      </c>
      <c r="I14149" s="12" t="s">
        <v>7060</v>
      </c>
      <c r="J14149" s="12" t="s">
        <v>1828</v>
      </c>
      <c r="K14149" s="15">
        <v>0</v>
      </c>
      <c r="L14149" s="13" t="s">
        <v>14</v>
      </c>
      <c r="M14149" s="7">
        <v>1</v>
      </c>
      <c r="N14149" s="14"/>
    </row>
    <row r="14150" spans="1:14" ht="126">
      <c r="A14150" s="6">
        <v>14149</v>
      </c>
      <c r="B14150" s="8" t="s">
        <v>34835</v>
      </c>
      <c r="C14150" s="9" t="s">
        <v>35140</v>
      </c>
      <c r="D14150" s="10" t="s">
        <v>5529</v>
      </c>
      <c r="E14150" s="11" t="s">
        <v>35141</v>
      </c>
      <c r="F14150" s="6">
        <v>141670</v>
      </c>
      <c r="G14150" s="6" t="s">
        <v>875</v>
      </c>
      <c r="H14150" s="16">
        <v>4689598.4800000004</v>
      </c>
      <c r="I14150" s="12" t="s">
        <v>35142</v>
      </c>
      <c r="J14150" s="12" t="s">
        <v>35143</v>
      </c>
      <c r="K14150" s="15">
        <v>1100000</v>
      </c>
      <c r="L14150" s="13" t="s">
        <v>14</v>
      </c>
      <c r="M14150" s="7">
        <v>1</v>
      </c>
      <c r="N14150" s="14"/>
    </row>
    <row r="14151" spans="1:14" ht="94.5">
      <c r="A14151" s="6">
        <v>14150</v>
      </c>
      <c r="B14151" s="8" t="s">
        <v>34835</v>
      </c>
      <c r="C14151" s="9" t="s">
        <v>35144</v>
      </c>
      <c r="D14151" s="10" t="s">
        <v>35034</v>
      </c>
      <c r="E14151" s="11" t="s">
        <v>35145</v>
      </c>
      <c r="F14151" s="6" t="s">
        <v>3578</v>
      </c>
      <c r="G14151" s="6" t="s">
        <v>875</v>
      </c>
      <c r="H14151" s="16">
        <v>7917955.5199999996</v>
      </c>
      <c r="I14151" s="12" t="s">
        <v>2429</v>
      </c>
      <c r="J14151" s="12" t="s">
        <v>7116</v>
      </c>
      <c r="K14151" s="15">
        <v>5000000</v>
      </c>
      <c r="L14151" s="13" t="s">
        <v>14</v>
      </c>
      <c r="M14151" s="7">
        <v>1</v>
      </c>
      <c r="N14151" s="14"/>
    </row>
    <row r="14152" spans="1:14" ht="94.5">
      <c r="A14152" s="6">
        <v>14151</v>
      </c>
      <c r="B14152" s="8" t="s">
        <v>34835</v>
      </c>
      <c r="C14152" s="9" t="s">
        <v>35144</v>
      </c>
      <c r="D14152" s="10" t="s">
        <v>35034</v>
      </c>
      <c r="E14152" s="11" t="s">
        <v>35146</v>
      </c>
      <c r="F14152" s="6">
        <v>418529</v>
      </c>
      <c r="G14152" s="6" t="s">
        <v>875</v>
      </c>
      <c r="H14152" s="16">
        <v>4914074.97</v>
      </c>
      <c r="I14152" s="12" t="s">
        <v>7495</v>
      </c>
      <c r="J14152" s="12" t="s">
        <v>7746</v>
      </c>
      <c r="K14152" s="15">
        <v>0</v>
      </c>
      <c r="L14152" s="13" t="s">
        <v>14</v>
      </c>
      <c r="M14152" s="7">
        <v>1</v>
      </c>
      <c r="N14152" s="14"/>
    </row>
    <row r="14153" spans="1:14" ht="63">
      <c r="A14153" s="6">
        <v>14152</v>
      </c>
      <c r="B14153" s="8" t="s">
        <v>34835</v>
      </c>
      <c r="C14153" s="9" t="s">
        <v>35147</v>
      </c>
      <c r="D14153" s="10" t="s">
        <v>35148</v>
      </c>
      <c r="E14153" s="11" t="s">
        <v>35149</v>
      </c>
      <c r="F14153" s="6">
        <v>351570</v>
      </c>
      <c r="G14153" s="6" t="s">
        <v>875</v>
      </c>
      <c r="H14153" s="16">
        <v>5962222.54</v>
      </c>
      <c r="I14153" s="12" t="s">
        <v>20408</v>
      </c>
      <c r="J14153" s="12" t="s">
        <v>35150</v>
      </c>
      <c r="K14153" s="15">
        <v>0</v>
      </c>
      <c r="L14153" s="13" t="s">
        <v>14</v>
      </c>
      <c r="M14153" s="7">
        <v>1</v>
      </c>
      <c r="N14153" s="14"/>
    </row>
    <row r="14154" spans="1:14" ht="78.75">
      <c r="A14154" s="6">
        <v>14153</v>
      </c>
      <c r="B14154" s="8" t="s">
        <v>34835</v>
      </c>
      <c r="C14154" s="9" t="s">
        <v>35151</v>
      </c>
      <c r="D14154" s="10" t="s">
        <v>35152</v>
      </c>
      <c r="E14154" s="11" t="s">
        <v>35153</v>
      </c>
      <c r="F14154" s="6">
        <v>434088</v>
      </c>
      <c r="G14154" s="6" t="s">
        <v>875</v>
      </c>
      <c r="H14154" s="16">
        <v>4190000.42</v>
      </c>
      <c r="I14154" s="12" t="s">
        <v>35118</v>
      </c>
      <c r="J14154" s="12" t="s">
        <v>6942</v>
      </c>
      <c r="K14154" s="15">
        <v>0</v>
      </c>
      <c r="L14154" s="13" t="s">
        <v>14</v>
      </c>
      <c r="M14154" s="7">
        <v>1</v>
      </c>
      <c r="N14154" s="14"/>
    </row>
    <row r="14155" spans="1:14" ht="94.5">
      <c r="A14155" s="6">
        <v>14154</v>
      </c>
      <c r="B14155" s="8" t="s">
        <v>34835</v>
      </c>
      <c r="C14155" s="9" t="s">
        <v>35154</v>
      </c>
      <c r="D14155" s="10" t="s">
        <v>35015</v>
      </c>
      <c r="E14155" s="11" t="s">
        <v>35155</v>
      </c>
      <c r="F14155" s="6">
        <v>484057</v>
      </c>
      <c r="G14155" s="6" t="s">
        <v>875</v>
      </c>
      <c r="H14155" s="16">
        <v>3442971.25</v>
      </c>
      <c r="I14155" s="12" t="s">
        <v>2744</v>
      </c>
      <c r="J14155" s="12" t="s">
        <v>1799</v>
      </c>
      <c r="K14155" s="15">
        <v>0</v>
      </c>
      <c r="L14155" s="13" t="s">
        <v>14</v>
      </c>
      <c r="M14155" s="7">
        <v>1</v>
      </c>
      <c r="N14155" s="14"/>
    </row>
    <row r="14156" spans="1:14" ht="63">
      <c r="A14156" s="6">
        <v>14155</v>
      </c>
      <c r="B14156" s="8" t="s">
        <v>34835</v>
      </c>
      <c r="C14156" s="9" t="s">
        <v>35156</v>
      </c>
      <c r="D14156" s="10"/>
      <c r="E14156" s="11" t="s">
        <v>35157</v>
      </c>
      <c r="F14156" s="6"/>
      <c r="G14156" s="6" t="s">
        <v>875</v>
      </c>
      <c r="H14156" s="16">
        <v>17217565.440000001</v>
      </c>
      <c r="I14156" s="12" t="s">
        <v>35158</v>
      </c>
      <c r="J14156" s="12" t="s">
        <v>35159</v>
      </c>
      <c r="K14156" s="15">
        <v>6105475</v>
      </c>
      <c r="L14156" s="13" t="s">
        <v>14</v>
      </c>
      <c r="M14156" s="7">
        <v>1</v>
      </c>
      <c r="N14156" s="14"/>
    </row>
    <row r="14157" spans="1:14" ht="173.25">
      <c r="A14157" s="6">
        <v>14156</v>
      </c>
      <c r="B14157" s="8" t="s">
        <v>34835</v>
      </c>
      <c r="C14157" s="9" t="s">
        <v>35160</v>
      </c>
      <c r="D14157" s="10" t="s">
        <v>35161</v>
      </c>
      <c r="E14157" s="11" t="s">
        <v>35162</v>
      </c>
      <c r="F14157" s="6">
        <v>222255</v>
      </c>
      <c r="G14157" s="6" t="s">
        <v>875</v>
      </c>
      <c r="H14157" s="16">
        <v>7619483.5499999998</v>
      </c>
      <c r="I14157" s="12" t="s">
        <v>35163</v>
      </c>
      <c r="J14157" s="12" t="s">
        <v>6081</v>
      </c>
      <c r="K14157" s="15">
        <v>3300000</v>
      </c>
      <c r="L14157" s="13" t="s">
        <v>14</v>
      </c>
      <c r="M14157" s="7">
        <v>1</v>
      </c>
      <c r="N14157" s="14"/>
    </row>
    <row r="14158" spans="1:14" ht="141.75">
      <c r="A14158" s="6">
        <v>14157</v>
      </c>
      <c r="B14158" s="8" t="s">
        <v>34835</v>
      </c>
      <c r="C14158" s="9" t="s">
        <v>35164</v>
      </c>
      <c r="D14158" s="10" t="s">
        <v>35161</v>
      </c>
      <c r="E14158" s="11" t="s">
        <v>35165</v>
      </c>
      <c r="F14158" s="6">
        <v>222256</v>
      </c>
      <c r="G14158" s="6" t="s">
        <v>875</v>
      </c>
      <c r="H14158" s="16">
        <v>6062088.7000000002</v>
      </c>
      <c r="I14158" s="12" t="s">
        <v>35163</v>
      </c>
      <c r="J14158" s="12">
        <v>43624</v>
      </c>
      <c r="K14158" s="15">
        <v>0</v>
      </c>
      <c r="L14158" s="13" t="s">
        <v>14</v>
      </c>
      <c r="M14158" s="7">
        <v>1</v>
      </c>
      <c r="N14158" s="14"/>
    </row>
    <row r="14159" spans="1:14" ht="110.25">
      <c r="A14159" s="6">
        <v>14158</v>
      </c>
      <c r="B14159" s="8" t="s">
        <v>34835</v>
      </c>
      <c r="C14159" s="9" t="s">
        <v>35166</v>
      </c>
      <c r="D14159" s="10" t="s">
        <v>35167</v>
      </c>
      <c r="E14159" s="11" t="s">
        <v>35168</v>
      </c>
      <c r="F14159" s="6">
        <v>550252</v>
      </c>
      <c r="G14159" s="6" t="s">
        <v>875</v>
      </c>
      <c r="H14159" s="16">
        <v>2905792.55</v>
      </c>
      <c r="I14159" s="12"/>
      <c r="J14159" s="12"/>
      <c r="K14159" s="15"/>
      <c r="L14159" s="13" t="s">
        <v>14</v>
      </c>
      <c r="M14159" s="7">
        <v>1</v>
      </c>
      <c r="N14159" s="14"/>
    </row>
    <row r="14160" spans="1:14" ht="78.75">
      <c r="A14160" s="6">
        <v>14159</v>
      </c>
      <c r="B14160" s="8" t="s">
        <v>34835</v>
      </c>
      <c r="C14160" s="9" t="s">
        <v>35169</v>
      </c>
      <c r="D14160" s="10" t="s">
        <v>35170</v>
      </c>
      <c r="E14160" s="11" t="s">
        <v>35171</v>
      </c>
      <c r="F14160" s="6">
        <v>550251</v>
      </c>
      <c r="G14160" s="6" t="s">
        <v>875</v>
      </c>
      <c r="H14160" s="16" t="s">
        <v>35172</v>
      </c>
      <c r="I14160" s="12">
        <v>44477</v>
      </c>
      <c r="J14160" s="12">
        <v>44870</v>
      </c>
      <c r="K14160" s="15"/>
      <c r="L14160" s="13" t="s">
        <v>14</v>
      </c>
      <c r="M14160" s="7">
        <v>1</v>
      </c>
      <c r="N14160" s="14"/>
    </row>
    <row r="14161" spans="1:14" ht="78.75">
      <c r="A14161" s="6">
        <v>14160</v>
      </c>
      <c r="B14161" s="8" t="s">
        <v>34835</v>
      </c>
      <c r="C14161" s="9" t="s">
        <v>35169</v>
      </c>
      <c r="D14161" s="10" t="s">
        <v>35170</v>
      </c>
      <c r="E14161" s="11" t="s">
        <v>35173</v>
      </c>
      <c r="F14161" s="6">
        <v>550253</v>
      </c>
      <c r="G14161" s="6" t="s">
        <v>875</v>
      </c>
      <c r="H14161" s="16">
        <v>3273337.0150000001</v>
      </c>
      <c r="I14161" s="12">
        <v>44477</v>
      </c>
      <c r="J14161" s="12">
        <v>44775</v>
      </c>
      <c r="K14161" s="15"/>
      <c r="L14161" s="13" t="s">
        <v>14</v>
      </c>
      <c r="M14161" s="7">
        <v>1</v>
      </c>
      <c r="N14161" s="14"/>
    </row>
    <row r="14162" spans="1:14" ht="126">
      <c r="A14162" s="6">
        <v>14161</v>
      </c>
      <c r="B14162" s="8" t="s">
        <v>34835</v>
      </c>
      <c r="C14162" s="9" t="s">
        <v>35174</v>
      </c>
      <c r="D14162" s="10" t="s">
        <v>35175</v>
      </c>
      <c r="E14162" s="11" t="s">
        <v>35176</v>
      </c>
      <c r="F14162" s="6">
        <v>312830</v>
      </c>
      <c r="G14162" s="6" t="s">
        <v>875</v>
      </c>
      <c r="H14162" s="16">
        <v>12489650.25</v>
      </c>
      <c r="I14162" s="12" t="s">
        <v>35177</v>
      </c>
      <c r="J14162" s="12" t="s">
        <v>25953</v>
      </c>
      <c r="K14162" s="15">
        <v>1400000</v>
      </c>
      <c r="L14162" s="13" t="s">
        <v>14</v>
      </c>
      <c r="M14162" s="7">
        <v>1</v>
      </c>
      <c r="N14162" s="14"/>
    </row>
    <row r="14163" spans="1:14" ht="189">
      <c r="A14163" s="6">
        <v>14162</v>
      </c>
      <c r="B14163" s="8" t="s">
        <v>34835</v>
      </c>
      <c r="C14163" s="9" t="s">
        <v>35178</v>
      </c>
      <c r="D14163" s="10" t="s">
        <v>35179</v>
      </c>
      <c r="E14163" s="11" t="s">
        <v>35180</v>
      </c>
      <c r="F14163" s="6">
        <v>126170</v>
      </c>
      <c r="G14163" s="6" t="s">
        <v>77</v>
      </c>
      <c r="H14163" s="16">
        <v>9246831.8699999992</v>
      </c>
      <c r="I14163" s="12" t="s">
        <v>35181</v>
      </c>
      <c r="J14163" s="12" t="s">
        <v>23483</v>
      </c>
      <c r="K14163" s="15">
        <v>7223400</v>
      </c>
      <c r="L14163" s="13" t="s">
        <v>14</v>
      </c>
      <c r="M14163" s="7">
        <v>1</v>
      </c>
      <c r="N14163" s="14"/>
    </row>
    <row r="14164" spans="1:14" ht="173.25">
      <c r="A14164" s="6">
        <v>14163</v>
      </c>
      <c r="B14164" s="8" t="s">
        <v>34835</v>
      </c>
      <c r="C14164" s="9" t="s">
        <v>35182</v>
      </c>
      <c r="D14164" s="10" t="s">
        <v>35183</v>
      </c>
      <c r="E14164" s="11" t="s">
        <v>35184</v>
      </c>
      <c r="F14164" s="6">
        <v>140319</v>
      </c>
      <c r="G14164" s="6" t="s">
        <v>77</v>
      </c>
      <c r="H14164" s="16">
        <v>8866934.7400000002</v>
      </c>
      <c r="I14164" s="12" t="s">
        <v>35185</v>
      </c>
      <c r="J14164" s="12" t="s">
        <v>2388</v>
      </c>
      <c r="K14164" s="15">
        <v>4605707</v>
      </c>
      <c r="L14164" s="13" t="s">
        <v>14</v>
      </c>
      <c r="M14164" s="7">
        <v>1</v>
      </c>
      <c r="N14164" s="14"/>
    </row>
    <row r="14165" spans="1:14" ht="110.25">
      <c r="A14165" s="6">
        <v>14164</v>
      </c>
      <c r="B14165" s="8" t="s">
        <v>34835</v>
      </c>
      <c r="C14165" s="9" t="s">
        <v>35186</v>
      </c>
      <c r="D14165" s="10" t="s">
        <v>35187</v>
      </c>
      <c r="E14165" s="11" t="s">
        <v>35188</v>
      </c>
      <c r="F14165" s="6">
        <v>211593</v>
      </c>
      <c r="G14165" s="6" t="s">
        <v>77</v>
      </c>
      <c r="H14165" s="16">
        <v>11373867</v>
      </c>
      <c r="I14165" s="12" t="s">
        <v>19470</v>
      </c>
      <c r="J14165" s="12" t="s">
        <v>35189</v>
      </c>
      <c r="K14165" s="15">
        <v>6912000</v>
      </c>
      <c r="L14165" s="13" t="s">
        <v>14</v>
      </c>
      <c r="M14165" s="7">
        <v>1</v>
      </c>
      <c r="N14165" s="14"/>
    </row>
    <row r="14166" spans="1:14" ht="110.25">
      <c r="A14166" s="6">
        <v>14165</v>
      </c>
      <c r="B14166" s="8" t="s">
        <v>34835</v>
      </c>
      <c r="C14166" s="9" t="s">
        <v>35190</v>
      </c>
      <c r="D14166" s="10" t="s">
        <v>35191</v>
      </c>
      <c r="E14166" s="11" t="s">
        <v>35192</v>
      </c>
      <c r="F14166" s="6">
        <v>221507</v>
      </c>
      <c r="G14166" s="6" t="s">
        <v>77</v>
      </c>
      <c r="H14166" s="16">
        <v>10431000</v>
      </c>
      <c r="I14166" s="12" t="s">
        <v>25886</v>
      </c>
      <c r="J14166" s="12" t="s">
        <v>5686</v>
      </c>
      <c r="K14166" s="15">
        <v>5000000</v>
      </c>
      <c r="L14166" s="13" t="s">
        <v>14</v>
      </c>
      <c r="M14166" s="7">
        <v>1</v>
      </c>
      <c r="N14166" s="14"/>
    </row>
    <row r="14167" spans="1:14" ht="126">
      <c r="A14167" s="6">
        <v>14166</v>
      </c>
      <c r="B14167" s="8" t="s">
        <v>34835</v>
      </c>
      <c r="C14167" s="9" t="s">
        <v>35193</v>
      </c>
      <c r="D14167" s="10" t="s">
        <v>35194</v>
      </c>
      <c r="E14167" s="11" t="s">
        <v>35195</v>
      </c>
      <c r="F14167" s="6">
        <v>368885</v>
      </c>
      <c r="G14167" s="6" t="s">
        <v>77</v>
      </c>
      <c r="H14167" s="16">
        <v>11977600</v>
      </c>
      <c r="I14167" s="12" t="s">
        <v>35196</v>
      </c>
      <c r="J14167" s="12" t="s">
        <v>20269</v>
      </c>
      <c r="K14167" s="15">
        <v>1508100</v>
      </c>
      <c r="L14167" s="13" t="s">
        <v>14</v>
      </c>
      <c r="M14167" s="7">
        <v>1</v>
      </c>
      <c r="N14167" s="14"/>
    </row>
    <row r="14168" spans="1:14" ht="63">
      <c r="A14168" s="6">
        <v>14167</v>
      </c>
      <c r="B14168" s="8" t="s">
        <v>34835</v>
      </c>
      <c r="C14168" s="9" t="s">
        <v>35197</v>
      </c>
      <c r="D14168" s="10" t="s">
        <v>35198</v>
      </c>
      <c r="E14168" s="11" t="s">
        <v>35199</v>
      </c>
      <c r="F14168" s="6">
        <v>368886</v>
      </c>
      <c r="G14168" s="6" t="s">
        <v>77</v>
      </c>
      <c r="H14168" s="16">
        <v>6517000</v>
      </c>
      <c r="I14168" s="12" t="s">
        <v>23471</v>
      </c>
      <c r="J14168" s="12" t="s">
        <v>1919</v>
      </c>
      <c r="K14168" s="15">
        <v>0</v>
      </c>
      <c r="L14168" s="13" t="s">
        <v>14</v>
      </c>
      <c r="M14168" s="7">
        <v>1</v>
      </c>
      <c r="N14168" s="14"/>
    </row>
    <row r="14169" spans="1:14" ht="63">
      <c r="A14169" s="6">
        <v>14168</v>
      </c>
      <c r="B14169" s="8" t="s">
        <v>34835</v>
      </c>
      <c r="C14169" s="9" t="s">
        <v>35200</v>
      </c>
      <c r="D14169" s="10" t="s">
        <v>35201</v>
      </c>
      <c r="E14169" s="11" t="s">
        <v>35202</v>
      </c>
      <c r="F14169" s="6">
        <v>398283</v>
      </c>
      <c r="G14169" s="6" t="s">
        <v>77</v>
      </c>
      <c r="H14169" s="16">
        <v>2999000</v>
      </c>
      <c r="I14169" s="12" t="s">
        <v>6152</v>
      </c>
      <c r="J14169" s="12" t="s">
        <v>19699</v>
      </c>
      <c r="K14169" s="15">
        <v>0</v>
      </c>
      <c r="L14169" s="13" t="s">
        <v>14</v>
      </c>
      <c r="M14169" s="7">
        <v>1</v>
      </c>
      <c r="N14169" s="14"/>
    </row>
    <row r="14170" spans="1:14" ht="47.25">
      <c r="A14170" s="6">
        <v>14169</v>
      </c>
      <c r="B14170" s="8" t="s">
        <v>34835</v>
      </c>
      <c r="C14170" s="9" t="s">
        <v>35203</v>
      </c>
      <c r="D14170" s="10" t="s">
        <v>35204</v>
      </c>
      <c r="E14170" s="11" t="s">
        <v>35205</v>
      </c>
      <c r="F14170" s="6">
        <v>398284</v>
      </c>
      <c r="G14170" s="6" t="s">
        <v>77</v>
      </c>
      <c r="H14170" s="16">
        <v>7000000</v>
      </c>
      <c r="I14170" s="12" t="s">
        <v>26706</v>
      </c>
      <c r="J14170" s="12" t="s">
        <v>2041</v>
      </c>
      <c r="K14170" s="15">
        <v>0</v>
      </c>
      <c r="L14170" s="13" t="s">
        <v>14</v>
      </c>
      <c r="M14170" s="7">
        <v>1</v>
      </c>
      <c r="N14170" s="14"/>
    </row>
    <row r="14171" spans="1:14" ht="47.25">
      <c r="A14171" s="6">
        <v>14170</v>
      </c>
      <c r="B14171" s="8" t="s">
        <v>34835</v>
      </c>
      <c r="C14171" s="9" t="s">
        <v>35206</v>
      </c>
      <c r="D14171" s="10" t="s">
        <v>35207</v>
      </c>
      <c r="E14171" s="11" t="s">
        <v>35208</v>
      </c>
      <c r="F14171" s="6">
        <v>398285</v>
      </c>
      <c r="G14171" s="6" t="s">
        <v>77</v>
      </c>
      <c r="H14171" s="16">
        <v>6990000</v>
      </c>
      <c r="I14171" s="12" t="s">
        <v>26706</v>
      </c>
      <c r="J14171" s="12" t="s">
        <v>2041</v>
      </c>
      <c r="K14171" s="15">
        <v>0</v>
      </c>
      <c r="L14171" s="13" t="s">
        <v>14</v>
      </c>
      <c r="M14171" s="7">
        <v>1</v>
      </c>
      <c r="N14171" s="14"/>
    </row>
    <row r="14172" spans="1:14" ht="47.25">
      <c r="A14172" s="6">
        <v>14171</v>
      </c>
      <c r="B14172" s="8" t="s">
        <v>34835</v>
      </c>
      <c r="C14172" s="9" t="s">
        <v>35203</v>
      </c>
      <c r="D14172" s="10" t="s">
        <v>35204</v>
      </c>
      <c r="E14172" s="11" t="s">
        <v>35209</v>
      </c>
      <c r="F14172" s="6">
        <v>398286</v>
      </c>
      <c r="G14172" s="6" t="s">
        <v>77</v>
      </c>
      <c r="H14172" s="16">
        <v>6950000</v>
      </c>
      <c r="I14172" s="12" t="s">
        <v>26706</v>
      </c>
      <c r="J14172" s="12" t="s">
        <v>2041</v>
      </c>
      <c r="K14172" s="15">
        <v>0</v>
      </c>
      <c r="L14172" s="13" t="s">
        <v>14</v>
      </c>
      <c r="M14172" s="7">
        <v>1</v>
      </c>
      <c r="N14172" s="14"/>
    </row>
    <row r="14173" spans="1:14" ht="47.25">
      <c r="A14173" s="6">
        <v>14172</v>
      </c>
      <c r="B14173" s="8" t="s">
        <v>34835</v>
      </c>
      <c r="C14173" s="9" t="s">
        <v>35210</v>
      </c>
      <c r="D14173" s="10" t="s">
        <v>35211</v>
      </c>
      <c r="E14173" s="11" t="s">
        <v>35212</v>
      </c>
      <c r="F14173" s="6">
        <v>398287</v>
      </c>
      <c r="G14173" s="6" t="s">
        <v>77</v>
      </c>
      <c r="H14173" s="16">
        <v>7000000</v>
      </c>
      <c r="I14173" s="12" t="s">
        <v>6152</v>
      </c>
      <c r="J14173" s="12" t="s">
        <v>5994</v>
      </c>
      <c r="K14173" s="15">
        <v>0</v>
      </c>
      <c r="L14173" s="13" t="s">
        <v>14</v>
      </c>
      <c r="M14173" s="7">
        <v>1</v>
      </c>
      <c r="N14173" s="14"/>
    </row>
    <row r="14174" spans="1:14" ht="94.5">
      <c r="A14174" s="6">
        <v>14173</v>
      </c>
      <c r="B14174" s="8" t="s">
        <v>34835</v>
      </c>
      <c r="C14174" s="9" t="s">
        <v>35213</v>
      </c>
      <c r="D14174" s="10" t="s">
        <v>35214</v>
      </c>
      <c r="E14174" s="11" t="s">
        <v>35215</v>
      </c>
      <c r="F14174" s="6">
        <v>398288</v>
      </c>
      <c r="G14174" s="6" t="s">
        <v>77</v>
      </c>
      <c r="H14174" s="16">
        <v>6995000</v>
      </c>
      <c r="I14174" s="12" t="s">
        <v>2711</v>
      </c>
      <c r="J14174" s="12" t="s">
        <v>23870</v>
      </c>
      <c r="K14174" s="15">
        <v>0</v>
      </c>
      <c r="L14174" s="13" t="s">
        <v>14</v>
      </c>
      <c r="M14174" s="7">
        <v>1</v>
      </c>
      <c r="N14174" s="14"/>
    </row>
    <row r="14175" spans="1:14" ht="47.25">
      <c r="A14175" s="6">
        <v>14174</v>
      </c>
      <c r="B14175" s="8" t="s">
        <v>34835</v>
      </c>
      <c r="C14175" s="9" t="s">
        <v>35200</v>
      </c>
      <c r="D14175" s="10" t="s">
        <v>35201</v>
      </c>
      <c r="E14175" s="11" t="s">
        <v>35216</v>
      </c>
      <c r="F14175" s="6">
        <v>398289</v>
      </c>
      <c r="G14175" s="6" t="s">
        <v>77</v>
      </c>
      <c r="H14175" s="16">
        <v>6990000</v>
      </c>
      <c r="I14175" s="12" t="s">
        <v>6152</v>
      </c>
      <c r="J14175" s="12" t="s">
        <v>5994</v>
      </c>
      <c r="K14175" s="15">
        <v>0</v>
      </c>
      <c r="L14175" s="13" t="s">
        <v>14</v>
      </c>
      <c r="M14175" s="7">
        <v>1</v>
      </c>
      <c r="N14175" s="14"/>
    </row>
    <row r="14176" spans="1:14" ht="141.75">
      <c r="A14176" s="6">
        <v>14175</v>
      </c>
      <c r="B14176" s="8" t="s">
        <v>34835</v>
      </c>
      <c r="C14176" s="9" t="s">
        <v>35217</v>
      </c>
      <c r="D14176" s="10" t="s">
        <v>35218</v>
      </c>
      <c r="E14176" s="11" t="s">
        <v>35219</v>
      </c>
      <c r="F14176" s="6">
        <v>26260</v>
      </c>
      <c r="G14176" s="6" t="s">
        <v>4657</v>
      </c>
      <c r="H14176" s="16">
        <v>77074890.736000001</v>
      </c>
      <c r="I14176" s="12">
        <v>42310</v>
      </c>
      <c r="J14176" s="12">
        <v>42945</v>
      </c>
      <c r="K14176" s="15">
        <v>6827076</v>
      </c>
      <c r="L14176" s="13" t="s">
        <v>14</v>
      </c>
      <c r="M14176" s="7">
        <v>1</v>
      </c>
      <c r="N14176" s="14"/>
    </row>
    <row r="14177" spans="1:14" ht="141.75">
      <c r="A14177" s="6">
        <v>14176</v>
      </c>
      <c r="B14177" s="8" t="s">
        <v>34835</v>
      </c>
      <c r="C14177" s="9" t="s">
        <v>35217</v>
      </c>
      <c r="D14177" s="10" t="s">
        <v>35218</v>
      </c>
      <c r="E14177" s="11" t="s">
        <v>35220</v>
      </c>
      <c r="F14177" s="6">
        <v>34902</v>
      </c>
      <c r="G14177" s="6" t="s">
        <v>4657</v>
      </c>
      <c r="H14177" s="16">
        <v>76972644.338</v>
      </c>
      <c r="I14177" s="12">
        <v>42389</v>
      </c>
      <c r="J14177" s="12">
        <v>42899</v>
      </c>
      <c r="K14177" s="15">
        <v>3320903</v>
      </c>
      <c r="L14177" s="13" t="s">
        <v>14</v>
      </c>
      <c r="M14177" s="7">
        <v>1</v>
      </c>
      <c r="N14177" s="14"/>
    </row>
    <row r="14178" spans="1:14" ht="47.25">
      <c r="A14178" s="6">
        <v>14177</v>
      </c>
      <c r="B14178" s="8" t="s">
        <v>34835</v>
      </c>
      <c r="C14178" s="9" t="s">
        <v>35221</v>
      </c>
      <c r="D14178" s="10" t="s">
        <v>35222</v>
      </c>
      <c r="E14178" s="11" t="s">
        <v>35223</v>
      </c>
      <c r="F14178" s="6">
        <v>34903</v>
      </c>
      <c r="G14178" s="6" t="s">
        <v>4657</v>
      </c>
      <c r="H14178" s="16">
        <v>77708218.019999996</v>
      </c>
      <c r="I14178" s="12">
        <v>42390</v>
      </c>
      <c r="J14178" s="12">
        <v>43804</v>
      </c>
      <c r="K14178" s="15">
        <v>73053984</v>
      </c>
      <c r="L14178" s="13" t="s">
        <v>70</v>
      </c>
      <c r="M14178" s="7">
        <v>1</v>
      </c>
      <c r="N14178" s="14"/>
    </row>
    <row r="14179" spans="1:14" ht="63">
      <c r="A14179" s="6">
        <v>14178</v>
      </c>
      <c r="B14179" s="8" t="s">
        <v>34835</v>
      </c>
      <c r="C14179" s="9" t="s">
        <v>35224</v>
      </c>
      <c r="D14179" s="10" t="s">
        <v>13344</v>
      </c>
      <c r="E14179" s="11" t="s">
        <v>35223</v>
      </c>
      <c r="F14179" s="6">
        <v>34903</v>
      </c>
      <c r="G14179" s="6" t="s">
        <v>4657</v>
      </c>
      <c r="H14179" s="16">
        <v>77708218.019999996</v>
      </c>
      <c r="I14179" s="12">
        <v>42390</v>
      </c>
      <c r="J14179" s="12">
        <v>43804</v>
      </c>
      <c r="K14179" s="15">
        <v>37257531.840000004</v>
      </c>
      <c r="L14179" s="13" t="s">
        <v>70</v>
      </c>
      <c r="M14179" s="7">
        <v>0.51</v>
      </c>
      <c r="N14179" s="14"/>
    </row>
    <row r="14180" spans="1:14" ht="63">
      <c r="A14180" s="6">
        <v>14179</v>
      </c>
      <c r="B14180" s="8" t="s">
        <v>34835</v>
      </c>
      <c r="C14180" s="9" t="s">
        <v>35225</v>
      </c>
      <c r="D14180" s="10" t="s">
        <v>34824</v>
      </c>
      <c r="E14180" s="11" t="s">
        <v>35223</v>
      </c>
      <c r="F14180" s="6">
        <v>34903</v>
      </c>
      <c r="G14180" s="6" t="s">
        <v>4657</v>
      </c>
      <c r="H14180" s="16">
        <v>77708219.019999996</v>
      </c>
      <c r="I14180" s="12">
        <v>42756</v>
      </c>
      <c r="J14180" s="12">
        <v>43804</v>
      </c>
      <c r="K14180" s="15">
        <v>35796452.159999996</v>
      </c>
      <c r="L14180" s="13" t="s">
        <v>70</v>
      </c>
      <c r="M14180" s="7">
        <v>0.49</v>
      </c>
      <c r="N14180" s="14"/>
    </row>
    <row r="14181" spans="1:14" ht="47.25">
      <c r="A14181" s="6">
        <v>14180</v>
      </c>
      <c r="B14181" s="8" t="s">
        <v>34835</v>
      </c>
      <c r="C14181" s="9" t="s">
        <v>35226</v>
      </c>
      <c r="D14181" s="10" t="s">
        <v>35227</v>
      </c>
      <c r="E14181" s="11" t="s">
        <v>35228</v>
      </c>
      <c r="F14181" s="6">
        <v>26263</v>
      </c>
      <c r="G14181" s="6" t="s">
        <v>4657</v>
      </c>
      <c r="H14181" s="16">
        <v>92616548.555999994</v>
      </c>
      <c r="I14181" s="12">
        <v>42302</v>
      </c>
      <c r="J14181" s="12">
        <v>44377</v>
      </c>
      <c r="K14181" s="15">
        <v>48683661</v>
      </c>
      <c r="L14181" s="13" t="s">
        <v>70</v>
      </c>
      <c r="M14181" s="7">
        <v>1</v>
      </c>
      <c r="N14181" s="14"/>
    </row>
    <row r="14182" spans="1:14" ht="63">
      <c r="A14182" s="6">
        <v>14181</v>
      </c>
      <c r="B14182" s="8" t="s">
        <v>34835</v>
      </c>
      <c r="C14182" s="9" t="s">
        <v>35229</v>
      </c>
      <c r="D14182" s="10" t="s">
        <v>34643</v>
      </c>
      <c r="E14182" s="11" t="s">
        <v>35228</v>
      </c>
      <c r="F14182" s="6">
        <v>26263</v>
      </c>
      <c r="G14182" s="6" t="s">
        <v>4657</v>
      </c>
      <c r="H14182" s="16">
        <v>92616548.555999994</v>
      </c>
      <c r="I14182" s="12">
        <v>42302</v>
      </c>
      <c r="J14182" s="12">
        <v>44377</v>
      </c>
      <c r="K14182" s="15">
        <v>24341830.5</v>
      </c>
      <c r="L14182" s="13" t="s">
        <v>70</v>
      </c>
      <c r="M14182" s="7">
        <v>0.5</v>
      </c>
      <c r="N14182" s="14"/>
    </row>
    <row r="14183" spans="1:14" ht="47.25">
      <c r="A14183" s="6">
        <v>14182</v>
      </c>
      <c r="B14183" s="8" t="s">
        <v>34835</v>
      </c>
      <c r="C14183" s="9" t="s">
        <v>35230</v>
      </c>
      <c r="D14183" s="10" t="s">
        <v>35231</v>
      </c>
      <c r="E14183" s="11" t="s">
        <v>35228</v>
      </c>
      <c r="F14183" s="6">
        <v>26263</v>
      </c>
      <c r="G14183" s="6" t="s">
        <v>4657</v>
      </c>
      <c r="H14183" s="16">
        <v>92616548.555999994</v>
      </c>
      <c r="I14183" s="12">
        <v>42302</v>
      </c>
      <c r="J14183" s="12">
        <v>44377</v>
      </c>
      <c r="K14183" s="15">
        <v>24341830.5</v>
      </c>
      <c r="L14183" s="13" t="s">
        <v>70</v>
      </c>
      <c r="M14183" s="7">
        <v>0.5</v>
      </c>
      <c r="N14183" s="14"/>
    </row>
    <row r="14184" spans="1:14" ht="47.25">
      <c r="A14184" s="6">
        <v>14183</v>
      </c>
      <c r="B14184" s="8" t="s">
        <v>34835</v>
      </c>
      <c r="C14184" s="9" t="s">
        <v>35232</v>
      </c>
      <c r="D14184" s="10" t="s">
        <v>35233</v>
      </c>
      <c r="E14184" s="11" t="s">
        <v>35234</v>
      </c>
      <c r="F14184" s="6">
        <v>31326</v>
      </c>
      <c r="G14184" s="6" t="s">
        <v>4657</v>
      </c>
      <c r="H14184" s="16">
        <v>65953921.261</v>
      </c>
      <c r="I14184" s="12">
        <v>42358</v>
      </c>
      <c r="J14184" s="12">
        <v>43646</v>
      </c>
      <c r="K14184" s="15">
        <v>33381895</v>
      </c>
      <c r="L14184" s="13" t="s">
        <v>14</v>
      </c>
      <c r="M14184" s="7">
        <v>1</v>
      </c>
      <c r="N14184" s="14"/>
    </row>
    <row r="14185" spans="1:14" ht="47.25">
      <c r="A14185" s="6">
        <v>14184</v>
      </c>
      <c r="B14185" s="8" t="s">
        <v>34835</v>
      </c>
      <c r="C14185" s="9" t="s">
        <v>35235</v>
      </c>
      <c r="D14185" s="10" t="s">
        <v>35236</v>
      </c>
      <c r="E14185" s="11" t="s">
        <v>35237</v>
      </c>
      <c r="F14185" s="6">
        <v>29957</v>
      </c>
      <c r="G14185" s="6" t="s">
        <v>4657</v>
      </c>
      <c r="H14185" s="16">
        <v>42939058.098999999</v>
      </c>
      <c r="I14185" s="12">
        <v>42348</v>
      </c>
      <c r="J14185" s="12">
        <v>44226</v>
      </c>
      <c r="K14185" s="15">
        <v>33566716</v>
      </c>
      <c r="L14185" s="13" t="s">
        <v>70</v>
      </c>
      <c r="M14185" s="7">
        <v>1</v>
      </c>
      <c r="N14185" s="14"/>
    </row>
    <row r="14186" spans="1:14" ht="94.5">
      <c r="A14186" s="6">
        <v>14185</v>
      </c>
      <c r="B14186" s="8" t="s">
        <v>34835</v>
      </c>
      <c r="C14186" s="9" t="s">
        <v>34949</v>
      </c>
      <c r="D14186" s="10" t="s">
        <v>12863</v>
      </c>
      <c r="E14186" s="11" t="s">
        <v>35237</v>
      </c>
      <c r="F14186" s="6">
        <v>29957</v>
      </c>
      <c r="G14186" s="6" t="s">
        <v>4657</v>
      </c>
      <c r="H14186" s="16">
        <v>42939058.098999999</v>
      </c>
      <c r="I14186" s="12">
        <v>42348</v>
      </c>
      <c r="J14186" s="12">
        <v>44226</v>
      </c>
      <c r="K14186" s="15">
        <v>16783358</v>
      </c>
      <c r="L14186" s="13" t="s">
        <v>70</v>
      </c>
      <c r="M14186" s="7">
        <v>0.5</v>
      </c>
      <c r="N14186" s="14"/>
    </row>
    <row r="14187" spans="1:14" ht="63">
      <c r="A14187" s="6">
        <v>14186</v>
      </c>
      <c r="B14187" s="8" t="s">
        <v>34835</v>
      </c>
      <c r="C14187" s="9" t="s">
        <v>35238</v>
      </c>
      <c r="D14187" s="10" t="s">
        <v>35239</v>
      </c>
      <c r="E14187" s="11" t="s">
        <v>35237</v>
      </c>
      <c r="F14187" s="6">
        <v>29958</v>
      </c>
      <c r="G14187" s="6" t="s">
        <v>4657</v>
      </c>
      <c r="H14187" s="16">
        <v>42939059.098999999</v>
      </c>
      <c r="I14187" s="12">
        <v>42714</v>
      </c>
      <c r="J14187" s="12">
        <v>44226</v>
      </c>
      <c r="K14187" s="15">
        <v>16783358</v>
      </c>
      <c r="L14187" s="13" t="s">
        <v>70</v>
      </c>
      <c r="M14187" s="7">
        <v>0.5</v>
      </c>
      <c r="N14187" s="14"/>
    </row>
    <row r="14188" spans="1:14" ht="78.75">
      <c r="A14188" s="6">
        <v>14187</v>
      </c>
      <c r="B14188" s="8" t="s">
        <v>34835</v>
      </c>
      <c r="C14188" s="9" t="s">
        <v>35240</v>
      </c>
      <c r="D14188" s="10" t="s">
        <v>35241</v>
      </c>
      <c r="E14188" s="11" t="s">
        <v>35242</v>
      </c>
      <c r="F14188" s="6">
        <v>66326</v>
      </c>
      <c r="G14188" s="6" t="s">
        <v>4657</v>
      </c>
      <c r="H14188" s="16">
        <v>67476962.906000003</v>
      </c>
      <c r="I14188" s="12">
        <v>42739</v>
      </c>
      <c r="J14188" s="12">
        <v>44377</v>
      </c>
      <c r="K14188" s="15">
        <v>15260403</v>
      </c>
      <c r="L14188" s="13" t="s">
        <v>70</v>
      </c>
      <c r="M14188" s="7">
        <v>1</v>
      </c>
      <c r="N14188" s="14"/>
    </row>
    <row r="14189" spans="1:14" ht="78.75">
      <c r="A14189" s="6">
        <v>14188</v>
      </c>
      <c r="B14189" s="8" t="s">
        <v>34835</v>
      </c>
      <c r="C14189" s="9" t="s">
        <v>35243</v>
      </c>
      <c r="D14189" s="10" t="s">
        <v>34643</v>
      </c>
      <c r="E14189" s="11" t="s">
        <v>35242</v>
      </c>
      <c r="F14189" s="6">
        <v>66326</v>
      </c>
      <c r="G14189" s="6" t="s">
        <v>4657</v>
      </c>
      <c r="H14189" s="16">
        <v>67476962.906000003</v>
      </c>
      <c r="I14189" s="12">
        <v>42739</v>
      </c>
      <c r="J14189" s="12">
        <v>44377</v>
      </c>
      <c r="K14189" s="15">
        <v>7630201.5</v>
      </c>
      <c r="L14189" s="13" t="s">
        <v>70</v>
      </c>
      <c r="M14189" s="7">
        <v>0.5</v>
      </c>
      <c r="N14189" s="14"/>
    </row>
    <row r="14190" spans="1:14" ht="78.75">
      <c r="A14190" s="6">
        <v>14189</v>
      </c>
      <c r="B14190" s="8" t="s">
        <v>34835</v>
      </c>
      <c r="C14190" s="9" t="s">
        <v>35244</v>
      </c>
      <c r="D14190" s="10" t="s">
        <v>34670</v>
      </c>
      <c r="E14190" s="11" t="s">
        <v>35242</v>
      </c>
      <c r="F14190" s="6">
        <v>66327</v>
      </c>
      <c r="G14190" s="6" t="s">
        <v>4657</v>
      </c>
      <c r="H14190" s="16">
        <v>67476963.906000003</v>
      </c>
      <c r="I14190" s="12">
        <v>43104</v>
      </c>
      <c r="J14190" s="12">
        <v>44377</v>
      </c>
      <c r="K14190" s="15">
        <v>7630201.5</v>
      </c>
      <c r="L14190" s="13" t="s">
        <v>70</v>
      </c>
      <c r="M14190" s="7">
        <v>0.5</v>
      </c>
      <c r="N14190" s="14"/>
    </row>
    <row r="14191" spans="1:14" ht="78.75">
      <c r="A14191" s="6">
        <v>14190</v>
      </c>
      <c r="B14191" s="8" t="s">
        <v>34835</v>
      </c>
      <c r="C14191" s="9" t="s">
        <v>35245</v>
      </c>
      <c r="D14191" s="10" t="s">
        <v>35246</v>
      </c>
      <c r="E14191" s="11" t="s">
        <v>35247</v>
      </c>
      <c r="F14191" s="6">
        <v>329711</v>
      </c>
      <c r="G14191" s="6" t="s">
        <v>4657</v>
      </c>
      <c r="H14191" s="16">
        <v>111099225.61</v>
      </c>
      <c r="I14191" s="12">
        <v>43739</v>
      </c>
      <c r="J14191" s="12">
        <v>44255</v>
      </c>
      <c r="K14191" s="15">
        <v>3150000</v>
      </c>
      <c r="L14191" s="13" t="s">
        <v>14</v>
      </c>
      <c r="M14191" s="7">
        <v>1</v>
      </c>
      <c r="N14191" s="14"/>
    </row>
    <row r="14192" spans="1:14" ht="78.75">
      <c r="A14192" s="6">
        <v>14191</v>
      </c>
      <c r="B14192" s="8" t="s">
        <v>34835</v>
      </c>
      <c r="C14192" s="9" t="s">
        <v>35248</v>
      </c>
      <c r="D14192" s="10" t="s">
        <v>35249</v>
      </c>
      <c r="E14192" s="11" t="s">
        <v>35250</v>
      </c>
      <c r="F14192" s="6">
        <v>482268</v>
      </c>
      <c r="G14192" s="6" t="s">
        <v>4657</v>
      </c>
      <c r="H14192" s="16">
        <v>40255706.039999999</v>
      </c>
      <c r="I14192" s="12">
        <v>44054</v>
      </c>
      <c r="J14192" s="12">
        <v>44538</v>
      </c>
      <c r="K14192" s="15">
        <v>0</v>
      </c>
      <c r="L14192" s="13" t="s">
        <v>14</v>
      </c>
      <c r="M14192" s="7">
        <v>1</v>
      </c>
      <c r="N14192" s="14"/>
    </row>
    <row r="14193" spans="1:14" ht="63">
      <c r="A14193" s="6">
        <v>14192</v>
      </c>
      <c r="B14193" s="8" t="s">
        <v>34835</v>
      </c>
      <c r="C14193" s="9" t="s">
        <v>35251</v>
      </c>
      <c r="D14193" s="10" t="s">
        <v>1069</v>
      </c>
      <c r="E14193" s="11" t="s">
        <v>35252</v>
      </c>
      <c r="F14193" s="6">
        <v>329514</v>
      </c>
      <c r="G14193" s="6" t="s">
        <v>4657</v>
      </c>
      <c r="H14193" s="16">
        <v>46327894.780000001</v>
      </c>
      <c r="I14193" s="12">
        <v>43725</v>
      </c>
      <c r="J14193" s="12">
        <v>44181</v>
      </c>
      <c r="K14193" s="15">
        <v>3288937</v>
      </c>
      <c r="L14193" s="13" t="s">
        <v>14</v>
      </c>
      <c r="M14193" s="7">
        <v>1</v>
      </c>
      <c r="N14193" s="14"/>
    </row>
    <row r="14194" spans="1:14" ht="63">
      <c r="A14194" s="6">
        <v>14193</v>
      </c>
      <c r="B14194" s="8" t="s">
        <v>34835</v>
      </c>
      <c r="C14194" s="9" t="s">
        <v>35253</v>
      </c>
      <c r="D14194" s="10" t="s">
        <v>35254</v>
      </c>
      <c r="E14194" s="11" t="s">
        <v>35255</v>
      </c>
      <c r="F14194" s="6">
        <v>365202</v>
      </c>
      <c r="G14194" s="6" t="s">
        <v>4657</v>
      </c>
      <c r="H14194" s="16">
        <v>234725671.09999999</v>
      </c>
      <c r="I14194" s="12">
        <v>43811</v>
      </c>
      <c r="J14194" s="12">
        <v>44326</v>
      </c>
      <c r="K14194" s="15">
        <v>0</v>
      </c>
      <c r="L14194" s="13" t="s">
        <v>14</v>
      </c>
      <c r="M14194" s="7">
        <v>1</v>
      </c>
      <c r="N14194" s="14"/>
    </row>
    <row r="14195" spans="1:14" ht="157.5">
      <c r="A14195" s="6">
        <v>14194</v>
      </c>
      <c r="B14195" s="8" t="s">
        <v>34835</v>
      </c>
      <c r="C14195" s="9" t="s">
        <v>35256</v>
      </c>
      <c r="D14195" s="10" t="s">
        <v>35257</v>
      </c>
      <c r="E14195" s="11" t="s">
        <v>35258</v>
      </c>
      <c r="F14195" s="6">
        <v>482269</v>
      </c>
      <c r="G14195" s="6" t="s">
        <v>4657</v>
      </c>
      <c r="H14195" s="16">
        <v>207614721.69999999</v>
      </c>
      <c r="I14195" s="12">
        <v>44159</v>
      </c>
      <c r="J14195" s="12">
        <v>44438</v>
      </c>
      <c r="K14195" s="15">
        <v>0</v>
      </c>
      <c r="L14195" s="13" t="s">
        <v>70</v>
      </c>
      <c r="M14195" s="7">
        <v>1</v>
      </c>
      <c r="N14195" s="14"/>
    </row>
    <row r="14196" spans="1:14" ht="157.5">
      <c r="A14196" s="6">
        <v>14195</v>
      </c>
      <c r="B14196" s="8" t="s">
        <v>34835</v>
      </c>
      <c r="C14196" s="9" t="s">
        <v>35259</v>
      </c>
      <c r="D14196" s="10" t="s">
        <v>3894</v>
      </c>
      <c r="E14196" s="11" t="s">
        <v>35258</v>
      </c>
      <c r="F14196" s="6">
        <v>482269</v>
      </c>
      <c r="G14196" s="6" t="s">
        <v>4657</v>
      </c>
      <c r="H14196" s="16">
        <v>207614721.69999999</v>
      </c>
      <c r="I14196" s="12">
        <v>44159</v>
      </c>
      <c r="J14196" s="12">
        <v>44438</v>
      </c>
      <c r="K14196" s="15">
        <v>0</v>
      </c>
      <c r="L14196" s="13" t="s">
        <v>70</v>
      </c>
      <c r="M14196" s="7">
        <v>0.4</v>
      </c>
      <c r="N14196" s="14"/>
    </row>
    <row r="14197" spans="1:14" ht="157.5">
      <c r="A14197" s="6">
        <v>14196</v>
      </c>
      <c r="B14197" s="8" t="s">
        <v>34835</v>
      </c>
      <c r="C14197" s="9" t="s">
        <v>35260</v>
      </c>
      <c r="D14197" s="10" t="s">
        <v>35261</v>
      </c>
      <c r="E14197" s="11" t="s">
        <v>35258</v>
      </c>
      <c r="F14197" s="6">
        <v>482269</v>
      </c>
      <c r="G14197" s="6" t="s">
        <v>4657</v>
      </c>
      <c r="H14197" s="16">
        <v>207614721.69999999</v>
      </c>
      <c r="I14197" s="12">
        <v>44159</v>
      </c>
      <c r="J14197" s="12">
        <v>44438</v>
      </c>
      <c r="K14197" s="15">
        <v>0</v>
      </c>
      <c r="L14197" s="13" t="s">
        <v>70</v>
      </c>
      <c r="M14197" s="7">
        <v>0.3</v>
      </c>
      <c r="N14197" s="14"/>
    </row>
    <row r="14198" spans="1:14" ht="157.5">
      <c r="A14198" s="6">
        <v>14197</v>
      </c>
      <c r="B14198" s="8" t="s">
        <v>34835</v>
      </c>
      <c r="C14198" s="9" t="s">
        <v>35262</v>
      </c>
      <c r="D14198" s="10" t="s">
        <v>2286</v>
      </c>
      <c r="E14198" s="11" t="s">
        <v>35258</v>
      </c>
      <c r="F14198" s="6">
        <v>482269</v>
      </c>
      <c r="G14198" s="6" t="s">
        <v>4657</v>
      </c>
      <c r="H14198" s="16">
        <v>207614721.69999999</v>
      </c>
      <c r="I14198" s="12">
        <v>44159</v>
      </c>
      <c r="J14198" s="12">
        <v>44438</v>
      </c>
      <c r="K14198" s="15">
        <v>0</v>
      </c>
      <c r="L14198" s="13" t="s">
        <v>70</v>
      </c>
      <c r="M14198" s="7">
        <v>0.3</v>
      </c>
      <c r="N14198" s="14"/>
    </row>
    <row r="14199" spans="1:14" ht="78.75">
      <c r="A14199" s="6">
        <v>14198</v>
      </c>
      <c r="B14199" s="8" t="s">
        <v>34835</v>
      </c>
      <c r="C14199" s="9" t="s">
        <v>35263</v>
      </c>
      <c r="D14199" s="10" t="s">
        <v>35264</v>
      </c>
      <c r="E14199" s="11" t="s">
        <v>35265</v>
      </c>
      <c r="F14199" s="6">
        <v>329741</v>
      </c>
      <c r="G14199" s="6" t="s">
        <v>4657</v>
      </c>
      <c r="H14199" s="16">
        <v>136239964.56</v>
      </c>
      <c r="I14199" s="12">
        <v>43725</v>
      </c>
      <c r="J14199" s="12">
        <v>44241</v>
      </c>
      <c r="K14199" s="15">
        <v>10012246</v>
      </c>
      <c r="L14199" s="13" t="s">
        <v>70</v>
      </c>
      <c r="M14199" s="7">
        <v>1</v>
      </c>
      <c r="N14199" s="14"/>
    </row>
    <row r="14200" spans="1:14" ht="78.75">
      <c r="A14200" s="6">
        <v>14199</v>
      </c>
      <c r="B14200" s="8" t="s">
        <v>34835</v>
      </c>
      <c r="C14200" s="9" t="s">
        <v>35266</v>
      </c>
      <c r="D14200" s="10" t="s">
        <v>35267</v>
      </c>
      <c r="E14200" s="11" t="s">
        <v>35265</v>
      </c>
      <c r="F14200" s="6">
        <v>329741</v>
      </c>
      <c r="G14200" s="6" t="s">
        <v>4657</v>
      </c>
      <c r="H14200" s="16">
        <v>136239964.56</v>
      </c>
      <c r="I14200" s="12">
        <v>43726</v>
      </c>
      <c r="J14200" s="12">
        <v>44241</v>
      </c>
      <c r="K14200" s="15">
        <v>5006123</v>
      </c>
      <c r="L14200" s="13" t="s">
        <v>70</v>
      </c>
      <c r="M14200" s="7">
        <v>0.5</v>
      </c>
      <c r="N14200" s="14"/>
    </row>
    <row r="14201" spans="1:14" ht="110.25">
      <c r="A14201" s="6">
        <v>14200</v>
      </c>
      <c r="B14201" s="8" t="s">
        <v>34835</v>
      </c>
      <c r="C14201" s="9" t="s">
        <v>35268</v>
      </c>
      <c r="D14201" s="10" t="s">
        <v>1069</v>
      </c>
      <c r="E14201" s="11" t="s">
        <v>35265</v>
      </c>
      <c r="F14201" s="6">
        <v>329741</v>
      </c>
      <c r="G14201" s="6" t="s">
        <v>4657</v>
      </c>
      <c r="H14201" s="16">
        <v>136239964.56</v>
      </c>
      <c r="I14201" s="12">
        <v>43727</v>
      </c>
      <c r="J14201" s="12">
        <v>44241</v>
      </c>
      <c r="K14201" s="15">
        <v>5006123</v>
      </c>
      <c r="L14201" s="13" t="s">
        <v>70</v>
      </c>
      <c r="M14201" s="7">
        <v>0.5</v>
      </c>
      <c r="N14201" s="14"/>
    </row>
    <row r="14202" spans="1:14" ht="94.5">
      <c r="A14202" s="6">
        <v>14201</v>
      </c>
      <c r="B14202" s="8" t="s">
        <v>34835</v>
      </c>
      <c r="C14202" s="9" t="s">
        <v>35248</v>
      </c>
      <c r="D14202" s="10" t="s">
        <v>35249</v>
      </c>
      <c r="E14202" s="11" t="s">
        <v>35269</v>
      </c>
      <c r="F14202" s="6">
        <v>482270</v>
      </c>
      <c r="G14202" s="6" t="s">
        <v>4657</v>
      </c>
      <c r="H14202" s="16">
        <v>112012265.93000001</v>
      </c>
      <c r="I14202" s="12">
        <v>44054</v>
      </c>
      <c r="J14202" s="12">
        <v>44538</v>
      </c>
      <c r="K14202" s="15">
        <v>0</v>
      </c>
      <c r="L14202" s="13" t="s">
        <v>14</v>
      </c>
      <c r="M14202" s="7">
        <v>1</v>
      </c>
      <c r="N14202" s="14"/>
    </row>
    <row r="14203" spans="1:14" ht="63">
      <c r="A14203" s="6">
        <v>14202</v>
      </c>
      <c r="B14203" s="8" t="s">
        <v>34835</v>
      </c>
      <c r="C14203" s="9" t="s">
        <v>35270</v>
      </c>
      <c r="D14203" s="10"/>
      <c r="E14203" s="11" t="s">
        <v>35271</v>
      </c>
      <c r="F14203" s="6" t="s">
        <v>35080</v>
      </c>
      <c r="G14203" s="6" t="s">
        <v>13040</v>
      </c>
      <c r="H14203" s="16">
        <v>8985155.5099999998</v>
      </c>
      <c r="I14203" s="12"/>
      <c r="J14203" s="12"/>
      <c r="K14203" s="15"/>
      <c r="L14203" s="13" t="s">
        <v>14</v>
      </c>
      <c r="M14203" s="7">
        <v>1</v>
      </c>
      <c r="N14203" s="14"/>
    </row>
    <row r="14204" spans="1:14" ht="63">
      <c r="A14204" s="6">
        <v>14203</v>
      </c>
      <c r="B14204" s="8" t="s">
        <v>34835</v>
      </c>
      <c r="C14204" s="9" t="s">
        <v>35230</v>
      </c>
      <c r="D14204" s="10" t="s">
        <v>35231</v>
      </c>
      <c r="E14204" s="11" t="s">
        <v>34972</v>
      </c>
      <c r="F14204" s="6">
        <v>335768</v>
      </c>
      <c r="G14204" s="6" t="s">
        <v>4924</v>
      </c>
      <c r="H14204" s="16">
        <v>72203232.217999995</v>
      </c>
      <c r="I14204" s="12">
        <v>43794</v>
      </c>
      <c r="J14204" s="12">
        <v>44197</v>
      </c>
      <c r="K14204" s="15"/>
      <c r="L14204" s="13" t="s">
        <v>70</v>
      </c>
      <c r="M14204" s="7">
        <v>0.4</v>
      </c>
      <c r="N14204" s="14"/>
    </row>
    <row r="14205" spans="1:14" ht="110.25">
      <c r="A14205" s="6">
        <v>14204</v>
      </c>
      <c r="B14205" s="8" t="s">
        <v>34835</v>
      </c>
      <c r="C14205" s="9" t="s">
        <v>35272</v>
      </c>
      <c r="D14205" s="10"/>
      <c r="E14205" s="11" t="s">
        <v>35273</v>
      </c>
      <c r="F14205" s="6" t="s">
        <v>35080</v>
      </c>
      <c r="G14205" s="6" t="s">
        <v>13040</v>
      </c>
      <c r="H14205" s="16">
        <v>15594307.98</v>
      </c>
      <c r="I14205" s="12">
        <v>44034</v>
      </c>
      <c r="J14205" s="12">
        <v>44468</v>
      </c>
      <c r="K14205" s="15"/>
      <c r="L14205" s="13" t="s">
        <v>14</v>
      </c>
      <c r="M14205" s="7">
        <v>1</v>
      </c>
      <c r="N14205" s="14"/>
    </row>
    <row r="14206" spans="1:14" ht="47.25">
      <c r="A14206" s="6">
        <v>14205</v>
      </c>
      <c r="B14206" s="8" t="s">
        <v>35274</v>
      </c>
      <c r="C14206" s="9" t="s">
        <v>35275</v>
      </c>
      <c r="D14206" s="10" t="s">
        <v>35276</v>
      </c>
      <c r="E14206" s="11" t="s">
        <v>35277</v>
      </c>
      <c r="F14206" s="6">
        <v>493601</v>
      </c>
      <c r="G14206" s="6" t="s">
        <v>7483</v>
      </c>
      <c r="H14206" s="16">
        <v>2267989.15</v>
      </c>
      <c r="I14206" s="12" t="s">
        <v>12662</v>
      </c>
      <c r="J14206" s="12">
        <v>44201</v>
      </c>
      <c r="K14206" s="15"/>
      <c r="L14206" s="13" t="s">
        <v>14</v>
      </c>
      <c r="M14206" s="7">
        <v>1</v>
      </c>
      <c r="N14206" s="14"/>
    </row>
    <row r="14207" spans="1:14" ht="94.5">
      <c r="A14207" s="6">
        <v>14206</v>
      </c>
      <c r="B14207" s="8" t="s">
        <v>35274</v>
      </c>
      <c r="C14207" s="9" t="s">
        <v>35278</v>
      </c>
      <c r="D14207" s="10" t="s">
        <v>35279</v>
      </c>
      <c r="E14207" s="11" t="s">
        <v>35280</v>
      </c>
      <c r="F14207" s="6">
        <v>493600</v>
      </c>
      <c r="G14207" s="6" t="s">
        <v>7483</v>
      </c>
      <c r="H14207" s="16">
        <v>10347895.9</v>
      </c>
      <c r="I14207" s="12">
        <v>44146</v>
      </c>
      <c r="J14207" s="12" t="s">
        <v>14637</v>
      </c>
      <c r="K14207" s="15"/>
      <c r="L14207" s="13" t="s">
        <v>14</v>
      </c>
      <c r="M14207" s="7">
        <v>1</v>
      </c>
      <c r="N14207" s="14"/>
    </row>
    <row r="14208" spans="1:14" ht="63">
      <c r="A14208" s="6">
        <v>14207</v>
      </c>
      <c r="B14208" s="8" t="s">
        <v>35274</v>
      </c>
      <c r="C14208" s="9" t="s">
        <v>35281</v>
      </c>
      <c r="D14208" s="10" t="s">
        <v>35282</v>
      </c>
      <c r="E14208" s="11" t="s">
        <v>35283</v>
      </c>
      <c r="F14208" s="6">
        <v>499908</v>
      </c>
      <c r="G14208" s="6" t="s">
        <v>7483</v>
      </c>
      <c r="H14208" s="16">
        <v>7419807.7999999998</v>
      </c>
      <c r="I14208" s="12" t="s">
        <v>9179</v>
      </c>
      <c r="J14208" s="12">
        <v>44238</v>
      </c>
      <c r="K14208" s="15"/>
      <c r="L14208" s="13" t="s">
        <v>14</v>
      </c>
      <c r="M14208" s="7">
        <v>1</v>
      </c>
      <c r="N14208" s="14"/>
    </row>
    <row r="14209" spans="1:14" ht="63">
      <c r="A14209" s="6">
        <v>14208</v>
      </c>
      <c r="B14209" s="8" t="s">
        <v>35274</v>
      </c>
      <c r="C14209" s="9" t="s">
        <v>35284</v>
      </c>
      <c r="D14209" s="10" t="s">
        <v>35285</v>
      </c>
      <c r="E14209" s="11" t="s">
        <v>35286</v>
      </c>
      <c r="F14209" s="6">
        <v>499912</v>
      </c>
      <c r="G14209" s="6" t="s">
        <v>7483</v>
      </c>
      <c r="H14209" s="16">
        <v>6466562.5999999996</v>
      </c>
      <c r="I14209" s="12" t="s">
        <v>9179</v>
      </c>
      <c r="J14209" s="12">
        <v>44235</v>
      </c>
      <c r="K14209" s="15"/>
      <c r="L14209" s="13" t="s">
        <v>14</v>
      </c>
      <c r="M14209" s="7">
        <v>1</v>
      </c>
      <c r="N14209" s="14"/>
    </row>
    <row r="14210" spans="1:14" ht="78.75">
      <c r="A14210" s="6">
        <v>14209</v>
      </c>
      <c r="B14210" s="8" t="s">
        <v>35274</v>
      </c>
      <c r="C14210" s="9" t="s">
        <v>35287</v>
      </c>
      <c r="D14210" s="10" t="s">
        <v>35288</v>
      </c>
      <c r="E14210" s="11" t="s">
        <v>35289</v>
      </c>
      <c r="F14210" s="6">
        <v>499913</v>
      </c>
      <c r="G14210" s="6" t="s">
        <v>7483</v>
      </c>
      <c r="H14210" s="16">
        <v>7980753.3499999996</v>
      </c>
      <c r="I14210" s="12" t="s">
        <v>9179</v>
      </c>
      <c r="J14210" s="12">
        <v>44237</v>
      </c>
      <c r="K14210" s="15"/>
      <c r="L14210" s="13" t="s">
        <v>14</v>
      </c>
      <c r="M14210" s="7">
        <v>1</v>
      </c>
      <c r="N14210" s="14"/>
    </row>
    <row r="14211" spans="1:14" ht="78.75">
      <c r="A14211" s="6">
        <v>14210</v>
      </c>
      <c r="B14211" s="8" t="s">
        <v>35274</v>
      </c>
      <c r="C14211" s="9" t="s">
        <v>35290</v>
      </c>
      <c r="D14211" s="10" t="s">
        <v>5566</v>
      </c>
      <c r="E14211" s="11" t="s">
        <v>35291</v>
      </c>
      <c r="F14211" s="6">
        <v>499906</v>
      </c>
      <c r="G14211" s="6" t="s">
        <v>7483</v>
      </c>
      <c r="H14211" s="16">
        <v>9403579.75</v>
      </c>
      <c r="I14211" s="12" t="s">
        <v>9179</v>
      </c>
      <c r="J14211" s="12">
        <v>44238</v>
      </c>
      <c r="K14211" s="15"/>
      <c r="L14211" s="13" t="s">
        <v>14</v>
      </c>
      <c r="M14211" s="7">
        <v>1</v>
      </c>
      <c r="N14211" s="14"/>
    </row>
    <row r="14212" spans="1:14" ht="78.75">
      <c r="A14212" s="6">
        <v>14211</v>
      </c>
      <c r="B14212" s="8" t="s">
        <v>35274</v>
      </c>
      <c r="C14212" s="9" t="s">
        <v>35292</v>
      </c>
      <c r="D14212" s="10" t="s">
        <v>35293</v>
      </c>
      <c r="E14212" s="11" t="s">
        <v>35294</v>
      </c>
      <c r="F14212" s="6">
        <v>499902</v>
      </c>
      <c r="G14212" s="6" t="s">
        <v>7483</v>
      </c>
      <c r="H14212" s="16">
        <v>5512776.8499999996</v>
      </c>
      <c r="I14212" s="12" t="s">
        <v>9057</v>
      </c>
      <c r="J14212" s="12" t="s">
        <v>35295</v>
      </c>
      <c r="K14212" s="15"/>
      <c r="L14212" s="13" t="s">
        <v>14</v>
      </c>
      <c r="M14212" s="7">
        <v>1</v>
      </c>
      <c r="N14212" s="14"/>
    </row>
    <row r="14213" spans="1:14" ht="126">
      <c r="A14213" s="6">
        <v>14212</v>
      </c>
      <c r="B14213" s="8" t="s">
        <v>35274</v>
      </c>
      <c r="C14213" s="9" t="s">
        <v>35296</v>
      </c>
      <c r="D14213" s="10" t="s">
        <v>35297</v>
      </c>
      <c r="E14213" s="11" t="s">
        <v>35298</v>
      </c>
      <c r="F14213" s="6">
        <v>493602</v>
      </c>
      <c r="G14213" s="6" t="s">
        <v>7483</v>
      </c>
      <c r="H14213" s="16">
        <v>14597024.27</v>
      </c>
      <c r="I14213" s="12">
        <v>44024</v>
      </c>
      <c r="J14213" s="12">
        <v>44593</v>
      </c>
      <c r="K14213" s="15"/>
      <c r="L14213" s="13" t="s">
        <v>14</v>
      </c>
      <c r="M14213" s="7">
        <v>1</v>
      </c>
      <c r="N14213" s="14"/>
    </row>
    <row r="14214" spans="1:14" ht="94.5">
      <c r="A14214" s="6">
        <v>14213</v>
      </c>
      <c r="B14214" s="8" t="s">
        <v>35274</v>
      </c>
      <c r="C14214" s="9" t="s">
        <v>35299</v>
      </c>
      <c r="D14214" s="10" t="s">
        <v>35300</v>
      </c>
      <c r="E14214" s="11" t="s">
        <v>35301</v>
      </c>
      <c r="F14214" s="6">
        <v>499910</v>
      </c>
      <c r="G14214" s="6" t="s">
        <v>7483</v>
      </c>
      <c r="H14214" s="16">
        <v>32985673.554000001</v>
      </c>
      <c r="I14214" s="12" t="s">
        <v>636</v>
      </c>
      <c r="J14214" s="12">
        <v>44293</v>
      </c>
      <c r="K14214" s="15"/>
      <c r="L14214" s="13" t="s">
        <v>14</v>
      </c>
      <c r="M14214" s="7">
        <v>1</v>
      </c>
      <c r="N14214" s="14"/>
    </row>
    <row r="14215" spans="1:14" ht="63">
      <c r="A14215" s="6">
        <v>14214</v>
      </c>
      <c r="B14215" s="8" t="s">
        <v>35274</v>
      </c>
      <c r="C14215" s="9" t="s">
        <v>35302</v>
      </c>
      <c r="D14215" s="10" t="s">
        <v>35303</v>
      </c>
      <c r="E14215" s="11" t="s">
        <v>35304</v>
      </c>
      <c r="F14215" s="6">
        <v>499914</v>
      </c>
      <c r="G14215" s="6" t="s">
        <v>7483</v>
      </c>
      <c r="H14215" s="16">
        <v>22359076.651000001</v>
      </c>
      <c r="I14215" s="12">
        <v>44024</v>
      </c>
      <c r="J14215" s="12">
        <v>44293</v>
      </c>
      <c r="K14215" s="15"/>
      <c r="L14215" s="13" t="s">
        <v>14</v>
      </c>
      <c r="M14215" s="7">
        <v>1</v>
      </c>
      <c r="N14215" s="14"/>
    </row>
    <row r="14216" spans="1:14" ht="47.25">
      <c r="A14216" s="6">
        <v>14215</v>
      </c>
      <c r="B14216" s="8" t="s">
        <v>35274</v>
      </c>
      <c r="C14216" s="9" t="s">
        <v>35305</v>
      </c>
      <c r="D14216" s="10" t="s">
        <v>35306</v>
      </c>
      <c r="E14216" s="11" t="s">
        <v>35307</v>
      </c>
      <c r="F14216" s="6">
        <v>504682</v>
      </c>
      <c r="G14216" s="6" t="s">
        <v>7483</v>
      </c>
      <c r="H14216" s="16">
        <v>3435027.1</v>
      </c>
      <c r="I14216" s="12" t="s">
        <v>4075</v>
      </c>
      <c r="J14216" s="12" t="s">
        <v>8371</v>
      </c>
      <c r="K14216" s="15"/>
      <c r="L14216" s="13" t="s">
        <v>14</v>
      </c>
      <c r="M14216" s="7">
        <v>1</v>
      </c>
      <c r="N14216" s="14"/>
    </row>
    <row r="14217" spans="1:14" ht="126">
      <c r="A14217" s="6">
        <v>14216</v>
      </c>
      <c r="B14217" s="8" t="s">
        <v>35274</v>
      </c>
      <c r="C14217" s="9" t="s">
        <v>35308</v>
      </c>
      <c r="D14217" s="10" t="s">
        <v>35309</v>
      </c>
      <c r="E14217" s="11" t="s">
        <v>35310</v>
      </c>
      <c r="F14217" s="6">
        <v>502898</v>
      </c>
      <c r="G14217" s="6" t="s">
        <v>7483</v>
      </c>
      <c r="H14217" s="16">
        <v>9004676.6500000004</v>
      </c>
      <c r="I14217" s="12" t="s">
        <v>669</v>
      </c>
      <c r="J14217" s="12" t="s">
        <v>11151</v>
      </c>
      <c r="K14217" s="15"/>
      <c r="L14217" s="13" t="s">
        <v>14</v>
      </c>
      <c r="M14217" s="7">
        <v>1</v>
      </c>
      <c r="N14217" s="14"/>
    </row>
    <row r="14218" spans="1:14" ht="141.75">
      <c r="A14218" s="6">
        <v>14217</v>
      </c>
      <c r="B14218" s="8" t="s">
        <v>35274</v>
      </c>
      <c r="C14218" s="9" t="s">
        <v>35311</v>
      </c>
      <c r="D14218" s="10" t="s">
        <v>35312</v>
      </c>
      <c r="E14218" s="11" t="s">
        <v>35313</v>
      </c>
      <c r="F14218" s="6">
        <v>512371</v>
      </c>
      <c r="G14218" s="6" t="s">
        <v>7483</v>
      </c>
      <c r="H14218" s="16">
        <v>7671556.8499999996</v>
      </c>
      <c r="I14218" s="12">
        <v>44531</v>
      </c>
      <c r="J14218" s="12" t="s">
        <v>9916</v>
      </c>
      <c r="K14218" s="15"/>
      <c r="L14218" s="13" t="s">
        <v>14</v>
      </c>
      <c r="M14218" s="7">
        <v>1</v>
      </c>
      <c r="N14218" s="14"/>
    </row>
    <row r="14219" spans="1:14" ht="157.5">
      <c r="A14219" s="6">
        <v>14218</v>
      </c>
      <c r="B14219" s="8" t="s">
        <v>35274</v>
      </c>
      <c r="C14219" s="9" t="s">
        <v>35314</v>
      </c>
      <c r="D14219" s="10" t="s">
        <v>35315</v>
      </c>
      <c r="E14219" s="11" t="s">
        <v>35316</v>
      </c>
      <c r="F14219" s="6">
        <v>512373</v>
      </c>
      <c r="G14219" s="6" t="s">
        <v>7483</v>
      </c>
      <c r="H14219" s="16">
        <v>2771240.25</v>
      </c>
      <c r="I14219" s="12" t="s">
        <v>12467</v>
      </c>
      <c r="J14219" s="12" t="s">
        <v>13250</v>
      </c>
      <c r="K14219" s="15"/>
      <c r="L14219" s="13" t="s">
        <v>14</v>
      </c>
      <c r="M14219" s="7">
        <v>1</v>
      </c>
      <c r="N14219" s="14"/>
    </row>
    <row r="14220" spans="1:14" ht="157.5">
      <c r="A14220" s="6">
        <v>14219</v>
      </c>
      <c r="B14220" s="8" t="s">
        <v>35274</v>
      </c>
      <c r="C14220" s="9" t="s">
        <v>35317</v>
      </c>
      <c r="D14220" s="10" t="s">
        <v>35318</v>
      </c>
      <c r="E14220" s="11" t="s">
        <v>35319</v>
      </c>
      <c r="F14220" s="6">
        <v>512374</v>
      </c>
      <c r="G14220" s="6" t="s">
        <v>7483</v>
      </c>
      <c r="H14220" s="16">
        <v>2684233.5499999998</v>
      </c>
      <c r="I14220" s="12" t="s">
        <v>13901</v>
      </c>
      <c r="J14220" s="12" t="s">
        <v>14758</v>
      </c>
      <c r="K14220" s="15"/>
      <c r="L14220" s="13" t="s">
        <v>14</v>
      </c>
      <c r="M14220" s="7">
        <v>1</v>
      </c>
      <c r="N14220" s="14"/>
    </row>
    <row r="14221" spans="1:14" ht="63">
      <c r="A14221" s="6">
        <v>14220</v>
      </c>
      <c r="B14221" s="8" t="s">
        <v>35274</v>
      </c>
      <c r="C14221" s="9" t="s">
        <v>35320</v>
      </c>
      <c r="D14221" s="10" t="s">
        <v>35321</v>
      </c>
      <c r="E14221" s="11" t="s">
        <v>35322</v>
      </c>
      <c r="F14221" s="6">
        <v>513506</v>
      </c>
      <c r="G14221" s="6" t="s">
        <v>7483</v>
      </c>
      <c r="H14221" s="16">
        <v>1998175.85</v>
      </c>
      <c r="I14221" s="12"/>
      <c r="J14221" s="12"/>
      <c r="K14221" s="15"/>
      <c r="L14221" s="13" t="s">
        <v>14</v>
      </c>
      <c r="M14221" s="7">
        <v>1</v>
      </c>
      <c r="N14221" s="14"/>
    </row>
    <row r="14222" spans="1:14" ht="78.75">
      <c r="A14222" s="6">
        <v>14221</v>
      </c>
      <c r="B14222" s="8" t="s">
        <v>35274</v>
      </c>
      <c r="C14222" s="9" t="s">
        <v>35323</v>
      </c>
      <c r="D14222" s="10" t="s">
        <v>35324</v>
      </c>
      <c r="E14222" s="11" t="s">
        <v>35325</v>
      </c>
      <c r="F14222" s="6">
        <v>478253</v>
      </c>
      <c r="G14222" s="6" t="s">
        <v>7483</v>
      </c>
      <c r="H14222" s="16">
        <v>26717379.833000001</v>
      </c>
      <c r="I14222" s="12" t="s">
        <v>709</v>
      </c>
      <c r="J14222" s="12" t="s">
        <v>35326</v>
      </c>
      <c r="K14222" s="15"/>
      <c r="L14222" s="13" t="s">
        <v>14</v>
      </c>
      <c r="M14222" s="7">
        <v>1</v>
      </c>
      <c r="N14222" s="14"/>
    </row>
    <row r="14223" spans="1:14" ht="94.5">
      <c r="A14223" s="6">
        <v>14222</v>
      </c>
      <c r="B14223" s="8" t="s">
        <v>35274</v>
      </c>
      <c r="C14223" s="9" t="s">
        <v>35327</v>
      </c>
      <c r="D14223" s="10" t="s">
        <v>35328</v>
      </c>
      <c r="E14223" s="11" t="s">
        <v>35329</v>
      </c>
      <c r="F14223" s="6">
        <v>481843</v>
      </c>
      <c r="G14223" s="6" t="s">
        <v>7483</v>
      </c>
      <c r="H14223" s="16">
        <v>11449048.5</v>
      </c>
      <c r="I14223" s="12">
        <v>44021</v>
      </c>
      <c r="J14223" s="12" t="s">
        <v>8375</v>
      </c>
      <c r="K14223" s="15">
        <v>1500000</v>
      </c>
      <c r="L14223" s="13" t="s">
        <v>14</v>
      </c>
      <c r="M14223" s="7">
        <v>1</v>
      </c>
      <c r="N14223" s="14"/>
    </row>
    <row r="14224" spans="1:14" ht="94.5">
      <c r="A14224" s="6">
        <v>14223</v>
      </c>
      <c r="B14224" s="8" t="s">
        <v>35274</v>
      </c>
      <c r="C14224" s="9" t="s">
        <v>35330</v>
      </c>
      <c r="D14224" s="10" t="s">
        <v>35331</v>
      </c>
      <c r="E14224" s="11" t="s">
        <v>35332</v>
      </c>
      <c r="F14224" s="6">
        <v>481842</v>
      </c>
      <c r="G14224" s="6" t="s">
        <v>7483</v>
      </c>
      <c r="H14224" s="16">
        <v>7433478.2999999998</v>
      </c>
      <c r="I14224" s="12" t="s">
        <v>21892</v>
      </c>
      <c r="J14224" s="12" t="s">
        <v>4030</v>
      </c>
      <c r="K14224" s="15">
        <v>1100000</v>
      </c>
      <c r="L14224" s="13" t="s">
        <v>14</v>
      </c>
      <c r="M14224" s="7">
        <v>1</v>
      </c>
      <c r="N14224" s="14"/>
    </row>
    <row r="14225" spans="1:14" ht="94.5">
      <c r="A14225" s="6">
        <v>14224</v>
      </c>
      <c r="B14225" s="8" t="s">
        <v>35274</v>
      </c>
      <c r="C14225" s="9" t="s">
        <v>35333</v>
      </c>
      <c r="D14225" s="10" t="s">
        <v>35334</v>
      </c>
      <c r="E14225" s="11" t="s">
        <v>35335</v>
      </c>
      <c r="F14225" s="6">
        <v>485280</v>
      </c>
      <c r="G14225" s="6" t="s">
        <v>7483</v>
      </c>
      <c r="H14225" s="16">
        <v>14239432.199999999</v>
      </c>
      <c r="I14225" s="12">
        <v>43992</v>
      </c>
      <c r="J14225" s="12">
        <v>44540</v>
      </c>
      <c r="K14225" s="15"/>
      <c r="L14225" s="13" t="s">
        <v>14</v>
      </c>
      <c r="M14225" s="7">
        <v>1</v>
      </c>
      <c r="N14225" s="14"/>
    </row>
    <row r="14226" spans="1:14" ht="78.75">
      <c r="A14226" s="6">
        <v>14225</v>
      </c>
      <c r="B14226" s="8" t="s">
        <v>35274</v>
      </c>
      <c r="C14226" s="9" t="s">
        <v>35336</v>
      </c>
      <c r="D14226" s="10" t="s">
        <v>35337</v>
      </c>
      <c r="E14226" s="11" t="s">
        <v>35338</v>
      </c>
      <c r="F14226" s="6">
        <v>485278</v>
      </c>
      <c r="G14226" s="6" t="s">
        <v>7483</v>
      </c>
      <c r="H14226" s="16">
        <v>55249000</v>
      </c>
      <c r="I14226" s="12" t="s">
        <v>8854</v>
      </c>
      <c r="J14226" s="12" t="s">
        <v>18091</v>
      </c>
      <c r="K14226" s="15"/>
      <c r="L14226" s="13" t="s">
        <v>70</v>
      </c>
      <c r="M14226" s="7">
        <v>1</v>
      </c>
      <c r="N14226" s="14"/>
    </row>
    <row r="14227" spans="1:14" ht="78.75">
      <c r="A14227" s="6">
        <v>14226</v>
      </c>
      <c r="B14227" s="8" t="s">
        <v>35274</v>
      </c>
      <c r="C14227" s="9" t="s">
        <v>35339</v>
      </c>
      <c r="D14227" s="10" t="s">
        <v>17862</v>
      </c>
      <c r="E14227" s="11" t="s">
        <v>35338</v>
      </c>
      <c r="F14227" s="6">
        <v>485278</v>
      </c>
      <c r="G14227" s="6" t="s">
        <v>7483</v>
      </c>
      <c r="H14227" s="16">
        <v>55249000</v>
      </c>
      <c r="I14227" s="12" t="s">
        <v>8854</v>
      </c>
      <c r="J14227" s="12" t="s">
        <v>18091</v>
      </c>
      <c r="K14227" s="15"/>
      <c r="L14227" s="13" t="s">
        <v>70</v>
      </c>
      <c r="M14227" s="7">
        <v>0.51</v>
      </c>
      <c r="N14227" s="14"/>
    </row>
    <row r="14228" spans="1:14" ht="78.75">
      <c r="A14228" s="6">
        <v>14227</v>
      </c>
      <c r="B14228" s="8" t="s">
        <v>35274</v>
      </c>
      <c r="C14228" s="9" t="s">
        <v>35340</v>
      </c>
      <c r="D14228" s="10" t="s">
        <v>35341</v>
      </c>
      <c r="E14228" s="11" t="s">
        <v>35338</v>
      </c>
      <c r="F14228" s="6">
        <v>485278</v>
      </c>
      <c r="G14228" s="6" t="s">
        <v>7483</v>
      </c>
      <c r="H14228" s="16">
        <v>55249000</v>
      </c>
      <c r="I14228" s="12" t="s">
        <v>8854</v>
      </c>
      <c r="J14228" s="12" t="s">
        <v>18091</v>
      </c>
      <c r="K14228" s="15"/>
      <c r="L14228" s="13" t="s">
        <v>70</v>
      </c>
      <c r="M14228" s="7">
        <v>0.49</v>
      </c>
      <c r="N14228" s="14"/>
    </row>
    <row r="14229" spans="1:14" ht="78.75">
      <c r="A14229" s="6">
        <v>14228</v>
      </c>
      <c r="B14229" s="8" t="s">
        <v>35274</v>
      </c>
      <c r="C14229" s="9" t="s">
        <v>35342</v>
      </c>
      <c r="D14229" s="10" t="s">
        <v>35324</v>
      </c>
      <c r="E14229" s="11" t="s">
        <v>35325</v>
      </c>
      <c r="F14229" s="6">
        <v>478253</v>
      </c>
      <c r="G14229" s="6" t="s">
        <v>7483</v>
      </c>
      <c r="H14229" s="16">
        <v>26717379.833000001</v>
      </c>
      <c r="I14229" s="12">
        <v>43873</v>
      </c>
      <c r="J14229" s="12">
        <v>44206</v>
      </c>
      <c r="K14229" s="15"/>
      <c r="L14229" s="13" t="s">
        <v>70</v>
      </c>
      <c r="M14229" s="7">
        <v>1</v>
      </c>
      <c r="N14229" s="14"/>
    </row>
    <row r="14230" spans="1:14" ht="78.75">
      <c r="A14230" s="6">
        <v>14229</v>
      </c>
      <c r="B14230" s="8" t="s">
        <v>35274</v>
      </c>
      <c r="C14230" s="9" t="s">
        <v>35343</v>
      </c>
      <c r="D14230" s="10" t="s">
        <v>35344</v>
      </c>
      <c r="E14230" s="11" t="s">
        <v>35325</v>
      </c>
      <c r="F14230" s="6">
        <v>478253</v>
      </c>
      <c r="G14230" s="6" t="s">
        <v>7483</v>
      </c>
      <c r="H14230" s="16">
        <v>26717379.833000001</v>
      </c>
      <c r="I14230" s="12">
        <v>43873</v>
      </c>
      <c r="J14230" s="12">
        <v>44206</v>
      </c>
      <c r="K14230" s="15"/>
      <c r="L14230" s="13" t="s">
        <v>70</v>
      </c>
      <c r="M14230" s="7">
        <v>0.49</v>
      </c>
      <c r="N14230" s="14"/>
    </row>
    <row r="14231" spans="1:14" ht="78.75">
      <c r="A14231" s="6">
        <v>14230</v>
      </c>
      <c r="B14231" s="8" t="s">
        <v>35274</v>
      </c>
      <c r="C14231" s="9" t="s">
        <v>35345</v>
      </c>
      <c r="D14231" s="10" t="s">
        <v>5039</v>
      </c>
      <c r="E14231" s="11" t="s">
        <v>35325</v>
      </c>
      <c r="F14231" s="6">
        <v>478253</v>
      </c>
      <c r="G14231" s="6" t="s">
        <v>7483</v>
      </c>
      <c r="H14231" s="16">
        <v>26717379.833000001</v>
      </c>
      <c r="I14231" s="12">
        <v>43873</v>
      </c>
      <c r="J14231" s="12">
        <v>44206</v>
      </c>
      <c r="K14231" s="15"/>
      <c r="L14231" s="13" t="s">
        <v>70</v>
      </c>
      <c r="M14231" s="7">
        <v>0.51</v>
      </c>
      <c r="N14231" s="14"/>
    </row>
    <row r="14232" spans="1:14" ht="78.75">
      <c r="A14232" s="6">
        <v>14231</v>
      </c>
      <c r="B14232" s="8" t="s">
        <v>35274</v>
      </c>
      <c r="C14232" s="9" t="s">
        <v>35302</v>
      </c>
      <c r="D14232" s="10" t="s">
        <v>35346</v>
      </c>
      <c r="E14232" s="11" t="s">
        <v>35347</v>
      </c>
      <c r="F14232" s="6">
        <v>499914</v>
      </c>
      <c r="G14232" s="6" t="s">
        <v>7483</v>
      </c>
      <c r="H14232" s="16">
        <v>22359076.651000001</v>
      </c>
      <c r="I14232" s="12" t="s">
        <v>710</v>
      </c>
      <c r="J14232" s="12" t="s">
        <v>13411</v>
      </c>
      <c r="K14232" s="15"/>
      <c r="L14232" s="13" t="s">
        <v>14</v>
      </c>
      <c r="M14232" s="7">
        <v>1</v>
      </c>
      <c r="N14232" s="14"/>
    </row>
    <row r="14233" spans="1:14" ht="63">
      <c r="A14233" s="6">
        <v>14232</v>
      </c>
      <c r="B14233" s="8" t="s">
        <v>35274</v>
      </c>
      <c r="C14233" s="9" t="s">
        <v>35348</v>
      </c>
      <c r="D14233" s="10" t="s">
        <v>35349</v>
      </c>
      <c r="E14233" s="11" t="s">
        <v>35350</v>
      </c>
      <c r="F14233" s="6">
        <v>520645</v>
      </c>
      <c r="G14233" s="6" t="s">
        <v>7483</v>
      </c>
      <c r="H14233" s="16">
        <v>9597942.1500000004</v>
      </c>
      <c r="I14233" s="12">
        <v>44257</v>
      </c>
      <c r="J14233" s="12">
        <v>44806</v>
      </c>
      <c r="K14233" s="15"/>
      <c r="L14233" s="13" t="s">
        <v>14</v>
      </c>
      <c r="M14233" s="7">
        <v>1</v>
      </c>
      <c r="N14233" s="14"/>
    </row>
    <row r="14234" spans="1:14" ht="63">
      <c r="A14234" s="6">
        <v>14233</v>
      </c>
      <c r="B14234" s="8" t="s">
        <v>35274</v>
      </c>
      <c r="C14234" s="9" t="s">
        <v>35351</v>
      </c>
      <c r="D14234" s="10" t="s">
        <v>35318</v>
      </c>
      <c r="E14234" s="11" t="s">
        <v>35352</v>
      </c>
      <c r="F14234" s="6">
        <v>520647</v>
      </c>
      <c r="G14234" s="6" t="s">
        <v>7483</v>
      </c>
      <c r="H14234" s="16">
        <v>13221833.050000001</v>
      </c>
      <c r="I14234" s="12">
        <v>44229</v>
      </c>
      <c r="J14234" s="12">
        <v>44774</v>
      </c>
      <c r="K14234" s="15"/>
      <c r="L14234" s="13" t="s">
        <v>14</v>
      </c>
      <c r="M14234" s="7">
        <v>1</v>
      </c>
      <c r="N14234" s="14"/>
    </row>
    <row r="14235" spans="1:14" ht="63">
      <c r="A14235" s="6">
        <v>14234</v>
      </c>
      <c r="B14235" s="8" t="s">
        <v>35274</v>
      </c>
      <c r="C14235" s="9" t="s">
        <v>35353</v>
      </c>
      <c r="D14235" s="10" t="s">
        <v>35354</v>
      </c>
      <c r="E14235" s="11" t="s">
        <v>35355</v>
      </c>
      <c r="F14235" s="6">
        <v>544698</v>
      </c>
      <c r="G14235" s="6" t="s">
        <v>7483</v>
      </c>
      <c r="H14235" s="16">
        <v>9557276.4499999993</v>
      </c>
      <c r="I14235" s="12" t="s">
        <v>8511</v>
      </c>
      <c r="J14235" s="12">
        <v>44624</v>
      </c>
      <c r="K14235" s="15"/>
      <c r="L14235" s="13" t="s">
        <v>14</v>
      </c>
      <c r="M14235" s="7">
        <v>1</v>
      </c>
      <c r="N14235" s="14"/>
    </row>
    <row r="14236" spans="1:14" ht="94.5">
      <c r="A14236" s="6">
        <v>14235</v>
      </c>
      <c r="B14236" s="8" t="s">
        <v>35274</v>
      </c>
      <c r="C14236" s="9" t="s">
        <v>35356</v>
      </c>
      <c r="D14236" s="10" t="s">
        <v>35357</v>
      </c>
      <c r="E14236" s="11" t="s">
        <v>35358</v>
      </c>
      <c r="F14236" s="6">
        <v>544696</v>
      </c>
      <c r="G14236" s="6" t="s">
        <v>7483</v>
      </c>
      <c r="H14236" s="16">
        <v>8536760.8000000007</v>
      </c>
      <c r="I14236" s="12" t="s">
        <v>10237</v>
      </c>
      <c r="J14236" s="12" t="s">
        <v>35359</v>
      </c>
      <c r="K14236" s="15"/>
      <c r="L14236" s="13" t="s">
        <v>14</v>
      </c>
      <c r="M14236" s="7">
        <v>1</v>
      </c>
      <c r="N14236" s="14"/>
    </row>
    <row r="14237" spans="1:14" ht="78.75">
      <c r="A14237" s="6">
        <v>14236</v>
      </c>
      <c r="B14237" s="8" t="s">
        <v>35274</v>
      </c>
      <c r="C14237" s="9" t="s">
        <v>35360</v>
      </c>
      <c r="D14237" s="10" t="s">
        <v>35361</v>
      </c>
      <c r="E14237" s="11" t="s">
        <v>35362</v>
      </c>
      <c r="F14237" s="6">
        <v>544694</v>
      </c>
      <c r="G14237" s="6" t="s">
        <v>7483</v>
      </c>
      <c r="H14237" s="16">
        <v>8408806.25</v>
      </c>
      <c r="I14237" s="12" t="s">
        <v>14851</v>
      </c>
      <c r="J14237" s="12" t="s">
        <v>28382</v>
      </c>
      <c r="K14237" s="15"/>
      <c r="L14237" s="13" t="s">
        <v>14</v>
      </c>
      <c r="M14237" s="7">
        <v>1</v>
      </c>
      <c r="N14237" s="14"/>
    </row>
    <row r="14238" spans="1:14" ht="78.75">
      <c r="A14238" s="6">
        <v>14237</v>
      </c>
      <c r="B14238" s="8" t="s">
        <v>35274</v>
      </c>
      <c r="C14238" s="9" t="s">
        <v>35363</v>
      </c>
      <c r="D14238" s="10" t="s">
        <v>6276</v>
      </c>
      <c r="E14238" s="11" t="s">
        <v>35364</v>
      </c>
      <c r="F14238" s="6">
        <v>506801</v>
      </c>
      <c r="G14238" s="6" t="s">
        <v>7483</v>
      </c>
      <c r="H14238" s="16">
        <v>35817875.346000001</v>
      </c>
      <c r="I14238" s="12">
        <v>44199</v>
      </c>
      <c r="J14238" s="12">
        <v>44745</v>
      </c>
      <c r="K14238" s="15"/>
      <c r="L14238" s="13" t="s">
        <v>14</v>
      </c>
      <c r="M14238" s="7">
        <v>1</v>
      </c>
      <c r="N14238" s="14"/>
    </row>
    <row r="14239" spans="1:14" ht="31.5">
      <c r="A14239" s="6">
        <v>14238</v>
      </c>
      <c r="B14239" s="8" t="s">
        <v>35274</v>
      </c>
      <c r="C14239" s="9" t="s">
        <v>35365</v>
      </c>
      <c r="D14239" s="10" t="s">
        <v>35366</v>
      </c>
      <c r="E14239" s="11" t="s">
        <v>35367</v>
      </c>
      <c r="F14239" s="6">
        <v>535936</v>
      </c>
      <c r="G14239" s="6" t="s">
        <v>7483</v>
      </c>
      <c r="H14239" s="16">
        <v>3216780.75</v>
      </c>
      <c r="I14239" s="12">
        <v>44381</v>
      </c>
      <c r="J14239" s="12" t="s">
        <v>32748</v>
      </c>
      <c r="K14239" s="15"/>
      <c r="L14239" s="13" t="s">
        <v>14</v>
      </c>
      <c r="M14239" s="7">
        <v>1</v>
      </c>
      <c r="N14239" s="14"/>
    </row>
    <row r="14240" spans="1:14" ht="110.25">
      <c r="A14240" s="6">
        <v>14239</v>
      </c>
      <c r="B14240" s="8" t="s">
        <v>35274</v>
      </c>
      <c r="C14240" s="9" t="s">
        <v>35368</v>
      </c>
      <c r="D14240" s="10" t="s">
        <v>35369</v>
      </c>
      <c r="E14240" s="11" t="s">
        <v>35370</v>
      </c>
      <c r="F14240" s="6">
        <v>551458</v>
      </c>
      <c r="G14240" s="6" t="s">
        <v>7483</v>
      </c>
      <c r="H14240" s="16">
        <v>7907030.5</v>
      </c>
      <c r="I14240" s="12" t="s">
        <v>8522</v>
      </c>
      <c r="J14240" s="12">
        <v>44594</v>
      </c>
      <c r="K14240" s="15"/>
      <c r="L14240" s="13" t="s">
        <v>14</v>
      </c>
      <c r="M14240" s="7">
        <v>1</v>
      </c>
      <c r="N14240" s="14"/>
    </row>
    <row r="14241" spans="1:14" ht="110.25">
      <c r="A14241" s="6">
        <v>14240</v>
      </c>
      <c r="B14241" s="8" t="s">
        <v>35274</v>
      </c>
      <c r="C14241" s="9" t="s">
        <v>35296</v>
      </c>
      <c r="D14241" s="10" t="s">
        <v>5461</v>
      </c>
      <c r="E14241" s="11" t="s">
        <v>35371</v>
      </c>
      <c r="F14241" s="6">
        <v>565311</v>
      </c>
      <c r="G14241" s="6" t="s">
        <v>7483</v>
      </c>
      <c r="H14241" s="16">
        <v>23619297.613000002</v>
      </c>
      <c r="I14241" s="12" t="s">
        <v>8447</v>
      </c>
      <c r="J14241" s="12" t="s">
        <v>9453</v>
      </c>
      <c r="K14241" s="15"/>
      <c r="L14241" s="13" t="s">
        <v>14</v>
      </c>
      <c r="M14241" s="7">
        <v>1</v>
      </c>
      <c r="N14241" s="14"/>
    </row>
    <row r="14242" spans="1:14" ht="63">
      <c r="A14242" s="6">
        <v>14241</v>
      </c>
      <c r="B14242" s="8" t="s">
        <v>35274</v>
      </c>
      <c r="C14242" s="9" t="s">
        <v>35372</v>
      </c>
      <c r="D14242" s="10" t="s">
        <v>35373</v>
      </c>
      <c r="E14242" s="11" t="s">
        <v>35374</v>
      </c>
      <c r="F14242" s="6">
        <v>576353</v>
      </c>
      <c r="G14242" s="6" t="s">
        <v>608</v>
      </c>
      <c r="H14242" s="16">
        <v>3954419.65</v>
      </c>
      <c r="I14242" s="12" t="s">
        <v>5553</v>
      </c>
      <c r="J14242" s="12" t="s">
        <v>35375</v>
      </c>
      <c r="K14242" s="15"/>
      <c r="L14242" s="13" t="s">
        <v>14</v>
      </c>
      <c r="M14242" s="7">
        <v>1</v>
      </c>
      <c r="N14242" s="14"/>
    </row>
    <row r="14243" spans="1:14" ht="126">
      <c r="A14243" s="6">
        <v>14242</v>
      </c>
      <c r="B14243" s="8" t="s">
        <v>35274</v>
      </c>
      <c r="C14243" s="9" t="s">
        <v>35376</v>
      </c>
      <c r="D14243" s="10" t="s">
        <v>35377</v>
      </c>
      <c r="E14243" s="11" t="s">
        <v>35378</v>
      </c>
      <c r="F14243" s="6">
        <v>455861</v>
      </c>
      <c r="G14243" s="6" t="s">
        <v>3596</v>
      </c>
      <c r="H14243" s="16">
        <v>348213367.20599997</v>
      </c>
      <c r="I14243" s="12" t="s">
        <v>35379</v>
      </c>
      <c r="J14243" s="12" t="s">
        <v>35380</v>
      </c>
      <c r="K14243" s="15">
        <v>46939000</v>
      </c>
      <c r="L14243" s="13" t="s">
        <v>70</v>
      </c>
      <c r="M14243" s="7">
        <v>1</v>
      </c>
      <c r="N14243" s="14"/>
    </row>
    <row r="14244" spans="1:14" ht="126">
      <c r="A14244" s="6">
        <v>14243</v>
      </c>
      <c r="B14244" s="8" t="s">
        <v>35274</v>
      </c>
      <c r="C14244" s="9" t="s">
        <v>35381</v>
      </c>
      <c r="D14244" s="10" t="s">
        <v>35382</v>
      </c>
      <c r="E14244" s="11" t="s">
        <v>35378</v>
      </c>
      <c r="F14244" s="6">
        <v>455861</v>
      </c>
      <c r="G14244" s="6" t="s">
        <v>3596</v>
      </c>
      <c r="H14244" s="16">
        <v>348213367.20599997</v>
      </c>
      <c r="I14244" s="12" t="s">
        <v>35379</v>
      </c>
      <c r="J14244" s="12" t="s">
        <v>35380</v>
      </c>
      <c r="K14244" s="15">
        <v>46939000</v>
      </c>
      <c r="L14244" s="13" t="s">
        <v>70</v>
      </c>
      <c r="M14244" s="7">
        <v>0.4</v>
      </c>
      <c r="N14244" s="14"/>
    </row>
    <row r="14245" spans="1:14" ht="126">
      <c r="A14245" s="6">
        <v>14244</v>
      </c>
      <c r="B14245" s="8" t="s">
        <v>35274</v>
      </c>
      <c r="C14245" s="9" t="s">
        <v>35383</v>
      </c>
      <c r="D14245" s="10" t="s">
        <v>11979</v>
      </c>
      <c r="E14245" s="11" t="s">
        <v>35378</v>
      </c>
      <c r="F14245" s="6">
        <v>455861</v>
      </c>
      <c r="G14245" s="6" t="s">
        <v>3596</v>
      </c>
      <c r="H14245" s="16">
        <v>348213367.20599997</v>
      </c>
      <c r="I14245" s="12" t="s">
        <v>35379</v>
      </c>
      <c r="J14245" s="12" t="s">
        <v>35380</v>
      </c>
      <c r="K14245" s="15">
        <v>46939000</v>
      </c>
      <c r="L14245" s="13" t="s">
        <v>70</v>
      </c>
      <c r="M14245" s="7">
        <v>0.3</v>
      </c>
      <c r="N14245" s="14"/>
    </row>
    <row r="14246" spans="1:14" ht="126">
      <c r="A14246" s="6">
        <v>14245</v>
      </c>
      <c r="B14246" s="8" t="s">
        <v>35274</v>
      </c>
      <c r="C14246" s="9" t="s">
        <v>35384</v>
      </c>
      <c r="D14246" s="10" t="s">
        <v>35385</v>
      </c>
      <c r="E14246" s="11" t="s">
        <v>35378</v>
      </c>
      <c r="F14246" s="6">
        <v>455861</v>
      </c>
      <c r="G14246" s="6" t="s">
        <v>3596</v>
      </c>
      <c r="H14246" s="16">
        <v>348213367.20599997</v>
      </c>
      <c r="I14246" s="12" t="s">
        <v>35379</v>
      </c>
      <c r="J14246" s="12" t="s">
        <v>35380</v>
      </c>
      <c r="K14246" s="15">
        <v>46939000</v>
      </c>
      <c r="L14246" s="13" t="s">
        <v>70</v>
      </c>
      <c r="M14246" s="7">
        <v>0.3</v>
      </c>
      <c r="N14246" s="14"/>
    </row>
    <row r="14247" spans="1:14" ht="126">
      <c r="A14247" s="6">
        <v>14246</v>
      </c>
      <c r="B14247" s="8" t="s">
        <v>35274</v>
      </c>
      <c r="C14247" s="9" t="s">
        <v>35386</v>
      </c>
      <c r="D14247" s="10" t="s">
        <v>35387</v>
      </c>
      <c r="E14247" s="11" t="s">
        <v>35388</v>
      </c>
      <c r="F14247" s="6">
        <v>365473</v>
      </c>
      <c r="G14247" s="6" t="s">
        <v>3596</v>
      </c>
      <c r="H14247" s="16">
        <v>281078254.597</v>
      </c>
      <c r="I14247" s="12" t="s">
        <v>35389</v>
      </c>
      <c r="J14247" s="12" t="s">
        <v>35390</v>
      </c>
      <c r="K14247" s="15">
        <v>27500000</v>
      </c>
      <c r="L14247" s="13" t="s">
        <v>70</v>
      </c>
      <c r="M14247" s="7">
        <v>1</v>
      </c>
      <c r="N14247" s="14"/>
    </row>
    <row r="14248" spans="1:14" ht="110.25">
      <c r="A14248" s="6">
        <v>14247</v>
      </c>
      <c r="B14248" s="8" t="s">
        <v>35274</v>
      </c>
      <c r="C14248" s="9" t="s">
        <v>35391</v>
      </c>
      <c r="D14248" s="10" t="s">
        <v>18221</v>
      </c>
      <c r="E14248" s="11" t="s">
        <v>35388</v>
      </c>
      <c r="F14248" s="6">
        <v>365473</v>
      </c>
      <c r="G14248" s="6" t="s">
        <v>3596</v>
      </c>
      <c r="H14248" s="16">
        <v>281078254.597</v>
      </c>
      <c r="I14248" s="12" t="s">
        <v>35389</v>
      </c>
      <c r="J14248" s="12" t="s">
        <v>35390</v>
      </c>
      <c r="K14248" s="15">
        <v>27500000</v>
      </c>
      <c r="L14248" s="13" t="s">
        <v>70</v>
      </c>
      <c r="M14248" s="7">
        <v>0.51</v>
      </c>
      <c r="N14248" s="14"/>
    </row>
    <row r="14249" spans="1:14" ht="110.25">
      <c r="A14249" s="6">
        <v>14248</v>
      </c>
      <c r="B14249" s="8" t="s">
        <v>35274</v>
      </c>
      <c r="C14249" s="9" t="s">
        <v>35392</v>
      </c>
      <c r="D14249" s="10" t="s">
        <v>35393</v>
      </c>
      <c r="E14249" s="11" t="s">
        <v>35388</v>
      </c>
      <c r="F14249" s="6">
        <v>365473</v>
      </c>
      <c r="G14249" s="6" t="s">
        <v>3596</v>
      </c>
      <c r="H14249" s="16">
        <v>281078254.597</v>
      </c>
      <c r="I14249" s="12" t="s">
        <v>35389</v>
      </c>
      <c r="J14249" s="12" t="s">
        <v>35390</v>
      </c>
      <c r="K14249" s="15">
        <v>27500000</v>
      </c>
      <c r="L14249" s="13" t="s">
        <v>70</v>
      </c>
      <c r="M14249" s="7">
        <v>0.49</v>
      </c>
      <c r="N14249" s="14"/>
    </row>
    <row r="14250" spans="1:14" ht="110.25">
      <c r="A14250" s="6">
        <v>14249</v>
      </c>
      <c r="B14250" s="8" t="s">
        <v>35274</v>
      </c>
      <c r="C14250" s="9" t="s">
        <v>35394</v>
      </c>
      <c r="D14250" s="10" t="s">
        <v>14382</v>
      </c>
      <c r="E14250" s="11" t="s">
        <v>35395</v>
      </c>
      <c r="F14250" s="6">
        <v>361840</v>
      </c>
      <c r="G14250" s="6" t="s">
        <v>3596</v>
      </c>
      <c r="H14250" s="16">
        <v>99395849.628999993</v>
      </c>
      <c r="I14250" s="12" t="s">
        <v>17700</v>
      </c>
      <c r="J14250" s="12" t="s">
        <v>35396</v>
      </c>
      <c r="K14250" s="15">
        <v>2800000</v>
      </c>
      <c r="L14250" s="13" t="s">
        <v>14</v>
      </c>
      <c r="M14250" s="7">
        <v>1</v>
      </c>
      <c r="N14250" s="14"/>
    </row>
    <row r="14251" spans="1:14" ht="110.25">
      <c r="A14251" s="6">
        <v>14250</v>
      </c>
      <c r="B14251" s="8" t="s">
        <v>35274</v>
      </c>
      <c r="C14251" s="9" t="s">
        <v>35397</v>
      </c>
      <c r="D14251" s="10" t="s">
        <v>35398</v>
      </c>
      <c r="E14251" s="11" t="s">
        <v>35399</v>
      </c>
      <c r="F14251" s="6">
        <v>350334</v>
      </c>
      <c r="G14251" s="6" t="s">
        <v>3596</v>
      </c>
      <c r="H14251" s="16">
        <v>297505122.52600002</v>
      </c>
      <c r="I14251" s="12" t="s">
        <v>35400</v>
      </c>
      <c r="J14251" s="12" t="s">
        <v>35401</v>
      </c>
      <c r="K14251" s="15"/>
      <c r="L14251" s="13" t="s">
        <v>70</v>
      </c>
      <c r="M14251" s="7">
        <v>1</v>
      </c>
      <c r="N14251" s="14"/>
    </row>
    <row r="14252" spans="1:14" ht="110.25">
      <c r="A14252" s="6">
        <v>14251</v>
      </c>
      <c r="B14252" s="8" t="s">
        <v>35274</v>
      </c>
      <c r="C14252" s="9" t="s">
        <v>35402</v>
      </c>
      <c r="D14252" s="10" t="s">
        <v>12033</v>
      </c>
      <c r="E14252" s="11" t="s">
        <v>35399</v>
      </c>
      <c r="F14252" s="6">
        <v>350334</v>
      </c>
      <c r="G14252" s="6" t="s">
        <v>3596</v>
      </c>
      <c r="H14252" s="16">
        <v>297505122.52600002</v>
      </c>
      <c r="I14252" s="12" t="s">
        <v>35400</v>
      </c>
      <c r="J14252" s="12" t="s">
        <v>35401</v>
      </c>
      <c r="K14252" s="15"/>
      <c r="L14252" s="13" t="s">
        <v>70</v>
      </c>
      <c r="M14252" s="7">
        <v>0.49</v>
      </c>
      <c r="N14252" s="14"/>
    </row>
    <row r="14253" spans="1:14" ht="110.25">
      <c r="A14253" s="6">
        <v>14252</v>
      </c>
      <c r="B14253" s="8" t="s">
        <v>35274</v>
      </c>
      <c r="C14253" s="9" t="s">
        <v>35403</v>
      </c>
      <c r="D14253" s="10" t="s">
        <v>6274</v>
      </c>
      <c r="E14253" s="11" t="s">
        <v>35399</v>
      </c>
      <c r="F14253" s="6">
        <v>350334</v>
      </c>
      <c r="G14253" s="6" t="s">
        <v>3596</v>
      </c>
      <c r="H14253" s="16">
        <v>297505122.52600002</v>
      </c>
      <c r="I14253" s="12" t="s">
        <v>35400</v>
      </c>
      <c r="J14253" s="12" t="s">
        <v>35401</v>
      </c>
      <c r="K14253" s="15"/>
      <c r="L14253" s="13" t="s">
        <v>70</v>
      </c>
      <c r="M14253" s="7">
        <v>0.51</v>
      </c>
      <c r="N14253" s="14"/>
    </row>
    <row r="14254" spans="1:14" ht="126">
      <c r="A14254" s="6">
        <v>14253</v>
      </c>
      <c r="B14254" s="8" t="s">
        <v>35274</v>
      </c>
      <c r="C14254" s="9" t="s">
        <v>35404</v>
      </c>
      <c r="D14254" s="10" t="s">
        <v>35405</v>
      </c>
      <c r="E14254" s="11" t="s">
        <v>35406</v>
      </c>
      <c r="F14254" s="6">
        <v>350050</v>
      </c>
      <c r="G14254" s="6" t="s">
        <v>3596</v>
      </c>
      <c r="H14254" s="16">
        <v>272335088.74400002</v>
      </c>
      <c r="I14254" s="12"/>
      <c r="J14254" s="12"/>
      <c r="K14254" s="15"/>
      <c r="L14254" s="13" t="s">
        <v>70</v>
      </c>
      <c r="M14254" s="7">
        <v>1</v>
      </c>
      <c r="N14254" s="14"/>
    </row>
    <row r="14255" spans="1:14" ht="110.25">
      <c r="A14255" s="6">
        <v>14254</v>
      </c>
      <c r="B14255" s="8" t="s">
        <v>35274</v>
      </c>
      <c r="C14255" s="9" t="s">
        <v>35381</v>
      </c>
      <c r="D14255" s="10" t="s">
        <v>35407</v>
      </c>
      <c r="E14255" s="11" t="s">
        <v>35406</v>
      </c>
      <c r="F14255" s="6">
        <v>350050</v>
      </c>
      <c r="G14255" s="6" t="s">
        <v>3596</v>
      </c>
      <c r="H14255" s="16">
        <v>272335088.74400002</v>
      </c>
      <c r="I14255" s="12"/>
      <c r="J14255" s="12"/>
      <c r="K14255" s="15"/>
      <c r="L14255" s="13" t="s">
        <v>70</v>
      </c>
      <c r="M14255" s="7">
        <v>0.51</v>
      </c>
      <c r="N14255" s="14"/>
    </row>
    <row r="14256" spans="1:14" ht="110.25">
      <c r="A14256" s="6">
        <v>14255</v>
      </c>
      <c r="B14256" s="8" t="s">
        <v>35274</v>
      </c>
      <c r="C14256" s="9" t="s">
        <v>35408</v>
      </c>
      <c r="D14256" s="10" t="s">
        <v>35409</v>
      </c>
      <c r="E14256" s="11" t="s">
        <v>35406</v>
      </c>
      <c r="F14256" s="6">
        <v>350050</v>
      </c>
      <c r="G14256" s="6" t="s">
        <v>3596</v>
      </c>
      <c r="H14256" s="16">
        <v>272335088.74400002</v>
      </c>
      <c r="I14256" s="12"/>
      <c r="J14256" s="12"/>
      <c r="K14256" s="15"/>
      <c r="L14256" s="13" t="s">
        <v>70</v>
      </c>
      <c r="M14256" s="7">
        <v>0.49</v>
      </c>
      <c r="N14256" s="14"/>
    </row>
    <row r="14257" spans="1:14" ht="126">
      <c r="A14257" s="6">
        <v>14256</v>
      </c>
      <c r="B14257" s="8" t="s">
        <v>35274</v>
      </c>
      <c r="C14257" s="9" t="s">
        <v>35386</v>
      </c>
      <c r="D14257" s="10" t="s">
        <v>35387</v>
      </c>
      <c r="E14257" s="11" t="s">
        <v>35410</v>
      </c>
      <c r="F14257" s="6">
        <v>350333</v>
      </c>
      <c r="G14257" s="6" t="s">
        <v>3596</v>
      </c>
      <c r="H14257" s="16">
        <v>265987439.836</v>
      </c>
      <c r="I14257" s="12" t="s">
        <v>35411</v>
      </c>
      <c r="J14257" s="12" t="s">
        <v>35412</v>
      </c>
      <c r="K14257" s="15"/>
      <c r="L14257" s="13" t="s">
        <v>70</v>
      </c>
      <c r="M14257" s="7">
        <v>1</v>
      </c>
      <c r="N14257" s="14"/>
    </row>
    <row r="14258" spans="1:14" ht="110.25">
      <c r="A14258" s="6">
        <v>14257</v>
      </c>
      <c r="B14258" s="8" t="s">
        <v>35274</v>
      </c>
      <c r="C14258" s="9" t="s">
        <v>35391</v>
      </c>
      <c r="D14258" s="10" t="s">
        <v>6276</v>
      </c>
      <c r="E14258" s="11" t="s">
        <v>35410</v>
      </c>
      <c r="F14258" s="6">
        <v>350333</v>
      </c>
      <c r="G14258" s="6" t="s">
        <v>3596</v>
      </c>
      <c r="H14258" s="16">
        <v>265987439.836</v>
      </c>
      <c r="I14258" s="12" t="s">
        <v>35411</v>
      </c>
      <c r="J14258" s="12" t="s">
        <v>35412</v>
      </c>
      <c r="K14258" s="15"/>
      <c r="L14258" s="13" t="s">
        <v>70</v>
      </c>
      <c r="M14258" s="7">
        <v>0.51</v>
      </c>
      <c r="N14258" s="14"/>
    </row>
    <row r="14259" spans="1:14" ht="110.25">
      <c r="A14259" s="6">
        <v>14258</v>
      </c>
      <c r="B14259" s="8" t="s">
        <v>35274</v>
      </c>
      <c r="C14259" s="9" t="s">
        <v>35392</v>
      </c>
      <c r="D14259" s="10" t="s">
        <v>35413</v>
      </c>
      <c r="E14259" s="11" t="s">
        <v>35410</v>
      </c>
      <c r="F14259" s="6">
        <v>350333</v>
      </c>
      <c r="G14259" s="6" t="s">
        <v>3596</v>
      </c>
      <c r="H14259" s="16">
        <v>265987439.836</v>
      </c>
      <c r="I14259" s="12" t="s">
        <v>35411</v>
      </c>
      <c r="J14259" s="12" t="s">
        <v>35412</v>
      </c>
      <c r="K14259" s="15"/>
      <c r="L14259" s="13" t="s">
        <v>70</v>
      </c>
      <c r="M14259" s="7">
        <v>0.49</v>
      </c>
      <c r="N14259" s="14"/>
    </row>
    <row r="14260" spans="1:14" ht="110.25">
      <c r="A14260" s="6">
        <v>14259</v>
      </c>
      <c r="B14260" s="8" t="s">
        <v>35274</v>
      </c>
      <c r="C14260" s="9" t="s">
        <v>4890</v>
      </c>
      <c r="D14260" s="10" t="s">
        <v>23703</v>
      </c>
      <c r="E14260" s="11" t="s">
        <v>35414</v>
      </c>
      <c r="F14260" s="6">
        <v>508721</v>
      </c>
      <c r="G14260" s="6" t="s">
        <v>4045</v>
      </c>
      <c r="H14260" s="16">
        <v>18385759.320999999</v>
      </c>
      <c r="I14260" s="12">
        <v>44288</v>
      </c>
      <c r="J14260" s="12">
        <v>44836</v>
      </c>
      <c r="K14260" s="15"/>
      <c r="L14260" s="13" t="s">
        <v>14</v>
      </c>
      <c r="M14260" s="7">
        <v>1</v>
      </c>
      <c r="N14260" s="14"/>
    </row>
    <row r="14261" spans="1:14" ht="126">
      <c r="A14261" s="6">
        <v>14260</v>
      </c>
      <c r="B14261" s="8" t="s">
        <v>35274</v>
      </c>
      <c r="C14261" s="9" t="s">
        <v>35415</v>
      </c>
      <c r="D14261" s="10" t="s">
        <v>7031</v>
      </c>
      <c r="E14261" s="11" t="s">
        <v>35416</v>
      </c>
      <c r="F14261" s="6">
        <v>486994</v>
      </c>
      <c r="G14261" s="6" t="s">
        <v>4045</v>
      </c>
      <c r="H14261" s="16">
        <v>54970000.001000002</v>
      </c>
      <c r="I14261" s="12" t="s">
        <v>35417</v>
      </c>
      <c r="J14261" s="12" t="s">
        <v>18102</v>
      </c>
      <c r="K14261" s="15"/>
      <c r="L14261" s="13" t="s">
        <v>14</v>
      </c>
      <c r="M14261" s="7">
        <v>1</v>
      </c>
      <c r="N14261" s="14"/>
    </row>
    <row r="14262" spans="1:14" ht="110.25">
      <c r="A14262" s="6">
        <v>14261</v>
      </c>
      <c r="B14262" s="8" t="s">
        <v>35274</v>
      </c>
      <c r="C14262" s="9" t="s">
        <v>35418</v>
      </c>
      <c r="D14262" s="10" t="s">
        <v>35419</v>
      </c>
      <c r="E14262" s="11" t="s">
        <v>35420</v>
      </c>
      <c r="F14262" s="6">
        <v>473364</v>
      </c>
      <c r="G14262" s="6" t="s">
        <v>4045</v>
      </c>
      <c r="H14262" s="16">
        <v>110317943.943</v>
      </c>
      <c r="I14262" s="12" t="s">
        <v>35421</v>
      </c>
      <c r="J14262" s="12" t="s">
        <v>35422</v>
      </c>
      <c r="K14262" s="15"/>
      <c r="L14262" s="13" t="s">
        <v>70</v>
      </c>
      <c r="M14262" s="7">
        <v>1</v>
      </c>
      <c r="N14262" s="14"/>
    </row>
    <row r="14263" spans="1:14" ht="110.25">
      <c r="A14263" s="6">
        <v>14262</v>
      </c>
      <c r="B14263" s="8" t="s">
        <v>35274</v>
      </c>
      <c r="C14263" s="9" t="s">
        <v>35392</v>
      </c>
      <c r="D14263" s="10" t="s">
        <v>35423</v>
      </c>
      <c r="E14263" s="11" t="s">
        <v>35420</v>
      </c>
      <c r="F14263" s="6">
        <v>473364</v>
      </c>
      <c r="G14263" s="6" t="s">
        <v>4045</v>
      </c>
      <c r="H14263" s="16">
        <v>110317943.943</v>
      </c>
      <c r="I14263" s="12" t="s">
        <v>35421</v>
      </c>
      <c r="J14263" s="12" t="s">
        <v>35422</v>
      </c>
      <c r="K14263" s="15"/>
      <c r="L14263" s="13" t="s">
        <v>70</v>
      </c>
      <c r="M14263" s="7">
        <v>0.51</v>
      </c>
      <c r="N14263" s="14"/>
    </row>
    <row r="14264" spans="1:14" ht="110.25">
      <c r="A14264" s="6">
        <v>14263</v>
      </c>
      <c r="B14264" s="8" t="s">
        <v>35274</v>
      </c>
      <c r="C14264" s="9" t="s">
        <v>35424</v>
      </c>
      <c r="D14264" s="10" t="s">
        <v>35425</v>
      </c>
      <c r="E14264" s="11" t="s">
        <v>35420</v>
      </c>
      <c r="F14264" s="6">
        <v>473364</v>
      </c>
      <c r="G14264" s="6" t="s">
        <v>4045</v>
      </c>
      <c r="H14264" s="16">
        <v>110317943.943</v>
      </c>
      <c r="I14264" s="12" t="s">
        <v>35421</v>
      </c>
      <c r="J14264" s="12" t="s">
        <v>35422</v>
      </c>
      <c r="K14264" s="15"/>
      <c r="L14264" s="13" t="s">
        <v>70</v>
      </c>
      <c r="M14264" s="7">
        <v>0.49</v>
      </c>
      <c r="N14264" s="14"/>
    </row>
    <row r="14265" spans="1:14" ht="173.25">
      <c r="A14265" s="6">
        <v>14264</v>
      </c>
      <c r="B14265" s="8" t="s">
        <v>35274</v>
      </c>
      <c r="C14265" s="9" t="s">
        <v>35426</v>
      </c>
      <c r="D14265" s="10" t="s">
        <v>35427</v>
      </c>
      <c r="E14265" s="11" t="s">
        <v>35428</v>
      </c>
      <c r="F14265" s="6">
        <v>449729</v>
      </c>
      <c r="G14265" s="6" t="s">
        <v>4045</v>
      </c>
      <c r="H14265" s="16">
        <v>26277774.561000001</v>
      </c>
      <c r="I14265" s="12" t="s">
        <v>18211</v>
      </c>
      <c r="J14265" s="12" t="s">
        <v>35429</v>
      </c>
      <c r="K14265" s="15"/>
      <c r="L14265" s="13" t="s">
        <v>70</v>
      </c>
      <c r="M14265" s="7">
        <v>1</v>
      </c>
      <c r="N14265" s="14"/>
    </row>
    <row r="14266" spans="1:14" ht="173.25">
      <c r="A14266" s="6">
        <v>14265</v>
      </c>
      <c r="B14266" s="8" t="s">
        <v>35274</v>
      </c>
      <c r="C14266" s="9" t="s">
        <v>35430</v>
      </c>
      <c r="D14266" s="10" t="s">
        <v>5461</v>
      </c>
      <c r="E14266" s="11" t="s">
        <v>35428</v>
      </c>
      <c r="F14266" s="6">
        <v>449729</v>
      </c>
      <c r="G14266" s="6" t="s">
        <v>4045</v>
      </c>
      <c r="H14266" s="16">
        <v>26277774.561000001</v>
      </c>
      <c r="I14266" s="12" t="s">
        <v>18211</v>
      </c>
      <c r="J14266" s="12" t="s">
        <v>35429</v>
      </c>
      <c r="K14266" s="15"/>
      <c r="L14266" s="13" t="s">
        <v>70</v>
      </c>
      <c r="M14266" s="7">
        <v>0.51</v>
      </c>
      <c r="N14266" s="14"/>
    </row>
    <row r="14267" spans="1:14" ht="173.25">
      <c r="A14267" s="6">
        <v>14266</v>
      </c>
      <c r="B14267" s="8" t="s">
        <v>35274</v>
      </c>
      <c r="C14267" s="9" t="s">
        <v>5511</v>
      </c>
      <c r="D14267" s="10" t="s">
        <v>5512</v>
      </c>
      <c r="E14267" s="11" t="s">
        <v>35428</v>
      </c>
      <c r="F14267" s="6">
        <v>449729</v>
      </c>
      <c r="G14267" s="6" t="s">
        <v>4045</v>
      </c>
      <c r="H14267" s="16">
        <v>26277774.561000001</v>
      </c>
      <c r="I14267" s="12" t="s">
        <v>18211</v>
      </c>
      <c r="J14267" s="12" t="s">
        <v>35429</v>
      </c>
      <c r="K14267" s="15"/>
      <c r="L14267" s="13" t="s">
        <v>70</v>
      </c>
      <c r="M14267" s="7">
        <v>0.49</v>
      </c>
      <c r="N14267" s="14"/>
    </row>
    <row r="14268" spans="1:14" ht="110.25">
      <c r="A14268" s="6">
        <v>14267</v>
      </c>
      <c r="B14268" s="8" t="s">
        <v>35274</v>
      </c>
      <c r="C14268" s="9" t="s">
        <v>35431</v>
      </c>
      <c r="D14268" s="10" t="s">
        <v>35432</v>
      </c>
      <c r="E14268" s="11" t="s">
        <v>35433</v>
      </c>
      <c r="F14268" s="6">
        <v>448010</v>
      </c>
      <c r="G14268" s="6" t="s">
        <v>4045</v>
      </c>
      <c r="H14268" s="16">
        <v>61371987.395999998</v>
      </c>
      <c r="I14268" s="12" t="s">
        <v>18211</v>
      </c>
      <c r="J14268" s="12" t="s">
        <v>35429</v>
      </c>
      <c r="K14268" s="15"/>
      <c r="L14268" s="13" t="s">
        <v>70</v>
      </c>
      <c r="M14268" s="7">
        <v>1</v>
      </c>
      <c r="N14268" s="14"/>
    </row>
    <row r="14269" spans="1:14" ht="110.25">
      <c r="A14269" s="6">
        <v>14268</v>
      </c>
      <c r="B14269" s="8" t="s">
        <v>35274</v>
      </c>
      <c r="C14269" s="9" t="s">
        <v>35434</v>
      </c>
      <c r="D14269" s="10" t="s">
        <v>12059</v>
      </c>
      <c r="E14269" s="11" t="s">
        <v>35433</v>
      </c>
      <c r="F14269" s="6">
        <v>448010</v>
      </c>
      <c r="G14269" s="6" t="s">
        <v>4045</v>
      </c>
      <c r="H14269" s="16">
        <v>61371987.395999998</v>
      </c>
      <c r="I14269" s="12" t="s">
        <v>18211</v>
      </c>
      <c r="J14269" s="12" t="s">
        <v>35429</v>
      </c>
      <c r="K14269" s="15"/>
      <c r="L14269" s="13" t="s">
        <v>70</v>
      </c>
      <c r="M14269" s="7">
        <v>0.51</v>
      </c>
      <c r="N14269" s="14"/>
    </row>
    <row r="14270" spans="1:14" ht="110.25">
      <c r="A14270" s="6">
        <v>14269</v>
      </c>
      <c r="B14270" s="8" t="s">
        <v>35274</v>
      </c>
      <c r="C14270" s="9" t="s">
        <v>35435</v>
      </c>
      <c r="D14270" s="10" t="s">
        <v>3617</v>
      </c>
      <c r="E14270" s="11" t="s">
        <v>35433</v>
      </c>
      <c r="F14270" s="6">
        <v>448010</v>
      </c>
      <c r="G14270" s="6" t="s">
        <v>4045</v>
      </c>
      <c r="H14270" s="16">
        <v>61371987.395999998</v>
      </c>
      <c r="I14270" s="12" t="s">
        <v>18211</v>
      </c>
      <c r="J14270" s="12" t="s">
        <v>35429</v>
      </c>
      <c r="K14270" s="15"/>
      <c r="L14270" s="13" t="s">
        <v>70</v>
      </c>
      <c r="M14270" s="7">
        <v>0.49</v>
      </c>
      <c r="N14270" s="14"/>
    </row>
    <row r="14271" spans="1:14" ht="141.75">
      <c r="A14271" s="6">
        <v>14270</v>
      </c>
      <c r="B14271" s="8" t="s">
        <v>35274</v>
      </c>
      <c r="C14271" s="9" t="s">
        <v>35436</v>
      </c>
      <c r="D14271" s="10" t="s">
        <v>35437</v>
      </c>
      <c r="E14271" s="11" t="s">
        <v>35438</v>
      </c>
      <c r="F14271" s="6">
        <v>512369</v>
      </c>
      <c r="G14271" s="6" t="s">
        <v>4045</v>
      </c>
      <c r="H14271" s="16">
        <v>20734406.776000001</v>
      </c>
      <c r="I14271" s="12">
        <v>44410</v>
      </c>
      <c r="J14271" s="12" t="s">
        <v>35439</v>
      </c>
      <c r="K14271" s="15"/>
      <c r="L14271" s="13" t="s">
        <v>14</v>
      </c>
      <c r="M14271" s="7">
        <v>1</v>
      </c>
      <c r="N14271" s="14"/>
    </row>
    <row r="14272" spans="1:14" ht="110.25">
      <c r="A14272" s="6">
        <v>14271</v>
      </c>
      <c r="B14272" s="8" t="s">
        <v>35274</v>
      </c>
      <c r="C14272" s="9" t="s">
        <v>35440</v>
      </c>
      <c r="D14272" s="10" t="s">
        <v>5461</v>
      </c>
      <c r="E14272" s="11" t="s">
        <v>35441</v>
      </c>
      <c r="F14272" s="6">
        <v>512370</v>
      </c>
      <c r="G14272" s="6" t="s">
        <v>4045</v>
      </c>
      <c r="H14272" s="16">
        <v>23876918.068</v>
      </c>
      <c r="I14272" s="12" t="s">
        <v>8255</v>
      </c>
      <c r="J14272" s="12" t="s">
        <v>32566</v>
      </c>
      <c r="K14272" s="15"/>
      <c r="L14272" s="13" t="s">
        <v>14</v>
      </c>
      <c r="M14272" s="7">
        <v>1</v>
      </c>
      <c r="N14272" s="14"/>
    </row>
    <row r="14273" spans="1:14" ht="78.75">
      <c r="A14273" s="6">
        <v>14272</v>
      </c>
      <c r="B14273" s="8" t="s">
        <v>35274</v>
      </c>
      <c r="C14273" s="9" t="s">
        <v>35363</v>
      </c>
      <c r="D14273" s="10" t="s">
        <v>6276</v>
      </c>
      <c r="E14273" s="11" t="s">
        <v>35442</v>
      </c>
      <c r="F14273" s="6">
        <v>508722</v>
      </c>
      <c r="G14273" s="6" t="s">
        <v>4045</v>
      </c>
      <c r="H14273" s="16">
        <v>22870731.899999999</v>
      </c>
      <c r="I14273" s="12">
        <v>44502</v>
      </c>
      <c r="J14273" s="12" t="s">
        <v>9836</v>
      </c>
      <c r="K14273" s="15"/>
      <c r="L14273" s="13" t="s">
        <v>14</v>
      </c>
      <c r="M14273" s="7">
        <v>1</v>
      </c>
      <c r="N14273" s="14"/>
    </row>
    <row r="14274" spans="1:14" ht="110.25">
      <c r="A14274" s="6">
        <v>14273</v>
      </c>
      <c r="B14274" s="8" t="s">
        <v>35274</v>
      </c>
      <c r="C14274" s="9" t="s">
        <v>20357</v>
      </c>
      <c r="D14274" s="10" t="s">
        <v>35443</v>
      </c>
      <c r="E14274" s="11" t="s">
        <v>35444</v>
      </c>
      <c r="F14274" s="6">
        <v>515212</v>
      </c>
      <c r="G14274" s="6" t="s">
        <v>4045</v>
      </c>
      <c r="H14274" s="16">
        <v>34314625.647</v>
      </c>
      <c r="I14274" s="12" t="s">
        <v>13858</v>
      </c>
      <c r="J14274" s="12" t="s">
        <v>35445</v>
      </c>
      <c r="K14274" s="15"/>
      <c r="L14274" s="13" t="s">
        <v>70</v>
      </c>
      <c r="M14274" s="7">
        <v>0.51</v>
      </c>
      <c r="N14274" s="14"/>
    </row>
    <row r="14275" spans="1:14" ht="110.25">
      <c r="A14275" s="6">
        <v>14274</v>
      </c>
      <c r="B14275" s="8" t="s">
        <v>35274</v>
      </c>
      <c r="C14275" s="9" t="s">
        <v>35446</v>
      </c>
      <c r="D14275" s="10" t="s">
        <v>35447</v>
      </c>
      <c r="E14275" s="11" t="s">
        <v>35444</v>
      </c>
      <c r="F14275" s="6">
        <v>515212</v>
      </c>
      <c r="G14275" s="6" t="s">
        <v>4045</v>
      </c>
      <c r="H14275" s="16">
        <v>34314625.647</v>
      </c>
      <c r="I14275" s="12" t="s">
        <v>13858</v>
      </c>
      <c r="J14275" s="12" t="s">
        <v>35445</v>
      </c>
      <c r="K14275" s="15"/>
      <c r="L14275" s="13" t="s">
        <v>70</v>
      </c>
      <c r="M14275" s="7">
        <v>0.49</v>
      </c>
      <c r="N14275" s="14"/>
    </row>
    <row r="14276" spans="1:14" ht="110.25">
      <c r="A14276" s="6">
        <v>14275</v>
      </c>
      <c r="B14276" s="8" t="s">
        <v>35274</v>
      </c>
      <c r="C14276" s="9" t="s">
        <v>35448</v>
      </c>
      <c r="D14276" s="10" t="s">
        <v>35297</v>
      </c>
      <c r="E14276" s="11" t="s">
        <v>35449</v>
      </c>
      <c r="F14276" s="6">
        <v>519308</v>
      </c>
      <c r="G14276" s="6" t="s">
        <v>4045</v>
      </c>
      <c r="H14276" s="16">
        <v>49856837.023000002</v>
      </c>
      <c r="I14276" s="12" t="s">
        <v>10237</v>
      </c>
      <c r="J14276" s="12" t="s">
        <v>9562</v>
      </c>
      <c r="K14276" s="15"/>
      <c r="L14276" s="13" t="s">
        <v>14</v>
      </c>
      <c r="M14276" s="7">
        <v>1</v>
      </c>
      <c r="N14276" s="14"/>
    </row>
    <row r="14277" spans="1:14" ht="126">
      <c r="A14277" s="6">
        <v>14276</v>
      </c>
      <c r="B14277" s="8" t="s">
        <v>35274</v>
      </c>
      <c r="C14277" s="9" t="s">
        <v>35450</v>
      </c>
      <c r="D14277" s="10" t="s">
        <v>35300</v>
      </c>
      <c r="E14277" s="11" t="s">
        <v>35451</v>
      </c>
      <c r="F14277" s="6">
        <v>531964</v>
      </c>
      <c r="G14277" s="6" t="s">
        <v>4045</v>
      </c>
      <c r="H14277" s="16">
        <v>52939926.233999997</v>
      </c>
      <c r="I14277" s="12">
        <v>44534</v>
      </c>
      <c r="J14277" s="12" t="s">
        <v>10694</v>
      </c>
      <c r="K14277" s="15"/>
      <c r="L14277" s="13" t="s">
        <v>14</v>
      </c>
      <c r="M14277" s="7">
        <v>1</v>
      </c>
      <c r="N14277" s="14"/>
    </row>
    <row r="14278" spans="1:14" ht="126">
      <c r="A14278" s="6">
        <v>14277</v>
      </c>
      <c r="B14278" s="8" t="s">
        <v>35274</v>
      </c>
      <c r="C14278" s="9" t="s">
        <v>5164</v>
      </c>
      <c r="D14278" s="10" t="s">
        <v>33706</v>
      </c>
      <c r="E14278" s="11" t="s">
        <v>35452</v>
      </c>
      <c r="F14278" s="6">
        <v>535993</v>
      </c>
      <c r="G14278" s="6" t="s">
        <v>4045</v>
      </c>
      <c r="H14278" s="16">
        <v>100052110.373</v>
      </c>
      <c r="I14278" s="12" t="s">
        <v>11102</v>
      </c>
      <c r="J14278" s="12" t="s">
        <v>35453</v>
      </c>
      <c r="K14278" s="15"/>
      <c r="L14278" s="13" t="s">
        <v>14</v>
      </c>
      <c r="M14278" s="7">
        <v>1</v>
      </c>
      <c r="N14278" s="14"/>
    </row>
    <row r="14279" spans="1:14" ht="110.25">
      <c r="A14279" s="6">
        <v>14278</v>
      </c>
      <c r="B14279" s="8" t="s">
        <v>35274</v>
      </c>
      <c r="C14279" s="9" t="s">
        <v>35454</v>
      </c>
      <c r="D14279" s="10" t="s">
        <v>35455</v>
      </c>
      <c r="E14279" s="11" t="s">
        <v>35456</v>
      </c>
      <c r="F14279" s="6">
        <v>492313</v>
      </c>
      <c r="G14279" s="6" t="s">
        <v>7075</v>
      </c>
      <c r="H14279" s="16">
        <v>55851302.075999998</v>
      </c>
      <c r="I14279" s="12" t="s">
        <v>8854</v>
      </c>
      <c r="J14279" s="12" t="s">
        <v>35457</v>
      </c>
      <c r="K14279" s="15"/>
      <c r="L14279" s="13" t="s">
        <v>70</v>
      </c>
      <c r="M14279" s="7">
        <v>1</v>
      </c>
      <c r="N14279" s="14"/>
    </row>
    <row r="14280" spans="1:14" ht="110.25">
      <c r="A14280" s="6">
        <v>14279</v>
      </c>
      <c r="B14280" s="8" t="s">
        <v>35274</v>
      </c>
      <c r="C14280" s="9" t="s">
        <v>35458</v>
      </c>
      <c r="D14280" s="10" t="s">
        <v>35459</v>
      </c>
      <c r="E14280" s="11" t="s">
        <v>35456</v>
      </c>
      <c r="F14280" s="6">
        <v>492313</v>
      </c>
      <c r="G14280" s="6" t="s">
        <v>7075</v>
      </c>
      <c r="H14280" s="16">
        <v>55851302.075999998</v>
      </c>
      <c r="I14280" s="12" t="s">
        <v>8854</v>
      </c>
      <c r="J14280" s="12" t="s">
        <v>35457</v>
      </c>
      <c r="K14280" s="15"/>
      <c r="L14280" s="13" t="s">
        <v>70</v>
      </c>
      <c r="M14280" s="7">
        <v>0.51</v>
      </c>
      <c r="N14280" s="14"/>
    </row>
    <row r="14281" spans="1:14" ht="110.25">
      <c r="A14281" s="6">
        <v>14280</v>
      </c>
      <c r="B14281" s="8" t="s">
        <v>35274</v>
      </c>
      <c r="C14281" s="9" t="s">
        <v>35460</v>
      </c>
      <c r="D14281" s="10" t="s">
        <v>10158</v>
      </c>
      <c r="E14281" s="11" t="s">
        <v>35456</v>
      </c>
      <c r="F14281" s="6">
        <v>492313</v>
      </c>
      <c r="G14281" s="6" t="s">
        <v>7075</v>
      </c>
      <c r="H14281" s="16">
        <v>55851302.075999998</v>
      </c>
      <c r="I14281" s="12" t="s">
        <v>8854</v>
      </c>
      <c r="J14281" s="12" t="s">
        <v>35457</v>
      </c>
      <c r="K14281" s="15"/>
      <c r="L14281" s="13" t="s">
        <v>70</v>
      </c>
      <c r="M14281" s="7">
        <v>0.49</v>
      </c>
      <c r="N14281" s="14"/>
    </row>
    <row r="14282" spans="1:14" ht="110.25">
      <c r="A14282" s="6">
        <v>14281</v>
      </c>
      <c r="B14282" s="8" t="s">
        <v>35274</v>
      </c>
      <c r="C14282" s="9" t="s">
        <v>35461</v>
      </c>
      <c r="D14282" s="10" t="s">
        <v>4637</v>
      </c>
      <c r="E14282" s="11" t="s">
        <v>35462</v>
      </c>
      <c r="F14282" s="6">
        <v>447336</v>
      </c>
      <c r="G14282" s="6" t="s">
        <v>7075</v>
      </c>
      <c r="H14282" s="16">
        <v>41500001</v>
      </c>
      <c r="I14282" s="12" t="s">
        <v>20994</v>
      </c>
      <c r="J14282" s="12" t="s">
        <v>18076</v>
      </c>
      <c r="K14282" s="15"/>
      <c r="L14282" s="13" t="s">
        <v>14</v>
      </c>
      <c r="M14282" s="7">
        <v>1</v>
      </c>
      <c r="N14282" s="14"/>
    </row>
    <row r="14283" spans="1:14" ht="110.25">
      <c r="A14283" s="6">
        <v>14282</v>
      </c>
      <c r="B14283" s="8" t="s">
        <v>35274</v>
      </c>
      <c r="C14283" s="9" t="s">
        <v>35463</v>
      </c>
      <c r="D14283" s="10" t="s">
        <v>35464</v>
      </c>
      <c r="E14283" s="11" t="s">
        <v>35465</v>
      </c>
      <c r="F14283" s="6">
        <v>435109</v>
      </c>
      <c r="G14283" s="6" t="s">
        <v>7075</v>
      </c>
      <c r="H14283" s="16">
        <v>50565273.686999999</v>
      </c>
      <c r="I14283" s="12" t="s">
        <v>18116</v>
      </c>
      <c r="J14283" s="12" t="s">
        <v>8045</v>
      </c>
      <c r="K14283" s="15"/>
      <c r="L14283" s="13" t="s">
        <v>70</v>
      </c>
      <c r="M14283" s="7">
        <v>1</v>
      </c>
      <c r="N14283" s="14"/>
    </row>
    <row r="14284" spans="1:14" ht="110.25">
      <c r="A14284" s="6">
        <v>14283</v>
      </c>
      <c r="B14284" s="8" t="s">
        <v>35274</v>
      </c>
      <c r="C14284" s="9" t="s">
        <v>35466</v>
      </c>
      <c r="D14284" s="10" t="s">
        <v>3892</v>
      </c>
      <c r="E14284" s="11" t="s">
        <v>35465</v>
      </c>
      <c r="F14284" s="6">
        <v>435109</v>
      </c>
      <c r="G14284" s="6" t="s">
        <v>7075</v>
      </c>
      <c r="H14284" s="16">
        <v>50565273.686999999</v>
      </c>
      <c r="I14284" s="12" t="s">
        <v>18116</v>
      </c>
      <c r="J14284" s="12" t="s">
        <v>8045</v>
      </c>
      <c r="K14284" s="15"/>
      <c r="L14284" s="13" t="s">
        <v>70</v>
      </c>
      <c r="M14284" s="7">
        <v>0.51</v>
      </c>
      <c r="N14284" s="14"/>
    </row>
    <row r="14285" spans="1:14" ht="110.25">
      <c r="A14285" s="6">
        <v>14284</v>
      </c>
      <c r="B14285" s="8" t="s">
        <v>35274</v>
      </c>
      <c r="C14285" s="9" t="s">
        <v>35467</v>
      </c>
      <c r="D14285" s="10" t="s">
        <v>35468</v>
      </c>
      <c r="E14285" s="11" t="s">
        <v>35465</v>
      </c>
      <c r="F14285" s="6">
        <v>435109</v>
      </c>
      <c r="G14285" s="6" t="s">
        <v>7075</v>
      </c>
      <c r="H14285" s="16">
        <v>50565273.686999999</v>
      </c>
      <c r="I14285" s="12" t="s">
        <v>18116</v>
      </c>
      <c r="J14285" s="12" t="s">
        <v>8045</v>
      </c>
      <c r="K14285" s="15"/>
      <c r="L14285" s="13" t="s">
        <v>70</v>
      </c>
      <c r="M14285" s="7">
        <v>0.49</v>
      </c>
      <c r="N14285" s="14"/>
    </row>
    <row r="14286" spans="1:14" ht="94.5">
      <c r="A14286" s="6">
        <v>14285</v>
      </c>
      <c r="B14286" s="8" t="s">
        <v>35274</v>
      </c>
      <c r="C14286" s="9" t="s">
        <v>35469</v>
      </c>
      <c r="D14286" s="10" t="s">
        <v>12059</v>
      </c>
      <c r="E14286" s="11" t="s">
        <v>35470</v>
      </c>
      <c r="F14286" s="6">
        <v>435110</v>
      </c>
      <c r="G14286" s="6" t="s">
        <v>7075</v>
      </c>
      <c r="H14286" s="16">
        <v>71192002.626000002</v>
      </c>
      <c r="I14286" s="12" t="s">
        <v>35471</v>
      </c>
      <c r="J14286" s="12" t="s">
        <v>18688</v>
      </c>
      <c r="K14286" s="15"/>
      <c r="L14286" s="13" t="s">
        <v>14</v>
      </c>
      <c r="M14286" s="7">
        <v>1</v>
      </c>
      <c r="N14286" s="14"/>
    </row>
    <row r="14287" spans="1:14" ht="110.25">
      <c r="A14287" s="6">
        <v>14286</v>
      </c>
      <c r="B14287" s="8" t="s">
        <v>35274</v>
      </c>
      <c r="C14287" s="9" t="s">
        <v>35472</v>
      </c>
      <c r="D14287" s="10" t="s">
        <v>7778</v>
      </c>
      <c r="E14287" s="11" t="s">
        <v>35473</v>
      </c>
      <c r="F14287" s="6">
        <v>435108</v>
      </c>
      <c r="G14287" s="6" t="s">
        <v>7075</v>
      </c>
      <c r="H14287" s="16">
        <v>70000001</v>
      </c>
      <c r="I14287" s="12" t="s">
        <v>20994</v>
      </c>
      <c r="J14287" s="12" t="s">
        <v>18204</v>
      </c>
      <c r="K14287" s="15"/>
      <c r="L14287" s="13" t="s">
        <v>70</v>
      </c>
      <c r="M14287" s="7">
        <v>1</v>
      </c>
      <c r="N14287" s="14"/>
    </row>
    <row r="14288" spans="1:14" ht="110.25">
      <c r="A14288" s="6">
        <v>14287</v>
      </c>
      <c r="B14288" s="8" t="s">
        <v>35274</v>
      </c>
      <c r="C14288" s="9" t="s">
        <v>35474</v>
      </c>
      <c r="D14288" s="10" t="s">
        <v>7360</v>
      </c>
      <c r="E14288" s="11" t="s">
        <v>35473</v>
      </c>
      <c r="F14288" s="6">
        <v>435108</v>
      </c>
      <c r="G14288" s="6" t="s">
        <v>7075</v>
      </c>
      <c r="H14288" s="16">
        <v>70000001</v>
      </c>
      <c r="I14288" s="12" t="s">
        <v>20994</v>
      </c>
      <c r="J14288" s="12" t="s">
        <v>18204</v>
      </c>
      <c r="K14288" s="15"/>
      <c r="L14288" s="13" t="s">
        <v>70</v>
      </c>
      <c r="M14288" s="7">
        <v>0.51</v>
      </c>
      <c r="N14288" s="14"/>
    </row>
    <row r="14289" spans="1:14" ht="110.25">
      <c r="A14289" s="6">
        <v>14288</v>
      </c>
      <c r="B14289" s="8" t="s">
        <v>35274</v>
      </c>
      <c r="C14289" s="9" t="s">
        <v>35475</v>
      </c>
      <c r="D14289" s="10" t="s">
        <v>4637</v>
      </c>
      <c r="E14289" s="11" t="s">
        <v>35473</v>
      </c>
      <c r="F14289" s="6">
        <v>435108</v>
      </c>
      <c r="G14289" s="6" t="s">
        <v>7075</v>
      </c>
      <c r="H14289" s="16">
        <v>70000001</v>
      </c>
      <c r="I14289" s="12" t="s">
        <v>20994</v>
      </c>
      <c r="J14289" s="12" t="s">
        <v>18204</v>
      </c>
      <c r="K14289" s="15"/>
      <c r="L14289" s="13" t="s">
        <v>70</v>
      </c>
      <c r="M14289" s="7">
        <v>0.49</v>
      </c>
      <c r="N14289" s="14"/>
    </row>
    <row r="14290" spans="1:14" ht="126">
      <c r="A14290" s="6">
        <v>14289</v>
      </c>
      <c r="B14290" s="8" t="s">
        <v>35274</v>
      </c>
      <c r="C14290" s="9" t="s">
        <v>35476</v>
      </c>
      <c r="D14290" s="10" t="s">
        <v>10829</v>
      </c>
      <c r="E14290" s="11" t="s">
        <v>35477</v>
      </c>
      <c r="F14290" s="6">
        <v>429824</v>
      </c>
      <c r="G14290" s="6" t="s">
        <v>7075</v>
      </c>
      <c r="H14290" s="16">
        <v>101893694.31</v>
      </c>
      <c r="I14290" s="12" t="s">
        <v>20994</v>
      </c>
      <c r="J14290" s="12" t="s">
        <v>35478</v>
      </c>
      <c r="K14290" s="15"/>
      <c r="L14290" s="13" t="s">
        <v>14</v>
      </c>
      <c r="M14290" s="7">
        <v>1</v>
      </c>
      <c r="N14290" s="14"/>
    </row>
    <row r="14291" spans="1:14" ht="110.25">
      <c r="A14291" s="6">
        <v>14290</v>
      </c>
      <c r="B14291" s="8" t="s">
        <v>35274</v>
      </c>
      <c r="C14291" s="9" t="s">
        <v>35479</v>
      </c>
      <c r="D14291" s="10" t="s">
        <v>35480</v>
      </c>
      <c r="E14291" s="11" t="s">
        <v>35481</v>
      </c>
      <c r="F14291" s="6">
        <v>417155</v>
      </c>
      <c r="G14291" s="6" t="s">
        <v>7075</v>
      </c>
      <c r="H14291" s="16">
        <v>66030372.405000001</v>
      </c>
      <c r="I14291" s="12" t="s">
        <v>35482</v>
      </c>
      <c r="J14291" s="12" t="s">
        <v>35483</v>
      </c>
      <c r="K14291" s="15"/>
      <c r="L14291" s="13" t="s">
        <v>70</v>
      </c>
      <c r="M14291" s="7">
        <v>1</v>
      </c>
      <c r="N14291" s="14"/>
    </row>
    <row r="14292" spans="1:14" ht="110.25">
      <c r="A14292" s="6">
        <v>14291</v>
      </c>
      <c r="B14292" s="8" t="s">
        <v>35274</v>
      </c>
      <c r="C14292" s="9" t="s">
        <v>35381</v>
      </c>
      <c r="D14292" s="10" t="s">
        <v>35407</v>
      </c>
      <c r="E14292" s="11" t="s">
        <v>35481</v>
      </c>
      <c r="F14292" s="6">
        <v>417155</v>
      </c>
      <c r="G14292" s="6" t="s">
        <v>7075</v>
      </c>
      <c r="H14292" s="16">
        <v>66030372.405000001</v>
      </c>
      <c r="I14292" s="12" t="s">
        <v>35482</v>
      </c>
      <c r="J14292" s="12" t="s">
        <v>35483</v>
      </c>
      <c r="K14292" s="15"/>
      <c r="L14292" s="13" t="s">
        <v>70</v>
      </c>
      <c r="M14292" s="7">
        <v>0.51</v>
      </c>
      <c r="N14292" s="14"/>
    </row>
    <row r="14293" spans="1:14" ht="110.25">
      <c r="A14293" s="6">
        <v>14292</v>
      </c>
      <c r="B14293" s="8" t="s">
        <v>35274</v>
      </c>
      <c r="C14293" s="9" t="s">
        <v>35383</v>
      </c>
      <c r="D14293" s="10" t="s">
        <v>11979</v>
      </c>
      <c r="E14293" s="11" t="s">
        <v>35481</v>
      </c>
      <c r="F14293" s="6">
        <v>417155</v>
      </c>
      <c r="G14293" s="6" t="s">
        <v>7075</v>
      </c>
      <c r="H14293" s="16">
        <v>66030372.405000001</v>
      </c>
      <c r="I14293" s="12" t="s">
        <v>35482</v>
      </c>
      <c r="J14293" s="12" t="s">
        <v>35483</v>
      </c>
      <c r="K14293" s="15"/>
      <c r="L14293" s="13" t="s">
        <v>70</v>
      </c>
      <c r="M14293" s="7">
        <v>0.49</v>
      </c>
      <c r="N14293" s="14"/>
    </row>
    <row r="14294" spans="1:14" ht="110.25">
      <c r="A14294" s="6">
        <v>14293</v>
      </c>
      <c r="B14294" s="8" t="s">
        <v>35274</v>
      </c>
      <c r="C14294" s="9" t="s">
        <v>35484</v>
      </c>
      <c r="D14294" s="10" t="s">
        <v>35393</v>
      </c>
      <c r="E14294" s="11" t="s">
        <v>35485</v>
      </c>
      <c r="F14294" s="6">
        <v>417154</v>
      </c>
      <c r="G14294" s="6" t="s">
        <v>7075</v>
      </c>
      <c r="H14294" s="16">
        <v>60083978.452</v>
      </c>
      <c r="I14294" s="12" t="s">
        <v>17695</v>
      </c>
      <c r="J14294" s="12" t="s">
        <v>35486</v>
      </c>
      <c r="K14294" s="15"/>
      <c r="L14294" s="13" t="s">
        <v>14</v>
      </c>
      <c r="M14294" s="7">
        <v>1</v>
      </c>
      <c r="N14294" s="14"/>
    </row>
    <row r="14295" spans="1:14" ht="110.25">
      <c r="A14295" s="6">
        <v>14294</v>
      </c>
      <c r="B14295" s="8" t="s">
        <v>35274</v>
      </c>
      <c r="C14295" s="9" t="s">
        <v>35487</v>
      </c>
      <c r="D14295" s="10" t="s">
        <v>35488</v>
      </c>
      <c r="E14295" s="11" t="s">
        <v>35489</v>
      </c>
      <c r="F14295" s="6">
        <v>413719</v>
      </c>
      <c r="G14295" s="6" t="s">
        <v>7075</v>
      </c>
      <c r="H14295" s="16">
        <v>52339250.318999998</v>
      </c>
      <c r="I14295" s="12" t="s">
        <v>35490</v>
      </c>
      <c r="J14295" s="12" t="s">
        <v>35491</v>
      </c>
      <c r="K14295" s="15"/>
      <c r="L14295" s="13" t="s">
        <v>70</v>
      </c>
      <c r="M14295" s="7">
        <v>1</v>
      </c>
      <c r="N14295" s="14"/>
    </row>
    <row r="14296" spans="1:14" ht="110.25">
      <c r="A14296" s="6">
        <v>14295</v>
      </c>
      <c r="B14296" s="8" t="s">
        <v>35274</v>
      </c>
      <c r="C14296" s="9" t="s">
        <v>35302</v>
      </c>
      <c r="D14296" s="10" t="s">
        <v>35346</v>
      </c>
      <c r="E14296" s="11" t="s">
        <v>35489</v>
      </c>
      <c r="F14296" s="6">
        <v>413719</v>
      </c>
      <c r="G14296" s="6" t="s">
        <v>7075</v>
      </c>
      <c r="H14296" s="16">
        <v>52339250.318999998</v>
      </c>
      <c r="I14296" s="12" t="s">
        <v>35490</v>
      </c>
      <c r="J14296" s="12" t="s">
        <v>35491</v>
      </c>
      <c r="K14296" s="15"/>
      <c r="L14296" s="13" t="s">
        <v>70</v>
      </c>
      <c r="M14296" s="7">
        <v>0.51</v>
      </c>
      <c r="N14296" s="14"/>
    </row>
    <row r="14297" spans="1:14" ht="110.25">
      <c r="A14297" s="6">
        <v>14296</v>
      </c>
      <c r="B14297" s="8" t="s">
        <v>35274</v>
      </c>
      <c r="C14297" s="9" t="s">
        <v>35492</v>
      </c>
      <c r="D14297" s="10" t="s">
        <v>35493</v>
      </c>
      <c r="E14297" s="11" t="s">
        <v>35489</v>
      </c>
      <c r="F14297" s="6">
        <v>413719</v>
      </c>
      <c r="G14297" s="6" t="s">
        <v>7075</v>
      </c>
      <c r="H14297" s="16">
        <v>52339250.318999998</v>
      </c>
      <c r="I14297" s="12" t="s">
        <v>35490</v>
      </c>
      <c r="J14297" s="12" t="s">
        <v>35491</v>
      </c>
      <c r="K14297" s="15"/>
      <c r="L14297" s="13" t="s">
        <v>70</v>
      </c>
      <c r="M14297" s="7">
        <v>0.49</v>
      </c>
      <c r="N14297" s="14"/>
    </row>
    <row r="14298" spans="1:14" ht="110.25">
      <c r="A14298" s="6">
        <v>14297</v>
      </c>
      <c r="B14298" s="8" t="s">
        <v>35274</v>
      </c>
      <c r="C14298" s="9" t="s">
        <v>35494</v>
      </c>
      <c r="D14298" s="10" t="s">
        <v>35495</v>
      </c>
      <c r="E14298" s="11" t="s">
        <v>35496</v>
      </c>
      <c r="F14298" s="6">
        <v>413720</v>
      </c>
      <c r="G14298" s="6" t="s">
        <v>7075</v>
      </c>
      <c r="H14298" s="16">
        <v>29920977.145</v>
      </c>
      <c r="I14298" s="12" t="s">
        <v>18271</v>
      </c>
      <c r="J14298" s="12" t="s">
        <v>35497</v>
      </c>
      <c r="K14298" s="15"/>
      <c r="L14298" s="13" t="s">
        <v>70</v>
      </c>
      <c r="M14298" s="7">
        <v>1</v>
      </c>
      <c r="N14298" s="14"/>
    </row>
    <row r="14299" spans="1:14" ht="110.25">
      <c r="A14299" s="6">
        <v>14298</v>
      </c>
      <c r="B14299" s="8" t="s">
        <v>35274</v>
      </c>
      <c r="C14299" s="9" t="s">
        <v>35475</v>
      </c>
      <c r="D14299" s="10" t="s">
        <v>4637</v>
      </c>
      <c r="E14299" s="11" t="s">
        <v>35496</v>
      </c>
      <c r="F14299" s="6">
        <v>413720</v>
      </c>
      <c r="G14299" s="6" t="s">
        <v>7075</v>
      </c>
      <c r="H14299" s="16">
        <v>29920977.145</v>
      </c>
      <c r="I14299" s="12" t="s">
        <v>18271</v>
      </c>
      <c r="J14299" s="12" t="s">
        <v>35497</v>
      </c>
      <c r="K14299" s="15"/>
      <c r="L14299" s="13" t="s">
        <v>70</v>
      </c>
      <c r="M14299" s="7">
        <v>0.51</v>
      </c>
      <c r="N14299" s="14"/>
    </row>
    <row r="14300" spans="1:14" ht="110.25">
      <c r="A14300" s="6">
        <v>14299</v>
      </c>
      <c r="B14300" s="8" t="s">
        <v>35274</v>
      </c>
      <c r="C14300" s="9" t="s">
        <v>35498</v>
      </c>
      <c r="D14300" s="10" t="s">
        <v>5048</v>
      </c>
      <c r="E14300" s="11" t="s">
        <v>35496</v>
      </c>
      <c r="F14300" s="6">
        <v>413720</v>
      </c>
      <c r="G14300" s="6" t="s">
        <v>7075</v>
      </c>
      <c r="H14300" s="16">
        <v>29920977.145</v>
      </c>
      <c r="I14300" s="12" t="s">
        <v>18271</v>
      </c>
      <c r="J14300" s="12" t="s">
        <v>35497</v>
      </c>
      <c r="K14300" s="15"/>
      <c r="L14300" s="13" t="s">
        <v>70</v>
      </c>
      <c r="M14300" s="7">
        <v>0.49</v>
      </c>
      <c r="N14300" s="14"/>
    </row>
    <row r="14301" spans="1:14" ht="94.5">
      <c r="A14301" s="6">
        <v>14300</v>
      </c>
      <c r="B14301" s="8" t="s">
        <v>35274</v>
      </c>
      <c r="C14301" s="9" t="s">
        <v>35499</v>
      </c>
      <c r="D14301" s="10" t="s">
        <v>5461</v>
      </c>
      <c r="E14301" s="11" t="s">
        <v>35500</v>
      </c>
      <c r="F14301" s="6">
        <v>413721</v>
      </c>
      <c r="G14301" s="6" t="s">
        <v>7075</v>
      </c>
      <c r="H14301" s="16">
        <v>37956478.092</v>
      </c>
      <c r="I14301" s="12" t="s">
        <v>18242</v>
      </c>
      <c r="J14301" s="12" t="s">
        <v>18084</v>
      </c>
      <c r="K14301" s="15"/>
      <c r="L14301" s="13" t="s">
        <v>14</v>
      </c>
      <c r="M14301" s="7">
        <v>1</v>
      </c>
      <c r="N14301" s="14"/>
    </row>
    <row r="14302" spans="1:14" ht="110.25">
      <c r="A14302" s="6">
        <v>14301</v>
      </c>
      <c r="B14302" s="8" t="s">
        <v>35274</v>
      </c>
      <c r="C14302" s="9" t="s">
        <v>35501</v>
      </c>
      <c r="D14302" s="10" t="s">
        <v>35502</v>
      </c>
      <c r="E14302" s="11" t="s">
        <v>35503</v>
      </c>
      <c r="F14302" s="6">
        <v>403375</v>
      </c>
      <c r="G14302" s="6" t="s">
        <v>7075</v>
      </c>
      <c r="H14302" s="16">
        <v>58618199.759999998</v>
      </c>
      <c r="I14302" s="12" t="s">
        <v>35400</v>
      </c>
      <c r="J14302" s="12" t="s">
        <v>35504</v>
      </c>
      <c r="K14302" s="15"/>
      <c r="L14302" s="13" t="s">
        <v>70</v>
      </c>
      <c r="M14302" s="7">
        <v>1</v>
      </c>
      <c r="N14302" s="14"/>
    </row>
    <row r="14303" spans="1:14" ht="110.25">
      <c r="A14303" s="6">
        <v>14302</v>
      </c>
      <c r="B14303" s="8" t="s">
        <v>35274</v>
      </c>
      <c r="C14303" s="9" t="s">
        <v>35505</v>
      </c>
      <c r="D14303" s="10" t="s">
        <v>12059</v>
      </c>
      <c r="E14303" s="11" t="s">
        <v>35503</v>
      </c>
      <c r="F14303" s="6">
        <v>403375</v>
      </c>
      <c r="G14303" s="6" t="s">
        <v>7075</v>
      </c>
      <c r="H14303" s="16">
        <v>58618199.759999998</v>
      </c>
      <c r="I14303" s="12" t="s">
        <v>35400</v>
      </c>
      <c r="J14303" s="12" t="s">
        <v>35504</v>
      </c>
      <c r="K14303" s="15"/>
      <c r="L14303" s="13" t="s">
        <v>70</v>
      </c>
      <c r="M14303" s="7">
        <v>0.51</v>
      </c>
      <c r="N14303" s="14"/>
    </row>
    <row r="14304" spans="1:14" ht="110.25">
      <c r="A14304" s="6">
        <v>14303</v>
      </c>
      <c r="B14304" s="8" t="s">
        <v>35274</v>
      </c>
      <c r="C14304" s="9" t="s">
        <v>35506</v>
      </c>
      <c r="D14304" s="10" t="s">
        <v>35507</v>
      </c>
      <c r="E14304" s="11" t="s">
        <v>35503</v>
      </c>
      <c r="F14304" s="6">
        <v>403375</v>
      </c>
      <c r="G14304" s="6" t="s">
        <v>7075</v>
      </c>
      <c r="H14304" s="16">
        <v>58618199.759999998</v>
      </c>
      <c r="I14304" s="12" t="s">
        <v>35400</v>
      </c>
      <c r="J14304" s="12" t="s">
        <v>35504</v>
      </c>
      <c r="K14304" s="15"/>
      <c r="L14304" s="13" t="s">
        <v>70</v>
      </c>
      <c r="M14304" s="7">
        <v>0.49</v>
      </c>
      <c r="N14304" s="14"/>
    </row>
    <row r="14305" spans="1:14" ht="78.75">
      <c r="A14305" s="6">
        <v>14304</v>
      </c>
      <c r="B14305" s="8" t="s">
        <v>35274</v>
      </c>
      <c r="C14305" s="9" t="s">
        <v>35508</v>
      </c>
      <c r="D14305" s="10" t="s">
        <v>35509</v>
      </c>
      <c r="E14305" s="11" t="s">
        <v>35510</v>
      </c>
      <c r="F14305" s="6">
        <v>370508</v>
      </c>
      <c r="G14305" s="6" t="s">
        <v>7075</v>
      </c>
      <c r="H14305" s="16">
        <v>25070471.506000001</v>
      </c>
      <c r="I14305" s="12" t="s">
        <v>18162</v>
      </c>
      <c r="J14305" s="12" t="s">
        <v>35511</v>
      </c>
      <c r="K14305" s="15">
        <v>10000000</v>
      </c>
      <c r="L14305" s="13" t="s">
        <v>70</v>
      </c>
      <c r="M14305" s="7">
        <v>1</v>
      </c>
      <c r="N14305" s="14"/>
    </row>
    <row r="14306" spans="1:14" ht="78.75">
      <c r="A14306" s="6">
        <v>14305</v>
      </c>
      <c r="B14306" s="8" t="s">
        <v>35274</v>
      </c>
      <c r="C14306" s="9" t="s">
        <v>35296</v>
      </c>
      <c r="D14306" s="10" t="s">
        <v>35297</v>
      </c>
      <c r="E14306" s="11" t="s">
        <v>35510</v>
      </c>
      <c r="F14306" s="6">
        <v>370508</v>
      </c>
      <c r="G14306" s="6" t="s">
        <v>7075</v>
      </c>
      <c r="H14306" s="16">
        <v>25070471.506000001</v>
      </c>
      <c r="I14306" s="12" t="s">
        <v>18162</v>
      </c>
      <c r="J14306" s="12" t="s">
        <v>35511</v>
      </c>
      <c r="K14306" s="15">
        <v>10000000</v>
      </c>
      <c r="L14306" s="13" t="s">
        <v>70</v>
      </c>
      <c r="M14306" s="7">
        <v>0.4</v>
      </c>
      <c r="N14306" s="14"/>
    </row>
    <row r="14307" spans="1:14" ht="78.75">
      <c r="A14307" s="6">
        <v>14306</v>
      </c>
      <c r="B14307" s="8" t="s">
        <v>35274</v>
      </c>
      <c r="C14307" s="9" t="s">
        <v>35512</v>
      </c>
      <c r="D14307" s="10" t="s">
        <v>5512</v>
      </c>
      <c r="E14307" s="11" t="s">
        <v>35510</v>
      </c>
      <c r="F14307" s="6">
        <v>370508</v>
      </c>
      <c r="G14307" s="6" t="s">
        <v>7075</v>
      </c>
      <c r="H14307" s="16">
        <v>25070471.506000001</v>
      </c>
      <c r="I14307" s="12" t="s">
        <v>18162</v>
      </c>
      <c r="J14307" s="12" t="s">
        <v>35511</v>
      </c>
      <c r="K14307" s="15">
        <v>10000000</v>
      </c>
      <c r="L14307" s="13" t="s">
        <v>70</v>
      </c>
      <c r="M14307" s="7">
        <v>0.6</v>
      </c>
      <c r="N14307" s="14"/>
    </row>
    <row r="14308" spans="1:14" ht="220.5">
      <c r="A14308" s="6">
        <v>14307</v>
      </c>
      <c r="B14308" s="8" t="s">
        <v>35274</v>
      </c>
      <c r="C14308" s="9" t="s">
        <v>5511</v>
      </c>
      <c r="D14308" s="10" t="s">
        <v>5512</v>
      </c>
      <c r="E14308" s="11" t="s">
        <v>35513</v>
      </c>
      <c r="F14308" s="6">
        <v>494583</v>
      </c>
      <c r="G14308" s="6" t="s">
        <v>4924</v>
      </c>
      <c r="H14308" s="16">
        <v>14901195.448000001</v>
      </c>
      <c r="I14308" s="12">
        <v>43902</v>
      </c>
      <c r="J14308" s="12">
        <v>44450</v>
      </c>
      <c r="K14308" s="15"/>
      <c r="L14308" s="13" t="s">
        <v>14</v>
      </c>
      <c r="M14308" s="7">
        <v>1</v>
      </c>
      <c r="N14308" s="14"/>
    </row>
    <row r="14309" spans="1:14" ht="189">
      <c r="A14309" s="6">
        <v>14308</v>
      </c>
      <c r="B14309" s="8" t="s">
        <v>35274</v>
      </c>
      <c r="C14309" s="9" t="s">
        <v>12254</v>
      </c>
      <c r="D14309" s="10" t="s">
        <v>11959</v>
      </c>
      <c r="E14309" s="11" t="s">
        <v>35514</v>
      </c>
      <c r="F14309" s="6">
        <v>494585</v>
      </c>
      <c r="G14309" s="6" t="s">
        <v>4924</v>
      </c>
      <c r="H14309" s="16">
        <v>13452811.051999999</v>
      </c>
      <c r="I14309" s="12" t="s">
        <v>35515</v>
      </c>
      <c r="J14309" s="12" t="s">
        <v>35516</v>
      </c>
      <c r="K14309" s="15"/>
      <c r="L14309" s="13" t="s">
        <v>70</v>
      </c>
      <c r="M14309" s="7">
        <v>1</v>
      </c>
      <c r="N14309" s="14"/>
    </row>
    <row r="14310" spans="1:14" ht="189">
      <c r="A14310" s="6">
        <v>14309</v>
      </c>
      <c r="B14310" s="8" t="s">
        <v>35274</v>
      </c>
      <c r="C14310" s="9" t="s">
        <v>35517</v>
      </c>
      <c r="D14310" s="10" t="s">
        <v>11965</v>
      </c>
      <c r="E14310" s="11" t="s">
        <v>35514</v>
      </c>
      <c r="F14310" s="6">
        <v>494585</v>
      </c>
      <c r="G14310" s="6" t="s">
        <v>4924</v>
      </c>
      <c r="H14310" s="16">
        <v>13452811.051999999</v>
      </c>
      <c r="I14310" s="12" t="s">
        <v>35515</v>
      </c>
      <c r="J14310" s="12" t="s">
        <v>35516</v>
      </c>
      <c r="K14310" s="15"/>
      <c r="L14310" s="13" t="s">
        <v>70</v>
      </c>
      <c r="M14310" s="7">
        <v>0.51</v>
      </c>
      <c r="N14310" s="14"/>
    </row>
    <row r="14311" spans="1:14" ht="189">
      <c r="A14311" s="6">
        <v>14310</v>
      </c>
      <c r="B14311" s="8" t="s">
        <v>35274</v>
      </c>
      <c r="C14311" s="9" t="s">
        <v>35518</v>
      </c>
      <c r="D14311" s="10" t="s">
        <v>11967</v>
      </c>
      <c r="E14311" s="11" t="s">
        <v>35514</v>
      </c>
      <c r="F14311" s="6">
        <v>494585</v>
      </c>
      <c r="G14311" s="6" t="s">
        <v>4924</v>
      </c>
      <c r="H14311" s="16">
        <v>13452811.051999999</v>
      </c>
      <c r="I14311" s="12" t="s">
        <v>35515</v>
      </c>
      <c r="J14311" s="12" t="s">
        <v>35516</v>
      </c>
      <c r="K14311" s="15"/>
      <c r="L14311" s="13" t="s">
        <v>70</v>
      </c>
      <c r="M14311" s="7">
        <v>0.49</v>
      </c>
      <c r="N14311" s="14"/>
    </row>
    <row r="14312" spans="1:14" ht="252">
      <c r="A14312" s="6">
        <v>14311</v>
      </c>
      <c r="B14312" s="8" t="s">
        <v>35274</v>
      </c>
      <c r="C14312" s="9" t="s">
        <v>35519</v>
      </c>
      <c r="D14312" s="10" t="s">
        <v>11965</v>
      </c>
      <c r="E14312" s="11" t="s">
        <v>35520</v>
      </c>
      <c r="F14312" s="6">
        <v>448780</v>
      </c>
      <c r="G14312" s="6" t="s">
        <v>4924</v>
      </c>
      <c r="H14312" s="16">
        <v>8079483.7709999997</v>
      </c>
      <c r="I14312" s="12" t="s">
        <v>19723</v>
      </c>
      <c r="J14312" s="12" t="s">
        <v>35521</v>
      </c>
      <c r="K14312" s="15"/>
      <c r="L14312" s="13" t="s">
        <v>14</v>
      </c>
      <c r="M14312" s="7">
        <v>1</v>
      </c>
      <c r="N14312" s="14"/>
    </row>
    <row r="14313" spans="1:14" ht="173.25">
      <c r="A14313" s="6">
        <v>14312</v>
      </c>
      <c r="B14313" s="8" t="s">
        <v>35274</v>
      </c>
      <c r="C14313" s="9" t="s">
        <v>35522</v>
      </c>
      <c r="D14313" s="10" t="s">
        <v>35523</v>
      </c>
      <c r="E14313" s="11" t="s">
        <v>35524</v>
      </c>
      <c r="F14313" s="6">
        <v>447325</v>
      </c>
      <c r="G14313" s="6" t="s">
        <v>4924</v>
      </c>
      <c r="H14313" s="16">
        <v>6349932.3380000005</v>
      </c>
      <c r="I14313" s="12" t="s">
        <v>35525</v>
      </c>
      <c r="J14313" s="12" t="s">
        <v>35526</v>
      </c>
      <c r="K14313" s="15"/>
      <c r="L14313" s="13" t="s">
        <v>14</v>
      </c>
      <c r="M14313" s="7">
        <v>1</v>
      </c>
      <c r="N14313" s="14"/>
    </row>
    <row r="14314" spans="1:14" ht="173.25">
      <c r="A14314" s="6">
        <v>14313</v>
      </c>
      <c r="B14314" s="8" t="s">
        <v>35274</v>
      </c>
      <c r="C14314" s="9" t="s">
        <v>5511</v>
      </c>
      <c r="D14314" s="10" t="s">
        <v>5512</v>
      </c>
      <c r="E14314" s="11" t="s">
        <v>35527</v>
      </c>
      <c r="F14314" s="6">
        <v>448765</v>
      </c>
      <c r="G14314" s="6" t="s">
        <v>4924</v>
      </c>
      <c r="H14314" s="16">
        <v>12501731.200999999</v>
      </c>
      <c r="I14314" s="12"/>
      <c r="J14314" s="12"/>
      <c r="K14314" s="15"/>
      <c r="L14314" s="13" t="s">
        <v>14</v>
      </c>
      <c r="M14314" s="7">
        <v>1</v>
      </c>
      <c r="N14314" s="14"/>
    </row>
    <row r="14315" spans="1:14" ht="110.25">
      <c r="A14315" s="6">
        <v>14314</v>
      </c>
      <c r="B14315" s="8" t="s">
        <v>35274</v>
      </c>
      <c r="C14315" s="9" t="s">
        <v>35528</v>
      </c>
      <c r="D14315" s="10" t="s">
        <v>35529</v>
      </c>
      <c r="E14315" s="11" t="s">
        <v>35530</v>
      </c>
      <c r="F14315" s="6">
        <v>489098</v>
      </c>
      <c r="G14315" s="6" t="s">
        <v>35531</v>
      </c>
      <c r="H14315" s="16">
        <v>38319344.210000001</v>
      </c>
      <c r="I14315" s="12" t="s">
        <v>8219</v>
      </c>
      <c r="J14315" s="12">
        <v>44228</v>
      </c>
      <c r="K14315" s="15"/>
      <c r="L14315" s="13" t="s">
        <v>70</v>
      </c>
      <c r="M14315" s="7">
        <v>1</v>
      </c>
      <c r="N14315" s="14"/>
    </row>
    <row r="14316" spans="1:14" ht="110.25">
      <c r="A14316" s="6">
        <v>14315</v>
      </c>
      <c r="B14316" s="8" t="s">
        <v>35274</v>
      </c>
      <c r="C14316" s="9" t="s">
        <v>35532</v>
      </c>
      <c r="D14316" s="10" t="s">
        <v>5396</v>
      </c>
      <c r="E14316" s="11" t="s">
        <v>35530</v>
      </c>
      <c r="F14316" s="6">
        <v>489098</v>
      </c>
      <c r="G14316" s="6" t="s">
        <v>35531</v>
      </c>
      <c r="H14316" s="16">
        <v>38319344.210000001</v>
      </c>
      <c r="I14316" s="12" t="s">
        <v>8219</v>
      </c>
      <c r="J14316" s="12">
        <v>44228</v>
      </c>
      <c r="K14316" s="15"/>
      <c r="L14316" s="13" t="s">
        <v>70</v>
      </c>
      <c r="M14316" s="7">
        <v>0.51</v>
      </c>
      <c r="N14316" s="14"/>
    </row>
    <row r="14317" spans="1:14" ht="110.25">
      <c r="A14317" s="6">
        <v>14316</v>
      </c>
      <c r="B14317" s="8" t="s">
        <v>35274</v>
      </c>
      <c r="C14317" s="9" t="s">
        <v>35533</v>
      </c>
      <c r="D14317" s="10" t="s">
        <v>35534</v>
      </c>
      <c r="E14317" s="11" t="s">
        <v>35530</v>
      </c>
      <c r="F14317" s="6">
        <v>489098</v>
      </c>
      <c r="G14317" s="6" t="s">
        <v>35531</v>
      </c>
      <c r="H14317" s="16">
        <v>38319344.210000001</v>
      </c>
      <c r="I14317" s="12" t="s">
        <v>8219</v>
      </c>
      <c r="J14317" s="12">
        <v>44228</v>
      </c>
      <c r="K14317" s="15"/>
      <c r="L14317" s="13" t="s">
        <v>70</v>
      </c>
      <c r="M14317" s="7">
        <v>0.49</v>
      </c>
      <c r="N14317" s="14"/>
    </row>
    <row r="14318" spans="1:14" ht="126">
      <c r="A14318" s="6">
        <v>14317</v>
      </c>
      <c r="B14318" s="8" t="s">
        <v>35274</v>
      </c>
      <c r="C14318" s="9" t="s">
        <v>35535</v>
      </c>
      <c r="D14318" s="10" t="s">
        <v>35427</v>
      </c>
      <c r="E14318" s="11" t="s">
        <v>35536</v>
      </c>
      <c r="F14318" s="6">
        <v>456227</v>
      </c>
      <c r="G14318" s="6" t="s">
        <v>35531</v>
      </c>
      <c r="H14318" s="16">
        <v>68331004.338</v>
      </c>
      <c r="I14318" s="12" t="s">
        <v>35537</v>
      </c>
      <c r="J14318" s="12" t="s">
        <v>17647</v>
      </c>
      <c r="K14318" s="15"/>
      <c r="L14318" s="13" t="s">
        <v>70</v>
      </c>
      <c r="M14318" s="7">
        <v>1</v>
      </c>
      <c r="N14318" s="14"/>
    </row>
    <row r="14319" spans="1:14" ht="126">
      <c r="A14319" s="6">
        <v>14318</v>
      </c>
      <c r="B14319" s="8" t="s">
        <v>35274</v>
      </c>
      <c r="C14319" s="9" t="s">
        <v>35296</v>
      </c>
      <c r="D14319" s="10" t="s">
        <v>5461</v>
      </c>
      <c r="E14319" s="11" t="s">
        <v>35536</v>
      </c>
      <c r="F14319" s="6">
        <v>456227</v>
      </c>
      <c r="G14319" s="6" t="s">
        <v>35531</v>
      </c>
      <c r="H14319" s="16">
        <v>68331004.338</v>
      </c>
      <c r="I14319" s="12" t="s">
        <v>35537</v>
      </c>
      <c r="J14319" s="12" t="s">
        <v>17647</v>
      </c>
      <c r="K14319" s="15"/>
      <c r="L14319" s="13" t="s">
        <v>70</v>
      </c>
      <c r="M14319" s="7">
        <v>0.4</v>
      </c>
      <c r="N14319" s="14"/>
    </row>
    <row r="14320" spans="1:14" ht="126">
      <c r="A14320" s="6">
        <v>14319</v>
      </c>
      <c r="B14320" s="8" t="s">
        <v>35274</v>
      </c>
      <c r="C14320" s="9" t="s">
        <v>35512</v>
      </c>
      <c r="D14320" s="10" t="s">
        <v>5512</v>
      </c>
      <c r="E14320" s="11" t="s">
        <v>35536</v>
      </c>
      <c r="F14320" s="6">
        <v>456227</v>
      </c>
      <c r="G14320" s="6" t="s">
        <v>35531</v>
      </c>
      <c r="H14320" s="16">
        <v>68331004.338</v>
      </c>
      <c r="I14320" s="12" t="s">
        <v>35537</v>
      </c>
      <c r="J14320" s="12" t="s">
        <v>17647</v>
      </c>
      <c r="K14320" s="15"/>
      <c r="L14320" s="13" t="s">
        <v>70</v>
      </c>
      <c r="M14320" s="7">
        <v>0.6</v>
      </c>
      <c r="N14320" s="14"/>
    </row>
    <row r="14321" spans="1:14" ht="126">
      <c r="A14321" s="6">
        <v>14320</v>
      </c>
      <c r="B14321" s="8" t="s">
        <v>35274</v>
      </c>
      <c r="C14321" s="9" t="s">
        <v>35538</v>
      </c>
      <c r="D14321" s="10" t="s">
        <v>35539</v>
      </c>
      <c r="E14321" s="11" t="s">
        <v>35540</v>
      </c>
      <c r="F14321" s="6">
        <v>447327</v>
      </c>
      <c r="G14321" s="6" t="s">
        <v>35531</v>
      </c>
      <c r="H14321" s="16">
        <v>23008628.026000001</v>
      </c>
      <c r="I14321" s="12" t="s">
        <v>35541</v>
      </c>
      <c r="J14321" s="12" t="s">
        <v>35542</v>
      </c>
      <c r="K14321" s="15"/>
      <c r="L14321" s="13" t="s">
        <v>70</v>
      </c>
      <c r="M14321" s="7">
        <v>1</v>
      </c>
      <c r="N14321" s="14"/>
    </row>
    <row r="14322" spans="1:14" ht="126">
      <c r="A14322" s="6">
        <v>14321</v>
      </c>
      <c r="B14322" s="8" t="s">
        <v>35274</v>
      </c>
      <c r="C14322" s="9" t="s">
        <v>35543</v>
      </c>
      <c r="D14322" s="10" t="s">
        <v>35544</v>
      </c>
      <c r="E14322" s="11" t="s">
        <v>35540</v>
      </c>
      <c r="F14322" s="6">
        <v>447327</v>
      </c>
      <c r="G14322" s="6" t="s">
        <v>35531</v>
      </c>
      <c r="H14322" s="16">
        <v>23008628.026000001</v>
      </c>
      <c r="I14322" s="12" t="s">
        <v>35541</v>
      </c>
      <c r="J14322" s="12" t="s">
        <v>35542</v>
      </c>
      <c r="K14322" s="15"/>
      <c r="L14322" s="13" t="s">
        <v>70</v>
      </c>
      <c r="M14322" s="7">
        <v>0.51</v>
      </c>
      <c r="N14322" s="14"/>
    </row>
    <row r="14323" spans="1:14" ht="126">
      <c r="A14323" s="6">
        <v>14322</v>
      </c>
      <c r="B14323" s="8" t="s">
        <v>35274</v>
      </c>
      <c r="C14323" s="9" t="s">
        <v>35545</v>
      </c>
      <c r="D14323" s="10" t="s">
        <v>26344</v>
      </c>
      <c r="E14323" s="11" t="s">
        <v>35540</v>
      </c>
      <c r="F14323" s="6">
        <v>447327</v>
      </c>
      <c r="G14323" s="6" t="s">
        <v>35531</v>
      </c>
      <c r="H14323" s="16">
        <v>23008628.026000001</v>
      </c>
      <c r="I14323" s="12" t="s">
        <v>35541</v>
      </c>
      <c r="J14323" s="12" t="s">
        <v>35542</v>
      </c>
      <c r="K14323" s="15"/>
      <c r="L14323" s="13" t="s">
        <v>70</v>
      </c>
      <c r="M14323" s="7">
        <v>0.49</v>
      </c>
      <c r="N14323" s="14"/>
    </row>
    <row r="14324" spans="1:14" ht="78.75">
      <c r="A14324" s="6">
        <v>14323</v>
      </c>
      <c r="B14324" s="8" t="s">
        <v>35274</v>
      </c>
      <c r="C14324" s="9" t="s">
        <v>35546</v>
      </c>
      <c r="D14324" s="10" t="s">
        <v>35547</v>
      </c>
      <c r="E14324" s="11" t="s">
        <v>35548</v>
      </c>
      <c r="F14324" s="6">
        <v>471809</v>
      </c>
      <c r="G14324" s="6" t="s">
        <v>4657</v>
      </c>
      <c r="H14324" s="16">
        <v>118353383.00300001</v>
      </c>
      <c r="I14324" s="12" t="s">
        <v>13633</v>
      </c>
      <c r="J14324" s="12" t="s">
        <v>35549</v>
      </c>
      <c r="K14324" s="15"/>
      <c r="L14324" s="13" t="s">
        <v>70</v>
      </c>
      <c r="M14324" s="7">
        <v>1</v>
      </c>
      <c r="N14324" s="14"/>
    </row>
    <row r="14325" spans="1:14" ht="63">
      <c r="A14325" s="6">
        <v>14324</v>
      </c>
      <c r="B14325" s="8" t="s">
        <v>35274</v>
      </c>
      <c r="C14325" s="9" t="s">
        <v>35550</v>
      </c>
      <c r="D14325" s="10" t="s">
        <v>3827</v>
      </c>
      <c r="E14325" s="11" t="s">
        <v>35548</v>
      </c>
      <c r="F14325" s="6">
        <v>471809</v>
      </c>
      <c r="G14325" s="6" t="s">
        <v>4657</v>
      </c>
      <c r="H14325" s="16">
        <v>118353383.00300001</v>
      </c>
      <c r="I14325" s="12" t="s">
        <v>13633</v>
      </c>
      <c r="J14325" s="12" t="s">
        <v>35549</v>
      </c>
      <c r="K14325" s="15"/>
      <c r="L14325" s="13" t="s">
        <v>70</v>
      </c>
      <c r="M14325" s="7">
        <v>0.51</v>
      </c>
      <c r="N14325" s="14"/>
    </row>
    <row r="14326" spans="1:14" ht="63">
      <c r="A14326" s="6">
        <v>14325</v>
      </c>
      <c r="B14326" s="8" t="s">
        <v>35274</v>
      </c>
      <c r="C14326" s="9" t="s">
        <v>35551</v>
      </c>
      <c r="D14326" s="10" t="s">
        <v>11965</v>
      </c>
      <c r="E14326" s="11" t="s">
        <v>35548</v>
      </c>
      <c r="F14326" s="6">
        <v>471809</v>
      </c>
      <c r="G14326" s="6" t="s">
        <v>4657</v>
      </c>
      <c r="H14326" s="16">
        <v>118353383.00300001</v>
      </c>
      <c r="I14326" s="12" t="s">
        <v>13633</v>
      </c>
      <c r="J14326" s="12" t="s">
        <v>35549</v>
      </c>
      <c r="K14326" s="15"/>
      <c r="L14326" s="13" t="s">
        <v>70</v>
      </c>
      <c r="M14326" s="7">
        <v>0.49</v>
      </c>
      <c r="N14326" s="14"/>
    </row>
    <row r="14327" spans="1:14" ht="78.75">
      <c r="A14327" s="6">
        <v>14326</v>
      </c>
      <c r="B14327" s="8" t="s">
        <v>35274</v>
      </c>
      <c r="C14327" s="9" t="s">
        <v>35552</v>
      </c>
      <c r="D14327" s="10" t="s">
        <v>35488</v>
      </c>
      <c r="E14327" s="11" t="s">
        <v>35553</v>
      </c>
      <c r="F14327" s="6">
        <v>355312</v>
      </c>
      <c r="G14327" s="6" t="s">
        <v>4657</v>
      </c>
      <c r="H14327" s="16">
        <v>41433340.980999999</v>
      </c>
      <c r="I14327" s="12" t="s">
        <v>35554</v>
      </c>
      <c r="J14327" s="12" t="s">
        <v>5202</v>
      </c>
      <c r="K14327" s="15">
        <v>13335000</v>
      </c>
      <c r="L14327" s="13" t="s">
        <v>70</v>
      </c>
      <c r="M14327" s="7">
        <v>1</v>
      </c>
      <c r="N14327" s="14"/>
    </row>
    <row r="14328" spans="1:14" ht="78.75">
      <c r="A14328" s="6">
        <v>14327</v>
      </c>
      <c r="B14328" s="8" t="s">
        <v>35274</v>
      </c>
      <c r="C14328" s="9" t="s">
        <v>35492</v>
      </c>
      <c r="D14328" s="10" t="s">
        <v>7662</v>
      </c>
      <c r="E14328" s="11" t="s">
        <v>35553</v>
      </c>
      <c r="F14328" s="6">
        <v>355312</v>
      </c>
      <c r="G14328" s="6" t="s">
        <v>4657</v>
      </c>
      <c r="H14328" s="16">
        <v>41433340.980999999</v>
      </c>
      <c r="I14328" s="12" t="s">
        <v>35554</v>
      </c>
      <c r="J14328" s="12" t="s">
        <v>5202</v>
      </c>
      <c r="K14328" s="15">
        <v>13335000</v>
      </c>
      <c r="L14328" s="13" t="s">
        <v>70</v>
      </c>
      <c r="M14328" s="7">
        <v>0.51</v>
      </c>
      <c r="N14328" s="14"/>
    </row>
    <row r="14329" spans="1:14" ht="78.75">
      <c r="A14329" s="6">
        <v>14328</v>
      </c>
      <c r="B14329" s="8" t="s">
        <v>35274</v>
      </c>
      <c r="C14329" s="9" t="s">
        <v>35555</v>
      </c>
      <c r="D14329" s="10" t="s">
        <v>35346</v>
      </c>
      <c r="E14329" s="11" t="s">
        <v>35553</v>
      </c>
      <c r="F14329" s="6">
        <v>355312</v>
      </c>
      <c r="G14329" s="6" t="s">
        <v>4657</v>
      </c>
      <c r="H14329" s="16">
        <v>41433340.980999999</v>
      </c>
      <c r="I14329" s="12" t="s">
        <v>35554</v>
      </c>
      <c r="J14329" s="12" t="s">
        <v>5202</v>
      </c>
      <c r="K14329" s="15">
        <v>13335000</v>
      </c>
      <c r="L14329" s="13" t="s">
        <v>70</v>
      </c>
      <c r="M14329" s="7">
        <v>0.49</v>
      </c>
      <c r="N14329" s="14"/>
    </row>
    <row r="14330" spans="1:14" ht="78.75">
      <c r="A14330" s="6">
        <v>14329</v>
      </c>
      <c r="B14330" s="8" t="s">
        <v>35274</v>
      </c>
      <c r="C14330" s="9" t="s">
        <v>35556</v>
      </c>
      <c r="D14330" s="10" t="s">
        <v>35344</v>
      </c>
      <c r="E14330" s="11" t="s">
        <v>35557</v>
      </c>
      <c r="F14330" s="6">
        <v>554801</v>
      </c>
      <c r="G14330" s="6" t="s">
        <v>35558</v>
      </c>
      <c r="H14330" s="16">
        <v>122884361.318</v>
      </c>
      <c r="I14330" s="12" t="s">
        <v>35559</v>
      </c>
      <c r="J14330" s="12" t="s">
        <v>35560</v>
      </c>
      <c r="K14330" s="15"/>
      <c r="L14330" s="13" t="s">
        <v>70</v>
      </c>
      <c r="M14330" s="7">
        <v>0.3</v>
      </c>
      <c r="N14330" s="14"/>
    </row>
    <row r="14331" spans="1:14" ht="78.75">
      <c r="A14331" s="6">
        <v>14330</v>
      </c>
      <c r="B14331" s="8" t="s">
        <v>35274</v>
      </c>
      <c r="C14331" s="9" t="s">
        <v>35561</v>
      </c>
      <c r="D14331" s="10" t="s">
        <v>35562</v>
      </c>
      <c r="E14331" s="11" t="s">
        <v>35557</v>
      </c>
      <c r="F14331" s="6">
        <v>554801</v>
      </c>
      <c r="G14331" s="6" t="s">
        <v>35558</v>
      </c>
      <c r="H14331" s="16">
        <v>122884361.318</v>
      </c>
      <c r="I14331" s="12" t="s">
        <v>35559</v>
      </c>
      <c r="J14331" s="12" t="s">
        <v>35560</v>
      </c>
      <c r="K14331" s="15"/>
      <c r="L14331" s="13" t="s">
        <v>70</v>
      </c>
      <c r="M14331" s="7">
        <v>0.4</v>
      </c>
      <c r="N14331" s="14"/>
    </row>
    <row r="14332" spans="1:14" ht="78.75">
      <c r="A14332" s="6">
        <v>14331</v>
      </c>
      <c r="B14332" s="8" t="s">
        <v>35274</v>
      </c>
      <c r="C14332" s="9" t="s">
        <v>20357</v>
      </c>
      <c r="D14332" s="10" t="s">
        <v>5039</v>
      </c>
      <c r="E14332" s="11" t="s">
        <v>35557</v>
      </c>
      <c r="F14332" s="6">
        <v>554801</v>
      </c>
      <c r="G14332" s="6" t="s">
        <v>35558</v>
      </c>
      <c r="H14332" s="16">
        <v>122884361.318</v>
      </c>
      <c r="I14332" s="12" t="s">
        <v>35559</v>
      </c>
      <c r="J14332" s="12" t="s">
        <v>35560</v>
      </c>
      <c r="K14332" s="15"/>
      <c r="L14332" s="13" t="s">
        <v>70</v>
      </c>
      <c r="M14332" s="7">
        <v>0.3</v>
      </c>
      <c r="N14332" s="14"/>
    </row>
    <row r="14333" spans="1:14" ht="94.5">
      <c r="A14333" s="6">
        <v>14332</v>
      </c>
      <c r="B14333" s="8" t="s">
        <v>35274</v>
      </c>
      <c r="C14333" s="9" t="s">
        <v>35311</v>
      </c>
      <c r="D14333" s="10" t="s">
        <v>35341</v>
      </c>
      <c r="E14333" s="11" t="s">
        <v>35563</v>
      </c>
      <c r="F14333" s="6">
        <v>559966</v>
      </c>
      <c r="G14333" s="6" t="s">
        <v>35564</v>
      </c>
      <c r="H14333" s="16">
        <v>100972542.46799999</v>
      </c>
      <c r="I14333" s="12" t="s">
        <v>14041</v>
      </c>
      <c r="J14333" s="12" t="s">
        <v>35565</v>
      </c>
      <c r="K14333" s="15"/>
      <c r="L14333" s="13" t="s">
        <v>70</v>
      </c>
      <c r="M14333" s="7">
        <v>0.49</v>
      </c>
      <c r="N14333" s="14"/>
    </row>
    <row r="14334" spans="1:14" ht="94.5">
      <c r="A14334" s="6">
        <v>14333</v>
      </c>
      <c r="B14334" s="8" t="s">
        <v>35274</v>
      </c>
      <c r="C14334" s="9" t="s">
        <v>35566</v>
      </c>
      <c r="D14334" s="10" t="s">
        <v>35567</v>
      </c>
      <c r="E14334" s="11" t="s">
        <v>35563</v>
      </c>
      <c r="F14334" s="6">
        <v>559966</v>
      </c>
      <c r="G14334" s="6" t="s">
        <v>35564</v>
      </c>
      <c r="H14334" s="16">
        <v>100972542.46799999</v>
      </c>
      <c r="I14334" s="12" t="s">
        <v>14041</v>
      </c>
      <c r="J14334" s="12" t="s">
        <v>35565</v>
      </c>
      <c r="K14334" s="15"/>
      <c r="L14334" s="13" t="s">
        <v>70</v>
      </c>
      <c r="M14334" s="7">
        <v>0.51</v>
      </c>
      <c r="N14334" s="14"/>
    </row>
    <row r="14335" spans="1:14" ht="78.75">
      <c r="A14335" s="6">
        <v>14334</v>
      </c>
      <c r="B14335" s="8" t="s">
        <v>35274</v>
      </c>
      <c r="C14335" s="9" t="s">
        <v>35383</v>
      </c>
      <c r="D14335" s="10" t="s">
        <v>11979</v>
      </c>
      <c r="E14335" s="11" t="s">
        <v>35568</v>
      </c>
      <c r="F14335" s="6">
        <v>566726</v>
      </c>
      <c r="G14335" s="6" t="s">
        <v>35569</v>
      </c>
      <c r="H14335" s="16">
        <v>66691961.295999996</v>
      </c>
      <c r="I14335" s="12" t="s">
        <v>8371</v>
      </c>
      <c r="J14335" s="12" t="s">
        <v>35570</v>
      </c>
      <c r="K14335" s="15"/>
      <c r="L14335" s="13" t="s">
        <v>14</v>
      </c>
      <c r="M14335" s="7">
        <v>1</v>
      </c>
      <c r="N14335" s="14"/>
    </row>
    <row r="14336" spans="1:14" ht="63">
      <c r="A14336" s="6">
        <v>14335</v>
      </c>
      <c r="B14336" s="8" t="s">
        <v>35274</v>
      </c>
      <c r="C14336" s="9" t="s">
        <v>35571</v>
      </c>
      <c r="D14336" s="10" t="s">
        <v>35572</v>
      </c>
      <c r="E14336" s="11" t="s">
        <v>35573</v>
      </c>
      <c r="F14336" s="6">
        <v>557990</v>
      </c>
      <c r="G14336" s="6" t="s">
        <v>35574</v>
      </c>
      <c r="H14336" s="16">
        <v>74815076.236000001</v>
      </c>
      <c r="I14336" s="12" t="s">
        <v>8371</v>
      </c>
      <c r="J14336" s="12" t="s">
        <v>35575</v>
      </c>
      <c r="K14336" s="15"/>
      <c r="L14336" s="13" t="s">
        <v>70</v>
      </c>
      <c r="M14336" s="7">
        <v>0.49</v>
      </c>
      <c r="N14336" s="14"/>
    </row>
    <row r="14337" spans="1:14" ht="63">
      <c r="A14337" s="6">
        <v>14336</v>
      </c>
      <c r="B14337" s="8" t="s">
        <v>35274</v>
      </c>
      <c r="C14337" s="9" t="s">
        <v>35576</v>
      </c>
      <c r="D14337" s="10" t="s">
        <v>35577</v>
      </c>
      <c r="E14337" s="11" t="s">
        <v>35573</v>
      </c>
      <c r="F14337" s="6">
        <v>557990</v>
      </c>
      <c r="G14337" s="6" t="s">
        <v>35574</v>
      </c>
      <c r="H14337" s="16">
        <v>74815076.236000001</v>
      </c>
      <c r="I14337" s="12" t="s">
        <v>8371</v>
      </c>
      <c r="J14337" s="12" t="s">
        <v>35575</v>
      </c>
      <c r="K14337" s="15"/>
      <c r="L14337" s="13" t="s">
        <v>70</v>
      </c>
      <c r="M14337" s="7">
        <v>0.51</v>
      </c>
      <c r="N14337" s="14"/>
    </row>
    <row r="14338" spans="1:14" ht="63">
      <c r="A14338" s="6">
        <v>14337</v>
      </c>
      <c r="B14338" s="8" t="s">
        <v>35274</v>
      </c>
      <c r="C14338" s="9" t="s">
        <v>35578</v>
      </c>
      <c r="D14338" s="10" t="s">
        <v>5461</v>
      </c>
      <c r="E14338" s="11" t="s">
        <v>35579</v>
      </c>
      <c r="F14338" s="6">
        <v>570974</v>
      </c>
      <c r="G14338" s="6" t="s">
        <v>35580</v>
      </c>
      <c r="H14338" s="16">
        <v>69239587.024000004</v>
      </c>
      <c r="I14338" s="12" t="s">
        <v>13869</v>
      </c>
      <c r="J14338" s="12">
        <v>44630</v>
      </c>
      <c r="K14338" s="15"/>
      <c r="L14338" s="13" t="s">
        <v>14</v>
      </c>
      <c r="M14338" s="7">
        <v>1</v>
      </c>
      <c r="N14338" s="14"/>
    </row>
    <row r="14339" spans="1:14" ht="63">
      <c r="A14339" s="6">
        <v>14338</v>
      </c>
      <c r="B14339" s="8" t="s">
        <v>35274</v>
      </c>
      <c r="C14339" s="9" t="s">
        <v>7661</v>
      </c>
      <c r="D14339" s="10" t="s">
        <v>7662</v>
      </c>
      <c r="E14339" s="11" t="s">
        <v>35581</v>
      </c>
      <c r="F14339" s="6">
        <v>570975</v>
      </c>
      <c r="G14339" s="6" t="s">
        <v>35582</v>
      </c>
      <c r="H14339" s="16">
        <v>87477027.359999999</v>
      </c>
      <c r="I14339" s="12" t="s">
        <v>13869</v>
      </c>
      <c r="J14339" s="12">
        <v>44630</v>
      </c>
      <c r="K14339" s="15"/>
      <c r="L14339" s="13" t="s">
        <v>70</v>
      </c>
      <c r="M14339" s="7">
        <v>0.51</v>
      </c>
      <c r="N14339" s="14"/>
    </row>
    <row r="14340" spans="1:14" ht="63">
      <c r="A14340" s="6">
        <v>14339</v>
      </c>
      <c r="B14340" s="8" t="s">
        <v>35274</v>
      </c>
      <c r="C14340" s="9" t="s">
        <v>35302</v>
      </c>
      <c r="D14340" s="10" t="s">
        <v>35346</v>
      </c>
      <c r="E14340" s="11" t="s">
        <v>35581</v>
      </c>
      <c r="F14340" s="6">
        <v>570975</v>
      </c>
      <c r="G14340" s="6" t="s">
        <v>35582</v>
      </c>
      <c r="H14340" s="16">
        <v>87477027.359999999</v>
      </c>
      <c r="I14340" s="12" t="s">
        <v>13869</v>
      </c>
      <c r="J14340" s="12">
        <v>44630</v>
      </c>
      <c r="K14340" s="15"/>
      <c r="L14340" s="13" t="s">
        <v>70</v>
      </c>
      <c r="M14340" s="7">
        <v>0.49</v>
      </c>
      <c r="N14340" s="14"/>
    </row>
    <row r="14341" spans="1:14" ht="94.5">
      <c r="A14341" s="6">
        <v>14340</v>
      </c>
      <c r="B14341" s="8" t="s">
        <v>35274</v>
      </c>
      <c r="C14341" s="9" t="s">
        <v>35519</v>
      </c>
      <c r="D14341" s="10" t="s">
        <v>11965</v>
      </c>
      <c r="E14341" s="11" t="s">
        <v>35583</v>
      </c>
      <c r="F14341" s="6">
        <v>478315</v>
      </c>
      <c r="G14341" s="6" t="s">
        <v>1369</v>
      </c>
      <c r="H14341" s="16">
        <v>19768004.802000001</v>
      </c>
      <c r="I14341" s="12" t="s">
        <v>35584</v>
      </c>
      <c r="J14341" s="12">
        <v>8160</v>
      </c>
      <c r="K14341" s="15"/>
      <c r="L14341" s="13" t="s">
        <v>14</v>
      </c>
      <c r="M14341" s="7">
        <v>1</v>
      </c>
      <c r="N14341" s="14"/>
    </row>
    <row r="14342" spans="1:14" ht="409.5">
      <c r="A14342" s="6">
        <v>14341</v>
      </c>
      <c r="B14342" s="8" t="s">
        <v>35274</v>
      </c>
      <c r="C14342" s="9" t="s">
        <v>35585</v>
      </c>
      <c r="D14342" s="10" t="s">
        <v>5512</v>
      </c>
      <c r="E14342" s="11" t="s">
        <v>35586</v>
      </c>
      <c r="F14342" s="6">
        <v>450029</v>
      </c>
      <c r="G14342" s="6" t="s">
        <v>1369</v>
      </c>
      <c r="H14342" s="16">
        <v>9444183.3049999997</v>
      </c>
      <c r="I14342" s="12">
        <v>7432</v>
      </c>
      <c r="J14342" s="12">
        <v>7981</v>
      </c>
      <c r="K14342" s="15"/>
      <c r="L14342" s="13" t="s">
        <v>14</v>
      </c>
      <c r="M14342" s="7">
        <v>1</v>
      </c>
      <c r="N14342" s="14"/>
    </row>
    <row r="14343" spans="1:14" ht="78.75">
      <c r="A14343" s="6">
        <v>14342</v>
      </c>
      <c r="B14343" s="8" t="s">
        <v>35274</v>
      </c>
      <c r="C14343" s="9" t="s">
        <v>35587</v>
      </c>
      <c r="D14343" s="10" t="s">
        <v>35588</v>
      </c>
      <c r="E14343" s="11" t="s">
        <v>35589</v>
      </c>
      <c r="F14343" s="6">
        <v>479994</v>
      </c>
      <c r="G14343" s="6" t="s">
        <v>9900</v>
      </c>
      <c r="H14343" s="16">
        <v>3439033.25</v>
      </c>
      <c r="I14343" s="12" t="s">
        <v>35590</v>
      </c>
      <c r="J14343" s="12" t="s">
        <v>35591</v>
      </c>
      <c r="K14343" s="15">
        <v>3439033</v>
      </c>
      <c r="L14343" s="13" t="s">
        <v>14</v>
      </c>
      <c r="M14343" s="7">
        <v>1</v>
      </c>
      <c r="N14343" s="14"/>
    </row>
    <row r="14344" spans="1:14" ht="204.75">
      <c r="A14344" s="6">
        <v>14343</v>
      </c>
      <c r="B14344" s="8" t="s">
        <v>35274</v>
      </c>
      <c r="C14344" s="9" t="s">
        <v>35592</v>
      </c>
      <c r="D14344" s="10" t="s">
        <v>35507</v>
      </c>
      <c r="E14344" s="11" t="s">
        <v>35593</v>
      </c>
      <c r="F14344" s="6">
        <v>271006</v>
      </c>
      <c r="G14344" s="6" t="s">
        <v>9900</v>
      </c>
      <c r="H14344" s="16">
        <v>31433504.291000001</v>
      </c>
      <c r="I14344" s="12" t="s">
        <v>35594</v>
      </c>
      <c r="J14344" s="12" t="s">
        <v>35595</v>
      </c>
      <c r="K14344" s="15">
        <v>6174125</v>
      </c>
      <c r="L14344" s="13" t="s">
        <v>14</v>
      </c>
      <c r="M14344" s="7">
        <v>1</v>
      </c>
      <c r="N14344" s="14"/>
    </row>
    <row r="14345" spans="1:14" ht="78.75">
      <c r="A14345" s="6">
        <v>14344</v>
      </c>
      <c r="B14345" s="8" t="s">
        <v>35274</v>
      </c>
      <c r="C14345" s="9" t="s">
        <v>35596</v>
      </c>
      <c r="D14345" s="10" t="s">
        <v>35597</v>
      </c>
      <c r="E14345" s="11" t="s">
        <v>35598</v>
      </c>
      <c r="F14345" s="6">
        <v>278335</v>
      </c>
      <c r="G14345" s="6" t="s">
        <v>9900</v>
      </c>
      <c r="H14345" s="16">
        <v>4375001.75</v>
      </c>
      <c r="I14345" s="12" t="s">
        <v>35599</v>
      </c>
      <c r="J14345" s="12" t="s">
        <v>9303</v>
      </c>
      <c r="K14345" s="15">
        <v>3511413</v>
      </c>
      <c r="L14345" s="13" t="s">
        <v>14</v>
      </c>
      <c r="M14345" s="7">
        <v>1</v>
      </c>
      <c r="N14345" s="14"/>
    </row>
    <row r="14346" spans="1:14" ht="141.75">
      <c r="A14346" s="6">
        <v>14345</v>
      </c>
      <c r="B14346" s="8" t="s">
        <v>35274</v>
      </c>
      <c r="C14346" s="9" t="s">
        <v>35600</v>
      </c>
      <c r="D14346" s="10" t="s">
        <v>35601</v>
      </c>
      <c r="E14346" s="11" t="s">
        <v>35602</v>
      </c>
      <c r="F14346" s="6">
        <v>271009</v>
      </c>
      <c r="G14346" s="6" t="s">
        <v>9900</v>
      </c>
      <c r="H14346" s="16">
        <v>15532384.909</v>
      </c>
      <c r="I14346" s="12">
        <v>43775</v>
      </c>
      <c r="J14346" s="12" t="s">
        <v>35603</v>
      </c>
      <c r="K14346" s="15">
        <v>11250988</v>
      </c>
      <c r="L14346" s="13" t="s">
        <v>70</v>
      </c>
      <c r="M14346" s="7">
        <v>1</v>
      </c>
      <c r="N14346" s="14"/>
    </row>
    <row r="14347" spans="1:14" ht="141.75">
      <c r="A14347" s="6">
        <v>14346</v>
      </c>
      <c r="B14347" s="8" t="s">
        <v>35274</v>
      </c>
      <c r="C14347" s="9" t="s">
        <v>35343</v>
      </c>
      <c r="D14347" s="10" t="s">
        <v>5039</v>
      </c>
      <c r="E14347" s="11" t="s">
        <v>35602</v>
      </c>
      <c r="F14347" s="6">
        <v>271009</v>
      </c>
      <c r="G14347" s="6" t="s">
        <v>9900</v>
      </c>
      <c r="H14347" s="16">
        <v>15532384.909</v>
      </c>
      <c r="I14347" s="12">
        <v>43775</v>
      </c>
      <c r="J14347" s="12" t="s">
        <v>35603</v>
      </c>
      <c r="K14347" s="15">
        <v>11250988</v>
      </c>
      <c r="L14347" s="13" t="s">
        <v>70</v>
      </c>
      <c r="M14347" s="7">
        <v>0.51</v>
      </c>
      <c r="N14347" s="14"/>
    </row>
    <row r="14348" spans="1:14" ht="141.75">
      <c r="A14348" s="6">
        <v>14347</v>
      </c>
      <c r="B14348" s="8" t="s">
        <v>35274</v>
      </c>
      <c r="C14348" s="9" t="s">
        <v>35604</v>
      </c>
      <c r="D14348" s="10" t="s">
        <v>35605</v>
      </c>
      <c r="E14348" s="11" t="s">
        <v>35602</v>
      </c>
      <c r="F14348" s="6">
        <v>271009</v>
      </c>
      <c r="G14348" s="6" t="s">
        <v>9900</v>
      </c>
      <c r="H14348" s="16">
        <v>15532384.909</v>
      </c>
      <c r="I14348" s="12">
        <v>43775</v>
      </c>
      <c r="J14348" s="12" t="s">
        <v>35603</v>
      </c>
      <c r="K14348" s="15">
        <v>11250988</v>
      </c>
      <c r="L14348" s="13" t="s">
        <v>70</v>
      </c>
      <c r="M14348" s="7">
        <v>0.49</v>
      </c>
      <c r="N14348" s="14"/>
    </row>
    <row r="14349" spans="1:14" ht="126">
      <c r="A14349" s="6">
        <v>14348</v>
      </c>
      <c r="B14349" s="8" t="s">
        <v>35274</v>
      </c>
      <c r="C14349" s="9" t="s">
        <v>35606</v>
      </c>
      <c r="D14349" s="10" t="s">
        <v>35607</v>
      </c>
      <c r="E14349" s="11" t="s">
        <v>35608</v>
      </c>
      <c r="F14349" s="6">
        <v>294768</v>
      </c>
      <c r="G14349" s="6" t="s">
        <v>9900</v>
      </c>
      <c r="H14349" s="16">
        <v>11732732.505999999</v>
      </c>
      <c r="I14349" s="12">
        <v>43563</v>
      </c>
      <c r="J14349" s="12">
        <v>44112</v>
      </c>
      <c r="K14349" s="15">
        <v>6027770</v>
      </c>
      <c r="L14349" s="13" t="s">
        <v>14</v>
      </c>
      <c r="M14349" s="7">
        <v>1</v>
      </c>
      <c r="N14349" s="14"/>
    </row>
    <row r="14350" spans="1:14" ht="173.25">
      <c r="A14350" s="6">
        <v>14349</v>
      </c>
      <c r="B14350" s="8" t="s">
        <v>35274</v>
      </c>
      <c r="C14350" s="9" t="s">
        <v>35592</v>
      </c>
      <c r="D14350" s="10" t="s">
        <v>35507</v>
      </c>
      <c r="E14350" s="11" t="s">
        <v>35609</v>
      </c>
      <c r="F14350" s="6">
        <v>271014</v>
      </c>
      <c r="G14350" s="6" t="s">
        <v>9900</v>
      </c>
      <c r="H14350" s="16">
        <v>26386431.046</v>
      </c>
      <c r="I14350" s="12">
        <v>43561</v>
      </c>
      <c r="J14350" s="12" t="s">
        <v>35610</v>
      </c>
      <c r="K14350" s="15">
        <v>7326371</v>
      </c>
      <c r="L14350" s="13" t="s">
        <v>14</v>
      </c>
      <c r="M14350" s="7">
        <v>1</v>
      </c>
      <c r="N14350" s="14"/>
    </row>
    <row r="14351" spans="1:14" ht="204.75">
      <c r="A14351" s="6">
        <v>14350</v>
      </c>
      <c r="B14351" s="8" t="s">
        <v>35274</v>
      </c>
      <c r="C14351" s="9" t="s">
        <v>35611</v>
      </c>
      <c r="D14351" s="10" t="s">
        <v>5039</v>
      </c>
      <c r="E14351" s="11" t="s">
        <v>35612</v>
      </c>
      <c r="F14351" s="6">
        <v>278337</v>
      </c>
      <c r="G14351" s="6" t="s">
        <v>9900</v>
      </c>
      <c r="H14351" s="16">
        <v>23905978.414000001</v>
      </c>
      <c r="I14351" s="12">
        <v>43502</v>
      </c>
      <c r="J14351" s="12">
        <v>44378</v>
      </c>
      <c r="K14351" s="15">
        <v>19360810</v>
      </c>
      <c r="L14351" s="13" t="s">
        <v>14</v>
      </c>
      <c r="M14351" s="7">
        <v>1</v>
      </c>
      <c r="N14351" s="14"/>
    </row>
    <row r="14352" spans="1:14" ht="94.5">
      <c r="A14352" s="6">
        <v>14351</v>
      </c>
      <c r="B14352" s="8" t="s">
        <v>35274</v>
      </c>
      <c r="C14352" s="9" t="s">
        <v>35613</v>
      </c>
      <c r="D14352" s="10" t="s">
        <v>35614</v>
      </c>
      <c r="E14352" s="11" t="s">
        <v>35615</v>
      </c>
      <c r="F14352" s="6">
        <v>538696</v>
      </c>
      <c r="G14352" s="6" t="s">
        <v>9900</v>
      </c>
      <c r="H14352" s="16">
        <v>4385522.05</v>
      </c>
      <c r="I14352" s="12" t="s">
        <v>9949</v>
      </c>
      <c r="J14352" s="12" t="s">
        <v>4090</v>
      </c>
      <c r="K14352" s="15"/>
      <c r="L14352" s="13" t="s">
        <v>14</v>
      </c>
      <c r="M14352" s="7">
        <v>1</v>
      </c>
      <c r="N14352" s="14"/>
    </row>
    <row r="14353" spans="1:14" ht="78.75">
      <c r="A14353" s="6">
        <v>14352</v>
      </c>
      <c r="B14353" s="8" t="s">
        <v>35274</v>
      </c>
      <c r="C14353" s="9" t="s">
        <v>35498</v>
      </c>
      <c r="D14353" s="10" t="s">
        <v>35616</v>
      </c>
      <c r="E14353" s="11" t="s">
        <v>35617</v>
      </c>
      <c r="F14353" s="6">
        <v>538695</v>
      </c>
      <c r="G14353" s="6" t="s">
        <v>9900</v>
      </c>
      <c r="H14353" s="16">
        <v>3250652.05</v>
      </c>
      <c r="I14353" s="12" t="s">
        <v>5209</v>
      </c>
      <c r="J14353" s="12" t="s">
        <v>13854</v>
      </c>
      <c r="K14353" s="15"/>
      <c r="L14353" s="13" t="s">
        <v>14</v>
      </c>
      <c r="M14353" s="7">
        <v>1</v>
      </c>
      <c r="N14353" s="14"/>
    </row>
    <row r="14354" spans="1:14" ht="189">
      <c r="A14354" s="6">
        <v>14353</v>
      </c>
      <c r="B14354" s="8" t="s">
        <v>35274</v>
      </c>
      <c r="C14354" s="9" t="s">
        <v>35618</v>
      </c>
      <c r="D14354" s="10" t="s">
        <v>12302</v>
      </c>
      <c r="E14354" s="11" t="s">
        <v>35619</v>
      </c>
      <c r="F14354" s="6">
        <v>538694</v>
      </c>
      <c r="G14354" s="6" t="s">
        <v>9900</v>
      </c>
      <c r="H14354" s="16">
        <v>13137256.449999999</v>
      </c>
      <c r="I14354" s="12" t="s">
        <v>5209</v>
      </c>
      <c r="J14354" s="12" t="s">
        <v>4423</v>
      </c>
      <c r="K14354" s="15"/>
      <c r="L14354" s="13" t="s">
        <v>14</v>
      </c>
      <c r="M14354" s="7">
        <v>1</v>
      </c>
      <c r="N14354" s="14"/>
    </row>
    <row r="14355" spans="1:14" ht="94.5">
      <c r="A14355" s="6">
        <v>14354</v>
      </c>
      <c r="B14355" s="8" t="s">
        <v>35274</v>
      </c>
      <c r="C14355" s="9" t="s">
        <v>35620</v>
      </c>
      <c r="D14355" s="10" t="s">
        <v>35621</v>
      </c>
      <c r="E14355" s="11" t="s">
        <v>35622</v>
      </c>
      <c r="F14355" s="6">
        <v>538697</v>
      </c>
      <c r="G14355" s="6" t="s">
        <v>9900</v>
      </c>
      <c r="H14355" s="16">
        <v>3384874.7</v>
      </c>
      <c r="I14355" s="12" t="s">
        <v>5209</v>
      </c>
      <c r="J14355" s="12" t="s">
        <v>13854</v>
      </c>
      <c r="K14355" s="15"/>
      <c r="L14355" s="13" t="s">
        <v>14</v>
      </c>
      <c r="M14355" s="7">
        <v>1</v>
      </c>
      <c r="N14355" s="14"/>
    </row>
    <row r="14356" spans="1:14" ht="78.75">
      <c r="A14356" s="6">
        <v>14355</v>
      </c>
      <c r="B14356" s="8" t="s">
        <v>35274</v>
      </c>
      <c r="C14356" s="9" t="s">
        <v>35623</v>
      </c>
      <c r="D14356" s="10" t="s">
        <v>35624</v>
      </c>
      <c r="E14356" s="11" t="s">
        <v>35625</v>
      </c>
      <c r="F14356" s="6">
        <v>479562</v>
      </c>
      <c r="G14356" s="6" t="s">
        <v>3958</v>
      </c>
      <c r="H14356" s="16">
        <v>10116409.4</v>
      </c>
      <c r="I14356" s="12" t="s">
        <v>24840</v>
      </c>
      <c r="J14356" s="12" t="s">
        <v>9291</v>
      </c>
      <c r="K14356" s="15"/>
      <c r="L14356" s="13" t="s">
        <v>14</v>
      </c>
      <c r="M14356" s="7">
        <v>1</v>
      </c>
      <c r="N14356" s="14"/>
    </row>
    <row r="14357" spans="1:14" ht="78.75">
      <c r="A14357" s="6">
        <v>14356</v>
      </c>
      <c r="B14357" s="8" t="s">
        <v>35274</v>
      </c>
      <c r="C14357" s="9" t="s">
        <v>35623</v>
      </c>
      <c r="D14357" s="10" t="s">
        <v>35624</v>
      </c>
      <c r="E14357" s="11" t="s">
        <v>35626</v>
      </c>
      <c r="F14357" s="6">
        <v>479563</v>
      </c>
      <c r="G14357" s="6" t="s">
        <v>3958</v>
      </c>
      <c r="H14357" s="16">
        <v>6137736.25</v>
      </c>
      <c r="I14357" s="12" t="s">
        <v>24840</v>
      </c>
      <c r="J14357" s="12" t="s">
        <v>9291</v>
      </c>
      <c r="K14357" s="15">
        <v>1471599</v>
      </c>
      <c r="L14357" s="13" t="s">
        <v>14</v>
      </c>
      <c r="M14357" s="7">
        <v>1</v>
      </c>
      <c r="N14357" s="14"/>
    </row>
    <row r="14358" spans="1:14" ht="78.75">
      <c r="A14358" s="6">
        <v>14357</v>
      </c>
      <c r="B14358" s="8" t="s">
        <v>35274</v>
      </c>
      <c r="C14358" s="9" t="s">
        <v>35627</v>
      </c>
      <c r="D14358" s="10" t="s">
        <v>35628</v>
      </c>
      <c r="E14358" s="11" t="s">
        <v>35629</v>
      </c>
      <c r="F14358" s="6">
        <v>509311</v>
      </c>
      <c r="G14358" s="6" t="s">
        <v>3958</v>
      </c>
      <c r="H14358" s="16">
        <v>6834377.9000000004</v>
      </c>
      <c r="I14358" s="12">
        <v>7591</v>
      </c>
      <c r="J14358" s="12" t="s">
        <v>35630</v>
      </c>
      <c r="K14358" s="15"/>
      <c r="L14358" s="13" t="s">
        <v>14</v>
      </c>
      <c r="M14358" s="7">
        <v>1</v>
      </c>
      <c r="N14358" s="14"/>
    </row>
    <row r="14359" spans="1:14" ht="78.75">
      <c r="A14359" s="6">
        <v>14358</v>
      </c>
      <c r="B14359" s="8" t="s">
        <v>35274</v>
      </c>
      <c r="C14359" s="9" t="s">
        <v>35631</v>
      </c>
      <c r="D14359" s="10" t="s">
        <v>257</v>
      </c>
      <c r="E14359" s="11" t="s">
        <v>35632</v>
      </c>
      <c r="F14359" s="6">
        <v>417156</v>
      </c>
      <c r="G14359" s="6" t="s">
        <v>3958</v>
      </c>
      <c r="H14359" s="16">
        <v>56524378.228</v>
      </c>
      <c r="I14359" s="12">
        <v>7402</v>
      </c>
      <c r="J14359" s="12">
        <v>7947</v>
      </c>
      <c r="K14359" s="15">
        <v>16942902</v>
      </c>
      <c r="L14359" s="13" t="s">
        <v>14</v>
      </c>
      <c r="M14359" s="7">
        <v>1</v>
      </c>
      <c r="N14359" s="14"/>
    </row>
    <row r="14360" spans="1:14" ht="78.75">
      <c r="A14360" s="6">
        <v>14359</v>
      </c>
      <c r="B14360" s="8" t="s">
        <v>35274</v>
      </c>
      <c r="C14360" s="9" t="s">
        <v>35633</v>
      </c>
      <c r="D14360" s="10" t="s">
        <v>35634</v>
      </c>
      <c r="E14360" s="11" t="s">
        <v>35635</v>
      </c>
      <c r="F14360" s="6">
        <v>357483</v>
      </c>
      <c r="G14360" s="6" t="s">
        <v>3958</v>
      </c>
      <c r="H14360" s="16">
        <v>10727957.960000001</v>
      </c>
      <c r="I14360" s="12" t="s">
        <v>35636</v>
      </c>
      <c r="J14360" s="12" t="s">
        <v>704</v>
      </c>
      <c r="K14360" s="15">
        <v>4247679</v>
      </c>
      <c r="L14360" s="13"/>
      <c r="M14360" s="7"/>
      <c r="N14360" s="14"/>
    </row>
    <row r="14361" spans="1:14" ht="78.75">
      <c r="A14361" s="6">
        <v>14360</v>
      </c>
      <c r="B14361" s="8" t="s">
        <v>35274</v>
      </c>
      <c r="C14361" s="9" t="s">
        <v>35637</v>
      </c>
      <c r="D14361" s="10" t="s">
        <v>35638</v>
      </c>
      <c r="E14361" s="11" t="s">
        <v>35639</v>
      </c>
      <c r="F14361" s="6">
        <v>575570</v>
      </c>
      <c r="G14361" s="6" t="s">
        <v>3958</v>
      </c>
      <c r="H14361" s="16">
        <v>11915957.35</v>
      </c>
      <c r="I14361" s="12" t="s">
        <v>8371</v>
      </c>
      <c r="J14361" s="12" t="s">
        <v>9264</v>
      </c>
      <c r="K14361" s="15"/>
      <c r="L14361" s="13" t="s">
        <v>14</v>
      </c>
      <c r="M14361" s="7">
        <v>1</v>
      </c>
      <c r="N14361" s="14"/>
    </row>
    <row r="14362" spans="1:14" ht="94.5">
      <c r="A14362" s="6">
        <v>14361</v>
      </c>
      <c r="B14362" s="8" t="s">
        <v>35274</v>
      </c>
      <c r="C14362" s="9" t="s">
        <v>35640</v>
      </c>
      <c r="D14362" s="10" t="s">
        <v>35641</v>
      </c>
      <c r="E14362" s="11" t="s">
        <v>35642</v>
      </c>
      <c r="F14362" s="6">
        <v>578319</v>
      </c>
      <c r="G14362" s="6" t="s">
        <v>3958</v>
      </c>
      <c r="H14362" s="16">
        <v>4428308.1500000004</v>
      </c>
      <c r="I14362" s="12" t="s">
        <v>14779</v>
      </c>
      <c r="J14362" s="12" t="s">
        <v>8543</v>
      </c>
      <c r="K14362" s="15"/>
      <c r="L14362" s="13" t="s">
        <v>14</v>
      </c>
      <c r="M14362" s="7">
        <v>1</v>
      </c>
      <c r="N14362" s="14"/>
    </row>
    <row r="14363" spans="1:14" ht="78.75">
      <c r="A14363" s="6">
        <v>14362</v>
      </c>
      <c r="B14363" s="8" t="s">
        <v>35274</v>
      </c>
      <c r="C14363" s="9" t="s">
        <v>35643</v>
      </c>
      <c r="D14363" s="10" t="s">
        <v>5461</v>
      </c>
      <c r="E14363" s="11" t="s">
        <v>35644</v>
      </c>
      <c r="F14363" s="6">
        <v>557576</v>
      </c>
      <c r="G14363" s="6" t="s">
        <v>3958</v>
      </c>
      <c r="H14363" s="16">
        <v>11761598.370999999</v>
      </c>
      <c r="I14363" s="12" t="s">
        <v>13864</v>
      </c>
      <c r="J14363" s="12" t="s">
        <v>35645</v>
      </c>
      <c r="K14363" s="15"/>
      <c r="L14363" s="13" t="s">
        <v>14</v>
      </c>
      <c r="M14363" s="7">
        <v>1</v>
      </c>
      <c r="N14363" s="14"/>
    </row>
    <row r="14364" spans="1:14" ht="110.25">
      <c r="A14364" s="6">
        <v>14363</v>
      </c>
      <c r="B14364" s="8" t="s">
        <v>35274</v>
      </c>
      <c r="C14364" s="9" t="s">
        <v>3898</v>
      </c>
      <c r="D14364" s="10" t="s">
        <v>2288</v>
      </c>
      <c r="E14364" s="11" t="s">
        <v>35646</v>
      </c>
      <c r="F14364" s="6">
        <v>508740</v>
      </c>
      <c r="G14364" s="6" t="s">
        <v>801</v>
      </c>
      <c r="H14364" s="16">
        <v>28431049.212000001</v>
      </c>
      <c r="I14364" s="12">
        <v>44229</v>
      </c>
      <c r="J14364" s="12">
        <v>44775</v>
      </c>
      <c r="K14364" s="15"/>
      <c r="L14364" s="13" t="s">
        <v>14</v>
      </c>
      <c r="M14364" s="7">
        <v>1</v>
      </c>
      <c r="N14364" s="14"/>
    </row>
    <row r="14365" spans="1:14" ht="63">
      <c r="A14365" s="6">
        <v>14364</v>
      </c>
      <c r="B14365" s="8" t="s">
        <v>35274</v>
      </c>
      <c r="C14365" s="9" t="s">
        <v>35647</v>
      </c>
      <c r="D14365" s="10" t="s">
        <v>35648</v>
      </c>
      <c r="E14365" s="11" t="s">
        <v>35649</v>
      </c>
      <c r="F14365" s="6">
        <v>479795</v>
      </c>
      <c r="G14365" s="6" t="s">
        <v>801</v>
      </c>
      <c r="H14365" s="16">
        <v>20561496.802000001</v>
      </c>
      <c r="I14365" s="12">
        <v>7620</v>
      </c>
      <c r="J14365" s="12" t="s">
        <v>35650</v>
      </c>
      <c r="K14365" s="15"/>
      <c r="L14365" s="13" t="s">
        <v>70</v>
      </c>
      <c r="M14365" s="7">
        <v>1</v>
      </c>
      <c r="N14365" s="14"/>
    </row>
    <row r="14366" spans="1:14" ht="63">
      <c r="A14366" s="6">
        <v>14365</v>
      </c>
      <c r="B14366" s="8" t="s">
        <v>35274</v>
      </c>
      <c r="C14366" s="9" t="s">
        <v>35561</v>
      </c>
      <c r="D14366" s="10" t="s">
        <v>35651</v>
      </c>
      <c r="E14366" s="11" t="s">
        <v>35649</v>
      </c>
      <c r="F14366" s="6">
        <v>479795</v>
      </c>
      <c r="G14366" s="6" t="s">
        <v>801</v>
      </c>
      <c r="H14366" s="16">
        <v>20561496.802000001</v>
      </c>
      <c r="I14366" s="12">
        <v>7620</v>
      </c>
      <c r="J14366" s="12" t="s">
        <v>35650</v>
      </c>
      <c r="K14366" s="15"/>
      <c r="L14366" s="13" t="s">
        <v>70</v>
      </c>
      <c r="M14366" s="7">
        <v>0.51</v>
      </c>
      <c r="N14366" s="14"/>
    </row>
    <row r="14367" spans="1:14" ht="63">
      <c r="A14367" s="6">
        <v>14366</v>
      </c>
      <c r="B14367" s="8" t="s">
        <v>35274</v>
      </c>
      <c r="C14367" s="9" t="s">
        <v>35446</v>
      </c>
      <c r="D14367" s="10" t="s">
        <v>35344</v>
      </c>
      <c r="E14367" s="11" t="s">
        <v>35649</v>
      </c>
      <c r="F14367" s="6">
        <v>479795</v>
      </c>
      <c r="G14367" s="6" t="s">
        <v>801</v>
      </c>
      <c r="H14367" s="16">
        <v>20561496.802000001</v>
      </c>
      <c r="I14367" s="12">
        <v>7620</v>
      </c>
      <c r="J14367" s="12" t="s">
        <v>35650</v>
      </c>
      <c r="K14367" s="15"/>
      <c r="L14367" s="13" t="s">
        <v>70</v>
      </c>
      <c r="M14367" s="7">
        <v>0.49</v>
      </c>
      <c r="N14367" s="14"/>
    </row>
    <row r="14368" spans="1:14" ht="63">
      <c r="A14368" s="6">
        <v>14367</v>
      </c>
      <c r="B14368" s="8" t="s">
        <v>35274</v>
      </c>
      <c r="C14368" s="9" t="s">
        <v>35652</v>
      </c>
      <c r="D14368" s="10" t="s">
        <v>35653</v>
      </c>
      <c r="E14368" s="11" t="s">
        <v>35654</v>
      </c>
      <c r="F14368" s="6">
        <v>482426</v>
      </c>
      <c r="G14368" s="6" t="s">
        <v>801</v>
      </c>
      <c r="H14368" s="16">
        <v>28316394.055</v>
      </c>
      <c r="I14368" s="12" t="s">
        <v>25202</v>
      </c>
      <c r="J14368" s="12" t="s">
        <v>13419</v>
      </c>
      <c r="K14368" s="15"/>
      <c r="L14368" s="13" t="s">
        <v>70</v>
      </c>
      <c r="M14368" s="7">
        <v>1</v>
      </c>
      <c r="N14368" s="14"/>
    </row>
    <row r="14369" spans="1:14" ht="63">
      <c r="A14369" s="6">
        <v>14368</v>
      </c>
      <c r="B14369" s="8" t="s">
        <v>35274</v>
      </c>
      <c r="C14369" s="9" t="s">
        <v>35655</v>
      </c>
      <c r="D14369" s="10" t="s">
        <v>35468</v>
      </c>
      <c r="E14369" s="11" t="s">
        <v>35654</v>
      </c>
      <c r="F14369" s="6">
        <v>482426</v>
      </c>
      <c r="G14369" s="6" t="s">
        <v>801</v>
      </c>
      <c r="H14369" s="16">
        <v>28316394.055</v>
      </c>
      <c r="I14369" s="12" t="s">
        <v>25202</v>
      </c>
      <c r="J14369" s="12" t="s">
        <v>13419</v>
      </c>
      <c r="K14369" s="15"/>
      <c r="L14369" s="13" t="s">
        <v>70</v>
      </c>
      <c r="M14369" s="7">
        <v>0.51</v>
      </c>
      <c r="N14369" s="14"/>
    </row>
    <row r="14370" spans="1:14" ht="63">
      <c r="A14370" s="6">
        <v>14369</v>
      </c>
      <c r="B14370" s="8" t="s">
        <v>35274</v>
      </c>
      <c r="C14370" s="9" t="s">
        <v>35345</v>
      </c>
      <c r="D14370" s="10" t="s">
        <v>35344</v>
      </c>
      <c r="E14370" s="11" t="s">
        <v>35654</v>
      </c>
      <c r="F14370" s="6">
        <v>482426</v>
      </c>
      <c r="G14370" s="6" t="s">
        <v>801</v>
      </c>
      <c r="H14370" s="16">
        <v>28316394.055</v>
      </c>
      <c r="I14370" s="12" t="s">
        <v>25202</v>
      </c>
      <c r="J14370" s="12" t="s">
        <v>13419</v>
      </c>
      <c r="K14370" s="15"/>
      <c r="L14370" s="13" t="s">
        <v>70</v>
      </c>
      <c r="M14370" s="7">
        <v>0.49</v>
      </c>
      <c r="N14370" s="14"/>
    </row>
    <row r="14371" spans="1:14" ht="78.75">
      <c r="A14371" s="6">
        <v>14370</v>
      </c>
      <c r="B14371" s="8" t="s">
        <v>35274</v>
      </c>
      <c r="C14371" s="9" t="s">
        <v>35656</v>
      </c>
      <c r="D14371" s="10" t="s">
        <v>35657</v>
      </c>
      <c r="E14371" s="11" t="s">
        <v>35658</v>
      </c>
      <c r="F14371" s="6">
        <v>363972</v>
      </c>
      <c r="G14371" s="6" t="s">
        <v>801</v>
      </c>
      <c r="H14371" s="16">
        <v>33875486.380000003</v>
      </c>
      <c r="I14371" s="12" t="s">
        <v>35659</v>
      </c>
      <c r="J14371" s="12">
        <v>7768</v>
      </c>
      <c r="K14371" s="15"/>
      <c r="L14371" s="13" t="s">
        <v>70</v>
      </c>
      <c r="M14371" s="7">
        <v>1</v>
      </c>
      <c r="N14371" s="14"/>
    </row>
    <row r="14372" spans="1:14" ht="63">
      <c r="A14372" s="6">
        <v>14371</v>
      </c>
      <c r="B14372" s="8" t="s">
        <v>35274</v>
      </c>
      <c r="C14372" s="9" t="s">
        <v>35660</v>
      </c>
      <c r="D14372" s="10" t="s">
        <v>35661</v>
      </c>
      <c r="E14372" s="11" t="s">
        <v>35658</v>
      </c>
      <c r="F14372" s="6">
        <v>363972</v>
      </c>
      <c r="G14372" s="6" t="s">
        <v>801</v>
      </c>
      <c r="H14372" s="16">
        <v>33875486.380000003</v>
      </c>
      <c r="I14372" s="12" t="s">
        <v>35659</v>
      </c>
      <c r="J14372" s="12">
        <v>7768</v>
      </c>
      <c r="K14372" s="15"/>
      <c r="L14372" s="13" t="s">
        <v>70</v>
      </c>
      <c r="M14372" s="7">
        <v>0.4</v>
      </c>
      <c r="N14372" s="14"/>
    </row>
    <row r="14373" spans="1:14" ht="63">
      <c r="A14373" s="6">
        <v>14372</v>
      </c>
      <c r="B14373" s="8" t="s">
        <v>35274</v>
      </c>
      <c r="C14373" s="9" t="s">
        <v>35662</v>
      </c>
      <c r="D14373" s="10" t="s">
        <v>5512</v>
      </c>
      <c r="E14373" s="11" t="s">
        <v>35658</v>
      </c>
      <c r="F14373" s="6">
        <v>363972</v>
      </c>
      <c r="G14373" s="6" t="s">
        <v>801</v>
      </c>
      <c r="H14373" s="16">
        <v>33875486.380000003</v>
      </c>
      <c r="I14373" s="12" t="s">
        <v>35659</v>
      </c>
      <c r="J14373" s="12">
        <v>7768</v>
      </c>
      <c r="K14373" s="15"/>
      <c r="L14373" s="13" t="s">
        <v>70</v>
      </c>
      <c r="M14373" s="7">
        <v>0.6</v>
      </c>
      <c r="N14373" s="14"/>
    </row>
    <row r="14374" spans="1:14" ht="63">
      <c r="A14374" s="6">
        <v>14373</v>
      </c>
      <c r="B14374" s="8" t="s">
        <v>35274</v>
      </c>
      <c r="C14374" s="9" t="s">
        <v>35663</v>
      </c>
      <c r="D14374" s="10" t="s">
        <v>35664</v>
      </c>
      <c r="E14374" s="11" t="s">
        <v>35665</v>
      </c>
      <c r="F14374" s="6">
        <v>342407</v>
      </c>
      <c r="G14374" s="6" t="s">
        <v>801</v>
      </c>
      <c r="H14374" s="16">
        <v>27196370.317000002</v>
      </c>
      <c r="I14374" s="12" t="s">
        <v>35666</v>
      </c>
      <c r="J14374" s="12" t="s">
        <v>35667</v>
      </c>
      <c r="K14374" s="15"/>
      <c r="L14374" s="13" t="s">
        <v>14</v>
      </c>
      <c r="M14374" s="7">
        <v>1</v>
      </c>
      <c r="N14374" s="14"/>
    </row>
    <row r="14375" spans="1:14" ht="63">
      <c r="A14375" s="6">
        <v>14374</v>
      </c>
      <c r="B14375" s="8" t="s">
        <v>35274</v>
      </c>
      <c r="C14375" s="9" t="s">
        <v>35668</v>
      </c>
      <c r="D14375" s="10" t="s">
        <v>4543</v>
      </c>
      <c r="E14375" s="11" t="s">
        <v>35669</v>
      </c>
      <c r="F14375" s="6">
        <v>513626</v>
      </c>
      <c r="G14375" s="6" t="s">
        <v>801</v>
      </c>
      <c r="H14375" s="16">
        <v>27795277.91</v>
      </c>
      <c r="I14375" s="12" t="s">
        <v>8574</v>
      </c>
      <c r="J14375" s="12">
        <v>44562</v>
      </c>
      <c r="K14375" s="15"/>
      <c r="L14375" s="13" t="s">
        <v>14</v>
      </c>
      <c r="M14375" s="7">
        <v>1</v>
      </c>
      <c r="N14375" s="14"/>
    </row>
    <row r="14376" spans="1:14" ht="63">
      <c r="A14376" s="6">
        <v>14375</v>
      </c>
      <c r="B14376" s="8" t="s">
        <v>35274</v>
      </c>
      <c r="C14376" s="9" t="s">
        <v>35670</v>
      </c>
      <c r="D14376" s="10" t="s">
        <v>35671</v>
      </c>
      <c r="E14376" s="11" t="s">
        <v>35672</v>
      </c>
      <c r="F14376" s="6">
        <v>528218</v>
      </c>
      <c r="G14376" s="6" t="s">
        <v>1638</v>
      </c>
      <c r="H14376" s="16">
        <v>6038713</v>
      </c>
      <c r="I14376" s="12" t="s">
        <v>10043</v>
      </c>
      <c r="J14376" s="12" t="s">
        <v>5136</v>
      </c>
      <c r="K14376" s="15"/>
      <c r="L14376" s="13" t="s">
        <v>14</v>
      </c>
      <c r="M14376" s="7">
        <v>1</v>
      </c>
      <c r="N14376" s="14"/>
    </row>
    <row r="14377" spans="1:14" ht="63">
      <c r="A14377" s="6">
        <v>14376</v>
      </c>
      <c r="B14377" s="8" t="s">
        <v>35274</v>
      </c>
      <c r="C14377" s="9" t="s">
        <v>35673</v>
      </c>
      <c r="D14377" s="10" t="s">
        <v>35674</v>
      </c>
      <c r="E14377" s="11" t="s">
        <v>35675</v>
      </c>
      <c r="F14377" s="6">
        <v>499511</v>
      </c>
      <c r="G14377" s="6" t="s">
        <v>848</v>
      </c>
      <c r="H14377" s="16">
        <v>8743858.9000000004</v>
      </c>
      <c r="I14377" s="12">
        <v>7530</v>
      </c>
      <c r="J14377" s="12" t="s">
        <v>13688</v>
      </c>
      <c r="K14377" s="15"/>
      <c r="L14377" s="13" t="s">
        <v>14</v>
      </c>
      <c r="M14377" s="7">
        <v>1</v>
      </c>
      <c r="N14377" s="14"/>
    </row>
    <row r="14378" spans="1:14" ht="63">
      <c r="A14378" s="6">
        <v>14377</v>
      </c>
      <c r="B14378" s="8" t="s">
        <v>35274</v>
      </c>
      <c r="C14378" s="9" t="s">
        <v>35676</v>
      </c>
      <c r="D14378" s="10" t="s">
        <v>35677</v>
      </c>
      <c r="E14378" s="11" t="s">
        <v>35678</v>
      </c>
      <c r="F14378" s="6">
        <v>508013</v>
      </c>
      <c r="G14378" s="6" t="s">
        <v>848</v>
      </c>
      <c r="H14378" s="16">
        <v>4821020.0999999996</v>
      </c>
      <c r="I14378" s="12" t="s">
        <v>21483</v>
      </c>
      <c r="J14378" s="12" t="s">
        <v>10184</v>
      </c>
      <c r="K14378" s="15"/>
      <c r="L14378" s="13" t="s">
        <v>14</v>
      </c>
      <c r="M14378" s="7">
        <v>1</v>
      </c>
      <c r="N14378" s="14"/>
    </row>
    <row r="14379" spans="1:14" ht="63">
      <c r="A14379" s="6">
        <v>14378</v>
      </c>
      <c r="B14379" s="8" t="s">
        <v>35274</v>
      </c>
      <c r="C14379" s="9" t="s">
        <v>35679</v>
      </c>
      <c r="D14379" s="10" t="s">
        <v>35680</v>
      </c>
      <c r="E14379" s="11" t="s">
        <v>35681</v>
      </c>
      <c r="F14379" s="6">
        <v>508014</v>
      </c>
      <c r="G14379" s="6" t="s">
        <v>848</v>
      </c>
      <c r="H14379" s="16">
        <v>7337584.3499999996</v>
      </c>
      <c r="I14379" s="12">
        <v>7591</v>
      </c>
      <c r="J14379" s="12" t="s">
        <v>35682</v>
      </c>
      <c r="K14379" s="15">
        <v>843490</v>
      </c>
      <c r="L14379" s="13" t="s">
        <v>14</v>
      </c>
      <c r="M14379" s="7">
        <v>1</v>
      </c>
      <c r="N14379" s="14"/>
    </row>
    <row r="14380" spans="1:14" ht="78.75">
      <c r="A14380" s="6">
        <v>14379</v>
      </c>
      <c r="B14380" s="8" t="s">
        <v>35274</v>
      </c>
      <c r="C14380" s="9" t="s">
        <v>35683</v>
      </c>
      <c r="D14380" s="10" t="s">
        <v>11882</v>
      </c>
      <c r="E14380" s="11" t="s">
        <v>35684</v>
      </c>
      <c r="F14380" s="6">
        <v>508015</v>
      </c>
      <c r="G14380" s="6" t="s">
        <v>848</v>
      </c>
      <c r="H14380" s="16">
        <v>2067998.95</v>
      </c>
      <c r="I14380" s="12" t="s">
        <v>8211</v>
      </c>
      <c r="J14380" s="12">
        <v>44230</v>
      </c>
      <c r="K14380" s="15"/>
      <c r="L14380" s="13" t="s">
        <v>14</v>
      </c>
      <c r="M14380" s="7">
        <v>1</v>
      </c>
      <c r="N14380" s="14"/>
    </row>
    <row r="14381" spans="1:14" ht="63">
      <c r="A14381" s="6">
        <v>14380</v>
      </c>
      <c r="B14381" s="8" t="s">
        <v>35274</v>
      </c>
      <c r="C14381" s="9" t="s">
        <v>35685</v>
      </c>
      <c r="D14381" s="10" t="s">
        <v>35686</v>
      </c>
      <c r="E14381" s="11" t="s">
        <v>35687</v>
      </c>
      <c r="F14381" s="6">
        <v>508016</v>
      </c>
      <c r="G14381" s="6" t="s">
        <v>848</v>
      </c>
      <c r="H14381" s="16">
        <v>3069915.5</v>
      </c>
      <c r="I14381" s="12">
        <v>44287</v>
      </c>
      <c r="J14381" s="12">
        <v>44472</v>
      </c>
      <c r="K14381" s="15"/>
      <c r="L14381" s="13" t="s">
        <v>14</v>
      </c>
      <c r="M14381" s="7">
        <v>1</v>
      </c>
      <c r="N14381" s="14"/>
    </row>
    <row r="14382" spans="1:14" ht="63">
      <c r="A14382" s="6">
        <v>14381</v>
      </c>
      <c r="B14382" s="8" t="s">
        <v>35274</v>
      </c>
      <c r="C14382" s="9" t="s">
        <v>35688</v>
      </c>
      <c r="D14382" s="10" t="s">
        <v>35689</v>
      </c>
      <c r="E14382" s="11" t="s">
        <v>35690</v>
      </c>
      <c r="F14382" s="6">
        <v>508017</v>
      </c>
      <c r="G14382" s="6" t="s">
        <v>848</v>
      </c>
      <c r="H14382" s="16">
        <v>2869607.05</v>
      </c>
      <c r="I14382" s="12"/>
      <c r="J14382" s="12"/>
      <c r="K14382" s="15"/>
      <c r="L14382" s="13" t="s">
        <v>14</v>
      </c>
      <c r="M14382" s="7">
        <v>1</v>
      </c>
      <c r="N14382" s="14"/>
    </row>
    <row r="14383" spans="1:14" ht="63">
      <c r="A14383" s="6">
        <v>14382</v>
      </c>
      <c r="B14383" s="8" t="s">
        <v>35274</v>
      </c>
      <c r="C14383" s="9" t="s">
        <v>35691</v>
      </c>
      <c r="D14383" s="10" t="s">
        <v>12302</v>
      </c>
      <c r="E14383" s="11" t="s">
        <v>35692</v>
      </c>
      <c r="F14383" s="6">
        <v>513553</v>
      </c>
      <c r="G14383" s="6" t="s">
        <v>848</v>
      </c>
      <c r="H14383" s="16">
        <v>7993597.3499999996</v>
      </c>
      <c r="I14383" s="12" t="s">
        <v>11063</v>
      </c>
      <c r="J14383" s="12">
        <v>44231</v>
      </c>
      <c r="K14383" s="15"/>
      <c r="L14383" s="13" t="s">
        <v>14</v>
      </c>
      <c r="M14383" s="7">
        <v>1</v>
      </c>
      <c r="N14383" s="14"/>
    </row>
    <row r="14384" spans="1:14" ht="63">
      <c r="A14384" s="6">
        <v>14383</v>
      </c>
      <c r="B14384" s="8" t="s">
        <v>35274</v>
      </c>
      <c r="C14384" s="9" t="s">
        <v>35693</v>
      </c>
      <c r="D14384" s="10" t="s">
        <v>35694</v>
      </c>
      <c r="E14384" s="11" t="s">
        <v>35695</v>
      </c>
      <c r="F14384" s="6">
        <v>513551</v>
      </c>
      <c r="G14384" s="6" t="s">
        <v>848</v>
      </c>
      <c r="H14384" s="16">
        <v>5259031.8499999996</v>
      </c>
      <c r="I14384" s="12"/>
      <c r="J14384" s="12"/>
      <c r="K14384" s="15"/>
      <c r="L14384" s="13" t="s">
        <v>14</v>
      </c>
      <c r="M14384" s="7">
        <v>1</v>
      </c>
      <c r="N14384" s="14"/>
    </row>
    <row r="14385" spans="1:14" ht="63">
      <c r="A14385" s="6">
        <v>14384</v>
      </c>
      <c r="B14385" s="8" t="s">
        <v>35274</v>
      </c>
      <c r="C14385" s="9" t="s">
        <v>35696</v>
      </c>
      <c r="D14385" s="10" t="s">
        <v>35697</v>
      </c>
      <c r="E14385" s="11" t="s">
        <v>35698</v>
      </c>
      <c r="F14385" s="6">
        <v>513552</v>
      </c>
      <c r="G14385" s="6" t="s">
        <v>848</v>
      </c>
      <c r="H14385" s="16">
        <v>4361972.5</v>
      </c>
      <c r="I14385" s="12" t="s">
        <v>13901</v>
      </c>
      <c r="J14385" s="12" t="s">
        <v>14454</v>
      </c>
      <c r="K14385" s="15"/>
      <c r="L14385" s="13" t="s">
        <v>14</v>
      </c>
      <c r="M14385" s="7">
        <v>1</v>
      </c>
      <c r="N14385" s="14"/>
    </row>
    <row r="14386" spans="1:14" ht="94.5">
      <c r="A14386" s="6">
        <v>14385</v>
      </c>
      <c r="B14386" s="8" t="s">
        <v>35274</v>
      </c>
      <c r="C14386" s="9" t="s">
        <v>35699</v>
      </c>
      <c r="D14386" s="10" t="s">
        <v>35700</v>
      </c>
      <c r="E14386" s="11" t="s">
        <v>35701</v>
      </c>
      <c r="F14386" s="6">
        <v>516389</v>
      </c>
      <c r="G14386" s="6" t="s">
        <v>848</v>
      </c>
      <c r="H14386" s="16">
        <v>7545662.8499999996</v>
      </c>
      <c r="I14386" s="12" t="s">
        <v>8907</v>
      </c>
      <c r="J14386" s="12" t="s">
        <v>11102</v>
      </c>
      <c r="K14386" s="15"/>
      <c r="L14386" s="13" t="s">
        <v>14</v>
      </c>
      <c r="M14386" s="7">
        <v>1</v>
      </c>
      <c r="N14386" s="14"/>
    </row>
    <row r="14387" spans="1:14" ht="63">
      <c r="A14387" s="6">
        <v>14386</v>
      </c>
      <c r="B14387" s="8" t="s">
        <v>35274</v>
      </c>
      <c r="C14387" s="9" t="s">
        <v>35702</v>
      </c>
      <c r="D14387" s="10" t="s">
        <v>35703</v>
      </c>
      <c r="E14387" s="11" t="s">
        <v>35704</v>
      </c>
      <c r="F14387" s="6">
        <v>518714</v>
      </c>
      <c r="G14387" s="6" t="s">
        <v>848</v>
      </c>
      <c r="H14387" s="16">
        <v>9494914.5</v>
      </c>
      <c r="I14387" s="12" t="s">
        <v>5139</v>
      </c>
      <c r="J14387" s="12" t="s">
        <v>8678</v>
      </c>
      <c r="K14387" s="15"/>
      <c r="L14387" s="13" t="s">
        <v>14</v>
      </c>
      <c r="M14387" s="7">
        <v>1</v>
      </c>
      <c r="N14387" s="14"/>
    </row>
    <row r="14388" spans="1:14" ht="63">
      <c r="A14388" s="6">
        <v>14387</v>
      </c>
      <c r="B14388" s="8" t="s">
        <v>35274</v>
      </c>
      <c r="C14388" s="9" t="s">
        <v>35705</v>
      </c>
      <c r="D14388" s="10" t="s">
        <v>35706</v>
      </c>
      <c r="E14388" s="11" t="s">
        <v>35707</v>
      </c>
      <c r="F14388" s="6">
        <v>518715</v>
      </c>
      <c r="G14388" s="6" t="s">
        <v>848</v>
      </c>
      <c r="H14388" s="16">
        <v>8637925.3499999996</v>
      </c>
      <c r="I14388" s="12" t="s">
        <v>8258</v>
      </c>
      <c r="J14388" s="12">
        <v>44322</v>
      </c>
      <c r="K14388" s="15"/>
      <c r="L14388" s="13" t="s">
        <v>14</v>
      </c>
      <c r="M14388" s="7">
        <v>1</v>
      </c>
      <c r="N14388" s="14"/>
    </row>
    <row r="14389" spans="1:14" ht="63">
      <c r="A14389" s="6">
        <v>14388</v>
      </c>
      <c r="B14389" s="8" t="s">
        <v>35274</v>
      </c>
      <c r="C14389" s="9" t="s">
        <v>35705</v>
      </c>
      <c r="D14389" s="10" t="s">
        <v>35708</v>
      </c>
      <c r="E14389" s="11" t="s">
        <v>35709</v>
      </c>
      <c r="F14389" s="6">
        <v>518713</v>
      </c>
      <c r="G14389" s="6" t="s">
        <v>848</v>
      </c>
      <c r="H14389" s="16">
        <v>13360246.48</v>
      </c>
      <c r="I14389" s="12" t="s">
        <v>10237</v>
      </c>
      <c r="J14389" s="12" t="s">
        <v>4030</v>
      </c>
      <c r="K14389" s="15"/>
      <c r="L14389" s="13" t="s">
        <v>70</v>
      </c>
      <c r="M14389" s="7">
        <v>0.51</v>
      </c>
      <c r="N14389" s="14"/>
    </row>
    <row r="14390" spans="1:14" ht="63">
      <c r="A14390" s="6">
        <v>14389</v>
      </c>
      <c r="B14390" s="8" t="s">
        <v>35274</v>
      </c>
      <c r="C14390" s="9" t="s">
        <v>35710</v>
      </c>
      <c r="D14390" s="10" t="s">
        <v>35711</v>
      </c>
      <c r="E14390" s="11" t="s">
        <v>35709</v>
      </c>
      <c r="F14390" s="6">
        <v>518713</v>
      </c>
      <c r="G14390" s="6" t="s">
        <v>848</v>
      </c>
      <c r="H14390" s="16">
        <v>13360246.48</v>
      </c>
      <c r="I14390" s="12" t="s">
        <v>10237</v>
      </c>
      <c r="J14390" s="12" t="s">
        <v>4030</v>
      </c>
      <c r="K14390" s="15"/>
      <c r="L14390" s="13" t="s">
        <v>70</v>
      </c>
      <c r="M14390" s="7">
        <v>0.49</v>
      </c>
      <c r="N14390" s="14"/>
    </row>
    <row r="14391" spans="1:14" ht="78.75">
      <c r="A14391" s="6">
        <v>14390</v>
      </c>
      <c r="B14391" s="8" t="s">
        <v>35274</v>
      </c>
      <c r="C14391" s="9" t="s">
        <v>35712</v>
      </c>
      <c r="D14391" s="10" t="s">
        <v>35713</v>
      </c>
      <c r="E14391" s="11" t="s">
        <v>35714</v>
      </c>
      <c r="F14391" s="6">
        <v>518712</v>
      </c>
      <c r="G14391" s="6" t="s">
        <v>848</v>
      </c>
      <c r="H14391" s="16">
        <v>10867642.800000001</v>
      </c>
      <c r="I14391" s="12" t="s">
        <v>8258</v>
      </c>
      <c r="J14391" s="12">
        <v>44323</v>
      </c>
      <c r="K14391" s="15"/>
      <c r="L14391" s="13" t="s">
        <v>14</v>
      </c>
      <c r="M14391" s="7">
        <v>1</v>
      </c>
      <c r="N14391" s="14"/>
    </row>
    <row r="14392" spans="1:14" ht="63">
      <c r="A14392" s="6">
        <v>14391</v>
      </c>
      <c r="B14392" s="8" t="s">
        <v>35274</v>
      </c>
      <c r="C14392" s="9" t="s">
        <v>35715</v>
      </c>
      <c r="D14392" s="10" t="s">
        <v>35716</v>
      </c>
      <c r="E14392" s="11" t="s">
        <v>35717</v>
      </c>
      <c r="F14392" s="6">
        <v>387896</v>
      </c>
      <c r="G14392" s="6" t="s">
        <v>77</v>
      </c>
      <c r="H14392" s="16">
        <v>6563550</v>
      </c>
      <c r="I14392" s="12">
        <v>43587</v>
      </c>
      <c r="J14392" s="12">
        <v>7977</v>
      </c>
      <c r="K14392" s="15"/>
      <c r="L14392" s="13" t="s">
        <v>14</v>
      </c>
      <c r="M14392" s="7">
        <v>1</v>
      </c>
      <c r="N14392" s="14"/>
    </row>
    <row r="14393" spans="1:14" ht="63">
      <c r="A14393" s="6">
        <v>14392</v>
      </c>
      <c r="B14393" s="8" t="s">
        <v>35274</v>
      </c>
      <c r="C14393" s="9" t="s">
        <v>35715</v>
      </c>
      <c r="D14393" s="10" t="s">
        <v>35716</v>
      </c>
      <c r="E14393" s="11" t="s">
        <v>35718</v>
      </c>
      <c r="F14393" s="6">
        <v>387895</v>
      </c>
      <c r="G14393" s="6" t="s">
        <v>77</v>
      </c>
      <c r="H14393" s="16">
        <v>13145150</v>
      </c>
      <c r="I14393" s="12">
        <v>43587</v>
      </c>
      <c r="J14393" s="12">
        <v>7977</v>
      </c>
      <c r="K14393" s="15">
        <v>1302524</v>
      </c>
      <c r="L14393" s="13" t="s">
        <v>14</v>
      </c>
      <c r="M14393" s="7">
        <v>1</v>
      </c>
      <c r="N14393" s="14"/>
    </row>
    <row r="14394" spans="1:14" ht="110.25">
      <c r="A14394" s="6">
        <v>14393</v>
      </c>
      <c r="B14394" s="8" t="s">
        <v>35274</v>
      </c>
      <c r="C14394" s="9" t="s">
        <v>35719</v>
      </c>
      <c r="D14394" s="10" t="s">
        <v>35720</v>
      </c>
      <c r="E14394" s="11" t="s">
        <v>35721</v>
      </c>
      <c r="F14394" s="6">
        <v>387897</v>
      </c>
      <c r="G14394" s="6" t="s">
        <v>77</v>
      </c>
      <c r="H14394" s="16">
        <v>5698480</v>
      </c>
      <c r="I14394" s="12" t="s">
        <v>25120</v>
      </c>
      <c r="J14394" s="12" t="s">
        <v>35722</v>
      </c>
      <c r="K14394" s="15">
        <v>2678556</v>
      </c>
      <c r="L14394" s="13" t="s">
        <v>14</v>
      </c>
      <c r="M14394" s="7">
        <v>1</v>
      </c>
      <c r="N14394" s="14"/>
    </row>
    <row r="14395" spans="1:14" ht="63">
      <c r="A14395" s="6">
        <v>14394</v>
      </c>
      <c r="B14395" s="8" t="s">
        <v>35274</v>
      </c>
      <c r="C14395" s="9" t="s">
        <v>35723</v>
      </c>
      <c r="D14395" s="10" t="s">
        <v>35724</v>
      </c>
      <c r="E14395" s="11" t="s">
        <v>35725</v>
      </c>
      <c r="F14395" s="6">
        <v>364199</v>
      </c>
      <c r="G14395" s="6" t="s">
        <v>77</v>
      </c>
      <c r="H14395" s="16">
        <v>12430750</v>
      </c>
      <c r="I14395" s="12" t="s">
        <v>35726</v>
      </c>
      <c r="J14395" s="12" t="s">
        <v>35727</v>
      </c>
      <c r="K14395" s="15">
        <v>3668793</v>
      </c>
      <c r="L14395" s="13" t="s">
        <v>14</v>
      </c>
      <c r="M14395" s="7">
        <v>1</v>
      </c>
      <c r="N14395" s="14"/>
    </row>
    <row r="14396" spans="1:14" ht="63">
      <c r="A14396" s="6">
        <v>14395</v>
      </c>
      <c r="B14396" s="8" t="s">
        <v>35274</v>
      </c>
      <c r="C14396" s="9" t="s">
        <v>35728</v>
      </c>
      <c r="D14396" s="10" t="s">
        <v>35729</v>
      </c>
      <c r="E14396" s="11" t="s">
        <v>35730</v>
      </c>
      <c r="F14396" s="6">
        <v>521079</v>
      </c>
      <c r="G14396" s="6" t="s">
        <v>5119</v>
      </c>
      <c r="H14396" s="16">
        <v>13145150</v>
      </c>
      <c r="I14396" s="12">
        <v>43923</v>
      </c>
      <c r="J14396" s="12">
        <v>44474</v>
      </c>
      <c r="K14396" s="15"/>
      <c r="L14396" s="13" t="s">
        <v>14</v>
      </c>
      <c r="M14396" s="7">
        <v>1</v>
      </c>
      <c r="N14396" s="14"/>
    </row>
    <row r="14397" spans="1:14" ht="110.25">
      <c r="A14397" s="6">
        <v>14396</v>
      </c>
      <c r="B14397" s="8" t="s">
        <v>35274</v>
      </c>
      <c r="C14397" s="9" t="s">
        <v>35731</v>
      </c>
      <c r="D14397" s="10" t="s">
        <v>35732</v>
      </c>
      <c r="E14397" s="11" t="s">
        <v>35733</v>
      </c>
      <c r="F14397" s="6">
        <v>533292</v>
      </c>
      <c r="G14397" s="6" t="s">
        <v>875</v>
      </c>
      <c r="H14397" s="16">
        <v>10192399.9</v>
      </c>
      <c r="I14397" s="12">
        <v>44289</v>
      </c>
      <c r="J14397" s="12">
        <v>44837</v>
      </c>
      <c r="K14397" s="15"/>
      <c r="L14397" s="13" t="s">
        <v>14</v>
      </c>
      <c r="M14397" s="7">
        <v>1</v>
      </c>
      <c r="N14397" s="14"/>
    </row>
    <row r="14398" spans="1:14" ht="141.75">
      <c r="A14398" s="6">
        <v>14397</v>
      </c>
      <c r="B14398" s="8" t="s">
        <v>35274</v>
      </c>
      <c r="C14398" s="9" t="s">
        <v>35734</v>
      </c>
      <c r="D14398" s="10" t="s">
        <v>35735</v>
      </c>
      <c r="E14398" s="11" t="s">
        <v>35736</v>
      </c>
      <c r="F14398" s="6">
        <v>534833</v>
      </c>
      <c r="G14398" s="6" t="s">
        <v>875</v>
      </c>
      <c r="H14398" s="16">
        <v>19844348.600000001</v>
      </c>
      <c r="I14398" s="12">
        <v>44411</v>
      </c>
      <c r="J14398" s="12" t="s">
        <v>9462</v>
      </c>
      <c r="K14398" s="15"/>
      <c r="L14398" s="13" t="s">
        <v>14</v>
      </c>
      <c r="M14398" s="7">
        <v>1</v>
      </c>
      <c r="N14398" s="14"/>
    </row>
    <row r="14399" spans="1:14" ht="157.5">
      <c r="A14399" s="6">
        <v>14398</v>
      </c>
      <c r="B14399" s="8" t="s">
        <v>35274</v>
      </c>
      <c r="C14399" s="9" t="s">
        <v>35737</v>
      </c>
      <c r="D14399" s="10" t="s">
        <v>5088</v>
      </c>
      <c r="E14399" s="11" t="s">
        <v>35738</v>
      </c>
      <c r="F14399" s="6">
        <v>533296</v>
      </c>
      <c r="G14399" s="6" t="s">
        <v>875</v>
      </c>
      <c r="H14399" s="16">
        <v>14928722.75</v>
      </c>
      <c r="I14399" s="12">
        <v>44289</v>
      </c>
      <c r="J14399" s="12">
        <v>44837</v>
      </c>
      <c r="K14399" s="15"/>
      <c r="L14399" s="13" t="s">
        <v>14</v>
      </c>
      <c r="M14399" s="7">
        <v>1</v>
      </c>
      <c r="N14399" s="14"/>
    </row>
    <row r="14400" spans="1:14" ht="141.75">
      <c r="A14400" s="6">
        <v>14399</v>
      </c>
      <c r="B14400" s="8" t="s">
        <v>35274</v>
      </c>
      <c r="C14400" s="9" t="s">
        <v>35739</v>
      </c>
      <c r="D14400" s="10" t="s">
        <v>35628</v>
      </c>
      <c r="E14400" s="11" t="s">
        <v>35740</v>
      </c>
      <c r="F14400" s="6">
        <v>533294</v>
      </c>
      <c r="G14400" s="6" t="s">
        <v>875</v>
      </c>
      <c r="H14400" s="16">
        <v>20385130.399999999</v>
      </c>
      <c r="I14400" s="12">
        <v>44289</v>
      </c>
      <c r="J14400" s="12">
        <v>44837</v>
      </c>
      <c r="K14400" s="15"/>
      <c r="L14400" s="13" t="s">
        <v>14</v>
      </c>
      <c r="M14400" s="7">
        <v>1</v>
      </c>
      <c r="N14400" s="14"/>
    </row>
    <row r="14401" spans="1:14" ht="63">
      <c r="A14401" s="6">
        <v>14400</v>
      </c>
      <c r="B14401" s="8" t="s">
        <v>35274</v>
      </c>
      <c r="C14401" s="9" t="s">
        <v>35353</v>
      </c>
      <c r="D14401" s="10" t="s">
        <v>35354</v>
      </c>
      <c r="E14401" s="11" t="s">
        <v>35355</v>
      </c>
      <c r="F14401" s="6">
        <v>544698</v>
      </c>
      <c r="G14401" s="6" t="s">
        <v>875</v>
      </c>
      <c r="H14401" s="16">
        <v>9557276.4499999993</v>
      </c>
      <c r="I14401" s="12" t="s">
        <v>8511</v>
      </c>
      <c r="J14401" s="12">
        <v>44624</v>
      </c>
      <c r="K14401" s="15"/>
      <c r="L14401" s="13" t="s">
        <v>14</v>
      </c>
      <c r="M14401" s="7">
        <v>1</v>
      </c>
      <c r="N14401" s="14"/>
    </row>
    <row r="14402" spans="1:14" ht="157.5">
      <c r="A14402" s="6">
        <v>14401</v>
      </c>
      <c r="B14402" s="8" t="s">
        <v>35274</v>
      </c>
      <c r="C14402" s="9" t="s">
        <v>35741</v>
      </c>
      <c r="D14402" s="10" t="s">
        <v>35742</v>
      </c>
      <c r="E14402" s="11" t="s">
        <v>35743</v>
      </c>
      <c r="F14402" s="6">
        <v>534832</v>
      </c>
      <c r="G14402" s="6" t="s">
        <v>875</v>
      </c>
      <c r="H14402" s="16">
        <v>10749130.300000001</v>
      </c>
      <c r="I14402" s="12" t="s">
        <v>1770</v>
      </c>
      <c r="J14402" s="12" t="s">
        <v>32752</v>
      </c>
      <c r="K14402" s="15"/>
      <c r="L14402" s="13" t="s">
        <v>14</v>
      </c>
      <c r="M14402" s="7">
        <v>1</v>
      </c>
      <c r="N14402" s="14"/>
    </row>
    <row r="14403" spans="1:14" ht="141.75">
      <c r="A14403" s="6">
        <v>14402</v>
      </c>
      <c r="B14403" s="8" t="s">
        <v>35274</v>
      </c>
      <c r="C14403" s="9" t="s">
        <v>35734</v>
      </c>
      <c r="D14403" s="10" t="s">
        <v>35735</v>
      </c>
      <c r="E14403" s="11" t="s">
        <v>35744</v>
      </c>
      <c r="F14403" s="6">
        <v>541742</v>
      </c>
      <c r="G14403" s="6" t="s">
        <v>875</v>
      </c>
      <c r="H14403" s="16">
        <v>20392467.25</v>
      </c>
      <c r="I14403" s="12" t="s">
        <v>8511</v>
      </c>
      <c r="J14403" s="12">
        <v>44624</v>
      </c>
      <c r="K14403" s="15"/>
      <c r="L14403" s="13" t="s">
        <v>14</v>
      </c>
      <c r="M14403" s="7">
        <v>1</v>
      </c>
      <c r="N14403" s="14"/>
    </row>
    <row r="14404" spans="1:14" ht="78.75">
      <c r="A14404" s="6">
        <v>14403</v>
      </c>
      <c r="B14404" s="8" t="s">
        <v>35274</v>
      </c>
      <c r="C14404" s="9" t="s">
        <v>35745</v>
      </c>
      <c r="D14404" s="10" t="s">
        <v>35507</v>
      </c>
      <c r="E14404" s="11" t="s">
        <v>35746</v>
      </c>
      <c r="F14404" s="6">
        <v>513554</v>
      </c>
      <c r="G14404" s="6" t="s">
        <v>875</v>
      </c>
      <c r="H14404" s="16">
        <v>32382213.43</v>
      </c>
      <c r="I14404" s="12" t="s">
        <v>13858</v>
      </c>
      <c r="J14404" s="12" t="s">
        <v>9754</v>
      </c>
      <c r="K14404" s="15"/>
      <c r="L14404" s="13" t="s">
        <v>14</v>
      </c>
      <c r="M14404" s="7">
        <v>1</v>
      </c>
      <c r="N14404" s="14"/>
    </row>
    <row r="14405" spans="1:14" ht="94.5">
      <c r="A14405" s="6">
        <v>14404</v>
      </c>
      <c r="B14405" s="8" t="s">
        <v>35274</v>
      </c>
      <c r="C14405" s="9" t="s">
        <v>35712</v>
      </c>
      <c r="D14405" s="10" t="s">
        <v>35713</v>
      </c>
      <c r="E14405" s="11" t="s">
        <v>35747</v>
      </c>
      <c r="F14405" s="6">
        <v>534830</v>
      </c>
      <c r="G14405" s="6" t="s">
        <v>875</v>
      </c>
      <c r="H14405" s="16">
        <v>4605881.2</v>
      </c>
      <c r="I14405" s="12" t="s">
        <v>14851</v>
      </c>
      <c r="J14405" s="12" t="s">
        <v>35748</v>
      </c>
      <c r="K14405" s="15"/>
      <c r="L14405" s="13" t="s">
        <v>14</v>
      </c>
      <c r="M14405" s="7">
        <v>1</v>
      </c>
      <c r="N14405" s="14"/>
    </row>
    <row r="14406" spans="1:14" ht="173.25">
      <c r="A14406" s="6">
        <v>14405</v>
      </c>
      <c r="B14406" s="8" t="s">
        <v>35274</v>
      </c>
      <c r="C14406" s="9" t="s">
        <v>35749</v>
      </c>
      <c r="D14406" s="10" t="s">
        <v>35750</v>
      </c>
      <c r="E14406" s="11" t="s">
        <v>35751</v>
      </c>
      <c r="F14406" s="6">
        <v>538107</v>
      </c>
      <c r="G14406" s="6" t="s">
        <v>875</v>
      </c>
      <c r="H14406" s="16">
        <v>12965101.25</v>
      </c>
      <c r="I14406" s="12">
        <v>44442</v>
      </c>
      <c r="J14406" s="12" t="s">
        <v>16832</v>
      </c>
      <c r="K14406" s="15"/>
      <c r="L14406" s="13" t="s">
        <v>14</v>
      </c>
      <c r="M14406" s="7">
        <v>1</v>
      </c>
      <c r="N14406" s="14"/>
    </row>
    <row r="14407" spans="1:14" ht="110.25">
      <c r="A14407" s="6">
        <v>14406</v>
      </c>
      <c r="B14407" s="8" t="s">
        <v>35274</v>
      </c>
      <c r="C14407" s="9" t="s">
        <v>35368</v>
      </c>
      <c r="D14407" s="10" t="s">
        <v>35369</v>
      </c>
      <c r="E14407" s="11" t="s">
        <v>35752</v>
      </c>
      <c r="F14407" s="6">
        <v>544029</v>
      </c>
      <c r="G14407" s="6" t="s">
        <v>875</v>
      </c>
      <c r="H14407" s="16">
        <v>8914286.0500000007</v>
      </c>
      <c r="I14407" s="12" t="s">
        <v>8511</v>
      </c>
      <c r="J14407" s="12">
        <v>44621</v>
      </c>
      <c r="K14407" s="15"/>
      <c r="L14407" s="13" t="s">
        <v>14</v>
      </c>
      <c r="M14407" s="7">
        <v>1</v>
      </c>
      <c r="N14407" s="14"/>
    </row>
    <row r="14408" spans="1:14" ht="157.5">
      <c r="A14408" s="6">
        <v>14407</v>
      </c>
      <c r="B14408" s="8" t="s">
        <v>35274</v>
      </c>
      <c r="C14408" s="9" t="s">
        <v>35753</v>
      </c>
      <c r="D14408" s="10" t="s">
        <v>35328</v>
      </c>
      <c r="E14408" s="11" t="s">
        <v>35754</v>
      </c>
      <c r="F14408" s="6">
        <v>547799</v>
      </c>
      <c r="G14408" s="6" t="s">
        <v>875</v>
      </c>
      <c r="H14408" s="16">
        <v>9704872.25</v>
      </c>
      <c r="I14408" s="12">
        <v>44381</v>
      </c>
      <c r="J14408" s="12" t="s">
        <v>8329</v>
      </c>
      <c r="K14408" s="15"/>
      <c r="L14408" s="13" t="s">
        <v>14</v>
      </c>
      <c r="M14408" s="7">
        <v>1</v>
      </c>
      <c r="N14408" s="14"/>
    </row>
    <row r="14409" spans="1:14" ht="110.25">
      <c r="A14409" s="6">
        <v>14408</v>
      </c>
      <c r="B14409" s="8" t="s">
        <v>35274</v>
      </c>
      <c r="C14409" s="9" t="s">
        <v>35755</v>
      </c>
      <c r="D14409" s="10" t="s">
        <v>35756</v>
      </c>
      <c r="E14409" s="11" t="s">
        <v>35757</v>
      </c>
      <c r="F14409" s="6">
        <v>549796</v>
      </c>
      <c r="G14409" s="6" t="s">
        <v>875</v>
      </c>
      <c r="H14409" s="16">
        <v>6084638.8499999996</v>
      </c>
      <c r="I14409" s="12" t="s">
        <v>8522</v>
      </c>
      <c r="J14409" s="12">
        <v>44593</v>
      </c>
      <c r="K14409" s="15"/>
      <c r="L14409" s="13" t="s">
        <v>14</v>
      </c>
      <c r="M14409" s="7">
        <v>1</v>
      </c>
      <c r="N14409" s="14"/>
    </row>
    <row r="14410" spans="1:14" ht="78.75">
      <c r="A14410" s="6">
        <v>14409</v>
      </c>
      <c r="B14410" s="8" t="s">
        <v>35274</v>
      </c>
      <c r="C14410" s="9" t="s">
        <v>35758</v>
      </c>
      <c r="D14410" s="10" t="s">
        <v>35759</v>
      </c>
      <c r="E14410" s="11" t="s">
        <v>35760</v>
      </c>
      <c r="F14410" s="6">
        <v>547798</v>
      </c>
      <c r="G14410" s="6" t="s">
        <v>875</v>
      </c>
      <c r="H14410" s="16">
        <v>5093049.75</v>
      </c>
      <c r="I14410" s="12" t="s">
        <v>8340</v>
      </c>
      <c r="J14410" s="12" t="s">
        <v>35761</v>
      </c>
      <c r="K14410" s="15"/>
      <c r="L14410" s="13" t="s">
        <v>14</v>
      </c>
      <c r="M14410" s="7">
        <v>1</v>
      </c>
      <c r="N14410" s="14"/>
    </row>
    <row r="14411" spans="1:14" ht="126">
      <c r="A14411" s="6">
        <v>14410</v>
      </c>
      <c r="B14411" s="8" t="s">
        <v>35274</v>
      </c>
      <c r="C14411" s="9" t="s">
        <v>35762</v>
      </c>
      <c r="D14411" s="10" t="s">
        <v>35763</v>
      </c>
      <c r="E14411" s="11" t="s">
        <v>35764</v>
      </c>
      <c r="F14411" s="6">
        <v>571447</v>
      </c>
      <c r="G14411" s="6" t="s">
        <v>875</v>
      </c>
      <c r="H14411" s="16">
        <v>9252747.3000000007</v>
      </c>
      <c r="I14411" s="12" t="s">
        <v>17409</v>
      </c>
      <c r="J14411" s="12" t="s">
        <v>5176</v>
      </c>
      <c r="K14411" s="15"/>
      <c r="L14411" s="13" t="s">
        <v>14</v>
      </c>
      <c r="M14411" s="7">
        <v>1</v>
      </c>
      <c r="N14411" s="14"/>
    </row>
    <row r="14412" spans="1:14" ht="78.75">
      <c r="A14412" s="6">
        <v>14411</v>
      </c>
      <c r="B14412" s="8" t="s">
        <v>35274</v>
      </c>
      <c r="C14412" s="9" t="s">
        <v>35765</v>
      </c>
      <c r="D14412" s="10" t="s">
        <v>35766</v>
      </c>
      <c r="E14412" s="11" t="s">
        <v>35767</v>
      </c>
      <c r="F14412" s="6">
        <v>562296</v>
      </c>
      <c r="G14412" s="6" t="s">
        <v>875</v>
      </c>
      <c r="H14412" s="16">
        <v>7931011.3499999996</v>
      </c>
      <c r="I14412" s="12" t="s">
        <v>8555</v>
      </c>
      <c r="J14412" s="12" t="s">
        <v>8345</v>
      </c>
      <c r="K14412" s="15"/>
      <c r="L14412" s="13" t="s">
        <v>14</v>
      </c>
      <c r="M14412" s="7">
        <v>1</v>
      </c>
      <c r="N14412" s="14"/>
    </row>
    <row r="14413" spans="1:14" ht="157.5">
      <c r="A14413" s="6">
        <v>14412</v>
      </c>
      <c r="B14413" s="8" t="s">
        <v>35274</v>
      </c>
      <c r="C14413" s="9" t="s">
        <v>35768</v>
      </c>
      <c r="D14413" s="10" t="s">
        <v>35769</v>
      </c>
      <c r="E14413" s="11" t="s">
        <v>35770</v>
      </c>
      <c r="F14413" s="6">
        <v>553275</v>
      </c>
      <c r="G14413" s="6" t="s">
        <v>875</v>
      </c>
      <c r="H14413" s="16">
        <v>11949389.75</v>
      </c>
      <c r="I14413" s="12" t="s">
        <v>8110</v>
      </c>
      <c r="J14413" s="12">
        <v>44625</v>
      </c>
      <c r="K14413" s="15"/>
      <c r="L14413" s="13" t="s">
        <v>14</v>
      </c>
      <c r="M14413" s="7">
        <v>1</v>
      </c>
      <c r="N14413" s="14"/>
    </row>
    <row r="14414" spans="1:14" ht="126">
      <c r="A14414" s="6">
        <v>14413</v>
      </c>
      <c r="B14414" s="8" t="s">
        <v>35274</v>
      </c>
      <c r="C14414" s="9" t="s">
        <v>35771</v>
      </c>
      <c r="D14414" s="10" t="s">
        <v>35772</v>
      </c>
      <c r="E14414" s="11" t="s">
        <v>35773</v>
      </c>
      <c r="F14414" s="6">
        <v>562297</v>
      </c>
      <c r="G14414" s="6" t="s">
        <v>875</v>
      </c>
      <c r="H14414" s="16">
        <v>10972865.75</v>
      </c>
      <c r="I14414" s="12" t="s">
        <v>4423</v>
      </c>
      <c r="J14414" s="12" t="s">
        <v>35774</v>
      </c>
      <c r="K14414" s="15"/>
      <c r="L14414" s="13" t="s">
        <v>14</v>
      </c>
      <c r="M14414" s="7">
        <v>1</v>
      </c>
      <c r="N14414" s="14"/>
    </row>
    <row r="14415" spans="1:14" ht="189">
      <c r="A14415" s="6">
        <v>14414</v>
      </c>
      <c r="B14415" s="8" t="s">
        <v>35274</v>
      </c>
      <c r="C14415" s="9" t="s">
        <v>35368</v>
      </c>
      <c r="D14415" s="10" t="s">
        <v>35369</v>
      </c>
      <c r="E14415" s="11" t="s">
        <v>35775</v>
      </c>
      <c r="F14415" s="6">
        <v>549798</v>
      </c>
      <c r="G14415" s="6" t="s">
        <v>875</v>
      </c>
      <c r="H14415" s="16">
        <v>10049689.949999999</v>
      </c>
      <c r="I14415" s="12" t="s">
        <v>8522</v>
      </c>
      <c r="J14415" s="12">
        <v>44597</v>
      </c>
      <c r="K14415" s="15"/>
      <c r="L14415" s="13" t="s">
        <v>14</v>
      </c>
      <c r="M14415" s="7">
        <v>1</v>
      </c>
      <c r="N14415" s="14"/>
    </row>
    <row r="14416" spans="1:14" ht="141.75">
      <c r="A14416" s="6">
        <v>14415</v>
      </c>
      <c r="B14416" s="8" t="s">
        <v>35274</v>
      </c>
      <c r="C14416" s="9" t="s">
        <v>35739</v>
      </c>
      <c r="D14416" s="10" t="s">
        <v>35628</v>
      </c>
      <c r="E14416" s="11" t="s">
        <v>35776</v>
      </c>
      <c r="F14416" s="6">
        <v>562300</v>
      </c>
      <c r="G14416" s="6" t="s">
        <v>875</v>
      </c>
      <c r="H14416" s="16">
        <v>10299330.949999999</v>
      </c>
      <c r="I14416" s="12" t="s">
        <v>9885</v>
      </c>
      <c r="J14416" s="12" t="s">
        <v>35777</v>
      </c>
      <c r="K14416" s="15"/>
      <c r="L14416" s="13" t="s">
        <v>14</v>
      </c>
      <c r="M14416" s="7">
        <v>1</v>
      </c>
      <c r="N14416" s="14"/>
    </row>
    <row r="14417" spans="1:14" ht="157.5">
      <c r="A14417" s="6">
        <v>14416</v>
      </c>
      <c r="B14417" s="8" t="s">
        <v>35274</v>
      </c>
      <c r="C14417" s="9" t="s">
        <v>35778</v>
      </c>
      <c r="D14417" s="10" t="s">
        <v>35614</v>
      </c>
      <c r="E14417" s="11" t="s">
        <v>35779</v>
      </c>
      <c r="F14417" s="6">
        <v>571448</v>
      </c>
      <c r="G14417" s="6" t="s">
        <v>875</v>
      </c>
      <c r="H14417" s="16">
        <v>15947973.949999999</v>
      </c>
      <c r="I14417" s="12" t="s">
        <v>13411</v>
      </c>
      <c r="J14417" s="12">
        <v>44718</v>
      </c>
      <c r="K14417" s="15"/>
      <c r="L14417" s="13" t="s">
        <v>14</v>
      </c>
      <c r="M14417" s="7">
        <v>1</v>
      </c>
      <c r="N14417" s="14"/>
    </row>
    <row r="14418" spans="1:14" ht="141.75">
      <c r="A14418" s="6">
        <v>14417</v>
      </c>
      <c r="B14418" s="8" t="s">
        <v>35274</v>
      </c>
      <c r="C14418" s="9" t="s">
        <v>35780</v>
      </c>
      <c r="D14418" s="10" t="s">
        <v>35781</v>
      </c>
      <c r="E14418" s="11" t="s">
        <v>35782</v>
      </c>
      <c r="F14418" s="6">
        <v>562148</v>
      </c>
      <c r="G14418" s="6" t="s">
        <v>875</v>
      </c>
      <c r="H14418" s="16">
        <v>10779137</v>
      </c>
      <c r="I14418" s="12" t="s">
        <v>4423</v>
      </c>
      <c r="J14418" s="12" t="s">
        <v>35774</v>
      </c>
      <c r="K14418" s="15"/>
      <c r="L14418" s="13" t="s">
        <v>14</v>
      </c>
      <c r="M14418" s="7">
        <v>1</v>
      </c>
      <c r="N14418" s="14"/>
    </row>
    <row r="14419" spans="1:14" ht="126">
      <c r="A14419" s="6">
        <v>14418</v>
      </c>
      <c r="B14419" s="8" t="s">
        <v>35274</v>
      </c>
      <c r="C14419" s="9" t="s">
        <v>35783</v>
      </c>
      <c r="D14419" s="10" t="s">
        <v>35784</v>
      </c>
      <c r="E14419" s="11" t="s">
        <v>35785</v>
      </c>
      <c r="F14419" s="6">
        <v>562298</v>
      </c>
      <c r="G14419" s="6" t="s">
        <v>875</v>
      </c>
      <c r="H14419" s="16">
        <v>9711525.0999999996</v>
      </c>
      <c r="I14419" s="12" t="s">
        <v>4030</v>
      </c>
      <c r="J14419" s="12">
        <v>44717</v>
      </c>
      <c r="K14419" s="15"/>
      <c r="L14419" s="13" t="s">
        <v>14</v>
      </c>
      <c r="M14419" s="7">
        <v>1</v>
      </c>
      <c r="N14419" s="14"/>
    </row>
    <row r="14420" spans="1:14" ht="94.5">
      <c r="A14420" s="6">
        <v>14419</v>
      </c>
      <c r="B14420" s="8" t="s">
        <v>35274</v>
      </c>
      <c r="C14420" s="9" t="s">
        <v>35786</v>
      </c>
      <c r="D14420" s="10" t="s">
        <v>35787</v>
      </c>
      <c r="E14420" s="11" t="s">
        <v>35788</v>
      </c>
      <c r="F14420" s="6">
        <v>569241</v>
      </c>
      <c r="G14420" s="6" t="s">
        <v>875</v>
      </c>
      <c r="H14420" s="16">
        <v>13257027.699999999</v>
      </c>
      <c r="I14420" s="12" t="s">
        <v>9885</v>
      </c>
      <c r="J14420" s="12" t="s">
        <v>35777</v>
      </c>
      <c r="K14420" s="15"/>
      <c r="L14420" s="13" t="s">
        <v>14</v>
      </c>
      <c r="M14420" s="7">
        <v>1</v>
      </c>
      <c r="N14420" s="14"/>
    </row>
    <row r="14421" spans="1:14" ht="110.25">
      <c r="A14421" s="6">
        <v>14420</v>
      </c>
      <c r="B14421" s="8" t="s">
        <v>35274</v>
      </c>
      <c r="C14421" s="9" t="s">
        <v>35789</v>
      </c>
      <c r="D14421" s="10" t="s">
        <v>35790</v>
      </c>
      <c r="E14421" s="11" t="s">
        <v>35791</v>
      </c>
      <c r="F14421" s="6">
        <v>579266</v>
      </c>
      <c r="G14421" s="6" t="s">
        <v>875</v>
      </c>
      <c r="H14421" s="16">
        <v>5666768.0499999998</v>
      </c>
      <c r="I14421" s="12" t="s">
        <v>35792</v>
      </c>
      <c r="J14421" s="12" t="s">
        <v>9562</v>
      </c>
      <c r="K14421" s="15"/>
      <c r="L14421" s="13" t="s">
        <v>14</v>
      </c>
      <c r="M14421" s="7">
        <v>1</v>
      </c>
      <c r="N14421" s="14"/>
    </row>
    <row r="14422" spans="1:14" ht="94.5">
      <c r="A14422" s="6">
        <v>14421</v>
      </c>
      <c r="B14422" s="8" t="s">
        <v>35274</v>
      </c>
      <c r="C14422" s="9" t="s">
        <v>35793</v>
      </c>
      <c r="D14422" s="10" t="s">
        <v>35794</v>
      </c>
      <c r="E14422" s="11" t="s">
        <v>35795</v>
      </c>
      <c r="F14422" s="6">
        <v>562299</v>
      </c>
      <c r="G14422" s="6" t="s">
        <v>875</v>
      </c>
      <c r="H14422" s="16">
        <v>4236796.7</v>
      </c>
      <c r="I14422" s="12" t="s">
        <v>9885</v>
      </c>
      <c r="J14422" s="12" t="s">
        <v>14529</v>
      </c>
      <c r="K14422" s="15"/>
      <c r="L14422" s="13" t="s">
        <v>14</v>
      </c>
      <c r="M14422" s="7">
        <v>1</v>
      </c>
      <c r="N14422" s="14"/>
    </row>
    <row r="14423" spans="1:14" ht="110.25">
      <c r="A14423" s="6">
        <v>14422</v>
      </c>
      <c r="B14423" s="8" t="s">
        <v>35274</v>
      </c>
      <c r="C14423" s="9" t="s">
        <v>35796</v>
      </c>
      <c r="D14423" s="10" t="s">
        <v>35790</v>
      </c>
      <c r="E14423" s="11" t="s">
        <v>35791</v>
      </c>
      <c r="F14423" s="6">
        <v>579266</v>
      </c>
      <c r="G14423" s="6" t="s">
        <v>875</v>
      </c>
      <c r="H14423" s="16">
        <v>8586315.6500000004</v>
      </c>
      <c r="I14423" s="12" t="s">
        <v>35792</v>
      </c>
      <c r="J14423" s="12" t="s">
        <v>9562</v>
      </c>
      <c r="K14423" s="15"/>
      <c r="L14423" s="13" t="s">
        <v>14</v>
      </c>
      <c r="M14423" s="7">
        <v>1</v>
      </c>
      <c r="N14423" s="14"/>
    </row>
    <row r="14424" spans="1:14" ht="78.75">
      <c r="A14424" s="6">
        <v>14423</v>
      </c>
      <c r="B14424" s="8" t="s">
        <v>35274</v>
      </c>
      <c r="C14424" s="9" t="s">
        <v>35797</v>
      </c>
      <c r="D14424" s="10" t="s">
        <v>35798</v>
      </c>
      <c r="E14424" s="11" t="s">
        <v>35799</v>
      </c>
      <c r="F14424" s="6">
        <v>566861</v>
      </c>
      <c r="G14424" s="6" t="s">
        <v>1779</v>
      </c>
      <c r="H14424" s="16">
        <v>38811225</v>
      </c>
      <c r="I14424" s="12" t="s">
        <v>14041</v>
      </c>
      <c r="J14424" s="12" t="s">
        <v>35800</v>
      </c>
      <c r="K14424" s="15"/>
      <c r="L14424" s="13" t="s">
        <v>14</v>
      </c>
      <c r="M14424" s="7">
        <v>1</v>
      </c>
      <c r="N14424" s="14"/>
    </row>
    <row r="14425" spans="1:14" ht="63">
      <c r="A14425" s="6">
        <v>14424</v>
      </c>
      <c r="B14425" s="8" t="s">
        <v>35274</v>
      </c>
      <c r="C14425" s="9" t="s">
        <v>35551</v>
      </c>
      <c r="D14425" s="10" t="s">
        <v>11965</v>
      </c>
      <c r="E14425" s="11" t="s">
        <v>35801</v>
      </c>
      <c r="F14425" s="6">
        <v>566859</v>
      </c>
      <c r="G14425" s="6" t="s">
        <v>1779</v>
      </c>
      <c r="H14425" s="16">
        <v>59615918.713</v>
      </c>
      <c r="I14425" s="12" t="s">
        <v>35792</v>
      </c>
      <c r="J14425" s="12" t="s">
        <v>35802</v>
      </c>
      <c r="K14425" s="15"/>
      <c r="L14425" s="13" t="s">
        <v>70</v>
      </c>
      <c r="M14425" s="7">
        <v>0.51</v>
      </c>
      <c r="N14425" s="14"/>
    </row>
    <row r="14426" spans="1:14" ht="63">
      <c r="A14426" s="6">
        <v>14425</v>
      </c>
      <c r="B14426" s="8" t="s">
        <v>35274</v>
      </c>
      <c r="C14426" s="9" t="s">
        <v>35803</v>
      </c>
      <c r="D14426" s="10" t="s">
        <v>35804</v>
      </c>
      <c r="E14426" s="11" t="s">
        <v>35801</v>
      </c>
      <c r="F14426" s="6">
        <v>566859</v>
      </c>
      <c r="G14426" s="6" t="s">
        <v>1779</v>
      </c>
      <c r="H14426" s="16">
        <v>59615918.713</v>
      </c>
      <c r="I14426" s="12" t="s">
        <v>35792</v>
      </c>
      <c r="J14426" s="12" t="s">
        <v>35802</v>
      </c>
      <c r="K14426" s="15"/>
      <c r="L14426" s="13" t="s">
        <v>70</v>
      </c>
      <c r="M14426" s="7">
        <v>0.49</v>
      </c>
      <c r="N14426" s="14"/>
    </row>
    <row r="14427" spans="1:14" ht="63">
      <c r="A14427" s="6">
        <v>14426</v>
      </c>
      <c r="B14427" s="8" t="s">
        <v>35274</v>
      </c>
      <c r="C14427" s="9" t="s">
        <v>35805</v>
      </c>
      <c r="D14427" s="10" t="s">
        <v>12213</v>
      </c>
      <c r="E14427" s="11" t="s">
        <v>35806</v>
      </c>
      <c r="F14427" s="6">
        <v>566858</v>
      </c>
      <c r="G14427" s="6" t="s">
        <v>1779</v>
      </c>
      <c r="H14427" s="16">
        <v>23018495.785</v>
      </c>
      <c r="I14427" s="12">
        <v>44507</v>
      </c>
      <c r="J14427" s="12" t="s">
        <v>35807</v>
      </c>
      <c r="K14427" s="15"/>
      <c r="L14427" s="13" t="s">
        <v>14</v>
      </c>
      <c r="M14427" s="7">
        <v>1</v>
      </c>
      <c r="N14427" s="14"/>
    </row>
    <row r="14428" spans="1:14" ht="63">
      <c r="A14428" s="6">
        <v>14427</v>
      </c>
      <c r="B14428" s="8" t="s">
        <v>35274</v>
      </c>
      <c r="C14428" s="9" t="s">
        <v>20357</v>
      </c>
      <c r="D14428" s="10" t="s">
        <v>5039</v>
      </c>
      <c r="E14428" s="11" t="s">
        <v>35808</v>
      </c>
      <c r="F14428" s="6">
        <v>566856</v>
      </c>
      <c r="G14428" s="6" t="s">
        <v>1779</v>
      </c>
      <c r="H14428" s="16">
        <v>26398610.765999999</v>
      </c>
      <c r="I14428" s="12">
        <v>44507</v>
      </c>
      <c r="J14428" s="12" t="s">
        <v>35807</v>
      </c>
      <c r="K14428" s="15"/>
      <c r="L14428" s="13" t="s">
        <v>14</v>
      </c>
      <c r="M14428" s="7">
        <v>1</v>
      </c>
      <c r="N14428" s="14"/>
    </row>
    <row r="14429" spans="1:14" ht="283.5">
      <c r="A14429" s="6">
        <v>14428</v>
      </c>
      <c r="B14429" s="8" t="s">
        <v>35274</v>
      </c>
      <c r="C14429" s="9" t="s">
        <v>35809</v>
      </c>
      <c r="D14429" s="10" t="s">
        <v>35810</v>
      </c>
      <c r="E14429" s="11" t="s">
        <v>35811</v>
      </c>
      <c r="F14429" s="6">
        <v>553703</v>
      </c>
      <c r="G14429" s="6" t="s">
        <v>808</v>
      </c>
      <c r="H14429" s="16">
        <v>4884903</v>
      </c>
      <c r="I14429" s="12" t="s">
        <v>9461</v>
      </c>
      <c r="J14429" s="12">
        <v>44682</v>
      </c>
      <c r="K14429" s="15"/>
      <c r="L14429" s="13" t="s">
        <v>14</v>
      </c>
      <c r="M14429" s="7">
        <v>1</v>
      </c>
      <c r="N14429" s="14"/>
    </row>
    <row r="14430" spans="1:14" ht="157.5">
      <c r="A14430" s="6">
        <v>14429</v>
      </c>
      <c r="B14430" s="8" t="s">
        <v>20847</v>
      </c>
      <c r="C14430" s="9" t="s">
        <v>20848</v>
      </c>
      <c r="D14430" s="10" t="s">
        <v>257</v>
      </c>
      <c r="E14430" s="11" t="s">
        <v>20849</v>
      </c>
      <c r="F14430" s="6">
        <v>347032</v>
      </c>
      <c r="G14430" s="6" t="s">
        <v>1587</v>
      </c>
      <c r="H14430" s="16">
        <v>181839997.83199999</v>
      </c>
      <c r="I14430" s="12">
        <v>43915</v>
      </c>
      <c r="J14430" s="12">
        <v>44386</v>
      </c>
      <c r="K14430" s="15">
        <v>79774267</v>
      </c>
      <c r="L14430" s="13" t="s">
        <v>14</v>
      </c>
      <c r="M14430" s="7">
        <v>1</v>
      </c>
      <c r="N14430" s="14"/>
    </row>
    <row r="14431" spans="1:14" ht="78.75">
      <c r="A14431" s="6">
        <v>14430</v>
      </c>
      <c r="B14431" s="8" t="s">
        <v>20847</v>
      </c>
      <c r="C14431" s="9" t="s">
        <v>20850</v>
      </c>
      <c r="D14431" s="10" t="s">
        <v>20851</v>
      </c>
      <c r="E14431" s="11" t="s">
        <v>20852</v>
      </c>
      <c r="F14431" s="6">
        <v>415247</v>
      </c>
      <c r="G14431" s="6" t="s">
        <v>1587</v>
      </c>
      <c r="H14431" s="16">
        <v>101505000</v>
      </c>
      <c r="I14431" s="12">
        <v>44019</v>
      </c>
      <c r="J14431" s="12">
        <v>44574</v>
      </c>
      <c r="K14431" s="15">
        <v>25170965</v>
      </c>
      <c r="L14431" s="13" t="s">
        <v>70</v>
      </c>
      <c r="M14431" s="7">
        <v>1</v>
      </c>
      <c r="N14431" s="14"/>
    </row>
    <row r="14432" spans="1:14" ht="78.75">
      <c r="A14432" s="6">
        <v>14431</v>
      </c>
      <c r="B14432" s="8" t="s">
        <v>20847</v>
      </c>
      <c r="C14432" s="9" t="s">
        <v>20853</v>
      </c>
      <c r="D14432" s="10" t="s">
        <v>8136</v>
      </c>
      <c r="E14432" s="11" t="s">
        <v>20852</v>
      </c>
      <c r="F14432" s="6">
        <v>415247</v>
      </c>
      <c r="G14432" s="6" t="s">
        <v>1587</v>
      </c>
      <c r="H14432" s="16">
        <v>101505000</v>
      </c>
      <c r="I14432" s="12">
        <v>44019</v>
      </c>
      <c r="J14432" s="12">
        <v>44574</v>
      </c>
      <c r="K14432" s="15">
        <v>12333772.85</v>
      </c>
      <c r="L14432" s="13" t="s">
        <v>70</v>
      </c>
      <c r="M14432" s="7">
        <v>0.49</v>
      </c>
      <c r="N14432" s="14"/>
    </row>
    <row r="14433" spans="1:14" ht="78.75">
      <c r="A14433" s="6">
        <v>14432</v>
      </c>
      <c r="B14433" s="8" t="s">
        <v>20847</v>
      </c>
      <c r="C14433" s="9" t="s">
        <v>20854</v>
      </c>
      <c r="D14433" s="10" t="s">
        <v>1611</v>
      </c>
      <c r="E14433" s="11" t="s">
        <v>20852</v>
      </c>
      <c r="F14433" s="6">
        <v>415247</v>
      </c>
      <c r="G14433" s="6" t="s">
        <v>1587</v>
      </c>
      <c r="H14433" s="16">
        <v>101505000</v>
      </c>
      <c r="I14433" s="12">
        <v>44019</v>
      </c>
      <c r="J14433" s="12">
        <v>44574</v>
      </c>
      <c r="K14433" s="15">
        <v>12837192.189999999</v>
      </c>
      <c r="L14433" s="13" t="s">
        <v>70</v>
      </c>
      <c r="M14433" s="7">
        <v>0.51</v>
      </c>
      <c r="N14433" s="14"/>
    </row>
    <row r="14434" spans="1:14" ht="157.5">
      <c r="A14434" s="6">
        <v>14433</v>
      </c>
      <c r="B14434" s="8" t="s">
        <v>20847</v>
      </c>
      <c r="C14434" s="9" t="s">
        <v>20850</v>
      </c>
      <c r="D14434" s="10" t="s">
        <v>20851</v>
      </c>
      <c r="E14434" s="11" t="s">
        <v>20855</v>
      </c>
      <c r="F14434" s="6">
        <v>347033</v>
      </c>
      <c r="G14434" s="6" t="s">
        <v>1587</v>
      </c>
      <c r="H14434" s="16">
        <v>221741661.97400001</v>
      </c>
      <c r="I14434" s="12">
        <v>43912</v>
      </c>
      <c r="J14434" s="12">
        <v>44457</v>
      </c>
      <c r="K14434" s="15">
        <v>41566866</v>
      </c>
      <c r="L14434" s="13" t="s">
        <v>70</v>
      </c>
      <c r="M14434" s="7">
        <v>1</v>
      </c>
      <c r="N14434" s="14"/>
    </row>
    <row r="14435" spans="1:14" ht="157.5">
      <c r="A14435" s="6">
        <v>14434</v>
      </c>
      <c r="B14435" s="8" t="s">
        <v>20847</v>
      </c>
      <c r="C14435" s="9" t="s">
        <v>20854</v>
      </c>
      <c r="D14435" s="10" t="s">
        <v>1611</v>
      </c>
      <c r="E14435" s="11" t="s">
        <v>20855</v>
      </c>
      <c r="F14435" s="6">
        <v>347033</v>
      </c>
      <c r="G14435" s="6" t="s">
        <v>1587</v>
      </c>
      <c r="H14435" s="16">
        <v>221741661.97400001</v>
      </c>
      <c r="I14435" s="12">
        <v>43912</v>
      </c>
      <c r="J14435" s="12">
        <v>44457</v>
      </c>
      <c r="K14435" s="15">
        <v>21199101.66</v>
      </c>
      <c r="L14435" s="13" t="s">
        <v>70</v>
      </c>
      <c r="M14435" s="7">
        <v>0.51</v>
      </c>
      <c r="N14435" s="14"/>
    </row>
    <row r="14436" spans="1:14" ht="157.5">
      <c r="A14436" s="6">
        <v>14435</v>
      </c>
      <c r="B14436" s="8" t="s">
        <v>20847</v>
      </c>
      <c r="C14436" s="9" t="s">
        <v>20853</v>
      </c>
      <c r="D14436" s="10" t="s">
        <v>8136</v>
      </c>
      <c r="E14436" s="11" t="s">
        <v>20856</v>
      </c>
      <c r="F14436" s="6">
        <v>347033</v>
      </c>
      <c r="G14436" s="6" t="s">
        <v>1587</v>
      </c>
      <c r="H14436" s="16">
        <v>221741661.97400001</v>
      </c>
      <c r="I14436" s="12">
        <v>43912</v>
      </c>
      <c r="J14436" s="12">
        <v>44457</v>
      </c>
      <c r="K14436" s="15">
        <v>20367764.34</v>
      </c>
      <c r="L14436" s="13" t="s">
        <v>70</v>
      </c>
      <c r="M14436" s="7">
        <v>0.49</v>
      </c>
      <c r="N14436" s="14"/>
    </row>
    <row r="14437" spans="1:14" ht="141.75">
      <c r="A14437" s="6">
        <v>14436</v>
      </c>
      <c r="B14437" s="8" t="s">
        <v>20847</v>
      </c>
      <c r="C14437" s="9" t="s">
        <v>20857</v>
      </c>
      <c r="D14437" s="10" t="s">
        <v>20858</v>
      </c>
      <c r="E14437" s="11" t="s">
        <v>20859</v>
      </c>
      <c r="F14437" s="6">
        <v>436952</v>
      </c>
      <c r="G14437" s="6" t="s">
        <v>1587</v>
      </c>
      <c r="H14437" s="16">
        <v>197369000</v>
      </c>
      <c r="I14437" s="12">
        <v>44019</v>
      </c>
      <c r="J14437" s="12">
        <v>44574</v>
      </c>
      <c r="K14437" s="15"/>
      <c r="L14437" s="13" t="s">
        <v>14</v>
      </c>
      <c r="M14437" s="7">
        <v>1</v>
      </c>
      <c r="N14437" s="14"/>
    </row>
    <row r="14438" spans="1:14" ht="409.5">
      <c r="A14438" s="6">
        <v>14437</v>
      </c>
      <c r="B14438" s="8" t="s">
        <v>20847</v>
      </c>
      <c r="C14438" s="9" t="s">
        <v>20860</v>
      </c>
      <c r="D14438" s="10" t="s">
        <v>20861</v>
      </c>
      <c r="E14438" s="11" t="s">
        <v>20862</v>
      </c>
      <c r="F14438" s="6">
        <v>415214</v>
      </c>
      <c r="G14438" s="6" t="s">
        <v>1369</v>
      </c>
      <c r="H14438" s="16">
        <v>3479532.34</v>
      </c>
      <c r="I14438" s="12">
        <v>44025</v>
      </c>
      <c r="J14438" s="12">
        <v>44408</v>
      </c>
      <c r="K14438" s="15">
        <v>2000000</v>
      </c>
      <c r="L14438" s="13" t="s">
        <v>14</v>
      </c>
      <c r="M14438" s="7">
        <v>1</v>
      </c>
      <c r="N14438" s="14"/>
    </row>
    <row r="14439" spans="1:14" ht="409.5">
      <c r="A14439" s="6">
        <v>14438</v>
      </c>
      <c r="B14439" s="8" t="s">
        <v>20847</v>
      </c>
      <c r="C14439" s="9" t="s">
        <v>20860</v>
      </c>
      <c r="D14439" s="10" t="s">
        <v>20861</v>
      </c>
      <c r="E14439" s="11" t="s">
        <v>20863</v>
      </c>
      <c r="F14439" s="6">
        <v>420843</v>
      </c>
      <c r="G14439" s="6" t="s">
        <v>1369</v>
      </c>
      <c r="H14439" s="16">
        <v>3690370.31</v>
      </c>
      <c r="I14439" s="12">
        <v>44025</v>
      </c>
      <c r="J14439" s="12">
        <v>44408</v>
      </c>
      <c r="K14439" s="15"/>
      <c r="L14439" s="13" t="s">
        <v>14</v>
      </c>
      <c r="M14439" s="7">
        <v>1</v>
      </c>
      <c r="N14439" s="14"/>
    </row>
    <row r="14440" spans="1:14" ht="110.25">
      <c r="A14440" s="6">
        <v>14439</v>
      </c>
      <c r="B14440" s="8" t="s">
        <v>20847</v>
      </c>
      <c r="C14440" s="9" t="s">
        <v>20864</v>
      </c>
      <c r="D14440" s="10" t="s">
        <v>12040</v>
      </c>
      <c r="E14440" s="11" t="s">
        <v>20865</v>
      </c>
      <c r="F14440" s="6">
        <v>342286</v>
      </c>
      <c r="G14440" s="6" t="s">
        <v>801</v>
      </c>
      <c r="H14440" s="16">
        <v>27536477.138999999</v>
      </c>
      <c r="I14440" s="12">
        <v>44138</v>
      </c>
      <c r="J14440" s="12">
        <v>44327</v>
      </c>
      <c r="K14440" s="15">
        <v>13110986</v>
      </c>
      <c r="L14440" s="13" t="s">
        <v>14</v>
      </c>
      <c r="M14440" s="7">
        <v>1</v>
      </c>
      <c r="N14440" s="14"/>
    </row>
    <row r="14441" spans="1:14" ht="94.5">
      <c r="A14441" s="6">
        <v>14440</v>
      </c>
      <c r="B14441" s="8" t="s">
        <v>20847</v>
      </c>
      <c r="C14441" s="9" t="s">
        <v>20866</v>
      </c>
      <c r="D14441" s="10" t="s">
        <v>20867</v>
      </c>
      <c r="E14441" s="11" t="s">
        <v>20868</v>
      </c>
      <c r="F14441" s="6">
        <v>342288</v>
      </c>
      <c r="G14441" s="6" t="s">
        <v>801</v>
      </c>
      <c r="H14441" s="16">
        <v>26607723.478999998</v>
      </c>
      <c r="I14441" s="12">
        <v>43768</v>
      </c>
      <c r="J14441" s="12">
        <v>44315</v>
      </c>
      <c r="K14441" s="15">
        <v>3314132</v>
      </c>
      <c r="L14441" s="13" t="s">
        <v>14</v>
      </c>
      <c r="M14441" s="7">
        <v>1</v>
      </c>
      <c r="N14441" s="14"/>
    </row>
    <row r="14442" spans="1:14" ht="94.5">
      <c r="A14442" s="6">
        <v>14441</v>
      </c>
      <c r="B14442" s="8" t="s">
        <v>20847</v>
      </c>
      <c r="C14442" s="9" t="s">
        <v>20869</v>
      </c>
      <c r="D14442" s="10" t="s">
        <v>20861</v>
      </c>
      <c r="E14442" s="11" t="s">
        <v>20870</v>
      </c>
      <c r="F14442" s="6">
        <v>377634</v>
      </c>
      <c r="G14442" s="6" t="s">
        <v>801</v>
      </c>
      <c r="H14442" s="16">
        <v>19132986.329999998</v>
      </c>
      <c r="I14442" s="12">
        <v>43867</v>
      </c>
      <c r="J14442" s="12">
        <v>44420</v>
      </c>
      <c r="K14442" s="15">
        <v>1574882</v>
      </c>
      <c r="L14442" s="13" t="s">
        <v>14</v>
      </c>
      <c r="M14442" s="7">
        <v>1</v>
      </c>
      <c r="N14442" s="14"/>
    </row>
    <row r="14443" spans="1:14" ht="204.75">
      <c r="A14443" s="6">
        <v>14442</v>
      </c>
      <c r="B14443" s="8" t="s">
        <v>20847</v>
      </c>
      <c r="C14443" s="9" t="s">
        <v>20871</v>
      </c>
      <c r="D14443" s="10" t="s">
        <v>20872</v>
      </c>
      <c r="E14443" s="11" t="s">
        <v>20873</v>
      </c>
      <c r="F14443" s="6">
        <v>394327</v>
      </c>
      <c r="G14443" s="6" t="s">
        <v>794</v>
      </c>
      <c r="H14443" s="16">
        <v>17470086.686000001</v>
      </c>
      <c r="I14443" s="12">
        <v>43944</v>
      </c>
      <c r="J14443" s="12">
        <v>44284</v>
      </c>
      <c r="K14443" s="15">
        <v>2750000</v>
      </c>
      <c r="L14443" s="13" t="s">
        <v>14</v>
      </c>
      <c r="M14443" s="7">
        <v>1</v>
      </c>
      <c r="N14443" s="14"/>
    </row>
    <row r="14444" spans="1:14" ht="346.5">
      <c r="A14444" s="6">
        <v>14443</v>
      </c>
      <c r="B14444" s="8" t="s">
        <v>20847</v>
      </c>
      <c r="C14444" s="9" t="s">
        <v>20874</v>
      </c>
      <c r="D14444" s="10" t="s">
        <v>20875</v>
      </c>
      <c r="E14444" s="11" t="s">
        <v>20876</v>
      </c>
      <c r="F14444" s="6">
        <v>381003</v>
      </c>
      <c r="G14444" s="6" t="s">
        <v>794</v>
      </c>
      <c r="H14444" s="16">
        <v>1121727.7</v>
      </c>
      <c r="I14444" s="12">
        <v>43860</v>
      </c>
      <c r="J14444" s="12">
        <v>44232</v>
      </c>
      <c r="K14444" s="15"/>
      <c r="L14444" s="13" t="s">
        <v>14</v>
      </c>
      <c r="M14444" s="7">
        <v>1</v>
      </c>
      <c r="N14444" s="14"/>
    </row>
    <row r="14445" spans="1:14" ht="110.25">
      <c r="A14445" s="6">
        <v>14444</v>
      </c>
      <c r="B14445" s="8" t="s">
        <v>20847</v>
      </c>
      <c r="C14445" s="9" t="s">
        <v>20877</v>
      </c>
      <c r="D14445" s="10" t="s">
        <v>20878</v>
      </c>
      <c r="E14445" s="11" t="s">
        <v>20879</v>
      </c>
      <c r="F14445" s="6">
        <v>465446</v>
      </c>
      <c r="G14445" s="6" t="s">
        <v>794</v>
      </c>
      <c r="H14445" s="16">
        <v>5170826.25</v>
      </c>
      <c r="I14445" s="12">
        <v>44089</v>
      </c>
      <c r="J14445" s="12">
        <v>44276</v>
      </c>
      <c r="K14445" s="15"/>
      <c r="L14445" s="13" t="s">
        <v>14</v>
      </c>
      <c r="M14445" s="7">
        <v>1</v>
      </c>
      <c r="N14445" s="14"/>
    </row>
    <row r="14446" spans="1:14" ht="94.5">
      <c r="A14446" s="6">
        <v>14445</v>
      </c>
      <c r="B14446" s="8" t="s">
        <v>20847</v>
      </c>
      <c r="C14446" s="9" t="s">
        <v>20880</v>
      </c>
      <c r="D14446" s="10" t="s">
        <v>20881</v>
      </c>
      <c r="E14446" s="11" t="s">
        <v>20882</v>
      </c>
      <c r="F14446" s="6">
        <v>498625</v>
      </c>
      <c r="G14446" s="6" t="s">
        <v>794</v>
      </c>
      <c r="H14446" s="16">
        <v>3474989.8</v>
      </c>
      <c r="I14446" s="12">
        <v>44150</v>
      </c>
      <c r="J14446" s="12">
        <v>44339</v>
      </c>
      <c r="K14446" s="15"/>
      <c r="L14446" s="13" t="s">
        <v>14</v>
      </c>
      <c r="M14446" s="7">
        <v>1</v>
      </c>
      <c r="N14446" s="14"/>
    </row>
    <row r="14447" spans="1:14" ht="47.25">
      <c r="A14447" s="6">
        <v>14446</v>
      </c>
      <c r="B14447" s="8" t="s">
        <v>20847</v>
      </c>
      <c r="C14447" s="9" t="s">
        <v>20883</v>
      </c>
      <c r="D14447" s="10" t="s">
        <v>20884</v>
      </c>
      <c r="E14447" s="11" t="s">
        <v>20885</v>
      </c>
      <c r="F14447" s="6">
        <v>394326</v>
      </c>
      <c r="G14447" s="6" t="s">
        <v>794</v>
      </c>
      <c r="H14447" s="16">
        <v>1737493.95</v>
      </c>
      <c r="I14447" s="12">
        <v>43954</v>
      </c>
      <c r="J14447" s="12">
        <v>44266</v>
      </c>
      <c r="K14447" s="15">
        <v>1000000</v>
      </c>
      <c r="L14447" s="13" t="s">
        <v>14</v>
      </c>
      <c r="M14447" s="7">
        <v>1</v>
      </c>
      <c r="N14447" s="14"/>
    </row>
    <row r="14448" spans="1:14" ht="94.5">
      <c r="A14448" s="6">
        <v>14447</v>
      </c>
      <c r="B14448" s="8" t="s">
        <v>20847</v>
      </c>
      <c r="C14448" s="9" t="s">
        <v>20886</v>
      </c>
      <c r="D14448" s="10" t="s">
        <v>8112</v>
      </c>
      <c r="E14448" s="11" t="s">
        <v>20887</v>
      </c>
      <c r="F14448" s="6">
        <v>332986</v>
      </c>
      <c r="G14448" s="6" t="s">
        <v>4738</v>
      </c>
      <c r="H14448" s="16">
        <v>8900280</v>
      </c>
      <c r="I14448" s="12" t="s">
        <v>20888</v>
      </c>
      <c r="J14448" s="12" t="s">
        <v>8272</v>
      </c>
      <c r="K14448" s="15"/>
      <c r="L14448" s="13" t="s">
        <v>14</v>
      </c>
      <c r="M14448" s="7">
        <v>1</v>
      </c>
      <c r="N14448" s="14"/>
    </row>
    <row r="14449" spans="1:14" ht="110.25">
      <c r="A14449" s="6">
        <v>14448</v>
      </c>
      <c r="B14449" s="8" t="s">
        <v>20847</v>
      </c>
      <c r="C14449" s="9" t="s">
        <v>20889</v>
      </c>
      <c r="D14449" s="10" t="s">
        <v>20890</v>
      </c>
      <c r="E14449" s="11" t="s">
        <v>20891</v>
      </c>
      <c r="F14449" s="6">
        <v>213900</v>
      </c>
      <c r="G14449" s="6" t="s">
        <v>4738</v>
      </c>
      <c r="H14449" s="16">
        <v>24412205.668000001</v>
      </c>
      <c r="I14449" s="12" t="s">
        <v>20892</v>
      </c>
      <c r="J14449" s="12" t="s">
        <v>13590</v>
      </c>
      <c r="K14449" s="15">
        <v>10471574</v>
      </c>
      <c r="L14449" s="13" t="s">
        <v>70</v>
      </c>
      <c r="M14449" s="7">
        <v>1</v>
      </c>
      <c r="N14449" s="14"/>
    </row>
    <row r="14450" spans="1:14" ht="110.25">
      <c r="A14450" s="6">
        <v>14449</v>
      </c>
      <c r="B14450" s="8" t="s">
        <v>20847</v>
      </c>
      <c r="C14450" s="9" t="s">
        <v>20893</v>
      </c>
      <c r="D14450" s="10" t="s">
        <v>20894</v>
      </c>
      <c r="E14450" s="11" t="s">
        <v>20891</v>
      </c>
      <c r="F14450" s="6">
        <v>213900</v>
      </c>
      <c r="G14450" s="6" t="s">
        <v>4738</v>
      </c>
      <c r="H14450" s="16">
        <v>24412205.668000001</v>
      </c>
      <c r="I14450" s="12" t="s">
        <v>20892</v>
      </c>
      <c r="J14450" s="12" t="s">
        <v>13590</v>
      </c>
      <c r="K14450" s="15">
        <v>10471574</v>
      </c>
      <c r="L14450" s="13" t="s">
        <v>70</v>
      </c>
      <c r="M14450" s="7">
        <v>0.51</v>
      </c>
      <c r="N14450" s="14"/>
    </row>
    <row r="14451" spans="1:14" ht="110.25">
      <c r="A14451" s="6">
        <v>14450</v>
      </c>
      <c r="B14451" s="8" t="s">
        <v>20847</v>
      </c>
      <c r="C14451" s="9" t="s">
        <v>20895</v>
      </c>
      <c r="D14451" s="10" t="s">
        <v>20896</v>
      </c>
      <c r="E14451" s="11" t="s">
        <v>20891</v>
      </c>
      <c r="F14451" s="6">
        <v>213900</v>
      </c>
      <c r="G14451" s="6" t="s">
        <v>4738</v>
      </c>
      <c r="H14451" s="16">
        <v>24412205.668000001</v>
      </c>
      <c r="I14451" s="12" t="s">
        <v>20892</v>
      </c>
      <c r="J14451" s="12" t="s">
        <v>13590</v>
      </c>
      <c r="K14451" s="15">
        <v>10471574</v>
      </c>
      <c r="L14451" s="13" t="s">
        <v>70</v>
      </c>
      <c r="M14451" s="7">
        <v>0.49</v>
      </c>
      <c r="N14451" s="14"/>
    </row>
    <row r="14452" spans="1:14" ht="78.75">
      <c r="A14452" s="6">
        <v>14451</v>
      </c>
      <c r="B14452" s="8" t="s">
        <v>20847</v>
      </c>
      <c r="C14452" s="9" t="s">
        <v>20897</v>
      </c>
      <c r="D14452" s="10" t="s">
        <v>926</v>
      </c>
      <c r="E14452" s="11" t="s">
        <v>20898</v>
      </c>
      <c r="F14452" s="6">
        <v>213902</v>
      </c>
      <c r="G14452" s="6" t="s">
        <v>4738</v>
      </c>
      <c r="H14452" s="16">
        <v>35606695.489</v>
      </c>
      <c r="I14452" s="12" t="s">
        <v>20899</v>
      </c>
      <c r="J14452" s="12" t="s">
        <v>710</v>
      </c>
      <c r="K14452" s="15">
        <v>14362673</v>
      </c>
      <c r="L14452" s="13" t="s">
        <v>14</v>
      </c>
      <c r="M14452" s="7">
        <v>1</v>
      </c>
      <c r="N14452" s="14"/>
    </row>
    <row r="14453" spans="1:14" ht="94.5">
      <c r="A14453" s="6">
        <v>14452</v>
      </c>
      <c r="B14453" s="8" t="s">
        <v>20847</v>
      </c>
      <c r="C14453" s="9" t="s">
        <v>20889</v>
      </c>
      <c r="D14453" s="10" t="s">
        <v>20890</v>
      </c>
      <c r="E14453" s="11" t="s">
        <v>20900</v>
      </c>
      <c r="F14453" s="6">
        <v>213898</v>
      </c>
      <c r="G14453" s="6" t="s">
        <v>4738</v>
      </c>
      <c r="H14453" s="16">
        <v>36317651.332999997</v>
      </c>
      <c r="I14453" s="12" t="s">
        <v>20892</v>
      </c>
      <c r="J14453" s="12" t="s">
        <v>13590</v>
      </c>
      <c r="K14453" s="15">
        <v>12983252</v>
      </c>
      <c r="L14453" s="13" t="s">
        <v>70</v>
      </c>
      <c r="M14453" s="7">
        <v>1</v>
      </c>
      <c r="N14453" s="14"/>
    </row>
    <row r="14454" spans="1:14" ht="94.5">
      <c r="A14454" s="6">
        <v>14453</v>
      </c>
      <c r="B14454" s="8" t="s">
        <v>20847</v>
      </c>
      <c r="C14454" s="9" t="s">
        <v>20893</v>
      </c>
      <c r="D14454" s="10" t="s">
        <v>20894</v>
      </c>
      <c r="E14454" s="11" t="s">
        <v>20900</v>
      </c>
      <c r="F14454" s="6">
        <v>213898</v>
      </c>
      <c r="G14454" s="6" t="s">
        <v>4738</v>
      </c>
      <c r="H14454" s="16">
        <v>36317651.332999997</v>
      </c>
      <c r="I14454" s="12" t="s">
        <v>20892</v>
      </c>
      <c r="J14454" s="12" t="s">
        <v>13590</v>
      </c>
      <c r="K14454" s="15">
        <v>12983252</v>
      </c>
      <c r="L14454" s="13" t="s">
        <v>70</v>
      </c>
      <c r="M14454" s="7">
        <v>0.51</v>
      </c>
      <c r="N14454" s="14"/>
    </row>
    <row r="14455" spans="1:14" ht="94.5">
      <c r="A14455" s="6">
        <v>14454</v>
      </c>
      <c r="B14455" s="8" t="s">
        <v>20847</v>
      </c>
      <c r="C14455" s="9" t="s">
        <v>20895</v>
      </c>
      <c r="D14455" s="10" t="s">
        <v>20896</v>
      </c>
      <c r="E14455" s="11" t="s">
        <v>20900</v>
      </c>
      <c r="F14455" s="6">
        <v>213898</v>
      </c>
      <c r="G14455" s="6" t="s">
        <v>4738</v>
      </c>
      <c r="H14455" s="16">
        <v>36317651.332999997</v>
      </c>
      <c r="I14455" s="12" t="s">
        <v>20892</v>
      </c>
      <c r="J14455" s="12" t="s">
        <v>13590</v>
      </c>
      <c r="K14455" s="15">
        <v>12983252</v>
      </c>
      <c r="L14455" s="13" t="s">
        <v>70</v>
      </c>
      <c r="M14455" s="7">
        <v>0.49</v>
      </c>
      <c r="N14455" s="14"/>
    </row>
    <row r="14456" spans="1:14" ht="126">
      <c r="A14456" s="6">
        <v>14455</v>
      </c>
      <c r="B14456" s="8" t="s">
        <v>20847</v>
      </c>
      <c r="C14456" s="9" t="s">
        <v>20901</v>
      </c>
      <c r="D14456" s="10" t="s">
        <v>20902</v>
      </c>
      <c r="E14456" s="11" t="s">
        <v>20903</v>
      </c>
      <c r="F14456" s="6">
        <v>276344</v>
      </c>
      <c r="G14456" s="6" t="s">
        <v>4738</v>
      </c>
      <c r="H14456" s="16">
        <v>21812268.022</v>
      </c>
      <c r="I14456" s="12">
        <v>43713</v>
      </c>
      <c r="J14456" s="12">
        <v>44197</v>
      </c>
      <c r="K14456" s="15">
        <v>15530358</v>
      </c>
      <c r="L14456" s="13" t="s">
        <v>14</v>
      </c>
      <c r="M14456" s="7">
        <v>1</v>
      </c>
      <c r="N14456" s="14"/>
    </row>
    <row r="14457" spans="1:14" ht="110.25">
      <c r="A14457" s="6">
        <v>14456</v>
      </c>
      <c r="B14457" s="8" t="s">
        <v>20847</v>
      </c>
      <c r="C14457" s="9" t="s">
        <v>20904</v>
      </c>
      <c r="D14457" s="10" t="s">
        <v>8136</v>
      </c>
      <c r="E14457" s="11" t="s">
        <v>20905</v>
      </c>
      <c r="F14457" s="6">
        <v>305531</v>
      </c>
      <c r="G14457" s="6" t="s">
        <v>4738</v>
      </c>
      <c r="H14457" s="16">
        <v>12415000.002</v>
      </c>
      <c r="I14457" s="12">
        <v>43473</v>
      </c>
      <c r="J14457" s="12" t="s">
        <v>8226</v>
      </c>
      <c r="K14457" s="15">
        <v>8242710.335</v>
      </c>
      <c r="L14457" s="13" t="s">
        <v>14</v>
      </c>
      <c r="M14457" s="7">
        <v>1</v>
      </c>
      <c r="N14457" s="14"/>
    </row>
    <row r="14458" spans="1:14" ht="110.25">
      <c r="A14458" s="6">
        <v>14457</v>
      </c>
      <c r="B14458" s="8" t="s">
        <v>20847</v>
      </c>
      <c r="C14458" s="9" t="s">
        <v>20906</v>
      </c>
      <c r="D14458" s="10" t="s">
        <v>20861</v>
      </c>
      <c r="E14458" s="11" t="s">
        <v>20907</v>
      </c>
      <c r="F14458" s="6">
        <v>409027</v>
      </c>
      <c r="G14458" s="6" t="s">
        <v>4738</v>
      </c>
      <c r="H14458" s="16">
        <v>30869099.848000001</v>
      </c>
      <c r="I14458" s="12">
        <v>44110</v>
      </c>
      <c r="J14458" s="12" t="s">
        <v>293</v>
      </c>
      <c r="K14458" s="15"/>
      <c r="L14458" s="13" t="s">
        <v>14</v>
      </c>
      <c r="M14458" s="7">
        <v>1</v>
      </c>
      <c r="N14458" s="14"/>
    </row>
    <row r="14459" spans="1:14" ht="110.25">
      <c r="A14459" s="6">
        <v>14458</v>
      </c>
      <c r="B14459" s="8" t="s">
        <v>20847</v>
      </c>
      <c r="C14459" s="9" t="s">
        <v>20908</v>
      </c>
      <c r="D14459" s="10" t="s">
        <v>4779</v>
      </c>
      <c r="E14459" s="11" t="s">
        <v>20909</v>
      </c>
      <c r="F14459" s="6">
        <v>212866</v>
      </c>
      <c r="G14459" s="6" t="s">
        <v>4738</v>
      </c>
      <c r="H14459" s="16">
        <v>21303629.554000001</v>
      </c>
      <c r="I14459" s="12" t="s">
        <v>20910</v>
      </c>
      <c r="J14459" s="12">
        <v>44197</v>
      </c>
      <c r="K14459" s="15">
        <v>16819463</v>
      </c>
      <c r="L14459" s="13" t="s">
        <v>14</v>
      </c>
      <c r="M14459" s="7">
        <v>1</v>
      </c>
      <c r="N14459" s="14"/>
    </row>
    <row r="14460" spans="1:14" ht="299.25">
      <c r="A14460" s="6">
        <v>14459</v>
      </c>
      <c r="B14460" s="8" t="s">
        <v>20847</v>
      </c>
      <c r="C14460" s="9" t="s">
        <v>20911</v>
      </c>
      <c r="D14460" s="10" t="s">
        <v>4059</v>
      </c>
      <c r="E14460" s="11" t="s">
        <v>20912</v>
      </c>
      <c r="F14460" s="6">
        <v>235376</v>
      </c>
      <c r="G14460" s="6" t="s">
        <v>4738</v>
      </c>
      <c r="H14460" s="16">
        <v>33272941.333000001</v>
      </c>
      <c r="I14460" s="12" t="s">
        <v>20913</v>
      </c>
      <c r="J14460" s="12" t="s">
        <v>647</v>
      </c>
      <c r="K14460" s="15">
        <v>328727941</v>
      </c>
      <c r="L14460" s="13" t="s">
        <v>14</v>
      </c>
      <c r="M14460" s="7">
        <v>1</v>
      </c>
      <c r="N14460" s="14"/>
    </row>
    <row r="14461" spans="1:14" ht="110.25">
      <c r="A14461" s="6">
        <v>14460</v>
      </c>
      <c r="B14461" s="8" t="s">
        <v>20847</v>
      </c>
      <c r="C14461" s="9" t="s">
        <v>20914</v>
      </c>
      <c r="D14461" s="10" t="s">
        <v>12040</v>
      </c>
      <c r="E14461" s="11" t="s">
        <v>20915</v>
      </c>
      <c r="F14461" s="6">
        <v>283663</v>
      </c>
      <c r="G14461" s="6" t="s">
        <v>4738</v>
      </c>
      <c r="H14461" s="16">
        <v>27990963.886</v>
      </c>
      <c r="I14461" s="12" t="s">
        <v>20916</v>
      </c>
      <c r="J14461" s="12" t="s">
        <v>10210</v>
      </c>
      <c r="K14461" s="15"/>
      <c r="L14461" s="13" t="s">
        <v>14</v>
      </c>
      <c r="M14461" s="7">
        <v>1</v>
      </c>
      <c r="N14461" s="14"/>
    </row>
    <row r="14462" spans="1:14" ht="110.25">
      <c r="A14462" s="6">
        <v>14461</v>
      </c>
      <c r="B14462" s="8" t="s">
        <v>20847</v>
      </c>
      <c r="C14462" s="9" t="s">
        <v>20917</v>
      </c>
      <c r="D14462" s="10" t="s">
        <v>20867</v>
      </c>
      <c r="E14462" s="11" t="s">
        <v>20918</v>
      </c>
      <c r="F14462" s="6">
        <v>302107</v>
      </c>
      <c r="G14462" s="6" t="s">
        <v>4738</v>
      </c>
      <c r="H14462" s="16">
        <v>12324560.844000001</v>
      </c>
      <c r="I14462" s="12" t="s">
        <v>10912</v>
      </c>
      <c r="J14462" s="12" t="s">
        <v>643</v>
      </c>
      <c r="K14462" s="15">
        <v>4727122</v>
      </c>
      <c r="L14462" s="13" t="s">
        <v>14</v>
      </c>
      <c r="M14462" s="7">
        <v>1</v>
      </c>
      <c r="N14462" s="14"/>
    </row>
    <row r="14463" spans="1:14" ht="94.5">
      <c r="A14463" s="6">
        <v>14462</v>
      </c>
      <c r="B14463" s="8" t="s">
        <v>20847</v>
      </c>
      <c r="C14463" s="9" t="s">
        <v>20919</v>
      </c>
      <c r="D14463" s="10" t="s">
        <v>20920</v>
      </c>
      <c r="E14463" s="11" t="s">
        <v>20921</v>
      </c>
      <c r="F14463" s="6">
        <v>272683</v>
      </c>
      <c r="G14463" s="6" t="s">
        <v>4738</v>
      </c>
      <c r="H14463" s="16">
        <v>52644968.973999999</v>
      </c>
      <c r="I14463" s="12" t="s">
        <v>10935</v>
      </c>
      <c r="J14463" s="12">
        <v>44197</v>
      </c>
      <c r="K14463" s="15">
        <v>10160876</v>
      </c>
      <c r="L14463" s="13" t="s">
        <v>70</v>
      </c>
      <c r="M14463" s="7">
        <v>1</v>
      </c>
      <c r="N14463" s="14"/>
    </row>
    <row r="14464" spans="1:14" ht="94.5">
      <c r="A14464" s="6">
        <v>14463</v>
      </c>
      <c r="B14464" s="8" t="s">
        <v>20847</v>
      </c>
      <c r="C14464" s="9" t="s">
        <v>20922</v>
      </c>
      <c r="D14464" s="10" t="s">
        <v>20923</v>
      </c>
      <c r="E14464" s="11" t="s">
        <v>20921</v>
      </c>
      <c r="F14464" s="6">
        <v>272683</v>
      </c>
      <c r="G14464" s="6" t="s">
        <v>4738</v>
      </c>
      <c r="H14464" s="16">
        <v>52644968.973999999</v>
      </c>
      <c r="I14464" s="12" t="s">
        <v>10935</v>
      </c>
      <c r="J14464" s="12">
        <v>44197</v>
      </c>
      <c r="K14464" s="15">
        <v>10160876</v>
      </c>
      <c r="L14464" s="13" t="s">
        <v>70</v>
      </c>
      <c r="M14464" s="7">
        <v>0.49</v>
      </c>
      <c r="N14464" s="14"/>
    </row>
    <row r="14465" spans="1:14" ht="94.5">
      <c r="A14465" s="6">
        <v>14464</v>
      </c>
      <c r="B14465" s="8" t="s">
        <v>20847</v>
      </c>
      <c r="C14465" s="9" t="s">
        <v>20924</v>
      </c>
      <c r="D14465" s="10" t="s">
        <v>3900</v>
      </c>
      <c r="E14465" s="11" t="s">
        <v>20921</v>
      </c>
      <c r="F14465" s="6">
        <v>272683</v>
      </c>
      <c r="G14465" s="6" t="s">
        <v>4738</v>
      </c>
      <c r="H14465" s="16">
        <v>52644968.973999999</v>
      </c>
      <c r="I14465" s="12" t="s">
        <v>10935</v>
      </c>
      <c r="J14465" s="12">
        <v>44197</v>
      </c>
      <c r="K14465" s="15">
        <v>10160876</v>
      </c>
      <c r="L14465" s="13" t="s">
        <v>70</v>
      </c>
      <c r="M14465" s="7">
        <v>0.51</v>
      </c>
      <c r="N14465" s="14"/>
    </row>
    <row r="14466" spans="1:14" ht="94.5">
      <c r="A14466" s="6">
        <v>14465</v>
      </c>
      <c r="B14466" s="8" t="s">
        <v>20847</v>
      </c>
      <c r="C14466" s="9" t="s">
        <v>20925</v>
      </c>
      <c r="D14466" s="10" t="s">
        <v>20920</v>
      </c>
      <c r="E14466" s="11" t="s">
        <v>20926</v>
      </c>
      <c r="F14466" s="6">
        <v>369084</v>
      </c>
      <c r="G14466" s="6" t="s">
        <v>4738</v>
      </c>
      <c r="H14466" s="16">
        <v>49685917.862000003</v>
      </c>
      <c r="I14466" s="12">
        <v>43983</v>
      </c>
      <c r="J14466" s="12" t="s">
        <v>20927</v>
      </c>
      <c r="K14466" s="15">
        <v>18515617</v>
      </c>
      <c r="L14466" s="13" t="s">
        <v>70</v>
      </c>
      <c r="M14466" s="7">
        <v>1</v>
      </c>
      <c r="N14466" s="14"/>
    </row>
    <row r="14467" spans="1:14" ht="94.5">
      <c r="A14467" s="6">
        <v>14466</v>
      </c>
      <c r="B14467" s="8" t="s">
        <v>20847</v>
      </c>
      <c r="C14467" s="9" t="s">
        <v>20922</v>
      </c>
      <c r="D14467" s="10" t="s">
        <v>20923</v>
      </c>
      <c r="E14467" s="11" t="s">
        <v>20926</v>
      </c>
      <c r="F14467" s="6">
        <v>369084</v>
      </c>
      <c r="G14467" s="6" t="s">
        <v>4738</v>
      </c>
      <c r="H14467" s="16">
        <v>49685917.862000003</v>
      </c>
      <c r="I14467" s="12">
        <v>43983</v>
      </c>
      <c r="J14467" s="12" t="s">
        <v>20927</v>
      </c>
      <c r="K14467" s="15">
        <v>9072652</v>
      </c>
      <c r="L14467" s="13" t="s">
        <v>70</v>
      </c>
      <c r="M14467" s="7">
        <v>0.49</v>
      </c>
      <c r="N14467" s="14"/>
    </row>
    <row r="14468" spans="1:14" ht="94.5">
      <c r="A14468" s="6">
        <v>14467</v>
      </c>
      <c r="B14468" s="8" t="s">
        <v>20847</v>
      </c>
      <c r="C14468" s="9" t="s">
        <v>20924</v>
      </c>
      <c r="D14468" s="10" t="s">
        <v>3900</v>
      </c>
      <c r="E14468" s="11" t="s">
        <v>20926</v>
      </c>
      <c r="F14468" s="6">
        <v>369084</v>
      </c>
      <c r="G14468" s="6" t="s">
        <v>4738</v>
      </c>
      <c r="H14468" s="16">
        <v>49685917.862000003</v>
      </c>
      <c r="I14468" s="12">
        <v>43983</v>
      </c>
      <c r="J14468" s="12" t="s">
        <v>20927</v>
      </c>
      <c r="K14468" s="15">
        <v>9442964</v>
      </c>
      <c r="L14468" s="13" t="s">
        <v>70</v>
      </c>
      <c r="M14468" s="7">
        <v>0.51</v>
      </c>
      <c r="N14468" s="14"/>
    </row>
    <row r="14469" spans="1:14" ht="110.25">
      <c r="A14469" s="6">
        <v>14468</v>
      </c>
      <c r="B14469" s="8" t="s">
        <v>20847</v>
      </c>
      <c r="C14469" s="9" t="s">
        <v>20928</v>
      </c>
      <c r="D14469" s="10" t="s">
        <v>8136</v>
      </c>
      <c r="E14469" s="11" t="s">
        <v>20929</v>
      </c>
      <c r="F14469" s="6">
        <v>369082</v>
      </c>
      <c r="G14469" s="6" t="s">
        <v>4738</v>
      </c>
      <c r="H14469" s="16">
        <v>25676730.684</v>
      </c>
      <c r="I14469" s="12" t="s">
        <v>8858</v>
      </c>
      <c r="J14469" s="12" t="s">
        <v>11474</v>
      </c>
      <c r="K14469" s="15">
        <v>22353620</v>
      </c>
      <c r="L14469" s="13" t="s">
        <v>14</v>
      </c>
      <c r="M14469" s="7">
        <v>1</v>
      </c>
      <c r="N14469" s="14"/>
    </row>
    <row r="14470" spans="1:14" ht="94.5">
      <c r="A14470" s="6">
        <v>14469</v>
      </c>
      <c r="B14470" s="8" t="s">
        <v>20847</v>
      </c>
      <c r="C14470" s="9" t="s">
        <v>20904</v>
      </c>
      <c r="D14470" s="10" t="s">
        <v>8136</v>
      </c>
      <c r="E14470" s="11" t="s">
        <v>20930</v>
      </c>
      <c r="F14470" s="6">
        <v>212868</v>
      </c>
      <c r="G14470" s="6" t="s">
        <v>4738</v>
      </c>
      <c r="H14470" s="16">
        <v>37762068.658</v>
      </c>
      <c r="I14470" s="12" t="s">
        <v>14713</v>
      </c>
      <c r="J14470" s="12" t="s">
        <v>8226</v>
      </c>
      <c r="K14470" s="15">
        <v>36332935</v>
      </c>
      <c r="L14470" s="13" t="s">
        <v>14</v>
      </c>
      <c r="M14470" s="7">
        <v>1</v>
      </c>
      <c r="N14470" s="14"/>
    </row>
    <row r="14471" spans="1:14" ht="78.75">
      <c r="A14471" s="6">
        <v>14470</v>
      </c>
      <c r="B14471" s="8" t="s">
        <v>20847</v>
      </c>
      <c r="C14471" s="9" t="s">
        <v>20908</v>
      </c>
      <c r="D14471" s="10" t="s">
        <v>4779</v>
      </c>
      <c r="E14471" s="11" t="s">
        <v>20931</v>
      </c>
      <c r="F14471" s="6">
        <v>216184</v>
      </c>
      <c r="G14471" s="6" t="s">
        <v>4738</v>
      </c>
      <c r="H14471" s="16">
        <v>40046837.427000001</v>
      </c>
      <c r="I14471" s="12" t="s">
        <v>20910</v>
      </c>
      <c r="J14471" s="12">
        <v>44197</v>
      </c>
      <c r="K14471" s="15">
        <v>25162453</v>
      </c>
      <c r="L14471" s="13" t="s">
        <v>14</v>
      </c>
      <c r="M14471" s="7">
        <v>1</v>
      </c>
      <c r="N14471" s="14"/>
    </row>
    <row r="14472" spans="1:14" ht="94.5">
      <c r="A14472" s="6">
        <v>14471</v>
      </c>
      <c r="B14472" s="8" t="s">
        <v>20847</v>
      </c>
      <c r="C14472" s="9" t="s">
        <v>20932</v>
      </c>
      <c r="D14472" s="10" t="s">
        <v>8136</v>
      </c>
      <c r="E14472" s="11" t="s">
        <v>20933</v>
      </c>
      <c r="F14472" s="6">
        <v>305535</v>
      </c>
      <c r="G14472" s="6" t="s">
        <v>4738</v>
      </c>
      <c r="H14472" s="16">
        <v>29197433.614999998</v>
      </c>
      <c r="I14472" s="12">
        <v>43531</v>
      </c>
      <c r="J14472" s="12">
        <v>43656</v>
      </c>
      <c r="K14472" s="15">
        <v>10944328</v>
      </c>
      <c r="L14472" s="13" t="s">
        <v>14</v>
      </c>
      <c r="M14472" s="7">
        <v>1</v>
      </c>
      <c r="N14472" s="14"/>
    </row>
    <row r="14473" spans="1:14" ht="78.75">
      <c r="A14473" s="6">
        <v>14472</v>
      </c>
      <c r="B14473" s="8" t="s">
        <v>20847</v>
      </c>
      <c r="C14473" s="9" t="s">
        <v>20932</v>
      </c>
      <c r="D14473" s="10" t="s">
        <v>8136</v>
      </c>
      <c r="E14473" s="11" t="s">
        <v>20934</v>
      </c>
      <c r="F14473" s="6">
        <v>305534</v>
      </c>
      <c r="G14473" s="6" t="s">
        <v>4738</v>
      </c>
      <c r="H14473" s="16">
        <v>40914953.438000001</v>
      </c>
      <c r="I14473" s="12">
        <v>43745</v>
      </c>
      <c r="J14473" s="12">
        <v>43663</v>
      </c>
      <c r="K14473" s="15"/>
      <c r="L14473" s="13" t="s">
        <v>14</v>
      </c>
      <c r="M14473" s="7">
        <v>1</v>
      </c>
      <c r="N14473" s="14"/>
    </row>
    <row r="14474" spans="1:14" ht="78.75">
      <c r="A14474" s="6">
        <v>14473</v>
      </c>
      <c r="B14474" s="8" t="s">
        <v>20847</v>
      </c>
      <c r="C14474" s="9" t="s">
        <v>20932</v>
      </c>
      <c r="D14474" s="10" t="s">
        <v>8136</v>
      </c>
      <c r="E14474" s="11" t="s">
        <v>20935</v>
      </c>
      <c r="F14474" s="6">
        <v>305533</v>
      </c>
      <c r="G14474" s="6" t="s">
        <v>4738</v>
      </c>
      <c r="H14474" s="16">
        <v>29163239.144000001</v>
      </c>
      <c r="I14474" s="12">
        <v>43745</v>
      </c>
      <c r="J14474" s="12">
        <v>44212</v>
      </c>
      <c r="K14474" s="15">
        <v>7985719</v>
      </c>
      <c r="L14474" s="13" t="s">
        <v>14</v>
      </c>
      <c r="M14474" s="7">
        <v>1</v>
      </c>
      <c r="N14474" s="14"/>
    </row>
    <row r="14475" spans="1:14" ht="78.75">
      <c r="A14475" s="6">
        <v>14474</v>
      </c>
      <c r="B14475" s="8" t="s">
        <v>20847</v>
      </c>
      <c r="C14475" s="9" t="s">
        <v>20936</v>
      </c>
      <c r="D14475" s="10" t="s">
        <v>18146</v>
      </c>
      <c r="E14475" s="11" t="s">
        <v>20937</v>
      </c>
      <c r="F14475" s="6">
        <v>369085</v>
      </c>
      <c r="G14475" s="6" t="s">
        <v>340</v>
      </c>
      <c r="H14475" s="16">
        <v>31839303.460999999</v>
      </c>
      <c r="I14475" s="12" t="s">
        <v>20938</v>
      </c>
      <c r="J14475" s="12">
        <v>44198</v>
      </c>
      <c r="K14475" s="15">
        <v>22684626</v>
      </c>
      <c r="L14475" s="13" t="s">
        <v>14</v>
      </c>
      <c r="M14475" s="7">
        <v>1</v>
      </c>
      <c r="N14475" s="14"/>
    </row>
    <row r="14476" spans="1:14" ht="94.5">
      <c r="A14476" s="6">
        <v>14475</v>
      </c>
      <c r="B14476" s="8" t="s">
        <v>20847</v>
      </c>
      <c r="C14476" s="9" t="s">
        <v>20932</v>
      </c>
      <c r="D14476" s="10" t="s">
        <v>8136</v>
      </c>
      <c r="E14476" s="11" t="s">
        <v>20939</v>
      </c>
      <c r="F14476" s="6">
        <v>329022</v>
      </c>
      <c r="G14476" s="6" t="s">
        <v>340</v>
      </c>
      <c r="H14476" s="16">
        <v>24890347.964000002</v>
      </c>
      <c r="I14476" s="12">
        <v>43593</v>
      </c>
      <c r="J14476" s="12">
        <v>44146</v>
      </c>
      <c r="K14476" s="15">
        <v>19793806</v>
      </c>
      <c r="L14476" s="13" t="s">
        <v>14</v>
      </c>
      <c r="M14476" s="7">
        <v>1</v>
      </c>
      <c r="N14476" s="14"/>
    </row>
    <row r="14477" spans="1:14" ht="94.5">
      <c r="A14477" s="6">
        <v>14476</v>
      </c>
      <c r="B14477" s="8" t="s">
        <v>20847</v>
      </c>
      <c r="C14477" s="9" t="s">
        <v>20936</v>
      </c>
      <c r="D14477" s="10" t="s">
        <v>18146</v>
      </c>
      <c r="E14477" s="11" t="s">
        <v>20940</v>
      </c>
      <c r="F14477" s="6">
        <v>350061</v>
      </c>
      <c r="G14477" s="6" t="s">
        <v>340</v>
      </c>
      <c r="H14477" s="16">
        <v>38245164.258000001</v>
      </c>
      <c r="I14477" s="12">
        <v>43825</v>
      </c>
      <c r="J14477" s="12">
        <v>44197</v>
      </c>
      <c r="K14477" s="15">
        <v>15628670</v>
      </c>
      <c r="L14477" s="13" t="s">
        <v>14</v>
      </c>
      <c r="M14477" s="7">
        <v>1</v>
      </c>
      <c r="N14477" s="14"/>
    </row>
    <row r="14478" spans="1:14" ht="94.5">
      <c r="A14478" s="6">
        <v>14477</v>
      </c>
      <c r="B14478" s="8" t="s">
        <v>20847</v>
      </c>
      <c r="C14478" s="9" t="s">
        <v>20932</v>
      </c>
      <c r="D14478" s="10" t="s">
        <v>8136</v>
      </c>
      <c r="E14478" s="11" t="s">
        <v>20941</v>
      </c>
      <c r="F14478" s="6">
        <v>390769</v>
      </c>
      <c r="G14478" s="6" t="s">
        <v>340</v>
      </c>
      <c r="H14478" s="16">
        <v>29762270.912999999</v>
      </c>
      <c r="I14478" s="12">
        <v>43915</v>
      </c>
      <c r="J14478" s="12">
        <v>44285</v>
      </c>
      <c r="K14478" s="15"/>
      <c r="L14478" s="13" t="s">
        <v>14</v>
      </c>
      <c r="M14478" s="7">
        <v>1</v>
      </c>
      <c r="N14478" s="14"/>
    </row>
    <row r="14479" spans="1:14" ht="220.5">
      <c r="A14479" s="6">
        <v>14478</v>
      </c>
      <c r="B14479" s="8" t="s">
        <v>20847</v>
      </c>
      <c r="C14479" s="9" t="s">
        <v>20942</v>
      </c>
      <c r="D14479" s="10" t="s">
        <v>20943</v>
      </c>
      <c r="E14479" s="11" t="s">
        <v>20944</v>
      </c>
      <c r="F14479" s="6">
        <v>437652</v>
      </c>
      <c r="G14479" s="6" t="s">
        <v>340</v>
      </c>
      <c r="H14479" s="16">
        <v>10532371.65</v>
      </c>
      <c r="I14479" s="12">
        <v>44012</v>
      </c>
      <c r="J14479" s="12">
        <v>44196</v>
      </c>
      <c r="K14479" s="15">
        <v>4532251</v>
      </c>
      <c r="L14479" s="13" t="s">
        <v>14</v>
      </c>
      <c r="M14479" s="7">
        <v>1</v>
      </c>
      <c r="N14479" s="14"/>
    </row>
    <row r="14480" spans="1:14" ht="94.5">
      <c r="A14480" s="6">
        <v>14479</v>
      </c>
      <c r="B14480" s="8" t="s">
        <v>20847</v>
      </c>
      <c r="C14480" s="9" t="s">
        <v>20945</v>
      </c>
      <c r="D14480" s="10" t="s">
        <v>20946</v>
      </c>
      <c r="E14480" s="11" t="s">
        <v>20947</v>
      </c>
      <c r="F14480" s="6">
        <v>279408</v>
      </c>
      <c r="G14480" s="6" t="s">
        <v>340</v>
      </c>
      <c r="H14480" s="16">
        <v>37904340.267999999</v>
      </c>
      <c r="I14480" s="12">
        <v>43590</v>
      </c>
      <c r="J14480" s="12">
        <v>44196</v>
      </c>
      <c r="K14480" s="15">
        <v>34976193</v>
      </c>
      <c r="L14480" s="13" t="s">
        <v>70</v>
      </c>
      <c r="M14480" s="7">
        <v>1</v>
      </c>
      <c r="N14480" s="14"/>
    </row>
    <row r="14481" spans="1:14" ht="94.5">
      <c r="A14481" s="6">
        <v>14480</v>
      </c>
      <c r="B14481" s="8" t="s">
        <v>20847</v>
      </c>
      <c r="C14481" s="9" t="s">
        <v>20948</v>
      </c>
      <c r="D14481" s="10" t="s">
        <v>20949</v>
      </c>
      <c r="E14481" s="11" t="s">
        <v>20947</v>
      </c>
      <c r="F14481" s="6">
        <v>279408</v>
      </c>
      <c r="G14481" s="6" t="s">
        <v>340</v>
      </c>
      <c r="H14481" s="16">
        <v>37904340.267999999</v>
      </c>
      <c r="I14481" s="12">
        <v>43590</v>
      </c>
      <c r="J14481" s="12">
        <v>44196</v>
      </c>
      <c r="K14481" s="15">
        <v>18580463</v>
      </c>
      <c r="L14481" s="13" t="s">
        <v>70</v>
      </c>
      <c r="M14481" s="7">
        <v>0.49</v>
      </c>
      <c r="N14481" s="14"/>
    </row>
    <row r="14482" spans="1:14" ht="94.5">
      <c r="A14482" s="6">
        <v>14481</v>
      </c>
      <c r="B14482" s="8" t="s">
        <v>20847</v>
      </c>
      <c r="C14482" s="9" t="s">
        <v>20950</v>
      </c>
      <c r="D14482" s="10" t="s">
        <v>20951</v>
      </c>
      <c r="E14482" s="11" t="s">
        <v>20947</v>
      </c>
      <c r="F14482" s="6">
        <v>279408</v>
      </c>
      <c r="G14482" s="6" t="s">
        <v>340</v>
      </c>
      <c r="H14482" s="16">
        <v>37904340.267999999</v>
      </c>
      <c r="I14482" s="12">
        <v>43590</v>
      </c>
      <c r="J14482" s="12">
        <v>44196</v>
      </c>
      <c r="K14482" s="15">
        <v>18580463</v>
      </c>
      <c r="L14482" s="13" t="s">
        <v>70</v>
      </c>
      <c r="M14482" s="7">
        <v>0.51</v>
      </c>
      <c r="N14482" s="14"/>
    </row>
    <row r="14483" spans="1:14" ht="94.5">
      <c r="A14483" s="6">
        <v>14482</v>
      </c>
      <c r="B14483" s="8" t="s">
        <v>20847</v>
      </c>
      <c r="C14483" s="9" t="s">
        <v>20932</v>
      </c>
      <c r="D14483" s="10" t="s">
        <v>8136</v>
      </c>
      <c r="E14483" s="11" t="s">
        <v>20952</v>
      </c>
      <c r="F14483" s="6">
        <v>350060</v>
      </c>
      <c r="G14483" s="6" t="s">
        <v>340</v>
      </c>
      <c r="H14483" s="16">
        <v>14903222.973999999</v>
      </c>
      <c r="I14483" s="12">
        <v>43823</v>
      </c>
      <c r="J14483" s="12">
        <v>44196</v>
      </c>
      <c r="K14483" s="15"/>
      <c r="L14483" s="13" t="s">
        <v>14</v>
      </c>
      <c r="M14483" s="7">
        <v>1</v>
      </c>
      <c r="N14483" s="14"/>
    </row>
    <row r="14484" spans="1:14" ht="141.75">
      <c r="A14484" s="6">
        <v>14483</v>
      </c>
      <c r="B14484" s="8" t="s">
        <v>20847</v>
      </c>
      <c r="C14484" s="9" t="s">
        <v>20953</v>
      </c>
      <c r="D14484" s="10" t="s">
        <v>20858</v>
      </c>
      <c r="E14484" s="11" t="s">
        <v>20954</v>
      </c>
      <c r="F14484" s="6">
        <v>436952</v>
      </c>
      <c r="G14484" s="6" t="s">
        <v>1587</v>
      </c>
      <c r="H14484" s="16">
        <v>197369030</v>
      </c>
      <c r="I14484" s="12">
        <v>44026</v>
      </c>
      <c r="J14484" s="12">
        <v>44574</v>
      </c>
      <c r="K14484" s="15">
        <v>93626065</v>
      </c>
      <c r="L14484" s="13" t="s">
        <v>14</v>
      </c>
      <c r="M14484" s="7">
        <v>1</v>
      </c>
      <c r="N14484" s="14"/>
    </row>
    <row r="14485" spans="1:14" ht="63">
      <c r="A14485" s="6">
        <v>14484</v>
      </c>
      <c r="B14485" s="8" t="s">
        <v>20847</v>
      </c>
      <c r="C14485" s="9" t="s">
        <v>20955</v>
      </c>
      <c r="D14485" s="10" t="s">
        <v>20956</v>
      </c>
      <c r="E14485" s="11" t="s">
        <v>20957</v>
      </c>
      <c r="F14485" s="6">
        <v>488179</v>
      </c>
      <c r="G14485" s="6" t="s">
        <v>801</v>
      </c>
      <c r="H14485" s="16">
        <v>26633750.807999998</v>
      </c>
      <c r="I14485" s="12">
        <v>44228</v>
      </c>
      <c r="J14485" s="12">
        <v>44573</v>
      </c>
      <c r="K14485" s="15"/>
      <c r="L14485" s="13" t="s">
        <v>14</v>
      </c>
      <c r="M14485" s="7">
        <v>1</v>
      </c>
      <c r="N14485" s="14"/>
    </row>
    <row r="14486" spans="1:14" ht="63">
      <c r="A14486" s="6">
        <v>14485</v>
      </c>
      <c r="B14486" s="8" t="s">
        <v>20847</v>
      </c>
      <c r="C14486" s="9" t="s">
        <v>20958</v>
      </c>
      <c r="D14486" s="10" t="s">
        <v>20956</v>
      </c>
      <c r="E14486" s="11" t="s">
        <v>20959</v>
      </c>
      <c r="F14486" s="6">
        <v>488180</v>
      </c>
      <c r="G14486" s="6" t="s">
        <v>801</v>
      </c>
      <c r="H14486" s="16">
        <v>25516283</v>
      </c>
      <c r="I14486" s="12">
        <v>44197</v>
      </c>
      <c r="J14486" s="12">
        <v>44573</v>
      </c>
      <c r="K14486" s="15"/>
      <c r="L14486" s="13" t="s">
        <v>14</v>
      </c>
      <c r="M14486" s="7">
        <v>1</v>
      </c>
      <c r="N14486" s="14"/>
    </row>
    <row r="14487" spans="1:14" ht="78.75">
      <c r="A14487" s="6">
        <v>14486</v>
      </c>
      <c r="B14487" s="8" t="s">
        <v>20847</v>
      </c>
      <c r="C14487" s="9" t="s">
        <v>20922</v>
      </c>
      <c r="D14487" s="10" t="s">
        <v>20923</v>
      </c>
      <c r="E14487" s="11" t="s">
        <v>20960</v>
      </c>
      <c r="F14487" s="6">
        <v>541998</v>
      </c>
      <c r="G14487" s="6" t="s">
        <v>1587</v>
      </c>
      <c r="H14487" s="16">
        <v>43658519.213</v>
      </c>
      <c r="I14487" s="12">
        <v>44396</v>
      </c>
      <c r="J14487" s="12">
        <v>44975</v>
      </c>
      <c r="K14487" s="15"/>
      <c r="L14487" s="13" t="s">
        <v>14</v>
      </c>
      <c r="M14487" s="7">
        <v>1</v>
      </c>
      <c r="N14487" s="14"/>
    </row>
    <row r="14488" spans="1:14" ht="204.75">
      <c r="A14488" s="6">
        <v>14487</v>
      </c>
      <c r="B14488" s="8" t="s">
        <v>20847</v>
      </c>
      <c r="C14488" s="9" t="s">
        <v>20961</v>
      </c>
      <c r="D14488" s="10" t="s">
        <v>20962</v>
      </c>
      <c r="E14488" s="11" t="s">
        <v>20963</v>
      </c>
      <c r="F14488" s="6">
        <v>533532</v>
      </c>
      <c r="G14488" s="6" t="s">
        <v>875</v>
      </c>
      <c r="H14488" s="16">
        <v>17222982.592</v>
      </c>
      <c r="I14488" s="12">
        <v>44278</v>
      </c>
      <c r="J14488" s="12">
        <v>44620</v>
      </c>
      <c r="K14488" s="15"/>
      <c r="L14488" s="13" t="s">
        <v>14</v>
      </c>
      <c r="M14488" s="7">
        <v>1</v>
      </c>
      <c r="N14488" s="14"/>
    </row>
    <row r="14489" spans="1:14" ht="78.75">
      <c r="A14489" s="6">
        <v>14488</v>
      </c>
      <c r="B14489" s="8" t="s">
        <v>20847</v>
      </c>
      <c r="C14489" s="9" t="s">
        <v>20964</v>
      </c>
      <c r="D14489" s="10" t="s">
        <v>20965</v>
      </c>
      <c r="E14489" s="11" t="s">
        <v>20966</v>
      </c>
      <c r="F14489" s="6">
        <v>536558</v>
      </c>
      <c r="G14489" s="6" t="s">
        <v>875</v>
      </c>
      <c r="H14489" s="16">
        <v>4939568.7</v>
      </c>
      <c r="I14489" s="12">
        <v>44278</v>
      </c>
      <c r="J14489" s="12">
        <v>44525</v>
      </c>
      <c r="K14489" s="15"/>
      <c r="L14489" s="13" t="s">
        <v>14</v>
      </c>
      <c r="M14489" s="7">
        <v>1</v>
      </c>
      <c r="N14489" s="14"/>
    </row>
    <row r="14490" spans="1:14" ht="110.25">
      <c r="A14490" s="6">
        <v>14489</v>
      </c>
      <c r="B14490" s="8" t="s">
        <v>20847</v>
      </c>
      <c r="C14490" s="9" t="s">
        <v>20967</v>
      </c>
      <c r="D14490" s="10" t="s">
        <v>20968</v>
      </c>
      <c r="E14490" s="11" t="s">
        <v>20969</v>
      </c>
      <c r="F14490" s="6">
        <v>533531</v>
      </c>
      <c r="G14490" s="6" t="s">
        <v>875</v>
      </c>
      <c r="H14490" s="16">
        <v>7313031.2010000004</v>
      </c>
      <c r="I14490" s="12">
        <v>44278</v>
      </c>
      <c r="J14490" s="12">
        <v>44525</v>
      </c>
      <c r="K14490" s="15"/>
      <c r="L14490" s="13" t="s">
        <v>14</v>
      </c>
      <c r="M14490" s="7">
        <v>1</v>
      </c>
      <c r="N14490" s="14"/>
    </row>
    <row r="14491" spans="1:14" ht="94.5">
      <c r="A14491" s="6">
        <v>14490</v>
      </c>
      <c r="B14491" s="8" t="s">
        <v>20847</v>
      </c>
      <c r="C14491" s="9" t="s">
        <v>20970</v>
      </c>
      <c r="D14491" s="10" t="s">
        <v>20971</v>
      </c>
      <c r="E14491" s="11" t="s">
        <v>20972</v>
      </c>
      <c r="F14491" s="6">
        <v>552487</v>
      </c>
      <c r="G14491" s="6" t="s">
        <v>875</v>
      </c>
      <c r="H14491" s="16">
        <v>3580069.747</v>
      </c>
      <c r="I14491" s="12">
        <v>44395</v>
      </c>
      <c r="J14491" s="12">
        <v>44627</v>
      </c>
      <c r="K14491" s="15"/>
      <c r="L14491" s="13" t="s">
        <v>14</v>
      </c>
      <c r="M14491" s="7">
        <v>1</v>
      </c>
      <c r="N14491" s="14"/>
    </row>
    <row r="14492" spans="1:14" ht="126">
      <c r="A14492" s="6">
        <v>14491</v>
      </c>
      <c r="B14492" s="8" t="s">
        <v>20847</v>
      </c>
      <c r="C14492" s="9" t="s">
        <v>20973</v>
      </c>
      <c r="D14492" s="10" t="s">
        <v>20881</v>
      </c>
      <c r="E14492" s="11" t="s">
        <v>20974</v>
      </c>
      <c r="F14492" s="6">
        <v>552491</v>
      </c>
      <c r="G14492" s="6" t="s">
        <v>875</v>
      </c>
      <c r="H14492" s="16">
        <v>3972899.7250000001</v>
      </c>
      <c r="I14492" s="12">
        <v>44395</v>
      </c>
      <c r="J14492" s="12">
        <v>44640</v>
      </c>
      <c r="K14492" s="15"/>
      <c r="L14492" s="13" t="s">
        <v>14</v>
      </c>
      <c r="M14492" s="7">
        <v>1</v>
      </c>
      <c r="N14492" s="14"/>
    </row>
    <row r="14493" spans="1:14" ht="94.5">
      <c r="A14493" s="6">
        <v>14492</v>
      </c>
      <c r="B14493" s="8" t="s">
        <v>20847</v>
      </c>
      <c r="C14493" s="9" t="s">
        <v>20975</v>
      </c>
      <c r="D14493" s="10" t="s">
        <v>20976</v>
      </c>
      <c r="E14493" s="11" t="s">
        <v>20977</v>
      </c>
      <c r="F14493" s="6">
        <v>552493</v>
      </c>
      <c r="G14493" s="6" t="s">
        <v>875</v>
      </c>
      <c r="H14493" s="16">
        <v>3595156.165</v>
      </c>
      <c r="I14493" s="12">
        <v>44395</v>
      </c>
      <c r="J14493" s="12">
        <v>44640</v>
      </c>
      <c r="K14493" s="15"/>
      <c r="L14493" s="13" t="s">
        <v>14</v>
      </c>
      <c r="M14493" s="7">
        <v>1</v>
      </c>
      <c r="N14493" s="14"/>
    </row>
  </sheetData>
  <autoFilter ref="A1:N14493">
    <sortState ref="A2:N14493">
      <sortCondition ref="B1"/>
    </sortState>
  </autoFilter>
  <sortState ref="A2:N14272">
    <sortCondition ref="B2"/>
  </sortState>
  <dataValidations count="2">
    <dataValidation type="custom" allowBlank="1" showDropDown="1" showErrorMessage="1" sqref="I12235:J12413">
      <formula1>OR(NOT(ISERROR(DATEVALUE(I12235))), AND(ISNUMBER(I12235), LEFT(CELL("format", I12235))="D"))</formula1>
    </dataValidation>
    <dataValidation type="custom" allowBlank="1" showDropDown="1" sqref="I12146:I12234">
      <formula1>OR(NOT(ISERROR(DATEVALUE(I12146))), AND(ISNUMBER(I12146), LEFT(CELL("format", I12146))="D"))</formula1>
    </dataValidation>
  </dataValidations>
  <hyperlinks>
    <hyperlink ref="D391" r:id="rId1"/>
    <hyperlink ref="D417" r:id="rId2"/>
    <hyperlink ref="D1199" r:id="rId3"/>
    <hyperlink ref="D1206" r:id="rId4"/>
    <hyperlink ref="D1207" r:id="rId5"/>
    <hyperlink ref="D1208" r:id="rId6"/>
    <hyperlink ref="D1209" r:id="rId7"/>
    <hyperlink ref="D1210" r:id="rId8"/>
    <hyperlink ref="D1211" r:id="rId9"/>
    <hyperlink ref="D1212" r:id="rId10"/>
    <hyperlink ref="D1213" r:id="rId11"/>
    <hyperlink ref="D1215" r:id="rId12"/>
    <hyperlink ref="D1216" r:id="rId13"/>
    <hyperlink ref="D1236" r:id="rId14"/>
    <hyperlink ref="D1232" r:id="rId15"/>
    <hyperlink ref="D1233" r:id="rId16"/>
    <hyperlink ref="D1234" r:id="rId17"/>
    <hyperlink ref="D1235" r:id="rId18"/>
    <hyperlink ref="D1237" r:id="rId19"/>
    <hyperlink ref="D1238" r:id="rId20"/>
    <hyperlink ref="D1256" r:id="rId21"/>
    <hyperlink ref="D1239" r:id="rId22"/>
    <hyperlink ref="D1242" r:id="rId23"/>
    <hyperlink ref="D1243" r:id="rId24"/>
    <hyperlink ref="D1245" r:id="rId25"/>
    <hyperlink ref="D1240" r:id="rId26"/>
    <hyperlink ref="D1247" r:id="rId27"/>
    <hyperlink ref="D1241" r:id="rId28"/>
    <hyperlink ref="D1250" r:id="rId29"/>
    <hyperlink ref="D1251" r:id="rId30"/>
    <hyperlink ref="D1261" r:id="rId31"/>
    <hyperlink ref="D1262" r:id="rId32"/>
    <hyperlink ref="D1263" r:id="rId33"/>
    <hyperlink ref="D1264" r:id="rId34"/>
    <hyperlink ref="D1265" r:id="rId35"/>
    <hyperlink ref="D1266" r:id="rId36"/>
    <hyperlink ref="D1260" r:id="rId37"/>
    <hyperlink ref="D1279" r:id="rId38"/>
    <hyperlink ref="D1252" r:id="rId39"/>
    <hyperlink ref="D1255" r:id="rId40"/>
    <hyperlink ref="D1253" r:id="rId41"/>
    <hyperlink ref="D1249" r:id="rId42"/>
    <hyperlink ref="D1257" r:id="rId43"/>
    <hyperlink ref="D1254" r:id="rId44"/>
    <hyperlink ref="D1284" r:id="rId45"/>
    <hyperlink ref="D1285" r:id="rId46"/>
    <hyperlink ref="D1271" r:id="rId47"/>
    <hyperlink ref="D1204" r:id="rId48"/>
    <hyperlink ref="D1205" r:id="rId49"/>
    <hyperlink ref="D1282" r:id="rId50"/>
    <hyperlink ref="D1248" r:id="rId51"/>
    <hyperlink ref="D1201" r:id="rId52"/>
    <hyperlink ref="D1203" r:id="rId53"/>
    <hyperlink ref="D1259" r:id="rId54"/>
    <hyperlink ref="D1214" r:id="rId55"/>
    <hyperlink ref="D1287" r:id="rId56"/>
    <hyperlink ref="D1273" r:id="rId57"/>
    <hyperlink ref="D1275" r:id="rId58"/>
    <hyperlink ref="D1281" r:id="rId59"/>
    <hyperlink ref="D1272" r:id="rId60"/>
    <hyperlink ref="D1229" r:id="rId61"/>
    <hyperlink ref="D1228" r:id="rId62"/>
    <hyperlink ref="D1286" r:id="rId63"/>
    <hyperlink ref="D1283" r:id="rId64"/>
    <hyperlink ref="D1274" r:id="rId65"/>
    <hyperlink ref="D1200" r:id="rId66"/>
    <hyperlink ref="D1310" r:id="rId67"/>
    <hyperlink ref="D1230" r:id="rId68"/>
    <hyperlink ref="D1301" r:id="rId69"/>
    <hyperlink ref="D1300" r:id="rId70"/>
    <hyperlink ref="D1299" r:id="rId71"/>
    <hyperlink ref="D1302" r:id="rId72"/>
    <hyperlink ref="D1303" r:id="rId73"/>
    <hyperlink ref="D1202" r:id="rId74"/>
    <hyperlink ref="D1231" r:id="rId75"/>
    <hyperlink ref="D1246" r:id="rId76"/>
    <hyperlink ref="D1244" r:id="rId77"/>
    <hyperlink ref="D1258" r:id="rId78"/>
    <hyperlink ref="D1280" r:id="rId79"/>
    <hyperlink ref="D1304" r:id="rId80"/>
    <hyperlink ref="D1276" r:id="rId81"/>
    <hyperlink ref="D1217" r:id="rId82"/>
    <hyperlink ref="D1218" r:id="rId83"/>
    <hyperlink ref="D1219" r:id="rId84"/>
    <hyperlink ref="D1305" r:id="rId85"/>
    <hyperlink ref="D1306" r:id="rId86"/>
    <hyperlink ref="D1307" r:id="rId87"/>
    <hyperlink ref="D1308" r:id="rId88"/>
    <hyperlink ref="D1221" r:id="rId89"/>
    <hyperlink ref="D1220" r:id="rId90"/>
    <hyperlink ref="D1309" r:id="rId91"/>
    <hyperlink ref="D1267" r:id="rId92"/>
    <hyperlink ref="D1311" r:id="rId93"/>
    <hyperlink ref="D1312" r:id="rId94"/>
    <hyperlink ref="D1313" r:id="rId95"/>
    <hyperlink ref="D1314" r:id="rId96"/>
    <hyperlink ref="D1315" r:id="rId97"/>
    <hyperlink ref="D1316" r:id="rId98"/>
    <hyperlink ref="D1317" r:id="rId99"/>
    <hyperlink ref="D1318" r:id="rId100"/>
    <hyperlink ref="D1319" r:id="rId101"/>
    <hyperlink ref="D1225" r:id="rId102"/>
    <hyperlink ref="D1222" r:id="rId103"/>
    <hyperlink ref="D1223" r:id="rId104"/>
    <hyperlink ref="D1224" r:id="rId105"/>
    <hyperlink ref="D1226" r:id="rId106"/>
    <hyperlink ref="D1320" r:id="rId107"/>
    <hyperlink ref="D1321" r:id="rId108"/>
    <hyperlink ref="D1322" r:id="rId109"/>
    <hyperlink ref="D1323" r:id="rId110"/>
    <hyperlink ref="D1324" r:id="rId111"/>
    <hyperlink ref="D1326" r:id="rId112"/>
    <hyperlink ref="D1327" r:id="rId113"/>
    <hyperlink ref="D1325" r:id="rId114"/>
    <hyperlink ref="D1268" r:id="rId115"/>
    <hyperlink ref="D1269" r:id="rId116"/>
    <hyperlink ref="D1270" r:id="rId117"/>
    <hyperlink ref="D1328" r:id="rId118"/>
    <hyperlink ref="D1329" r:id="rId119"/>
    <hyperlink ref="D1331" r:id="rId120"/>
    <hyperlink ref="D1330" r:id="rId121"/>
    <hyperlink ref="D1332" r:id="rId122"/>
    <hyperlink ref="D1333" r:id="rId123"/>
    <hyperlink ref="D1334" r:id="rId124"/>
    <hyperlink ref="D1335" r:id="rId125"/>
    <hyperlink ref="D1336" r:id="rId126"/>
    <hyperlink ref="D1337" r:id="rId127"/>
    <hyperlink ref="D1288" r:id="rId128"/>
    <hyperlink ref="D1289" r:id="rId129"/>
    <hyperlink ref="D1290" r:id="rId130"/>
    <hyperlink ref="D1291" r:id="rId131"/>
    <hyperlink ref="D1292" r:id="rId132"/>
    <hyperlink ref="D1293" r:id="rId133"/>
    <hyperlink ref="D1294" r:id="rId134"/>
    <hyperlink ref="D1295" r:id="rId135"/>
    <hyperlink ref="D1296" r:id="rId136"/>
    <hyperlink ref="D1297" r:id="rId137"/>
    <hyperlink ref="D1298" r:id="rId138"/>
    <hyperlink ref="D1341" r:id="rId139"/>
    <hyperlink ref="D1382" r:id="rId140"/>
    <hyperlink ref="D1449" r:id="rId141"/>
    <hyperlink ref="D1394" r:id="rId142"/>
    <hyperlink ref="D1368" r:id="rId143"/>
    <hyperlink ref="D1855" r:id="rId144"/>
    <hyperlink ref="D1856" r:id="rId145"/>
    <hyperlink ref="D1822" r:id="rId146"/>
    <hyperlink ref="D1853" r:id="rId147"/>
    <hyperlink ref="D1854" r:id="rId148"/>
    <hyperlink ref="D1852" r:id="rId149"/>
    <hyperlink ref="D881:D882" r:id="rId150" display="mizanurrahmanliton@hotmail.com"/>
    <hyperlink ref="D1849" r:id="rId151"/>
    <hyperlink ref="D1848" r:id="rId152"/>
    <hyperlink ref="D1847" r:id="rId153"/>
    <hyperlink ref="D1840" r:id="rId154"/>
    <hyperlink ref="D1839" r:id="rId155"/>
    <hyperlink ref="D1838" r:id="rId156"/>
    <hyperlink ref="D1837" r:id="rId157"/>
    <hyperlink ref="D1836" r:id="rId158"/>
    <hyperlink ref="D1835" r:id="rId159"/>
    <hyperlink ref="D1834" r:id="rId160"/>
    <hyperlink ref="D1833" r:id="rId161"/>
    <hyperlink ref="D1832" r:id="rId162"/>
    <hyperlink ref="D1809" r:id="rId163"/>
    <hyperlink ref="D1808" r:id="rId164"/>
    <hyperlink ref="D1799" r:id="rId165"/>
    <hyperlink ref="D1752" r:id="rId166"/>
    <hyperlink ref="D1747" r:id="rId167"/>
    <hyperlink ref="D1755" r:id="rId168"/>
    <hyperlink ref="D1757" r:id="rId169"/>
    <hyperlink ref="D1811" r:id="rId170"/>
    <hyperlink ref="D1741" r:id="rId171"/>
    <hyperlink ref="D1759" r:id="rId172"/>
    <hyperlink ref="D1781" r:id="rId173"/>
    <hyperlink ref="D1727" r:id="rId174"/>
    <hyperlink ref="D1737" r:id="rId175"/>
    <hyperlink ref="D1794" r:id="rId176"/>
    <hyperlink ref="D1739" r:id="rId177"/>
    <hyperlink ref="D1740" r:id="rId178"/>
    <hyperlink ref="D1742" r:id="rId179"/>
    <hyperlink ref="D1746" r:id="rId180"/>
    <hyperlink ref="D1828" r:id="rId181"/>
    <hyperlink ref="D1829" r:id="rId182"/>
    <hyperlink ref="D1830" r:id="rId183"/>
    <hyperlink ref="D1831" r:id="rId184"/>
    <hyperlink ref="D1815" r:id="rId185"/>
    <hyperlink ref="D1814" r:id="rId186"/>
    <hyperlink ref="D1790" r:id="rId187"/>
    <hyperlink ref="D1791" r:id="rId188"/>
    <hyperlink ref="D1763" r:id="rId189"/>
    <hyperlink ref="D1750" r:id="rId190"/>
    <hyperlink ref="D1751" r:id="rId191"/>
    <hyperlink ref="D1760" r:id="rId192"/>
    <hyperlink ref="D1804" r:id="rId193"/>
    <hyperlink ref="D1777" r:id="rId194"/>
    <hyperlink ref="D1779" r:id="rId195"/>
    <hyperlink ref="D1813" r:id="rId196"/>
    <hyperlink ref="D1810" r:id="rId197"/>
    <hyperlink ref="D1812" r:id="rId198"/>
    <hyperlink ref="D1801" r:id="rId199"/>
    <hyperlink ref="D1805" r:id="rId200"/>
    <hyperlink ref="D1806" r:id="rId201"/>
    <hyperlink ref="D1807" r:id="rId202"/>
    <hyperlink ref="D1803" r:id="rId203"/>
    <hyperlink ref="D1802" r:id="rId204"/>
    <hyperlink ref="D1789" r:id="rId205"/>
    <hyperlink ref="D1785" r:id="rId206"/>
    <hyperlink ref="D1783" r:id="rId207"/>
    <hyperlink ref="D1762" r:id="rId208"/>
    <hyperlink ref="D1771" r:id="rId209"/>
    <hyperlink ref="D1738" r:id="rId210"/>
    <hyperlink ref="D1761" r:id="rId211"/>
    <hyperlink ref="D1748" r:id="rId212"/>
    <hyperlink ref="D1753" r:id="rId213"/>
    <hyperlink ref="D1754" r:id="rId214"/>
    <hyperlink ref="D1756" r:id="rId215"/>
    <hyperlink ref="D1758" r:id="rId216"/>
    <hyperlink ref="D1764" r:id="rId217"/>
    <hyperlink ref="D1769" r:id="rId218"/>
    <hyperlink ref="D1770" r:id="rId219"/>
    <hyperlink ref="D1775" r:id="rId220"/>
    <hyperlink ref="D1776" r:id="rId221"/>
    <hyperlink ref="D1778" r:id="rId222"/>
    <hyperlink ref="D1551" r:id="rId223"/>
    <hyperlink ref="D1553" r:id="rId224"/>
    <hyperlink ref="D1554" r:id="rId225"/>
    <hyperlink ref="D1549" r:id="rId226"/>
    <hyperlink ref="D1707" r:id="rId227"/>
    <hyperlink ref="D1700" r:id="rId228"/>
    <hyperlink ref="D1701" r:id="rId229"/>
    <hyperlink ref="D1702" r:id="rId230"/>
    <hyperlink ref="D1561" r:id="rId231"/>
    <hyperlink ref="D1562" r:id="rId232"/>
    <hyperlink ref="D1563" r:id="rId233"/>
    <hyperlink ref="D1564" r:id="rId234"/>
    <hyperlink ref="D1565" r:id="rId235"/>
    <hyperlink ref="D1566" r:id="rId236"/>
    <hyperlink ref="D1567" r:id="rId237"/>
    <hyperlink ref="D1568" r:id="rId238"/>
    <hyperlink ref="D1569" r:id="rId239"/>
    <hyperlink ref="D1570" r:id="rId240"/>
    <hyperlink ref="D1571" r:id="rId241"/>
    <hyperlink ref="D1572" r:id="rId242"/>
    <hyperlink ref="D1573" r:id="rId243"/>
    <hyperlink ref="D1574" r:id="rId244"/>
    <hyperlink ref="D1575" r:id="rId245"/>
    <hyperlink ref="D1576" r:id="rId246"/>
    <hyperlink ref="D1577" r:id="rId247"/>
    <hyperlink ref="D1578" r:id="rId248"/>
    <hyperlink ref="D1579" r:id="rId249"/>
    <hyperlink ref="D1580" r:id="rId250"/>
    <hyperlink ref="D1581" r:id="rId251"/>
    <hyperlink ref="D1582" r:id="rId252"/>
    <hyperlink ref="D1583" r:id="rId253"/>
    <hyperlink ref="D1584" r:id="rId254"/>
    <hyperlink ref="D1585" r:id="rId255"/>
    <hyperlink ref="D1586" r:id="rId256"/>
    <hyperlink ref="D1587" r:id="rId257"/>
    <hyperlink ref="D1588" r:id="rId258"/>
    <hyperlink ref="D1589" r:id="rId259"/>
    <hyperlink ref="D1590" r:id="rId260"/>
    <hyperlink ref="D1591" r:id="rId261"/>
    <hyperlink ref="D1592" r:id="rId262"/>
    <hyperlink ref="D1593" r:id="rId263"/>
    <hyperlink ref="D1594" r:id="rId264"/>
    <hyperlink ref="D1595" r:id="rId265"/>
    <hyperlink ref="D1596" r:id="rId266"/>
    <hyperlink ref="D1597" r:id="rId267"/>
    <hyperlink ref="D1598" r:id="rId268"/>
    <hyperlink ref="D1599" r:id="rId269"/>
    <hyperlink ref="D1600" r:id="rId270"/>
    <hyperlink ref="D1601" r:id="rId271"/>
    <hyperlink ref="D1602" r:id="rId272"/>
    <hyperlink ref="D1603" r:id="rId273"/>
    <hyperlink ref="D1604" r:id="rId274"/>
    <hyperlink ref="D1605" r:id="rId275"/>
    <hyperlink ref="D1606" r:id="rId276"/>
    <hyperlink ref="D1607" r:id="rId277"/>
    <hyperlink ref="D1608" r:id="rId278"/>
    <hyperlink ref="D1609" r:id="rId279"/>
    <hyperlink ref="D1610" r:id="rId280"/>
    <hyperlink ref="D1611" r:id="rId281"/>
    <hyperlink ref="D1612" r:id="rId282"/>
    <hyperlink ref="D1613" r:id="rId283"/>
    <hyperlink ref="D1614" r:id="rId284"/>
    <hyperlink ref="D1615" r:id="rId285"/>
    <hyperlink ref="D1704" r:id="rId286"/>
    <hyperlink ref="D1711" r:id="rId287"/>
    <hyperlink ref="D1712" r:id="rId288"/>
    <hyperlink ref="D1717" r:id="rId289"/>
    <hyperlink ref="D1698" r:id="rId290"/>
    <hyperlink ref="D1699" r:id="rId291"/>
    <hyperlink ref="D1705" r:id="rId292"/>
    <hyperlink ref="D1706" r:id="rId293"/>
    <hyperlink ref="D1713" r:id="rId294"/>
    <hyperlink ref="D1555" r:id="rId295"/>
    <hyperlink ref="D1780" r:id="rId296"/>
    <hyperlink ref="D1782" r:id="rId297"/>
    <hyperlink ref="D1784" r:id="rId298"/>
    <hyperlink ref="D1786" r:id="rId299"/>
    <hyperlink ref="D1787" r:id="rId300"/>
    <hyperlink ref="D1788" r:id="rId301"/>
    <hyperlink ref="D1792" r:id="rId302"/>
    <hyperlink ref="D1550" r:id="rId303"/>
    <hyperlink ref="D1556" r:id="rId304"/>
    <hyperlink ref="D1557" r:id="rId305"/>
    <hyperlink ref="D1559" r:id="rId306"/>
    <hyperlink ref="D1560" r:id="rId307"/>
    <hyperlink ref="D1682" r:id="rId308"/>
    <hyperlink ref="D1683" r:id="rId309"/>
    <hyperlink ref="D1684" r:id="rId310"/>
    <hyperlink ref="D1685" r:id="rId311"/>
    <hyperlink ref="D1686" r:id="rId312"/>
    <hyperlink ref="D1687" r:id="rId313"/>
    <hyperlink ref="D1688" r:id="rId314"/>
    <hyperlink ref="D1689" r:id="rId315"/>
    <hyperlink ref="D1690" r:id="rId316"/>
    <hyperlink ref="D1691" r:id="rId317"/>
    <hyperlink ref="D1692" r:id="rId318"/>
    <hyperlink ref="D1693" r:id="rId319"/>
    <hyperlink ref="D1694" r:id="rId320"/>
    <hyperlink ref="D1695" r:id="rId321"/>
    <hyperlink ref="D1697" r:id="rId322"/>
    <hyperlink ref="D1708" r:id="rId323"/>
    <hyperlink ref="D1709" r:id="rId324"/>
    <hyperlink ref="D1710" r:id="rId325"/>
    <hyperlink ref="D1714" r:id="rId326"/>
    <hyperlink ref="D1715" r:id="rId327"/>
    <hyperlink ref="D1716" r:id="rId328"/>
    <hyperlink ref="D1718" r:id="rId329"/>
    <hyperlink ref="D1719" r:id="rId330"/>
    <hyperlink ref="D1721" r:id="rId331"/>
    <hyperlink ref="D1722" r:id="rId332"/>
    <hyperlink ref="D1724" r:id="rId333"/>
    <hyperlink ref="D1725" r:id="rId334"/>
    <hyperlink ref="D1723" r:id="rId335"/>
    <hyperlink ref="D1726" r:id="rId336"/>
    <hyperlink ref="D1728" r:id="rId337"/>
    <hyperlink ref="D1729" r:id="rId338"/>
    <hyperlink ref="D1731" r:id="rId339"/>
    <hyperlink ref="D1732" r:id="rId340"/>
    <hyperlink ref="D1733" r:id="rId341"/>
    <hyperlink ref="D1734" r:id="rId342"/>
    <hyperlink ref="D1735" r:id="rId343"/>
    <hyperlink ref="D1736" r:id="rId344"/>
    <hyperlink ref="D1743" r:id="rId345"/>
    <hyperlink ref="D1744" r:id="rId346"/>
    <hyperlink ref="D1765" r:id="rId347"/>
    <hyperlink ref="D1766" r:id="rId348"/>
    <hyperlink ref="D1767" r:id="rId349"/>
    <hyperlink ref="D1772" r:id="rId350"/>
    <hyperlink ref="D1773" r:id="rId351"/>
    <hyperlink ref="D1774" r:id="rId352"/>
    <hyperlink ref="D1796" r:id="rId353"/>
    <hyperlink ref="D1797" r:id="rId354"/>
    <hyperlink ref="D1798" r:id="rId355"/>
    <hyperlink ref="D1816" r:id="rId356"/>
    <hyperlink ref="D1818" r:id="rId357"/>
    <hyperlink ref="D1817" r:id="rId358"/>
    <hyperlink ref="D1819" r:id="rId359"/>
    <hyperlink ref="D1820" r:id="rId360"/>
    <hyperlink ref="D1841" r:id="rId361"/>
    <hyperlink ref="D1844" r:id="rId362"/>
    <hyperlink ref="D1843" r:id="rId363"/>
    <hyperlink ref="D1842" r:id="rId364"/>
    <hyperlink ref="D1846" r:id="rId365"/>
    <hyperlink ref="D1845" r:id="rId366"/>
    <hyperlink ref="D1703" r:id="rId367"/>
    <hyperlink ref="D1823" r:id="rId368"/>
    <hyperlink ref="D1857" r:id="rId369"/>
    <hyperlink ref="D1859" r:id="rId370"/>
    <hyperlink ref="D1800" r:id="rId371"/>
    <hyperlink ref="D1825" r:id="rId372"/>
    <hyperlink ref="D1824" r:id="rId373"/>
    <hyperlink ref="D1826" r:id="rId374"/>
    <hyperlink ref="D1827" r:id="rId375"/>
    <hyperlink ref="D1793" r:id="rId376"/>
    <hyperlink ref="D1618" r:id="rId377"/>
    <hyperlink ref="D1619" r:id="rId378"/>
    <hyperlink ref="D1616" r:id="rId379"/>
    <hyperlink ref="D1620" r:id="rId380"/>
    <hyperlink ref="D1621" r:id="rId381"/>
    <hyperlink ref="D1622" r:id="rId382"/>
    <hyperlink ref="D1623" r:id="rId383"/>
    <hyperlink ref="D1624" r:id="rId384"/>
    <hyperlink ref="D1625" r:id="rId385"/>
    <hyperlink ref="D1626" r:id="rId386"/>
    <hyperlink ref="D1627" r:id="rId387"/>
    <hyperlink ref="D1628" r:id="rId388"/>
    <hyperlink ref="D1630" r:id="rId389"/>
    <hyperlink ref="D1632" r:id="rId390"/>
    <hyperlink ref="D1631" r:id="rId391"/>
    <hyperlink ref="D1633" r:id="rId392"/>
    <hyperlink ref="D1634" r:id="rId393"/>
    <hyperlink ref="D1635" r:id="rId394"/>
    <hyperlink ref="D1629" r:id="rId395"/>
    <hyperlink ref="D1636" r:id="rId396"/>
    <hyperlink ref="D1637" r:id="rId397"/>
    <hyperlink ref="D1639" r:id="rId398"/>
    <hyperlink ref="D1640" r:id="rId399"/>
    <hyperlink ref="D1638" r:id="rId400"/>
    <hyperlink ref="D1641" r:id="rId401"/>
    <hyperlink ref="D1642" r:id="rId402"/>
    <hyperlink ref="D1643" r:id="rId403"/>
    <hyperlink ref="D1644" r:id="rId404"/>
    <hyperlink ref="D1645" r:id="rId405"/>
    <hyperlink ref="D1646" r:id="rId406"/>
    <hyperlink ref="D1654" r:id="rId407"/>
    <hyperlink ref="D1655" r:id="rId408"/>
    <hyperlink ref="D1617" r:id="rId409"/>
    <hyperlink ref="D1552" r:id="rId410"/>
    <hyperlink ref="D1666" r:id="rId411"/>
    <hyperlink ref="D1667" r:id="rId412"/>
    <hyperlink ref="D1670" r:id="rId413"/>
    <hyperlink ref="D1658" r:id="rId414"/>
    <hyperlink ref="D1664" r:id="rId415"/>
    <hyperlink ref="D1656" r:id="rId416"/>
    <hyperlink ref="D1657" r:id="rId417"/>
    <hyperlink ref="D1659" r:id="rId418"/>
    <hyperlink ref="D1661" r:id="rId419"/>
    <hyperlink ref="D1660" r:id="rId420"/>
    <hyperlink ref="D1662" r:id="rId421"/>
    <hyperlink ref="D1663" r:id="rId422"/>
    <hyperlink ref="D1665" r:id="rId423"/>
    <hyperlink ref="D1668" r:id="rId424"/>
    <hyperlink ref="D1669" r:id="rId425"/>
    <hyperlink ref="D1671" r:id="rId426"/>
    <hyperlink ref="D1672" r:id="rId427"/>
    <hyperlink ref="D1673" r:id="rId428"/>
    <hyperlink ref="D1674" r:id="rId429"/>
    <hyperlink ref="D1675" r:id="rId430"/>
    <hyperlink ref="D1677" r:id="rId431"/>
    <hyperlink ref="D1676" r:id="rId432"/>
    <hyperlink ref="D1678" r:id="rId433"/>
    <hyperlink ref="D1679" r:id="rId434"/>
    <hyperlink ref="D1680" r:id="rId435"/>
    <hyperlink ref="D1681" r:id="rId436"/>
    <hyperlink ref="D1648" r:id="rId437"/>
    <hyperlink ref="D1647" r:id="rId438"/>
    <hyperlink ref="D1649" r:id="rId439"/>
    <hyperlink ref="D1650" r:id="rId440"/>
    <hyperlink ref="D1652" r:id="rId441"/>
    <hyperlink ref="D1651" r:id="rId442"/>
    <hyperlink ref="D1653" r:id="rId443"/>
    <hyperlink ref="D1860" r:id="rId444"/>
    <hyperlink ref="D1861" r:id="rId445"/>
    <hyperlink ref="D1862" r:id="rId446"/>
    <hyperlink ref="D1863" r:id="rId447"/>
    <hyperlink ref="D1864" r:id="rId448"/>
    <hyperlink ref="D1865" r:id="rId449"/>
    <hyperlink ref="D1872" r:id="rId450"/>
    <hyperlink ref="D1873" r:id="rId451"/>
    <hyperlink ref="D1874" r:id="rId452"/>
    <hyperlink ref="D1878" r:id="rId453"/>
    <hyperlink ref="D1887" r:id="rId454"/>
    <hyperlink ref="D1888" r:id="rId455"/>
    <hyperlink ref="D1889" r:id="rId456"/>
    <hyperlink ref="D1890" r:id="rId457"/>
    <hyperlink ref="D1891" r:id="rId458"/>
    <hyperlink ref="D1897" r:id="rId459"/>
    <hyperlink ref="D1898" r:id="rId460"/>
    <hyperlink ref="D1899" r:id="rId461"/>
    <hyperlink ref="D1900" r:id="rId462"/>
    <hyperlink ref="D1901" r:id="rId463"/>
    <hyperlink ref="D1902" r:id="rId464"/>
    <hyperlink ref="D1903" r:id="rId465"/>
    <hyperlink ref="D1904" r:id="rId466"/>
    <hyperlink ref="D1908" r:id="rId467"/>
    <hyperlink ref="D1909" r:id="rId468"/>
    <hyperlink ref="D1910" r:id="rId469"/>
    <hyperlink ref="D1911" r:id="rId470"/>
    <hyperlink ref="D1912" r:id="rId471"/>
    <hyperlink ref="D1913" r:id="rId472"/>
    <hyperlink ref="D1914" r:id="rId473"/>
    <hyperlink ref="D1915" r:id="rId474"/>
    <hyperlink ref="D1916" r:id="rId475"/>
    <hyperlink ref="D1918" r:id="rId476"/>
    <hyperlink ref="D1917" r:id="rId477"/>
    <hyperlink ref="D1919" r:id="rId478"/>
    <hyperlink ref="D1920" r:id="rId479"/>
    <hyperlink ref="D1923" r:id="rId480"/>
    <hyperlink ref="D1871" r:id="rId481"/>
    <hyperlink ref="D1868" r:id="rId482"/>
    <hyperlink ref="D1875" r:id="rId483"/>
    <hyperlink ref="D1881" r:id="rId484"/>
    <hyperlink ref="D1884" r:id="rId485"/>
    <hyperlink ref="D1894" r:id="rId486"/>
    <hyperlink ref="D1905" r:id="rId487"/>
    <hyperlink ref="D1922" r:id="rId488"/>
    <hyperlink ref="D1866" r:id="rId489"/>
    <hyperlink ref="D1867" r:id="rId490"/>
    <hyperlink ref="D1869" r:id="rId491"/>
    <hyperlink ref="D1870" r:id="rId492"/>
    <hyperlink ref="D1877" r:id="rId493"/>
    <hyperlink ref="D1879" r:id="rId494"/>
    <hyperlink ref="D1880" r:id="rId495"/>
    <hyperlink ref="D1883" r:id="rId496"/>
    <hyperlink ref="D1885" r:id="rId497"/>
    <hyperlink ref="D1886" r:id="rId498"/>
    <hyperlink ref="D1892" r:id="rId499"/>
    <hyperlink ref="D1893" r:id="rId500"/>
    <hyperlink ref="D1876" r:id="rId501"/>
    <hyperlink ref="D1895" r:id="rId502"/>
    <hyperlink ref="D1896" r:id="rId503"/>
    <hyperlink ref="D1906" r:id="rId504"/>
    <hyperlink ref="D1907" r:id="rId505"/>
    <hyperlink ref="D1921" r:id="rId506"/>
    <hyperlink ref="D1924" r:id="rId507"/>
    <hyperlink ref="D1925" r:id="rId508"/>
    <hyperlink ref="D1926" r:id="rId509"/>
    <hyperlink ref="D1927" r:id="rId510"/>
    <hyperlink ref="D1928" r:id="rId511"/>
    <hyperlink ref="D1929" r:id="rId512"/>
    <hyperlink ref="D1930" r:id="rId513"/>
    <hyperlink ref="D1931" r:id="rId514"/>
    <hyperlink ref="D1932" r:id="rId515"/>
    <hyperlink ref="D1933" r:id="rId516"/>
    <hyperlink ref="D1934" r:id="rId517"/>
    <hyperlink ref="D1935" r:id="rId518"/>
    <hyperlink ref="D1936" r:id="rId519"/>
    <hyperlink ref="D1937" r:id="rId520"/>
    <hyperlink ref="D1938" r:id="rId521"/>
    <hyperlink ref="D1939" r:id="rId522"/>
    <hyperlink ref="D1940" r:id="rId523"/>
    <hyperlink ref="D1941" r:id="rId524"/>
    <hyperlink ref="D1942" r:id="rId525"/>
    <hyperlink ref="D1943" r:id="rId526"/>
    <hyperlink ref="D1944" r:id="rId527"/>
    <hyperlink ref="D1945" r:id="rId528"/>
    <hyperlink ref="D1946" r:id="rId529"/>
    <hyperlink ref="D1947" r:id="rId530"/>
    <hyperlink ref="D1948" r:id="rId531"/>
    <hyperlink ref="D1950" r:id="rId532"/>
    <hyperlink ref="D1953" r:id="rId533"/>
    <hyperlink ref="D1949" r:id="rId534"/>
    <hyperlink ref="D1951" r:id="rId535"/>
    <hyperlink ref="D1952" r:id="rId536"/>
    <hyperlink ref="D1954" r:id="rId537"/>
    <hyperlink ref="D1955" r:id="rId538"/>
    <hyperlink ref="D1956" r:id="rId539"/>
    <hyperlink ref="D1958" r:id="rId540"/>
    <hyperlink ref="D1960" r:id="rId541"/>
    <hyperlink ref="D1959" r:id="rId542"/>
    <hyperlink ref="D1957" r:id="rId543"/>
    <hyperlink ref="D1961" r:id="rId544"/>
    <hyperlink ref="D1962" r:id="rId545"/>
    <hyperlink ref="D1963" r:id="rId546"/>
    <hyperlink ref="D1964" r:id="rId547"/>
    <hyperlink ref="D1965" r:id="rId548"/>
    <hyperlink ref="D1966" r:id="rId549"/>
    <hyperlink ref="D1967" r:id="rId550"/>
    <hyperlink ref="D1968" r:id="rId551"/>
    <hyperlink ref="D1969" r:id="rId552"/>
    <hyperlink ref="D1970" r:id="rId553"/>
    <hyperlink ref="D1971" r:id="rId554"/>
    <hyperlink ref="D1972" r:id="rId555"/>
    <hyperlink ref="D1975" r:id="rId556"/>
    <hyperlink ref="D1977" r:id="rId557"/>
    <hyperlink ref="D1980" r:id="rId558"/>
    <hyperlink ref="D1984" r:id="rId559"/>
    <hyperlink ref="D1985" r:id="rId560"/>
    <hyperlink ref="D1986" r:id="rId561"/>
    <hyperlink ref="D1987" r:id="rId562"/>
    <hyperlink ref="D1989" r:id="rId563"/>
    <hyperlink ref="D1990" r:id="rId564"/>
    <hyperlink ref="D1981" r:id="rId565"/>
    <hyperlink ref="D1991" r:id="rId566"/>
    <hyperlink ref="D1994" r:id="rId567"/>
    <hyperlink ref="D1995" r:id="rId568"/>
    <hyperlink ref="D1996" r:id="rId569"/>
    <hyperlink ref="D1988" r:id="rId570"/>
    <hyperlink ref="D1992" r:id="rId571"/>
    <hyperlink ref="D1993" r:id="rId572"/>
    <hyperlink ref="D1997" r:id="rId573"/>
    <hyperlink ref="D1998" r:id="rId574"/>
    <hyperlink ref="D2325" r:id="rId575"/>
    <hyperlink ref="D2326" r:id="rId576"/>
    <hyperlink ref="D2328" r:id="rId577"/>
    <hyperlink ref="D2329" r:id="rId578"/>
    <hyperlink ref="D2330" r:id="rId579"/>
    <hyperlink ref="D2327" r:id="rId580"/>
    <hyperlink ref="D2331" r:id="rId581"/>
    <hyperlink ref="D2332" r:id="rId582"/>
    <hyperlink ref="D2307" r:id="rId583"/>
    <hyperlink ref="D2308" r:id="rId584"/>
    <hyperlink ref="D2309" r:id="rId585"/>
    <hyperlink ref="D2310" r:id="rId586"/>
    <hyperlink ref="D2315" r:id="rId587"/>
    <hyperlink ref="D2314" r:id="rId588"/>
    <hyperlink ref="D2316" r:id="rId589"/>
    <hyperlink ref="D2317" r:id="rId590"/>
    <hyperlink ref="D2320" r:id="rId591"/>
    <hyperlink ref="D2323" r:id="rId592"/>
    <hyperlink ref="D2324" r:id="rId593"/>
    <hyperlink ref="D2305" r:id="rId594"/>
    <hyperlink ref="D2306" r:id="rId595"/>
    <hyperlink ref="D2303" r:id="rId596"/>
    <hyperlink ref="D2304" r:id="rId597"/>
    <hyperlink ref="D2319" r:id="rId598"/>
    <hyperlink ref="D2318" r:id="rId599"/>
    <hyperlink ref="D2322" r:id="rId600"/>
    <hyperlink ref="D2321" r:id="rId601"/>
    <hyperlink ref="D2336" r:id="rId602"/>
    <hyperlink ref="D2337" r:id="rId603"/>
    <hyperlink ref="D2338" r:id="rId604"/>
    <hyperlink ref="D2339" r:id="rId605"/>
    <hyperlink ref="D2340" r:id="rId606"/>
    <hyperlink ref="D2341" r:id="rId607"/>
    <hyperlink ref="D2342" r:id="rId608"/>
    <hyperlink ref="D2343" r:id="rId609"/>
    <hyperlink ref="D2344" r:id="rId610"/>
    <hyperlink ref="D2345" r:id="rId611"/>
    <hyperlink ref="D2346" r:id="rId612"/>
    <hyperlink ref="D2347" r:id="rId613"/>
    <hyperlink ref="D2348" r:id="rId614"/>
    <hyperlink ref="D2349" r:id="rId615"/>
    <hyperlink ref="D2350" r:id="rId616"/>
    <hyperlink ref="D2351" r:id="rId617"/>
    <hyperlink ref="D2352" r:id="rId618"/>
    <hyperlink ref="D2353" r:id="rId619"/>
    <hyperlink ref="D2354" r:id="rId620"/>
    <hyperlink ref="D2355" r:id="rId621"/>
    <hyperlink ref="D2356" r:id="rId622"/>
    <hyperlink ref="D2357" r:id="rId623"/>
    <hyperlink ref="D2358" r:id="rId624"/>
    <hyperlink ref="D2359" r:id="rId625"/>
    <hyperlink ref="D2360" r:id="rId626"/>
    <hyperlink ref="D2361" r:id="rId627"/>
    <hyperlink ref="D2362" r:id="rId628"/>
    <hyperlink ref="D2363" r:id="rId629"/>
    <hyperlink ref="D2364" r:id="rId630"/>
    <hyperlink ref="D2365" r:id="rId631"/>
    <hyperlink ref="D2366" r:id="rId632"/>
    <hyperlink ref="D2367" r:id="rId633"/>
    <hyperlink ref="D2368" r:id="rId634"/>
    <hyperlink ref="D2369" r:id="rId635"/>
    <hyperlink ref="D2370" r:id="rId636"/>
    <hyperlink ref="D2371" r:id="rId637"/>
    <hyperlink ref="D2372" r:id="rId638"/>
    <hyperlink ref="D2373" r:id="rId639"/>
    <hyperlink ref="D2374" r:id="rId640"/>
    <hyperlink ref="D2375" r:id="rId641"/>
    <hyperlink ref="D2376" r:id="rId642"/>
    <hyperlink ref="D2377" r:id="rId643"/>
    <hyperlink ref="D2378" r:id="rId644"/>
    <hyperlink ref="D2379" r:id="rId645"/>
    <hyperlink ref="D2380" r:id="rId646"/>
    <hyperlink ref="D2382" r:id="rId647"/>
    <hyperlink ref="D2381" r:id="rId648"/>
    <hyperlink ref="D2383" r:id="rId649"/>
    <hyperlink ref="D2384" r:id="rId650"/>
    <hyperlink ref="D2385" r:id="rId651"/>
    <hyperlink ref="D2386" r:id="rId652"/>
    <hyperlink ref="D2387" r:id="rId653"/>
    <hyperlink ref="D2388" r:id="rId654"/>
    <hyperlink ref="D2389" r:id="rId655"/>
    <hyperlink ref="D2390" r:id="rId656"/>
    <hyperlink ref="D2391" r:id="rId657"/>
    <hyperlink ref="D2392" r:id="rId658"/>
    <hyperlink ref="D2393" r:id="rId659"/>
    <hyperlink ref="D2394" r:id="rId660"/>
    <hyperlink ref="D2395" r:id="rId661"/>
    <hyperlink ref="D2396" r:id="rId662"/>
    <hyperlink ref="D2398" r:id="rId663"/>
    <hyperlink ref="D2399" r:id="rId664"/>
    <hyperlink ref="D2400" r:id="rId665"/>
    <hyperlink ref="D2402" r:id="rId666"/>
    <hyperlink ref="D2401" r:id="rId667"/>
    <hyperlink ref="D2403" r:id="rId668"/>
    <hyperlink ref="D2404" r:id="rId669"/>
    <hyperlink ref="D2405" r:id="rId670"/>
    <hyperlink ref="D2406" r:id="rId671"/>
    <hyperlink ref="D2408" r:id="rId672"/>
    <hyperlink ref="D2410" r:id="rId673"/>
    <hyperlink ref="D2411" r:id="rId674"/>
    <hyperlink ref="D2412" r:id="rId675"/>
    <hyperlink ref="D2413" r:id="rId676"/>
    <hyperlink ref="D2415" r:id="rId677" display="mjjtqc111@gmail.com"/>
    <hyperlink ref="D2417" r:id="rId678"/>
    <hyperlink ref="D2418" r:id="rId679"/>
    <hyperlink ref="D2419" r:id="rId680"/>
    <hyperlink ref="D2420" r:id="rId681"/>
    <hyperlink ref="D2421" r:id="rId682"/>
    <hyperlink ref="D2422" r:id="rId683"/>
    <hyperlink ref="D2423" r:id="rId684"/>
    <hyperlink ref="D2424" r:id="rId685"/>
    <hyperlink ref="D2425" r:id="rId686"/>
    <hyperlink ref="D2426" r:id="rId687"/>
    <hyperlink ref="D2427" r:id="rId688"/>
    <hyperlink ref="D2429" r:id="rId689"/>
    <hyperlink ref="D2430" r:id="rId690"/>
    <hyperlink ref="D2431" r:id="rId691"/>
    <hyperlink ref="D2432" r:id="rId692"/>
    <hyperlink ref="D2435" r:id="rId693"/>
    <hyperlink ref="D2436" r:id="rId694"/>
    <hyperlink ref="D2437" r:id="rId695"/>
    <hyperlink ref="D2438" r:id="rId696"/>
    <hyperlink ref="D2442" r:id="rId697"/>
    <hyperlink ref="D2444" r:id="rId698"/>
    <hyperlink ref="D2447" r:id="rId699"/>
    <hyperlink ref="D2450" r:id="rId700"/>
    <hyperlink ref="D2453" r:id="rId701"/>
    <hyperlink ref="D2455" r:id="rId702"/>
    <hyperlink ref="D2460" r:id="rId703"/>
    <hyperlink ref="D2461" r:id="rId704"/>
    <hyperlink ref="D2463" r:id="rId705"/>
    <hyperlink ref="D2469" r:id="rId706"/>
    <hyperlink ref="D2471" r:id="rId707"/>
    <hyperlink ref="D2473" r:id="rId708"/>
    <hyperlink ref="D2474" r:id="rId709"/>
    <hyperlink ref="D2475" r:id="rId710"/>
    <hyperlink ref="D2476" r:id="rId711"/>
    <hyperlink ref="D2477" r:id="rId712"/>
    <hyperlink ref="D2478" r:id="rId713"/>
    <hyperlink ref="D2479" r:id="rId714"/>
    <hyperlink ref="D2484" r:id="rId715"/>
    <hyperlink ref="D2486" r:id="rId716"/>
    <hyperlink ref="D2487" r:id="rId717"/>
    <hyperlink ref="D2488" r:id="rId718"/>
    <hyperlink ref="D2489" r:id="rId719"/>
    <hyperlink ref="D2490" r:id="rId720"/>
    <hyperlink ref="D2491" r:id="rId721"/>
    <hyperlink ref="D2492" r:id="rId722"/>
    <hyperlink ref="D2493" r:id="rId723"/>
    <hyperlink ref="D2494" r:id="rId724"/>
    <hyperlink ref="D2496" r:id="rId725"/>
    <hyperlink ref="D2495" r:id="rId726"/>
    <hyperlink ref="D2498" r:id="rId727"/>
    <hyperlink ref="D2500" r:id="rId728"/>
    <hyperlink ref="D2499" r:id="rId729"/>
    <hyperlink ref="D2502" r:id="rId730"/>
    <hyperlink ref="D2503" r:id="rId731"/>
    <hyperlink ref="D2504" r:id="rId732"/>
    <hyperlink ref="D2505" r:id="rId733"/>
    <hyperlink ref="D2506" r:id="rId734"/>
    <hyperlink ref="D2507" r:id="rId735"/>
    <hyperlink ref="D2508" r:id="rId736"/>
    <hyperlink ref="D2509" r:id="rId737"/>
    <hyperlink ref="D2510" r:id="rId738"/>
    <hyperlink ref="D2512" r:id="rId739"/>
    <hyperlink ref="D2580" r:id="rId740"/>
    <hyperlink ref="D2515" r:id="rId741"/>
    <hyperlink ref="D2518" r:id="rId742"/>
    <hyperlink ref="D2521" r:id="rId743"/>
    <hyperlink ref="D2526" r:id="rId744"/>
    <hyperlink ref="D2527" r:id="rId745"/>
    <hyperlink ref="D2528" r:id="rId746"/>
    <hyperlink ref="D2529" r:id="rId747"/>
    <hyperlink ref="D2530" r:id="rId748"/>
    <hyperlink ref="D2531" r:id="rId749"/>
    <hyperlink ref="D2532" r:id="rId750"/>
    <hyperlink ref="D2534" r:id="rId751"/>
    <hyperlink ref="D2538" r:id="rId752"/>
    <hyperlink ref="D2539" r:id="rId753"/>
    <hyperlink ref="D2540" r:id="rId754"/>
    <hyperlink ref="D2541" r:id="rId755"/>
    <hyperlink ref="D2542" r:id="rId756"/>
    <hyperlink ref="D2543" r:id="rId757"/>
    <hyperlink ref="D2544" r:id="rId758"/>
    <hyperlink ref="D1281:D1282" r:id="rId759" display="soniatuklyenterprise123@gmail.com"/>
    <hyperlink ref="D2547" r:id="rId760"/>
    <hyperlink ref="D2548" r:id="rId761"/>
    <hyperlink ref="D2549" r:id="rId762"/>
    <hyperlink ref="D2550" r:id="rId763"/>
    <hyperlink ref="D2551" r:id="rId764"/>
    <hyperlink ref="D2552" r:id="rId765"/>
    <hyperlink ref="D2553" r:id="rId766"/>
    <hyperlink ref="D2554" r:id="rId767"/>
    <hyperlink ref="D2556" r:id="rId768"/>
    <hyperlink ref="D2558" r:id="rId769"/>
    <hyperlink ref="D2559" r:id="rId770"/>
    <hyperlink ref="D2561" r:id="rId771"/>
    <hyperlink ref="D2562" r:id="rId772"/>
    <hyperlink ref="D2563" r:id="rId773"/>
    <hyperlink ref="D2564" r:id="rId774"/>
    <hyperlink ref="D2565" r:id="rId775"/>
    <hyperlink ref="D2566" r:id="rId776"/>
    <hyperlink ref="D2567" r:id="rId777"/>
    <hyperlink ref="D2568" r:id="rId778"/>
    <hyperlink ref="D2569" r:id="rId779"/>
    <hyperlink ref="D2571" r:id="rId780"/>
    <hyperlink ref="D2570" r:id="rId781"/>
    <hyperlink ref="D2572" r:id="rId782"/>
    <hyperlink ref="D2573" r:id="rId783"/>
    <hyperlink ref="D2574" r:id="rId784"/>
    <hyperlink ref="D2575" r:id="rId785"/>
    <hyperlink ref="D2576" r:id="rId786"/>
    <hyperlink ref="D2579" r:id="rId787"/>
    <hyperlink ref="D2578" r:id="rId788"/>
    <hyperlink ref="D2577" r:id="rId789"/>
    <hyperlink ref="D2409" r:id="rId790"/>
    <hyperlink ref="D2416" r:id="rId791"/>
    <hyperlink ref="D2445" r:id="rId792"/>
    <hyperlink ref="D2448" r:id="rId793"/>
    <hyperlink ref="D2451" r:id="rId794"/>
    <hyperlink ref="D2454" r:id="rId795" display="arc.rabrc@yahoo.com"/>
    <hyperlink ref="D2464" r:id="rId796"/>
    <hyperlink ref="D2470" r:id="rId797"/>
    <hyperlink ref="D2485" r:id="rId798"/>
    <hyperlink ref="D2513" r:id="rId799"/>
    <hyperlink ref="D2516" r:id="rId800"/>
    <hyperlink ref="D2519" r:id="rId801" display="thohidandqcjv@gmail.com"/>
    <hyperlink ref="D2522" r:id="rId802"/>
    <hyperlink ref="D2557" r:id="rId803"/>
    <hyperlink ref="D2457" r:id="rId804"/>
    <hyperlink ref="D2458" r:id="rId805" display="arc.rabrc@yahoo.com"/>
    <hyperlink ref="D2466" r:id="rId806"/>
    <hyperlink ref="D2467" r:id="rId807" display="arc.rabrc@yahoo.com"/>
    <hyperlink ref="D2482" r:id="rId808"/>
    <hyperlink ref="D2481" r:id="rId809"/>
    <hyperlink ref="D2524" r:id="rId810"/>
    <hyperlink ref="D2525" r:id="rId811" display="thohidandqcjv@gmail.com"/>
    <hyperlink ref="D2407" r:id="rId812"/>
    <hyperlink ref="D2414" r:id="rId813"/>
    <hyperlink ref="D2441" r:id="rId814"/>
    <hyperlink ref="D2443" r:id="rId815"/>
    <hyperlink ref="D2446" r:id="rId816"/>
    <hyperlink ref="D2449" r:id="rId817"/>
    <hyperlink ref="D2452" r:id="rId818"/>
    <hyperlink ref="D2456" r:id="rId819"/>
    <hyperlink ref="D2462" r:id="rId820"/>
    <hyperlink ref="D2465" r:id="rId821"/>
    <hyperlink ref="D2468" r:id="rId822"/>
    <hyperlink ref="D2483" r:id="rId823"/>
    <hyperlink ref="D2511" r:id="rId824"/>
    <hyperlink ref="D2514" r:id="rId825"/>
    <hyperlink ref="D2517" r:id="rId826"/>
    <hyperlink ref="D2520" r:id="rId827"/>
    <hyperlink ref="D2523" r:id="rId828"/>
    <hyperlink ref="D2555" r:id="rId829"/>
    <hyperlink ref="D2581" r:id="rId830"/>
    <hyperlink ref="D2582" r:id="rId831"/>
    <hyperlink ref="D2583" r:id="rId832"/>
    <hyperlink ref="D2584" r:id="rId833"/>
    <hyperlink ref="D2585" r:id="rId834"/>
    <hyperlink ref="D2586" r:id="rId835"/>
    <hyperlink ref="D2587" r:id="rId836"/>
    <hyperlink ref="D2588" r:id="rId837"/>
    <hyperlink ref="D2589" r:id="rId838"/>
    <hyperlink ref="D2590" r:id="rId839"/>
    <hyperlink ref="D2591" r:id="rId840"/>
    <hyperlink ref="D2592" r:id="rId841"/>
    <hyperlink ref="D2593" r:id="rId842"/>
    <hyperlink ref="D2594" r:id="rId843"/>
    <hyperlink ref="D2595" r:id="rId844"/>
    <hyperlink ref="D2596" r:id="rId845"/>
    <hyperlink ref="D2597" r:id="rId846"/>
    <hyperlink ref="D2598" r:id="rId847"/>
    <hyperlink ref="D2599" r:id="rId848"/>
    <hyperlink ref="D2600" r:id="rId849"/>
    <hyperlink ref="D2601" r:id="rId850"/>
    <hyperlink ref="D2602" r:id="rId851"/>
    <hyperlink ref="D2603" r:id="rId852"/>
    <hyperlink ref="D2604" r:id="rId853"/>
    <hyperlink ref="D2605" r:id="rId854"/>
    <hyperlink ref="D2606" r:id="rId855"/>
    <hyperlink ref="D2607" r:id="rId856"/>
    <hyperlink ref="D2608" r:id="rId857"/>
    <hyperlink ref="D2609" r:id="rId858"/>
    <hyperlink ref="D2610" r:id="rId859"/>
    <hyperlink ref="D2611" r:id="rId860"/>
    <hyperlink ref="D2612" r:id="rId861"/>
    <hyperlink ref="D2613" r:id="rId862"/>
    <hyperlink ref="D2614" r:id="rId863"/>
    <hyperlink ref="D2615" r:id="rId864"/>
    <hyperlink ref="D2616" r:id="rId865"/>
    <hyperlink ref="D2618" r:id="rId866"/>
    <hyperlink ref="D2617" r:id="rId867"/>
    <hyperlink ref="D2619" r:id="rId868"/>
    <hyperlink ref="D2620" r:id="rId869"/>
    <hyperlink ref="D2621" r:id="rId870"/>
    <hyperlink ref="D2622" r:id="rId871"/>
    <hyperlink ref="D2623" r:id="rId872"/>
    <hyperlink ref="D2624" r:id="rId873"/>
    <hyperlink ref="D2625" r:id="rId874"/>
    <hyperlink ref="D2626" r:id="rId875"/>
    <hyperlink ref="D2627" r:id="rId876"/>
    <hyperlink ref="D2628" r:id="rId877"/>
    <hyperlink ref="D2629" r:id="rId878"/>
    <hyperlink ref="D2630" r:id="rId879"/>
    <hyperlink ref="D2631" r:id="rId880"/>
    <hyperlink ref="D2632" r:id="rId881"/>
    <hyperlink ref="D2633" r:id="rId882"/>
    <hyperlink ref="D2634" r:id="rId883"/>
    <hyperlink ref="D2635" r:id="rId884"/>
    <hyperlink ref="D2636" r:id="rId885"/>
    <hyperlink ref="D3300" r:id="rId886"/>
    <hyperlink ref="D3302" r:id="rId887"/>
    <hyperlink ref="C3305" r:id="rId888" display="salauddinmusharof@gmail.com"/>
    <hyperlink ref="D3305" r:id="rId889"/>
    <hyperlink ref="C3306" r:id="rId890" display="salauddinmusharof@gmail.com"/>
    <hyperlink ref="D3306" r:id="rId891"/>
    <hyperlink ref="D3303" r:id="rId892"/>
    <hyperlink ref="C3302" r:id="rId893" display="https://www.eprocure.gov.bd/tenderer/ViewRegistrationDetail.jsp?cId=25BFF24CAB0C547B&amp;uId=0DD4A9A11DE9CFA9&amp;tId=C092A0634F7EC857&amp;top=no"/>
    <hyperlink ref="C3303" r:id="rId894" display="https://www.eprocure.gov.bd/tenderer/ViewRegistrationDetail.jsp?cId=AB7A87519DFCD058&amp;uId=D205D159BC96923E&amp;tId=92086D5E447DE158&amp;top=no"/>
    <hyperlink ref="D3308" r:id="rId895"/>
    <hyperlink ref="D3309" r:id="rId896"/>
    <hyperlink ref="D3311" r:id="rId897"/>
    <hyperlink ref="D3312" r:id="rId898"/>
    <hyperlink ref="C3313" r:id="rId899" display="https://www.eprocure.gov.bd/tenderer/ViewRegistrationDetail.jsp?cId=5022D1A1DE184973&amp;uId=0B623A42B4BE9EA7&amp;tId=E3EF23A3013721D7&amp;top=no"/>
    <hyperlink ref="D3313" r:id="rId900"/>
    <hyperlink ref="D3315" r:id="rId901"/>
    <hyperlink ref="D3316" r:id="rId902"/>
    <hyperlink ref="D3319" r:id="rId903"/>
    <hyperlink ref="D3322" r:id="rId904"/>
    <hyperlink ref="D3320" r:id="rId905"/>
    <hyperlink ref="D3329" r:id="rId906"/>
    <hyperlink ref="D3330" r:id="rId907"/>
    <hyperlink ref="D3331" r:id="rId908"/>
    <hyperlink ref="D3332" r:id="rId909"/>
    <hyperlink ref="D3334" r:id="rId910"/>
    <hyperlink ref="D3335" r:id="rId911"/>
    <hyperlink ref="D3336" r:id="rId912"/>
    <hyperlink ref="D3338" r:id="rId913"/>
    <hyperlink ref="D3339" r:id="rId914"/>
    <hyperlink ref="D3342" r:id="rId915"/>
    <hyperlink ref="D3343" r:id="rId916"/>
    <hyperlink ref="D3340" r:id="rId917"/>
    <hyperlink ref="D3349" r:id="rId918"/>
    <hyperlink ref="D3350" r:id="rId919"/>
    <hyperlink ref="D3351" r:id="rId920"/>
    <hyperlink ref="D3352" r:id="rId921"/>
    <hyperlink ref="D3353" r:id="rId922"/>
    <hyperlink ref="D3354" r:id="rId923"/>
    <hyperlink ref="D3356" r:id="rId924"/>
    <hyperlink ref="D3357" r:id="rId925"/>
    <hyperlink ref="D3359" r:id="rId926"/>
    <hyperlink ref="D3360" r:id="rId927"/>
    <hyperlink ref="D3361" r:id="rId928"/>
    <hyperlink ref="D3362" r:id="rId929"/>
    <hyperlink ref="D3363" r:id="rId930"/>
    <hyperlink ref="D3364" r:id="rId931"/>
    <hyperlink ref="D3365" r:id="rId932"/>
    <hyperlink ref="D3366" r:id="rId933"/>
    <hyperlink ref="D3367" r:id="rId934"/>
    <hyperlink ref="D3369" r:id="rId935"/>
    <hyperlink ref="D3368" r:id="rId936"/>
    <hyperlink ref="D3301" r:id="rId937"/>
    <hyperlink ref="C3301" r:id="rId938" display="https://www.eprocure.gov.bd/tenderer/ViewRegistrationDetail.jsp?cId=25BFF24CAB0C547B&amp;uId=0DD4A9A11DE9CFA9&amp;tId=C092A0634F7EC857&amp;top=no"/>
    <hyperlink ref="C3304" r:id="rId939" display="salauddinmusharof@gmail.com"/>
    <hyperlink ref="D3304" r:id="rId940"/>
    <hyperlink ref="D3307" r:id="rId941"/>
    <hyperlink ref="D3310" r:id="rId942"/>
    <hyperlink ref="D3314" r:id="rId943"/>
    <hyperlink ref="D3317" r:id="rId944"/>
    <hyperlink ref="D3321" r:id="rId945"/>
    <hyperlink ref="D3328" r:id="rId946"/>
    <hyperlink ref="D3333" r:id="rId947"/>
    <hyperlink ref="D3341" r:id="rId948"/>
    <hyperlink ref="D3355" r:id="rId949"/>
    <hyperlink ref="D3358" r:id="rId950"/>
    <hyperlink ref="D3370" r:id="rId951"/>
    <hyperlink ref="D3371" r:id="rId952"/>
    <hyperlink ref="D3372" r:id="rId953"/>
    <hyperlink ref="D3373" r:id="rId954"/>
    <hyperlink ref="D3374" r:id="rId955"/>
    <hyperlink ref="D3375" r:id="rId956"/>
    <hyperlink ref="D3376" r:id="rId957"/>
    <hyperlink ref="D3377" r:id="rId958"/>
    <hyperlink ref="D3378" r:id="rId959"/>
    <hyperlink ref="D3379" r:id="rId960"/>
    <hyperlink ref="D3380" r:id="rId961"/>
    <hyperlink ref="D3381" r:id="rId962"/>
    <hyperlink ref="D3382" r:id="rId963"/>
    <hyperlink ref="C3382" r:id="rId964" display="https://www.eprocure.gov.bd/tenderer/ViewRegistrationDetail.jsp?cId=25BFF24CAB0C547B&amp;uId=0DD4A9A11DE9CFA9&amp;tId=C092A0634F7EC857&amp;top=no"/>
    <hyperlink ref="C3384" r:id="rId965" display="salauddinmusharof@gmail.com"/>
    <hyperlink ref="D3384" r:id="rId966"/>
    <hyperlink ref="C3385" r:id="rId967" display="salauddinmusharof@gmail.com"/>
    <hyperlink ref="D3385" r:id="rId968"/>
    <hyperlink ref="C3383" r:id="rId969" display="salauddinmusharof@gmail.com"/>
    <hyperlink ref="D3383" r:id="rId970"/>
    <hyperlink ref="D3387" r:id="rId971"/>
    <hyperlink ref="D3388" r:id="rId972"/>
    <hyperlink ref="D3386" r:id="rId973"/>
    <hyperlink ref="D3390" r:id="rId974"/>
    <hyperlink ref="C3390" r:id="rId975" display="https://www.eprocure.gov.bd/tenderer/ViewRegistrationDetail.jsp?cId=5022D1A1DE184973&amp;uId=0B623A42B4BE9EA7&amp;tId=E3EF23A3013721D7&amp;top=no"/>
    <hyperlink ref="D3391" r:id="rId976"/>
    <hyperlink ref="D3394" r:id="rId977"/>
    <hyperlink ref="C3394" r:id="rId978" display="https://www.eprocure.gov.bd/tenderer/ViewRegistrationDetail.jsp?cId=25BFF24CAB0C547B&amp;uId=0DD4A9A11DE9CFA9&amp;tId=C092A0634F7EC857&amp;top=no"/>
    <hyperlink ref="D3395" r:id="rId979"/>
    <hyperlink ref="D3396" r:id="rId980"/>
    <hyperlink ref="D3397" r:id="rId981"/>
    <hyperlink ref="D3389" r:id="rId982"/>
    <hyperlink ref="D3393" r:id="rId983"/>
    <hyperlink ref="D3392" r:id="rId984"/>
    <hyperlink ref="D3398" r:id="rId985"/>
    <hyperlink ref="D3399" r:id="rId986"/>
    <hyperlink ref="D3400" r:id="rId987"/>
    <hyperlink ref="D3401" r:id="rId988"/>
    <hyperlink ref="D3403" r:id="rId989"/>
    <hyperlink ref="C3403" r:id="rId990" display="https://www.eprocure.gov.bd/tenderer/ViewRegistrationDetail.jsp?cId=5022D1A1DE184973&amp;uId=0B623A42B4BE9EA7&amp;tId=E3EF23A3013721D7&amp;top=no"/>
    <hyperlink ref="D3404" r:id="rId991"/>
    <hyperlink ref="D3402" r:id="rId992"/>
    <hyperlink ref="D3405" r:id="rId993"/>
    <hyperlink ref="D3406" r:id="rId994"/>
    <hyperlink ref="D3407" r:id="rId995"/>
    <hyperlink ref="D3408" r:id="rId996"/>
    <hyperlink ref="D3409" r:id="rId997"/>
    <hyperlink ref="D3410" r:id="rId998"/>
    <hyperlink ref="D3411" r:id="rId999"/>
    <hyperlink ref="D3412" r:id="rId1000"/>
    <hyperlink ref="D3413" r:id="rId1001"/>
    <hyperlink ref="D3414" r:id="rId1002"/>
    <hyperlink ref="D3415" r:id="rId1003"/>
    <hyperlink ref="D3416" r:id="rId1004"/>
    <hyperlink ref="D3417" r:id="rId1005"/>
    <hyperlink ref="D3422" r:id="rId1006"/>
    <hyperlink ref="D3423" r:id="rId1007"/>
    <hyperlink ref="D3421" r:id="rId1008"/>
    <hyperlink ref="D3424" r:id="rId1009"/>
    <hyperlink ref="D3425" r:id="rId1010"/>
    <hyperlink ref="D3426" r:id="rId1011"/>
    <hyperlink ref="D3427" r:id="rId1012"/>
    <hyperlink ref="D3428" r:id="rId1013"/>
    <hyperlink ref="D3429" r:id="rId1014"/>
    <hyperlink ref="D3430" r:id="rId1015"/>
    <hyperlink ref="D3431" r:id="rId1016"/>
    <hyperlink ref="D3432" r:id="rId1017"/>
    <hyperlink ref="D3433" r:id="rId1018"/>
    <hyperlink ref="D3434" r:id="rId1019"/>
    <hyperlink ref="D3435" r:id="rId1020"/>
    <hyperlink ref="D3436" r:id="rId1021"/>
    <hyperlink ref="D3438" r:id="rId1022"/>
    <hyperlink ref="D3439" r:id="rId1023"/>
    <hyperlink ref="D3440" r:id="rId1024"/>
    <hyperlink ref="D3441" r:id="rId1025"/>
    <hyperlink ref="D3442" r:id="rId1026"/>
    <hyperlink ref="D3443" r:id="rId1027"/>
    <hyperlink ref="D3444" r:id="rId1028"/>
    <hyperlink ref="D3445" r:id="rId1029"/>
    <hyperlink ref="D3446" r:id="rId1030"/>
    <hyperlink ref="D3447" r:id="rId1031"/>
    <hyperlink ref="D3448" r:id="rId1032"/>
    <hyperlink ref="D3449" r:id="rId1033"/>
    <hyperlink ref="D3450" r:id="rId1034"/>
    <hyperlink ref="D3451" r:id="rId1035"/>
    <hyperlink ref="D3452" r:id="rId1036"/>
    <hyperlink ref="D3454" r:id="rId1037"/>
    <hyperlink ref="D3455" r:id="rId1038"/>
    <hyperlink ref="D3453" r:id="rId1039"/>
    <hyperlink ref="D3456" r:id="rId1040"/>
    <hyperlink ref="D3457" r:id="rId1041"/>
    <hyperlink ref="D3458" r:id="rId1042"/>
    <hyperlink ref="D3459" r:id="rId1043"/>
    <hyperlink ref="D3460" r:id="rId1044"/>
    <hyperlink ref="D3461" r:id="rId1045"/>
    <hyperlink ref="D3462" r:id="rId1046"/>
    <hyperlink ref="D3464" r:id="rId1047"/>
    <hyperlink ref="D3466" r:id="rId1048"/>
    <hyperlink ref="D3465" r:id="rId1049"/>
    <hyperlink ref="D3467" r:id="rId1050"/>
    <hyperlink ref="D3420" r:id="rId1051"/>
    <hyperlink ref="D3419" r:id="rId1052"/>
    <hyperlink ref="D3418" r:id="rId1053"/>
    <hyperlink ref="D3468" r:id="rId1054"/>
    <hyperlink ref="D3469" r:id="rId1055"/>
    <hyperlink ref="D3470" r:id="rId1056"/>
    <hyperlink ref="D3471" r:id="rId1057"/>
    <hyperlink ref="D3472" r:id="rId1058"/>
    <hyperlink ref="D3473" r:id="rId1059"/>
    <hyperlink ref="D3474" r:id="rId1060"/>
    <hyperlink ref="D3344" r:id="rId1061"/>
    <hyperlink ref="D3345" r:id="rId1062"/>
    <hyperlink ref="D3346" r:id="rId1063"/>
    <hyperlink ref="D3347" r:id="rId1064"/>
    <hyperlink ref="D3348" r:id="rId1065"/>
    <hyperlink ref="D3475" r:id="rId1066"/>
    <hyperlink ref="C3325" r:id="rId1067" display="https://www.eprocure.gov.bd/tenderer/ViewRegistrationDetail.jsp?cId=320A51ACC086AE4A&amp;uId=C56B79DE98C441E0&amp;tId=3ECB39F22C50F5B4&amp;top=no"/>
    <hyperlink ref="C3326" r:id="rId1068" display="https://www.eprocure.gov.bd/tenderer/ViewRegistrationDetail.jsp?cId=E40E38011B479961&amp;uId=3FD53D6CEE8D09A8&amp;tId=2464B08749B60546&amp;top=no"/>
    <hyperlink ref="D3327" r:id="rId1069"/>
    <hyperlink ref="D3326" r:id="rId1070"/>
    <hyperlink ref="D3325" r:id="rId1071"/>
    <hyperlink ref="D3479" r:id="rId1072"/>
    <hyperlink ref="D3478" r:id="rId1073"/>
    <hyperlink ref="D3480" r:id="rId1074"/>
    <hyperlink ref="D3482" r:id="rId1075"/>
    <hyperlink ref="D3483" r:id="rId1076"/>
    <hyperlink ref="D3484" r:id="rId1077"/>
    <hyperlink ref="D3486" r:id="rId1078"/>
    <hyperlink ref="D3485" r:id="rId1079"/>
    <hyperlink ref="D3487" r:id="rId1080"/>
    <hyperlink ref="D3490" r:id="rId1081"/>
    <hyperlink ref="C3491" r:id="rId1082" display="https://www.eprocure.gov.bd/tenderer/ViewRegistrationDetail.jsp?cId=938D8F9BFC7DB256&amp;uId=01CA72274B76D91C&amp;tId=52DF3A7BF1CB08E1&amp;top=no"/>
    <hyperlink ref="D3489" r:id="rId1083"/>
    <hyperlink ref="D3491" r:id="rId1084"/>
    <hyperlink ref="D3492" r:id="rId1085"/>
    <hyperlink ref="D3493" r:id="rId1086"/>
    <hyperlink ref="D3495" r:id="rId1087"/>
    <hyperlink ref="D3497" r:id="rId1088"/>
    <hyperlink ref="C3498" r:id="rId1089" display="https://www.eprocure.gov.bd/tenderer/ViewRegistrationDetail.jsp?cId=938D8F9BFC7DB256&amp;uId=01CA72274B76D91C&amp;tId=52DF3A7BF1CB08E1&amp;top=no"/>
    <hyperlink ref="D3496" r:id="rId1090"/>
    <hyperlink ref="D3498" r:id="rId1091"/>
    <hyperlink ref="D3499" r:id="rId1092"/>
    <hyperlink ref="D3504" r:id="rId1093"/>
    <hyperlink ref="D3500" r:id="rId1094"/>
    <hyperlink ref="D3501" r:id="rId1095"/>
    <hyperlink ref="D3502" r:id="rId1096"/>
    <hyperlink ref="D3503" r:id="rId1097"/>
    <hyperlink ref="D3505" r:id="rId1098"/>
    <hyperlink ref="D3506" r:id="rId1099"/>
    <hyperlink ref="D3507" r:id="rId1100"/>
    <hyperlink ref="D3508" r:id="rId1101"/>
    <hyperlink ref="D3509" r:id="rId1102"/>
    <hyperlink ref="D3510" r:id="rId1103"/>
    <hyperlink ref="D3511" r:id="rId1104"/>
    <hyperlink ref="D3512" r:id="rId1105"/>
    <hyperlink ref="D3513" r:id="rId1106"/>
    <hyperlink ref="D3514" r:id="rId1107"/>
    <hyperlink ref="D3515" r:id="rId1108"/>
    <hyperlink ref="D3516" r:id="rId1109"/>
    <hyperlink ref="D3517" r:id="rId1110"/>
    <hyperlink ref="D3518" r:id="rId1111"/>
    <hyperlink ref="D3519" r:id="rId1112"/>
    <hyperlink ref="D3520" r:id="rId1113"/>
    <hyperlink ref="D3521" r:id="rId1114"/>
    <hyperlink ref="D3522" r:id="rId1115"/>
    <hyperlink ref="D3523" r:id="rId1116"/>
    <hyperlink ref="D3524" r:id="rId1117"/>
    <hyperlink ref="D3525" r:id="rId1118"/>
    <hyperlink ref="D3526" r:id="rId1119"/>
    <hyperlink ref="D3527" r:id="rId1120"/>
    <hyperlink ref="D3528" r:id="rId1121"/>
    <hyperlink ref="D3529" r:id="rId1122"/>
    <hyperlink ref="D3530" r:id="rId1123"/>
    <hyperlink ref="D3531" r:id="rId1124"/>
    <hyperlink ref="D3532" r:id="rId1125"/>
    <hyperlink ref="D3535" r:id="rId1126"/>
    <hyperlink ref="D3536" r:id="rId1127"/>
    <hyperlink ref="D3537" r:id="rId1128"/>
    <hyperlink ref="D3538" r:id="rId1129"/>
    <hyperlink ref="D3539" r:id="rId1130"/>
    <hyperlink ref="D3540" r:id="rId1131"/>
    <hyperlink ref="D3541" r:id="rId1132"/>
    <hyperlink ref="D3542" r:id="rId1133"/>
    <hyperlink ref="E3476" r:id="rId1134" display="https://www.eprocure.gov.bd/officer/MyTenders.jsp"/>
    <hyperlink ref="D3477" r:id="rId1135"/>
    <hyperlink ref="D3476" r:id="rId1136"/>
    <hyperlink ref="D3544" r:id="rId1137"/>
    <hyperlink ref="D3543" r:id="rId1138"/>
    <hyperlink ref="D3564" r:id="rId1139"/>
    <hyperlink ref="D3563" r:id="rId1140"/>
    <hyperlink ref="D3562" r:id="rId1141"/>
    <hyperlink ref="D3566" r:id="rId1142"/>
    <hyperlink ref="D3567" r:id="rId1143"/>
    <hyperlink ref="D3568" r:id="rId1144"/>
    <hyperlink ref="D3569" r:id="rId1145"/>
    <hyperlink ref="C3570" r:id="rId1146" display="https://www.eprocure.gov.bd/tenderer/ViewRegistrationDetail.jsp?cId=18F10FE4AED42102&amp;uId=2135C0B1948C217C&amp;tId=ED19391BD1DCD50C&amp;top=no"/>
    <hyperlink ref="C3571" r:id="rId1147" display="https://www.eprocure.gov.bd/tenderer/ViewRegistrationDetail.jsp?cId=9F8E3FA6C79D495A&amp;uId=BAD0B4AC7F72F01E&amp;tId=01C9B0B0B18C35FC&amp;top=no"/>
    <hyperlink ref="D3570" r:id="rId1148"/>
    <hyperlink ref="D3571" r:id="rId1149"/>
    <hyperlink ref="D3572" r:id="rId1150"/>
    <hyperlink ref="D3573" r:id="rId1151"/>
    <hyperlink ref="D3574" r:id="rId1152"/>
    <hyperlink ref="D3575" r:id="rId1153"/>
    <hyperlink ref="D4494" r:id="rId1154"/>
    <hyperlink ref="D4483" r:id="rId1155"/>
    <hyperlink ref="D4522" r:id="rId1156"/>
    <hyperlink ref="D4526" r:id="rId1157"/>
    <hyperlink ref="D4543" r:id="rId1158"/>
    <hyperlink ref="D4544" r:id="rId1159"/>
    <hyperlink ref="D4547" r:id="rId1160"/>
    <hyperlink ref="D4548" r:id="rId1161"/>
    <hyperlink ref="D4551" r:id="rId1162"/>
    <hyperlink ref="D4554" r:id="rId1163"/>
    <hyperlink ref="D4571" r:id="rId1164"/>
    <hyperlink ref="D4485" r:id="rId1165"/>
    <hyperlink ref="D4486" r:id="rId1166"/>
    <hyperlink ref="D4487" r:id="rId1167"/>
    <hyperlink ref="D4488" r:id="rId1168"/>
    <hyperlink ref="D4489" r:id="rId1169"/>
    <hyperlink ref="D4490" r:id="rId1170"/>
    <hyperlink ref="D4491" r:id="rId1171"/>
    <hyperlink ref="D4492" r:id="rId1172"/>
    <hyperlink ref="D4493" r:id="rId1173"/>
    <hyperlink ref="D4572" r:id="rId1174"/>
    <hyperlink ref="D4461" r:id="rId1175"/>
    <hyperlink ref="D4573" r:id="rId1176"/>
    <hyperlink ref="D4462" r:id="rId1177"/>
    <hyperlink ref="D4467" r:id="rId1178"/>
    <hyperlink ref="D4468" r:id="rId1179"/>
    <hyperlink ref="D4524" r:id="rId1180"/>
    <hyperlink ref="D4525" r:id="rId1181"/>
    <hyperlink ref="D4531" r:id="rId1182"/>
    <hyperlink ref="D4532" r:id="rId1183"/>
    <hyperlink ref="D4533" r:id="rId1184"/>
    <hyperlink ref="D4546" r:id="rId1185"/>
    <hyperlink ref="D4549" r:id="rId1186"/>
    <hyperlink ref="D4552" r:id="rId1187"/>
    <hyperlink ref="D4495" r:id="rId1188"/>
    <hyperlink ref="D4466" r:id="rId1189"/>
    <hyperlink ref="D4497" r:id="rId1190"/>
    <hyperlink ref="D4505" r:id="rId1191"/>
    <hyperlink ref="D4514" r:id="rId1192"/>
    <hyperlink ref="D4515" r:id="rId1193"/>
    <hyperlink ref="D4516" r:id="rId1194"/>
    <hyperlink ref="D4517" r:id="rId1195"/>
    <hyperlink ref="D4519" r:id="rId1196"/>
    <hyperlink ref="D4518" r:id="rId1197"/>
    <hyperlink ref="D4498" r:id="rId1198"/>
    <hyperlink ref="D4503" r:id="rId1199"/>
    <hyperlink ref="D4502" r:id="rId1200"/>
    <hyperlink ref="D4504" r:id="rId1201"/>
    <hyperlink ref="D4499" r:id="rId1202"/>
    <hyperlink ref="D4500" r:id="rId1203"/>
    <hyperlink ref="D4501" r:id="rId1204"/>
    <hyperlink ref="D4509" r:id="rId1205"/>
    <hyperlink ref="D4512" r:id="rId1206"/>
    <hyperlink ref="D4510" r:id="rId1207"/>
    <hyperlink ref="D4511" r:id="rId1208"/>
    <hyperlink ref="D4513" r:id="rId1209"/>
    <hyperlink ref="D4507" r:id="rId1210"/>
    <hyperlink ref="D4506" r:id="rId1211"/>
    <hyperlink ref="D4508" r:id="rId1212"/>
    <hyperlink ref="D4535" r:id="rId1213"/>
    <hyperlink ref="D4536" r:id="rId1214"/>
    <hyperlink ref="D4537" r:id="rId1215"/>
    <hyperlink ref="D4538" r:id="rId1216"/>
    <hyperlink ref="D4539" r:id="rId1217"/>
    <hyperlink ref="D4480" r:id="rId1218"/>
    <hyperlink ref="D4481" r:id="rId1219"/>
    <hyperlink ref="D4482" r:id="rId1220"/>
    <hyperlink ref="D4542" r:id="rId1221"/>
    <hyperlink ref="D4540" r:id="rId1222"/>
    <hyperlink ref="D4567" r:id="rId1223"/>
    <hyperlink ref="D4568" r:id="rId1224"/>
    <hyperlink ref="D4569" r:id="rId1225"/>
    <hyperlink ref="D4570" r:id="rId1226"/>
    <hyperlink ref="D4562" r:id="rId1227"/>
    <hyperlink ref="D4565" r:id="rId1228"/>
    <hyperlink ref="D4564" r:id="rId1229"/>
    <hyperlink ref="D4566" r:id="rId1230"/>
    <hyperlink ref="D4558" r:id="rId1231"/>
    <hyperlink ref="D4560" r:id="rId1232"/>
    <hyperlink ref="D4556" r:id="rId1233"/>
    <hyperlink ref="D4555" r:id="rId1234"/>
    <hyperlink ref="D4470" r:id="rId1235"/>
    <hyperlink ref="D4472" r:id="rId1236"/>
    <hyperlink ref="D4476" r:id="rId1237"/>
    <hyperlink ref="D4478" r:id="rId1238"/>
    <hyperlink ref="D4473" r:id="rId1239"/>
    <hyperlink ref="D4474" r:id="rId1240"/>
    <hyperlink ref="D4475" r:id="rId1241"/>
    <hyperlink ref="D4469" r:id="rId1242"/>
    <hyperlink ref="D4581" r:id="rId1243"/>
    <hyperlink ref="D4590" r:id="rId1244"/>
    <hyperlink ref="D4609" r:id="rId1245"/>
    <hyperlink ref="D4610" r:id="rId1246"/>
    <hyperlink ref="D4624" r:id="rId1247"/>
    <hyperlink ref="D4625" r:id="rId1248"/>
    <hyperlink ref="D4626" r:id="rId1249"/>
    <hyperlink ref="D4627" r:id="rId1250"/>
    <hyperlink ref="D4628" r:id="rId1251"/>
    <hyperlink ref="D4711" r:id="rId1252"/>
    <hyperlink ref="D4712" r:id="rId1253"/>
    <hyperlink ref="D4714" r:id="rId1254"/>
    <hyperlink ref="D4715" r:id="rId1255"/>
    <hyperlink ref="D4716" r:id="rId1256"/>
    <hyperlink ref="D4717" r:id="rId1257"/>
    <hyperlink ref="D4719" r:id="rId1258"/>
    <hyperlink ref="D4720" r:id="rId1259"/>
    <hyperlink ref="D4726" r:id="rId1260"/>
    <hyperlink ref="D4727" r:id="rId1261"/>
    <hyperlink ref="D4728" r:id="rId1262"/>
    <hyperlink ref="D4730" r:id="rId1263"/>
    <hyperlink ref="D4731" r:id="rId1264"/>
    <hyperlink ref="D4732" r:id="rId1265"/>
    <hyperlink ref="D4737" r:id="rId1266"/>
    <hyperlink ref="D4738" r:id="rId1267"/>
    <hyperlink ref="D4740" r:id="rId1268"/>
    <hyperlink ref="D4741" r:id="rId1269"/>
    <hyperlink ref="D4742" r:id="rId1270"/>
    <hyperlink ref="D4743" r:id="rId1271"/>
    <hyperlink ref="D4748" r:id="rId1272"/>
    <hyperlink ref="D4749" r:id="rId1273"/>
    <hyperlink ref="D4750" r:id="rId1274"/>
    <hyperlink ref="D4752" r:id="rId1275"/>
    <hyperlink ref="D4753" r:id="rId1276"/>
    <hyperlink ref="D4754" r:id="rId1277"/>
    <hyperlink ref="D4756" r:id="rId1278"/>
    <hyperlink ref="D4757" r:id="rId1279"/>
    <hyperlink ref="D4759" r:id="rId1280"/>
    <hyperlink ref="D4785" r:id="rId1281"/>
    <hyperlink ref="D4786" r:id="rId1282"/>
    <hyperlink ref="D4787" r:id="rId1283"/>
    <hyperlink ref="D4788" r:id="rId1284"/>
    <hyperlink ref="D4789" r:id="rId1285"/>
    <hyperlink ref="D4800" r:id="rId1286"/>
    <hyperlink ref="D4802" r:id="rId1287"/>
    <hyperlink ref="D4637" r:id="rId1288"/>
    <hyperlink ref="D4638" r:id="rId1289"/>
    <hyperlink ref="D4639" r:id="rId1290"/>
    <hyperlink ref="D4640" r:id="rId1291"/>
    <hyperlink ref="D4665" r:id="rId1292"/>
    <hyperlink ref="D4666" r:id="rId1293"/>
    <hyperlink ref="D4667" r:id="rId1294"/>
    <hyperlink ref="D4668" r:id="rId1295"/>
    <hyperlink ref="D4677" r:id="rId1296"/>
    <hyperlink ref="D4678" r:id="rId1297"/>
    <hyperlink ref="D4679" r:id="rId1298"/>
    <hyperlink ref="D4680" r:id="rId1299"/>
    <hyperlink ref="D4681" r:id="rId1300"/>
    <hyperlink ref="D4683" r:id="rId1301"/>
    <hyperlink ref="D4684" r:id="rId1302"/>
    <hyperlink ref="D4695" r:id="rId1303"/>
    <hyperlink ref="D4696" r:id="rId1304"/>
    <hyperlink ref="D4698" r:id="rId1305"/>
    <hyperlink ref="D4699" r:id="rId1306"/>
    <hyperlink ref="D4669" r:id="rId1307"/>
    <hyperlink ref="D4670" r:id="rId1308"/>
    <hyperlink ref="D4673" r:id="rId1309"/>
    <hyperlink ref="D4685" r:id="rId1310"/>
    <hyperlink ref="D4686" r:id="rId1311"/>
    <hyperlink ref="D4688" r:id="rId1312"/>
    <hyperlink ref="D4689" r:id="rId1313"/>
    <hyperlink ref="D4690" r:id="rId1314"/>
    <hyperlink ref="D4691" r:id="rId1315"/>
    <hyperlink ref="D4692" r:id="rId1316"/>
    <hyperlink ref="D4693" r:id="rId1317"/>
    <hyperlink ref="D4694" r:id="rId1318"/>
    <hyperlink ref="D4700" r:id="rId1319"/>
    <hyperlink ref="D4702" r:id="rId1320"/>
    <hyperlink ref="D4701" r:id="rId1321"/>
    <hyperlink ref="D4761" r:id="rId1322"/>
    <hyperlink ref="D4762" r:id="rId1323"/>
    <hyperlink ref="D4764" r:id="rId1324"/>
    <hyperlink ref="D4765" r:id="rId1325"/>
    <hyperlink ref="D4766" r:id="rId1326"/>
    <hyperlink ref="D4768" r:id="rId1327"/>
    <hyperlink ref="D4769" r:id="rId1328"/>
    <hyperlink ref="D4771" r:id="rId1329"/>
    <hyperlink ref="D4772" r:id="rId1330"/>
    <hyperlink ref="D4774" r:id="rId1331"/>
    <hyperlink ref="D4775" r:id="rId1332"/>
    <hyperlink ref="D4780" r:id="rId1333"/>
    <hyperlink ref="D4781" r:id="rId1334"/>
    <hyperlink ref="D4783" r:id="rId1335"/>
    <hyperlink ref="D4784" r:id="rId1336"/>
    <hyperlink ref="D4608" r:id="rId1337"/>
    <hyperlink ref="D4630" r:id="rId1338"/>
    <hyperlink ref="D4636" r:id="rId1339"/>
    <hyperlink ref="D4682" r:id="rId1340"/>
    <hyperlink ref="D4671" r:id="rId1341"/>
    <hyperlink ref="D4713" r:id="rId1342"/>
    <hyperlink ref="D4718" r:id="rId1343"/>
    <hyperlink ref="D4729" r:id="rId1344"/>
    <hyperlink ref="D4736" r:id="rId1345"/>
    <hyperlink ref="D4739" r:id="rId1346"/>
    <hyperlink ref="D4751" r:id="rId1347"/>
    <hyperlink ref="D4747" r:id="rId1348"/>
    <hyperlink ref="D4755" r:id="rId1349"/>
    <hyperlink ref="D4760" r:id="rId1350"/>
    <hyperlink ref="D4763" r:id="rId1351"/>
    <hyperlink ref="D4767" r:id="rId1352"/>
    <hyperlink ref="D4773" r:id="rId1353"/>
    <hyperlink ref="D4770" r:id="rId1354"/>
    <hyperlink ref="D4779" r:id="rId1355"/>
    <hyperlink ref="D4782" r:id="rId1356"/>
    <hyperlink ref="D4651" r:id="rId1357"/>
    <hyperlink ref="D4652" r:id="rId1358"/>
    <hyperlink ref="D4654" r:id="rId1359"/>
    <hyperlink ref="D4655" r:id="rId1360"/>
    <hyperlink ref="D4653" r:id="rId1361"/>
    <hyperlink ref="D4656" r:id="rId1362"/>
    <hyperlink ref="D4805" r:id="rId1363"/>
    <hyperlink ref="D4790" r:id="rId1364"/>
    <hyperlink ref="D4801" r:id="rId1365"/>
    <hyperlink ref="D4744" r:id="rId1366"/>
    <hyperlink ref="D4661" r:id="rId1367"/>
    <hyperlink ref="D4662" r:id="rId1368"/>
    <hyperlink ref="D4611" r:id="rId1369"/>
    <hyperlink ref="D4623" r:id="rId1370"/>
    <hyperlink ref="D4641" r:id="rId1371"/>
    <hyperlink ref="D4658" r:id="rId1372"/>
    <hyperlink ref="D4703" r:id="rId1373"/>
    <hyperlink ref="D4723" r:id="rId1374"/>
    <hyperlink ref="D4745" r:id="rId1375"/>
    <hyperlink ref="D4746" r:id="rId1376"/>
    <hyperlink ref="D4791" r:id="rId1377"/>
    <hyperlink ref="D4792" r:id="rId1378"/>
    <hyperlink ref="D4793" r:id="rId1379"/>
    <hyperlink ref="D4803" r:id="rId1380"/>
    <hyperlink ref="D4804" r:id="rId1381"/>
    <hyperlink ref="D4795" r:id="rId1382"/>
    <hyperlink ref="D4796" r:id="rId1383"/>
    <hyperlink ref="D4797" r:id="rId1384"/>
    <hyperlink ref="D4721" r:id="rId1385"/>
    <hyperlink ref="D4724" r:id="rId1386"/>
    <hyperlink ref="D4725" r:id="rId1387"/>
    <hyperlink ref="D4798" r:id="rId1388"/>
    <hyperlink ref="D4799" r:id="rId1389"/>
    <hyperlink ref="D4733" r:id="rId1390"/>
    <hyperlink ref="D4648" r:id="rId1391"/>
    <hyperlink ref="D4647" r:id="rId1392"/>
    <hyperlink ref="D4657" r:id="rId1393"/>
    <hyperlink ref="D4646" r:id="rId1394"/>
    <hyperlink ref="D4650" r:id="rId1395"/>
    <hyperlink ref="D4645" r:id="rId1396"/>
    <hyperlink ref="D4575" r:id="rId1397"/>
    <hyperlink ref="D4576" r:id="rId1398"/>
    <hyperlink ref="D4577" r:id="rId1399"/>
    <hyperlink ref="D4578" r:id="rId1400"/>
    <hyperlink ref="D4579" r:id="rId1401"/>
    <hyperlink ref="D4580" r:id="rId1402"/>
    <hyperlink ref="D4582" r:id="rId1403"/>
    <hyperlink ref="D4583" r:id="rId1404"/>
    <hyperlink ref="D4584" r:id="rId1405"/>
    <hyperlink ref="D4585" r:id="rId1406"/>
    <hyperlink ref="D4586" r:id="rId1407"/>
    <hyperlink ref="D4587" r:id="rId1408"/>
    <hyperlink ref="D4588" r:id="rId1409"/>
    <hyperlink ref="D4589" r:id="rId1410"/>
    <hyperlink ref="D4591" r:id="rId1411"/>
    <hyperlink ref="D4592" r:id="rId1412"/>
    <hyperlink ref="D4593" r:id="rId1413"/>
    <hyperlink ref="D4594" r:id="rId1414"/>
    <hyperlink ref="D4595" r:id="rId1415"/>
    <hyperlink ref="D4596" r:id="rId1416"/>
    <hyperlink ref="D4597" r:id="rId1417"/>
    <hyperlink ref="D4598" r:id="rId1418"/>
    <hyperlink ref="D4599" r:id="rId1419"/>
    <hyperlink ref="D4600" r:id="rId1420"/>
    <hyperlink ref="D4601" r:id="rId1421"/>
    <hyperlink ref="D4602" r:id="rId1422"/>
    <hyperlink ref="D4603" r:id="rId1423"/>
    <hyperlink ref="D4604" r:id="rId1424"/>
    <hyperlink ref="D4605" r:id="rId1425"/>
    <hyperlink ref="D4606" r:id="rId1426"/>
    <hyperlink ref="D4607" r:id="rId1427"/>
    <hyperlink ref="D4612" r:id="rId1428"/>
    <hyperlink ref="D4614" r:id="rId1429"/>
    <hyperlink ref="D4615" r:id="rId1430"/>
    <hyperlink ref="D4616" r:id="rId1431"/>
    <hyperlink ref="D4617" r:id="rId1432"/>
    <hyperlink ref="D4618" r:id="rId1433"/>
    <hyperlink ref="D4619" r:id="rId1434"/>
    <hyperlink ref="D4620" r:id="rId1435"/>
    <hyperlink ref="D4621" r:id="rId1436"/>
    <hyperlink ref="D4629" r:id="rId1437"/>
    <hyperlink ref="D4632" r:id="rId1438"/>
    <hyperlink ref="D4633" r:id="rId1439"/>
    <hyperlink ref="D4631" r:id="rId1440"/>
    <hyperlink ref="D4634" r:id="rId1441"/>
    <hyperlink ref="D4635" r:id="rId1442"/>
    <hyperlink ref="D4642" r:id="rId1443"/>
    <hyperlink ref="D4643" r:id="rId1444"/>
    <hyperlink ref="D4644" r:id="rId1445"/>
    <hyperlink ref="D4649" r:id="rId1446"/>
    <hyperlink ref="D4659" r:id="rId1447"/>
    <hyperlink ref="D4660" r:id="rId1448"/>
    <hyperlink ref="D4663" r:id="rId1449"/>
    <hyperlink ref="D4664" r:id="rId1450"/>
    <hyperlink ref="D4674" r:id="rId1451"/>
    <hyperlink ref="D4676" r:id="rId1452"/>
    <hyperlink ref="D4675" r:id="rId1453"/>
    <hyperlink ref="D4704" r:id="rId1454"/>
    <hyperlink ref="D4705" r:id="rId1455"/>
    <hyperlink ref="D4706" r:id="rId1456"/>
    <hyperlink ref="D4707" r:id="rId1457"/>
    <hyperlink ref="D4708" r:id="rId1458"/>
    <hyperlink ref="D4709" r:id="rId1459"/>
    <hyperlink ref="D4710" r:id="rId1460"/>
    <hyperlink ref="D4722" r:id="rId1461"/>
    <hyperlink ref="D4734" r:id="rId1462"/>
    <hyperlink ref="D4735" r:id="rId1463"/>
    <hyperlink ref="D4758" r:id="rId1464"/>
    <hyperlink ref="D4777" r:id="rId1465"/>
    <hyperlink ref="D4778" r:id="rId1466"/>
    <hyperlink ref="D4613" r:id="rId1467"/>
    <hyperlink ref="D4806" r:id="rId1468"/>
    <hyperlink ref="D4810" r:id="rId1469"/>
    <hyperlink ref="D4815" r:id="rId1470"/>
    <hyperlink ref="D4818" r:id="rId1471"/>
    <hyperlink ref="D4822" r:id="rId1472"/>
    <hyperlink ref="D4823" r:id="rId1473"/>
    <hyperlink ref="D4824" r:id="rId1474"/>
    <hyperlink ref="D4827" r:id="rId1475"/>
    <hyperlink ref="D4830" r:id="rId1476"/>
    <hyperlink ref="D4833" r:id="rId1477"/>
    <hyperlink ref="D4836" r:id="rId1478"/>
    <hyperlink ref="D4839" r:id="rId1479"/>
    <hyperlink ref="D4842" r:id="rId1480"/>
    <hyperlink ref="D4845" r:id="rId1481"/>
    <hyperlink ref="D2035:D2036" r:id="rId1482" display="mmmonirnoni@gmail.com"/>
    <hyperlink ref="D2037:D2038" r:id="rId1483" display="mmmonirnoni@gmail.com"/>
    <hyperlink ref="D4850" r:id="rId1484"/>
    <hyperlink ref="D4852" r:id="rId1485"/>
    <hyperlink ref="D4853" r:id="rId1486"/>
    <hyperlink ref="D4854" r:id="rId1487"/>
    <hyperlink ref="D4858" r:id="rId1488"/>
    <hyperlink ref="D4859" r:id="rId1489"/>
    <hyperlink ref="D4860" r:id="rId1490"/>
    <hyperlink ref="D4861" r:id="rId1491"/>
    <hyperlink ref="D4862" r:id="rId1492"/>
    <hyperlink ref="D4865" r:id="rId1493"/>
    <hyperlink ref="D4866" r:id="rId1494"/>
    <hyperlink ref="D4867" r:id="rId1495"/>
    <hyperlink ref="D4869" r:id="rId1496"/>
    <hyperlink ref="D4870" r:id="rId1497"/>
    <hyperlink ref="D2067:D2070" r:id="rId1498" display="mskbandaejv@gmail.com"/>
    <hyperlink ref="D4871" r:id="rId1499"/>
    <hyperlink ref="D2061:D2062" r:id="rId1500" display="kamrulandbrothers@yahoo.com"/>
    <hyperlink ref="D2064:D2066" r:id="rId1501" display="kamrulandbrothers@yahoo.com"/>
    <hyperlink ref="D4891" r:id="rId1502"/>
    <hyperlink ref="D4893" r:id="rId1503"/>
    <hyperlink ref="D4896" r:id="rId1504"/>
    <hyperlink ref="D4897" r:id="rId1505"/>
    <hyperlink ref="D4901" r:id="rId1506"/>
    <hyperlink ref="D4907" r:id="rId1507"/>
    <hyperlink ref="D4908" r:id="rId1508"/>
    <hyperlink ref="D4909" r:id="rId1509"/>
    <hyperlink ref="D4910" r:id="rId1510"/>
    <hyperlink ref="D4911" r:id="rId1511"/>
    <hyperlink ref="D4912" r:id="rId1512"/>
    <hyperlink ref="D4915" r:id="rId1513"/>
    <hyperlink ref="D4918" r:id="rId1514"/>
    <hyperlink ref="D4919" r:id="rId1515"/>
    <hyperlink ref="D2109:D2110" r:id="rId1516" display="msprogatientp@yahoo.com"/>
    <hyperlink ref="D4922" r:id="rId1517"/>
    <hyperlink ref="D2112:D2113" r:id="rId1518" display="msprogatientp@yahoo.com"/>
    <hyperlink ref="D4925" r:id="rId1519"/>
    <hyperlink ref="D2115:D2116" r:id="rId1520" display="msranaenterprise@yahoo.com"/>
    <hyperlink ref="D4928" r:id="rId1521"/>
    <hyperlink ref="D4929" r:id="rId1522"/>
    <hyperlink ref="D4931" r:id="rId1523"/>
    <hyperlink ref="D4932" r:id="rId1524"/>
    <hyperlink ref="D4933" r:id="rId1525"/>
    <hyperlink ref="D4934" r:id="rId1526"/>
    <hyperlink ref="D4935" r:id="rId1527"/>
    <hyperlink ref="D4936" r:id="rId1528"/>
    <hyperlink ref="D4937" r:id="rId1529"/>
    <hyperlink ref="D4938" r:id="rId1530"/>
    <hyperlink ref="D4939" r:id="rId1531"/>
    <hyperlink ref="D4940" r:id="rId1532"/>
    <hyperlink ref="D4942" r:id="rId1533"/>
    <hyperlink ref="D4948" r:id="rId1534"/>
    <hyperlink ref="D4949" r:id="rId1535"/>
    <hyperlink ref="D4950" r:id="rId1536"/>
    <hyperlink ref="D4951" r:id="rId1537"/>
    <hyperlink ref="D4952" r:id="rId1538"/>
    <hyperlink ref="D4953" r:id="rId1539"/>
    <hyperlink ref="D4954" r:id="rId1540"/>
    <hyperlink ref="D4955" r:id="rId1541"/>
    <hyperlink ref="D4958" r:id="rId1542"/>
    <hyperlink ref="D4959" r:id="rId1543"/>
    <hyperlink ref="D4868" r:id="rId1544"/>
    <hyperlink ref="D4960" r:id="rId1545"/>
    <hyperlink ref="D4961" r:id="rId1546"/>
    <hyperlink ref="D4962" r:id="rId1547"/>
    <hyperlink ref="D4963" r:id="rId1548"/>
    <hyperlink ref="D4964" r:id="rId1549"/>
    <hyperlink ref="D4965" r:id="rId1550"/>
    <hyperlink ref="D4970" r:id="rId1551"/>
    <hyperlink ref="D4972" r:id="rId1552"/>
    <hyperlink ref="D4973" r:id="rId1553"/>
    <hyperlink ref="D4974" r:id="rId1554"/>
    <hyperlink ref="D4976" r:id="rId1555"/>
    <hyperlink ref="D4977" r:id="rId1556"/>
    <hyperlink ref="D4941" r:id="rId1557"/>
    <hyperlink ref="D4945" r:id="rId1558"/>
    <hyperlink ref="D4978" r:id="rId1559"/>
    <hyperlink ref="D4979" r:id="rId1560"/>
    <hyperlink ref="D4980" r:id="rId1561"/>
    <hyperlink ref="D4982" r:id="rId1562"/>
    <hyperlink ref="D4983" r:id="rId1563"/>
    <hyperlink ref="D4986" r:id="rId1564"/>
    <hyperlink ref="D4989" r:id="rId1565"/>
    <hyperlink ref="D4990" r:id="rId1566"/>
    <hyperlink ref="D4991" r:id="rId1567"/>
    <hyperlink ref="D4992" r:id="rId1568"/>
    <hyperlink ref="D4993" r:id="rId1569"/>
    <hyperlink ref="D4994" r:id="rId1570"/>
    <hyperlink ref="D4995" r:id="rId1571"/>
    <hyperlink ref="D4996" r:id="rId1572"/>
    <hyperlink ref="D4997" r:id="rId1573"/>
    <hyperlink ref="D5004" r:id="rId1574"/>
    <hyperlink ref="D5005" r:id="rId1575"/>
    <hyperlink ref="D5008" r:id="rId1576"/>
    <hyperlink ref="D2200:D2202" r:id="rId1577" display="mizanurrahman.bd001@gmail.com"/>
    <hyperlink ref="D5015" r:id="rId1578"/>
    <hyperlink ref="D5016" r:id="rId1579"/>
    <hyperlink ref="D5017" r:id="rId1580"/>
    <hyperlink ref="D5019" r:id="rId1581"/>
    <hyperlink ref="D5023" r:id="rId1582"/>
    <hyperlink ref="D5026" r:id="rId1583"/>
    <hyperlink ref="D5028" r:id="rId1584"/>
    <hyperlink ref="D5027" r:id="rId1585"/>
    <hyperlink ref="D5032" r:id="rId1586"/>
    <hyperlink ref="D5033" r:id="rId1587"/>
    <hyperlink ref="D5034" r:id="rId1588"/>
    <hyperlink ref="D5035" r:id="rId1589"/>
    <hyperlink ref="D5037" r:id="rId1590"/>
    <hyperlink ref="D5042" r:id="rId1591"/>
    <hyperlink ref="D5043" r:id="rId1592"/>
    <hyperlink ref="D5046" r:id="rId1593"/>
    <hyperlink ref="D5049" r:id="rId1594"/>
    <hyperlink ref="D5052" r:id="rId1595"/>
    <hyperlink ref="D5053" r:id="rId1596"/>
    <hyperlink ref="D5056" r:id="rId1597"/>
    <hyperlink ref="D5062" r:id="rId1598"/>
    <hyperlink ref="D5064" r:id="rId1599"/>
    <hyperlink ref="D5067" r:id="rId1600"/>
    <hyperlink ref="D5070" r:id="rId1601"/>
    <hyperlink ref="D5071" r:id="rId1602"/>
    <hyperlink ref="D5072" r:id="rId1603"/>
    <hyperlink ref="D5074" r:id="rId1604"/>
    <hyperlink ref="D5075" r:id="rId1605"/>
    <hyperlink ref="D4807" r:id="rId1606"/>
    <hyperlink ref="D4808" r:id="rId1607"/>
    <hyperlink ref="D4814" r:id="rId1608"/>
    <hyperlink ref="D4816" r:id="rId1609"/>
    <hyperlink ref="D4817" r:id="rId1610"/>
    <hyperlink ref="D4819" r:id="rId1611"/>
    <hyperlink ref="D4820" r:id="rId1612"/>
    <hyperlink ref="D4825" r:id="rId1613"/>
    <hyperlink ref="D4826" r:id="rId1614"/>
    <hyperlink ref="D4828" r:id="rId1615"/>
    <hyperlink ref="D4829" r:id="rId1616"/>
    <hyperlink ref="D4831" r:id="rId1617"/>
    <hyperlink ref="D4832" r:id="rId1618"/>
    <hyperlink ref="D4835" r:id="rId1619"/>
    <hyperlink ref="D4837" r:id="rId1620"/>
    <hyperlink ref="D4838" r:id="rId1621"/>
    <hyperlink ref="D4840" r:id="rId1622"/>
    <hyperlink ref="D4841" r:id="rId1623"/>
    <hyperlink ref="D4843" r:id="rId1624"/>
    <hyperlink ref="D4844" r:id="rId1625"/>
    <hyperlink ref="D4863" r:id="rId1626"/>
    <hyperlink ref="D4864" r:id="rId1627"/>
    <hyperlink ref="D4879" r:id="rId1628"/>
    <hyperlink ref="D4880" r:id="rId1629"/>
    <hyperlink ref="D2071:D2072" r:id="rId1630" display="mskbandaejv@gmail.com"/>
    <hyperlink ref="D4882" r:id="rId1631"/>
    <hyperlink ref="D4883" r:id="rId1632"/>
    <hyperlink ref="D4913" r:id="rId1633"/>
    <hyperlink ref="D4914" r:id="rId1634"/>
    <hyperlink ref="D4943" r:id="rId1635"/>
    <hyperlink ref="D4944" r:id="rId1636"/>
    <hyperlink ref="D4946" r:id="rId1637"/>
    <hyperlink ref="D4947" r:id="rId1638"/>
    <hyperlink ref="D4956" r:id="rId1639"/>
    <hyperlink ref="D4957" r:id="rId1640"/>
    <hyperlink ref="D4984" r:id="rId1641"/>
    <hyperlink ref="D4988" r:id="rId1642"/>
    <hyperlink ref="D4987" r:id="rId1643"/>
    <hyperlink ref="D5000" r:id="rId1644"/>
    <hyperlink ref="D5003" r:id="rId1645"/>
    <hyperlink ref="D5007" r:id="rId1646"/>
    <hyperlink ref="D5010" r:id="rId1647"/>
    <hyperlink ref="D5020" r:id="rId1648"/>
    <hyperlink ref="D5021" r:id="rId1649"/>
    <hyperlink ref="D5022" r:id="rId1650"/>
    <hyperlink ref="D5024" r:id="rId1651"/>
    <hyperlink ref="D5025" r:id="rId1652"/>
    <hyperlink ref="D5030" r:id="rId1653"/>
    <hyperlink ref="D5031" r:id="rId1654"/>
    <hyperlink ref="D5045" r:id="rId1655"/>
    <hyperlink ref="D5048" r:id="rId1656"/>
    <hyperlink ref="D5051" r:id="rId1657"/>
    <hyperlink ref="C5054" r:id="rId1658" display="https://www.eprocure.gov.bd/tenderer/ViewRegistrationDetail.jsp?cId=CC086C1205A45E6A&amp;uId=0B642701A5FECAC8&amp;tId=AAB4CA5CBB6BF624&amp;top=no"/>
    <hyperlink ref="D5055" r:id="rId1659"/>
    <hyperlink ref="C5057" r:id="rId1660" display="https://www.eprocure.gov.bd/tenderer/ViewRegistrationDetail.jsp?cId=CC086C1205A45E6A&amp;uId=0B642701A5FECAC8&amp;tId=AAB4CA5CBB6BF624&amp;top=no"/>
    <hyperlink ref="D5058" r:id="rId1661"/>
    <hyperlink ref="D5061" r:id="rId1662"/>
    <hyperlink ref="D5065" r:id="rId1663"/>
    <hyperlink ref="D5068" r:id="rId1664"/>
    <hyperlink ref="D5080" r:id="rId1665"/>
    <hyperlink ref="D4894" r:id="rId1666"/>
    <hyperlink ref="D4966" r:id="rId1667"/>
    <hyperlink ref="D5081" r:id="rId1668"/>
    <hyperlink ref="D5082" r:id="rId1669"/>
    <hyperlink ref="D5083" r:id="rId1670"/>
    <hyperlink ref="D5084" r:id="rId1671"/>
    <hyperlink ref="D5085" r:id="rId1672"/>
    <hyperlink ref="D5087" r:id="rId1673"/>
    <hyperlink ref="D5086" r:id="rId1674"/>
    <hyperlink ref="D4809" r:id="rId1675"/>
    <hyperlink ref="D5090" r:id="rId1676"/>
    <hyperlink ref="D5091" r:id="rId1677"/>
    <hyperlink ref="D4884" r:id="rId1678"/>
    <hyperlink ref="D4885" r:id="rId1679"/>
    <hyperlink ref="D4886" r:id="rId1680"/>
    <hyperlink ref="D4967" r:id="rId1681"/>
    <hyperlink ref="D5092" r:id="rId1682"/>
    <hyperlink ref="D4855" r:id="rId1683"/>
    <hyperlink ref="D5093" r:id="rId1684"/>
    <hyperlink ref="D4975" r:id="rId1685"/>
    <hyperlink ref="D5036" r:id="rId1686"/>
    <hyperlink ref="D4887" r:id="rId1687"/>
    <hyperlink ref="D4888" r:id="rId1688"/>
    <hyperlink ref="D4889" r:id="rId1689"/>
    <hyperlink ref="D5097" r:id="rId1690"/>
    <hyperlink ref="D5098" r:id="rId1691"/>
    <hyperlink ref="D5100" r:id="rId1692"/>
    <hyperlink ref="D5108" r:id="rId1693"/>
    <hyperlink ref="D5110" r:id="rId1694"/>
    <hyperlink ref="D5111" r:id="rId1695"/>
    <hyperlink ref="D5107" r:id="rId1696"/>
    <hyperlink ref="D5115" r:id="rId1697"/>
    <hyperlink ref="D5116" r:id="rId1698"/>
    <hyperlink ref="D5117" r:id="rId1699"/>
    <hyperlink ref="D5121" r:id="rId1700"/>
    <hyperlink ref="D5122" r:id="rId1701"/>
    <hyperlink ref="D4874" r:id="rId1702"/>
    <hyperlink ref="D4856" r:id="rId1703"/>
    <hyperlink ref="D5126" r:id="rId1704"/>
    <hyperlink ref="D5127" r:id="rId1705"/>
    <hyperlink ref="D5132" r:id="rId1706"/>
    <hyperlink ref="D5133" r:id="rId1707"/>
    <hyperlink ref="D4903" r:id="rId1708"/>
    <hyperlink ref="D5137" r:id="rId1709"/>
    <hyperlink ref="D5143" r:id="rId1710"/>
    <hyperlink ref="D5142" r:id="rId1711"/>
    <hyperlink ref="D4813" r:id="rId1712"/>
    <hyperlink ref="D5146" r:id="rId1713"/>
    <hyperlink ref="D5148" r:id="rId1714"/>
    <hyperlink ref="D5151" r:id="rId1715"/>
    <hyperlink ref="D5154" r:id="rId1716"/>
    <hyperlink ref="D5155" r:id="rId1717"/>
    <hyperlink ref="D5156" r:id="rId1718"/>
    <hyperlink ref="D5158" r:id="rId1719"/>
    <hyperlink ref="D5157" r:id="rId1720"/>
    <hyperlink ref="D5159" r:id="rId1721"/>
    <hyperlink ref="D5160" r:id="rId1722"/>
    <hyperlink ref="D5161" r:id="rId1723"/>
    <hyperlink ref="D5162" r:id="rId1724"/>
    <hyperlink ref="D5163" r:id="rId1725"/>
    <hyperlink ref="D5164" r:id="rId1726"/>
    <hyperlink ref="D5165" r:id="rId1727"/>
    <hyperlink ref="D4969" r:id="rId1728"/>
    <hyperlink ref="D5169" r:id="rId1729"/>
    <hyperlink ref="D5172" r:id="rId1730"/>
    <hyperlink ref="D5175" r:id="rId1731"/>
    <hyperlink ref="D5176" r:id="rId1732"/>
    <hyperlink ref="D5177" r:id="rId1733"/>
    <hyperlink ref="D5182" r:id="rId1734"/>
    <hyperlink ref="D5183" r:id="rId1735"/>
    <hyperlink ref="D5184" r:id="rId1736"/>
    <hyperlink ref="D5185" r:id="rId1737"/>
    <hyperlink ref="D4916" r:id="rId1738"/>
    <hyperlink ref="D4917" r:id="rId1739"/>
    <hyperlink ref="D5187" r:id="rId1740"/>
    <hyperlink ref="D5191" r:id="rId1741"/>
    <hyperlink ref="D5192" r:id="rId1742"/>
    <hyperlink ref="D5195" r:id="rId1743"/>
    <hyperlink ref="D5200" r:id="rId1744"/>
    <hyperlink ref="D5208" r:id="rId1745"/>
    <hyperlink ref="D5217" r:id="rId1746"/>
    <hyperlink ref="D5229" r:id="rId1747"/>
    <hyperlink ref="D5230" r:id="rId1748"/>
    <hyperlink ref="D5236" r:id="rId1749"/>
    <hyperlink ref="D5237" r:id="rId1750"/>
    <hyperlink ref="D5239" r:id="rId1751"/>
    <hyperlink ref="D5240" r:id="rId1752"/>
    <hyperlink ref="D5250" r:id="rId1753"/>
    <hyperlink ref="D5242" r:id="rId1754"/>
    <hyperlink ref="D5243" r:id="rId1755"/>
    <hyperlink ref="D5245" r:id="rId1756"/>
    <hyperlink ref="D5246" r:id="rId1757"/>
    <hyperlink ref="D5248" r:id="rId1758"/>
    <hyperlink ref="D5249" r:id="rId1759"/>
    <hyperlink ref="D5251" r:id="rId1760"/>
    <hyperlink ref="D5253" r:id="rId1761"/>
    <hyperlink ref="D5256" r:id="rId1762"/>
    <hyperlink ref="D5266" r:id="rId1763"/>
    <hyperlink ref="D5267" r:id="rId1764"/>
    <hyperlink ref="D5271" r:id="rId1765"/>
    <hyperlink ref="D5280" r:id="rId1766"/>
    <hyperlink ref="D5284" r:id="rId1767"/>
    <hyperlink ref="D5285" r:id="rId1768"/>
    <hyperlink ref="D5286" r:id="rId1769"/>
    <hyperlink ref="D5287" r:id="rId1770"/>
    <hyperlink ref="D5288" r:id="rId1771"/>
    <hyperlink ref="D5292" r:id="rId1772"/>
    <hyperlink ref="D5296" r:id="rId1773"/>
    <hyperlink ref="C5303" r:id="rId1774" display="https://www.eprocure.gov.bd/tenderer/ViewRegistrationDetail.jsp?uId=0CC7BBA0070361FE&amp;tId=5DDCA20F1F7CA66E&amp;cId=E348A10714DD5160&amp;top=no"/>
    <hyperlink ref="D5303" r:id="rId1775"/>
    <hyperlink ref="D5304" r:id="rId1776"/>
    <hyperlink ref="D5306" r:id="rId1777"/>
    <hyperlink ref="D5309" r:id="rId1778"/>
    <hyperlink ref="D5311" r:id="rId1779"/>
    <hyperlink ref="C5312" r:id="rId1780" display="https://www.eprocure.gov.bd/tenderer/ViewRegistrationDetail.jsp?uId=32BA636D99B7834E&amp;tId=B4BDF6250B5BA2B0&amp;cId=FE4242247BBC1AAE&amp;top=no"/>
    <hyperlink ref="D5316" r:id="rId1781"/>
    <hyperlink ref="D5333" r:id="rId1782"/>
    <hyperlink ref="D5337" r:id="rId1783"/>
    <hyperlink ref="D5341" r:id="rId1784"/>
    <hyperlink ref="D5344" r:id="rId1785"/>
    <hyperlink ref="D5355" r:id="rId1786" display="mailto:mrshamim203260@yahoo.com"/>
    <hyperlink ref="D5353" r:id="rId1787"/>
    <hyperlink ref="D5357" r:id="rId1788" display="mailto:mrshamim203260@yahoo.com"/>
    <hyperlink ref="D5358" r:id="rId1789" display="mailto:mrshamim203260@yahoo.com"/>
    <hyperlink ref="D5362" r:id="rId1790"/>
    <hyperlink ref="D5397" r:id="rId1791" display="mailto:mrshamim203260@yahoo.com"/>
    <hyperlink ref="D5389" r:id="rId1792" display="mailto:mrshamim203260@yahoo.com"/>
    <hyperlink ref="D5383" r:id="rId1793" display="mailto:mdnoorali3300@gmail.com"/>
    <hyperlink ref="D5384" r:id="rId1794" display="mailto:mdnoorali3300@gmail.com"/>
    <hyperlink ref="D5386" r:id="rId1795" display="mailto:mdnoorali3300@gmail.com"/>
    <hyperlink ref="D5388" r:id="rId1796"/>
    <hyperlink ref="D5392" r:id="rId1797"/>
    <hyperlink ref="D5390" r:id="rId1798"/>
    <hyperlink ref="D5391" r:id="rId1799"/>
    <hyperlink ref="D5395" r:id="rId1800" display="mailto:dulal.neon3301@gmail.com"/>
    <hyperlink ref="D5328" r:id="rId1801"/>
    <hyperlink ref="D5404" r:id="rId1802"/>
    <hyperlink ref="D5407" r:id="rId1803" display="mailto:mrshamim203260@yahoo.com"/>
    <hyperlink ref="D5405" r:id="rId1804"/>
    <hyperlink ref="D5408" r:id="rId1805"/>
    <hyperlink ref="D5409" r:id="rId1806"/>
    <hyperlink ref="D5402" r:id="rId1807"/>
    <hyperlink ref="D5410" r:id="rId1808" display="mailto:dulal.neon3301@gmail.com"/>
    <hyperlink ref="D5413" r:id="rId1809" display="mailto:dulal.neon3301@gmail.com"/>
    <hyperlink ref="D5414" r:id="rId1810" display="mailto:dulal.neon3301@gmail.com"/>
    <hyperlink ref="D5427" r:id="rId1811" display="mailto:dulal.neon3301@gmail.com"/>
    <hyperlink ref="D5429" r:id="rId1812" display="mailto:dulal.neon3301@gmail.com"/>
    <hyperlink ref="D5431" r:id="rId1813" display="mailto:dulal.neon3301@gmail.com"/>
    <hyperlink ref="D5425" r:id="rId1814" display="mailto:mrshamim203260@yahoo.com"/>
    <hyperlink ref="D5432" r:id="rId1815" display="mailto:mrshamim203260@yahoo.com"/>
    <hyperlink ref="D5426" r:id="rId1816"/>
    <hyperlink ref="D5411" r:id="rId1817"/>
    <hyperlink ref="D5412" r:id="rId1818"/>
    <hyperlink ref="D5415" r:id="rId1819"/>
    <hyperlink ref="D5418" r:id="rId1820" display="mailto:mdnoorali3300@gmail.com"/>
    <hyperlink ref="D5424" r:id="rId1821" display="mailto:mdnoorali3300@gmail.com"/>
    <hyperlink ref="D5419" r:id="rId1822"/>
    <hyperlink ref="D5420" r:id="rId1823"/>
    <hyperlink ref="D5421" r:id="rId1824"/>
    <hyperlink ref="D5334" r:id="rId1825"/>
    <hyperlink ref="D5338" r:id="rId1826"/>
    <hyperlink ref="D5339" r:id="rId1827"/>
    <hyperlink ref="D5340" r:id="rId1828" display="mailto:mrshamim203260@yahoo.com"/>
    <hyperlink ref="D5342" r:id="rId1829"/>
    <hyperlink ref="D5343" r:id="rId1830"/>
    <hyperlink ref="D5345" r:id="rId1831"/>
    <hyperlink ref="D5347" r:id="rId1832"/>
    <hyperlink ref="D5348" r:id="rId1833"/>
    <hyperlink ref="D5363" r:id="rId1834"/>
    <hyperlink ref="D5364" r:id="rId1835" display="mailto:mrshamim203260@yahoo.com"/>
    <hyperlink ref="D5379" r:id="rId1836"/>
    <hyperlink ref="D5400" r:id="rId1837"/>
    <hyperlink ref="D5416" r:id="rId1838" display="mailto:mrshamim203260@yahoo.com"/>
    <hyperlink ref="E5483" r:id="rId1839" display="https://www.eprocure.gov.bd/officer/MyTenders.jsp"/>
    <hyperlink ref="E5488" r:id="rId1840" display="https://www.eprocure.gov.bd/officer/MyTenders.jsp"/>
    <hyperlink ref="E5489" r:id="rId1841" display="https://www.eprocure.gov.bd/officer/MyTenders.jsp"/>
    <hyperlink ref="D5440" r:id="rId1842"/>
    <hyperlink ref="D5477" r:id="rId1843"/>
    <hyperlink ref="D5478" r:id="rId1844"/>
    <hyperlink ref="D5482" r:id="rId1845"/>
    <hyperlink ref="D5484" r:id="rId1846"/>
    <hyperlink ref="D5485" r:id="rId1847"/>
    <hyperlink ref="D5488" r:id="rId1848"/>
    <hyperlink ref="D5503" r:id="rId1849"/>
    <hyperlink ref="D5504" r:id="rId1850"/>
    <hyperlink ref="D5505" r:id="rId1851"/>
    <hyperlink ref="D5506" r:id="rId1852"/>
    <hyperlink ref="D5558" r:id="rId1853"/>
    <hyperlink ref="D5572" r:id="rId1854"/>
    <hyperlink ref="D5573" r:id="rId1855"/>
    <hyperlink ref="D5582" r:id="rId1856"/>
    <hyperlink ref="D5583" r:id="rId1857"/>
    <hyperlink ref="D5585" r:id="rId1858"/>
    <hyperlink ref="D5586" r:id="rId1859"/>
    <hyperlink ref="D5588" r:id="rId1860"/>
    <hyperlink ref="D5594" r:id="rId1861"/>
    <hyperlink ref="D5604" r:id="rId1862"/>
    <hyperlink ref="D5605" r:id="rId1863"/>
    <hyperlink ref="D5606" r:id="rId1864"/>
    <hyperlink ref="D5615" r:id="rId1865"/>
    <hyperlink ref="D5618" r:id="rId1866"/>
    <hyperlink ref="D5620" r:id="rId1867"/>
    <hyperlink ref="D5628" r:id="rId1868"/>
    <hyperlink ref="D5656" r:id="rId1869"/>
    <hyperlink ref="D5668" r:id="rId1870"/>
    <hyperlink ref="D5679" r:id="rId1871"/>
    <hyperlink ref="D5483" r:id="rId1872"/>
    <hyperlink ref="D5552" r:id="rId1873"/>
    <hyperlink ref="D5609" r:id="rId1874"/>
    <hyperlink ref="D5635" r:id="rId1875"/>
    <hyperlink ref="D5654" r:id="rId1876"/>
    <hyperlink ref="D5659" r:id="rId1877"/>
    <hyperlink ref="D5671" r:id="rId1878"/>
    <hyperlink ref="D5589" r:id="rId1879"/>
    <hyperlink ref="D5525" r:id="rId1880"/>
    <hyperlink ref="D5526" r:id="rId1881"/>
    <hyperlink ref="D5528" r:id="rId1882"/>
    <hyperlink ref="D5511" r:id="rId1883"/>
    <hyperlink ref="D5514" r:id="rId1884"/>
    <hyperlink ref="D5515" r:id="rId1885"/>
    <hyperlink ref="D5529" r:id="rId1886"/>
    <hyperlink ref="D5559" r:id="rId1887"/>
    <hyperlink ref="D5522" r:id="rId1888"/>
    <hyperlink ref="D5531" r:id="rId1889"/>
    <hyperlink ref="D5541" r:id="rId1890"/>
    <hyperlink ref="D5646" r:id="rId1891"/>
    <hyperlink ref="D5446" r:id="rId1892"/>
    <hyperlink ref="D5493" r:id="rId1893"/>
    <hyperlink ref="D5494" r:id="rId1894"/>
    <hyperlink ref="D5495" r:id="rId1895"/>
    <hyperlink ref="D5496" r:id="rId1896"/>
    <hyperlink ref="D5510" r:id="rId1897"/>
    <hyperlink ref="D5542" r:id="rId1898"/>
    <hyperlink ref="D5444" r:id="rId1899"/>
    <hyperlink ref="D5454" r:id="rId1900"/>
    <hyperlink ref="D5462" r:id="rId1901"/>
    <hyperlink ref="D5463" r:id="rId1902"/>
    <hyperlink ref="D5464" r:id="rId1903"/>
    <hyperlink ref="D5548" r:id="rId1904"/>
    <hyperlink ref="D5551" r:id="rId1905"/>
    <hyperlink ref="D5587" r:id="rId1906"/>
    <hyperlink ref="D5607" r:id="rId1907"/>
    <hyperlink ref="D5608" r:id="rId1908"/>
    <hyperlink ref="D5610" r:id="rId1909"/>
    <hyperlink ref="D5612" r:id="rId1910"/>
    <hyperlink ref="D5611" r:id="rId1911"/>
    <hyperlink ref="D5633" r:id="rId1912"/>
    <hyperlink ref="D5652" r:id="rId1913"/>
    <hyperlink ref="D5653" r:id="rId1914"/>
    <hyperlink ref="D5657" r:id="rId1915"/>
    <hyperlink ref="D5658" r:id="rId1916"/>
    <hyperlink ref="D5660" r:id="rId1917"/>
    <hyperlink ref="D5662" r:id="rId1918"/>
    <hyperlink ref="D5661" r:id="rId1919"/>
    <hyperlink ref="D5665" r:id="rId1920"/>
    <hyperlink ref="D5667" r:id="rId1921"/>
    <hyperlink ref="D5666" r:id="rId1922"/>
    <hyperlink ref="D5669" r:id="rId1923"/>
    <hyperlink ref="D5670" r:id="rId1924"/>
    <hyperlink ref="D5535" r:id="rId1925"/>
    <hyperlink ref="D5622" r:id="rId1926"/>
    <hyperlink ref="D5623" r:id="rId1927"/>
    <hyperlink ref="D5641" r:id="rId1928"/>
    <hyperlink ref="D5626" r:id="rId1929"/>
    <hyperlink ref="D5624" r:id="rId1930"/>
    <hyperlink ref="D5625" r:id="rId1931"/>
    <hyperlink ref="D5648" r:id="rId1932"/>
    <hyperlink ref="D5447" r:id="rId1933"/>
    <hyperlink ref="D5445" r:id="rId1934"/>
    <hyperlink ref="D5455" r:id="rId1935"/>
    <hyperlink ref="D5538" r:id="rId1936"/>
    <hyperlink ref="D5457" r:id="rId1937"/>
    <hyperlink ref="D5465" r:id="rId1938"/>
    <hyperlink ref="D5472" r:id="rId1939"/>
    <hyperlink ref="D5479" r:id="rId1940"/>
    <hyperlink ref="D5543" r:id="rId1941"/>
    <hyperlink ref="D5491" r:id="rId1942"/>
    <hyperlink ref="D5492" r:id="rId1943"/>
    <hyperlink ref="D5497" r:id="rId1944"/>
    <hyperlink ref="D5647" r:id="rId1945"/>
    <hyperlink ref="D5649" r:id="rId1946"/>
    <hyperlink ref="D5663" r:id="rId1947"/>
    <hyperlink ref="D5449" r:id="rId1948"/>
    <hyperlink ref="D5448" r:id="rId1949"/>
    <hyperlink ref="D5451" r:id="rId1950"/>
    <hyperlink ref="D5452" r:id="rId1951"/>
    <hyperlink ref="D5561" r:id="rId1952"/>
    <hyperlink ref="D5590" r:id="rId1953"/>
    <hyperlink ref="D5602" r:id="rId1954"/>
    <hyperlink ref="D5517" r:id="rId1955"/>
    <hyperlink ref="D5540" r:id="rId1956"/>
    <hyperlink ref="D5539" r:id="rId1957"/>
    <hyperlink ref="D5614" r:id="rId1958"/>
    <hyperlink ref="D5676" r:id="rId1959"/>
    <hyperlink ref="D5468" r:id="rId1960"/>
    <hyperlink ref="D5600" r:id="rId1961"/>
    <hyperlink ref="D5601" r:id="rId1962"/>
    <hyperlink ref="D5439" r:id="rId1963"/>
    <hyperlink ref="D5453" r:id="rId1964"/>
    <hyperlink ref="D5474" r:id="rId1965"/>
    <hyperlink ref="D5475" r:id="rId1966"/>
    <hyperlink ref="D5476" r:id="rId1967"/>
    <hyperlink ref="E5486" r:id="rId1968" display="https://www.eprocure.gov.bd/officer/MyTenders.jsp"/>
    <hyperlink ref="E5487" r:id="rId1969" display="https://www.eprocure.gov.bd/officer/MyTenders.jsp"/>
    <hyperlink ref="D5486" r:id="rId1970"/>
    <hyperlink ref="D5487" r:id="rId1971"/>
    <hyperlink ref="D5499" r:id="rId1972"/>
    <hyperlink ref="D5501" r:id="rId1973"/>
    <hyperlink ref="D5502" r:id="rId1974"/>
    <hyperlink ref="D5500" r:id="rId1975"/>
    <hyperlink ref="D5518" r:id="rId1976"/>
    <hyperlink ref="D5532" r:id="rId1977"/>
    <hyperlink ref="D5537" r:id="rId1978"/>
    <hyperlink ref="D5563" r:id="rId1979"/>
    <hyperlink ref="D5564" r:id="rId1980"/>
    <hyperlink ref="D5565" r:id="rId1981"/>
    <hyperlink ref="D5566" r:id="rId1982"/>
    <hyperlink ref="D5568" r:id="rId1983"/>
    <hyperlink ref="D5569" r:id="rId1984"/>
    <hyperlink ref="D5571" r:id="rId1985"/>
    <hyperlink ref="D5570" r:id="rId1986"/>
    <hyperlink ref="D5574" r:id="rId1987"/>
    <hyperlink ref="D5575" r:id="rId1988"/>
    <hyperlink ref="D5683" r:id="rId1989"/>
    <hyperlink ref="D5684" r:id="rId1990"/>
    <hyperlink ref="D5689" r:id="rId1991"/>
    <hyperlink ref="D5691" r:id="rId1992"/>
    <hyperlink ref="D5692" r:id="rId1993"/>
    <hyperlink ref="D5576" r:id="rId1994"/>
    <hyperlink ref="D5577" r:id="rId1995"/>
    <hyperlink ref="D5686" r:id="rId1996"/>
    <hyperlink ref="D5688" r:id="rId1997"/>
    <hyperlink ref="D5687" r:id="rId1998"/>
    <hyperlink ref="D5530" r:id="rId1999"/>
    <hyperlink ref="D5441" r:id="rId2000"/>
    <hyperlink ref="D5442" r:id="rId2001"/>
    <hyperlink ref="D5443" r:id="rId2002"/>
    <hyperlink ref="D5591" r:id="rId2003"/>
    <hyperlink ref="D5595" r:id="rId2004"/>
    <hyperlink ref="D5596" r:id="rId2005"/>
    <hyperlink ref="D5597" r:id="rId2006"/>
    <hyperlink ref="D5598" r:id="rId2007"/>
    <hyperlink ref="D5461" r:id="rId2008"/>
    <hyperlink ref="D5466" r:id="rId2009"/>
    <hyperlink ref="D5467" r:id="rId2010"/>
    <hyperlink ref="D5533" r:id="rId2011"/>
    <hyperlink ref="D5549" r:id="rId2012"/>
    <hyperlink ref="D5550" r:id="rId2013"/>
    <hyperlink ref="D5555" r:id="rId2014"/>
    <hyperlink ref="D5556" r:id="rId2015"/>
    <hyperlink ref="D5567" r:id="rId2016"/>
    <hyperlink ref="D5578" r:id="rId2017"/>
    <hyperlink ref="D5579" r:id="rId2018"/>
    <hyperlink ref="D5580" r:id="rId2019"/>
    <hyperlink ref="D5581" r:id="rId2020"/>
    <hyperlink ref="D5593" r:id="rId2021"/>
    <hyperlink ref="D5599" r:id="rId2022"/>
    <hyperlink ref="D5672" r:id="rId2023"/>
    <hyperlink ref="D5673" r:id="rId2024"/>
    <hyperlink ref="D5677" r:id="rId2025"/>
    <hyperlink ref="D5678" r:id="rId2026"/>
    <hyperlink ref="D5680" r:id="rId2027"/>
    <hyperlink ref="D5682" r:id="rId2028"/>
    <hyperlink ref="D5681" r:id="rId2029"/>
    <hyperlink ref="D5685" r:id="rId2030"/>
    <hyperlink ref="D5629" r:id="rId2031"/>
    <hyperlink ref="D5637" r:id="rId2032"/>
    <hyperlink ref="D5638" r:id="rId2033"/>
    <hyperlink ref="D5639" r:id="rId2034"/>
    <hyperlink ref="D5642" r:id="rId2035"/>
    <hyperlink ref="D5459" r:id="rId2036"/>
    <hyperlink ref="D5460" r:id="rId2037"/>
    <hyperlink ref="D6027" r:id="rId2038"/>
    <hyperlink ref="D6028" r:id="rId2039"/>
    <hyperlink ref="D6029" r:id="rId2040"/>
    <hyperlink ref="D6030" r:id="rId2041"/>
    <hyperlink ref="D6031" r:id="rId2042"/>
    <hyperlink ref="C6033" r:id="rId2043"/>
    <hyperlink ref="C6034" r:id="rId2044"/>
    <hyperlink ref="D6035" r:id="rId2045"/>
    <hyperlink ref="D6038" r:id="rId2046"/>
    <hyperlink ref="C6131" r:id="rId2047"/>
    <hyperlink ref="C6133" r:id="rId2048"/>
    <hyperlink ref="C6134" r:id="rId2049"/>
    <hyperlink ref="C6135" r:id="rId2050"/>
    <hyperlink ref="C6136" r:id="rId2051"/>
    <hyperlink ref="C6151" r:id="rId2052"/>
    <hyperlink ref="C6153" r:id="rId2053"/>
    <hyperlink ref="C6154" r:id="rId2054"/>
    <hyperlink ref="C6155" r:id="rId2055"/>
    <hyperlink ref="C6156" r:id="rId2056"/>
    <hyperlink ref="C6157" r:id="rId2057"/>
    <hyperlink ref="C6158" r:id="rId2058"/>
    <hyperlink ref="D6322" r:id="rId2059"/>
    <hyperlink ref="D6323" r:id="rId2060"/>
    <hyperlink ref="D6325" r:id="rId2061"/>
    <hyperlink ref="D6330" r:id="rId2062"/>
    <hyperlink ref="D6331" r:id="rId2063"/>
    <hyperlink ref="D6326" r:id="rId2064"/>
    <hyperlink ref="D6327" r:id="rId2065"/>
    <hyperlink ref="D6332" r:id="rId2066"/>
    <hyperlink ref="D6318" r:id="rId2067"/>
    <hyperlink ref="D6319" r:id="rId2068"/>
    <hyperlink ref="D6311" r:id="rId2069"/>
    <hyperlink ref="D6308" r:id="rId2070"/>
    <hyperlink ref="D6312" r:id="rId2071"/>
    <hyperlink ref="D6316" r:id="rId2072"/>
    <hyperlink ref="D6313" r:id="rId2073"/>
    <hyperlink ref="D6314" r:id="rId2074"/>
    <hyperlink ref="D6315" r:id="rId2075"/>
    <hyperlink ref="D6317" r:id="rId2076"/>
    <hyperlink ref="D6333" r:id="rId2077"/>
    <hyperlink ref="D6320" r:id="rId2078"/>
    <hyperlink ref="D6321" r:id="rId2079"/>
    <hyperlink ref="D6324" r:id="rId2080"/>
    <hyperlink ref="D6336" r:id="rId2081"/>
    <hyperlink ref="D6334" r:id="rId2082"/>
    <hyperlink ref="D6337" r:id="rId2083"/>
    <hyperlink ref="D6335" r:id="rId2084"/>
    <hyperlink ref="D6338" r:id="rId2085"/>
    <hyperlink ref="D6339" r:id="rId2086"/>
    <hyperlink ref="D6340" r:id="rId2087"/>
    <hyperlink ref="D6341" r:id="rId2088"/>
    <hyperlink ref="D6342" r:id="rId2089"/>
    <hyperlink ref="D6344" r:id="rId2090"/>
    <hyperlink ref="D6345" r:id="rId2091"/>
    <hyperlink ref="D6346" r:id="rId2092"/>
    <hyperlink ref="D6347" r:id="rId2093"/>
    <hyperlink ref="D6348" r:id="rId2094"/>
    <hyperlink ref="D6349" r:id="rId2095"/>
    <hyperlink ref="D6350" r:id="rId2096"/>
    <hyperlink ref="D6351" r:id="rId2097"/>
    <hyperlink ref="D6352" r:id="rId2098"/>
    <hyperlink ref="D6353" r:id="rId2099"/>
    <hyperlink ref="D6354" r:id="rId2100"/>
    <hyperlink ref="D6355" r:id="rId2101"/>
    <hyperlink ref="D6356" r:id="rId2102"/>
    <hyperlink ref="D6357" r:id="rId2103"/>
    <hyperlink ref="D6358" r:id="rId2104"/>
    <hyperlink ref="D6359" r:id="rId2105"/>
    <hyperlink ref="D6360" r:id="rId2106"/>
    <hyperlink ref="D6361" r:id="rId2107"/>
    <hyperlink ref="D6305" r:id="rId2108"/>
    <hyperlink ref="D6343" r:id="rId2109"/>
    <hyperlink ref="D6362" r:id="rId2110"/>
    <hyperlink ref="D6366" r:id="rId2111"/>
    <hyperlink ref="D6306" r:id="rId2112"/>
    <hyperlink ref="D6307" r:id="rId2113"/>
    <hyperlink ref="D6310" r:id="rId2114"/>
    <hyperlink ref="D6329" r:id="rId2115"/>
    <hyperlink ref="D6309" r:id="rId2116"/>
    <hyperlink ref="D6328" r:id="rId2117"/>
    <hyperlink ref="D6363" r:id="rId2118"/>
    <hyperlink ref="D6365" r:id="rId2119"/>
    <hyperlink ref="D6364" r:id="rId2120"/>
    <hyperlink ref="D6367" r:id="rId2121"/>
    <hyperlink ref="D6368" r:id="rId2122"/>
    <hyperlink ref="D6378" r:id="rId2123"/>
    <hyperlink ref="D6375" r:id="rId2124"/>
    <hyperlink ref="D6377" r:id="rId2125"/>
    <hyperlink ref="D6374" r:id="rId2126"/>
    <hyperlink ref="D6376" r:id="rId2127"/>
    <hyperlink ref="D6379" r:id="rId2128"/>
    <hyperlink ref="D6373" r:id="rId2129"/>
    <hyperlink ref="D6371" r:id="rId2130"/>
    <hyperlink ref="D6372" r:id="rId2131"/>
    <hyperlink ref="D6370" r:id="rId2132"/>
    <hyperlink ref="D6369" r:id="rId2133"/>
    <hyperlink ref="D6380" r:id="rId2134"/>
    <hyperlink ref="D6381" r:id="rId2135"/>
    <hyperlink ref="D6382" r:id="rId2136"/>
    <hyperlink ref="D6383" r:id="rId2137"/>
    <hyperlink ref="D6384" r:id="rId2138"/>
    <hyperlink ref="D6385" r:id="rId2139"/>
    <hyperlink ref="D6386" r:id="rId2140"/>
    <hyperlink ref="D6387" r:id="rId2141"/>
    <hyperlink ref="D6395" r:id="rId2142"/>
    <hyperlink ref="D6397" r:id="rId2143"/>
    <hyperlink ref="D6398" r:id="rId2144"/>
    <hyperlink ref="D6399" r:id="rId2145"/>
    <hyperlink ref="D6401" r:id="rId2146"/>
    <hyperlink ref="D6402" r:id="rId2147"/>
    <hyperlink ref="D6403" r:id="rId2148"/>
    <hyperlink ref="D6404" r:id="rId2149"/>
    <hyperlink ref="D6406" r:id="rId2150"/>
    <hyperlink ref="D6407" r:id="rId2151"/>
    <hyperlink ref="D6408" r:id="rId2152"/>
    <hyperlink ref="D6409" r:id="rId2153"/>
    <hyperlink ref="D6410" r:id="rId2154"/>
    <hyperlink ref="D6392" r:id="rId2155"/>
    <hyperlink ref="D6394" r:id="rId2156"/>
    <hyperlink ref="D6400" r:id="rId2157"/>
    <hyperlink ref="D6389" r:id="rId2158"/>
    <hyperlink ref="D6388" r:id="rId2159"/>
    <hyperlink ref="D6393" r:id="rId2160"/>
    <hyperlink ref="D6405" r:id="rId2161"/>
    <hyperlink ref="D6391" r:id="rId2162"/>
    <hyperlink ref="D6390" r:id="rId2163"/>
    <hyperlink ref="D6396" r:id="rId2164"/>
    <hyperlink ref="D6411" r:id="rId2165"/>
    <hyperlink ref="D6412" r:id="rId2166"/>
    <hyperlink ref="D6413" r:id="rId2167"/>
    <hyperlink ref="D6414" r:id="rId2168"/>
    <hyperlink ref="D6415" r:id="rId2169"/>
    <hyperlink ref="D6416" r:id="rId2170"/>
    <hyperlink ref="D6417" r:id="rId2171"/>
    <hyperlink ref="D6418" r:id="rId2172"/>
    <hyperlink ref="D6419" r:id="rId2173"/>
    <hyperlink ref="D6420" r:id="rId2174"/>
    <hyperlink ref="D6421" r:id="rId2175"/>
    <hyperlink ref="D6422" r:id="rId2176"/>
    <hyperlink ref="D6427" r:id="rId2177"/>
    <hyperlink ref="D6432" r:id="rId2178"/>
    <hyperlink ref="D6437" r:id="rId2179"/>
    <hyperlink ref="D6438" r:id="rId2180"/>
    <hyperlink ref="D6439" r:id="rId2181"/>
    <hyperlink ref="D6447" r:id="rId2182"/>
    <hyperlink ref="D6448" r:id="rId2183"/>
    <hyperlink ref="D6444" r:id="rId2184"/>
    <hyperlink ref="D6452" r:id="rId2185"/>
    <hyperlink ref="D6453" r:id="rId2186"/>
    <hyperlink ref="D6454" r:id="rId2187"/>
    <hyperlink ref="D6455" r:id="rId2188"/>
    <hyperlink ref="D6456" r:id="rId2189"/>
    <hyperlink ref="D6457" r:id="rId2190"/>
    <hyperlink ref="D6458" r:id="rId2191"/>
    <hyperlink ref="D6459" r:id="rId2192"/>
    <hyperlink ref="D6461" r:id="rId2193"/>
    <hyperlink ref="D6465" r:id="rId2194"/>
    <hyperlink ref="D6466" r:id="rId2195"/>
    <hyperlink ref="D6467" r:id="rId2196"/>
    <hyperlink ref="D6468" r:id="rId2197"/>
    <hyperlink ref="D6469" r:id="rId2198"/>
    <hyperlink ref="D6470" r:id="rId2199"/>
    <hyperlink ref="D6475" r:id="rId2200"/>
    <hyperlink ref="D6474" r:id="rId2201"/>
    <hyperlink ref="D6480" r:id="rId2202"/>
    <hyperlink ref="D6482" r:id="rId2203"/>
    <hyperlink ref="D6460" r:id="rId2204"/>
    <hyperlink ref="D6462" r:id="rId2205"/>
    <hyperlink ref="D6471" r:id="rId2206"/>
    <hyperlink ref="D6476" r:id="rId2207"/>
    <hyperlink ref="D6478" r:id="rId2208"/>
    <hyperlink ref="D6512" r:id="rId2209"/>
    <hyperlink ref="D6513" r:id="rId2210"/>
    <hyperlink ref="D6435" r:id="rId2211"/>
    <hyperlink ref="D6436" r:id="rId2212"/>
    <hyperlink ref="D6423" r:id="rId2213"/>
    <hyperlink ref="D6424" r:id="rId2214"/>
    <hyperlink ref="D6426" r:id="rId2215"/>
    <hyperlink ref="D6428" r:id="rId2216"/>
    <hyperlink ref="D6429" r:id="rId2217"/>
    <hyperlink ref="D6430" r:id="rId2218"/>
    <hyperlink ref="D6431" r:id="rId2219"/>
    <hyperlink ref="D6433" r:id="rId2220"/>
    <hyperlink ref="D6434" r:id="rId2221"/>
    <hyperlink ref="D6440" r:id="rId2222"/>
    <hyperlink ref="D6441" r:id="rId2223"/>
    <hyperlink ref="D6442" r:id="rId2224"/>
    <hyperlink ref="D6443" r:id="rId2225"/>
    <hyperlink ref="D6445" r:id="rId2226"/>
    <hyperlink ref="D6446" r:id="rId2227"/>
    <hyperlink ref="D6463" r:id="rId2228"/>
    <hyperlink ref="D6464" r:id="rId2229"/>
    <hyperlink ref="D6481" r:id="rId2230"/>
    <hyperlink ref="D6479" r:id="rId2231"/>
    <hyperlink ref="D6450" r:id="rId2232"/>
    <hyperlink ref="D6449" r:id="rId2233"/>
    <hyperlink ref="D6514" r:id="rId2234"/>
    <hyperlink ref="D6515" r:id="rId2235"/>
    <hyperlink ref="D6516" r:id="rId2236"/>
    <hyperlink ref="D6517" r:id="rId2237"/>
    <hyperlink ref="D6451" r:id="rId2238"/>
    <hyperlink ref="D6472" r:id="rId2239"/>
    <hyperlink ref="D6473" r:id="rId2240"/>
    <hyperlink ref="D6519" r:id="rId2241"/>
    <hyperlink ref="D6520" r:id="rId2242"/>
    <hyperlink ref="D6484" r:id="rId2243"/>
    <hyperlink ref="D6483" r:id="rId2244"/>
    <hyperlink ref="D6485" r:id="rId2245"/>
    <hyperlink ref="D6486" r:id="rId2246"/>
    <hyperlink ref="D6487" r:id="rId2247"/>
    <hyperlink ref="D6488" r:id="rId2248"/>
    <hyperlink ref="D6508" r:id="rId2249"/>
    <hyperlink ref="D6509" r:id="rId2250"/>
    <hyperlink ref="D6489" r:id="rId2251"/>
    <hyperlink ref="D6490" r:id="rId2252"/>
    <hyperlink ref="D6491" r:id="rId2253"/>
    <hyperlink ref="D6492" r:id="rId2254"/>
    <hyperlink ref="D6493" r:id="rId2255"/>
    <hyperlink ref="D6494" r:id="rId2256"/>
    <hyperlink ref="D6495" r:id="rId2257"/>
    <hyperlink ref="D6496" r:id="rId2258"/>
    <hyperlink ref="D6497" r:id="rId2259"/>
    <hyperlink ref="D6498" r:id="rId2260"/>
    <hyperlink ref="D6499" r:id="rId2261"/>
    <hyperlink ref="D6500" r:id="rId2262"/>
    <hyperlink ref="D6501" r:id="rId2263"/>
    <hyperlink ref="D6502" r:id="rId2264"/>
    <hyperlink ref="D6503" r:id="rId2265"/>
    <hyperlink ref="D6504" r:id="rId2266"/>
    <hyperlink ref="D6505" r:id="rId2267"/>
    <hyperlink ref="D6506" r:id="rId2268"/>
    <hyperlink ref="D6507" r:id="rId2269"/>
    <hyperlink ref="D6510" r:id="rId2270"/>
    <hyperlink ref="D6518" r:id="rId2271"/>
    <hyperlink ref="D6521" r:id="rId2272"/>
    <hyperlink ref="D6523" r:id="rId2273"/>
    <hyperlink ref="D6525" r:id="rId2274"/>
    <hyperlink ref="D6529" r:id="rId2275"/>
    <hyperlink ref="D6528" r:id="rId2276"/>
    <hyperlink ref="D6536" r:id="rId2277"/>
    <hyperlink ref="D6540" r:id="rId2278"/>
    <hyperlink ref="D6541" r:id="rId2279"/>
    <hyperlink ref="D6532" r:id="rId2280"/>
    <hyperlink ref="D6546" r:id="rId2281"/>
    <hyperlink ref="D6547" r:id="rId2282"/>
    <hyperlink ref="D6535" r:id="rId2283"/>
    <hyperlink ref="D6551" r:id="rId2284"/>
    <hyperlink ref="D6552" r:id="rId2285"/>
    <hyperlink ref="D6553" r:id="rId2286"/>
    <hyperlink ref="D6554" r:id="rId2287"/>
    <hyperlink ref="D6555" r:id="rId2288"/>
    <hyperlink ref="D6556" r:id="rId2289"/>
    <hyperlink ref="D6557" r:id="rId2290"/>
    <hyperlink ref="D6559" r:id="rId2291"/>
    <hyperlink ref="D6560" r:id="rId2292"/>
    <hyperlink ref="D6561" r:id="rId2293"/>
    <hyperlink ref="D6562" r:id="rId2294"/>
    <hyperlink ref="D6563" r:id="rId2295"/>
    <hyperlink ref="D6558" r:id="rId2296"/>
    <hyperlink ref="D6565" r:id="rId2297"/>
    <hyperlink ref="D6566" r:id="rId2298"/>
    <hyperlink ref="D6673" r:id="rId2299"/>
    <hyperlink ref="D6667" r:id="rId2300"/>
    <hyperlink ref="D6692" r:id="rId2301"/>
    <hyperlink ref="D6693" r:id="rId2302"/>
    <hyperlink ref="D6695" r:id="rId2303"/>
    <hyperlink ref="D6696" r:id="rId2304"/>
    <hyperlink ref="D6699" r:id="rId2305"/>
    <hyperlink ref="D6700" r:id="rId2306"/>
    <hyperlink ref="D6702" r:id="rId2307"/>
    <hyperlink ref="D6707" r:id="rId2308"/>
    <hyperlink ref="D6709" r:id="rId2309"/>
    <hyperlink ref="D6690" r:id="rId2310"/>
    <hyperlink ref="D6688" r:id="rId2311"/>
    <hyperlink ref="D6681" r:id="rId2312"/>
    <hyperlink ref="D6679" r:id="rId2313"/>
    <hyperlink ref="D6569" r:id="rId2314"/>
    <hyperlink ref="D6572" r:id="rId2315"/>
    <hyperlink ref="D6573" r:id="rId2316"/>
    <hyperlink ref="D6574" r:id="rId2317"/>
    <hyperlink ref="D6575" r:id="rId2318"/>
    <hyperlink ref="D6578" r:id="rId2319"/>
    <hyperlink ref="D6581" r:id="rId2320"/>
    <hyperlink ref="D6582" r:id="rId2321"/>
    <hyperlink ref="D6583" r:id="rId2322"/>
    <hyperlink ref="D6586" r:id="rId2323"/>
    <hyperlink ref="D6668" r:id="rId2324"/>
    <hyperlink ref="D6669" r:id="rId2325"/>
    <hyperlink ref="D6666" r:id="rId2326"/>
    <hyperlink ref="D6665" r:id="rId2327"/>
    <hyperlink ref="D6651" r:id="rId2328"/>
    <hyperlink ref="D6650" r:id="rId2329"/>
    <hyperlink ref="D6588" r:id="rId2330"/>
    <hyperlink ref="D6589" r:id="rId2331"/>
    <hyperlink ref="D6593" r:id="rId2332"/>
    <hyperlink ref="D6599" r:id="rId2333"/>
    <hyperlink ref="D6604" r:id="rId2334"/>
    <hyperlink ref="D6608" r:id="rId2335"/>
    <hyperlink ref="D6609" r:id="rId2336"/>
    <hyperlink ref="D6614" r:id="rId2337"/>
    <hyperlink ref="D6641" r:id="rId2338"/>
    <hyperlink ref="D6617" r:id="rId2339"/>
    <hyperlink ref="D6618" r:id="rId2340"/>
    <hyperlink ref="D6623" r:id="rId2341"/>
    <hyperlink ref="D6644" r:id="rId2342"/>
    <hyperlink ref="D6642" r:id="rId2343"/>
    <hyperlink ref="D6636" r:id="rId2344"/>
    <hyperlink ref="D6646" r:id="rId2345"/>
    <hyperlink ref="D6647" r:id="rId2346"/>
    <hyperlink ref="D6711" r:id="rId2347"/>
    <hyperlink ref="D6712" r:id="rId2348"/>
    <hyperlink ref="D6533" r:id="rId2349"/>
    <hyperlink ref="D6526" r:id="rId2350"/>
    <hyperlink ref="D6527" r:id="rId2351"/>
    <hyperlink ref="D6531" r:id="rId2352"/>
    <hyperlink ref="D6530" r:id="rId2353"/>
    <hyperlink ref="D6539" r:id="rId2354"/>
    <hyperlink ref="D6538" r:id="rId2355"/>
    <hyperlink ref="D6544" r:id="rId2356"/>
    <hyperlink ref="D6545" r:id="rId2357"/>
    <hyperlink ref="D6548" r:id="rId2358"/>
    <hyperlink ref="D6549" r:id="rId2359"/>
    <hyperlink ref="D6577" r:id="rId2360"/>
    <hyperlink ref="D6576" r:id="rId2361"/>
    <hyperlink ref="D6580" r:id="rId2362"/>
    <hyperlink ref="D6579" r:id="rId2363"/>
    <hyperlink ref="D6584" r:id="rId2364"/>
    <hyperlink ref="D6615" r:id="rId2365"/>
    <hyperlink ref="D6658" r:id="rId2366"/>
    <hyperlink ref="D6674" r:id="rId2367"/>
    <hyperlink ref="D6675" r:id="rId2368"/>
    <hyperlink ref="D6524" r:id="rId2369"/>
    <hyperlink ref="D6534" r:id="rId2370"/>
    <hyperlink ref="D6542" r:id="rId2371"/>
    <hyperlink ref="D6550" r:id="rId2372"/>
    <hyperlink ref="D6564" r:id="rId2373"/>
    <hyperlink ref="D6671" r:id="rId2374"/>
    <hyperlink ref="D6680" r:id="rId2375"/>
    <hyperlink ref="D6694" r:id="rId2376"/>
    <hyperlink ref="D6537" r:id="rId2377"/>
    <hyperlink ref="D6708" r:id="rId2378"/>
    <hyperlink ref="D6659" r:id="rId2379"/>
    <hyperlink ref="D6660" r:id="rId2380"/>
    <hyperlink ref="D6672" r:id="rId2381"/>
    <hyperlink ref="D6705" r:id="rId2382"/>
    <hyperlink ref="D6716" r:id="rId2383"/>
    <hyperlink ref="D6719" r:id="rId2384"/>
    <hyperlink ref="D6720" r:id="rId2385"/>
    <hyperlink ref="D6624" r:id="rId2386"/>
    <hyperlink ref="D6626" r:id="rId2387"/>
    <hyperlink ref="D6629" r:id="rId2388"/>
    <hyperlink ref="D6637" r:id="rId2389"/>
    <hyperlink ref="D6722" r:id="rId2390"/>
    <hyperlink ref="D6725" r:id="rId2391"/>
    <hyperlink ref="D6724" r:id="rId2392"/>
    <hyperlink ref="D6726" r:id="rId2393"/>
    <hyperlink ref="D6727" r:id="rId2394"/>
    <hyperlink ref="D6728" r:id="rId2395"/>
    <hyperlink ref="D6730" r:id="rId2396"/>
    <hyperlink ref="D6739" r:id="rId2397"/>
    <hyperlink ref="D6729" r:id="rId2398"/>
    <hyperlink ref="D6731" r:id="rId2399"/>
    <hyperlink ref="D6732" r:id="rId2400"/>
    <hyperlink ref="D6733" r:id="rId2401"/>
    <hyperlink ref="D6734" r:id="rId2402"/>
    <hyperlink ref="D6735" r:id="rId2403"/>
    <hyperlink ref="D6737" r:id="rId2404"/>
    <hyperlink ref="D6740" r:id="rId2405"/>
    <hyperlink ref="D6744" r:id="rId2406"/>
    <hyperlink ref="D6745" r:id="rId2407"/>
    <hyperlink ref="D6746" r:id="rId2408"/>
    <hyperlink ref="D6747" r:id="rId2409"/>
    <hyperlink ref="D6748" r:id="rId2410"/>
    <hyperlink ref="D6749" r:id="rId2411"/>
    <hyperlink ref="D6750" r:id="rId2412"/>
    <hyperlink ref="D6755" r:id="rId2413"/>
    <hyperlink ref="D6757" r:id="rId2414"/>
    <hyperlink ref="D6765" r:id="rId2415"/>
    <hyperlink ref="D6776" r:id="rId2416"/>
    <hyperlink ref="D6780" r:id="rId2417"/>
    <hyperlink ref="D6759" r:id="rId2418"/>
    <hyperlink ref="D6761" r:id="rId2419"/>
    <hyperlink ref="D6763" r:id="rId2420"/>
    <hyperlink ref="D6764" r:id="rId2421"/>
    <hyperlink ref="D6766" r:id="rId2422"/>
    <hyperlink ref="D6767" r:id="rId2423"/>
    <hyperlink ref="D6770" r:id="rId2424"/>
    <hyperlink ref="D6771" r:id="rId2425"/>
    <hyperlink ref="D6781" r:id="rId2426"/>
    <hyperlink ref="D6782" r:id="rId2427"/>
    <hyperlink ref="D6775" r:id="rId2428"/>
    <hyperlink ref="D6777" r:id="rId2429"/>
    <hyperlink ref="D6756" r:id="rId2430"/>
    <hyperlink ref="D6791" r:id="rId2431"/>
    <hyperlink ref="D6792" r:id="rId2432"/>
    <hyperlink ref="D6794" r:id="rId2433"/>
    <hyperlink ref="D6795" r:id="rId2434"/>
    <hyperlink ref="D6796" r:id="rId2435"/>
    <hyperlink ref="D6797" r:id="rId2436"/>
    <hyperlink ref="D6798" r:id="rId2437"/>
    <hyperlink ref="D6799" r:id="rId2438"/>
    <hyperlink ref="D6800" r:id="rId2439"/>
    <hyperlink ref="D6801" r:id="rId2440"/>
    <hyperlink ref="D6805" r:id="rId2441"/>
    <hyperlink ref="D6806" r:id="rId2442"/>
    <hyperlink ref="D6807" r:id="rId2443"/>
    <hyperlink ref="D6809" r:id="rId2444"/>
    <hyperlink ref="D6810" r:id="rId2445"/>
    <hyperlink ref="D6811" r:id="rId2446"/>
    <hyperlink ref="D6822" r:id="rId2447"/>
    <hyperlink ref="D6826" r:id="rId2448"/>
    <hyperlink ref="D6836" r:id="rId2449"/>
    <hyperlink ref="D6848" r:id="rId2450"/>
    <hyperlink ref="D6849" r:id="rId2451"/>
    <hyperlink ref="D6852" r:id="rId2452"/>
    <hyperlink ref="D6854" r:id="rId2453"/>
    <hyperlink ref="D6855" r:id="rId2454"/>
    <hyperlink ref="D6858" r:id="rId2455"/>
    <hyperlink ref="D6881" r:id="rId2456"/>
    <hyperlink ref="D6904" r:id="rId2457"/>
    <hyperlink ref="D6906" r:id="rId2458"/>
    <hyperlink ref="D6907" r:id="rId2459"/>
    <hyperlink ref="D6908" r:id="rId2460"/>
    <hyperlink ref="D6909" r:id="rId2461"/>
    <hyperlink ref="D6941" r:id="rId2462"/>
    <hyperlink ref="D6943" r:id="rId2463"/>
    <hyperlink ref="D6951" r:id="rId2464"/>
    <hyperlink ref="D6957" r:id="rId2465"/>
    <hyperlink ref="D6962" r:id="rId2466"/>
    <hyperlink ref="D6963" r:id="rId2467"/>
    <hyperlink ref="D6966" r:id="rId2468"/>
    <hyperlink ref="D6967" r:id="rId2469"/>
    <hyperlink ref="D6971" r:id="rId2470"/>
    <hyperlink ref="D6972" r:id="rId2471"/>
    <hyperlink ref="D6977" r:id="rId2472"/>
    <hyperlink ref="D6978" r:id="rId2473"/>
    <hyperlink ref="D6979" r:id="rId2474"/>
    <hyperlink ref="D6980" r:id="rId2475"/>
    <hyperlink ref="D6981" r:id="rId2476"/>
    <hyperlink ref="D6982" r:id="rId2477"/>
    <hyperlink ref="D6983" r:id="rId2478"/>
    <hyperlink ref="D6988" r:id="rId2479"/>
    <hyperlink ref="D6992" r:id="rId2480"/>
    <hyperlink ref="D6994" r:id="rId2481"/>
    <hyperlink ref="D6995" r:id="rId2482"/>
    <hyperlink ref="D6996" r:id="rId2483"/>
    <hyperlink ref="D6997" r:id="rId2484"/>
    <hyperlink ref="D6998" r:id="rId2485"/>
    <hyperlink ref="D7003" r:id="rId2486"/>
    <hyperlink ref="D7004" r:id="rId2487"/>
    <hyperlink ref="D7005" r:id="rId2488"/>
    <hyperlink ref="D7007" r:id="rId2489"/>
    <hyperlink ref="D7008" r:id="rId2490"/>
    <hyperlink ref="D7010" r:id="rId2491"/>
    <hyperlink ref="D7011" r:id="rId2492"/>
    <hyperlink ref="D7012" r:id="rId2493"/>
    <hyperlink ref="D7014" r:id="rId2494"/>
    <hyperlink ref="D7015" r:id="rId2495"/>
    <hyperlink ref="D7016" r:id="rId2496"/>
    <hyperlink ref="D7018" r:id="rId2497"/>
    <hyperlink ref="D7019" r:id="rId2498"/>
    <hyperlink ref="D7020" r:id="rId2499"/>
    <hyperlink ref="D7021" r:id="rId2500"/>
    <hyperlink ref="D7022" r:id="rId2501"/>
    <hyperlink ref="D7024" r:id="rId2502"/>
    <hyperlink ref="D7026" r:id="rId2503"/>
    <hyperlink ref="D7027" r:id="rId2504"/>
    <hyperlink ref="D7028" r:id="rId2505"/>
    <hyperlink ref="D7045" r:id="rId2506"/>
    <hyperlink ref="D7062" r:id="rId2507"/>
    <hyperlink ref="D7064" r:id="rId2508"/>
    <hyperlink ref="D7061" r:id="rId2509"/>
    <hyperlink ref="D7071" r:id="rId2510"/>
    <hyperlink ref="D7080" r:id="rId2511"/>
    <hyperlink ref="D7081" r:id="rId2512"/>
    <hyperlink ref="D7084" r:id="rId2513"/>
    <hyperlink ref="D7085" r:id="rId2514"/>
    <hyperlink ref="D7086" r:id="rId2515"/>
    <hyperlink ref="D7167" r:id="rId2516"/>
    <hyperlink ref="D7089" r:id="rId2517"/>
    <hyperlink ref="D7091" r:id="rId2518"/>
    <hyperlink ref="D7092" r:id="rId2519"/>
    <hyperlink ref="D7093" r:id="rId2520"/>
    <hyperlink ref="D7094" r:id="rId2521"/>
    <hyperlink ref="D7096" r:id="rId2522"/>
    <hyperlink ref="D7099" r:id="rId2523"/>
    <hyperlink ref="D7102" r:id="rId2524"/>
    <hyperlink ref="D7118" r:id="rId2525"/>
    <hyperlink ref="D7131" r:id="rId2526"/>
    <hyperlink ref="D7132" r:id="rId2527"/>
    <hyperlink ref="D7133" r:id="rId2528"/>
    <hyperlink ref="D7134" r:id="rId2529"/>
    <hyperlink ref="D7135" r:id="rId2530"/>
    <hyperlink ref="D7136" r:id="rId2531"/>
    <hyperlink ref="D7140" r:id="rId2532"/>
    <hyperlink ref="D7165" r:id="rId2533"/>
    <hyperlink ref="D7166" r:id="rId2534"/>
    <hyperlink ref="D7168" r:id="rId2535"/>
    <hyperlink ref="D7169" r:id="rId2536"/>
    <hyperlink ref="D7170" r:id="rId2537"/>
    <hyperlink ref="D7179" r:id="rId2538"/>
    <hyperlink ref="D7205" r:id="rId2539"/>
    <hyperlink ref="D7207" r:id="rId2540"/>
    <hyperlink ref="D7213" r:id="rId2541"/>
    <hyperlink ref="D7214" r:id="rId2542"/>
    <hyperlink ref="D7217" r:id="rId2543"/>
    <hyperlink ref="D7252" r:id="rId2544"/>
    <hyperlink ref="D7253" r:id="rId2545"/>
    <hyperlink ref="D7254" r:id="rId2546"/>
    <hyperlink ref="D7255" r:id="rId2547"/>
    <hyperlink ref="D7256" r:id="rId2548"/>
    <hyperlink ref="D7257" r:id="rId2549"/>
    <hyperlink ref="D7258" r:id="rId2550"/>
    <hyperlink ref="D7259" r:id="rId2551"/>
    <hyperlink ref="D7261" r:id="rId2552"/>
    <hyperlink ref="D7262" r:id="rId2553"/>
    <hyperlink ref="D7263" r:id="rId2554"/>
    <hyperlink ref="D7265" r:id="rId2555"/>
    <hyperlink ref="D7266" r:id="rId2556"/>
    <hyperlink ref="D7267" r:id="rId2557"/>
    <hyperlink ref="D7268" r:id="rId2558"/>
    <hyperlink ref="D7271" r:id="rId2559"/>
    <hyperlink ref="D7272" r:id="rId2560"/>
    <hyperlink ref="D7274" r:id="rId2561"/>
    <hyperlink ref="D7275" r:id="rId2562"/>
    <hyperlink ref="D7277" r:id="rId2563"/>
    <hyperlink ref="D7278" r:id="rId2564"/>
    <hyperlink ref="D7279" r:id="rId2565"/>
    <hyperlink ref="D7284" r:id="rId2566"/>
    <hyperlink ref="D7287" r:id="rId2567"/>
    <hyperlink ref="D7289" r:id="rId2568"/>
    <hyperlink ref="D7291" r:id="rId2569"/>
    <hyperlink ref="D7294" r:id="rId2570"/>
    <hyperlink ref="D7303" r:id="rId2571"/>
    <hyperlink ref="D7304" r:id="rId2572"/>
    <hyperlink ref="D7025" r:id="rId2573"/>
    <hyperlink ref="D7175" r:id="rId2574"/>
    <hyperlink ref="D6968" r:id="rId2575"/>
    <hyperlink ref="D7074" r:id="rId2576"/>
    <hyperlink ref="D7078" r:id="rId2577"/>
    <hyperlink ref="D7087" r:id="rId2578"/>
    <hyperlink ref="D7097" r:id="rId2579"/>
    <hyperlink ref="D7098" r:id="rId2580"/>
    <hyperlink ref="D7101" r:id="rId2581"/>
    <hyperlink ref="D7103" r:id="rId2582"/>
    <hyperlink ref="D6935" r:id="rId2583"/>
    <hyperlink ref="D6900" r:id="rId2584"/>
    <hyperlink ref="D6888" r:id="rId2585"/>
    <hyperlink ref="D6889" r:id="rId2586"/>
    <hyperlink ref="D6890" r:id="rId2587"/>
    <hyperlink ref="D6936" r:id="rId2588"/>
    <hyperlink ref="D6937" r:id="rId2589"/>
    <hyperlink ref="D6958" r:id="rId2590"/>
    <hyperlink ref="D6959" r:id="rId2591"/>
    <hyperlink ref="D6989" r:id="rId2592"/>
    <hyperlink ref="D6990" r:id="rId2593"/>
    <hyperlink ref="D7046" r:id="rId2594"/>
    <hyperlink ref="D7047" r:id="rId2595"/>
    <hyperlink ref="D7072" r:id="rId2596"/>
    <hyperlink ref="D7073" r:id="rId2597"/>
    <hyperlink ref="D7075" r:id="rId2598"/>
    <hyperlink ref="D7076" r:id="rId2599"/>
    <hyperlink ref="D7110" r:id="rId2600"/>
    <hyperlink ref="D7119" r:id="rId2601"/>
    <hyperlink ref="D7120" r:id="rId2602"/>
    <hyperlink ref="D7128" r:id="rId2603"/>
    <hyperlink ref="D7129" r:id="rId2604"/>
    <hyperlink ref="D7130" r:id="rId2605"/>
    <hyperlink ref="D7137" r:id="rId2606"/>
    <hyperlink ref="D7138" r:id="rId2607"/>
    <hyperlink ref="D7141" r:id="rId2608"/>
    <hyperlink ref="D7142" r:id="rId2609"/>
    <hyperlink ref="D7176" r:id="rId2610"/>
    <hyperlink ref="D7177" r:id="rId2611"/>
    <hyperlink ref="D7178" r:id="rId2612"/>
    <hyperlink ref="D7280" r:id="rId2613"/>
    <hyperlink ref="D7292" r:id="rId2614"/>
    <hyperlink ref="D7293" r:id="rId2615"/>
    <hyperlink ref="D7295" r:id="rId2616"/>
    <hyperlink ref="D6880" r:id="rId2617"/>
    <hyperlink ref="D6879" r:id="rId2618"/>
    <hyperlink ref="D6969" r:id="rId2619"/>
    <hyperlink ref="D6970" r:id="rId2620"/>
    <hyperlink ref="D7215" r:id="rId2621"/>
    <hyperlink ref="D7216" r:id="rId2622"/>
    <hyperlink ref="D7067" r:id="rId2623"/>
    <hyperlink ref="D6845" r:id="rId2624"/>
    <hyperlink ref="D6846" r:id="rId2625"/>
    <hyperlink ref="D6847" r:id="rId2626"/>
    <hyperlink ref="D6851" r:id="rId2627"/>
    <hyperlink ref="D6856" r:id="rId2628"/>
    <hyperlink ref="D6857" r:id="rId2629"/>
    <hyperlink ref="D6885" r:id="rId2630"/>
    <hyperlink ref="D6886" r:id="rId2631"/>
    <hyperlink ref="D6887" r:id="rId2632"/>
    <hyperlink ref="D6903" r:id="rId2633"/>
    <hyperlink ref="D6905" r:id="rId2634"/>
    <hyperlink ref="D6976" r:id="rId2635"/>
    <hyperlink ref="D7023" r:id="rId2636"/>
    <hyperlink ref="D7013" r:id="rId2637"/>
    <hyperlink ref="D7079" r:id="rId2638"/>
    <hyperlink ref="D7065" r:id="rId2639"/>
    <hyperlink ref="D7069" r:id="rId2640"/>
    <hyperlink ref="D7070" r:id="rId2641" display="faysal.enter1983@gmail.com"/>
    <hyperlink ref="D6961" r:id="rId2642"/>
    <hyperlink ref="D7006" r:id="rId2643"/>
    <hyperlink ref="D7034" r:id="rId2644"/>
    <hyperlink ref="D6993" r:id="rId2645"/>
    <hyperlink ref="D7036" r:id="rId2646"/>
    <hyperlink ref="D7040" r:id="rId2647"/>
    <hyperlink ref="D7009" r:id="rId2648"/>
    <hyperlink ref="D6876" r:id="rId2649"/>
    <hyperlink ref="D6877" r:id="rId2650"/>
    <hyperlink ref="D6875" r:id="rId2651"/>
    <hyperlink ref="D6984" r:id="rId2652"/>
    <hyperlink ref="D7305" r:id="rId2653"/>
    <hyperlink ref="D7306" r:id="rId2654"/>
    <hyperlink ref="D7307" r:id="rId2655"/>
    <hyperlink ref="D6986" r:id="rId2656"/>
    <hyperlink ref="D6985" r:id="rId2657"/>
    <hyperlink ref="D7088" r:id="rId2658"/>
    <hyperlink ref="D7308" r:id="rId2659"/>
    <hyperlink ref="D6931" r:id="rId2660"/>
    <hyperlink ref="D6933" r:id="rId2661"/>
    <hyperlink ref="D6932" r:id="rId2662"/>
    <hyperlink ref="D7108" r:id="rId2663"/>
    <hyperlink ref="D7109" r:id="rId2664"/>
    <hyperlink ref="D7104" r:id="rId2665"/>
    <hyperlink ref="D6991" r:id="rId2666"/>
    <hyperlink ref="D7315" r:id="rId2667"/>
    <hyperlink ref="D7318" r:id="rId2668"/>
    <hyperlink ref="D6872" r:id="rId2669"/>
    <hyperlink ref="D6874" r:id="rId2670"/>
    <hyperlink ref="D7208" r:id="rId2671"/>
    <hyperlink ref="D6899" r:id="rId2672"/>
    <hyperlink ref="D6860" r:id="rId2673"/>
    <hyperlink ref="D7143" r:id="rId2674"/>
    <hyperlink ref="D6837" r:id="rId2675"/>
    <hyperlink ref="D6844" r:id="rId2676"/>
    <hyperlink ref="D7112" r:id="rId2677"/>
    <hyperlink ref="D7164" r:id="rId2678"/>
    <hyperlink ref="D7107" r:id="rId2679"/>
    <hyperlink ref="D7042" r:id="rId2680"/>
    <hyperlink ref="D7319" r:id="rId2681" display="nazmulmahmuddipu@gmail.com"/>
    <hyperlink ref="D6964" r:id="rId2682"/>
    <hyperlink ref="D7290" r:id="rId2683"/>
    <hyperlink ref="D7038" r:id="rId2684"/>
    <hyperlink ref="D7041" r:id="rId2685"/>
    <hyperlink ref="D7048" r:id="rId2686"/>
    <hyperlink ref="D7049" r:id="rId2687"/>
    <hyperlink ref="D7050" r:id="rId2688"/>
    <hyperlink ref="D7059" r:id="rId2689"/>
    <hyperlink ref="D7058" r:id="rId2690"/>
    <hyperlink ref="D7060" r:id="rId2691"/>
    <hyperlink ref="D7206" r:id="rId2692"/>
    <hyperlink ref="D7285" r:id="rId2693"/>
    <hyperlink ref="D6861" r:id="rId2694"/>
    <hyperlink ref="D6862" r:id="rId2695"/>
    <hyperlink ref="D6863" r:id="rId2696"/>
    <hyperlink ref="D6864" r:id="rId2697"/>
    <hyperlink ref="D7288" r:id="rId2698"/>
    <hyperlink ref="D7185" r:id="rId2699"/>
    <hyperlink ref="D7186" r:id="rId2700"/>
    <hyperlink ref="D7187" r:id="rId2701"/>
    <hyperlink ref="D7188" r:id="rId2702"/>
    <hyperlink ref="D7189" r:id="rId2703"/>
    <hyperlink ref="D7190" r:id="rId2704"/>
    <hyperlink ref="D7311" r:id="rId2705"/>
    <hyperlink ref="D7286" r:id="rId2706"/>
    <hyperlink ref="D6884" r:id="rId2707"/>
    <hyperlink ref="D7332" r:id="rId2708"/>
    <hyperlink ref="D7184" r:id="rId2709"/>
    <hyperlink ref="D7183" r:id="rId2710"/>
    <hyperlink ref="D6921" r:id="rId2711"/>
    <hyperlink ref="D6922" r:id="rId2712"/>
    <hyperlink ref="D6923" r:id="rId2713"/>
    <hyperlink ref="D6924" r:id="rId2714"/>
    <hyperlink ref="D6999" r:id="rId2715"/>
    <hyperlink ref="D7001" r:id="rId2716"/>
    <hyperlink ref="D7000" r:id="rId2717"/>
    <hyperlink ref="D7002" r:id="rId2718"/>
    <hyperlink ref="D6927" r:id="rId2719"/>
    <hyperlink ref="D6928" r:id="rId2720"/>
    <hyperlink ref="D6930" r:id="rId2721"/>
    <hyperlink ref="C6927" r:id="rId2722" display="mominuljvibrahim@gmail.com"/>
    <hyperlink ref="D6929" r:id="rId2723"/>
    <hyperlink ref="D6910" r:id="rId2724"/>
    <hyperlink ref="D6912" r:id="rId2725"/>
    <hyperlink ref="D6913" r:id="rId2726"/>
    <hyperlink ref="D6914" r:id="rId2727"/>
    <hyperlink ref="D6915" r:id="rId2728"/>
    <hyperlink ref="D6916" r:id="rId2729"/>
    <hyperlink ref="D6917" r:id="rId2730"/>
    <hyperlink ref="D6918" r:id="rId2731"/>
    <hyperlink ref="D6919" r:id="rId2732"/>
    <hyperlink ref="D6920" r:id="rId2733"/>
    <hyperlink ref="D6934" r:id="rId2734"/>
    <hyperlink ref="D7343" r:id="rId2735"/>
    <hyperlink ref="D7344" r:id="rId2736"/>
    <hyperlink ref="D7339" r:id="rId2737"/>
    <hyperlink ref="D7340" r:id="rId2738"/>
    <hyperlink ref="D7341" r:id="rId2739"/>
    <hyperlink ref="D7345" r:id="rId2740"/>
    <hyperlink ref="D7346" r:id="rId2741"/>
    <hyperlink ref="D7342" r:id="rId2742"/>
    <hyperlink ref="D7347" r:id="rId2743"/>
    <hyperlink ref="D7348" r:id="rId2744"/>
    <hyperlink ref="D7349" r:id="rId2745"/>
    <hyperlink ref="D7334" r:id="rId2746"/>
    <hyperlink ref="D7124" r:id="rId2747"/>
    <hyperlink ref="D7054" r:id="rId2748"/>
    <hyperlink ref="D7052" r:id="rId2749"/>
    <hyperlink ref="D7053" r:id="rId2750"/>
    <hyperlink ref="D7057" r:id="rId2751"/>
    <hyperlink ref="D7055" r:id="rId2752"/>
    <hyperlink ref="D7056" r:id="rId2753"/>
    <hyperlink ref="D6960" r:id="rId2754"/>
    <hyperlink ref="D7282" r:id="rId2755" display="jnenterprise76@gmail.com"/>
    <hyperlink ref="D7283" r:id="rId2756"/>
    <hyperlink ref="D7317" r:id="rId2757"/>
    <hyperlink ref="D7325" r:id="rId2758"/>
    <hyperlink ref="D7326" r:id="rId2759"/>
    <hyperlink ref="D7327" r:id="rId2760"/>
    <hyperlink ref="D7328" r:id="rId2761"/>
    <hyperlink ref="D7077" r:id="rId2762"/>
    <hyperlink ref="D7106" r:id="rId2763" display="smshameemconstruction@gmail.com"/>
    <hyperlink ref="D7350" r:id="rId2764"/>
    <hyperlink ref="D7351" r:id="rId2765"/>
    <hyperlink ref="D6901" r:id="rId2766"/>
    <hyperlink ref="D7063" r:id="rId2767"/>
    <hyperlink ref="D7083" r:id="rId2768"/>
    <hyperlink ref="D7191" r:id="rId2769"/>
    <hyperlink ref="D7192" r:id="rId2770"/>
    <hyperlink ref="D7193" r:id="rId2771"/>
    <hyperlink ref="D7194" r:id="rId2772"/>
    <hyperlink ref="D7198" r:id="rId2773"/>
    <hyperlink ref="D7199" r:id="rId2774"/>
    <hyperlink ref="D7200" r:id="rId2775"/>
    <hyperlink ref="D6938" r:id="rId2776"/>
    <hyperlink ref="D6939" r:id="rId2777"/>
    <hyperlink ref="D6940" r:id="rId2778"/>
    <hyperlink ref="D7333" r:id="rId2779"/>
    <hyperlink ref="D7111" r:id="rId2780"/>
    <hyperlink ref="D6850" r:id="rId2781"/>
    <hyperlink ref="D7160" r:id="rId2782"/>
    <hyperlink ref="D7145" r:id="rId2783"/>
    <hyperlink ref="D7153" r:id="rId2784"/>
    <hyperlink ref="D7155" r:id="rId2785"/>
    <hyperlink ref="D7156" r:id="rId2786"/>
    <hyperlink ref="D7154" r:id="rId2787"/>
    <hyperlink ref="D7149" r:id="rId2788"/>
    <hyperlink ref="D7146" r:id="rId2789"/>
    <hyperlink ref="D7147" r:id="rId2790"/>
    <hyperlink ref="D7148" r:id="rId2791"/>
    <hyperlink ref="D7151" r:id="rId2792" display="libertytraders2@gmail.com"/>
    <hyperlink ref="D7152" r:id="rId2793" display="mssunam.ent@gmail.com "/>
    <hyperlink ref="D7150" r:id="rId2794"/>
    <hyperlink ref="D6842" r:id="rId2795"/>
    <hyperlink ref="D7352" r:id="rId2796"/>
    <hyperlink ref="D7353" r:id="rId2797"/>
    <hyperlink ref="D7195" r:id="rId2798"/>
    <hyperlink ref="D7196" r:id="rId2799"/>
    <hyperlink ref="D7197" r:id="rId2800"/>
    <hyperlink ref="D7117" r:id="rId2801"/>
    <hyperlink ref="D7123" r:id="rId2802"/>
    <hyperlink ref="D7035" r:id="rId2803"/>
    <hyperlink ref="D6911" r:id="rId2804"/>
    <hyperlink ref="D6865" r:id="rId2805"/>
    <hyperlink ref="D6867" r:id="rId2806"/>
    <hyperlink ref="D7201" r:id="rId2807"/>
    <hyperlink ref="D7202" r:id="rId2808"/>
    <hyperlink ref="D7203" r:id="rId2809"/>
    <hyperlink ref="D7204" r:id="rId2810"/>
    <hyperlink ref="D7322" r:id="rId2811"/>
    <hyperlink ref="D7323" r:id="rId2812"/>
    <hyperlink ref="D7337" r:id="rId2813"/>
    <hyperlink ref="D7336" r:id="rId2814"/>
    <hyperlink ref="D7126" r:id="rId2815"/>
    <hyperlink ref="D7127" r:id="rId2816"/>
    <hyperlink ref="D7125" r:id="rId2817"/>
    <hyperlink ref="D7354" r:id="rId2818"/>
    <hyperlink ref="D7355" r:id="rId2819"/>
    <hyperlink ref="D7356" r:id="rId2820"/>
    <hyperlink ref="D7321" r:id="rId2821"/>
    <hyperlink ref="D7357" r:id="rId2822"/>
    <hyperlink ref="D7090" r:id="rId2823"/>
    <hyperlink ref="D7095" r:id="rId2824"/>
    <hyperlink ref="D6843" r:id="rId2825"/>
    <hyperlink ref="D7358" r:id="rId2826"/>
    <hyperlink ref="D6953" r:id="rId2827"/>
    <hyperlink ref="D7338" r:id="rId2828"/>
    <hyperlink ref="D7362" r:id="rId2829"/>
    <hyperlink ref="D7297" r:id="rId2830"/>
    <hyperlink ref="D7298" r:id="rId2831"/>
    <hyperlink ref="D7299" r:id="rId2832"/>
    <hyperlink ref="D7296" r:id="rId2833"/>
    <hyperlink ref="D7335" r:id="rId2834"/>
    <hyperlink ref="D7105" r:id="rId2835"/>
    <hyperlink ref="D7116" r:id="rId2836"/>
    <hyperlink ref="D7114" r:id="rId2837"/>
    <hyperlink ref="D7113" r:id="rId2838"/>
    <hyperlink ref="D7115" r:id="rId2839"/>
    <hyperlink ref="D7157" r:id="rId2840"/>
    <hyperlink ref="D7158" r:id="rId2841"/>
    <hyperlink ref="D7159" r:id="rId2842"/>
    <hyperlink ref="D7209" r:id="rId2843"/>
    <hyperlink ref="D6859" r:id="rId2844"/>
    <hyperlink ref="D7173" r:id="rId2845"/>
    <hyperlink ref="D7171" r:id="rId2846"/>
    <hyperlink ref="D7172" r:id="rId2847"/>
    <hyperlink ref="D7144" r:id="rId2848"/>
    <hyperlink ref="D7174" r:id="rId2849"/>
    <hyperlink ref="D7210" r:id="rId2850"/>
    <hyperlink ref="D6987" r:id="rId2851"/>
    <hyperlink ref="D7211" r:id="rId2852"/>
    <hyperlink ref="D7212" r:id="rId2853"/>
    <hyperlink ref="D7312" r:id="rId2854"/>
    <hyperlink ref="D6975" r:id="rId2855"/>
    <hyperlink ref="D7309" r:id="rId2856"/>
    <hyperlink ref="D7180" r:id="rId2857"/>
    <hyperlink ref="D6868" r:id="rId2858"/>
    <hyperlink ref="D7310" r:id="rId2859"/>
    <hyperlink ref="D7043" r:id="rId2860"/>
    <hyperlink ref="D6952" r:id="rId2861"/>
    <hyperlink ref="D6869" r:id="rId2862"/>
    <hyperlink ref="D6871" r:id="rId2863"/>
    <hyperlink ref="D6902" r:id="rId2864"/>
    <hyperlink ref="D7182" r:id="rId2865"/>
    <hyperlink ref="D7300" r:id="rId2866"/>
    <hyperlink ref="D7301" r:id="rId2867"/>
    <hyperlink ref="D7302" r:id="rId2868"/>
    <hyperlink ref="D7181" r:id="rId2869"/>
    <hyperlink ref="D7044" r:id="rId2870"/>
    <hyperlink ref="D7251" r:id="rId2871"/>
    <hyperlink ref="D7250" r:id="rId2872"/>
    <hyperlink ref="D7218" r:id="rId2873"/>
    <hyperlink ref="D7219" r:id="rId2874"/>
    <hyperlink ref="D7220" r:id="rId2875"/>
    <hyperlink ref="D7221" r:id="rId2876"/>
    <hyperlink ref="D7222" r:id="rId2877"/>
    <hyperlink ref="D7223" r:id="rId2878"/>
    <hyperlink ref="D7224" r:id="rId2879"/>
    <hyperlink ref="D7225" r:id="rId2880"/>
    <hyperlink ref="D7226" r:id="rId2881"/>
    <hyperlink ref="D7227" r:id="rId2882"/>
    <hyperlink ref="D7229" r:id="rId2883"/>
    <hyperlink ref="D7228" r:id="rId2884"/>
    <hyperlink ref="D7233" r:id="rId2885"/>
    <hyperlink ref="D7264" r:id="rId2886"/>
    <hyperlink ref="D7230" r:id="rId2887"/>
    <hyperlink ref="D7232" r:id="rId2888"/>
    <hyperlink ref="D7231" r:id="rId2889"/>
    <hyperlink ref="D6925" r:id="rId2890"/>
    <hyperlink ref="D6926" r:id="rId2891"/>
    <hyperlink ref="D7260" r:id="rId2892"/>
    <hyperlink ref="D7269" r:id="rId2893"/>
    <hyperlink ref="D7270" r:id="rId2894"/>
    <hyperlink ref="D7234" r:id="rId2895"/>
    <hyperlink ref="D7235" r:id="rId2896"/>
    <hyperlink ref="D7236" r:id="rId2897"/>
    <hyperlink ref="D7237" r:id="rId2898"/>
    <hyperlink ref="D7238" r:id="rId2899"/>
    <hyperlink ref="D7239" r:id="rId2900"/>
    <hyperlink ref="D7240" r:id="rId2901"/>
    <hyperlink ref="D7241" r:id="rId2902"/>
    <hyperlink ref="D7242" r:id="rId2903"/>
    <hyperlink ref="D7243" r:id="rId2904"/>
    <hyperlink ref="D7244" r:id="rId2905"/>
    <hyperlink ref="D7245" r:id="rId2906"/>
    <hyperlink ref="D7246" r:id="rId2907"/>
    <hyperlink ref="D7247" r:id="rId2908"/>
    <hyperlink ref="D7248" r:id="rId2909"/>
    <hyperlink ref="D7249" r:id="rId2910"/>
    <hyperlink ref="D7121" r:id="rId2911"/>
    <hyperlink ref="D7122" r:id="rId2912"/>
    <hyperlink ref="D7276" r:id="rId2913"/>
    <hyperlink ref="D6853" r:id="rId2914"/>
    <hyperlink ref="D7330" r:id="rId2915"/>
    <hyperlink ref="D7331" r:id="rId2916"/>
    <hyperlink ref="D6945" r:id="rId2917"/>
    <hyperlink ref="D6946" r:id="rId2918"/>
    <hyperlink ref="D6947" r:id="rId2919"/>
    <hyperlink ref="D6942" r:id="rId2920"/>
    <hyperlink ref="D7161" r:id="rId2921"/>
    <hyperlink ref="D7162" r:id="rId2922"/>
    <hyperlink ref="D6944" r:id="rId2923"/>
    <hyperlink ref="D6948" r:id="rId2924"/>
    <hyperlink ref="D6949" r:id="rId2925"/>
    <hyperlink ref="D6950" r:id="rId2926"/>
    <hyperlink ref="D7082" r:id="rId2927"/>
    <hyperlink ref="D7139" r:id="rId2928"/>
    <hyperlink ref="D6954" r:id="rId2929"/>
    <hyperlink ref="D6955" r:id="rId2930"/>
    <hyperlink ref="D6956" r:id="rId2931"/>
    <hyperlink ref="D6965" r:id="rId2932"/>
    <hyperlink ref="D7281" r:id="rId2933"/>
    <hyperlink ref="D7163" r:id="rId2934"/>
    <hyperlink ref="D6891" r:id="rId2935"/>
    <hyperlink ref="D7030" r:id="rId2936"/>
    <hyperlink ref="D7068" r:id="rId2937"/>
    <hyperlink ref="D7066" r:id="rId2938"/>
    <hyperlink ref="D6973" r:id="rId2939"/>
    <hyperlink ref="D6974" r:id="rId2940"/>
    <hyperlink ref="D6839" r:id="rId2941"/>
    <hyperlink ref="D6838" r:id="rId2942"/>
    <hyperlink ref="D6841" r:id="rId2943"/>
    <hyperlink ref="D6840" r:id="rId2944"/>
    <hyperlink ref="D7037" r:id="rId2945"/>
    <hyperlink ref="D7039" r:id="rId2946"/>
    <hyperlink ref="D6892" r:id="rId2947"/>
    <hyperlink ref="D6895" r:id="rId2948"/>
    <hyperlink ref="D7359" r:id="rId2949"/>
    <hyperlink ref="D7360" r:id="rId2950"/>
    <hyperlink ref="D7361" r:id="rId2951"/>
    <hyperlink ref="D7363" r:id="rId2952"/>
    <hyperlink ref="D7364" r:id="rId2953"/>
    <hyperlink ref="D7365" r:id="rId2954"/>
    <hyperlink ref="D7366" r:id="rId2955"/>
    <hyperlink ref="D6898" r:id="rId2956"/>
    <hyperlink ref="D7367" r:id="rId2957"/>
    <hyperlink ref="D7369" r:id="rId2958"/>
    <hyperlink ref="D7370" r:id="rId2959"/>
    <hyperlink ref="D7371" r:id="rId2960"/>
    <hyperlink ref="D7372" r:id="rId2961"/>
    <hyperlink ref="D7373" r:id="rId2962"/>
    <hyperlink ref="D7374" r:id="rId2963"/>
    <hyperlink ref="D7376" r:id="rId2964"/>
    <hyperlink ref="D7377" r:id="rId2965"/>
    <hyperlink ref="D7375" r:id="rId2966"/>
    <hyperlink ref="D7378" r:id="rId2967"/>
    <hyperlink ref="D7379" r:id="rId2968"/>
    <hyperlink ref="D7380" r:id="rId2969"/>
    <hyperlink ref="D7381" r:id="rId2970"/>
    <hyperlink ref="D7382" r:id="rId2971"/>
    <hyperlink ref="D7383" r:id="rId2972"/>
    <hyperlink ref="D7384" r:id="rId2973"/>
    <hyperlink ref="D7385" r:id="rId2974"/>
    <hyperlink ref="D7386" r:id="rId2975"/>
    <hyperlink ref="D7387" r:id="rId2976"/>
    <hyperlink ref="D7388" r:id="rId2977"/>
    <hyperlink ref="D7389" r:id="rId2978"/>
    <hyperlink ref="D7390" r:id="rId2979"/>
    <hyperlink ref="D7391" r:id="rId2980"/>
    <hyperlink ref="D7392" r:id="rId2981"/>
    <hyperlink ref="D7393" r:id="rId2982"/>
    <hyperlink ref="D7394" r:id="rId2983"/>
    <hyperlink ref="D7395" r:id="rId2984"/>
    <hyperlink ref="D7396" r:id="rId2985"/>
    <hyperlink ref="D7397" r:id="rId2986"/>
    <hyperlink ref="D7398" r:id="rId2987"/>
    <hyperlink ref="D7399" r:id="rId2988"/>
    <hyperlink ref="D7400" r:id="rId2989"/>
    <hyperlink ref="D7401" r:id="rId2990"/>
    <hyperlink ref="D7402" r:id="rId2991"/>
    <hyperlink ref="D7403" r:id="rId2992"/>
    <hyperlink ref="D7404" r:id="rId2993"/>
    <hyperlink ref="D7405" r:id="rId2994"/>
    <hyperlink ref="D7406" r:id="rId2995"/>
    <hyperlink ref="D7407" r:id="rId2996"/>
    <hyperlink ref="D7408" r:id="rId2997"/>
    <hyperlink ref="D7409" r:id="rId2998"/>
    <hyperlink ref="D7410" r:id="rId2999"/>
    <hyperlink ref="D7411" r:id="rId3000"/>
    <hyperlink ref="D7412" r:id="rId3001"/>
    <hyperlink ref="D7724" r:id="rId3002"/>
    <hyperlink ref="D7727" r:id="rId3003"/>
    <hyperlink ref="D7728" r:id="rId3004"/>
    <hyperlink ref="D7730" r:id="rId3005"/>
    <hyperlink ref="D7734" r:id="rId3006"/>
    <hyperlink ref="D7737" r:id="rId3007"/>
    <hyperlink ref="D7738" r:id="rId3008"/>
    <hyperlink ref="D7770" r:id="rId3009"/>
    <hyperlink ref="D7762" r:id="rId3010"/>
    <hyperlink ref="D7746" r:id="rId3011"/>
    <hyperlink ref="D7742" r:id="rId3012"/>
    <hyperlink ref="D7745" r:id="rId3013"/>
    <hyperlink ref="D7755" r:id="rId3014"/>
    <hyperlink ref="D7726" r:id="rId3015"/>
    <hyperlink ref="D7760" r:id="rId3016"/>
    <hyperlink ref="D7749" r:id="rId3017"/>
    <hyperlink ref="D7731" r:id="rId3018"/>
    <hyperlink ref="D7769" r:id="rId3019"/>
    <hyperlink ref="D7768" r:id="rId3020"/>
    <hyperlink ref="D7758" r:id="rId3021"/>
    <hyperlink ref="D7773" r:id="rId3022"/>
    <hyperlink ref="D7774" r:id="rId3023"/>
    <hyperlink ref="D7783" r:id="rId3024"/>
    <hyperlink ref="D7764" r:id="rId3025"/>
    <hyperlink ref="D7765" r:id="rId3026"/>
    <hyperlink ref="D7767" r:id="rId3027"/>
    <hyperlink ref="D7759" r:id="rId3028"/>
    <hyperlink ref="D7776" r:id="rId3029"/>
    <hyperlink ref="D7777" r:id="rId3030"/>
    <hyperlink ref="D7778" r:id="rId3031"/>
    <hyperlink ref="D7779" r:id="rId3032"/>
    <hyperlink ref="D7780" r:id="rId3033"/>
    <hyperlink ref="D7775" r:id="rId3034"/>
    <hyperlink ref="D7782" r:id="rId3035"/>
    <hyperlink ref="D7784" r:id="rId3036"/>
    <hyperlink ref="D7786" r:id="rId3037"/>
    <hyperlink ref="D7785" r:id="rId3038"/>
    <hyperlink ref="D7789" r:id="rId3039"/>
    <hyperlink ref="D7790" r:id="rId3040"/>
    <hyperlink ref="D7791" r:id="rId3041"/>
    <hyperlink ref="D7793" r:id="rId3042"/>
    <hyperlink ref="D7752" r:id="rId3043"/>
    <hyperlink ref="D7787" r:id="rId3044"/>
    <hyperlink ref="D7788" r:id="rId3045"/>
    <hyperlink ref="D7797" r:id="rId3046"/>
    <hyperlink ref="D7800" r:id="rId3047"/>
    <hyperlink ref="D7801" r:id="rId3048"/>
    <hyperlink ref="D7802" r:id="rId3049"/>
    <hyperlink ref="D7803" r:id="rId3050"/>
    <hyperlink ref="D7804" r:id="rId3051"/>
    <hyperlink ref="D7725" r:id="rId3052"/>
    <hyperlink ref="D7729" r:id="rId3053"/>
    <hyperlink ref="D7732" r:id="rId3054"/>
    <hyperlink ref="D7733" r:id="rId3055"/>
    <hyperlink ref="D7735" r:id="rId3056"/>
    <hyperlink ref="D7736" r:id="rId3057"/>
    <hyperlink ref="D7739" r:id="rId3058"/>
    <hyperlink ref="D7740" r:id="rId3059"/>
    <hyperlink ref="D7741" r:id="rId3060"/>
    <hyperlink ref="D7743" r:id="rId3061"/>
    <hyperlink ref="D7744" r:id="rId3062"/>
    <hyperlink ref="D7747" r:id="rId3063"/>
    <hyperlink ref="D7748" r:id="rId3064"/>
    <hyperlink ref="D7750" r:id="rId3065"/>
    <hyperlink ref="D7751" r:id="rId3066"/>
    <hyperlink ref="D7753" r:id="rId3067"/>
    <hyperlink ref="D7754" r:id="rId3068"/>
    <hyperlink ref="D7756" r:id="rId3069"/>
    <hyperlink ref="D7757" r:id="rId3070"/>
    <hyperlink ref="D7761" r:id="rId3071"/>
    <hyperlink ref="D7763" r:id="rId3072"/>
    <hyperlink ref="D7771" r:id="rId3073" display="rt.grp.jv@gmail.com"/>
    <hyperlink ref="D7772" r:id="rId3074" display="rt.grp.jv@gmail.com"/>
    <hyperlink ref="D7792" r:id="rId3075"/>
    <hyperlink ref="D7781" r:id="rId3076"/>
    <hyperlink ref="D7805" r:id="rId3077"/>
    <hyperlink ref="D8167" r:id="rId3078"/>
    <hyperlink ref="D8178" r:id="rId3079"/>
    <hyperlink ref="D8188" r:id="rId3080"/>
    <hyperlink ref="D8189" r:id="rId3081"/>
    <hyperlink ref="D8190" r:id="rId3082"/>
    <hyperlink ref="D8191" r:id="rId3083"/>
    <hyperlink ref="D8197" r:id="rId3084"/>
    <hyperlink ref="D8112" r:id="rId3085"/>
    <hyperlink ref="D8135" r:id="rId3086"/>
    <hyperlink ref="C8102" r:id="rId3087" display="https://www.eprocure.gov.bd/tenderer/ViewRegistrationDetail.jsp?cId=D16D4C37FEDC7D45&amp;uId=820D75D311481CEF&amp;tId=17B82F28106C7BDB&amp;top=no"/>
    <hyperlink ref="C8115" r:id="rId3088" display="https://www.eprocure.gov.bd/tenderer/ViewRegistrationDetail.jsp?cId=74B58A7743C4134E&amp;uId=1052611456979455&amp;tId=A0C0AD372918E82A&amp;top=no"/>
    <hyperlink ref="C8124" r:id="rId3089" display="https://www.eprocure.gov.bd/tenderer/ViewRegistrationDetail.jsp?cId=68A8D9EB325EC00E&amp;uId=5124BCEB3E9CA793&amp;tId=7E7B3437497F0A54&amp;top=no"/>
    <hyperlink ref="D8124" r:id="rId3090"/>
    <hyperlink ref="D8072" r:id="rId3091"/>
    <hyperlink ref="D8159" r:id="rId3092"/>
    <hyperlink ref="D8180" r:id="rId3093"/>
    <hyperlink ref="D8182" r:id="rId3094"/>
    <hyperlink ref="D8083" r:id="rId3095"/>
    <hyperlink ref="D8092" r:id="rId3096"/>
    <hyperlink ref="D8173" r:id="rId3097"/>
    <hyperlink ref="D8172" r:id="rId3098"/>
    <hyperlink ref="D8100" r:id="rId3099"/>
    <hyperlink ref="D8049" r:id="rId3100"/>
    <hyperlink ref="D8085" r:id="rId3101"/>
    <hyperlink ref="D8081" r:id="rId3102"/>
    <hyperlink ref="D8152" r:id="rId3103"/>
    <hyperlink ref="D8074" r:id="rId3104"/>
    <hyperlink ref="D8073" r:id="rId3105"/>
    <hyperlink ref="D8193" r:id="rId3106"/>
    <hyperlink ref="D8068" r:id="rId3107"/>
    <hyperlink ref="D8067" r:id="rId3108"/>
    <hyperlink ref="D8066" r:id="rId3109"/>
    <hyperlink ref="D8065" r:id="rId3110"/>
    <hyperlink ref="D8064" r:id="rId3111"/>
    <hyperlink ref="D8063" r:id="rId3112"/>
    <hyperlink ref="D8051" r:id="rId3113"/>
    <hyperlink ref="D8062" r:id="rId3114"/>
    <hyperlink ref="D8053" r:id="rId3115"/>
    <hyperlink ref="D8056" r:id="rId3116"/>
    <hyperlink ref="D8059" r:id="rId3117"/>
    <hyperlink ref="D8150" r:id="rId3118"/>
    <hyperlink ref="D8279" r:id="rId3119"/>
    <hyperlink ref="D8205" r:id="rId3120"/>
    <hyperlink ref="D8206" r:id="rId3121"/>
    <hyperlink ref="D8207" r:id="rId3122"/>
    <hyperlink ref="D8208" r:id="rId3123"/>
    <hyperlink ref="D8209" r:id="rId3124"/>
    <hyperlink ref="D8210" r:id="rId3125"/>
    <hyperlink ref="D8211" r:id="rId3126"/>
    <hyperlink ref="D8212" r:id="rId3127"/>
    <hyperlink ref="D8213" r:id="rId3128"/>
    <hyperlink ref="D8214" r:id="rId3129"/>
    <hyperlink ref="D8215" r:id="rId3130"/>
    <hyperlink ref="D8216" r:id="rId3131"/>
    <hyperlink ref="D8217" r:id="rId3132"/>
    <hyperlink ref="D8218" r:id="rId3133"/>
    <hyperlink ref="D8219" r:id="rId3134"/>
    <hyperlink ref="D8220" r:id="rId3135"/>
    <hyperlink ref="D8221" r:id="rId3136"/>
    <hyperlink ref="D8222" r:id="rId3137"/>
    <hyperlink ref="D8223" r:id="rId3138"/>
    <hyperlink ref="D8224" r:id="rId3139"/>
    <hyperlink ref="D8225" r:id="rId3140"/>
    <hyperlink ref="D8226" r:id="rId3141"/>
    <hyperlink ref="D8227" r:id="rId3142"/>
    <hyperlink ref="D8228" r:id="rId3143"/>
    <hyperlink ref="D8229" r:id="rId3144"/>
    <hyperlink ref="D8230" r:id="rId3145"/>
    <hyperlink ref="D8231" r:id="rId3146"/>
    <hyperlink ref="D8232" r:id="rId3147"/>
    <hyperlink ref="D8233" r:id="rId3148"/>
    <hyperlink ref="D8240" r:id="rId3149"/>
    <hyperlink ref="D8241" r:id="rId3150"/>
    <hyperlink ref="D8242" r:id="rId3151"/>
    <hyperlink ref="D8243" r:id="rId3152"/>
    <hyperlink ref="D8253" r:id="rId3153"/>
    <hyperlink ref="D8258" r:id="rId3154" display="litonsarker1972@gmail.com"/>
    <hyperlink ref="D8263" r:id="rId3155"/>
    <hyperlink ref="D8271" r:id="rId3156"/>
    <hyperlink ref="D8272" r:id="rId3157"/>
    <hyperlink ref="D8273" r:id="rId3158"/>
    <hyperlink ref="D8307" r:id="rId3159"/>
    <hyperlink ref="D8308" r:id="rId3160"/>
    <hyperlink ref="D8312" r:id="rId3161"/>
    <hyperlink ref="D8313" r:id="rId3162"/>
    <hyperlink ref="D8316" r:id="rId3163"/>
    <hyperlink ref="D8317" r:id="rId3164" display="khan.builders2015@gmail.com"/>
    <hyperlink ref="D8320" r:id="rId3165"/>
    <hyperlink ref="D8319" r:id="rId3166"/>
    <hyperlink ref="D8325" r:id="rId3167"/>
    <hyperlink ref="D8332" r:id="rId3168"/>
    <hyperlink ref="D8333" r:id="rId3169"/>
    <hyperlink ref="D8336" r:id="rId3170"/>
    <hyperlink ref="D8342" r:id="rId3171"/>
    <hyperlink ref="D8343" r:id="rId3172"/>
    <hyperlink ref="D8344" r:id="rId3173"/>
    <hyperlink ref="D8345" r:id="rId3174"/>
    <hyperlink ref="D8346" r:id="rId3175"/>
    <hyperlink ref="D8347" r:id="rId3176"/>
    <hyperlink ref="D8348" r:id="rId3177"/>
    <hyperlink ref="D8349" r:id="rId3178"/>
    <hyperlink ref="D8350" r:id="rId3179"/>
    <hyperlink ref="D8354" r:id="rId3180"/>
    <hyperlink ref="D8355" r:id="rId3181"/>
    <hyperlink ref="D8366" r:id="rId3182"/>
    <hyperlink ref="D8274" r:id="rId3183"/>
    <hyperlink ref="D8275" r:id="rId3184"/>
    <hyperlink ref="D8276" r:id="rId3185"/>
    <hyperlink ref="D8363" r:id="rId3186"/>
    <hyperlink ref="D8277" r:id="rId3187"/>
    <hyperlink ref="D8278" r:id="rId3188"/>
    <hyperlink ref="D8284" r:id="rId3189"/>
    <hyperlink ref="D8285" r:id="rId3190"/>
    <hyperlink ref="D8286" r:id="rId3191"/>
    <hyperlink ref="D8287" r:id="rId3192"/>
    <hyperlink ref="D8288" r:id="rId3193"/>
    <hyperlink ref="D8289" r:id="rId3194"/>
    <hyperlink ref="D8290" r:id="rId3195"/>
    <hyperlink ref="D8291" r:id="rId3196"/>
    <hyperlink ref="D8292" r:id="rId3197"/>
    <hyperlink ref="D8295" r:id="rId3198"/>
    <hyperlink ref="D8296" r:id="rId3199"/>
    <hyperlink ref="D8301" r:id="rId3200"/>
    <hyperlink ref="D8302" r:id="rId3201"/>
    <hyperlink ref="D8303" r:id="rId3202"/>
    <hyperlink ref="D8314" r:id="rId3203"/>
    <hyperlink ref="D8334" r:id="rId3204"/>
    <hyperlink ref="D8335" r:id="rId3205"/>
    <hyperlink ref="D8337" r:id="rId3206"/>
    <hyperlink ref="D8338" r:id="rId3207"/>
    <hyperlink ref="D8364" r:id="rId3208"/>
    <hyperlink ref="D8367" r:id="rId3209"/>
    <hyperlink ref="D8318" r:id="rId3210"/>
    <hyperlink ref="D8330" r:id="rId3211"/>
    <hyperlink ref="D8331" r:id="rId3212"/>
    <hyperlink ref="D8266" r:id="rId3213"/>
    <hyperlink ref="D8265" r:id="rId3214"/>
    <hyperlink ref="D8238" r:id="rId3215"/>
    <hyperlink ref="D8239" r:id="rId3216"/>
    <hyperlink ref="D8245" r:id="rId3217"/>
    <hyperlink ref="D8246" r:id="rId3218"/>
    <hyperlink ref="D8248" r:id="rId3219"/>
    <hyperlink ref="D8249" r:id="rId3220"/>
    <hyperlink ref="D8341" r:id="rId3221"/>
    <hyperlink ref="D8372" r:id="rId3222"/>
    <hyperlink ref="D8323" r:id="rId3223"/>
    <hyperlink ref="D8324" r:id="rId3224"/>
    <hyperlink ref="D8236" r:id="rId3225"/>
    <hyperlink ref="D8235" r:id="rId3226"/>
    <hyperlink ref="D8282" r:id="rId3227"/>
    <hyperlink ref="D8283" r:id="rId3228"/>
    <hyperlink ref="D8306" r:id="rId3229"/>
    <hyperlink ref="D8261" r:id="rId3230" display="litonsarker1972@gmail.com"/>
    <hyperlink ref="D8299" r:id="rId3231"/>
    <hyperlink ref="D8370" r:id="rId3232" display="maksudengineering1972@gmail.com"/>
    <hyperlink ref="D8369" r:id="rId3233"/>
    <hyperlink ref="D8254" r:id="rId3234"/>
    <hyperlink ref="D8423" r:id="rId3235"/>
    <hyperlink ref="D8425" r:id="rId3236"/>
    <hyperlink ref="D8426" r:id="rId3237"/>
    <hyperlink ref="D8427" r:id="rId3238"/>
    <hyperlink ref="D8428" r:id="rId3239"/>
    <hyperlink ref="D8429" r:id="rId3240"/>
    <hyperlink ref="D8430" r:id="rId3241"/>
    <hyperlink ref="D8420" r:id="rId3242"/>
    <hyperlink ref="D8431" r:id="rId3243"/>
    <hyperlink ref="D8432" r:id="rId3244"/>
    <hyperlink ref="D8443" r:id="rId3245"/>
    <hyperlink ref="D8785" r:id="rId3246"/>
    <hyperlink ref="D8786" r:id="rId3247"/>
    <hyperlink ref="D8787" r:id="rId3248"/>
    <hyperlink ref="D8788" r:id="rId3249"/>
    <hyperlink ref="D8778" r:id="rId3250"/>
    <hyperlink ref="D8780" r:id="rId3251"/>
    <hyperlink ref="D8532" r:id="rId3252"/>
    <hyperlink ref="D8599" r:id="rId3253"/>
    <hyperlink ref="D8588" r:id="rId3254"/>
    <hyperlink ref="D8587" r:id="rId3255"/>
    <hyperlink ref="D8579" r:id="rId3256"/>
    <hyperlink ref="D8542" r:id="rId3257"/>
    <hyperlink ref="D8577" r:id="rId3258"/>
    <hyperlink ref="D8557" r:id="rId3259"/>
    <hyperlink ref="D8539" r:id="rId3260"/>
    <hyperlink ref="D8574" r:id="rId3261"/>
    <hyperlink ref="D8549" r:id="rId3262"/>
    <hyperlink ref="D8584" r:id="rId3263"/>
    <hyperlink ref="D8564" r:id="rId3264"/>
    <hyperlink ref="D8551" r:id="rId3265"/>
    <hyperlink ref="D8595" r:id="rId3266"/>
    <hyperlink ref="D8533" r:id="rId3267"/>
    <hyperlink ref="D8556" r:id="rId3268"/>
    <hyperlink ref="D8571" r:id="rId3269"/>
    <hyperlink ref="D8632" r:id="rId3270"/>
    <hyperlink ref="D8633" r:id="rId3271"/>
    <hyperlink ref="D8636" r:id="rId3272"/>
    <hyperlink ref="D8637" r:id="rId3273"/>
    <hyperlink ref="D8641" r:id="rId3274"/>
    <hyperlink ref="D8642" r:id="rId3275"/>
    <hyperlink ref="D8643" r:id="rId3276"/>
    <hyperlink ref="D8547" r:id="rId3277"/>
    <hyperlink ref="D8593" r:id="rId3278"/>
    <hyperlink ref="D8565" r:id="rId3279"/>
    <hyperlink ref="D8575" r:id="rId3280"/>
    <hyperlink ref="D8600" r:id="rId3281"/>
    <hyperlink ref="D8604" r:id="rId3282"/>
    <hyperlink ref="D8598" r:id="rId3283"/>
    <hyperlink ref="D8605" r:id="rId3284"/>
    <hyperlink ref="D8592" r:id="rId3285"/>
    <hyperlink ref="D8601" r:id="rId3286"/>
    <hyperlink ref="D8589" r:id="rId3287"/>
    <hyperlink ref="D8583" r:id="rId3288"/>
    <hyperlink ref="D8594" r:id="rId3289"/>
    <hyperlink ref="D8536" r:id="rId3290"/>
    <hyperlink ref="D8538" r:id="rId3291"/>
    <hyperlink ref="D8570" r:id="rId3292"/>
    <hyperlink ref="D8553" r:id="rId3293"/>
    <hyperlink ref="D8590" r:id="rId3294"/>
    <hyperlink ref="D8562" r:id="rId3295"/>
    <hyperlink ref="D8531" r:id="rId3296"/>
    <hyperlink ref="D8580" r:id="rId3297"/>
    <hyperlink ref="D8581" r:id="rId3298"/>
    <hyperlink ref="D8537" r:id="rId3299"/>
    <hyperlink ref="D8561" r:id="rId3300"/>
    <hyperlink ref="D8563" r:id="rId3301"/>
    <hyperlink ref="D8535" r:id="rId3302"/>
    <hyperlink ref="D8569" r:id="rId3303"/>
    <hyperlink ref="D8586" r:id="rId3304"/>
    <hyperlink ref="D8548" r:id="rId3305"/>
    <hyperlink ref="D8603" r:id="rId3306"/>
    <hyperlink ref="D8540" r:id="rId3307"/>
    <hyperlink ref="D8582" r:id="rId3308"/>
    <hyperlink ref="D8578" r:id="rId3309"/>
    <hyperlink ref="D8591" r:id="rId3310"/>
    <hyperlink ref="D8576" r:id="rId3311"/>
    <hyperlink ref="D8550" r:id="rId3312"/>
    <hyperlink ref="D8573" r:id="rId3313"/>
    <hyperlink ref="D8602" r:id="rId3314"/>
    <hyperlink ref="D8597" r:id="rId3315"/>
    <hyperlink ref="D8585" r:id="rId3316"/>
    <hyperlink ref="D8541" r:id="rId3317"/>
    <hyperlink ref="D8552" r:id="rId3318"/>
    <hyperlink ref="D8555" r:id="rId3319"/>
    <hyperlink ref="D8572" r:id="rId3320"/>
    <hyperlink ref="D8648" r:id="rId3321"/>
    <hyperlink ref="D8649" r:id="rId3322"/>
    <hyperlink ref="D8651" r:id="rId3323"/>
    <hyperlink ref="D8652" r:id="rId3324"/>
    <hyperlink ref="D8653" r:id="rId3325"/>
    <hyperlink ref="D8654" r:id="rId3326"/>
    <hyperlink ref="D8655" r:id="rId3327"/>
    <hyperlink ref="D8656" r:id="rId3328"/>
    <hyperlink ref="D8657" r:id="rId3329"/>
    <hyperlink ref="D8658" r:id="rId3330"/>
    <hyperlink ref="D8659" r:id="rId3331"/>
    <hyperlink ref="D8660" r:id="rId3332"/>
    <hyperlink ref="D8661" r:id="rId3333"/>
    <hyperlink ref="D8664" r:id="rId3334"/>
    <hyperlink ref="D8667" r:id="rId3335"/>
    <hyperlink ref="D8668" r:id="rId3336"/>
    <hyperlink ref="D8670" r:id="rId3337"/>
    <hyperlink ref="D8671" r:id="rId3338"/>
    <hyperlink ref="D8672" r:id="rId3339"/>
    <hyperlink ref="D8673" r:id="rId3340"/>
    <hyperlink ref="D8676" r:id="rId3341"/>
    <hyperlink ref="D8677" r:id="rId3342"/>
    <hyperlink ref="D8678" r:id="rId3343"/>
    <hyperlink ref="D8679" r:id="rId3344"/>
    <hyperlink ref="D8680" r:id="rId3345"/>
    <hyperlink ref="D8682" r:id="rId3346"/>
    <hyperlink ref="D8686" r:id="rId3347"/>
    <hyperlink ref="D8687" r:id="rId3348"/>
    <hyperlink ref="D8688" r:id="rId3349"/>
    <hyperlink ref="D8691" r:id="rId3350"/>
    <hyperlink ref="D8692" r:id="rId3351"/>
    <hyperlink ref="D8693" r:id="rId3352"/>
    <hyperlink ref="D8694" r:id="rId3353"/>
    <hyperlink ref="D8695" r:id="rId3354"/>
    <hyperlink ref="D8696" r:id="rId3355"/>
    <hyperlink ref="D8699" r:id="rId3356"/>
    <hyperlink ref="D8700" r:id="rId3357"/>
    <hyperlink ref="D8701" r:id="rId3358"/>
    <hyperlink ref="D8702" r:id="rId3359"/>
    <hyperlink ref="D8703" r:id="rId3360"/>
    <hyperlink ref="D8704" r:id="rId3361"/>
    <hyperlink ref="D8705" r:id="rId3362"/>
    <hyperlink ref="D8706" r:id="rId3363"/>
    <hyperlink ref="D8707" r:id="rId3364"/>
    <hyperlink ref="D8708" r:id="rId3365"/>
    <hyperlink ref="D8709" r:id="rId3366"/>
    <hyperlink ref="D8710" r:id="rId3367"/>
    <hyperlink ref="D8711" r:id="rId3368"/>
    <hyperlink ref="D8715" r:id="rId3369"/>
    <hyperlink ref="D8716" r:id="rId3370"/>
    <hyperlink ref="D8717" r:id="rId3371"/>
    <hyperlink ref="D8719" r:id="rId3372"/>
    <hyperlink ref="D8720" r:id="rId3373"/>
    <hyperlink ref="D8723" r:id="rId3374"/>
    <hyperlink ref="D8724" r:id="rId3375"/>
    <hyperlink ref="D8606" r:id="rId3376"/>
    <hyperlink ref="D8611" r:id="rId3377"/>
    <hyperlink ref="D8609" r:id="rId3378"/>
    <hyperlink ref="D8612" r:id="rId3379"/>
    <hyperlink ref="D8610" r:id="rId3380"/>
    <hyperlink ref="D8613" r:id="rId3381"/>
    <hyperlink ref="D8816" r:id="rId3382"/>
    <hyperlink ref="D8795" r:id="rId3383"/>
    <hyperlink ref="D8794" r:id="rId3384"/>
    <hyperlink ref="D8762" r:id="rId3385"/>
    <hyperlink ref="D8763" r:id="rId3386"/>
    <hyperlink ref="D8766" r:id="rId3387"/>
    <hyperlink ref="D8769" r:id="rId3388"/>
    <hyperlink ref="D8773" r:id="rId3389"/>
    <hyperlink ref="D8770" r:id="rId3390"/>
    <hyperlink ref="D8776" r:id="rId3391"/>
    <hyperlink ref="D8774" r:id="rId3392"/>
    <hyperlink ref="D8775" r:id="rId3393"/>
    <hyperlink ref="D8614" r:id="rId3394"/>
    <hyperlink ref="D8615" r:id="rId3395"/>
    <hyperlink ref="D8616" r:id="rId3396"/>
    <hyperlink ref="D8798" r:id="rId3397"/>
    <hyperlink ref="D8801" r:id="rId3398"/>
    <hyperlink ref="D8802" r:id="rId3399"/>
    <hyperlink ref="D8805" r:id="rId3400"/>
    <hyperlink ref="D8650" r:id="rId3401"/>
    <hyperlink ref="D8813" r:id="rId3402"/>
    <hyperlink ref="D8812" r:id="rId3403"/>
    <hyperlink ref="D8814" r:id="rId3404"/>
    <hyperlink ref="D8815" r:id="rId3405"/>
    <hyperlink ref="D8681" r:id="rId3406"/>
    <hyperlink ref="D8620" r:id="rId3407"/>
    <hyperlink ref="D8628" r:id="rId3408"/>
    <hyperlink ref="D8621" r:id="rId3409"/>
    <hyperlink ref="D8627" r:id="rId3410"/>
    <hyperlink ref="D8622" r:id="rId3411"/>
    <hyperlink ref="D8625" r:id="rId3412"/>
    <hyperlink ref="D8623" r:id="rId3413"/>
    <hyperlink ref="D8626" r:id="rId3414"/>
    <hyperlink ref="D8624" r:id="rId3415"/>
    <hyperlink ref="D8789" r:id="rId3416"/>
    <hyperlink ref="D8644" r:id="rId3417"/>
    <hyperlink ref="D8809" r:id="rId3418"/>
    <hyperlink ref="D8645" r:id="rId3419"/>
    <hyperlink ref="D8768" r:id="rId3420"/>
    <hyperlink ref="D8607" r:id="rId3421"/>
    <hyperlink ref="D8721" r:id="rId3422"/>
    <hyperlink ref="D8712" r:id="rId3423"/>
    <hyperlink ref="D8722" r:id="rId3424"/>
    <hyperlink ref="D8608" r:id="rId3425"/>
    <hyperlink ref="D8771" r:id="rId3426"/>
    <hyperlink ref="D8764" r:id="rId3427"/>
    <hyperlink ref="D8634" r:id="rId3428"/>
    <hyperlink ref="D8714" r:id="rId3429"/>
    <hyperlink ref="D8784" r:id="rId3430"/>
    <hyperlink ref="D8790" r:id="rId3431"/>
    <hyperlink ref="D8799" r:id="rId3432"/>
    <hyperlink ref="D8806" r:id="rId3433"/>
    <hyperlink ref="D8807" r:id="rId3434"/>
    <hyperlink ref="D8739" r:id="rId3435"/>
    <hyperlink ref="D8738" r:id="rId3436"/>
    <hyperlink ref="D8736" r:id="rId3437"/>
    <hyperlink ref="D8735" r:id="rId3438"/>
    <hyperlink ref="D8726" r:id="rId3439"/>
    <hyperlink ref="D8727" r:id="rId3440"/>
    <hyperlink ref="D8731" r:id="rId3441"/>
    <hyperlink ref="D8740" r:id="rId3442"/>
    <hyperlink ref="D8755" r:id="rId3443"/>
    <hyperlink ref="D8737" r:id="rId3444"/>
    <hyperlink ref="D8741" r:id="rId3445"/>
    <hyperlink ref="D8662" r:id="rId3446"/>
    <hyperlink ref="D8663" r:id="rId3447"/>
    <hyperlink ref="D8665" r:id="rId3448"/>
    <hyperlink ref="D8666" r:id="rId3449"/>
    <hyperlink ref="D8674" r:id="rId3450"/>
    <hyperlink ref="D8675" r:id="rId3451"/>
    <hyperlink ref="D8756" r:id="rId3452"/>
    <hyperlink ref="D8757" r:id="rId3453"/>
    <hyperlink ref="D8732" r:id="rId3454"/>
    <hyperlink ref="D8733" r:id="rId3455"/>
    <hyperlink ref="D8725" r:id="rId3456"/>
    <hyperlink ref="D8791" r:id="rId3457"/>
    <hyperlink ref="D8767" r:id="rId3458"/>
    <hyperlink ref="D8772" r:id="rId3459"/>
    <hyperlink ref="D8765" r:id="rId3460"/>
    <hyperlink ref="D8713" r:id="rId3461"/>
    <hyperlink ref="D8697" r:id="rId3462"/>
    <hyperlink ref="D8698" r:id="rId3463"/>
    <hyperlink ref="D8689" r:id="rId3464"/>
    <hyperlink ref="D8690" r:id="rId3465"/>
    <hyperlink ref="D8792" r:id="rId3466"/>
    <hyperlink ref="D8803" r:id="rId3467"/>
    <hyperlink ref="D8804" r:id="rId3468"/>
    <hyperlink ref="D8808" r:id="rId3469"/>
    <hyperlink ref="D8810" r:id="rId3470"/>
    <hyperlink ref="D8811" r:id="rId3471"/>
    <hyperlink ref="D8800" r:id="rId3472"/>
    <hyperlink ref="D8635" r:id="rId3473"/>
    <hyperlink ref="D8638" r:id="rId3474"/>
    <hyperlink ref="D8631" r:id="rId3475"/>
    <hyperlink ref="D8793" r:id="rId3476"/>
    <hyperlink ref="D8629" r:id="rId3477"/>
    <hyperlink ref="D8630" r:id="rId3478"/>
    <hyperlink ref="D8596" r:id="rId3479"/>
    <hyperlink ref="D8734" r:id="rId3480"/>
    <hyperlink ref="D8745" r:id="rId3481"/>
    <hyperlink ref="D8746" r:id="rId3482"/>
    <hyperlink ref="D8747" r:id="rId3483"/>
    <hyperlink ref="D8534" r:id="rId3484"/>
    <hyperlink ref="D8546" r:id="rId3485"/>
    <hyperlink ref="D8796" r:id="rId3486"/>
    <hyperlink ref="D8566" r:id="rId3487"/>
    <hyperlink ref="D8567" r:id="rId3488"/>
    <hyperlink ref="D8554" r:id="rId3489"/>
    <hyperlink ref="D8543" r:id="rId3490"/>
    <hyperlink ref="D8797" r:id="rId3491"/>
    <hyperlink ref="D8781" r:id="rId3492"/>
    <hyperlink ref="D8783" r:id="rId3493"/>
    <hyperlink ref="D8779" r:id="rId3494"/>
    <hyperlink ref="D8646" r:id="rId3495"/>
    <hyperlink ref="D8647" r:id="rId3496"/>
    <hyperlink ref="D8639" r:id="rId3497"/>
    <hyperlink ref="D8640" r:id="rId3498"/>
    <hyperlink ref="D8568" r:id="rId3499"/>
    <hyperlink ref="D8558" r:id="rId3500"/>
    <hyperlink ref="D8560" r:id="rId3501"/>
    <hyperlink ref="D8559" r:id="rId3502"/>
    <hyperlink ref="D8545" r:id="rId3503"/>
    <hyperlink ref="D8617" r:id="rId3504"/>
    <hyperlink ref="D8618" r:id="rId3505"/>
    <hyperlink ref="D8619" r:id="rId3506"/>
    <hyperlink ref="D8718" r:id="rId3507"/>
    <hyperlink ref="D8683" r:id="rId3508"/>
    <hyperlink ref="D8685" r:id="rId3509"/>
    <hyperlink ref="D8669" r:id="rId3510"/>
    <hyperlink ref="D8777" r:id="rId3511"/>
    <hyperlink ref="D8817" r:id="rId3512"/>
    <hyperlink ref="D8819" r:id="rId3513"/>
    <hyperlink ref="D8820" r:id="rId3514"/>
    <hyperlink ref="D8821" r:id="rId3515"/>
    <hyperlink ref="D8822" r:id="rId3516"/>
    <hyperlink ref="D8823" r:id="rId3517"/>
    <hyperlink ref="D8824" r:id="rId3518"/>
    <hyperlink ref="D8836" r:id="rId3519"/>
    <hyperlink ref="D8838" r:id="rId3520"/>
    <hyperlink ref="D8839" r:id="rId3521"/>
    <hyperlink ref="D8840" r:id="rId3522"/>
    <hyperlink ref="D8841" r:id="rId3523"/>
    <hyperlink ref="D8843" r:id="rId3524"/>
    <hyperlink ref="D8837" r:id="rId3525"/>
    <hyperlink ref="D8842" r:id="rId3526"/>
    <hyperlink ref="D8844" r:id="rId3527"/>
    <hyperlink ref="D8845" r:id="rId3528"/>
    <hyperlink ref="D8846" r:id="rId3529"/>
    <hyperlink ref="D8847" r:id="rId3530"/>
    <hyperlink ref="D8848" r:id="rId3531"/>
    <hyperlink ref="D8849" r:id="rId3532"/>
    <hyperlink ref="D8850" r:id="rId3533"/>
    <hyperlink ref="D8852" r:id="rId3534"/>
    <hyperlink ref="D8853" r:id="rId3535"/>
    <hyperlink ref="D8818" r:id="rId3536"/>
    <hyperlink ref="D8684" r:id="rId3537"/>
    <hyperlink ref="D8782" r:id="rId3538"/>
    <hyperlink ref="D8826" r:id="rId3539"/>
    <hyperlink ref="D8828" r:id="rId3540"/>
    <hyperlink ref="D8827" r:id="rId3541"/>
    <hyperlink ref="D8825" r:id="rId3542"/>
    <hyperlink ref="D8854" r:id="rId3543"/>
    <hyperlink ref="D8856" r:id="rId3544"/>
    <hyperlink ref="D8857" r:id="rId3545"/>
    <hyperlink ref="D8851" r:id="rId3546"/>
    <hyperlink ref="D8829" r:id="rId3547"/>
    <hyperlink ref="D8830" r:id="rId3548"/>
    <hyperlink ref="D8831" r:id="rId3549"/>
    <hyperlink ref="D8832" r:id="rId3550"/>
    <hyperlink ref="D8833" r:id="rId3551"/>
    <hyperlink ref="D8834" r:id="rId3552"/>
    <hyperlink ref="D8835" r:id="rId3553"/>
    <hyperlink ref="D8950" r:id="rId3554"/>
    <hyperlink ref="D8976" r:id="rId3555"/>
    <hyperlink ref="D8964" r:id="rId3556"/>
    <hyperlink ref="D8864" r:id="rId3557"/>
    <hyperlink ref="D8951" r:id="rId3558"/>
    <hyperlink ref="D8962" r:id="rId3559"/>
    <hyperlink ref="D8993" r:id="rId3560"/>
    <hyperlink ref="D8875" r:id="rId3561"/>
    <hyperlink ref="D8898" r:id="rId3562"/>
    <hyperlink ref="D8899" r:id="rId3563"/>
    <hyperlink ref="D8974" r:id="rId3564"/>
    <hyperlink ref="D8973" r:id="rId3565"/>
    <hyperlink ref="D8975" r:id="rId3566"/>
    <hyperlink ref="D8922" r:id="rId3567"/>
    <hyperlink ref="C8954" r:id="rId3568" display="mssapnaconstruction@yahoo.com"/>
    <hyperlink ref="D8954" r:id="rId3569"/>
    <hyperlink ref="D8994" r:id="rId3570"/>
    <hyperlink ref="D8995" r:id="rId3571"/>
    <hyperlink ref="D8996" r:id="rId3572"/>
    <hyperlink ref="D8997" r:id="rId3573"/>
    <hyperlink ref="D8998" r:id="rId3574"/>
    <hyperlink ref="D8999" r:id="rId3575"/>
    <hyperlink ref="D9000" r:id="rId3576"/>
    <hyperlink ref="D9001" r:id="rId3577"/>
    <hyperlink ref="D9002" r:id="rId3578"/>
    <hyperlink ref="D9003" r:id="rId3579"/>
    <hyperlink ref="D8989" r:id="rId3580"/>
    <hyperlink ref="D9004" r:id="rId3581"/>
    <hyperlink ref="D9005" r:id="rId3582"/>
    <hyperlink ref="D8927" r:id="rId3583"/>
    <hyperlink ref="D8929" r:id="rId3584"/>
    <hyperlink ref="D8931" r:id="rId3585"/>
    <hyperlink ref="D8925" r:id="rId3586"/>
    <hyperlink ref="D9011" r:id="rId3587"/>
    <hyperlink ref="D8963" r:id="rId3588"/>
    <hyperlink ref="D8965" r:id="rId3589"/>
    <hyperlink ref="D8892" r:id="rId3590"/>
    <hyperlink ref="D8862" r:id="rId3591"/>
    <hyperlink ref="D8868" r:id="rId3592"/>
    <hyperlink ref="D8967" r:id="rId3593"/>
    <hyperlink ref="D9009" r:id="rId3594"/>
    <hyperlink ref="D9014" r:id="rId3595"/>
    <hyperlink ref="D9006" r:id="rId3596"/>
    <hyperlink ref="D9007" r:id="rId3597"/>
    <hyperlink ref="D8966" r:id="rId3598"/>
    <hyperlink ref="D9008" r:id="rId3599"/>
    <hyperlink ref="D8878" r:id="rId3600"/>
    <hyperlink ref="D8955" r:id="rId3601"/>
    <hyperlink ref="D8872" r:id="rId3602"/>
    <hyperlink ref="D8873" r:id="rId3603"/>
    <hyperlink ref="D8863" r:id="rId3604"/>
    <hyperlink ref="D8977" r:id="rId3605"/>
    <hyperlink ref="D8979" r:id="rId3606"/>
    <hyperlink ref="D8982" r:id="rId3607"/>
    <hyperlink ref="D9010" r:id="rId3608"/>
    <hyperlink ref="D8881" r:id="rId3609"/>
    <hyperlink ref="D8882" r:id="rId3610"/>
    <hyperlink ref="C8991" r:id="rId3611" display="mssapnaconstruction@yahoo.com"/>
    <hyperlink ref="D8991" r:id="rId3612"/>
    <hyperlink ref="D8986" r:id="rId3613"/>
    <hyperlink ref="D8866" r:id="rId3614"/>
    <hyperlink ref="D8867" r:id="rId3615"/>
    <hyperlink ref="D8879" r:id="rId3616"/>
    <hyperlink ref="D8880" r:id="rId3617"/>
    <hyperlink ref="D8926" r:id="rId3618"/>
    <hyperlink ref="D8928" r:id="rId3619"/>
    <hyperlink ref="D8930" r:id="rId3620"/>
    <hyperlink ref="D8932" r:id="rId3621"/>
    <hyperlink ref="D8987" r:id="rId3622"/>
    <hyperlink ref="D8990" r:id="rId3623"/>
    <hyperlink ref="D9012" r:id="rId3624"/>
    <hyperlink ref="D9013" r:id="rId3625"/>
    <hyperlink ref="D9216" r:id="rId3626"/>
    <hyperlink ref="D9217" r:id="rId3627"/>
    <hyperlink ref="D9218" r:id="rId3628"/>
    <hyperlink ref="D9257" r:id="rId3629"/>
    <hyperlink ref="D9263" r:id="rId3630"/>
    <hyperlink ref="D9328" r:id="rId3631"/>
    <hyperlink ref="D9119" r:id="rId3632"/>
    <hyperlink ref="C9077" r:id="rId3633" display="https://www.eprocure.gov.bd/tenderer/ViewRegistrationDetail.jsp?cId=5C34F16EB4A755DC&amp;uId=0C3DA0D5A6D322A4&amp;tId=599E12C96A503869&amp;top=no"/>
    <hyperlink ref="C9078" r:id="rId3634" display="https://www.eprocure.gov.bd/tenderer/ViewRegistrationDetail.jsp?cId=A238DC5C061D8142&amp;uId=B3CB600EF6CE2424&amp;tId=69CFDC0321EA5A4D&amp;top=no"/>
    <hyperlink ref="D9077" r:id="rId3635"/>
    <hyperlink ref="D9078" r:id="rId3636"/>
    <hyperlink ref="C9120" r:id="rId3637" display="https://www.eprocure.gov.bd/tenderer/ViewRegistrationDetail.jsp?cId=DFADB11FD8ECB584&amp;uId=5A4BC78FCE14FCE3&amp;tId=741C6A4DA0608349&amp;top=no"/>
    <hyperlink ref="C9121" r:id="rId3638" display="https://www.eprocure.gov.bd/tenderer/ViewRegistrationDetail.jsp?cId=F72D69221C7AF526&amp;uId=534F161588B69020&amp;tId=DBFA634FAF1F1538&amp;top=no"/>
    <hyperlink ref="D9121" r:id="rId3639"/>
    <hyperlink ref="D9120" r:id="rId3640"/>
    <hyperlink ref="D9140" r:id="rId3641"/>
    <hyperlink ref="D9141" r:id="rId3642"/>
    <hyperlink ref="D9143" r:id="rId3643"/>
    <hyperlink ref="D9144" r:id="rId3644"/>
    <hyperlink ref="D9146" r:id="rId3645"/>
    <hyperlink ref="D9147" r:id="rId3646"/>
    <hyperlink ref="D9153" r:id="rId3647"/>
    <hyperlink ref="D9154" r:id="rId3648"/>
    <hyperlink ref="D9158" r:id="rId3649"/>
    <hyperlink ref="D9159" r:id="rId3650"/>
    <hyperlink ref="D9162" r:id="rId3651"/>
    <hyperlink ref="D9163" r:id="rId3652"/>
    <hyperlink ref="D9166" r:id="rId3653"/>
    <hyperlink ref="D9167" r:id="rId3654"/>
    <hyperlink ref="D9170" r:id="rId3655"/>
    <hyperlink ref="D9171" r:id="rId3656"/>
    <hyperlink ref="D9173" r:id="rId3657"/>
    <hyperlink ref="D9174" r:id="rId3658"/>
    <hyperlink ref="D9191" r:id="rId3659"/>
    <hyperlink ref="D9192" r:id="rId3660"/>
    <hyperlink ref="D9221" r:id="rId3661"/>
    <hyperlink ref="D9230" r:id="rId3662"/>
    <hyperlink ref="D9231" r:id="rId3663"/>
    <hyperlink ref="D9238" r:id="rId3664"/>
    <hyperlink ref="D9247" r:id="rId3665"/>
    <hyperlink ref="D9248" r:id="rId3666"/>
    <hyperlink ref="D9250" r:id="rId3667"/>
    <hyperlink ref="D9251" r:id="rId3668"/>
    <hyperlink ref="D9269" r:id="rId3669"/>
    <hyperlink ref="D9279" r:id="rId3670"/>
    <hyperlink ref="D9280" r:id="rId3671"/>
    <hyperlink ref="D9286" r:id="rId3672"/>
    <hyperlink ref="D9287" r:id="rId3673"/>
    <hyperlink ref="D9296" r:id="rId3674"/>
    <hyperlink ref="D9297" r:id="rId3675"/>
    <hyperlink ref="D9306" r:id="rId3676"/>
    <hyperlink ref="D9309" r:id="rId3677"/>
    <hyperlink ref="D9315" r:id="rId3678"/>
    <hyperlink ref="D9316" r:id="rId3679"/>
    <hyperlink ref="D9333" r:id="rId3680"/>
    <hyperlink ref="D9334" r:id="rId3681"/>
    <hyperlink ref="D9336" r:id="rId3682"/>
    <hyperlink ref="D9337" r:id="rId3683"/>
    <hyperlink ref="D9348" r:id="rId3684"/>
    <hyperlink ref="D9360" r:id="rId3685"/>
    <hyperlink ref="D9361" r:id="rId3686"/>
    <hyperlink ref="D9364" r:id="rId3687"/>
    <hyperlink ref="D9365" r:id="rId3688"/>
    <hyperlink ref="D9369" r:id="rId3689"/>
    <hyperlink ref="D9370" r:id="rId3690"/>
    <hyperlink ref="D9375" r:id="rId3691"/>
    <hyperlink ref="D9376" r:id="rId3692"/>
    <hyperlink ref="D9393" r:id="rId3693"/>
    <hyperlink ref="D9394" r:id="rId3694"/>
    <hyperlink ref="D9396" r:id="rId3695"/>
    <hyperlink ref="D9406" r:id="rId3696"/>
    <hyperlink ref="D9407" r:id="rId3697"/>
    <hyperlink ref="D9132" r:id="rId3698"/>
    <hyperlink ref="D9133" r:id="rId3699"/>
    <hyperlink ref="D9134" r:id="rId3700"/>
    <hyperlink ref="D9135" r:id="rId3701"/>
    <hyperlink ref="D9136" r:id="rId3702"/>
    <hyperlink ref="D9058" r:id="rId3703"/>
    <hyperlink ref="D9059" r:id="rId3704"/>
    <hyperlink ref="D9060" r:id="rId3705"/>
    <hyperlink ref="D9038" r:id="rId3706"/>
    <hyperlink ref="D9040" r:id="rId3707"/>
    <hyperlink ref="D9041" r:id="rId3708"/>
    <hyperlink ref="D9042" r:id="rId3709"/>
    <hyperlink ref="D9043" r:id="rId3710"/>
    <hyperlink ref="D9045" r:id="rId3711"/>
    <hyperlink ref="D9046" r:id="rId3712"/>
    <hyperlink ref="D9047" r:id="rId3713"/>
    <hyperlink ref="D9019" r:id="rId3714"/>
    <hyperlink ref="D9020" r:id="rId3715"/>
    <hyperlink ref="D9021" r:id="rId3716"/>
    <hyperlink ref="D9022" r:id="rId3717"/>
    <hyperlink ref="D9023" r:id="rId3718"/>
    <hyperlink ref="D9024" r:id="rId3719"/>
    <hyperlink ref="D9025" r:id="rId3720"/>
    <hyperlink ref="D9026" r:id="rId3721"/>
    <hyperlink ref="D9209" r:id="rId3722"/>
    <hyperlink ref="D5326:D5327" r:id="rId3723" display="egp.mahbmaejv@gmail.com"/>
    <hyperlink ref="C9210" r:id="rId3724" display="https://www.eprocure.gov.bd/tenderer/ViewRegistrationDetail.jsp?cId=D4866BFDDAF2E383&amp;uId=12A99623F1C09203&amp;tId=DA619819899E03E2&amp;top=no"/>
    <hyperlink ref="C9211" r:id="rId3725" display="https://www.eprocure.gov.bd/tenderer/ViewRegistrationDetail.jsp?cId=13BDD76ED6A54AD3&amp;uId=10C44F802AC27BB0&amp;tId=B516090416A7AA24&amp;top=no"/>
    <hyperlink ref="D9417" r:id="rId3726"/>
    <hyperlink ref="D9418" r:id="rId3727"/>
    <hyperlink ref="D9419" r:id="rId3728"/>
    <hyperlink ref="D9420" r:id="rId3729"/>
    <hyperlink ref="D9421" r:id="rId3730"/>
    <hyperlink ref="D9422" r:id="rId3731"/>
    <hyperlink ref="D9423" r:id="rId3732"/>
    <hyperlink ref="D9424" r:id="rId3733"/>
    <hyperlink ref="D9425" r:id="rId3734"/>
    <hyperlink ref="D9061" r:id="rId3735"/>
    <hyperlink ref="D9062" r:id="rId3736"/>
    <hyperlink ref="D9063" r:id="rId3737"/>
    <hyperlink ref="D9064" r:id="rId3738"/>
    <hyperlink ref="D9427" r:id="rId3739"/>
    <hyperlink ref="D9426" r:id="rId3740"/>
    <hyperlink ref="D9428" r:id="rId3741"/>
    <hyperlink ref="D9429" r:id="rId3742"/>
    <hyperlink ref="D9027" r:id="rId3743"/>
    <hyperlink ref="D9212" r:id="rId3744"/>
    <hyperlink ref="D9028" r:id="rId3745"/>
    <hyperlink ref="D9430" r:id="rId3746"/>
    <hyperlink ref="D9431" r:id="rId3747"/>
    <hyperlink ref="D9029" r:id="rId3748"/>
    <hyperlink ref="D9015" r:id="rId3749"/>
    <hyperlink ref="D9432" r:id="rId3750"/>
    <hyperlink ref="D9433" r:id="rId3751"/>
    <hyperlink ref="D9434" r:id="rId3752"/>
    <hyperlink ref="D9435" r:id="rId3753"/>
    <hyperlink ref="D9129" r:id="rId3754"/>
    <hyperlink ref="D9030" r:id="rId3755"/>
    <hyperlink ref="D9080" r:id="rId3756"/>
    <hyperlink ref="D9213" r:id="rId3757"/>
    <hyperlink ref="D9081" r:id="rId3758"/>
    <hyperlink ref="D9082" r:id="rId3759"/>
    <hyperlink ref="D9436" r:id="rId3760"/>
    <hyperlink ref="D9437" r:id="rId3761"/>
    <hyperlink ref="D9102" r:id="rId3762"/>
    <hyperlink ref="D9065" r:id="rId3763"/>
    <hyperlink ref="D9031" r:id="rId3764"/>
    <hyperlink ref="D9438" r:id="rId3765"/>
    <hyperlink ref="D9439" r:id="rId3766"/>
    <hyperlink ref="D9214" r:id="rId3767"/>
    <hyperlink ref="D9215" r:id="rId3768"/>
    <hyperlink ref="D9440" r:id="rId3769"/>
    <hyperlink ref="D9441" r:id="rId3770"/>
    <hyperlink ref="D9442" r:id="rId3771"/>
    <hyperlink ref="D9443" r:id="rId3772"/>
    <hyperlink ref="D9032" r:id="rId3773"/>
    <hyperlink ref="D9039" r:id="rId3774"/>
    <hyperlink ref="D9444" r:id="rId3775"/>
    <hyperlink ref="D9445" r:id="rId3776"/>
    <hyperlink ref="D9447" r:id="rId3777"/>
    <hyperlink ref="D9448" r:id="rId3778"/>
    <hyperlink ref="D9033" r:id="rId3779"/>
    <hyperlink ref="D9034" r:id="rId3780"/>
    <hyperlink ref="D9035" r:id="rId3781"/>
    <hyperlink ref="D9036" r:id="rId3782"/>
    <hyperlink ref="D9130" r:id="rId3783"/>
    <hyperlink ref="D9103" r:id="rId3784"/>
    <hyperlink ref="D9104" r:id="rId3785"/>
    <hyperlink ref="D9114" r:id="rId3786"/>
    <hyperlink ref="D9116" r:id="rId3787"/>
    <hyperlink ref="D9117" r:id="rId3788"/>
    <hyperlink ref="D9111" r:id="rId3789"/>
    <hyperlink ref="D9149" r:id="rId3790"/>
    <hyperlink ref="D9150" r:id="rId3791"/>
    <hyperlink ref="D9151" r:id="rId3792"/>
    <hyperlink ref="D9168" r:id="rId3793"/>
    <hyperlink ref="D9449" r:id="rId3794"/>
    <hyperlink ref="D9450" r:id="rId3795"/>
    <hyperlink ref="D9451" r:id="rId3796"/>
    <hyperlink ref="D9452" r:id="rId3797"/>
    <hyperlink ref="D9454" r:id="rId3798"/>
    <hyperlink ref="D9455" r:id="rId3799"/>
    <hyperlink ref="D9456" r:id="rId3800"/>
    <hyperlink ref="D9459" r:id="rId3801"/>
    <hyperlink ref="D9461" r:id="rId3802"/>
    <hyperlink ref="D9462" r:id="rId3803"/>
    <hyperlink ref="D9464" r:id="rId3804"/>
    <hyperlink ref="D9466" r:id="rId3805"/>
    <hyperlink ref="D9037" r:id="rId3806"/>
    <hyperlink ref="D9083" r:id="rId3807"/>
    <hyperlink ref="D9084" r:id="rId3808"/>
    <hyperlink ref="D9085" r:id="rId3809"/>
    <hyperlink ref="D9871" r:id="rId3810"/>
    <hyperlink ref="D9862" r:id="rId3811"/>
    <hyperlink ref="D9865" r:id="rId3812"/>
    <hyperlink ref="D9868" r:id="rId3813"/>
    <hyperlink ref="D9874" r:id="rId3814"/>
    <hyperlink ref="D9891" r:id="rId3815"/>
    <hyperlink ref="D9892" r:id="rId3816"/>
    <hyperlink ref="D9896" r:id="rId3817"/>
    <hyperlink ref="D9900" r:id="rId3818"/>
    <hyperlink ref="D9901" r:id="rId3819"/>
    <hyperlink ref="D9902" r:id="rId3820"/>
    <hyperlink ref="D9905" r:id="rId3821"/>
    <hyperlink ref="D9906" r:id="rId3822"/>
    <hyperlink ref="D9907" r:id="rId3823"/>
    <hyperlink ref="D9910" r:id="rId3824"/>
    <hyperlink ref="D9911" r:id="rId3825"/>
    <hyperlink ref="D9912" r:id="rId3826"/>
    <hyperlink ref="D9913" r:id="rId3827"/>
    <hyperlink ref="D9915" r:id="rId3828"/>
    <hyperlink ref="D9924" r:id="rId3829"/>
    <hyperlink ref="D9937" r:id="rId3830"/>
    <hyperlink ref="D9938" r:id="rId3831"/>
    <hyperlink ref="D9939" r:id="rId3832"/>
    <hyperlink ref="D9940" r:id="rId3833"/>
    <hyperlink ref="D9941" r:id="rId3834"/>
    <hyperlink ref="D9947" r:id="rId3835"/>
    <hyperlink ref="D9948" r:id="rId3836"/>
    <hyperlink ref="D9949" r:id="rId3837"/>
    <hyperlink ref="D9950" r:id="rId3838"/>
    <hyperlink ref="D9951" r:id="rId3839"/>
    <hyperlink ref="D9954" r:id="rId3840"/>
    <hyperlink ref="D9957" r:id="rId3841"/>
    <hyperlink ref="D9963" r:id="rId3842"/>
    <hyperlink ref="D9967" r:id="rId3843"/>
    <hyperlink ref="D9970" r:id="rId3844"/>
    <hyperlink ref="D9973" r:id="rId3845"/>
    <hyperlink ref="D9982" r:id="rId3846"/>
    <hyperlink ref="D9983" r:id="rId3847"/>
    <hyperlink ref="D9987" r:id="rId3848"/>
    <hyperlink ref="D9988" r:id="rId3849"/>
    <hyperlink ref="D9989" r:id="rId3850"/>
    <hyperlink ref="D9992" r:id="rId3851"/>
    <hyperlink ref="D9994" r:id="rId3852"/>
    <hyperlink ref="D9995" r:id="rId3853"/>
    <hyperlink ref="D9996" r:id="rId3854"/>
    <hyperlink ref="D9997" r:id="rId3855"/>
    <hyperlink ref="D9998" r:id="rId3856"/>
    <hyperlink ref="D9999" r:id="rId3857"/>
    <hyperlink ref="D10001" r:id="rId3858"/>
    <hyperlink ref="D10004" r:id="rId3859"/>
    <hyperlink ref="D10005" r:id="rId3860"/>
    <hyperlink ref="D10006" r:id="rId3861"/>
    <hyperlink ref="D9890" r:id="rId3862"/>
    <hyperlink ref="D10007" r:id="rId3863"/>
    <hyperlink ref="D10008" r:id="rId3864"/>
    <hyperlink ref="D10011" r:id="rId3865"/>
    <hyperlink ref="D10012" r:id="rId3866"/>
    <hyperlink ref="D10013" r:id="rId3867"/>
    <hyperlink ref="D10015" r:id="rId3868"/>
    <hyperlink ref="D10016" r:id="rId3869"/>
    <hyperlink ref="D10017" r:id="rId3870"/>
    <hyperlink ref="D10018" r:id="rId3871"/>
    <hyperlink ref="D10019" r:id="rId3872"/>
    <hyperlink ref="D10020" r:id="rId3873"/>
    <hyperlink ref="D10021" r:id="rId3874"/>
    <hyperlink ref="D10023" r:id="rId3875"/>
    <hyperlink ref="D9968" r:id="rId3876"/>
    <hyperlink ref="D9969" r:id="rId3877"/>
    <hyperlink ref="D9971" r:id="rId3878"/>
    <hyperlink ref="D9972" r:id="rId3879"/>
    <hyperlink ref="D9974" r:id="rId3880"/>
    <hyperlink ref="D9975" r:id="rId3881"/>
    <hyperlink ref="D10009" r:id="rId3882"/>
    <hyperlink ref="D10010" r:id="rId3883"/>
    <hyperlink ref="D9863" r:id="rId3884"/>
    <hyperlink ref="D9864" r:id="rId3885"/>
    <hyperlink ref="D9867" r:id="rId3886"/>
    <hyperlink ref="D9870" r:id="rId3887"/>
    <hyperlink ref="D9866" r:id="rId3888"/>
    <hyperlink ref="D9869" r:id="rId3889"/>
    <hyperlink ref="D9872" r:id="rId3890"/>
    <hyperlink ref="D9875" r:id="rId3891"/>
    <hyperlink ref="D9878" r:id="rId3892"/>
    <hyperlink ref="D9881" r:id="rId3893"/>
    <hyperlink ref="D9884" r:id="rId3894"/>
    <hyperlink ref="D9885" r:id="rId3895"/>
    <hyperlink ref="D9889" r:id="rId3896"/>
    <hyperlink ref="D9873" r:id="rId3897"/>
    <hyperlink ref="D9876" r:id="rId3898"/>
    <hyperlink ref="D9879" r:id="rId3899"/>
    <hyperlink ref="D9882" r:id="rId3900"/>
    <hyperlink ref="D9893" r:id="rId3901"/>
    <hyperlink ref="D9897" r:id="rId3902"/>
    <hyperlink ref="D9953" r:id="rId3903"/>
    <hyperlink ref="D9898" r:id="rId3904"/>
    <hyperlink ref="D9986" r:id="rId3905"/>
    <hyperlink ref="D9894" r:id="rId3906"/>
    <hyperlink ref="D9895" r:id="rId3907"/>
    <hyperlink ref="D9899" r:id="rId3908"/>
    <hyperlink ref="D9903" r:id="rId3909"/>
    <hyperlink ref="D9959" r:id="rId3910"/>
    <hyperlink ref="D9956" r:id="rId3911"/>
    <hyperlink ref="D9958" r:id="rId3912"/>
    <hyperlink ref="D9955" r:id="rId3913"/>
    <hyperlink ref="D9904" r:id="rId3914"/>
    <hyperlink ref="D9908" r:id="rId3915"/>
    <hyperlink ref="D9952" r:id="rId3916"/>
    <hyperlink ref="D9909" r:id="rId3917"/>
    <hyperlink ref="D9926" r:id="rId3918"/>
    <hyperlink ref="D9929" r:id="rId3919"/>
    <hyperlink ref="D9932" r:id="rId3920"/>
    <hyperlink ref="D9935" r:id="rId3921"/>
    <hyperlink ref="D9930" r:id="rId3922"/>
    <hyperlink ref="D9936" r:id="rId3923"/>
    <hyperlink ref="D9927" r:id="rId3924"/>
    <hyperlink ref="D9933" r:id="rId3925"/>
    <hyperlink ref="D9964" r:id="rId3926"/>
    <hyperlink ref="D9965" r:id="rId3927"/>
    <hyperlink ref="D9966" r:id="rId3928"/>
    <hyperlink ref="D9984" r:id="rId3929"/>
    <hyperlink ref="D9985" r:id="rId3930"/>
    <hyperlink ref="D9916" r:id="rId3931"/>
    <hyperlink ref="D9917" r:id="rId3932"/>
    <hyperlink ref="D9918" r:id="rId3933"/>
    <hyperlink ref="D9990" r:id="rId3934"/>
    <hyperlink ref="D10024" r:id="rId3935"/>
    <hyperlink ref="D10025" r:id="rId3936"/>
    <hyperlink ref="D10026" r:id="rId3937"/>
    <hyperlink ref="D9960" r:id="rId3938"/>
    <hyperlink ref="D9962" r:id="rId3939"/>
    <hyperlink ref="D9961" r:id="rId3940"/>
    <hyperlink ref="D9919" r:id="rId3941"/>
    <hyperlink ref="D9920" r:id="rId3942"/>
    <hyperlink ref="D9914" r:id="rId3943"/>
    <hyperlink ref="D10002" r:id="rId3944"/>
    <hyperlink ref="D10003" r:id="rId3945"/>
    <hyperlink ref="D9993" r:id="rId3946"/>
    <hyperlink ref="D10014" r:id="rId3947"/>
    <hyperlink ref="D9887" r:id="rId3948"/>
    <hyperlink ref="D9886" r:id="rId3949"/>
    <hyperlink ref="D10022" r:id="rId3950"/>
    <hyperlink ref="D10027" r:id="rId3951"/>
    <hyperlink ref="D10028" r:id="rId3952"/>
    <hyperlink ref="D10029" r:id="rId3953"/>
    <hyperlink ref="D10030" r:id="rId3954"/>
    <hyperlink ref="D10031" r:id="rId3955"/>
    <hyperlink ref="D10032" r:id="rId3956"/>
    <hyperlink ref="D10033" r:id="rId3957"/>
    <hyperlink ref="D10034" r:id="rId3958"/>
    <hyperlink ref="D10035" r:id="rId3959"/>
    <hyperlink ref="D10036" r:id="rId3960"/>
    <hyperlink ref="D10037" r:id="rId3961"/>
    <hyperlink ref="D10038" r:id="rId3962"/>
    <hyperlink ref="D10039" r:id="rId3963"/>
    <hyperlink ref="D10040" r:id="rId3964"/>
    <hyperlink ref="D10041" r:id="rId3965"/>
    <hyperlink ref="D10047" r:id="rId3966"/>
    <hyperlink ref="D9888" r:id="rId3967"/>
    <hyperlink ref="D10048" r:id="rId3968"/>
    <hyperlink ref="D10049" r:id="rId3969"/>
    <hyperlink ref="D9991" r:id="rId3970"/>
    <hyperlink ref="D10000" r:id="rId3971"/>
    <hyperlink ref="D10050" r:id="rId3972"/>
    <hyperlink ref="D10051" r:id="rId3973"/>
    <hyperlink ref="D10052" r:id="rId3974"/>
    <hyperlink ref="D10053" r:id="rId3975"/>
    <hyperlink ref="D10054" r:id="rId3976"/>
    <hyperlink ref="D9942" r:id="rId3977"/>
    <hyperlink ref="D9943" r:id="rId3978"/>
    <hyperlink ref="D9944" r:id="rId3979"/>
    <hyperlink ref="D9945" r:id="rId3980"/>
    <hyperlink ref="D9946" r:id="rId3981"/>
    <hyperlink ref="D9921" r:id="rId3982"/>
    <hyperlink ref="D9922" r:id="rId3983"/>
    <hyperlink ref="D10055" r:id="rId3984"/>
    <hyperlink ref="D9977" r:id="rId3985"/>
    <hyperlink ref="D9978" r:id="rId3986"/>
    <hyperlink ref="D9980" r:id="rId3987"/>
    <hyperlink ref="D9981" r:id="rId3988"/>
    <hyperlink ref="D9976" r:id="rId3989"/>
    <hyperlink ref="D9923" r:id="rId3990"/>
    <hyperlink ref="D9979" r:id="rId3991"/>
    <hyperlink ref="D10056" r:id="rId3992"/>
    <hyperlink ref="D10149" r:id="rId3993"/>
    <hyperlink ref="D10178" r:id="rId3994"/>
    <hyperlink ref="D10075" r:id="rId3995"/>
    <hyperlink ref="D10078" r:id="rId3996"/>
    <hyperlink ref="D10146" r:id="rId3997"/>
    <hyperlink ref="D10079" r:id="rId3998"/>
    <hyperlink ref="D10179" r:id="rId3999"/>
    <hyperlink ref="D10080" r:id="rId4000"/>
    <hyperlink ref="D10082" r:id="rId4001"/>
    <hyperlink ref="D10083" r:id="rId4002"/>
    <hyperlink ref="D10184" r:id="rId4003"/>
    <hyperlink ref="D10185" r:id="rId4004"/>
    <hyperlink ref="D10085" r:id="rId4005"/>
    <hyperlink ref="D10086" r:id="rId4006"/>
    <hyperlink ref="D10087" r:id="rId4007"/>
    <hyperlink ref="D10088" r:id="rId4008"/>
    <hyperlink ref="D10089" r:id="rId4009"/>
    <hyperlink ref="D10090" r:id="rId4010"/>
    <hyperlink ref="D10091" r:id="rId4011"/>
    <hyperlink ref="D10092" r:id="rId4012"/>
    <hyperlink ref="D10093" r:id="rId4013"/>
    <hyperlink ref="D10190" r:id="rId4014"/>
    <hyperlink ref="D10191" r:id="rId4015"/>
    <hyperlink ref="D10192" r:id="rId4016"/>
    <hyperlink ref="D10094" r:id="rId4017"/>
    <hyperlink ref="D10096" r:id="rId4018"/>
    <hyperlink ref="D10098" r:id="rId4019"/>
    <hyperlink ref="D10100" r:id="rId4020"/>
    <hyperlink ref="D10101" r:id="rId4021"/>
    <hyperlink ref="D10102" r:id="rId4022"/>
    <hyperlink ref="D10103" r:id="rId4023"/>
    <hyperlink ref="D10104" r:id="rId4024"/>
    <hyperlink ref="D10105" r:id="rId4025"/>
    <hyperlink ref="D10106" r:id="rId4026"/>
    <hyperlink ref="D10107" r:id="rId4027"/>
    <hyperlink ref="D10108" r:id="rId4028"/>
    <hyperlink ref="D10109" r:id="rId4029"/>
    <hyperlink ref="D10110" r:id="rId4030"/>
    <hyperlink ref="D10111" r:id="rId4031"/>
    <hyperlink ref="D10112" r:id="rId4032"/>
    <hyperlink ref="D10113" r:id="rId4033"/>
    <hyperlink ref="D10114" r:id="rId4034"/>
    <hyperlink ref="D10115" r:id="rId4035"/>
    <hyperlink ref="D10116" r:id="rId4036"/>
    <hyperlink ref="D10117" r:id="rId4037"/>
    <hyperlink ref="D10118" r:id="rId4038"/>
    <hyperlink ref="D10119" r:id="rId4039"/>
    <hyperlink ref="D10120" r:id="rId4040"/>
    <hyperlink ref="D10122" r:id="rId4041"/>
    <hyperlink ref="D10123" r:id="rId4042"/>
    <hyperlink ref="D10124" r:id="rId4043"/>
    <hyperlink ref="D10125" r:id="rId4044"/>
    <hyperlink ref="D10126" r:id="rId4045"/>
    <hyperlink ref="D10127" r:id="rId4046"/>
    <hyperlink ref="D10128" r:id="rId4047"/>
    <hyperlink ref="D10129" r:id="rId4048"/>
    <hyperlink ref="D10130" r:id="rId4049"/>
    <hyperlink ref="D10131" r:id="rId4050"/>
    <hyperlink ref="D10132" r:id="rId4051"/>
    <hyperlink ref="D10133" r:id="rId4052"/>
    <hyperlink ref="D10134" r:id="rId4053"/>
    <hyperlink ref="D10135" r:id="rId4054"/>
    <hyperlink ref="D10136" r:id="rId4055"/>
    <hyperlink ref="D10137" r:id="rId4056"/>
    <hyperlink ref="D10138" r:id="rId4057"/>
    <hyperlink ref="D10139" r:id="rId4058"/>
    <hyperlink ref="D10140" r:id="rId4059"/>
    <hyperlink ref="D10141" r:id="rId4060"/>
    <hyperlink ref="D10142" r:id="rId4061"/>
    <hyperlink ref="D10144" r:id="rId4062"/>
    <hyperlink ref="D10147" r:id="rId4063"/>
    <hyperlink ref="D10170" r:id="rId4064"/>
    <hyperlink ref="D10151" r:id="rId4065"/>
    <hyperlink ref="D10155" r:id="rId4066"/>
    <hyperlink ref="D10158" r:id="rId4067"/>
    <hyperlink ref="D10164" r:id="rId4068"/>
    <hyperlink ref="D10167" r:id="rId4069"/>
    <hyperlink ref="D5787:D5791" r:id="rId4070" display="mntrade7@gmail.com"/>
    <hyperlink ref="D5794:D5795" r:id="rId4071" display="sujit.sarkar80@yahoo.com"/>
    <hyperlink ref="D10161" r:id="rId4072"/>
    <hyperlink ref="D10171" r:id="rId4073"/>
    <hyperlink ref="C10177" r:id="rId4074" display="https://www.eprocure.gov.bd/tenderer/ViewRegistrationDetail.jsp?uId=B504500A0F60F5C4&amp;tId=B8513111D4A0C3FC&amp;cId=39D56CA902CB2BED&amp;top=no"/>
    <hyperlink ref="D10177" r:id="rId4075"/>
    <hyperlink ref="D10182" r:id="rId4076"/>
    <hyperlink ref="C10180" r:id="rId4077" display="https://www.eprocure.gov.bd/tenderer/ViewRegistrationDetail.jsp?uId=B504500A0F60F5C4&amp;tId=B8513111D4A0C3FC&amp;cId=39D56CA902CB2BED&amp;top=no"/>
    <hyperlink ref="D10180" r:id="rId4078"/>
    <hyperlink ref="D10084" r:id="rId4079"/>
    <hyperlink ref="C10186" r:id="rId4080" display="https://www.eprocure.gov.bd/tenderer/ViewRegistrationDetail.jsp?uId=0E4BA52190E03F20&amp;tId=556D42365BD1EB05&amp;cId=5BBB2F10C195E792&amp;top=no"/>
    <hyperlink ref="D10186" r:id="rId4081"/>
    <hyperlink ref="D10188" r:id="rId4082"/>
    <hyperlink ref="C10183" r:id="rId4083" display="https://www.eprocure.gov.bd/tenderer/ViewRegistrationDetail.jsp?uId=0E4BA52190E03F20&amp;tId=556D42365BD1EB05&amp;cId=5BBB2F10C195E792&amp;top=no"/>
    <hyperlink ref="C10189" r:id="rId4084" display="https://www.eprocure.gov.bd/tenderer/ViewRegistrationDetail.jsp?uId=63A4B1E69EE9C69A&amp;tId=DB5B8708D3971CF9&amp;cId=0B2625D68B8AFAC8&amp;top=no"/>
    <hyperlink ref="C10173" r:id="rId4085" display="https://www.eprocure.gov.bd/tenderer/ViewRegistrationDetail.jsp?uId=0D447928A1E24C89&amp;tId=0BE0411C368E903F&amp;cId=0E9794DD2BD4AF2C&amp;top=no"/>
    <hyperlink ref="D10121" r:id="rId4086"/>
    <hyperlink ref="D5797:D5798" r:id="rId4087" display="anowartrade@gmail.com"/>
    <hyperlink ref="D10099" r:id="rId4088"/>
    <hyperlink ref="D10081" r:id="rId4089"/>
    <hyperlink ref="D10095" r:id="rId4090"/>
    <hyperlink ref="D10097" r:id="rId4091"/>
    <hyperlink ref="D10193" r:id="rId4092"/>
    <hyperlink ref="D10194" r:id="rId4093"/>
    <hyperlink ref="D10195" r:id="rId4094"/>
    <hyperlink ref="D10199" r:id="rId4095"/>
    <hyperlink ref="D10200" r:id="rId4096"/>
    <hyperlink ref="D10201" r:id="rId4097"/>
    <hyperlink ref="D10202" r:id="rId4098"/>
    <hyperlink ref="D10203" r:id="rId4099"/>
    <hyperlink ref="D10204" r:id="rId4100"/>
    <hyperlink ref="D10205" r:id="rId4101"/>
    <hyperlink ref="D10206" r:id="rId4102"/>
    <hyperlink ref="D10207" r:id="rId4103"/>
    <hyperlink ref="D10208" r:id="rId4104"/>
    <hyperlink ref="D10209" r:id="rId4105"/>
    <hyperlink ref="D10210" r:id="rId4106"/>
    <hyperlink ref="D10211" r:id="rId4107"/>
    <hyperlink ref="D10212" r:id="rId4108"/>
    <hyperlink ref="D10213" r:id="rId4109"/>
    <hyperlink ref="D10214" r:id="rId4110"/>
    <hyperlink ref="D10215" r:id="rId4111"/>
    <hyperlink ref="D10216" r:id="rId4112"/>
    <hyperlink ref="D10217" r:id="rId4113"/>
    <hyperlink ref="D10218" r:id="rId4114"/>
    <hyperlink ref="D10219" r:id="rId4115"/>
    <hyperlink ref="D10220" r:id="rId4116"/>
    <hyperlink ref="D10221" r:id="rId4117"/>
    <hyperlink ref="D10222" r:id="rId4118"/>
    <hyperlink ref="D10223" r:id="rId4119"/>
    <hyperlink ref="D10224" r:id="rId4120"/>
    <hyperlink ref="D10225" r:id="rId4121"/>
    <hyperlink ref="D10227" r:id="rId4122"/>
    <hyperlink ref="D10228" r:id="rId4123"/>
    <hyperlink ref="D10229" r:id="rId4124"/>
    <hyperlink ref="D10230" r:id="rId4125"/>
    <hyperlink ref="D10231" r:id="rId4126"/>
    <hyperlink ref="D10232" r:id="rId4127"/>
    <hyperlink ref="D10233" r:id="rId4128"/>
    <hyperlink ref="D10234" r:id="rId4129"/>
    <hyperlink ref="D10235" r:id="rId4130"/>
    <hyperlink ref="D10236" r:id="rId4131"/>
    <hyperlink ref="D10238" r:id="rId4132"/>
    <hyperlink ref="D10237" r:id="rId4133"/>
    <hyperlink ref="D10239" r:id="rId4134"/>
    <hyperlink ref="D10240" r:id="rId4135"/>
    <hyperlink ref="D10241" r:id="rId4136"/>
    <hyperlink ref="D10242" r:id="rId4137"/>
    <hyperlink ref="D10243" r:id="rId4138"/>
    <hyperlink ref="D10244" r:id="rId4139"/>
    <hyperlink ref="D10245" r:id="rId4140"/>
    <hyperlink ref="D10246" r:id="rId4141"/>
    <hyperlink ref="D10247" r:id="rId4142"/>
    <hyperlink ref="D10248" r:id="rId4143"/>
    <hyperlink ref="D10249" r:id="rId4144"/>
    <hyperlink ref="D10250" r:id="rId4145"/>
    <hyperlink ref="D10251" r:id="rId4146"/>
    <hyperlink ref="D10252" r:id="rId4147"/>
    <hyperlink ref="D10253" r:id="rId4148"/>
    <hyperlink ref="D10254" r:id="rId4149"/>
    <hyperlink ref="D10255" r:id="rId4150"/>
    <hyperlink ref="D10256" r:id="rId4151"/>
    <hyperlink ref="D10257" r:id="rId4152"/>
    <hyperlink ref="D10258" r:id="rId4153"/>
    <hyperlink ref="D10259" r:id="rId4154"/>
    <hyperlink ref="D10260" r:id="rId4155"/>
    <hyperlink ref="D10262" r:id="rId4156"/>
    <hyperlink ref="D10196" r:id="rId4157"/>
    <hyperlink ref="D10197" r:id="rId4158"/>
    <hyperlink ref="D10198" r:id="rId4159"/>
    <hyperlink ref="D10226" r:id="rId4160"/>
    <hyperlink ref="D10263" r:id="rId4161"/>
    <hyperlink ref="D10266" r:id="rId4162"/>
    <hyperlink ref="D10267" r:id="rId4163"/>
    <hyperlink ref="D10268" r:id="rId4164"/>
    <hyperlink ref="D10269" r:id="rId4165"/>
    <hyperlink ref="D10270" r:id="rId4166"/>
    <hyperlink ref="D10281" r:id="rId4167"/>
    <hyperlink ref="D10282" r:id="rId4168"/>
    <hyperlink ref="D10283" r:id="rId4169"/>
    <hyperlink ref="D10265" r:id="rId4170"/>
    <hyperlink ref="D10264" r:id="rId4171"/>
    <hyperlink ref="D10286" r:id="rId4172"/>
    <hyperlink ref="D10287" r:id="rId4173"/>
    <hyperlink ref="D10288" r:id="rId4174"/>
    <hyperlink ref="D10277" r:id="rId4175"/>
    <hyperlink ref="D10278" r:id="rId4176"/>
    <hyperlink ref="D10279" r:id="rId4177"/>
    <hyperlink ref="D10273" r:id="rId4178"/>
    <hyperlink ref="D10274" r:id="rId4179"/>
    <hyperlink ref="D10275" r:id="rId4180"/>
    <hyperlink ref="D10276" r:id="rId4181"/>
    <hyperlink ref="D10285" r:id="rId4182"/>
    <hyperlink ref="D10271" r:id="rId4183"/>
    <hyperlink ref="D10272" r:id="rId4184"/>
    <hyperlink ref="D10284" r:id="rId4185"/>
    <hyperlink ref="D10280" r:id="rId4186"/>
    <hyperlink ref="D10291" r:id="rId4187"/>
    <hyperlink ref="D10294" r:id="rId4188"/>
    <hyperlink ref="D10295" r:id="rId4189"/>
    <hyperlink ref="D10296" r:id="rId4190"/>
    <hyperlink ref="D10289" r:id="rId4191"/>
    <hyperlink ref="D10290" r:id="rId4192"/>
    <hyperlink ref="D10293" r:id="rId4193"/>
    <hyperlink ref="D10297" r:id="rId4194"/>
    <hyperlink ref="D10298" r:id="rId4195"/>
    <hyperlink ref="D10299" r:id="rId4196"/>
    <hyperlink ref="D10300" r:id="rId4197"/>
    <hyperlink ref="D10301" r:id="rId4198"/>
    <hyperlink ref="D10302" r:id="rId4199"/>
    <hyperlink ref="D10303" r:id="rId4200"/>
    <hyperlink ref="D10304" r:id="rId4201"/>
    <hyperlink ref="D10305" r:id="rId4202"/>
    <hyperlink ref="D10306" r:id="rId4203"/>
    <hyperlink ref="D10307" r:id="rId4204"/>
    <hyperlink ref="D10308" r:id="rId4205"/>
    <hyperlink ref="D10309" r:id="rId4206"/>
    <hyperlink ref="D10310" r:id="rId4207"/>
    <hyperlink ref="D10311" r:id="rId4208"/>
    <hyperlink ref="D10312" r:id="rId4209"/>
    <hyperlink ref="D10313" r:id="rId4210"/>
    <hyperlink ref="D10314" r:id="rId4211"/>
    <hyperlink ref="D10316" r:id="rId4212"/>
    <hyperlink ref="D10317" r:id="rId4213"/>
    <hyperlink ref="D10318" r:id="rId4214"/>
    <hyperlink ref="D10319" r:id="rId4215"/>
    <hyperlink ref="D10320" r:id="rId4216"/>
    <hyperlink ref="D10321" r:id="rId4217"/>
    <hyperlink ref="D10322" r:id="rId4218"/>
    <hyperlink ref="D10323" r:id="rId4219"/>
    <hyperlink ref="D10324" r:id="rId4220"/>
    <hyperlink ref="D10325" r:id="rId4221"/>
    <hyperlink ref="D10326" r:id="rId4222"/>
    <hyperlink ref="D10327" r:id="rId4223"/>
    <hyperlink ref="D10328" r:id="rId4224"/>
    <hyperlink ref="D10329" r:id="rId4225"/>
    <hyperlink ref="D10330" r:id="rId4226"/>
    <hyperlink ref="D10331" r:id="rId4227"/>
    <hyperlink ref="D10332" r:id="rId4228"/>
    <hyperlink ref="D10333" r:id="rId4229"/>
    <hyperlink ref="D10334" r:id="rId4230"/>
    <hyperlink ref="D10335" r:id="rId4231"/>
    <hyperlink ref="D10336" r:id="rId4232"/>
    <hyperlink ref="D10337" r:id="rId4233"/>
    <hyperlink ref="D10338" r:id="rId4234"/>
    <hyperlink ref="D10339" r:id="rId4235"/>
    <hyperlink ref="D10340" r:id="rId4236"/>
    <hyperlink ref="D10341" r:id="rId4237"/>
    <hyperlink ref="D10342" r:id="rId4238"/>
    <hyperlink ref="D10343" r:id="rId4239"/>
    <hyperlink ref="D10344" r:id="rId4240"/>
    <hyperlink ref="D10345" r:id="rId4241"/>
    <hyperlink ref="D10346" r:id="rId4242"/>
    <hyperlink ref="D10348" r:id="rId4243"/>
    <hyperlink ref="D10349" r:id="rId4244"/>
    <hyperlink ref="D10350" r:id="rId4245"/>
    <hyperlink ref="D10351" r:id="rId4246"/>
    <hyperlink ref="D10352" r:id="rId4247"/>
    <hyperlink ref="D10353" r:id="rId4248"/>
    <hyperlink ref="D10355" r:id="rId4249"/>
    <hyperlink ref="D10356" r:id="rId4250"/>
    <hyperlink ref="D10357" r:id="rId4251"/>
    <hyperlink ref="D10358" r:id="rId4252"/>
    <hyperlink ref="D10315" r:id="rId4253"/>
    <hyperlink ref="D10347" r:id="rId4254"/>
    <hyperlink ref="D10354" r:id="rId4255"/>
    <hyperlink ref="D10359" r:id="rId4256"/>
    <hyperlink ref="D10360" r:id="rId4257"/>
    <hyperlink ref="D10363" r:id="rId4258"/>
    <hyperlink ref="D10361" r:id="rId4259"/>
    <hyperlink ref="D10362" r:id="rId4260"/>
    <hyperlink ref="D10364" r:id="rId4261"/>
    <hyperlink ref="D10366" r:id="rId4262"/>
    <hyperlink ref="D10367" r:id="rId4263"/>
    <hyperlink ref="D10373" r:id="rId4264"/>
    <hyperlink ref="D10374" r:id="rId4265"/>
    <hyperlink ref="D10378" r:id="rId4266"/>
    <hyperlink ref="D10379" r:id="rId4267"/>
    <hyperlink ref="D10380" r:id="rId4268"/>
    <hyperlink ref="D10393" r:id="rId4269" display="mmcandshajv@gmail.com"/>
    <hyperlink ref="D10402" r:id="rId4270"/>
    <hyperlink ref="D10406" r:id="rId4271"/>
    <hyperlink ref="D10410" r:id="rId4272"/>
    <hyperlink ref="D10419" r:id="rId4273"/>
    <hyperlink ref="D10421" r:id="rId4274"/>
    <hyperlink ref="D10424" r:id="rId4275"/>
    <hyperlink ref="D10426" r:id="rId4276"/>
    <hyperlink ref="D10427" r:id="rId4277"/>
    <hyperlink ref="D10428" r:id="rId4278"/>
    <hyperlink ref="D10432" r:id="rId4279"/>
    <hyperlink ref="D10434" r:id="rId4280"/>
    <hyperlink ref="D10436" r:id="rId4281"/>
    <hyperlink ref="D10437" r:id="rId4282"/>
    <hyperlink ref="D10470" r:id="rId4283"/>
    <hyperlink ref="D10483" r:id="rId4284"/>
    <hyperlink ref="D10465" r:id="rId4285"/>
    <hyperlink ref="D10382" r:id="rId4286"/>
    <hyperlink ref="D10422" r:id="rId4287"/>
    <hyperlink ref="D10388" r:id="rId4288"/>
    <hyperlink ref="D10403" r:id="rId4289"/>
    <hyperlink ref="D10404" r:id="rId4290"/>
    <hyperlink ref="D10408" r:id="rId4291"/>
    <hyperlink ref="D10407" r:id="rId4292"/>
    <hyperlink ref="D10411" r:id="rId4293"/>
    <hyperlink ref="D10435" r:id="rId4294"/>
    <hyperlink ref="D10377" r:id="rId4295"/>
    <hyperlink ref="D10368" r:id="rId4296"/>
    <hyperlink ref="D10369" r:id="rId4297"/>
    <hyperlink ref="D10376" r:id="rId4298"/>
    <hyperlink ref="D10387" r:id="rId4299"/>
    <hyperlink ref="D10386" r:id="rId4300"/>
    <hyperlink ref="D10391" r:id="rId4301"/>
    <hyperlink ref="D10389" r:id="rId4302"/>
    <hyperlink ref="D10401" r:id="rId4303"/>
    <hyperlink ref="D10405" r:id="rId4304"/>
    <hyperlink ref="D10429" r:id="rId4305"/>
    <hyperlink ref="D10433" r:id="rId4306"/>
    <hyperlink ref="D10440" r:id="rId4307"/>
    <hyperlink ref="D10441" r:id="rId4308"/>
    <hyperlink ref="D10444" r:id="rId4309"/>
    <hyperlink ref="D10445" r:id="rId4310"/>
    <hyperlink ref="D10443" r:id="rId4311"/>
    <hyperlink ref="D10447" r:id="rId4312"/>
    <hyperlink ref="D10448" r:id="rId4313"/>
    <hyperlink ref="D10446" r:id="rId4314"/>
    <hyperlink ref="D10453" r:id="rId4315"/>
    <hyperlink ref="D10454" r:id="rId4316"/>
    <hyperlink ref="D10452" r:id="rId4317"/>
    <hyperlink ref="D10456" r:id="rId4318"/>
    <hyperlink ref="D10457" r:id="rId4319"/>
    <hyperlink ref="D10455" r:id="rId4320"/>
    <hyperlink ref="D10472" r:id="rId4321"/>
    <hyperlink ref="D10473" r:id="rId4322"/>
    <hyperlink ref="D10471" r:id="rId4323"/>
    <hyperlink ref="D10475" r:id="rId4324"/>
    <hyperlink ref="D10476" r:id="rId4325"/>
    <hyperlink ref="D10474" r:id="rId4326"/>
    <hyperlink ref="D10478" r:id="rId4327"/>
    <hyperlink ref="D10479" r:id="rId4328"/>
    <hyperlink ref="D10371" r:id="rId4329"/>
    <hyperlink ref="D10372" r:id="rId4330"/>
    <hyperlink ref="D10375" r:id="rId4331"/>
    <hyperlink ref="D10392" r:id="rId4332"/>
    <hyperlink ref="D10487" r:id="rId4333"/>
    <hyperlink ref="D10488" r:id="rId4334"/>
    <hyperlink ref="D10489" r:id="rId4335"/>
    <hyperlink ref="D10420" r:id="rId4336"/>
    <hyperlink ref="D10494" r:id="rId4337"/>
    <hyperlink ref="D10496" r:id="rId4338"/>
    <hyperlink ref="D10497" r:id="rId4339"/>
    <hyperlink ref="D10504" r:id="rId4340"/>
    <hyperlink ref="D10510" r:id="rId4341"/>
    <hyperlink ref="D10505" r:id="rId4342"/>
    <hyperlink ref="D10502" r:id="rId4343"/>
    <hyperlink ref="D10508" r:id="rId4344"/>
    <hyperlink ref="D10513" r:id="rId4345"/>
    <hyperlink ref="D10499" r:id="rId4346"/>
    <hyperlink ref="D10500" r:id="rId4347"/>
    <hyperlink ref="D10506" r:id="rId4348"/>
    <hyperlink ref="D10509" r:id="rId4349"/>
    <hyperlink ref="D10511" r:id="rId4350"/>
    <hyperlink ref="D10512" r:id="rId4351"/>
    <hyperlink ref="D10516" r:id="rId4352"/>
    <hyperlink ref="D10559" r:id="rId4353"/>
    <hyperlink ref="D10558" r:id="rId4354"/>
    <hyperlink ref="D10528" r:id="rId4355"/>
    <hyperlink ref="D10537" r:id="rId4356"/>
    <hyperlink ref="D10538" r:id="rId4357"/>
    <hyperlink ref="D10518" r:id="rId4358"/>
    <hyperlink ref="D10519" r:id="rId4359"/>
    <hyperlink ref="D10522" r:id="rId4360"/>
    <hyperlink ref="D10523" r:id="rId4361"/>
    <hyperlink ref="D10524" r:id="rId4362"/>
    <hyperlink ref="D10535" r:id="rId4363"/>
    <hyperlink ref="D10539" r:id="rId4364"/>
    <hyperlink ref="D10540" r:id="rId4365"/>
    <hyperlink ref="D10560" r:id="rId4366"/>
    <hyperlink ref="D10526" r:id="rId4367"/>
    <hyperlink ref="D10525" r:id="rId4368"/>
    <hyperlink ref="D10541" r:id="rId4369"/>
    <hyperlink ref="D10529" r:id="rId4370"/>
    <hyperlink ref="D10555" r:id="rId4371"/>
    <hyperlink ref="D10557" r:id="rId4372"/>
    <hyperlink ref="D10542" r:id="rId4373"/>
    <hyperlink ref="D10543" r:id="rId4374"/>
    <hyperlink ref="D10556" r:id="rId4375"/>
    <hyperlink ref="D10563" r:id="rId4376"/>
    <hyperlink ref="D10530" r:id="rId4377"/>
    <hyperlink ref="D10545" r:id="rId4378"/>
    <hyperlink ref="D10517" r:id="rId4379"/>
    <hyperlink ref="D10554" r:id="rId4380"/>
    <hyperlink ref="D10553" r:id="rId4381"/>
    <hyperlink ref="D10561" r:id="rId4382"/>
    <hyperlink ref="D10544" r:id="rId4383"/>
    <hyperlink ref="D10521" r:id="rId4384"/>
    <hyperlink ref="D10562" r:id="rId4385"/>
    <hyperlink ref="D10552" r:id="rId4386"/>
    <hyperlink ref="D10551" r:id="rId4387"/>
    <hyperlink ref="D10527" r:id="rId4388"/>
    <hyperlink ref="D10531" r:id="rId4389"/>
    <hyperlink ref="D10533" r:id="rId4390"/>
    <hyperlink ref="D10547" r:id="rId4391"/>
    <hyperlink ref="D10548" r:id="rId4392"/>
    <hyperlink ref="D10536" r:id="rId4393"/>
    <hyperlink ref="D10564" r:id="rId4394"/>
    <hyperlink ref="D10565" r:id="rId4395"/>
    <hyperlink ref="D10566" r:id="rId4396"/>
    <hyperlink ref="D10567" r:id="rId4397"/>
    <hyperlink ref="D10577" r:id="rId4398"/>
    <hyperlink ref="D10579" r:id="rId4399"/>
    <hyperlink ref="D10580" r:id="rId4400"/>
    <hyperlink ref="D10581" r:id="rId4401"/>
    <hyperlink ref="D10582" r:id="rId4402"/>
    <hyperlink ref="D10578" r:id="rId4403"/>
    <hyperlink ref="D10583" r:id="rId4404"/>
    <hyperlink ref="D10584" r:id="rId4405"/>
    <hyperlink ref="D10585" r:id="rId4406"/>
    <hyperlink ref="D10586" r:id="rId4407"/>
    <hyperlink ref="D10587" r:id="rId4408"/>
    <hyperlink ref="D10589" r:id="rId4409"/>
    <hyperlink ref="D10590" r:id="rId4410"/>
    <hyperlink ref="D10568" r:id="rId4411"/>
    <hyperlink ref="D10569" r:id="rId4412"/>
    <hyperlink ref="D10570" r:id="rId4413"/>
    <hyperlink ref="D10591" r:id="rId4414"/>
    <hyperlink ref="D10592" r:id="rId4415"/>
    <hyperlink ref="D10593" r:id="rId4416"/>
    <hyperlink ref="D10617" r:id="rId4417"/>
    <hyperlink ref="D10614" r:id="rId4418"/>
    <hyperlink ref="D10605" r:id="rId4419"/>
    <hyperlink ref="D10594" r:id="rId4420"/>
    <hyperlink ref="D10609" r:id="rId4421"/>
    <hyperlink ref="D10599" r:id="rId4422"/>
    <hyperlink ref="D10613" r:id="rId4423"/>
    <hyperlink ref="D10602" r:id="rId4424"/>
    <hyperlink ref="D10611" r:id="rId4425"/>
    <hyperlink ref="D10621" r:id="rId4426"/>
    <hyperlink ref="D10610" r:id="rId4427"/>
    <hyperlink ref="D10606" r:id="rId4428"/>
    <hyperlink ref="D10620" r:id="rId4429"/>
    <hyperlink ref="D10604" r:id="rId4430"/>
    <hyperlink ref="D10607" r:id="rId4431"/>
    <hyperlink ref="D10596" r:id="rId4432"/>
    <hyperlink ref="D10598" r:id="rId4433"/>
    <hyperlink ref="D10595" r:id="rId4434"/>
    <hyperlink ref="D10603" r:id="rId4435"/>
    <hyperlink ref="D10619" r:id="rId4436"/>
    <hyperlink ref="D10615" r:id="rId4437"/>
    <hyperlink ref="D10616" r:id="rId4438"/>
    <hyperlink ref="D10612" r:id="rId4439"/>
    <hyperlink ref="D10608" r:id="rId4440"/>
    <hyperlink ref="D10618" r:id="rId4441"/>
    <hyperlink ref="D10597" r:id="rId4442"/>
    <hyperlink ref="D10600" r:id="rId4443"/>
    <hyperlink ref="D10601" r:id="rId4444"/>
    <hyperlink ref="D10532" r:id="rId4445"/>
    <hyperlink ref="D10546" r:id="rId4446"/>
    <hyperlink ref="D10588" r:id="rId4447"/>
    <hyperlink ref="D10623" r:id="rId4448"/>
    <hyperlink ref="D10624" r:id="rId4449"/>
    <hyperlink ref="D10625" r:id="rId4450"/>
    <hyperlink ref="D10626" r:id="rId4451"/>
    <hyperlink ref="D10627" r:id="rId4452"/>
    <hyperlink ref="D10631" r:id="rId4453"/>
    <hyperlink ref="D10622" r:id="rId4454"/>
    <hyperlink ref="D10549" r:id="rId4455"/>
    <hyperlink ref="D10571" r:id="rId4456"/>
    <hyperlink ref="D10520" r:id="rId4457"/>
    <hyperlink ref="D10628" r:id="rId4458"/>
    <hyperlink ref="D10550" r:id="rId4459"/>
    <hyperlink ref="D10534" r:id="rId4460"/>
    <hyperlink ref="D10629" r:id="rId4461"/>
    <hyperlink ref="D10630" r:id="rId4462"/>
    <hyperlink ref="D10573" r:id="rId4463"/>
    <hyperlink ref="D10576" r:id="rId4464"/>
    <hyperlink ref="D10635" r:id="rId4465"/>
    <hyperlink ref="D10632" r:id="rId4466"/>
    <hyperlink ref="D10633" r:id="rId4467"/>
    <hyperlink ref="D10634" r:id="rId4468"/>
    <hyperlink ref="D10574" r:id="rId4469"/>
    <hyperlink ref="D10575" r:id="rId4470"/>
    <hyperlink ref="D10636" r:id="rId4471"/>
    <hyperlink ref="D10637" r:id="rId4472"/>
    <hyperlink ref="D10638" r:id="rId4473"/>
    <hyperlink ref="D10639" r:id="rId4474"/>
    <hyperlink ref="D10640" r:id="rId4475"/>
    <hyperlink ref="D10641" r:id="rId4476"/>
    <hyperlink ref="D10642" r:id="rId4477"/>
    <hyperlink ref="D10643" r:id="rId4478"/>
    <hyperlink ref="D10644" r:id="rId4479"/>
    <hyperlink ref="D10645" r:id="rId4480"/>
    <hyperlink ref="D10646" r:id="rId4481"/>
    <hyperlink ref="D10647" r:id="rId4482"/>
    <hyperlink ref="D10648" r:id="rId4483"/>
    <hyperlink ref="D10649" r:id="rId4484"/>
    <hyperlink ref="D10650" r:id="rId4485"/>
    <hyperlink ref="D10651" r:id="rId4486"/>
    <hyperlink ref="D10652" r:id="rId4487"/>
    <hyperlink ref="D10653" r:id="rId4488"/>
    <hyperlink ref="D10654" r:id="rId4489"/>
    <hyperlink ref="D10655" r:id="rId4490"/>
    <hyperlink ref="D10656" r:id="rId4491"/>
    <hyperlink ref="D10657" r:id="rId4492"/>
    <hyperlink ref="D10658" r:id="rId4493"/>
    <hyperlink ref="D10659" r:id="rId4494"/>
    <hyperlink ref="D10660" r:id="rId4495"/>
    <hyperlink ref="D6382:D6383" r:id="rId4496" display="egp.joadali@ gmail.com"/>
    <hyperlink ref="D10663" r:id="rId4497"/>
    <hyperlink ref="D10664" r:id="rId4498"/>
    <hyperlink ref="D10665" r:id="rId4499"/>
    <hyperlink ref="D11215" r:id="rId4500"/>
    <hyperlink ref="D11220" r:id="rId4501"/>
    <hyperlink ref="D11222" r:id="rId4502"/>
    <hyperlink ref="D11219" r:id="rId4503"/>
    <hyperlink ref="D11216" r:id="rId4504"/>
    <hyperlink ref="D11218" r:id="rId4505"/>
    <hyperlink ref="D11217" r:id="rId4506"/>
    <hyperlink ref="D11227" r:id="rId4507"/>
    <hyperlink ref="D11226" r:id="rId4508"/>
    <hyperlink ref="D11231" r:id="rId4509"/>
    <hyperlink ref="D11234" r:id="rId4510"/>
    <hyperlink ref="D11233" r:id="rId4511"/>
    <hyperlink ref="D11237" r:id="rId4512"/>
    <hyperlink ref="D11236" r:id="rId4513"/>
    <hyperlink ref="D11240" r:id="rId4514"/>
    <hyperlink ref="D11245" r:id="rId4515"/>
    <hyperlink ref="D11246" r:id="rId4516"/>
    <hyperlink ref="D11249" r:id="rId4517"/>
    <hyperlink ref="D11250" r:id="rId4518"/>
    <hyperlink ref="D11251" r:id="rId4519"/>
    <hyperlink ref="D11252" r:id="rId4520"/>
    <hyperlink ref="D11255" r:id="rId4521"/>
    <hyperlink ref="D11253" r:id="rId4522"/>
    <hyperlink ref="D11254" r:id="rId4523"/>
    <hyperlink ref="D11256" r:id="rId4524"/>
    <hyperlink ref="D11258" r:id="rId4525"/>
    <hyperlink ref="D11259" r:id="rId4526"/>
    <hyperlink ref="D11257" r:id="rId4527"/>
    <hyperlink ref="D11260" r:id="rId4528"/>
    <hyperlink ref="D11261" r:id="rId4529"/>
    <hyperlink ref="D11262" r:id="rId4530"/>
    <hyperlink ref="D11247" r:id="rId4531"/>
    <hyperlink ref="D11248" r:id="rId4532"/>
    <hyperlink ref="D11228" r:id="rId4533"/>
    <hyperlink ref="D11232" r:id="rId4534"/>
    <hyperlink ref="D11263" r:id="rId4535"/>
    <hyperlink ref="D11264" r:id="rId4536"/>
    <hyperlink ref="D11265" r:id="rId4537"/>
    <hyperlink ref="D11286" r:id="rId4538"/>
    <hyperlink ref="D11287" r:id="rId4539"/>
    <hyperlink ref="D11288" r:id="rId4540"/>
    <hyperlink ref="D11289" r:id="rId4541"/>
    <hyperlink ref="D11290" r:id="rId4542"/>
    <hyperlink ref="D11291" r:id="rId4543"/>
    <hyperlink ref="D11295" r:id="rId4544"/>
    <hyperlink ref="D11297" r:id="rId4545"/>
    <hyperlink ref="D11306" r:id="rId4546"/>
    <hyperlink ref="D11307" r:id="rId4547"/>
    <hyperlink ref="D11309" r:id="rId4548"/>
    <hyperlink ref="D11310" r:id="rId4549"/>
    <hyperlink ref="D11305" r:id="rId4550"/>
    <hyperlink ref="D11308" r:id="rId4551"/>
    <hyperlink ref="D11311" r:id="rId4552"/>
    <hyperlink ref="D11312" r:id="rId4553"/>
    <hyperlink ref="D11321" r:id="rId4554"/>
    <hyperlink ref="D11324" r:id="rId4555"/>
    <hyperlink ref="D11327" r:id="rId4556"/>
    <hyperlink ref="D11329" r:id="rId4557"/>
    <hyperlink ref="D11320" r:id="rId4558"/>
    <hyperlink ref="D11326" r:id="rId4559"/>
    <hyperlink ref="D11333" r:id="rId4560"/>
    <hyperlink ref="D11330" r:id="rId4561"/>
    <hyperlink ref="D11332" r:id="rId4562"/>
    <hyperlink ref="D11334" r:id="rId4563"/>
    <hyperlink ref="D11337" r:id="rId4564"/>
    <hyperlink ref="D11336" r:id="rId4565"/>
    <hyperlink ref="D11352" r:id="rId4566"/>
    <hyperlink ref="D11353" r:id="rId4567" display="morshedtraders3@gmail.com"/>
    <hyperlink ref="D11292" r:id="rId4568"/>
    <hyperlink ref="D11293" r:id="rId4569"/>
    <hyperlink ref="D11268" r:id="rId4570"/>
    <hyperlink ref="D11338" r:id="rId4571"/>
    <hyperlink ref="D11339" r:id="rId4572"/>
    <hyperlink ref="D11340" r:id="rId4573"/>
    <hyperlink ref="D11343" r:id="rId4574"/>
    <hyperlink ref="D11342" r:id="rId4575"/>
    <hyperlink ref="D11355" r:id="rId4576"/>
    <hyperlink ref="D11356" r:id="rId4577"/>
    <hyperlink ref="D11357" r:id="rId4578"/>
    <hyperlink ref="D11358" r:id="rId4579"/>
    <hyperlink ref="D11359" r:id="rId4580"/>
    <hyperlink ref="D11323" r:id="rId4581"/>
    <hyperlink ref="D11223" r:id="rId4582"/>
    <hyperlink ref="D11224" r:id="rId4583"/>
    <hyperlink ref="D11225" r:id="rId4584"/>
    <hyperlink ref="D11318" r:id="rId4585" display="ohitayembuilders@gmail.com"/>
    <hyperlink ref="D11299" r:id="rId4586"/>
    <hyperlink ref="D11363" r:id="rId4587"/>
    <hyperlink ref="D11360" r:id="rId4588"/>
    <hyperlink ref="D11361" r:id="rId4589"/>
    <hyperlink ref="D11364" r:id="rId4590"/>
    <hyperlink ref="D11366" r:id="rId4591"/>
    <hyperlink ref="D11367" r:id="rId4592"/>
    <hyperlink ref="D11368" r:id="rId4593"/>
    <hyperlink ref="D11369" r:id="rId4594"/>
    <hyperlink ref="D11370" r:id="rId4595"/>
    <hyperlink ref="D11372" r:id="rId4596"/>
    <hyperlink ref="D11373" r:id="rId4597"/>
    <hyperlink ref="D11374" r:id="rId4598"/>
    <hyperlink ref="D11375" r:id="rId4599"/>
    <hyperlink ref="D11376" r:id="rId4600"/>
    <hyperlink ref="D11378" r:id="rId4601"/>
    <hyperlink ref="D11379" r:id="rId4602"/>
    <hyperlink ref="D11380" r:id="rId4603"/>
    <hyperlink ref="D11267" r:id="rId4604"/>
    <hyperlink ref="D11381" r:id="rId4605"/>
    <hyperlink ref="D11276" r:id="rId4606"/>
    <hyperlink ref="D11275" r:id="rId4607"/>
    <hyperlink ref="D11274" r:id="rId4608"/>
    <hyperlink ref="D11277" r:id="rId4609"/>
    <hyperlink ref="D11278" r:id="rId4610"/>
    <hyperlink ref="D11279" r:id="rId4611"/>
    <hyperlink ref="D11280" r:id="rId4612"/>
    <hyperlink ref="D11281" r:id="rId4613"/>
    <hyperlink ref="D11282" r:id="rId4614"/>
    <hyperlink ref="D11387" r:id="rId4615"/>
    <hyperlink ref="D11388" r:id="rId4616"/>
    <hyperlink ref="D11389" r:id="rId4617"/>
    <hyperlink ref="D11390" r:id="rId4618"/>
    <hyperlink ref="D11391" r:id="rId4619"/>
    <hyperlink ref="D11392" r:id="rId4620"/>
    <hyperlink ref="D11393" r:id="rId4621"/>
    <hyperlink ref="D11394" r:id="rId4622"/>
    <hyperlink ref="D11395" r:id="rId4623"/>
    <hyperlink ref="D11396" r:id="rId4624"/>
    <hyperlink ref="D11382" r:id="rId4625"/>
    <hyperlink ref="D11383" r:id="rId4626"/>
    <hyperlink ref="D11385" r:id="rId4627"/>
    <hyperlink ref="D11386" r:id="rId4628"/>
    <hyperlink ref="D11397" r:id="rId4629"/>
    <hyperlink ref="D11398" r:id="rId4630"/>
    <hyperlink ref="D11294" r:id="rId4631"/>
    <hyperlink ref="D11345" r:id="rId4632"/>
    <hyperlink ref="D11346" r:id="rId4633" display="bhb.ovijv21@gmail.com"/>
    <hyperlink ref="D11347" r:id="rId4634" display="bhb.ovijv21@gmail.com"/>
    <hyperlink ref="D11348" r:id="rId4635"/>
    <hyperlink ref="D11349" r:id="rId4636"/>
    <hyperlink ref="D11350" r:id="rId4637"/>
    <hyperlink ref="D11351" r:id="rId4638"/>
    <hyperlink ref="D11371" r:id="rId4639"/>
    <hyperlink ref="D11377" r:id="rId4640"/>
    <hyperlink ref="D11344" r:id="rId4641"/>
    <hyperlink ref="D12135" r:id="rId4642"/>
    <hyperlink ref="D12136" r:id="rId4643"/>
    <hyperlink ref="D12137" r:id="rId4644"/>
    <hyperlink ref="D12138" r:id="rId4645"/>
    <hyperlink ref="D12139" r:id="rId4646"/>
    <hyperlink ref="D12140" r:id="rId4647"/>
    <hyperlink ref="D12141" r:id="rId4648"/>
    <hyperlink ref="D12144" r:id="rId4649"/>
    <hyperlink ref="D12147" r:id="rId4650"/>
    <hyperlink ref="D12156" r:id="rId4651"/>
    <hyperlink ref="D12157" r:id="rId4652"/>
    <hyperlink ref="D12160" r:id="rId4653"/>
    <hyperlink ref="D12190" r:id="rId4654"/>
    <hyperlink ref="D12191" r:id="rId4655"/>
    <hyperlink ref="D12210" r:id="rId4656"/>
    <hyperlink ref="D12211" r:id="rId4657"/>
    <hyperlink ref="D12212" r:id="rId4658"/>
    <hyperlink ref="D12181" r:id="rId4659"/>
    <hyperlink ref="D12182" r:id="rId4660"/>
    <hyperlink ref="D12208" r:id="rId4661"/>
    <hyperlink ref="D12209" r:id="rId4662"/>
    <hyperlink ref="D12201" r:id="rId4663"/>
    <hyperlink ref="D12183" r:id="rId4664"/>
    <hyperlink ref="D12184" r:id="rId4665"/>
    <hyperlink ref="D12185" r:id="rId4666"/>
    <hyperlink ref="D12186" r:id="rId4667"/>
    <hyperlink ref="D12150" r:id="rId4668"/>
    <hyperlink ref="D12187" r:id="rId4669"/>
    <hyperlink ref="D12215" r:id="rId4670"/>
    <hyperlink ref="D12217" r:id="rId4671"/>
    <hyperlink ref="D12219" r:id="rId4672"/>
    <hyperlink ref="D12222" r:id="rId4673"/>
    <hyperlink ref="D12220" r:id="rId4674"/>
    <hyperlink ref="D12221" r:id="rId4675"/>
    <hyperlink ref="D12145" r:id="rId4676"/>
    <hyperlink ref="D12146" r:id="rId4677"/>
    <hyperlink ref="D12148" r:id="rId4678"/>
    <hyperlink ref="D12149" r:id="rId4679"/>
    <hyperlink ref="D12152" r:id="rId4680"/>
    <hyperlink ref="D12161" r:id="rId4681"/>
    <hyperlink ref="D12203" r:id="rId4682"/>
    <hyperlink ref="D12202" r:id="rId4683"/>
    <hyperlink ref="D12205" r:id="rId4684"/>
    <hyperlink ref="D12206" r:id="rId4685"/>
    <hyperlink ref="D12159" r:id="rId4686"/>
    <hyperlink ref="D12158" r:id="rId4687"/>
    <hyperlink ref="D12142" r:id="rId4688"/>
    <hyperlink ref="D12143" r:id="rId4689"/>
    <hyperlink ref="D12188" r:id="rId4690"/>
    <hyperlink ref="D12189" r:id="rId4691"/>
    <hyperlink ref="D12247" r:id="rId4692"/>
    <hyperlink ref="D12248" r:id="rId4693"/>
    <hyperlink ref="D12249" r:id="rId4694"/>
    <hyperlink ref="D12251" r:id="rId4695"/>
    <hyperlink ref="D12252" r:id="rId4696"/>
    <hyperlink ref="D12253" r:id="rId4697"/>
    <hyperlink ref="D12250" r:id="rId4698"/>
    <hyperlink ref="D12261" r:id="rId4699"/>
    <hyperlink ref="D12262" r:id="rId4700"/>
    <hyperlink ref="D12263" r:id="rId4701"/>
    <hyperlink ref="D12218" r:id="rId4702"/>
    <hyperlink ref="D12225" r:id="rId4703"/>
    <hyperlink ref="D12226" r:id="rId4704"/>
    <hyperlink ref="D12227" r:id="rId4705"/>
    <hyperlink ref="D12254" r:id="rId4706"/>
    <hyperlink ref="D12264" r:id="rId4707"/>
    <hyperlink ref="D12265" r:id="rId4708"/>
    <hyperlink ref="D12256" r:id="rId4709"/>
    <hyperlink ref="D12259" r:id="rId4710"/>
    <hyperlink ref="D12258" r:id="rId4711"/>
    <hyperlink ref="D12213" r:id="rId4712"/>
    <hyperlink ref="D12268" r:id="rId4713"/>
    <hyperlink ref="D12233" r:id="rId4714"/>
    <hyperlink ref="D12241" r:id="rId4715"/>
    <hyperlink ref="D12242" r:id="rId4716"/>
    <hyperlink ref="D12162" r:id="rId4717"/>
    <hyperlink ref="D12163" r:id="rId4718"/>
    <hyperlink ref="D12165" r:id="rId4719"/>
    <hyperlink ref="D12166" r:id="rId4720"/>
    <hyperlink ref="D12168" r:id="rId4721"/>
    <hyperlink ref="D12169" r:id="rId4722"/>
    <hyperlink ref="D12171" r:id="rId4723"/>
    <hyperlink ref="D12172" r:id="rId4724"/>
    <hyperlink ref="D12174" r:id="rId4725"/>
    <hyperlink ref="D12175" r:id="rId4726"/>
    <hyperlink ref="D12176" r:id="rId4727"/>
    <hyperlink ref="D12177" r:id="rId4728"/>
    <hyperlink ref="D12178" r:id="rId4729"/>
    <hyperlink ref="D12179" r:id="rId4730"/>
    <hyperlink ref="D12180" r:id="rId4731"/>
    <hyperlink ref="D12192" r:id="rId4732"/>
    <hyperlink ref="D12193" r:id="rId4733"/>
    <hyperlink ref="D12194" r:id="rId4734"/>
    <hyperlink ref="D12195" r:id="rId4735"/>
    <hyperlink ref="D12196" r:id="rId4736"/>
    <hyperlink ref="D12197" r:id="rId4737"/>
    <hyperlink ref="D12198" r:id="rId4738"/>
    <hyperlink ref="D12199" r:id="rId4739"/>
    <hyperlink ref="D12200" r:id="rId4740"/>
    <hyperlink ref="D12245" r:id="rId4741"/>
    <hyperlink ref="D12246" r:id="rId4742"/>
    <hyperlink ref="D12548" r:id="rId4743"/>
    <hyperlink ref="D12546" r:id="rId4744"/>
    <hyperlink ref="D12545" r:id="rId4745"/>
    <hyperlink ref="D12544" r:id="rId4746"/>
    <hyperlink ref="D12541" r:id="rId4747"/>
    <hyperlink ref="D12527" r:id="rId4748"/>
    <hyperlink ref="D12529" r:id="rId4749"/>
    <hyperlink ref="D12530" r:id="rId4750"/>
    <hyperlink ref="D12535" r:id="rId4751"/>
    <hyperlink ref="D12505" r:id="rId4752"/>
    <hyperlink ref="D12513" r:id="rId4753"/>
    <hyperlink ref="D12509" r:id="rId4754"/>
    <hyperlink ref="D12520" r:id="rId4755"/>
    <hyperlink ref="D12521" r:id="rId4756"/>
    <hyperlink ref="D12502" r:id="rId4757"/>
    <hyperlink ref="D12501" r:id="rId4758"/>
    <hyperlink ref="D12500" r:id="rId4759"/>
    <hyperlink ref="D12498" r:id="rId4760"/>
    <hyperlink ref="D12499" r:id="rId4761"/>
    <hyperlink ref="D12497" r:id="rId4762"/>
    <hyperlink ref="D12496" r:id="rId4763"/>
    <hyperlink ref="D12495" r:id="rId4764"/>
    <hyperlink ref="D12494" r:id="rId4765"/>
    <hyperlink ref="D12493" r:id="rId4766"/>
    <hyperlink ref="D12490" r:id="rId4767"/>
    <hyperlink ref="D12491" r:id="rId4768"/>
    <hyperlink ref="D12480" r:id="rId4769"/>
    <hyperlink ref="D12492" r:id="rId4770"/>
    <hyperlink ref="D12479" r:id="rId4771"/>
    <hyperlink ref="D12478" r:id="rId4772"/>
    <hyperlink ref="D12436" r:id="rId4773"/>
    <hyperlink ref="D12435" r:id="rId4774"/>
    <hyperlink ref="D12434" r:id="rId4775"/>
    <hyperlink ref="D12433" r:id="rId4776"/>
    <hyperlink ref="D12432" r:id="rId4777"/>
    <hyperlink ref="D12431" r:id="rId4778"/>
    <hyperlink ref="D12430" r:id="rId4779"/>
    <hyperlink ref="D12429" r:id="rId4780"/>
    <hyperlink ref="D12422" r:id="rId4781"/>
    <hyperlink ref="D12421" r:id="rId4782"/>
    <hyperlink ref="D12420" r:id="rId4783"/>
    <hyperlink ref="D12419" r:id="rId4784"/>
    <hyperlink ref="D12418" r:id="rId4785"/>
    <hyperlink ref="D12417" r:id="rId4786"/>
    <hyperlink ref="D12416" r:id="rId4787"/>
    <hyperlink ref="D12415" r:id="rId4788"/>
    <hyperlink ref="D12414" r:id="rId4789"/>
    <hyperlink ref="D12413" r:id="rId4790"/>
    <hyperlink ref="D12412" r:id="rId4791"/>
    <hyperlink ref="D12411" r:id="rId4792"/>
    <hyperlink ref="D12410" r:id="rId4793"/>
    <hyperlink ref="D12409" r:id="rId4794"/>
    <hyperlink ref="D12408" r:id="rId4795"/>
    <hyperlink ref="D12407" r:id="rId4796"/>
    <hyperlink ref="D12405" r:id="rId4797"/>
    <hyperlink ref="D12404" r:id="rId4798"/>
    <hyperlink ref="D12403" r:id="rId4799"/>
    <hyperlink ref="D12402" r:id="rId4800"/>
    <hyperlink ref="D12401" r:id="rId4801"/>
    <hyperlink ref="D12400" r:id="rId4802"/>
    <hyperlink ref="D12399" r:id="rId4803"/>
    <hyperlink ref="D12398" r:id="rId4804"/>
    <hyperlink ref="D12397" r:id="rId4805"/>
    <hyperlink ref="D12396" r:id="rId4806"/>
    <hyperlink ref="D12395" r:id="rId4807"/>
    <hyperlink ref="D12394" r:id="rId4808"/>
    <hyperlink ref="D12387" r:id="rId4809"/>
    <hyperlink ref="D12386" r:id="rId4810"/>
    <hyperlink ref="D12385" r:id="rId4811"/>
    <hyperlink ref="D12384" r:id="rId4812"/>
    <hyperlink ref="D12383" r:id="rId4813"/>
    <hyperlink ref="D12382" r:id="rId4814"/>
    <hyperlink ref="D12381" r:id="rId4815"/>
    <hyperlink ref="D12380" r:id="rId4816"/>
    <hyperlink ref="D12377" r:id="rId4817"/>
    <hyperlink ref="D12374" r:id="rId4818"/>
    <hyperlink ref="D12375" r:id="rId4819"/>
    <hyperlink ref="D12371" r:id="rId4820"/>
    <hyperlink ref="D12372" r:id="rId4821"/>
    <hyperlink ref="D12369" r:id="rId4822"/>
    <hyperlink ref="D12364" r:id="rId4823"/>
    <hyperlink ref="D12365" r:id="rId4824"/>
    <hyperlink ref="D12361" r:id="rId4825"/>
    <hyperlink ref="D12362" r:id="rId4826"/>
    <hyperlink ref="D12359" r:id="rId4827"/>
    <hyperlink ref="D12358" r:id="rId4828"/>
    <hyperlink ref="D12357" r:id="rId4829"/>
    <hyperlink ref="D12356" r:id="rId4830"/>
    <hyperlink ref="D12355" r:id="rId4831"/>
    <hyperlink ref="D12354" r:id="rId4832"/>
    <hyperlink ref="D12353" r:id="rId4833"/>
    <hyperlink ref="D12352" r:id="rId4834"/>
    <hyperlink ref="D12351" r:id="rId4835"/>
    <hyperlink ref="D12350" r:id="rId4836"/>
    <hyperlink ref="D12349" r:id="rId4837"/>
    <hyperlink ref="D12348" r:id="rId4838"/>
    <hyperlink ref="D12347" r:id="rId4839"/>
    <hyperlink ref="D12346" r:id="rId4840"/>
    <hyperlink ref="D12345" r:id="rId4841"/>
    <hyperlink ref="D12344" r:id="rId4842"/>
    <hyperlink ref="D12343" r:id="rId4843"/>
    <hyperlink ref="D12342" r:id="rId4844"/>
    <hyperlink ref="D12341" r:id="rId4845"/>
    <hyperlink ref="D12340" r:id="rId4846"/>
    <hyperlink ref="D12338" r:id="rId4847"/>
    <hyperlink ref="D12337" r:id="rId4848"/>
    <hyperlink ref="D12336" r:id="rId4849"/>
    <hyperlink ref="D12335" r:id="rId4850"/>
    <hyperlink ref="D12334" r:id="rId4851"/>
    <hyperlink ref="D12333" r:id="rId4852"/>
    <hyperlink ref="D12332" r:id="rId4853"/>
    <hyperlink ref="D12331" r:id="rId4854"/>
    <hyperlink ref="D12406" r:id="rId4855"/>
    <hyperlink ref="D12378" r:id="rId4856"/>
    <hyperlink ref="D12339" r:id="rId4857"/>
    <hyperlink ref="D12327" r:id="rId4858"/>
    <hyperlink ref="D12389" r:id="rId4859"/>
    <hyperlink ref="D12366" r:id="rId4860"/>
    <hyperlink ref="D12324" r:id="rId4861"/>
    <hyperlink ref="D12323" r:id="rId4862"/>
    <hyperlink ref="D12322" r:id="rId4863"/>
    <hyperlink ref="D12321" r:id="rId4864"/>
    <hyperlink ref="D12320" r:id="rId4865"/>
    <hyperlink ref="D12319" r:id="rId4866"/>
    <hyperlink ref="D12317" r:id="rId4867"/>
    <hyperlink ref="D12316" r:id="rId4868"/>
    <hyperlink ref="D12315" r:id="rId4869"/>
    <hyperlink ref="D12313" r:id="rId4870"/>
    <hyperlink ref="D12312" r:id="rId4871"/>
    <hyperlink ref="D12311" r:id="rId4872"/>
    <hyperlink ref="D12310" r:id="rId4873"/>
    <hyperlink ref="D12309" r:id="rId4874"/>
    <hyperlink ref="D12308" r:id="rId4875"/>
    <hyperlink ref="D12307" r:id="rId4876"/>
    <hyperlink ref="D12306" r:id="rId4877"/>
    <hyperlink ref="D12305" r:id="rId4878"/>
    <hyperlink ref="D12304" r:id="rId4879"/>
    <hyperlink ref="D12303" r:id="rId4880"/>
    <hyperlink ref="D12301" r:id="rId4881"/>
    <hyperlink ref="D12300" r:id="rId4882"/>
    <hyperlink ref="D12299" r:id="rId4883"/>
    <hyperlink ref="D12297" r:id="rId4884"/>
    <hyperlink ref="D12296" r:id="rId4885"/>
    <hyperlink ref="D12295" r:id="rId4886"/>
    <hyperlink ref="D12294" r:id="rId4887"/>
    <hyperlink ref="D12290" r:id="rId4888"/>
    <hyperlink ref="D12288" r:id="rId4889"/>
    <hyperlink ref="D12289" r:id="rId4890"/>
    <hyperlink ref="D12287" r:id="rId4891"/>
    <hyperlink ref="D12286" r:id="rId4892"/>
    <hyperlink ref="D12285" r:id="rId4893"/>
    <hyperlink ref="D12283" r:id="rId4894"/>
    <hyperlink ref="D12284" r:id="rId4895"/>
    <hyperlink ref="D12282" r:id="rId4896"/>
    <hyperlink ref="D12281" r:id="rId4897"/>
    <hyperlink ref="D12326" r:id="rId4898"/>
    <hyperlink ref="D12325" r:id="rId4899"/>
    <hyperlink ref="D12314" r:id="rId4900"/>
    <hyperlink ref="D12318" r:id="rId4901"/>
    <hyperlink ref="D12555" r:id="rId4902"/>
    <hyperlink ref="D12557" r:id="rId4903"/>
    <hyperlink ref="D12570" r:id="rId4904"/>
    <hyperlink ref="D12563" r:id="rId4905"/>
    <hyperlink ref="D12564" r:id="rId4906"/>
    <hyperlink ref="D12565" r:id="rId4907"/>
    <hyperlink ref="D12580" r:id="rId4908"/>
    <hyperlink ref="D12583" r:id="rId4909"/>
    <hyperlink ref="D12586" r:id="rId4910"/>
    <hyperlink ref="D12594" r:id="rId4911"/>
    <hyperlink ref="D12599" r:id="rId4912"/>
    <hyperlink ref="D12575" r:id="rId4913"/>
    <hyperlink ref="D12576" r:id="rId4914"/>
    <hyperlink ref="D12577" r:id="rId4915"/>
    <hyperlink ref="D12578" r:id="rId4916"/>
    <hyperlink ref="D12579" r:id="rId4917"/>
    <hyperlink ref="D12581" r:id="rId4918"/>
    <hyperlink ref="D12582" r:id="rId4919"/>
    <hyperlink ref="D12584" r:id="rId4920"/>
    <hyperlink ref="D12585" r:id="rId4921"/>
    <hyperlink ref="D12587" r:id="rId4922"/>
    <hyperlink ref="D12595" r:id="rId4923"/>
    <hyperlink ref="D12596" r:id="rId4924"/>
    <hyperlink ref="D12597" r:id="rId4925"/>
    <hyperlink ref="D12598" r:id="rId4926"/>
    <hyperlink ref="D12600" r:id="rId4927"/>
    <hyperlink ref="D12601" r:id="rId4928"/>
    <hyperlink ref="D12604" r:id="rId4929"/>
    <hyperlink ref="D12612" r:id="rId4930"/>
    <hyperlink ref="D12617" r:id="rId4931"/>
    <hyperlink ref="D12602" r:id="rId4932"/>
    <hyperlink ref="D12603" r:id="rId4933"/>
    <hyperlink ref="D12605" r:id="rId4934"/>
    <hyperlink ref="D12606" r:id="rId4935"/>
    <hyperlink ref="D12607" r:id="rId4936"/>
    <hyperlink ref="D12608" r:id="rId4937"/>
    <hyperlink ref="D12609" r:id="rId4938"/>
    <hyperlink ref="D12610" r:id="rId4939"/>
    <hyperlink ref="D12611" r:id="rId4940"/>
    <hyperlink ref="D12613" r:id="rId4941"/>
    <hyperlink ref="D12614" r:id="rId4942"/>
    <hyperlink ref="D12615" r:id="rId4943"/>
    <hyperlink ref="D12616" r:id="rId4944"/>
    <hyperlink ref="D12618" r:id="rId4945"/>
    <hyperlink ref="D12619" r:id="rId4946"/>
    <hyperlink ref="D12620" r:id="rId4947"/>
    <hyperlink ref="D12621" r:id="rId4948"/>
    <hyperlink ref="D12622" r:id="rId4949"/>
    <hyperlink ref="D12623" r:id="rId4950"/>
    <hyperlink ref="D12624" r:id="rId4951"/>
    <hyperlink ref="D12625" r:id="rId4952"/>
    <hyperlink ref="D12626" r:id="rId4953"/>
    <hyperlink ref="D12630" r:id="rId4954"/>
    <hyperlink ref="D12644" r:id="rId4955"/>
    <hyperlink ref="D12657" r:id="rId4956"/>
    <hyperlink ref="D12659" r:id="rId4957"/>
    <hyperlink ref="D12662" r:id="rId4958"/>
    <hyperlink ref="D12674" r:id="rId4959"/>
    <hyperlink ref="D12675" r:id="rId4960"/>
    <hyperlink ref="D12698" r:id="rId4961"/>
    <hyperlink ref="D12699" r:id="rId4962"/>
    <hyperlink ref="D12628" r:id="rId4963"/>
    <hyperlink ref="D12637" r:id="rId4964"/>
    <hyperlink ref="D12640" r:id="rId4965"/>
    <hyperlink ref="D12641" r:id="rId4966"/>
    <hyperlink ref="D12642" r:id="rId4967"/>
    <hyperlink ref="D12643" r:id="rId4968"/>
    <hyperlink ref="D12660" r:id="rId4969"/>
    <hyperlink ref="D12661" r:id="rId4970"/>
    <hyperlink ref="D12687" r:id="rId4971"/>
    <hyperlink ref="D12689" r:id="rId4972"/>
    <hyperlink ref="D12690" r:id="rId4973"/>
    <hyperlink ref="D12700" r:id="rId4974"/>
    <hyperlink ref="D12368" r:id="rId4975"/>
    <hyperlink ref="D12367" r:id="rId4976"/>
    <hyperlink ref="C12370" r:id="rId4977" display="donenterprise.moonenterprise@gmail.com_x000a_"/>
    <hyperlink ref="D12370" r:id="rId4978"/>
    <hyperlink ref="D12373" r:id="rId4979"/>
    <hyperlink ref="D12379" r:id="rId4980"/>
    <hyperlink ref="D12388" r:id="rId4981"/>
    <hyperlink ref="D12391" r:id="rId4982"/>
    <hyperlink ref="D12423" r:id="rId4983"/>
    <hyperlink ref="D12426" r:id="rId4984"/>
    <hyperlink ref="C12487" r:id="rId4985" display="https://www.eprocure.gov.bd/tenderer/ViewRegistrationDetail.jsp?uId=A507D874D1F973B8&amp;tId=FBB39EC64A8C801E&amp;cId=56FAA54524D6180F&amp;top=no"/>
    <hyperlink ref="D12487" r:id="rId4986"/>
    <hyperlink ref="D12503" r:id="rId4987"/>
    <hyperlink ref="D12508" r:id="rId4988"/>
    <hyperlink ref="D12511" r:id="rId4989"/>
    <hyperlink ref="D12514" r:id="rId4990"/>
    <hyperlink ref="D12519" r:id="rId4991"/>
    <hyperlink ref="D12522" r:id="rId4992"/>
    <hyperlink ref="D12528" r:id="rId4993"/>
    <hyperlink ref="D12536" r:id="rId4994"/>
    <hyperlink ref="D12540" r:id="rId4995"/>
    <hyperlink ref="D12543" r:id="rId4996"/>
    <hyperlink ref="D12569" r:id="rId4997"/>
    <hyperlink ref="D12688" r:id="rId4998"/>
    <hyperlink ref="D12328" r:id="rId4999" display="afterhossain46@gmail.com"/>
    <hyperlink ref="D12437" r:id="rId5000"/>
    <hyperlink ref="D12631" r:id="rId5001"/>
    <hyperlink ref="D12632" r:id="rId5002"/>
    <hyperlink ref="D12633" r:id="rId5003"/>
    <hyperlink ref="D12634" r:id="rId5004"/>
    <hyperlink ref="D12635" r:id="rId5005"/>
    <hyperlink ref="D12691" r:id="rId5006"/>
    <hyperlink ref="D12692" r:id="rId5007"/>
    <hyperlink ref="D12330" r:id="rId5008"/>
    <hyperlink ref="D12440" r:id="rId5009"/>
    <hyperlink ref="D12438" r:id="rId5010"/>
    <hyperlink ref="D12439" r:id="rId5011"/>
    <hyperlink ref="D12486" r:id="rId5012"/>
    <hyperlink ref="D12483" r:id="rId5013"/>
    <hyperlink ref="D12484" r:id="rId5014"/>
    <hyperlink ref="D12482" r:id="rId5015"/>
    <hyperlink ref="D12549" r:id="rId5016"/>
    <hyperlink ref="D12551" r:id="rId5017"/>
    <hyperlink ref="D12552" r:id="rId5018"/>
    <hyperlink ref="D12553" r:id="rId5019"/>
    <hyperlink ref="D12588" r:id="rId5020"/>
    <hyperlink ref="D12590" r:id="rId5021"/>
    <hyperlink ref="D12591" r:id="rId5022"/>
    <hyperlink ref="D12592" r:id="rId5023"/>
    <hyperlink ref="D12638" r:id="rId5024"/>
    <hyperlink ref="D12639" r:id="rId5025"/>
    <hyperlink ref="D12656" r:id="rId5026"/>
    <hyperlink ref="D12516" r:id="rId5027"/>
    <hyperlink ref="D12627" r:id="rId5028"/>
    <hyperlink ref="D12629" r:id="rId5029"/>
    <hyperlink ref="D12636" r:id="rId5030"/>
    <hyperlink ref="D12663" r:id="rId5031"/>
    <hyperlink ref="D12666" r:id="rId5032"/>
    <hyperlink ref="D12667" r:id="rId5033"/>
    <hyperlink ref="D12668" r:id="rId5034"/>
    <hyperlink ref="D12673" r:id="rId5035"/>
    <hyperlink ref="D12676" r:id="rId5036"/>
    <hyperlink ref="D12677" r:id="rId5037"/>
    <hyperlink ref="D12678" r:id="rId5038"/>
    <hyperlink ref="D12679" r:id="rId5039"/>
    <hyperlink ref="D12680" r:id="rId5040"/>
    <hyperlink ref="D12693" r:id="rId5041"/>
    <hyperlink ref="D12694" r:id="rId5042"/>
    <hyperlink ref="D12697" r:id="rId5043"/>
    <hyperlink ref="D12695" r:id="rId5044"/>
    <hyperlink ref="D12696" r:id="rId5045"/>
    <hyperlink ref="D12291" r:id="rId5046"/>
    <hyperlink ref="D12292" r:id="rId5047"/>
    <hyperlink ref="D12293" r:id="rId5048"/>
    <hyperlink ref="D12669" r:id="rId5049"/>
    <hyperlink ref="D12670" r:id="rId5050"/>
    <hyperlink ref="D12593" r:id="rId5051"/>
    <hyperlink ref="D12701" r:id="rId5052"/>
    <hyperlink ref="D12702" r:id="rId5053"/>
    <hyperlink ref="D12703" r:id="rId5054"/>
    <hyperlink ref="D12704" r:id="rId5055"/>
    <hyperlink ref="D12705" r:id="rId5056"/>
    <hyperlink ref="D12706" r:id="rId5057"/>
    <hyperlink ref="D12707" r:id="rId5058"/>
    <hyperlink ref="D12708" r:id="rId5059"/>
    <hyperlink ref="D12709" r:id="rId5060"/>
    <hyperlink ref="D12710" r:id="rId5061"/>
    <hyperlink ref="D12711" r:id="rId5062"/>
    <hyperlink ref="D12712" r:id="rId5063"/>
    <hyperlink ref="D12713" r:id="rId5064"/>
    <hyperlink ref="D12714" r:id="rId5065"/>
    <hyperlink ref="D12715" r:id="rId5066"/>
    <hyperlink ref="D12716" r:id="rId5067"/>
    <hyperlink ref="D12717" r:id="rId5068"/>
    <hyperlink ref="D12718" r:id="rId5069"/>
    <hyperlink ref="D12719" r:id="rId5070"/>
    <hyperlink ref="D12720" r:id="rId5071"/>
    <hyperlink ref="D12671" r:id="rId5072"/>
    <hyperlink ref="D12672" r:id="rId5073"/>
    <hyperlink ref="D12547" r:id="rId5074"/>
    <hyperlink ref="D12550" r:id="rId5075"/>
    <hyperlink ref="D12645" r:id="rId5076"/>
    <hyperlink ref="D12646" r:id="rId5077"/>
    <hyperlink ref="D12647" r:id="rId5078"/>
    <hyperlink ref="D12648" r:id="rId5079"/>
    <hyperlink ref="D12655" r:id="rId5080"/>
    <hyperlink ref="D12649" r:id="rId5081"/>
    <hyperlink ref="D12664" r:id="rId5082"/>
    <hyperlink ref="D12665" r:id="rId5083"/>
    <hyperlink ref="D12681" r:id="rId5084"/>
    <hyperlink ref="D12682" r:id="rId5085"/>
    <hyperlink ref="D12485" r:id="rId5086"/>
    <hyperlink ref="D12683" r:id="rId5087"/>
    <hyperlink ref="D12650" r:id="rId5088"/>
    <hyperlink ref="D12651" r:id="rId5089"/>
    <hyperlink ref="D12652" r:id="rId5090"/>
    <hyperlink ref="D12653" r:id="rId5091"/>
    <hyperlink ref="D12654" r:id="rId5092"/>
    <hyperlink ref="D12721" r:id="rId5093"/>
    <hyperlink ref="D12722" r:id="rId5094"/>
    <hyperlink ref="D12723" r:id="rId5095"/>
    <hyperlink ref="D12724" r:id="rId5096"/>
    <hyperlink ref="D12725" r:id="rId5097"/>
    <hyperlink ref="D12726" r:id="rId5098"/>
    <hyperlink ref="D12727" r:id="rId5099"/>
    <hyperlink ref="D12728" r:id="rId5100"/>
    <hyperlink ref="D12729" r:id="rId5101"/>
    <hyperlink ref="D12730" r:id="rId5102"/>
    <hyperlink ref="D12731" r:id="rId5103"/>
    <hyperlink ref="D12732" r:id="rId5104"/>
    <hyperlink ref="D12733" r:id="rId5105"/>
    <hyperlink ref="D12734" r:id="rId5106"/>
    <hyperlink ref="D12735" r:id="rId5107"/>
    <hyperlink ref="D12736" r:id="rId5108"/>
    <hyperlink ref="D12737" r:id="rId5109"/>
    <hyperlink ref="D12738" r:id="rId5110"/>
    <hyperlink ref="D12739" r:id="rId5111"/>
    <hyperlink ref="D12740" r:id="rId5112"/>
    <hyperlink ref="D12741" r:id="rId5113"/>
    <hyperlink ref="D12742" r:id="rId5114"/>
    <hyperlink ref="D12743" r:id="rId5115"/>
    <hyperlink ref="D12744" r:id="rId5116"/>
    <hyperlink ref="D12745" r:id="rId5117"/>
    <hyperlink ref="D12746" r:id="rId5118"/>
    <hyperlink ref="D12747" r:id="rId5119"/>
    <hyperlink ref="D12441" r:id="rId5120"/>
    <hyperlink ref="D12442" r:id="rId5121"/>
    <hyperlink ref="D12443" r:id="rId5122"/>
    <hyperlink ref="D12444" r:id="rId5123"/>
    <hyperlink ref="D12445" r:id="rId5124"/>
    <hyperlink ref="D12446" r:id="rId5125"/>
    <hyperlink ref="D12447" r:id="rId5126"/>
    <hyperlink ref="D12448" r:id="rId5127"/>
    <hyperlink ref="D12449" r:id="rId5128"/>
    <hyperlink ref="D12450" r:id="rId5129"/>
    <hyperlink ref="D12451" r:id="rId5130"/>
    <hyperlink ref="D12452" r:id="rId5131"/>
    <hyperlink ref="D12453" r:id="rId5132"/>
    <hyperlink ref="D12454" r:id="rId5133"/>
    <hyperlink ref="D12455" r:id="rId5134"/>
    <hyperlink ref="D12456" r:id="rId5135"/>
    <hyperlink ref="D12457" r:id="rId5136"/>
    <hyperlink ref="D12458" r:id="rId5137"/>
    <hyperlink ref="D12459" r:id="rId5138"/>
    <hyperlink ref="D12460" r:id="rId5139"/>
    <hyperlink ref="D12461" r:id="rId5140"/>
    <hyperlink ref="D12462" r:id="rId5141"/>
    <hyperlink ref="D12463" r:id="rId5142"/>
    <hyperlink ref="D12464" r:id="rId5143"/>
    <hyperlink ref="D12466" r:id="rId5144"/>
    <hyperlink ref="D12467" r:id="rId5145"/>
    <hyperlink ref="D12468" r:id="rId5146"/>
    <hyperlink ref="D12469" r:id="rId5147"/>
    <hyperlink ref="D12684" r:id="rId5148"/>
    <hyperlink ref="D12685" r:id="rId5149"/>
    <hyperlink ref="D12470" r:id="rId5150"/>
    <hyperlink ref="D12471" r:id="rId5151"/>
    <hyperlink ref="D12472" r:id="rId5152"/>
    <hyperlink ref="D12473" r:id="rId5153"/>
    <hyperlink ref="D12474" r:id="rId5154"/>
    <hyperlink ref="D12475" r:id="rId5155"/>
    <hyperlink ref="D12476" r:id="rId5156"/>
    <hyperlink ref="D12477" r:id="rId5157"/>
    <hyperlink ref="D12748" r:id="rId5158"/>
    <hyperlink ref="D12749" r:id="rId5159"/>
    <hyperlink ref="D12764" r:id="rId5160"/>
    <hyperlink ref="D12765" r:id="rId5161"/>
    <hyperlink ref="D12789" r:id="rId5162"/>
    <hyperlink ref="D12797" r:id="rId5163"/>
    <hyperlink ref="D12750" r:id="rId5164"/>
    <hyperlink ref="D12755" r:id="rId5165"/>
    <hyperlink ref="D12756" r:id="rId5166"/>
    <hyperlink ref="D12783" r:id="rId5167"/>
    <hyperlink ref="D12782" r:id="rId5168"/>
    <hyperlink ref="D12780" r:id="rId5169"/>
    <hyperlink ref="D12781" r:id="rId5170"/>
    <hyperlink ref="D12788" r:id="rId5171"/>
    <hyperlink ref="D12787" r:id="rId5172"/>
    <hyperlink ref="D12804" r:id="rId5173"/>
    <hyperlink ref="D12751" r:id="rId5174"/>
    <hyperlink ref="D12753" r:id="rId5175"/>
    <hyperlink ref="D12757" r:id="rId5176"/>
    <hyperlink ref="D12758" r:id="rId5177"/>
    <hyperlink ref="D12759" r:id="rId5178"/>
    <hyperlink ref="D12766" r:id="rId5179"/>
    <hyperlink ref="D12767" r:id="rId5180"/>
    <hyperlink ref="D12784" r:id="rId5181"/>
    <hyperlink ref="D12785" r:id="rId5182"/>
    <hyperlink ref="D12786" r:id="rId5183"/>
    <hyperlink ref="D12791" r:id="rId5184"/>
    <hyperlink ref="D12792" r:id="rId5185"/>
    <hyperlink ref="D12793" r:id="rId5186"/>
    <hyperlink ref="D12795" r:id="rId5187"/>
    <hyperlink ref="D12796" r:id="rId5188"/>
    <hyperlink ref="D12798" r:id="rId5189"/>
    <hyperlink ref="D12799" r:id="rId5190"/>
    <hyperlink ref="D12800" r:id="rId5191"/>
    <hyperlink ref="D12803" r:id="rId5192"/>
    <hyperlink ref="D12805" r:id="rId5193"/>
    <hyperlink ref="D12806" r:id="rId5194"/>
    <hyperlink ref="D12807" r:id="rId5195"/>
    <hyperlink ref="D12768" r:id="rId5196"/>
    <hyperlink ref="C12813" r:id="rId5197" display="https://www.eprocure.gov.bd/tenderer/ViewRegistrationDetail.jsp?uId=A46102C5FA14C17A&amp;tId=0FB697AAC05EDA9E&amp;cId=8851AD949CC9FCD1&amp;top=no"/>
    <hyperlink ref="D12813" r:id="rId5198"/>
    <hyperlink ref="D12814" r:id="rId5199"/>
    <hyperlink ref="D12815" r:id="rId5200"/>
    <hyperlink ref="D12816" r:id="rId5201"/>
    <hyperlink ref="D12818" r:id="rId5202"/>
    <hyperlink ref="D12820" r:id="rId5203"/>
    <hyperlink ref="D12821" r:id="rId5204"/>
    <hyperlink ref="D12822" r:id="rId5205"/>
    <hyperlink ref="D12823" r:id="rId5206"/>
    <hyperlink ref="D12825" r:id="rId5207"/>
    <hyperlink ref="D12827" r:id="rId5208"/>
    <hyperlink ref="D12828" r:id="rId5209"/>
    <hyperlink ref="D12829" r:id="rId5210"/>
    <hyperlink ref="E12830" r:id="rId5211" display="https://www.eprocure.gov.bd/officer/MyTenders.jsp"/>
    <hyperlink ref="E12831" r:id="rId5212" display="https://www.eprocure.gov.bd/officer/MyTenders.jsp"/>
    <hyperlink ref="E12832" r:id="rId5213" display="https://www.eprocure.gov.bd/officer/MyTenders.jsp"/>
    <hyperlink ref="E12833" r:id="rId5214" display="https://www.eprocure.gov.bd/officer/MyTenders.jsp"/>
    <hyperlink ref="E12836" r:id="rId5215" display="https://www.eprocure.gov.bd/officer/MyTenders.jsp"/>
    <hyperlink ref="E12839" r:id="rId5216" display="https://www.eprocure.gov.bd/officer/MyTenders.jsp"/>
    <hyperlink ref="D12830" r:id="rId5217"/>
    <hyperlink ref="D12833" r:id="rId5218"/>
    <hyperlink ref="D12834" r:id="rId5219"/>
    <hyperlink ref="E12834" r:id="rId5220" display="https://www.eprocure.gov.bd/officer/MyTenders.jsp"/>
    <hyperlink ref="E12835" r:id="rId5221" display="https://www.eprocure.gov.bd/officer/MyTenders.jsp"/>
    <hyperlink ref="E12837" r:id="rId5222" display="https://www.eprocure.gov.bd/officer/MyTenders.jsp"/>
    <hyperlink ref="E12838" r:id="rId5223" display="https://www.eprocure.gov.bd/officer/MyTenders.jsp"/>
    <hyperlink ref="C12836" r:id="rId5224" display="https://www.eprocure.gov.bd/tenderer/ViewRegistrationDetail.jsp?uId=FC59F03DD33250E9&amp;tId=7D9011874462B3A0&amp;cId=725A79DA9BA43EAF&amp;top=no"/>
    <hyperlink ref="D12836" r:id="rId5225"/>
    <hyperlink ref="D12837" r:id="rId5226"/>
    <hyperlink ref="D12839" r:id="rId5227"/>
    <hyperlink ref="C12833" r:id="rId5228" display="https://www.eprocure.gov.bd/tenderer/ViewRegistrationDetail.jsp?uId=FC59F03DD33250E9&amp;tId=7D9011874462B3A0&amp;cId=725A79DA9BA43EAF&amp;top=no"/>
    <hyperlink ref="D12840" r:id="rId5229"/>
    <hyperlink ref="D12841" r:id="rId5230"/>
    <hyperlink ref="D12843" r:id="rId5231"/>
    <hyperlink ref="D12844" r:id="rId5232"/>
    <hyperlink ref="D13646" r:id="rId5233"/>
    <hyperlink ref="D13647" r:id="rId5234"/>
    <hyperlink ref="D13648" r:id="rId5235"/>
    <hyperlink ref="D13649" r:id="rId5236"/>
    <hyperlink ref="D13650" r:id="rId5237"/>
    <hyperlink ref="D13651" r:id="rId5238"/>
    <hyperlink ref="D13652" r:id="rId5239"/>
    <hyperlink ref="D13654" r:id="rId5240"/>
    <hyperlink ref="D13655" r:id="rId5241"/>
    <hyperlink ref="D13668" r:id="rId5242"/>
    <hyperlink ref="D13669" r:id="rId5243"/>
    <hyperlink ref="D13670" r:id="rId5244"/>
    <hyperlink ref="D13672" r:id="rId5245"/>
    <hyperlink ref="D13673" r:id="rId5246"/>
    <hyperlink ref="D13674" r:id="rId5247"/>
    <hyperlink ref="D13675" r:id="rId5248"/>
    <hyperlink ref="D13676" r:id="rId5249"/>
    <hyperlink ref="D13677" r:id="rId5250"/>
    <hyperlink ref="D13678" r:id="rId5251"/>
    <hyperlink ref="D13679" r:id="rId5252"/>
    <hyperlink ref="D13681" r:id="rId5253"/>
    <hyperlink ref="D13682" r:id="rId5254"/>
    <hyperlink ref="D13683" r:id="rId5255"/>
    <hyperlink ref="D13685" r:id="rId5256"/>
    <hyperlink ref="D13693" r:id="rId5257"/>
    <hyperlink ref="D13694" r:id="rId5258"/>
    <hyperlink ref="D13696" r:id="rId5259"/>
    <hyperlink ref="D13701" r:id="rId5260"/>
    <hyperlink ref="D13700" r:id="rId5261"/>
    <hyperlink ref="D13753" r:id="rId5262"/>
    <hyperlink ref="D13706" r:id="rId5263"/>
    <hyperlink ref="D13707" r:id="rId5264"/>
    <hyperlink ref="D13710" r:id="rId5265"/>
    <hyperlink ref="D13711" r:id="rId5266"/>
    <hyperlink ref="D13712" r:id="rId5267"/>
    <hyperlink ref="D13713" r:id="rId5268"/>
    <hyperlink ref="D13714" r:id="rId5269"/>
    <hyperlink ref="D13715" r:id="rId5270"/>
    <hyperlink ref="D13716" r:id="rId5271"/>
    <hyperlink ref="D13717" r:id="rId5272"/>
    <hyperlink ref="D13719" r:id="rId5273"/>
    <hyperlink ref="D13720" r:id="rId5274"/>
    <hyperlink ref="D13721" r:id="rId5275"/>
    <hyperlink ref="D13723" r:id="rId5276"/>
    <hyperlink ref="D13725" r:id="rId5277"/>
    <hyperlink ref="D13726" r:id="rId5278"/>
    <hyperlink ref="D13727" r:id="rId5279"/>
    <hyperlink ref="D13728" r:id="rId5280"/>
    <hyperlink ref="D13729" r:id="rId5281"/>
    <hyperlink ref="D13731" r:id="rId5282"/>
    <hyperlink ref="D13736" r:id="rId5283"/>
    <hyperlink ref="D13737" r:id="rId5284"/>
    <hyperlink ref="D13738" r:id="rId5285"/>
    <hyperlink ref="D13739" r:id="rId5286"/>
    <hyperlink ref="D13742" r:id="rId5287"/>
    <hyperlink ref="D13745" r:id="rId5288"/>
    <hyperlink ref="D13746" r:id="rId5289"/>
    <hyperlink ref="D13747" r:id="rId5290"/>
    <hyperlink ref="D13748" r:id="rId5291"/>
    <hyperlink ref="D13749" r:id="rId5292"/>
    <hyperlink ref="D13751" r:id="rId5293"/>
    <hyperlink ref="D13754" r:id="rId5294"/>
    <hyperlink ref="D13755" r:id="rId5295"/>
    <hyperlink ref="D13756" r:id="rId5296"/>
    <hyperlink ref="D13757" r:id="rId5297"/>
    <hyperlink ref="D13760" r:id="rId5298"/>
    <hyperlink ref="D13761" r:id="rId5299"/>
    <hyperlink ref="D13762" r:id="rId5300"/>
    <hyperlink ref="D13775" r:id="rId5301"/>
    <hyperlink ref="D13776" r:id="rId5302"/>
    <hyperlink ref="D13777" r:id="rId5303"/>
    <hyperlink ref="D13778" r:id="rId5304"/>
    <hyperlink ref="D13763" r:id="rId5305"/>
    <hyperlink ref="D13764" r:id="rId5306"/>
    <hyperlink ref="D13765" r:id="rId5307"/>
    <hyperlink ref="D13637" r:id="rId5308"/>
    <hyperlink ref="D13640" r:id="rId5309"/>
    <hyperlink ref="D13643" r:id="rId5310"/>
    <hyperlink ref="D13656" r:id="rId5311"/>
    <hyperlink ref="D13659" r:id="rId5312"/>
    <hyperlink ref="D13662" r:id="rId5313"/>
    <hyperlink ref="D13665" r:id="rId5314"/>
    <hyperlink ref="D13686" r:id="rId5315"/>
    <hyperlink ref="D13689" r:id="rId5316"/>
    <hyperlink ref="D13690" r:id="rId5317"/>
    <hyperlink ref="D13695" r:id="rId5318"/>
    <hyperlink ref="D13697" r:id="rId5319"/>
    <hyperlink ref="D13702" r:id="rId5320"/>
    <hyperlink ref="D13703" r:id="rId5321"/>
    <hyperlink ref="D13708" r:id="rId5322"/>
    <hyperlink ref="D13730" r:id="rId5323"/>
    <hyperlink ref="D13732" r:id="rId5324"/>
    <hyperlink ref="D13724" r:id="rId5325"/>
    <hyperlink ref="D13752" r:id="rId5326"/>
    <hyperlink ref="D13766" r:id="rId5327"/>
    <hyperlink ref="D13767" r:id="rId5328"/>
    <hyperlink ref="D13722" r:id="rId5329"/>
    <hyperlink ref="D13768" r:id="rId5330"/>
    <hyperlink ref="D13743" r:id="rId5331"/>
    <hyperlink ref="D13769" r:id="rId5332"/>
    <hyperlink ref="D13770" r:id="rId5333"/>
    <hyperlink ref="D13774" r:id="rId5334"/>
    <hyperlink ref="D13718" r:id="rId5335"/>
    <hyperlink ref="D13779" r:id="rId5336"/>
    <hyperlink ref="D13780" r:id="rId5337"/>
    <hyperlink ref="D13771" r:id="rId5338"/>
    <hyperlink ref="D13772" r:id="rId5339"/>
    <hyperlink ref="D13741" r:id="rId5340"/>
    <hyperlink ref="D13784" r:id="rId5341"/>
    <hyperlink ref="D13785" r:id="rId5342"/>
    <hyperlink ref="D13750" r:id="rId5343"/>
    <hyperlink ref="D13786" r:id="rId5344"/>
    <hyperlink ref="D13759" r:id="rId5345"/>
    <hyperlink ref="D13788" r:id="rId5346"/>
    <hyperlink ref="D13789" r:id="rId5347"/>
    <hyperlink ref="D13790" r:id="rId5348"/>
    <hyperlink ref="D13787" r:id="rId5349"/>
    <hyperlink ref="D13791" r:id="rId5350"/>
    <hyperlink ref="D13758" r:id="rId5351"/>
    <hyperlink ref="D13792" r:id="rId5352"/>
    <hyperlink ref="D13793" r:id="rId5353"/>
    <hyperlink ref="D13795" r:id="rId5354"/>
    <hyperlink ref="D13798" r:id="rId5355"/>
    <hyperlink ref="D13796" r:id="rId5356"/>
    <hyperlink ref="D13797" r:id="rId5357"/>
    <hyperlink ref="D13799" r:id="rId5358"/>
    <hyperlink ref="D13800" r:id="rId5359"/>
    <hyperlink ref="D13801" r:id="rId5360"/>
    <hyperlink ref="D13806" r:id="rId5361"/>
    <hyperlink ref="D13802" r:id="rId5362"/>
    <hyperlink ref="D13684" r:id="rId5363"/>
    <hyperlink ref="D13805" r:id="rId5364"/>
    <hyperlink ref="D13744" r:id="rId5365"/>
    <hyperlink ref="D13709" r:id="rId5366"/>
    <hyperlink ref="D13807" r:id="rId5367"/>
    <hyperlink ref="D13794" r:id="rId5368"/>
    <hyperlink ref="D13671" r:id="rId5369"/>
    <hyperlink ref="D13740" r:id="rId5370"/>
    <hyperlink ref="D13773" r:id="rId5371"/>
    <hyperlink ref="D13803" r:id="rId5372"/>
    <hyperlink ref="D13804" r:id="rId5373"/>
    <hyperlink ref="D13808" r:id="rId5374"/>
    <hyperlink ref="D13809" r:id="rId5375"/>
    <hyperlink ref="D13810" r:id="rId5376"/>
    <hyperlink ref="D13653" r:id="rId5377"/>
    <hyperlink ref="D13680" r:id="rId5378"/>
    <hyperlink ref="D13629" r:id="rId5379"/>
    <hyperlink ref="D13633" r:id="rId5380"/>
    <hyperlink ref="D13631" r:id="rId5381"/>
    <hyperlink ref="D13632" r:id="rId5382"/>
    <hyperlink ref="D13635" r:id="rId5383"/>
    <hyperlink ref="D13636" r:id="rId5384"/>
    <hyperlink ref="D13639" r:id="rId5385"/>
    <hyperlink ref="D13642" r:id="rId5386"/>
    <hyperlink ref="D13645" r:id="rId5387"/>
    <hyperlink ref="D13658" r:id="rId5388"/>
    <hyperlink ref="D13657" r:id="rId5389"/>
    <hyperlink ref="D13660" r:id="rId5390"/>
    <hyperlink ref="D13663" r:id="rId5391"/>
    <hyperlink ref="D13666" r:id="rId5392"/>
    <hyperlink ref="D13687" r:id="rId5393"/>
    <hyperlink ref="D13688" r:id="rId5394"/>
    <hyperlink ref="D13692" r:id="rId5395"/>
    <hyperlink ref="D13691" r:id="rId5396"/>
    <hyperlink ref="D13698" r:id="rId5397"/>
    <hyperlink ref="D13699" r:id="rId5398"/>
    <hyperlink ref="D13704" r:id="rId5399"/>
    <hyperlink ref="D13705" r:id="rId5400"/>
    <hyperlink ref="D13733" r:id="rId5401"/>
    <hyperlink ref="D13734" r:id="rId5402"/>
    <hyperlink ref="D13735" r:id="rId5403"/>
    <hyperlink ref="D13667" r:id="rId5404"/>
    <hyperlink ref="D13664" r:id="rId5405"/>
    <hyperlink ref="D13661" r:id="rId5406"/>
    <hyperlink ref="D13811" r:id="rId5407"/>
    <hyperlink ref="D13812" r:id="rId5408"/>
    <hyperlink ref="D13813" r:id="rId5409"/>
    <hyperlink ref="D13820" r:id="rId5410"/>
    <hyperlink ref="D13817" r:id="rId5411"/>
    <hyperlink ref="D13814" r:id="rId5412"/>
    <hyperlink ref="D13815" r:id="rId5413"/>
    <hyperlink ref="D13816" r:id="rId5414"/>
    <hyperlink ref="D13818" r:id="rId5415"/>
    <hyperlink ref="D13819" r:id="rId5416"/>
    <hyperlink ref="D13821" r:id="rId5417"/>
    <hyperlink ref="D13825" r:id="rId5418"/>
    <hyperlink ref="D13824" r:id="rId5419"/>
    <hyperlink ref="D13826" r:id="rId5420"/>
    <hyperlink ref="D13822" r:id="rId5421"/>
    <hyperlink ref="D13823" r:id="rId5422"/>
    <hyperlink ref="D13827" r:id="rId5423"/>
    <hyperlink ref="D13828" r:id="rId5424"/>
    <hyperlink ref="D13829" r:id="rId5425"/>
    <hyperlink ref="D13830" r:id="rId5426"/>
    <hyperlink ref="D13831" r:id="rId5427"/>
    <hyperlink ref="D13832" r:id="rId5428"/>
    <hyperlink ref="D13833" r:id="rId5429"/>
    <hyperlink ref="D13855" r:id="rId5430"/>
    <hyperlink ref="D13857" r:id="rId5431"/>
    <hyperlink ref="D13837" r:id="rId5432"/>
    <hyperlink ref="D13834" r:id="rId5433"/>
    <hyperlink ref="D13845" r:id="rId5434"/>
    <hyperlink ref="D13859" r:id="rId5435"/>
    <hyperlink ref="D13860" r:id="rId5436"/>
    <hyperlink ref="D13862" r:id="rId5437"/>
    <hyperlink ref="D13863" r:id="rId5438"/>
    <hyperlink ref="D13864" r:id="rId5439"/>
    <hyperlink ref="D13851" r:id="rId5440"/>
    <hyperlink ref="D13844" r:id="rId5441"/>
    <hyperlink ref="D13852" r:id="rId5442"/>
    <hyperlink ref="D13836" r:id="rId5443"/>
    <hyperlink ref="D13853" r:id="rId5444"/>
    <hyperlink ref="D13865" r:id="rId5445"/>
    <hyperlink ref="D13866" r:id="rId5446"/>
    <hyperlink ref="D13840" r:id="rId5447"/>
    <hyperlink ref="D13867" r:id="rId5448"/>
    <hyperlink ref="D13868" r:id="rId5449"/>
    <hyperlink ref="D13848" r:id="rId5450"/>
    <hyperlink ref="D13870" r:id="rId5451" display="mailto:mssakilenterprise64@gmail.com"/>
    <hyperlink ref="D13869" r:id="rId5452"/>
    <hyperlink ref="D13871" r:id="rId5453"/>
    <hyperlink ref="D13877" r:id="rId5454"/>
    <hyperlink ref="D13838" r:id="rId5455"/>
    <hyperlink ref="D13873" r:id="rId5456" display="mailto:mssakilenterprise64@gmail.com"/>
    <hyperlink ref="D13872" r:id="rId5457"/>
    <hyperlink ref="D13874" r:id="rId5458"/>
    <hyperlink ref="D13854" r:id="rId5459"/>
    <hyperlink ref="D13846" r:id="rId5460"/>
    <hyperlink ref="D13876" r:id="rId5461"/>
    <hyperlink ref="D13875" r:id="rId5462"/>
    <hyperlink ref="D13842" r:id="rId5463"/>
    <hyperlink ref="D13878" r:id="rId5464"/>
    <hyperlink ref="D13849" r:id="rId5465"/>
    <hyperlink ref="D13879" r:id="rId5466"/>
    <hyperlink ref="D13880" r:id="rId5467"/>
    <hyperlink ref="D13881" r:id="rId5468"/>
    <hyperlink ref="D13839" r:id="rId5469"/>
    <hyperlink ref="D13835" r:id="rId5470"/>
    <hyperlink ref="D13882" r:id="rId5471"/>
    <hyperlink ref="D13883" r:id="rId5472"/>
    <hyperlink ref="D13884" r:id="rId5473"/>
    <hyperlink ref="D13886" r:id="rId5474"/>
    <hyperlink ref="D13887" r:id="rId5475"/>
    <hyperlink ref="D13888" r:id="rId5476"/>
    <hyperlink ref="D13843" r:id="rId5477"/>
    <hyperlink ref="D13889" r:id="rId5478"/>
    <hyperlink ref="D13856" r:id="rId5479"/>
    <hyperlink ref="D13890" r:id="rId5480" display="mailto:ssconst76@gmail.com"/>
    <hyperlink ref="D13841" r:id="rId5481"/>
    <hyperlink ref="D13850" r:id="rId5482"/>
    <hyperlink ref="D13892" r:id="rId5483"/>
    <hyperlink ref="D13893" r:id="rId5484"/>
    <hyperlink ref="D13894" r:id="rId5485"/>
    <hyperlink ref="D13895" r:id="rId5486"/>
    <hyperlink ref="D13896" r:id="rId5487"/>
    <hyperlink ref="D13900" r:id="rId5488"/>
    <hyperlink ref="D13904" r:id="rId5489"/>
    <hyperlink ref="D13905" r:id="rId5490"/>
    <hyperlink ref="D13906" r:id="rId5491"/>
    <hyperlink ref="D13910" r:id="rId5492"/>
    <hyperlink ref="D13901" r:id="rId5493"/>
    <hyperlink ref="D13914" r:id="rId5494"/>
    <hyperlink ref="D13915" r:id="rId5495"/>
    <hyperlink ref="D13913" r:id="rId5496"/>
    <hyperlink ref="D13902" r:id="rId5497"/>
    <hyperlink ref="D13916" r:id="rId5498"/>
    <hyperlink ref="D13917" r:id="rId5499"/>
    <hyperlink ref="D13918" r:id="rId5500"/>
    <hyperlink ref="D13919" r:id="rId5501"/>
    <hyperlink ref="D13920" r:id="rId5502"/>
    <hyperlink ref="D13921" r:id="rId5503"/>
    <hyperlink ref="D13925" r:id="rId5504"/>
    <hyperlink ref="D13926" r:id="rId5505"/>
    <hyperlink ref="D13903" r:id="rId5506"/>
    <hyperlink ref="D13907" r:id="rId5507"/>
    <hyperlink ref="D13908" r:id="rId5508"/>
    <hyperlink ref="D13909" r:id="rId5509"/>
    <hyperlink ref="D13922" r:id="rId5510"/>
    <hyperlink ref="D13923" r:id="rId5511"/>
    <hyperlink ref="D13924" r:id="rId5512"/>
    <hyperlink ref="D13927" r:id="rId5513"/>
    <hyperlink ref="D13847" r:id="rId5514"/>
    <hyperlink ref="D13899" r:id="rId5515"/>
    <hyperlink ref="D13928" r:id="rId5516"/>
    <hyperlink ref="D13929" r:id="rId5517"/>
    <hyperlink ref="D13931" r:id="rId5518"/>
    <hyperlink ref="D13932" r:id="rId5519"/>
    <hyperlink ref="D13933" r:id="rId5520"/>
    <hyperlink ref="D13898" r:id="rId5521"/>
    <hyperlink ref="D13897" r:id="rId5522"/>
    <hyperlink ref="D14430" r:id="rId5523"/>
    <hyperlink ref="D14431" r:id="rId5524"/>
    <hyperlink ref="D14434" r:id="rId5525"/>
    <hyperlink ref="D14437" r:id="rId5526"/>
    <hyperlink ref="D14438" r:id="rId5527"/>
    <hyperlink ref="D14439" r:id="rId5528"/>
    <hyperlink ref="D14440" r:id="rId5529"/>
    <hyperlink ref="D14441" r:id="rId5530"/>
    <hyperlink ref="D14442" r:id="rId5531"/>
    <hyperlink ref="D14444" r:id="rId5532"/>
    <hyperlink ref="D14445" r:id="rId5533"/>
    <hyperlink ref="D14446" r:id="rId5534"/>
    <hyperlink ref="D14447" r:id="rId5535"/>
    <hyperlink ref="D14448" r:id="rId5536"/>
    <hyperlink ref="D14461" r:id="rId5537"/>
    <hyperlink ref="D14449" r:id="rId5538"/>
    <hyperlink ref="D14470" r:id="rId5539" tooltip="mailto:rambabu.thakurgaon@gmail.com"/>
    <hyperlink ref="D14472" r:id="rId5540"/>
    <hyperlink ref="D14473" r:id="rId5541"/>
    <hyperlink ref="D14474" r:id="rId5542" tooltip="mailto:rambabu.thakurgaon@gmail.com"/>
    <hyperlink ref="D14469" r:id="rId5543"/>
    <hyperlink ref="D14466" r:id="rId5544"/>
    <hyperlink ref="D14458" r:id="rId5545"/>
    <hyperlink ref="D14453" r:id="rId5546"/>
    <hyperlink ref="D14475" r:id="rId5547" tooltip="mailto:msjewelelectronics@gmail.com"/>
    <hyperlink ref="D14476" r:id="rId5548" tooltip="mailto:rambabu.thakurgaon@gmail.com"/>
    <hyperlink ref="D14477" r:id="rId5549"/>
    <hyperlink ref="D14478" r:id="rId5550" tooltip="mailto:rambabu.thakurgaon@gmail.com"/>
    <hyperlink ref="D14479" r:id="rId5551"/>
    <hyperlink ref="D14480" r:id="rId5552"/>
    <hyperlink ref="D14483" r:id="rId5553"/>
    <hyperlink ref="D14463" r:id="rId5554"/>
    <hyperlink ref="D14456" r:id="rId5555"/>
    <hyperlink ref="D14471" r:id="rId5556"/>
    <hyperlink ref="D14459" r:id="rId5557"/>
    <hyperlink ref="D14457" r:id="rId5558"/>
    <hyperlink ref="D14460" r:id="rId5559"/>
    <hyperlink ref="D14462" r:id="rId5560"/>
    <hyperlink ref="D14452" r:id="rId5561"/>
    <hyperlink ref="D14433" r:id="rId5562"/>
    <hyperlink ref="D14435" r:id="rId5563"/>
    <hyperlink ref="D14432" r:id="rId5564"/>
    <hyperlink ref="D14436" r:id="rId5565"/>
    <hyperlink ref="D14450" r:id="rId5566"/>
    <hyperlink ref="D14451" r:id="rId5567"/>
    <hyperlink ref="D14454" r:id="rId5568"/>
    <hyperlink ref="D14455" r:id="rId5569"/>
    <hyperlink ref="D14464" r:id="rId5570"/>
    <hyperlink ref="D14465" r:id="rId5571"/>
    <hyperlink ref="D14467" r:id="rId5572"/>
    <hyperlink ref="D14468" r:id="rId5573"/>
    <hyperlink ref="D14481" r:id="rId5574"/>
    <hyperlink ref="D14482" r:id="rId5575"/>
    <hyperlink ref="D14488" r:id="rId5576"/>
    <hyperlink ref="D14489" r:id="rId5577"/>
    <hyperlink ref="D14490" r:id="rId5578"/>
    <hyperlink ref="D14491" r:id="rId5579"/>
    <hyperlink ref="D14492" r:id="rId5580"/>
    <hyperlink ref="D14493" r:id="rId5581"/>
    <hyperlink ref="E234" r:id="rId5582" display="https://www.eprocure.gov.bd/officer/MyTenders.jsp"/>
    <hyperlink ref="E251" r:id="rId5583" display="https://www.eprocure.gov.bd/officer/MyTenders.jsp"/>
    <hyperlink ref="E287" r:id="rId5584" display="https://www.eprocure.gov.bd/officer/MyTenders.jsp"/>
    <hyperlink ref="E288" r:id="rId5585" display="https://www.eprocure.gov.bd/officer/MyTenders.jsp"/>
    <hyperlink ref="E292" r:id="rId5586" display="https://www.eprocure.gov.bd/officer/MyTenders.jsp"/>
    <hyperlink ref="E293" r:id="rId5587" display="https://www.eprocure.gov.bd/officer/MyTenders.jsp"/>
    <hyperlink ref="E286" r:id="rId5588" display="https://www.eprocure.gov.bd/officer/MyTenders.jsp"/>
    <hyperlink ref="C199" r:id="rId5589" display="https://www.eprocure.gov.bd/tenderer/ViewRegistrationDetail.jsp?cId=E853CB7F73174D63&amp;uId=B922FF678EFD1ACA&amp;tId=95564DA367B63FB1&amp;top=no"/>
    <hyperlink ref="D199" r:id="rId5590"/>
    <hyperlink ref="D200" r:id="rId5591"/>
    <hyperlink ref="D201" r:id="rId5592"/>
    <hyperlink ref="D202" r:id="rId5593"/>
    <hyperlink ref="D203" r:id="rId5594"/>
    <hyperlink ref="D204" r:id="rId5595"/>
    <hyperlink ref="D205" r:id="rId5596"/>
    <hyperlink ref="D210" r:id="rId5597"/>
    <hyperlink ref="D211" r:id="rId5598"/>
    <hyperlink ref="D214" r:id="rId5599"/>
    <hyperlink ref="D218" r:id="rId5600"/>
    <hyperlink ref="D217" r:id="rId5601"/>
    <hyperlink ref="D228" r:id="rId5602"/>
    <hyperlink ref="D230" r:id="rId5603"/>
    <hyperlink ref="D195" r:id="rId5604"/>
    <hyperlink ref="D196" r:id="rId5605"/>
    <hyperlink ref="D197" r:id="rId5606"/>
    <hyperlink ref="C217" r:id="rId5607" display="https://www.eprocure.gov.bd/tenderer/ViewRegistrationDetail.jsp?cId=E853CB7F73174D63&amp;uId=B922FF678EFD1ACA&amp;tId=95564DA367B63FB1&amp;top=no"/>
    <hyperlink ref="D233" r:id="rId5608"/>
    <hyperlink ref="D235" r:id="rId5609"/>
    <hyperlink ref="D241" r:id="rId5610"/>
    <hyperlink ref="D244" r:id="rId5611"/>
    <hyperlink ref="D243" r:id="rId5612"/>
    <hyperlink ref="C243" r:id="rId5613" display="https://www.eprocure.gov.bd/tenderer/ViewRegistrationDetail.jsp?cId=E853CB7F73174D63&amp;uId=B922FF678EFD1ACA&amp;tId=95564DA367B63FB1&amp;top=no"/>
    <hyperlink ref="D247" r:id="rId5614"/>
    <hyperlink ref="D246" r:id="rId5615"/>
    <hyperlink ref="D250" r:id="rId5616"/>
    <hyperlink ref="C249" r:id="rId5617" display="https://www.eprocure.gov.bd/tenderer/ViewRegistrationDetail.jsp?cId=E92BB01AF1B35FB8&amp;uId=706756CE7E9E4E1B&amp;tId=15C0B1CE0B05218D&amp;top=no"/>
    <hyperlink ref="D249" r:id="rId5618"/>
    <hyperlink ref="D248" r:id="rId5619"/>
    <hyperlink ref="D8191:D8192" r:id="rId5620" display="utmong71@yahoo.com"/>
    <hyperlink ref="D8193:D8194" r:id="rId5621" display="S.Anantabikastripura@yahoo.com"/>
    <hyperlink ref="D256" r:id="rId5622"/>
    <hyperlink ref="D257" r:id="rId5623"/>
    <hyperlink ref="C256" r:id="rId5624" display="https://www.eprocure.gov.bd/tenderer/ViewRegistrationDetail.jsp?cId=E853CB7F73174D63&amp;uId=B922FF678EFD1ACA&amp;tId=95564DA367B63FB1&amp;top=no"/>
    <hyperlink ref="D260" r:id="rId5625"/>
    <hyperlink ref="D259" r:id="rId5626"/>
    <hyperlink ref="D263" r:id="rId5627"/>
    <hyperlink ref="D262" r:id="rId5628"/>
    <hyperlink ref="D266" r:id="rId5629"/>
    <hyperlink ref="D265" r:id="rId5630"/>
    <hyperlink ref="D288" r:id="rId5631"/>
    <hyperlink ref="D293" r:id="rId5632"/>
    <hyperlink ref="D307" r:id="rId5633"/>
    <hyperlink ref="D284" r:id="rId5634"/>
    <hyperlink ref="D287" r:id="rId5635"/>
    <hyperlink ref="D286" r:id="rId5636"/>
    <hyperlink ref="D294" r:id="rId5637"/>
    <hyperlink ref="D292" r:id="rId5638"/>
    <hyperlink ref="D295" r:id="rId5639"/>
    <hyperlink ref="D306" r:id="rId5640"/>
    <hyperlink ref="D308" r:id="rId5641"/>
    <hyperlink ref="D311" r:id="rId5642"/>
    <hyperlink ref="D317" r:id="rId5643"/>
    <hyperlink ref="D314" r:id="rId5644"/>
    <hyperlink ref="D316" r:id="rId5645"/>
    <hyperlink ref="D315" r:id="rId5646"/>
    <hyperlink ref="D318" r:id="rId5647"/>
    <hyperlink ref="D325" r:id="rId5648"/>
    <hyperlink ref="D326" r:id="rId5649"/>
    <hyperlink ref="D333" r:id="rId5650"/>
    <hyperlink ref="D331" r:id="rId5651"/>
    <hyperlink ref="D338" r:id="rId5652"/>
    <hyperlink ref="D332" r:id="rId5653"/>
    <hyperlink ref="D336" r:id="rId5654"/>
    <hyperlink ref="D335" r:id="rId5655"/>
    <hyperlink ref="C335" r:id="rId5656" display="https://www.eprocure.gov.bd/tenderer/ViewRegistrationDetail.jsp?cId=E853CB7F73174D63&amp;uId=B922FF678EFD1ACA&amp;tId=95564DA367B63FB1&amp;top=no"/>
    <hyperlink ref="D339" r:id="rId5657"/>
    <hyperlink ref="D341" r:id="rId5658"/>
    <hyperlink ref="D345" r:id="rId5659"/>
    <hyperlink ref="D344" r:id="rId5660"/>
    <hyperlink ref="D343" r:id="rId5661"/>
    <hyperlink ref="D342" r:id="rId5662"/>
    <hyperlink ref="D354" r:id="rId5663"/>
    <hyperlink ref="D353" r:id="rId5664"/>
    <hyperlink ref="D361" r:id="rId5665"/>
    <hyperlink ref="D358" r:id="rId5666"/>
    <hyperlink ref="D359" r:id="rId5667"/>
    <hyperlink ref="D362" r:id="rId5668"/>
    <hyperlink ref="D360" r:id="rId5669"/>
    <hyperlink ref="D357" r:id="rId5670"/>
    <hyperlink ref="D337" r:id="rId5671"/>
    <hyperlink ref="D346" r:id="rId5672"/>
    <hyperlink ref="D327" r:id="rId5673"/>
    <hyperlink ref="D328" r:id="rId5674"/>
    <hyperlink ref="D330" r:id="rId5675"/>
    <hyperlink ref="D329" r:id="rId5676"/>
    <hyperlink ref="D296" r:id="rId5677"/>
    <hyperlink ref="D298" r:id="rId5678"/>
    <hyperlink ref="D299" r:id="rId5679"/>
    <hyperlink ref="D301" r:id="rId5680"/>
    <hyperlink ref="D302" r:id="rId5681"/>
    <hyperlink ref="D271" r:id="rId5682"/>
    <hyperlink ref="D272" r:id="rId5683"/>
    <hyperlink ref="D270" r:id="rId5684"/>
    <hyperlink ref="D276" r:id="rId5685"/>
    <hyperlink ref="D277" r:id="rId5686"/>
    <hyperlink ref="D278" r:id="rId5687"/>
    <hyperlink ref="D221" r:id="rId5688"/>
    <hyperlink ref="D220" r:id="rId5689"/>
    <hyperlink ref="C220" r:id="rId5690" display="https://www.eprocure.gov.bd/tenderer/ViewRegistrationDetail.jsp?cId=E853CB7F73174D63&amp;uId=B922FF678EFD1ACA&amp;tId=95564DA367B63FB1&amp;top=no"/>
    <hyperlink ref="D224" r:id="rId5691"/>
    <hyperlink ref="D222" r:id="rId5692"/>
    <hyperlink ref="D227" r:id="rId5693"/>
    <hyperlink ref="D225" r:id="rId5694"/>
    <hyperlink ref="D236" r:id="rId5695"/>
    <hyperlink ref="D239" r:id="rId5696"/>
    <hyperlink ref="D267" r:id="rId5697"/>
    <hyperlink ref="D268" r:id="rId5698"/>
    <hyperlink ref="D275" r:id="rId5699"/>
    <hyperlink ref="D274" r:id="rId5700"/>
    <hyperlink ref="D313" r:id="rId5701"/>
    <hyperlink ref="D347" r:id="rId5702"/>
    <hyperlink ref="D348" r:id="rId5703"/>
    <hyperlink ref="D349" r:id="rId5704"/>
    <hyperlink ref="D350" r:id="rId5705"/>
    <hyperlink ref="D351" r:id="rId5706"/>
    <hyperlink ref="D356" r:id="rId5707"/>
    <hyperlink ref="D355" r:id="rId5708"/>
    <hyperlink ref="C206" r:id="rId5709" display="https://www.eprocure.gov.bd/tenderer/ViewRegistrationDetail.jsp?cId=E853CB7F73174D63&amp;uId=B922FF678EFD1ACA&amp;tId=95564DA367B63FB1&amp;top=no"/>
    <hyperlink ref="D206" r:id="rId5710"/>
    <hyperlink ref="D207" r:id="rId5711"/>
    <hyperlink ref="D208" r:id="rId5712"/>
    <hyperlink ref="D279" r:id="rId5713"/>
    <hyperlink ref="D280" r:id="rId5714"/>
    <hyperlink ref="D281" r:id="rId5715"/>
    <hyperlink ref="D282" r:id="rId5716"/>
    <hyperlink ref="D304" r:id="rId5717"/>
    <hyperlink ref="D303" r:id="rId5718"/>
    <hyperlink ref="D305" r:id="rId5719"/>
    <hyperlink ref="D363" r:id="rId5720"/>
    <hyperlink ref="D364" r:id="rId5721"/>
    <hyperlink ref="D322" r:id="rId5722"/>
    <hyperlink ref="D70" r:id="rId5723"/>
    <hyperlink ref="D78" r:id="rId5724"/>
    <hyperlink ref="D81" r:id="rId5725"/>
    <hyperlink ref="D5" r:id="rId5726"/>
    <hyperlink ref="D63" r:id="rId5727"/>
    <hyperlink ref="D82" r:id="rId5728"/>
    <hyperlink ref="D144" r:id="rId5729"/>
    <hyperlink ref="D83" r:id="rId5730"/>
    <hyperlink ref="D38" r:id="rId5731"/>
    <hyperlink ref="D150" r:id="rId5732"/>
    <hyperlink ref="D85" r:id="rId5733"/>
    <hyperlink ref="D31" r:id="rId5734"/>
    <hyperlink ref="D45" r:id="rId5735"/>
    <hyperlink ref="D86" r:id="rId5736"/>
    <hyperlink ref="D29" r:id="rId5737"/>
    <hyperlink ref="D87" r:id="rId5738"/>
    <hyperlink ref="D66" r:id="rId5739"/>
    <hyperlink ref="D67" r:id="rId5740"/>
    <hyperlink ref="D51" r:id="rId5741"/>
    <hyperlink ref="D54" r:id="rId5742"/>
    <hyperlink ref="D125" r:id="rId5743"/>
    <hyperlink ref="D57" r:id="rId5744"/>
    <hyperlink ref="D68" r:id="rId5745"/>
    <hyperlink ref="D154" r:id="rId5746"/>
    <hyperlink ref="D140" r:id="rId5747"/>
    <hyperlink ref="D15" r:id="rId5748"/>
    <hyperlink ref="D118" r:id="rId5749"/>
    <hyperlink ref="D114" r:id="rId5750"/>
    <hyperlink ref="D88" r:id="rId5751"/>
    <hyperlink ref="D132" r:id="rId5752"/>
    <hyperlink ref="D89" r:id="rId5753"/>
    <hyperlink ref="D152" r:id="rId5754"/>
    <hyperlink ref="D151" r:id="rId5755"/>
    <hyperlink ref="D91" r:id="rId5756"/>
    <hyperlink ref="D136" r:id="rId5757"/>
    <hyperlink ref="D93" r:id="rId5758"/>
    <hyperlink ref="D149" r:id="rId5759"/>
    <hyperlink ref="D139" r:id="rId5760"/>
    <hyperlink ref="D40" r:id="rId5761"/>
    <hyperlink ref="D94" r:id="rId5762"/>
    <hyperlink ref="D36" r:id="rId5763"/>
    <hyperlink ref="D34" r:id="rId5764"/>
    <hyperlink ref="D19" r:id="rId5765"/>
    <hyperlink ref="D95" r:id="rId5766"/>
    <hyperlink ref="D127" r:id="rId5767"/>
    <hyperlink ref="D16" r:id="rId5768"/>
    <hyperlink ref="D25" r:id="rId5769"/>
    <hyperlink ref="D48" r:id="rId5770"/>
    <hyperlink ref="D96" r:id="rId5771"/>
    <hyperlink ref="D143" r:id="rId5772"/>
    <hyperlink ref="D20" r:id="rId5773"/>
    <hyperlink ref="D97" r:id="rId5774"/>
    <hyperlink ref="D98" r:id="rId5775"/>
    <hyperlink ref="D147" r:id="rId5776"/>
    <hyperlink ref="D77" r:id="rId5777"/>
    <hyperlink ref="D92" r:id="rId5778"/>
    <hyperlink ref="D90" r:id="rId5779"/>
    <hyperlink ref="D126" r:id="rId5780"/>
    <hyperlink ref="D142" r:id="rId5781"/>
    <hyperlink ref="D99" r:id="rId5782"/>
    <hyperlink ref="D43" r:id="rId5783"/>
    <hyperlink ref="D50" r:id="rId5784"/>
    <hyperlink ref="D153" r:id="rId5785"/>
    <hyperlink ref="D146" r:id="rId5786"/>
    <hyperlink ref="D137" r:id="rId5787"/>
    <hyperlink ref="D101" r:id="rId5788"/>
    <hyperlink ref="D145" r:id="rId5789"/>
    <hyperlink ref="D102" r:id="rId5790"/>
    <hyperlink ref="D131" r:id="rId5791"/>
    <hyperlink ref="D103" r:id="rId5792"/>
    <hyperlink ref="D134" r:id="rId5793"/>
    <hyperlink ref="D42" r:id="rId5794"/>
    <hyperlink ref="D123" r:id="rId5795"/>
    <hyperlink ref="D104" r:id="rId5796"/>
    <hyperlink ref="D105" r:id="rId5797"/>
    <hyperlink ref="D27" r:id="rId5798"/>
    <hyperlink ref="D121" r:id="rId5799"/>
    <hyperlink ref="D106" r:id="rId5800"/>
    <hyperlink ref="D128" r:id="rId5801"/>
    <hyperlink ref="D107" r:id="rId5802"/>
    <hyperlink ref="D141" r:id="rId5803"/>
    <hyperlink ref="D133" r:id="rId5804"/>
    <hyperlink ref="D115" r:id="rId5805"/>
    <hyperlink ref="D84" r:id="rId5806"/>
    <hyperlink ref="D122" r:id="rId5807"/>
    <hyperlink ref="D110" r:id="rId5808"/>
    <hyperlink ref="D138" r:id="rId5809"/>
    <hyperlink ref="D111" r:id="rId5810"/>
    <hyperlink ref="D112" r:id="rId5811"/>
    <hyperlink ref="D135" r:id="rId5812"/>
    <hyperlink ref="D4" r:id="rId5813"/>
    <hyperlink ref="D113" r:id="rId5814"/>
    <hyperlink ref="D2" r:id="rId5815"/>
    <hyperlink ref="D3" r:id="rId5816"/>
    <hyperlink ref="D6" r:id="rId5817"/>
    <hyperlink ref="D7" r:id="rId5818"/>
    <hyperlink ref="D8" r:id="rId5819"/>
    <hyperlink ref="D9" r:id="rId5820"/>
    <hyperlink ref="D10" r:id="rId5821"/>
    <hyperlink ref="D11" r:id="rId5822"/>
    <hyperlink ref="D12" r:id="rId5823"/>
    <hyperlink ref="D13" r:id="rId5824"/>
    <hyperlink ref="D14" r:id="rId5825"/>
    <hyperlink ref="D17" r:id="rId5826"/>
    <hyperlink ref="D18" r:id="rId5827"/>
    <hyperlink ref="D21" r:id="rId5828"/>
    <hyperlink ref="D22" r:id="rId5829"/>
    <hyperlink ref="D23" r:id="rId5830"/>
    <hyperlink ref="D24" r:id="rId5831"/>
    <hyperlink ref="D26" r:id="rId5832"/>
    <hyperlink ref="D28" r:id="rId5833"/>
    <hyperlink ref="D30" r:id="rId5834"/>
    <hyperlink ref="D32" r:id="rId5835"/>
    <hyperlink ref="D33" r:id="rId5836"/>
    <hyperlink ref="D35" r:id="rId5837"/>
    <hyperlink ref="D37" r:id="rId5838"/>
    <hyperlink ref="D39" r:id="rId5839"/>
    <hyperlink ref="D41" r:id="rId5840"/>
    <hyperlink ref="D44" r:id="rId5841"/>
    <hyperlink ref="D46" r:id="rId5842"/>
    <hyperlink ref="D47" r:id="rId5843"/>
    <hyperlink ref="D49" r:id="rId5844"/>
    <hyperlink ref="D60" r:id="rId5845"/>
    <hyperlink ref="D64" r:id="rId5846"/>
    <hyperlink ref="D65" r:id="rId5847"/>
    <hyperlink ref="D69" r:id="rId5848"/>
    <hyperlink ref="D71" r:id="rId5849"/>
    <hyperlink ref="D72" r:id="rId5850"/>
    <hyperlink ref="D73" r:id="rId5851"/>
    <hyperlink ref="D74" r:id="rId5852"/>
    <hyperlink ref="D75" r:id="rId5853"/>
    <hyperlink ref="D76" r:id="rId5854"/>
    <hyperlink ref="D100" r:id="rId5855"/>
    <hyperlink ref="D124" r:id="rId5856"/>
    <hyperlink ref="D155" r:id="rId5857"/>
    <hyperlink ref="D156" r:id="rId5858"/>
    <hyperlink ref="D157" r:id="rId5859"/>
    <hyperlink ref="D129" r:id="rId5860"/>
    <hyperlink ref="D130" r:id="rId5861"/>
    <hyperlink ref="D119" r:id="rId5862"/>
    <hyperlink ref="D120" r:id="rId5863"/>
    <hyperlink ref="D116" r:id="rId5864"/>
    <hyperlink ref="D117" r:id="rId5865"/>
    <hyperlink ref="D109" r:id="rId5866"/>
    <hyperlink ref="D108" r:id="rId5867"/>
    <hyperlink ref="D79" r:id="rId5868"/>
    <hyperlink ref="D80" r:id="rId5869"/>
    <hyperlink ref="D61" r:id="rId5870"/>
    <hyperlink ref="D62" r:id="rId5871"/>
    <hyperlink ref="D58" r:id="rId5872"/>
    <hyperlink ref="D59" r:id="rId5873"/>
    <hyperlink ref="D55" r:id="rId5874"/>
    <hyperlink ref="D56" r:id="rId5875"/>
    <hyperlink ref="D52" r:id="rId5876"/>
    <hyperlink ref="D53" r:id="rId5877"/>
    <hyperlink ref="D158" r:id="rId5878"/>
    <hyperlink ref="D159" r:id="rId5879"/>
    <hyperlink ref="D160" r:id="rId5880"/>
    <hyperlink ref="D161" r:id="rId5881"/>
    <hyperlink ref="D162" r:id="rId5882"/>
    <hyperlink ref="D163" r:id="rId5883"/>
    <hyperlink ref="D164" r:id="rId5884"/>
    <hyperlink ref="D165" r:id="rId5885"/>
    <hyperlink ref="D169" r:id="rId5886"/>
    <hyperlink ref="D170" r:id="rId5887"/>
    <hyperlink ref="D173" r:id="rId5888"/>
    <hyperlink ref="D174" r:id="rId5889"/>
    <hyperlink ref="D175" r:id="rId5890"/>
    <hyperlink ref="D176" r:id="rId5891"/>
    <hyperlink ref="D177" r:id="rId5892"/>
    <hyperlink ref="D178" r:id="rId5893"/>
    <hyperlink ref="D181" r:id="rId5894"/>
    <hyperlink ref="D184" r:id="rId5895"/>
    <hyperlink ref="D185" r:id="rId5896"/>
    <hyperlink ref="D186" r:id="rId5897"/>
    <hyperlink ref="D187" r:id="rId5898"/>
    <hyperlink ref="D166" r:id="rId5899"/>
    <hyperlink ref="D168" r:id="rId5900"/>
    <hyperlink ref="D167" r:id="rId5901"/>
    <hyperlink ref="D171" r:id="rId5902"/>
    <hyperlink ref="D172" r:id="rId5903"/>
    <hyperlink ref="D180" r:id="rId5904"/>
    <hyperlink ref="D179" r:id="rId5905"/>
    <hyperlink ref="D183" r:id="rId5906"/>
    <hyperlink ref="D182" r:id="rId5907"/>
    <hyperlink ref="D188" r:id="rId5908"/>
    <hyperlink ref="D194" r:id="rId5909"/>
    <hyperlink ref="D193" r:id="rId5910"/>
    <hyperlink ref="D189" r:id="rId5911"/>
    <hyperlink ref="D190" r:id="rId5912"/>
    <hyperlink ref="D192" r:id="rId5913"/>
    <hyperlink ref="D191" r:id="rId5914"/>
    <hyperlink ref="D8809:D8810" r:id="rId5915" display="mizanurrahmanliton@hotmail.com"/>
    <hyperlink ref="D664" r:id="rId5916"/>
    <hyperlink ref="D665" r:id="rId5917"/>
    <hyperlink ref="D666" r:id="rId5918"/>
    <hyperlink ref="D667" r:id="rId5919"/>
    <hyperlink ref="D668" r:id="rId5920"/>
    <hyperlink ref="D669" r:id="rId5921"/>
    <hyperlink ref="D670" r:id="rId5922"/>
    <hyperlink ref="D671" r:id="rId5923"/>
    <hyperlink ref="D673" r:id="rId5924"/>
    <hyperlink ref="D675" r:id="rId5925"/>
    <hyperlink ref="D676" r:id="rId5926"/>
    <hyperlink ref="D677" r:id="rId5927"/>
    <hyperlink ref="D678" r:id="rId5928"/>
    <hyperlink ref="D679" r:id="rId5929"/>
    <hyperlink ref="D680" r:id="rId5930"/>
    <hyperlink ref="D681" r:id="rId5931"/>
    <hyperlink ref="D682" r:id="rId5932"/>
    <hyperlink ref="D683" r:id="rId5933"/>
    <hyperlink ref="D684" r:id="rId5934"/>
    <hyperlink ref="D685" r:id="rId5935"/>
    <hyperlink ref="D686" r:id="rId5936"/>
    <hyperlink ref="D687" r:id="rId5937"/>
    <hyperlink ref="D688" r:id="rId5938"/>
    <hyperlink ref="D689" r:id="rId5939"/>
    <hyperlink ref="D690" r:id="rId5940"/>
    <hyperlink ref="D691" r:id="rId5941"/>
    <hyperlink ref="D692" r:id="rId5942"/>
    <hyperlink ref="D693" r:id="rId5943"/>
    <hyperlink ref="D694" r:id="rId5944"/>
    <hyperlink ref="D695" r:id="rId5945"/>
    <hyperlink ref="D696" r:id="rId5946"/>
    <hyperlink ref="D697" r:id="rId5947"/>
    <hyperlink ref="D698" r:id="rId5948"/>
    <hyperlink ref="D699" r:id="rId5949"/>
    <hyperlink ref="D700" r:id="rId5950"/>
    <hyperlink ref="D701" r:id="rId5951"/>
    <hyperlink ref="D702" r:id="rId5952"/>
    <hyperlink ref="D703" r:id="rId5953"/>
    <hyperlink ref="D704" r:id="rId5954"/>
    <hyperlink ref="D705" r:id="rId5955"/>
    <hyperlink ref="D706" r:id="rId5956"/>
    <hyperlink ref="D707" r:id="rId5957"/>
    <hyperlink ref="D708" r:id="rId5958"/>
    <hyperlink ref="D709" r:id="rId5959"/>
    <hyperlink ref="D710" r:id="rId5960"/>
    <hyperlink ref="D711" r:id="rId5961"/>
    <hyperlink ref="D712" r:id="rId5962"/>
    <hyperlink ref="D713" r:id="rId5963"/>
    <hyperlink ref="D714" r:id="rId5964"/>
    <hyperlink ref="D715" r:id="rId5965"/>
    <hyperlink ref="D716" r:id="rId5966"/>
    <hyperlink ref="D717" r:id="rId5967"/>
    <hyperlink ref="D718" r:id="rId5968"/>
    <hyperlink ref="D719" r:id="rId5969"/>
    <hyperlink ref="D720" r:id="rId5970"/>
    <hyperlink ref="D721" r:id="rId5971"/>
    <hyperlink ref="D722" r:id="rId5972"/>
    <hyperlink ref="D723" r:id="rId5973"/>
    <hyperlink ref="D724" r:id="rId5974"/>
    <hyperlink ref="D725" r:id="rId5975"/>
    <hyperlink ref="D726" r:id="rId5976"/>
    <hyperlink ref="D728" r:id="rId5977"/>
    <hyperlink ref="D729" r:id="rId5978"/>
    <hyperlink ref="D730" r:id="rId5979"/>
    <hyperlink ref="D731" r:id="rId5980"/>
    <hyperlink ref="D732" r:id="rId5981"/>
    <hyperlink ref="D733" r:id="rId5982"/>
    <hyperlink ref="D734" r:id="rId5983"/>
    <hyperlink ref="D735" r:id="rId5984"/>
    <hyperlink ref="D736" r:id="rId5985"/>
    <hyperlink ref="D737" r:id="rId5986"/>
    <hyperlink ref="D738" r:id="rId5987"/>
    <hyperlink ref="D739" r:id="rId5988"/>
    <hyperlink ref="D740" r:id="rId5989"/>
    <hyperlink ref="D744" r:id="rId5990"/>
    <hyperlink ref="D745" r:id="rId5991"/>
    <hyperlink ref="D746" r:id="rId5992"/>
    <hyperlink ref="D747" r:id="rId5993"/>
    <hyperlink ref="D748" r:id="rId5994"/>
    <hyperlink ref="D749" r:id="rId5995"/>
    <hyperlink ref="D750" r:id="rId5996"/>
    <hyperlink ref="D751" r:id="rId5997"/>
    <hyperlink ref="D752" r:id="rId5998"/>
    <hyperlink ref="D753" r:id="rId5999"/>
    <hyperlink ref="D754" r:id="rId6000"/>
    <hyperlink ref="D755" r:id="rId6001"/>
    <hyperlink ref="D759" r:id="rId6002"/>
    <hyperlink ref="D760" r:id="rId6003"/>
    <hyperlink ref="D761" r:id="rId6004"/>
    <hyperlink ref="D762" r:id="rId6005"/>
    <hyperlink ref="D763" r:id="rId6006"/>
    <hyperlink ref="D764" r:id="rId6007"/>
    <hyperlink ref="D765" r:id="rId6008"/>
    <hyperlink ref="D766" r:id="rId6009"/>
    <hyperlink ref="D767" r:id="rId6010"/>
    <hyperlink ref="D768" r:id="rId6011"/>
    <hyperlink ref="D769" r:id="rId6012"/>
    <hyperlink ref="D770" r:id="rId6013"/>
    <hyperlink ref="D771" r:id="rId6014"/>
    <hyperlink ref="D772" r:id="rId6015"/>
    <hyperlink ref="D773" r:id="rId6016"/>
    <hyperlink ref="D774" r:id="rId6017"/>
    <hyperlink ref="D775" r:id="rId6018"/>
    <hyperlink ref="D777" r:id="rId6019"/>
    <hyperlink ref="D785" r:id="rId6020"/>
    <hyperlink ref="D786" r:id="rId6021"/>
    <hyperlink ref="D787" r:id="rId6022"/>
    <hyperlink ref="D788" r:id="rId6023"/>
    <hyperlink ref="D789" r:id="rId6024"/>
    <hyperlink ref="D790" r:id="rId6025"/>
    <hyperlink ref="D791" r:id="rId6026"/>
    <hyperlink ref="D792" r:id="rId6027"/>
    <hyperlink ref="D793" r:id="rId6028"/>
    <hyperlink ref="D794" r:id="rId6029"/>
    <hyperlink ref="D795" r:id="rId6030"/>
    <hyperlink ref="D796" r:id="rId6031"/>
    <hyperlink ref="D797" r:id="rId6032"/>
    <hyperlink ref="D798" r:id="rId6033"/>
    <hyperlink ref="D799" r:id="rId6034"/>
    <hyperlink ref="D800" r:id="rId6035"/>
    <hyperlink ref="D801" r:id="rId6036"/>
    <hyperlink ref="D802" r:id="rId6037"/>
    <hyperlink ref="D803" r:id="rId6038"/>
    <hyperlink ref="D804" r:id="rId6039"/>
    <hyperlink ref="D807" r:id="rId6040"/>
    <hyperlink ref="D808" r:id="rId6041"/>
    <hyperlink ref="D809" r:id="rId6042"/>
    <hyperlink ref="D810" r:id="rId6043"/>
    <hyperlink ref="D811" r:id="rId6044"/>
    <hyperlink ref="D812" r:id="rId6045"/>
    <hyperlink ref="D813" r:id="rId6046"/>
    <hyperlink ref="D814" r:id="rId6047"/>
    <hyperlink ref="D815" r:id="rId6048"/>
    <hyperlink ref="D816" r:id="rId6049"/>
    <hyperlink ref="D817" r:id="rId6050"/>
    <hyperlink ref="D818" r:id="rId6051"/>
    <hyperlink ref="D819" r:id="rId6052"/>
    <hyperlink ref="D820" r:id="rId6053"/>
    <hyperlink ref="D821" r:id="rId6054"/>
    <hyperlink ref="D822" r:id="rId6055"/>
    <hyperlink ref="D823" r:id="rId6056"/>
    <hyperlink ref="D824" r:id="rId6057"/>
    <hyperlink ref="D825" r:id="rId6058"/>
    <hyperlink ref="D826" r:id="rId6059"/>
    <hyperlink ref="D827" r:id="rId6060"/>
    <hyperlink ref="D828" r:id="rId6061"/>
    <hyperlink ref="D829" r:id="rId6062"/>
    <hyperlink ref="D830" r:id="rId6063"/>
    <hyperlink ref="D831" r:id="rId6064"/>
    <hyperlink ref="D838" r:id="rId6065"/>
    <hyperlink ref="D839" r:id="rId6066"/>
    <hyperlink ref="D840" r:id="rId6067"/>
    <hyperlink ref="D841" r:id="rId6068"/>
    <hyperlink ref="D842" r:id="rId6069"/>
    <hyperlink ref="D843" r:id="rId6070"/>
    <hyperlink ref="D844" r:id="rId6071"/>
    <hyperlink ref="D845" r:id="rId6072"/>
    <hyperlink ref="D846" r:id="rId6073"/>
    <hyperlink ref="D847" r:id="rId6074"/>
    <hyperlink ref="D848" r:id="rId6075"/>
    <hyperlink ref="D849" r:id="rId6076"/>
    <hyperlink ref="D850" r:id="rId6077"/>
    <hyperlink ref="D851" r:id="rId6078"/>
    <hyperlink ref="D852" r:id="rId6079"/>
    <hyperlink ref="D853" r:id="rId6080"/>
    <hyperlink ref="D854" r:id="rId6081"/>
    <hyperlink ref="D855" r:id="rId6082"/>
    <hyperlink ref="D859" r:id="rId6083"/>
    <hyperlink ref="D860" r:id="rId6084"/>
    <hyperlink ref="D861" r:id="rId6085"/>
    <hyperlink ref="D862" r:id="rId6086"/>
    <hyperlink ref="D863" r:id="rId6087"/>
    <hyperlink ref="D864" r:id="rId6088"/>
    <hyperlink ref="D865" r:id="rId6089"/>
    <hyperlink ref="D866" r:id="rId6090"/>
    <hyperlink ref="D867" r:id="rId6091"/>
    <hyperlink ref="D868" r:id="rId6092"/>
    <hyperlink ref="D869" r:id="rId6093"/>
    <hyperlink ref="D870" r:id="rId6094"/>
    <hyperlink ref="D871" r:id="rId6095"/>
    <hyperlink ref="D872" r:id="rId6096"/>
    <hyperlink ref="D873" r:id="rId6097"/>
    <hyperlink ref="D874" r:id="rId6098"/>
    <hyperlink ref="D875" r:id="rId6099"/>
    <hyperlink ref="D876" r:id="rId6100"/>
    <hyperlink ref="D877" r:id="rId6101"/>
    <hyperlink ref="D881" r:id="rId6102"/>
    <hyperlink ref="D883" r:id="rId6103"/>
    <hyperlink ref="D884" r:id="rId6104"/>
    <hyperlink ref="D885" r:id="rId6105"/>
    <hyperlink ref="D886" r:id="rId6106"/>
    <hyperlink ref="D887" r:id="rId6107"/>
    <hyperlink ref="D888" r:id="rId6108"/>
    <hyperlink ref="D889" r:id="rId6109"/>
    <hyperlink ref="D890" r:id="rId6110"/>
    <hyperlink ref="D891" r:id="rId6111"/>
    <hyperlink ref="D892" r:id="rId6112"/>
    <hyperlink ref="D893" r:id="rId6113"/>
    <hyperlink ref="D894" r:id="rId6114"/>
    <hyperlink ref="D895" r:id="rId6115"/>
    <hyperlink ref="D896" r:id="rId6116"/>
    <hyperlink ref="D897" r:id="rId6117"/>
    <hyperlink ref="D898" r:id="rId6118"/>
    <hyperlink ref="D899" r:id="rId6119"/>
    <hyperlink ref="D903" r:id="rId6120"/>
    <hyperlink ref="D904" r:id="rId6121"/>
    <hyperlink ref="D905" r:id="rId6122"/>
    <hyperlink ref="D906" r:id="rId6123"/>
    <hyperlink ref="D907" r:id="rId6124"/>
    <hyperlink ref="D908" r:id="rId6125"/>
    <hyperlink ref="D909" r:id="rId6126"/>
    <hyperlink ref="D910" r:id="rId6127"/>
    <hyperlink ref="D911" r:id="rId6128"/>
    <hyperlink ref="D912" r:id="rId6129"/>
    <hyperlink ref="D913" r:id="rId6130"/>
    <hyperlink ref="D914" r:id="rId6131"/>
    <hyperlink ref="D916" r:id="rId6132"/>
    <hyperlink ref="D918" r:id="rId6133"/>
    <hyperlink ref="D919" r:id="rId6134"/>
    <hyperlink ref="D920" r:id="rId6135"/>
    <hyperlink ref="D921" r:id="rId6136"/>
    <hyperlink ref="D922" r:id="rId6137"/>
    <hyperlink ref="D923" r:id="rId6138"/>
    <hyperlink ref="D924" r:id="rId6139"/>
    <hyperlink ref="D925" r:id="rId6140"/>
    <hyperlink ref="D926" r:id="rId6141"/>
    <hyperlink ref="D927" r:id="rId6142"/>
    <hyperlink ref="D928" r:id="rId6143"/>
    <hyperlink ref="D929" r:id="rId6144"/>
    <hyperlink ref="D930" r:id="rId6145"/>
    <hyperlink ref="D931" r:id="rId6146"/>
    <hyperlink ref="D932" r:id="rId6147"/>
    <hyperlink ref="D933" r:id="rId6148"/>
    <hyperlink ref="D934" r:id="rId6149"/>
    <hyperlink ref="D935" r:id="rId6150"/>
    <hyperlink ref="D936" r:id="rId6151"/>
    <hyperlink ref="D937" r:id="rId6152"/>
    <hyperlink ref="D938" r:id="rId6153"/>
    <hyperlink ref="D939" r:id="rId6154"/>
    <hyperlink ref="D940" r:id="rId6155"/>
    <hyperlink ref="D941" r:id="rId6156"/>
    <hyperlink ref="D942" r:id="rId6157"/>
    <hyperlink ref="D943" r:id="rId6158"/>
    <hyperlink ref="D944" r:id="rId6159"/>
    <hyperlink ref="D945" r:id="rId6160"/>
    <hyperlink ref="D946" r:id="rId6161"/>
    <hyperlink ref="D947" r:id="rId6162"/>
    <hyperlink ref="D948" r:id="rId6163"/>
    <hyperlink ref="D949" r:id="rId6164"/>
    <hyperlink ref="D950" r:id="rId6165"/>
    <hyperlink ref="D954" r:id="rId6166"/>
    <hyperlink ref="D955" r:id="rId6167"/>
    <hyperlink ref="D956" r:id="rId6168"/>
    <hyperlink ref="D957" r:id="rId6169"/>
    <hyperlink ref="D958" r:id="rId6170"/>
    <hyperlink ref="D959" r:id="rId6171"/>
    <hyperlink ref="D960" r:id="rId6172"/>
    <hyperlink ref="D962" r:id="rId6173"/>
    <hyperlink ref="D964" r:id="rId6174"/>
    <hyperlink ref="D965" r:id="rId6175"/>
    <hyperlink ref="D966" r:id="rId6176"/>
    <hyperlink ref="D967" r:id="rId6177"/>
    <hyperlink ref="D968" r:id="rId6178"/>
    <hyperlink ref="D969" r:id="rId6179"/>
    <hyperlink ref="D973" r:id="rId6180"/>
    <hyperlink ref="D974" r:id="rId6181"/>
    <hyperlink ref="D975" r:id="rId6182"/>
    <hyperlink ref="D976" r:id="rId6183"/>
    <hyperlink ref="D977" r:id="rId6184"/>
    <hyperlink ref="D978" r:id="rId6185"/>
    <hyperlink ref="D979" r:id="rId6186"/>
    <hyperlink ref="D980" r:id="rId6187"/>
    <hyperlink ref="D981" r:id="rId6188"/>
    <hyperlink ref="D982" r:id="rId6189"/>
    <hyperlink ref="D983" r:id="rId6190"/>
    <hyperlink ref="D984" r:id="rId6191"/>
    <hyperlink ref="D985" r:id="rId6192"/>
    <hyperlink ref="D986" r:id="rId6193"/>
    <hyperlink ref="D987" r:id="rId6194"/>
    <hyperlink ref="D988" r:id="rId6195"/>
    <hyperlink ref="D989" r:id="rId6196"/>
    <hyperlink ref="D990" r:id="rId6197"/>
    <hyperlink ref="D991" r:id="rId6198"/>
    <hyperlink ref="D995" r:id="rId6199"/>
    <hyperlink ref="D996" r:id="rId6200"/>
    <hyperlink ref="D727" r:id="rId6201"/>
    <hyperlink ref="D997" r:id="rId6202"/>
    <hyperlink ref="D998" r:id="rId6203"/>
    <hyperlink ref="D999" r:id="rId6204"/>
    <hyperlink ref="D1000" r:id="rId6205"/>
    <hyperlink ref="D1001" r:id="rId6206"/>
    <hyperlink ref="D1005" r:id="rId6207"/>
    <hyperlink ref="D1006" r:id="rId6208"/>
    <hyperlink ref="D1007" r:id="rId6209"/>
    <hyperlink ref="D1008" r:id="rId6210"/>
    <hyperlink ref="D1009" r:id="rId6211"/>
    <hyperlink ref="D1010" r:id="rId6212"/>
    <hyperlink ref="D1011" r:id="rId6213"/>
    <hyperlink ref="D1012" r:id="rId6214"/>
    <hyperlink ref="D1013" r:id="rId6215"/>
    <hyperlink ref="D1014" r:id="rId6216"/>
    <hyperlink ref="D1015" r:id="rId6217"/>
    <hyperlink ref="D1016" r:id="rId6218"/>
    <hyperlink ref="D1017" r:id="rId6219"/>
    <hyperlink ref="D1018" r:id="rId6220"/>
    <hyperlink ref="D1019" r:id="rId6221"/>
    <hyperlink ref="D1020" r:id="rId6222"/>
    <hyperlink ref="D1021" r:id="rId6223"/>
    <hyperlink ref="D1022" r:id="rId6224"/>
    <hyperlink ref="D1023" r:id="rId6225"/>
    <hyperlink ref="D1024" r:id="rId6226"/>
    <hyperlink ref="D1025" r:id="rId6227"/>
    <hyperlink ref="D1026" r:id="rId6228"/>
    <hyperlink ref="D1027" r:id="rId6229"/>
    <hyperlink ref="D1031" r:id="rId6230"/>
    <hyperlink ref="D1032" r:id="rId6231"/>
    <hyperlink ref="D1033" r:id="rId6232"/>
    <hyperlink ref="D1034" r:id="rId6233"/>
    <hyperlink ref="D1035" r:id="rId6234"/>
    <hyperlink ref="D1036" r:id="rId6235"/>
    <hyperlink ref="D1037" r:id="rId6236"/>
    <hyperlink ref="D1038" r:id="rId6237"/>
    <hyperlink ref="D1039" r:id="rId6238"/>
    <hyperlink ref="D1040" r:id="rId6239"/>
    <hyperlink ref="D1041" r:id="rId6240"/>
    <hyperlink ref="D1042" r:id="rId6241"/>
    <hyperlink ref="D1043" r:id="rId6242"/>
    <hyperlink ref="D1044" r:id="rId6243"/>
    <hyperlink ref="D1045" r:id="rId6244"/>
    <hyperlink ref="D1046" r:id="rId6245"/>
    <hyperlink ref="D1047" r:id="rId6246"/>
    <hyperlink ref="D1048" r:id="rId6247"/>
    <hyperlink ref="D1049" r:id="rId6248"/>
    <hyperlink ref="D1050" r:id="rId6249"/>
    <hyperlink ref="D1051" r:id="rId6250"/>
    <hyperlink ref="D1052" r:id="rId6251"/>
    <hyperlink ref="D1053" r:id="rId6252"/>
    <hyperlink ref="D1054" r:id="rId6253"/>
    <hyperlink ref="D1055" r:id="rId6254"/>
    <hyperlink ref="D1056" r:id="rId6255"/>
    <hyperlink ref="D1057" r:id="rId6256"/>
    <hyperlink ref="D1058" r:id="rId6257"/>
    <hyperlink ref="D1059" r:id="rId6258"/>
    <hyperlink ref="D1060" r:id="rId6259"/>
    <hyperlink ref="D1061" r:id="rId6260"/>
    <hyperlink ref="D1062" r:id="rId6261"/>
    <hyperlink ref="D1063" r:id="rId6262"/>
    <hyperlink ref="D1064" r:id="rId6263"/>
    <hyperlink ref="D1065" r:id="rId6264"/>
    <hyperlink ref="D1066" r:id="rId6265"/>
    <hyperlink ref="D1067" r:id="rId6266"/>
    <hyperlink ref="D1068" r:id="rId6267"/>
    <hyperlink ref="D1069" r:id="rId6268"/>
    <hyperlink ref="D1070" r:id="rId6269"/>
    <hyperlink ref="D1071" r:id="rId6270"/>
    <hyperlink ref="D1072" r:id="rId6271"/>
    <hyperlink ref="D1073" r:id="rId6272"/>
    <hyperlink ref="D1074" r:id="rId6273"/>
    <hyperlink ref="D1075" r:id="rId6274"/>
    <hyperlink ref="D1076" r:id="rId6275"/>
    <hyperlink ref="D1077" r:id="rId6276"/>
    <hyperlink ref="D1078" r:id="rId6277"/>
    <hyperlink ref="D1079" r:id="rId6278"/>
    <hyperlink ref="D1080" r:id="rId6279"/>
    <hyperlink ref="D1081" r:id="rId6280"/>
    <hyperlink ref="D1082" r:id="rId6281"/>
    <hyperlink ref="D1083" r:id="rId6282"/>
    <hyperlink ref="D1084" r:id="rId6283"/>
    <hyperlink ref="D1085" r:id="rId6284"/>
    <hyperlink ref="D1086" r:id="rId6285"/>
    <hyperlink ref="D1087" r:id="rId6286"/>
    <hyperlink ref="D1088" r:id="rId6287"/>
    <hyperlink ref="D1089" r:id="rId6288"/>
    <hyperlink ref="D1090" r:id="rId6289"/>
    <hyperlink ref="D1091" r:id="rId6290"/>
    <hyperlink ref="D1092" r:id="rId6291"/>
    <hyperlink ref="D1093" r:id="rId6292"/>
    <hyperlink ref="D1094" r:id="rId6293"/>
    <hyperlink ref="D1095" r:id="rId6294"/>
    <hyperlink ref="D1096" r:id="rId6295"/>
    <hyperlink ref="D1097" r:id="rId6296"/>
    <hyperlink ref="D1098" r:id="rId6297"/>
    <hyperlink ref="D1099" r:id="rId6298"/>
    <hyperlink ref="D1100" r:id="rId6299"/>
    <hyperlink ref="D1101" r:id="rId6300"/>
    <hyperlink ref="D1102" r:id="rId6301"/>
    <hyperlink ref="D1103" r:id="rId6302"/>
    <hyperlink ref="D1104" r:id="rId6303"/>
    <hyperlink ref="D1105" r:id="rId6304"/>
    <hyperlink ref="D1106" r:id="rId6305"/>
    <hyperlink ref="D1107" r:id="rId6306"/>
    <hyperlink ref="D1108" r:id="rId6307"/>
    <hyperlink ref="D1109" r:id="rId6308"/>
    <hyperlink ref="D1110" r:id="rId6309"/>
    <hyperlink ref="D1111" r:id="rId6310"/>
    <hyperlink ref="D1112" r:id="rId6311"/>
    <hyperlink ref="D1113" r:id="rId6312"/>
    <hyperlink ref="D1114" r:id="rId6313"/>
    <hyperlink ref="D1115" r:id="rId6314"/>
    <hyperlink ref="D1116" r:id="rId6315"/>
    <hyperlink ref="D1117" r:id="rId6316"/>
    <hyperlink ref="D1118" r:id="rId6317"/>
    <hyperlink ref="D1119" r:id="rId6318"/>
    <hyperlink ref="D1120" r:id="rId6319"/>
    <hyperlink ref="D1121" r:id="rId6320"/>
    <hyperlink ref="D1122" r:id="rId6321"/>
    <hyperlink ref="D1123" r:id="rId6322"/>
    <hyperlink ref="D1124" r:id="rId6323"/>
    <hyperlink ref="D1126" r:id="rId6324"/>
    <hyperlink ref="D1127" r:id="rId6325"/>
    <hyperlink ref="D1128" r:id="rId6326"/>
    <hyperlink ref="D1129" r:id="rId6327"/>
    <hyperlink ref="D1130" r:id="rId6328"/>
    <hyperlink ref="D1134" r:id="rId6329"/>
    <hyperlink ref="D1135" r:id="rId6330"/>
    <hyperlink ref="D1139" r:id="rId6331"/>
    <hyperlink ref="D1143" r:id="rId6332"/>
    <hyperlink ref="D1150" r:id="rId6333"/>
    <hyperlink ref="D1151" r:id="rId6334"/>
    <hyperlink ref="D1152" r:id="rId6335"/>
    <hyperlink ref="D1153" r:id="rId6336"/>
    <hyperlink ref="D1154" r:id="rId6337"/>
    <hyperlink ref="D1155" r:id="rId6338"/>
    <hyperlink ref="D1156" r:id="rId6339"/>
    <hyperlink ref="D1157" r:id="rId6340"/>
    <hyperlink ref="D1158" r:id="rId6341"/>
    <hyperlink ref="D1159" r:id="rId6342"/>
    <hyperlink ref="D1160" r:id="rId6343"/>
    <hyperlink ref="D1161" r:id="rId6344"/>
    <hyperlink ref="D1162" r:id="rId6345"/>
    <hyperlink ref="D1163" r:id="rId6346"/>
    <hyperlink ref="D1164" r:id="rId6347"/>
    <hyperlink ref="D1165" r:id="rId6348"/>
    <hyperlink ref="D1166" r:id="rId6349"/>
    <hyperlink ref="D1167" r:id="rId6350"/>
    <hyperlink ref="D1168" r:id="rId6351"/>
    <hyperlink ref="D1169" r:id="rId6352"/>
    <hyperlink ref="D1170" r:id="rId6353"/>
    <hyperlink ref="D1171" r:id="rId6354"/>
    <hyperlink ref="D1172" r:id="rId6355"/>
    <hyperlink ref="D1173" r:id="rId6356"/>
    <hyperlink ref="D1174" r:id="rId6357"/>
    <hyperlink ref="D1175" r:id="rId6358"/>
    <hyperlink ref="D1176" r:id="rId6359"/>
    <hyperlink ref="D1177" r:id="rId6360"/>
    <hyperlink ref="D1178" r:id="rId6361"/>
    <hyperlink ref="D1179" r:id="rId6362"/>
    <hyperlink ref="D1180" r:id="rId6363"/>
    <hyperlink ref="D1181" r:id="rId6364"/>
    <hyperlink ref="D1182" r:id="rId6365"/>
    <hyperlink ref="D1183" r:id="rId6366"/>
    <hyperlink ref="D1184" r:id="rId6367"/>
    <hyperlink ref="D1185" r:id="rId6368"/>
    <hyperlink ref="D1186" r:id="rId6369"/>
    <hyperlink ref="D1187" r:id="rId6370"/>
    <hyperlink ref="D1188" r:id="rId6371"/>
    <hyperlink ref="D1189" r:id="rId6372"/>
    <hyperlink ref="D672" r:id="rId6373"/>
    <hyperlink ref="D674" r:id="rId6374"/>
    <hyperlink ref="D741" r:id="rId6375"/>
    <hyperlink ref="D742" r:id="rId6376"/>
    <hyperlink ref="D743" r:id="rId6377"/>
    <hyperlink ref="D756" r:id="rId6378"/>
    <hyperlink ref="D776" r:id="rId6379"/>
    <hyperlink ref="D758" r:id="rId6380"/>
    <hyperlink ref="D757" r:id="rId6381"/>
    <hyperlink ref="D778" r:id="rId6382"/>
    <hyperlink ref="D780" r:id="rId6383"/>
    <hyperlink ref="D779" r:id="rId6384"/>
    <hyperlink ref="D781" r:id="rId6385"/>
    <hyperlink ref="D782" r:id="rId6386"/>
    <hyperlink ref="D856" r:id="rId6387"/>
    <hyperlink ref="D783" r:id="rId6388"/>
    <hyperlink ref="D784" r:id="rId6389"/>
    <hyperlink ref="D878" r:id="rId6390"/>
    <hyperlink ref="D880" r:id="rId6391"/>
    <hyperlink ref="D900" r:id="rId6392"/>
    <hyperlink ref="D915" r:id="rId6393"/>
    <hyperlink ref="D917" r:id="rId6394"/>
    <hyperlink ref="D951" r:id="rId6395"/>
    <hyperlink ref="D953" r:id="rId6396"/>
    <hyperlink ref="D961" r:id="rId6397"/>
    <hyperlink ref="D963" r:id="rId6398"/>
    <hyperlink ref="D970" r:id="rId6399"/>
    <hyperlink ref="D992" r:id="rId6400"/>
    <hyperlink ref="D1002" r:id="rId6401"/>
    <hyperlink ref="D1028" r:id="rId6402"/>
    <hyperlink ref="D1131" r:id="rId6403"/>
    <hyperlink ref="D1136" r:id="rId6404"/>
    <hyperlink ref="D1140" r:id="rId6405"/>
    <hyperlink ref="D1144" r:id="rId6406"/>
    <hyperlink ref="D1147" r:id="rId6407"/>
    <hyperlink ref="D806" r:id="rId6408"/>
    <hyperlink ref="D805" r:id="rId6409"/>
    <hyperlink ref="D1190" r:id="rId6410"/>
    <hyperlink ref="D1191" r:id="rId6411"/>
    <hyperlink ref="D1192" r:id="rId6412"/>
    <hyperlink ref="D1193" r:id="rId6413"/>
    <hyperlink ref="D1194" r:id="rId6414"/>
    <hyperlink ref="D1125" r:id="rId6415"/>
    <hyperlink ref="D1195" r:id="rId6416"/>
    <hyperlink ref="D1196" r:id="rId6417"/>
    <hyperlink ref="D1197" r:id="rId6418"/>
    <hyperlink ref="D1198" r:id="rId6419"/>
    <hyperlink ref="D832" r:id="rId6420"/>
    <hyperlink ref="D834" r:id="rId6421"/>
    <hyperlink ref="D833" r:id="rId6422"/>
    <hyperlink ref="D835" r:id="rId6423"/>
    <hyperlink ref="D837" r:id="rId6424"/>
    <hyperlink ref="D836" r:id="rId6425"/>
    <hyperlink ref="D1485" r:id="rId6426"/>
    <hyperlink ref="D1494" r:id="rId6427"/>
    <hyperlink ref="D1500" r:id="rId6428"/>
    <hyperlink ref="D1505" r:id="rId6429"/>
    <hyperlink ref="D1515" r:id="rId6430"/>
    <hyperlink ref="D1517" r:id="rId6431"/>
    <hyperlink ref="D1519" r:id="rId6432"/>
    <hyperlink ref="D1514" r:id="rId6433"/>
    <hyperlink ref="D1518" r:id="rId6434"/>
    <hyperlink ref="D1522" r:id="rId6435"/>
    <hyperlink ref="D1524" r:id="rId6436"/>
    <hyperlink ref="D1525" r:id="rId6437"/>
    <hyperlink ref="D9232:D9233" r:id="rId6438" display="mmmonirnoni@gmail.com"/>
    <hyperlink ref="D9234:D9235" r:id="rId6439" display="mmmonirnoni@gmail.com"/>
    <hyperlink ref="D9264:D9267" r:id="rId6440" display="mskbandaejv@gmail.com"/>
    <hyperlink ref="D9258:D9259" r:id="rId6441" display="kamrulandbrothers@yahoo.com"/>
    <hyperlink ref="D9261:D9263" r:id="rId6442" display="kamrulandbrothers@yahoo.com"/>
    <hyperlink ref="D9306:D9307" r:id="rId6443" display="msprogatientp@yahoo.com"/>
    <hyperlink ref="D9309:D9310" r:id="rId6444" display="msprogatientp@yahoo.com"/>
    <hyperlink ref="D9312:D9313" r:id="rId6445" display="msranaenterprise@yahoo.com"/>
    <hyperlink ref="D9268:D9269" r:id="rId6446" display="mskbandaejv@gmail.com"/>
    <hyperlink ref="D2009" r:id="rId6447"/>
    <hyperlink ref="D2010" r:id="rId6448"/>
    <hyperlink ref="D2011" r:id="rId6449"/>
    <hyperlink ref="D2012" r:id="rId6450"/>
    <hyperlink ref="D2013" r:id="rId6451"/>
    <hyperlink ref="D2014" r:id="rId6452"/>
    <hyperlink ref="D2015" r:id="rId6453"/>
    <hyperlink ref="D2016" r:id="rId6454"/>
    <hyperlink ref="D2017" r:id="rId6455"/>
    <hyperlink ref="D2018" r:id="rId6456"/>
    <hyperlink ref="D2019" r:id="rId6457"/>
    <hyperlink ref="D2020" r:id="rId6458"/>
    <hyperlink ref="D2021" r:id="rId6459"/>
    <hyperlink ref="D2023" r:id="rId6460"/>
    <hyperlink ref="D2022" r:id="rId6461"/>
    <hyperlink ref="D2024" r:id="rId6462"/>
    <hyperlink ref="D2025" r:id="rId6463"/>
    <hyperlink ref="D2026" r:id="rId6464"/>
    <hyperlink ref="D2027" r:id="rId6465"/>
    <hyperlink ref="D2028" r:id="rId6466"/>
    <hyperlink ref="D2029" r:id="rId6467"/>
    <hyperlink ref="D2031" r:id="rId6468"/>
    <hyperlink ref="D2032" r:id="rId6469"/>
    <hyperlink ref="D2033" r:id="rId6470"/>
    <hyperlink ref="D2034" r:id="rId6471"/>
    <hyperlink ref="D2035" r:id="rId6472"/>
    <hyperlink ref="D2038" r:id="rId6473"/>
    <hyperlink ref="D2040" r:id="rId6474"/>
    <hyperlink ref="D2044" r:id="rId6475"/>
    <hyperlink ref="D2045" r:id="rId6476"/>
    <hyperlink ref="D2046" r:id="rId6477"/>
    <hyperlink ref="D2047" r:id="rId6478"/>
    <hyperlink ref="D2048" r:id="rId6479"/>
    <hyperlink ref="D2049" r:id="rId6480"/>
    <hyperlink ref="D2050" r:id="rId6481"/>
    <hyperlink ref="D2051" r:id="rId6482"/>
    <hyperlink ref="D2052" r:id="rId6483"/>
    <hyperlink ref="D2053" r:id="rId6484"/>
    <hyperlink ref="D2054" r:id="rId6485"/>
    <hyperlink ref="D2055" r:id="rId6486"/>
    <hyperlink ref="D2056" r:id="rId6487"/>
    <hyperlink ref="D2057" r:id="rId6488"/>
    <hyperlink ref="D2058" r:id="rId6489"/>
    <hyperlink ref="D2059" r:id="rId6490"/>
    <hyperlink ref="D2060" r:id="rId6491"/>
    <hyperlink ref="D2061" r:id="rId6492"/>
    <hyperlink ref="D2062" r:id="rId6493"/>
    <hyperlink ref="D2063" r:id="rId6494"/>
    <hyperlink ref="D2064" r:id="rId6495"/>
    <hyperlink ref="D2065" r:id="rId6496"/>
    <hyperlink ref="D2066" r:id="rId6497"/>
    <hyperlink ref="D2067" r:id="rId6498"/>
    <hyperlink ref="D2068" r:id="rId6499"/>
    <hyperlink ref="D2071" r:id="rId6500"/>
    <hyperlink ref="D2072" r:id="rId6501"/>
    <hyperlink ref="D2073" r:id="rId6502"/>
    <hyperlink ref="D2074" r:id="rId6503"/>
    <hyperlink ref="D2075" r:id="rId6504"/>
    <hyperlink ref="D2216" r:id="rId6505"/>
    <hyperlink ref="D2213" r:id="rId6506"/>
    <hyperlink ref="D2271" r:id="rId6507"/>
    <hyperlink ref="D2077" r:id="rId6508"/>
    <hyperlink ref="D2078" r:id="rId6509"/>
    <hyperlink ref="D2079" r:id="rId6510"/>
    <hyperlink ref="D2080" r:id="rId6511"/>
    <hyperlink ref="D2082" r:id="rId6512"/>
    <hyperlink ref="D2083" r:id="rId6513"/>
    <hyperlink ref="D2084" r:id="rId6514"/>
    <hyperlink ref="D2085" r:id="rId6515"/>
    <hyperlink ref="D2086" r:id="rId6516"/>
    <hyperlink ref="D2087" r:id="rId6517"/>
    <hyperlink ref="D2088" r:id="rId6518"/>
    <hyperlink ref="D2089" r:id="rId6519"/>
    <hyperlink ref="D2090" r:id="rId6520"/>
    <hyperlink ref="D2091" r:id="rId6521"/>
    <hyperlink ref="D2092" r:id="rId6522"/>
    <hyperlink ref="D2094" r:id="rId6523"/>
    <hyperlink ref="D2095" r:id="rId6524"/>
    <hyperlink ref="D2098" r:id="rId6525"/>
    <hyperlink ref="D2096" r:id="rId6526"/>
    <hyperlink ref="D2099" r:id="rId6527"/>
    <hyperlink ref="D2154" r:id="rId6528"/>
    <hyperlink ref="D2155" r:id="rId6529"/>
    <hyperlink ref="D2288" r:id="rId6530"/>
    <hyperlink ref="D2291" r:id="rId6531"/>
    <hyperlink ref="D2292" r:id="rId6532"/>
    <hyperlink ref="D2293" r:id="rId6533"/>
    <hyperlink ref="D2008" r:id="rId6534"/>
    <hyperlink ref="D2637" r:id="rId6535"/>
    <hyperlink ref="D2640" r:id="rId6536"/>
    <hyperlink ref="D2643" r:id="rId6537"/>
    <hyperlink ref="D2644" r:id="rId6538"/>
    <hyperlink ref="D2645" r:id="rId6539"/>
    <hyperlink ref="D2646" r:id="rId6540"/>
    <hyperlink ref="D2647" r:id="rId6541"/>
    <hyperlink ref="D2648" r:id="rId6542"/>
    <hyperlink ref="D2649" r:id="rId6543"/>
    <hyperlink ref="D2650" r:id="rId6544"/>
    <hyperlink ref="D2651" r:id="rId6545"/>
    <hyperlink ref="D2652" r:id="rId6546"/>
    <hyperlink ref="D2653" r:id="rId6547"/>
    <hyperlink ref="D2654" r:id="rId6548"/>
    <hyperlink ref="D2655" r:id="rId6549"/>
    <hyperlink ref="D2656" r:id="rId6550"/>
    <hyperlink ref="D2657" r:id="rId6551"/>
    <hyperlink ref="D2658" r:id="rId6552"/>
    <hyperlink ref="D2659" r:id="rId6553"/>
    <hyperlink ref="D2660" r:id="rId6554"/>
    <hyperlink ref="D2661" r:id="rId6555"/>
    <hyperlink ref="D2662" r:id="rId6556"/>
    <hyperlink ref="D2663" r:id="rId6557"/>
    <hyperlink ref="D2664" r:id="rId6558"/>
    <hyperlink ref="D2665" r:id="rId6559"/>
    <hyperlink ref="D2666" r:id="rId6560"/>
    <hyperlink ref="D2667" r:id="rId6561"/>
    <hyperlink ref="D2668" r:id="rId6562"/>
    <hyperlink ref="D2669" r:id="rId6563"/>
    <hyperlink ref="D2670" r:id="rId6564"/>
    <hyperlink ref="D2671" r:id="rId6565"/>
    <hyperlink ref="D2672" r:id="rId6566"/>
    <hyperlink ref="D2673" r:id="rId6567"/>
    <hyperlink ref="D2674" r:id="rId6568"/>
    <hyperlink ref="D2675" r:id="rId6569"/>
    <hyperlink ref="D2676" r:id="rId6570"/>
    <hyperlink ref="D2677" r:id="rId6571"/>
    <hyperlink ref="D2678" r:id="rId6572"/>
    <hyperlink ref="D2679" r:id="rId6573"/>
    <hyperlink ref="D2680" r:id="rId6574"/>
    <hyperlink ref="D2681" r:id="rId6575"/>
    <hyperlink ref="D2682" r:id="rId6576"/>
    <hyperlink ref="D2683" r:id="rId6577"/>
    <hyperlink ref="D2684" r:id="rId6578"/>
    <hyperlink ref="D2685" r:id="rId6579"/>
    <hyperlink ref="D2686" r:id="rId6580"/>
    <hyperlink ref="D2687" r:id="rId6581"/>
    <hyperlink ref="D2688" r:id="rId6582"/>
    <hyperlink ref="D2689" r:id="rId6583"/>
    <hyperlink ref="D2690" r:id="rId6584"/>
    <hyperlink ref="D2691" r:id="rId6585"/>
    <hyperlink ref="D2692" r:id="rId6586"/>
    <hyperlink ref="D2693" r:id="rId6587"/>
    <hyperlink ref="D2694" r:id="rId6588"/>
    <hyperlink ref="D2695" r:id="rId6589"/>
    <hyperlink ref="D2696" r:id="rId6590"/>
    <hyperlink ref="D2698" r:id="rId6591"/>
    <hyperlink ref="D2699" r:id="rId6592"/>
    <hyperlink ref="D2700" r:id="rId6593"/>
    <hyperlink ref="D2701" r:id="rId6594"/>
    <hyperlink ref="D2702" r:id="rId6595"/>
    <hyperlink ref="D2703" r:id="rId6596"/>
    <hyperlink ref="D2704" r:id="rId6597"/>
    <hyperlink ref="D2705" r:id="rId6598"/>
    <hyperlink ref="D2706" r:id="rId6599"/>
    <hyperlink ref="D2707" r:id="rId6600"/>
    <hyperlink ref="D2708" r:id="rId6601"/>
    <hyperlink ref="D2709" r:id="rId6602"/>
    <hyperlink ref="D2710" r:id="rId6603"/>
    <hyperlink ref="D2711" r:id="rId6604"/>
    <hyperlink ref="D2712" r:id="rId6605"/>
    <hyperlink ref="D2713" r:id="rId6606"/>
    <hyperlink ref="D2714" r:id="rId6607"/>
    <hyperlink ref="D2715" r:id="rId6608"/>
    <hyperlink ref="D2716" r:id="rId6609"/>
    <hyperlink ref="D2717" r:id="rId6610"/>
    <hyperlink ref="D2718" r:id="rId6611"/>
    <hyperlink ref="D2719" r:id="rId6612"/>
    <hyperlink ref="D2720" r:id="rId6613"/>
    <hyperlink ref="D2721" r:id="rId6614"/>
    <hyperlink ref="D2722" r:id="rId6615"/>
    <hyperlink ref="D2723" r:id="rId6616"/>
    <hyperlink ref="D2724" r:id="rId6617"/>
    <hyperlink ref="D2725" r:id="rId6618"/>
    <hyperlink ref="D2726" r:id="rId6619"/>
    <hyperlink ref="D2727" r:id="rId6620"/>
    <hyperlink ref="D2728" r:id="rId6621"/>
    <hyperlink ref="D2729" r:id="rId6622"/>
    <hyperlink ref="D2730" r:id="rId6623"/>
    <hyperlink ref="D2731" r:id="rId6624"/>
    <hyperlink ref="D2732" r:id="rId6625"/>
    <hyperlink ref="D2733" r:id="rId6626"/>
    <hyperlink ref="D2734" r:id="rId6627"/>
    <hyperlink ref="D2735" r:id="rId6628"/>
    <hyperlink ref="D2736" r:id="rId6629"/>
    <hyperlink ref="D2738" r:id="rId6630"/>
    <hyperlink ref="D2739" r:id="rId6631"/>
    <hyperlink ref="D2740" r:id="rId6632"/>
    <hyperlink ref="D2741" r:id="rId6633"/>
    <hyperlink ref="D2742" r:id="rId6634"/>
    <hyperlink ref="D2743" r:id="rId6635"/>
    <hyperlink ref="D2744" r:id="rId6636"/>
    <hyperlink ref="D2745" r:id="rId6637"/>
    <hyperlink ref="D2747" r:id="rId6638"/>
    <hyperlink ref="D2748" r:id="rId6639"/>
    <hyperlink ref="D2750" r:id="rId6640"/>
    <hyperlink ref="D2751" r:id="rId6641"/>
    <hyperlink ref="D2753" r:id="rId6642"/>
    <hyperlink ref="D2754" r:id="rId6643"/>
    <hyperlink ref="D2755" r:id="rId6644"/>
    <hyperlink ref="D2756" r:id="rId6645"/>
    <hyperlink ref="D2757" r:id="rId6646"/>
    <hyperlink ref="D2758" r:id="rId6647"/>
    <hyperlink ref="D2759" r:id="rId6648"/>
    <hyperlink ref="D2760" r:id="rId6649"/>
    <hyperlink ref="D2761" r:id="rId6650"/>
    <hyperlink ref="D2762" r:id="rId6651"/>
    <hyperlink ref="D2763" r:id="rId6652"/>
    <hyperlink ref="D2764" r:id="rId6653"/>
    <hyperlink ref="D2765" r:id="rId6654"/>
    <hyperlink ref="D2766" r:id="rId6655"/>
    <hyperlink ref="D2767" r:id="rId6656"/>
    <hyperlink ref="D2768" r:id="rId6657"/>
    <hyperlink ref="D2769" r:id="rId6658"/>
    <hyperlink ref="D2770" r:id="rId6659"/>
    <hyperlink ref="D2771" r:id="rId6660"/>
    <hyperlink ref="D2772" r:id="rId6661"/>
    <hyperlink ref="D2773" r:id="rId6662"/>
    <hyperlink ref="D2774" r:id="rId6663"/>
    <hyperlink ref="D2775" r:id="rId6664"/>
    <hyperlink ref="D2776" r:id="rId6665"/>
    <hyperlink ref="D2777" r:id="rId6666"/>
    <hyperlink ref="D2778" r:id="rId6667"/>
    <hyperlink ref="D2779" r:id="rId6668"/>
    <hyperlink ref="D2780" r:id="rId6669"/>
    <hyperlink ref="D2781" r:id="rId6670"/>
    <hyperlink ref="D2782" r:id="rId6671"/>
    <hyperlink ref="D2783" r:id="rId6672"/>
    <hyperlink ref="D2784" r:id="rId6673"/>
    <hyperlink ref="D2785" r:id="rId6674"/>
    <hyperlink ref="D2786" r:id="rId6675"/>
    <hyperlink ref="D2787" r:id="rId6676"/>
    <hyperlink ref="D2790" r:id="rId6677"/>
    <hyperlink ref="D2791" r:id="rId6678"/>
    <hyperlink ref="D2792" r:id="rId6679"/>
    <hyperlink ref="D2793" r:id="rId6680"/>
    <hyperlink ref="D2794" r:id="rId6681"/>
    <hyperlink ref="D2795" r:id="rId6682"/>
    <hyperlink ref="D2796" r:id="rId6683"/>
    <hyperlink ref="D2798" r:id="rId6684"/>
    <hyperlink ref="D2799" r:id="rId6685"/>
    <hyperlink ref="D2800" r:id="rId6686"/>
    <hyperlink ref="D2801" r:id="rId6687"/>
    <hyperlink ref="D2802" r:id="rId6688"/>
    <hyperlink ref="D2803" r:id="rId6689"/>
    <hyperlink ref="D2804" r:id="rId6690"/>
    <hyperlink ref="D2805" r:id="rId6691"/>
    <hyperlink ref="D2806" r:id="rId6692"/>
    <hyperlink ref="D2807" r:id="rId6693"/>
    <hyperlink ref="D2808" r:id="rId6694"/>
    <hyperlink ref="D2809" r:id="rId6695"/>
    <hyperlink ref="D2810" r:id="rId6696"/>
    <hyperlink ref="D2811" r:id="rId6697"/>
    <hyperlink ref="D2812" r:id="rId6698"/>
    <hyperlink ref="D2813" r:id="rId6699"/>
    <hyperlink ref="D2814" r:id="rId6700"/>
    <hyperlink ref="D2815" r:id="rId6701"/>
    <hyperlink ref="D2816" r:id="rId6702"/>
    <hyperlink ref="D2817" r:id="rId6703"/>
    <hyperlink ref="D2818" r:id="rId6704"/>
    <hyperlink ref="D2819" r:id="rId6705"/>
    <hyperlink ref="D2820" r:id="rId6706"/>
    <hyperlink ref="D2821" r:id="rId6707"/>
    <hyperlink ref="D2822" r:id="rId6708"/>
    <hyperlink ref="D2823" r:id="rId6709"/>
    <hyperlink ref="D2824" r:id="rId6710"/>
    <hyperlink ref="D2825" r:id="rId6711"/>
    <hyperlink ref="D2826" r:id="rId6712"/>
    <hyperlink ref="D2827" r:id="rId6713"/>
    <hyperlink ref="D2828" r:id="rId6714"/>
    <hyperlink ref="D2829" r:id="rId6715"/>
    <hyperlink ref="D2830" r:id="rId6716"/>
    <hyperlink ref="D2831" r:id="rId6717"/>
    <hyperlink ref="D2832" r:id="rId6718"/>
    <hyperlink ref="D2833" r:id="rId6719"/>
    <hyperlink ref="D2834" r:id="rId6720"/>
    <hyperlink ref="D2835" r:id="rId6721"/>
    <hyperlink ref="D2836" r:id="rId6722"/>
    <hyperlink ref="D2837" r:id="rId6723"/>
    <hyperlink ref="D2838" r:id="rId6724"/>
    <hyperlink ref="D2839" r:id="rId6725"/>
    <hyperlink ref="D2840" r:id="rId6726"/>
    <hyperlink ref="D2841" r:id="rId6727"/>
    <hyperlink ref="D2842" r:id="rId6728"/>
    <hyperlink ref="D2843" r:id="rId6729"/>
    <hyperlink ref="D2844" r:id="rId6730"/>
    <hyperlink ref="D2845" r:id="rId6731"/>
    <hyperlink ref="D2846" r:id="rId6732"/>
    <hyperlink ref="D2847" r:id="rId6733"/>
    <hyperlink ref="D2848" r:id="rId6734"/>
    <hyperlink ref="D2849" r:id="rId6735"/>
    <hyperlink ref="D2850" r:id="rId6736"/>
    <hyperlink ref="D2851" r:id="rId6737"/>
    <hyperlink ref="D2852" r:id="rId6738"/>
    <hyperlink ref="D2853" r:id="rId6739"/>
    <hyperlink ref="D2854" r:id="rId6740"/>
    <hyperlink ref="D2856" r:id="rId6741"/>
    <hyperlink ref="D2857" r:id="rId6742"/>
    <hyperlink ref="D2858" r:id="rId6743"/>
    <hyperlink ref="D2859" r:id="rId6744"/>
    <hyperlink ref="D2860" r:id="rId6745"/>
    <hyperlink ref="D2861" r:id="rId6746"/>
    <hyperlink ref="D2862" r:id="rId6747"/>
    <hyperlink ref="D2863" r:id="rId6748"/>
    <hyperlink ref="D2864" r:id="rId6749"/>
    <hyperlink ref="D2865" r:id="rId6750"/>
    <hyperlink ref="D2866" r:id="rId6751"/>
    <hyperlink ref="D2867" r:id="rId6752"/>
    <hyperlink ref="D2868" r:id="rId6753"/>
    <hyperlink ref="D2869" r:id="rId6754"/>
    <hyperlink ref="D2870" r:id="rId6755"/>
    <hyperlink ref="D2871" r:id="rId6756"/>
    <hyperlink ref="D2872" r:id="rId6757"/>
    <hyperlink ref="D2873" r:id="rId6758"/>
    <hyperlink ref="D2874" r:id="rId6759"/>
    <hyperlink ref="D2875" r:id="rId6760"/>
    <hyperlink ref="D2876" r:id="rId6761"/>
    <hyperlink ref="D2877" r:id="rId6762"/>
    <hyperlink ref="D2878" r:id="rId6763"/>
    <hyperlink ref="D2879" r:id="rId6764"/>
    <hyperlink ref="D2880" r:id="rId6765"/>
    <hyperlink ref="D2881" r:id="rId6766"/>
    <hyperlink ref="D2882" r:id="rId6767"/>
    <hyperlink ref="D2883" r:id="rId6768"/>
    <hyperlink ref="D2884" r:id="rId6769"/>
    <hyperlink ref="D2885" r:id="rId6770"/>
    <hyperlink ref="D2886" r:id="rId6771"/>
    <hyperlink ref="D2887" r:id="rId6772"/>
    <hyperlink ref="D2888" r:id="rId6773"/>
    <hyperlink ref="D2889" r:id="rId6774"/>
    <hyperlink ref="D2890" r:id="rId6775"/>
    <hyperlink ref="D2891" r:id="rId6776"/>
    <hyperlink ref="D2892" r:id="rId6777"/>
    <hyperlink ref="D2893" r:id="rId6778"/>
    <hyperlink ref="D2894" r:id="rId6779"/>
    <hyperlink ref="D2895" r:id="rId6780"/>
    <hyperlink ref="D2896" r:id="rId6781"/>
    <hyperlink ref="D2897" r:id="rId6782"/>
    <hyperlink ref="D2898" r:id="rId6783"/>
    <hyperlink ref="D2899" r:id="rId6784"/>
    <hyperlink ref="D2900" r:id="rId6785"/>
    <hyperlink ref="D2901" r:id="rId6786"/>
    <hyperlink ref="D2902" r:id="rId6787"/>
    <hyperlink ref="D2903" r:id="rId6788"/>
    <hyperlink ref="D2904" r:id="rId6789"/>
    <hyperlink ref="D2905" r:id="rId6790"/>
    <hyperlink ref="D2906" r:id="rId6791"/>
    <hyperlink ref="D2907" r:id="rId6792"/>
    <hyperlink ref="D2908" r:id="rId6793"/>
    <hyperlink ref="D2909" r:id="rId6794"/>
    <hyperlink ref="D2910" r:id="rId6795"/>
    <hyperlink ref="D2911" r:id="rId6796"/>
    <hyperlink ref="D2912" r:id="rId6797"/>
    <hyperlink ref="D2913" r:id="rId6798"/>
    <hyperlink ref="D2914" r:id="rId6799"/>
    <hyperlink ref="D2915" r:id="rId6800"/>
    <hyperlink ref="D2916" r:id="rId6801"/>
    <hyperlink ref="D2917" r:id="rId6802"/>
    <hyperlink ref="D2918" r:id="rId6803"/>
    <hyperlink ref="D2919" r:id="rId6804"/>
    <hyperlink ref="D2920" r:id="rId6805"/>
    <hyperlink ref="D2921" r:id="rId6806"/>
    <hyperlink ref="D2922" r:id="rId6807"/>
    <hyperlink ref="D2923" r:id="rId6808"/>
    <hyperlink ref="D2924" r:id="rId6809"/>
    <hyperlink ref="D2925" r:id="rId6810"/>
    <hyperlink ref="D2926" r:id="rId6811"/>
    <hyperlink ref="D2927" r:id="rId6812"/>
    <hyperlink ref="D2928" r:id="rId6813"/>
    <hyperlink ref="D2929" r:id="rId6814"/>
    <hyperlink ref="D2930" r:id="rId6815"/>
    <hyperlink ref="D2931" r:id="rId6816"/>
    <hyperlink ref="D2932" r:id="rId6817"/>
    <hyperlink ref="D2933" r:id="rId6818"/>
    <hyperlink ref="D2934" r:id="rId6819"/>
    <hyperlink ref="D2935" r:id="rId6820"/>
    <hyperlink ref="D2936" r:id="rId6821"/>
    <hyperlink ref="D2937" r:id="rId6822"/>
    <hyperlink ref="D2938" r:id="rId6823"/>
    <hyperlink ref="D2939" r:id="rId6824"/>
    <hyperlink ref="D2940" r:id="rId6825"/>
    <hyperlink ref="D2941" r:id="rId6826"/>
    <hyperlink ref="D2942" r:id="rId6827"/>
    <hyperlink ref="D2943" r:id="rId6828"/>
    <hyperlink ref="D2944" r:id="rId6829"/>
    <hyperlink ref="D2945" r:id="rId6830"/>
    <hyperlink ref="D2946" r:id="rId6831"/>
    <hyperlink ref="D2947" r:id="rId6832"/>
    <hyperlink ref="D2948" r:id="rId6833"/>
    <hyperlink ref="D2949" r:id="rId6834"/>
    <hyperlink ref="D2950" r:id="rId6835"/>
    <hyperlink ref="D2951" r:id="rId6836"/>
    <hyperlink ref="D2952" r:id="rId6837"/>
    <hyperlink ref="D2953" r:id="rId6838"/>
    <hyperlink ref="D2954" r:id="rId6839"/>
    <hyperlink ref="D2955" r:id="rId6840"/>
    <hyperlink ref="D2956" r:id="rId6841"/>
    <hyperlink ref="D2957" r:id="rId6842"/>
    <hyperlink ref="D2958" r:id="rId6843"/>
    <hyperlink ref="D2959" r:id="rId6844"/>
    <hyperlink ref="D2960" r:id="rId6845"/>
    <hyperlink ref="D2961" r:id="rId6846"/>
    <hyperlink ref="D2962" r:id="rId6847"/>
    <hyperlink ref="D2963" r:id="rId6848"/>
    <hyperlink ref="D2964" r:id="rId6849"/>
    <hyperlink ref="D2965" r:id="rId6850"/>
    <hyperlink ref="D2966" r:id="rId6851"/>
    <hyperlink ref="D2967" r:id="rId6852"/>
    <hyperlink ref="D2968" r:id="rId6853"/>
    <hyperlink ref="D2969" r:id="rId6854"/>
    <hyperlink ref="D2970" r:id="rId6855"/>
    <hyperlink ref="D2971" r:id="rId6856"/>
    <hyperlink ref="D2972" r:id="rId6857"/>
    <hyperlink ref="D2973" r:id="rId6858"/>
    <hyperlink ref="D2974" r:id="rId6859"/>
    <hyperlink ref="D2975" r:id="rId6860"/>
    <hyperlink ref="D2976" r:id="rId6861"/>
    <hyperlink ref="D2977" r:id="rId6862"/>
    <hyperlink ref="D2978" r:id="rId6863"/>
    <hyperlink ref="D2979" r:id="rId6864"/>
    <hyperlink ref="D2980" r:id="rId6865"/>
    <hyperlink ref="D2981" r:id="rId6866"/>
    <hyperlink ref="D2982" r:id="rId6867"/>
    <hyperlink ref="D2983" r:id="rId6868"/>
    <hyperlink ref="D2984" r:id="rId6869"/>
    <hyperlink ref="D2985" r:id="rId6870"/>
    <hyperlink ref="D2986" r:id="rId6871"/>
    <hyperlink ref="D2987" r:id="rId6872"/>
    <hyperlink ref="D2988" r:id="rId6873"/>
    <hyperlink ref="D2989" r:id="rId6874"/>
    <hyperlink ref="D2990" r:id="rId6875"/>
    <hyperlink ref="D2991" r:id="rId6876"/>
    <hyperlink ref="D2992" r:id="rId6877"/>
    <hyperlink ref="D2993" r:id="rId6878"/>
    <hyperlink ref="D2994" r:id="rId6879"/>
    <hyperlink ref="D2995" r:id="rId6880"/>
    <hyperlink ref="D2996" r:id="rId6881"/>
    <hyperlink ref="D2997" r:id="rId6882"/>
    <hyperlink ref="D2998" r:id="rId6883"/>
    <hyperlink ref="D2999" r:id="rId6884"/>
    <hyperlink ref="D3000" r:id="rId6885"/>
    <hyperlink ref="D3001" r:id="rId6886"/>
    <hyperlink ref="D3002" r:id="rId6887"/>
    <hyperlink ref="D3003" r:id="rId6888"/>
    <hyperlink ref="D3004" r:id="rId6889"/>
    <hyperlink ref="D3005" r:id="rId6890"/>
    <hyperlink ref="D3006" r:id="rId6891"/>
    <hyperlink ref="D3007" r:id="rId6892"/>
    <hyperlink ref="D3008" r:id="rId6893"/>
    <hyperlink ref="D3009" r:id="rId6894"/>
    <hyperlink ref="D3010" r:id="rId6895"/>
    <hyperlink ref="D3011" r:id="rId6896"/>
    <hyperlink ref="D3012" r:id="rId6897"/>
    <hyperlink ref="D3013" r:id="rId6898"/>
    <hyperlink ref="D3014" r:id="rId6899"/>
    <hyperlink ref="D3015" r:id="rId6900"/>
    <hyperlink ref="D3016" r:id="rId6901"/>
    <hyperlink ref="D3017" r:id="rId6902"/>
    <hyperlink ref="D3018" r:id="rId6903"/>
    <hyperlink ref="D3019" r:id="rId6904"/>
    <hyperlink ref="D3020" r:id="rId6905"/>
    <hyperlink ref="D3021" r:id="rId6906"/>
    <hyperlink ref="D3022" r:id="rId6907"/>
    <hyperlink ref="D3023" r:id="rId6908"/>
    <hyperlink ref="D3024" r:id="rId6909"/>
    <hyperlink ref="D3025" r:id="rId6910"/>
    <hyperlink ref="D3026" r:id="rId6911"/>
    <hyperlink ref="D3027" r:id="rId6912"/>
    <hyperlink ref="D3028" r:id="rId6913"/>
    <hyperlink ref="D3029" r:id="rId6914"/>
    <hyperlink ref="D3030" r:id="rId6915"/>
    <hyperlink ref="D3032" r:id="rId6916"/>
    <hyperlink ref="D3034" r:id="rId6917"/>
    <hyperlink ref="D3035" r:id="rId6918"/>
    <hyperlink ref="D3036" r:id="rId6919"/>
    <hyperlink ref="D3037" r:id="rId6920"/>
    <hyperlink ref="D3038" r:id="rId6921"/>
    <hyperlink ref="D3039" r:id="rId6922"/>
    <hyperlink ref="D3040" r:id="rId6923"/>
    <hyperlink ref="D3041" r:id="rId6924"/>
    <hyperlink ref="D3042" r:id="rId6925"/>
    <hyperlink ref="D3043" r:id="rId6926"/>
    <hyperlink ref="D3044" r:id="rId6927"/>
    <hyperlink ref="D3045" r:id="rId6928"/>
    <hyperlink ref="D3046" r:id="rId6929"/>
    <hyperlink ref="D3047" r:id="rId6930"/>
    <hyperlink ref="D3048" r:id="rId6931"/>
    <hyperlink ref="D3049" r:id="rId6932"/>
    <hyperlink ref="D3050" r:id="rId6933"/>
    <hyperlink ref="D3051" r:id="rId6934"/>
    <hyperlink ref="D3052" r:id="rId6935"/>
    <hyperlink ref="D3053" r:id="rId6936"/>
    <hyperlink ref="D3054" r:id="rId6937"/>
    <hyperlink ref="D3055" r:id="rId6938"/>
    <hyperlink ref="D3056" r:id="rId6939"/>
    <hyperlink ref="D3057" r:id="rId6940"/>
    <hyperlink ref="D3058" r:id="rId6941"/>
    <hyperlink ref="D3059" r:id="rId6942"/>
    <hyperlink ref="D3157" r:id="rId6943"/>
    <hyperlink ref="D3158" r:id="rId6944"/>
    <hyperlink ref="D3159" r:id="rId6945"/>
    <hyperlink ref="D3160" r:id="rId6946"/>
    <hyperlink ref="D3161" r:id="rId6947"/>
    <hyperlink ref="D3162" r:id="rId6948"/>
    <hyperlink ref="D3163" r:id="rId6949"/>
    <hyperlink ref="D3164" r:id="rId6950"/>
    <hyperlink ref="D3165" r:id="rId6951"/>
    <hyperlink ref="D3166" r:id="rId6952"/>
    <hyperlink ref="D3167" r:id="rId6953"/>
    <hyperlink ref="D3168" r:id="rId6954"/>
    <hyperlink ref="D3169" r:id="rId6955"/>
    <hyperlink ref="D3170" r:id="rId6956"/>
    <hyperlink ref="D3171" r:id="rId6957"/>
    <hyperlink ref="D3172" r:id="rId6958"/>
    <hyperlink ref="D3173" r:id="rId6959"/>
    <hyperlink ref="D3174" r:id="rId6960"/>
    <hyperlink ref="D3175" r:id="rId6961"/>
    <hyperlink ref="D3176" r:id="rId6962"/>
    <hyperlink ref="D3177" r:id="rId6963"/>
    <hyperlink ref="D3178" r:id="rId6964"/>
    <hyperlink ref="D3179" r:id="rId6965"/>
    <hyperlink ref="D3181" r:id="rId6966"/>
    <hyperlink ref="D3182" r:id="rId6967"/>
    <hyperlink ref="D3183" r:id="rId6968"/>
    <hyperlink ref="D3184" r:id="rId6969"/>
    <hyperlink ref="D3185" r:id="rId6970"/>
    <hyperlink ref="D3186" r:id="rId6971"/>
    <hyperlink ref="D3187" r:id="rId6972"/>
    <hyperlink ref="D3188" r:id="rId6973"/>
    <hyperlink ref="D3189" r:id="rId6974"/>
    <hyperlink ref="D3190" r:id="rId6975"/>
    <hyperlink ref="D3191" r:id="rId6976"/>
    <hyperlink ref="D3192" r:id="rId6977"/>
    <hyperlink ref="D3193" r:id="rId6978"/>
    <hyperlink ref="D3194" r:id="rId6979"/>
    <hyperlink ref="D3195" r:id="rId6980"/>
    <hyperlink ref="D3196" r:id="rId6981"/>
    <hyperlink ref="D3197" r:id="rId6982"/>
    <hyperlink ref="D3198" r:id="rId6983"/>
    <hyperlink ref="D3199" r:id="rId6984"/>
    <hyperlink ref="D3200" r:id="rId6985"/>
    <hyperlink ref="D3201" r:id="rId6986"/>
    <hyperlink ref="D3202" r:id="rId6987"/>
    <hyperlink ref="D3203" r:id="rId6988"/>
    <hyperlink ref="D3204" r:id="rId6989"/>
    <hyperlink ref="D3205" r:id="rId6990"/>
    <hyperlink ref="D3206" r:id="rId6991"/>
    <hyperlink ref="D3207" r:id="rId6992"/>
    <hyperlink ref="D3208" r:id="rId6993"/>
    <hyperlink ref="D3209" r:id="rId6994"/>
    <hyperlink ref="D3210" r:id="rId6995"/>
    <hyperlink ref="D3211" r:id="rId6996"/>
    <hyperlink ref="D3212" r:id="rId6997"/>
    <hyperlink ref="D3213" r:id="rId6998"/>
    <hyperlink ref="D3214" r:id="rId6999"/>
    <hyperlink ref="D3215" r:id="rId7000"/>
    <hyperlink ref="D3216" r:id="rId7001"/>
    <hyperlink ref="D3217" r:id="rId7002"/>
    <hyperlink ref="D3218" r:id="rId7003"/>
    <hyperlink ref="D3219" r:id="rId7004"/>
    <hyperlink ref="D3220" r:id="rId7005"/>
    <hyperlink ref="D3221" r:id="rId7006"/>
    <hyperlink ref="D3222" r:id="rId7007"/>
    <hyperlink ref="D3223" r:id="rId7008"/>
    <hyperlink ref="D3225" r:id="rId7009"/>
    <hyperlink ref="D3226" r:id="rId7010"/>
    <hyperlink ref="D3227" r:id="rId7011"/>
    <hyperlink ref="D3228" r:id="rId7012"/>
    <hyperlink ref="D3229" r:id="rId7013"/>
    <hyperlink ref="D3230" r:id="rId7014"/>
    <hyperlink ref="D3231" r:id="rId7015"/>
    <hyperlink ref="D3232" r:id="rId7016"/>
    <hyperlink ref="D3233" r:id="rId7017"/>
    <hyperlink ref="D3234" r:id="rId7018"/>
    <hyperlink ref="D3235" r:id="rId7019"/>
    <hyperlink ref="D3236" r:id="rId7020"/>
    <hyperlink ref="D3237" r:id="rId7021"/>
    <hyperlink ref="D3238" r:id="rId7022"/>
    <hyperlink ref="D3239" r:id="rId7023"/>
    <hyperlink ref="D3240" r:id="rId7024"/>
    <hyperlink ref="D3241" r:id="rId7025"/>
    <hyperlink ref="D3242" r:id="rId7026"/>
    <hyperlink ref="D3243" r:id="rId7027"/>
    <hyperlink ref="D3244" r:id="rId7028"/>
    <hyperlink ref="D3245" r:id="rId7029"/>
    <hyperlink ref="D3246" r:id="rId7030"/>
    <hyperlink ref="D3247" r:id="rId7031"/>
    <hyperlink ref="D3248" r:id="rId7032"/>
    <hyperlink ref="D3249" r:id="rId7033"/>
    <hyperlink ref="D3250" r:id="rId7034"/>
    <hyperlink ref="D3251" r:id="rId7035"/>
    <hyperlink ref="D3252" r:id="rId7036"/>
    <hyperlink ref="D3253" r:id="rId7037"/>
    <hyperlink ref="D3254" r:id="rId7038"/>
    <hyperlink ref="D3255" r:id="rId7039"/>
    <hyperlink ref="D3256" r:id="rId7040"/>
    <hyperlink ref="D3257" r:id="rId7041"/>
    <hyperlink ref="D3261" r:id="rId7042"/>
    <hyperlink ref="D3262" r:id="rId7043"/>
    <hyperlink ref="D3258" r:id="rId7044"/>
    <hyperlink ref="D3259" r:id="rId7045"/>
    <hyperlink ref="D3263" r:id="rId7046"/>
    <hyperlink ref="D3264" r:id="rId7047"/>
    <hyperlink ref="D3265" r:id="rId7048"/>
    <hyperlink ref="D3266" r:id="rId7049"/>
    <hyperlink ref="D3267" r:id="rId7050"/>
    <hyperlink ref="D3268" r:id="rId7051"/>
    <hyperlink ref="D3270" r:id="rId7052"/>
    <hyperlink ref="D3271" r:id="rId7053"/>
    <hyperlink ref="D3272" r:id="rId7054"/>
    <hyperlink ref="D3273" r:id="rId7055"/>
    <hyperlink ref="D3274" r:id="rId7056"/>
    <hyperlink ref="D3275" r:id="rId7057"/>
    <hyperlink ref="D3276" r:id="rId7058"/>
    <hyperlink ref="D3277" r:id="rId7059"/>
    <hyperlink ref="D3278" r:id="rId7060"/>
    <hyperlink ref="D3279" r:id="rId7061"/>
    <hyperlink ref="D3280" r:id="rId7062"/>
    <hyperlink ref="D3281" r:id="rId7063"/>
    <hyperlink ref="D3282" r:id="rId7064"/>
    <hyperlink ref="D3283" r:id="rId7065"/>
    <hyperlink ref="D3284" r:id="rId7066"/>
    <hyperlink ref="D3285" r:id="rId7067"/>
    <hyperlink ref="D3286" r:id="rId7068"/>
    <hyperlink ref="D3287" r:id="rId7069"/>
    <hyperlink ref="D3288" r:id="rId7070"/>
    <hyperlink ref="D3289" r:id="rId7071"/>
    <hyperlink ref="D3290" r:id="rId7072"/>
    <hyperlink ref="C3292" r:id="rId7073" display="https://www.eprocure.gov.bd/tenderer/ViewRegistrationDetail.jsp?cId=1E90B512490193B1&amp;uId=B8579B27BA92E08D&amp;tId=B180262464ED17C7&amp;top=no"/>
    <hyperlink ref="D3293" r:id="rId7074"/>
    <hyperlink ref="D3291" r:id="rId7075"/>
    <hyperlink ref="D3294" r:id="rId7076"/>
    <hyperlink ref="D3295" r:id="rId7077"/>
    <hyperlink ref="D3296" r:id="rId7078"/>
    <hyperlink ref="D3297" r:id="rId7079"/>
    <hyperlink ref="D3298" r:id="rId7080"/>
    <hyperlink ref="D3299" r:id="rId7081"/>
    <hyperlink ref="C3224" r:id="rId7082" display="msmasterentandhaicojvc@gmail.com _x000a_(M/s. Hai &amp; Co. Master Enterprise)_x000a_Village: South Batabaria, Post: Sarospur, Upazila: Monohargonj, District: Cumilla."/>
    <hyperlink ref="D3224" r:id="rId7083"/>
    <hyperlink ref="D3847" r:id="rId7084"/>
    <hyperlink ref="D3590" r:id="rId7085"/>
    <hyperlink ref="D3581" r:id="rId7086"/>
    <hyperlink ref="D3591" r:id="rId7087"/>
    <hyperlink ref="D3604" r:id="rId7088"/>
    <hyperlink ref="D3609" r:id="rId7089"/>
    <hyperlink ref="D3627" r:id="rId7090"/>
    <hyperlink ref="D3600" r:id="rId7091"/>
    <hyperlink ref="D3696" r:id="rId7092"/>
    <hyperlink ref="D3706" r:id="rId7093"/>
    <hyperlink ref="D3729" r:id="rId7094"/>
    <hyperlink ref="D3641" r:id="rId7095"/>
    <hyperlink ref="D3677" r:id="rId7096"/>
    <hyperlink ref="D3624" r:id="rId7097"/>
    <hyperlink ref="D3742" r:id="rId7098"/>
    <hyperlink ref="D3577" r:id="rId7099"/>
    <hyperlink ref="D3615" r:id="rId7100"/>
    <hyperlink ref="D3648" r:id="rId7101"/>
    <hyperlink ref="D3650" r:id="rId7102" display="ke.bnb.jvc@gmail.com"/>
    <hyperlink ref="D3820" r:id="rId7103"/>
    <hyperlink ref="D3789" r:id="rId7104"/>
    <hyperlink ref="D3592" r:id="rId7105"/>
    <hyperlink ref="C3854" r:id="rId7106" display="https://www.eprocure.gov.bd/tenderer/ViewRegistrationDetail.jsp?uId=A19FCCB74EC0ECD6&amp;tId=9FF7F58576876FA5&amp;cId=185764EEEFC57028&amp;top=no"/>
    <hyperlink ref="C3855" r:id="rId7107" display="https://www.eprocure.gov.bd/tenderer/ViewRegistrationDetail.jsp?uId=BCA5FDFDBC84062F&amp;tId=17E8DA2E030CCDF3&amp;cId=0F4131841B25706A&amp;top=no"/>
    <hyperlink ref="C3868" r:id="rId7108" display="https://www.eprocure.gov.bd/tenderer/ViewRegistrationDetail.jsp?uId=BC136C0677B4BC33&amp;tId=4C6A493E73576EAF&amp;cId=A9D5D9534AF0305A&amp;top=no"/>
    <hyperlink ref="E4106" r:id="rId7109" display="javascript:void(0);"/>
    <hyperlink ref="E4107" r:id="rId7110" display="javascript:void(0);"/>
    <hyperlink ref="D3886" r:id="rId7111"/>
    <hyperlink ref="D3887" r:id="rId7112"/>
    <hyperlink ref="D3889" r:id="rId7113"/>
    <hyperlink ref="D3890" r:id="rId7114"/>
    <hyperlink ref="D3891" r:id="rId7115"/>
    <hyperlink ref="D3892" r:id="rId7116"/>
    <hyperlink ref="D3893" r:id="rId7117"/>
    <hyperlink ref="D3894" r:id="rId7118"/>
    <hyperlink ref="D3895" r:id="rId7119"/>
    <hyperlink ref="D3900" r:id="rId7120"/>
    <hyperlink ref="D3904" r:id="rId7121"/>
    <hyperlink ref="D3905" r:id="rId7122"/>
    <hyperlink ref="D3906" r:id="rId7123"/>
    <hyperlink ref="D3907" r:id="rId7124"/>
    <hyperlink ref="D3908" r:id="rId7125"/>
    <hyperlink ref="D3909" r:id="rId7126"/>
    <hyperlink ref="D3910" r:id="rId7127"/>
    <hyperlink ref="D3911" r:id="rId7128"/>
    <hyperlink ref="D3912" r:id="rId7129"/>
    <hyperlink ref="D3913" r:id="rId7130"/>
    <hyperlink ref="D3914" r:id="rId7131"/>
    <hyperlink ref="D3915" r:id="rId7132"/>
    <hyperlink ref="D3916" r:id="rId7133"/>
    <hyperlink ref="D3917" r:id="rId7134"/>
    <hyperlink ref="D3918" r:id="rId7135"/>
    <hyperlink ref="D3920" r:id="rId7136"/>
    <hyperlink ref="D3921" r:id="rId7137"/>
    <hyperlink ref="D3922" r:id="rId7138"/>
    <hyperlink ref="D3923" r:id="rId7139"/>
    <hyperlink ref="D3924" r:id="rId7140"/>
    <hyperlink ref="D3925" r:id="rId7141"/>
    <hyperlink ref="D3926" r:id="rId7142"/>
    <hyperlink ref="D3927" r:id="rId7143"/>
    <hyperlink ref="D3928" r:id="rId7144"/>
    <hyperlink ref="D3929" r:id="rId7145"/>
    <hyperlink ref="D3933" r:id="rId7146"/>
    <hyperlink ref="D3934" r:id="rId7147"/>
    <hyperlink ref="D3935" r:id="rId7148"/>
    <hyperlink ref="D3936" r:id="rId7149"/>
    <hyperlink ref="D3937" r:id="rId7150"/>
    <hyperlink ref="D3938" r:id="rId7151"/>
    <hyperlink ref="D3939" r:id="rId7152"/>
    <hyperlink ref="D3942" r:id="rId7153"/>
    <hyperlink ref="D3940" r:id="rId7154"/>
    <hyperlink ref="D3941" r:id="rId7155"/>
    <hyperlink ref="D3943" r:id="rId7156"/>
    <hyperlink ref="D3944" r:id="rId7157"/>
    <hyperlink ref="D3945" r:id="rId7158"/>
    <hyperlink ref="D3946" r:id="rId7159"/>
    <hyperlink ref="D3947" r:id="rId7160"/>
    <hyperlink ref="D3948" r:id="rId7161"/>
    <hyperlink ref="D3949" r:id="rId7162"/>
    <hyperlink ref="D3953" r:id="rId7163"/>
    <hyperlink ref="D3954" r:id="rId7164"/>
    <hyperlink ref="D3955" r:id="rId7165"/>
    <hyperlink ref="D3959" r:id="rId7166"/>
    <hyperlink ref="D3960" r:id="rId7167"/>
    <hyperlink ref="D3961" r:id="rId7168"/>
    <hyperlink ref="D3962" r:id="rId7169"/>
    <hyperlink ref="D3964" r:id="rId7170"/>
    <hyperlink ref="D3963" r:id="rId7171"/>
    <hyperlink ref="D3965" r:id="rId7172"/>
    <hyperlink ref="D3966" r:id="rId7173"/>
    <hyperlink ref="D3967" r:id="rId7174"/>
    <hyperlink ref="D3968" r:id="rId7175"/>
    <hyperlink ref="D3969" r:id="rId7176"/>
    <hyperlink ref="D3970" r:id="rId7177"/>
    <hyperlink ref="D3971" r:id="rId7178"/>
    <hyperlink ref="D3972" r:id="rId7179"/>
    <hyperlink ref="D3974" r:id="rId7180"/>
    <hyperlink ref="D3973" r:id="rId7181"/>
    <hyperlink ref="D3975" r:id="rId7182"/>
    <hyperlink ref="D3976" r:id="rId7183"/>
    <hyperlink ref="D3977" r:id="rId7184"/>
    <hyperlink ref="D3978" r:id="rId7185"/>
    <hyperlink ref="D3979" r:id="rId7186"/>
    <hyperlink ref="D3980" r:id="rId7187"/>
    <hyperlink ref="D3982" r:id="rId7188"/>
    <hyperlink ref="D3981" r:id="rId7189"/>
    <hyperlink ref="D3983" r:id="rId7190"/>
    <hyperlink ref="D3984" r:id="rId7191"/>
    <hyperlink ref="D3985" r:id="rId7192"/>
    <hyperlink ref="D3986" r:id="rId7193"/>
    <hyperlink ref="D3987" r:id="rId7194"/>
    <hyperlink ref="D3988" r:id="rId7195"/>
    <hyperlink ref="D3989" r:id="rId7196"/>
    <hyperlink ref="D3990" r:id="rId7197"/>
    <hyperlink ref="D3991" r:id="rId7198"/>
    <hyperlink ref="D3992" r:id="rId7199"/>
    <hyperlink ref="D3993" r:id="rId7200"/>
    <hyperlink ref="D3994" r:id="rId7201"/>
    <hyperlink ref="D3995" r:id="rId7202"/>
    <hyperlink ref="D3996" r:id="rId7203"/>
    <hyperlink ref="D3997" r:id="rId7204"/>
    <hyperlink ref="D3998" r:id="rId7205"/>
    <hyperlink ref="D3999" r:id="rId7206"/>
    <hyperlink ref="D4000" r:id="rId7207"/>
    <hyperlink ref="D4004" r:id="rId7208"/>
    <hyperlink ref="D4005" r:id="rId7209"/>
    <hyperlink ref="D4006" r:id="rId7210"/>
    <hyperlink ref="D4007" r:id="rId7211"/>
    <hyperlink ref="D4008" r:id="rId7212"/>
    <hyperlink ref="D4009" r:id="rId7213"/>
    <hyperlink ref="D4010" r:id="rId7214"/>
    <hyperlink ref="D4011" r:id="rId7215"/>
    <hyperlink ref="D4013" r:id="rId7216"/>
    <hyperlink ref="D4014" r:id="rId7217"/>
    <hyperlink ref="D4012" r:id="rId7218"/>
    <hyperlink ref="D4015" r:id="rId7219"/>
    <hyperlink ref="D4016" r:id="rId7220"/>
    <hyperlink ref="D4017" r:id="rId7221"/>
    <hyperlink ref="D4018" r:id="rId7222"/>
    <hyperlink ref="D4019" r:id="rId7223"/>
    <hyperlink ref="D4020" r:id="rId7224"/>
    <hyperlink ref="D4021" r:id="rId7225"/>
    <hyperlink ref="D4022" r:id="rId7226"/>
    <hyperlink ref="D4023" r:id="rId7227"/>
    <hyperlink ref="D4024" r:id="rId7228"/>
    <hyperlink ref="D4025" r:id="rId7229"/>
    <hyperlink ref="D4026" r:id="rId7230"/>
    <hyperlink ref="D4027" r:id="rId7231"/>
    <hyperlink ref="D4028" r:id="rId7232"/>
    <hyperlink ref="D4029" r:id="rId7233"/>
    <hyperlink ref="D4034" r:id="rId7234"/>
    <hyperlink ref="D4035" r:id="rId7235"/>
    <hyperlink ref="D4036" r:id="rId7236"/>
    <hyperlink ref="D4037" r:id="rId7237"/>
    <hyperlink ref="D4038" r:id="rId7238"/>
    <hyperlink ref="D4039" r:id="rId7239"/>
    <hyperlink ref="D4040" r:id="rId7240"/>
    <hyperlink ref="D4041" r:id="rId7241"/>
    <hyperlink ref="D4042" r:id="rId7242"/>
    <hyperlink ref="D4043" r:id="rId7243"/>
    <hyperlink ref="D4044" r:id="rId7244"/>
    <hyperlink ref="D4046" r:id="rId7245"/>
    <hyperlink ref="D4045" r:id="rId7246"/>
    <hyperlink ref="D4047" r:id="rId7247"/>
    <hyperlink ref="D4048" r:id="rId7248"/>
    <hyperlink ref="D4049" r:id="rId7249"/>
    <hyperlink ref="D4050" r:id="rId7250"/>
    <hyperlink ref="D4051" r:id="rId7251"/>
    <hyperlink ref="D4052" r:id="rId7252"/>
    <hyperlink ref="D4053" r:id="rId7253"/>
    <hyperlink ref="D4054" r:id="rId7254"/>
    <hyperlink ref="D4055" r:id="rId7255"/>
    <hyperlink ref="D4056" r:id="rId7256"/>
    <hyperlink ref="D4057" r:id="rId7257"/>
    <hyperlink ref="D4058" r:id="rId7258"/>
    <hyperlink ref="D4059" r:id="rId7259"/>
    <hyperlink ref="D4060" r:id="rId7260"/>
    <hyperlink ref="D4061" r:id="rId7261"/>
    <hyperlink ref="D4062" r:id="rId7262"/>
    <hyperlink ref="D4063" r:id="rId7263"/>
    <hyperlink ref="D4064" r:id="rId7264"/>
    <hyperlink ref="D4065" r:id="rId7265"/>
    <hyperlink ref="D4066" r:id="rId7266"/>
    <hyperlink ref="D4067" r:id="rId7267"/>
    <hyperlink ref="D4068" r:id="rId7268"/>
    <hyperlink ref="D4069" r:id="rId7269"/>
    <hyperlink ref="D4070" r:id="rId7270"/>
    <hyperlink ref="D4071" r:id="rId7271"/>
    <hyperlink ref="D4072" r:id="rId7272"/>
    <hyperlink ref="D4073" r:id="rId7273"/>
    <hyperlink ref="D4074" r:id="rId7274"/>
    <hyperlink ref="D4075" r:id="rId7275"/>
    <hyperlink ref="D4076" r:id="rId7276"/>
    <hyperlink ref="D4077" r:id="rId7277"/>
    <hyperlink ref="D4078" r:id="rId7278"/>
    <hyperlink ref="D4094" r:id="rId7279"/>
    <hyperlink ref="D4098" r:id="rId7280"/>
    <hyperlink ref="D4099" r:id="rId7281"/>
    <hyperlink ref="D4100" r:id="rId7282"/>
    <hyperlink ref="D4104" r:id="rId7283"/>
    <hyperlink ref="D4105" r:id="rId7284"/>
    <hyperlink ref="D4106" r:id="rId7285"/>
    <hyperlink ref="D4107" r:id="rId7286"/>
    <hyperlink ref="D4108" r:id="rId7287"/>
    <hyperlink ref="D4109" r:id="rId7288"/>
    <hyperlink ref="D4110" r:id="rId7289"/>
    <hyperlink ref="D4117" r:id="rId7290"/>
    <hyperlink ref="D4118" r:id="rId7291"/>
    <hyperlink ref="D4119" r:id="rId7292"/>
    <hyperlink ref="D4120" r:id="rId7293"/>
    <hyperlink ref="D4121" r:id="rId7294"/>
    <hyperlink ref="D4125" r:id="rId7295"/>
    <hyperlink ref="D4126" r:id="rId7296"/>
    <hyperlink ref="D4127" r:id="rId7297"/>
    <hyperlink ref="C3904" r:id="rId7298" display="https://www.eprocure.gov.bd/tenderer/ViewRegistrationDetail.jsp?uId=E2E8DB4C65806675&amp;tId=B68D73BB80001A05&amp;cId=F108C46E2894BC07&amp;top=no"/>
    <hyperlink ref="D3896" r:id="rId7299"/>
    <hyperlink ref="D3897" r:id="rId7300"/>
    <hyperlink ref="D3898" r:id="rId7301"/>
    <hyperlink ref="D3899" r:id="rId7302"/>
    <hyperlink ref="D3901" r:id="rId7303"/>
    <hyperlink ref="D3902" r:id="rId7304"/>
    <hyperlink ref="D3903" r:id="rId7305"/>
    <hyperlink ref="D3919" r:id="rId7306"/>
    <hyperlink ref="C3930" r:id="rId7307" display="https://www.eprocure.gov.bd/tenderer/ViewRegistrationDetail.jsp?uId=6163453B5321CB52&amp;tId=4A13AE02E56FA550&amp;cId=505371B2F6239D30&amp;top=no"/>
    <hyperlink ref="C3931" r:id="rId7308" display="https://www.eprocure.gov.bd/tenderer/ViewRegistrationDetail.jsp?cId=F2D33093B85CF3FD&amp;uId=450F598EBC58C740&amp;tId=A249170F4DB9321B&amp;top=no"/>
    <hyperlink ref="D3930" r:id="rId7309"/>
    <hyperlink ref="D3931" r:id="rId7310"/>
    <hyperlink ref="D3932" r:id="rId7311"/>
    <hyperlink ref="D3951" r:id="rId7312"/>
    <hyperlink ref="D3952" r:id="rId7313"/>
    <hyperlink ref="D4031" r:id="rId7314"/>
    <hyperlink ref="D4032" r:id="rId7315"/>
    <hyperlink ref="D4033" r:id="rId7316"/>
    <hyperlink ref="D4001" r:id="rId7317"/>
    <hyperlink ref="D4002" r:id="rId7318"/>
    <hyperlink ref="D3956" r:id="rId7319"/>
    <hyperlink ref="D3957" r:id="rId7320"/>
    <hyperlink ref="D3958" r:id="rId7321"/>
    <hyperlink ref="D4079" r:id="rId7322"/>
    <hyperlink ref="D4081" r:id="rId7323"/>
    <hyperlink ref="D4080" r:id="rId7324"/>
    <hyperlink ref="D4082" r:id="rId7325"/>
    <hyperlink ref="D4083" r:id="rId7326"/>
    <hyperlink ref="D4084" r:id="rId7327"/>
    <hyperlink ref="D4085" r:id="rId7328"/>
    <hyperlink ref="D4086" r:id="rId7329"/>
    <hyperlink ref="D4087" r:id="rId7330"/>
    <hyperlink ref="D4088" r:id="rId7331"/>
    <hyperlink ref="D4089" r:id="rId7332"/>
    <hyperlink ref="D4090" r:id="rId7333"/>
    <hyperlink ref="D4091" r:id="rId7334"/>
    <hyperlink ref="D4092" r:id="rId7335"/>
    <hyperlink ref="D4093" r:id="rId7336"/>
    <hyperlink ref="D4095" r:id="rId7337"/>
    <hyperlink ref="D4096" r:id="rId7338"/>
    <hyperlink ref="D4097" r:id="rId7339"/>
    <hyperlink ref="D4101" r:id="rId7340"/>
    <hyperlink ref="D4102" r:id="rId7341"/>
    <hyperlink ref="D4103" r:id="rId7342"/>
    <hyperlink ref="D4111" r:id="rId7343"/>
    <hyperlink ref="D4112" r:id="rId7344"/>
    <hyperlink ref="D4116" r:id="rId7345"/>
    <hyperlink ref="D4113" r:id="rId7346"/>
    <hyperlink ref="D4122" r:id="rId7347"/>
    <hyperlink ref="D4123" r:id="rId7348"/>
    <hyperlink ref="D4124" r:id="rId7349"/>
    <hyperlink ref="D4128" r:id="rId7350"/>
    <hyperlink ref="D4129" r:id="rId7351"/>
    <hyperlink ref="D4130" r:id="rId7352"/>
    <hyperlink ref="D4131" r:id="rId7353"/>
    <hyperlink ref="D4132" r:id="rId7354"/>
    <hyperlink ref="D4133" r:id="rId7355"/>
    <hyperlink ref="D4134" r:id="rId7356"/>
    <hyperlink ref="D4135" r:id="rId7357"/>
    <hyperlink ref="D4136" r:id="rId7358"/>
    <hyperlink ref="D4137" r:id="rId7359"/>
    <hyperlink ref="D4138" r:id="rId7360"/>
    <hyperlink ref="D4139" r:id="rId7361"/>
    <hyperlink ref="D4140" r:id="rId7362"/>
    <hyperlink ref="D4141" r:id="rId7363"/>
    <hyperlink ref="D4143" r:id="rId7364"/>
    <hyperlink ref="D4144" r:id="rId7365"/>
    <hyperlink ref="D4145" r:id="rId7366"/>
    <hyperlink ref="D4146" r:id="rId7367"/>
    <hyperlink ref="D4147" r:id="rId7368"/>
    <hyperlink ref="D4148" r:id="rId7369"/>
    <hyperlink ref="D4149" r:id="rId7370"/>
    <hyperlink ref="D4150" r:id="rId7371"/>
    <hyperlink ref="D4151" r:id="rId7372"/>
    <hyperlink ref="D4152" r:id="rId7373"/>
    <hyperlink ref="D4153" r:id="rId7374"/>
    <hyperlink ref="D4154" r:id="rId7375"/>
    <hyperlink ref="D4155" r:id="rId7376"/>
    <hyperlink ref="D4156" r:id="rId7377"/>
    <hyperlink ref="D4173" r:id="rId7378"/>
    <hyperlink ref="D4270" r:id="rId7379"/>
    <hyperlink ref="D4211" r:id="rId7380"/>
    <hyperlink ref="D4210" r:id="rId7381"/>
    <hyperlink ref="D4350" r:id="rId7382"/>
    <hyperlink ref="D4351" r:id="rId7383"/>
    <hyperlink ref="D4352" r:id="rId7384"/>
    <hyperlink ref="D4353" r:id="rId7385"/>
    <hyperlink ref="D4347" r:id="rId7386"/>
    <hyperlink ref="D4409" r:id="rId7387"/>
    <hyperlink ref="D4410" r:id="rId7388"/>
    <hyperlink ref="D4411" r:id="rId7389"/>
    <hyperlink ref="D4404" r:id="rId7390"/>
    <hyperlink ref="D4390" r:id="rId7391"/>
    <hyperlink ref="D4397" r:id="rId7392"/>
    <hyperlink ref="D4374" r:id="rId7393"/>
    <hyperlink ref="D4414" r:id="rId7394"/>
    <hyperlink ref="D4428" r:id="rId7395"/>
    <hyperlink ref="D4305" r:id="rId7396"/>
    <hyperlink ref="D4315" r:id="rId7397"/>
    <hyperlink ref="D4332" r:id="rId7398"/>
    <hyperlink ref="D4334" r:id="rId7399"/>
    <hyperlink ref="D4345" r:id="rId7400"/>
    <hyperlink ref="D4385" r:id="rId7401"/>
    <hyperlink ref="D4392" r:id="rId7402"/>
    <hyperlink ref="D4429" r:id="rId7403"/>
    <hyperlink ref="D4417" r:id="rId7404"/>
    <hyperlink ref="D4396" r:id="rId7405"/>
    <hyperlink ref="D4195" r:id="rId7406"/>
    <hyperlink ref="D4379" r:id="rId7407"/>
    <hyperlink ref="D4381" r:id="rId7408"/>
    <hyperlink ref="D4415" r:id="rId7409"/>
    <hyperlink ref="D4275" r:id="rId7410"/>
    <hyperlink ref="D4276" r:id="rId7411"/>
    <hyperlink ref="D4277" r:id="rId7412"/>
    <hyperlink ref="D4278" r:id="rId7413"/>
    <hyperlink ref="D4279" r:id="rId7414"/>
    <hyperlink ref="D4280" r:id="rId7415"/>
    <hyperlink ref="D4281" r:id="rId7416"/>
    <hyperlink ref="D4297" r:id="rId7417"/>
    <hyperlink ref="D4306" r:id="rId7418"/>
    <hyperlink ref="D4307" r:id="rId7419"/>
    <hyperlink ref="D4308" r:id="rId7420"/>
    <hyperlink ref="D4310" r:id="rId7421"/>
    <hyperlink ref="D4311" r:id="rId7422"/>
    <hyperlink ref="D4300" r:id="rId7423"/>
    <hyperlink ref="D4380" r:id="rId7424"/>
    <hyperlink ref="D4234" r:id="rId7425"/>
    <hyperlink ref="D4235" r:id="rId7426"/>
    <hyperlink ref="D4236" r:id="rId7427"/>
    <hyperlink ref="D4237" r:id="rId7428"/>
    <hyperlink ref="D4238" r:id="rId7429"/>
    <hyperlink ref="D4239" r:id="rId7430"/>
    <hyperlink ref="D4240" r:id="rId7431"/>
    <hyperlink ref="D4241" r:id="rId7432"/>
    <hyperlink ref="D4382" r:id="rId7433"/>
    <hyperlink ref="D4383" r:id="rId7434"/>
    <hyperlink ref="D4399" r:id="rId7435"/>
    <hyperlink ref="D4400" r:id="rId7436"/>
    <hyperlink ref="D4401" r:id="rId7437"/>
    <hyperlink ref="D4304" r:id="rId7438"/>
    <hyperlink ref="D4354" r:id="rId7439"/>
    <hyperlink ref="D4391" r:id="rId7440"/>
    <hyperlink ref="D4287" r:id="rId7441"/>
    <hyperlink ref="D4288" r:id="rId7442"/>
    <hyperlink ref="D4271" r:id="rId7443"/>
    <hyperlink ref="D4272" r:id="rId7444"/>
    <hyperlink ref="D4273" r:id="rId7445"/>
    <hyperlink ref="D4274" r:id="rId7446"/>
    <hyperlink ref="D4357" r:id="rId7447"/>
    <hyperlink ref="D4301" r:id="rId7448"/>
    <hyperlink ref="D4302" r:id="rId7449"/>
    <hyperlink ref="D4303" r:id="rId7450"/>
    <hyperlink ref="D4174" r:id="rId7451"/>
    <hyperlink ref="D4175" r:id="rId7452"/>
    <hyperlink ref="D4176" r:id="rId7453"/>
    <hyperlink ref="D4177" r:id="rId7454"/>
    <hyperlink ref="D4178" r:id="rId7455"/>
    <hyperlink ref="D4389" r:id="rId7456"/>
    <hyperlink ref="D4373" r:id="rId7457"/>
    <hyperlink ref="D4290" r:id="rId7458"/>
    <hyperlink ref="D4291" r:id="rId7459"/>
    <hyperlink ref="D4292" r:id="rId7460"/>
    <hyperlink ref="D4293" r:id="rId7461"/>
    <hyperlink ref="D4294" r:id="rId7462"/>
    <hyperlink ref="D4328" r:id="rId7463"/>
    <hyperlink ref="D4407" r:id="rId7464"/>
    <hyperlink ref="D4416" r:id="rId7465"/>
    <hyperlink ref="D4430" r:id="rId7466"/>
    <hyperlink ref="D4433" r:id="rId7467"/>
    <hyperlink ref="D4434" r:id="rId7468"/>
    <hyperlink ref="D4435" r:id="rId7469"/>
    <hyperlink ref="D4421" r:id="rId7470"/>
    <hyperlink ref="D4422" r:id="rId7471"/>
    <hyperlink ref="D4405" r:id="rId7472"/>
    <hyperlink ref="D4355" r:id="rId7473"/>
    <hyperlink ref="D4254" r:id="rId7474"/>
    <hyperlink ref="D4255" r:id="rId7475"/>
    <hyperlink ref="D4257" r:id="rId7476"/>
    <hyperlink ref="D4258" r:id="rId7477"/>
    <hyperlink ref="D4259" r:id="rId7478"/>
    <hyperlink ref="D4260" r:id="rId7479"/>
    <hyperlink ref="D4261" r:id="rId7480"/>
    <hyperlink ref="D4262" r:id="rId7481"/>
    <hyperlink ref="D4263" r:id="rId7482"/>
    <hyperlink ref="D4375" r:id="rId7483"/>
    <hyperlink ref="D4376" r:id="rId7484"/>
    <hyperlink ref="D4377" r:id="rId7485"/>
    <hyperlink ref="D4378" r:id="rId7486"/>
    <hyperlink ref="D4157" r:id="rId7487"/>
    <hyperlink ref="D4158" r:id="rId7488"/>
    <hyperlink ref="D4159" r:id="rId7489"/>
    <hyperlink ref="D4160" r:id="rId7490"/>
    <hyperlink ref="D4161" r:id="rId7491"/>
    <hyperlink ref="D4163" r:id="rId7492"/>
    <hyperlink ref="D4425" r:id="rId7493"/>
    <hyperlink ref="D4427" r:id="rId7494"/>
    <hyperlink ref="D4432" r:id="rId7495"/>
    <hyperlink ref="D4419" r:id="rId7496"/>
    <hyperlink ref="D4420" r:id="rId7497"/>
    <hyperlink ref="D4412" r:id="rId7498"/>
    <hyperlink ref="D4413" r:id="rId7499"/>
    <hyperlink ref="D4426" r:id="rId7500"/>
    <hyperlink ref="D4220" r:id="rId7501"/>
    <hyperlink ref="D4221" r:id="rId7502"/>
    <hyperlink ref="D4335" r:id="rId7503"/>
    <hyperlink ref="D4316" r:id="rId7504"/>
    <hyperlink ref="D4317" r:id="rId7505"/>
    <hyperlink ref="D4318" r:id="rId7506"/>
    <hyperlink ref="D4319" r:id="rId7507"/>
    <hyperlink ref="D4320" r:id="rId7508"/>
    <hyperlink ref="D4418" r:id="rId7509"/>
    <hyperlink ref="D4423" r:id="rId7510"/>
    <hyperlink ref="D4212" r:id="rId7511"/>
    <hyperlink ref="D4213" r:id="rId7512"/>
    <hyperlink ref="D4214" r:id="rId7513"/>
    <hyperlink ref="D4215" r:id="rId7514"/>
    <hyperlink ref="D4393" r:id="rId7515"/>
    <hyperlink ref="D4312" r:id="rId7516"/>
    <hyperlink ref="D4251" r:id="rId7517"/>
    <hyperlink ref="D4245" r:id="rId7518"/>
    <hyperlink ref="D4242" r:id="rId7519"/>
    <hyperlink ref="D4179" r:id="rId7520"/>
    <hyperlink ref="D4182" r:id="rId7521"/>
    <hyperlink ref="D4185" r:id="rId7522"/>
    <hyperlink ref="D4229" r:id="rId7523"/>
    <hyperlink ref="D4323" r:id="rId7524"/>
    <hyperlink ref="D4339" r:id="rId7525"/>
    <hyperlink ref="D4386" r:id="rId7526"/>
    <hyperlink ref="D4217" r:id="rId7527"/>
    <hyperlink ref="D4228" r:id="rId7528"/>
    <hyperlink ref="D4329" r:id="rId7529"/>
    <hyperlink ref="D4188" r:id="rId7530"/>
    <hyperlink ref="D4168" r:id="rId7531"/>
    <hyperlink ref="D4165" r:id="rId7532"/>
    <hyperlink ref="D4264" r:id="rId7533"/>
    <hyperlink ref="D4267" r:id="rId7534"/>
    <hyperlink ref="D4225" r:id="rId7535"/>
    <hyperlink ref="D4406" r:id="rId7536"/>
    <hyperlink ref="D4256" r:id="rId7537"/>
    <hyperlink ref="D4424" r:id="rId7538"/>
    <hyperlink ref="D4282" r:id="rId7539"/>
    <hyperlink ref="D4336" r:id="rId7540"/>
    <hyperlink ref="D4205" r:id="rId7541"/>
    <hyperlink ref="D4167" r:id="rId7542"/>
    <hyperlink ref="D4190" r:id="rId7543"/>
    <hyperlink ref="D4194" r:id="rId7544"/>
    <hyperlink ref="D4193" r:id="rId7545"/>
    <hyperlink ref="D4218" r:id="rId7546"/>
    <hyperlink ref="D4246" r:id="rId7547"/>
    <hyperlink ref="D4252" r:id="rId7548"/>
    <hyperlink ref="D4253" r:id="rId7549"/>
    <hyperlink ref="D4266" r:id="rId7550"/>
    <hyperlink ref="D4269" r:id="rId7551"/>
    <hyperlink ref="D4324" r:id="rId7552"/>
    <hyperlink ref="D4325" r:id="rId7553"/>
    <hyperlink ref="D4331" r:id="rId7554"/>
    <hyperlink ref="D4340" r:id="rId7555"/>
    <hyperlink ref="D4341" r:id="rId7556"/>
    <hyperlink ref="D4342" r:id="rId7557"/>
    <hyperlink ref="D4343" r:id="rId7558"/>
    <hyperlink ref="D4394" r:id="rId7559"/>
    <hyperlink ref="D4169" r:id="rId7560"/>
    <hyperlink ref="D4170" r:id="rId7561"/>
    <hyperlink ref="D4180" r:id="rId7562"/>
    <hyperlink ref="D4181" r:id="rId7563"/>
    <hyperlink ref="D4219" r:id="rId7564"/>
    <hyperlink ref="D4344" r:id="rId7565"/>
    <hyperlink ref="D4359" r:id="rId7566"/>
    <hyperlink ref="D4362" r:id="rId7567"/>
    <hyperlink ref="D4387" r:id="rId7568"/>
    <hyperlink ref="D4395" r:id="rId7569"/>
    <hyperlink ref="D4166" r:id="rId7570"/>
    <hyperlink ref="D4183" r:id="rId7571"/>
    <hyperlink ref="D4184" r:id="rId7572"/>
    <hyperlink ref="D4186" r:id="rId7573"/>
    <hyperlink ref="D4187" r:id="rId7574"/>
    <hyperlink ref="D4189" r:id="rId7575"/>
    <hyperlink ref="D4208" r:id="rId7576"/>
    <hyperlink ref="D4209" r:id="rId7577"/>
    <hyperlink ref="D4223" r:id="rId7578"/>
    <hyperlink ref="D4224" r:id="rId7579"/>
    <hyperlink ref="D4226" r:id="rId7580"/>
    <hyperlink ref="D4227" r:id="rId7581"/>
    <hyperlink ref="D4232" r:id="rId7582"/>
    <hyperlink ref="D4233" r:id="rId7583"/>
    <hyperlink ref="D4243" r:id="rId7584"/>
    <hyperlink ref="D4244" r:id="rId7585"/>
    <hyperlink ref="D4247" r:id="rId7586"/>
    <hyperlink ref="D4284" r:id="rId7587"/>
    <hyperlink ref="D4285" r:id="rId7588"/>
    <hyperlink ref="D4313" r:id="rId7589"/>
    <hyperlink ref="D4314" r:id="rId7590"/>
    <hyperlink ref="D4330" r:id="rId7591"/>
    <hyperlink ref="D4360" r:id="rId7592"/>
    <hyperlink ref="D4363" r:id="rId7593"/>
    <hyperlink ref="D4388" r:id="rId7594"/>
    <hyperlink ref="D4265" r:id="rId7595"/>
    <hyperlink ref="D4268" r:id="rId7596"/>
    <hyperlink ref="D4398" r:id="rId7597"/>
    <hyperlink ref="D4286" r:id="rId7598"/>
    <hyperlink ref="D4289" r:id="rId7599"/>
    <hyperlink ref="D4408" r:id="rId7600"/>
    <hyperlink ref="D4230" r:id="rId7601"/>
    <hyperlink ref="D4298" r:id="rId7602"/>
    <hyperlink ref="D4299" r:id="rId7603"/>
    <hyperlink ref="D4402" r:id="rId7604"/>
    <hyperlink ref="D4164" r:id="rId7605"/>
    <hyperlink ref="D4403" r:id="rId7606"/>
    <hyperlink ref="D4356" r:id="rId7607"/>
    <hyperlink ref="D4348" r:id="rId7608"/>
    <hyperlink ref="D4349" r:id="rId7609"/>
    <hyperlink ref="D4206" r:id="rId7610"/>
    <hyperlink ref="D4196" r:id="rId7611"/>
    <hyperlink ref="D4197" r:id="rId7612"/>
    <hyperlink ref="D4198" r:id="rId7613"/>
    <hyperlink ref="D4201" r:id="rId7614"/>
    <hyperlink ref="D4202" r:id="rId7615"/>
    <hyperlink ref="D4203" r:id="rId7616"/>
    <hyperlink ref="D4204" r:id="rId7617"/>
    <hyperlink ref="D4162" r:id="rId7618"/>
    <hyperlink ref="D4199" r:id="rId7619"/>
    <hyperlink ref="D4200" r:id="rId7620"/>
    <hyperlink ref="D4440" r:id="rId7621" display="mailto:Ms.naharconstruction@yahoo.com"/>
    <hyperlink ref="D4441" r:id="rId7622" display="mailto:Ms.naharconstruction@yahoo.com"/>
    <hyperlink ref="D4442" r:id="rId7623" display="mailto:Ms.naharconstruction@yahoo.com"/>
    <hyperlink ref="D4443" r:id="rId7624" display="mailto:Ms.naharconstruction@yahoo.com"/>
    <hyperlink ref="D4444" r:id="rId7625" display="mailto:Ms.naharconstruction@yahoo.com"/>
    <hyperlink ref="D4445" r:id="rId7626" display="mailto:Ms.naharconstruction@yahoo.com"/>
    <hyperlink ref="D4446" r:id="rId7627" display="mailto:mstahiagroups18@gmail.com"/>
    <hyperlink ref="D4436" r:id="rId7628" display="mailto:ms.mafizurrahaman@gmail.com"/>
    <hyperlink ref="D4337" r:id="rId7629"/>
    <hyperlink ref="D4321" r:id="rId7630"/>
    <hyperlink ref="D4322" r:id="rId7631"/>
    <hyperlink ref="D4450" r:id="rId7632"/>
    <hyperlink ref="D4338" r:id="rId7633"/>
    <hyperlink ref="D4367" r:id="rId7634"/>
    <hyperlink ref="D4368" r:id="rId7635"/>
    <hyperlink ref="D4437" r:id="rId7636" display="mailto:ms.sumonenterprise19@gmail.com"/>
    <hyperlink ref="D4369" r:id="rId7637"/>
    <hyperlink ref="D4171" r:id="rId7638"/>
    <hyperlink ref="D4295" r:id="rId7639"/>
    <hyperlink ref="D4249" r:id="rId7640"/>
    <hyperlink ref="D4250" r:id="rId7641"/>
    <hyperlink ref="D4248" r:id="rId7642"/>
    <hyperlink ref="D4438" r:id="rId7643" display="mailto:ms.sumonenterprise19@gmail.com"/>
    <hyperlink ref="D4172" r:id="rId7644"/>
    <hyperlink ref="D4372" r:id="rId7645"/>
    <hyperlink ref="D4370" r:id="rId7646"/>
    <hyperlink ref="D4371" r:id="rId7647"/>
    <hyperlink ref="D4216" r:id="rId7648"/>
    <hyperlink ref="D4439" r:id="rId7649" display="mailto:ms.sumonenterprise19@gmail.com"/>
    <hyperlink ref="D4346" r:id="rId7650"/>
    <hyperlink ref="D4454" r:id="rId7651" display="mailto:ms.kaziconstruction@yahoo.com"/>
    <hyperlink ref="D4326" r:id="rId7652"/>
    <hyperlink ref="D4327" r:id="rId7653"/>
    <hyperlink ref="D4309" r:id="rId7654"/>
    <hyperlink ref="D4296" r:id="rId7655"/>
    <hyperlink ref="D4455" r:id="rId7656"/>
    <hyperlink ref="D4456" r:id="rId7657"/>
    <hyperlink ref="D4457" r:id="rId7658"/>
    <hyperlink ref="D4458" r:id="rId7659"/>
    <hyperlink ref="D11060:D11064" r:id="rId7660" display="mntrade7@gmail.com"/>
    <hyperlink ref="D11067:D11068" r:id="rId7661" display="sujit.sarkar80@yahoo.com"/>
    <hyperlink ref="D11070:D11071" r:id="rId7662" display="anowartrade@gmail.com"/>
    <hyperlink ref="D5693" r:id="rId7663"/>
    <hyperlink ref="D5697" r:id="rId7664"/>
    <hyperlink ref="D5698" r:id="rId7665"/>
    <hyperlink ref="D5707" r:id="rId7666"/>
    <hyperlink ref="D5708" r:id="rId7667"/>
    <hyperlink ref="D5729" r:id="rId7668"/>
    <hyperlink ref="D5841" r:id="rId7669"/>
    <hyperlink ref="D5842" r:id="rId7670"/>
    <hyperlink ref="D5789" r:id="rId7671"/>
    <hyperlink ref="D5812" r:id="rId7672"/>
    <hyperlink ref="D5745" r:id="rId7673"/>
    <hyperlink ref="D5809" r:id="rId7674"/>
    <hyperlink ref="D5813" r:id="rId7675"/>
    <hyperlink ref="D5844" r:id="rId7676"/>
    <hyperlink ref="D5839" r:id="rId7677"/>
    <hyperlink ref="D5840" r:id="rId7678"/>
    <hyperlink ref="D5838" r:id="rId7679"/>
    <hyperlink ref="D5833" r:id="rId7680"/>
    <hyperlink ref="D5829" r:id="rId7681"/>
    <hyperlink ref="D5818" r:id="rId7682"/>
    <hyperlink ref="D5808" r:id="rId7683"/>
    <hyperlink ref="D5803" r:id="rId7684"/>
    <hyperlink ref="D5788" r:id="rId7685"/>
    <hyperlink ref="D5867" r:id="rId7686"/>
    <hyperlink ref="D5860" r:id="rId7687"/>
    <hyperlink ref="D5857" r:id="rId7688"/>
    <hyperlink ref="D5853" r:id="rId7689"/>
    <hyperlink ref="D5850" r:id="rId7690"/>
    <hyperlink ref="D5792" r:id="rId7691"/>
    <hyperlink ref="D5791" r:id="rId7692"/>
    <hyperlink ref="D5807" r:id="rId7693" display="sharifulislamjv@gmail.com"/>
    <hyperlink ref="D5810" r:id="rId7694"/>
    <hyperlink ref="D5831" r:id="rId7695"/>
    <hyperlink ref="D5790" r:id="rId7696"/>
    <hyperlink ref="D5749" r:id="rId7697"/>
    <hyperlink ref="D5796" r:id="rId7698"/>
    <hyperlink ref="D5836" r:id="rId7699"/>
    <hyperlink ref="D5922" r:id="rId7700"/>
    <hyperlink ref="D5941" r:id="rId7701"/>
    <hyperlink ref="D5939" r:id="rId7702"/>
    <hyperlink ref="D5938" r:id="rId7703"/>
    <hyperlink ref="D5937" r:id="rId7704"/>
    <hyperlink ref="D5936" r:id="rId7705"/>
    <hyperlink ref="D5935" r:id="rId7706"/>
    <hyperlink ref="D5932" r:id="rId7707"/>
    <hyperlink ref="D5930" r:id="rId7708"/>
    <hyperlink ref="D5912" r:id="rId7709"/>
    <hyperlink ref="D5923" r:id="rId7710"/>
    <hyperlink ref="D5918" r:id="rId7711"/>
    <hyperlink ref="D5917" r:id="rId7712"/>
    <hyperlink ref="D5710" r:id="rId7713"/>
    <hyperlink ref="D5726" r:id="rId7714"/>
    <hyperlink ref="D5720" r:id="rId7715"/>
    <hyperlink ref="D5736" r:id="rId7716"/>
    <hyperlink ref="D5737" r:id="rId7717"/>
    <hyperlink ref="D5740" r:id="rId7718"/>
    <hyperlink ref="D5777" r:id="rId7719"/>
    <hyperlink ref="D5750" r:id="rId7720"/>
    <hyperlink ref="D5752" r:id="rId7721"/>
    <hyperlink ref="D5760" r:id="rId7722"/>
    <hyperlink ref="D5761" r:id="rId7723"/>
    <hyperlink ref="D5765" r:id="rId7724"/>
    <hyperlink ref="D5768" r:id="rId7725"/>
    <hyperlink ref="D5787" r:id="rId7726"/>
    <hyperlink ref="D5811" r:id="rId7727"/>
    <hyperlink ref="D5719" r:id="rId7728"/>
    <hyperlink ref="D5820" r:id="rId7729"/>
    <hyperlink ref="D5873" r:id="rId7730"/>
    <hyperlink ref="D5882" r:id="rId7731"/>
    <hyperlink ref="D5891" r:id="rId7732"/>
    <hyperlink ref="D5905" r:id="rId7733"/>
    <hyperlink ref="D5900" r:id="rId7734"/>
    <hyperlink ref="D5904" r:id="rId7735"/>
    <hyperlink ref="D5906" r:id="rId7736"/>
    <hyperlink ref="D5903" r:id="rId7737"/>
    <hyperlink ref="D5886" r:id="rId7738"/>
    <hyperlink ref="D5893" r:id="rId7739"/>
    <hyperlink ref="D5890" r:id="rId7740"/>
    <hyperlink ref="D5889" r:id="rId7741"/>
    <hyperlink ref="D5778" r:id="rId7742"/>
    <hyperlink ref="D5779" r:id="rId7743"/>
    <hyperlink ref="D5780" r:id="rId7744"/>
    <hyperlink ref="D5781" r:id="rId7745"/>
    <hyperlink ref="D5771" r:id="rId7746"/>
    <hyperlink ref="D5793" r:id="rId7747"/>
    <hyperlink ref="D5805" r:id="rId7748"/>
    <hyperlink ref="D5804" r:id="rId7749"/>
    <hyperlink ref="D5819" r:id="rId7750"/>
    <hyperlink ref="D5828" r:id="rId7751"/>
    <hyperlink ref="D5827" r:id="rId7752"/>
    <hyperlink ref="D5823" r:id="rId7753"/>
    <hyperlink ref="D5826" r:id="rId7754"/>
    <hyperlink ref="D5821" r:id="rId7755"/>
    <hyperlink ref="D5834" r:id="rId7756"/>
    <hyperlink ref="D5837" r:id="rId7757"/>
    <hyperlink ref="D5843" r:id="rId7758"/>
    <hyperlink ref="D5845" r:id="rId7759"/>
    <hyperlink ref="D5835" r:id="rId7760"/>
    <hyperlink ref="D5847" r:id="rId7761"/>
    <hyperlink ref="D5696" r:id="rId7762"/>
    <hyperlink ref="D5695" r:id="rId7763"/>
    <hyperlink ref="D5701" r:id="rId7764"/>
    <hyperlink ref="D5702" r:id="rId7765"/>
    <hyperlink ref="D5721" r:id="rId7766"/>
    <hyperlink ref="D5722" r:id="rId7767"/>
    <hyperlink ref="D5725" r:id="rId7768"/>
    <hyperlink ref="D5727" r:id="rId7769" display="mmtmhrjv7@gmail.com"/>
    <hyperlink ref="D5728" r:id="rId7770"/>
    <hyperlink ref="D5762" r:id="rId7771"/>
    <hyperlink ref="D5763" r:id="rId7772" display="showrove.emon.jv@gmail.com"/>
    <hyperlink ref="D5769" r:id="rId7773"/>
    <hyperlink ref="D5770" r:id="rId7774"/>
    <hyperlink ref="D5794" r:id="rId7775"/>
    <hyperlink ref="D5795" r:id="rId7776" display="mlercljv@gmail.com"/>
    <hyperlink ref="D5802" r:id="rId7777"/>
    <hyperlink ref="D5824" r:id="rId7778"/>
    <hyperlink ref="D5848" r:id="rId7779"/>
    <hyperlink ref="D5849" r:id="rId7780"/>
    <hyperlink ref="D5858" r:id="rId7781" display="mozaharbanantar2020@gmail.com"/>
    <hyperlink ref="D5859" r:id="rId7782" display="mozaharbanantar2020@gmail.com"/>
    <hyperlink ref="D5861" r:id="rId7783" display="mozaharbanantar2020@gmail.com"/>
    <hyperlink ref="D5862" r:id="rId7784" display="mozaharbanantar2020@gmail.com"/>
    <hyperlink ref="D5887" r:id="rId7785" display="sepandkkejv@gmail.com"/>
    <hyperlink ref="D5888" r:id="rId7786" display="sepandkkejv@gmail.com"/>
    <hyperlink ref="D5699" r:id="rId7787"/>
    <hyperlink ref="D5817" r:id="rId7788"/>
    <hyperlink ref="D5822" r:id="rId7789"/>
    <hyperlink ref="D5947" r:id="rId7790"/>
    <hyperlink ref="D5952" r:id="rId7791"/>
    <hyperlink ref="D5953" r:id="rId7792"/>
    <hyperlink ref="D5703" r:id="rId7793"/>
    <hyperlink ref="D5704" r:id="rId7794"/>
    <hyperlink ref="D5705" r:id="rId7795"/>
    <hyperlink ref="D5712" r:id="rId7796"/>
    <hyperlink ref="D5883" r:id="rId7797"/>
    <hyperlink ref="D5711" r:id="rId7798"/>
    <hyperlink ref="D5732" r:id="rId7799"/>
    <hyperlink ref="D5733" r:id="rId7800"/>
    <hyperlink ref="D5734" r:id="rId7801"/>
    <hyperlink ref="D5735" r:id="rId7802"/>
    <hyperlink ref="D5870" r:id="rId7803" display="mozaharbanantar2020@gmail.com"/>
    <hyperlink ref="D5868" r:id="rId7804"/>
    <hyperlink ref="D5869" r:id="rId7805"/>
    <hyperlink ref="D5880" r:id="rId7806"/>
    <hyperlink ref="D5881" r:id="rId7807"/>
    <hyperlink ref="D5892" r:id="rId7808"/>
    <hyperlink ref="D5898" r:id="rId7809"/>
    <hyperlink ref="D5902" r:id="rId7810"/>
    <hyperlink ref="C5945" r:id="rId7811" display="https://www.eprocure.gov.bd/tenderer/ViewRegistrationDetail.jsp?cId=05D59BBF0AC2E636&amp;uId=E92550ECF8CA188C&amp;tId=9945F9E5F53E21B8&amp;top=no"/>
    <hyperlink ref="D5961" r:id="rId7812" display="msmamunenterprise83@gmail.com"/>
    <hyperlink ref="D5975" r:id="rId7813"/>
    <hyperlink ref="D5976" r:id="rId7814"/>
    <hyperlink ref="D5977" r:id="rId7815"/>
    <hyperlink ref="D5978" r:id="rId7816"/>
    <hyperlink ref="D6175" r:id="rId7817"/>
    <hyperlink ref="D6183" r:id="rId7818"/>
    <hyperlink ref="D6187" r:id="rId7819"/>
    <hyperlink ref="D6190" r:id="rId7820"/>
    <hyperlink ref="D6203" r:id="rId7821"/>
    <hyperlink ref="D6178" r:id="rId7822"/>
    <hyperlink ref="D6179" r:id="rId7823"/>
    <hyperlink ref="D6180" r:id="rId7824"/>
    <hyperlink ref="D6181" r:id="rId7825"/>
    <hyperlink ref="D6182" r:id="rId7826"/>
    <hyperlink ref="D6185" r:id="rId7827"/>
    <hyperlink ref="D6186" r:id="rId7828"/>
    <hyperlink ref="D6189" r:id="rId7829"/>
    <hyperlink ref="D6191" r:id="rId7830"/>
    <hyperlink ref="D6192" r:id="rId7831"/>
    <hyperlink ref="D6194" r:id="rId7832"/>
    <hyperlink ref="D6201" r:id="rId7833"/>
    <hyperlink ref="D6202" r:id="rId7834"/>
    <hyperlink ref="D6224" r:id="rId7835"/>
    <hyperlink ref="D6225" r:id="rId7836"/>
    <hyperlink ref="D6231" r:id="rId7837"/>
    <hyperlink ref="D6232" r:id="rId7838"/>
    <hyperlink ref="D6237" r:id="rId7839"/>
    <hyperlink ref="D6236" r:id="rId7840"/>
    <hyperlink ref="D6238" r:id="rId7841"/>
    <hyperlink ref="D6239" r:id="rId7842"/>
    <hyperlink ref="D6240" r:id="rId7843"/>
    <hyperlink ref="D6241" r:id="rId7844"/>
    <hyperlink ref="D6242" r:id="rId7845"/>
    <hyperlink ref="D6243" r:id="rId7846"/>
    <hyperlink ref="D6244" r:id="rId7847"/>
    <hyperlink ref="D6247" r:id="rId7848"/>
    <hyperlink ref="D6248" r:id="rId7849"/>
    <hyperlink ref="D6250" r:id="rId7850"/>
    <hyperlink ref="D6251" r:id="rId7851"/>
    <hyperlink ref="D6252" r:id="rId7852"/>
    <hyperlink ref="D6253" r:id="rId7853"/>
    <hyperlink ref="D6255" r:id="rId7854"/>
    <hyperlink ref="D6254" r:id="rId7855"/>
    <hyperlink ref="D6258" r:id="rId7856"/>
    <hyperlink ref="D6259" r:id="rId7857"/>
    <hyperlink ref="D6262" r:id="rId7858"/>
    <hyperlink ref="D6264" r:id="rId7859"/>
    <hyperlink ref="D6265" r:id="rId7860"/>
    <hyperlink ref="D6263" r:id="rId7861"/>
    <hyperlink ref="D6266" r:id="rId7862"/>
    <hyperlink ref="D6230" r:id="rId7863"/>
    <hyperlink ref="D6235" r:id="rId7864"/>
    <hyperlink ref="D6234" r:id="rId7865"/>
    <hyperlink ref="D6233" r:id="rId7866"/>
    <hyperlink ref="D6226" r:id="rId7867"/>
    <hyperlink ref="D6249" r:id="rId7868"/>
    <hyperlink ref="D6228" r:id="rId7869"/>
    <hyperlink ref="D6229" r:id="rId7870"/>
    <hyperlink ref="D6188" r:id="rId7871"/>
    <hyperlink ref="D6197" r:id="rId7872"/>
    <hyperlink ref="D6196" r:id="rId7873"/>
    <hyperlink ref="D6257" r:id="rId7874"/>
    <hyperlink ref="D6261" r:id="rId7875"/>
    <hyperlink ref="D6206" r:id="rId7876"/>
    <hyperlink ref="D6256" r:id="rId7877"/>
    <hyperlink ref="D6260" r:id="rId7878"/>
    <hyperlink ref="D6246" r:id="rId7879"/>
    <hyperlink ref="D6245" r:id="rId7880"/>
    <hyperlink ref="D6177" r:id="rId7881"/>
    <hyperlink ref="D6227" r:id="rId7882"/>
    <hyperlink ref="D6205" r:id="rId7883"/>
    <hyperlink ref="D6198" r:id="rId7884"/>
    <hyperlink ref="D6199" r:id="rId7885"/>
    <hyperlink ref="D6207" r:id="rId7886"/>
    <hyperlink ref="D6213" r:id="rId7887"/>
    <hyperlink ref="D6219" r:id="rId7888"/>
    <hyperlink ref="D6222" r:id="rId7889"/>
    <hyperlink ref="D6208" r:id="rId7890"/>
    <hyperlink ref="D6211" r:id="rId7891"/>
    <hyperlink ref="D6214" r:id="rId7892"/>
    <hyperlink ref="D6217" r:id="rId7893"/>
    <hyperlink ref="D6223" r:id="rId7894"/>
    <hyperlink ref="D6220" r:id="rId7895"/>
    <hyperlink ref="D6210" r:id="rId7896"/>
    <hyperlink ref="D6216" r:id="rId7897"/>
    <hyperlink ref="D6270" r:id="rId7898"/>
    <hyperlink ref="D6268" r:id="rId7899"/>
    <hyperlink ref="D6304" r:id="rId7900"/>
    <hyperlink ref="D6273" r:id="rId7901"/>
    <hyperlink ref="D6274" r:id="rId7902"/>
    <hyperlink ref="D6284" r:id="rId7903"/>
    <hyperlink ref="D6275" r:id="rId7904"/>
    <hyperlink ref="D6271" r:id="rId7905"/>
    <hyperlink ref="D6280" r:id="rId7906"/>
    <hyperlink ref="D6279" r:id="rId7907"/>
    <hyperlink ref="D6287" r:id="rId7908"/>
    <hyperlink ref="D6288" r:id="rId7909"/>
    <hyperlink ref="D6278" r:id="rId7910"/>
    <hyperlink ref="D6281" r:id="rId7911"/>
    <hyperlink ref="D6269" r:id="rId7912"/>
    <hyperlink ref="D6283" r:id="rId7913"/>
    <hyperlink ref="D6285" r:id="rId7914"/>
    <hyperlink ref="D6286" r:id="rId7915"/>
    <hyperlink ref="D6282" r:id="rId7916"/>
    <hyperlink ref="D6272" r:id="rId7917"/>
    <hyperlink ref="D6277" r:id="rId7918"/>
    <hyperlink ref="D6276" r:id="rId7919"/>
    <hyperlink ref="D6294" r:id="rId7920"/>
    <hyperlink ref="D6295" r:id="rId7921"/>
    <hyperlink ref="D6296" r:id="rId7922"/>
    <hyperlink ref="D6297" r:id="rId7923"/>
    <hyperlink ref="D6298" r:id="rId7924"/>
    <hyperlink ref="D6300" r:id="rId7925"/>
    <hyperlink ref="D6301" r:id="rId7926"/>
    <hyperlink ref="D6291" r:id="rId7927"/>
    <hyperlink ref="D6292" r:id="rId7928"/>
    <hyperlink ref="D6289" r:id="rId7929"/>
    <hyperlink ref="D6290" r:id="rId7930"/>
    <hyperlink ref="D6302" r:id="rId7931"/>
    <hyperlink ref="D6299" r:id="rId7932"/>
    <hyperlink ref="D6303" r:id="rId7933"/>
    <hyperlink ref="D6293" r:id="rId7934"/>
    <hyperlink ref="D6267" r:id="rId7935"/>
    <hyperlink ref="D7617" r:id="rId7936"/>
    <hyperlink ref="D7618" r:id="rId7937"/>
    <hyperlink ref="D7619" r:id="rId7938"/>
    <hyperlink ref="D7620" r:id="rId7939"/>
    <hyperlink ref="D7621" r:id="rId7940"/>
    <hyperlink ref="D7622" r:id="rId7941"/>
    <hyperlink ref="D7623" r:id="rId7942"/>
    <hyperlink ref="D7624" r:id="rId7943"/>
    <hyperlink ref="D7625" r:id="rId7944"/>
    <hyperlink ref="D7626" r:id="rId7945"/>
    <hyperlink ref="D7627" r:id="rId7946"/>
    <hyperlink ref="D7629" r:id="rId7947"/>
    <hyperlink ref="D7630" r:id="rId7948"/>
    <hyperlink ref="D7631" r:id="rId7949"/>
    <hyperlink ref="D7632" r:id="rId7950"/>
    <hyperlink ref="D7633" r:id="rId7951"/>
    <hyperlink ref="D7635" r:id="rId7952"/>
    <hyperlink ref="D7636" r:id="rId7953"/>
    <hyperlink ref="D7637" r:id="rId7954"/>
    <hyperlink ref="D7638" r:id="rId7955"/>
    <hyperlink ref="D7639" r:id="rId7956"/>
    <hyperlink ref="D7634" r:id="rId7957"/>
    <hyperlink ref="D7640" r:id="rId7958"/>
    <hyperlink ref="D7641" r:id="rId7959"/>
    <hyperlink ref="D7642" r:id="rId7960"/>
    <hyperlink ref="D7643" r:id="rId7961"/>
    <hyperlink ref="D7644" r:id="rId7962"/>
    <hyperlink ref="D7646" r:id="rId7963"/>
    <hyperlink ref="D7647" r:id="rId7964"/>
    <hyperlink ref="D7648" r:id="rId7965"/>
    <hyperlink ref="D7649" r:id="rId7966"/>
    <hyperlink ref="D7650" r:id="rId7967"/>
    <hyperlink ref="D7651" r:id="rId7968"/>
    <hyperlink ref="D7652" r:id="rId7969"/>
    <hyperlink ref="D7653" r:id="rId7970"/>
    <hyperlink ref="D7654" r:id="rId7971"/>
    <hyperlink ref="D7664" r:id="rId7972"/>
    <hyperlink ref="D7670" r:id="rId7973"/>
    <hyperlink ref="D7673" r:id="rId7974"/>
    <hyperlink ref="D7645" r:id="rId7975"/>
    <hyperlink ref="D7628" r:id="rId7976"/>
    <hyperlink ref="D7676" r:id="rId7977"/>
    <hyperlink ref="D7677" r:id="rId7978"/>
    <hyperlink ref="D7678" r:id="rId7979"/>
    <hyperlink ref="D7679" r:id="rId7980"/>
    <hyperlink ref="D7680" r:id="rId7981"/>
    <hyperlink ref="D7682" r:id="rId7982"/>
    <hyperlink ref="D7681" r:id="rId7983"/>
    <hyperlink ref="D7683" r:id="rId7984"/>
    <hyperlink ref="D7685" r:id="rId7985"/>
    <hyperlink ref="D7686" r:id="rId7986"/>
    <hyperlink ref="D7656" r:id="rId7987"/>
    <hyperlink ref="D7657" r:id="rId7988"/>
    <hyperlink ref="D7655" r:id="rId7989"/>
    <hyperlink ref="D7668" r:id="rId7990"/>
    <hyperlink ref="D7669" r:id="rId7991"/>
    <hyperlink ref="D7671" r:id="rId7992"/>
    <hyperlink ref="D7672" r:id="rId7993"/>
    <hyperlink ref="D7674" r:id="rId7994"/>
    <hyperlink ref="D7675" r:id="rId7995"/>
    <hyperlink ref="D7662" r:id="rId7996"/>
    <hyperlink ref="D7663" r:id="rId7997"/>
    <hyperlink ref="D7660" r:id="rId7998"/>
    <hyperlink ref="D7659" r:id="rId7999"/>
    <hyperlink ref="D7665" r:id="rId8000"/>
    <hyperlink ref="D7666" r:id="rId8001"/>
    <hyperlink ref="D7687" r:id="rId8002"/>
    <hyperlink ref="D7688" r:id="rId8003"/>
    <hyperlink ref="D7689" r:id="rId8004"/>
    <hyperlink ref="D7690" r:id="rId8005"/>
    <hyperlink ref="D7691" r:id="rId8006"/>
    <hyperlink ref="D7692" r:id="rId8007"/>
    <hyperlink ref="D7693" r:id="rId8008"/>
    <hyperlink ref="D7694" r:id="rId8009"/>
    <hyperlink ref="D7695" r:id="rId8010"/>
    <hyperlink ref="D7696" r:id="rId8011"/>
    <hyperlink ref="D7697" r:id="rId8012"/>
    <hyperlink ref="D7698" r:id="rId8013"/>
    <hyperlink ref="D7699" r:id="rId8014"/>
    <hyperlink ref="D7700" r:id="rId8015"/>
    <hyperlink ref="D7701" r:id="rId8016"/>
    <hyperlink ref="D7702" r:id="rId8017"/>
    <hyperlink ref="D7703" r:id="rId8018"/>
    <hyperlink ref="D7704" r:id="rId8019"/>
    <hyperlink ref="D7705" r:id="rId8020"/>
    <hyperlink ref="D7706" r:id="rId8021"/>
    <hyperlink ref="D7707" r:id="rId8022"/>
    <hyperlink ref="D7708" r:id="rId8023"/>
    <hyperlink ref="D7709" r:id="rId8024"/>
    <hyperlink ref="D7711" r:id="rId8025"/>
    <hyperlink ref="D7712" r:id="rId8026"/>
    <hyperlink ref="D7713" r:id="rId8027"/>
    <hyperlink ref="D7714" r:id="rId8028"/>
    <hyperlink ref="D7715" r:id="rId8029"/>
    <hyperlink ref="D7716" r:id="rId8030"/>
    <hyperlink ref="D7717" r:id="rId8031"/>
    <hyperlink ref="D7718" r:id="rId8032"/>
    <hyperlink ref="D7719" r:id="rId8033"/>
    <hyperlink ref="D7720" r:id="rId8034"/>
    <hyperlink ref="D7721" r:id="rId8035"/>
    <hyperlink ref="D7722" r:id="rId8036"/>
    <hyperlink ref="D7723" r:id="rId8037"/>
    <hyperlink ref="D7806" r:id="rId8038"/>
    <hyperlink ref="D7807" r:id="rId8039"/>
    <hyperlink ref="D7808" r:id="rId8040"/>
    <hyperlink ref="D7815" r:id="rId8041"/>
    <hyperlink ref="D7816" r:id="rId8042"/>
    <hyperlink ref="D7817" r:id="rId8043"/>
    <hyperlink ref="D7818" r:id="rId8044"/>
    <hyperlink ref="D7819" r:id="rId8045"/>
    <hyperlink ref="D7822" r:id="rId8046"/>
    <hyperlink ref="D7824" r:id="rId8047"/>
    <hyperlink ref="D7825" r:id="rId8048"/>
    <hyperlink ref="D7826" r:id="rId8049"/>
    <hyperlink ref="D7827" r:id="rId8050"/>
    <hyperlink ref="D7828" r:id="rId8051"/>
    <hyperlink ref="D7829" r:id="rId8052"/>
    <hyperlink ref="D7830" r:id="rId8053"/>
    <hyperlink ref="D7831" r:id="rId8054"/>
    <hyperlink ref="D7832" r:id="rId8055"/>
    <hyperlink ref="D7833" r:id="rId8056"/>
    <hyperlink ref="D7834" r:id="rId8057"/>
    <hyperlink ref="D7835" r:id="rId8058"/>
    <hyperlink ref="D7836" r:id="rId8059"/>
    <hyperlink ref="D7837" r:id="rId8060"/>
    <hyperlink ref="D7838" r:id="rId8061"/>
    <hyperlink ref="D7839" r:id="rId8062"/>
    <hyperlink ref="D7840" r:id="rId8063"/>
    <hyperlink ref="D7856" r:id="rId8064"/>
    <hyperlink ref="D7857" r:id="rId8065"/>
    <hyperlink ref="D7858" r:id="rId8066"/>
    <hyperlink ref="D7860" r:id="rId8067"/>
    <hyperlink ref="D7859" r:id="rId8068"/>
    <hyperlink ref="D7861" r:id="rId8069"/>
    <hyperlink ref="D7862" r:id="rId8070"/>
    <hyperlink ref="D7865" r:id="rId8071"/>
    <hyperlink ref="D7866" r:id="rId8072"/>
    <hyperlink ref="D7870" r:id="rId8073"/>
    <hyperlink ref="D7883" r:id="rId8074"/>
    <hyperlink ref="D7864" r:id="rId8075"/>
    <hyperlink ref="D7841" r:id="rId8076"/>
    <hyperlink ref="D7842" r:id="rId8077"/>
    <hyperlink ref="D7843" r:id="rId8078"/>
    <hyperlink ref="D7844" r:id="rId8079"/>
    <hyperlink ref="D7867" r:id="rId8080"/>
    <hyperlink ref="D7868" r:id="rId8081"/>
    <hyperlink ref="D7869" r:id="rId8082"/>
    <hyperlink ref="D7880" r:id="rId8083"/>
    <hyperlink ref="D7820" r:id="rId8084"/>
    <hyperlink ref="D7821" r:id="rId8085"/>
    <hyperlink ref="D7882" r:id="rId8086"/>
    <hyperlink ref="D7881" r:id="rId8087"/>
    <hyperlink ref="D7855" r:id="rId8088"/>
    <hyperlink ref="D7888" r:id="rId8089"/>
    <hyperlink ref="D7889" r:id="rId8090"/>
    <hyperlink ref="D7890" r:id="rId8091"/>
    <hyperlink ref="D7891" r:id="rId8092"/>
    <hyperlink ref="D7845" r:id="rId8093"/>
    <hyperlink ref="D7854" r:id="rId8094"/>
    <hyperlink ref="D7863" r:id="rId8095"/>
    <hyperlink ref="D7846" r:id="rId8096"/>
    <hyperlink ref="D7852" r:id="rId8097"/>
    <hyperlink ref="D7853" r:id="rId8098"/>
    <hyperlink ref="D7847" r:id="rId8099"/>
    <hyperlink ref="D7848" r:id="rId8100"/>
    <hyperlink ref="D7851" r:id="rId8101"/>
    <hyperlink ref="D7850" r:id="rId8102"/>
    <hyperlink ref="D7871" r:id="rId8103"/>
    <hyperlink ref="D7873" r:id="rId8104"/>
    <hyperlink ref="D7872" r:id="rId8105"/>
    <hyperlink ref="D7897" r:id="rId8106"/>
    <hyperlink ref="D7876" r:id="rId8107"/>
    <hyperlink ref="D7849" r:id="rId8108"/>
    <hyperlink ref="D7878" r:id="rId8109"/>
    <hyperlink ref="D7879" r:id="rId8110"/>
    <hyperlink ref="D7884" r:id="rId8111"/>
    <hyperlink ref="D7887" r:id="rId8112"/>
    <hyperlink ref="D7896" r:id="rId8113"/>
    <hyperlink ref="D7809" r:id="rId8114"/>
    <hyperlink ref="D7811" r:id="rId8115"/>
    <hyperlink ref="D7893" r:id="rId8116" display="tomaconst1964@yahoo.com"/>
    <hyperlink ref="D7898" r:id="rId8117"/>
    <hyperlink ref="D7886" r:id="rId8118" display="mscjkt2012@gmail.com"/>
    <hyperlink ref="D7885" r:id="rId8119"/>
    <hyperlink ref="D7810" r:id="rId8120" display="atbhyiyanbhuilders@gmail.com"/>
    <hyperlink ref="D7812" r:id="rId8121"/>
    <hyperlink ref="D7814" r:id="rId8122"/>
    <hyperlink ref="D7813" r:id="rId8123" display="atbhyiyanbhuilders@gmail.com"/>
    <hyperlink ref="D7874" r:id="rId8124"/>
    <hyperlink ref="D7875" r:id="rId8125"/>
    <hyperlink ref="D7894" r:id="rId8126"/>
    <hyperlink ref="D7895" r:id="rId8127"/>
    <hyperlink ref="D7908" r:id="rId8128"/>
    <hyperlink ref="D7909" r:id="rId8129"/>
    <hyperlink ref="D7910" r:id="rId8130"/>
    <hyperlink ref="D7911" r:id="rId8131"/>
    <hyperlink ref="D7912" r:id="rId8132"/>
    <hyperlink ref="D7913" r:id="rId8133"/>
    <hyperlink ref="D7914" r:id="rId8134"/>
    <hyperlink ref="D7915" r:id="rId8135"/>
    <hyperlink ref="D7916" r:id="rId8136"/>
    <hyperlink ref="D7917" r:id="rId8137"/>
    <hyperlink ref="D7918" r:id="rId8138"/>
    <hyperlink ref="D7919" r:id="rId8139"/>
    <hyperlink ref="D7920" r:id="rId8140"/>
    <hyperlink ref="D7921" r:id="rId8141"/>
    <hyperlink ref="D7922" r:id="rId8142"/>
    <hyperlink ref="D7923" r:id="rId8143"/>
    <hyperlink ref="D7924" r:id="rId8144"/>
    <hyperlink ref="D7925" r:id="rId8145"/>
    <hyperlink ref="D7926" r:id="rId8146"/>
    <hyperlink ref="D7927" r:id="rId8147"/>
    <hyperlink ref="D7928" r:id="rId8148"/>
    <hyperlink ref="D7929" r:id="rId8149"/>
    <hyperlink ref="D7930" r:id="rId8150"/>
    <hyperlink ref="D7931" r:id="rId8151"/>
    <hyperlink ref="D7932" r:id="rId8152"/>
    <hyperlink ref="D7933" r:id="rId8153"/>
    <hyperlink ref="D7934" r:id="rId8154"/>
    <hyperlink ref="D7935" r:id="rId8155"/>
    <hyperlink ref="D7936" r:id="rId8156"/>
    <hyperlink ref="D7937" r:id="rId8157"/>
    <hyperlink ref="D7938" r:id="rId8158"/>
    <hyperlink ref="D7939" r:id="rId8159"/>
    <hyperlink ref="D7940" r:id="rId8160"/>
    <hyperlink ref="D7941" r:id="rId8161"/>
    <hyperlink ref="D7942" r:id="rId8162"/>
    <hyperlink ref="D7943" r:id="rId8163"/>
    <hyperlink ref="D7945" r:id="rId8164"/>
    <hyperlink ref="D7946" r:id="rId8165"/>
    <hyperlink ref="D7947" r:id="rId8166"/>
    <hyperlink ref="D7948" r:id="rId8167"/>
    <hyperlink ref="D7951" r:id="rId8168"/>
    <hyperlink ref="D7952" r:id="rId8169"/>
    <hyperlink ref="D7953" r:id="rId8170"/>
    <hyperlink ref="D7954" r:id="rId8171"/>
    <hyperlink ref="D7955" r:id="rId8172"/>
    <hyperlink ref="D7956" r:id="rId8173"/>
    <hyperlink ref="D7957" r:id="rId8174"/>
    <hyperlink ref="D7958" r:id="rId8175"/>
    <hyperlink ref="D7959" r:id="rId8176"/>
    <hyperlink ref="D7960" r:id="rId8177"/>
    <hyperlink ref="D7962" r:id="rId8178"/>
    <hyperlink ref="D7964" r:id="rId8179"/>
    <hyperlink ref="D7965" r:id="rId8180"/>
    <hyperlink ref="D7967" r:id="rId8181"/>
    <hyperlink ref="D7970" r:id="rId8182"/>
    <hyperlink ref="D7971" r:id="rId8183"/>
    <hyperlink ref="D7972" r:id="rId8184"/>
    <hyperlink ref="D7973" r:id="rId8185"/>
    <hyperlink ref="D7974" r:id="rId8186"/>
    <hyperlink ref="D7976" r:id="rId8187"/>
    <hyperlink ref="D7977" r:id="rId8188"/>
    <hyperlink ref="D7978" r:id="rId8189"/>
    <hyperlink ref="D7979" r:id="rId8190"/>
    <hyperlink ref="D7981" r:id="rId8191"/>
    <hyperlink ref="D7982" r:id="rId8192"/>
    <hyperlink ref="D7983" r:id="rId8193"/>
    <hyperlink ref="D7984" r:id="rId8194"/>
    <hyperlink ref="D7985" r:id="rId8195"/>
    <hyperlink ref="D7987" r:id="rId8196"/>
    <hyperlink ref="D7988" r:id="rId8197"/>
    <hyperlink ref="D8026" r:id="rId8198"/>
    <hyperlink ref="D8027" r:id="rId8199"/>
    <hyperlink ref="D8028" r:id="rId8200"/>
    <hyperlink ref="D8029" r:id="rId8201"/>
    <hyperlink ref="D8030" r:id="rId8202"/>
    <hyperlink ref="D8031" r:id="rId8203"/>
    <hyperlink ref="D8033" r:id="rId8204"/>
    <hyperlink ref="D8034" r:id="rId8205"/>
    <hyperlink ref="D8035" r:id="rId8206"/>
    <hyperlink ref="D8037" r:id="rId8207"/>
    <hyperlink ref="D8039" r:id="rId8208"/>
    <hyperlink ref="D8041" r:id="rId8209"/>
    <hyperlink ref="D8043" r:id="rId8210"/>
    <hyperlink ref="D8044" r:id="rId8211"/>
    <hyperlink ref="D8045" r:id="rId8212"/>
    <hyperlink ref="D8046" r:id="rId8213"/>
    <hyperlink ref="D8047" r:id="rId8214"/>
    <hyperlink ref="D8048" r:id="rId8215"/>
    <hyperlink ref="D7961" r:id="rId8216"/>
    <hyperlink ref="D7963" r:id="rId8217"/>
    <hyperlink ref="D7966" r:id="rId8218"/>
    <hyperlink ref="D7968" r:id="rId8219"/>
    <hyperlink ref="D7975" r:id="rId8220"/>
    <hyperlink ref="D7980" r:id="rId8221"/>
    <hyperlink ref="D7986" r:id="rId8222"/>
    <hyperlink ref="D8032" r:id="rId8223"/>
    <hyperlink ref="D8036" r:id="rId8224"/>
    <hyperlink ref="D8040" r:id="rId8225"/>
    <hyperlink ref="D8042" r:id="rId8226"/>
    <hyperlink ref="D7949" r:id="rId8227"/>
    <hyperlink ref="D7989" r:id="rId8228"/>
    <hyperlink ref="D7990" r:id="rId8229"/>
    <hyperlink ref="D7991" r:id="rId8230"/>
    <hyperlink ref="D7993" r:id="rId8231"/>
    <hyperlink ref="D7992" r:id="rId8232"/>
    <hyperlink ref="D7994" r:id="rId8233"/>
    <hyperlink ref="D7995" r:id="rId8234"/>
    <hyperlink ref="D7969" r:id="rId8235"/>
    <hyperlink ref="D8451" r:id="rId8236"/>
    <hyperlink ref="D8454" r:id="rId8237"/>
    <hyperlink ref="D8455" r:id="rId8238"/>
    <hyperlink ref="D8456" r:id="rId8239"/>
    <hyperlink ref="D8459" r:id="rId8240"/>
    <hyperlink ref="D8460" r:id="rId8241"/>
    <hyperlink ref="D8463" r:id="rId8242"/>
    <hyperlink ref="D8464" r:id="rId8243"/>
    <hyperlink ref="D8465" r:id="rId8244"/>
    <hyperlink ref="D8466" r:id="rId8245"/>
    <hyperlink ref="D8467" r:id="rId8246"/>
    <hyperlink ref="D8470" r:id="rId8247"/>
    <hyperlink ref="D8471" r:id="rId8248"/>
    <hyperlink ref="D8472" r:id="rId8249"/>
    <hyperlink ref="D8476" r:id="rId8250"/>
    <hyperlink ref="D8479" r:id="rId8251"/>
    <hyperlink ref="D8485" r:id="rId8252"/>
    <hyperlink ref="D8488" r:id="rId8253"/>
    <hyperlink ref="D8498" r:id="rId8254"/>
    <hyperlink ref="D8499" r:id="rId8255"/>
    <hyperlink ref="D8502" r:id="rId8256"/>
    <hyperlink ref="D8504" r:id="rId8257"/>
    <hyperlink ref="D8505" r:id="rId8258"/>
    <hyperlink ref="D8506" r:id="rId8259"/>
    <hyperlink ref="D8450" r:id="rId8260"/>
    <hyperlink ref="D8461" r:id="rId8261"/>
    <hyperlink ref="D8462" r:id="rId8262"/>
    <hyperlink ref="D8468" r:id="rId8263"/>
    <hyperlink ref="D8469" r:id="rId8264"/>
    <hyperlink ref="D8475" r:id="rId8265"/>
    <hyperlink ref="D8480" r:id="rId8266"/>
    <hyperlink ref="D8481" r:id="rId8267"/>
    <hyperlink ref="D8487" r:id="rId8268"/>
    <hyperlink ref="D8486" r:id="rId8269"/>
    <hyperlink ref="D8489" r:id="rId8270"/>
    <hyperlink ref="D8501" r:id="rId8271"/>
    <hyperlink ref="D8507" r:id="rId8272"/>
    <hyperlink ref="D8511" r:id="rId8273"/>
    <hyperlink ref="D8512" r:id="rId8274"/>
    <hyperlink ref="D8515" r:id="rId8275"/>
    <hyperlink ref="D8517" r:id="rId8276"/>
    <hyperlink ref="D8518" r:id="rId8277"/>
    <hyperlink ref="D8520" r:id="rId8278"/>
    <hyperlink ref="D8523" r:id="rId8279"/>
    <hyperlink ref="D8497" r:id="rId8280"/>
    <hyperlink ref="D8526" r:id="rId8281"/>
    <hyperlink ref="D8508" r:id="rId8282" display="mosharroftradersgangni@gmail.com"/>
    <hyperlink ref="D8528" r:id="rId8283"/>
    <hyperlink ref="D8493" r:id="rId8284"/>
    <hyperlink ref="D8494" r:id="rId8285"/>
    <hyperlink ref="D8495" r:id="rId8286"/>
    <hyperlink ref="D9583" r:id="rId8287"/>
    <hyperlink ref="D9589" r:id="rId8288"/>
    <hyperlink ref="D9590" r:id="rId8289"/>
    <hyperlink ref="D9598" r:id="rId8290"/>
    <hyperlink ref="D9601" r:id="rId8291"/>
    <hyperlink ref="D9627" r:id="rId8292"/>
    <hyperlink ref="D9610" r:id="rId8293"/>
    <hyperlink ref="D9608" r:id="rId8294"/>
    <hyperlink ref="D9609" r:id="rId8295"/>
    <hyperlink ref="D9607" r:id="rId8296"/>
    <hyperlink ref="D9605" r:id="rId8297"/>
    <hyperlink ref="D9626" r:id="rId8298"/>
    <hyperlink ref="D9625" r:id="rId8299"/>
    <hyperlink ref="D9585" r:id="rId8300"/>
    <hyperlink ref="D9584" r:id="rId8301"/>
    <hyperlink ref="C9622" r:id="rId8302" display="https://www.eprocure.gov.bd/tenderer/ViewRegistrationDetail.jsp?cId=A6BF378C25356586&amp;uId=B98A0F1DC1686B4B&amp;tId=249BAAC9EFFA10CA&amp;top=no"/>
    <hyperlink ref="D9579" r:id="rId8303"/>
    <hyperlink ref="D9580" r:id="rId8304"/>
    <hyperlink ref="D9581" r:id="rId8305"/>
    <hyperlink ref="D9582" r:id="rId8306"/>
    <hyperlink ref="D9592" r:id="rId8307"/>
    <hyperlink ref="D9597" r:id="rId8308"/>
    <hyperlink ref="D9604" r:id="rId8309"/>
    <hyperlink ref="D9606" r:id="rId8310"/>
    <hyperlink ref="D9624" r:id="rId8311"/>
    <hyperlink ref="D9630" r:id="rId8312"/>
    <hyperlink ref="C9631" r:id="rId8313" display="https://www.eprocure.gov.bd/tenderer/ViewRegistrationDetail.jsp?uId=1E5CB438EDC8B79F&amp;tId=B7FD703FE73AC7E3&amp;cId=9AA8AC7FE1ED1950&amp;top=no"/>
    <hyperlink ref="D9635" r:id="rId8314"/>
    <hyperlink ref="D9634" r:id="rId8315"/>
    <hyperlink ref="D9636" r:id="rId8316"/>
    <hyperlink ref="D9638" r:id="rId8317"/>
    <hyperlink ref="D9628" r:id="rId8318"/>
    <hyperlink ref="D9654" r:id="rId8319"/>
    <hyperlink ref="D9657" r:id="rId8320"/>
    <hyperlink ref="D9655" r:id="rId8321"/>
    <hyperlink ref="D9602" r:id="rId8322"/>
    <hyperlink ref="D9603" r:id="rId8323"/>
    <hyperlink ref="D9611" r:id="rId8324"/>
    <hyperlink ref="D9658" r:id="rId8325"/>
    <hyperlink ref="D9574" r:id="rId8326"/>
    <hyperlink ref="D9661" r:id="rId8327"/>
    <hyperlink ref="D9662" r:id="rId8328"/>
    <hyperlink ref="D9664" r:id="rId8329"/>
    <hyperlink ref="D9665" r:id="rId8330"/>
    <hyperlink ref="D9671" r:id="rId8331"/>
    <hyperlink ref="D9670" r:id="rId8332"/>
    <hyperlink ref="D12100:D12101" r:id="rId8333" display="mizanurrahmanliton@hotmail.com"/>
    <hyperlink ref="E9467" r:id="rId8334" display="https://www.eprocure.gov.bd/officer/MyTenders.jsp"/>
    <hyperlink ref="E9468" r:id="rId8335" display="https://www.eprocure.gov.bd/officer/MyTenders.jsp"/>
    <hyperlink ref="E9469" r:id="rId8336" display="https://www.eprocure.gov.bd/officer/MyTenders.jsp"/>
    <hyperlink ref="D9477" r:id="rId8337"/>
    <hyperlink ref="D9524" r:id="rId8338"/>
    <hyperlink ref="D9525" r:id="rId8339"/>
    <hyperlink ref="D9469" r:id="rId8340"/>
    <hyperlink ref="D9470" r:id="rId8341"/>
    <hyperlink ref="D9467" r:id="rId8342"/>
    <hyperlink ref="D9471" r:id="rId8343"/>
    <hyperlink ref="D9472" r:id="rId8344"/>
    <hyperlink ref="D9473" r:id="rId8345"/>
    <hyperlink ref="D9474" r:id="rId8346"/>
    <hyperlink ref="D9475" r:id="rId8347"/>
    <hyperlink ref="D9476" r:id="rId8348"/>
    <hyperlink ref="D9478" r:id="rId8349"/>
    <hyperlink ref="D9480" r:id="rId8350"/>
    <hyperlink ref="D9481" r:id="rId8351"/>
    <hyperlink ref="D9506" r:id="rId8352"/>
    <hyperlink ref="D9482" r:id="rId8353"/>
    <hyperlink ref="D9483" r:id="rId8354"/>
    <hyperlink ref="D9484" r:id="rId8355"/>
    <hyperlink ref="D9485" r:id="rId8356"/>
    <hyperlink ref="D9486" r:id="rId8357"/>
    <hyperlink ref="D9487" r:id="rId8358"/>
    <hyperlink ref="D9488" r:id="rId8359"/>
    <hyperlink ref="D9489" r:id="rId8360"/>
    <hyperlink ref="D9490" r:id="rId8361"/>
    <hyperlink ref="D9491" r:id="rId8362"/>
    <hyperlink ref="D9494" r:id="rId8363"/>
    <hyperlink ref="D9493" r:id="rId8364"/>
    <hyperlink ref="D9495" r:id="rId8365"/>
    <hyperlink ref="D9496" r:id="rId8366"/>
    <hyperlink ref="D9497" r:id="rId8367"/>
    <hyperlink ref="D9498" r:id="rId8368"/>
    <hyperlink ref="D9500" r:id="rId8369"/>
    <hyperlink ref="D9502" r:id="rId8370"/>
    <hyperlink ref="D9503" r:id="rId8371"/>
    <hyperlink ref="D9507" r:id="rId8372"/>
    <hyperlink ref="D9508" r:id="rId8373"/>
    <hyperlink ref="D9509" r:id="rId8374"/>
    <hyperlink ref="D9510" r:id="rId8375"/>
    <hyperlink ref="D9511" r:id="rId8376"/>
    <hyperlink ref="D9512" r:id="rId8377"/>
    <hyperlink ref="D9513" r:id="rId8378"/>
    <hyperlink ref="D9514" r:id="rId8379"/>
    <hyperlink ref="D9515" r:id="rId8380"/>
    <hyperlink ref="D9516" r:id="rId8381"/>
    <hyperlink ref="D9517" r:id="rId8382"/>
    <hyperlink ref="D9518" r:id="rId8383"/>
    <hyperlink ref="D9519" r:id="rId8384"/>
    <hyperlink ref="D9520" r:id="rId8385"/>
    <hyperlink ref="D9522" r:id="rId8386"/>
    <hyperlink ref="D9521" r:id="rId8387"/>
    <hyperlink ref="D9499" r:id="rId8388"/>
    <hyperlink ref="D9526" r:id="rId8389"/>
    <hyperlink ref="D9549" r:id="rId8390"/>
    <hyperlink ref="D9674" r:id="rId8391"/>
    <hyperlink ref="D9684" r:id="rId8392"/>
    <hyperlink ref="D9690" r:id="rId8393"/>
    <hyperlink ref="D9695" r:id="rId8394"/>
    <hyperlink ref="D9697" r:id="rId8395"/>
    <hyperlink ref="D9699" r:id="rId8396"/>
    <hyperlink ref="D9700" r:id="rId8397"/>
    <hyperlink ref="D9701" r:id="rId8398"/>
    <hyperlink ref="D9704" r:id="rId8399"/>
    <hyperlink ref="D9706" r:id="rId8400"/>
    <hyperlink ref="D9707" r:id="rId8401"/>
    <hyperlink ref="D9710" r:id="rId8402"/>
    <hyperlink ref="D9711" r:id="rId8403"/>
    <hyperlink ref="D9712" r:id="rId8404"/>
    <hyperlink ref="D9713" r:id="rId8405"/>
    <hyperlink ref="D9728" r:id="rId8406"/>
    <hyperlink ref="D9731" r:id="rId8407"/>
    <hyperlink ref="D9738" r:id="rId8408"/>
    <hyperlink ref="D9740" r:id="rId8409"/>
    <hyperlink ref="D9741" r:id="rId8410"/>
    <hyperlink ref="D9744" r:id="rId8411"/>
    <hyperlink ref="D9746" r:id="rId8412"/>
    <hyperlink ref="D9747" r:id="rId8413"/>
    <hyperlink ref="D9748" r:id="rId8414"/>
    <hyperlink ref="D9764" r:id="rId8415"/>
    <hyperlink ref="D9768" r:id="rId8416"/>
    <hyperlink ref="D9774" r:id="rId8417"/>
    <hyperlink ref="D9717" r:id="rId8418"/>
    <hyperlink ref="D9720" r:id="rId8419"/>
    <hyperlink ref="D9722" r:id="rId8420"/>
    <hyperlink ref="D9733" r:id="rId8421"/>
    <hyperlink ref="D9734" r:id="rId8422"/>
    <hyperlink ref="D9758" r:id="rId8423"/>
    <hyperlink ref="D9749" r:id="rId8424"/>
    <hyperlink ref="D9797" r:id="rId8425"/>
    <hyperlink ref="D9777" r:id="rId8426"/>
    <hyperlink ref="D9781" r:id="rId8427"/>
    <hyperlink ref="D9784" r:id="rId8428"/>
    <hyperlink ref="D9792" r:id="rId8429"/>
    <hyperlink ref="D9794" r:id="rId8430"/>
    <hyperlink ref="D9800" r:id="rId8431"/>
    <hyperlink ref="D9752" r:id="rId8432"/>
    <hyperlink ref="D9754" r:id="rId8433"/>
    <hyperlink ref="D9755" r:id="rId8434"/>
    <hyperlink ref="D9804" r:id="rId8435"/>
    <hyperlink ref="D9714" r:id="rId8436"/>
    <hyperlink ref="D9715" r:id="rId8437"/>
    <hyperlink ref="D9736" r:id="rId8438"/>
    <hyperlink ref="D9756" r:id="rId8439"/>
    <hyperlink ref="D9761" r:id="rId8440"/>
    <hyperlink ref="D9743" r:id="rId8441"/>
    <hyperlink ref="D9708" r:id="rId8442"/>
    <hyperlink ref="D9732" r:id="rId8443"/>
    <hyperlink ref="D9753" r:id="rId8444"/>
    <hyperlink ref="D9759" r:id="rId8445"/>
    <hyperlink ref="D9762" r:id="rId8446"/>
    <hyperlink ref="D9766" r:id="rId8447"/>
    <hyperlink ref="D9769" r:id="rId8448"/>
    <hyperlink ref="D9775" r:id="rId8449"/>
    <hyperlink ref="D9778" r:id="rId8450"/>
    <hyperlink ref="D9779" r:id="rId8451"/>
    <hyperlink ref="D9782" r:id="rId8452"/>
    <hyperlink ref="D9785" r:id="rId8453"/>
    <hyperlink ref="D9795" r:id="rId8454"/>
    <hyperlink ref="D9798" r:id="rId8455"/>
    <hyperlink ref="D9801" r:id="rId8456"/>
    <hyperlink ref="D9802" r:id="rId8457"/>
    <hyperlink ref="D9805" r:id="rId8458"/>
    <hyperlink ref="D9806" r:id="rId8459"/>
    <hyperlink ref="D9751" r:id="rId8460"/>
    <hyperlink ref="D9757" r:id="rId8461"/>
    <hyperlink ref="D9760" r:id="rId8462"/>
    <hyperlink ref="D9763" r:id="rId8463"/>
    <hyperlink ref="D9767" r:id="rId8464"/>
    <hyperlink ref="D9773" r:id="rId8465"/>
    <hyperlink ref="D9780" r:id="rId8466"/>
    <hyperlink ref="D9783" r:id="rId8467"/>
    <hyperlink ref="D9793" r:id="rId8468"/>
    <hyperlink ref="D9796" r:id="rId8469"/>
    <hyperlink ref="D9799" r:id="rId8470"/>
    <hyperlink ref="D9803" r:id="rId8471"/>
    <hyperlink ref="D9709" r:id="rId8472"/>
    <hyperlink ref="D9765" r:id="rId8473"/>
    <hyperlink ref="D9770" r:id="rId8474"/>
    <hyperlink ref="D9771" r:id="rId8475"/>
    <hyperlink ref="D9776" r:id="rId8476"/>
    <hyperlink ref="D9787" r:id="rId8477"/>
    <hyperlink ref="D9788" r:id="rId8478"/>
    <hyperlink ref="D9786" r:id="rId8479"/>
    <hyperlink ref="D9790" r:id="rId8480"/>
    <hyperlink ref="D9791" r:id="rId8481"/>
    <hyperlink ref="D9789" r:id="rId8482"/>
    <hyperlink ref="C9801" r:id="rId8483" display="marupganj@gmail.com JV, Murapara,Rupganj,Narayanganj "/>
    <hyperlink ref="D9750" r:id="rId8484"/>
    <hyperlink ref="D9745" r:id="rId8485"/>
    <hyperlink ref="D9742" r:id="rId8486"/>
    <hyperlink ref="D9685" r:id="rId8487"/>
    <hyperlink ref="D9686" r:id="rId8488"/>
    <hyperlink ref="D9687" r:id="rId8489"/>
    <hyperlink ref="D9688" r:id="rId8490"/>
    <hyperlink ref="D9689" r:id="rId8491"/>
    <hyperlink ref="D9691" r:id="rId8492"/>
    <hyperlink ref="D9692" r:id="rId8493"/>
    <hyperlink ref="D9693" r:id="rId8494"/>
    <hyperlink ref="D9694" r:id="rId8495"/>
    <hyperlink ref="D9696" r:id="rId8496"/>
    <hyperlink ref="D9698" r:id="rId8497"/>
    <hyperlink ref="D9702" r:id="rId8498"/>
    <hyperlink ref="D9703" r:id="rId8499"/>
    <hyperlink ref="D9705" r:id="rId8500"/>
    <hyperlink ref="D9718" r:id="rId8501"/>
    <hyperlink ref="D9719" r:id="rId8502"/>
    <hyperlink ref="D9726" r:id="rId8503"/>
    <hyperlink ref="D9727" r:id="rId8504"/>
    <hyperlink ref="D9721" r:id="rId8505"/>
    <hyperlink ref="D9723" r:id="rId8506"/>
    <hyperlink ref="D9724" r:id="rId8507"/>
    <hyperlink ref="D9725" r:id="rId8508"/>
    <hyperlink ref="D9729" r:id="rId8509"/>
    <hyperlink ref="D9730" r:id="rId8510"/>
    <hyperlink ref="D9735" r:id="rId8511"/>
    <hyperlink ref="D9737" r:id="rId8512"/>
    <hyperlink ref="D9739" r:id="rId8513"/>
    <hyperlink ref="D9772" r:id="rId8514"/>
    <hyperlink ref="D9807" r:id="rId8515"/>
    <hyperlink ref="D9808" r:id="rId8516"/>
    <hyperlink ref="D9809" r:id="rId8517"/>
    <hyperlink ref="D9810" r:id="rId8518"/>
    <hyperlink ref="D9811" r:id="rId8519"/>
    <hyperlink ref="D9812" r:id="rId8520"/>
    <hyperlink ref="D9813" r:id="rId8521"/>
    <hyperlink ref="D9814" r:id="rId8522"/>
    <hyperlink ref="D9815" r:id="rId8523"/>
    <hyperlink ref="D9816" r:id="rId8524"/>
    <hyperlink ref="D9817" r:id="rId8525"/>
    <hyperlink ref="D9818" r:id="rId8526"/>
    <hyperlink ref="D9819" r:id="rId8527"/>
    <hyperlink ref="D9820" r:id="rId8528"/>
    <hyperlink ref="D9821" r:id="rId8529"/>
    <hyperlink ref="D9822" r:id="rId8530"/>
    <hyperlink ref="D9823" r:id="rId8531"/>
    <hyperlink ref="D9824" r:id="rId8532"/>
    <hyperlink ref="D9825" r:id="rId8533"/>
    <hyperlink ref="D9826" r:id="rId8534"/>
    <hyperlink ref="D9827" r:id="rId8535"/>
    <hyperlink ref="D9828" r:id="rId8536"/>
    <hyperlink ref="D9829" r:id="rId8537"/>
    <hyperlink ref="D9830" r:id="rId8538"/>
    <hyperlink ref="D9831" r:id="rId8539"/>
    <hyperlink ref="D9832" r:id="rId8540"/>
    <hyperlink ref="D9833" r:id="rId8541"/>
    <hyperlink ref="D9834" r:id="rId8542"/>
    <hyperlink ref="D9835" r:id="rId8543"/>
    <hyperlink ref="D9836" r:id="rId8544"/>
    <hyperlink ref="D9837" r:id="rId8545"/>
    <hyperlink ref="D9838" r:id="rId8546"/>
    <hyperlink ref="D9839" r:id="rId8547"/>
    <hyperlink ref="D9843" r:id="rId8548"/>
    <hyperlink ref="D9844" r:id="rId8549"/>
    <hyperlink ref="D9845" r:id="rId8550"/>
    <hyperlink ref="D9846" r:id="rId8551"/>
    <hyperlink ref="D9847" r:id="rId8552"/>
    <hyperlink ref="D9848" r:id="rId8553"/>
    <hyperlink ref="D9849" r:id="rId8554"/>
    <hyperlink ref="D9850" r:id="rId8555"/>
    <hyperlink ref="D9852" r:id="rId8556"/>
    <hyperlink ref="D9853" r:id="rId8557"/>
    <hyperlink ref="D9854" r:id="rId8558"/>
    <hyperlink ref="D9855" r:id="rId8559"/>
    <hyperlink ref="D9856" r:id="rId8560"/>
    <hyperlink ref="D9857" r:id="rId8561"/>
    <hyperlink ref="D9859" r:id="rId8562"/>
    <hyperlink ref="D9860" r:id="rId8563"/>
    <hyperlink ref="D9861" r:id="rId8564"/>
    <hyperlink ref="D12859:D12860" r:id="rId8565" display="mmmonirnoni@gmail.com"/>
    <hyperlink ref="D12861:D12862" r:id="rId8566" display="mmmonirnoni@gmail.com"/>
    <hyperlink ref="D12891:D12894" r:id="rId8567" display="mskbandaejv@gmail.com"/>
    <hyperlink ref="D12885:D12886" r:id="rId8568" display="kamrulandbrothers@yahoo.com"/>
    <hyperlink ref="D12888:D12890" r:id="rId8569" display="kamrulandbrothers@yahoo.com"/>
    <hyperlink ref="D12933:D12934" r:id="rId8570" display="msprogatientp@yahoo.com"/>
    <hyperlink ref="D12936:D12937" r:id="rId8571" display="msprogatientp@yahoo.com"/>
    <hyperlink ref="D12939:D12940" r:id="rId8572" display="msranaenterprise@yahoo.com"/>
    <hyperlink ref="D12895:D12896" r:id="rId8573" display="mskbandaejv@gmail.com"/>
    <hyperlink ref="D10666" r:id="rId8574"/>
    <hyperlink ref="D10676" r:id="rId8575"/>
    <hyperlink ref="D10677" r:id="rId8576"/>
    <hyperlink ref="D10678" r:id="rId8577"/>
    <hyperlink ref="D10679" r:id="rId8578"/>
    <hyperlink ref="D10682" r:id="rId8579"/>
    <hyperlink ref="D10684" r:id="rId8580"/>
    <hyperlink ref="D10686" r:id="rId8581"/>
    <hyperlink ref="D10688" r:id="rId8582"/>
    <hyperlink ref="D10685" r:id="rId8583"/>
    <hyperlink ref="D10675" r:id="rId8584"/>
    <hyperlink ref="D10680" r:id="rId8585"/>
    <hyperlink ref="D10681" r:id="rId8586"/>
    <hyperlink ref="D10683" r:id="rId8587"/>
    <hyperlink ref="D10687" r:id="rId8588"/>
    <hyperlink ref="D10689" r:id="rId8589"/>
    <hyperlink ref="D10690" r:id="rId8590"/>
    <hyperlink ref="D10691" r:id="rId8591"/>
    <hyperlink ref="D10692" r:id="rId8592"/>
    <hyperlink ref="D10693" r:id="rId8593"/>
    <hyperlink ref="D10696" r:id="rId8594"/>
    <hyperlink ref="D10694" r:id="rId8595"/>
    <hyperlink ref="D10695" r:id="rId8596"/>
    <hyperlink ref="D10697" r:id="rId8597"/>
    <hyperlink ref="D10698" r:id="rId8598"/>
    <hyperlink ref="D10699" r:id="rId8599"/>
    <hyperlink ref="D10700" r:id="rId8600"/>
    <hyperlink ref="D10701" r:id="rId8601"/>
    <hyperlink ref="D10702" r:id="rId8602"/>
    <hyperlink ref="D10704" r:id="rId8603"/>
    <hyperlink ref="D10705" r:id="rId8604"/>
    <hyperlink ref="D10706" r:id="rId8605"/>
    <hyperlink ref="D10707" r:id="rId8606"/>
    <hyperlink ref="D10711" r:id="rId8607"/>
    <hyperlink ref="D10712" r:id="rId8608"/>
    <hyperlink ref="D10714" r:id="rId8609"/>
    <hyperlink ref="D10785" r:id="rId8610"/>
    <hyperlink ref="D10713" r:id="rId8611"/>
    <hyperlink ref="D10708" r:id="rId8612"/>
    <hyperlink ref="D10715" r:id="rId8613"/>
    <hyperlink ref="D10716" r:id="rId8614"/>
    <hyperlink ref="D10717" r:id="rId8615"/>
    <hyperlink ref="D10718" r:id="rId8616"/>
    <hyperlink ref="D10703" r:id="rId8617"/>
    <hyperlink ref="D10710" r:id="rId8618"/>
    <hyperlink ref="D10709" r:id="rId8619"/>
    <hyperlink ref="D10719" r:id="rId8620"/>
    <hyperlink ref="D10720" r:id="rId8621"/>
    <hyperlink ref="D10721" r:id="rId8622"/>
    <hyperlink ref="D10722" r:id="rId8623"/>
    <hyperlink ref="D10723" r:id="rId8624"/>
    <hyperlink ref="D10724" r:id="rId8625"/>
    <hyperlink ref="D10725" r:id="rId8626"/>
    <hyperlink ref="D10727" r:id="rId8627"/>
    <hyperlink ref="D10731" r:id="rId8628"/>
    <hyperlink ref="D10732" r:id="rId8629"/>
    <hyperlink ref="D10733" r:id="rId8630"/>
    <hyperlink ref="D10726" r:id="rId8631"/>
    <hyperlink ref="D10728" r:id="rId8632"/>
    <hyperlink ref="D10730" r:id="rId8633"/>
    <hyperlink ref="D10745" r:id="rId8634"/>
    <hyperlink ref="D10746" r:id="rId8635"/>
    <hyperlink ref="D10748" r:id="rId8636"/>
    <hyperlink ref="D10787" r:id="rId8637"/>
    <hyperlink ref="D10786" r:id="rId8638"/>
    <hyperlink ref="D10789" r:id="rId8639"/>
    <hyperlink ref="D10790" r:id="rId8640"/>
    <hyperlink ref="D10792" r:id="rId8641"/>
    <hyperlink ref="D10793" r:id="rId8642"/>
    <hyperlink ref="D10794" r:id="rId8643"/>
    <hyperlink ref="D10795" r:id="rId8644"/>
    <hyperlink ref="D10796" r:id="rId8645"/>
    <hyperlink ref="D10738" r:id="rId8646"/>
    <hyperlink ref="D10739" r:id="rId8647"/>
    <hyperlink ref="D10826" r:id="rId8648"/>
    <hyperlink ref="D10830" r:id="rId8649"/>
    <hyperlink ref="D10839" r:id="rId8650"/>
    <hyperlink ref="D10835" r:id="rId8651"/>
    <hyperlink ref="D10836" r:id="rId8652"/>
    <hyperlink ref="D10837" r:id="rId8653"/>
    <hyperlink ref="D10827" r:id="rId8654"/>
    <hyperlink ref="D10814" r:id="rId8655"/>
    <hyperlink ref="D10813" r:id="rId8656"/>
    <hyperlink ref="D10812" r:id="rId8657"/>
    <hyperlink ref="D10815" r:id="rId8658"/>
    <hyperlink ref="D10816" r:id="rId8659"/>
    <hyperlink ref="D10817" r:id="rId8660"/>
    <hyperlink ref="D10818" r:id="rId8661"/>
    <hyperlink ref="D10819" r:id="rId8662"/>
    <hyperlink ref="D10820" r:id="rId8663"/>
    <hyperlink ref="D10821" r:id="rId8664"/>
    <hyperlink ref="D10822" r:id="rId8665"/>
    <hyperlink ref="D10823" r:id="rId8666"/>
    <hyperlink ref="D10824" r:id="rId8667"/>
    <hyperlink ref="D10825" r:id="rId8668"/>
    <hyperlink ref="D10829" r:id="rId8669"/>
    <hyperlink ref="D10833" r:id="rId8670"/>
    <hyperlink ref="D10834" r:id="rId8671"/>
    <hyperlink ref="D10798" r:id="rId8672"/>
    <hyperlink ref="D10799" r:id="rId8673"/>
    <hyperlink ref="D10800" r:id="rId8674"/>
    <hyperlink ref="D10801" r:id="rId8675"/>
    <hyperlink ref="D10807" r:id="rId8676"/>
    <hyperlink ref="D10809" r:id="rId8677"/>
    <hyperlink ref="D10810" r:id="rId8678"/>
    <hyperlink ref="D10811" r:id="rId8679"/>
    <hyperlink ref="D10808" r:id="rId8680"/>
    <hyperlink ref="D10729" r:id="rId8681"/>
    <hyperlink ref="D10734" r:id="rId8682"/>
    <hyperlink ref="D10735" r:id="rId8683"/>
    <hyperlink ref="D10736" r:id="rId8684"/>
    <hyperlink ref="D10737" r:id="rId8685"/>
    <hyperlink ref="D10742" r:id="rId8686"/>
    <hyperlink ref="D10744" r:id="rId8687"/>
    <hyperlink ref="D10740" r:id="rId8688"/>
    <hyperlink ref="D10741" r:id="rId8689"/>
    <hyperlink ref="D10743" r:id="rId8690"/>
    <hyperlink ref="D10747" r:id="rId8691"/>
    <hyperlink ref="D10749" r:id="rId8692"/>
    <hyperlink ref="D10750" r:id="rId8693"/>
    <hyperlink ref="D10751" r:id="rId8694"/>
    <hyperlink ref="D10752" r:id="rId8695"/>
    <hyperlink ref="D10753" r:id="rId8696"/>
    <hyperlink ref="D10754" r:id="rId8697"/>
    <hyperlink ref="D10755" r:id="rId8698"/>
    <hyperlink ref="D10756" r:id="rId8699"/>
    <hyperlink ref="D10757" r:id="rId8700"/>
    <hyperlink ref="D10758" r:id="rId8701"/>
    <hyperlink ref="D10760" r:id="rId8702"/>
    <hyperlink ref="D10761" r:id="rId8703"/>
    <hyperlink ref="D10762" r:id="rId8704"/>
    <hyperlink ref="D10763" r:id="rId8705"/>
    <hyperlink ref="D10764" r:id="rId8706"/>
    <hyperlink ref="D10767" r:id="rId8707"/>
    <hyperlink ref="D10769" r:id="rId8708"/>
    <hyperlink ref="D10771" r:id="rId8709"/>
    <hyperlink ref="D10772" r:id="rId8710"/>
    <hyperlink ref="D10774" r:id="rId8711"/>
    <hyperlink ref="D10775" r:id="rId8712"/>
    <hyperlink ref="D10776" r:id="rId8713"/>
    <hyperlink ref="D10781" r:id="rId8714"/>
    <hyperlink ref="D10782" r:id="rId8715"/>
    <hyperlink ref="D10788" r:id="rId8716"/>
    <hyperlink ref="D10791" r:id="rId8717"/>
    <hyperlink ref="D10797" r:id="rId8718"/>
    <hyperlink ref="D10805" r:id="rId8719"/>
    <hyperlink ref="D10803" r:id="rId8720"/>
    <hyperlink ref="D10802" r:id="rId8721"/>
    <hyperlink ref="D10840" r:id="rId8722"/>
    <hyperlink ref="D10838" r:id="rId8723"/>
    <hyperlink ref="D10831" r:id="rId8724"/>
    <hyperlink ref="D10832" r:id="rId8725"/>
    <hyperlink ref="D10828" r:id="rId8726"/>
    <hyperlink ref="D10778" r:id="rId8727"/>
    <hyperlink ref="D10779" r:id="rId8728"/>
    <hyperlink ref="D10780" r:id="rId8729"/>
    <hyperlink ref="D10783" r:id="rId8730"/>
    <hyperlink ref="D10784" r:id="rId8731"/>
    <hyperlink ref="D10765" r:id="rId8732"/>
    <hyperlink ref="D10766" r:id="rId8733"/>
    <hyperlink ref="D10768" r:id="rId8734"/>
    <hyperlink ref="D10770" r:id="rId8735"/>
    <hyperlink ref="D10759" r:id="rId8736"/>
    <hyperlink ref="D10841" r:id="rId8737"/>
    <hyperlink ref="D10845" r:id="rId8738"/>
    <hyperlink ref="D10848" r:id="rId8739"/>
    <hyperlink ref="D10842" r:id="rId8740"/>
    <hyperlink ref="D10843" r:id="rId8741"/>
    <hyperlink ref="D10844" r:id="rId8742"/>
    <hyperlink ref="D10846" r:id="rId8743"/>
    <hyperlink ref="D10849" r:id="rId8744"/>
    <hyperlink ref="D10850" r:id="rId8745"/>
    <hyperlink ref="D10852" r:id="rId8746"/>
    <hyperlink ref="D10851" r:id="rId8747"/>
    <hyperlink ref="D10853" r:id="rId8748"/>
    <hyperlink ref="D10854" r:id="rId8749"/>
    <hyperlink ref="D10855" r:id="rId8750"/>
    <hyperlink ref="D10856" r:id="rId8751"/>
    <hyperlink ref="D10857" r:id="rId8752"/>
    <hyperlink ref="D10858" r:id="rId8753"/>
    <hyperlink ref="D10859" r:id="rId8754"/>
    <hyperlink ref="D10861" r:id="rId8755"/>
    <hyperlink ref="D10860" r:id="rId8756"/>
    <hyperlink ref="D10862" r:id="rId8757"/>
    <hyperlink ref="D10863" r:id="rId8758"/>
    <hyperlink ref="D10864" r:id="rId8759"/>
    <hyperlink ref="D10865" r:id="rId8760"/>
    <hyperlink ref="D10866" r:id="rId8761"/>
    <hyperlink ref="D10867" r:id="rId8762"/>
    <hyperlink ref="D10868" r:id="rId8763"/>
    <hyperlink ref="D10869" r:id="rId8764"/>
    <hyperlink ref="D10871" r:id="rId8765"/>
    <hyperlink ref="D10874" r:id="rId8766"/>
    <hyperlink ref="D10870" r:id="rId8767"/>
    <hyperlink ref="D10872" r:id="rId8768"/>
    <hyperlink ref="D10873" r:id="rId8769"/>
    <hyperlink ref="D10875" r:id="rId8770"/>
    <hyperlink ref="D10876" r:id="rId8771"/>
    <hyperlink ref="D10878" r:id="rId8772"/>
    <hyperlink ref="D10877" r:id="rId8773"/>
    <hyperlink ref="D10879" r:id="rId8774"/>
    <hyperlink ref="D10880" r:id="rId8775"/>
    <hyperlink ref="D10881" r:id="rId8776"/>
    <hyperlink ref="D10882" r:id="rId8777"/>
    <hyperlink ref="D10883" r:id="rId8778"/>
    <hyperlink ref="D10884" r:id="rId8779"/>
    <hyperlink ref="D10885" r:id="rId8780"/>
    <hyperlink ref="D10886" r:id="rId8781"/>
    <hyperlink ref="D10887" r:id="rId8782"/>
    <hyperlink ref="D10888" r:id="rId8783"/>
    <hyperlink ref="D10889" r:id="rId8784"/>
    <hyperlink ref="D10890" r:id="rId8785"/>
    <hyperlink ref="D10891" r:id="rId8786"/>
    <hyperlink ref="D10892" r:id="rId8787"/>
    <hyperlink ref="D10893" r:id="rId8788"/>
    <hyperlink ref="D10894" r:id="rId8789"/>
    <hyperlink ref="D10895" r:id="rId8790"/>
    <hyperlink ref="D10896" r:id="rId8791"/>
    <hyperlink ref="D10897" r:id="rId8792"/>
    <hyperlink ref="D10898" r:id="rId8793"/>
    <hyperlink ref="D10899" r:id="rId8794"/>
    <hyperlink ref="D10900" r:id="rId8795"/>
    <hyperlink ref="D10901" r:id="rId8796"/>
    <hyperlink ref="D10902" r:id="rId8797"/>
    <hyperlink ref="D10903" r:id="rId8798"/>
    <hyperlink ref="D10904" r:id="rId8799"/>
    <hyperlink ref="D10905" r:id="rId8800"/>
    <hyperlink ref="D10906" r:id="rId8801"/>
    <hyperlink ref="D10907" r:id="rId8802"/>
    <hyperlink ref="D10908" r:id="rId8803"/>
    <hyperlink ref="D10909" r:id="rId8804"/>
    <hyperlink ref="D10913" r:id="rId8805"/>
    <hyperlink ref="D10943" r:id="rId8806"/>
    <hyperlink ref="D10944" r:id="rId8807"/>
    <hyperlink ref="D10951" r:id="rId8808"/>
    <hyperlink ref="D10960" r:id="rId8809"/>
    <hyperlink ref="D10961" r:id="rId8810"/>
    <hyperlink ref="D10964" r:id="rId8811"/>
    <hyperlink ref="D10965" r:id="rId8812"/>
    <hyperlink ref="D10954" r:id="rId8813"/>
    <hyperlink ref="D10955" r:id="rId8814"/>
    <hyperlink ref="D10957" r:id="rId8815"/>
    <hyperlink ref="D10962" r:id="rId8816"/>
    <hyperlink ref="D10969" r:id="rId8817"/>
    <hyperlink ref="D10970" r:id="rId8818"/>
    <hyperlink ref="D10971" r:id="rId8819"/>
    <hyperlink ref="D10914" r:id="rId8820"/>
    <hyperlink ref="D10911" r:id="rId8821"/>
    <hyperlink ref="D10910" r:id="rId8822"/>
    <hyperlink ref="D10915" r:id="rId8823"/>
    <hyperlink ref="D10916" r:id="rId8824"/>
    <hyperlink ref="D10917" r:id="rId8825"/>
    <hyperlink ref="D10918" r:id="rId8826"/>
    <hyperlink ref="D10919" r:id="rId8827"/>
    <hyperlink ref="D10920" r:id="rId8828"/>
    <hyperlink ref="D10921" r:id="rId8829"/>
    <hyperlink ref="D10922" r:id="rId8830"/>
    <hyperlink ref="D10923" r:id="rId8831"/>
    <hyperlink ref="D10924" r:id="rId8832"/>
    <hyperlink ref="D10926" r:id="rId8833"/>
    <hyperlink ref="D10925" r:id="rId8834"/>
    <hyperlink ref="D10950" r:id="rId8835"/>
    <hyperlink ref="D10949" r:id="rId8836"/>
    <hyperlink ref="D10935" r:id="rId8837"/>
    <hyperlink ref="D10912" r:id="rId8838"/>
    <hyperlink ref="D10930" r:id="rId8839"/>
    <hyperlink ref="D10931" r:id="rId8840"/>
    <hyperlink ref="D10932" r:id="rId8841"/>
    <hyperlink ref="D10933" r:id="rId8842"/>
    <hyperlink ref="D10934" r:id="rId8843"/>
    <hyperlink ref="D10927" r:id="rId8844"/>
    <hyperlink ref="D10928" r:id="rId8845"/>
    <hyperlink ref="D10929" r:id="rId8846"/>
    <hyperlink ref="D10936" r:id="rId8847"/>
    <hyperlink ref="D10937" r:id="rId8848"/>
    <hyperlink ref="D10938" r:id="rId8849"/>
    <hyperlink ref="D10939" r:id="rId8850"/>
    <hyperlink ref="D10940" r:id="rId8851"/>
    <hyperlink ref="D10941" r:id="rId8852"/>
    <hyperlink ref="D10942" r:id="rId8853"/>
    <hyperlink ref="D10945" r:id="rId8854"/>
    <hyperlink ref="D10946" r:id="rId8855"/>
    <hyperlink ref="D10947" r:id="rId8856"/>
    <hyperlink ref="D10948" r:id="rId8857"/>
    <hyperlink ref="D10952" r:id="rId8858"/>
    <hyperlink ref="D10953" r:id="rId8859"/>
    <hyperlink ref="D10956" r:id="rId8860"/>
    <hyperlink ref="D10958" r:id="rId8861"/>
    <hyperlink ref="D10959" r:id="rId8862"/>
    <hyperlink ref="D10963" r:id="rId8863"/>
    <hyperlink ref="D10966" r:id="rId8864"/>
    <hyperlink ref="D10967" r:id="rId8865"/>
    <hyperlink ref="D10968" r:id="rId8866"/>
    <hyperlink ref="D10972" r:id="rId8867"/>
    <hyperlink ref="D10973" r:id="rId8868"/>
    <hyperlink ref="D10974" r:id="rId8869"/>
    <hyperlink ref="D10975" r:id="rId8870"/>
    <hyperlink ref="D10976" r:id="rId8871"/>
    <hyperlink ref="D10977" r:id="rId8872"/>
    <hyperlink ref="D10978" r:id="rId8873"/>
    <hyperlink ref="D10979" r:id="rId8874"/>
    <hyperlink ref="D10980" r:id="rId8875"/>
    <hyperlink ref="D10981" r:id="rId8876"/>
    <hyperlink ref="D10982" r:id="rId8877"/>
    <hyperlink ref="D10983" r:id="rId8878"/>
    <hyperlink ref="D10984" r:id="rId8879"/>
    <hyperlink ref="D10985" r:id="rId8880"/>
    <hyperlink ref="D10986" r:id="rId8881"/>
    <hyperlink ref="D10987" r:id="rId8882"/>
    <hyperlink ref="D10988" r:id="rId8883"/>
    <hyperlink ref="D10989" r:id="rId8884"/>
    <hyperlink ref="D10990" r:id="rId8885"/>
    <hyperlink ref="D10991" r:id="rId8886"/>
    <hyperlink ref="D10992" r:id="rId8887"/>
    <hyperlink ref="D10993" r:id="rId8888"/>
    <hyperlink ref="D10994" r:id="rId8889"/>
    <hyperlink ref="D10995" r:id="rId8890"/>
    <hyperlink ref="D10998" r:id="rId8891"/>
    <hyperlink ref="D10996" r:id="rId8892"/>
    <hyperlink ref="D10997" r:id="rId8893"/>
    <hyperlink ref="D10999" r:id="rId8894"/>
    <hyperlink ref="D11000" r:id="rId8895"/>
    <hyperlink ref="D11001" r:id="rId8896"/>
    <hyperlink ref="D11002" r:id="rId8897"/>
    <hyperlink ref="D11003" r:id="rId8898"/>
    <hyperlink ref="D11004" r:id="rId8899"/>
    <hyperlink ref="D11005" r:id="rId8900"/>
    <hyperlink ref="D11006" r:id="rId8901"/>
    <hyperlink ref="D11007" r:id="rId8902"/>
    <hyperlink ref="D11008" r:id="rId8903"/>
    <hyperlink ref="D11009" r:id="rId8904"/>
    <hyperlink ref="D11010" r:id="rId8905"/>
    <hyperlink ref="D11011" r:id="rId8906"/>
    <hyperlink ref="D11012" r:id="rId8907"/>
    <hyperlink ref="D11013" r:id="rId8908"/>
    <hyperlink ref="D11014" r:id="rId8909"/>
    <hyperlink ref="D11015" r:id="rId8910"/>
    <hyperlink ref="D11016" r:id="rId8911"/>
    <hyperlink ref="D11017" r:id="rId8912"/>
    <hyperlink ref="D11018" r:id="rId8913"/>
    <hyperlink ref="D11019" r:id="rId8914"/>
    <hyperlink ref="D11020" r:id="rId8915"/>
    <hyperlink ref="D11022" r:id="rId8916"/>
    <hyperlink ref="D11023" r:id="rId8917"/>
    <hyperlink ref="D11021" r:id="rId8918"/>
    <hyperlink ref="D11024" r:id="rId8919"/>
    <hyperlink ref="D11025" r:id="rId8920"/>
    <hyperlink ref="D11026" r:id="rId8921"/>
    <hyperlink ref="D11027" r:id="rId8922"/>
    <hyperlink ref="D11028" r:id="rId8923"/>
    <hyperlink ref="D11029" r:id="rId8924"/>
    <hyperlink ref="D11030" r:id="rId8925"/>
    <hyperlink ref="D11031" r:id="rId8926"/>
    <hyperlink ref="D11032" r:id="rId8927"/>
    <hyperlink ref="D11033" r:id="rId8928"/>
    <hyperlink ref="D11034" r:id="rId8929"/>
    <hyperlink ref="D11035" r:id="rId8930"/>
    <hyperlink ref="D11036" r:id="rId8931"/>
    <hyperlink ref="D11037" r:id="rId8932"/>
    <hyperlink ref="D11038" r:id="rId8933"/>
    <hyperlink ref="D11039" r:id="rId8934"/>
    <hyperlink ref="D11040" r:id="rId8935"/>
    <hyperlink ref="D11044" r:id="rId8936"/>
    <hyperlink ref="D11045" r:id="rId8937"/>
    <hyperlink ref="D11046" r:id="rId8938"/>
    <hyperlink ref="D11047" r:id="rId8939"/>
    <hyperlink ref="D11052" r:id="rId8940"/>
    <hyperlink ref="D11058" r:id="rId8941"/>
    <hyperlink ref="D11060" r:id="rId8942"/>
    <hyperlink ref="D11053" r:id="rId8943"/>
    <hyperlink ref="D11041" r:id="rId8944"/>
    <hyperlink ref="D11042" r:id="rId8945"/>
    <hyperlink ref="D11043" r:id="rId8946"/>
    <hyperlink ref="D11051" r:id="rId8947"/>
    <hyperlink ref="D11055" r:id="rId8948"/>
    <hyperlink ref="D11054" r:id="rId8949"/>
    <hyperlink ref="D11048" r:id="rId8950"/>
    <hyperlink ref="D11049" r:id="rId8951"/>
    <hyperlink ref="D11050" r:id="rId8952"/>
    <hyperlink ref="D11057" r:id="rId8953"/>
    <hyperlink ref="D11059" r:id="rId8954"/>
    <hyperlink ref="D11061" r:id="rId8955"/>
    <hyperlink ref="D11062" r:id="rId8956"/>
    <hyperlink ref="D11063" r:id="rId8957"/>
    <hyperlink ref="D11064" r:id="rId8958"/>
    <hyperlink ref="D11065" r:id="rId8959"/>
    <hyperlink ref="D11066" r:id="rId8960"/>
    <hyperlink ref="D11067" r:id="rId8961"/>
    <hyperlink ref="D11068" r:id="rId8962"/>
    <hyperlink ref="D11069" r:id="rId8963"/>
    <hyperlink ref="D11070" r:id="rId8964"/>
    <hyperlink ref="D11071" r:id="rId8965"/>
    <hyperlink ref="D11072" r:id="rId8966"/>
    <hyperlink ref="D10672" r:id="rId8967"/>
    <hyperlink ref="D10674" r:id="rId8968"/>
    <hyperlink ref="D10673" r:id="rId8969"/>
    <hyperlink ref="D10667" r:id="rId8970"/>
    <hyperlink ref="D10668" r:id="rId8971"/>
    <hyperlink ref="D10669" r:id="rId8972"/>
    <hyperlink ref="D10670" r:id="rId8973"/>
    <hyperlink ref="D10671" r:id="rId8974"/>
    <hyperlink ref="D10804" r:id="rId8975"/>
    <hyperlink ref="D10806" r:id="rId8976"/>
    <hyperlink ref="D11073" r:id="rId8977"/>
    <hyperlink ref="D11074" r:id="rId8978"/>
    <hyperlink ref="D11075" r:id="rId8979"/>
    <hyperlink ref="D11076" r:id="rId8980"/>
    <hyperlink ref="D11106" r:id="rId8981"/>
    <hyperlink ref="D11109" r:id="rId8982"/>
    <hyperlink ref="D11077" r:id="rId8983"/>
    <hyperlink ref="D11078" r:id="rId8984"/>
    <hyperlink ref="D11079" r:id="rId8985"/>
    <hyperlink ref="D11080" r:id="rId8986"/>
    <hyperlink ref="D11081" r:id="rId8987"/>
    <hyperlink ref="D11082" r:id="rId8988"/>
    <hyperlink ref="D11083" r:id="rId8989"/>
    <hyperlink ref="D11084" r:id="rId8990"/>
    <hyperlink ref="D11085" r:id="rId8991"/>
    <hyperlink ref="D11086" r:id="rId8992"/>
    <hyperlink ref="D11087" r:id="rId8993"/>
    <hyperlink ref="D11088" r:id="rId8994"/>
    <hyperlink ref="D11089" r:id="rId8995"/>
    <hyperlink ref="D11090" r:id="rId8996"/>
    <hyperlink ref="D11091" r:id="rId8997"/>
    <hyperlink ref="D11110" r:id="rId8998"/>
    <hyperlink ref="D11092" r:id="rId8999"/>
    <hyperlink ref="D11094" r:id="rId9000"/>
    <hyperlink ref="D11095" r:id="rId9001"/>
    <hyperlink ref="D11096" r:id="rId9002"/>
    <hyperlink ref="D11097" r:id="rId9003"/>
    <hyperlink ref="D11098" r:id="rId9004"/>
    <hyperlink ref="D11099" r:id="rId9005"/>
    <hyperlink ref="D11100" r:id="rId9006"/>
    <hyperlink ref="D11101" r:id="rId9007"/>
    <hyperlink ref="D11102" r:id="rId9008"/>
    <hyperlink ref="D11103" r:id="rId9009"/>
    <hyperlink ref="D11105" r:id="rId9010"/>
    <hyperlink ref="D11107" r:id="rId9011"/>
    <hyperlink ref="D11108" r:id="rId9012"/>
    <hyperlink ref="D11111" r:id="rId9013"/>
    <hyperlink ref="D11112" r:id="rId9014"/>
    <hyperlink ref="D11113" r:id="rId9015"/>
    <hyperlink ref="D11117" r:id="rId9016"/>
    <hyperlink ref="D11118" r:id="rId9017"/>
    <hyperlink ref="D11119" r:id="rId9018"/>
    <hyperlink ref="D11121" r:id="rId9019"/>
    <hyperlink ref="D11122" r:id="rId9020"/>
    <hyperlink ref="D11124" r:id="rId9021"/>
    <hyperlink ref="D11133" r:id="rId9022"/>
    <hyperlink ref="D11125" r:id="rId9023"/>
    <hyperlink ref="D11126" r:id="rId9024"/>
    <hyperlink ref="D11134" r:id="rId9025"/>
    <hyperlink ref="D11135" r:id="rId9026"/>
    <hyperlink ref="D11141" r:id="rId9027"/>
    <hyperlink ref="D11140" r:id="rId9028"/>
    <hyperlink ref="D11142" r:id="rId9029"/>
    <hyperlink ref="D11143" r:id="rId9030"/>
    <hyperlink ref="D11123" r:id="rId9031"/>
    <hyperlink ref="D11114" r:id="rId9032"/>
    <hyperlink ref="D11115" r:id="rId9033"/>
    <hyperlink ref="D11116" r:id="rId9034"/>
    <hyperlink ref="D11127" r:id="rId9035"/>
    <hyperlink ref="D11128" r:id="rId9036"/>
    <hyperlink ref="D11129" r:id="rId9037"/>
    <hyperlink ref="D11130" r:id="rId9038"/>
    <hyperlink ref="D11131" r:id="rId9039"/>
    <hyperlink ref="D11132" r:id="rId9040"/>
    <hyperlink ref="D11144" r:id="rId9041"/>
    <hyperlink ref="D11136" r:id="rId9042"/>
    <hyperlink ref="D11137" r:id="rId9043"/>
    <hyperlink ref="D11120" r:id="rId9044"/>
    <hyperlink ref="D11138" r:id="rId9045"/>
    <hyperlink ref="D11139" r:id="rId9046"/>
    <hyperlink ref="D11145" r:id="rId9047"/>
    <hyperlink ref="D11146" r:id="rId9048"/>
    <hyperlink ref="D11147" r:id="rId9049"/>
    <hyperlink ref="D11151" r:id="rId9050"/>
    <hyperlink ref="D11152" r:id="rId9051"/>
    <hyperlink ref="D11153" r:id="rId9052"/>
    <hyperlink ref="D11154" r:id="rId9053"/>
    <hyperlink ref="D11155" r:id="rId9054"/>
    <hyperlink ref="D11156" r:id="rId9055"/>
    <hyperlink ref="D11157" r:id="rId9056"/>
    <hyperlink ref="D11158" r:id="rId9057"/>
    <hyperlink ref="D11159" r:id="rId9058"/>
    <hyperlink ref="D11160" r:id="rId9059"/>
    <hyperlink ref="D11161" r:id="rId9060"/>
    <hyperlink ref="D11163" r:id="rId9061"/>
    <hyperlink ref="D11162" r:id="rId9062"/>
    <hyperlink ref="D11184" r:id="rId9063"/>
    <hyperlink ref="D11196" r:id="rId9064"/>
    <hyperlink ref="D11194" r:id="rId9065"/>
    <hyperlink ref="D11193" r:id="rId9066"/>
    <hyperlink ref="D11189" r:id="rId9067"/>
    <hyperlink ref="D11191" r:id="rId9068"/>
    <hyperlink ref="D11192" r:id="rId9069"/>
    <hyperlink ref="D11195" r:id="rId9070"/>
    <hyperlink ref="D11197" r:id="rId9071"/>
    <hyperlink ref="D11198" r:id="rId9072"/>
    <hyperlink ref="D11199" r:id="rId9073"/>
    <hyperlink ref="D11201" r:id="rId9074"/>
    <hyperlink ref="D11202" r:id="rId9075"/>
    <hyperlink ref="D11200" r:id="rId9076"/>
    <hyperlink ref="D11203" r:id="rId9077"/>
    <hyperlink ref="D11204" r:id="rId9078"/>
    <hyperlink ref="D11205" r:id="rId9079"/>
    <hyperlink ref="D11206" r:id="rId9080"/>
    <hyperlink ref="D11207" r:id="rId9081"/>
    <hyperlink ref="D11208" r:id="rId9082"/>
    <hyperlink ref="D11209" r:id="rId9083"/>
    <hyperlink ref="D11212" r:id="rId9084"/>
    <hyperlink ref="D11214" r:id="rId9085"/>
    <hyperlink ref="D11213" r:id="rId9086"/>
    <hyperlink ref="D11211" r:id="rId9087"/>
    <hyperlink ref="D11210" r:id="rId9088"/>
    <hyperlink ref="D11399" r:id="rId9089" display="jaka@gmail.com"/>
    <hyperlink ref="D11401" r:id="rId9090"/>
    <hyperlink ref="D11403" r:id="rId9091"/>
    <hyperlink ref="D11407" r:id="rId9092"/>
    <hyperlink ref="D11411" r:id="rId9093"/>
    <hyperlink ref="D11415" r:id="rId9094"/>
    <hyperlink ref="D11418" r:id="rId9095"/>
    <hyperlink ref="D11426" r:id="rId9096"/>
    <hyperlink ref="D11420" r:id="rId9097"/>
    <hyperlink ref="D11417" r:id="rId9098"/>
    <hyperlink ref="D11423" r:id="rId9099"/>
    <hyperlink ref="D11427" r:id="rId9100"/>
    <hyperlink ref="D11431" r:id="rId9101"/>
    <hyperlink ref="D11439" r:id="rId9102"/>
    <hyperlink ref="D11429" r:id="rId9103"/>
    <hyperlink ref="D11441" r:id="rId9104"/>
    <hyperlink ref="D11428" r:id="rId9105"/>
    <hyperlink ref="D11437" r:id="rId9106"/>
    <hyperlink ref="D11435" r:id="rId9107"/>
    <hyperlink ref="D11436" r:id="rId9108"/>
    <hyperlink ref="D11444" r:id="rId9109"/>
    <hyperlink ref="D11446" r:id="rId9110"/>
    <hyperlink ref="D11443" r:id="rId9111"/>
    <hyperlink ref="D11447" r:id="rId9112"/>
    <hyperlink ref="D11448" r:id="rId9113"/>
    <hyperlink ref="D11449" r:id="rId9114"/>
    <hyperlink ref="D11450" r:id="rId9115"/>
    <hyperlink ref="D11451" r:id="rId9116"/>
    <hyperlink ref="D11452" r:id="rId9117"/>
    <hyperlink ref="D11453" r:id="rId9118"/>
    <hyperlink ref="D11400" r:id="rId9119"/>
    <hyperlink ref="D11402" r:id="rId9120"/>
    <hyperlink ref="D11404" r:id="rId9121" display="ms.desajv@gmail.com"/>
    <hyperlink ref="D11419" r:id="rId9122" display="ahasbjv@gmail.com"/>
    <hyperlink ref="D11421" r:id="rId9123"/>
    <hyperlink ref="D11462" r:id="rId9124"/>
    <hyperlink ref="D11405" r:id="rId9125"/>
    <hyperlink ref="D11406" r:id="rId9126"/>
    <hyperlink ref="D11408" r:id="rId9127"/>
    <hyperlink ref="D11410" r:id="rId9128"/>
    <hyperlink ref="D11409" r:id="rId9129"/>
    <hyperlink ref="D11412" r:id="rId9130"/>
    <hyperlink ref="D11424" r:id="rId9131"/>
    <hyperlink ref="D11425" r:id="rId9132" display="ahasbjv@gmail.com"/>
    <hyperlink ref="D11433" r:id="rId9133"/>
    <hyperlink ref="D11459" r:id="rId9134"/>
    <hyperlink ref="D11460" r:id="rId9135"/>
    <hyperlink ref="D11456" r:id="rId9136"/>
    <hyperlink ref="D11458" r:id="rId9137"/>
    <hyperlink ref="D11467" r:id="rId9138"/>
    <hyperlink ref="D11465" r:id="rId9139"/>
    <hyperlink ref="D11470" r:id="rId9140"/>
    <hyperlink ref="D11471" r:id="rId9141"/>
    <hyperlink ref="D11472" r:id="rId9142"/>
    <hyperlink ref="D11473" r:id="rId9143"/>
    <hyperlink ref="D11474" r:id="rId9144"/>
    <hyperlink ref="D11475" r:id="rId9145"/>
    <hyperlink ref="D11478" r:id="rId9146"/>
    <hyperlink ref="D11482" r:id="rId9147"/>
    <hyperlink ref="D11483" r:id="rId9148"/>
    <hyperlink ref="C11938" r:id="rId9149"/>
    <hyperlink ref="D11926" r:id="rId9150"/>
    <hyperlink ref="D11937" r:id="rId9151"/>
    <hyperlink ref="E12036" r:id="rId9152" display="https://www.eprocure.gov.bd/officer/MyTenders.jsp"/>
    <hyperlink ref="D11954" r:id="rId9153"/>
    <hyperlink ref="D11957" r:id="rId9154"/>
    <hyperlink ref="D11961" r:id="rId9155"/>
    <hyperlink ref="D11964" r:id="rId9156"/>
    <hyperlink ref="D11970" r:id="rId9157"/>
    <hyperlink ref="D11973" r:id="rId9158"/>
    <hyperlink ref="D11974" r:id="rId9159"/>
    <hyperlink ref="D11978" r:id="rId9160"/>
    <hyperlink ref="D11979" r:id="rId9161"/>
    <hyperlink ref="D11981" r:id="rId9162"/>
    <hyperlink ref="D11985" r:id="rId9163"/>
    <hyperlink ref="D11986" r:id="rId9164"/>
    <hyperlink ref="D11987" r:id="rId9165"/>
    <hyperlink ref="D11992" r:id="rId9166"/>
    <hyperlink ref="D11995" r:id="rId9167"/>
    <hyperlink ref="D11999" r:id="rId9168"/>
    <hyperlink ref="D12000" r:id="rId9169"/>
    <hyperlink ref="D12004" r:id="rId9170"/>
    <hyperlink ref="D12014" r:id="rId9171"/>
    <hyperlink ref="D12015" r:id="rId9172"/>
    <hyperlink ref="D12020" r:id="rId9173"/>
    <hyperlink ref="D12024" r:id="rId9174"/>
    <hyperlink ref="D12023" r:id="rId9175"/>
    <hyperlink ref="D12025" r:id="rId9176"/>
    <hyperlink ref="D12028" r:id="rId9177"/>
    <hyperlink ref="D12029" r:id="rId9178"/>
    <hyperlink ref="D12030" r:id="rId9179"/>
    <hyperlink ref="D12031" r:id="rId9180"/>
    <hyperlink ref="D12032" r:id="rId9181"/>
    <hyperlink ref="D12036" r:id="rId9182"/>
    <hyperlink ref="D12039" r:id="rId9183"/>
    <hyperlink ref="D12055" r:id="rId9184"/>
    <hyperlink ref="D12056" r:id="rId9185"/>
    <hyperlink ref="D12059" r:id="rId9186"/>
    <hyperlink ref="D12062" r:id="rId9187"/>
    <hyperlink ref="D12063" r:id="rId9188"/>
    <hyperlink ref="D12077" r:id="rId9189"/>
    <hyperlink ref="D11993" r:id="rId9190"/>
    <hyperlink ref="D12001" r:id="rId9191"/>
    <hyperlink ref="D12002" r:id="rId9192"/>
    <hyperlink ref="D12003" r:id="rId9193"/>
    <hyperlink ref="D12005" r:id="rId9194"/>
    <hyperlink ref="D12008" r:id="rId9195"/>
    <hyperlink ref="D12011" r:id="rId9196"/>
    <hyperlink ref="D12016" r:id="rId9197"/>
    <hyperlink ref="D12078" r:id="rId9198"/>
    <hyperlink ref="D12083" r:id="rId9199"/>
    <hyperlink ref="D12084" r:id="rId9200"/>
    <hyperlink ref="D12082" r:id="rId9201"/>
    <hyperlink ref="D12081" r:id="rId9202"/>
    <hyperlink ref="D12079" r:id="rId9203"/>
    <hyperlink ref="D12080" r:id="rId9204"/>
    <hyperlink ref="D12087" r:id="rId9205"/>
    <hyperlink ref="D12088" r:id="rId9206"/>
    <hyperlink ref="D12089" r:id="rId9207"/>
    <hyperlink ref="D12090" r:id="rId9208"/>
    <hyperlink ref="D12091" r:id="rId9209"/>
    <hyperlink ref="D12094" r:id="rId9210"/>
    <hyperlink ref="D12097" r:id="rId9211"/>
    <hyperlink ref="D12098" r:id="rId9212"/>
    <hyperlink ref="D12099" r:id="rId9213"/>
    <hyperlink ref="D12100" r:id="rId9214"/>
    <hyperlink ref="D12101" r:id="rId9215"/>
    <hyperlink ref="D12102" r:id="rId9216"/>
    <hyperlink ref="D12103" r:id="rId9217"/>
    <hyperlink ref="D12104" r:id="rId9218"/>
    <hyperlink ref="D12105" r:id="rId9219"/>
    <hyperlink ref="D12106" r:id="rId9220"/>
    <hyperlink ref="D12107" r:id="rId9221"/>
    <hyperlink ref="D12108" r:id="rId9222"/>
    <hyperlink ref="D12109" r:id="rId9223"/>
    <hyperlink ref="D12110" r:id="rId9224"/>
    <hyperlink ref="D12111" r:id="rId9225"/>
    <hyperlink ref="D12112" r:id="rId9226"/>
    <hyperlink ref="C11939" r:id="rId9227" display="ashrafandsikderjv@gmail.com"/>
    <hyperlink ref="C11940" r:id="rId9228" display="ashrafandsikderjv@gmail.com"/>
    <hyperlink ref="D11939" r:id="rId9229"/>
    <hyperlink ref="D11940" r:id="rId9230"/>
    <hyperlink ref="D11955" r:id="rId9231"/>
    <hyperlink ref="D11956" r:id="rId9232"/>
    <hyperlink ref="D11958" r:id="rId9233"/>
    <hyperlink ref="D11959" r:id="rId9234"/>
    <hyperlink ref="D11962" r:id="rId9235"/>
    <hyperlink ref="D11963" r:id="rId9236"/>
    <hyperlink ref="D11965" r:id="rId9237"/>
    <hyperlink ref="D11966" r:id="rId9238"/>
    <hyperlink ref="D11967" r:id="rId9239"/>
    <hyperlink ref="D11968" r:id="rId9240"/>
    <hyperlink ref="D11969" r:id="rId9241"/>
    <hyperlink ref="D11971" r:id="rId9242"/>
    <hyperlink ref="D11972" r:id="rId9243"/>
    <hyperlink ref="D11975" r:id="rId9244"/>
    <hyperlink ref="D11976" r:id="rId9245"/>
    <hyperlink ref="D11988" r:id="rId9246"/>
    <hyperlink ref="D12006" r:id="rId9247"/>
    <hyperlink ref="D12007" r:id="rId9248"/>
    <hyperlink ref="D12009" r:id="rId9249"/>
    <hyperlink ref="D12010" r:id="rId9250"/>
    <hyperlink ref="D12012" r:id="rId9251"/>
    <hyperlink ref="D12013" r:id="rId9252"/>
    <hyperlink ref="D12017" r:id="rId9253"/>
    <hyperlink ref="D12018" r:id="rId9254"/>
    <hyperlink ref="D12026" r:id="rId9255" display="tnasi2018@gmail.com"/>
    <hyperlink ref="D12027" r:id="rId9256"/>
    <hyperlink ref="D12034" r:id="rId9257"/>
    <hyperlink ref="D12035" r:id="rId9258"/>
    <hyperlink ref="E12037" r:id="rId9259" display="https://www.eprocure.gov.bd/officer/MyTenders.jsp"/>
    <hyperlink ref="E12038" r:id="rId9260" display="https://www.eprocure.gov.bd/officer/MyTenders.jsp"/>
    <hyperlink ref="D12037" r:id="rId9261" display="tnasi2018@gmail.com"/>
    <hyperlink ref="D12038" r:id="rId9262"/>
    <hyperlink ref="D12041" r:id="rId9263" display="asitbk2019@gmail.com"/>
    <hyperlink ref="D12040" r:id="rId9264"/>
    <hyperlink ref="D12043" r:id="rId9265"/>
    <hyperlink ref="D12044" r:id="rId9266"/>
    <hyperlink ref="D12047" r:id="rId9267"/>
    <hyperlink ref="D12048" r:id="rId9268"/>
    <hyperlink ref="D12050" r:id="rId9269"/>
    <hyperlink ref="D12051" r:id="rId9270"/>
    <hyperlink ref="D12053" r:id="rId9271"/>
    <hyperlink ref="D12054" r:id="rId9272"/>
    <hyperlink ref="D12057" r:id="rId9273"/>
    <hyperlink ref="D12058" r:id="rId9274"/>
    <hyperlink ref="D12060" r:id="rId9275"/>
    <hyperlink ref="D12061" r:id="rId9276"/>
    <hyperlink ref="D12064" r:id="rId9277"/>
    <hyperlink ref="D12065" r:id="rId9278"/>
    <hyperlink ref="D12085" r:id="rId9279"/>
    <hyperlink ref="D12086" r:id="rId9280"/>
    <hyperlink ref="D12092" r:id="rId9281"/>
    <hyperlink ref="D12093" r:id="rId9282"/>
    <hyperlink ref="D12095" r:id="rId9283"/>
    <hyperlink ref="D12096" r:id="rId9284"/>
    <hyperlink ref="D12052" r:id="rId9285"/>
    <hyperlink ref="D12049" r:id="rId9286"/>
    <hyperlink ref="D12046" r:id="rId9287"/>
    <hyperlink ref="D12066" r:id="rId9288"/>
    <hyperlink ref="D12067" r:id="rId9289"/>
    <hyperlink ref="D12068" r:id="rId9290"/>
    <hyperlink ref="D12069" r:id="rId9291"/>
    <hyperlink ref="D12070" r:id="rId9292"/>
    <hyperlink ref="D12071" r:id="rId9293"/>
    <hyperlink ref="D12072" r:id="rId9294"/>
    <hyperlink ref="D12073" r:id="rId9295"/>
    <hyperlink ref="D12074" r:id="rId9296"/>
    <hyperlink ref="D12076" r:id="rId9297"/>
    <hyperlink ref="D12113" r:id="rId9298"/>
    <hyperlink ref="D12115" r:id="rId9299"/>
    <hyperlink ref="D12116" r:id="rId9300"/>
    <hyperlink ref="D12117" r:id="rId9301"/>
    <hyperlink ref="D12118" r:id="rId9302"/>
    <hyperlink ref="D12119" r:id="rId9303"/>
    <hyperlink ref="D12120" r:id="rId9304"/>
    <hyperlink ref="D12121" r:id="rId9305"/>
    <hyperlink ref="D12122" r:id="rId9306"/>
    <hyperlink ref="D12123" r:id="rId9307"/>
    <hyperlink ref="D12124" r:id="rId9308"/>
    <hyperlink ref="D12126" r:id="rId9309"/>
    <hyperlink ref="D12127" r:id="rId9310"/>
    <hyperlink ref="D12128" r:id="rId9311"/>
    <hyperlink ref="D12125" r:id="rId9312"/>
    <hyperlink ref="D11943" r:id="rId9313"/>
    <hyperlink ref="D11948" r:id="rId9314"/>
    <hyperlink ref="D11953" r:id="rId9315"/>
    <hyperlink ref="D12133" r:id="rId9316"/>
    <hyperlink ref="D12134" r:id="rId9317"/>
    <hyperlink ref="D12131" r:id="rId9318"/>
    <hyperlink ref="D12129" r:id="rId9319"/>
    <hyperlink ref="D12130" r:id="rId9320"/>
    <hyperlink ref="D12132" r:id="rId9321"/>
    <hyperlink ref="D11503" r:id="rId9322"/>
    <hyperlink ref="D11504" r:id="rId9323"/>
    <hyperlink ref="D11507" r:id="rId9324"/>
    <hyperlink ref="D11508" r:id="rId9325"/>
    <hyperlink ref="D11509" r:id="rId9326"/>
    <hyperlink ref="D11510" r:id="rId9327"/>
    <hyperlink ref="D11511" r:id="rId9328"/>
    <hyperlink ref="D11512" r:id="rId9329"/>
    <hyperlink ref="D11513" r:id="rId9330"/>
    <hyperlink ref="D11514" r:id="rId9331"/>
    <hyperlink ref="D11515" r:id="rId9332"/>
    <hyperlink ref="D11516" r:id="rId9333"/>
    <hyperlink ref="D11517" r:id="rId9334"/>
    <hyperlink ref="D11518" r:id="rId9335"/>
    <hyperlink ref="D11519" r:id="rId9336"/>
    <hyperlink ref="D11520" r:id="rId9337"/>
    <hyperlink ref="D11523" r:id="rId9338"/>
    <hyperlink ref="D11524" r:id="rId9339"/>
    <hyperlink ref="D11527" r:id="rId9340"/>
    <hyperlink ref="D11528" r:id="rId9341"/>
    <hyperlink ref="D11529" r:id="rId9342"/>
    <hyperlink ref="D11530" r:id="rId9343"/>
    <hyperlink ref="D11532" r:id="rId9344"/>
    <hyperlink ref="D11533" r:id="rId9345"/>
    <hyperlink ref="D11536" r:id="rId9346"/>
    <hyperlink ref="D11537" r:id="rId9347"/>
    <hyperlink ref="D11538" r:id="rId9348"/>
    <hyperlink ref="D11541" r:id="rId9349"/>
    <hyperlink ref="D11542" r:id="rId9350"/>
    <hyperlink ref="D11543" r:id="rId9351"/>
    <hyperlink ref="D11544" r:id="rId9352"/>
    <hyperlink ref="D11545" r:id="rId9353"/>
    <hyperlink ref="D11546" r:id="rId9354"/>
    <hyperlink ref="D11547" r:id="rId9355"/>
    <hyperlink ref="D11548" r:id="rId9356"/>
    <hyperlink ref="D11549" r:id="rId9357"/>
    <hyperlink ref="D11550" r:id="rId9358"/>
    <hyperlink ref="D11551" r:id="rId9359"/>
    <hyperlink ref="D11552" r:id="rId9360"/>
    <hyperlink ref="D11553" r:id="rId9361"/>
    <hyperlink ref="D11554" r:id="rId9362"/>
    <hyperlink ref="D11555" r:id="rId9363"/>
    <hyperlink ref="D11556" r:id="rId9364"/>
    <hyperlink ref="D11557" r:id="rId9365"/>
    <hyperlink ref="D11558" r:id="rId9366"/>
    <hyperlink ref="D11559" r:id="rId9367"/>
    <hyperlink ref="D11560" r:id="rId9368"/>
    <hyperlink ref="D11561" r:id="rId9369"/>
    <hyperlink ref="D11562" r:id="rId9370"/>
    <hyperlink ref="D11563" r:id="rId9371"/>
    <hyperlink ref="D11567" r:id="rId9372"/>
    <hyperlink ref="D11569" r:id="rId9373"/>
    <hyperlink ref="D11578" r:id="rId9374"/>
    <hyperlink ref="D11579" r:id="rId9375"/>
    <hyperlink ref="D11581" r:id="rId9376"/>
    <hyperlink ref="D11585" r:id="rId9377"/>
    <hyperlink ref="D11587" r:id="rId9378"/>
    <hyperlink ref="D11596" r:id="rId9379"/>
    <hyperlink ref="D11597" r:id="rId9380"/>
    <hyperlink ref="D11598" r:id="rId9381"/>
    <hyperlink ref="D11599" r:id="rId9382"/>
    <hyperlink ref="D11600" r:id="rId9383"/>
    <hyperlink ref="D11601" r:id="rId9384"/>
    <hyperlink ref="D11602" r:id="rId9385"/>
    <hyperlink ref="D11603" r:id="rId9386"/>
    <hyperlink ref="D11604" r:id="rId9387"/>
    <hyperlink ref="D11605" r:id="rId9388"/>
    <hyperlink ref="D11606" r:id="rId9389"/>
    <hyperlink ref="D11607" r:id="rId9390"/>
    <hyperlink ref="D11608" r:id="rId9391"/>
    <hyperlink ref="D11609" r:id="rId9392"/>
    <hyperlink ref="D11610" r:id="rId9393"/>
    <hyperlink ref="D11613" r:id="rId9394"/>
    <hyperlink ref="D11614" r:id="rId9395"/>
    <hyperlink ref="D11615" r:id="rId9396"/>
    <hyperlink ref="D11616" r:id="rId9397"/>
    <hyperlink ref="D11617" r:id="rId9398"/>
    <hyperlink ref="D11620" r:id="rId9399"/>
    <hyperlink ref="D11621" r:id="rId9400"/>
    <hyperlink ref="D11622" r:id="rId9401"/>
    <hyperlink ref="D11623" r:id="rId9402"/>
    <hyperlink ref="D11624" r:id="rId9403"/>
    <hyperlink ref="D11626" r:id="rId9404"/>
    <hyperlink ref="D11632" r:id="rId9405"/>
    <hyperlink ref="D11638" r:id="rId9406"/>
    <hyperlink ref="D11644" r:id="rId9407"/>
    <hyperlink ref="D11647" r:id="rId9408"/>
    <hyperlink ref="D11650" r:id="rId9409"/>
    <hyperlink ref="D11656" r:id="rId9410"/>
    <hyperlink ref="D11662" r:id="rId9411"/>
    <hyperlink ref="D11663" r:id="rId9412"/>
    <hyperlink ref="D11666" r:id="rId9413"/>
    <hyperlink ref="D11669" r:id="rId9414"/>
    <hyperlink ref="D11670" r:id="rId9415"/>
    <hyperlink ref="D11671" r:id="rId9416"/>
    <hyperlink ref="D11672" r:id="rId9417"/>
    <hyperlink ref="D11673" r:id="rId9418"/>
    <hyperlink ref="D11674" r:id="rId9419"/>
    <hyperlink ref="D11675" r:id="rId9420"/>
    <hyperlink ref="D11676" r:id="rId9421"/>
    <hyperlink ref="D11677" r:id="rId9422"/>
    <hyperlink ref="D11678" r:id="rId9423"/>
    <hyperlink ref="D11679" r:id="rId9424"/>
    <hyperlink ref="D11680" r:id="rId9425"/>
    <hyperlink ref="D11681" r:id="rId9426"/>
    <hyperlink ref="D11682" r:id="rId9427"/>
    <hyperlink ref="D11683" r:id="rId9428"/>
    <hyperlink ref="D11687" r:id="rId9429"/>
    <hyperlink ref="D11688" r:id="rId9430"/>
    <hyperlink ref="D11689" r:id="rId9431"/>
    <hyperlink ref="D11690" r:id="rId9432"/>
    <hyperlink ref="D11691" r:id="rId9433"/>
    <hyperlink ref="D11692" r:id="rId9434"/>
    <hyperlink ref="D11693" r:id="rId9435"/>
    <hyperlink ref="D11694" r:id="rId9436"/>
    <hyperlink ref="D11695" r:id="rId9437"/>
    <hyperlink ref="D11696" r:id="rId9438"/>
    <hyperlink ref="D11697" r:id="rId9439"/>
    <hyperlink ref="D11698" r:id="rId9440"/>
    <hyperlink ref="D11699" r:id="rId9441"/>
    <hyperlink ref="D11700" r:id="rId9442"/>
    <hyperlink ref="D11701" r:id="rId9443"/>
    <hyperlink ref="D11704" r:id="rId9444"/>
    <hyperlink ref="D11705" r:id="rId9445"/>
    <hyperlink ref="D11706" r:id="rId9446"/>
    <hyperlink ref="D11707" r:id="rId9447"/>
    <hyperlink ref="D11708" r:id="rId9448"/>
    <hyperlink ref="D11712" r:id="rId9449"/>
    <hyperlink ref="D11715" r:id="rId9450"/>
    <hyperlink ref="D11716" r:id="rId9451"/>
    <hyperlink ref="D11719" r:id="rId9452"/>
    <hyperlink ref="D11720" r:id="rId9453"/>
    <hyperlink ref="D11721" r:id="rId9454"/>
    <hyperlink ref="D11722" r:id="rId9455"/>
    <hyperlink ref="D11723" r:id="rId9456"/>
    <hyperlink ref="D11724" r:id="rId9457"/>
    <hyperlink ref="D11725" r:id="rId9458"/>
    <hyperlink ref="D11726" r:id="rId9459"/>
    <hyperlink ref="D11727" r:id="rId9460"/>
    <hyperlink ref="D11730" r:id="rId9461"/>
    <hyperlink ref="D11731" r:id="rId9462"/>
    <hyperlink ref="D11734" r:id="rId9463"/>
    <hyperlink ref="D11737" r:id="rId9464"/>
    <hyperlink ref="D11738" r:id="rId9465"/>
    <hyperlink ref="D11739" r:id="rId9466"/>
    <hyperlink ref="D11742" r:id="rId9467"/>
    <hyperlink ref="D11745" r:id="rId9468"/>
    <hyperlink ref="D11748" r:id="rId9469"/>
    <hyperlink ref="D11749" r:id="rId9470"/>
    <hyperlink ref="D11752" r:id="rId9471"/>
    <hyperlink ref="D11755" r:id="rId9472"/>
    <hyperlink ref="D11758" r:id="rId9473"/>
    <hyperlink ref="D11765" r:id="rId9474"/>
    <hyperlink ref="D11766" r:id="rId9475"/>
    <hyperlink ref="D11767" r:id="rId9476"/>
    <hyperlink ref="D11768" r:id="rId9477"/>
    <hyperlink ref="D11771" r:id="rId9478"/>
    <hyperlink ref="D11774" r:id="rId9479"/>
    <hyperlink ref="D11796" r:id="rId9480"/>
    <hyperlink ref="D11825" r:id="rId9481"/>
    <hyperlink ref="D11787" r:id="rId9482"/>
    <hyperlink ref="D11788" r:id="rId9483"/>
    <hyperlink ref="D11777" r:id="rId9484"/>
    <hyperlink ref="D11795" r:id="rId9485"/>
    <hyperlink ref="D11799" r:id="rId9486"/>
    <hyperlink ref="D11805" r:id="rId9487"/>
    <hyperlink ref="D11806" r:id="rId9488"/>
    <hyperlink ref="D11847" r:id="rId9489"/>
    <hyperlink ref="D11848" r:id="rId9490"/>
    <hyperlink ref="D11849" r:id="rId9491"/>
    <hyperlink ref="D11850" r:id="rId9492"/>
    <hyperlink ref="D11852" r:id="rId9493"/>
    <hyperlink ref="D11853" r:id="rId9494"/>
    <hyperlink ref="D11807" r:id="rId9495"/>
    <hyperlink ref="D11813" r:id="rId9496"/>
    <hyperlink ref="D11804" r:id="rId9497"/>
    <hyperlink ref="D11810" r:id="rId9498"/>
    <hyperlink ref="D11816" r:id="rId9499"/>
    <hyperlink ref="D11819" r:id="rId9500"/>
    <hyperlink ref="D11820" r:id="rId9501"/>
    <hyperlink ref="D11823" r:id="rId9502"/>
    <hyperlink ref="D11824" r:id="rId9503"/>
    <hyperlink ref="D11835" r:id="rId9504"/>
    <hyperlink ref="D11838" r:id="rId9505"/>
    <hyperlink ref="D11839" r:id="rId9506"/>
    <hyperlink ref="D11842" r:id="rId9507"/>
    <hyperlink ref="D11843" r:id="rId9508"/>
    <hyperlink ref="D11874" r:id="rId9509"/>
    <hyperlink ref="D11844" r:id="rId9510"/>
    <hyperlink ref="D11845" r:id="rId9511"/>
    <hyperlink ref="D11846" r:id="rId9512"/>
    <hyperlink ref="D11851" r:id="rId9513"/>
    <hyperlink ref="D11854" r:id="rId9514"/>
    <hyperlink ref="D11855" r:id="rId9515"/>
    <hyperlink ref="D11856" r:id="rId9516"/>
    <hyperlink ref="D11867" r:id="rId9517"/>
    <hyperlink ref="D11871" r:id="rId9518"/>
    <hyperlink ref="D11875" r:id="rId9519"/>
    <hyperlink ref="D11857" r:id="rId9520"/>
    <hyperlink ref="D11858" r:id="rId9521"/>
    <hyperlink ref="D11859" r:id="rId9522"/>
    <hyperlink ref="D11860" r:id="rId9523"/>
    <hyperlink ref="D11861" r:id="rId9524"/>
    <hyperlink ref="D11862" r:id="rId9525"/>
    <hyperlink ref="D11863" r:id="rId9526"/>
    <hyperlink ref="D11864" r:id="rId9527"/>
    <hyperlink ref="D11865" r:id="rId9528"/>
    <hyperlink ref="D11866" r:id="rId9529"/>
    <hyperlink ref="D11868" r:id="rId9530"/>
    <hyperlink ref="D11869" r:id="rId9531"/>
    <hyperlink ref="D11870" r:id="rId9532"/>
    <hyperlink ref="D11872" r:id="rId9533"/>
    <hyperlink ref="D11873" r:id="rId9534"/>
    <hyperlink ref="D11876" r:id="rId9535"/>
    <hyperlink ref="D11879" r:id="rId9536"/>
    <hyperlink ref="D11880" r:id="rId9537"/>
    <hyperlink ref="D11881" r:id="rId9538"/>
    <hyperlink ref="D11882" r:id="rId9539"/>
    <hyperlink ref="D11883" r:id="rId9540"/>
    <hyperlink ref="D11884" r:id="rId9541"/>
    <hyperlink ref="D11885" r:id="rId9542"/>
    <hyperlink ref="D11886" r:id="rId9543"/>
    <hyperlink ref="D11887" r:id="rId9544"/>
    <hyperlink ref="D11888" r:id="rId9545"/>
    <hyperlink ref="D11889" r:id="rId9546"/>
    <hyperlink ref="D11892" r:id="rId9547"/>
    <hyperlink ref="D11893" r:id="rId9548"/>
    <hyperlink ref="D11897" r:id="rId9549"/>
    <hyperlink ref="D11896" r:id="rId9550"/>
    <hyperlink ref="D11898" r:id="rId9551"/>
    <hyperlink ref="D11899" r:id="rId9552"/>
    <hyperlink ref="D11903" r:id="rId9553"/>
    <hyperlink ref="D11904" r:id="rId9554"/>
    <hyperlink ref="D11905" r:id="rId9555"/>
    <hyperlink ref="D11908" r:id="rId9556"/>
    <hyperlink ref="D11911" r:id="rId9557"/>
    <hyperlink ref="D11912" r:id="rId9558"/>
    <hyperlink ref="D11916" r:id="rId9559"/>
    <hyperlink ref="D11919" r:id="rId9560"/>
    <hyperlink ref="D11920" r:id="rId9561"/>
    <hyperlink ref="D11921" r:id="rId9562"/>
    <hyperlink ref="D11564" r:id="rId9563"/>
    <hyperlink ref="D11565" r:id="rId9564"/>
    <hyperlink ref="D11566" r:id="rId9565"/>
    <hyperlink ref="D11568" r:id="rId9566"/>
    <hyperlink ref="D11572" r:id="rId9567"/>
    <hyperlink ref="D11575" r:id="rId9568"/>
    <hyperlink ref="D11580" r:id="rId9569"/>
    <hyperlink ref="D11582" r:id="rId9570"/>
    <hyperlink ref="D11583" r:id="rId9571"/>
    <hyperlink ref="D11584" r:id="rId9572"/>
    <hyperlink ref="D11586" r:id="rId9573"/>
    <hyperlink ref="D11590" r:id="rId9574"/>
    <hyperlink ref="D11593" r:id="rId9575"/>
    <hyperlink ref="D11625" r:id="rId9576"/>
    <hyperlink ref="D11629" r:id="rId9577"/>
    <hyperlink ref="D11635" r:id="rId9578"/>
    <hyperlink ref="D11641" r:id="rId9579"/>
    <hyperlink ref="D11648" r:id="rId9580"/>
    <hyperlink ref="D11649" r:id="rId9581"/>
    <hyperlink ref="D11653" r:id="rId9582"/>
    <hyperlink ref="D11659" r:id="rId9583"/>
    <hyperlink ref="D11485" r:id="rId9584"/>
    <hyperlink ref="D11486" r:id="rId9585"/>
    <hyperlink ref="D11489" r:id="rId9586"/>
    <hyperlink ref="D11490" r:id="rId9587"/>
    <hyperlink ref="D11493" r:id="rId9588"/>
    <hyperlink ref="D11494" r:id="rId9589"/>
    <hyperlink ref="D11496" r:id="rId9590"/>
    <hyperlink ref="D11497" r:id="rId9591"/>
    <hyperlink ref="D11505" r:id="rId9592"/>
    <hyperlink ref="D11506" r:id="rId9593"/>
    <hyperlink ref="D11521" r:id="rId9594"/>
    <hyperlink ref="D11522" r:id="rId9595"/>
    <hyperlink ref="D11525" r:id="rId9596"/>
    <hyperlink ref="D11526" r:id="rId9597"/>
    <hyperlink ref="D11535" r:id="rId9598"/>
    <hyperlink ref="D11534" r:id="rId9599"/>
    <hyperlink ref="D11539" r:id="rId9600"/>
    <hyperlink ref="D11540" r:id="rId9601"/>
    <hyperlink ref="D11570" r:id="rId9602"/>
    <hyperlink ref="D11571" r:id="rId9603"/>
    <hyperlink ref="D11573" r:id="rId9604"/>
    <hyperlink ref="D11574" r:id="rId9605"/>
    <hyperlink ref="D11576" r:id="rId9606"/>
    <hyperlink ref="D11577" r:id="rId9607"/>
    <hyperlink ref="D11588" r:id="rId9608"/>
    <hyperlink ref="D11589" r:id="rId9609"/>
    <hyperlink ref="D11591" r:id="rId9610"/>
    <hyperlink ref="D11592" r:id="rId9611"/>
    <hyperlink ref="D11594" r:id="rId9612"/>
    <hyperlink ref="D11595" r:id="rId9613"/>
    <hyperlink ref="D11611" r:id="rId9614"/>
    <hyperlink ref="D11612" r:id="rId9615"/>
    <hyperlink ref="D11619" r:id="rId9616"/>
    <hyperlink ref="D11618" r:id="rId9617"/>
    <hyperlink ref="D11627" r:id="rId9618"/>
    <hyperlink ref="D11628" r:id="rId9619"/>
    <hyperlink ref="D11630" r:id="rId9620"/>
    <hyperlink ref="D11631" r:id="rId9621"/>
    <hyperlink ref="D11633" r:id="rId9622"/>
    <hyperlink ref="D11634" r:id="rId9623"/>
    <hyperlink ref="D11636" r:id="rId9624"/>
    <hyperlink ref="D11637" r:id="rId9625"/>
    <hyperlink ref="D11639" r:id="rId9626"/>
    <hyperlink ref="D11640" r:id="rId9627"/>
    <hyperlink ref="D11642" r:id="rId9628"/>
    <hyperlink ref="D11643" r:id="rId9629"/>
    <hyperlink ref="D11645" r:id="rId9630"/>
    <hyperlink ref="D11646" r:id="rId9631"/>
    <hyperlink ref="D11651" r:id="rId9632"/>
    <hyperlink ref="D11652" r:id="rId9633"/>
    <hyperlink ref="D11654" r:id="rId9634"/>
    <hyperlink ref="D11655" r:id="rId9635"/>
    <hyperlink ref="D11657" r:id="rId9636"/>
    <hyperlink ref="D11658" r:id="rId9637"/>
    <hyperlink ref="D11660" r:id="rId9638"/>
    <hyperlink ref="D11661" r:id="rId9639"/>
    <hyperlink ref="D11667" r:id="rId9640"/>
    <hyperlink ref="D11668" r:id="rId9641"/>
    <hyperlink ref="D11665" r:id="rId9642"/>
    <hyperlink ref="D11684" r:id="rId9643"/>
    <hyperlink ref="D11685" r:id="rId9644"/>
    <hyperlink ref="D11686" r:id="rId9645"/>
    <hyperlink ref="D11702" r:id="rId9646"/>
    <hyperlink ref="D11703" r:id="rId9647"/>
    <hyperlink ref="D11709" r:id="rId9648"/>
    <hyperlink ref="D11710" r:id="rId9649"/>
    <hyperlink ref="D11711" r:id="rId9650"/>
    <hyperlink ref="D11713" r:id="rId9651"/>
    <hyperlink ref="D11714" r:id="rId9652"/>
    <hyperlink ref="D11717" r:id="rId9653"/>
    <hyperlink ref="D11718" r:id="rId9654"/>
    <hyperlink ref="D11728" r:id="rId9655"/>
    <hyperlink ref="D11729" r:id="rId9656"/>
    <hyperlink ref="D11732" r:id="rId9657"/>
    <hyperlink ref="D11733" r:id="rId9658"/>
    <hyperlink ref="D11735" r:id="rId9659"/>
    <hyperlink ref="D11736" r:id="rId9660"/>
    <hyperlink ref="D11917" r:id="rId9661"/>
    <hyperlink ref="D11918" r:id="rId9662"/>
    <hyperlink ref="D11913" r:id="rId9663"/>
    <hyperlink ref="D11914" r:id="rId9664"/>
    <hyperlink ref="D11915" r:id="rId9665"/>
    <hyperlink ref="D11909" r:id="rId9666"/>
    <hyperlink ref="D11910" r:id="rId9667"/>
    <hyperlink ref="D11906" r:id="rId9668"/>
    <hyperlink ref="D11907" r:id="rId9669"/>
    <hyperlink ref="D11900" r:id="rId9670"/>
    <hyperlink ref="D11901" r:id="rId9671"/>
    <hyperlink ref="D11902" r:id="rId9672"/>
    <hyperlink ref="D11894" r:id="rId9673"/>
    <hyperlink ref="D11895" r:id="rId9674"/>
    <hyperlink ref="D11890" r:id="rId9675"/>
    <hyperlink ref="D11891" r:id="rId9676"/>
    <hyperlink ref="D11877" r:id="rId9677"/>
    <hyperlink ref="D11878" r:id="rId9678"/>
    <hyperlink ref="D11840" r:id="rId9679"/>
    <hyperlink ref="D11841" r:id="rId9680"/>
    <hyperlink ref="D11836" r:id="rId9681"/>
    <hyperlink ref="D11837" r:id="rId9682"/>
    <hyperlink ref="D11826" r:id="rId9683"/>
    <hyperlink ref="D11827" r:id="rId9684"/>
    <hyperlink ref="D11821" r:id="rId9685"/>
    <hyperlink ref="D11822" r:id="rId9686"/>
    <hyperlink ref="D11817" r:id="rId9687"/>
    <hyperlink ref="D11818" r:id="rId9688"/>
    <hyperlink ref="D11814" r:id="rId9689"/>
    <hyperlink ref="D11815" r:id="rId9690"/>
    <hyperlink ref="D11811" r:id="rId9691"/>
    <hyperlink ref="D11812" r:id="rId9692"/>
    <hyperlink ref="D11808" r:id="rId9693"/>
    <hyperlink ref="D11809" r:id="rId9694"/>
    <hyperlink ref="D11797" r:id="rId9695"/>
    <hyperlink ref="D11798" r:id="rId9696"/>
    <hyperlink ref="D11793" r:id="rId9697"/>
    <hyperlink ref="D11794" r:id="rId9698"/>
    <hyperlink ref="D11790" r:id="rId9699"/>
    <hyperlink ref="D11791" r:id="rId9700"/>
    <hyperlink ref="D11785" r:id="rId9701"/>
    <hyperlink ref="D11786" r:id="rId9702"/>
    <hyperlink ref="D11782" r:id="rId9703"/>
    <hyperlink ref="D11783" r:id="rId9704"/>
    <hyperlink ref="D11779" r:id="rId9705"/>
    <hyperlink ref="D11780" r:id="rId9706"/>
    <hyperlink ref="D11775" r:id="rId9707"/>
    <hyperlink ref="D11776" r:id="rId9708"/>
    <hyperlink ref="D11772" r:id="rId9709"/>
    <hyperlink ref="D11773" r:id="rId9710"/>
    <hyperlink ref="D11769" r:id="rId9711"/>
    <hyperlink ref="D11770" r:id="rId9712"/>
    <hyperlink ref="D11763" r:id="rId9713"/>
    <hyperlink ref="D11764" r:id="rId9714"/>
    <hyperlink ref="D11760" r:id="rId9715"/>
    <hyperlink ref="D11761" r:id="rId9716"/>
    <hyperlink ref="D11740" r:id="rId9717"/>
    <hyperlink ref="D11741" r:id="rId9718"/>
    <hyperlink ref="D11743" r:id="rId9719"/>
    <hyperlink ref="D11744" r:id="rId9720"/>
    <hyperlink ref="D11746" r:id="rId9721"/>
    <hyperlink ref="D11747" r:id="rId9722"/>
    <hyperlink ref="D11756" r:id="rId9723"/>
    <hyperlink ref="D11757" r:id="rId9724"/>
    <hyperlink ref="D11750" r:id="rId9725"/>
    <hyperlink ref="D11751" r:id="rId9726"/>
    <hyperlink ref="D11753" r:id="rId9727"/>
    <hyperlink ref="D11754" r:id="rId9728"/>
    <hyperlink ref="D13272" r:id="rId9729"/>
    <hyperlink ref="D13267" r:id="rId9730"/>
    <hyperlink ref="D13268" r:id="rId9731"/>
    <hyperlink ref="D13274" r:id="rId9732"/>
    <hyperlink ref="D13261" r:id="rId9733"/>
    <hyperlink ref="D13271" r:id="rId9734"/>
    <hyperlink ref="D13270" r:id="rId9735"/>
    <hyperlink ref="D13278" r:id="rId9736"/>
    <hyperlink ref="D13259" r:id="rId9737"/>
    <hyperlink ref="D13269" r:id="rId9738"/>
    <hyperlink ref="D13264" r:id="rId9739"/>
    <hyperlink ref="D13265" r:id="rId9740"/>
    <hyperlink ref="D13252" r:id="rId9741"/>
    <hyperlink ref="D13255" r:id="rId9742"/>
    <hyperlink ref="D13276" r:id="rId9743"/>
    <hyperlink ref="D13263" r:id="rId9744"/>
    <hyperlink ref="D13260" r:id="rId9745"/>
    <hyperlink ref="D13257" r:id="rId9746"/>
    <hyperlink ref="D13275" r:id="rId9747"/>
    <hyperlink ref="D13203" r:id="rId9748"/>
    <hyperlink ref="D13262" r:id="rId9749"/>
    <hyperlink ref="D13273" r:id="rId9750"/>
    <hyperlink ref="D13253" r:id="rId9751"/>
    <hyperlink ref="D13254" r:id="rId9752"/>
    <hyperlink ref="D13258" r:id="rId9753"/>
    <hyperlink ref="D13248" r:id="rId9754"/>
    <hyperlink ref="D13178" r:id="rId9755"/>
    <hyperlink ref="D13193" r:id="rId9756"/>
    <hyperlink ref="D13171" r:id="rId9757"/>
    <hyperlink ref="D13205" r:id="rId9758"/>
    <hyperlink ref="D13198" r:id="rId9759"/>
    <hyperlink ref="D13196" r:id="rId9760"/>
    <hyperlink ref="D13197" r:id="rId9761"/>
    <hyperlink ref="D13194" r:id="rId9762"/>
    <hyperlink ref="D13172" r:id="rId9763"/>
    <hyperlink ref="D13199" r:id="rId9764"/>
    <hyperlink ref="D13176" r:id="rId9765"/>
    <hyperlink ref="D13181" r:id="rId9766"/>
    <hyperlink ref="D13182" r:id="rId9767"/>
    <hyperlink ref="D13211" r:id="rId9768"/>
    <hyperlink ref="D13173" r:id="rId9769"/>
    <hyperlink ref="D13174" r:id="rId9770"/>
    <hyperlink ref="D13190" r:id="rId9771"/>
    <hyperlink ref="D13189" r:id="rId9772"/>
    <hyperlink ref="D13175" r:id="rId9773"/>
    <hyperlink ref="D13212" r:id="rId9774"/>
    <hyperlink ref="D13214" r:id="rId9775"/>
    <hyperlink ref="D13195" r:id="rId9776"/>
    <hyperlink ref="D13215" r:id="rId9777"/>
    <hyperlink ref="D13202" r:id="rId9778"/>
    <hyperlink ref="D13216" r:id="rId9779"/>
    <hyperlink ref="D13168" r:id="rId9780"/>
    <hyperlink ref="D13169" r:id="rId9781"/>
    <hyperlink ref="D13170" r:id="rId9782"/>
    <hyperlink ref="D13217" r:id="rId9783"/>
    <hyperlink ref="D13218" r:id="rId9784"/>
    <hyperlink ref="D13219" r:id="rId9785"/>
    <hyperlink ref="D13221" r:id="rId9786"/>
    <hyperlink ref="D13222" r:id="rId9787"/>
    <hyperlink ref="D13223" r:id="rId9788"/>
    <hyperlink ref="D13224" r:id="rId9789"/>
    <hyperlink ref="D13179" r:id="rId9790"/>
    <hyperlink ref="D13180" r:id="rId9791"/>
    <hyperlink ref="D13225" r:id="rId9792"/>
    <hyperlink ref="D13165" r:id="rId9793"/>
    <hyperlink ref="D13226" r:id="rId9794"/>
    <hyperlink ref="D13230" r:id="rId9795"/>
    <hyperlink ref="D13177" r:id="rId9796"/>
    <hyperlink ref="D13231" r:id="rId9797"/>
    <hyperlink ref="D13244" r:id="rId9798"/>
    <hyperlink ref="D13232" r:id="rId9799"/>
    <hyperlink ref="D13166" r:id="rId9800"/>
    <hyperlink ref="D13167" r:id="rId9801"/>
    <hyperlink ref="D13200" r:id="rId9802"/>
    <hyperlink ref="D13201" r:id="rId9803"/>
    <hyperlink ref="D13220" r:id="rId9804"/>
    <hyperlink ref="D13192" r:id="rId9805"/>
    <hyperlink ref="D13191" r:id="rId9806"/>
    <hyperlink ref="D13213" r:id="rId9807"/>
    <hyperlink ref="D13210" r:id="rId9808"/>
    <hyperlink ref="D13209" r:id="rId9809"/>
    <hyperlink ref="D13204" r:id="rId9810"/>
    <hyperlink ref="D13266" r:id="rId9811"/>
    <hyperlink ref="D13183" r:id="rId9812"/>
    <hyperlink ref="D13184" r:id="rId9813"/>
    <hyperlink ref="D13185" r:id="rId9814"/>
    <hyperlink ref="D13186" r:id="rId9815"/>
    <hyperlink ref="D13187" r:id="rId9816"/>
    <hyperlink ref="D13188" r:id="rId9817"/>
    <hyperlink ref="D13206" r:id="rId9818"/>
    <hyperlink ref="D13207" r:id="rId9819"/>
    <hyperlink ref="D13208" r:id="rId9820"/>
    <hyperlink ref="D13227" r:id="rId9821"/>
    <hyperlink ref="D13228" r:id="rId9822"/>
    <hyperlink ref="D13229" r:id="rId9823"/>
    <hyperlink ref="D13249" r:id="rId9824"/>
    <hyperlink ref="D13250" r:id="rId9825"/>
    <hyperlink ref="D13251" r:id="rId9826"/>
    <hyperlink ref="D13235" r:id="rId9827"/>
    <hyperlink ref="D13233" r:id="rId9828"/>
    <hyperlink ref="D13234" r:id="rId9829"/>
    <hyperlink ref="D13237" r:id="rId9830"/>
    <hyperlink ref="D13243" r:id="rId9831"/>
    <hyperlink ref="D13236" r:id="rId9832"/>
    <hyperlink ref="D13238" r:id="rId9833"/>
    <hyperlink ref="D13239" r:id="rId9834"/>
    <hyperlink ref="D13240" r:id="rId9835"/>
    <hyperlink ref="D13246" r:id="rId9836"/>
    <hyperlink ref="D13245" r:id="rId9837"/>
    <hyperlink ref="D13247" r:id="rId9838"/>
    <hyperlink ref="D13256" r:id="rId9839"/>
    <hyperlink ref="D13280" r:id="rId9840"/>
    <hyperlink ref="D13281" r:id="rId9841"/>
    <hyperlink ref="D13282" r:id="rId9842"/>
    <hyperlink ref="D13283" r:id="rId9843"/>
    <hyperlink ref="D13284" r:id="rId9844"/>
    <hyperlink ref="D13285" r:id="rId9845"/>
    <hyperlink ref="D13286" r:id="rId9846"/>
    <hyperlink ref="D13287" r:id="rId9847"/>
    <hyperlink ref="D13288" r:id="rId9848"/>
    <hyperlink ref="D13329" r:id="rId9849"/>
    <hyperlink ref="D13241" r:id="rId9850"/>
    <hyperlink ref="D13326" r:id="rId9851"/>
    <hyperlink ref="D13327" r:id="rId9852"/>
    <hyperlink ref="D13328" r:id="rId9853"/>
    <hyperlink ref="D13325" r:id="rId9854"/>
    <hyperlink ref="D13324" r:id="rId9855"/>
    <hyperlink ref="D13330" r:id="rId9856"/>
    <hyperlink ref="D13331" r:id="rId9857"/>
    <hyperlink ref="D13332" r:id="rId9858"/>
    <hyperlink ref="D13346" r:id="rId9859"/>
    <hyperlink ref="D13347" r:id="rId9860"/>
    <hyperlink ref="D13343" r:id="rId9861"/>
    <hyperlink ref="D13342" r:id="rId9862"/>
    <hyperlink ref="D13341" r:id="rId9863"/>
    <hyperlink ref="D13338" r:id="rId9864"/>
    <hyperlink ref="D13334" r:id="rId9865"/>
    <hyperlink ref="D13336" r:id="rId9866"/>
    <hyperlink ref="D13337" r:id="rId9867"/>
    <hyperlink ref="D13333" r:id="rId9868"/>
    <hyperlink ref="D13339" r:id="rId9869"/>
    <hyperlink ref="D13242" r:id="rId9870"/>
    <hyperlink ref="D13277" r:id="rId9871"/>
    <hyperlink ref="D13279" r:id="rId9872"/>
    <hyperlink ref="D13291" r:id="rId9873"/>
    <hyperlink ref="D13321" r:id="rId9874"/>
    <hyperlink ref="D13294" r:id="rId9875"/>
    <hyperlink ref="D13295" r:id="rId9876"/>
    <hyperlink ref="D13296" r:id="rId9877"/>
    <hyperlink ref="D13292" r:id="rId9878"/>
    <hyperlink ref="D13293" r:id="rId9879"/>
    <hyperlink ref="D13310" r:id="rId9880"/>
    <hyperlink ref="D13311" r:id="rId9881"/>
    <hyperlink ref="D13312" r:id="rId9882"/>
    <hyperlink ref="D13313" r:id="rId9883"/>
    <hyperlink ref="D13314" r:id="rId9884"/>
    <hyperlink ref="D13315" r:id="rId9885"/>
    <hyperlink ref="D13316" r:id="rId9886"/>
    <hyperlink ref="D13317" r:id="rId9887"/>
    <hyperlink ref="D13302" r:id="rId9888"/>
    <hyperlink ref="D13303" r:id="rId9889"/>
    <hyperlink ref="D13304" r:id="rId9890"/>
    <hyperlink ref="D13305" r:id="rId9891"/>
    <hyperlink ref="D13306" r:id="rId9892"/>
    <hyperlink ref="D13307" r:id="rId9893"/>
    <hyperlink ref="D13308" r:id="rId9894"/>
    <hyperlink ref="D13309" r:id="rId9895"/>
    <hyperlink ref="D13297" r:id="rId9896"/>
    <hyperlink ref="D13298" r:id="rId9897"/>
    <hyperlink ref="D13299" r:id="rId9898"/>
    <hyperlink ref="D13300" r:id="rId9899"/>
    <hyperlink ref="D13301" r:id="rId9900"/>
    <hyperlink ref="D13322" r:id="rId9901"/>
    <hyperlink ref="D13323" r:id="rId9902"/>
    <hyperlink ref="D13290" r:id="rId9903"/>
    <hyperlink ref="D13289" r:id="rId9904"/>
    <hyperlink ref="D13566" r:id="rId9905"/>
    <hyperlink ref="D13557" r:id="rId9906"/>
    <hyperlink ref="D13577" r:id="rId9907"/>
    <hyperlink ref="D13565" r:id="rId9908"/>
    <hyperlink ref="D13585" r:id="rId9909"/>
    <hyperlink ref="D13587" r:id="rId9910"/>
    <hyperlink ref="D13536" r:id="rId9911"/>
    <hyperlink ref="D13580" r:id="rId9912"/>
    <hyperlink ref="D13588" r:id="rId9913"/>
    <hyperlink ref="D13598" r:id="rId9914"/>
    <hyperlink ref="D13599" r:id="rId9915"/>
    <hyperlink ref="D13596" r:id="rId9916"/>
    <hyperlink ref="D13595" r:id="rId9917"/>
    <hyperlink ref="D13513" r:id="rId9918"/>
    <hyperlink ref="D13537" r:id="rId9919"/>
    <hyperlink ref="D13567" r:id="rId9920"/>
    <hyperlink ref="D14047" r:id="rId9921"/>
    <hyperlink ref="D14046" r:id="rId9922"/>
    <hyperlink ref="D14043" r:id="rId9923"/>
    <hyperlink ref="D14050" r:id="rId9924"/>
    <hyperlink ref="D14044" r:id="rId9925"/>
    <hyperlink ref="D14045" r:id="rId9926"/>
    <hyperlink ref="D14048" r:id="rId9927"/>
    <hyperlink ref="D14051" r:id="rId9928"/>
    <hyperlink ref="D14052" r:id="rId9929"/>
    <hyperlink ref="D14053" r:id="rId9930"/>
    <hyperlink ref="D14055" r:id="rId9931"/>
    <hyperlink ref="D14056" r:id="rId9932"/>
    <hyperlink ref="D14057" r:id="rId9933"/>
    <hyperlink ref="D14058" r:id="rId9934"/>
    <hyperlink ref="D14049" r:id="rId9935"/>
    <hyperlink ref="D14067" r:id="rId9936"/>
    <hyperlink ref="D14068" r:id="rId9937"/>
    <hyperlink ref="D14069" r:id="rId9938"/>
    <hyperlink ref="D14070" r:id="rId9939"/>
    <hyperlink ref="D14071" r:id="rId9940"/>
    <hyperlink ref="D14072" r:id="rId9941"/>
    <hyperlink ref="D14064" r:id="rId9942"/>
    <hyperlink ref="D14065" r:id="rId9943"/>
    <hyperlink ref="D14066" r:id="rId9944"/>
    <hyperlink ref="D14060" r:id="rId9945"/>
    <hyperlink ref="D14062" r:id="rId9946"/>
    <hyperlink ref="D14063" r:id="rId9947"/>
    <hyperlink ref="D14073" r:id="rId9948"/>
    <hyperlink ref="D14075" r:id="rId9949"/>
    <hyperlink ref="D14035" r:id="rId9950"/>
    <hyperlink ref="D14036" r:id="rId9951"/>
    <hyperlink ref="D14037" r:id="rId9952"/>
    <hyperlink ref="D14038" r:id="rId9953"/>
    <hyperlink ref="D14039" r:id="rId9954"/>
    <hyperlink ref="D14040" r:id="rId9955"/>
    <hyperlink ref="D14041" r:id="rId9956"/>
    <hyperlink ref="D14042" r:id="rId9957"/>
    <hyperlink ref="D14033" r:id="rId9958"/>
    <hyperlink ref="D14034" r:id="rId9959"/>
    <hyperlink ref="D14076" r:id="rId9960"/>
    <hyperlink ref="D14077" r:id="rId9961"/>
    <hyperlink ref="D14078" r:id="rId9962"/>
    <hyperlink ref="D14081" r:id="rId9963"/>
    <hyperlink ref="D14082" r:id="rId9964"/>
    <hyperlink ref="D14083" r:id="rId9965"/>
    <hyperlink ref="D14084" r:id="rId9966"/>
    <hyperlink ref="D14085" r:id="rId9967"/>
    <hyperlink ref="D14086" r:id="rId9968"/>
    <hyperlink ref="D14087" r:id="rId9969"/>
    <hyperlink ref="D14088" r:id="rId9970"/>
    <hyperlink ref="D14089" r:id="rId9971"/>
    <hyperlink ref="D14090" r:id="rId9972"/>
    <hyperlink ref="D14091" r:id="rId9973"/>
    <hyperlink ref="D14092" r:id="rId9974"/>
    <hyperlink ref="D14093" r:id="rId9975"/>
    <hyperlink ref="D14094" r:id="rId9976"/>
    <hyperlink ref="D14095" r:id="rId9977"/>
    <hyperlink ref="D14096" r:id="rId9978"/>
    <hyperlink ref="D14097" r:id="rId9979"/>
    <hyperlink ref="D14098" r:id="rId9980"/>
    <hyperlink ref="D14099" r:id="rId9981"/>
    <hyperlink ref="D14100" r:id="rId9982"/>
    <hyperlink ref="D14101" r:id="rId9983"/>
    <hyperlink ref="D14102" r:id="rId9984"/>
    <hyperlink ref="D14104" r:id="rId9985"/>
    <hyperlink ref="D14103" r:id="rId9986"/>
    <hyperlink ref="D14105" r:id="rId9987"/>
    <hyperlink ref="D14106" r:id="rId9988"/>
    <hyperlink ref="D14107" r:id="rId9989"/>
    <hyperlink ref="D14110" r:id="rId9990"/>
    <hyperlink ref="D14111" r:id="rId9991"/>
    <hyperlink ref="D14112" r:id="rId9992"/>
    <hyperlink ref="D14113" r:id="rId9993"/>
    <hyperlink ref="D14114" r:id="rId9994"/>
    <hyperlink ref="D14206" r:id="rId9995"/>
    <hyperlink ref="D14208" r:id="rId9996" display="msmaconstruction73@gmail.com"/>
    <hyperlink ref="D14209" r:id="rId9997" display="msdittaent@gmail.com"/>
    <hyperlink ref="D14210" r:id="rId9998" display="msmaentprise86@gmail.com"/>
    <hyperlink ref="D14211" r:id="rId9999" display="shossainjv20@gmail.com"/>
    <hyperlink ref="D14212" r:id="rId10000" display="msayaanint88@gmail.com"/>
    <hyperlink ref="D14215" r:id="rId10001" display="kamrulmollaenterprise@gmail.com"/>
    <hyperlink ref="D14216" r:id="rId10002" display="msalmadinat@gmail.com"/>
    <hyperlink ref="D14219" r:id="rId10003" display="msridoyent@gmail.com"/>
    <hyperlink ref="D14220" r:id="rId10004" display="msanwarc@gmail.com"/>
    <hyperlink ref="D14222" r:id="rId10005"/>
    <hyperlink ref="D14224" r:id="rId10006"/>
    <hyperlink ref="D14225" r:id="rId10007"/>
    <hyperlink ref="D14226" r:id="rId10008"/>
    <hyperlink ref="D14229" r:id="rId10009"/>
    <hyperlink ref="D14228" r:id="rId10010"/>
    <hyperlink ref="D14230" r:id="rId10011"/>
    <hyperlink ref="D14231" r:id="rId10012"/>
    <hyperlink ref="D14234" r:id="rId10013"/>
    <hyperlink ref="D14235" r:id="rId10014"/>
    <hyperlink ref="D14236" r:id="rId10015"/>
    <hyperlink ref="D14237" r:id="rId10016"/>
    <hyperlink ref="D14238" r:id="rId10017"/>
    <hyperlink ref="D14239" r:id="rId10018"/>
    <hyperlink ref="D14240" r:id="rId10019"/>
    <hyperlink ref="D14241" r:id="rId10020"/>
    <hyperlink ref="D14242" r:id="rId10021"/>
    <hyperlink ref="D14247" r:id="rId10022"/>
    <hyperlink ref="D14250" r:id="rId10023"/>
    <hyperlink ref="D14251" r:id="rId10024"/>
    <hyperlink ref="D14257" r:id="rId10025"/>
    <hyperlink ref="D14261" r:id="rId10026"/>
    <hyperlink ref="D14262" r:id="rId10027"/>
    <hyperlink ref="D14265" r:id="rId10028"/>
    <hyperlink ref="D14268" r:id="rId10029"/>
    <hyperlink ref="D14279" r:id="rId10030"/>
    <hyperlink ref="D14282" r:id="rId10031"/>
    <hyperlink ref="D14283" r:id="rId10032"/>
    <hyperlink ref="D14286" r:id="rId10033"/>
    <hyperlink ref="D14287" r:id="rId10034"/>
    <hyperlink ref="D14290" r:id="rId10035"/>
    <hyperlink ref="D14291" r:id="rId10036"/>
    <hyperlink ref="D14294" r:id="rId10037"/>
    <hyperlink ref="D14295" r:id="rId10038"/>
    <hyperlink ref="D14298" r:id="rId10039"/>
    <hyperlink ref="D14301" r:id="rId10040"/>
    <hyperlink ref="D14302" r:id="rId10041"/>
    <hyperlink ref="D14305" r:id="rId10042"/>
    <hyperlink ref="D14308" r:id="rId10043"/>
    <hyperlink ref="D14309" r:id="rId10044"/>
    <hyperlink ref="D14312" r:id="rId10045"/>
    <hyperlink ref="D14313" r:id="rId10046"/>
    <hyperlink ref="D14314" r:id="rId10047"/>
    <hyperlink ref="D14315" r:id="rId10048"/>
    <hyperlink ref="D14318" r:id="rId10049"/>
    <hyperlink ref="D14321" r:id="rId10050"/>
    <hyperlink ref="D14324" r:id="rId10051"/>
    <hyperlink ref="D14341" r:id="rId10052"/>
    <hyperlink ref="D14343" r:id="rId10053"/>
    <hyperlink ref="D14365" r:id="rId10054"/>
    <hyperlink ref="D14368" r:id="rId10055"/>
    <hyperlink ref="D14377" r:id="rId10056"/>
    <hyperlink ref="D14378" r:id="rId10057"/>
    <hyperlink ref="D14379" r:id="rId10058"/>
    <hyperlink ref="D14380" r:id="rId10059"/>
    <hyperlink ref="D14381" r:id="rId10060"/>
    <hyperlink ref="D14382" r:id="rId10061"/>
    <hyperlink ref="D14358" r:id="rId10062"/>
    <hyperlink ref="D14383" r:id="rId10063"/>
    <hyperlink ref="D14384" r:id="rId10064"/>
    <hyperlink ref="D14385" r:id="rId10065"/>
    <hyperlink ref="D14342" r:id="rId10066"/>
    <hyperlink ref="D14359" r:id="rId10067"/>
    <hyperlink ref="D14392" r:id="rId10068"/>
    <hyperlink ref="D14393" r:id="rId10069"/>
    <hyperlink ref="D14394" r:id="rId10070"/>
    <hyperlink ref="D14395" r:id="rId10071"/>
    <hyperlink ref="D14371" r:id="rId10072"/>
    <hyperlink ref="D14327" r:id="rId10073"/>
    <hyperlink ref="D14374" r:id="rId10074"/>
    <hyperlink ref="D14346" r:id="rId10075"/>
    <hyperlink ref="D14349" r:id="rId10076"/>
    <hyperlink ref="D14351" r:id="rId10077"/>
    <hyperlink ref="D14360" r:id="rId10078"/>
    <hyperlink ref="D14245" r:id="rId10079"/>
    <hyperlink ref="D14249" r:id="rId10080"/>
    <hyperlink ref="D14252" r:id="rId10081"/>
    <hyperlink ref="D14255" r:id="rId10082"/>
    <hyperlink ref="D14256" r:id="rId10083"/>
    <hyperlink ref="D14258" r:id="rId10084"/>
    <hyperlink ref="D14263" r:id="rId10085"/>
    <hyperlink ref="D14264" r:id="rId10086"/>
    <hyperlink ref="D14266" r:id="rId10087"/>
    <hyperlink ref="D14267" r:id="rId10088"/>
    <hyperlink ref="D14269" r:id="rId10089"/>
    <hyperlink ref="D14270" r:id="rId10090"/>
    <hyperlink ref="D14281" r:id="rId10091"/>
    <hyperlink ref="D14284" r:id="rId10092"/>
    <hyperlink ref="D14285" r:id="rId10093"/>
    <hyperlink ref="D14288" r:id="rId10094"/>
    <hyperlink ref="D14289" r:id="rId10095"/>
    <hyperlink ref="D14292" r:id="rId10096"/>
    <hyperlink ref="D14293" r:id="rId10097"/>
    <hyperlink ref="D14299" r:id="rId10098"/>
    <hyperlink ref="D14300" r:id="rId10099"/>
    <hyperlink ref="D14303" r:id="rId10100"/>
    <hyperlink ref="D14304" r:id="rId10101"/>
    <hyperlink ref="D14307" r:id="rId10102"/>
    <hyperlink ref="D14310" r:id="rId10103"/>
    <hyperlink ref="D14311" r:id="rId10104"/>
    <hyperlink ref="D14316" r:id="rId10105"/>
    <hyperlink ref="D14317" r:id="rId10106"/>
    <hyperlink ref="D14320" r:id="rId10107"/>
    <hyperlink ref="D14319" r:id="rId10108"/>
    <hyperlink ref="D14323" r:id="rId10109"/>
    <hyperlink ref="D14325" r:id="rId10110"/>
    <hyperlink ref="D14326" r:id="rId10111"/>
    <hyperlink ref="D14328" r:id="rId10112"/>
    <hyperlink ref="D14348" r:id="rId10113"/>
    <hyperlink ref="D14347" r:id="rId10114"/>
    <hyperlink ref="D14367" r:id="rId10115"/>
    <hyperlink ref="D14370" r:id="rId10116"/>
    <hyperlink ref="D14369" r:id="rId10117"/>
    <hyperlink ref="D14373" r:id="rId10118"/>
    <hyperlink ref="D14372" r:id="rId10119"/>
    <hyperlink ref="D14271" r:id="rId10120"/>
    <hyperlink ref="D14364" r:id="rId10121"/>
    <hyperlink ref="D14375" r:id="rId10122"/>
    <hyperlink ref="D14386" r:id="rId10123"/>
    <hyperlink ref="D14387" r:id="rId10124"/>
    <hyperlink ref="D14352" r:id="rId10125"/>
    <hyperlink ref="D14272" r:id="rId10126"/>
    <hyperlink ref="D14376" r:id="rId10127"/>
    <hyperlink ref="D14388" r:id="rId10128"/>
    <hyperlink ref="D14273" r:id="rId10129"/>
    <hyperlink ref="D14354" r:id="rId10130"/>
    <hyperlink ref="D14391" r:id="rId10131"/>
    <hyperlink ref="D14390" r:id="rId10132"/>
    <hyperlink ref="D14361" r:id="rId10133"/>
    <hyperlink ref="D14330" r:id="rId10134"/>
    <hyperlink ref="D14331" r:id="rId10135"/>
    <hyperlink ref="D14332" r:id="rId10136"/>
    <hyperlink ref="D14333" r:id="rId10137"/>
    <hyperlink ref="D14335" r:id="rId10138"/>
    <hyperlink ref="D14338" r:id="rId10139"/>
    <hyperlink ref="D14363" r:id="rId10140"/>
    <hyperlink ref="D14396" r:id="rId10141"/>
    <hyperlink ref="D14397" r:id="rId10142"/>
    <hyperlink ref="D14398" r:id="rId10143"/>
    <hyperlink ref="D14399" r:id="rId10144"/>
    <hyperlink ref="D14400" r:id="rId10145"/>
    <hyperlink ref="D14401" r:id="rId10146"/>
    <hyperlink ref="D14402" r:id="rId10147"/>
    <hyperlink ref="D14403" r:id="rId10148"/>
    <hyperlink ref="D14404" r:id="rId10149"/>
    <hyperlink ref="D14405" r:id="rId10150"/>
    <hyperlink ref="D14406" r:id="rId10151"/>
    <hyperlink ref="D14407" r:id="rId10152"/>
    <hyperlink ref="D14408" r:id="rId10153"/>
    <hyperlink ref="D14409" r:id="rId10154"/>
    <hyperlink ref="D14410" r:id="rId10155"/>
    <hyperlink ref="D14411" r:id="rId10156"/>
    <hyperlink ref="D14427" r:id="rId10157"/>
    <hyperlink ref="D14412" r:id="rId10158"/>
    <hyperlink ref="D14413" r:id="rId10159"/>
    <hyperlink ref="D14414" r:id="rId10160"/>
    <hyperlink ref="D14429" r:id="rId10161"/>
    <hyperlink ref="D14415" r:id="rId10162"/>
    <hyperlink ref="D14428" r:id="rId10163"/>
    <hyperlink ref="D14425" r:id="rId10164"/>
    <hyperlink ref="D14416" r:id="rId10165"/>
    <hyperlink ref="D14417" r:id="rId10166"/>
    <hyperlink ref="D14418" r:id="rId10167"/>
    <hyperlink ref="D14419" r:id="rId10168"/>
    <hyperlink ref="D14420" r:id="rId10169"/>
    <hyperlink ref="D14421" r:id="rId10170"/>
    <hyperlink ref="D14422" r:id="rId10171"/>
    <hyperlink ref="D14423" r:id="rId10172"/>
  </hyperlinks>
  <pageMargins left="0.25" right="0" top="0.75" bottom="0.5" header="0.3" footer="0.3"/>
  <pageSetup paperSize="9" scale="85" orientation="landscape" r:id="rId10173"/>
  <headerFooter>
    <oddFooter>Page &amp;P</oddFooter>
  </headerFooter>
  <drawing r:id="rId10174"/>
  <legacyDrawing r:id="rId101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Tenderers' Info Nov 21</vt:lpstr>
      <vt:lpstr>'Tenderers'' Info Nov 21'!Print_Titles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2021-12-07T03:50:28Z</dcterms:modified>
</cp:coreProperties>
</file>